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66925"/>
  <xr:revisionPtr revIDLastSave="0" documentId="13_ncr:1_{35753F34-50C8-4610-8AA7-7D3B893E33C2}" xr6:coauthVersionLast="47" xr6:coauthVersionMax="47" xr10:uidLastSave="{00000000-0000-0000-0000-000000000000}"/>
  <bookViews>
    <workbookView xWindow="-120" yWindow="-16320" windowWidth="29040" windowHeight="16440" tabRatio="847" activeTab="4" xr2:uid="{9FC1A8C1-2051-4B9D-AD03-C4C9BF31E6D2}"/>
  </bookViews>
  <sheets>
    <sheet name="Algorithm Details" sheetId="1" r:id="rId1"/>
    <sheet name="Data" sheetId="7" r:id="rId2"/>
    <sheet name="Score" sheetId="5" r:id="rId3"/>
    <sheet name="AuxiliaryTable" sheetId="11" r:id="rId4"/>
    <sheet name="Stats" sheetId="12" r:id="rId5"/>
    <sheet name="Sheet1" sheetId="13" r:id="rId6"/>
    <sheet name="(old)OtherMetrics" sheetId="4" r:id="rId7"/>
    <sheet name="(old)Comparison" sheetId="2" r:id="rId8"/>
    <sheet name="(old)DadosPercent" sheetId="10" r:id="rId9"/>
    <sheet name="(old)AvalTab" sheetId="9" r:id="rId10"/>
  </sheets>
  <definedNames>
    <definedName name="_xlchart.v1.0" hidden="1">Score!$A$14:$A$155</definedName>
    <definedName name="_xlchart.v1.1" hidden="1">Score!$B$14:$B$155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5" i="5" l="1"/>
  <c r="AY15" i="5"/>
  <c r="AZ15" i="5"/>
  <c r="BA15" i="5"/>
  <c r="BB15" i="5"/>
  <c r="BC15" i="5"/>
  <c r="BD15" i="5"/>
  <c r="AX16" i="5"/>
  <c r="AY16" i="5"/>
  <c r="AZ16" i="5"/>
  <c r="BA16" i="5"/>
  <c r="BB16" i="5"/>
  <c r="BC16" i="5"/>
  <c r="BD16" i="5"/>
  <c r="AX17" i="5"/>
  <c r="AY17" i="5"/>
  <c r="AZ17" i="5"/>
  <c r="BA17" i="5"/>
  <c r="BB17" i="5"/>
  <c r="BC17" i="5"/>
  <c r="BD17" i="5"/>
  <c r="AX18" i="5"/>
  <c r="AY18" i="5"/>
  <c r="AZ18" i="5"/>
  <c r="BA18" i="5"/>
  <c r="BB18" i="5"/>
  <c r="BC18" i="5"/>
  <c r="BD18" i="5"/>
  <c r="AX19" i="5"/>
  <c r="AY19" i="5"/>
  <c r="AZ19" i="5"/>
  <c r="BA19" i="5"/>
  <c r="BB19" i="5"/>
  <c r="BC19" i="5"/>
  <c r="BD19" i="5"/>
  <c r="AX20" i="5"/>
  <c r="AY20" i="5"/>
  <c r="AZ20" i="5"/>
  <c r="BA20" i="5"/>
  <c r="BB20" i="5"/>
  <c r="BC20" i="5"/>
  <c r="BD20" i="5"/>
  <c r="AX21" i="5"/>
  <c r="AY21" i="5"/>
  <c r="AZ21" i="5"/>
  <c r="BA21" i="5"/>
  <c r="BB21" i="5"/>
  <c r="BC21" i="5"/>
  <c r="BD21" i="5"/>
  <c r="AX22" i="5"/>
  <c r="AY22" i="5"/>
  <c r="AZ22" i="5"/>
  <c r="BA22" i="5"/>
  <c r="BB22" i="5"/>
  <c r="BC22" i="5"/>
  <c r="BD22" i="5"/>
  <c r="AX23" i="5"/>
  <c r="AY23" i="5"/>
  <c r="AZ23" i="5"/>
  <c r="BA23" i="5"/>
  <c r="BB23" i="5"/>
  <c r="BC23" i="5"/>
  <c r="BD23" i="5"/>
  <c r="AX24" i="5"/>
  <c r="AY24" i="5"/>
  <c r="AZ24" i="5"/>
  <c r="BA24" i="5"/>
  <c r="BB24" i="5"/>
  <c r="BC24" i="5"/>
  <c r="BD24" i="5"/>
  <c r="AX25" i="5"/>
  <c r="AY25" i="5"/>
  <c r="AZ25" i="5"/>
  <c r="BA25" i="5"/>
  <c r="BB25" i="5"/>
  <c r="BC25" i="5"/>
  <c r="BD25" i="5"/>
  <c r="AX26" i="5"/>
  <c r="AY26" i="5"/>
  <c r="AZ26" i="5"/>
  <c r="BA26" i="5"/>
  <c r="BB26" i="5"/>
  <c r="BC26" i="5"/>
  <c r="BD26" i="5"/>
  <c r="AX27" i="5"/>
  <c r="AY27" i="5"/>
  <c r="AZ27" i="5"/>
  <c r="BA27" i="5"/>
  <c r="BB27" i="5"/>
  <c r="BC27" i="5"/>
  <c r="BD27" i="5"/>
  <c r="AX28" i="5"/>
  <c r="AY28" i="5"/>
  <c r="AZ28" i="5"/>
  <c r="BA28" i="5"/>
  <c r="BB28" i="5"/>
  <c r="BC28" i="5"/>
  <c r="BD28" i="5"/>
  <c r="AX29" i="5"/>
  <c r="AY29" i="5"/>
  <c r="AZ29" i="5"/>
  <c r="BA29" i="5"/>
  <c r="BB29" i="5"/>
  <c r="BC29" i="5"/>
  <c r="BD29" i="5"/>
  <c r="AX30" i="5"/>
  <c r="AY30" i="5"/>
  <c r="AZ30" i="5"/>
  <c r="BA30" i="5"/>
  <c r="BB30" i="5"/>
  <c r="BC30" i="5"/>
  <c r="BD30" i="5"/>
  <c r="AX31" i="5"/>
  <c r="AY31" i="5"/>
  <c r="AZ31" i="5"/>
  <c r="BA31" i="5"/>
  <c r="BB31" i="5"/>
  <c r="BC31" i="5"/>
  <c r="BD31" i="5"/>
  <c r="AX32" i="5"/>
  <c r="AY32" i="5"/>
  <c r="AZ32" i="5"/>
  <c r="BA32" i="5"/>
  <c r="BB32" i="5"/>
  <c r="BC32" i="5"/>
  <c r="BD32" i="5"/>
  <c r="AX33" i="5"/>
  <c r="AY33" i="5"/>
  <c r="AZ33" i="5"/>
  <c r="BA33" i="5"/>
  <c r="BB33" i="5"/>
  <c r="BC33" i="5"/>
  <c r="BD33" i="5"/>
  <c r="AX34" i="5"/>
  <c r="AY34" i="5"/>
  <c r="AZ34" i="5"/>
  <c r="BA34" i="5"/>
  <c r="BB34" i="5"/>
  <c r="BC34" i="5"/>
  <c r="BD34" i="5"/>
  <c r="AX35" i="5"/>
  <c r="AY35" i="5"/>
  <c r="AZ35" i="5"/>
  <c r="BA35" i="5"/>
  <c r="BB35" i="5"/>
  <c r="BC35" i="5"/>
  <c r="BD35" i="5"/>
  <c r="AX36" i="5"/>
  <c r="AY36" i="5"/>
  <c r="AZ36" i="5"/>
  <c r="BA36" i="5"/>
  <c r="BB36" i="5"/>
  <c r="BC36" i="5"/>
  <c r="BD36" i="5"/>
  <c r="AX37" i="5"/>
  <c r="AY37" i="5"/>
  <c r="AZ37" i="5"/>
  <c r="BA37" i="5"/>
  <c r="BB37" i="5"/>
  <c r="BC37" i="5"/>
  <c r="BD37" i="5"/>
  <c r="AX38" i="5"/>
  <c r="AY38" i="5"/>
  <c r="AZ38" i="5"/>
  <c r="BA38" i="5"/>
  <c r="BB38" i="5"/>
  <c r="BC38" i="5"/>
  <c r="BD38" i="5"/>
  <c r="AX39" i="5"/>
  <c r="AY39" i="5"/>
  <c r="AZ39" i="5"/>
  <c r="BA39" i="5"/>
  <c r="BB39" i="5"/>
  <c r="BC39" i="5"/>
  <c r="BD39" i="5"/>
  <c r="AX40" i="5"/>
  <c r="AY40" i="5"/>
  <c r="AZ40" i="5"/>
  <c r="BA40" i="5"/>
  <c r="BB40" i="5"/>
  <c r="BC40" i="5"/>
  <c r="BD40" i="5"/>
  <c r="AX41" i="5"/>
  <c r="AY41" i="5"/>
  <c r="AZ41" i="5"/>
  <c r="BA41" i="5"/>
  <c r="BB41" i="5"/>
  <c r="BC41" i="5"/>
  <c r="BD41" i="5"/>
  <c r="AX42" i="5"/>
  <c r="AY42" i="5"/>
  <c r="AZ42" i="5"/>
  <c r="BA42" i="5"/>
  <c r="BB42" i="5"/>
  <c r="BC42" i="5"/>
  <c r="BD42" i="5"/>
  <c r="AX43" i="5"/>
  <c r="AY43" i="5"/>
  <c r="AZ43" i="5"/>
  <c r="BA43" i="5"/>
  <c r="BB43" i="5"/>
  <c r="BC43" i="5"/>
  <c r="BD43" i="5"/>
  <c r="AX44" i="5"/>
  <c r="AY44" i="5"/>
  <c r="AZ44" i="5"/>
  <c r="BA44" i="5"/>
  <c r="BB44" i="5"/>
  <c r="BC44" i="5"/>
  <c r="BD44" i="5"/>
  <c r="AX45" i="5"/>
  <c r="AY45" i="5"/>
  <c r="AZ45" i="5"/>
  <c r="BA45" i="5"/>
  <c r="BB45" i="5"/>
  <c r="BC45" i="5"/>
  <c r="BD45" i="5"/>
  <c r="AX46" i="5"/>
  <c r="AY46" i="5"/>
  <c r="AZ46" i="5"/>
  <c r="BA46" i="5"/>
  <c r="BB46" i="5"/>
  <c r="BC46" i="5"/>
  <c r="BD46" i="5"/>
  <c r="AX47" i="5"/>
  <c r="AY47" i="5"/>
  <c r="AZ47" i="5"/>
  <c r="BA47" i="5"/>
  <c r="BB47" i="5"/>
  <c r="BC47" i="5"/>
  <c r="BD47" i="5"/>
  <c r="AX48" i="5"/>
  <c r="AY48" i="5"/>
  <c r="AZ48" i="5"/>
  <c r="BA48" i="5"/>
  <c r="BB48" i="5"/>
  <c r="BC48" i="5"/>
  <c r="BD48" i="5"/>
  <c r="AX49" i="5"/>
  <c r="AY49" i="5"/>
  <c r="AZ49" i="5"/>
  <c r="BA49" i="5"/>
  <c r="BB49" i="5"/>
  <c r="BC49" i="5"/>
  <c r="BD49" i="5"/>
  <c r="AX50" i="5"/>
  <c r="AY50" i="5"/>
  <c r="AZ50" i="5"/>
  <c r="BA50" i="5"/>
  <c r="BB50" i="5"/>
  <c r="BC50" i="5"/>
  <c r="BD50" i="5"/>
  <c r="AX51" i="5"/>
  <c r="AY51" i="5"/>
  <c r="AZ51" i="5"/>
  <c r="BA51" i="5"/>
  <c r="BB51" i="5"/>
  <c r="BC51" i="5"/>
  <c r="BD51" i="5"/>
  <c r="AX52" i="5"/>
  <c r="AY52" i="5"/>
  <c r="AZ52" i="5"/>
  <c r="BA52" i="5"/>
  <c r="BB52" i="5"/>
  <c r="BC52" i="5"/>
  <c r="BD52" i="5"/>
  <c r="AX53" i="5"/>
  <c r="AY53" i="5"/>
  <c r="AZ53" i="5"/>
  <c r="BA53" i="5"/>
  <c r="BB53" i="5"/>
  <c r="BC53" i="5"/>
  <c r="BD53" i="5"/>
  <c r="AX54" i="5"/>
  <c r="AY54" i="5"/>
  <c r="AZ54" i="5"/>
  <c r="BA54" i="5"/>
  <c r="BB54" i="5"/>
  <c r="BC54" i="5"/>
  <c r="BD54" i="5"/>
  <c r="AX55" i="5"/>
  <c r="AY55" i="5"/>
  <c r="AZ55" i="5"/>
  <c r="BA55" i="5"/>
  <c r="BB55" i="5"/>
  <c r="BC55" i="5"/>
  <c r="BD55" i="5"/>
  <c r="AX56" i="5"/>
  <c r="AY56" i="5"/>
  <c r="AZ56" i="5"/>
  <c r="BA56" i="5"/>
  <c r="BB56" i="5"/>
  <c r="BC56" i="5"/>
  <c r="BD56" i="5"/>
  <c r="AX57" i="5"/>
  <c r="AY57" i="5"/>
  <c r="AZ57" i="5"/>
  <c r="BA57" i="5"/>
  <c r="BB57" i="5"/>
  <c r="BC57" i="5"/>
  <c r="BD57" i="5"/>
  <c r="AX58" i="5"/>
  <c r="AY58" i="5"/>
  <c r="AZ58" i="5"/>
  <c r="BA58" i="5"/>
  <c r="BB58" i="5"/>
  <c r="BC58" i="5"/>
  <c r="BD58" i="5"/>
  <c r="AX59" i="5"/>
  <c r="AY59" i="5"/>
  <c r="AZ59" i="5"/>
  <c r="BA59" i="5"/>
  <c r="BB59" i="5"/>
  <c r="BC59" i="5"/>
  <c r="BD59" i="5"/>
  <c r="AX60" i="5"/>
  <c r="AY60" i="5"/>
  <c r="AZ60" i="5"/>
  <c r="BA60" i="5"/>
  <c r="BB60" i="5"/>
  <c r="BC60" i="5"/>
  <c r="BD60" i="5"/>
  <c r="AX61" i="5"/>
  <c r="AY61" i="5"/>
  <c r="AZ61" i="5"/>
  <c r="BA61" i="5"/>
  <c r="BB61" i="5"/>
  <c r="BC61" i="5"/>
  <c r="BD61" i="5"/>
  <c r="AX62" i="5"/>
  <c r="AY62" i="5"/>
  <c r="AZ62" i="5"/>
  <c r="BA62" i="5"/>
  <c r="BB62" i="5"/>
  <c r="BC62" i="5"/>
  <c r="BD62" i="5"/>
  <c r="AX63" i="5"/>
  <c r="AY63" i="5"/>
  <c r="AZ63" i="5"/>
  <c r="BA63" i="5"/>
  <c r="BB63" i="5"/>
  <c r="BC63" i="5"/>
  <c r="BD63" i="5"/>
  <c r="AX64" i="5"/>
  <c r="AY64" i="5"/>
  <c r="AZ64" i="5"/>
  <c r="BA64" i="5"/>
  <c r="BB64" i="5"/>
  <c r="BC64" i="5"/>
  <c r="BD64" i="5"/>
  <c r="AX65" i="5"/>
  <c r="AY65" i="5"/>
  <c r="AZ65" i="5"/>
  <c r="BA65" i="5"/>
  <c r="BB65" i="5"/>
  <c r="BC65" i="5"/>
  <c r="BD65" i="5"/>
  <c r="AX66" i="5"/>
  <c r="AY66" i="5"/>
  <c r="AZ66" i="5"/>
  <c r="BA66" i="5"/>
  <c r="BB66" i="5"/>
  <c r="BC66" i="5"/>
  <c r="BD66" i="5"/>
  <c r="AX67" i="5"/>
  <c r="AY67" i="5"/>
  <c r="AZ67" i="5"/>
  <c r="BA67" i="5"/>
  <c r="BB67" i="5"/>
  <c r="BC67" i="5"/>
  <c r="BD67" i="5"/>
  <c r="AX68" i="5"/>
  <c r="AY68" i="5"/>
  <c r="AZ68" i="5"/>
  <c r="BA68" i="5"/>
  <c r="BB68" i="5"/>
  <c r="BC68" i="5"/>
  <c r="BD68" i="5"/>
  <c r="AX69" i="5"/>
  <c r="AY69" i="5"/>
  <c r="AZ69" i="5"/>
  <c r="BA69" i="5"/>
  <c r="BB69" i="5"/>
  <c r="BC69" i="5"/>
  <c r="BD69" i="5"/>
  <c r="AX70" i="5"/>
  <c r="AY70" i="5"/>
  <c r="AZ70" i="5"/>
  <c r="BA70" i="5"/>
  <c r="BB70" i="5"/>
  <c r="BC70" i="5"/>
  <c r="BD70" i="5"/>
  <c r="AX71" i="5"/>
  <c r="AY71" i="5"/>
  <c r="AZ71" i="5"/>
  <c r="BA71" i="5"/>
  <c r="BB71" i="5"/>
  <c r="BC71" i="5"/>
  <c r="BD71" i="5"/>
  <c r="AX72" i="5"/>
  <c r="AY72" i="5"/>
  <c r="AZ72" i="5"/>
  <c r="BA72" i="5"/>
  <c r="BB72" i="5"/>
  <c r="BC72" i="5"/>
  <c r="BD72" i="5"/>
  <c r="AX73" i="5"/>
  <c r="AY73" i="5"/>
  <c r="AZ73" i="5"/>
  <c r="BA73" i="5"/>
  <c r="BB73" i="5"/>
  <c r="BC73" i="5"/>
  <c r="BD73" i="5"/>
  <c r="AX74" i="5"/>
  <c r="AY74" i="5"/>
  <c r="AZ74" i="5"/>
  <c r="BA74" i="5"/>
  <c r="BB74" i="5"/>
  <c r="BC74" i="5"/>
  <c r="BD74" i="5"/>
  <c r="AX75" i="5"/>
  <c r="AY75" i="5"/>
  <c r="AZ75" i="5"/>
  <c r="BA75" i="5"/>
  <c r="BB75" i="5"/>
  <c r="BC75" i="5"/>
  <c r="BD75" i="5"/>
  <c r="AX76" i="5"/>
  <c r="AY76" i="5"/>
  <c r="AZ76" i="5"/>
  <c r="BA76" i="5"/>
  <c r="BB76" i="5"/>
  <c r="BC76" i="5"/>
  <c r="BD76" i="5"/>
  <c r="AX77" i="5"/>
  <c r="AY77" i="5"/>
  <c r="AZ77" i="5"/>
  <c r="BA77" i="5"/>
  <c r="BB77" i="5"/>
  <c r="BC77" i="5"/>
  <c r="BD77" i="5"/>
  <c r="AX78" i="5"/>
  <c r="AY78" i="5"/>
  <c r="AZ78" i="5"/>
  <c r="BA78" i="5"/>
  <c r="BB78" i="5"/>
  <c r="BC78" i="5"/>
  <c r="BD78" i="5"/>
  <c r="AX79" i="5"/>
  <c r="AY79" i="5"/>
  <c r="AZ79" i="5"/>
  <c r="BA79" i="5"/>
  <c r="BB79" i="5"/>
  <c r="BC79" i="5"/>
  <c r="BD79" i="5"/>
  <c r="AX80" i="5"/>
  <c r="AY80" i="5"/>
  <c r="AZ80" i="5"/>
  <c r="BA80" i="5"/>
  <c r="BB80" i="5"/>
  <c r="BC80" i="5"/>
  <c r="BD80" i="5"/>
  <c r="AX81" i="5"/>
  <c r="AY81" i="5"/>
  <c r="AZ81" i="5"/>
  <c r="BA81" i="5"/>
  <c r="BB81" i="5"/>
  <c r="BC81" i="5"/>
  <c r="BD81" i="5"/>
  <c r="AX82" i="5"/>
  <c r="AY82" i="5"/>
  <c r="AZ82" i="5"/>
  <c r="BA82" i="5"/>
  <c r="BB82" i="5"/>
  <c r="BC82" i="5"/>
  <c r="BD82" i="5"/>
  <c r="AX83" i="5"/>
  <c r="AY83" i="5"/>
  <c r="AZ83" i="5"/>
  <c r="BA83" i="5"/>
  <c r="BB83" i="5"/>
  <c r="BC83" i="5"/>
  <c r="BD83" i="5"/>
  <c r="AX84" i="5"/>
  <c r="AY84" i="5"/>
  <c r="AZ84" i="5"/>
  <c r="BA84" i="5"/>
  <c r="BB84" i="5"/>
  <c r="BC84" i="5"/>
  <c r="BD84" i="5"/>
  <c r="AX85" i="5"/>
  <c r="AY85" i="5"/>
  <c r="AZ85" i="5"/>
  <c r="BA85" i="5"/>
  <c r="BB85" i="5"/>
  <c r="BC85" i="5"/>
  <c r="BD85" i="5"/>
  <c r="AX86" i="5"/>
  <c r="AY86" i="5"/>
  <c r="AZ86" i="5"/>
  <c r="BA86" i="5"/>
  <c r="BB86" i="5"/>
  <c r="BC86" i="5"/>
  <c r="BD86" i="5"/>
  <c r="AX87" i="5"/>
  <c r="AY87" i="5"/>
  <c r="AZ87" i="5"/>
  <c r="BA87" i="5"/>
  <c r="BB87" i="5"/>
  <c r="BC87" i="5"/>
  <c r="BD87" i="5"/>
  <c r="AX88" i="5"/>
  <c r="AY88" i="5"/>
  <c r="AZ88" i="5"/>
  <c r="BA88" i="5"/>
  <c r="BB88" i="5"/>
  <c r="BC88" i="5"/>
  <c r="BD88" i="5"/>
  <c r="AX89" i="5"/>
  <c r="AY89" i="5"/>
  <c r="AZ89" i="5"/>
  <c r="BA89" i="5"/>
  <c r="BB89" i="5"/>
  <c r="BC89" i="5"/>
  <c r="BD89" i="5"/>
  <c r="AX90" i="5"/>
  <c r="AY90" i="5"/>
  <c r="AZ90" i="5"/>
  <c r="BA90" i="5"/>
  <c r="BB90" i="5"/>
  <c r="BC90" i="5"/>
  <c r="BD90" i="5"/>
  <c r="AX91" i="5"/>
  <c r="AY91" i="5"/>
  <c r="AZ91" i="5"/>
  <c r="BA91" i="5"/>
  <c r="BB91" i="5"/>
  <c r="BC91" i="5"/>
  <c r="BD91" i="5"/>
  <c r="AX92" i="5"/>
  <c r="AY92" i="5"/>
  <c r="AZ92" i="5"/>
  <c r="BA92" i="5"/>
  <c r="BB92" i="5"/>
  <c r="BC92" i="5"/>
  <c r="BD92" i="5"/>
  <c r="AX93" i="5"/>
  <c r="AY93" i="5"/>
  <c r="AZ93" i="5"/>
  <c r="BA93" i="5"/>
  <c r="BB93" i="5"/>
  <c r="BC93" i="5"/>
  <c r="BD93" i="5"/>
  <c r="AX94" i="5"/>
  <c r="AY94" i="5"/>
  <c r="AZ94" i="5"/>
  <c r="BA94" i="5"/>
  <c r="BB94" i="5"/>
  <c r="BC94" i="5"/>
  <c r="BD94" i="5"/>
  <c r="AX95" i="5"/>
  <c r="AY95" i="5"/>
  <c r="AZ95" i="5"/>
  <c r="BA95" i="5"/>
  <c r="BB95" i="5"/>
  <c r="BC95" i="5"/>
  <c r="BD95" i="5"/>
  <c r="AX96" i="5"/>
  <c r="AY96" i="5"/>
  <c r="AZ96" i="5"/>
  <c r="BA96" i="5"/>
  <c r="BB96" i="5"/>
  <c r="BC96" i="5"/>
  <c r="BD96" i="5"/>
  <c r="AX97" i="5"/>
  <c r="AY97" i="5"/>
  <c r="AZ97" i="5"/>
  <c r="BA97" i="5"/>
  <c r="BB97" i="5"/>
  <c r="BC97" i="5"/>
  <c r="BD97" i="5"/>
  <c r="AX98" i="5"/>
  <c r="AY98" i="5"/>
  <c r="AZ98" i="5"/>
  <c r="BA98" i="5"/>
  <c r="BB98" i="5"/>
  <c r="BC98" i="5"/>
  <c r="BD98" i="5"/>
  <c r="AX99" i="5"/>
  <c r="AY99" i="5"/>
  <c r="AZ99" i="5"/>
  <c r="BA99" i="5"/>
  <c r="BB99" i="5"/>
  <c r="BC99" i="5"/>
  <c r="BD99" i="5"/>
  <c r="AX100" i="5"/>
  <c r="AY100" i="5"/>
  <c r="AZ100" i="5"/>
  <c r="BA100" i="5"/>
  <c r="BB100" i="5"/>
  <c r="BC100" i="5"/>
  <c r="BD100" i="5"/>
  <c r="AX101" i="5"/>
  <c r="AY101" i="5"/>
  <c r="AZ101" i="5"/>
  <c r="BA101" i="5"/>
  <c r="BB101" i="5"/>
  <c r="BC101" i="5"/>
  <c r="BD101" i="5"/>
  <c r="AX102" i="5"/>
  <c r="AY102" i="5"/>
  <c r="AZ102" i="5"/>
  <c r="BA102" i="5"/>
  <c r="BB102" i="5"/>
  <c r="BC102" i="5"/>
  <c r="BD102" i="5"/>
  <c r="AX103" i="5"/>
  <c r="AY103" i="5"/>
  <c r="AZ103" i="5"/>
  <c r="BA103" i="5"/>
  <c r="BB103" i="5"/>
  <c r="BC103" i="5"/>
  <c r="BD103" i="5"/>
  <c r="AX104" i="5"/>
  <c r="AY104" i="5"/>
  <c r="AZ104" i="5"/>
  <c r="BA104" i="5"/>
  <c r="BB104" i="5"/>
  <c r="BC104" i="5"/>
  <c r="BD104" i="5"/>
  <c r="AX105" i="5"/>
  <c r="AY105" i="5"/>
  <c r="AZ105" i="5"/>
  <c r="BA105" i="5"/>
  <c r="BB105" i="5"/>
  <c r="BC105" i="5"/>
  <c r="BD105" i="5"/>
  <c r="AX106" i="5"/>
  <c r="AY106" i="5"/>
  <c r="AZ106" i="5"/>
  <c r="BA106" i="5"/>
  <c r="BB106" i="5"/>
  <c r="BC106" i="5"/>
  <c r="BD106" i="5"/>
  <c r="AX107" i="5"/>
  <c r="AY107" i="5"/>
  <c r="AZ107" i="5"/>
  <c r="BA107" i="5"/>
  <c r="BB107" i="5"/>
  <c r="BC107" i="5"/>
  <c r="BD107" i="5"/>
  <c r="AX108" i="5"/>
  <c r="AY108" i="5"/>
  <c r="AZ108" i="5"/>
  <c r="BA108" i="5"/>
  <c r="BB108" i="5"/>
  <c r="BC108" i="5"/>
  <c r="BD108" i="5"/>
  <c r="AX109" i="5"/>
  <c r="AY109" i="5"/>
  <c r="AZ109" i="5"/>
  <c r="BA109" i="5"/>
  <c r="BB109" i="5"/>
  <c r="BC109" i="5"/>
  <c r="BD109" i="5"/>
  <c r="AX110" i="5"/>
  <c r="AY110" i="5"/>
  <c r="AZ110" i="5"/>
  <c r="BA110" i="5"/>
  <c r="BB110" i="5"/>
  <c r="BC110" i="5"/>
  <c r="BD110" i="5"/>
  <c r="AX111" i="5"/>
  <c r="AY111" i="5"/>
  <c r="AZ111" i="5"/>
  <c r="BA111" i="5"/>
  <c r="BB111" i="5"/>
  <c r="BC111" i="5"/>
  <c r="BD111" i="5"/>
  <c r="AX112" i="5"/>
  <c r="AY112" i="5"/>
  <c r="AZ112" i="5"/>
  <c r="BA112" i="5"/>
  <c r="BB112" i="5"/>
  <c r="BC112" i="5"/>
  <c r="BD112" i="5"/>
  <c r="AX113" i="5"/>
  <c r="AY113" i="5"/>
  <c r="AZ113" i="5"/>
  <c r="BA113" i="5"/>
  <c r="BB113" i="5"/>
  <c r="BC113" i="5"/>
  <c r="BD113" i="5"/>
  <c r="AX114" i="5"/>
  <c r="AY114" i="5"/>
  <c r="AZ114" i="5"/>
  <c r="BA114" i="5"/>
  <c r="BB114" i="5"/>
  <c r="BC114" i="5"/>
  <c r="BD114" i="5"/>
  <c r="AX115" i="5"/>
  <c r="AY115" i="5"/>
  <c r="AZ115" i="5"/>
  <c r="BA115" i="5"/>
  <c r="BB115" i="5"/>
  <c r="BC115" i="5"/>
  <c r="BD115" i="5"/>
  <c r="AX116" i="5"/>
  <c r="AY116" i="5"/>
  <c r="AZ116" i="5"/>
  <c r="BA116" i="5"/>
  <c r="BB116" i="5"/>
  <c r="BC116" i="5"/>
  <c r="BD116" i="5"/>
  <c r="AX117" i="5"/>
  <c r="AY117" i="5"/>
  <c r="AZ117" i="5"/>
  <c r="BA117" i="5"/>
  <c r="BB117" i="5"/>
  <c r="BC117" i="5"/>
  <c r="BD117" i="5"/>
  <c r="AX118" i="5"/>
  <c r="AY118" i="5"/>
  <c r="AZ118" i="5"/>
  <c r="BA118" i="5"/>
  <c r="BB118" i="5"/>
  <c r="BC118" i="5"/>
  <c r="BD118" i="5"/>
  <c r="AX119" i="5"/>
  <c r="AY119" i="5"/>
  <c r="AZ119" i="5"/>
  <c r="BA119" i="5"/>
  <c r="BB119" i="5"/>
  <c r="BC119" i="5"/>
  <c r="BD119" i="5"/>
  <c r="AX120" i="5"/>
  <c r="AY120" i="5"/>
  <c r="AZ120" i="5"/>
  <c r="BA120" i="5"/>
  <c r="BB120" i="5"/>
  <c r="BC120" i="5"/>
  <c r="BD120" i="5"/>
  <c r="AX121" i="5"/>
  <c r="AY121" i="5"/>
  <c r="AZ121" i="5"/>
  <c r="BA121" i="5"/>
  <c r="BB121" i="5"/>
  <c r="BC121" i="5"/>
  <c r="BD121" i="5"/>
  <c r="AX122" i="5"/>
  <c r="AY122" i="5"/>
  <c r="AZ122" i="5"/>
  <c r="BA122" i="5"/>
  <c r="BB122" i="5"/>
  <c r="BC122" i="5"/>
  <c r="BD122" i="5"/>
  <c r="AX123" i="5"/>
  <c r="AY123" i="5"/>
  <c r="AZ123" i="5"/>
  <c r="BA123" i="5"/>
  <c r="BB123" i="5"/>
  <c r="BC123" i="5"/>
  <c r="BD123" i="5"/>
  <c r="AX124" i="5"/>
  <c r="AY124" i="5"/>
  <c r="AZ124" i="5"/>
  <c r="BA124" i="5"/>
  <c r="BB124" i="5"/>
  <c r="BC124" i="5"/>
  <c r="BD124" i="5"/>
  <c r="AX125" i="5"/>
  <c r="AY125" i="5"/>
  <c r="AZ125" i="5"/>
  <c r="BA125" i="5"/>
  <c r="BB125" i="5"/>
  <c r="BC125" i="5"/>
  <c r="BD125" i="5"/>
  <c r="AX126" i="5"/>
  <c r="AY126" i="5"/>
  <c r="AZ126" i="5"/>
  <c r="BA126" i="5"/>
  <c r="BB126" i="5"/>
  <c r="BC126" i="5"/>
  <c r="BD126" i="5"/>
  <c r="AX127" i="5"/>
  <c r="AY127" i="5"/>
  <c r="AZ127" i="5"/>
  <c r="BA127" i="5"/>
  <c r="BB127" i="5"/>
  <c r="BC127" i="5"/>
  <c r="BD127" i="5"/>
  <c r="AX128" i="5"/>
  <c r="AY128" i="5"/>
  <c r="AZ128" i="5"/>
  <c r="BA128" i="5"/>
  <c r="BB128" i="5"/>
  <c r="BC128" i="5"/>
  <c r="BD128" i="5"/>
  <c r="AX129" i="5"/>
  <c r="AY129" i="5"/>
  <c r="AZ129" i="5"/>
  <c r="BA129" i="5"/>
  <c r="BB129" i="5"/>
  <c r="BC129" i="5"/>
  <c r="BD129" i="5"/>
  <c r="AX130" i="5"/>
  <c r="AY130" i="5"/>
  <c r="AZ130" i="5"/>
  <c r="BA130" i="5"/>
  <c r="BB130" i="5"/>
  <c r="BC130" i="5"/>
  <c r="BD130" i="5"/>
  <c r="AX131" i="5"/>
  <c r="AY131" i="5"/>
  <c r="AZ131" i="5"/>
  <c r="BA131" i="5"/>
  <c r="BB131" i="5"/>
  <c r="BC131" i="5"/>
  <c r="BD131" i="5"/>
  <c r="AX132" i="5"/>
  <c r="AY132" i="5"/>
  <c r="AZ132" i="5"/>
  <c r="BA132" i="5"/>
  <c r="BB132" i="5"/>
  <c r="BC132" i="5"/>
  <c r="BD132" i="5"/>
  <c r="AX133" i="5"/>
  <c r="AY133" i="5"/>
  <c r="AZ133" i="5"/>
  <c r="BA133" i="5"/>
  <c r="BB133" i="5"/>
  <c r="BC133" i="5"/>
  <c r="BD133" i="5"/>
  <c r="AX134" i="5"/>
  <c r="AY134" i="5"/>
  <c r="AZ134" i="5"/>
  <c r="BA134" i="5"/>
  <c r="BB134" i="5"/>
  <c r="BC134" i="5"/>
  <c r="BD134" i="5"/>
  <c r="AX135" i="5"/>
  <c r="AY135" i="5"/>
  <c r="AZ135" i="5"/>
  <c r="BA135" i="5"/>
  <c r="BB135" i="5"/>
  <c r="BC135" i="5"/>
  <c r="BD135" i="5"/>
  <c r="AX136" i="5"/>
  <c r="AY136" i="5"/>
  <c r="AZ136" i="5"/>
  <c r="BA136" i="5"/>
  <c r="BB136" i="5"/>
  <c r="BC136" i="5"/>
  <c r="BD136" i="5"/>
  <c r="AX137" i="5"/>
  <c r="AY137" i="5"/>
  <c r="AZ137" i="5"/>
  <c r="BA137" i="5"/>
  <c r="BB137" i="5"/>
  <c r="BC137" i="5"/>
  <c r="BD137" i="5"/>
  <c r="AX138" i="5"/>
  <c r="AY138" i="5"/>
  <c r="AZ138" i="5"/>
  <c r="BA138" i="5"/>
  <c r="BB138" i="5"/>
  <c r="BC138" i="5"/>
  <c r="BD138" i="5"/>
  <c r="AX139" i="5"/>
  <c r="AY139" i="5"/>
  <c r="AZ139" i="5"/>
  <c r="BA139" i="5"/>
  <c r="BB139" i="5"/>
  <c r="BC139" i="5"/>
  <c r="BD139" i="5"/>
  <c r="AX140" i="5"/>
  <c r="AY140" i="5"/>
  <c r="AZ140" i="5"/>
  <c r="BA140" i="5"/>
  <c r="BB140" i="5"/>
  <c r="BC140" i="5"/>
  <c r="BD140" i="5"/>
  <c r="AX141" i="5"/>
  <c r="AY141" i="5"/>
  <c r="AZ141" i="5"/>
  <c r="BA141" i="5"/>
  <c r="BB141" i="5"/>
  <c r="BC141" i="5"/>
  <c r="BD141" i="5"/>
  <c r="AX142" i="5"/>
  <c r="AY142" i="5"/>
  <c r="AZ142" i="5"/>
  <c r="BA142" i="5"/>
  <c r="BB142" i="5"/>
  <c r="BC142" i="5"/>
  <c r="BD142" i="5"/>
  <c r="AX143" i="5"/>
  <c r="AY143" i="5"/>
  <c r="AZ143" i="5"/>
  <c r="BA143" i="5"/>
  <c r="BB143" i="5"/>
  <c r="BC143" i="5"/>
  <c r="BD143" i="5"/>
  <c r="AX144" i="5"/>
  <c r="AY144" i="5"/>
  <c r="AZ144" i="5"/>
  <c r="BA144" i="5"/>
  <c r="BB144" i="5"/>
  <c r="BC144" i="5"/>
  <c r="BD144" i="5"/>
  <c r="AX145" i="5"/>
  <c r="AY145" i="5"/>
  <c r="AZ145" i="5"/>
  <c r="BA145" i="5"/>
  <c r="BB145" i="5"/>
  <c r="BC145" i="5"/>
  <c r="BD145" i="5"/>
  <c r="AX146" i="5"/>
  <c r="AY146" i="5"/>
  <c r="AZ146" i="5"/>
  <c r="BA146" i="5"/>
  <c r="BB146" i="5"/>
  <c r="BC146" i="5"/>
  <c r="BD146" i="5"/>
  <c r="AX147" i="5"/>
  <c r="AY147" i="5"/>
  <c r="AZ147" i="5"/>
  <c r="BA147" i="5"/>
  <c r="BB147" i="5"/>
  <c r="BC147" i="5"/>
  <c r="BD147" i="5"/>
  <c r="AX148" i="5"/>
  <c r="AY148" i="5"/>
  <c r="AZ148" i="5"/>
  <c r="BA148" i="5"/>
  <c r="BB148" i="5"/>
  <c r="BC148" i="5"/>
  <c r="BD148" i="5"/>
  <c r="AX149" i="5"/>
  <c r="AY149" i="5"/>
  <c r="AZ149" i="5"/>
  <c r="BA149" i="5"/>
  <c r="BB149" i="5"/>
  <c r="BC149" i="5"/>
  <c r="BD149" i="5"/>
  <c r="AX150" i="5"/>
  <c r="AY150" i="5"/>
  <c r="AZ150" i="5"/>
  <c r="BA150" i="5"/>
  <c r="BB150" i="5"/>
  <c r="BC150" i="5"/>
  <c r="BD150" i="5"/>
  <c r="AX151" i="5"/>
  <c r="AY151" i="5"/>
  <c r="AZ151" i="5"/>
  <c r="BA151" i="5"/>
  <c r="BB151" i="5"/>
  <c r="BC151" i="5"/>
  <c r="BD151" i="5"/>
  <c r="AX152" i="5"/>
  <c r="AY152" i="5"/>
  <c r="AZ152" i="5"/>
  <c r="BA152" i="5"/>
  <c r="BB152" i="5"/>
  <c r="BC152" i="5"/>
  <c r="BD152" i="5"/>
  <c r="AX153" i="5"/>
  <c r="AY153" i="5"/>
  <c r="AZ153" i="5"/>
  <c r="BA153" i="5"/>
  <c r="BB153" i="5"/>
  <c r="BC153" i="5"/>
  <c r="BD153" i="5"/>
  <c r="AX154" i="5"/>
  <c r="AY154" i="5"/>
  <c r="AZ154" i="5"/>
  <c r="BA154" i="5"/>
  <c r="BB154" i="5"/>
  <c r="BC154" i="5"/>
  <c r="BD154" i="5"/>
  <c r="AX155" i="5"/>
  <c r="AY155" i="5"/>
  <c r="AZ155" i="5"/>
  <c r="BA155" i="5"/>
  <c r="BB155" i="5"/>
  <c r="BC155" i="5"/>
  <c r="BD155" i="5"/>
  <c r="BD14" i="5"/>
  <c r="AY14" i="5"/>
  <c r="AZ14" i="5"/>
  <c r="BA14" i="5"/>
  <c r="BB14" i="5"/>
  <c r="BC14" i="5"/>
  <c r="AX14" i="5"/>
  <c r="C3" i="12"/>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2" i="13"/>
  <c r="C86" i="12"/>
  <c r="C85" i="12"/>
  <c r="C84" i="12"/>
  <c r="C83" i="12"/>
  <c r="C82" i="12"/>
  <c r="C81" i="12"/>
  <c r="C80" i="12"/>
  <c r="C79" i="12"/>
  <c r="C78" i="12"/>
  <c r="C77" i="12"/>
  <c r="C76" i="12"/>
  <c r="C75" i="12"/>
  <c r="C74" i="12"/>
  <c r="C68" i="12" a="1"/>
  <c r="C68" i="12" s="1"/>
  <c r="C71" i="12" a="1"/>
  <c r="C71" i="12" s="1"/>
  <c r="C70" i="12" a="1"/>
  <c r="C70" i="12" s="1"/>
  <c r="C69" i="12" a="1"/>
  <c r="C69" i="12" s="1"/>
  <c r="C67" i="12" a="1"/>
  <c r="C67" i="12" s="1"/>
  <c r="C66" i="12" a="1"/>
  <c r="C66" i="12" s="1"/>
  <c r="YG17" i="7"/>
  <c r="B18" i="7"/>
  <c r="C18" i="7"/>
  <c r="D18" i="7"/>
  <c r="E18" i="7"/>
  <c r="F18" i="7"/>
  <c r="G18" i="7"/>
  <c r="H18" i="7"/>
  <c r="I18" i="7"/>
  <c r="J18" i="7"/>
  <c r="K18" i="7"/>
  <c r="L18" i="7"/>
  <c r="M18" i="7"/>
  <c r="N18" i="7"/>
  <c r="O18" i="7"/>
  <c r="P18" i="7"/>
  <c r="Q18" i="7"/>
  <c r="R18" i="7"/>
  <c r="S18" i="7"/>
  <c r="T18" i="7"/>
  <c r="U18" i="7"/>
  <c r="V18" i="7"/>
  <c r="W18" i="7"/>
  <c r="X18" i="7"/>
  <c r="Y18" i="7"/>
  <c r="Z18" i="7"/>
  <c r="AA18" i="7"/>
  <c r="AB18" i="7"/>
  <c r="AC18" i="7"/>
  <c r="AD18" i="7"/>
  <c r="AE18" i="7"/>
  <c r="AF18" i="7"/>
  <c r="AG18" i="7"/>
  <c r="AH18" i="7"/>
  <c r="AI18" i="7"/>
  <c r="AJ18" i="7"/>
  <c r="AK18" i="7"/>
  <c r="AL18" i="7"/>
  <c r="AM18" i="7"/>
  <c r="AN18" i="7"/>
  <c r="AO18" i="7"/>
  <c r="AP18" i="7"/>
  <c r="AQ18" i="7"/>
  <c r="AR18" i="7"/>
  <c r="AS18" i="7"/>
  <c r="AT18" i="7"/>
  <c r="AU18" i="7"/>
  <c r="AV18" i="7"/>
  <c r="AW18" i="7"/>
  <c r="AX18" i="7"/>
  <c r="AY18" i="7"/>
  <c r="AZ18" i="7"/>
  <c r="BA18" i="7"/>
  <c r="BB18" i="7"/>
  <c r="BC18" i="7"/>
  <c r="BD18" i="7"/>
  <c r="BE18" i="7"/>
  <c r="BF18" i="7"/>
  <c r="BG18" i="7"/>
  <c r="BH18" i="7"/>
  <c r="BI18" i="7"/>
  <c r="BJ18" i="7"/>
  <c r="BK18" i="7"/>
  <c r="BL18" i="7"/>
  <c r="BM18" i="7"/>
  <c r="BN18" i="7"/>
  <c r="BO18" i="7"/>
  <c r="BP18" i="7"/>
  <c r="BQ18" i="7"/>
  <c r="BR18" i="7"/>
  <c r="BS18" i="7"/>
  <c r="BT18" i="7"/>
  <c r="BU18" i="7"/>
  <c r="BV18" i="7"/>
  <c r="BW18" i="7"/>
  <c r="BX18" i="7"/>
  <c r="BY18" i="7"/>
  <c r="BZ18" i="7"/>
  <c r="CA18" i="7"/>
  <c r="CB18" i="7"/>
  <c r="CC18" i="7"/>
  <c r="CD18" i="7"/>
  <c r="CE18" i="7"/>
  <c r="CF18" i="7"/>
  <c r="CG18" i="7"/>
  <c r="CH18" i="7"/>
  <c r="CI18" i="7"/>
  <c r="CJ18" i="7"/>
  <c r="CK18" i="7"/>
  <c r="CL18" i="7"/>
  <c r="CM18" i="7"/>
  <c r="CN18" i="7"/>
  <c r="CO18" i="7"/>
  <c r="CP18" i="7"/>
  <c r="CQ18" i="7"/>
  <c r="CR18" i="7"/>
  <c r="CS18" i="7"/>
  <c r="CT18" i="7"/>
  <c r="CU18" i="7"/>
  <c r="CV18" i="7"/>
  <c r="CW18" i="7"/>
  <c r="CX18" i="7"/>
  <c r="CY18" i="7"/>
  <c r="CZ18" i="7"/>
  <c r="DA18" i="7"/>
  <c r="DB18" i="7"/>
  <c r="DC18" i="7"/>
  <c r="DD18" i="7"/>
  <c r="DE18" i="7"/>
  <c r="DF18" i="7"/>
  <c r="DG18" i="7"/>
  <c r="DH18" i="7"/>
  <c r="DI18" i="7"/>
  <c r="DJ18" i="7"/>
  <c r="DK18" i="7"/>
  <c r="DL18" i="7"/>
  <c r="DM18" i="7"/>
  <c r="DN18" i="7"/>
  <c r="DO18" i="7"/>
  <c r="DP18" i="7"/>
  <c r="DQ18" i="7"/>
  <c r="DR18" i="7"/>
  <c r="DS18" i="7"/>
  <c r="DT18" i="7"/>
  <c r="DU18" i="7"/>
  <c r="DV18" i="7"/>
  <c r="DW18" i="7"/>
  <c r="DX18" i="7"/>
  <c r="DY18" i="7"/>
  <c r="DZ18" i="7"/>
  <c r="EA18" i="7"/>
  <c r="EB18" i="7"/>
  <c r="EC18" i="7"/>
  <c r="ED18" i="7"/>
  <c r="EE18" i="7"/>
  <c r="EF18" i="7"/>
  <c r="EG18" i="7"/>
  <c r="EH18" i="7"/>
  <c r="EI18" i="7"/>
  <c r="EJ18" i="7"/>
  <c r="EK18" i="7"/>
  <c r="EL18" i="7"/>
  <c r="EM18" i="7"/>
  <c r="EN18" i="7"/>
  <c r="EO18" i="7"/>
  <c r="EP18" i="7"/>
  <c r="EQ18" i="7"/>
  <c r="ER18" i="7"/>
  <c r="ES18" i="7"/>
  <c r="ET18" i="7"/>
  <c r="EU18" i="7"/>
  <c r="EV18" i="7"/>
  <c r="EW18" i="7"/>
  <c r="EX18" i="7"/>
  <c r="EY18" i="7"/>
  <c r="EZ18" i="7"/>
  <c r="FA18" i="7"/>
  <c r="FB18" i="7"/>
  <c r="FC18" i="7"/>
  <c r="FD18" i="7"/>
  <c r="FE18" i="7"/>
  <c r="FF18" i="7"/>
  <c r="FG18" i="7"/>
  <c r="FH18" i="7"/>
  <c r="FI18" i="7"/>
  <c r="FJ18" i="7"/>
  <c r="FK18" i="7"/>
  <c r="FL18" i="7"/>
  <c r="FM18" i="7"/>
  <c r="FN18" i="7"/>
  <c r="FO18" i="7"/>
  <c r="FP18" i="7"/>
  <c r="FQ18" i="7"/>
  <c r="FR18" i="7"/>
  <c r="FS18" i="7"/>
  <c r="FT18" i="7"/>
  <c r="FU18" i="7"/>
  <c r="FV18" i="7"/>
  <c r="FW18" i="7"/>
  <c r="FX18" i="7"/>
  <c r="FY18" i="7"/>
  <c r="FZ18" i="7"/>
  <c r="GA18" i="7"/>
  <c r="GB18" i="7"/>
  <c r="GC18" i="7"/>
  <c r="GD18" i="7"/>
  <c r="GE18" i="7"/>
  <c r="GF18" i="7"/>
  <c r="GG18" i="7"/>
  <c r="GH18" i="7"/>
  <c r="GI18" i="7"/>
  <c r="GJ18" i="7"/>
  <c r="GK18" i="7"/>
  <c r="GL18" i="7"/>
  <c r="GM18" i="7"/>
  <c r="GN18" i="7"/>
  <c r="GO18" i="7"/>
  <c r="GP18" i="7"/>
  <c r="GQ18" i="7"/>
  <c r="GR18" i="7"/>
  <c r="GS18" i="7"/>
  <c r="GT18" i="7"/>
  <c r="GU18" i="7"/>
  <c r="GV18" i="7"/>
  <c r="GW18" i="7"/>
  <c r="GX18" i="7"/>
  <c r="GY18" i="7"/>
  <c r="GZ18" i="7"/>
  <c r="HA18" i="7"/>
  <c r="HB18" i="7"/>
  <c r="HC18" i="7"/>
  <c r="HD18" i="7"/>
  <c r="HE18" i="7"/>
  <c r="HF18" i="7"/>
  <c r="HG18" i="7"/>
  <c r="HH18" i="7"/>
  <c r="HI18" i="7"/>
  <c r="HJ18" i="7"/>
  <c r="HK18" i="7"/>
  <c r="HL18" i="7"/>
  <c r="HM18" i="7"/>
  <c r="HN18" i="7"/>
  <c r="HO18" i="7"/>
  <c r="HP18" i="7"/>
  <c r="HQ18" i="7"/>
  <c r="HR18" i="7"/>
  <c r="HS18" i="7"/>
  <c r="HT18" i="7"/>
  <c r="HU18" i="7"/>
  <c r="HV18" i="7"/>
  <c r="HW18" i="7"/>
  <c r="HX18" i="7"/>
  <c r="HY18" i="7"/>
  <c r="HZ18" i="7"/>
  <c r="IA18" i="7"/>
  <c r="IB18" i="7"/>
  <c r="IC18" i="7"/>
  <c r="ID18" i="7"/>
  <c r="IE18" i="7"/>
  <c r="IF18" i="7"/>
  <c r="IG18" i="7"/>
  <c r="IH18" i="7"/>
  <c r="II18" i="7"/>
  <c r="IJ18" i="7"/>
  <c r="IK18" i="7"/>
  <c r="IL18" i="7"/>
  <c r="IM18" i="7"/>
  <c r="IN18" i="7"/>
  <c r="IO18" i="7"/>
  <c r="IP18" i="7"/>
  <c r="IQ18" i="7"/>
  <c r="IR18" i="7"/>
  <c r="IS18" i="7"/>
  <c r="IT18" i="7"/>
  <c r="IU18" i="7"/>
  <c r="IV18" i="7"/>
  <c r="IW18" i="7"/>
  <c r="IX18" i="7"/>
  <c r="IY18" i="7"/>
  <c r="IZ18" i="7"/>
  <c r="JA18" i="7"/>
  <c r="JB18" i="7"/>
  <c r="JC18" i="7"/>
  <c r="JD18" i="7"/>
  <c r="JE18" i="7"/>
  <c r="JF18" i="7"/>
  <c r="JG18" i="7"/>
  <c r="JH18" i="7"/>
  <c r="JI18" i="7"/>
  <c r="JJ18" i="7"/>
  <c r="JK18" i="7"/>
  <c r="JL18" i="7"/>
  <c r="JM18" i="7"/>
  <c r="JN18" i="7"/>
  <c r="JO18" i="7"/>
  <c r="JP18" i="7"/>
  <c r="JQ18" i="7"/>
  <c r="JR18" i="7"/>
  <c r="JS18" i="7"/>
  <c r="JT18" i="7"/>
  <c r="JU18" i="7"/>
  <c r="JV18" i="7"/>
  <c r="JW18" i="7"/>
  <c r="JX18" i="7"/>
  <c r="JY18" i="7"/>
  <c r="JZ18" i="7"/>
  <c r="KA18" i="7"/>
  <c r="KB18" i="7"/>
  <c r="KC18" i="7"/>
  <c r="KD18" i="7"/>
  <c r="KE18" i="7"/>
  <c r="KF18" i="7"/>
  <c r="KG18" i="7"/>
  <c r="KH18" i="7"/>
  <c r="KI18" i="7"/>
  <c r="KJ18" i="7"/>
  <c r="KK18" i="7"/>
  <c r="KL18" i="7"/>
  <c r="KM18" i="7"/>
  <c r="KN18" i="7"/>
  <c r="KO18" i="7"/>
  <c r="KP18" i="7"/>
  <c r="KQ18" i="7"/>
  <c r="KR18" i="7"/>
  <c r="KS18" i="7"/>
  <c r="KT18" i="7"/>
  <c r="KU18" i="7"/>
  <c r="KV18" i="7"/>
  <c r="KW18" i="7"/>
  <c r="KX18" i="7"/>
  <c r="KY18" i="7"/>
  <c r="KZ18" i="7"/>
  <c r="LA18" i="7"/>
  <c r="LB18" i="7"/>
  <c r="LC18" i="7"/>
  <c r="LD18" i="7"/>
  <c r="LE18" i="7"/>
  <c r="LF18" i="7"/>
  <c r="LG18" i="7"/>
  <c r="LH18" i="7"/>
  <c r="LI18" i="7"/>
  <c r="LJ18" i="7"/>
  <c r="LK18" i="7"/>
  <c r="LL18" i="7"/>
  <c r="LM18" i="7"/>
  <c r="LN18" i="7"/>
  <c r="LO18" i="7"/>
  <c r="LP18" i="7"/>
  <c r="LQ18" i="7"/>
  <c r="LR18" i="7"/>
  <c r="LS18" i="7"/>
  <c r="LT18" i="7"/>
  <c r="LU18" i="7"/>
  <c r="LV18" i="7"/>
  <c r="LW18" i="7"/>
  <c r="LX18" i="7"/>
  <c r="LY18" i="7"/>
  <c r="LZ18" i="7"/>
  <c r="MA18" i="7"/>
  <c r="MB18" i="7"/>
  <c r="MC18" i="7"/>
  <c r="MD18" i="7"/>
  <c r="ME18" i="7"/>
  <c r="MF18" i="7"/>
  <c r="MG18" i="7"/>
  <c r="MH18" i="7"/>
  <c r="MI18" i="7"/>
  <c r="MJ18" i="7"/>
  <c r="MK18" i="7"/>
  <c r="ML18" i="7"/>
  <c r="MM18" i="7"/>
  <c r="MN18" i="7"/>
  <c r="MO18" i="7"/>
  <c r="MP18" i="7"/>
  <c r="MQ18" i="7"/>
  <c r="MR18" i="7"/>
  <c r="MS18" i="7"/>
  <c r="MT18" i="7"/>
  <c r="MU18" i="7"/>
  <c r="MV18" i="7"/>
  <c r="MW18" i="7"/>
  <c r="MX18" i="7"/>
  <c r="MY18" i="7"/>
  <c r="MZ18" i="7"/>
  <c r="NA18" i="7"/>
  <c r="NB18" i="7"/>
  <c r="NC18" i="7"/>
  <c r="ND18" i="7"/>
  <c r="NE18" i="7"/>
  <c r="NF18" i="7"/>
  <c r="NG18" i="7"/>
  <c r="NH18" i="7"/>
  <c r="NI18" i="7"/>
  <c r="NJ18" i="7"/>
  <c r="NK18" i="7"/>
  <c r="NL18" i="7"/>
  <c r="NM18" i="7"/>
  <c r="NN18" i="7"/>
  <c r="NO18" i="7"/>
  <c r="NP18" i="7"/>
  <c r="NQ18" i="7"/>
  <c r="NR18" i="7"/>
  <c r="NS18" i="7"/>
  <c r="NT18" i="7"/>
  <c r="NU18" i="7"/>
  <c r="NV18" i="7"/>
  <c r="NW18" i="7"/>
  <c r="NX18" i="7"/>
  <c r="NY18" i="7"/>
  <c r="NZ18" i="7"/>
  <c r="OA18" i="7"/>
  <c r="OB18" i="7"/>
  <c r="OC18" i="7"/>
  <c r="OD18" i="7"/>
  <c r="OE18" i="7"/>
  <c r="OF18" i="7"/>
  <c r="OG18" i="7"/>
  <c r="OH18" i="7"/>
  <c r="OI18" i="7"/>
  <c r="OJ18" i="7"/>
  <c r="OK18" i="7"/>
  <c r="OL18" i="7"/>
  <c r="OM18" i="7"/>
  <c r="ON18" i="7"/>
  <c r="OO18" i="7"/>
  <c r="OP18" i="7"/>
  <c r="OQ18" i="7"/>
  <c r="OR18" i="7"/>
  <c r="OS18" i="7"/>
  <c r="OT18" i="7"/>
  <c r="OU18" i="7"/>
  <c r="OV18" i="7"/>
  <c r="OW18" i="7"/>
  <c r="OX18" i="7"/>
  <c r="OY18" i="7"/>
  <c r="OZ18" i="7"/>
  <c r="PA18" i="7"/>
  <c r="PB18" i="7"/>
  <c r="PC18" i="7"/>
  <c r="PD18" i="7"/>
  <c r="PE18" i="7"/>
  <c r="PF18" i="7"/>
  <c r="PG18" i="7"/>
  <c r="PH18" i="7"/>
  <c r="PI18" i="7"/>
  <c r="PJ18" i="7"/>
  <c r="PK18" i="7"/>
  <c r="PL18" i="7"/>
  <c r="PM18" i="7"/>
  <c r="PN18" i="7"/>
  <c r="PO18" i="7"/>
  <c r="PP18" i="7"/>
  <c r="PQ18" i="7"/>
  <c r="PR18" i="7"/>
  <c r="PS18" i="7"/>
  <c r="PT18" i="7"/>
  <c r="PU18" i="7"/>
  <c r="PV18" i="7"/>
  <c r="PW18" i="7"/>
  <c r="PX18" i="7"/>
  <c r="PY18" i="7"/>
  <c r="PZ18" i="7"/>
  <c r="QA18" i="7"/>
  <c r="QB18" i="7"/>
  <c r="QC18" i="7"/>
  <c r="QD18" i="7"/>
  <c r="QE18" i="7"/>
  <c r="QF18" i="7"/>
  <c r="QG18" i="7"/>
  <c r="QH18" i="7"/>
  <c r="QI18" i="7"/>
  <c r="QJ18" i="7"/>
  <c r="QK18" i="7"/>
  <c r="QL18" i="7"/>
  <c r="QM18" i="7"/>
  <c r="QN18" i="7"/>
  <c r="QO18" i="7"/>
  <c r="QP18" i="7"/>
  <c r="QQ18" i="7"/>
  <c r="QR18" i="7"/>
  <c r="QS18" i="7"/>
  <c r="QT18" i="7"/>
  <c r="QU18" i="7"/>
  <c r="QV18" i="7"/>
  <c r="QW18" i="7"/>
  <c r="QX18" i="7"/>
  <c r="QY18" i="7"/>
  <c r="QZ18" i="7"/>
  <c r="RA18" i="7"/>
  <c r="RB18" i="7"/>
  <c r="RC18" i="7"/>
  <c r="RD18" i="7"/>
  <c r="RE18" i="7"/>
  <c r="RF18" i="7"/>
  <c r="RG18" i="7"/>
  <c r="RH18" i="7"/>
  <c r="RI18" i="7"/>
  <c r="RJ18" i="7"/>
  <c r="RK18" i="7"/>
  <c r="RL18" i="7"/>
  <c r="RM18" i="7"/>
  <c r="RN18" i="7"/>
  <c r="RO18" i="7"/>
  <c r="RP18" i="7"/>
  <c r="RQ18" i="7"/>
  <c r="RR18" i="7"/>
  <c r="RS18" i="7"/>
  <c r="RT18" i="7"/>
  <c r="RU18" i="7"/>
  <c r="RV18" i="7"/>
  <c r="RW18" i="7"/>
  <c r="RX18" i="7"/>
  <c r="RY18" i="7"/>
  <c r="RZ18" i="7"/>
  <c r="SA18" i="7"/>
  <c r="SB18" i="7"/>
  <c r="SC18" i="7"/>
  <c r="SD18" i="7"/>
  <c r="SE18" i="7"/>
  <c r="SF18" i="7"/>
  <c r="SG18" i="7"/>
  <c r="SH18" i="7"/>
  <c r="SI18" i="7"/>
  <c r="SJ18" i="7"/>
  <c r="SK18" i="7"/>
  <c r="SL18" i="7"/>
  <c r="SM18" i="7"/>
  <c r="SN18" i="7"/>
  <c r="SO18" i="7"/>
  <c r="SP18" i="7"/>
  <c r="SQ18" i="7"/>
  <c r="SR18" i="7"/>
  <c r="SS18" i="7"/>
  <c r="ST18" i="7"/>
  <c r="SU18" i="7"/>
  <c r="SV18" i="7"/>
  <c r="SW18" i="7"/>
  <c r="SX18" i="7"/>
  <c r="SY18" i="7"/>
  <c r="SZ18" i="7"/>
  <c r="TA18" i="7"/>
  <c r="TB18" i="7"/>
  <c r="TC18" i="7"/>
  <c r="TD18" i="7"/>
  <c r="TE18" i="7"/>
  <c r="TF18" i="7"/>
  <c r="TG18" i="7"/>
  <c r="TH18" i="7"/>
  <c r="TI18" i="7"/>
  <c r="TJ18" i="7"/>
  <c r="TK18" i="7"/>
  <c r="TL18" i="7"/>
  <c r="TM18" i="7"/>
  <c r="TN18" i="7"/>
  <c r="TO18" i="7"/>
  <c r="TP18" i="7"/>
  <c r="TQ18" i="7"/>
  <c r="TR18" i="7"/>
  <c r="TS18" i="7"/>
  <c r="TT18" i="7"/>
  <c r="TU18" i="7"/>
  <c r="TV18" i="7"/>
  <c r="TW18" i="7"/>
  <c r="TX18" i="7"/>
  <c r="TY18" i="7"/>
  <c r="TZ18" i="7"/>
  <c r="UA18" i="7"/>
  <c r="UB18" i="7"/>
  <c r="UC18" i="7"/>
  <c r="UD18" i="7"/>
  <c r="UE18" i="7"/>
  <c r="UF18" i="7"/>
  <c r="UG18" i="7"/>
  <c r="UH18" i="7"/>
  <c r="UI18" i="7"/>
  <c r="UJ18" i="7"/>
  <c r="UK18" i="7"/>
  <c r="UL18" i="7"/>
  <c r="UM18" i="7"/>
  <c r="UN18" i="7"/>
  <c r="UO18" i="7"/>
  <c r="UP18" i="7"/>
  <c r="UQ18" i="7"/>
  <c r="UR18" i="7"/>
  <c r="US18" i="7"/>
  <c r="UT18" i="7"/>
  <c r="UU18" i="7"/>
  <c r="UV18" i="7"/>
  <c r="UW18" i="7"/>
  <c r="UX18" i="7"/>
  <c r="UY18" i="7"/>
  <c r="UZ18" i="7"/>
  <c r="VA18" i="7"/>
  <c r="VB18" i="7"/>
  <c r="VC18" i="7"/>
  <c r="VD18" i="7"/>
  <c r="VE18" i="7"/>
  <c r="VF18" i="7"/>
  <c r="VG18" i="7"/>
  <c r="VH18" i="7"/>
  <c r="VI18" i="7"/>
  <c r="VJ18" i="7"/>
  <c r="VK18" i="7"/>
  <c r="VL18" i="7"/>
  <c r="VM18" i="7"/>
  <c r="VN18" i="7"/>
  <c r="VO18" i="7"/>
  <c r="VP18" i="7"/>
  <c r="VQ18" i="7"/>
  <c r="VR18" i="7"/>
  <c r="VS18" i="7"/>
  <c r="VT18" i="7"/>
  <c r="VU18" i="7"/>
  <c r="VV18" i="7"/>
  <c r="VW18" i="7"/>
  <c r="VX18" i="7"/>
  <c r="VY18" i="7"/>
  <c r="VZ18" i="7"/>
  <c r="WA18" i="7"/>
  <c r="WB18" i="7"/>
  <c r="WC18" i="7"/>
  <c r="WD18" i="7"/>
  <c r="WE18" i="7"/>
  <c r="WF18" i="7"/>
  <c r="WG18" i="7"/>
  <c r="WH18" i="7"/>
  <c r="WI18" i="7"/>
  <c r="WJ18" i="7"/>
  <c r="WK18" i="7"/>
  <c r="WL18" i="7"/>
  <c r="WM18" i="7"/>
  <c r="WN18" i="7"/>
  <c r="WO18" i="7"/>
  <c r="WP18" i="7"/>
  <c r="WQ18" i="7"/>
  <c r="WR18" i="7"/>
  <c r="WS18" i="7"/>
  <c r="WT18" i="7"/>
  <c r="WU18" i="7"/>
  <c r="WV18" i="7"/>
  <c r="WW18" i="7"/>
  <c r="WX18" i="7"/>
  <c r="WY18" i="7"/>
  <c r="WZ18" i="7"/>
  <c r="XA18" i="7"/>
  <c r="XB18" i="7"/>
  <c r="XC18" i="7"/>
  <c r="XD18" i="7"/>
  <c r="XE18" i="7"/>
  <c r="XF18" i="7"/>
  <c r="XG18" i="7"/>
  <c r="XH18" i="7"/>
  <c r="XI18" i="7"/>
  <c r="XJ18" i="7"/>
  <c r="XK18" i="7"/>
  <c r="XL18" i="7"/>
  <c r="XM18" i="7"/>
  <c r="XN18" i="7"/>
  <c r="XO18" i="7"/>
  <c r="XP18" i="7"/>
  <c r="XQ18" i="7"/>
  <c r="XR18" i="7"/>
  <c r="XS18" i="7"/>
  <c r="XT18" i="7"/>
  <c r="XU18" i="7"/>
  <c r="XV18" i="7"/>
  <c r="XW18" i="7"/>
  <c r="XX18" i="7"/>
  <c r="XY18" i="7"/>
  <c r="XZ18" i="7"/>
  <c r="YA18" i="7"/>
  <c r="YB18" i="7"/>
  <c r="YC18" i="7"/>
  <c r="YD18" i="7"/>
  <c r="YE18" i="7"/>
  <c r="YF18" i="7"/>
  <c r="YG18" i="7"/>
  <c r="YH18" i="7"/>
  <c r="YI18" i="7"/>
  <c r="YJ18" i="7"/>
  <c r="YK18" i="7"/>
  <c r="YL18" i="7"/>
  <c r="YM18" i="7"/>
  <c r="YN18" i="7"/>
  <c r="YO18" i="7"/>
  <c r="YP18" i="7"/>
  <c r="YQ18" i="7"/>
  <c r="YR18" i="7"/>
  <c r="YS18" i="7"/>
  <c r="YT18" i="7"/>
  <c r="YU18" i="7"/>
  <c r="YV18" i="7"/>
  <c r="YW18" i="7"/>
  <c r="YX18" i="7"/>
  <c r="YY18" i="7"/>
  <c r="YZ18" i="7"/>
  <c r="ZA18" i="7"/>
  <c r="ZB18" i="7"/>
  <c r="ZC18" i="7"/>
  <c r="ZD18" i="7"/>
  <c r="ZE18" i="7"/>
  <c r="ZF18" i="7"/>
  <c r="ZG18" i="7"/>
  <c r="ZH18" i="7"/>
  <c r="ZI18" i="7"/>
  <c r="ZJ18" i="7"/>
  <c r="ZK18" i="7"/>
  <c r="ZL18" i="7"/>
  <c r="ZM18" i="7"/>
  <c r="ZN18" i="7"/>
  <c r="ZO18" i="7"/>
  <c r="ZP18" i="7"/>
  <c r="ZQ18" i="7"/>
  <c r="ZR18" i="7"/>
  <c r="ZS18" i="7"/>
  <c r="ZT18" i="7"/>
  <c r="ZU18" i="7"/>
  <c r="ZV18" i="7"/>
  <c r="ZW18" i="7"/>
  <c r="ZX18" i="7"/>
  <c r="ZY18" i="7"/>
  <c r="ZZ18" i="7"/>
  <c r="AAA18" i="7"/>
  <c r="AAB18" i="7"/>
  <c r="AAC18" i="7"/>
  <c r="AAD18" i="7"/>
  <c r="AAE18" i="7"/>
  <c r="AAF18" i="7"/>
  <c r="AAG18" i="7"/>
  <c r="AAH18" i="7"/>
  <c r="AAI18" i="7"/>
  <c r="AAJ18" i="7"/>
  <c r="AAK18" i="7"/>
  <c r="AAL18" i="7"/>
  <c r="AAM18" i="7"/>
  <c r="AAN18" i="7"/>
  <c r="AAO18" i="7"/>
  <c r="AAP18" i="7"/>
  <c r="AAQ18" i="7"/>
  <c r="AAR18" i="7"/>
  <c r="AAS18" i="7"/>
  <c r="AAT18" i="7"/>
  <c r="AAU18" i="7"/>
  <c r="AAV18" i="7"/>
  <c r="AAW18" i="7"/>
  <c r="AAX18" i="7"/>
  <c r="AAY18" i="7"/>
  <c r="AAZ18" i="7"/>
  <c r="ABA18" i="7"/>
  <c r="ABB18" i="7"/>
  <c r="ABC18" i="7"/>
  <c r="ABD18" i="7"/>
  <c r="ABE18" i="7"/>
  <c r="ABF18" i="7"/>
  <c r="ABG18" i="7"/>
  <c r="ABH18" i="7"/>
  <c r="ABI18" i="7"/>
  <c r="ABJ18" i="7"/>
  <c r="ABK18" i="7"/>
  <c r="ABL18" i="7"/>
  <c r="ABM18" i="7"/>
  <c r="ABN18" i="7"/>
  <c r="ABO18" i="7"/>
  <c r="ABP18" i="7"/>
  <c r="ABQ18" i="7"/>
  <c r="ABR18" i="7"/>
  <c r="ABS18" i="7"/>
  <c r="ABT18" i="7"/>
  <c r="ABU18" i="7"/>
  <c r="ABV18" i="7"/>
  <c r="ABW18" i="7"/>
  <c r="ABX18" i="7"/>
  <c r="ABY18" i="7"/>
  <c r="ABZ18" i="7"/>
  <c r="ACA18" i="7"/>
  <c r="ACB18" i="7"/>
  <c r="ACC18" i="7"/>
  <c r="ACD18" i="7"/>
  <c r="ACE18" i="7"/>
  <c r="ACF18" i="7"/>
  <c r="ACG18" i="7"/>
  <c r="ACH18" i="7"/>
  <c r="ACI18" i="7"/>
  <c r="ACJ18" i="7"/>
  <c r="ACK18" i="7"/>
  <c r="ACL18" i="7"/>
  <c r="ACM18" i="7"/>
  <c r="ACN18" i="7"/>
  <c r="ACO18" i="7"/>
  <c r="ACP18" i="7"/>
  <c r="ACQ18" i="7"/>
  <c r="ACR18" i="7"/>
  <c r="ACS18" i="7"/>
  <c r="ACT18" i="7"/>
  <c r="ACU18" i="7"/>
  <c r="ACV18" i="7"/>
  <c r="ACW18" i="7"/>
  <c r="ACX18" i="7"/>
  <c r="ACY18" i="7"/>
  <c r="ACZ18" i="7"/>
  <c r="ADA18" i="7"/>
  <c r="ADB18" i="7"/>
  <c r="ADC18" i="7"/>
  <c r="ADD18" i="7"/>
  <c r="ADE18" i="7"/>
  <c r="ADF18" i="7"/>
  <c r="ADG18" i="7"/>
  <c r="ADH18" i="7"/>
  <c r="ADI18" i="7"/>
  <c r="ADJ18" i="7"/>
  <c r="ADK18" i="7"/>
  <c r="ADL18" i="7"/>
  <c r="ADM18" i="7"/>
  <c r="ADN18" i="7"/>
  <c r="ADO18" i="7"/>
  <c r="ADP18" i="7"/>
  <c r="ADQ18" i="7"/>
  <c r="ADR18" i="7"/>
  <c r="ADS18" i="7"/>
  <c r="ADT18" i="7"/>
  <c r="ADU18" i="7"/>
  <c r="ADV18" i="7"/>
  <c r="ADW18" i="7"/>
  <c r="ADX18" i="7"/>
  <c r="ADY18" i="7"/>
  <c r="ADZ18" i="7"/>
  <c r="AEA18" i="7"/>
  <c r="AEB18" i="7"/>
  <c r="AEC18" i="7"/>
  <c r="AED18" i="7"/>
  <c r="AEE18" i="7"/>
  <c r="AEF18" i="7"/>
  <c r="AEG18" i="7"/>
  <c r="AEH18" i="7"/>
  <c r="AEI18" i="7"/>
  <c r="AEJ18" i="7"/>
  <c r="AEK18" i="7"/>
  <c r="AEL18" i="7"/>
  <c r="AEM18" i="7"/>
  <c r="AEN18" i="7"/>
  <c r="AEO18" i="7"/>
  <c r="AEP18" i="7"/>
  <c r="AEQ18" i="7"/>
  <c r="AER18" i="7"/>
  <c r="AES18" i="7"/>
  <c r="AET18" i="7"/>
  <c r="AEU18" i="7"/>
  <c r="AEV18" i="7"/>
  <c r="AEW18" i="7"/>
  <c r="AEX18" i="7"/>
  <c r="AEY18" i="7"/>
  <c r="AEZ18" i="7"/>
  <c r="AFA18" i="7"/>
  <c r="AFB18" i="7"/>
  <c r="AFC18" i="7"/>
  <c r="AFD18" i="7"/>
  <c r="AFE18" i="7"/>
  <c r="AFF18" i="7"/>
  <c r="AFG18" i="7"/>
  <c r="AFH18" i="7"/>
  <c r="AFI18" i="7"/>
  <c r="AFJ18" i="7"/>
  <c r="AFK18" i="7"/>
  <c r="AFL18" i="7"/>
  <c r="AFM18" i="7"/>
  <c r="AFN18" i="7"/>
  <c r="AFO18" i="7"/>
  <c r="AFP18" i="7"/>
  <c r="AFQ18" i="7"/>
  <c r="AFR18" i="7"/>
  <c r="AFS18" i="7"/>
  <c r="AFT18" i="7"/>
  <c r="AFU18" i="7"/>
  <c r="AFV18" i="7"/>
  <c r="AFW18" i="7"/>
  <c r="AFX18" i="7"/>
  <c r="AFY18" i="7"/>
  <c r="AFZ18" i="7"/>
  <c r="AGA18" i="7"/>
  <c r="AGB18" i="7"/>
  <c r="AGC18" i="7"/>
  <c r="AGD18" i="7"/>
  <c r="AGE18" i="7"/>
  <c r="AGF18" i="7"/>
  <c r="AGG18" i="7"/>
  <c r="AGH18" i="7"/>
  <c r="AGI18" i="7"/>
  <c r="AGJ18" i="7"/>
  <c r="AGK18" i="7"/>
  <c r="AGL18" i="7"/>
  <c r="AGM18" i="7"/>
  <c r="AGN18" i="7"/>
  <c r="AGO18" i="7"/>
  <c r="AGP18" i="7"/>
  <c r="AGQ18" i="7"/>
  <c r="B37" i="12"/>
  <c r="B38" i="12"/>
  <c r="B39" i="12"/>
  <c r="B40" i="12"/>
  <c r="B41" i="12"/>
  <c r="B42" i="12"/>
  <c r="B43" i="12"/>
  <c r="B44" i="12"/>
  <c r="B36" i="12"/>
  <c r="B35" i="12"/>
  <c r="C17" i="12"/>
  <c r="C18" i="12"/>
  <c r="C14" i="12"/>
  <c r="F4" i="12" s="1"/>
  <c r="F10" i="12"/>
  <c r="U12" i="5"/>
  <c r="V12" i="5"/>
  <c r="W12" i="5"/>
  <c r="X12" i="5"/>
  <c r="Y12" i="5"/>
  <c r="Z12" i="5"/>
  <c r="AA12" i="5"/>
  <c r="AB12" i="5"/>
  <c r="AC12" i="5"/>
  <c r="AD12" i="5"/>
  <c r="AE12" i="5"/>
  <c r="AF12" i="5"/>
  <c r="AG12" i="5"/>
  <c r="AH12" i="5"/>
  <c r="AI12" i="5"/>
  <c r="AJ12" i="5"/>
  <c r="AK12" i="5"/>
  <c r="AL12" i="5"/>
  <c r="AM12" i="5"/>
  <c r="AN12" i="5"/>
  <c r="AO12" i="5"/>
  <c r="AP12" i="5"/>
  <c r="AQ12" i="5"/>
  <c r="AR12" i="5"/>
  <c r="AS12" i="5"/>
  <c r="AT12" i="5"/>
  <c r="T12" i="5"/>
  <c r="EU151" i="11"/>
  <c r="EU152" i="11"/>
  <c r="EU153" i="11"/>
  <c r="EU154" i="11"/>
  <c r="EU155" i="11"/>
  <c r="EU156" i="11"/>
  <c r="F162" i="4" a="1"/>
  <c r="F162" i="4" s="1"/>
  <c r="M162" i="4" a="1"/>
  <c r="M162" i="4" s="1"/>
  <c r="F163" i="4" a="1"/>
  <c r="F163" i="4" s="1"/>
  <c r="M163" i="4" a="1"/>
  <c r="M163" i="4" s="1"/>
  <c r="F164" i="4" a="1"/>
  <c r="F164" i="4" s="1"/>
  <c r="M164" i="4" a="1"/>
  <c r="M164" i="4" s="1"/>
  <c r="F165" i="4" a="1"/>
  <c r="F165" i="4" s="1"/>
  <c r="M165" i="4" a="1"/>
  <c r="M165" i="4" s="1"/>
  <c r="F166" i="4" a="1"/>
  <c r="F166" i="4" s="1"/>
  <c r="M166" i="4" a="1"/>
  <c r="M166" i="4" s="1"/>
  <c r="N166" i="4" s="1"/>
  <c r="B162" i="4"/>
  <c r="B163" i="4"/>
  <c r="B164" i="4"/>
  <c r="B165" i="4"/>
  <c r="B154" i="5" s="1"/>
  <c r="B166" i="4"/>
  <c r="A162" i="4"/>
  <c r="A163" i="4"/>
  <c r="A164" i="4"/>
  <c r="A165" i="4"/>
  <c r="A166" i="4"/>
  <c r="A167" i="4"/>
  <c r="A168" i="4"/>
  <c r="A169" i="4"/>
  <c r="A170" i="4"/>
  <c r="A171" i="4"/>
  <c r="A172" i="4"/>
  <c r="A173" i="4"/>
  <c r="A174" i="4"/>
  <c r="A175" i="4"/>
  <c r="A176" i="4"/>
  <c r="A177" i="4"/>
  <c r="A178" i="4"/>
  <c r="A179" i="4"/>
  <c r="A180" i="4"/>
  <c r="B151" i="5"/>
  <c r="B152" i="5"/>
  <c r="B153" i="5"/>
  <c r="B155" i="5"/>
  <c r="EI11" i="11" a="1"/>
  <c r="EI11" i="11" s="1"/>
  <c r="EJ11" i="11" a="1"/>
  <c r="EJ11" i="11" s="1"/>
  <c r="EK11" i="11" a="1"/>
  <c r="EK11" i="11" s="1"/>
  <c r="EL11" i="11" a="1"/>
  <c r="EL11" i="11" s="1"/>
  <c r="EM11" i="11" a="1"/>
  <c r="EM11" i="11" s="1"/>
  <c r="EN11" i="11" a="1"/>
  <c r="EN11" i="11" s="1"/>
  <c r="EI12" i="11" a="1"/>
  <c r="EI12" i="11" s="1"/>
  <c r="EJ12" i="11" a="1"/>
  <c r="EJ12" i="11" s="1"/>
  <c r="EK12" i="11" a="1"/>
  <c r="EK12" i="11" s="1"/>
  <c r="EL12" i="11" a="1"/>
  <c r="EL12" i="11" s="1"/>
  <c r="EM12" i="11" a="1"/>
  <c r="EM12" i="11" s="1"/>
  <c r="EN12" i="11" a="1"/>
  <c r="EN12" i="11" s="1"/>
  <c r="EI13" i="11" a="1"/>
  <c r="EI13" i="11" s="1"/>
  <c r="EJ13" i="11" a="1"/>
  <c r="EJ13" i="11" s="1"/>
  <c r="EK13" i="11" a="1"/>
  <c r="EK13" i="11" s="1"/>
  <c r="EL13" i="11" a="1"/>
  <c r="EL13" i="11"/>
  <c r="EM13" i="11" a="1"/>
  <c r="EM13" i="11" s="1"/>
  <c r="EN13" i="11" a="1"/>
  <c r="EN13" i="11" s="1"/>
  <c r="EI14" i="11" a="1"/>
  <c r="EI14" i="11" s="1"/>
  <c r="EJ14" i="11" a="1"/>
  <c r="EJ14" i="11" s="1"/>
  <c r="EK14" i="11" a="1"/>
  <c r="EK14" i="11" s="1"/>
  <c r="EL14" i="11" a="1"/>
  <c r="EL14" i="11" s="1"/>
  <c r="EM14" i="11" a="1"/>
  <c r="EM14" i="11" s="1"/>
  <c r="EN14" i="11" a="1"/>
  <c r="EN14" i="11" s="1"/>
  <c r="EI15" i="11" a="1"/>
  <c r="EI15" i="11" s="1"/>
  <c r="EJ15" i="11" a="1"/>
  <c r="EJ15" i="11" s="1"/>
  <c r="EK15" i="11" a="1"/>
  <c r="EK15" i="11" s="1"/>
  <c r="EL15" i="11" a="1"/>
  <c r="EL15" i="11" s="1"/>
  <c r="EM15" i="11" a="1"/>
  <c r="EM15" i="11" s="1"/>
  <c r="EN15" i="11" a="1"/>
  <c r="EN15" i="11" s="1"/>
  <c r="EI16" i="11" a="1"/>
  <c r="EI16" i="11" s="1"/>
  <c r="EJ16" i="11" a="1"/>
  <c r="EJ16" i="11"/>
  <c r="EK16" i="11" a="1"/>
  <c r="EK16" i="11" s="1"/>
  <c r="EL16" i="11" a="1"/>
  <c r="EL16" i="11" s="1"/>
  <c r="EM16" i="11" a="1"/>
  <c r="EM16" i="11" s="1"/>
  <c r="EN16" i="11" a="1"/>
  <c r="EN16" i="11" s="1"/>
  <c r="EI17" i="11" a="1"/>
  <c r="EI17" i="11" s="1"/>
  <c r="EJ17" i="11" a="1"/>
  <c r="EJ17" i="11" s="1"/>
  <c r="EK17" i="11" a="1"/>
  <c r="EK17" i="11" s="1"/>
  <c r="EL17" i="11" a="1"/>
  <c r="EL17" i="11" s="1"/>
  <c r="EM17" i="11" a="1"/>
  <c r="EM17" i="11" s="1"/>
  <c r="EN17" i="11" a="1"/>
  <c r="EN17" i="11" s="1"/>
  <c r="EI18" i="11" a="1"/>
  <c r="EI18" i="11" s="1"/>
  <c r="EJ18" i="11" a="1"/>
  <c r="EJ18" i="11" s="1"/>
  <c r="EK18" i="11" a="1"/>
  <c r="EK18" i="11" s="1"/>
  <c r="EL18" i="11" a="1"/>
  <c r="EL18" i="11" s="1"/>
  <c r="EM18" i="11" a="1"/>
  <c r="EM18" i="11" s="1"/>
  <c r="EN18" i="11" a="1"/>
  <c r="EN18" i="11" s="1"/>
  <c r="EI19" i="11" a="1"/>
  <c r="EI19" i="11" s="1"/>
  <c r="EJ19" i="11" a="1"/>
  <c r="EJ19" i="11" s="1"/>
  <c r="EK19" i="11" a="1"/>
  <c r="EK19" i="11" s="1"/>
  <c r="EL19" i="11" a="1"/>
  <c r="EL19" i="11" s="1"/>
  <c r="EM19" i="11" a="1"/>
  <c r="EM19" i="11" s="1"/>
  <c r="EN19" i="11" a="1"/>
  <c r="EN19" i="11" s="1"/>
  <c r="EI20" i="11" a="1"/>
  <c r="EI20" i="11" s="1"/>
  <c r="EJ20" i="11" a="1"/>
  <c r="EJ20" i="11" s="1"/>
  <c r="EK20" i="11" a="1"/>
  <c r="EK20" i="11" s="1"/>
  <c r="EL20" i="11" a="1"/>
  <c r="EL20" i="11" s="1"/>
  <c r="EM20" i="11" a="1"/>
  <c r="EM20" i="11" s="1"/>
  <c r="EN20" i="11" a="1"/>
  <c r="EN20" i="11" s="1"/>
  <c r="EI21" i="11" a="1"/>
  <c r="EI21" i="11" s="1"/>
  <c r="EJ21" i="11" a="1"/>
  <c r="EJ21" i="11" s="1"/>
  <c r="EK21" i="11" a="1"/>
  <c r="EK21" i="11" s="1"/>
  <c r="EL21" i="11" a="1"/>
  <c r="EL21" i="11" s="1"/>
  <c r="EM21" i="11" a="1"/>
  <c r="EM21" i="11" s="1"/>
  <c r="EN21" i="11" a="1"/>
  <c r="EN21" i="11" s="1"/>
  <c r="EI22" i="11" a="1"/>
  <c r="EI22" i="11" s="1"/>
  <c r="EJ22" i="11" a="1"/>
  <c r="EJ22" i="11" s="1"/>
  <c r="EK22" i="11" a="1"/>
  <c r="EK22" i="11" s="1"/>
  <c r="EL22" i="11" a="1"/>
  <c r="EL22" i="11" s="1"/>
  <c r="EM22" i="11" a="1"/>
  <c r="EM22" i="11" s="1"/>
  <c r="EN22" i="11" a="1"/>
  <c r="EN22" i="11"/>
  <c r="EI23" i="11" a="1"/>
  <c r="EI23" i="11" s="1"/>
  <c r="EJ23" i="11" a="1"/>
  <c r="EJ23" i="11" s="1"/>
  <c r="EK23" i="11" a="1"/>
  <c r="EK23" i="11" s="1"/>
  <c r="EL23" i="11" a="1"/>
  <c r="EL23" i="11" s="1"/>
  <c r="EM23" i="11" a="1"/>
  <c r="EM23" i="11" s="1"/>
  <c r="EN23" i="11" a="1"/>
  <c r="EN23" i="11" s="1"/>
  <c r="EI24" i="11" a="1"/>
  <c r="EI24" i="11" s="1"/>
  <c r="EJ24" i="11" a="1"/>
  <c r="EJ24" i="11" s="1"/>
  <c r="EK24" i="11" a="1"/>
  <c r="EK24" i="11" s="1"/>
  <c r="EL24" i="11" a="1"/>
  <c r="EL24" i="11" s="1"/>
  <c r="EM24" i="11" a="1"/>
  <c r="EM24" i="11" s="1"/>
  <c r="EN24" i="11" a="1"/>
  <c r="EN24" i="11" s="1"/>
  <c r="EI25" i="11" a="1"/>
  <c r="EI25" i="11" s="1"/>
  <c r="EJ25" i="11" a="1"/>
  <c r="EJ25" i="11" s="1"/>
  <c r="EK25" i="11" a="1"/>
  <c r="EK25" i="11" s="1"/>
  <c r="EL25" i="11" a="1"/>
  <c r="EL25" i="11"/>
  <c r="EM25" i="11" a="1"/>
  <c r="EM25" i="11" s="1"/>
  <c r="EN25" i="11" a="1"/>
  <c r="EN25" i="11" s="1"/>
  <c r="EI26" i="11" a="1"/>
  <c r="EI26" i="11" s="1"/>
  <c r="EJ26" i="11" a="1"/>
  <c r="EJ26" i="11" s="1"/>
  <c r="EK26" i="11" a="1"/>
  <c r="EK26" i="11" s="1"/>
  <c r="EL26" i="11" a="1"/>
  <c r="EL26" i="11" s="1"/>
  <c r="EM26" i="11" a="1"/>
  <c r="EM26" i="11" s="1"/>
  <c r="EN26" i="11" a="1"/>
  <c r="EN26" i="11" s="1"/>
  <c r="EI27" i="11" a="1"/>
  <c r="EI27" i="11" s="1"/>
  <c r="EJ27" i="11" a="1"/>
  <c r="EJ27" i="11" s="1"/>
  <c r="EK27" i="11" a="1"/>
  <c r="EK27" i="11" s="1"/>
  <c r="EL27" i="11" a="1"/>
  <c r="EL27" i="11" s="1"/>
  <c r="EM27" i="11" a="1"/>
  <c r="EM27" i="11" s="1"/>
  <c r="EN27" i="11" a="1"/>
  <c r="EN27" i="11" s="1"/>
  <c r="EI28" i="11" a="1"/>
  <c r="EI28" i="11" s="1"/>
  <c r="EJ28" i="11" a="1"/>
  <c r="EJ28" i="11" s="1"/>
  <c r="EK28" i="11" a="1"/>
  <c r="EK28" i="11" s="1"/>
  <c r="EL28" i="11" a="1"/>
  <c r="EL28" i="11" s="1"/>
  <c r="EM28" i="11" a="1"/>
  <c r="EM28" i="11" s="1"/>
  <c r="EN28" i="11" a="1"/>
  <c r="EN28" i="11" s="1"/>
  <c r="EI29" i="11" a="1"/>
  <c r="EI29" i="11" s="1"/>
  <c r="EJ29" i="11" a="1"/>
  <c r="EJ29" i="11" s="1"/>
  <c r="EK29" i="11" a="1"/>
  <c r="EK29" i="11" s="1"/>
  <c r="EL29" i="11" a="1"/>
  <c r="EL29" i="11" s="1"/>
  <c r="EM29" i="11" a="1"/>
  <c r="EM29" i="11" s="1"/>
  <c r="EN29" i="11" a="1"/>
  <c r="EN29" i="11" s="1"/>
  <c r="EI30" i="11" a="1"/>
  <c r="EI30" i="11" s="1"/>
  <c r="EJ30" i="11" a="1"/>
  <c r="EJ30" i="11" s="1"/>
  <c r="EK30" i="11" a="1"/>
  <c r="EK30" i="11" s="1"/>
  <c r="EL30" i="11" a="1"/>
  <c r="EL30" i="11" s="1"/>
  <c r="EM30" i="11" a="1"/>
  <c r="EM30" i="11" s="1"/>
  <c r="EN30" i="11" a="1"/>
  <c r="EN30" i="11" s="1"/>
  <c r="EI31" i="11" a="1"/>
  <c r="EI31" i="11" s="1"/>
  <c r="EJ31" i="11" a="1"/>
  <c r="EJ31" i="11" s="1"/>
  <c r="EK31" i="11" a="1"/>
  <c r="EK31" i="11" s="1"/>
  <c r="EL31" i="11" a="1"/>
  <c r="EL31" i="11" s="1"/>
  <c r="EM31" i="11" a="1"/>
  <c r="EM31" i="11" s="1"/>
  <c r="EN31" i="11" a="1"/>
  <c r="EN31" i="11" s="1"/>
  <c r="EI32" i="11" a="1"/>
  <c r="EI32" i="11" s="1"/>
  <c r="EJ32" i="11" a="1"/>
  <c r="EJ32" i="11" s="1"/>
  <c r="EK32" i="11" a="1"/>
  <c r="EK32" i="11" s="1"/>
  <c r="EL32" i="11" a="1"/>
  <c r="EL32" i="11" s="1"/>
  <c r="EM32" i="11" a="1"/>
  <c r="EM32" i="11" s="1"/>
  <c r="EN32" i="11" a="1"/>
  <c r="EN32" i="11" s="1"/>
  <c r="EI33" i="11" a="1"/>
  <c r="EI33" i="11" s="1"/>
  <c r="EJ33" i="11" a="1"/>
  <c r="EJ33" i="11" s="1"/>
  <c r="EK33" i="11" a="1"/>
  <c r="EK33" i="11" s="1"/>
  <c r="EL33" i="11" a="1"/>
  <c r="EL33" i="11" s="1"/>
  <c r="EM33" i="11" a="1"/>
  <c r="EM33" i="11" s="1"/>
  <c r="EN33" i="11" a="1"/>
  <c r="EN33" i="11" s="1"/>
  <c r="EI34" i="11" a="1"/>
  <c r="EI34" i="11" s="1"/>
  <c r="EJ34" i="11" a="1"/>
  <c r="EJ34" i="11" s="1"/>
  <c r="EK34" i="11" a="1"/>
  <c r="EK34" i="11" s="1"/>
  <c r="EL34" i="11" a="1"/>
  <c r="EL34" i="11" s="1"/>
  <c r="EM34" i="11" a="1"/>
  <c r="EM34" i="11" s="1"/>
  <c r="EN34" i="11" a="1"/>
  <c r="EN34" i="11"/>
  <c r="EI35" i="11" a="1"/>
  <c r="EI35" i="11" s="1"/>
  <c r="EJ35" i="11" a="1"/>
  <c r="EJ35" i="11" s="1"/>
  <c r="EK35" i="11" a="1"/>
  <c r="EK35" i="11" s="1"/>
  <c r="EL35" i="11" a="1"/>
  <c r="EL35" i="11" s="1"/>
  <c r="EM35" i="11" a="1"/>
  <c r="EM35" i="11" s="1"/>
  <c r="EN35" i="11" a="1"/>
  <c r="EN35" i="11" s="1"/>
  <c r="EI36" i="11" a="1"/>
  <c r="EI36" i="11" s="1"/>
  <c r="EJ36" i="11" a="1"/>
  <c r="EJ36" i="11" s="1"/>
  <c r="EK36" i="11" a="1"/>
  <c r="EK36" i="11" s="1"/>
  <c r="EL36" i="11" a="1"/>
  <c r="EL36" i="11" s="1"/>
  <c r="EM36" i="11" a="1"/>
  <c r="EM36" i="11" s="1"/>
  <c r="EN36" i="11" a="1"/>
  <c r="EN36" i="11" s="1"/>
  <c r="EI37" i="11" a="1"/>
  <c r="EI37" i="11" s="1"/>
  <c r="EJ37" i="11" a="1"/>
  <c r="EJ37" i="11" s="1"/>
  <c r="EK37" i="11" a="1"/>
  <c r="EK37" i="11" s="1"/>
  <c r="EL37" i="11" a="1"/>
  <c r="EL37" i="11"/>
  <c r="EM37" i="11" a="1"/>
  <c r="EM37" i="11" s="1"/>
  <c r="EN37" i="11" a="1"/>
  <c r="EN37" i="11" s="1"/>
  <c r="EI38" i="11" a="1"/>
  <c r="EI38" i="11" s="1"/>
  <c r="EJ38" i="11" a="1"/>
  <c r="EJ38" i="11" s="1"/>
  <c r="EK38" i="11" a="1"/>
  <c r="EK38" i="11" s="1"/>
  <c r="EL38" i="11" a="1"/>
  <c r="EL38" i="11" s="1"/>
  <c r="EM38" i="11" a="1"/>
  <c r="EM38" i="11" s="1"/>
  <c r="EN38" i="11" a="1"/>
  <c r="EN38" i="11" s="1"/>
  <c r="EI39" i="11" a="1"/>
  <c r="EI39" i="11" s="1"/>
  <c r="EJ39" i="11" a="1"/>
  <c r="EJ39" i="11" s="1"/>
  <c r="EK39" i="11" a="1"/>
  <c r="EK39" i="11" s="1"/>
  <c r="EL39" i="11" a="1"/>
  <c r="EL39" i="11" s="1"/>
  <c r="EM39" i="11" a="1"/>
  <c r="EM39" i="11" s="1"/>
  <c r="EN39" i="11" a="1"/>
  <c r="EN39" i="11" s="1"/>
  <c r="EI40" i="11" a="1"/>
  <c r="EI40" i="11" s="1"/>
  <c r="EJ40" i="11" a="1"/>
  <c r="EJ40" i="11" s="1"/>
  <c r="EK40" i="11" a="1"/>
  <c r="EK40" i="11" s="1"/>
  <c r="EL40" i="11" a="1"/>
  <c r="EL40" i="11" s="1"/>
  <c r="EM40" i="11" a="1"/>
  <c r="EM40" i="11" s="1"/>
  <c r="EN40" i="11" a="1"/>
  <c r="EN40" i="11" s="1"/>
  <c r="EI41" i="11" a="1"/>
  <c r="EI41" i="11" s="1"/>
  <c r="EJ41" i="11" a="1"/>
  <c r="EJ41" i="11" s="1"/>
  <c r="EK41" i="11" a="1"/>
  <c r="EK41" i="11" s="1"/>
  <c r="EL41" i="11" a="1"/>
  <c r="EL41" i="11" s="1"/>
  <c r="EM41" i="11" a="1"/>
  <c r="EM41" i="11" s="1"/>
  <c r="EN41" i="11" a="1"/>
  <c r="EN41" i="11" s="1"/>
  <c r="EI42" i="11" a="1"/>
  <c r="EI42" i="11" s="1"/>
  <c r="EJ42" i="11" a="1"/>
  <c r="EJ42" i="11" s="1"/>
  <c r="EK42" i="11" a="1"/>
  <c r="EK42" i="11" s="1"/>
  <c r="EL42" i="11" a="1"/>
  <c r="EL42" i="11" s="1"/>
  <c r="EM42" i="11" a="1"/>
  <c r="EM42" i="11" s="1"/>
  <c r="EN42" i="11" a="1"/>
  <c r="EN42" i="11" s="1"/>
  <c r="EI43" i="11" a="1"/>
  <c r="EI43" i="11" s="1"/>
  <c r="EJ43" i="11" a="1"/>
  <c r="EJ43" i="11" s="1"/>
  <c r="EK43" i="11" a="1"/>
  <c r="EK43" i="11" s="1"/>
  <c r="EL43" i="11" a="1"/>
  <c r="EL43" i="11" s="1"/>
  <c r="EM43" i="11" a="1"/>
  <c r="EM43" i="11" s="1"/>
  <c r="EN43" i="11" a="1"/>
  <c r="EN43" i="11" s="1"/>
  <c r="EI44" i="11" a="1"/>
  <c r="EI44" i="11" s="1"/>
  <c r="EJ44" i="11" a="1"/>
  <c r="EJ44" i="11" s="1"/>
  <c r="EK44" i="11" a="1"/>
  <c r="EK44" i="11" s="1"/>
  <c r="EL44" i="11" a="1"/>
  <c r="EL44" i="11" s="1"/>
  <c r="EM44" i="11" a="1"/>
  <c r="EM44" i="11" s="1"/>
  <c r="EN44" i="11" a="1"/>
  <c r="EN44" i="11" s="1"/>
  <c r="EI45" i="11" a="1"/>
  <c r="EI45" i="11" s="1"/>
  <c r="EJ45" i="11" a="1"/>
  <c r="EJ45" i="11" s="1"/>
  <c r="EK45" i="11" a="1"/>
  <c r="EK45" i="11" s="1"/>
  <c r="EL45" i="11" a="1"/>
  <c r="EL45" i="11" s="1"/>
  <c r="EM45" i="11" a="1"/>
  <c r="EM45" i="11" s="1"/>
  <c r="EN45" i="11" a="1"/>
  <c r="EN45" i="11" s="1"/>
  <c r="EI46" i="11" a="1"/>
  <c r="EI46" i="11" s="1"/>
  <c r="EJ46" i="11" a="1"/>
  <c r="EJ46" i="11" s="1"/>
  <c r="EK46" i="11" a="1"/>
  <c r="EK46" i="11" s="1"/>
  <c r="EL46" i="11" a="1"/>
  <c r="EL46" i="11" s="1"/>
  <c r="EM46" i="11" a="1"/>
  <c r="EM46" i="11" s="1"/>
  <c r="EN46" i="11" a="1"/>
  <c r="EN46" i="11" s="1"/>
  <c r="EI47" i="11" a="1"/>
  <c r="EI47" i="11" s="1"/>
  <c r="EJ47" i="11" a="1"/>
  <c r="EJ47" i="11" s="1"/>
  <c r="EK47" i="11" a="1"/>
  <c r="EK47" i="11" s="1"/>
  <c r="EL47" i="11" a="1"/>
  <c r="EL47" i="11" s="1"/>
  <c r="EM47" i="11" a="1"/>
  <c r="EM47" i="11" s="1"/>
  <c r="EN47" i="11" a="1"/>
  <c r="EN47" i="11" s="1"/>
  <c r="EI48" i="11" a="1"/>
  <c r="EI48" i="11" s="1"/>
  <c r="EJ48" i="11" a="1"/>
  <c r="EJ48" i="11" s="1"/>
  <c r="EK48" i="11" a="1"/>
  <c r="EK48" i="11" s="1"/>
  <c r="EL48" i="11" a="1"/>
  <c r="EL48" i="11" s="1"/>
  <c r="EM48" i="11" a="1"/>
  <c r="EM48" i="11" s="1"/>
  <c r="EN48" i="11" a="1"/>
  <c r="EN48" i="11" s="1"/>
  <c r="EI49" i="11" a="1"/>
  <c r="EI49" i="11" s="1"/>
  <c r="EJ49" i="11" a="1"/>
  <c r="EJ49" i="11" s="1"/>
  <c r="EK49" i="11" a="1"/>
  <c r="EK49" i="11" s="1"/>
  <c r="EL49" i="11" a="1"/>
  <c r="EL49" i="11" s="1"/>
  <c r="EM49" i="11" a="1"/>
  <c r="EM49" i="11" s="1"/>
  <c r="EN49" i="11" a="1"/>
  <c r="EN49" i="11" s="1"/>
  <c r="EI50" i="11" a="1"/>
  <c r="EI50" i="11" s="1"/>
  <c r="EJ50" i="11" a="1"/>
  <c r="EJ50" i="11" s="1"/>
  <c r="EK50" i="11" a="1"/>
  <c r="EK50" i="11" s="1"/>
  <c r="EL50" i="11" a="1"/>
  <c r="EL50" i="11" s="1"/>
  <c r="EM50" i="11" a="1"/>
  <c r="EM50" i="11" s="1"/>
  <c r="EN50" i="11" a="1"/>
  <c r="EN50" i="11" s="1"/>
  <c r="EI51" i="11" a="1"/>
  <c r="EI51" i="11" s="1"/>
  <c r="EJ51" i="11" a="1"/>
  <c r="EJ51" i="11" s="1"/>
  <c r="EK51" i="11" a="1"/>
  <c r="EK51" i="11" s="1"/>
  <c r="EL51" i="11" a="1"/>
  <c r="EL51" i="11" s="1"/>
  <c r="EM51" i="11" a="1"/>
  <c r="EM51" i="11" s="1"/>
  <c r="EN51" i="11" a="1"/>
  <c r="EN51" i="11" s="1"/>
  <c r="EI52" i="11" a="1"/>
  <c r="EI52" i="11" s="1"/>
  <c r="EJ52" i="11" a="1"/>
  <c r="EJ52" i="11" s="1"/>
  <c r="EK52" i="11" a="1"/>
  <c r="EK52" i="11" s="1"/>
  <c r="EL52" i="11" a="1"/>
  <c r="EL52" i="11" s="1"/>
  <c r="EM52" i="11" a="1"/>
  <c r="EM52" i="11" s="1"/>
  <c r="EN52" i="11" a="1"/>
  <c r="EN52" i="11" s="1"/>
  <c r="EI53" i="11" a="1"/>
  <c r="EI53" i="11" s="1"/>
  <c r="EJ53" i="11" a="1"/>
  <c r="EJ53" i="11" s="1"/>
  <c r="EK53" i="11" a="1"/>
  <c r="EK53" i="11" s="1"/>
  <c r="EL53" i="11" a="1"/>
  <c r="EL53" i="11" s="1"/>
  <c r="EM53" i="11" a="1"/>
  <c r="EM53" i="11" s="1"/>
  <c r="EN53" i="11" a="1"/>
  <c r="EN53" i="11" s="1"/>
  <c r="EI54" i="11" a="1"/>
  <c r="EI54" i="11" s="1"/>
  <c r="EJ54" i="11" a="1"/>
  <c r="EJ54" i="11" s="1"/>
  <c r="EK54" i="11" a="1"/>
  <c r="EK54" i="11" s="1"/>
  <c r="EL54" i="11" a="1"/>
  <c r="EL54" i="11" s="1"/>
  <c r="EM54" i="11" a="1"/>
  <c r="EM54" i="11" s="1"/>
  <c r="EN54" i="11" a="1"/>
  <c r="EN54" i="11" s="1"/>
  <c r="EI55" i="11" a="1"/>
  <c r="EI55" i="11" s="1"/>
  <c r="EJ55" i="11" a="1"/>
  <c r="EJ55" i="11" s="1"/>
  <c r="EK55" i="11" a="1"/>
  <c r="EK55" i="11" s="1"/>
  <c r="EL55" i="11" a="1"/>
  <c r="EL55" i="11" s="1"/>
  <c r="EM55" i="11" a="1"/>
  <c r="EM55" i="11" s="1"/>
  <c r="EN55" i="11" a="1"/>
  <c r="EN55" i="11" s="1"/>
  <c r="EI56" i="11" a="1"/>
  <c r="EI56" i="11" s="1"/>
  <c r="EJ56" i="11" a="1"/>
  <c r="EJ56" i="11" s="1"/>
  <c r="EK56" i="11" a="1"/>
  <c r="EK56" i="11" s="1"/>
  <c r="EL56" i="11" a="1"/>
  <c r="EL56" i="11" s="1"/>
  <c r="EM56" i="11" a="1"/>
  <c r="EM56" i="11" s="1"/>
  <c r="EN56" i="11" a="1"/>
  <c r="EN56" i="11" s="1"/>
  <c r="EI57" i="11" a="1"/>
  <c r="EI57" i="11" s="1"/>
  <c r="EJ57" i="11" a="1"/>
  <c r="EJ57" i="11" s="1"/>
  <c r="EK57" i="11" a="1"/>
  <c r="EK57" i="11" s="1"/>
  <c r="EL57" i="11" a="1"/>
  <c r="EL57" i="11" s="1"/>
  <c r="EM57" i="11" a="1"/>
  <c r="EM57" i="11" s="1"/>
  <c r="EN57" i="11" a="1"/>
  <c r="EN57" i="11" s="1"/>
  <c r="EI58" i="11" a="1"/>
  <c r="EI58" i="11" s="1"/>
  <c r="EJ58" i="11" a="1"/>
  <c r="EJ58" i="11" s="1"/>
  <c r="EK58" i="11" a="1"/>
  <c r="EK58" i="11" s="1"/>
  <c r="EL58" i="11" a="1"/>
  <c r="EL58" i="11" s="1"/>
  <c r="EM58" i="11" a="1"/>
  <c r="EM58" i="11" s="1"/>
  <c r="EN58" i="11" a="1"/>
  <c r="EN58" i="11" s="1"/>
  <c r="EI59" i="11" a="1"/>
  <c r="EI59" i="11" s="1"/>
  <c r="EJ59" i="11" a="1"/>
  <c r="EJ59" i="11" s="1"/>
  <c r="EK59" i="11" a="1"/>
  <c r="EK59" i="11" s="1"/>
  <c r="EL59" i="11" a="1"/>
  <c r="EL59" i="11" s="1"/>
  <c r="EM59" i="11" a="1"/>
  <c r="EM59" i="11" s="1"/>
  <c r="EN59" i="11" a="1"/>
  <c r="EN59" i="11" s="1"/>
  <c r="EI60" i="11" a="1"/>
  <c r="EI60" i="11" s="1"/>
  <c r="EJ60" i="11" a="1"/>
  <c r="EJ60" i="11" s="1"/>
  <c r="EK60" i="11" a="1"/>
  <c r="EK60" i="11" s="1"/>
  <c r="EL60" i="11" a="1"/>
  <c r="EL60" i="11" s="1"/>
  <c r="EM60" i="11" a="1"/>
  <c r="EM60" i="11" s="1"/>
  <c r="EN60" i="11" a="1"/>
  <c r="EN60" i="11" s="1"/>
  <c r="EI61" i="11" a="1"/>
  <c r="EI61" i="11" s="1"/>
  <c r="EJ61" i="11" a="1"/>
  <c r="EJ61" i="11" s="1"/>
  <c r="EK61" i="11" a="1"/>
  <c r="EK61" i="11" s="1"/>
  <c r="EL61" i="11" a="1"/>
  <c r="EL61" i="11" s="1"/>
  <c r="EM61" i="11" a="1"/>
  <c r="EM61" i="11" s="1"/>
  <c r="EN61" i="11" a="1"/>
  <c r="EN61" i="11" s="1"/>
  <c r="EI62" i="11" a="1"/>
  <c r="EI62" i="11"/>
  <c r="EJ62" i="11" a="1"/>
  <c r="EJ62" i="11" s="1"/>
  <c r="EK62" i="11" a="1"/>
  <c r="EK62" i="11" s="1"/>
  <c r="EL62" i="11" a="1"/>
  <c r="EL62" i="11" s="1"/>
  <c r="EM62" i="11" a="1"/>
  <c r="EM62" i="11" s="1"/>
  <c r="EN62" i="11" a="1"/>
  <c r="EN62" i="11" s="1"/>
  <c r="EI63" i="11" a="1"/>
  <c r="EI63" i="11" s="1"/>
  <c r="EJ63" i="11" a="1"/>
  <c r="EJ63" i="11" s="1"/>
  <c r="EK63" i="11" a="1"/>
  <c r="EK63" i="11" s="1"/>
  <c r="EL63" i="11" a="1"/>
  <c r="EL63" i="11" s="1"/>
  <c r="EM63" i="11" a="1"/>
  <c r="EM63" i="11" s="1"/>
  <c r="EN63" i="11" a="1"/>
  <c r="EN63" i="11" s="1"/>
  <c r="EI64" i="11" a="1"/>
  <c r="EI64" i="11" s="1"/>
  <c r="EJ64" i="11" a="1"/>
  <c r="EJ64" i="11" s="1"/>
  <c r="EK64" i="11" a="1"/>
  <c r="EK64" i="11" s="1"/>
  <c r="EL64" i="11" a="1"/>
  <c r="EL64" i="11" s="1"/>
  <c r="EM64" i="11" a="1"/>
  <c r="EM64" i="11" s="1"/>
  <c r="EN64" i="11" a="1"/>
  <c r="EN64" i="11" s="1"/>
  <c r="EI65" i="11" a="1"/>
  <c r="EI65" i="11" s="1"/>
  <c r="EJ65" i="11" a="1"/>
  <c r="EJ65" i="11" s="1"/>
  <c r="EK65" i="11" a="1"/>
  <c r="EK65" i="11" s="1"/>
  <c r="EL65" i="11" a="1"/>
  <c r="EL65" i="11" s="1"/>
  <c r="EM65" i="11" a="1"/>
  <c r="EM65" i="11" s="1"/>
  <c r="EN65" i="11" a="1"/>
  <c r="EN65" i="11" s="1"/>
  <c r="EI66" i="11" a="1"/>
  <c r="EI66" i="11" s="1"/>
  <c r="EJ66" i="11" a="1"/>
  <c r="EJ66" i="11" s="1"/>
  <c r="EK66" i="11" a="1"/>
  <c r="EK66" i="11" s="1"/>
  <c r="EL66" i="11" a="1"/>
  <c r="EL66" i="11" s="1"/>
  <c r="EM66" i="11" a="1"/>
  <c r="EM66" i="11" s="1"/>
  <c r="EN66" i="11" a="1"/>
  <c r="EN66" i="11" s="1"/>
  <c r="EI67" i="11" a="1"/>
  <c r="EI67" i="11" s="1"/>
  <c r="EJ67" i="11" a="1"/>
  <c r="EJ67" i="11" s="1"/>
  <c r="EK67" i="11" a="1"/>
  <c r="EK67" i="11" s="1"/>
  <c r="EL67" i="11" a="1"/>
  <c r="EL67" i="11" s="1"/>
  <c r="EM67" i="11" a="1"/>
  <c r="EM67" i="11" s="1"/>
  <c r="EN67" i="11" a="1"/>
  <c r="EN67" i="11" s="1"/>
  <c r="EI68" i="11" a="1"/>
  <c r="EI68" i="11" s="1"/>
  <c r="EJ68" i="11" a="1"/>
  <c r="EJ68" i="11" s="1"/>
  <c r="EK68" i="11" a="1"/>
  <c r="EK68" i="11" s="1"/>
  <c r="EL68" i="11" a="1"/>
  <c r="EL68" i="11" s="1"/>
  <c r="EM68" i="11" a="1"/>
  <c r="EM68" i="11" s="1"/>
  <c r="EN68" i="11" a="1"/>
  <c r="EN68" i="11" s="1"/>
  <c r="EI69" i="11" a="1"/>
  <c r="EI69" i="11" s="1"/>
  <c r="EJ69" i="11" a="1"/>
  <c r="EJ69" i="11" s="1"/>
  <c r="EK69" i="11" a="1"/>
  <c r="EK69" i="11" s="1"/>
  <c r="EL69" i="11" a="1"/>
  <c r="EL69" i="11" s="1"/>
  <c r="EM69" i="11" a="1"/>
  <c r="EM69" i="11" s="1"/>
  <c r="EN69" i="11" a="1"/>
  <c r="EN69" i="11" s="1"/>
  <c r="EI70" i="11" a="1"/>
  <c r="EI70" i="11"/>
  <c r="EJ70" i="11" a="1"/>
  <c r="EJ70" i="11" s="1"/>
  <c r="EK70" i="11" a="1"/>
  <c r="EK70" i="11" s="1"/>
  <c r="EL70" i="11" a="1"/>
  <c r="EL70" i="11" s="1"/>
  <c r="EM70" i="11" a="1"/>
  <c r="EM70" i="11" s="1"/>
  <c r="EN70" i="11" a="1"/>
  <c r="EN70" i="11" s="1"/>
  <c r="EI71" i="11" a="1"/>
  <c r="EI71" i="11" s="1"/>
  <c r="EJ71" i="11" a="1"/>
  <c r="EJ71" i="11" s="1"/>
  <c r="EK71" i="11" a="1"/>
  <c r="EK71" i="11" s="1"/>
  <c r="EL71" i="11" a="1"/>
  <c r="EL71" i="11" s="1"/>
  <c r="EM71" i="11" a="1"/>
  <c r="EM71" i="11" s="1"/>
  <c r="EN71" i="11" a="1"/>
  <c r="EN71" i="11" s="1"/>
  <c r="EI72" i="11" a="1"/>
  <c r="EI72" i="11" s="1"/>
  <c r="EJ72" i="11" a="1"/>
  <c r="EJ72" i="11" s="1"/>
  <c r="EK72" i="11" a="1"/>
  <c r="EK72" i="11" s="1"/>
  <c r="EL72" i="11" a="1"/>
  <c r="EL72" i="11" s="1"/>
  <c r="EM72" i="11" a="1"/>
  <c r="EM72" i="11"/>
  <c r="EN72" i="11" a="1"/>
  <c r="EN72" i="11" s="1"/>
  <c r="EI73" i="11" a="1"/>
  <c r="EI73" i="11" s="1"/>
  <c r="EJ73" i="11" a="1"/>
  <c r="EJ73" i="11" s="1"/>
  <c r="EK73" i="11" a="1"/>
  <c r="EK73" i="11" s="1"/>
  <c r="EL73" i="11" a="1"/>
  <c r="EL73" i="11" s="1"/>
  <c r="EM73" i="11" a="1"/>
  <c r="EM73" i="11" s="1"/>
  <c r="EN73" i="11" a="1"/>
  <c r="EN73" i="11" s="1"/>
  <c r="EI74" i="11" a="1"/>
  <c r="EI74" i="11" s="1"/>
  <c r="EJ74" i="11" a="1"/>
  <c r="EJ74" i="11" s="1"/>
  <c r="EK74" i="11" a="1"/>
  <c r="EK74" i="11" s="1"/>
  <c r="EL74" i="11" a="1"/>
  <c r="EL74" i="11" s="1"/>
  <c r="EM74" i="11" a="1"/>
  <c r="EM74" i="11" s="1"/>
  <c r="EN74" i="11" a="1"/>
  <c r="EN74" i="11" s="1"/>
  <c r="EI75" i="11" a="1"/>
  <c r="EI75" i="11" s="1"/>
  <c r="EJ75" i="11" a="1"/>
  <c r="EJ75" i="11" s="1"/>
  <c r="EK75" i="11" a="1"/>
  <c r="EK75" i="11" s="1"/>
  <c r="EL75" i="11" a="1"/>
  <c r="EL75" i="11" s="1"/>
  <c r="EM75" i="11" a="1"/>
  <c r="EM75" i="11" s="1"/>
  <c r="EN75" i="11" a="1"/>
  <c r="EN75" i="11" s="1"/>
  <c r="EI76" i="11" a="1"/>
  <c r="EI76" i="11" s="1"/>
  <c r="EJ76" i="11" a="1"/>
  <c r="EJ76" i="11" s="1"/>
  <c r="EK76" i="11" a="1"/>
  <c r="EK76" i="11" s="1"/>
  <c r="EL76" i="11" a="1"/>
  <c r="EL76" i="11" s="1"/>
  <c r="EM76" i="11" a="1"/>
  <c r="EM76" i="11" s="1"/>
  <c r="EN76" i="11" a="1"/>
  <c r="EN76" i="11" s="1"/>
  <c r="EI77" i="11" a="1"/>
  <c r="EI77" i="11" s="1"/>
  <c r="EJ77" i="11" a="1"/>
  <c r="EJ77" i="11" s="1"/>
  <c r="EK77" i="11" a="1"/>
  <c r="EK77" i="11" s="1"/>
  <c r="EL77" i="11" a="1"/>
  <c r="EL77" i="11" s="1"/>
  <c r="EM77" i="11" a="1"/>
  <c r="EM77" i="11" s="1"/>
  <c r="EN77" i="11" a="1"/>
  <c r="EN77" i="11" s="1"/>
  <c r="EI78" i="11" a="1"/>
  <c r="EI78" i="11" s="1"/>
  <c r="EJ78" i="11" a="1"/>
  <c r="EJ78" i="11" s="1"/>
  <c r="EK78" i="11" a="1"/>
  <c r="EK78" i="11" s="1"/>
  <c r="EL78" i="11" a="1"/>
  <c r="EL78" i="11" s="1"/>
  <c r="EM78" i="11" a="1"/>
  <c r="EM78" i="11" s="1"/>
  <c r="EN78" i="11" a="1"/>
  <c r="EN78" i="11" s="1"/>
  <c r="EI79" i="11" a="1"/>
  <c r="EI79" i="11" s="1"/>
  <c r="EJ79" i="11" a="1"/>
  <c r="EJ79" i="11" s="1"/>
  <c r="EK79" i="11" a="1"/>
  <c r="EK79" i="11" s="1"/>
  <c r="EL79" i="11" a="1"/>
  <c r="EL79" i="11" s="1"/>
  <c r="EM79" i="11" a="1"/>
  <c r="EM79" i="11" s="1"/>
  <c r="EN79" i="11" a="1"/>
  <c r="EN79" i="11" s="1"/>
  <c r="EI80" i="11" a="1"/>
  <c r="EI80" i="11" s="1"/>
  <c r="EJ80" i="11" a="1"/>
  <c r="EJ80" i="11" s="1"/>
  <c r="EK80" i="11" a="1"/>
  <c r="EK80" i="11" s="1"/>
  <c r="EL80" i="11" a="1"/>
  <c r="EL80" i="11" s="1"/>
  <c r="EM80" i="11" a="1"/>
  <c r="EM80" i="11"/>
  <c r="EN80" i="11" a="1"/>
  <c r="EN80" i="11" s="1"/>
  <c r="EI81" i="11" a="1"/>
  <c r="EI81" i="11" s="1"/>
  <c r="EJ81" i="11" a="1"/>
  <c r="EJ81" i="11" s="1"/>
  <c r="EK81" i="11" a="1"/>
  <c r="EK81" i="11" s="1"/>
  <c r="EL81" i="11" a="1"/>
  <c r="EL81" i="11" s="1"/>
  <c r="EM81" i="11" a="1"/>
  <c r="EM81" i="11" s="1"/>
  <c r="EN81" i="11" a="1"/>
  <c r="EN81" i="11" s="1"/>
  <c r="EI82" i="11" a="1"/>
  <c r="EI82" i="11" s="1"/>
  <c r="EJ82" i="11" a="1"/>
  <c r="EJ82" i="11" s="1"/>
  <c r="EK82" i="11" a="1"/>
  <c r="EK82" i="11" s="1"/>
  <c r="EL82" i="11" a="1"/>
  <c r="EL82" i="11" s="1"/>
  <c r="EM82" i="11" a="1"/>
  <c r="EM82" i="11" s="1"/>
  <c r="EN82" i="11" a="1"/>
  <c r="EN82" i="11" s="1"/>
  <c r="EI83" i="11" a="1"/>
  <c r="EI83" i="11" s="1"/>
  <c r="EJ83" i="11" a="1"/>
  <c r="EJ83" i="11" s="1"/>
  <c r="EK83" i="11" a="1"/>
  <c r="EK83" i="11"/>
  <c r="EL83" i="11" a="1"/>
  <c r="EL83" i="11" s="1"/>
  <c r="EM83" i="11" a="1"/>
  <c r="EM83" i="11" s="1"/>
  <c r="EN83" i="11" a="1"/>
  <c r="EN83" i="11" s="1"/>
  <c r="EI84" i="11" a="1"/>
  <c r="EI84" i="11" s="1"/>
  <c r="EJ84" i="11" a="1"/>
  <c r="EJ84" i="11" s="1"/>
  <c r="EK84" i="11" a="1"/>
  <c r="EK84" i="11" s="1"/>
  <c r="EL84" i="11" a="1"/>
  <c r="EL84" i="11" s="1"/>
  <c r="EM84" i="11" a="1"/>
  <c r="EM84" i="11" s="1"/>
  <c r="EN84" i="11" a="1"/>
  <c r="EN84" i="11" s="1"/>
  <c r="EI85" i="11" a="1"/>
  <c r="EI85" i="11" s="1"/>
  <c r="EJ85" i="11" a="1"/>
  <c r="EJ85" i="11" s="1"/>
  <c r="EK85" i="11" a="1"/>
  <c r="EK85" i="11" s="1"/>
  <c r="EL85" i="11" a="1"/>
  <c r="EL85" i="11" s="1"/>
  <c r="EM85" i="11" a="1"/>
  <c r="EM85" i="11" s="1"/>
  <c r="EN85" i="11" a="1"/>
  <c r="EN85" i="11" s="1"/>
  <c r="EI86" i="11" a="1"/>
  <c r="EI86" i="11" s="1"/>
  <c r="EJ86" i="11" a="1"/>
  <c r="EJ86" i="11" s="1"/>
  <c r="EK86" i="11" a="1"/>
  <c r="EK86" i="11" s="1"/>
  <c r="EL86" i="11" a="1"/>
  <c r="EL86" i="11" s="1"/>
  <c r="EM86" i="11" a="1"/>
  <c r="EM86" i="11" s="1"/>
  <c r="EN86" i="11" a="1"/>
  <c r="EN86" i="11" s="1"/>
  <c r="EI87" i="11" a="1"/>
  <c r="EI87" i="11" s="1"/>
  <c r="EJ87" i="11" a="1"/>
  <c r="EJ87" i="11" s="1"/>
  <c r="EK87" i="11" a="1"/>
  <c r="EK87" i="11" s="1"/>
  <c r="EL87" i="11" a="1"/>
  <c r="EL87" i="11" s="1"/>
  <c r="EM87" i="11" a="1"/>
  <c r="EM87" i="11" s="1"/>
  <c r="EN87" i="11" a="1"/>
  <c r="EN87" i="11" s="1"/>
  <c r="EI88" i="11" a="1"/>
  <c r="EI88" i="11" s="1"/>
  <c r="EJ88" i="11" a="1"/>
  <c r="EJ88" i="11" s="1"/>
  <c r="EK88" i="11" a="1"/>
  <c r="EK88" i="11" s="1"/>
  <c r="EL88" i="11" a="1"/>
  <c r="EL88" i="11" s="1"/>
  <c r="EM88" i="11" a="1"/>
  <c r="EM88" i="11" s="1"/>
  <c r="EN88" i="11" a="1"/>
  <c r="EN88" i="11" s="1"/>
  <c r="EI89" i="11" a="1"/>
  <c r="EI89" i="11" s="1"/>
  <c r="EJ89" i="11" a="1"/>
  <c r="EJ89" i="11" s="1"/>
  <c r="EK89" i="11" a="1"/>
  <c r="EK89" i="11" s="1"/>
  <c r="EL89" i="11" a="1"/>
  <c r="EL89" i="11" s="1"/>
  <c r="EM89" i="11" a="1"/>
  <c r="EM89" i="11" s="1"/>
  <c r="EN89" i="11" a="1"/>
  <c r="EN89" i="11" s="1"/>
  <c r="EI90" i="11" a="1"/>
  <c r="EI90" i="11" s="1"/>
  <c r="EJ90" i="11" a="1"/>
  <c r="EJ90" i="11" s="1"/>
  <c r="EK90" i="11" a="1"/>
  <c r="EK90" i="11" s="1"/>
  <c r="EL90" i="11" a="1"/>
  <c r="EL90" i="11" s="1"/>
  <c r="EM90" i="11" a="1"/>
  <c r="EM90" i="11" s="1"/>
  <c r="EN90" i="11" a="1"/>
  <c r="EN90" i="11" s="1"/>
  <c r="EI91" i="11" a="1"/>
  <c r="EI91" i="11" s="1"/>
  <c r="EJ91" i="11" a="1"/>
  <c r="EJ91" i="11" s="1"/>
  <c r="EK91" i="11" a="1"/>
  <c r="EK91" i="11"/>
  <c r="EL91" i="11" a="1"/>
  <c r="EL91" i="11" s="1"/>
  <c r="EM91" i="11" a="1"/>
  <c r="EM91" i="11" s="1"/>
  <c r="EN91" i="11" a="1"/>
  <c r="EN91" i="11" s="1"/>
  <c r="EI92" i="11" a="1"/>
  <c r="EI92" i="11" s="1"/>
  <c r="EJ92" i="11" a="1"/>
  <c r="EJ92" i="11" s="1"/>
  <c r="EK92" i="11" a="1"/>
  <c r="EK92" i="11" s="1"/>
  <c r="EL92" i="11" a="1"/>
  <c r="EL92" i="11" s="1"/>
  <c r="EM92" i="11" a="1"/>
  <c r="EM92" i="11" s="1"/>
  <c r="EN92" i="11" a="1"/>
  <c r="EN92" i="11" s="1"/>
  <c r="EI93" i="11" a="1"/>
  <c r="EI93" i="11" s="1"/>
  <c r="EJ93" i="11" a="1"/>
  <c r="EJ93" i="11" s="1"/>
  <c r="EK93" i="11" a="1"/>
  <c r="EK93" i="11" s="1"/>
  <c r="EL93" i="11" a="1"/>
  <c r="EL93" i="11" s="1"/>
  <c r="EM93" i="11" a="1"/>
  <c r="EM93" i="11" s="1"/>
  <c r="EN93" i="11" a="1"/>
  <c r="EN93" i="11" s="1"/>
  <c r="EI94" i="11" a="1"/>
  <c r="EI94" i="11"/>
  <c r="EJ94" i="11" a="1"/>
  <c r="EJ94" i="11" s="1"/>
  <c r="EK94" i="11" a="1"/>
  <c r="EK94" i="11" s="1"/>
  <c r="EL94" i="11" a="1"/>
  <c r="EL94" i="11" s="1"/>
  <c r="EM94" i="11" a="1"/>
  <c r="EM94" i="11" s="1"/>
  <c r="EN94" i="11" a="1"/>
  <c r="EN94" i="11" s="1"/>
  <c r="EI95" i="11" a="1"/>
  <c r="EI95" i="11" s="1"/>
  <c r="EJ95" i="11" a="1"/>
  <c r="EJ95" i="11" s="1"/>
  <c r="EK95" i="11" a="1"/>
  <c r="EK95" i="11" s="1"/>
  <c r="EL95" i="11" a="1"/>
  <c r="EL95" i="11" s="1"/>
  <c r="EM95" i="11" a="1"/>
  <c r="EM95" i="11" s="1"/>
  <c r="EN95" i="11" a="1"/>
  <c r="EN95" i="11" s="1"/>
  <c r="EI96" i="11" a="1"/>
  <c r="EI96" i="11" s="1"/>
  <c r="EJ96" i="11" a="1"/>
  <c r="EJ96" i="11" s="1"/>
  <c r="EK96" i="11" a="1"/>
  <c r="EK96" i="11" s="1"/>
  <c r="EL96" i="11" a="1"/>
  <c r="EL96" i="11" s="1"/>
  <c r="EM96" i="11" a="1"/>
  <c r="EM96" i="11" s="1"/>
  <c r="EN96" i="11" a="1"/>
  <c r="EN96" i="11" s="1"/>
  <c r="EI97" i="11" a="1"/>
  <c r="EI97" i="11" s="1"/>
  <c r="EJ97" i="11" a="1"/>
  <c r="EJ97" i="11" s="1"/>
  <c r="EK97" i="11" a="1"/>
  <c r="EK97" i="11" s="1"/>
  <c r="EL97" i="11" a="1"/>
  <c r="EL97" i="11" s="1"/>
  <c r="EM97" i="11" a="1"/>
  <c r="EM97" i="11" s="1"/>
  <c r="EN97" i="11" a="1"/>
  <c r="EN97" i="11" s="1"/>
  <c r="EI98" i="11" a="1"/>
  <c r="EI98" i="11" s="1"/>
  <c r="EJ98" i="11" a="1"/>
  <c r="EJ98" i="11" s="1"/>
  <c r="EK98" i="11" a="1"/>
  <c r="EK98" i="11" s="1"/>
  <c r="EL98" i="11" a="1"/>
  <c r="EL98" i="11" s="1"/>
  <c r="EM98" i="11" a="1"/>
  <c r="EM98" i="11" s="1"/>
  <c r="EN98" i="11" a="1"/>
  <c r="EN98" i="11" s="1"/>
  <c r="EI99" i="11" a="1"/>
  <c r="EI99" i="11" s="1"/>
  <c r="EJ99" i="11" a="1"/>
  <c r="EJ99" i="11" s="1"/>
  <c r="EK99" i="11" a="1"/>
  <c r="EK99" i="11" s="1"/>
  <c r="EL99" i="11" a="1"/>
  <c r="EL99" i="11" s="1"/>
  <c r="EM99" i="11" a="1"/>
  <c r="EM99" i="11" s="1"/>
  <c r="EN99" i="11" a="1"/>
  <c r="EN99" i="11" s="1"/>
  <c r="EI100" i="11" a="1"/>
  <c r="EI100" i="11" s="1"/>
  <c r="EJ100" i="11" a="1"/>
  <c r="EJ100" i="11" s="1"/>
  <c r="EK100" i="11" a="1"/>
  <c r="EK100" i="11" s="1"/>
  <c r="EL100" i="11" a="1"/>
  <c r="EL100" i="11" s="1"/>
  <c r="EM100" i="11" a="1"/>
  <c r="EM100" i="11" s="1"/>
  <c r="EN100" i="11" a="1"/>
  <c r="EN100" i="11" s="1"/>
  <c r="EI101" i="11" a="1"/>
  <c r="EI101" i="11" s="1"/>
  <c r="EJ101" i="11" a="1"/>
  <c r="EJ101" i="11" s="1"/>
  <c r="EK101" i="11" a="1"/>
  <c r="EK101" i="11" s="1"/>
  <c r="EL101" i="11" a="1"/>
  <c r="EL101" i="11" s="1"/>
  <c r="EM101" i="11" a="1"/>
  <c r="EM101" i="11" s="1"/>
  <c r="EN101" i="11" a="1"/>
  <c r="EN101" i="11" s="1"/>
  <c r="EI102" i="11" a="1"/>
  <c r="EI102" i="11"/>
  <c r="EJ102" i="11" a="1"/>
  <c r="EJ102" i="11" s="1"/>
  <c r="EK102" i="11" a="1"/>
  <c r="EK102" i="11" s="1"/>
  <c r="EL102" i="11" a="1"/>
  <c r="EL102" i="11" s="1"/>
  <c r="EM102" i="11" a="1"/>
  <c r="EM102" i="11" s="1"/>
  <c r="EN102" i="11" a="1"/>
  <c r="EN102" i="11" s="1"/>
  <c r="EI103" i="11" a="1"/>
  <c r="EI103" i="11" s="1"/>
  <c r="EJ103" i="11" a="1"/>
  <c r="EJ103" i="11" s="1"/>
  <c r="EK103" i="11" a="1"/>
  <c r="EK103" i="11" s="1"/>
  <c r="EL103" i="11" a="1"/>
  <c r="EL103" i="11" s="1"/>
  <c r="EM103" i="11" a="1"/>
  <c r="EM103" i="11" s="1"/>
  <c r="EN103" i="11" a="1"/>
  <c r="EN103" i="11" s="1"/>
  <c r="EI104" i="11" a="1"/>
  <c r="EI104" i="11" s="1"/>
  <c r="EJ104" i="11" a="1"/>
  <c r="EJ104" i="11" s="1"/>
  <c r="EK104" i="11" a="1"/>
  <c r="EK104" i="11" s="1"/>
  <c r="EL104" i="11" a="1"/>
  <c r="EL104" i="11" s="1"/>
  <c r="EM104" i="11" a="1"/>
  <c r="EM104" i="11"/>
  <c r="EN104" i="11" a="1"/>
  <c r="EN104" i="11" s="1"/>
  <c r="EI105" i="11" a="1"/>
  <c r="EI105" i="11" s="1"/>
  <c r="EJ105" i="11" a="1"/>
  <c r="EJ105" i="11" s="1"/>
  <c r="EK105" i="11" a="1"/>
  <c r="EK105" i="11" s="1"/>
  <c r="EL105" i="11" a="1"/>
  <c r="EL105" i="11" s="1"/>
  <c r="EM105" i="11" a="1"/>
  <c r="EM105" i="11" s="1"/>
  <c r="EN105" i="11" a="1"/>
  <c r="EN105" i="11" s="1"/>
  <c r="EI106" i="11" a="1"/>
  <c r="EI106" i="11" s="1"/>
  <c r="EJ106" i="11" a="1"/>
  <c r="EJ106" i="11" s="1"/>
  <c r="EK106" i="11" a="1"/>
  <c r="EK106" i="11" s="1"/>
  <c r="EL106" i="11" a="1"/>
  <c r="EL106" i="11" s="1"/>
  <c r="EM106" i="11" a="1"/>
  <c r="EM106" i="11" s="1"/>
  <c r="EN106" i="11" a="1"/>
  <c r="EN106" i="11" s="1"/>
  <c r="EI107" i="11" a="1"/>
  <c r="EI107" i="11" s="1"/>
  <c r="EJ107" i="11" a="1"/>
  <c r="EJ107" i="11" s="1"/>
  <c r="EK107" i="11" a="1"/>
  <c r="EK107" i="11" s="1"/>
  <c r="EL107" i="11" a="1"/>
  <c r="EL107" i="11" s="1"/>
  <c r="EM107" i="11" a="1"/>
  <c r="EM107" i="11" s="1"/>
  <c r="EN107" i="11" a="1"/>
  <c r="EN107" i="11" s="1"/>
  <c r="EI108" i="11" a="1"/>
  <c r="EI108" i="11" s="1"/>
  <c r="EJ108" i="11" a="1"/>
  <c r="EJ108" i="11" s="1"/>
  <c r="EK108" i="11" a="1"/>
  <c r="EK108" i="11" s="1"/>
  <c r="EL108" i="11" a="1"/>
  <c r="EL108" i="11" s="1"/>
  <c r="EM108" i="11" a="1"/>
  <c r="EM108" i="11" s="1"/>
  <c r="EN108" i="11" a="1"/>
  <c r="EN108" i="11" s="1"/>
  <c r="EI109" i="11" a="1"/>
  <c r="EI109" i="11" s="1"/>
  <c r="EJ109" i="11" a="1"/>
  <c r="EJ109" i="11" s="1"/>
  <c r="EK109" i="11" a="1"/>
  <c r="EK109" i="11" s="1"/>
  <c r="EL109" i="11" a="1"/>
  <c r="EL109" i="11" s="1"/>
  <c r="EM109" i="11" a="1"/>
  <c r="EM109" i="11" s="1"/>
  <c r="EN109" i="11" a="1"/>
  <c r="EN109" i="11" s="1"/>
  <c r="EI110" i="11" a="1"/>
  <c r="EI110" i="11" s="1"/>
  <c r="EJ110" i="11" a="1"/>
  <c r="EJ110" i="11" s="1"/>
  <c r="EK110" i="11" a="1"/>
  <c r="EK110" i="11" s="1"/>
  <c r="EL110" i="11" a="1"/>
  <c r="EL110" i="11" s="1"/>
  <c r="EM110" i="11" a="1"/>
  <c r="EM110" i="11" s="1"/>
  <c r="EN110" i="11" a="1"/>
  <c r="EN110" i="11" s="1"/>
  <c r="EI111" i="11" a="1"/>
  <c r="EI111" i="11" s="1"/>
  <c r="EJ111" i="11" a="1"/>
  <c r="EJ111" i="11" s="1"/>
  <c r="EK111" i="11" a="1"/>
  <c r="EK111" i="11" s="1"/>
  <c r="EL111" i="11" a="1"/>
  <c r="EL111" i="11" s="1"/>
  <c r="EM111" i="11" a="1"/>
  <c r="EM111" i="11" s="1"/>
  <c r="EN111" i="11" a="1"/>
  <c r="EN111" i="11" s="1"/>
  <c r="EI112" i="11" a="1"/>
  <c r="EI112" i="11" s="1"/>
  <c r="EJ112" i="11" a="1"/>
  <c r="EJ112" i="11" s="1"/>
  <c r="EK112" i="11" a="1"/>
  <c r="EK112" i="11" s="1"/>
  <c r="EL112" i="11" a="1"/>
  <c r="EL112" i="11" s="1"/>
  <c r="EM112" i="11" a="1"/>
  <c r="EM112" i="11"/>
  <c r="EN112" i="11" a="1"/>
  <c r="EN112" i="11" s="1"/>
  <c r="EI113" i="11" a="1"/>
  <c r="EI113" i="11" s="1"/>
  <c r="EJ113" i="11" a="1"/>
  <c r="EJ113" i="11" s="1"/>
  <c r="EK113" i="11" a="1"/>
  <c r="EK113" i="11" s="1"/>
  <c r="EL113" i="11" a="1"/>
  <c r="EL113" i="11" s="1"/>
  <c r="EM113" i="11" a="1"/>
  <c r="EM113" i="11" s="1"/>
  <c r="EN113" i="11" a="1"/>
  <c r="EN113" i="11" s="1"/>
  <c r="EI114" i="11" a="1"/>
  <c r="EI114" i="11" s="1"/>
  <c r="EJ114" i="11" a="1"/>
  <c r="EJ114" i="11" s="1"/>
  <c r="EK114" i="11" a="1"/>
  <c r="EK114" i="11" s="1"/>
  <c r="EL114" i="11" a="1"/>
  <c r="EL114" i="11" s="1"/>
  <c r="EM114" i="11" a="1"/>
  <c r="EM114" i="11" s="1"/>
  <c r="EN114" i="11" a="1"/>
  <c r="EN114" i="11" s="1"/>
  <c r="EI115" i="11" a="1"/>
  <c r="EI115" i="11" s="1"/>
  <c r="EJ115" i="11" a="1"/>
  <c r="EJ115" i="11" s="1"/>
  <c r="EK115" i="11" a="1"/>
  <c r="EK115" i="11"/>
  <c r="EL115" i="11" a="1"/>
  <c r="EL115" i="11" s="1"/>
  <c r="EM115" i="11" a="1"/>
  <c r="EM115" i="11" s="1"/>
  <c r="EN115" i="11" a="1"/>
  <c r="EN115" i="11" s="1"/>
  <c r="EI116" i="11" a="1"/>
  <c r="EI116" i="11" s="1"/>
  <c r="EJ116" i="11" a="1"/>
  <c r="EJ116" i="11" s="1"/>
  <c r="EK116" i="11" a="1"/>
  <c r="EK116" i="11" s="1"/>
  <c r="EL116" i="11" a="1"/>
  <c r="EL116" i="11" s="1"/>
  <c r="EM116" i="11" a="1"/>
  <c r="EM116" i="11" s="1"/>
  <c r="EN116" i="11" a="1"/>
  <c r="EN116" i="11" s="1"/>
  <c r="EI117" i="11" a="1"/>
  <c r="EI117" i="11" s="1"/>
  <c r="EJ117" i="11" a="1"/>
  <c r="EJ117" i="11" s="1"/>
  <c r="EK117" i="11" a="1"/>
  <c r="EK117" i="11" s="1"/>
  <c r="EL117" i="11" a="1"/>
  <c r="EL117" i="11" s="1"/>
  <c r="EM117" i="11" a="1"/>
  <c r="EM117" i="11" s="1"/>
  <c r="EN117" i="11" a="1"/>
  <c r="EN117" i="11" s="1"/>
  <c r="EI118" i="11" a="1"/>
  <c r="EI118" i="11" s="1"/>
  <c r="EJ118" i="11" a="1"/>
  <c r="EJ118" i="11" s="1"/>
  <c r="EK118" i="11" a="1"/>
  <c r="EK118" i="11" s="1"/>
  <c r="EL118" i="11" a="1"/>
  <c r="EL118" i="11" s="1"/>
  <c r="EM118" i="11" a="1"/>
  <c r="EM118" i="11" s="1"/>
  <c r="EN118" i="11" a="1"/>
  <c r="EN118" i="11" s="1"/>
  <c r="EI119" i="11" a="1"/>
  <c r="EI119" i="11" s="1"/>
  <c r="EJ119" i="11" a="1"/>
  <c r="EJ119" i="11" s="1"/>
  <c r="EK119" i="11" a="1"/>
  <c r="EK119" i="11" s="1"/>
  <c r="EL119" i="11" a="1"/>
  <c r="EL119" i="11" s="1"/>
  <c r="EM119" i="11" a="1"/>
  <c r="EM119" i="11" s="1"/>
  <c r="EN119" i="11" a="1"/>
  <c r="EN119" i="11" s="1"/>
  <c r="EI120" i="11" a="1"/>
  <c r="EI120" i="11" s="1"/>
  <c r="EJ120" i="11" a="1"/>
  <c r="EJ120" i="11" s="1"/>
  <c r="EK120" i="11" a="1"/>
  <c r="EK120" i="11" s="1"/>
  <c r="EL120" i="11" a="1"/>
  <c r="EL120" i="11" s="1"/>
  <c r="EM120" i="11" a="1"/>
  <c r="EM120" i="11" s="1"/>
  <c r="EN120" i="11" a="1"/>
  <c r="EN120" i="11" s="1"/>
  <c r="EI121" i="11" a="1"/>
  <c r="EI121" i="11" s="1"/>
  <c r="EJ121" i="11" a="1"/>
  <c r="EJ121" i="11" s="1"/>
  <c r="EK121" i="11" a="1"/>
  <c r="EK121" i="11" s="1"/>
  <c r="EL121" i="11" a="1"/>
  <c r="EL121" i="11" s="1"/>
  <c r="EM121" i="11" a="1"/>
  <c r="EM121" i="11" s="1"/>
  <c r="EN121" i="11" a="1"/>
  <c r="EN121" i="11" s="1"/>
  <c r="EI122" i="11" a="1"/>
  <c r="EI122" i="11" s="1"/>
  <c r="EJ122" i="11" a="1"/>
  <c r="EJ122" i="11" s="1"/>
  <c r="EK122" i="11" a="1"/>
  <c r="EK122" i="11" s="1"/>
  <c r="EL122" i="11" a="1"/>
  <c r="EL122" i="11" s="1"/>
  <c r="EM122" i="11" a="1"/>
  <c r="EM122" i="11" s="1"/>
  <c r="EN122" i="11" a="1"/>
  <c r="EN122" i="11" s="1"/>
  <c r="EI123" i="11" a="1"/>
  <c r="EI123" i="11" s="1"/>
  <c r="EJ123" i="11" a="1"/>
  <c r="EJ123" i="11" s="1"/>
  <c r="EK123" i="11" a="1"/>
  <c r="EK123" i="11" s="1"/>
  <c r="EL123" i="11" a="1"/>
  <c r="EL123" i="11" s="1"/>
  <c r="EM123" i="11" a="1"/>
  <c r="EM123" i="11" s="1"/>
  <c r="EN123" i="11" a="1"/>
  <c r="EN123" i="11" s="1"/>
  <c r="EI124" i="11" a="1"/>
  <c r="EI124" i="11" s="1"/>
  <c r="EJ124" i="11" a="1"/>
  <c r="EJ124" i="11" s="1"/>
  <c r="EK124" i="11" a="1"/>
  <c r="EK124" i="11" s="1"/>
  <c r="EL124" i="11" a="1"/>
  <c r="EL124" i="11" s="1"/>
  <c r="EM124" i="11" a="1"/>
  <c r="EM124" i="11" s="1"/>
  <c r="EN124" i="11" a="1"/>
  <c r="EN124" i="11" s="1"/>
  <c r="EI125" i="11" a="1"/>
  <c r="EI125" i="11" s="1"/>
  <c r="EJ125" i="11" a="1"/>
  <c r="EJ125" i="11" s="1"/>
  <c r="EK125" i="11" a="1"/>
  <c r="EK125" i="11" s="1"/>
  <c r="EL125" i="11" a="1"/>
  <c r="EL125" i="11" s="1"/>
  <c r="EM125" i="11" a="1"/>
  <c r="EM125" i="11" s="1"/>
  <c r="EN125" i="11" a="1"/>
  <c r="EN125" i="11" s="1"/>
  <c r="EI126" i="11" a="1"/>
  <c r="EI126" i="11" s="1"/>
  <c r="EJ126" i="11" a="1"/>
  <c r="EJ126" i="11" s="1"/>
  <c r="EK126" i="11" a="1"/>
  <c r="EK126" i="11" s="1"/>
  <c r="EL126" i="11" a="1"/>
  <c r="EL126" i="11" s="1"/>
  <c r="EM126" i="11" a="1"/>
  <c r="EM126" i="11" s="1"/>
  <c r="EN126" i="11" a="1"/>
  <c r="EN126" i="11" s="1"/>
  <c r="EI127" i="11" a="1"/>
  <c r="EI127" i="11" s="1"/>
  <c r="EJ127" i="11" a="1"/>
  <c r="EJ127" i="11" s="1"/>
  <c r="EK127" i="11" a="1"/>
  <c r="EK127" i="11" s="1"/>
  <c r="EL127" i="11" a="1"/>
  <c r="EL127" i="11" s="1"/>
  <c r="EM127" i="11" a="1"/>
  <c r="EM127" i="11" s="1"/>
  <c r="EN127" i="11" a="1"/>
  <c r="EN127" i="11" s="1"/>
  <c r="EI128" i="11" a="1"/>
  <c r="EI128" i="11" s="1"/>
  <c r="EJ128" i="11" a="1"/>
  <c r="EJ128" i="11" s="1"/>
  <c r="EK128" i="11" a="1"/>
  <c r="EK128" i="11" s="1"/>
  <c r="EL128" i="11" a="1"/>
  <c r="EL128" i="11" s="1"/>
  <c r="EM128" i="11" a="1"/>
  <c r="EM128" i="11" s="1"/>
  <c r="EN128" i="11" a="1"/>
  <c r="EN128" i="11" s="1"/>
  <c r="EI129" i="11" a="1"/>
  <c r="EI129" i="11" s="1"/>
  <c r="EJ129" i="11" a="1"/>
  <c r="EJ129" i="11" s="1"/>
  <c r="EK129" i="11" a="1"/>
  <c r="EK129" i="11" s="1"/>
  <c r="EL129" i="11" a="1"/>
  <c r="EL129" i="11" s="1"/>
  <c r="EM129" i="11" a="1"/>
  <c r="EM129" i="11" s="1"/>
  <c r="EN129" i="11" a="1"/>
  <c r="EN129" i="11" s="1"/>
  <c r="EI130" i="11" a="1"/>
  <c r="EI130" i="11" s="1"/>
  <c r="EJ130" i="11" a="1"/>
  <c r="EJ130" i="11" s="1"/>
  <c r="EK130" i="11" a="1"/>
  <c r="EK130" i="11" s="1"/>
  <c r="EL130" i="11" a="1"/>
  <c r="EL130" i="11" s="1"/>
  <c r="EM130" i="11" a="1"/>
  <c r="EM130" i="11" s="1"/>
  <c r="EN130" i="11" a="1"/>
  <c r="EN130" i="11" s="1"/>
  <c r="EI131" i="11" a="1"/>
  <c r="EI131" i="11" s="1"/>
  <c r="EJ131" i="11" a="1"/>
  <c r="EJ131" i="11" s="1"/>
  <c r="EK131" i="11" a="1"/>
  <c r="EK131" i="11" s="1"/>
  <c r="EL131" i="11" a="1"/>
  <c r="EL131" i="11" s="1"/>
  <c r="EM131" i="11" a="1"/>
  <c r="EM131" i="11" s="1"/>
  <c r="EN131" i="11" a="1"/>
  <c r="EN131" i="11" s="1"/>
  <c r="EI132" i="11" a="1"/>
  <c r="EI132" i="11" s="1"/>
  <c r="EJ132" i="11" a="1"/>
  <c r="EJ132" i="11" s="1"/>
  <c r="EK132" i="11" a="1"/>
  <c r="EK132" i="11" s="1"/>
  <c r="EL132" i="11" a="1"/>
  <c r="EL132" i="11"/>
  <c r="EM132" i="11" a="1"/>
  <c r="EM132" i="11" s="1"/>
  <c r="EN132" i="11" a="1"/>
  <c r="EN132" i="11" s="1"/>
  <c r="EI133" i="11" a="1"/>
  <c r="EI133" i="11" s="1"/>
  <c r="EJ133" i="11" a="1"/>
  <c r="EJ133" i="11" s="1"/>
  <c r="EK133" i="11" a="1"/>
  <c r="EK133" i="11" s="1"/>
  <c r="EL133" i="11" a="1"/>
  <c r="EL133" i="11"/>
  <c r="EM133" i="11" a="1"/>
  <c r="EM133" i="11" s="1"/>
  <c r="EN133" i="11" a="1"/>
  <c r="EN133" i="11" s="1"/>
  <c r="EI134" i="11" a="1"/>
  <c r="EI134" i="11" s="1"/>
  <c r="EJ134" i="11" a="1"/>
  <c r="EJ134" i="11" s="1"/>
  <c r="EK134" i="11" a="1"/>
  <c r="EK134" i="11" s="1"/>
  <c r="EL134" i="11" a="1"/>
  <c r="EL134" i="11" s="1"/>
  <c r="EM134" i="11" a="1"/>
  <c r="EM134" i="11" s="1"/>
  <c r="EN134" i="11" a="1"/>
  <c r="EN134" i="11" s="1"/>
  <c r="EI135" i="11" a="1"/>
  <c r="EI135" i="11" s="1"/>
  <c r="EJ135" i="11" a="1"/>
  <c r="EJ135" i="11" s="1"/>
  <c r="EK135" i="11" a="1"/>
  <c r="EK135" i="11" s="1"/>
  <c r="EL135" i="11" a="1"/>
  <c r="EL135" i="11" s="1"/>
  <c r="EM135" i="11" a="1"/>
  <c r="EM135" i="11" s="1"/>
  <c r="EN135" i="11" a="1"/>
  <c r="EN135" i="11" s="1"/>
  <c r="EI136" i="11" a="1"/>
  <c r="EI136" i="11" s="1"/>
  <c r="EJ136" i="11" a="1"/>
  <c r="EJ136" i="11" s="1"/>
  <c r="EK136" i="11" a="1"/>
  <c r="EK136" i="11" s="1"/>
  <c r="EL136" i="11" a="1"/>
  <c r="EL136" i="11" s="1"/>
  <c r="EM136" i="11" a="1"/>
  <c r="EM136" i="11" s="1"/>
  <c r="EN136" i="11" a="1"/>
  <c r="EN136" i="11" s="1"/>
  <c r="EI137" i="11" a="1"/>
  <c r="EI137" i="11" s="1"/>
  <c r="EJ137" i="11" a="1"/>
  <c r="EJ137" i="11" s="1"/>
  <c r="EK137" i="11" a="1"/>
  <c r="EK137" i="11" s="1"/>
  <c r="EL137" i="11" a="1"/>
  <c r="EL137" i="11" s="1"/>
  <c r="EM137" i="11" a="1"/>
  <c r="EM137" i="11" s="1"/>
  <c r="EN137" i="11" a="1"/>
  <c r="EN137" i="11"/>
  <c r="EI138" i="11" a="1"/>
  <c r="EI138" i="11" s="1"/>
  <c r="EJ138" i="11" a="1"/>
  <c r="EJ138" i="11" s="1"/>
  <c r="EK138" i="11" a="1"/>
  <c r="EK138" i="11" s="1"/>
  <c r="EL138" i="11" a="1"/>
  <c r="EL138" i="11" s="1"/>
  <c r="EM138" i="11" a="1"/>
  <c r="EM138" i="11" s="1"/>
  <c r="EN138" i="11" a="1"/>
  <c r="EN138" i="11"/>
  <c r="EI139" i="11" a="1"/>
  <c r="EI139" i="11" s="1"/>
  <c r="EJ139" i="11" a="1"/>
  <c r="EJ139" i="11" s="1"/>
  <c r="EK139" i="11" a="1"/>
  <c r="EK139" i="11" s="1"/>
  <c r="EL139" i="11" a="1"/>
  <c r="EL139" i="11" s="1"/>
  <c r="EM139" i="11" a="1"/>
  <c r="EM139" i="11" s="1"/>
  <c r="EN139" i="11" a="1"/>
  <c r="EN139" i="11" s="1"/>
  <c r="EI140" i="11" a="1"/>
  <c r="EI140" i="11" s="1"/>
  <c r="EJ140" i="11" a="1"/>
  <c r="EJ140" i="11" s="1"/>
  <c r="EK140" i="11" a="1"/>
  <c r="EK140" i="11" s="1"/>
  <c r="EL140" i="11" a="1"/>
  <c r="EL140" i="11" s="1"/>
  <c r="EM140" i="11" a="1"/>
  <c r="EM140" i="11" s="1"/>
  <c r="EN140" i="11" a="1"/>
  <c r="EN140" i="11" s="1"/>
  <c r="EI141" i="11" a="1"/>
  <c r="EI141" i="11" s="1"/>
  <c r="EJ141" i="11" a="1"/>
  <c r="EJ141" i="11" s="1"/>
  <c r="EK141" i="11" a="1"/>
  <c r="EK141" i="11" s="1"/>
  <c r="EL141" i="11" a="1"/>
  <c r="EL141" i="11" s="1"/>
  <c r="EM141" i="11" a="1"/>
  <c r="EM141" i="11" s="1"/>
  <c r="EN141" i="11" a="1"/>
  <c r="EN141" i="11" s="1"/>
  <c r="EI142" i="11" a="1"/>
  <c r="EI142" i="11" s="1"/>
  <c r="EJ142" i="11" a="1"/>
  <c r="EJ142" i="11" s="1"/>
  <c r="EK142" i="11" a="1"/>
  <c r="EK142" i="11" s="1"/>
  <c r="EL142" i="11" a="1"/>
  <c r="EL142" i="11" s="1"/>
  <c r="EM142" i="11" a="1"/>
  <c r="EM142" i="11" s="1"/>
  <c r="EN142" i="11" a="1"/>
  <c r="EN142" i="11" s="1"/>
  <c r="EI143" i="11" a="1"/>
  <c r="EI143" i="11" s="1"/>
  <c r="EJ143" i="11" a="1"/>
  <c r="EJ143" i="11"/>
  <c r="EK143" i="11" a="1"/>
  <c r="EK143" i="11" s="1"/>
  <c r="EL143" i="11" a="1"/>
  <c r="EL143" i="11" s="1"/>
  <c r="EM143" i="11" a="1"/>
  <c r="EM143" i="11" s="1"/>
  <c r="EN143" i="11" a="1"/>
  <c r="EN143" i="11" s="1"/>
  <c r="EI144" i="11" a="1"/>
  <c r="EI144" i="11" s="1"/>
  <c r="EJ144" i="11" a="1"/>
  <c r="EJ144" i="11" s="1"/>
  <c r="EK144" i="11" a="1"/>
  <c r="EK144" i="11" s="1"/>
  <c r="EL144" i="11" a="1"/>
  <c r="EL144" i="11" s="1"/>
  <c r="EM144" i="11" a="1"/>
  <c r="EM144" i="11" s="1"/>
  <c r="EN144" i="11" a="1"/>
  <c r="EN144" i="11" s="1"/>
  <c r="EI145" i="11" a="1"/>
  <c r="EI145" i="11" s="1"/>
  <c r="EJ145" i="11" a="1"/>
  <c r="EJ145" i="11" s="1"/>
  <c r="EK145" i="11" a="1"/>
  <c r="EK145" i="11" s="1"/>
  <c r="EL145" i="11" a="1"/>
  <c r="EL145" i="11"/>
  <c r="EM145" i="11" a="1"/>
  <c r="EM145" i="11" s="1"/>
  <c r="EN145" i="11" a="1"/>
  <c r="EN145" i="11" s="1"/>
  <c r="EJ146" i="11" a="1"/>
  <c r="EJ146" i="11" s="1"/>
  <c r="EK146" i="11" a="1"/>
  <c r="EK146" i="11" s="1"/>
  <c r="EL146" i="11" a="1"/>
  <c r="EL146" i="11" s="1"/>
  <c r="EM146" i="11" a="1"/>
  <c r="EM146" i="11" s="1"/>
  <c r="EN146" i="11" a="1"/>
  <c r="EN146" i="11" s="1"/>
  <c r="EI147" i="11" a="1"/>
  <c r="EI147" i="11" s="1"/>
  <c r="EK147" i="11" a="1"/>
  <c r="EK147" i="11" s="1"/>
  <c r="EL147" i="11" a="1"/>
  <c r="EL147" i="11" s="1"/>
  <c r="EM147" i="11" a="1"/>
  <c r="EM147" i="11" s="1"/>
  <c r="EN147" i="11" a="1"/>
  <c r="EN147" i="11" s="1"/>
  <c r="EI148" i="11" a="1"/>
  <c r="EI148" i="11" s="1"/>
  <c r="EJ148" i="11" a="1"/>
  <c r="EJ148" i="11" s="1"/>
  <c r="EL148" i="11" a="1"/>
  <c r="EL148" i="11"/>
  <c r="EM148" i="11" a="1"/>
  <c r="EM148" i="11" s="1"/>
  <c r="EN148" i="11" a="1"/>
  <c r="EN148" i="11" s="1"/>
  <c r="EI149" i="11" a="1"/>
  <c r="EI149" i="11" s="1"/>
  <c r="EJ149" i="11" a="1"/>
  <c r="EJ149" i="11" s="1"/>
  <c r="EK149" i="11" a="1"/>
  <c r="EK149" i="11" s="1"/>
  <c r="EM149" i="11" a="1"/>
  <c r="EM149" i="11" s="1"/>
  <c r="EN149" i="11" a="1"/>
  <c r="EN149" i="11" s="1"/>
  <c r="EI150" i="11" a="1"/>
  <c r="EI150" i="11" s="1"/>
  <c r="EJ150" i="11" a="1"/>
  <c r="EJ150" i="11" s="1"/>
  <c r="EK150" i="11" a="1"/>
  <c r="EK150" i="11" s="1"/>
  <c r="EL150" i="11" a="1"/>
  <c r="EL150" i="11" s="1"/>
  <c r="EN150" i="11" a="1"/>
  <c r="EN150" i="11" s="1"/>
  <c r="EI151" i="11" a="1"/>
  <c r="EI151" i="11" s="1"/>
  <c r="EJ151" i="11" a="1"/>
  <c r="EJ151" i="11"/>
  <c r="EK151" i="11" a="1"/>
  <c r="EK151" i="11" s="1"/>
  <c r="EL151" i="11" a="1"/>
  <c r="EL151" i="11" s="1"/>
  <c r="EM151" i="11" a="1"/>
  <c r="EM151" i="11" s="1"/>
  <c r="EN10" i="11" a="1"/>
  <c r="EN10" i="11" s="1"/>
  <c r="EM10" i="11" a="1"/>
  <c r="EM10" i="11" s="1"/>
  <c r="EL10" i="11" a="1"/>
  <c r="EL10" i="11" s="1"/>
  <c r="EK10" i="11" a="1"/>
  <c r="EK10" i="11"/>
  <c r="EJ10" i="11" a="1"/>
  <c r="EJ10" i="11" s="1"/>
  <c r="EI10" i="11" a="1"/>
  <c r="EI10" i="11" s="1"/>
  <c r="EH151" i="11" a="1"/>
  <c r="EH151" i="11" s="1"/>
  <c r="EG151" i="11" a="1"/>
  <c r="EG151" i="11" s="1"/>
  <c r="EF151" i="11" a="1"/>
  <c r="EF151" i="11" s="1"/>
  <c r="EE151" i="11" a="1"/>
  <c r="EE151" i="11" s="1"/>
  <c r="ED151" i="11" a="1"/>
  <c r="ED151" i="11" s="1"/>
  <c r="EC151" i="11" a="1"/>
  <c r="EC151" i="11" s="1"/>
  <c r="EB151" i="11" a="1"/>
  <c r="EB151" i="11" s="1"/>
  <c r="EA151" i="11" a="1"/>
  <c r="EA151" i="11" s="1"/>
  <c r="DZ151" i="11" a="1"/>
  <c r="DZ151" i="11" s="1"/>
  <c r="DY151" i="11" a="1"/>
  <c r="DY151" i="11" s="1"/>
  <c r="DX151" i="11" a="1"/>
  <c r="DX151" i="11" s="1"/>
  <c r="DW151" i="11" a="1"/>
  <c r="DW151" i="11" s="1"/>
  <c r="DV151" i="11" a="1"/>
  <c r="DV151" i="11" s="1"/>
  <c r="DU151" i="11" a="1"/>
  <c r="DU151" i="11" s="1"/>
  <c r="DT151" i="11" a="1"/>
  <c r="DT151" i="11" s="1"/>
  <c r="DS151" i="11" a="1"/>
  <c r="DS151" i="11" s="1"/>
  <c r="DR151" i="11" a="1"/>
  <c r="DR151" i="11" s="1"/>
  <c r="DQ151" i="11" a="1"/>
  <c r="DQ151" i="11" s="1"/>
  <c r="DP151" i="11" a="1"/>
  <c r="DP151" i="11" s="1"/>
  <c r="DO151" i="11" a="1"/>
  <c r="DO151" i="11" s="1"/>
  <c r="DN151" i="11" a="1"/>
  <c r="DN151" i="11" s="1"/>
  <c r="DM151" i="11" a="1"/>
  <c r="DM151" i="11" s="1"/>
  <c r="DL151" i="11" a="1"/>
  <c r="DL151" i="11" s="1"/>
  <c r="DK151" i="11" a="1"/>
  <c r="DK151" i="11" s="1"/>
  <c r="DJ151" i="11" a="1"/>
  <c r="DJ151" i="11" s="1"/>
  <c r="DI151" i="11" a="1"/>
  <c r="DI151" i="11" s="1"/>
  <c r="DH151" i="11" a="1"/>
  <c r="DH151" i="11" s="1"/>
  <c r="DG151" i="11" a="1"/>
  <c r="DG151" i="11" s="1"/>
  <c r="DF151" i="11" a="1"/>
  <c r="DF151" i="11" s="1"/>
  <c r="DE151" i="11" a="1"/>
  <c r="DE151" i="11" s="1"/>
  <c r="DD151" i="11" a="1"/>
  <c r="DD151" i="11" s="1"/>
  <c r="DC151" i="11" a="1"/>
  <c r="DC151" i="11" s="1"/>
  <c r="DB151" i="11" a="1"/>
  <c r="DB151" i="11" s="1"/>
  <c r="DA151" i="11" a="1"/>
  <c r="DA151" i="11" s="1"/>
  <c r="CZ151" i="11" a="1"/>
  <c r="CZ151" i="11" s="1"/>
  <c r="CY151" i="11" a="1"/>
  <c r="CY151" i="11" s="1"/>
  <c r="CX151" i="11" a="1"/>
  <c r="CX151" i="11" s="1"/>
  <c r="CW151" i="11" a="1"/>
  <c r="CW151" i="11" s="1"/>
  <c r="CV151" i="11" a="1"/>
  <c r="CV151" i="11" s="1"/>
  <c r="CU151" i="11" a="1"/>
  <c r="CU151" i="11" s="1"/>
  <c r="CT151" i="11" a="1"/>
  <c r="CT151" i="11" s="1"/>
  <c r="CS151" i="11" a="1"/>
  <c r="CS151" i="11" s="1"/>
  <c r="CR151" i="11" a="1"/>
  <c r="CR151" i="11" s="1"/>
  <c r="CQ151" i="11" a="1"/>
  <c r="CQ151" i="11" s="1"/>
  <c r="CP151" i="11" a="1"/>
  <c r="CP151" i="11" s="1"/>
  <c r="CO151" i="11" a="1"/>
  <c r="CO151" i="11" s="1"/>
  <c r="CN151" i="11" a="1"/>
  <c r="CN151" i="11" s="1"/>
  <c r="CM151" i="11" a="1"/>
  <c r="CM151" i="11" s="1"/>
  <c r="CL151" i="11" a="1"/>
  <c r="CL151" i="11" s="1"/>
  <c r="CK151" i="11" a="1"/>
  <c r="CK151" i="11" s="1"/>
  <c r="CJ151" i="11" a="1"/>
  <c r="CJ151" i="11" s="1"/>
  <c r="CI151" i="11" a="1"/>
  <c r="CI151" i="11" s="1"/>
  <c r="CH151" i="11" a="1"/>
  <c r="CH151" i="11" s="1"/>
  <c r="CG151" i="11" a="1"/>
  <c r="CG151" i="11" s="1"/>
  <c r="CF151" i="11" a="1"/>
  <c r="CF151" i="11" s="1"/>
  <c r="CE151" i="11" a="1"/>
  <c r="CE151" i="11" s="1"/>
  <c r="CD151" i="11" a="1"/>
  <c r="CD151" i="11" s="1"/>
  <c r="CC151" i="11" a="1"/>
  <c r="CC151" i="11" s="1"/>
  <c r="CB151" i="11" a="1"/>
  <c r="CB151" i="11" s="1"/>
  <c r="CA151" i="11" a="1"/>
  <c r="CA151" i="11" s="1"/>
  <c r="BZ151" i="11" a="1"/>
  <c r="BZ151" i="11" s="1"/>
  <c r="BY151" i="11" a="1"/>
  <c r="BY151" i="11" s="1"/>
  <c r="BX151" i="11" a="1"/>
  <c r="BX151" i="11" s="1"/>
  <c r="BW151" i="11" a="1"/>
  <c r="BW151" i="11" s="1"/>
  <c r="BV151" i="11" a="1"/>
  <c r="BV151" i="11" s="1"/>
  <c r="BU151" i="11" a="1"/>
  <c r="BU151" i="11" s="1"/>
  <c r="BT151" i="11" a="1"/>
  <c r="BT151" i="11" s="1"/>
  <c r="BS151" i="11" a="1"/>
  <c r="BS151" i="11" s="1"/>
  <c r="BR151" i="11" a="1"/>
  <c r="BR151" i="11" s="1"/>
  <c r="BQ151" i="11" a="1"/>
  <c r="BQ151" i="11" s="1"/>
  <c r="BP151" i="11" a="1"/>
  <c r="BP151" i="11" s="1"/>
  <c r="BO151" i="11" a="1"/>
  <c r="BO151" i="11" s="1"/>
  <c r="BN151" i="11" a="1"/>
  <c r="BN151" i="11" s="1"/>
  <c r="BM151" i="11" a="1"/>
  <c r="BM151" i="11" s="1"/>
  <c r="BL151" i="11" a="1"/>
  <c r="BL151" i="11" s="1"/>
  <c r="BK151" i="11" a="1"/>
  <c r="BK151" i="11" s="1"/>
  <c r="BJ151" i="11" a="1"/>
  <c r="BJ151" i="11" s="1"/>
  <c r="BI151" i="11" a="1"/>
  <c r="BI151" i="11" s="1"/>
  <c r="BH151" i="11" a="1"/>
  <c r="BH151" i="11" s="1"/>
  <c r="BG151" i="11" a="1"/>
  <c r="BG151" i="11" s="1"/>
  <c r="BF151" i="11" a="1"/>
  <c r="BF151" i="11" s="1"/>
  <c r="BE151" i="11" a="1"/>
  <c r="BE151" i="11" s="1"/>
  <c r="BD151" i="11" a="1"/>
  <c r="BD151" i="11" s="1"/>
  <c r="BC151" i="11" a="1"/>
  <c r="BC151" i="11" s="1"/>
  <c r="BB151" i="11" a="1"/>
  <c r="BB151" i="11" s="1"/>
  <c r="BA151" i="11" a="1"/>
  <c r="BA151" i="11" s="1"/>
  <c r="AZ151" i="11" a="1"/>
  <c r="AZ151" i="11" s="1"/>
  <c r="AY151" i="11" a="1"/>
  <c r="AY151" i="11" s="1"/>
  <c r="AX151" i="11" a="1"/>
  <c r="AX151" i="11" s="1"/>
  <c r="AW151" i="11" a="1"/>
  <c r="AW151" i="11" s="1"/>
  <c r="AV151" i="11" a="1"/>
  <c r="AV151" i="11" s="1"/>
  <c r="AU151" i="11" a="1"/>
  <c r="AU151" i="11" s="1"/>
  <c r="AT151" i="11" a="1"/>
  <c r="AT151" i="11" s="1"/>
  <c r="AS151" i="11" a="1"/>
  <c r="AS151" i="11" s="1"/>
  <c r="AR151" i="11" a="1"/>
  <c r="AR151" i="11" s="1"/>
  <c r="AQ151" i="11" a="1"/>
  <c r="AQ151" i="11" s="1"/>
  <c r="AP151" i="11" a="1"/>
  <c r="AP151" i="11" s="1"/>
  <c r="AO151" i="11" a="1"/>
  <c r="AO151" i="11" s="1"/>
  <c r="AN151" i="11" a="1"/>
  <c r="AN151" i="11" s="1"/>
  <c r="AM151" i="11" a="1"/>
  <c r="AM151" i="11" s="1"/>
  <c r="AL151" i="11" a="1"/>
  <c r="AL151" i="11" s="1"/>
  <c r="AK151" i="11" a="1"/>
  <c r="AK151" i="11" s="1"/>
  <c r="AJ151" i="11" a="1"/>
  <c r="AJ151" i="11" s="1"/>
  <c r="AI151" i="11" a="1"/>
  <c r="AI151" i="11" s="1"/>
  <c r="AH151" i="11" a="1"/>
  <c r="AH151" i="11" s="1"/>
  <c r="AG151" i="11" a="1"/>
  <c r="AG151" i="11" s="1"/>
  <c r="AF151" i="11" a="1"/>
  <c r="AF151" i="11" s="1"/>
  <c r="AE151" i="11" a="1"/>
  <c r="AE151" i="11" s="1"/>
  <c r="AD151" i="11" a="1"/>
  <c r="AD151" i="11" s="1"/>
  <c r="AC151" i="11" a="1"/>
  <c r="AC151" i="11" s="1"/>
  <c r="AB151" i="11" a="1"/>
  <c r="AB151" i="11" s="1"/>
  <c r="AA151" i="11" a="1"/>
  <c r="AA151" i="11" s="1"/>
  <c r="Z151" i="11" a="1"/>
  <c r="Z151" i="11" s="1"/>
  <c r="Y151" i="11" a="1"/>
  <c r="Y151" i="11" s="1"/>
  <c r="X151" i="11" a="1"/>
  <c r="X151" i="11" s="1"/>
  <c r="W151" i="11" a="1"/>
  <c r="W151" i="11" s="1"/>
  <c r="V151" i="11" a="1"/>
  <c r="V151" i="11" s="1"/>
  <c r="U151" i="11" a="1"/>
  <c r="U151" i="11" s="1"/>
  <c r="T151" i="11" a="1"/>
  <c r="T151" i="11" s="1"/>
  <c r="S151" i="11" a="1"/>
  <c r="S151" i="11" s="1"/>
  <c r="R151" i="11" a="1"/>
  <c r="R151" i="11" s="1"/>
  <c r="Q151" i="11" a="1"/>
  <c r="Q151" i="11" s="1"/>
  <c r="P151" i="11" a="1"/>
  <c r="P151" i="11" s="1"/>
  <c r="O151" i="11" a="1"/>
  <c r="O151" i="11" s="1"/>
  <c r="N151" i="11" a="1"/>
  <c r="N151" i="11" s="1"/>
  <c r="M151" i="11" a="1"/>
  <c r="M151" i="11" s="1"/>
  <c r="L151" i="11" a="1"/>
  <c r="L151" i="11" s="1"/>
  <c r="K151" i="11" a="1"/>
  <c r="K151" i="11" s="1"/>
  <c r="J151" i="11" a="1"/>
  <c r="J151" i="11" s="1"/>
  <c r="I151" i="11" a="1"/>
  <c r="I151" i="11" s="1"/>
  <c r="H151" i="11" a="1"/>
  <c r="H151" i="11" s="1"/>
  <c r="G151" i="11" a="1"/>
  <c r="G151" i="11" s="1"/>
  <c r="F151" i="11" a="1"/>
  <c r="F151" i="11" s="1"/>
  <c r="E151" i="11" a="1"/>
  <c r="E151" i="11" s="1"/>
  <c r="D151" i="11" a="1"/>
  <c r="D151" i="11" s="1"/>
  <c r="C151" i="11" a="1"/>
  <c r="C151" i="11" s="1"/>
  <c r="EH150" i="11" a="1"/>
  <c r="EH150" i="11" s="1"/>
  <c r="EG150" i="11" a="1"/>
  <c r="EG150" i="11" s="1"/>
  <c r="EF150" i="11" a="1"/>
  <c r="EF150" i="11" s="1"/>
  <c r="EE150" i="11" a="1"/>
  <c r="EE150" i="11" s="1"/>
  <c r="ED150" i="11" a="1"/>
  <c r="ED150" i="11" s="1"/>
  <c r="EC150" i="11" a="1"/>
  <c r="EC150" i="11" s="1"/>
  <c r="EB150" i="11" a="1"/>
  <c r="EB150" i="11" s="1"/>
  <c r="EA150" i="11" a="1"/>
  <c r="EA150" i="11" s="1"/>
  <c r="DZ150" i="11" a="1"/>
  <c r="DZ150" i="11" s="1"/>
  <c r="DY150" i="11" a="1"/>
  <c r="DY150" i="11" s="1"/>
  <c r="DX150" i="11" a="1"/>
  <c r="DX150" i="11" s="1"/>
  <c r="DW150" i="11" a="1"/>
  <c r="DW150" i="11" s="1"/>
  <c r="DV150" i="11" a="1"/>
  <c r="DV150" i="11" s="1"/>
  <c r="DU150" i="11" a="1"/>
  <c r="DU150" i="11" s="1"/>
  <c r="DT150" i="11" a="1"/>
  <c r="DT150" i="11" s="1"/>
  <c r="DS150" i="11" a="1"/>
  <c r="DS150" i="11" s="1"/>
  <c r="DR150" i="11" a="1"/>
  <c r="DR150" i="11" s="1"/>
  <c r="DQ150" i="11" a="1"/>
  <c r="DQ150" i="11" s="1"/>
  <c r="DP150" i="11" a="1"/>
  <c r="DP150" i="11" s="1"/>
  <c r="DO150" i="11" a="1"/>
  <c r="DO150" i="11" s="1"/>
  <c r="DN150" i="11" a="1"/>
  <c r="DN150" i="11" s="1"/>
  <c r="DM150" i="11" a="1"/>
  <c r="DM150" i="11" s="1"/>
  <c r="DL150" i="11" a="1"/>
  <c r="DL150" i="11" s="1"/>
  <c r="DK150" i="11" a="1"/>
  <c r="DK150" i="11" s="1"/>
  <c r="DJ150" i="11" a="1"/>
  <c r="DJ150" i="11" s="1"/>
  <c r="DI150" i="11" a="1"/>
  <c r="DI150" i="11" s="1"/>
  <c r="DH150" i="11" a="1"/>
  <c r="DH150" i="11" s="1"/>
  <c r="DG150" i="11" a="1"/>
  <c r="DG150" i="11" s="1"/>
  <c r="DF150" i="11" a="1"/>
  <c r="DF150" i="11" s="1"/>
  <c r="DE150" i="11"/>
  <c r="DE150" i="11" a="1"/>
  <c r="DD150" i="11" a="1"/>
  <c r="DD150" i="11" s="1"/>
  <c r="DC150" i="11" a="1"/>
  <c r="DC150" i="11" s="1"/>
  <c r="DB150" i="11" a="1"/>
  <c r="DB150" i="11" s="1"/>
  <c r="DA150" i="11" a="1"/>
  <c r="DA150" i="11" s="1"/>
  <c r="CZ150" i="11" a="1"/>
  <c r="CZ150" i="11" s="1"/>
  <c r="CY150" i="11" a="1"/>
  <c r="CY150" i="11" s="1"/>
  <c r="CX150" i="11" a="1"/>
  <c r="CX150" i="11" s="1"/>
  <c r="CW150" i="11" a="1"/>
  <c r="CW150" i="11" s="1"/>
  <c r="CV150" i="11" a="1"/>
  <c r="CV150" i="11" s="1"/>
  <c r="CU150" i="11" a="1"/>
  <c r="CU150" i="11" s="1"/>
  <c r="CT150" i="11" a="1"/>
  <c r="CT150" i="11" s="1"/>
  <c r="CS150" i="11" a="1"/>
  <c r="CS150" i="11" s="1"/>
  <c r="CR150" i="11" a="1"/>
  <c r="CR150" i="11" s="1"/>
  <c r="CQ150" i="11" a="1"/>
  <c r="CQ150" i="11" s="1"/>
  <c r="CP150" i="11" a="1"/>
  <c r="CP150" i="11" s="1"/>
  <c r="CO150" i="11"/>
  <c r="CO150" i="11" a="1"/>
  <c r="CN150" i="11" a="1"/>
  <c r="CN150" i="11" s="1"/>
  <c r="CM150" i="11" a="1"/>
  <c r="CM150" i="11" s="1"/>
  <c r="CL150" i="11" a="1"/>
  <c r="CL150" i="11" s="1"/>
  <c r="CK150" i="11" a="1"/>
  <c r="CK150" i="11" s="1"/>
  <c r="CJ150" i="11" a="1"/>
  <c r="CJ150" i="11" s="1"/>
  <c r="CI150" i="11" a="1"/>
  <c r="CI150" i="11" s="1"/>
  <c r="CH150" i="11" a="1"/>
  <c r="CH150" i="11" s="1"/>
  <c r="CG150" i="11" a="1"/>
  <c r="CG150" i="11" s="1"/>
  <c r="CF150" i="11" a="1"/>
  <c r="CF150" i="11" s="1"/>
  <c r="CE150" i="11"/>
  <c r="CE150" i="11" a="1"/>
  <c r="CD150" i="11" a="1"/>
  <c r="CD150" i="11" s="1"/>
  <c r="CC150" i="11"/>
  <c r="CC150" i="11" a="1"/>
  <c r="CB150" i="11" a="1"/>
  <c r="CB150" i="11" s="1"/>
  <c r="CA150" i="11" a="1"/>
  <c r="CA150" i="11" s="1"/>
  <c r="BZ150" i="11" a="1"/>
  <c r="BZ150" i="11" s="1"/>
  <c r="BY150" i="11"/>
  <c r="BY150" i="11" a="1"/>
  <c r="BX150" i="11" a="1"/>
  <c r="BX150" i="11" s="1"/>
  <c r="BW150" i="11"/>
  <c r="BW150" i="11" a="1"/>
  <c r="BV150" i="11" a="1"/>
  <c r="BV150" i="11" s="1"/>
  <c r="BU150" i="11" a="1"/>
  <c r="BU150" i="11" s="1"/>
  <c r="BT150" i="11" a="1"/>
  <c r="BT150" i="11" s="1"/>
  <c r="BS150" i="11" a="1"/>
  <c r="BS150" i="11" s="1"/>
  <c r="BR150" i="11" a="1"/>
  <c r="BR150" i="11" s="1"/>
  <c r="BQ150" i="11"/>
  <c r="BQ150" i="11" a="1"/>
  <c r="BP150" i="11" a="1"/>
  <c r="BP150" i="11" s="1"/>
  <c r="BO150" i="11" a="1"/>
  <c r="BO150" i="11" s="1"/>
  <c r="BN150" i="11" a="1"/>
  <c r="BN150" i="11" s="1"/>
  <c r="BM150" i="11" a="1"/>
  <c r="BM150" i="11" s="1"/>
  <c r="BL150" i="11" a="1"/>
  <c r="BL150" i="11" s="1"/>
  <c r="BK150" i="11" a="1"/>
  <c r="BK150" i="11" s="1"/>
  <c r="BJ150" i="11" a="1"/>
  <c r="BJ150" i="11" s="1"/>
  <c r="BI150" i="11" a="1"/>
  <c r="BI150" i="11" s="1"/>
  <c r="BH150" i="11" a="1"/>
  <c r="BH150" i="11" s="1"/>
  <c r="BG150" i="11" a="1"/>
  <c r="BG150" i="11" s="1"/>
  <c r="BF150" i="11" a="1"/>
  <c r="BF150" i="11" s="1"/>
  <c r="BE150" i="11" a="1"/>
  <c r="BE150" i="11" s="1"/>
  <c r="BD150" i="11" a="1"/>
  <c r="BD150" i="11" s="1"/>
  <c r="BC150" i="11" a="1"/>
  <c r="BC150" i="11" s="1"/>
  <c r="BB150" i="11" a="1"/>
  <c r="BB150" i="11" s="1"/>
  <c r="BA150" i="11" a="1"/>
  <c r="BA150" i="11" s="1"/>
  <c r="AZ150" i="11" a="1"/>
  <c r="AZ150" i="11" s="1"/>
  <c r="AY150" i="11" a="1"/>
  <c r="AY150" i="11" s="1"/>
  <c r="AX150" i="11" a="1"/>
  <c r="AX150" i="11" s="1"/>
  <c r="AW150" i="11"/>
  <c r="AW150" i="11" a="1"/>
  <c r="AV150" i="11" a="1"/>
  <c r="AV150" i="11" s="1"/>
  <c r="AU150" i="11" a="1"/>
  <c r="AU150" i="11" s="1"/>
  <c r="AT150" i="11" a="1"/>
  <c r="AT150" i="11" s="1"/>
  <c r="AS150" i="11" a="1"/>
  <c r="AS150" i="11" s="1"/>
  <c r="AR150" i="11" a="1"/>
  <c r="AR150" i="11" s="1"/>
  <c r="AQ150" i="11"/>
  <c r="AQ150" i="11" a="1"/>
  <c r="AP150" i="11" a="1"/>
  <c r="AP150" i="11" s="1"/>
  <c r="AO150" i="11"/>
  <c r="AO150" i="11" a="1"/>
  <c r="AN150" i="11" a="1"/>
  <c r="AN150" i="11" s="1"/>
  <c r="AM150" i="11" a="1"/>
  <c r="AM150" i="11" s="1"/>
  <c r="AL150" i="11" a="1"/>
  <c r="AL150" i="11" s="1"/>
  <c r="AK150" i="11"/>
  <c r="AK150" i="11" a="1"/>
  <c r="AJ150" i="11" a="1"/>
  <c r="AJ150" i="11" s="1"/>
  <c r="AI150" i="11"/>
  <c r="AI150" i="11" a="1"/>
  <c r="AH150" i="11" a="1"/>
  <c r="AH150" i="11" s="1"/>
  <c r="AG150" i="11" a="1"/>
  <c r="AG150" i="11" s="1"/>
  <c r="AF150" i="11" a="1"/>
  <c r="AF150" i="11" s="1"/>
  <c r="AE150" i="11" a="1"/>
  <c r="AE150" i="11" s="1"/>
  <c r="AD150" i="11" a="1"/>
  <c r="AD150" i="11" s="1"/>
  <c r="AC150" i="11" a="1"/>
  <c r="AC150" i="11" s="1"/>
  <c r="AB150" i="11" a="1"/>
  <c r="AB150" i="11" s="1"/>
  <c r="AA150" i="11" a="1"/>
  <c r="AA150" i="11" s="1"/>
  <c r="Z150" i="11" a="1"/>
  <c r="Z150" i="11" s="1"/>
  <c r="Y150" i="11"/>
  <c r="Y150" i="11" a="1"/>
  <c r="X150" i="11" a="1"/>
  <c r="X150" i="11" s="1"/>
  <c r="W150" i="11" a="1"/>
  <c r="W150" i="11" s="1"/>
  <c r="V150" i="11" a="1"/>
  <c r="V150" i="11" s="1"/>
  <c r="U150" i="11" a="1"/>
  <c r="U150" i="11" s="1"/>
  <c r="T150" i="11" a="1"/>
  <c r="T150" i="11" s="1"/>
  <c r="S150" i="11" a="1"/>
  <c r="S150" i="11" s="1"/>
  <c r="R150" i="11" a="1"/>
  <c r="R150" i="11" s="1"/>
  <c r="Q150" i="11" a="1"/>
  <c r="Q150" i="11" s="1"/>
  <c r="P150" i="11" a="1"/>
  <c r="P150" i="11" s="1"/>
  <c r="O150" i="11" a="1"/>
  <c r="O150" i="11" s="1"/>
  <c r="N150" i="11" a="1"/>
  <c r="N150" i="11" s="1"/>
  <c r="M150" i="11" a="1"/>
  <c r="M150" i="11" s="1"/>
  <c r="L150" i="11" a="1"/>
  <c r="L150" i="11" s="1"/>
  <c r="K150" i="11" a="1"/>
  <c r="K150" i="11" s="1"/>
  <c r="J150" i="11" a="1"/>
  <c r="J150" i="11" s="1"/>
  <c r="I150" i="11"/>
  <c r="I150" i="11" a="1"/>
  <c r="H150" i="11" a="1"/>
  <c r="H150" i="11" s="1"/>
  <c r="G150" i="11" a="1"/>
  <c r="G150" i="11" s="1"/>
  <c r="F150" i="11" a="1"/>
  <c r="F150" i="11" s="1"/>
  <c r="E150" i="11" a="1"/>
  <c r="E150" i="11" s="1"/>
  <c r="D150" i="11" a="1"/>
  <c r="D150" i="11" s="1"/>
  <c r="C150" i="11"/>
  <c r="C150" i="11" a="1"/>
  <c r="EH149" i="11" a="1"/>
  <c r="EH149" i="11" s="1"/>
  <c r="EG149" i="11" a="1"/>
  <c r="EG149" i="11" s="1"/>
  <c r="EF149" i="11" a="1"/>
  <c r="EF149" i="11" s="1"/>
  <c r="EE149" i="11" a="1"/>
  <c r="EE149" i="11" s="1"/>
  <c r="ED149" i="11"/>
  <c r="ED149" i="11" a="1"/>
  <c r="EC149" i="11" a="1"/>
  <c r="EC149" i="11" s="1"/>
  <c r="EB149" i="11" a="1"/>
  <c r="EB149" i="11" s="1"/>
  <c r="EA149" i="11" a="1"/>
  <c r="EA149" i="11" s="1"/>
  <c r="DZ149" i="11" a="1"/>
  <c r="DZ149" i="11" s="1"/>
  <c r="DY149" i="11" a="1"/>
  <c r="DY149" i="11" s="1"/>
  <c r="DX149" i="11"/>
  <c r="DX149" i="11" a="1"/>
  <c r="DW149" i="11" a="1"/>
  <c r="DW149" i="11" s="1"/>
  <c r="DV149" i="11" a="1"/>
  <c r="DV149" i="11" s="1"/>
  <c r="DU149" i="11" a="1"/>
  <c r="DU149" i="11" s="1"/>
  <c r="DT149" i="11" a="1"/>
  <c r="DT149" i="11" s="1"/>
  <c r="DS149" i="11" a="1"/>
  <c r="DS149" i="11" s="1"/>
  <c r="DR149" i="11"/>
  <c r="DR149" i="11" a="1"/>
  <c r="DQ149" i="11" a="1"/>
  <c r="DQ149" i="11" s="1"/>
  <c r="DP149" i="11" a="1"/>
  <c r="DP149" i="11" s="1"/>
  <c r="DO149" i="11" a="1"/>
  <c r="DO149" i="11" s="1"/>
  <c r="DN149" i="11"/>
  <c r="DN149" i="11" a="1"/>
  <c r="DM149" i="11" a="1"/>
  <c r="DM149" i="11" s="1"/>
  <c r="DL149" i="11" a="1"/>
  <c r="DL149" i="11" s="1"/>
  <c r="DK149" i="11" a="1"/>
  <c r="DK149" i="11" s="1"/>
  <c r="DJ149" i="11" a="1"/>
  <c r="DJ149" i="11" s="1"/>
  <c r="DI149" i="11" a="1"/>
  <c r="DI149" i="11" s="1"/>
  <c r="DH149" i="11"/>
  <c r="DH149" i="11" a="1"/>
  <c r="DG149" i="11" a="1"/>
  <c r="DG149" i="11" s="1"/>
  <c r="DF149" i="11" a="1"/>
  <c r="DF149" i="11" s="1"/>
  <c r="DE149" i="11" a="1"/>
  <c r="DE149" i="11" s="1"/>
  <c r="DD149" i="11" a="1"/>
  <c r="DD149" i="11" s="1"/>
  <c r="DC149" i="11" a="1"/>
  <c r="DC149" i="11" s="1"/>
  <c r="DB149" i="11"/>
  <c r="DB149" i="11" a="1"/>
  <c r="DA149" i="11" a="1"/>
  <c r="DA149" i="11" s="1"/>
  <c r="CZ149" i="11" a="1"/>
  <c r="CZ149" i="11" s="1"/>
  <c r="CY149" i="11" a="1"/>
  <c r="CY149" i="11" s="1"/>
  <c r="CX149" i="11"/>
  <c r="CX149" i="11" a="1"/>
  <c r="CW149" i="11" a="1"/>
  <c r="CW149" i="11" s="1"/>
  <c r="CV149" i="11" a="1"/>
  <c r="CV149" i="11" s="1"/>
  <c r="CU149" i="11" a="1"/>
  <c r="CU149" i="11" s="1"/>
  <c r="CT149" i="11" a="1"/>
  <c r="CT149" i="11" s="1"/>
  <c r="CS149" i="11" a="1"/>
  <c r="CS149" i="11" s="1"/>
  <c r="CR149" i="11"/>
  <c r="CR149" i="11" a="1"/>
  <c r="CQ149" i="11" a="1"/>
  <c r="CQ149" i="11" s="1"/>
  <c r="CP149" i="11" a="1"/>
  <c r="CP149" i="11" s="1"/>
  <c r="CO149" i="11" a="1"/>
  <c r="CO149" i="11" s="1"/>
  <c r="CN149" i="11" a="1"/>
  <c r="CN149" i="11" s="1"/>
  <c r="CM149" i="11" a="1"/>
  <c r="CM149" i="11" s="1"/>
  <c r="CL149" i="11" a="1"/>
  <c r="CL149" i="11" s="1"/>
  <c r="CK149" i="11" a="1"/>
  <c r="CK149" i="11" s="1"/>
  <c r="CJ149" i="11" a="1"/>
  <c r="CJ149" i="11" s="1"/>
  <c r="CI149" i="11" a="1"/>
  <c r="CI149" i="11" s="1"/>
  <c r="CH149" i="11" a="1"/>
  <c r="CH149" i="11" s="1"/>
  <c r="CG149" i="11" a="1"/>
  <c r="CG149" i="11" s="1"/>
  <c r="CF149" i="11" a="1"/>
  <c r="CF149" i="11" s="1"/>
  <c r="CE149" i="11" a="1"/>
  <c r="CE149" i="11" s="1"/>
  <c r="CD149" i="11"/>
  <c r="CD149" i="11" a="1"/>
  <c r="CC149" i="11" a="1"/>
  <c r="CC149" i="11" s="1"/>
  <c r="CB149" i="11" a="1"/>
  <c r="CB149" i="11" s="1"/>
  <c r="CA149" i="11" a="1"/>
  <c r="CA149" i="11" s="1"/>
  <c r="BZ149" i="11" a="1"/>
  <c r="BZ149" i="11" s="1"/>
  <c r="BY149" i="11" a="1"/>
  <c r="BY149" i="11" s="1"/>
  <c r="BX149" i="11" a="1"/>
  <c r="BX149" i="11" s="1"/>
  <c r="BW149" i="11" a="1"/>
  <c r="BW149" i="11" s="1"/>
  <c r="BV149" i="11" a="1"/>
  <c r="BV149" i="11" s="1"/>
  <c r="BU149" i="11" a="1"/>
  <c r="BU149" i="11" s="1"/>
  <c r="BT149" i="11" a="1"/>
  <c r="BT149" i="11" s="1"/>
  <c r="BS149" i="11" a="1"/>
  <c r="BS149" i="11" s="1"/>
  <c r="BR149" i="11" a="1"/>
  <c r="BR149" i="11" s="1"/>
  <c r="BQ149" i="11" a="1"/>
  <c r="BQ149" i="11" s="1"/>
  <c r="BP149" i="11" a="1"/>
  <c r="BP149" i="11" s="1"/>
  <c r="BO149" i="11" a="1"/>
  <c r="BO149" i="11" s="1"/>
  <c r="BN149" i="11"/>
  <c r="BN149" i="11" a="1"/>
  <c r="BM149" i="11" a="1"/>
  <c r="BM149" i="11" s="1"/>
  <c r="BL149" i="11" a="1"/>
  <c r="BL149" i="11" s="1"/>
  <c r="BK149" i="11" a="1"/>
  <c r="BK149" i="11" s="1"/>
  <c r="BJ149" i="11"/>
  <c r="BJ149" i="11" a="1"/>
  <c r="BI149" i="11" a="1"/>
  <c r="BI149" i="11" s="1"/>
  <c r="BH149" i="11" a="1"/>
  <c r="BH149" i="11" s="1"/>
  <c r="BG149" i="11" a="1"/>
  <c r="BG149" i="11" s="1"/>
  <c r="BF149" i="11" a="1"/>
  <c r="BF149" i="11" s="1"/>
  <c r="BE149" i="11" a="1"/>
  <c r="BE149" i="11" s="1"/>
  <c r="BD149" i="11"/>
  <c r="BD149" i="11" a="1"/>
  <c r="BC149" i="11" a="1"/>
  <c r="BC149" i="11" s="1"/>
  <c r="BB149" i="11" a="1"/>
  <c r="BB149" i="11" s="1"/>
  <c r="BA149" i="11" a="1"/>
  <c r="BA149" i="11" s="1"/>
  <c r="AZ149" i="11" a="1"/>
  <c r="AZ149" i="11" s="1"/>
  <c r="AY149" i="11" a="1"/>
  <c r="AY149" i="11" s="1"/>
  <c r="AX149" i="11" a="1"/>
  <c r="AX149" i="11" s="1"/>
  <c r="AW149" i="11" a="1"/>
  <c r="AW149" i="11" s="1"/>
  <c r="AV149" i="11" a="1"/>
  <c r="AV149" i="11" s="1"/>
  <c r="AU149" i="11" a="1"/>
  <c r="AU149" i="11" s="1"/>
  <c r="AT149" i="11" a="1"/>
  <c r="AT149" i="11" s="1"/>
  <c r="AS149" i="11" a="1"/>
  <c r="AS149" i="11" s="1"/>
  <c r="AR149" i="11" a="1"/>
  <c r="AR149" i="11" s="1"/>
  <c r="AQ149" i="11" a="1"/>
  <c r="AQ149" i="11" s="1"/>
  <c r="AP149" i="11" a="1"/>
  <c r="AP149" i="11" s="1"/>
  <c r="AO149" i="11" a="1"/>
  <c r="AO149" i="11" s="1"/>
  <c r="AN149" i="11" a="1"/>
  <c r="AN149" i="11" s="1"/>
  <c r="AM149" i="11" a="1"/>
  <c r="AM149" i="11" s="1"/>
  <c r="AL149" i="11" a="1"/>
  <c r="AL149" i="11" s="1"/>
  <c r="AK149" i="11" a="1"/>
  <c r="AK149" i="11" s="1"/>
  <c r="AJ149" i="11" a="1"/>
  <c r="AJ149" i="11" s="1"/>
  <c r="AI149" i="11" a="1"/>
  <c r="AI149" i="11" s="1"/>
  <c r="AH149" i="11" a="1"/>
  <c r="AH149" i="11" s="1"/>
  <c r="AG149" i="11" a="1"/>
  <c r="AG149" i="11" s="1"/>
  <c r="AF149" i="11" a="1"/>
  <c r="AF149" i="11" s="1"/>
  <c r="AE149" i="11" a="1"/>
  <c r="AE149" i="11" s="1"/>
  <c r="AD149" i="11"/>
  <c r="AD149" i="11" a="1"/>
  <c r="AC149" i="11" a="1"/>
  <c r="AC149" i="11" s="1"/>
  <c r="AB149" i="11" a="1"/>
  <c r="AB149" i="11" s="1"/>
  <c r="AA149" i="11" a="1"/>
  <c r="AA149" i="11" s="1"/>
  <c r="Z149" i="11" a="1"/>
  <c r="Z149" i="11" s="1"/>
  <c r="Y149" i="11" a="1"/>
  <c r="Y149" i="11" s="1"/>
  <c r="X149" i="11" a="1"/>
  <c r="X149" i="11" s="1"/>
  <c r="W149" i="11" a="1"/>
  <c r="W149" i="11" s="1"/>
  <c r="V149" i="11" a="1"/>
  <c r="V149" i="11" s="1"/>
  <c r="U149" i="11" a="1"/>
  <c r="U149" i="11" s="1"/>
  <c r="T149" i="11" a="1"/>
  <c r="T149" i="11" s="1"/>
  <c r="S149" i="11" a="1"/>
  <c r="S149" i="11" s="1"/>
  <c r="R149" i="11"/>
  <c r="R149" i="11" a="1"/>
  <c r="Q149" i="11" a="1"/>
  <c r="Q149" i="11" s="1"/>
  <c r="P149" i="11" a="1"/>
  <c r="P149" i="11" s="1"/>
  <c r="O149" i="11" a="1"/>
  <c r="O149" i="11" s="1"/>
  <c r="N149" i="11" a="1"/>
  <c r="N149" i="11" s="1"/>
  <c r="M149" i="11" a="1"/>
  <c r="M149" i="11" s="1"/>
  <c r="L149" i="11" a="1"/>
  <c r="L149" i="11" s="1"/>
  <c r="K149" i="11" a="1"/>
  <c r="K149" i="11" s="1"/>
  <c r="J149" i="11" a="1"/>
  <c r="J149" i="11" s="1"/>
  <c r="I149" i="11" a="1"/>
  <c r="I149" i="11" s="1"/>
  <c r="H149" i="11" a="1"/>
  <c r="H149" i="11" s="1"/>
  <c r="G149" i="11" a="1"/>
  <c r="G149" i="11" s="1"/>
  <c r="F149" i="11" a="1"/>
  <c r="F149" i="11" s="1"/>
  <c r="E149" i="11" a="1"/>
  <c r="E149" i="11" s="1"/>
  <c r="D149" i="11" a="1"/>
  <c r="D149" i="11" s="1"/>
  <c r="C149" i="11" a="1"/>
  <c r="C149" i="11" s="1"/>
  <c r="EH148" i="11" a="1"/>
  <c r="EH148" i="11" s="1"/>
  <c r="EG148" i="11" a="1"/>
  <c r="EG148" i="11" s="1"/>
  <c r="EF148" i="11" a="1"/>
  <c r="EF148" i="11" s="1"/>
  <c r="EE148" i="11" a="1"/>
  <c r="EE148" i="11" s="1"/>
  <c r="ED148" i="11" a="1"/>
  <c r="ED148" i="11" s="1"/>
  <c r="EC148" i="11"/>
  <c r="EC148" i="11" a="1"/>
  <c r="EB148" i="11" a="1"/>
  <c r="EB148" i="11" s="1"/>
  <c r="EA148" i="11" a="1"/>
  <c r="EA148" i="11" s="1"/>
  <c r="DZ148" i="11" a="1"/>
  <c r="DZ148" i="11" s="1"/>
  <c r="DY148" i="11" a="1"/>
  <c r="DY148" i="11" s="1"/>
  <c r="DX148" i="11" a="1"/>
  <c r="DX148" i="11" s="1"/>
  <c r="DW148" i="11" a="1"/>
  <c r="DW148" i="11" s="1"/>
  <c r="DV148" i="11" a="1"/>
  <c r="DV148" i="11" s="1"/>
  <c r="DU148" i="11" a="1"/>
  <c r="DU148" i="11" s="1"/>
  <c r="DT148" i="11" a="1"/>
  <c r="DT148" i="11" s="1"/>
  <c r="DS148" i="11" a="1"/>
  <c r="DS148" i="11" s="1"/>
  <c r="DR148" i="11" a="1"/>
  <c r="DR148" i="11" s="1"/>
  <c r="DQ148" i="11" a="1"/>
  <c r="DQ148" i="11" s="1"/>
  <c r="DP148" i="11" a="1"/>
  <c r="DP148" i="11" s="1"/>
  <c r="DO148" i="11"/>
  <c r="DO148" i="11" a="1"/>
  <c r="DN148" i="11" a="1"/>
  <c r="DN148" i="11" s="1"/>
  <c r="DM148" i="11" a="1"/>
  <c r="DM148" i="11" s="1"/>
  <c r="DL148" i="11" a="1"/>
  <c r="DL148" i="11" s="1"/>
  <c r="DK148" i="11" a="1"/>
  <c r="DK148" i="11" s="1"/>
  <c r="DJ148" i="11" a="1"/>
  <c r="DJ148" i="11" s="1"/>
  <c r="DI148" i="11" a="1"/>
  <c r="DI148" i="11" s="1"/>
  <c r="DH148" i="11" a="1"/>
  <c r="DH148" i="11" s="1"/>
  <c r="DG148" i="11" a="1"/>
  <c r="DG148" i="11" s="1"/>
  <c r="DF148" i="11" a="1"/>
  <c r="DF148" i="11" s="1"/>
  <c r="DE148" i="11" a="1"/>
  <c r="DE148" i="11" s="1"/>
  <c r="DD148" i="11" a="1"/>
  <c r="DD148" i="11" s="1"/>
  <c r="DC148" i="11" a="1"/>
  <c r="DC148" i="11" s="1"/>
  <c r="DB148" i="11" a="1"/>
  <c r="DB148" i="11" s="1"/>
  <c r="DA148" i="11" a="1"/>
  <c r="DA148" i="11" s="1"/>
  <c r="CZ148" i="11" a="1"/>
  <c r="CZ148" i="11" s="1"/>
  <c r="CY148" i="11" a="1"/>
  <c r="CY148" i="11" s="1"/>
  <c r="CX148" i="11" a="1"/>
  <c r="CX148" i="11" s="1"/>
  <c r="CW148" i="11" a="1"/>
  <c r="CW148" i="11" s="1"/>
  <c r="CV148" i="11" a="1"/>
  <c r="CV148" i="11" s="1"/>
  <c r="CU148" i="11" a="1"/>
  <c r="CU148" i="11" s="1"/>
  <c r="CT148" i="11" a="1"/>
  <c r="CT148" i="11" s="1"/>
  <c r="CS148" i="11" a="1"/>
  <c r="CS148" i="11" s="1"/>
  <c r="CR148" i="11" a="1"/>
  <c r="CR148" i="11" s="1"/>
  <c r="CQ148" i="11"/>
  <c r="CQ148" i="11" a="1"/>
  <c r="CP148" i="11" a="1"/>
  <c r="CP148" i="11" s="1"/>
  <c r="CO148" i="11" a="1"/>
  <c r="CO148" i="11" s="1"/>
  <c r="CN148" i="11" a="1"/>
  <c r="CN148" i="11" s="1"/>
  <c r="CM148" i="11" a="1"/>
  <c r="CM148" i="11" s="1"/>
  <c r="CL148" i="11" a="1"/>
  <c r="CL148" i="11" s="1"/>
  <c r="CK148" i="11" a="1"/>
  <c r="CK148" i="11" s="1"/>
  <c r="CJ148" i="11" a="1"/>
  <c r="CJ148" i="11" s="1"/>
  <c r="CI148" i="11" a="1"/>
  <c r="CI148" i="11" s="1"/>
  <c r="CH148" i="11" a="1"/>
  <c r="CH148" i="11" s="1"/>
  <c r="CG148" i="11" a="1"/>
  <c r="CG148" i="11" s="1"/>
  <c r="CF148" i="11" a="1"/>
  <c r="CF148" i="11" s="1"/>
  <c r="CE148" i="11" a="1"/>
  <c r="CE148" i="11" s="1"/>
  <c r="CD148" i="11" a="1"/>
  <c r="CD148" i="11" s="1"/>
  <c r="CC148" i="11" a="1"/>
  <c r="CC148" i="11" s="1"/>
  <c r="CB148" i="11" a="1"/>
  <c r="CB148" i="11" s="1"/>
  <c r="CA148" i="11" a="1"/>
  <c r="CA148" i="11" s="1"/>
  <c r="BZ148" i="11" a="1"/>
  <c r="BZ148" i="11" s="1"/>
  <c r="BY148" i="11" a="1"/>
  <c r="BY148" i="11" s="1"/>
  <c r="BX148" i="11" a="1"/>
  <c r="BX148" i="11" s="1"/>
  <c r="BW148" i="11"/>
  <c r="BW148" i="11" a="1"/>
  <c r="BV148" i="11" a="1"/>
  <c r="BV148" i="11" s="1"/>
  <c r="BU148" i="11" a="1"/>
  <c r="BU148" i="11" s="1"/>
  <c r="BT148" i="11" a="1"/>
  <c r="BT148" i="11" s="1"/>
  <c r="BS148" i="11" a="1"/>
  <c r="BS148" i="11" s="1"/>
  <c r="BR148" i="11" a="1"/>
  <c r="BR148" i="11" s="1"/>
  <c r="BQ148" i="11"/>
  <c r="BQ148" i="11" a="1"/>
  <c r="BP148" i="11" a="1"/>
  <c r="BP148" i="11" s="1"/>
  <c r="BO148" i="11" a="1"/>
  <c r="BO148" i="11" s="1"/>
  <c r="BN148" i="11" a="1"/>
  <c r="BN148" i="11" s="1"/>
  <c r="BM148" i="11" a="1"/>
  <c r="BM148" i="11" s="1"/>
  <c r="BL148" i="11" a="1"/>
  <c r="BL148" i="11" s="1"/>
  <c r="BK148" i="11" a="1"/>
  <c r="BK148" i="11" s="1"/>
  <c r="BJ148" i="11" a="1"/>
  <c r="BJ148" i="11" s="1"/>
  <c r="BI148" i="11" a="1"/>
  <c r="BI148" i="11" s="1"/>
  <c r="BH148" i="11" a="1"/>
  <c r="BH148" i="11" s="1"/>
  <c r="BG148" i="11" a="1"/>
  <c r="BG148" i="11" s="1"/>
  <c r="BF148" i="11" a="1"/>
  <c r="BF148" i="11" s="1"/>
  <c r="BE148" i="11" a="1"/>
  <c r="BE148" i="11" s="1"/>
  <c r="BD148" i="11" a="1"/>
  <c r="BD148" i="11" s="1"/>
  <c r="BC148" i="11" a="1"/>
  <c r="BC148" i="11" s="1"/>
  <c r="BB148" i="11" a="1"/>
  <c r="BB148" i="11" s="1"/>
  <c r="BA148" i="11" a="1"/>
  <c r="BA148" i="11" s="1"/>
  <c r="AZ148" i="11" a="1"/>
  <c r="AZ148" i="11" s="1"/>
  <c r="AY148" i="11" a="1"/>
  <c r="AY148" i="11" s="1"/>
  <c r="AX148" i="11" a="1"/>
  <c r="AX148" i="11" s="1"/>
  <c r="AW148" i="11" a="1"/>
  <c r="AW148" i="11" s="1"/>
  <c r="AV148" i="11" a="1"/>
  <c r="AV148" i="11" s="1"/>
  <c r="AU148" i="11" a="1"/>
  <c r="AU148" i="11" s="1"/>
  <c r="AT148" i="11" a="1"/>
  <c r="AT148" i="11" s="1"/>
  <c r="AS148" i="11" a="1"/>
  <c r="AS148" i="11" s="1"/>
  <c r="AR148" i="11" a="1"/>
  <c r="AR148" i="11" s="1"/>
  <c r="AQ148" i="11" a="1"/>
  <c r="AQ148" i="11" s="1"/>
  <c r="AP148" i="11" a="1"/>
  <c r="AP148" i="11" s="1"/>
  <c r="AO148" i="11" a="1"/>
  <c r="AO148" i="11" s="1"/>
  <c r="AN148" i="11" a="1"/>
  <c r="AN148" i="11" s="1"/>
  <c r="AM148" i="11" a="1"/>
  <c r="AM148" i="11" s="1"/>
  <c r="AL148" i="11"/>
  <c r="AL148" i="11" a="1"/>
  <c r="AK148" i="11" a="1"/>
  <c r="AK148" i="11" s="1"/>
  <c r="AJ148" i="11" a="1"/>
  <c r="AJ148" i="11" s="1"/>
  <c r="AI148" i="11" a="1"/>
  <c r="AI148" i="11" s="1"/>
  <c r="AH148" i="11" a="1"/>
  <c r="AH148" i="11" s="1"/>
  <c r="AG148" i="11" a="1"/>
  <c r="AG148" i="11" s="1"/>
  <c r="AF148" i="11" a="1"/>
  <c r="AF148" i="11" s="1"/>
  <c r="AE148" i="11" a="1"/>
  <c r="AE148" i="11" s="1"/>
  <c r="AD148" i="11" a="1"/>
  <c r="AD148" i="11" s="1"/>
  <c r="AC148" i="11" a="1"/>
  <c r="AC148" i="11" s="1"/>
  <c r="AB148" i="11" a="1"/>
  <c r="AB148" i="11" s="1"/>
  <c r="AA148" i="11" a="1"/>
  <c r="AA148" i="11" s="1"/>
  <c r="Z148" i="11" a="1"/>
  <c r="Z148" i="11" s="1"/>
  <c r="Y148" i="11" a="1"/>
  <c r="Y148" i="11" s="1"/>
  <c r="X148" i="11" a="1"/>
  <c r="X148" i="11" s="1"/>
  <c r="W148" i="11" a="1"/>
  <c r="W148" i="11" s="1"/>
  <c r="V148" i="11"/>
  <c r="V148" i="11" a="1"/>
  <c r="U148" i="11" a="1"/>
  <c r="U148" i="11" s="1"/>
  <c r="T148" i="11" a="1"/>
  <c r="T148" i="11" s="1"/>
  <c r="S148" i="11" a="1"/>
  <c r="S148" i="11" s="1"/>
  <c r="R148" i="11" a="1"/>
  <c r="R148" i="11" s="1"/>
  <c r="Q148" i="11" a="1"/>
  <c r="Q148" i="11" s="1"/>
  <c r="P148" i="11" a="1"/>
  <c r="P148" i="11" s="1"/>
  <c r="O148" i="11" a="1"/>
  <c r="O148" i="11" s="1"/>
  <c r="N148" i="11" a="1"/>
  <c r="N148" i="11" s="1"/>
  <c r="M148" i="11" a="1"/>
  <c r="M148" i="11" s="1"/>
  <c r="L148" i="11" a="1"/>
  <c r="L148" i="11" s="1"/>
  <c r="K148" i="11" a="1"/>
  <c r="K148" i="11" s="1"/>
  <c r="J148" i="11" a="1"/>
  <c r="J148" i="11" s="1"/>
  <c r="I148" i="11" a="1"/>
  <c r="I148" i="11" s="1"/>
  <c r="H148" i="11" a="1"/>
  <c r="H148" i="11" s="1"/>
  <c r="G148" i="11" a="1"/>
  <c r="G148" i="11" s="1"/>
  <c r="F148" i="11"/>
  <c r="F148" i="11" a="1"/>
  <c r="E148" i="11" a="1"/>
  <c r="E148" i="11" s="1"/>
  <c r="D148" i="11" a="1"/>
  <c r="D148" i="11" s="1"/>
  <c r="C148" i="11" a="1"/>
  <c r="C148" i="11" s="1"/>
  <c r="EH147" i="11" a="1"/>
  <c r="EH147" i="11" s="1"/>
  <c r="EG147" i="11" a="1"/>
  <c r="EG147" i="11" s="1"/>
  <c r="EF147" i="11" a="1"/>
  <c r="EF147" i="11" s="1"/>
  <c r="EE147" i="11" a="1"/>
  <c r="EE147" i="11" s="1"/>
  <c r="ED147" i="11" a="1"/>
  <c r="ED147" i="11" s="1"/>
  <c r="EC147" i="11" a="1"/>
  <c r="EC147" i="11" s="1"/>
  <c r="EB147" i="11" a="1"/>
  <c r="EB147" i="11" s="1"/>
  <c r="EA147" i="11" a="1"/>
  <c r="EA147" i="11" s="1"/>
  <c r="DZ147" i="11" a="1"/>
  <c r="DZ147" i="11" s="1"/>
  <c r="DY147" i="11"/>
  <c r="DY147" i="11" a="1"/>
  <c r="DX147" i="11" a="1"/>
  <c r="DX147" i="11" s="1"/>
  <c r="DW147" i="11" a="1"/>
  <c r="DW147" i="11" s="1"/>
  <c r="DV147" i="11" a="1"/>
  <c r="DV147" i="11" s="1"/>
  <c r="DU147" i="11" a="1"/>
  <c r="DU147" i="11" s="1"/>
  <c r="DT147" i="11" a="1"/>
  <c r="DT147" i="11" s="1"/>
  <c r="DS147" i="11" a="1"/>
  <c r="DS147" i="11" s="1"/>
  <c r="DR147" i="11" a="1"/>
  <c r="DR147" i="11" s="1"/>
  <c r="DQ147" i="11" a="1"/>
  <c r="DQ147" i="11" s="1"/>
  <c r="DP147" i="11" a="1"/>
  <c r="DP147" i="11" s="1"/>
  <c r="DO147" i="11" a="1"/>
  <c r="DO147" i="11" s="1"/>
  <c r="DN147" i="11" a="1"/>
  <c r="DN147" i="11" s="1"/>
  <c r="DM147" i="11" a="1"/>
  <c r="DM147" i="11" s="1"/>
  <c r="DL147" i="11" a="1"/>
  <c r="DL147" i="11" s="1"/>
  <c r="DK147" i="11" a="1"/>
  <c r="DK147" i="11" s="1"/>
  <c r="DJ147" i="11" a="1"/>
  <c r="DJ147" i="11" s="1"/>
  <c r="DI147" i="11"/>
  <c r="DI147" i="11" a="1"/>
  <c r="DH147" i="11" a="1"/>
  <c r="DH147" i="11" s="1"/>
  <c r="DG147" i="11" a="1"/>
  <c r="DG147" i="11" s="1"/>
  <c r="DF147" i="11" a="1"/>
  <c r="DF147" i="11" s="1"/>
  <c r="DE147" i="11" a="1"/>
  <c r="DE147" i="11" s="1"/>
  <c r="DD147" i="11" a="1"/>
  <c r="DD147" i="11" s="1"/>
  <c r="DC147" i="11" a="1"/>
  <c r="DC147" i="11" s="1"/>
  <c r="DB147" i="11" a="1"/>
  <c r="DB147" i="11" s="1"/>
  <c r="DA147" i="11" a="1"/>
  <c r="DA147" i="11" s="1"/>
  <c r="CZ147" i="11" a="1"/>
  <c r="CZ147" i="11" s="1"/>
  <c r="CY147" i="11" a="1"/>
  <c r="CY147" i="11" s="1"/>
  <c r="CX147" i="11" a="1"/>
  <c r="CX147" i="11" s="1"/>
  <c r="CW147" i="11" a="1"/>
  <c r="CW147" i="11" s="1"/>
  <c r="CV147" i="11" a="1"/>
  <c r="CV147" i="11" s="1"/>
  <c r="CU147" i="11" a="1"/>
  <c r="CU147" i="11" s="1"/>
  <c r="CT147" i="11" a="1"/>
  <c r="CT147" i="11" s="1"/>
  <c r="CS147" i="11" a="1"/>
  <c r="CS147" i="11" s="1"/>
  <c r="CR147" i="11" a="1"/>
  <c r="CR147" i="11" s="1"/>
  <c r="CQ147" i="11" a="1"/>
  <c r="CQ147" i="11" s="1"/>
  <c r="CP147" i="11" a="1"/>
  <c r="CP147" i="11" s="1"/>
  <c r="CO147" i="11" a="1"/>
  <c r="CO147" i="11" s="1"/>
  <c r="CN147" i="11" a="1"/>
  <c r="CN147" i="11" s="1"/>
  <c r="CM147" i="11" a="1"/>
  <c r="CM147" i="11" s="1"/>
  <c r="CL147" i="11" a="1"/>
  <c r="CL147" i="11" s="1"/>
  <c r="CK147" i="11" a="1"/>
  <c r="CK147" i="11" s="1"/>
  <c r="CJ147" i="11" a="1"/>
  <c r="CJ147" i="11" s="1"/>
  <c r="CI147" i="11" a="1"/>
  <c r="CI147" i="11" s="1"/>
  <c r="CH147" i="11" a="1"/>
  <c r="CH147" i="11" s="1"/>
  <c r="CG147" i="11" a="1"/>
  <c r="CG147" i="11" s="1"/>
  <c r="CF147" i="11" a="1"/>
  <c r="CF147" i="11" s="1"/>
  <c r="CE147" i="11" a="1"/>
  <c r="CE147" i="11" s="1"/>
  <c r="CD147" i="11" a="1"/>
  <c r="CD147" i="11" s="1"/>
  <c r="CC147" i="11"/>
  <c r="CC147" i="11" a="1"/>
  <c r="CB147" i="11" a="1"/>
  <c r="CB147" i="11" s="1"/>
  <c r="CA147" i="11" a="1"/>
  <c r="CA147" i="11" s="1"/>
  <c r="BZ147" i="11" a="1"/>
  <c r="BZ147" i="11" s="1"/>
  <c r="BY147" i="11" a="1"/>
  <c r="BY147" i="11" s="1"/>
  <c r="BX147" i="11" a="1"/>
  <c r="BX147" i="11" s="1"/>
  <c r="BW147" i="11" a="1"/>
  <c r="BW147" i="11" s="1"/>
  <c r="BV147" i="11" a="1"/>
  <c r="BV147" i="11" s="1"/>
  <c r="BU147" i="11" a="1"/>
  <c r="BU147" i="11" s="1"/>
  <c r="BT147" i="11" a="1"/>
  <c r="BT147" i="11" s="1"/>
  <c r="BS147" i="11" a="1"/>
  <c r="BS147" i="11" s="1"/>
  <c r="BR147" i="11" a="1"/>
  <c r="BR147" i="11" s="1"/>
  <c r="BQ147" i="11" a="1"/>
  <c r="BQ147" i="11" s="1"/>
  <c r="BP147" i="11" a="1"/>
  <c r="BP147" i="11" s="1"/>
  <c r="BO147" i="11" a="1"/>
  <c r="BO147" i="11" s="1"/>
  <c r="BN147" i="11" a="1"/>
  <c r="BN147" i="11" s="1"/>
  <c r="BM147" i="11" a="1"/>
  <c r="BM147" i="11" s="1"/>
  <c r="BL147" i="11" a="1"/>
  <c r="BL147" i="11" s="1"/>
  <c r="BK147" i="11" a="1"/>
  <c r="BK147" i="11" s="1"/>
  <c r="BJ147" i="11" a="1"/>
  <c r="BJ147" i="11" s="1"/>
  <c r="BI147" i="11" a="1"/>
  <c r="BI147" i="11" s="1"/>
  <c r="BH147" i="11" a="1"/>
  <c r="BH147" i="11" s="1"/>
  <c r="BG147" i="11"/>
  <c r="BG147" i="11" a="1"/>
  <c r="BF147" i="11" a="1"/>
  <c r="BF147" i="11" s="1"/>
  <c r="BE147" i="11" a="1"/>
  <c r="BE147" i="11" s="1"/>
  <c r="BD147" i="11" a="1"/>
  <c r="BD147" i="11" s="1"/>
  <c r="BC147" i="11" a="1"/>
  <c r="BC147" i="11" s="1"/>
  <c r="BB147" i="11" a="1"/>
  <c r="BB147" i="11" s="1"/>
  <c r="BA147" i="11" a="1"/>
  <c r="BA147" i="11" s="1"/>
  <c r="AZ147" i="11" a="1"/>
  <c r="AZ147" i="11" s="1"/>
  <c r="AY147" i="11" a="1"/>
  <c r="AY147" i="11" s="1"/>
  <c r="AX147" i="11" a="1"/>
  <c r="AX147" i="11" s="1"/>
  <c r="AW147" i="11" a="1"/>
  <c r="AW147" i="11" s="1"/>
  <c r="AV147" i="11" a="1"/>
  <c r="AV147" i="11" s="1"/>
  <c r="AU147" i="11" a="1"/>
  <c r="AU147" i="11" s="1"/>
  <c r="AT147" i="11" a="1"/>
  <c r="AT147" i="11" s="1"/>
  <c r="AS147" i="11" a="1"/>
  <c r="AS147" i="11" s="1"/>
  <c r="AR147" i="11" a="1"/>
  <c r="AR147" i="11" s="1"/>
  <c r="AQ147" i="11" a="1"/>
  <c r="AQ147" i="11" s="1"/>
  <c r="AP147" i="11" a="1"/>
  <c r="AP147" i="11" s="1"/>
  <c r="AO147" i="11" a="1"/>
  <c r="AO147" i="11" s="1"/>
  <c r="AN147" i="11" a="1"/>
  <c r="AN147" i="11" s="1"/>
  <c r="AM147" i="11" a="1"/>
  <c r="AM147" i="11" s="1"/>
  <c r="AL147" i="11" a="1"/>
  <c r="AL147" i="11" s="1"/>
  <c r="AK147" i="11" a="1"/>
  <c r="AK147" i="11" s="1"/>
  <c r="AJ147" i="11" a="1"/>
  <c r="AJ147" i="11" s="1"/>
  <c r="AI147" i="11" a="1"/>
  <c r="AI147" i="11" s="1"/>
  <c r="AH147" i="11" a="1"/>
  <c r="AH147" i="11" s="1"/>
  <c r="AG147" i="11" a="1"/>
  <c r="AG147" i="11" s="1"/>
  <c r="AF147" i="11" a="1"/>
  <c r="AF147" i="11" s="1"/>
  <c r="AE147" i="11" a="1"/>
  <c r="AE147" i="11" s="1"/>
  <c r="AD147" i="11" a="1"/>
  <c r="AD147" i="11" s="1"/>
  <c r="AC147" i="11" a="1"/>
  <c r="AC147" i="11" s="1"/>
  <c r="AB147" i="11" a="1"/>
  <c r="AB147" i="11" s="1"/>
  <c r="AA147" i="11"/>
  <c r="AA147" i="11" a="1"/>
  <c r="Z147" i="11" a="1"/>
  <c r="Z147" i="11" s="1"/>
  <c r="Y147" i="11" a="1"/>
  <c r="Y147" i="11" s="1"/>
  <c r="X147" i="11" a="1"/>
  <c r="X147" i="11" s="1"/>
  <c r="W147" i="11" a="1"/>
  <c r="W147" i="11" s="1"/>
  <c r="V147" i="11" a="1"/>
  <c r="V147" i="11" s="1"/>
  <c r="U147" i="11" a="1"/>
  <c r="U147" i="11" s="1"/>
  <c r="T147" i="11" a="1"/>
  <c r="T147" i="11" s="1"/>
  <c r="S147" i="11" a="1"/>
  <c r="S147" i="11" s="1"/>
  <c r="R147" i="11" a="1"/>
  <c r="R147" i="11" s="1"/>
  <c r="Q147" i="11" a="1"/>
  <c r="Q147" i="11" s="1"/>
  <c r="P147" i="11" a="1"/>
  <c r="P147" i="11" s="1"/>
  <c r="O147" i="11" a="1"/>
  <c r="O147" i="11" s="1"/>
  <c r="N147" i="11" a="1"/>
  <c r="N147" i="11" s="1"/>
  <c r="M147" i="11" a="1"/>
  <c r="M147" i="11" s="1"/>
  <c r="L147" i="11" a="1"/>
  <c r="L147" i="11" s="1"/>
  <c r="K147" i="11" a="1"/>
  <c r="K147" i="11" s="1"/>
  <c r="J147" i="11" a="1"/>
  <c r="J147" i="11" s="1"/>
  <c r="I147" i="11" a="1"/>
  <c r="I147" i="11" s="1"/>
  <c r="H147" i="11" a="1"/>
  <c r="H147" i="11" s="1"/>
  <c r="G147" i="11" a="1"/>
  <c r="G147" i="11" s="1"/>
  <c r="F147" i="11" a="1"/>
  <c r="F147" i="11" s="1"/>
  <c r="E147" i="11" a="1"/>
  <c r="E147" i="11" s="1"/>
  <c r="D147" i="11" a="1"/>
  <c r="D147" i="11" s="1"/>
  <c r="C147" i="11" a="1"/>
  <c r="C147" i="11" s="1"/>
  <c r="EH146" i="11" a="1"/>
  <c r="EH146" i="11" s="1"/>
  <c r="EG146" i="11" a="1"/>
  <c r="EG146" i="11" s="1"/>
  <c r="EF146" i="11" a="1"/>
  <c r="EF146" i="11" s="1"/>
  <c r="EE146" i="11" a="1"/>
  <c r="EE146" i="11" s="1"/>
  <c r="ED146" i="11" a="1"/>
  <c r="ED146" i="11" s="1"/>
  <c r="EC146" i="11" a="1"/>
  <c r="EC146" i="11" s="1"/>
  <c r="EB146" i="11" a="1"/>
  <c r="EB146" i="11" s="1"/>
  <c r="EA146" i="11" a="1"/>
  <c r="EA146" i="11" s="1"/>
  <c r="DZ146" i="11" a="1"/>
  <c r="DZ146" i="11" s="1"/>
  <c r="DY146" i="11" a="1"/>
  <c r="DY146" i="11" s="1"/>
  <c r="DX146" i="11" a="1"/>
  <c r="DX146" i="11" s="1"/>
  <c r="DW146" i="11" a="1"/>
  <c r="DW146" i="11" s="1"/>
  <c r="DV146" i="11" a="1"/>
  <c r="DV146" i="11" s="1"/>
  <c r="DU146" i="11" a="1"/>
  <c r="DU146" i="11" s="1"/>
  <c r="DT146" i="11" a="1"/>
  <c r="DT146" i="11" s="1"/>
  <c r="DS146" i="11" a="1"/>
  <c r="DS146" i="11" s="1"/>
  <c r="DR146" i="11" a="1"/>
  <c r="DR146" i="11" s="1"/>
  <c r="DQ146" i="11" a="1"/>
  <c r="DQ146" i="11" s="1"/>
  <c r="DP146" i="11" a="1"/>
  <c r="DP146" i="11" s="1"/>
  <c r="DO146" i="11" a="1"/>
  <c r="DO146" i="11" s="1"/>
  <c r="DN146" i="11" a="1"/>
  <c r="DN146" i="11" s="1"/>
  <c r="DM146" i="11" a="1"/>
  <c r="DM146" i="11" s="1"/>
  <c r="DL146" i="11" a="1"/>
  <c r="DL146" i="11" s="1"/>
  <c r="DK146" i="11" a="1"/>
  <c r="DK146" i="11" s="1"/>
  <c r="DJ146" i="11" a="1"/>
  <c r="DJ146" i="11" s="1"/>
  <c r="DI146" i="11" a="1"/>
  <c r="DI146" i="11" s="1"/>
  <c r="DH146" i="11"/>
  <c r="DH146" i="11" a="1"/>
  <c r="DG146" i="11" a="1"/>
  <c r="DG146" i="11" s="1"/>
  <c r="DF146" i="11" a="1"/>
  <c r="DF146" i="11" s="1"/>
  <c r="DE146" i="11" a="1"/>
  <c r="DE146" i="11" s="1"/>
  <c r="DD146" i="11" a="1"/>
  <c r="DD146" i="11" s="1"/>
  <c r="DC146" i="11" a="1"/>
  <c r="DC146" i="11" s="1"/>
  <c r="DB146" i="11" a="1"/>
  <c r="DB146" i="11" s="1"/>
  <c r="DA146" i="11" a="1"/>
  <c r="DA146" i="11" s="1"/>
  <c r="CZ146" i="11" a="1"/>
  <c r="CZ146" i="11" s="1"/>
  <c r="CY146" i="11" a="1"/>
  <c r="CY146" i="11" s="1"/>
  <c r="CX146" i="11" a="1"/>
  <c r="CX146" i="11" s="1"/>
  <c r="CW146" i="11" a="1"/>
  <c r="CW146" i="11" s="1"/>
  <c r="CV146" i="11" a="1"/>
  <c r="CV146" i="11" s="1"/>
  <c r="CU146" i="11" a="1"/>
  <c r="CU146" i="11" s="1"/>
  <c r="CT146" i="11" a="1"/>
  <c r="CT146" i="11" s="1"/>
  <c r="CS146" i="11" a="1"/>
  <c r="CS146" i="11" s="1"/>
  <c r="CR146" i="11" a="1"/>
  <c r="CR146" i="11" s="1"/>
  <c r="CQ146" i="11" a="1"/>
  <c r="CQ146" i="11" s="1"/>
  <c r="CP146" i="11" a="1"/>
  <c r="CP146" i="11" s="1"/>
  <c r="CO146" i="11" a="1"/>
  <c r="CO146" i="11" s="1"/>
  <c r="CN146" i="11" a="1"/>
  <c r="CN146" i="11" s="1"/>
  <c r="CM146" i="11" a="1"/>
  <c r="CM146" i="11" s="1"/>
  <c r="CL146" i="11" a="1"/>
  <c r="CL146" i="11" s="1"/>
  <c r="CK146" i="11" a="1"/>
  <c r="CK146" i="11" s="1"/>
  <c r="CJ146" i="11" a="1"/>
  <c r="CJ146" i="11" s="1"/>
  <c r="CI146" i="11" a="1"/>
  <c r="CI146" i="11" s="1"/>
  <c r="CH146" i="11" a="1"/>
  <c r="CH146" i="11" s="1"/>
  <c r="CG146" i="11" a="1"/>
  <c r="CG146" i="11" s="1"/>
  <c r="CF146" i="11" a="1"/>
  <c r="CF146" i="11" s="1"/>
  <c r="CE146" i="11" a="1"/>
  <c r="CE146" i="11" s="1"/>
  <c r="CD146" i="11" a="1"/>
  <c r="CD146" i="11" s="1"/>
  <c r="CC146" i="11" a="1"/>
  <c r="CC146" i="11" s="1"/>
  <c r="CB146" i="11"/>
  <c r="CB146" i="11" a="1"/>
  <c r="CA146" i="11" a="1"/>
  <c r="CA146" i="11" s="1"/>
  <c r="BZ146" i="11" a="1"/>
  <c r="BZ146" i="11" s="1"/>
  <c r="BY146" i="11" a="1"/>
  <c r="BY146" i="11" s="1"/>
  <c r="BX146" i="11" a="1"/>
  <c r="BX146" i="11" s="1"/>
  <c r="BW146" i="11" a="1"/>
  <c r="BW146" i="11" s="1"/>
  <c r="BV146" i="11" a="1"/>
  <c r="BV146" i="11" s="1"/>
  <c r="BU146" i="11" a="1"/>
  <c r="BU146" i="11" s="1"/>
  <c r="BT146" i="11" a="1"/>
  <c r="BT146" i="11" s="1"/>
  <c r="BS146" i="11" a="1"/>
  <c r="BS146" i="11" s="1"/>
  <c r="BR146" i="11" a="1"/>
  <c r="BR146" i="11" s="1"/>
  <c r="BQ146" i="11" a="1"/>
  <c r="BQ146" i="11" s="1"/>
  <c r="BP146" i="11" a="1"/>
  <c r="BP146" i="11" s="1"/>
  <c r="BO146" i="11" a="1"/>
  <c r="BO146" i="11" s="1"/>
  <c r="BN146" i="11" a="1"/>
  <c r="BN146" i="11" s="1"/>
  <c r="BM146" i="11" a="1"/>
  <c r="BM146" i="11" s="1"/>
  <c r="BL146" i="11" a="1"/>
  <c r="BL146" i="11" s="1"/>
  <c r="BK146" i="11" a="1"/>
  <c r="BK146" i="11" s="1"/>
  <c r="BJ146" i="11" a="1"/>
  <c r="BJ146" i="11" s="1"/>
  <c r="BI146" i="11" a="1"/>
  <c r="BI146" i="11" s="1"/>
  <c r="BH146" i="11" a="1"/>
  <c r="BH146" i="11" s="1"/>
  <c r="BG146" i="11" a="1"/>
  <c r="BG146" i="11" s="1"/>
  <c r="BF146" i="11" a="1"/>
  <c r="BF146" i="11" s="1"/>
  <c r="BE146" i="11" a="1"/>
  <c r="BE146" i="11" s="1"/>
  <c r="BD146" i="11" a="1"/>
  <c r="BD146" i="11" s="1"/>
  <c r="BC146" i="11" a="1"/>
  <c r="BC146" i="11" s="1"/>
  <c r="BB146" i="11" a="1"/>
  <c r="BB146" i="11" s="1"/>
  <c r="BA146" i="11" a="1"/>
  <c r="BA146" i="11" s="1"/>
  <c r="AZ146" i="11" a="1"/>
  <c r="AZ146" i="11" s="1"/>
  <c r="AY146" i="11" a="1"/>
  <c r="AY146" i="11" s="1"/>
  <c r="AX146" i="11" a="1"/>
  <c r="AX146" i="11" s="1"/>
  <c r="AW146" i="11" a="1"/>
  <c r="AW146" i="11" s="1"/>
  <c r="AV146" i="11"/>
  <c r="AV146" i="11" a="1"/>
  <c r="AU146" i="11" a="1"/>
  <c r="AU146" i="11" s="1"/>
  <c r="AT146" i="11" a="1"/>
  <c r="AT146" i="11" s="1"/>
  <c r="AS146" i="11" a="1"/>
  <c r="AS146" i="11" s="1"/>
  <c r="AR146" i="11" a="1"/>
  <c r="AR146" i="11" s="1"/>
  <c r="AQ146" i="11" a="1"/>
  <c r="AQ146" i="11" s="1"/>
  <c r="AP146" i="11" a="1"/>
  <c r="AP146" i="11" s="1"/>
  <c r="AO146" i="11" a="1"/>
  <c r="AO146" i="11" s="1"/>
  <c r="AN146" i="11" a="1"/>
  <c r="AN146" i="11" s="1"/>
  <c r="AM146" i="11" a="1"/>
  <c r="AM146" i="11" s="1"/>
  <c r="AL146" i="11" a="1"/>
  <c r="AL146" i="11" s="1"/>
  <c r="AK146" i="11" a="1"/>
  <c r="AK146" i="11" s="1"/>
  <c r="AJ146" i="11" a="1"/>
  <c r="AJ146" i="11" s="1"/>
  <c r="AI146" i="11" a="1"/>
  <c r="AI146" i="11" s="1"/>
  <c r="AH146" i="11" a="1"/>
  <c r="AH146" i="11" s="1"/>
  <c r="AG146" i="11" a="1"/>
  <c r="AG146" i="11" s="1"/>
  <c r="AF146" i="11" a="1"/>
  <c r="AF146" i="11" s="1"/>
  <c r="AE146" i="11" a="1"/>
  <c r="AE146" i="11" s="1"/>
  <c r="AD146" i="11" a="1"/>
  <c r="AD146" i="11" s="1"/>
  <c r="AC146" i="11" a="1"/>
  <c r="AC146" i="11" s="1"/>
  <c r="AB146" i="11" a="1"/>
  <c r="AB146" i="11" s="1"/>
  <c r="AA146" i="11" a="1"/>
  <c r="AA146" i="11" s="1"/>
  <c r="Z146" i="11" a="1"/>
  <c r="Z146" i="11" s="1"/>
  <c r="Y146" i="11" a="1"/>
  <c r="Y146" i="11" s="1"/>
  <c r="X146" i="11" a="1"/>
  <c r="X146" i="11" s="1"/>
  <c r="W146" i="11" a="1"/>
  <c r="W146" i="11" s="1"/>
  <c r="V146" i="11" a="1"/>
  <c r="V146" i="11" s="1"/>
  <c r="U146" i="11" a="1"/>
  <c r="U146" i="11" s="1"/>
  <c r="T146" i="11" a="1"/>
  <c r="T146" i="11" s="1"/>
  <c r="S146" i="11" a="1"/>
  <c r="S146" i="11" s="1"/>
  <c r="R146" i="11" a="1"/>
  <c r="R146" i="11" s="1"/>
  <c r="Q146" i="11" a="1"/>
  <c r="Q146" i="11" s="1"/>
  <c r="P146" i="11"/>
  <c r="P146" i="11" a="1"/>
  <c r="O146" i="11" a="1"/>
  <c r="O146" i="11" s="1"/>
  <c r="N146" i="11" a="1"/>
  <c r="N146" i="11" s="1"/>
  <c r="M146" i="11" a="1"/>
  <c r="M146" i="11" s="1"/>
  <c r="L146" i="11" a="1"/>
  <c r="L146" i="11" s="1"/>
  <c r="K146" i="11" a="1"/>
  <c r="K146" i="11" s="1"/>
  <c r="J146" i="11" a="1"/>
  <c r="J146" i="11" s="1"/>
  <c r="I146" i="11" a="1"/>
  <c r="I146" i="11" s="1"/>
  <c r="H146" i="11" a="1"/>
  <c r="H146" i="11" s="1"/>
  <c r="G146" i="11" a="1"/>
  <c r="G146" i="11" s="1"/>
  <c r="F146" i="11" a="1"/>
  <c r="F146" i="11" s="1"/>
  <c r="E146" i="11" a="1"/>
  <c r="E146" i="11" s="1"/>
  <c r="D146" i="11" a="1"/>
  <c r="D146" i="11" s="1"/>
  <c r="C146" i="11" a="1"/>
  <c r="C146" i="11" s="1"/>
  <c r="EG145" i="11" a="1"/>
  <c r="EG145" i="11" s="1"/>
  <c r="EF145" i="11" a="1"/>
  <c r="EF145" i="11" s="1"/>
  <c r="EE145" i="11" a="1"/>
  <c r="EE145" i="11" s="1"/>
  <c r="ED145" i="11" a="1"/>
  <c r="ED145" i="11" s="1"/>
  <c r="EC145" i="11" a="1"/>
  <c r="EC145" i="11" s="1"/>
  <c r="EB145" i="11" a="1"/>
  <c r="EB145" i="11" s="1"/>
  <c r="EA145" i="11" a="1"/>
  <c r="EA145" i="11" s="1"/>
  <c r="DZ145" i="11" a="1"/>
  <c r="DZ145" i="11" s="1"/>
  <c r="DY145" i="11" a="1"/>
  <c r="DY145" i="11" s="1"/>
  <c r="DX145" i="11" a="1"/>
  <c r="DX145" i="11" s="1"/>
  <c r="DW145" i="11" a="1"/>
  <c r="DW145" i="11" s="1"/>
  <c r="DV145" i="11" a="1"/>
  <c r="DV145" i="11" s="1"/>
  <c r="DU145" i="11" a="1"/>
  <c r="DU145" i="11" s="1"/>
  <c r="DT145" i="11" a="1"/>
  <c r="DT145" i="11" s="1"/>
  <c r="DS145" i="11" a="1"/>
  <c r="DS145" i="11" s="1"/>
  <c r="DR145" i="11"/>
  <c r="DR145" i="11" a="1"/>
  <c r="DQ145" i="11" a="1"/>
  <c r="DQ145" i="11" s="1"/>
  <c r="DP145" i="11" a="1"/>
  <c r="DP145" i="11" s="1"/>
  <c r="DO145" i="11" a="1"/>
  <c r="DO145" i="11" s="1"/>
  <c r="DN145" i="11" a="1"/>
  <c r="DN145" i="11" s="1"/>
  <c r="DM145" i="11" a="1"/>
  <c r="DM145" i="11" s="1"/>
  <c r="DL145" i="11" a="1"/>
  <c r="DL145" i="11" s="1"/>
  <c r="DK145" i="11" a="1"/>
  <c r="DK145" i="11" s="1"/>
  <c r="DJ145" i="11" a="1"/>
  <c r="DJ145" i="11" s="1"/>
  <c r="DI145" i="11" a="1"/>
  <c r="DI145" i="11" s="1"/>
  <c r="DH145" i="11" a="1"/>
  <c r="DH145" i="11" s="1"/>
  <c r="DG145" i="11" a="1"/>
  <c r="DG145" i="11" s="1"/>
  <c r="DF145" i="11" a="1"/>
  <c r="DF145" i="11" s="1"/>
  <c r="DE145" i="11" a="1"/>
  <c r="DE145" i="11" s="1"/>
  <c r="DD145" i="11" a="1"/>
  <c r="DD145" i="11" s="1"/>
  <c r="DC145" i="11" a="1"/>
  <c r="DC145" i="11" s="1"/>
  <c r="DB145" i="11" a="1"/>
  <c r="DB145" i="11" s="1"/>
  <c r="DA145" i="11" a="1"/>
  <c r="DA145" i="11" s="1"/>
  <c r="CZ145" i="11" a="1"/>
  <c r="CZ145" i="11" s="1"/>
  <c r="CY145" i="11" a="1"/>
  <c r="CY145" i="11" s="1"/>
  <c r="CX145" i="11" a="1"/>
  <c r="CX145" i="11" s="1"/>
  <c r="CW145" i="11" a="1"/>
  <c r="CW145" i="11" s="1"/>
  <c r="CV145" i="11" a="1"/>
  <c r="CV145" i="11" s="1"/>
  <c r="CU145" i="11" a="1"/>
  <c r="CU145" i="11" s="1"/>
  <c r="CT145" i="11" a="1"/>
  <c r="CT145" i="11" s="1"/>
  <c r="CS145" i="11" a="1"/>
  <c r="CS145" i="11" s="1"/>
  <c r="CR145" i="11" a="1"/>
  <c r="CR145" i="11" s="1"/>
  <c r="CQ145" i="11" a="1"/>
  <c r="CQ145" i="11" s="1"/>
  <c r="CP145" i="11" a="1"/>
  <c r="CP145" i="11" s="1"/>
  <c r="CO145" i="11" a="1"/>
  <c r="CO145" i="11" s="1"/>
  <c r="CN145" i="11" a="1"/>
  <c r="CN145" i="11" s="1"/>
  <c r="CM145" i="11" a="1"/>
  <c r="CM145" i="11" s="1"/>
  <c r="CL145" i="11"/>
  <c r="CL145" i="11" a="1"/>
  <c r="CK145" i="11" a="1"/>
  <c r="CK145" i="11" s="1"/>
  <c r="CJ145" i="11" a="1"/>
  <c r="CJ145" i="11" s="1"/>
  <c r="CI145" i="11" a="1"/>
  <c r="CI145" i="11" s="1"/>
  <c r="CH145" i="11" a="1"/>
  <c r="CH145" i="11" s="1"/>
  <c r="CG145" i="11" a="1"/>
  <c r="CG145" i="11" s="1"/>
  <c r="CF145" i="11" a="1"/>
  <c r="CF145" i="11" s="1"/>
  <c r="CE145" i="11" a="1"/>
  <c r="CE145" i="11" s="1"/>
  <c r="CD145" i="11" a="1"/>
  <c r="CD145" i="11" s="1"/>
  <c r="CC145" i="11" a="1"/>
  <c r="CC145" i="11" s="1"/>
  <c r="CB145" i="11" a="1"/>
  <c r="CB145" i="11" s="1"/>
  <c r="CA145" i="11" a="1"/>
  <c r="CA145" i="11" s="1"/>
  <c r="BZ145" i="11" a="1"/>
  <c r="BZ145" i="11" s="1"/>
  <c r="BY145" i="11" a="1"/>
  <c r="BY145" i="11" s="1"/>
  <c r="BX145" i="11" a="1"/>
  <c r="BX145" i="11" s="1"/>
  <c r="BW145" i="11" a="1"/>
  <c r="BW145" i="11" s="1"/>
  <c r="BV145" i="11" a="1"/>
  <c r="BV145" i="11" s="1"/>
  <c r="BU145" i="11" a="1"/>
  <c r="BU145" i="11" s="1"/>
  <c r="BT145" i="11" a="1"/>
  <c r="BT145" i="11" s="1"/>
  <c r="BS145" i="11" a="1"/>
  <c r="BS145" i="11" s="1"/>
  <c r="BR145" i="11" a="1"/>
  <c r="BR145" i="11" s="1"/>
  <c r="BQ145" i="11" a="1"/>
  <c r="BQ145" i="11" s="1"/>
  <c r="BP145" i="11" a="1"/>
  <c r="BP145" i="11" s="1"/>
  <c r="BO145" i="11" a="1"/>
  <c r="BO145" i="11" s="1"/>
  <c r="BN145" i="11" a="1"/>
  <c r="BN145" i="11" s="1"/>
  <c r="BM145" i="11" a="1"/>
  <c r="BM145" i="11" s="1"/>
  <c r="BL145" i="11" a="1"/>
  <c r="BL145" i="11" s="1"/>
  <c r="BK145" i="11" a="1"/>
  <c r="BK145" i="11" s="1"/>
  <c r="BJ145" i="11" a="1"/>
  <c r="BJ145" i="11" s="1"/>
  <c r="BI145" i="11" a="1"/>
  <c r="BI145" i="11" s="1"/>
  <c r="BH145" i="11" a="1"/>
  <c r="BH145" i="11" s="1"/>
  <c r="BG145" i="11" a="1"/>
  <c r="BG145" i="11" s="1"/>
  <c r="BF145" i="11"/>
  <c r="BF145" i="11" a="1"/>
  <c r="BE145" i="11" a="1"/>
  <c r="BE145" i="11" s="1"/>
  <c r="BD145" i="11" a="1"/>
  <c r="BD145" i="11" s="1"/>
  <c r="BC145" i="11" a="1"/>
  <c r="BC145" i="11" s="1"/>
  <c r="BB145" i="11" a="1"/>
  <c r="BB145" i="11" s="1"/>
  <c r="BA145" i="11" a="1"/>
  <c r="BA145" i="11" s="1"/>
  <c r="AZ145" i="11" a="1"/>
  <c r="AZ145" i="11" s="1"/>
  <c r="AY145" i="11" a="1"/>
  <c r="AY145" i="11" s="1"/>
  <c r="AX145" i="11" a="1"/>
  <c r="AX145" i="11" s="1"/>
  <c r="AW145" i="11" a="1"/>
  <c r="AW145" i="11" s="1"/>
  <c r="AV145" i="11" a="1"/>
  <c r="AV145" i="11" s="1"/>
  <c r="AU145" i="11" a="1"/>
  <c r="AU145" i="11" s="1"/>
  <c r="AT145" i="11" a="1"/>
  <c r="AT145" i="11" s="1"/>
  <c r="AS145" i="11" a="1"/>
  <c r="AS145" i="11" s="1"/>
  <c r="AR145" i="11" a="1"/>
  <c r="AR145" i="11" s="1"/>
  <c r="AQ145" i="11" a="1"/>
  <c r="AQ145" i="11" s="1"/>
  <c r="AP145" i="11" a="1"/>
  <c r="AP145" i="11" s="1"/>
  <c r="AO145" i="11" a="1"/>
  <c r="AO145" i="11" s="1"/>
  <c r="AN145" i="11" a="1"/>
  <c r="AN145" i="11" s="1"/>
  <c r="AM145" i="11" a="1"/>
  <c r="AM145" i="11" s="1"/>
  <c r="AL145" i="11" a="1"/>
  <c r="AL145" i="11" s="1"/>
  <c r="AK145" i="11" a="1"/>
  <c r="AK145" i="11" s="1"/>
  <c r="AJ145" i="11" a="1"/>
  <c r="AJ145" i="11" s="1"/>
  <c r="AI145" i="11" a="1"/>
  <c r="AI145" i="11" s="1"/>
  <c r="AH145" i="11" a="1"/>
  <c r="AH145" i="11" s="1"/>
  <c r="AG145" i="11" a="1"/>
  <c r="AG145" i="11" s="1"/>
  <c r="AF145" i="11" a="1"/>
  <c r="AF145" i="11" s="1"/>
  <c r="AE145" i="11" a="1"/>
  <c r="AE145" i="11" s="1"/>
  <c r="AD145" i="11" a="1"/>
  <c r="AD145" i="11" s="1"/>
  <c r="AC145" i="11" a="1"/>
  <c r="AC145" i="11" s="1"/>
  <c r="AB145" i="11"/>
  <c r="AB145" i="11" a="1"/>
  <c r="AA145" i="11" a="1"/>
  <c r="AA145" i="11" s="1"/>
  <c r="Z145" i="11" a="1"/>
  <c r="Z145" i="11" s="1"/>
  <c r="Y145" i="11" a="1"/>
  <c r="Y145" i="11" s="1"/>
  <c r="X145" i="11" a="1"/>
  <c r="X145" i="11" s="1"/>
  <c r="W145" i="11" a="1"/>
  <c r="W145" i="11" s="1"/>
  <c r="V145" i="11" a="1"/>
  <c r="V145" i="11" s="1"/>
  <c r="U145" i="11" a="1"/>
  <c r="U145" i="11" s="1"/>
  <c r="T145" i="11" a="1"/>
  <c r="T145" i="11" s="1"/>
  <c r="S145" i="11" a="1"/>
  <c r="S145" i="11" s="1"/>
  <c r="R145" i="11" a="1"/>
  <c r="R145" i="11" s="1"/>
  <c r="Q145" i="11" a="1"/>
  <c r="Q145" i="11" s="1"/>
  <c r="P145" i="11" a="1"/>
  <c r="P145" i="11" s="1"/>
  <c r="O145" i="11" a="1"/>
  <c r="O145" i="11" s="1"/>
  <c r="N145" i="11" a="1"/>
  <c r="N145" i="11" s="1"/>
  <c r="M145" i="11" a="1"/>
  <c r="M145" i="11" s="1"/>
  <c r="L145" i="11"/>
  <c r="L145" i="11" a="1"/>
  <c r="K145" i="11" a="1"/>
  <c r="K145" i="11" s="1"/>
  <c r="J145" i="11" a="1"/>
  <c r="J145" i="11" s="1"/>
  <c r="I145" i="11" a="1"/>
  <c r="I145" i="11" s="1"/>
  <c r="H145" i="11" a="1"/>
  <c r="H145" i="11" s="1"/>
  <c r="G145" i="11" a="1"/>
  <c r="G145" i="11" s="1"/>
  <c r="F145" i="11" a="1"/>
  <c r="F145" i="11" s="1"/>
  <c r="E145" i="11" a="1"/>
  <c r="E145" i="11" s="1"/>
  <c r="D145" i="11" a="1"/>
  <c r="D145" i="11" s="1"/>
  <c r="C145" i="11" a="1"/>
  <c r="C145" i="11" s="1"/>
  <c r="EH144" i="11" a="1"/>
  <c r="EH144" i="11" s="1"/>
  <c r="EF144" i="11" a="1"/>
  <c r="EF144" i="11" s="1"/>
  <c r="EE144" i="11" a="1"/>
  <c r="EE144" i="11" s="1"/>
  <c r="ED144" i="11" a="1"/>
  <c r="ED144" i="11" s="1"/>
  <c r="EC144" i="11" a="1"/>
  <c r="EC144" i="11" s="1"/>
  <c r="EB144" i="11" a="1"/>
  <c r="EB144" i="11" s="1"/>
  <c r="EA144" i="11" a="1"/>
  <c r="EA144" i="11" s="1"/>
  <c r="DZ144" i="11" a="1"/>
  <c r="DZ144" i="11" s="1"/>
  <c r="DY144" i="11" a="1"/>
  <c r="DY144" i="11" s="1"/>
  <c r="DX144" i="11" a="1"/>
  <c r="DX144" i="11" s="1"/>
  <c r="DW144" i="11" a="1"/>
  <c r="DW144" i="11" s="1"/>
  <c r="DV144" i="11"/>
  <c r="DV144" i="11" a="1"/>
  <c r="DU144" i="11" a="1"/>
  <c r="DU144" i="11" s="1"/>
  <c r="DT144" i="11" a="1"/>
  <c r="DT144" i="11" s="1"/>
  <c r="DS144" i="11" a="1"/>
  <c r="DS144" i="11" s="1"/>
  <c r="DR144" i="11" a="1"/>
  <c r="DR144" i="11" s="1"/>
  <c r="DQ144" i="11" a="1"/>
  <c r="DQ144" i="11" s="1"/>
  <c r="DP144" i="11" a="1"/>
  <c r="DP144" i="11" s="1"/>
  <c r="DO144" i="11" a="1"/>
  <c r="DO144" i="11" s="1"/>
  <c r="DN144" i="11" a="1"/>
  <c r="DN144" i="11" s="1"/>
  <c r="DM144" i="11" a="1"/>
  <c r="DM144" i="11" s="1"/>
  <c r="DL144" i="11" a="1"/>
  <c r="DL144" i="11" s="1"/>
  <c r="DK144" i="11" a="1"/>
  <c r="DK144" i="11" s="1"/>
  <c r="DJ144" i="11" a="1"/>
  <c r="DJ144" i="11" s="1"/>
  <c r="DI144" i="11" a="1"/>
  <c r="DI144" i="11" s="1"/>
  <c r="DH144" i="11" a="1"/>
  <c r="DH144" i="11" s="1"/>
  <c r="DG144" i="11" a="1"/>
  <c r="DG144" i="11" s="1"/>
  <c r="DF144" i="11" a="1"/>
  <c r="DF144" i="11" s="1"/>
  <c r="DE144" i="11" a="1"/>
  <c r="DE144" i="11" s="1"/>
  <c r="DD144" i="11" a="1"/>
  <c r="DD144" i="11" s="1"/>
  <c r="DC144" i="11" a="1"/>
  <c r="DC144" i="11" s="1"/>
  <c r="DB144" i="11" a="1"/>
  <c r="DB144" i="11" s="1"/>
  <c r="DA144" i="11" a="1"/>
  <c r="DA144" i="11" s="1"/>
  <c r="CZ144" i="11" a="1"/>
  <c r="CZ144" i="11" s="1"/>
  <c r="CY144" i="11" a="1"/>
  <c r="CY144" i="11" s="1"/>
  <c r="CX144" i="11"/>
  <c r="CX144" i="11" a="1"/>
  <c r="CW144" i="11" a="1"/>
  <c r="CW144" i="11" s="1"/>
  <c r="CV144" i="11" a="1"/>
  <c r="CV144" i="11" s="1"/>
  <c r="CU144" i="11" a="1"/>
  <c r="CU144" i="11" s="1"/>
  <c r="CT144" i="11" a="1"/>
  <c r="CT144" i="11" s="1"/>
  <c r="CS144" i="11" a="1"/>
  <c r="CS144" i="11" s="1"/>
  <c r="CR144" i="11" a="1"/>
  <c r="CR144" i="11" s="1"/>
  <c r="CQ144" i="11" a="1"/>
  <c r="CQ144" i="11" s="1"/>
  <c r="CP144" i="11" a="1"/>
  <c r="CP144" i="11" s="1"/>
  <c r="CO144" i="11" a="1"/>
  <c r="CO144" i="11" s="1"/>
  <c r="CN144" i="11" a="1"/>
  <c r="CN144" i="11" s="1"/>
  <c r="CM144" i="11" a="1"/>
  <c r="CM144" i="11" s="1"/>
  <c r="CL144" i="11" a="1"/>
  <c r="CL144" i="11" s="1"/>
  <c r="CK144" i="11" a="1"/>
  <c r="CK144" i="11" s="1"/>
  <c r="CJ144" i="11"/>
  <c r="CJ144" i="11" a="1"/>
  <c r="CI144" i="11" a="1"/>
  <c r="CI144" i="11" s="1"/>
  <c r="CH144" i="11" a="1"/>
  <c r="CH144" i="11" s="1"/>
  <c r="CG144" i="11" a="1"/>
  <c r="CG144" i="11" s="1"/>
  <c r="CF144" i="11" a="1"/>
  <c r="CF144" i="11" s="1"/>
  <c r="CE144" i="11" a="1"/>
  <c r="CE144" i="11" s="1"/>
  <c r="CD144" i="11" a="1"/>
  <c r="CD144" i="11" s="1"/>
  <c r="CC144" i="11" a="1"/>
  <c r="CC144" i="11" s="1"/>
  <c r="CB144" i="11" a="1"/>
  <c r="CB144" i="11" s="1"/>
  <c r="CA144" i="11" a="1"/>
  <c r="CA144" i="11" s="1"/>
  <c r="BZ144" i="11" a="1"/>
  <c r="BZ144" i="11" s="1"/>
  <c r="BY144" i="11" a="1"/>
  <c r="BY144" i="11" s="1"/>
  <c r="BX144" i="11" a="1"/>
  <c r="BX144" i="11" s="1"/>
  <c r="BW144" i="11" a="1"/>
  <c r="BW144" i="11" s="1"/>
  <c r="BV144" i="11" a="1"/>
  <c r="BV144" i="11" s="1"/>
  <c r="BU144" i="11" a="1"/>
  <c r="BU144" i="11" s="1"/>
  <c r="BT144" i="11"/>
  <c r="BT144" i="11" a="1"/>
  <c r="BS144" i="11" a="1"/>
  <c r="BS144" i="11" s="1"/>
  <c r="BR144" i="11" a="1"/>
  <c r="BR144" i="11" s="1"/>
  <c r="BQ144" i="11" a="1"/>
  <c r="BQ144" i="11" s="1"/>
  <c r="BP144" i="11" a="1"/>
  <c r="BP144" i="11" s="1"/>
  <c r="BO144" i="11" a="1"/>
  <c r="BO144" i="11" s="1"/>
  <c r="BN144" i="11" a="1"/>
  <c r="BN144" i="11" s="1"/>
  <c r="BM144" i="11" a="1"/>
  <c r="BM144" i="11" s="1"/>
  <c r="BL144" i="11" a="1"/>
  <c r="BL144" i="11" s="1"/>
  <c r="BK144" i="11" a="1"/>
  <c r="BK144" i="11" s="1"/>
  <c r="BJ144" i="11"/>
  <c r="BJ144" i="11" a="1"/>
  <c r="BI144" i="11" a="1"/>
  <c r="BI144" i="11" s="1"/>
  <c r="BH144" i="11" a="1"/>
  <c r="BH144" i="11" s="1"/>
  <c r="BG144" i="11" a="1"/>
  <c r="BG144" i="11" s="1"/>
  <c r="BF144" i="11" a="1"/>
  <c r="BF144" i="11" s="1"/>
  <c r="BE144" i="11" a="1"/>
  <c r="BE144" i="11" s="1"/>
  <c r="BD144" i="11"/>
  <c r="BD144" i="11" a="1"/>
  <c r="BC144" i="11" a="1"/>
  <c r="BC144" i="11" s="1"/>
  <c r="BB144" i="11" a="1"/>
  <c r="BB144" i="11" s="1"/>
  <c r="BA144" i="11" a="1"/>
  <c r="BA144" i="11" s="1"/>
  <c r="AZ144" i="11" a="1"/>
  <c r="AZ144" i="11" s="1"/>
  <c r="AY144" i="11" a="1"/>
  <c r="AY144" i="11" s="1"/>
  <c r="AX144" i="11" a="1"/>
  <c r="AX144" i="11" s="1"/>
  <c r="AW144" i="11" a="1"/>
  <c r="AW144" i="11" s="1"/>
  <c r="AV144" i="11" a="1"/>
  <c r="AV144" i="11" s="1"/>
  <c r="AU144" i="11" a="1"/>
  <c r="AU144" i="11" s="1"/>
  <c r="AT144" i="11" a="1"/>
  <c r="AT144" i="11" s="1"/>
  <c r="AS144" i="11" a="1"/>
  <c r="AS144" i="11" s="1"/>
  <c r="AR144" i="11" a="1"/>
  <c r="AR144" i="11" s="1"/>
  <c r="AQ144" i="11" a="1"/>
  <c r="AQ144" i="11" s="1"/>
  <c r="AP144" i="11" a="1"/>
  <c r="AP144" i="11" s="1"/>
  <c r="AO144" i="11" a="1"/>
  <c r="AO144" i="11" s="1"/>
  <c r="AN144" i="11"/>
  <c r="AN144" i="11" a="1"/>
  <c r="AM144" i="11" a="1"/>
  <c r="AM144" i="11" s="1"/>
  <c r="AL144" i="11" a="1"/>
  <c r="AL144" i="11" s="1"/>
  <c r="AK144" i="11" a="1"/>
  <c r="AK144" i="11" s="1"/>
  <c r="AJ144" i="11" a="1"/>
  <c r="AJ144" i="11" s="1"/>
  <c r="AI144" i="11" a="1"/>
  <c r="AI144" i="11" s="1"/>
  <c r="AH144" i="11" a="1"/>
  <c r="AH144" i="11" s="1"/>
  <c r="AG144" i="11" a="1"/>
  <c r="AG144" i="11" s="1"/>
  <c r="AF144" i="11" a="1"/>
  <c r="AF144" i="11" s="1"/>
  <c r="AE144" i="11" a="1"/>
  <c r="AE144" i="11" s="1"/>
  <c r="AD144" i="11"/>
  <c r="AD144" i="11" a="1"/>
  <c r="AC144" i="11" a="1"/>
  <c r="AC144" i="11" s="1"/>
  <c r="AB144" i="11" a="1"/>
  <c r="AB144" i="11" s="1"/>
  <c r="AA144" i="11" a="1"/>
  <c r="AA144" i="11" s="1"/>
  <c r="Z144" i="11" a="1"/>
  <c r="Z144" i="11" s="1"/>
  <c r="Y144" i="11" a="1"/>
  <c r="Y144" i="11" s="1"/>
  <c r="X144" i="11" a="1"/>
  <c r="X144" i="11" s="1"/>
  <c r="W144" i="11" a="1"/>
  <c r="W144" i="11" s="1"/>
  <c r="V144" i="11" a="1"/>
  <c r="V144" i="11" s="1"/>
  <c r="U144" i="11" a="1"/>
  <c r="U144" i="11" s="1"/>
  <c r="T144" i="11" a="1"/>
  <c r="T144" i="11" s="1"/>
  <c r="S144" i="11" a="1"/>
  <c r="S144" i="11" s="1"/>
  <c r="R144" i="11" a="1"/>
  <c r="R144" i="11" s="1"/>
  <c r="Q144" i="11" a="1"/>
  <c r="Q144" i="11" s="1"/>
  <c r="P144" i="11" a="1"/>
  <c r="P144" i="11" s="1"/>
  <c r="O144" i="11" a="1"/>
  <c r="O144" i="11" s="1"/>
  <c r="N144" i="11" a="1"/>
  <c r="N144" i="11" s="1"/>
  <c r="M144" i="11" a="1"/>
  <c r="M144" i="11" s="1"/>
  <c r="L144" i="11" a="1"/>
  <c r="L144" i="11" s="1"/>
  <c r="K144" i="11" a="1"/>
  <c r="K144" i="11" s="1"/>
  <c r="J144" i="11" a="1"/>
  <c r="J144" i="11" s="1"/>
  <c r="I144" i="11" a="1"/>
  <c r="I144" i="11" s="1"/>
  <c r="H144" i="11" a="1"/>
  <c r="H144" i="11" s="1"/>
  <c r="G144" i="11" a="1"/>
  <c r="G144" i="11" s="1"/>
  <c r="F144" i="11" a="1"/>
  <c r="F144" i="11" s="1"/>
  <c r="E144" i="11" a="1"/>
  <c r="E144" i="11" s="1"/>
  <c r="D144" i="11"/>
  <c r="D144" i="11" a="1"/>
  <c r="C144" i="11" a="1"/>
  <c r="C144" i="11" s="1"/>
  <c r="EH143" i="11" a="1"/>
  <c r="EH143" i="11" s="1"/>
  <c r="EG143" i="11"/>
  <c r="EG143" i="11" a="1"/>
  <c r="EE143" i="11" a="1"/>
  <c r="EE143" i="11" s="1"/>
  <c r="ED143" i="11" a="1"/>
  <c r="ED143" i="11" s="1"/>
  <c r="EC143" i="11" a="1"/>
  <c r="EC143" i="11" s="1"/>
  <c r="EB143" i="11" a="1"/>
  <c r="EB143" i="11" s="1"/>
  <c r="EA143" i="11" a="1"/>
  <c r="EA143" i="11" s="1"/>
  <c r="DZ143" i="11" a="1"/>
  <c r="DZ143" i="11" s="1"/>
  <c r="DY143" i="11" a="1"/>
  <c r="DY143" i="11" s="1"/>
  <c r="DX143" i="11" a="1"/>
  <c r="DX143" i="11" s="1"/>
  <c r="DW143" i="11" a="1"/>
  <c r="DW143" i="11" s="1"/>
  <c r="DV143" i="11" a="1"/>
  <c r="DV143" i="11" s="1"/>
  <c r="DU143" i="11" a="1"/>
  <c r="DU143" i="11" s="1"/>
  <c r="DT143" i="11" a="1"/>
  <c r="DT143" i="11" s="1"/>
  <c r="DS143" i="11" a="1"/>
  <c r="DS143" i="11" s="1"/>
  <c r="DR143" i="11" a="1"/>
  <c r="DR143" i="11" s="1"/>
  <c r="DQ143" i="11" a="1"/>
  <c r="DQ143" i="11" s="1"/>
  <c r="DP143" i="11" a="1"/>
  <c r="DP143" i="11" s="1"/>
  <c r="DO143" i="11" a="1"/>
  <c r="DO143" i="11" s="1"/>
  <c r="DN143" i="11" a="1"/>
  <c r="DN143" i="11" s="1"/>
  <c r="DM143" i="11" a="1"/>
  <c r="DM143" i="11" s="1"/>
  <c r="DL143" i="11" a="1"/>
  <c r="DL143" i="11" s="1"/>
  <c r="DK143" i="11" a="1"/>
  <c r="DK143" i="11" s="1"/>
  <c r="DJ143" i="11" a="1"/>
  <c r="DJ143" i="11" s="1"/>
  <c r="DI143" i="11" a="1"/>
  <c r="DI143" i="11" s="1"/>
  <c r="DH143" i="11" a="1"/>
  <c r="DH143" i="11" s="1"/>
  <c r="DG143" i="11" a="1"/>
  <c r="DG143" i="11" s="1"/>
  <c r="DF143" i="11" a="1"/>
  <c r="DF143" i="11" s="1"/>
  <c r="DE143" i="11" a="1"/>
  <c r="DE143" i="11" s="1"/>
  <c r="DD143" i="11" a="1"/>
  <c r="DD143" i="11" s="1"/>
  <c r="DC143" i="11" a="1"/>
  <c r="DC143" i="11" s="1"/>
  <c r="DB143" i="11" a="1"/>
  <c r="DB143" i="11" s="1"/>
  <c r="DA143" i="11" a="1"/>
  <c r="DA143" i="11" s="1"/>
  <c r="CZ143" i="11"/>
  <c r="CZ143" i="11" a="1"/>
  <c r="CY143" i="11" a="1"/>
  <c r="CY143" i="11" s="1"/>
  <c r="CX143" i="11" a="1"/>
  <c r="CX143" i="11" s="1"/>
  <c r="CW143" i="11" a="1"/>
  <c r="CW143" i="11" s="1"/>
  <c r="CV143" i="11" a="1"/>
  <c r="CV143" i="11" s="1"/>
  <c r="CU143" i="11" a="1"/>
  <c r="CU143" i="11" s="1"/>
  <c r="CT143" i="11" a="1"/>
  <c r="CT143" i="11" s="1"/>
  <c r="CS143" i="11" a="1"/>
  <c r="CS143" i="11" s="1"/>
  <c r="CR143" i="11" a="1"/>
  <c r="CR143" i="11" s="1"/>
  <c r="CQ143" i="11" a="1"/>
  <c r="CQ143" i="11" s="1"/>
  <c r="CP143" i="11" a="1"/>
  <c r="CP143" i="11" s="1"/>
  <c r="CO143" i="11" a="1"/>
  <c r="CO143" i="11" s="1"/>
  <c r="CN143" i="11" a="1"/>
  <c r="CN143" i="11" s="1"/>
  <c r="CM143" i="11" a="1"/>
  <c r="CM143" i="11" s="1"/>
  <c r="CL143" i="11" a="1"/>
  <c r="CL143" i="11" s="1"/>
  <c r="CK143" i="11" a="1"/>
  <c r="CK143" i="11" s="1"/>
  <c r="CJ143" i="11" a="1"/>
  <c r="CJ143" i="11" s="1"/>
  <c r="CI143" i="11" a="1"/>
  <c r="CI143" i="11" s="1"/>
  <c r="CH143" i="11" a="1"/>
  <c r="CH143" i="11" s="1"/>
  <c r="CG143" i="11" a="1"/>
  <c r="CG143" i="11" s="1"/>
  <c r="CF143" i="11" a="1"/>
  <c r="CF143" i="11" s="1"/>
  <c r="CE143" i="11" a="1"/>
  <c r="CE143" i="11" s="1"/>
  <c r="CD143" i="11" a="1"/>
  <c r="CD143" i="11" s="1"/>
  <c r="CC143" i="11" a="1"/>
  <c r="CC143" i="11" s="1"/>
  <c r="CB143" i="11" a="1"/>
  <c r="CB143" i="11" s="1"/>
  <c r="CA143" i="11" a="1"/>
  <c r="CA143" i="11" s="1"/>
  <c r="BZ143" i="11" a="1"/>
  <c r="BZ143" i="11" s="1"/>
  <c r="BY143" i="11" a="1"/>
  <c r="BY143" i="11" s="1"/>
  <c r="BX143" i="11" a="1"/>
  <c r="BX143" i="11" s="1"/>
  <c r="BW143" i="11" a="1"/>
  <c r="BW143" i="11" s="1"/>
  <c r="BV143" i="11" a="1"/>
  <c r="BV143" i="11" s="1"/>
  <c r="BU143" i="11" a="1"/>
  <c r="BU143" i="11" s="1"/>
  <c r="BT143" i="11"/>
  <c r="BT143" i="11" a="1"/>
  <c r="BS143" i="11" a="1"/>
  <c r="BS143" i="11" s="1"/>
  <c r="BR143" i="11" a="1"/>
  <c r="BR143" i="11" s="1"/>
  <c r="BQ143" i="11" a="1"/>
  <c r="BQ143" i="11" s="1"/>
  <c r="BP143" i="11" a="1"/>
  <c r="BP143" i="11" s="1"/>
  <c r="BO143" i="11" a="1"/>
  <c r="BO143" i="11" s="1"/>
  <c r="BN143" i="11" a="1"/>
  <c r="BN143" i="11" s="1"/>
  <c r="BM143" i="11" a="1"/>
  <c r="BM143" i="11" s="1"/>
  <c r="BL143" i="11" a="1"/>
  <c r="BL143" i="11" s="1"/>
  <c r="BK143" i="11" a="1"/>
  <c r="BK143" i="11" s="1"/>
  <c r="BJ143" i="11" a="1"/>
  <c r="BJ143" i="11" s="1"/>
  <c r="BI143" i="11" a="1"/>
  <c r="BI143" i="11" s="1"/>
  <c r="BH143" i="11" a="1"/>
  <c r="BH143" i="11" s="1"/>
  <c r="BG143" i="11" a="1"/>
  <c r="BG143" i="11" s="1"/>
  <c r="BF143" i="11" a="1"/>
  <c r="BF143" i="11" s="1"/>
  <c r="BE143" i="11" a="1"/>
  <c r="BE143" i="11" s="1"/>
  <c r="BD143" i="11" a="1"/>
  <c r="BD143" i="11" s="1"/>
  <c r="BC143" i="11" a="1"/>
  <c r="BC143" i="11" s="1"/>
  <c r="BB143" i="11" a="1"/>
  <c r="BB143" i="11" s="1"/>
  <c r="BA143" i="11" a="1"/>
  <c r="BA143" i="11" s="1"/>
  <c r="AZ143" i="11" a="1"/>
  <c r="AZ143" i="11" s="1"/>
  <c r="AY143" i="11" a="1"/>
  <c r="AY143" i="11" s="1"/>
  <c r="AX143" i="11" a="1"/>
  <c r="AX143" i="11" s="1"/>
  <c r="AW143" i="11" a="1"/>
  <c r="AW143" i="11" s="1"/>
  <c r="AV143" i="11" a="1"/>
  <c r="AV143" i="11" s="1"/>
  <c r="AU143" i="11" a="1"/>
  <c r="AU143" i="11" s="1"/>
  <c r="AT143" i="11" a="1"/>
  <c r="AT143" i="11" s="1"/>
  <c r="AS143" i="11" a="1"/>
  <c r="AS143" i="11" s="1"/>
  <c r="AR143" i="11" a="1"/>
  <c r="AR143" i="11" s="1"/>
  <c r="AQ143" i="11" a="1"/>
  <c r="AQ143" i="11" s="1"/>
  <c r="AP143" i="11" a="1"/>
  <c r="AP143" i="11" s="1"/>
  <c r="AO143" i="11" a="1"/>
  <c r="AO143" i="11" s="1"/>
  <c r="AN143" i="11"/>
  <c r="AN143" i="11" a="1"/>
  <c r="AM143" i="11" a="1"/>
  <c r="AM143" i="11" s="1"/>
  <c r="AL143" i="11" a="1"/>
  <c r="AL143" i="11" s="1"/>
  <c r="AK143" i="11" a="1"/>
  <c r="AK143" i="11" s="1"/>
  <c r="AJ143" i="11" a="1"/>
  <c r="AJ143" i="11" s="1"/>
  <c r="AI143" i="11" a="1"/>
  <c r="AI143" i="11" s="1"/>
  <c r="AH143" i="11" a="1"/>
  <c r="AH143" i="11" s="1"/>
  <c r="AG143" i="11" a="1"/>
  <c r="AG143" i="11" s="1"/>
  <c r="AF143" i="11" a="1"/>
  <c r="AF143" i="11" s="1"/>
  <c r="AE143" i="11" a="1"/>
  <c r="AE143" i="11" s="1"/>
  <c r="AD143" i="11" a="1"/>
  <c r="AD143" i="11" s="1"/>
  <c r="AC143" i="11" a="1"/>
  <c r="AC143" i="11" s="1"/>
  <c r="AB143" i="11" a="1"/>
  <c r="AB143" i="11" s="1"/>
  <c r="AA143" i="11" a="1"/>
  <c r="AA143" i="11" s="1"/>
  <c r="Z143" i="11" a="1"/>
  <c r="Z143" i="11" s="1"/>
  <c r="Y143" i="11" a="1"/>
  <c r="Y143" i="11" s="1"/>
  <c r="X143" i="11" a="1"/>
  <c r="X143" i="11" s="1"/>
  <c r="W143" i="11" a="1"/>
  <c r="W143" i="11" s="1"/>
  <c r="V143" i="11" a="1"/>
  <c r="V143" i="11" s="1"/>
  <c r="U143" i="11" a="1"/>
  <c r="U143" i="11" s="1"/>
  <c r="T143" i="11" a="1"/>
  <c r="T143" i="11" s="1"/>
  <c r="S143" i="11" a="1"/>
  <c r="S143" i="11" s="1"/>
  <c r="R143" i="11" a="1"/>
  <c r="R143" i="11" s="1"/>
  <c r="Q143" i="11" a="1"/>
  <c r="Q143" i="11" s="1"/>
  <c r="P143" i="11" a="1"/>
  <c r="P143" i="11" s="1"/>
  <c r="O143" i="11" a="1"/>
  <c r="O143" i="11" s="1"/>
  <c r="N143" i="11" a="1"/>
  <c r="N143" i="11" s="1"/>
  <c r="M143" i="11" a="1"/>
  <c r="M143" i="11" s="1"/>
  <c r="L143" i="11" a="1"/>
  <c r="L143" i="11" s="1"/>
  <c r="K143" i="11" a="1"/>
  <c r="K143" i="11" s="1"/>
  <c r="J143" i="11" a="1"/>
  <c r="J143" i="11" s="1"/>
  <c r="I143" i="11" a="1"/>
  <c r="I143" i="11" s="1"/>
  <c r="H143" i="11"/>
  <c r="H143" i="11" a="1"/>
  <c r="G143" i="11" a="1"/>
  <c r="G143" i="11" s="1"/>
  <c r="F143" i="11" a="1"/>
  <c r="F143" i="11" s="1"/>
  <c r="E143" i="11" a="1"/>
  <c r="E143" i="11" s="1"/>
  <c r="D143" i="11" a="1"/>
  <c r="D143" i="11" s="1"/>
  <c r="C143" i="11" a="1"/>
  <c r="C143" i="11" s="1"/>
  <c r="EH142" i="11" a="1"/>
  <c r="EH142" i="11" s="1"/>
  <c r="EG142" i="11" a="1"/>
  <c r="EG142" i="11" s="1"/>
  <c r="EF142" i="11" a="1"/>
  <c r="EF142" i="11" s="1"/>
  <c r="ED142" i="11" a="1"/>
  <c r="ED142" i="11" s="1"/>
  <c r="EC142" i="11" a="1"/>
  <c r="EC142" i="11" s="1"/>
  <c r="EB142" i="11" a="1"/>
  <c r="EB142" i="11" s="1"/>
  <c r="EA142" i="11" a="1"/>
  <c r="EA142" i="11" s="1"/>
  <c r="DZ142" i="11" a="1"/>
  <c r="DZ142" i="11" s="1"/>
  <c r="DY142" i="11" a="1"/>
  <c r="DY142" i="11" s="1"/>
  <c r="DX142" i="11" a="1"/>
  <c r="DX142" i="11" s="1"/>
  <c r="DW142" i="11" a="1"/>
  <c r="DW142" i="11" s="1"/>
  <c r="DV142" i="11"/>
  <c r="DV142" i="11" a="1"/>
  <c r="DU142" i="11" a="1"/>
  <c r="DU142" i="11" s="1"/>
  <c r="DT142" i="11" a="1"/>
  <c r="DT142" i="11" s="1"/>
  <c r="DS142" i="11" a="1"/>
  <c r="DS142" i="11" s="1"/>
  <c r="DR142" i="11" a="1"/>
  <c r="DR142" i="11" s="1"/>
  <c r="DQ142" i="11" a="1"/>
  <c r="DQ142" i="11" s="1"/>
  <c r="DP142" i="11" a="1"/>
  <c r="DP142" i="11" s="1"/>
  <c r="DO142" i="11" a="1"/>
  <c r="DO142" i="11" s="1"/>
  <c r="DN142" i="11" a="1"/>
  <c r="DN142" i="11" s="1"/>
  <c r="DM142" i="11" a="1"/>
  <c r="DM142" i="11" s="1"/>
  <c r="DL142" i="11" a="1"/>
  <c r="DL142" i="11" s="1"/>
  <c r="DK142" i="11" a="1"/>
  <c r="DK142" i="11" s="1"/>
  <c r="DJ142" i="11" a="1"/>
  <c r="DJ142" i="11" s="1"/>
  <c r="DI142" i="11" a="1"/>
  <c r="DI142" i="11" s="1"/>
  <c r="DH142" i="11" a="1"/>
  <c r="DH142" i="11" s="1"/>
  <c r="DG142" i="11" a="1"/>
  <c r="DG142" i="11" s="1"/>
  <c r="DF142" i="11"/>
  <c r="DF142" i="11" a="1"/>
  <c r="DE142" i="11" a="1"/>
  <c r="DE142" i="11" s="1"/>
  <c r="DD142" i="11" a="1"/>
  <c r="DD142" i="11" s="1"/>
  <c r="DC142" i="11" a="1"/>
  <c r="DC142" i="11" s="1"/>
  <c r="DB142" i="11" a="1"/>
  <c r="DB142" i="11" s="1"/>
  <c r="DA142" i="11" a="1"/>
  <c r="DA142" i="11" s="1"/>
  <c r="CZ142" i="11" a="1"/>
  <c r="CZ142" i="11" s="1"/>
  <c r="CY142" i="11" a="1"/>
  <c r="CY142" i="11" s="1"/>
  <c r="CX142" i="11" a="1"/>
  <c r="CX142" i="11" s="1"/>
  <c r="CW142" i="11" a="1"/>
  <c r="CW142" i="11" s="1"/>
  <c r="CV142" i="11" a="1"/>
  <c r="CV142" i="11" s="1"/>
  <c r="CU142" i="11" a="1"/>
  <c r="CU142" i="11" s="1"/>
  <c r="CT142" i="11" a="1"/>
  <c r="CT142" i="11" s="1"/>
  <c r="CS142" i="11" a="1"/>
  <c r="CS142" i="11" s="1"/>
  <c r="CR142" i="11" a="1"/>
  <c r="CR142" i="11" s="1"/>
  <c r="CQ142" i="11" a="1"/>
  <c r="CQ142" i="11" s="1"/>
  <c r="CP142" i="11"/>
  <c r="CP142" i="11" a="1"/>
  <c r="CO142" i="11" a="1"/>
  <c r="CO142" i="11" s="1"/>
  <c r="CN142" i="11" a="1"/>
  <c r="CN142" i="11" s="1"/>
  <c r="CM142" i="11" a="1"/>
  <c r="CM142" i="11" s="1"/>
  <c r="CL142" i="11" a="1"/>
  <c r="CL142" i="11" s="1"/>
  <c r="CK142" i="11" a="1"/>
  <c r="CK142" i="11" s="1"/>
  <c r="CJ142" i="11" a="1"/>
  <c r="CJ142" i="11" s="1"/>
  <c r="CI142" i="11" a="1"/>
  <c r="CI142" i="11" s="1"/>
  <c r="CH142" i="11" a="1"/>
  <c r="CH142" i="11" s="1"/>
  <c r="CG142" i="11" a="1"/>
  <c r="CG142" i="11" s="1"/>
  <c r="CF142" i="11" a="1"/>
  <c r="CF142" i="11" s="1"/>
  <c r="CE142" i="11" a="1"/>
  <c r="CE142" i="11" s="1"/>
  <c r="CD142" i="11" a="1"/>
  <c r="CD142" i="11" s="1"/>
  <c r="CC142" i="11" a="1"/>
  <c r="CC142" i="11" s="1"/>
  <c r="CB142" i="11" a="1"/>
  <c r="CB142" i="11" s="1"/>
  <c r="CA142" i="11" a="1"/>
  <c r="CA142" i="11" s="1"/>
  <c r="BZ142" i="11"/>
  <c r="BZ142" i="11" a="1"/>
  <c r="BY142" i="11" a="1"/>
  <c r="BY142" i="11" s="1"/>
  <c r="BX142" i="11" a="1"/>
  <c r="BX142" i="11" s="1"/>
  <c r="BW142" i="11" a="1"/>
  <c r="BW142" i="11" s="1"/>
  <c r="BV142" i="11" a="1"/>
  <c r="BV142" i="11" s="1"/>
  <c r="BU142" i="11" a="1"/>
  <c r="BU142" i="11" s="1"/>
  <c r="BT142" i="11" a="1"/>
  <c r="BT142" i="11" s="1"/>
  <c r="BS142" i="11" a="1"/>
  <c r="BS142" i="11" s="1"/>
  <c r="BR142" i="11" a="1"/>
  <c r="BR142" i="11" s="1"/>
  <c r="BQ142" i="11" a="1"/>
  <c r="BQ142" i="11" s="1"/>
  <c r="BP142" i="11" a="1"/>
  <c r="BP142" i="11" s="1"/>
  <c r="BO142" i="11" a="1"/>
  <c r="BO142" i="11" s="1"/>
  <c r="BN142" i="11" a="1"/>
  <c r="BN142" i="11" s="1"/>
  <c r="BM142" i="11" a="1"/>
  <c r="BM142" i="11" s="1"/>
  <c r="BL142" i="11" a="1"/>
  <c r="BL142" i="11" s="1"/>
  <c r="BK142" i="11" a="1"/>
  <c r="BK142" i="11" s="1"/>
  <c r="BJ142" i="11"/>
  <c r="BJ142" i="11" a="1"/>
  <c r="BI142" i="11" a="1"/>
  <c r="BI142" i="11" s="1"/>
  <c r="BH142" i="11" a="1"/>
  <c r="BH142" i="11" s="1"/>
  <c r="BG142" i="11" a="1"/>
  <c r="BG142" i="11" s="1"/>
  <c r="BF142" i="11" a="1"/>
  <c r="BF142" i="11" s="1"/>
  <c r="BE142" i="11" a="1"/>
  <c r="BE142" i="11" s="1"/>
  <c r="BD142" i="11" a="1"/>
  <c r="BD142" i="11" s="1"/>
  <c r="BC142" i="11" a="1"/>
  <c r="BC142" i="11" s="1"/>
  <c r="BB142" i="11" a="1"/>
  <c r="BB142" i="11" s="1"/>
  <c r="BA142" i="11" a="1"/>
  <c r="BA142" i="11" s="1"/>
  <c r="AZ142" i="11" a="1"/>
  <c r="AZ142" i="11" s="1"/>
  <c r="AY142" i="11" a="1"/>
  <c r="AY142" i="11" s="1"/>
  <c r="AX142" i="11" a="1"/>
  <c r="AX142" i="11" s="1"/>
  <c r="AW142" i="11" a="1"/>
  <c r="AW142" i="11" s="1"/>
  <c r="AV142" i="11" a="1"/>
  <c r="AV142" i="11" s="1"/>
  <c r="AU142" i="11" a="1"/>
  <c r="AU142" i="11" s="1"/>
  <c r="AT142" i="11"/>
  <c r="AT142" i="11" a="1"/>
  <c r="AS142" i="11" a="1"/>
  <c r="AS142" i="11" s="1"/>
  <c r="AR142" i="11" a="1"/>
  <c r="AR142" i="11" s="1"/>
  <c r="AQ142" i="11" a="1"/>
  <c r="AQ142" i="11" s="1"/>
  <c r="AP142" i="11" a="1"/>
  <c r="AP142" i="11" s="1"/>
  <c r="AO142" i="11" a="1"/>
  <c r="AO142" i="11" s="1"/>
  <c r="AN142" i="11" a="1"/>
  <c r="AN142" i="11" s="1"/>
  <c r="AM142" i="11" a="1"/>
  <c r="AM142" i="11" s="1"/>
  <c r="AL142" i="11"/>
  <c r="AL142" i="11" a="1"/>
  <c r="AK142" i="11" a="1"/>
  <c r="AK142" i="11" s="1"/>
  <c r="AJ142" i="11" a="1"/>
  <c r="AJ142" i="11" s="1"/>
  <c r="AI142" i="11" a="1"/>
  <c r="AI142" i="11" s="1"/>
  <c r="AH142" i="11" a="1"/>
  <c r="AH142" i="11" s="1"/>
  <c r="AG142" i="11" a="1"/>
  <c r="AG142" i="11" s="1"/>
  <c r="AF142" i="11" a="1"/>
  <c r="AF142" i="11" s="1"/>
  <c r="AE142" i="11" a="1"/>
  <c r="AE142" i="11" s="1"/>
  <c r="AD142" i="11" a="1"/>
  <c r="AD142" i="11" s="1"/>
  <c r="AC142" i="11" a="1"/>
  <c r="AC142" i="11" s="1"/>
  <c r="AB142" i="11" a="1"/>
  <c r="AB142" i="11" s="1"/>
  <c r="AA142" i="11" a="1"/>
  <c r="AA142" i="11" s="1"/>
  <c r="Z142" i="11"/>
  <c r="Z142" i="11" a="1"/>
  <c r="Y142" i="11" a="1"/>
  <c r="Y142" i="11" s="1"/>
  <c r="X142" i="11" a="1"/>
  <c r="X142" i="11" s="1"/>
  <c r="W142" i="11" a="1"/>
  <c r="W142" i="11" s="1"/>
  <c r="V142" i="11" a="1"/>
  <c r="V142" i="11" s="1"/>
  <c r="U142" i="11" a="1"/>
  <c r="U142" i="11" s="1"/>
  <c r="T142" i="11"/>
  <c r="T142" i="11" a="1"/>
  <c r="S142" i="11" a="1"/>
  <c r="S142" i="11" s="1"/>
  <c r="R142" i="11" a="1"/>
  <c r="R142" i="11" s="1"/>
  <c r="Q142" i="11" a="1"/>
  <c r="Q142" i="11" s="1"/>
  <c r="P142" i="11" a="1"/>
  <c r="P142" i="11" s="1"/>
  <c r="O142" i="11" a="1"/>
  <c r="O142" i="11" s="1"/>
  <c r="N142" i="11" a="1"/>
  <c r="N142" i="11" s="1"/>
  <c r="M142" i="11" a="1"/>
  <c r="M142" i="11" s="1"/>
  <c r="L142" i="11" a="1"/>
  <c r="L142" i="11" s="1"/>
  <c r="K142" i="11" a="1"/>
  <c r="K142" i="11" s="1"/>
  <c r="J142" i="11" a="1"/>
  <c r="J142" i="11" s="1"/>
  <c r="I142" i="11" a="1"/>
  <c r="I142" i="11" s="1"/>
  <c r="H142" i="11" a="1"/>
  <c r="H142" i="11" s="1"/>
  <c r="G142" i="11" a="1"/>
  <c r="G142" i="11" s="1"/>
  <c r="F142" i="11" a="1"/>
  <c r="F142" i="11" s="1"/>
  <c r="E142" i="11" a="1"/>
  <c r="E142" i="11" s="1"/>
  <c r="D142" i="11"/>
  <c r="D142" i="11" a="1"/>
  <c r="C142" i="11" a="1"/>
  <c r="C142" i="11" s="1"/>
  <c r="EH141" i="11" a="1"/>
  <c r="EH141" i="11" s="1"/>
  <c r="EG141" i="11"/>
  <c r="EG141" i="11" a="1"/>
  <c r="EF141" i="11" a="1"/>
  <c r="EF141" i="11" s="1"/>
  <c r="EE141" i="11" a="1"/>
  <c r="EE141" i="11" s="1"/>
  <c r="EC141" i="11" a="1"/>
  <c r="EC141" i="11" s="1"/>
  <c r="EB141" i="11" a="1"/>
  <c r="EB141" i="11" s="1"/>
  <c r="EA141" i="11" a="1"/>
  <c r="EA141" i="11" s="1"/>
  <c r="DZ141" i="11"/>
  <c r="DZ141" i="11" a="1"/>
  <c r="DY141" i="11" a="1"/>
  <c r="DY141" i="11" s="1"/>
  <c r="DX141" i="11" a="1"/>
  <c r="DX141" i="11" s="1"/>
  <c r="DW141" i="11" a="1"/>
  <c r="DW141" i="11" s="1"/>
  <c r="DV141" i="11" a="1"/>
  <c r="DV141" i="11" s="1"/>
  <c r="DU141" i="11" a="1"/>
  <c r="DU141" i="11" s="1"/>
  <c r="DT141" i="11" a="1"/>
  <c r="DT141" i="11" s="1"/>
  <c r="DS141" i="11" a="1"/>
  <c r="DS141" i="11" s="1"/>
  <c r="DR141" i="11" a="1"/>
  <c r="DR141" i="11" s="1"/>
  <c r="DQ141" i="11" a="1"/>
  <c r="DQ141" i="11" s="1"/>
  <c r="DP141" i="11" a="1"/>
  <c r="DP141" i="11" s="1"/>
  <c r="DO141" i="11" a="1"/>
  <c r="DO141" i="11" s="1"/>
  <c r="DN141" i="11"/>
  <c r="DN141" i="11" a="1"/>
  <c r="DM141" i="11" a="1"/>
  <c r="DM141" i="11" s="1"/>
  <c r="DL141" i="11" a="1"/>
  <c r="DL141" i="11" s="1"/>
  <c r="DK141" i="11" a="1"/>
  <c r="DK141" i="11" s="1"/>
  <c r="DJ141" i="11" a="1"/>
  <c r="DJ141" i="11" s="1"/>
  <c r="DI141" i="11" a="1"/>
  <c r="DI141" i="11" s="1"/>
  <c r="DH141" i="11" a="1"/>
  <c r="DH141" i="11" s="1"/>
  <c r="DG141" i="11" a="1"/>
  <c r="DG141" i="11" s="1"/>
  <c r="DF141" i="11"/>
  <c r="DF141" i="11" a="1"/>
  <c r="DE141" i="11" a="1"/>
  <c r="DE141" i="11" s="1"/>
  <c r="DD141" i="11" a="1"/>
  <c r="DD141" i="11" s="1"/>
  <c r="DC141" i="11" a="1"/>
  <c r="DC141" i="11" s="1"/>
  <c r="DB141" i="11" a="1"/>
  <c r="DB141" i="11" s="1"/>
  <c r="DA141" i="11" a="1"/>
  <c r="DA141" i="11" s="1"/>
  <c r="CZ141" i="11" a="1"/>
  <c r="CZ141" i="11" s="1"/>
  <c r="CY141" i="11" a="1"/>
  <c r="CY141" i="11" s="1"/>
  <c r="CX141" i="11" a="1"/>
  <c r="CX141" i="11" s="1"/>
  <c r="CW141" i="11"/>
  <c r="CW141" i="11" a="1"/>
  <c r="CV141" i="11" a="1"/>
  <c r="CV141" i="11" s="1"/>
  <c r="CU141" i="11" a="1"/>
  <c r="CU141" i="11" s="1"/>
  <c r="CT141" i="11" a="1"/>
  <c r="CT141" i="11" s="1"/>
  <c r="CS141" i="11" a="1"/>
  <c r="CS141" i="11" s="1"/>
  <c r="CR141" i="11" a="1"/>
  <c r="CR141" i="11" s="1"/>
  <c r="CQ141" i="11" a="1"/>
  <c r="CQ141" i="11" s="1"/>
  <c r="CP141" i="11" a="1"/>
  <c r="CP141" i="11" s="1"/>
  <c r="CO141" i="11" a="1"/>
  <c r="CO141" i="11" s="1"/>
  <c r="CN141" i="11" a="1"/>
  <c r="CN141" i="11" s="1"/>
  <c r="CM141" i="11" a="1"/>
  <c r="CM141" i="11" s="1"/>
  <c r="CL141" i="11" a="1"/>
  <c r="CL141" i="11" s="1"/>
  <c r="CK141" i="11" a="1"/>
  <c r="CK141" i="11" s="1"/>
  <c r="CJ141" i="11" a="1"/>
  <c r="CJ141" i="11" s="1"/>
  <c r="CI141" i="11" a="1"/>
  <c r="CI141" i="11" s="1"/>
  <c r="CH141" i="11" a="1"/>
  <c r="CH141" i="11" s="1"/>
  <c r="CG141" i="11"/>
  <c r="CG141" i="11" a="1"/>
  <c r="CF141" i="11" a="1"/>
  <c r="CF141" i="11" s="1"/>
  <c r="CE141" i="11" a="1"/>
  <c r="CE141" i="11" s="1"/>
  <c r="CD141" i="11" a="1"/>
  <c r="CD141" i="11" s="1"/>
  <c r="CC141" i="11" a="1"/>
  <c r="CC141" i="11" s="1"/>
  <c r="CB141" i="11" a="1"/>
  <c r="CB141" i="11" s="1"/>
  <c r="CA141" i="11" a="1"/>
  <c r="CA141" i="11" s="1"/>
  <c r="BZ141" i="11" a="1"/>
  <c r="BZ141" i="11" s="1"/>
  <c r="BY141" i="11" a="1"/>
  <c r="BY141" i="11" s="1"/>
  <c r="BX141" i="11" a="1"/>
  <c r="BX141" i="11" s="1"/>
  <c r="BW141" i="11" a="1"/>
  <c r="BW141" i="11" s="1"/>
  <c r="BV141" i="11" a="1"/>
  <c r="BV141" i="11" s="1"/>
  <c r="BU141" i="11" a="1"/>
  <c r="BU141" i="11" s="1"/>
  <c r="BT141" i="11" a="1"/>
  <c r="BT141" i="11" s="1"/>
  <c r="BS141" i="11" a="1"/>
  <c r="BS141" i="11" s="1"/>
  <c r="BR141" i="11" a="1"/>
  <c r="BR141" i="11" s="1"/>
  <c r="BQ141" i="11"/>
  <c r="BQ141" i="11" a="1"/>
  <c r="BP141" i="11" a="1"/>
  <c r="BP141" i="11" s="1"/>
  <c r="BO141" i="11" a="1"/>
  <c r="BO141" i="11" s="1"/>
  <c r="BN141" i="11" a="1"/>
  <c r="BN141" i="11" s="1"/>
  <c r="BM141" i="11" a="1"/>
  <c r="BM141" i="11" s="1"/>
  <c r="BL141" i="11" a="1"/>
  <c r="BL141" i="11" s="1"/>
  <c r="BK141" i="11" a="1"/>
  <c r="BK141" i="11" s="1"/>
  <c r="BJ141" i="11" a="1"/>
  <c r="BJ141" i="11" s="1"/>
  <c r="BI141" i="11" a="1"/>
  <c r="BI141" i="11" s="1"/>
  <c r="BH141" i="11" a="1"/>
  <c r="BH141" i="11" s="1"/>
  <c r="BG141" i="11" a="1"/>
  <c r="BG141" i="11" s="1"/>
  <c r="BF141" i="11" a="1"/>
  <c r="BF141" i="11" s="1"/>
  <c r="BE141" i="11" a="1"/>
  <c r="BE141" i="11" s="1"/>
  <c r="BD141" i="11" a="1"/>
  <c r="BD141" i="11" s="1"/>
  <c r="BC141" i="11" a="1"/>
  <c r="BC141" i="11" s="1"/>
  <c r="BB141" i="11" a="1"/>
  <c r="BB141" i="11" s="1"/>
  <c r="BA141" i="11"/>
  <c r="BA141" i="11" a="1"/>
  <c r="AZ141" i="11" a="1"/>
  <c r="AZ141" i="11" s="1"/>
  <c r="AY141" i="11" a="1"/>
  <c r="AY141" i="11" s="1"/>
  <c r="AX141" i="11" a="1"/>
  <c r="AX141" i="11" s="1"/>
  <c r="AW141" i="11" a="1"/>
  <c r="AW141" i="11" s="1"/>
  <c r="AV141" i="11" a="1"/>
  <c r="AV141" i="11" s="1"/>
  <c r="AU141" i="11" a="1"/>
  <c r="AU141" i="11" s="1"/>
  <c r="AT141" i="11" a="1"/>
  <c r="AT141" i="11" s="1"/>
  <c r="AS141" i="11" a="1"/>
  <c r="AS141" i="11" s="1"/>
  <c r="AR141" i="11" a="1"/>
  <c r="AR141" i="11" s="1"/>
  <c r="AQ141" i="11" a="1"/>
  <c r="AQ141" i="11" s="1"/>
  <c r="AP141" i="11" a="1"/>
  <c r="AP141" i="11" s="1"/>
  <c r="AO141" i="11" a="1"/>
  <c r="AO141" i="11" s="1"/>
  <c r="AN141" i="11" a="1"/>
  <c r="AN141" i="11" s="1"/>
  <c r="AM141" i="11" a="1"/>
  <c r="AM141" i="11" s="1"/>
  <c r="AL141" i="11" a="1"/>
  <c r="AL141" i="11" s="1"/>
  <c r="AK141" i="11"/>
  <c r="AK141" i="11" a="1"/>
  <c r="AJ141" i="11" a="1"/>
  <c r="AJ141" i="11" s="1"/>
  <c r="AI141" i="11" a="1"/>
  <c r="AI141" i="11" s="1"/>
  <c r="AH141" i="11" a="1"/>
  <c r="AH141" i="11" s="1"/>
  <c r="AG141" i="11" a="1"/>
  <c r="AG141" i="11" s="1"/>
  <c r="AF141" i="11" a="1"/>
  <c r="AF141" i="11" s="1"/>
  <c r="AE141" i="11" a="1"/>
  <c r="AE141" i="11" s="1"/>
  <c r="AD141" i="11" a="1"/>
  <c r="AD141" i="11" s="1"/>
  <c r="AC141" i="11" a="1"/>
  <c r="AC141" i="11" s="1"/>
  <c r="AB141" i="11" a="1"/>
  <c r="AB141" i="11" s="1"/>
  <c r="AA141" i="11" a="1"/>
  <c r="AA141" i="11" s="1"/>
  <c r="Z141" i="11" a="1"/>
  <c r="Z141" i="11" s="1"/>
  <c r="Y141" i="11" a="1"/>
  <c r="Y141" i="11" s="1"/>
  <c r="X141" i="11" a="1"/>
  <c r="X141" i="11" s="1"/>
  <c r="W141" i="11" a="1"/>
  <c r="W141" i="11" s="1"/>
  <c r="V141" i="11" a="1"/>
  <c r="V141" i="11" s="1"/>
  <c r="U141" i="11"/>
  <c r="U141" i="11" a="1"/>
  <c r="T141" i="11" a="1"/>
  <c r="T141" i="11" s="1"/>
  <c r="S141" i="11" a="1"/>
  <c r="S141" i="11" s="1"/>
  <c r="R141" i="11" a="1"/>
  <c r="R141" i="11" s="1"/>
  <c r="Q141" i="11" a="1"/>
  <c r="Q141" i="11" s="1"/>
  <c r="P141" i="11" a="1"/>
  <c r="P141" i="11" s="1"/>
  <c r="O141" i="11" a="1"/>
  <c r="O141" i="11" s="1"/>
  <c r="N141" i="11" a="1"/>
  <c r="N141" i="11" s="1"/>
  <c r="M141" i="11" a="1"/>
  <c r="M141" i="11" s="1"/>
  <c r="L141" i="11" a="1"/>
  <c r="L141" i="11" s="1"/>
  <c r="K141" i="11" a="1"/>
  <c r="K141" i="11" s="1"/>
  <c r="J141" i="11" a="1"/>
  <c r="J141" i="11" s="1"/>
  <c r="I141" i="11" a="1"/>
  <c r="I141" i="11" s="1"/>
  <c r="H141" i="11" a="1"/>
  <c r="H141" i="11" s="1"/>
  <c r="G141" i="11" a="1"/>
  <c r="G141" i="11" s="1"/>
  <c r="F141" i="11" a="1"/>
  <c r="F141" i="11" s="1"/>
  <c r="E141" i="11"/>
  <c r="E141" i="11" a="1"/>
  <c r="D141" i="11" a="1"/>
  <c r="D141" i="11" s="1"/>
  <c r="C141" i="11" a="1"/>
  <c r="C141" i="11" s="1"/>
  <c r="EH140" i="11"/>
  <c r="EH140" i="11" a="1"/>
  <c r="EG140" i="11" a="1"/>
  <c r="EG140" i="11" s="1"/>
  <c r="EF140" i="11" a="1"/>
  <c r="EF140" i="11" s="1"/>
  <c r="EE140" i="11" a="1"/>
  <c r="EE140" i="11" s="1"/>
  <c r="ED140" i="11" a="1"/>
  <c r="ED140" i="11" s="1"/>
  <c r="EB140" i="11" a="1"/>
  <c r="EB140" i="11" s="1"/>
  <c r="EA140" i="11" a="1"/>
  <c r="EA140" i="11" s="1"/>
  <c r="DZ140" i="11" a="1"/>
  <c r="DZ140" i="11" s="1"/>
  <c r="DY140" i="11" a="1"/>
  <c r="DY140" i="11" s="1"/>
  <c r="DX140" i="11" a="1"/>
  <c r="DX140" i="11" s="1"/>
  <c r="DW140" i="11" a="1"/>
  <c r="DW140" i="11" s="1"/>
  <c r="DV140" i="11" a="1"/>
  <c r="DV140" i="11" s="1"/>
  <c r="DU140" i="11" a="1"/>
  <c r="DU140" i="11" s="1"/>
  <c r="DT140" i="11" a="1"/>
  <c r="DT140" i="11" s="1"/>
  <c r="DS140" i="11" a="1"/>
  <c r="DS140" i="11" s="1"/>
  <c r="DR140" i="11" a="1"/>
  <c r="DR140" i="11" s="1"/>
  <c r="DQ140" i="11"/>
  <c r="DQ140" i="11" a="1"/>
  <c r="DP140" i="11" a="1"/>
  <c r="DP140" i="11" s="1"/>
  <c r="DO140" i="11" a="1"/>
  <c r="DO140" i="11" s="1"/>
  <c r="DN140" i="11" a="1"/>
  <c r="DN140" i="11" s="1"/>
  <c r="DM140" i="11" a="1"/>
  <c r="DM140" i="11" s="1"/>
  <c r="DL140" i="11" a="1"/>
  <c r="DL140" i="11" s="1"/>
  <c r="DK140" i="11" a="1"/>
  <c r="DK140" i="11" s="1"/>
  <c r="DJ140" i="11" a="1"/>
  <c r="DJ140" i="11" s="1"/>
  <c r="DI140" i="11" a="1"/>
  <c r="DI140" i="11" s="1"/>
  <c r="DH140" i="11" a="1"/>
  <c r="DH140" i="11" s="1"/>
  <c r="DG140" i="11" a="1"/>
  <c r="DG140" i="11" s="1"/>
  <c r="DF140" i="11" a="1"/>
  <c r="DF140" i="11" s="1"/>
  <c r="DE140" i="11" a="1"/>
  <c r="DE140" i="11" s="1"/>
  <c r="DD140" i="11" a="1"/>
  <c r="DD140" i="11" s="1"/>
  <c r="DC140" i="11" a="1"/>
  <c r="DC140" i="11" s="1"/>
  <c r="DB140" i="11" a="1"/>
  <c r="DB140" i="11" s="1"/>
  <c r="DA140" i="11"/>
  <c r="DA140" i="11" a="1"/>
  <c r="CZ140" i="11" a="1"/>
  <c r="CZ140" i="11" s="1"/>
  <c r="CY140" i="11" a="1"/>
  <c r="CY140" i="11" s="1"/>
  <c r="CX140" i="11" a="1"/>
  <c r="CX140" i="11" s="1"/>
  <c r="CW140" i="11" a="1"/>
  <c r="CW140" i="11" s="1"/>
  <c r="CV140" i="11" a="1"/>
  <c r="CV140" i="11" s="1"/>
  <c r="CU140" i="11" a="1"/>
  <c r="CU140" i="11" s="1"/>
  <c r="CT140" i="11" a="1"/>
  <c r="CT140" i="11" s="1"/>
  <c r="CS140" i="11" a="1"/>
  <c r="CS140" i="11" s="1"/>
  <c r="CR140" i="11" a="1"/>
  <c r="CR140" i="11" s="1"/>
  <c r="CQ140" i="11" a="1"/>
  <c r="CQ140" i="11" s="1"/>
  <c r="CP140" i="11" a="1"/>
  <c r="CP140" i="11" s="1"/>
  <c r="CO140" i="11" a="1"/>
  <c r="CO140" i="11" s="1"/>
  <c r="CN140" i="11" a="1"/>
  <c r="CN140" i="11" s="1"/>
  <c r="CM140" i="11" a="1"/>
  <c r="CM140" i="11" s="1"/>
  <c r="CL140" i="11" a="1"/>
  <c r="CL140" i="11" s="1"/>
  <c r="CK140" i="11"/>
  <c r="CK140" i="11" a="1"/>
  <c r="CJ140" i="11" a="1"/>
  <c r="CJ140" i="11" s="1"/>
  <c r="CI140" i="11" a="1"/>
  <c r="CI140" i="11" s="1"/>
  <c r="CH140" i="11" a="1"/>
  <c r="CH140" i="11" s="1"/>
  <c r="CG140" i="11" a="1"/>
  <c r="CG140" i="11" s="1"/>
  <c r="CF140" i="11" a="1"/>
  <c r="CF140" i="11" s="1"/>
  <c r="CE140" i="11" a="1"/>
  <c r="CE140" i="11" s="1"/>
  <c r="CD140" i="11" a="1"/>
  <c r="CD140" i="11" s="1"/>
  <c r="CC140" i="11" a="1"/>
  <c r="CC140" i="11" s="1"/>
  <c r="CB140" i="11" a="1"/>
  <c r="CB140" i="11" s="1"/>
  <c r="CA140" i="11" a="1"/>
  <c r="CA140" i="11" s="1"/>
  <c r="BZ140" i="11" a="1"/>
  <c r="BZ140" i="11" s="1"/>
  <c r="BY140" i="11" a="1"/>
  <c r="BY140" i="11" s="1"/>
  <c r="BX140" i="11" a="1"/>
  <c r="BX140" i="11" s="1"/>
  <c r="BW140" i="11" a="1"/>
  <c r="BW140" i="11" s="1"/>
  <c r="BV140" i="11" a="1"/>
  <c r="BV140" i="11" s="1"/>
  <c r="BU140" i="11"/>
  <c r="BU140" i="11" a="1"/>
  <c r="BT140" i="11" a="1"/>
  <c r="BT140" i="11" s="1"/>
  <c r="BS140" i="11" a="1"/>
  <c r="BS140" i="11" s="1"/>
  <c r="BR140" i="11" a="1"/>
  <c r="BR140" i="11" s="1"/>
  <c r="BQ140" i="11" a="1"/>
  <c r="BQ140" i="11" s="1"/>
  <c r="BP140" i="11" a="1"/>
  <c r="BP140" i="11" s="1"/>
  <c r="BO140" i="11" a="1"/>
  <c r="BO140" i="11" s="1"/>
  <c r="BN140" i="11" a="1"/>
  <c r="BN140" i="11" s="1"/>
  <c r="BM140" i="11" a="1"/>
  <c r="BM140" i="11" s="1"/>
  <c r="BL140" i="11" a="1"/>
  <c r="BL140" i="11" s="1"/>
  <c r="BK140" i="11" a="1"/>
  <c r="BK140" i="11" s="1"/>
  <c r="BJ140" i="11" a="1"/>
  <c r="BJ140" i="11" s="1"/>
  <c r="BI140" i="11" a="1"/>
  <c r="BI140" i="11" s="1"/>
  <c r="BH140" i="11" a="1"/>
  <c r="BH140" i="11" s="1"/>
  <c r="BG140" i="11" a="1"/>
  <c r="BG140" i="11" s="1"/>
  <c r="BF140" i="11" a="1"/>
  <c r="BF140" i="11" s="1"/>
  <c r="BE140" i="11"/>
  <c r="BE140" i="11" a="1"/>
  <c r="BD140" i="11" a="1"/>
  <c r="BD140" i="11" s="1"/>
  <c r="BC140" i="11" a="1"/>
  <c r="BC140" i="11" s="1"/>
  <c r="BB140" i="11" a="1"/>
  <c r="BB140" i="11" s="1"/>
  <c r="BA140" i="11" a="1"/>
  <c r="BA140" i="11" s="1"/>
  <c r="AZ140" i="11" a="1"/>
  <c r="AZ140" i="11" s="1"/>
  <c r="AY140" i="11" a="1"/>
  <c r="AY140" i="11" s="1"/>
  <c r="AX140" i="11" a="1"/>
  <c r="AX140" i="11" s="1"/>
  <c r="AW140" i="11" a="1"/>
  <c r="AW140" i="11" s="1"/>
  <c r="AV140" i="11" a="1"/>
  <c r="AV140" i="11" s="1"/>
  <c r="AU140" i="11" a="1"/>
  <c r="AU140" i="11" s="1"/>
  <c r="AT140" i="11" a="1"/>
  <c r="AT140" i="11" s="1"/>
  <c r="AS140" i="11" a="1"/>
  <c r="AS140" i="11" s="1"/>
  <c r="AR140" i="11" a="1"/>
  <c r="AR140" i="11" s="1"/>
  <c r="AQ140" i="11" a="1"/>
  <c r="AQ140" i="11" s="1"/>
  <c r="AP140" i="11" a="1"/>
  <c r="AP140" i="11" s="1"/>
  <c r="AO140" i="11"/>
  <c r="AO140" i="11" a="1"/>
  <c r="AN140" i="11" a="1"/>
  <c r="AN140" i="11" s="1"/>
  <c r="AM140" i="11" a="1"/>
  <c r="AM140" i="11" s="1"/>
  <c r="AL140" i="11" a="1"/>
  <c r="AL140" i="11" s="1"/>
  <c r="AK140" i="11" a="1"/>
  <c r="AK140" i="11" s="1"/>
  <c r="AJ140" i="11" a="1"/>
  <c r="AJ140" i="11" s="1"/>
  <c r="AI140" i="11" a="1"/>
  <c r="AI140" i="11" s="1"/>
  <c r="AH140" i="11" a="1"/>
  <c r="AH140" i="11" s="1"/>
  <c r="AG140" i="11" a="1"/>
  <c r="AG140" i="11" s="1"/>
  <c r="AF140" i="11" a="1"/>
  <c r="AF140" i="11" s="1"/>
  <c r="AE140" i="11" a="1"/>
  <c r="AE140" i="11" s="1"/>
  <c r="AD140" i="11" a="1"/>
  <c r="AD140" i="11" s="1"/>
  <c r="AC140" i="11" a="1"/>
  <c r="AC140" i="11" s="1"/>
  <c r="AB140" i="11" a="1"/>
  <c r="AB140" i="11" s="1"/>
  <c r="AA140" i="11" a="1"/>
  <c r="AA140" i="11" s="1"/>
  <c r="Z140" i="11" a="1"/>
  <c r="Z140" i="11" s="1"/>
  <c r="Y140" i="11"/>
  <c r="Y140" i="11" a="1"/>
  <c r="X140" i="11" a="1"/>
  <c r="X140" i="11" s="1"/>
  <c r="W140" i="11" a="1"/>
  <c r="W140" i="11" s="1"/>
  <c r="V140" i="11" a="1"/>
  <c r="V140" i="11" s="1"/>
  <c r="U140" i="11" a="1"/>
  <c r="U140" i="11" s="1"/>
  <c r="T140" i="11" a="1"/>
  <c r="T140" i="11" s="1"/>
  <c r="S140" i="11" a="1"/>
  <c r="S140" i="11" s="1"/>
  <c r="R140" i="11" a="1"/>
  <c r="R140" i="11" s="1"/>
  <c r="Q140" i="11" a="1"/>
  <c r="Q140" i="11" s="1"/>
  <c r="P140" i="11" a="1"/>
  <c r="P140" i="11" s="1"/>
  <c r="O140" i="11" a="1"/>
  <c r="O140" i="11" s="1"/>
  <c r="N140" i="11" a="1"/>
  <c r="N140" i="11" s="1"/>
  <c r="M140" i="11" a="1"/>
  <c r="M140" i="11" s="1"/>
  <c r="L140" i="11" a="1"/>
  <c r="L140" i="11" s="1"/>
  <c r="K140" i="11" a="1"/>
  <c r="K140" i="11" s="1"/>
  <c r="J140" i="11" a="1"/>
  <c r="J140" i="11" s="1"/>
  <c r="I140" i="11"/>
  <c r="I140" i="11" a="1"/>
  <c r="H140" i="11" a="1"/>
  <c r="H140" i="11" s="1"/>
  <c r="G140" i="11" a="1"/>
  <c r="G140" i="11" s="1"/>
  <c r="F140" i="11" a="1"/>
  <c r="F140" i="11" s="1"/>
  <c r="E140" i="11" a="1"/>
  <c r="E140" i="11" s="1"/>
  <c r="D140" i="11" a="1"/>
  <c r="D140" i="11" s="1"/>
  <c r="C140" i="11" a="1"/>
  <c r="C140" i="11" s="1"/>
  <c r="EH139" i="11" a="1"/>
  <c r="EH139" i="11" s="1"/>
  <c r="EG139" i="11" a="1"/>
  <c r="EG139" i="11" s="1"/>
  <c r="EF139" i="11" a="1"/>
  <c r="EF139" i="11" s="1"/>
  <c r="EE139" i="11" a="1"/>
  <c r="EE139" i="11" s="1"/>
  <c r="ED139" i="11"/>
  <c r="ED139" i="11" a="1"/>
  <c r="EC139" i="11" a="1"/>
  <c r="EC139" i="11" s="1"/>
  <c r="EA139" i="11" a="1"/>
  <c r="EA139" i="11" s="1"/>
  <c r="DZ139" i="11" a="1"/>
  <c r="DZ139" i="11" s="1"/>
  <c r="DY139" i="11" a="1"/>
  <c r="DY139" i="11" s="1"/>
  <c r="DX139" i="11" a="1"/>
  <c r="DX139" i="11" s="1"/>
  <c r="DW139" i="11" a="1"/>
  <c r="DW139" i="11" s="1"/>
  <c r="DV139" i="11" a="1"/>
  <c r="DV139" i="11" s="1"/>
  <c r="DU139" i="11" a="1"/>
  <c r="DU139" i="11" s="1"/>
  <c r="DT139" i="11" a="1"/>
  <c r="DT139" i="11" s="1"/>
  <c r="DS139" i="11" a="1"/>
  <c r="DS139" i="11" s="1"/>
  <c r="DR139" i="11" a="1"/>
  <c r="DR139" i="11" s="1"/>
  <c r="DQ139" i="11" a="1"/>
  <c r="DQ139" i="11" s="1"/>
  <c r="DP139" i="11" a="1"/>
  <c r="DP139" i="11" s="1"/>
  <c r="DO139" i="11" a="1"/>
  <c r="DO139" i="11" s="1"/>
  <c r="DN139" i="11" a="1"/>
  <c r="DN139" i="11" s="1"/>
  <c r="DM139" i="11"/>
  <c r="DM139" i="11" a="1"/>
  <c r="DL139" i="11" a="1"/>
  <c r="DL139" i="11" s="1"/>
  <c r="DK139" i="11" a="1"/>
  <c r="DK139" i="11" s="1"/>
  <c r="DJ139" i="11" a="1"/>
  <c r="DJ139" i="11" s="1"/>
  <c r="DI139" i="11" a="1"/>
  <c r="DI139" i="11" s="1"/>
  <c r="DH139" i="11" a="1"/>
  <c r="DH139" i="11" s="1"/>
  <c r="DG139" i="11" a="1"/>
  <c r="DG139" i="11" s="1"/>
  <c r="DF139" i="11" a="1"/>
  <c r="DF139" i="11" s="1"/>
  <c r="DE139" i="11" a="1"/>
  <c r="DE139" i="11" s="1"/>
  <c r="DD139" i="11" a="1"/>
  <c r="DD139" i="11" s="1"/>
  <c r="DC139" i="11" a="1"/>
  <c r="DC139" i="11" s="1"/>
  <c r="DB139" i="11" a="1"/>
  <c r="DB139" i="11" s="1"/>
  <c r="DA139" i="11" a="1"/>
  <c r="DA139" i="11" s="1"/>
  <c r="CZ139" i="11" a="1"/>
  <c r="CZ139" i="11" s="1"/>
  <c r="CY139" i="11" a="1"/>
  <c r="CY139" i="11" s="1"/>
  <c r="CX139" i="11" a="1"/>
  <c r="CX139" i="11" s="1"/>
  <c r="CW139" i="11"/>
  <c r="CW139" i="11" a="1"/>
  <c r="CV139" i="11" a="1"/>
  <c r="CV139" i="11" s="1"/>
  <c r="CU139" i="11" a="1"/>
  <c r="CU139" i="11" s="1"/>
  <c r="CT139" i="11" a="1"/>
  <c r="CT139" i="11" s="1"/>
  <c r="CS139" i="11" a="1"/>
  <c r="CS139" i="11" s="1"/>
  <c r="CR139" i="11" a="1"/>
  <c r="CR139" i="11" s="1"/>
  <c r="CQ139" i="11" a="1"/>
  <c r="CQ139" i="11" s="1"/>
  <c r="CP139" i="11" a="1"/>
  <c r="CP139" i="11" s="1"/>
  <c r="CO139" i="11" a="1"/>
  <c r="CO139" i="11" s="1"/>
  <c r="CN139" i="11" a="1"/>
  <c r="CN139" i="11" s="1"/>
  <c r="CM139" i="11" a="1"/>
  <c r="CM139" i="11" s="1"/>
  <c r="CL139" i="11" a="1"/>
  <c r="CL139" i="11" s="1"/>
  <c r="CK139" i="11" a="1"/>
  <c r="CK139" i="11" s="1"/>
  <c r="CJ139" i="11" a="1"/>
  <c r="CJ139" i="11" s="1"/>
  <c r="CI139" i="11" a="1"/>
  <c r="CI139" i="11" s="1"/>
  <c r="CH139" i="11" a="1"/>
  <c r="CH139" i="11" s="1"/>
  <c r="CG139" i="11" a="1"/>
  <c r="CG139" i="11" s="1"/>
  <c r="CF139" i="11" a="1"/>
  <c r="CF139" i="11" s="1"/>
  <c r="CE139" i="11" a="1"/>
  <c r="CE139" i="11" s="1"/>
  <c r="CD139" i="11" a="1"/>
  <c r="CD139" i="11" s="1"/>
  <c r="CC139" i="11" a="1"/>
  <c r="CC139" i="11" s="1"/>
  <c r="CB139" i="11" a="1"/>
  <c r="CB139" i="11" s="1"/>
  <c r="CA139" i="11" a="1"/>
  <c r="CA139" i="11" s="1"/>
  <c r="BZ139" i="11" a="1"/>
  <c r="BZ139" i="11" s="1"/>
  <c r="BY139" i="11" a="1"/>
  <c r="BY139" i="11" s="1"/>
  <c r="BX139" i="11" a="1"/>
  <c r="BX139" i="11" s="1"/>
  <c r="BW139" i="11" a="1"/>
  <c r="BW139" i="11" s="1"/>
  <c r="BV139" i="11" a="1"/>
  <c r="BV139" i="11" s="1"/>
  <c r="BU139" i="11" a="1"/>
  <c r="BU139" i="11" s="1"/>
  <c r="BT139" i="11"/>
  <c r="BT139" i="11" a="1"/>
  <c r="BS139" i="11" a="1"/>
  <c r="BS139" i="11" s="1"/>
  <c r="BR139" i="11" a="1"/>
  <c r="BR139" i="11" s="1"/>
  <c r="BQ139" i="11" a="1"/>
  <c r="BQ139" i="11" s="1"/>
  <c r="BP139" i="11" a="1"/>
  <c r="BP139" i="11" s="1"/>
  <c r="BO139" i="11" a="1"/>
  <c r="BO139" i="11" s="1"/>
  <c r="BN139" i="11" a="1"/>
  <c r="BN139" i="11" s="1"/>
  <c r="BM139" i="11" a="1"/>
  <c r="BM139" i="11" s="1"/>
  <c r="BL139" i="11" a="1"/>
  <c r="BL139" i="11" s="1"/>
  <c r="BK139" i="11" a="1"/>
  <c r="BK139" i="11" s="1"/>
  <c r="BJ139" i="11" a="1"/>
  <c r="BJ139" i="11" s="1"/>
  <c r="BI139" i="11" a="1"/>
  <c r="BI139" i="11" s="1"/>
  <c r="BH139" i="11" a="1"/>
  <c r="BH139" i="11" s="1"/>
  <c r="BG139" i="11" a="1"/>
  <c r="BG139" i="11" s="1"/>
  <c r="BF139" i="11" a="1"/>
  <c r="BF139" i="11" s="1"/>
  <c r="BE139" i="11" a="1"/>
  <c r="BE139" i="11" s="1"/>
  <c r="BD139" i="11"/>
  <c r="BD139" i="11" a="1"/>
  <c r="BC139" i="11" a="1"/>
  <c r="BC139" i="11" s="1"/>
  <c r="BB139" i="11" a="1"/>
  <c r="BB139" i="11" s="1"/>
  <c r="BA139" i="11" a="1"/>
  <c r="BA139" i="11" s="1"/>
  <c r="AZ139" i="11" a="1"/>
  <c r="AZ139" i="11" s="1"/>
  <c r="AY139" i="11" a="1"/>
  <c r="AY139" i="11" s="1"/>
  <c r="AX139" i="11" a="1"/>
  <c r="AX139" i="11" s="1"/>
  <c r="AW139" i="11" a="1"/>
  <c r="AW139" i="11" s="1"/>
  <c r="AV139" i="11" a="1"/>
  <c r="AV139" i="11" s="1"/>
  <c r="AU139" i="11" a="1"/>
  <c r="AU139" i="11" s="1"/>
  <c r="AT139" i="11" a="1"/>
  <c r="AT139" i="11" s="1"/>
  <c r="AS139" i="11" a="1"/>
  <c r="AS139" i="11" s="1"/>
  <c r="AR139" i="11" a="1"/>
  <c r="AR139" i="11" s="1"/>
  <c r="AQ139" i="11" a="1"/>
  <c r="AQ139" i="11" s="1"/>
  <c r="AP139" i="11" a="1"/>
  <c r="AP139" i="11" s="1"/>
  <c r="AO139" i="11" a="1"/>
  <c r="AO139" i="11" s="1"/>
  <c r="AN139" i="11"/>
  <c r="AN139" i="11" a="1"/>
  <c r="AM139" i="11" a="1"/>
  <c r="AM139" i="11" s="1"/>
  <c r="AL139" i="11" a="1"/>
  <c r="AL139" i="11" s="1"/>
  <c r="AK139" i="11" a="1"/>
  <c r="AK139" i="11" s="1"/>
  <c r="AJ139" i="11" a="1"/>
  <c r="AJ139" i="11" s="1"/>
  <c r="AI139" i="11" a="1"/>
  <c r="AI139" i="11" s="1"/>
  <c r="AH139" i="11" a="1"/>
  <c r="AH139" i="11" s="1"/>
  <c r="AG139" i="11" a="1"/>
  <c r="AG139" i="11" s="1"/>
  <c r="AF139" i="11" a="1"/>
  <c r="AF139" i="11" s="1"/>
  <c r="AE139" i="11" a="1"/>
  <c r="AE139" i="11" s="1"/>
  <c r="AD139" i="11" a="1"/>
  <c r="AD139" i="11" s="1"/>
  <c r="AC139" i="11" a="1"/>
  <c r="AC139" i="11" s="1"/>
  <c r="AB139" i="11" a="1"/>
  <c r="AB139" i="11" s="1"/>
  <c r="AA139" i="11" a="1"/>
  <c r="AA139" i="11" s="1"/>
  <c r="Z139" i="11" a="1"/>
  <c r="Z139" i="11" s="1"/>
  <c r="Y139" i="11" a="1"/>
  <c r="Y139" i="11" s="1"/>
  <c r="X139" i="11"/>
  <c r="X139" i="11" a="1"/>
  <c r="W139" i="11" a="1"/>
  <c r="W139" i="11" s="1"/>
  <c r="V139" i="11" a="1"/>
  <c r="V139" i="11" s="1"/>
  <c r="U139" i="11" a="1"/>
  <c r="U139" i="11" s="1"/>
  <c r="T139" i="11" a="1"/>
  <c r="T139" i="11" s="1"/>
  <c r="S139" i="11" a="1"/>
  <c r="S139" i="11" s="1"/>
  <c r="R139" i="11" a="1"/>
  <c r="R139" i="11" s="1"/>
  <c r="Q139" i="11" a="1"/>
  <c r="Q139" i="11" s="1"/>
  <c r="P139" i="11" a="1"/>
  <c r="P139" i="11" s="1"/>
  <c r="O139" i="11" a="1"/>
  <c r="O139" i="11" s="1"/>
  <c r="N139" i="11" a="1"/>
  <c r="N139" i="11" s="1"/>
  <c r="M139" i="11" a="1"/>
  <c r="M139" i="11" s="1"/>
  <c r="L139" i="11" a="1"/>
  <c r="L139" i="11" s="1"/>
  <c r="K139" i="11" a="1"/>
  <c r="K139" i="11" s="1"/>
  <c r="J139" i="11" a="1"/>
  <c r="J139" i="11" s="1"/>
  <c r="I139" i="11" a="1"/>
  <c r="I139" i="11" s="1"/>
  <c r="H139" i="11"/>
  <c r="H139" i="11" a="1"/>
  <c r="G139" i="11" a="1"/>
  <c r="G139" i="11" s="1"/>
  <c r="F139" i="11" a="1"/>
  <c r="F139" i="11" s="1"/>
  <c r="E139" i="11" a="1"/>
  <c r="E139" i="11" s="1"/>
  <c r="D139" i="11" a="1"/>
  <c r="D139" i="11" s="1"/>
  <c r="C139" i="11" a="1"/>
  <c r="C139" i="11" s="1"/>
  <c r="EH138" i="11" a="1"/>
  <c r="EH138" i="11" s="1"/>
  <c r="EG138" i="11" a="1"/>
  <c r="EG138" i="11" s="1"/>
  <c r="EF138" i="11" a="1"/>
  <c r="EF138" i="11" s="1"/>
  <c r="EE138" i="11" a="1"/>
  <c r="EE138" i="11" s="1"/>
  <c r="ED138" i="11" a="1"/>
  <c r="ED138" i="11" s="1"/>
  <c r="EC138" i="11"/>
  <c r="EC138" i="11" a="1"/>
  <c r="EB138" i="11" a="1"/>
  <c r="EB138" i="11" s="1"/>
  <c r="DZ138" i="11" a="1"/>
  <c r="DZ138" i="11" s="1"/>
  <c r="DY138" i="11" a="1"/>
  <c r="DY138" i="11" s="1"/>
  <c r="DX138" i="11" a="1"/>
  <c r="DX138" i="11" s="1"/>
  <c r="DW138" i="11" a="1"/>
  <c r="DW138" i="11" s="1"/>
  <c r="DV138" i="11" a="1"/>
  <c r="DV138" i="11" s="1"/>
  <c r="DU138" i="11" a="1"/>
  <c r="DU138" i="11" s="1"/>
  <c r="DT138" i="11" a="1"/>
  <c r="DT138" i="11" s="1"/>
  <c r="DS138" i="11" a="1"/>
  <c r="DS138" i="11" s="1"/>
  <c r="DR138" i="11" a="1"/>
  <c r="DR138" i="11" s="1"/>
  <c r="DQ138" i="11" a="1"/>
  <c r="DQ138" i="11" s="1"/>
  <c r="DP138" i="11" a="1"/>
  <c r="DP138" i="11" s="1"/>
  <c r="DO138" i="11" a="1"/>
  <c r="DO138" i="11" s="1"/>
  <c r="DN138" i="11" a="1"/>
  <c r="DN138" i="11" s="1"/>
  <c r="DM138" i="11" a="1"/>
  <c r="DM138" i="11" s="1"/>
  <c r="DL138" i="11" a="1"/>
  <c r="DL138" i="11" s="1"/>
  <c r="DK138" i="11" a="1"/>
  <c r="DK138" i="11" s="1"/>
  <c r="DJ138" i="11" a="1"/>
  <c r="DJ138" i="11" s="1"/>
  <c r="DI138" i="11" a="1"/>
  <c r="DI138" i="11" s="1"/>
  <c r="DH138" i="11" a="1"/>
  <c r="DH138" i="11" s="1"/>
  <c r="DG138" i="11" a="1"/>
  <c r="DG138" i="11" s="1"/>
  <c r="DF138" i="11" a="1"/>
  <c r="DF138" i="11" s="1"/>
  <c r="DE138" i="11" a="1"/>
  <c r="DE138" i="11" s="1"/>
  <c r="DD138" i="11"/>
  <c r="DD138" i="11" a="1"/>
  <c r="DC138" i="11" a="1"/>
  <c r="DC138" i="11" s="1"/>
  <c r="DB138" i="11" a="1"/>
  <c r="DB138" i="11" s="1"/>
  <c r="DA138" i="11" a="1"/>
  <c r="DA138" i="11" s="1"/>
  <c r="CZ138" i="11" a="1"/>
  <c r="CZ138" i="11" s="1"/>
  <c r="CY138" i="11" a="1"/>
  <c r="CY138" i="11" s="1"/>
  <c r="CX138" i="11" a="1"/>
  <c r="CX138" i="11" s="1"/>
  <c r="CW138" i="11" a="1"/>
  <c r="CW138" i="11" s="1"/>
  <c r="CV138" i="11"/>
  <c r="CV138" i="11" a="1"/>
  <c r="CU138" i="11" a="1"/>
  <c r="CU138" i="11" s="1"/>
  <c r="CT138" i="11" a="1"/>
  <c r="CT138" i="11" s="1"/>
  <c r="CS138" i="11" a="1"/>
  <c r="CS138" i="11" s="1"/>
  <c r="CR138" i="11" a="1"/>
  <c r="CR138" i="11" s="1"/>
  <c r="CQ138" i="11" a="1"/>
  <c r="CQ138" i="11" s="1"/>
  <c r="CP138" i="11" a="1"/>
  <c r="CP138" i="11" s="1"/>
  <c r="CO138" i="11" a="1"/>
  <c r="CO138" i="11" s="1"/>
  <c r="CN138" i="11" a="1"/>
  <c r="CN138" i="11" s="1"/>
  <c r="CM138" i="11" a="1"/>
  <c r="CM138" i="11" s="1"/>
  <c r="CL138" i="11" a="1"/>
  <c r="CL138" i="11" s="1"/>
  <c r="CK138" i="11" a="1"/>
  <c r="CK138" i="11" s="1"/>
  <c r="CJ138" i="11" a="1"/>
  <c r="CJ138" i="11" s="1"/>
  <c r="CI138" i="11" a="1"/>
  <c r="CI138" i="11" s="1"/>
  <c r="CH138" i="11" a="1"/>
  <c r="CH138" i="11" s="1"/>
  <c r="CG138" i="11" a="1"/>
  <c r="CG138" i="11" s="1"/>
  <c r="CF138" i="11" a="1"/>
  <c r="CF138" i="11" s="1"/>
  <c r="CE138" i="11" a="1"/>
  <c r="CE138" i="11" s="1"/>
  <c r="CD138" i="11" a="1"/>
  <c r="CD138" i="11" s="1"/>
  <c r="CC138" i="11" a="1"/>
  <c r="CC138" i="11" s="1"/>
  <c r="CB138" i="11" a="1"/>
  <c r="CB138" i="11" s="1"/>
  <c r="CA138" i="11" a="1"/>
  <c r="CA138" i="11" s="1"/>
  <c r="BZ138" i="11" a="1"/>
  <c r="BZ138" i="11" s="1"/>
  <c r="BY138" i="11" a="1"/>
  <c r="BY138" i="11" s="1"/>
  <c r="BX138" i="11"/>
  <c r="BX138" i="11" a="1"/>
  <c r="BW138" i="11" a="1"/>
  <c r="BW138" i="11" s="1"/>
  <c r="BV138" i="11" a="1"/>
  <c r="BV138" i="11" s="1"/>
  <c r="BU138" i="11" a="1"/>
  <c r="BU138" i="11" s="1"/>
  <c r="BT138" i="11" a="1"/>
  <c r="BT138" i="11" s="1"/>
  <c r="BS138" i="11" a="1"/>
  <c r="BS138" i="11" s="1"/>
  <c r="BR138" i="11" a="1"/>
  <c r="BR138" i="11" s="1"/>
  <c r="BQ138" i="11" a="1"/>
  <c r="BQ138" i="11" s="1"/>
  <c r="BP138" i="11"/>
  <c r="BP138" i="11" a="1"/>
  <c r="BO138" i="11" a="1"/>
  <c r="BO138" i="11" s="1"/>
  <c r="BN138" i="11" a="1"/>
  <c r="BN138" i="11" s="1"/>
  <c r="BM138" i="11" a="1"/>
  <c r="BM138" i="11" s="1"/>
  <c r="BL138" i="11" a="1"/>
  <c r="BL138" i="11" s="1"/>
  <c r="BK138" i="11" a="1"/>
  <c r="BK138" i="11" s="1"/>
  <c r="BJ138" i="11" a="1"/>
  <c r="BJ138" i="11" s="1"/>
  <c r="BI138" i="11" a="1"/>
  <c r="BI138" i="11" s="1"/>
  <c r="BH138" i="11" a="1"/>
  <c r="BH138" i="11" s="1"/>
  <c r="BG138" i="11" a="1"/>
  <c r="BG138" i="11" s="1"/>
  <c r="BF138" i="11" a="1"/>
  <c r="BF138" i="11" s="1"/>
  <c r="BE138" i="11" a="1"/>
  <c r="BE138" i="11" s="1"/>
  <c r="BD138" i="11" a="1"/>
  <c r="BD138" i="11" s="1"/>
  <c r="BC138" i="11" a="1"/>
  <c r="BC138" i="11" s="1"/>
  <c r="BB138" i="11" a="1"/>
  <c r="BB138" i="11" s="1"/>
  <c r="BA138" i="11" a="1"/>
  <c r="BA138" i="11" s="1"/>
  <c r="AZ138" i="11" a="1"/>
  <c r="AZ138" i="11" s="1"/>
  <c r="AY138" i="11" a="1"/>
  <c r="AY138" i="11" s="1"/>
  <c r="AX138" i="11" a="1"/>
  <c r="AX138" i="11" s="1"/>
  <c r="AW138" i="11" a="1"/>
  <c r="AW138" i="11" s="1"/>
  <c r="AV138" i="11" a="1"/>
  <c r="AV138" i="11" s="1"/>
  <c r="AU138" i="11" a="1"/>
  <c r="AU138" i="11" s="1"/>
  <c r="AT138" i="11" a="1"/>
  <c r="AT138" i="11" s="1"/>
  <c r="AS138" i="11" a="1"/>
  <c r="AS138" i="11" s="1"/>
  <c r="AR138" i="11"/>
  <c r="AR138" i="11" a="1"/>
  <c r="AQ138" i="11" a="1"/>
  <c r="AQ138" i="11" s="1"/>
  <c r="AP138" i="11" a="1"/>
  <c r="AP138" i="11" s="1"/>
  <c r="AO138" i="11" a="1"/>
  <c r="AO138" i="11" s="1"/>
  <c r="AN138" i="11" a="1"/>
  <c r="AN138" i="11" s="1"/>
  <c r="AM138" i="11" a="1"/>
  <c r="AM138" i="11" s="1"/>
  <c r="AL138" i="11" a="1"/>
  <c r="AL138" i="11" s="1"/>
  <c r="AK138" i="11" a="1"/>
  <c r="AK138" i="11" s="1"/>
  <c r="AJ138" i="11"/>
  <c r="AJ138" i="11" a="1"/>
  <c r="AI138" i="11" a="1"/>
  <c r="AI138" i="11" s="1"/>
  <c r="AH138" i="11" a="1"/>
  <c r="AH138" i="11" s="1"/>
  <c r="AG138" i="11" a="1"/>
  <c r="AG138" i="11" s="1"/>
  <c r="AF138" i="11" a="1"/>
  <c r="AF138" i="11" s="1"/>
  <c r="AE138" i="11" a="1"/>
  <c r="AE138" i="11" s="1"/>
  <c r="AD138" i="11" a="1"/>
  <c r="AD138" i="11" s="1"/>
  <c r="AC138" i="11" a="1"/>
  <c r="AC138" i="11" s="1"/>
  <c r="AB138" i="11" a="1"/>
  <c r="AB138" i="11" s="1"/>
  <c r="AA138" i="11" a="1"/>
  <c r="AA138" i="11" s="1"/>
  <c r="Z138" i="11" a="1"/>
  <c r="Z138" i="11" s="1"/>
  <c r="Y138" i="11" a="1"/>
  <c r="Y138" i="11" s="1"/>
  <c r="X138" i="11" a="1"/>
  <c r="X138" i="11" s="1"/>
  <c r="W138" i="11" a="1"/>
  <c r="W138" i="11" s="1"/>
  <c r="V138" i="11" a="1"/>
  <c r="V138" i="11" s="1"/>
  <c r="U138" i="11" a="1"/>
  <c r="U138" i="11" s="1"/>
  <c r="T138" i="11" a="1"/>
  <c r="T138" i="11" s="1"/>
  <c r="S138" i="11" a="1"/>
  <c r="S138" i="11" s="1"/>
  <c r="R138" i="11" a="1"/>
  <c r="R138" i="11" s="1"/>
  <c r="Q138" i="11" a="1"/>
  <c r="Q138" i="11" s="1"/>
  <c r="P138" i="11" a="1"/>
  <c r="P138" i="11" s="1"/>
  <c r="O138" i="11" a="1"/>
  <c r="O138" i="11" s="1"/>
  <c r="N138" i="11" a="1"/>
  <c r="N138" i="11" s="1"/>
  <c r="M138" i="11" a="1"/>
  <c r="M138" i="11" s="1"/>
  <c r="L138" i="11" a="1"/>
  <c r="L138" i="11" s="1"/>
  <c r="K138" i="11" a="1"/>
  <c r="K138" i="11" s="1"/>
  <c r="J138" i="11" a="1"/>
  <c r="J138" i="11" s="1"/>
  <c r="I138" i="11" a="1"/>
  <c r="I138" i="11" s="1"/>
  <c r="H138" i="11" a="1"/>
  <c r="H138" i="11" s="1"/>
  <c r="G138" i="11" a="1"/>
  <c r="G138" i="11" s="1"/>
  <c r="F138" i="11" a="1"/>
  <c r="F138" i="11" s="1"/>
  <c r="E138" i="11" a="1"/>
  <c r="E138" i="11" s="1"/>
  <c r="D138" i="11" a="1"/>
  <c r="D138" i="11" s="1"/>
  <c r="C138" i="11" a="1"/>
  <c r="C138" i="11" s="1"/>
  <c r="EH137" i="11" a="1"/>
  <c r="EH137" i="11" s="1"/>
  <c r="EG137" i="11" a="1"/>
  <c r="EG137" i="11" s="1"/>
  <c r="EF137" i="11" a="1"/>
  <c r="EF137" i="11" s="1"/>
  <c r="EE137" i="11" a="1"/>
  <c r="EE137" i="11" s="1"/>
  <c r="ED137" i="11" a="1"/>
  <c r="ED137" i="11" s="1"/>
  <c r="EC137" i="11" a="1"/>
  <c r="EC137" i="11" s="1"/>
  <c r="EB137" i="11" a="1"/>
  <c r="EB137" i="11" s="1"/>
  <c r="EA137" i="11" a="1"/>
  <c r="EA137" i="11" s="1"/>
  <c r="DY137" i="11" a="1"/>
  <c r="DY137" i="11" s="1"/>
  <c r="DX137" i="11" a="1"/>
  <c r="DX137" i="11" s="1"/>
  <c r="DW137" i="11" a="1"/>
  <c r="DW137" i="11" s="1"/>
  <c r="DV137" i="11" a="1"/>
  <c r="DV137" i="11" s="1"/>
  <c r="DU137" i="11" a="1"/>
  <c r="DU137" i="11" s="1"/>
  <c r="DT137" i="11" a="1"/>
  <c r="DT137" i="11" s="1"/>
  <c r="DS137" i="11" a="1"/>
  <c r="DS137" i="11" s="1"/>
  <c r="DR137" i="11" a="1"/>
  <c r="DR137" i="11" s="1"/>
  <c r="DQ137" i="11" a="1"/>
  <c r="DQ137" i="11" s="1"/>
  <c r="DP137" i="11"/>
  <c r="DP137" i="11" a="1"/>
  <c r="DO137" i="11" a="1"/>
  <c r="DO137" i="11" s="1"/>
  <c r="DN137" i="11" a="1"/>
  <c r="DN137" i="11" s="1"/>
  <c r="DM137" i="11" a="1"/>
  <c r="DM137" i="11" s="1"/>
  <c r="DL137" i="11" a="1"/>
  <c r="DL137" i="11" s="1"/>
  <c r="DK137" i="11" a="1"/>
  <c r="DK137" i="11" s="1"/>
  <c r="DJ137" i="11" a="1"/>
  <c r="DJ137" i="11" s="1"/>
  <c r="DI137" i="11" a="1"/>
  <c r="DI137" i="11" s="1"/>
  <c r="DH137" i="11"/>
  <c r="DH137" i="11" a="1"/>
  <c r="DG137" i="11" a="1"/>
  <c r="DG137" i="11" s="1"/>
  <c r="DF137" i="11" a="1"/>
  <c r="DF137" i="11" s="1"/>
  <c r="DE137" i="11" a="1"/>
  <c r="DE137" i="11" s="1"/>
  <c r="DD137" i="11" a="1"/>
  <c r="DD137" i="11" s="1"/>
  <c r="DC137" i="11" a="1"/>
  <c r="DC137" i="11" s="1"/>
  <c r="DB137" i="11" a="1"/>
  <c r="DB137" i="11" s="1"/>
  <c r="DA137" i="11" a="1"/>
  <c r="DA137" i="11" s="1"/>
  <c r="CZ137" i="11" a="1"/>
  <c r="CZ137" i="11" s="1"/>
  <c r="CY137" i="11" a="1"/>
  <c r="CY137" i="11" s="1"/>
  <c r="CX137" i="11" a="1"/>
  <c r="CX137" i="11" s="1"/>
  <c r="CW137" i="11" a="1"/>
  <c r="CW137" i="11" s="1"/>
  <c r="CV137" i="11" a="1"/>
  <c r="CV137" i="11" s="1"/>
  <c r="CU137" i="11" a="1"/>
  <c r="CU137" i="11" s="1"/>
  <c r="CT137" i="11" a="1"/>
  <c r="CT137" i="11" s="1"/>
  <c r="CS137" i="11" a="1"/>
  <c r="CS137" i="11" s="1"/>
  <c r="CR137" i="11" a="1"/>
  <c r="CR137" i="11" s="1"/>
  <c r="CQ137" i="11" a="1"/>
  <c r="CQ137" i="11" s="1"/>
  <c r="CP137" i="11" a="1"/>
  <c r="CP137" i="11" s="1"/>
  <c r="CO137" i="11" a="1"/>
  <c r="CO137" i="11" s="1"/>
  <c r="CN137" i="11" a="1"/>
  <c r="CN137" i="11" s="1"/>
  <c r="CM137" i="11" a="1"/>
  <c r="CM137" i="11" s="1"/>
  <c r="CL137" i="11" a="1"/>
  <c r="CL137" i="11" s="1"/>
  <c r="CK137" i="11" a="1"/>
  <c r="CK137" i="11" s="1"/>
  <c r="CJ137" i="11" a="1"/>
  <c r="CJ137" i="11" s="1"/>
  <c r="CI137" i="11" a="1"/>
  <c r="CI137" i="11" s="1"/>
  <c r="CH137" i="11" a="1"/>
  <c r="CH137" i="11" s="1"/>
  <c r="CG137" i="11" a="1"/>
  <c r="CG137" i="11" s="1"/>
  <c r="CF137" i="11" a="1"/>
  <c r="CF137" i="11" s="1"/>
  <c r="CE137" i="11" a="1"/>
  <c r="CE137" i="11" s="1"/>
  <c r="CD137" i="11" a="1"/>
  <c r="CD137" i="11" s="1"/>
  <c r="CC137" i="11" a="1"/>
  <c r="CC137" i="11" s="1"/>
  <c r="CB137" i="11"/>
  <c r="CB137" i="11" a="1"/>
  <c r="CA137" i="11" a="1"/>
  <c r="CA137" i="11" s="1"/>
  <c r="BZ137" i="11" a="1"/>
  <c r="BZ137" i="11" s="1"/>
  <c r="BY137" i="11" a="1"/>
  <c r="BY137" i="11" s="1"/>
  <c r="BX137" i="11" a="1"/>
  <c r="BX137" i="11" s="1"/>
  <c r="BW137" i="11" a="1"/>
  <c r="BW137" i="11" s="1"/>
  <c r="BV137" i="11" a="1"/>
  <c r="BV137" i="11" s="1"/>
  <c r="BU137" i="11" a="1"/>
  <c r="BU137" i="11" s="1"/>
  <c r="BT137" i="11" a="1"/>
  <c r="BT137" i="11" s="1"/>
  <c r="BS137" i="11" a="1"/>
  <c r="BS137" i="11" s="1"/>
  <c r="BR137" i="11" a="1"/>
  <c r="BR137" i="11" s="1"/>
  <c r="BQ137" i="11" a="1"/>
  <c r="BQ137" i="11" s="1"/>
  <c r="BP137" i="11" a="1"/>
  <c r="BP137" i="11" s="1"/>
  <c r="BO137" i="11" a="1"/>
  <c r="BO137" i="11" s="1"/>
  <c r="BN137" i="11" a="1"/>
  <c r="BN137" i="11" s="1"/>
  <c r="BM137" i="11" a="1"/>
  <c r="BM137" i="11" s="1"/>
  <c r="BL137" i="11"/>
  <c r="BL137" i="11" a="1"/>
  <c r="BK137" i="11" a="1"/>
  <c r="BK137" i="11" s="1"/>
  <c r="BJ137" i="11" a="1"/>
  <c r="BJ137" i="11" s="1"/>
  <c r="BI137" i="11" a="1"/>
  <c r="BI137" i="11" s="1"/>
  <c r="BH137" i="11" a="1"/>
  <c r="BH137" i="11" s="1"/>
  <c r="BG137" i="11" a="1"/>
  <c r="BG137" i="11" s="1"/>
  <c r="BF137" i="11" a="1"/>
  <c r="BF137" i="11" s="1"/>
  <c r="BE137" i="11" a="1"/>
  <c r="BE137" i="11" s="1"/>
  <c r="BD137" i="11" a="1"/>
  <c r="BD137" i="11" s="1"/>
  <c r="BC137" i="11" a="1"/>
  <c r="BC137" i="11" s="1"/>
  <c r="BB137" i="11" a="1"/>
  <c r="BB137" i="11" s="1"/>
  <c r="BA137" i="11" a="1"/>
  <c r="BA137" i="11" s="1"/>
  <c r="AZ137" i="11" a="1"/>
  <c r="AZ137" i="11" s="1"/>
  <c r="AY137" i="11" a="1"/>
  <c r="AY137" i="11" s="1"/>
  <c r="AX137" i="11" a="1"/>
  <c r="AX137" i="11" s="1"/>
  <c r="AW137" i="11" a="1"/>
  <c r="AW137" i="11" s="1"/>
  <c r="AV137" i="11" a="1"/>
  <c r="AV137" i="11" s="1"/>
  <c r="AU137" i="11" a="1"/>
  <c r="AU137" i="11" s="1"/>
  <c r="AT137" i="11"/>
  <c r="AT137" i="11" a="1"/>
  <c r="AS137" i="11" a="1"/>
  <c r="AS137" i="11" s="1"/>
  <c r="AR137" i="11" a="1"/>
  <c r="AR137" i="11" s="1"/>
  <c r="AQ137" i="11" a="1"/>
  <c r="AQ137" i="11" s="1"/>
  <c r="AP137" i="11" a="1"/>
  <c r="AP137" i="11" s="1"/>
  <c r="AO137" i="11" a="1"/>
  <c r="AO137" i="11" s="1"/>
  <c r="AN137" i="11"/>
  <c r="AN137" i="11" a="1"/>
  <c r="AM137" i="11" a="1"/>
  <c r="AM137" i="11" s="1"/>
  <c r="AL137" i="11" a="1"/>
  <c r="AL137" i="11" s="1"/>
  <c r="AK137" i="11" a="1"/>
  <c r="AK137" i="11" s="1"/>
  <c r="AJ137" i="11" a="1"/>
  <c r="AJ137" i="11" s="1"/>
  <c r="AI137" i="11" a="1"/>
  <c r="AI137" i="11" s="1"/>
  <c r="AH137" i="11" a="1"/>
  <c r="AH137" i="11" s="1"/>
  <c r="AG137" i="11" a="1"/>
  <c r="AG137" i="11" s="1"/>
  <c r="AF137" i="11" a="1"/>
  <c r="AF137" i="11" s="1"/>
  <c r="AE137" i="11" a="1"/>
  <c r="AE137" i="11" s="1"/>
  <c r="AD137" i="11" a="1"/>
  <c r="AD137" i="11" s="1"/>
  <c r="AC137" i="11" a="1"/>
  <c r="AC137" i="11" s="1"/>
  <c r="AB137" i="11" a="1"/>
  <c r="AB137" i="11" s="1"/>
  <c r="AA137" i="11" a="1"/>
  <c r="AA137" i="11" s="1"/>
  <c r="Z137" i="11" a="1"/>
  <c r="Z137" i="11" s="1"/>
  <c r="Y137" i="11" a="1"/>
  <c r="Y137" i="11" s="1"/>
  <c r="X137" i="11" a="1"/>
  <c r="X137" i="11" s="1"/>
  <c r="W137" i="11" a="1"/>
  <c r="W137" i="11" s="1"/>
  <c r="V137" i="11" a="1"/>
  <c r="V137" i="11" s="1"/>
  <c r="U137" i="11" a="1"/>
  <c r="U137" i="11" s="1"/>
  <c r="T137" i="11"/>
  <c r="T137" i="11" a="1"/>
  <c r="S137" i="11" a="1"/>
  <c r="S137" i="11" s="1"/>
  <c r="R137" i="11" a="1"/>
  <c r="R137" i="11" s="1"/>
  <c r="Q137" i="11" a="1"/>
  <c r="Q137" i="11" s="1"/>
  <c r="P137" i="11" a="1"/>
  <c r="P137" i="11" s="1"/>
  <c r="O137" i="11" a="1"/>
  <c r="O137" i="11" s="1"/>
  <c r="N137" i="11"/>
  <c r="N137" i="11" a="1"/>
  <c r="M137" i="11" a="1"/>
  <c r="M137" i="11" s="1"/>
  <c r="L137" i="11" a="1"/>
  <c r="L137" i="11" s="1"/>
  <c r="K137" i="11" a="1"/>
  <c r="K137" i="11" s="1"/>
  <c r="J137" i="11" a="1"/>
  <c r="J137" i="11" s="1"/>
  <c r="I137" i="11" a="1"/>
  <c r="I137" i="11" s="1"/>
  <c r="H137" i="11" a="1"/>
  <c r="H137" i="11" s="1"/>
  <c r="G137" i="11" a="1"/>
  <c r="G137" i="11" s="1"/>
  <c r="F137" i="11" a="1"/>
  <c r="F137" i="11" s="1"/>
  <c r="E137" i="11" a="1"/>
  <c r="E137" i="11" s="1"/>
  <c r="D137" i="11" a="1"/>
  <c r="D137" i="11" s="1"/>
  <c r="C137" i="11" a="1"/>
  <c r="C137" i="11" s="1"/>
  <c r="EH136" i="11" a="1"/>
  <c r="EH136" i="11" s="1"/>
  <c r="EG136" i="11" a="1"/>
  <c r="EG136" i="11" s="1"/>
  <c r="EF136" i="11" a="1"/>
  <c r="EF136" i="11" s="1"/>
  <c r="EE136" i="11" a="1"/>
  <c r="EE136" i="11" s="1"/>
  <c r="ED136" i="11" a="1"/>
  <c r="ED136" i="11" s="1"/>
  <c r="EC136" i="11" a="1"/>
  <c r="EC136" i="11" s="1"/>
  <c r="EB136" i="11" a="1"/>
  <c r="EB136" i="11" s="1"/>
  <c r="EA136" i="11" a="1"/>
  <c r="EA136" i="11" s="1"/>
  <c r="DZ136" i="11" a="1"/>
  <c r="DZ136" i="11" s="1"/>
  <c r="DX136" i="11" a="1"/>
  <c r="DX136" i="11" s="1"/>
  <c r="DW136" i="11" a="1"/>
  <c r="DW136" i="11" s="1"/>
  <c r="DV136" i="11" a="1"/>
  <c r="DV136" i="11" s="1"/>
  <c r="DU136" i="11" a="1"/>
  <c r="DU136" i="11" s="1"/>
  <c r="DT136" i="11" a="1"/>
  <c r="DT136" i="11" s="1"/>
  <c r="DS136" i="11" a="1"/>
  <c r="DS136" i="11" s="1"/>
  <c r="DR136" i="11" a="1"/>
  <c r="DR136" i="11" s="1"/>
  <c r="DQ136" i="11" a="1"/>
  <c r="DQ136" i="11" s="1"/>
  <c r="DP136" i="11" a="1"/>
  <c r="DP136" i="11" s="1"/>
  <c r="DO136" i="11" a="1"/>
  <c r="DO136" i="11" s="1"/>
  <c r="DN136" i="11" a="1"/>
  <c r="DN136" i="11" s="1"/>
  <c r="DM136" i="11" a="1"/>
  <c r="DM136" i="11" s="1"/>
  <c r="DL136" i="11" a="1"/>
  <c r="DL136" i="11" s="1"/>
  <c r="DK136" i="11" a="1"/>
  <c r="DK136" i="11" s="1"/>
  <c r="DJ136" i="11" a="1"/>
  <c r="DJ136" i="11" s="1"/>
  <c r="DI136" i="11" a="1"/>
  <c r="DI136" i="11" s="1"/>
  <c r="DH136" i="11" a="1"/>
  <c r="DH136" i="11" s="1"/>
  <c r="DG136" i="11" a="1"/>
  <c r="DG136" i="11" s="1"/>
  <c r="DF136" i="11" a="1"/>
  <c r="DF136" i="11" s="1"/>
  <c r="DE136" i="11" a="1"/>
  <c r="DE136" i="11" s="1"/>
  <c r="DD136" i="11"/>
  <c r="DD136" i="11" a="1"/>
  <c r="DC136" i="11" a="1"/>
  <c r="DC136" i="11" s="1"/>
  <c r="DB136" i="11" a="1"/>
  <c r="DB136" i="11" s="1"/>
  <c r="DA136" i="11" a="1"/>
  <c r="DA136" i="11" s="1"/>
  <c r="CZ136" i="11" a="1"/>
  <c r="CZ136" i="11" s="1"/>
  <c r="CY136" i="11" a="1"/>
  <c r="CY136" i="11" s="1"/>
  <c r="CX136" i="11" a="1"/>
  <c r="CX136" i="11" s="1"/>
  <c r="CW136" i="11" a="1"/>
  <c r="CW136" i="11" s="1"/>
  <c r="CV136" i="11" a="1"/>
  <c r="CV136" i="11" s="1"/>
  <c r="CU136" i="11" a="1"/>
  <c r="CU136" i="11" s="1"/>
  <c r="CT136" i="11" a="1"/>
  <c r="CT136" i="11" s="1"/>
  <c r="CS136" i="11" a="1"/>
  <c r="CS136" i="11" s="1"/>
  <c r="CR136" i="11" a="1"/>
  <c r="CR136" i="11" s="1"/>
  <c r="CQ136" i="11" a="1"/>
  <c r="CQ136" i="11" s="1"/>
  <c r="CP136" i="11" a="1"/>
  <c r="CP136" i="11" s="1"/>
  <c r="CO136" i="11" a="1"/>
  <c r="CO136" i="11" s="1"/>
  <c r="CN136" i="11" a="1"/>
  <c r="CN136" i="11" s="1"/>
  <c r="CM136" i="11" a="1"/>
  <c r="CM136" i="11" s="1"/>
  <c r="CL136" i="11" a="1"/>
  <c r="CL136" i="11" s="1"/>
  <c r="CK136" i="11" a="1"/>
  <c r="CK136" i="11" s="1"/>
  <c r="CJ136" i="11" a="1"/>
  <c r="CJ136" i="11" s="1"/>
  <c r="CI136" i="11" a="1"/>
  <c r="CI136" i="11" s="1"/>
  <c r="CH136" i="11" a="1"/>
  <c r="CH136" i="11" s="1"/>
  <c r="CG136" i="11" a="1"/>
  <c r="CG136" i="11" s="1"/>
  <c r="CF136" i="11" a="1"/>
  <c r="CF136" i="11" s="1"/>
  <c r="CE136" i="11" a="1"/>
  <c r="CE136" i="11" s="1"/>
  <c r="CD136" i="11"/>
  <c r="CD136" i="11" a="1"/>
  <c r="CC136" i="11" a="1"/>
  <c r="CC136" i="11" s="1"/>
  <c r="CB136" i="11" a="1"/>
  <c r="CB136" i="11" s="1"/>
  <c r="CA136" i="11" a="1"/>
  <c r="CA136" i="11" s="1"/>
  <c r="BZ136" i="11" a="1"/>
  <c r="BZ136" i="11" s="1"/>
  <c r="BY136" i="11" a="1"/>
  <c r="BY136" i="11" s="1"/>
  <c r="BX136" i="11"/>
  <c r="BX136" i="11" a="1"/>
  <c r="BW136" i="11" a="1"/>
  <c r="BW136" i="11" s="1"/>
  <c r="BV136" i="11" a="1"/>
  <c r="BV136" i="11" s="1"/>
  <c r="BU136" i="11" a="1"/>
  <c r="BU136" i="11" s="1"/>
  <c r="BT136" i="11" a="1"/>
  <c r="BT136" i="11" s="1"/>
  <c r="BS136" i="11" a="1"/>
  <c r="BS136" i="11" s="1"/>
  <c r="BR136" i="11" a="1"/>
  <c r="BR136" i="11" s="1"/>
  <c r="BQ136" i="11" a="1"/>
  <c r="BQ136" i="11" s="1"/>
  <c r="BP136" i="11" a="1"/>
  <c r="BP136" i="11" s="1"/>
  <c r="BO136" i="11" a="1"/>
  <c r="BO136" i="11" s="1"/>
  <c r="BN136" i="11" a="1"/>
  <c r="BN136" i="11" s="1"/>
  <c r="BM136" i="11" a="1"/>
  <c r="BM136" i="11" s="1"/>
  <c r="BL136" i="11" a="1"/>
  <c r="BL136" i="11" s="1"/>
  <c r="BK136" i="11" a="1"/>
  <c r="BK136" i="11" s="1"/>
  <c r="BJ136" i="11" a="1"/>
  <c r="BJ136" i="11" s="1"/>
  <c r="BI136" i="11" a="1"/>
  <c r="BI136" i="11" s="1"/>
  <c r="BH136" i="11" a="1"/>
  <c r="BH136" i="11" s="1"/>
  <c r="BG136" i="11" a="1"/>
  <c r="BG136" i="11" s="1"/>
  <c r="BF136" i="11" a="1"/>
  <c r="BF136" i="11" s="1"/>
  <c r="BE136" i="11" a="1"/>
  <c r="BE136" i="11" s="1"/>
  <c r="BD136" i="11"/>
  <c r="BD136" i="11" a="1"/>
  <c r="BC136" i="11" a="1"/>
  <c r="BC136" i="11" s="1"/>
  <c r="BB136" i="11" a="1"/>
  <c r="BB136" i="11" s="1"/>
  <c r="BA136" i="11" a="1"/>
  <c r="BA136" i="11" s="1"/>
  <c r="AZ136" i="11" a="1"/>
  <c r="AZ136" i="11" s="1"/>
  <c r="AY136" i="11" a="1"/>
  <c r="AY136" i="11" s="1"/>
  <c r="AX136" i="11"/>
  <c r="AX136" i="11" a="1"/>
  <c r="AW136" i="11" a="1"/>
  <c r="AW136" i="11" s="1"/>
  <c r="AV136" i="11" a="1"/>
  <c r="AV136" i="11" s="1"/>
  <c r="AU136" i="11" a="1"/>
  <c r="AU136" i="11" s="1"/>
  <c r="AT136" i="11" a="1"/>
  <c r="AT136" i="11" s="1"/>
  <c r="AS136" i="11" a="1"/>
  <c r="AS136" i="11" s="1"/>
  <c r="AR136" i="11" a="1"/>
  <c r="AR136" i="11" s="1"/>
  <c r="AQ136" i="11" a="1"/>
  <c r="AQ136" i="11" s="1"/>
  <c r="AP136" i="11" a="1"/>
  <c r="AP136" i="11" s="1"/>
  <c r="AO136" i="11" a="1"/>
  <c r="AO136" i="11" s="1"/>
  <c r="AN136" i="11" a="1"/>
  <c r="AN136" i="11" s="1"/>
  <c r="AM136" i="11" a="1"/>
  <c r="AM136" i="11" s="1"/>
  <c r="AL136" i="11" a="1"/>
  <c r="AL136" i="11" s="1"/>
  <c r="AK136" i="11" a="1"/>
  <c r="AK136" i="11" s="1"/>
  <c r="AJ136" i="11" a="1"/>
  <c r="AJ136" i="11" s="1"/>
  <c r="AI136" i="11" a="1"/>
  <c r="AI136" i="11" s="1"/>
  <c r="AH136" i="11" a="1"/>
  <c r="AH136" i="11" s="1"/>
  <c r="AG136" i="11" a="1"/>
  <c r="AG136" i="11" s="1"/>
  <c r="AF136" i="11" a="1"/>
  <c r="AF136" i="11" s="1"/>
  <c r="AE136" i="11" a="1"/>
  <c r="AE136" i="11" s="1"/>
  <c r="AD136" i="11" a="1"/>
  <c r="AD136" i="11" s="1"/>
  <c r="AC136" i="11" a="1"/>
  <c r="AC136" i="11" s="1"/>
  <c r="AB136" i="11" a="1"/>
  <c r="AB136" i="11" s="1"/>
  <c r="AA136" i="11" a="1"/>
  <c r="AA136" i="11" s="1"/>
  <c r="Z136" i="11" a="1"/>
  <c r="Z136" i="11" s="1"/>
  <c r="Y136" i="11" a="1"/>
  <c r="Y136" i="11" s="1"/>
  <c r="X136" i="11"/>
  <c r="X136" i="11" a="1"/>
  <c r="W136" i="11" a="1"/>
  <c r="W136" i="11" s="1"/>
  <c r="V136" i="11" a="1"/>
  <c r="V136" i="11" s="1"/>
  <c r="U136" i="11" a="1"/>
  <c r="U136" i="11" s="1"/>
  <c r="T136" i="11" a="1"/>
  <c r="T136" i="11" s="1"/>
  <c r="S136" i="11" a="1"/>
  <c r="S136" i="11" s="1"/>
  <c r="R136" i="11" a="1"/>
  <c r="R136" i="11" s="1"/>
  <c r="Q136" i="11" a="1"/>
  <c r="Q136" i="11" s="1"/>
  <c r="P136" i="11" a="1"/>
  <c r="P136" i="11" s="1"/>
  <c r="O136" i="11" a="1"/>
  <c r="O136" i="11" s="1"/>
  <c r="N136" i="11" a="1"/>
  <c r="N136" i="11" s="1"/>
  <c r="M136" i="11" a="1"/>
  <c r="M136" i="11" s="1"/>
  <c r="L136" i="11" a="1"/>
  <c r="L136" i="11" s="1"/>
  <c r="K136" i="11" a="1"/>
  <c r="K136" i="11" s="1"/>
  <c r="J136" i="11" a="1"/>
  <c r="J136" i="11" s="1"/>
  <c r="I136" i="11" a="1"/>
  <c r="I136" i="11" s="1"/>
  <c r="H136" i="11" a="1"/>
  <c r="H136" i="11" s="1"/>
  <c r="G136" i="11" a="1"/>
  <c r="G136" i="11" s="1"/>
  <c r="F136" i="11" a="1"/>
  <c r="F136" i="11" s="1"/>
  <c r="E136" i="11" a="1"/>
  <c r="E136" i="11" s="1"/>
  <c r="D136" i="11" a="1"/>
  <c r="D136" i="11" s="1"/>
  <c r="C136" i="11" a="1"/>
  <c r="C136" i="11" s="1"/>
  <c r="EH135" i="11" a="1"/>
  <c r="EH135" i="11" s="1"/>
  <c r="EG135" i="11" a="1"/>
  <c r="EG135" i="11" s="1"/>
  <c r="EF135" i="11" a="1"/>
  <c r="EF135" i="11" s="1"/>
  <c r="EE135" i="11" a="1"/>
  <c r="EE135" i="11" s="1"/>
  <c r="ED135" i="11" a="1"/>
  <c r="ED135" i="11" s="1"/>
  <c r="EC135" i="11" a="1"/>
  <c r="EC135" i="11" s="1"/>
  <c r="EB135" i="11" a="1"/>
  <c r="EB135" i="11" s="1"/>
  <c r="EA135" i="11" a="1"/>
  <c r="EA135" i="11" s="1"/>
  <c r="DZ135" i="11" a="1"/>
  <c r="DZ135" i="11" s="1"/>
  <c r="DY135" i="11" a="1"/>
  <c r="DY135" i="11" s="1"/>
  <c r="DW135" i="11" a="1"/>
  <c r="DW135" i="11" s="1"/>
  <c r="DV135" i="11" a="1"/>
  <c r="DV135" i="11" s="1"/>
  <c r="DU135" i="11" a="1"/>
  <c r="DU135" i="11" s="1"/>
  <c r="DT135" i="11" a="1"/>
  <c r="DT135" i="11" s="1"/>
  <c r="DS135" i="11" a="1"/>
  <c r="DS135" i="11" s="1"/>
  <c r="DR135" i="11" a="1"/>
  <c r="DR135" i="11" s="1"/>
  <c r="DQ135" i="11" a="1"/>
  <c r="DQ135" i="11" s="1"/>
  <c r="DP135" i="11" a="1"/>
  <c r="DP135" i="11" s="1"/>
  <c r="DO135" i="11" a="1"/>
  <c r="DO135" i="11" s="1"/>
  <c r="DN135" i="11"/>
  <c r="DN135" i="11" a="1"/>
  <c r="DM135" i="11" a="1"/>
  <c r="DM135" i="11" s="1"/>
  <c r="DL135" i="11" a="1"/>
  <c r="DL135" i="11" s="1"/>
  <c r="DK135" i="11" a="1"/>
  <c r="DK135" i="11" s="1"/>
  <c r="DJ135" i="11" a="1"/>
  <c r="DJ135" i="11" s="1"/>
  <c r="DI135" i="11" a="1"/>
  <c r="DI135" i="11" s="1"/>
  <c r="DH135" i="11"/>
  <c r="DH135" i="11" a="1"/>
  <c r="DG135" i="11" a="1"/>
  <c r="DG135" i="11" s="1"/>
  <c r="DF135" i="11" a="1"/>
  <c r="DF135" i="11" s="1"/>
  <c r="DE135" i="11" a="1"/>
  <c r="DE135" i="11" s="1"/>
  <c r="DD135" i="11" a="1"/>
  <c r="DD135" i="11" s="1"/>
  <c r="DC135" i="11" a="1"/>
  <c r="DC135" i="11" s="1"/>
  <c r="DB135" i="11" a="1"/>
  <c r="DB135" i="11" s="1"/>
  <c r="DA135" i="11" a="1"/>
  <c r="DA135" i="11" s="1"/>
  <c r="CZ135" i="11" a="1"/>
  <c r="CZ135" i="11" s="1"/>
  <c r="CY135" i="11" a="1"/>
  <c r="CY135" i="11" s="1"/>
  <c r="CX135" i="11" a="1"/>
  <c r="CX135" i="11" s="1"/>
  <c r="CW135" i="11" a="1"/>
  <c r="CW135" i="11" s="1"/>
  <c r="CV135" i="11" a="1"/>
  <c r="CV135" i="11" s="1"/>
  <c r="CU135" i="11" a="1"/>
  <c r="CU135" i="11" s="1"/>
  <c r="CT135" i="11" a="1"/>
  <c r="CT135" i="11" s="1"/>
  <c r="CS135" i="11" a="1"/>
  <c r="CS135" i="11" s="1"/>
  <c r="CR135" i="11" a="1"/>
  <c r="CR135" i="11" s="1"/>
  <c r="CQ135" i="11" a="1"/>
  <c r="CQ135" i="11" s="1"/>
  <c r="CP135" i="11" a="1"/>
  <c r="CP135" i="11" s="1"/>
  <c r="CO135" i="11" a="1"/>
  <c r="CO135" i="11" s="1"/>
  <c r="CN135" i="11"/>
  <c r="CN135" i="11" a="1"/>
  <c r="CM135" i="11" a="1"/>
  <c r="CM135" i="11" s="1"/>
  <c r="CL135" i="11" a="1"/>
  <c r="CL135" i="11" s="1"/>
  <c r="CK135" i="11" a="1"/>
  <c r="CK135" i="11" s="1"/>
  <c r="CJ135" i="11" a="1"/>
  <c r="CJ135" i="11" s="1"/>
  <c r="CI135" i="11" a="1"/>
  <c r="CI135" i="11" s="1"/>
  <c r="CH135" i="11"/>
  <c r="CH135" i="11" a="1"/>
  <c r="CG135" i="11" a="1"/>
  <c r="CG135" i="11" s="1"/>
  <c r="CF135" i="11" a="1"/>
  <c r="CF135" i="11" s="1"/>
  <c r="CE135" i="11" a="1"/>
  <c r="CE135" i="11" s="1"/>
  <c r="CD135" i="11" a="1"/>
  <c r="CD135" i="11" s="1"/>
  <c r="CC135" i="11" a="1"/>
  <c r="CC135" i="11" s="1"/>
  <c r="CB135" i="11" a="1"/>
  <c r="CB135" i="11" s="1"/>
  <c r="CA135" i="11" a="1"/>
  <c r="CA135" i="11" s="1"/>
  <c r="BZ135" i="11" a="1"/>
  <c r="BZ135" i="11" s="1"/>
  <c r="BY135" i="11" a="1"/>
  <c r="BY135" i="11" s="1"/>
  <c r="BX135" i="11" a="1"/>
  <c r="BX135" i="11" s="1"/>
  <c r="BW135" i="11" a="1"/>
  <c r="BW135" i="11" s="1"/>
  <c r="BV135" i="11" a="1"/>
  <c r="BV135" i="11" s="1"/>
  <c r="BU135" i="11" a="1"/>
  <c r="BU135" i="11" s="1"/>
  <c r="BT135" i="11" a="1"/>
  <c r="BT135" i="11" s="1"/>
  <c r="BS135" i="11" a="1"/>
  <c r="BS135" i="11" s="1"/>
  <c r="BR135" i="11" a="1"/>
  <c r="BR135" i="11" s="1"/>
  <c r="BQ135" i="11" a="1"/>
  <c r="BQ135" i="11" s="1"/>
  <c r="BP135" i="11" a="1"/>
  <c r="BP135" i="11" s="1"/>
  <c r="BO135" i="11" a="1"/>
  <c r="BO135" i="11" s="1"/>
  <c r="BN135" i="11" a="1"/>
  <c r="BN135" i="11" s="1"/>
  <c r="BM135" i="11" a="1"/>
  <c r="BM135" i="11" s="1"/>
  <c r="BL135" i="11" a="1"/>
  <c r="BL135" i="11" s="1"/>
  <c r="BK135" i="11" a="1"/>
  <c r="BK135" i="11" s="1"/>
  <c r="BJ135" i="11" a="1"/>
  <c r="BJ135" i="11" s="1"/>
  <c r="BI135" i="11" a="1"/>
  <c r="BI135" i="11" s="1"/>
  <c r="BH135" i="11"/>
  <c r="BH135" i="11" a="1"/>
  <c r="BG135" i="11" a="1"/>
  <c r="BG135" i="11" s="1"/>
  <c r="BF135" i="11" a="1"/>
  <c r="BF135" i="11" s="1"/>
  <c r="BE135" i="11" a="1"/>
  <c r="BE135" i="11" s="1"/>
  <c r="BD135" i="11" a="1"/>
  <c r="BD135" i="11" s="1"/>
  <c r="BC135" i="11" a="1"/>
  <c r="BC135" i="11" s="1"/>
  <c r="BB135" i="11" a="1"/>
  <c r="BB135" i="11" s="1"/>
  <c r="BA135" i="11" a="1"/>
  <c r="BA135" i="11" s="1"/>
  <c r="AZ135" i="11" a="1"/>
  <c r="AZ135" i="11" s="1"/>
  <c r="AY135" i="11" a="1"/>
  <c r="AY135" i="11" s="1"/>
  <c r="AX135" i="11" a="1"/>
  <c r="AX135" i="11" s="1"/>
  <c r="AW135" i="11" a="1"/>
  <c r="AW135" i="11" s="1"/>
  <c r="AV135" i="11" a="1"/>
  <c r="AV135" i="11" s="1"/>
  <c r="AU135" i="11" a="1"/>
  <c r="AU135" i="11" s="1"/>
  <c r="AT135" i="11" a="1"/>
  <c r="AT135" i="11" s="1"/>
  <c r="AS135" i="11" a="1"/>
  <c r="AS135" i="11" s="1"/>
  <c r="AR135" i="11" a="1"/>
  <c r="AR135" i="11" s="1"/>
  <c r="AQ135" i="11" a="1"/>
  <c r="AQ135" i="11" s="1"/>
  <c r="AP135" i="11" a="1"/>
  <c r="AP135" i="11" s="1"/>
  <c r="AO135" i="11" a="1"/>
  <c r="AO135" i="11" s="1"/>
  <c r="AN135" i="11" a="1"/>
  <c r="AN135" i="11" s="1"/>
  <c r="AM135" i="11" a="1"/>
  <c r="AM135" i="11" s="1"/>
  <c r="AL135" i="11" a="1"/>
  <c r="AL135" i="11" s="1"/>
  <c r="AK135" i="11" a="1"/>
  <c r="AK135" i="11" s="1"/>
  <c r="AJ135" i="11" a="1"/>
  <c r="AJ135" i="11" s="1"/>
  <c r="AI135" i="11" a="1"/>
  <c r="AI135" i="11" s="1"/>
  <c r="AH135" i="11" a="1"/>
  <c r="AH135" i="11" s="1"/>
  <c r="AG135" i="11" a="1"/>
  <c r="AG135" i="11" s="1"/>
  <c r="AF135" i="11" a="1"/>
  <c r="AF135" i="11" s="1"/>
  <c r="AE135" i="11" a="1"/>
  <c r="AE135" i="11" s="1"/>
  <c r="AD135" i="11" a="1"/>
  <c r="AD135" i="11" s="1"/>
  <c r="AC135" i="11" a="1"/>
  <c r="AC135" i="11" s="1"/>
  <c r="AB135" i="11" a="1"/>
  <c r="AB135" i="11" s="1"/>
  <c r="AA135" i="11" a="1"/>
  <c r="AA135" i="11" s="1"/>
  <c r="Z135" i="11" a="1"/>
  <c r="Z135" i="11" s="1"/>
  <c r="Y135" i="11" a="1"/>
  <c r="Y135" i="11" s="1"/>
  <c r="X135" i="11" a="1"/>
  <c r="X135" i="11" s="1"/>
  <c r="W135" i="11" a="1"/>
  <c r="W135" i="11" s="1"/>
  <c r="V135" i="11" a="1"/>
  <c r="V135" i="11" s="1"/>
  <c r="U135" i="11" a="1"/>
  <c r="U135" i="11" s="1"/>
  <c r="T135" i="11" a="1"/>
  <c r="T135" i="11" s="1"/>
  <c r="S135" i="11" a="1"/>
  <c r="S135" i="11" s="1"/>
  <c r="R135" i="11" a="1"/>
  <c r="R135" i="11" s="1"/>
  <c r="Q135" i="11" a="1"/>
  <c r="Q135" i="11" s="1"/>
  <c r="P135" i="11"/>
  <c r="P135" i="11" a="1"/>
  <c r="O135" i="11" a="1"/>
  <c r="O135" i="11" s="1"/>
  <c r="N135" i="11" a="1"/>
  <c r="N135" i="11" s="1"/>
  <c r="M135" i="11" a="1"/>
  <c r="M135" i="11" s="1"/>
  <c r="L135" i="11" a="1"/>
  <c r="L135" i="11" s="1"/>
  <c r="K135" i="11" a="1"/>
  <c r="K135" i="11" s="1"/>
  <c r="J135" i="11" a="1"/>
  <c r="J135" i="11" s="1"/>
  <c r="I135" i="11" a="1"/>
  <c r="I135" i="11" s="1"/>
  <c r="H135" i="11" a="1"/>
  <c r="H135" i="11" s="1"/>
  <c r="G135" i="11" a="1"/>
  <c r="G135" i="11" s="1"/>
  <c r="F135" i="11" a="1"/>
  <c r="F135" i="11" s="1"/>
  <c r="E135" i="11" a="1"/>
  <c r="E135" i="11" s="1"/>
  <c r="D135" i="11" a="1"/>
  <c r="D135" i="11" s="1"/>
  <c r="C135" i="11" a="1"/>
  <c r="C135" i="11" s="1"/>
  <c r="EH134" i="11" a="1"/>
  <c r="EH134" i="11" s="1"/>
  <c r="EG134" i="11" a="1"/>
  <c r="EG134" i="11" s="1"/>
  <c r="EF134" i="11" a="1"/>
  <c r="EF134" i="11" s="1"/>
  <c r="EE134" i="11" a="1"/>
  <c r="EE134" i="11" s="1"/>
  <c r="ED134" i="11" a="1"/>
  <c r="ED134" i="11" s="1"/>
  <c r="EC134" i="11" a="1"/>
  <c r="EC134" i="11" s="1"/>
  <c r="EB134" i="11" a="1"/>
  <c r="EB134" i="11" s="1"/>
  <c r="EA134" i="11" a="1"/>
  <c r="EA134" i="11" s="1"/>
  <c r="DZ134" i="11" a="1"/>
  <c r="DZ134" i="11" s="1"/>
  <c r="DY134" i="11"/>
  <c r="DY134" i="11" a="1"/>
  <c r="DX134" i="11" a="1"/>
  <c r="DX134" i="11" s="1"/>
  <c r="DV134" i="11" a="1"/>
  <c r="DV134" i="11" s="1"/>
  <c r="DU134" i="11" a="1"/>
  <c r="DU134" i="11" s="1"/>
  <c r="DT134" i="11" a="1"/>
  <c r="DT134" i="11" s="1"/>
  <c r="DS134" i="11" a="1"/>
  <c r="DS134" i="11" s="1"/>
  <c r="DR134" i="11"/>
  <c r="DR134" i="11" a="1"/>
  <c r="DQ134" i="11" a="1"/>
  <c r="DQ134" i="11" s="1"/>
  <c r="DP134" i="11" a="1"/>
  <c r="DP134" i="11" s="1"/>
  <c r="DO134" i="11" a="1"/>
  <c r="DO134" i="11" s="1"/>
  <c r="DN134" i="11" a="1"/>
  <c r="DN134" i="11" s="1"/>
  <c r="DM134" i="11" a="1"/>
  <c r="DM134" i="11" s="1"/>
  <c r="DL134" i="11" a="1"/>
  <c r="DL134" i="11" s="1"/>
  <c r="DK134" i="11" a="1"/>
  <c r="DK134" i="11" s="1"/>
  <c r="DJ134" i="11" a="1"/>
  <c r="DJ134" i="11" s="1"/>
  <c r="DI134" i="11" a="1"/>
  <c r="DI134" i="11" s="1"/>
  <c r="DH134" i="11" a="1"/>
  <c r="DH134" i="11" s="1"/>
  <c r="DG134" i="11" a="1"/>
  <c r="DG134" i="11" s="1"/>
  <c r="DF134" i="11" a="1"/>
  <c r="DF134" i="11" s="1"/>
  <c r="DE134" i="11" a="1"/>
  <c r="DE134" i="11" s="1"/>
  <c r="DD134" i="11" a="1"/>
  <c r="DD134" i="11" s="1"/>
  <c r="DC134" i="11" a="1"/>
  <c r="DC134" i="11" s="1"/>
  <c r="DB134" i="11" a="1"/>
  <c r="DB134" i="11" s="1"/>
  <c r="DA134" i="11" a="1"/>
  <c r="DA134" i="11" s="1"/>
  <c r="CZ134" i="11"/>
  <c r="CZ134" i="11" a="1"/>
  <c r="CY134" i="11" a="1"/>
  <c r="CY134" i="11" s="1"/>
  <c r="CX134" i="11" a="1"/>
  <c r="CX134" i="11" s="1"/>
  <c r="CW134" i="11" a="1"/>
  <c r="CW134" i="11" s="1"/>
  <c r="CV134" i="11" a="1"/>
  <c r="CV134" i="11" s="1"/>
  <c r="CU134" i="11" a="1"/>
  <c r="CU134" i="11" s="1"/>
  <c r="CT134" i="11" a="1"/>
  <c r="CT134" i="11" s="1"/>
  <c r="CS134" i="11" a="1"/>
  <c r="CS134" i="11" s="1"/>
  <c r="CR134" i="11" a="1"/>
  <c r="CR134" i="11" s="1"/>
  <c r="CQ134" i="11" a="1"/>
  <c r="CQ134" i="11" s="1"/>
  <c r="CP134" i="11" a="1"/>
  <c r="CP134" i="11" s="1"/>
  <c r="CO134" i="11" a="1"/>
  <c r="CO134" i="11" s="1"/>
  <c r="CN134" i="11" a="1"/>
  <c r="CN134" i="11" s="1"/>
  <c r="CM134" i="11" a="1"/>
  <c r="CM134" i="11" s="1"/>
  <c r="CL134" i="11" a="1"/>
  <c r="CL134" i="11" s="1"/>
  <c r="CK134" i="11" a="1"/>
  <c r="CK134" i="11" s="1"/>
  <c r="CJ134" i="11" a="1"/>
  <c r="CJ134" i="11" s="1"/>
  <c r="CI134" i="11" a="1"/>
  <c r="CI134" i="11" s="1"/>
  <c r="CH134" i="11" a="1"/>
  <c r="CH134" i="11" s="1"/>
  <c r="CG134" i="11" a="1"/>
  <c r="CG134" i="11" s="1"/>
  <c r="CF134" i="11"/>
  <c r="CF134" i="11" a="1"/>
  <c r="CE134" i="11" a="1"/>
  <c r="CE134" i="11" s="1"/>
  <c r="CD134" i="11" a="1"/>
  <c r="CD134" i="11" s="1"/>
  <c r="CC134" i="11" a="1"/>
  <c r="CC134" i="11" s="1"/>
  <c r="CB134" i="11" a="1"/>
  <c r="CB134" i="11" s="1"/>
  <c r="CA134" i="11" a="1"/>
  <c r="CA134" i="11" s="1"/>
  <c r="BZ134" i="11" a="1"/>
  <c r="BZ134" i="11" s="1"/>
  <c r="BY134" i="11" a="1"/>
  <c r="BY134" i="11" s="1"/>
  <c r="BX134" i="11" a="1"/>
  <c r="BX134" i="11" s="1"/>
  <c r="BW134" i="11" a="1"/>
  <c r="BW134" i="11" s="1"/>
  <c r="BV134" i="11" a="1"/>
  <c r="BV134" i="11" s="1"/>
  <c r="BU134" i="11" a="1"/>
  <c r="BU134" i="11" s="1"/>
  <c r="BT134" i="11" a="1"/>
  <c r="BT134" i="11" s="1"/>
  <c r="BS134" i="11" a="1"/>
  <c r="BS134" i="11" s="1"/>
  <c r="BR134" i="11" a="1"/>
  <c r="BR134" i="11" s="1"/>
  <c r="BQ134" i="11" a="1"/>
  <c r="BQ134" i="11" s="1"/>
  <c r="BP134" i="11" a="1"/>
  <c r="BP134" i="11" s="1"/>
  <c r="BO134" i="11" a="1"/>
  <c r="BO134" i="11" s="1"/>
  <c r="BN134" i="11"/>
  <c r="BN134" i="11" a="1"/>
  <c r="BM134" i="11" a="1"/>
  <c r="BM134" i="11" s="1"/>
  <c r="BL134" i="11"/>
  <c r="BL134" i="11" a="1"/>
  <c r="BK134" i="11" a="1"/>
  <c r="BK134" i="11" s="1"/>
  <c r="BJ134" i="11" a="1"/>
  <c r="BJ134" i="11" s="1"/>
  <c r="BI134" i="11" a="1"/>
  <c r="BI134" i="11" s="1"/>
  <c r="BH134" i="11"/>
  <c r="BH134" i="11" a="1"/>
  <c r="BG134" i="11" a="1"/>
  <c r="BG134" i="11" s="1"/>
  <c r="BF134" i="11"/>
  <c r="BF134" i="11" a="1"/>
  <c r="BE134" i="11" a="1"/>
  <c r="BE134" i="11" s="1"/>
  <c r="BD134" i="11" a="1"/>
  <c r="BD134" i="11" s="1"/>
  <c r="BC134" i="11" a="1"/>
  <c r="BC134" i="11" s="1"/>
  <c r="BB134" i="11" a="1"/>
  <c r="BB134" i="11" s="1"/>
  <c r="BA134" i="11" a="1"/>
  <c r="BA134" i="11" s="1"/>
  <c r="AZ134" i="11" a="1"/>
  <c r="AZ134" i="11" s="1"/>
  <c r="AY134" i="11" a="1"/>
  <c r="AY134" i="11" s="1"/>
  <c r="AX134" i="11" a="1"/>
  <c r="AX134" i="11" s="1"/>
  <c r="AW134" i="11" a="1"/>
  <c r="AW134" i="11" s="1"/>
  <c r="AV134" i="11" a="1"/>
  <c r="AV134" i="11" s="1"/>
  <c r="AU134" i="11" a="1"/>
  <c r="AU134" i="11" s="1"/>
  <c r="AT134" i="11" a="1"/>
  <c r="AT134" i="11" s="1"/>
  <c r="AS134" i="11" a="1"/>
  <c r="AS134" i="11" s="1"/>
  <c r="AR134" i="11" a="1"/>
  <c r="AR134" i="11" s="1"/>
  <c r="AQ134" i="11" a="1"/>
  <c r="AQ134" i="11" s="1"/>
  <c r="AP134" i="11" a="1"/>
  <c r="AP134" i="11" s="1"/>
  <c r="AO134" i="11" a="1"/>
  <c r="AO134" i="11" s="1"/>
  <c r="AN134" i="11"/>
  <c r="AN134" i="11" a="1"/>
  <c r="AM134" i="11" a="1"/>
  <c r="AM134" i="11" s="1"/>
  <c r="AL134" i="11" a="1"/>
  <c r="AL134" i="11" s="1"/>
  <c r="AK134" i="11" a="1"/>
  <c r="AK134" i="11" s="1"/>
  <c r="AJ134" i="11" a="1"/>
  <c r="AJ134" i="11" s="1"/>
  <c r="AI134" i="11" a="1"/>
  <c r="AI134" i="11" s="1"/>
  <c r="AH134" i="11" a="1"/>
  <c r="AH134" i="11" s="1"/>
  <c r="AG134" i="11" a="1"/>
  <c r="AG134" i="11" s="1"/>
  <c r="AF134" i="11" a="1"/>
  <c r="AF134" i="11" s="1"/>
  <c r="AE134" i="11" a="1"/>
  <c r="AE134" i="11" s="1"/>
  <c r="AD134" i="11" a="1"/>
  <c r="AD134" i="11" s="1"/>
  <c r="AC134" i="11" a="1"/>
  <c r="AC134" i="11" s="1"/>
  <c r="AB134" i="11" a="1"/>
  <c r="AB134" i="11" s="1"/>
  <c r="AA134" i="11" a="1"/>
  <c r="AA134" i="11" s="1"/>
  <c r="Z134" i="11" a="1"/>
  <c r="Z134" i="11" s="1"/>
  <c r="Y134" i="11" a="1"/>
  <c r="Y134" i="11" s="1"/>
  <c r="X134" i="11" a="1"/>
  <c r="X134" i="11" s="1"/>
  <c r="W134" i="11" a="1"/>
  <c r="W134" i="11" s="1"/>
  <c r="V134" i="11" a="1"/>
  <c r="V134" i="11" s="1"/>
  <c r="U134" i="11" a="1"/>
  <c r="U134" i="11" s="1"/>
  <c r="T134" i="11"/>
  <c r="T134" i="11" a="1"/>
  <c r="S134" i="11" a="1"/>
  <c r="S134" i="11" s="1"/>
  <c r="R134" i="11" a="1"/>
  <c r="R134" i="11" s="1"/>
  <c r="Q134" i="11" a="1"/>
  <c r="Q134" i="11" s="1"/>
  <c r="P134" i="11" a="1"/>
  <c r="P134" i="11" s="1"/>
  <c r="O134" i="11" a="1"/>
  <c r="O134" i="11" s="1"/>
  <c r="N134" i="11" a="1"/>
  <c r="N134" i="11" s="1"/>
  <c r="M134" i="11" a="1"/>
  <c r="M134" i="11" s="1"/>
  <c r="L134" i="11" a="1"/>
  <c r="L134" i="11" s="1"/>
  <c r="K134" i="11" a="1"/>
  <c r="K134" i="11" s="1"/>
  <c r="J134" i="11" a="1"/>
  <c r="J134" i="11" s="1"/>
  <c r="I134" i="11" a="1"/>
  <c r="I134" i="11" s="1"/>
  <c r="H134" i="11" a="1"/>
  <c r="H134" i="11" s="1"/>
  <c r="G134" i="11" a="1"/>
  <c r="G134" i="11" s="1"/>
  <c r="F134" i="11" a="1"/>
  <c r="F134" i="11" s="1"/>
  <c r="E134" i="11" a="1"/>
  <c r="E134" i="11" s="1"/>
  <c r="D134" i="11" a="1"/>
  <c r="D134" i="11" s="1"/>
  <c r="C134" i="11" a="1"/>
  <c r="C134" i="11" s="1"/>
  <c r="EH133" i="11" a="1"/>
  <c r="EH133" i="11" s="1"/>
  <c r="EG133" i="11" a="1"/>
  <c r="EG133" i="11" s="1"/>
  <c r="EF133" i="11" a="1"/>
  <c r="EF133" i="11" s="1"/>
  <c r="EE133" i="11"/>
  <c r="EE133" i="11" a="1"/>
  <c r="ED133" i="11" a="1"/>
  <c r="ED133" i="11" s="1"/>
  <c r="EC133" i="11" a="1"/>
  <c r="EC133" i="11" s="1"/>
  <c r="EB133" i="11" a="1"/>
  <c r="EB133" i="11" s="1"/>
  <c r="EA133" i="11" a="1"/>
  <c r="EA133" i="11" s="1"/>
  <c r="DZ133" i="11" a="1"/>
  <c r="DZ133" i="11" s="1"/>
  <c r="DY133" i="11"/>
  <c r="DY133" i="11" a="1"/>
  <c r="DX133" i="11" a="1"/>
  <c r="DX133" i="11" s="1"/>
  <c r="DW133" i="11" a="1"/>
  <c r="DW133" i="11" s="1"/>
  <c r="DU133" i="11" a="1"/>
  <c r="DU133" i="11" s="1"/>
  <c r="DT133" i="11" a="1"/>
  <c r="DT133" i="11" s="1"/>
  <c r="DS133" i="11" a="1"/>
  <c r="DS133" i="11" s="1"/>
  <c r="DR133" i="11" a="1"/>
  <c r="DR133" i="11" s="1"/>
  <c r="DQ133" i="11" a="1"/>
  <c r="DQ133" i="11" s="1"/>
  <c r="DP133" i="11" a="1"/>
  <c r="DP133" i="11" s="1"/>
  <c r="DO133" i="11" a="1"/>
  <c r="DO133" i="11" s="1"/>
  <c r="DN133" i="11" a="1"/>
  <c r="DN133" i="11" s="1"/>
  <c r="DM133" i="11" a="1"/>
  <c r="DM133" i="11" s="1"/>
  <c r="DL133" i="11" a="1"/>
  <c r="DL133" i="11" s="1"/>
  <c r="DK133" i="11" a="1"/>
  <c r="DK133" i="11" s="1"/>
  <c r="DJ133" i="11" a="1"/>
  <c r="DJ133" i="11" s="1"/>
  <c r="DI133" i="11" a="1"/>
  <c r="DI133" i="11" s="1"/>
  <c r="DH133" i="11" a="1"/>
  <c r="DH133" i="11" s="1"/>
  <c r="DG133" i="11" a="1"/>
  <c r="DG133" i="11" s="1"/>
  <c r="DF133" i="11" a="1"/>
  <c r="DF133" i="11" s="1"/>
  <c r="DE133" i="11" a="1"/>
  <c r="DE133" i="11" s="1"/>
  <c r="DD133" i="11" a="1"/>
  <c r="DD133" i="11" s="1"/>
  <c r="DC133" i="11" a="1"/>
  <c r="DC133" i="11" s="1"/>
  <c r="DB133" i="11" a="1"/>
  <c r="DB133" i="11" s="1"/>
  <c r="DA133" i="11" a="1"/>
  <c r="DA133" i="11" s="1"/>
  <c r="CZ133" i="11" a="1"/>
  <c r="CZ133" i="11" s="1"/>
  <c r="CY133" i="11" a="1"/>
  <c r="CY133" i="11" s="1"/>
  <c r="CX133" i="11" a="1"/>
  <c r="CX133" i="11" s="1"/>
  <c r="CW133" i="11" a="1"/>
  <c r="CW133" i="11" s="1"/>
  <c r="CV133" i="11"/>
  <c r="CV133" i="11" a="1"/>
  <c r="CU133" i="11" a="1"/>
  <c r="CU133" i="11" s="1"/>
  <c r="CT133" i="11" a="1"/>
  <c r="CT133" i="11" s="1"/>
  <c r="CS133" i="11" a="1"/>
  <c r="CS133" i="11" s="1"/>
  <c r="CR133" i="11" a="1"/>
  <c r="CR133" i="11" s="1"/>
  <c r="CQ133" i="11" a="1"/>
  <c r="CQ133" i="11" s="1"/>
  <c r="CP133" i="11"/>
  <c r="CP133" i="11" a="1"/>
  <c r="CO133" i="11" a="1"/>
  <c r="CO133" i="11" s="1"/>
  <c r="CN133" i="11" a="1"/>
  <c r="CN133" i="11" s="1"/>
  <c r="CM133" i="11" a="1"/>
  <c r="CM133" i="11" s="1"/>
  <c r="CL133" i="11" a="1"/>
  <c r="CL133" i="11" s="1"/>
  <c r="CK133" i="11" a="1"/>
  <c r="CK133" i="11" s="1"/>
  <c r="CJ133" i="11" a="1"/>
  <c r="CJ133" i="11" s="1"/>
  <c r="CI133" i="11" a="1"/>
  <c r="CI133" i="11" s="1"/>
  <c r="CH133" i="11" a="1"/>
  <c r="CH133" i="11" s="1"/>
  <c r="CG133" i="11" a="1"/>
  <c r="CG133" i="11" s="1"/>
  <c r="CF133" i="11" a="1"/>
  <c r="CF133" i="11" s="1"/>
  <c r="CE133" i="11" a="1"/>
  <c r="CE133" i="11" s="1"/>
  <c r="CD133" i="11" a="1"/>
  <c r="CD133" i="11" s="1"/>
  <c r="CC133" i="11" a="1"/>
  <c r="CC133" i="11" s="1"/>
  <c r="CB133" i="11" a="1"/>
  <c r="CB133" i="11" s="1"/>
  <c r="CA133" i="11" a="1"/>
  <c r="CA133" i="11" s="1"/>
  <c r="BZ133" i="11" a="1"/>
  <c r="BZ133" i="11" s="1"/>
  <c r="BY133" i="11" a="1"/>
  <c r="BY133" i="11" s="1"/>
  <c r="BX133" i="11"/>
  <c r="BX133" i="11" a="1"/>
  <c r="BW133" i="11" a="1"/>
  <c r="BW133" i="11" s="1"/>
  <c r="BV133" i="11" a="1"/>
  <c r="BV133" i="11" s="1"/>
  <c r="BU133" i="11" a="1"/>
  <c r="BU133" i="11" s="1"/>
  <c r="BT133" i="11" a="1"/>
  <c r="BT133" i="11" s="1"/>
  <c r="BS133" i="11" a="1"/>
  <c r="BS133" i="11" s="1"/>
  <c r="BR133" i="11" a="1"/>
  <c r="BR133" i="11" s="1"/>
  <c r="BQ133" i="11" a="1"/>
  <c r="BQ133" i="11" s="1"/>
  <c r="BP133" i="11" a="1"/>
  <c r="BP133" i="11" s="1"/>
  <c r="BO133" i="11" a="1"/>
  <c r="BO133" i="11" s="1"/>
  <c r="BN133" i="11" a="1"/>
  <c r="BN133" i="11" s="1"/>
  <c r="BM133" i="11" a="1"/>
  <c r="BM133" i="11" s="1"/>
  <c r="BL133" i="11"/>
  <c r="BL133" i="11" a="1"/>
  <c r="BK133" i="11" a="1"/>
  <c r="BK133" i="11" s="1"/>
  <c r="BJ133" i="11" a="1"/>
  <c r="BJ133" i="11" s="1"/>
  <c r="BI133" i="11" a="1"/>
  <c r="BI133" i="11" s="1"/>
  <c r="BH133" i="11" a="1"/>
  <c r="BH133" i="11" s="1"/>
  <c r="BG133" i="11" a="1"/>
  <c r="BG133" i="11" s="1"/>
  <c r="BF133" i="11" a="1"/>
  <c r="BF133" i="11" s="1"/>
  <c r="BE133" i="11" a="1"/>
  <c r="BE133" i="11" s="1"/>
  <c r="BD133" i="11" a="1"/>
  <c r="BD133" i="11" s="1"/>
  <c r="BC133" i="11" a="1"/>
  <c r="BC133" i="11" s="1"/>
  <c r="BB133" i="11" a="1"/>
  <c r="BB133" i="11" s="1"/>
  <c r="BA133" i="11" a="1"/>
  <c r="BA133" i="11" s="1"/>
  <c r="AZ133" i="11" a="1"/>
  <c r="AZ133" i="11" s="1"/>
  <c r="AY133" i="11" a="1"/>
  <c r="AY133" i="11" s="1"/>
  <c r="AX133" i="11" a="1"/>
  <c r="AX133" i="11" s="1"/>
  <c r="AW133" i="11" a="1"/>
  <c r="AW133" i="11" s="1"/>
  <c r="AV133" i="11" a="1"/>
  <c r="AV133" i="11" s="1"/>
  <c r="AU133" i="11" a="1"/>
  <c r="AU133" i="11" s="1"/>
  <c r="AT133" i="11" a="1"/>
  <c r="AT133" i="11" s="1"/>
  <c r="AS133" i="11" a="1"/>
  <c r="AS133" i="11" s="1"/>
  <c r="AR133" i="11" a="1"/>
  <c r="AR133" i="11" s="1"/>
  <c r="AQ133" i="11" a="1"/>
  <c r="AQ133" i="11" s="1"/>
  <c r="AP133" i="11" a="1"/>
  <c r="AP133" i="11" s="1"/>
  <c r="AO133" i="11" a="1"/>
  <c r="AO133" i="11" s="1"/>
  <c r="AN133" i="11" a="1"/>
  <c r="AN133" i="11" s="1"/>
  <c r="AM133" i="11" a="1"/>
  <c r="AM133" i="11" s="1"/>
  <c r="AL133" i="11" a="1"/>
  <c r="AL133" i="11" s="1"/>
  <c r="AK133" i="11" a="1"/>
  <c r="AK133" i="11" s="1"/>
  <c r="AJ133" i="11"/>
  <c r="AJ133" i="11" a="1"/>
  <c r="AI133" i="11" a="1"/>
  <c r="AI133" i="11" s="1"/>
  <c r="AH133" i="11" a="1"/>
  <c r="AH133" i="11" s="1"/>
  <c r="AG133" i="11" a="1"/>
  <c r="AG133" i="11" s="1"/>
  <c r="AF133" i="11" a="1"/>
  <c r="AF133" i="11" s="1"/>
  <c r="AE133" i="11" a="1"/>
  <c r="AE133" i="11" s="1"/>
  <c r="AD133" i="11"/>
  <c r="AD133" i="11" a="1"/>
  <c r="AC133" i="11" a="1"/>
  <c r="AC133" i="11" s="1"/>
  <c r="AB133" i="11" a="1"/>
  <c r="AB133" i="11" s="1"/>
  <c r="AA133" i="11" a="1"/>
  <c r="AA133" i="11" s="1"/>
  <c r="Z133" i="11" a="1"/>
  <c r="Z133" i="11" s="1"/>
  <c r="Y133" i="11" a="1"/>
  <c r="Y133" i="11" s="1"/>
  <c r="X133" i="11" a="1"/>
  <c r="X133" i="11" s="1"/>
  <c r="W133" i="11" a="1"/>
  <c r="W133" i="11" s="1"/>
  <c r="V133" i="11" a="1"/>
  <c r="V133" i="11" s="1"/>
  <c r="U133" i="11" a="1"/>
  <c r="U133" i="11" s="1"/>
  <c r="T133" i="11" a="1"/>
  <c r="T133" i="11" s="1"/>
  <c r="S133" i="11" a="1"/>
  <c r="S133" i="11" s="1"/>
  <c r="R133" i="11" a="1"/>
  <c r="R133" i="11" s="1"/>
  <c r="Q133" i="11" a="1"/>
  <c r="Q133" i="11" s="1"/>
  <c r="P133" i="11" a="1"/>
  <c r="P133" i="11" s="1"/>
  <c r="O133" i="11" a="1"/>
  <c r="O133" i="11" s="1"/>
  <c r="N133" i="11" a="1"/>
  <c r="N133" i="11" s="1"/>
  <c r="M133" i="11" a="1"/>
  <c r="M133" i="11" s="1"/>
  <c r="L133" i="11"/>
  <c r="L133" i="11" a="1"/>
  <c r="K133" i="11" a="1"/>
  <c r="K133" i="11" s="1"/>
  <c r="J133" i="11" a="1"/>
  <c r="J133" i="11" s="1"/>
  <c r="I133" i="11" a="1"/>
  <c r="I133" i="11" s="1"/>
  <c r="H133" i="11" a="1"/>
  <c r="H133" i="11" s="1"/>
  <c r="G133" i="11" a="1"/>
  <c r="G133" i="11" s="1"/>
  <c r="F133" i="11" a="1"/>
  <c r="F133" i="11" s="1"/>
  <c r="E133" i="11" a="1"/>
  <c r="E133" i="11" s="1"/>
  <c r="D133" i="11" a="1"/>
  <c r="D133" i="11" s="1"/>
  <c r="C133" i="11" a="1"/>
  <c r="C133" i="11" s="1"/>
  <c r="EH132" i="11" a="1"/>
  <c r="EH132" i="11" s="1"/>
  <c r="EG132" i="11" a="1"/>
  <c r="EG132" i="11" s="1"/>
  <c r="EF132" i="11" a="1"/>
  <c r="EF132" i="11" s="1"/>
  <c r="EE132" i="11" a="1"/>
  <c r="EE132" i="11" s="1"/>
  <c r="ED132" i="11" a="1"/>
  <c r="ED132" i="11" s="1"/>
  <c r="EC132" i="11" a="1"/>
  <c r="EC132" i="11" s="1"/>
  <c r="EB132" i="11" a="1"/>
  <c r="EB132" i="11" s="1"/>
  <c r="EA132" i="11" a="1"/>
  <c r="EA132" i="11" s="1"/>
  <c r="DZ132" i="11" a="1"/>
  <c r="DZ132" i="11" s="1"/>
  <c r="DY132" i="11" a="1"/>
  <c r="DY132" i="11" s="1"/>
  <c r="DX132" i="11" a="1"/>
  <c r="DX132" i="11" s="1"/>
  <c r="DW132" i="11" a="1"/>
  <c r="DW132" i="11" s="1"/>
  <c r="DV132" i="11" a="1"/>
  <c r="DV132" i="11" s="1"/>
  <c r="DT132" i="11" a="1"/>
  <c r="DT132" i="11" s="1"/>
  <c r="DS132" i="11" a="1"/>
  <c r="DS132" i="11" s="1"/>
  <c r="DR132" i="11" a="1"/>
  <c r="DR132" i="11" s="1"/>
  <c r="DQ132" i="11" a="1"/>
  <c r="DQ132" i="11" s="1"/>
  <c r="DP132" i="11" a="1"/>
  <c r="DP132" i="11" s="1"/>
  <c r="DO132" i="11" a="1"/>
  <c r="DO132" i="11" s="1"/>
  <c r="DN132" i="11" a="1"/>
  <c r="DN132" i="11" s="1"/>
  <c r="DM132" i="11" a="1"/>
  <c r="DM132" i="11" s="1"/>
  <c r="DL132" i="11" a="1"/>
  <c r="DL132" i="11" s="1"/>
  <c r="DK132" i="11" a="1"/>
  <c r="DK132" i="11" s="1"/>
  <c r="DJ132" i="11" a="1"/>
  <c r="DJ132" i="11" s="1"/>
  <c r="DI132" i="11" a="1"/>
  <c r="DI132" i="11" s="1"/>
  <c r="DH132" i="11" a="1"/>
  <c r="DH132" i="11" s="1"/>
  <c r="DG132" i="11" a="1"/>
  <c r="DG132" i="11" s="1"/>
  <c r="DF132" i="11" a="1"/>
  <c r="DF132" i="11" s="1"/>
  <c r="DE132" i="11" a="1"/>
  <c r="DE132" i="11" s="1"/>
  <c r="DD132" i="11" a="1"/>
  <c r="DD132" i="11" s="1"/>
  <c r="DC132" i="11" a="1"/>
  <c r="DC132" i="11" s="1"/>
  <c r="DB132" i="11" a="1"/>
  <c r="DB132" i="11" s="1"/>
  <c r="DA132" i="11" a="1"/>
  <c r="DA132" i="11" s="1"/>
  <c r="CZ132" i="11"/>
  <c r="CZ132" i="11" a="1"/>
  <c r="CY132" i="11" a="1"/>
  <c r="CY132" i="11" s="1"/>
  <c r="CX132" i="11" a="1"/>
  <c r="CX132" i="11" s="1"/>
  <c r="CW132" i="11" a="1"/>
  <c r="CW132" i="11" s="1"/>
  <c r="CV132" i="11" a="1"/>
  <c r="CV132" i="11" s="1"/>
  <c r="CU132" i="11" a="1"/>
  <c r="CU132" i="11" s="1"/>
  <c r="CT132" i="11"/>
  <c r="CT132" i="11" a="1"/>
  <c r="CS132" i="11" a="1"/>
  <c r="CS132" i="11" s="1"/>
  <c r="CR132" i="11" a="1"/>
  <c r="CR132" i="11" s="1"/>
  <c r="CQ132" i="11" a="1"/>
  <c r="CQ132" i="11" s="1"/>
  <c r="CP132" i="11" a="1"/>
  <c r="CP132" i="11" s="1"/>
  <c r="CO132" i="11" a="1"/>
  <c r="CO132" i="11" s="1"/>
  <c r="CN132" i="11"/>
  <c r="CN132" i="11" a="1"/>
  <c r="CM132" i="11" a="1"/>
  <c r="CM132" i="11" s="1"/>
  <c r="CL132" i="11" a="1"/>
  <c r="CL132" i="11" s="1"/>
  <c r="CK132" i="11" a="1"/>
  <c r="CK132" i="11" s="1"/>
  <c r="CJ132" i="11" a="1"/>
  <c r="CJ132" i="11" s="1"/>
  <c r="CI132" i="11" a="1"/>
  <c r="CI132" i="11" s="1"/>
  <c r="CH132" i="11" a="1"/>
  <c r="CH132" i="11" s="1"/>
  <c r="CG132" i="11" a="1"/>
  <c r="CG132" i="11" s="1"/>
  <c r="CF132" i="11" a="1"/>
  <c r="CF132" i="11" s="1"/>
  <c r="CE132" i="11" a="1"/>
  <c r="CE132" i="11" s="1"/>
  <c r="CD132" i="11" a="1"/>
  <c r="CD132" i="11" s="1"/>
  <c r="CC132" i="11" a="1"/>
  <c r="CC132" i="11" s="1"/>
  <c r="CB132" i="11"/>
  <c r="CB132" i="11" a="1"/>
  <c r="CA132" i="11" a="1"/>
  <c r="CA132" i="11" s="1"/>
  <c r="BZ132" i="11" a="1"/>
  <c r="BZ132" i="11" s="1"/>
  <c r="BY132" i="11" a="1"/>
  <c r="BY132" i="11" s="1"/>
  <c r="BX132" i="11" a="1"/>
  <c r="BX132" i="11" s="1"/>
  <c r="BW132" i="11" a="1"/>
  <c r="BW132" i="11" s="1"/>
  <c r="BV132" i="11"/>
  <c r="BV132" i="11" a="1"/>
  <c r="BU132" i="11" a="1"/>
  <c r="BU132" i="11" s="1"/>
  <c r="BT132" i="11" a="1"/>
  <c r="BT132" i="11" s="1"/>
  <c r="BS132" i="11" a="1"/>
  <c r="BS132" i="11" s="1"/>
  <c r="BR132" i="11" a="1"/>
  <c r="BR132" i="11" s="1"/>
  <c r="BQ132" i="11" a="1"/>
  <c r="BQ132" i="11" s="1"/>
  <c r="BP132" i="11" a="1"/>
  <c r="BP132" i="11" s="1"/>
  <c r="BO132" i="11" a="1"/>
  <c r="BO132" i="11" s="1"/>
  <c r="BN132" i="11" a="1"/>
  <c r="BN132" i="11" s="1"/>
  <c r="BM132" i="11" a="1"/>
  <c r="BM132" i="11" s="1"/>
  <c r="BL132" i="11" a="1"/>
  <c r="BL132" i="11" s="1"/>
  <c r="BK132" i="11" a="1"/>
  <c r="BK132" i="11" s="1"/>
  <c r="BJ132" i="11" a="1"/>
  <c r="BJ132" i="11" s="1"/>
  <c r="BI132" i="11" a="1"/>
  <c r="BI132" i="11" s="1"/>
  <c r="BH132" i="11" a="1"/>
  <c r="BH132" i="11" s="1"/>
  <c r="BG132" i="11" a="1"/>
  <c r="BG132" i="11" s="1"/>
  <c r="BF132" i="11" a="1"/>
  <c r="BF132" i="11" s="1"/>
  <c r="BE132" i="11" a="1"/>
  <c r="BE132" i="11" s="1"/>
  <c r="BD132" i="11" a="1"/>
  <c r="BD132" i="11" s="1"/>
  <c r="BC132" i="11" a="1"/>
  <c r="BC132" i="11" s="1"/>
  <c r="BB132" i="11" a="1"/>
  <c r="BB132" i="11" s="1"/>
  <c r="BA132" i="11" a="1"/>
  <c r="BA132" i="11" s="1"/>
  <c r="AZ132" i="11" a="1"/>
  <c r="AZ132" i="11" s="1"/>
  <c r="AY132" i="11" a="1"/>
  <c r="AY132" i="11" s="1"/>
  <c r="AX132" i="11"/>
  <c r="AX132" i="11" a="1"/>
  <c r="AW132" i="11" a="1"/>
  <c r="AW132" i="11" s="1"/>
  <c r="AV132" i="11" a="1"/>
  <c r="AV132" i="11" s="1"/>
  <c r="AU132" i="11" a="1"/>
  <c r="AU132" i="11" s="1"/>
  <c r="AT132" i="11" a="1"/>
  <c r="AT132" i="11" s="1"/>
  <c r="AS132" i="11" a="1"/>
  <c r="AS132" i="11" s="1"/>
  <c r="AR132" i="11" a="1"/>
  <c r="AR132" i="11" s="1"/>
  <c r="AQ132" i="11" a="1"/>
  <c r="AQ132" i="11" s="1"/>
  <c r="AP132" i="11" a="1"/>
  <c r="AP132" i="11" s="1"/>
  <c r="AO132" i="11" a="1"/>
  <c r="AO132" i="11" s="1"/>
  <c r="AN132" i="11" a="1"/>
  <c r="AN132" i="11" s="1"/>
  <c r="AM132" i="11" a="1"/>
  <c r="AM132" i="11" s="1"/>
  <c r="AL132" i="11" a="1"/>
  <c r="AL132" i="11" s="1"/>
  <c r="AK132" i="11" a="1"/>
  <c r="AK132" i="11" s="1"/>
  <c r="AJ132" i="11" a="1"/>
  <c r="AJ132" i="11" s="1"/>
  <c r="AI132" i="11" a="1"/>
  <c r="AI132" i="11" s="1"/>
  <c r="AH132" i="11" a="1"/>
  <c r="AH132" i="11" s="1"/>
  <c r="AG132" i="11" a="1"/>
  <c r="AG132" i="11" s="1"/>
  <c r="AF132" i="11" a="1"/>
  <c r="AF132" i="11" s="1"/>
  <c r="AE132" i="11" a="1"/>
  <c r="AE132" i="11" s="1"/>
  <c r="AD132" i="11" a="1"/>
  <c r="AD132" i="11" s="1"/>
  <c r="AC132" i="11" a="1"/>
  <c r="AC132" i="11" s="1"/>
  <c r="AB132" i="11" a="1"/>
  <c r="AB132" i="11" s="1"/>
  <c r="AA132" i="11" a="1"/>
  <c r="AA132" i="11" s="1"/>
  <c r="Z132" i="11" a="1"/>
  <c r="Z132" i="11" s="1"/>
  <c r="Y132" i="11" a="1"/>
  <c r="Y132" i="11" s="1"/>
  <c r="X132" i="11" a="1"/>
  <c r="X132" i="11" s="1"/>
  <c r="W132" i="11" a="1"/>
  <c r="W132" i="11" s="1"/>
  <c r="V132" i="11" a="1"/>
  <c r="V132" i="11" s="1"/>
  <c r="U132" i="11" a="1"/>
  <c r="U132" i="11" s="1"/>
  <c r="T132" i="11" a="1"/>
  <c r="T132" i="11" s="1"/>
  <c r="S132" i="11" a="1"/>
  <c r="S132" i="11" s="1"/>
  <c r="R132" i="11" a="1"/>
  <c r="R132" i="11" s="1"/>
  <c r="Q132" i="11" a="1"/>
  <c r="Q132" i="11" s="1"/>
  <c r="P132" i="11" a="1"/>
  <c r="P132" i="11" s="1"/>
  <c r="O132" i="11" a="1"/>
  <c r="O132" i="11" s="1"/>
  <c r="N132" i="11" a="1"/>
  <c r="N132" i="11" s="1"/>
  <c r="M132" i="11" a="1"/>
  <c r="M132" i="11" s="1"/>
  <c r="L132" i="11"/>
  <c r="L132" i="11" a="1"/>
  <c r="K132" i="11" a="1"/>
  <c r="K132" i="11" s="1"/>
  <c r="J132" i="11" a="1"/>
  <c r="J132" i="11" s="1"/>
  <c r="I132" i="11" a="1"/>
  <c r="I132" i="11" s="1"/>
  <c r="H132" i="11" a="1"/>
  <c r="H132" i="11" s="1"/>
  <c r="G132" i="11" a="1"/>
  <c r="G132" i="11" s="1"/>
  <c r="F132" i="11" a="1"/>
  <c r="F132" i="11" s="1"/>
  <c r="E132" i="11" a="1"/>
  <c r="E132" i="11" s="1"/>
  <c r="D132" i="11" a="1"/>
  <c r="D132" i="11" s="1"/>
  <c r="C132" i="11" a="1"/>
  <c r="C132" i="11" s="1"/>
  <c r="EH131" i="11" a="1"/>
  <c r="EH131" i="11" s="1"/>
  <c r="EG131" i="11" a="1"/>
  <c r="EG131" i="11" s="1"/>
  <c r="EF131" i="11" a="1"/>
  <c r="EF131" i="11" s="1"/>
  <c r="EE131" i="11" a="1"/>
  <c r="EE131" i="11" s="1"/>
  <c r="ED131" i="11" a="1"/>
  <c r="ED131" i="11" s="1"/>
  <c r="EC131" i="11" a="1"/>
  <c r="EC131" i="11" s="1"/>
  <c r="EB131" i="11" a="1"/>
  <c r="EB131" i="11" s="1"/>
  <c r="EA131" i="11" a="1"/>
  <c r="EA131" i="11" s="1"/>
  <c r="DZ131" i="11" a="1"/>
  <c r="DZ131" i="11" s="1"/>
  <c r="DY131" i="11" a="1"/>
  <c r="DY131" i="11" s="1"/>
  <c r="DX131" i="11" a="1"/>
  <c r="DX131" i="11" s="1"/>
  <c r="DW131" i="11"/>
  <c r="DW131" i="11" a="1"/>
  <c r="DV131" i="11" a="1"/>
  <c r="DV131" i="11" s="1"/>
  <c r="DU131" i="11" a="1"/>
  <c r="DU131" i="11" s="1"/>
  <c r="DS131" i="11" a="1"/>
  <c r="DS131" i="11" s="1"/>
  <c r="DR131" i="11" a="1"/>
  <c r="DR131" i="11" s="1"/>
  <c r="DQ131" i="11" a="1"/>
  <c r="DQ131" i="11" s="1"/>
  <c r="DP131" i="11" a="1"/>
  <c r="DP131" i="11" s="1"/>
  <c r="DO131" i="11" a="1"/>
  <c r="DO131" i="11" s="1"/>
  <c r="DN131" i="11" a="1"/>
  <c r="DN131" i="11" s="1"/>
  <c r="DM131" i="11" a="1"/>
  <c r="DM131" i="11" s="1"/>
  <c r="DL131" i="11" a="1"/>
  <c r="DL131" i="11" s="1"/>
  <c r="DK131" i="11" a="1"/>
  <c r="DK131" i="11" s="1"/>
  <c r="DJ131" i="11" a="1"/>
  <c r="DJ131" i="11" s="1"/>
  <c r="DI131" i="11" a="1"/>
  <c r="DI131" i="11" s="1"/>
  <c r="DH131" i="11"/>
  <c r="DH131" i="11" a="1"/>
  <c r="DG131" i="11" a="1"/>
  <c r="DG131" i="11" s="1"/>
  <c r="DF131" i="11" a="1"/>
  <c r="DF131" i="11" s="1"/>
  <c r="DE131" i="11" a="1"/>
  <c r="DE131" i="11" s="1"/>
  <c r="DD131" i="11" a="1"/>
  <c r="DD131" i="11" s="1"/>
  <c r="DC131" i="11" a="1"/>
  <c r="DC131" i="11" s="1"/>
  <c r="DB131" i="11" a="1"/>
  <c r="DB131" i="11" s="1"/>
  <c r="DA131" i="11" a="1"/>
  <c r="DA131" i="11" s="1"/>
  <c r="CZ131" i="11" a="1"/>
  <c r="CZ131" i="11" s="1"/>
  <c r="CY131" i="11" a="1"/>
  <c r="CY131" i="11" s="1"/>
  <c r="CX131" i="11" a="1"/>
  <c r="CX131" i="11" s="1"/>
  <c r="CW131" i="11" a="1"/>
  <c r="CW131" i="11" s="1"/>
  <c r="CV131" i="11" a="1"/>
  <c r="CV131" i="11" s="1"/>
  <c r="CU131" i="11" a="1"/>
  <c r="CU131" i="11" s="1"/>
  <c r="CT131" i="11" a="1"/>
  <c r="CT131" i="11" s="1"/>
  <c r="CS131" i="11" a="1"/>
  <c r="CS131" i="11" s="1"/>
  <c r="CR131" i="11" a="1"/>
  <c r="CR131" i="11" s="1"/>
  <c r="CQ131" i="11" a="1"/>
  <c r="CQ131" i="11" s="1"/>
  <c r="CP131" i="11"/>
  <c r="CP131" i="11" a="1"/>
  <c r="CO131" i="11" a="1"/>
  <c r="CO131" i="11" s="1"/>
  <c r="CN131" i="11" a="1"/>
  <c r="CN131" i="11" s="1"/>
  <c r="CM131" i="11" a="1"/>
  <c r="CM131" i="11" s="1"/>
  <c r="CL131" i="11" a="1"/>
  <c r="CL131" i="11" s="1"/>
  <c r="CK131" i="11" a="1"/>
  <c r="CK131" i="11" s="1"/>
  <c r="CJ131" i="11" a="1"/>
  <c r="CJ131" i="11" s="1"/>
  <c r="CI131" i="11" a="1"/>
  <c r="CI131" i="11" s="1"/>
  <c r="CH131" i="11" a="1"/>
  <c r="CH131" i="11" s="1"/>
  <c r="CG131" i="11" a="1"/>
  <c r="CG131" i="11" s="1"/>
  <c r="CF131" i="11" a="1"/>
  <c r="CF131" i="11" s="1"/>
  <c r="CE131" i="11" a="1"/>
  <c r="CE131" i="11" s="1"/>
  <c r="CD131" i="11" a="1"/>
  <c r="CD131" i="11" s="1"/>
  <c r="CC131" i="11" a="1"/>
  <c r="CC131" i="11" s="1"/>
  <c r="CB131" i="11" a="1"/>
  <c r="CB131" i="11" s="1"/>
  <c r="CA131" i="11" a="1"/>
  <c r="CA131" i="11" s="1"/>
  <c r="BZ131" i="11" a="1"/>
  <c r="BZ131" i="11" s="1"/>
  <c r="BY131" i="11" a="1"/>
  <c r="BY131" i="11" s="1"/>
  <c r="BX131" i="11" a="1"/>
  <c r="BX131" i="11" s="1"/>
  <c r="BW131" i="11" a="1"/>
  <c r="BW131" i="11" s="1"/>
  <c r="BV131" i="11" a="1"/>
  <c r="BV131" i="11" s="1"/>
  <c r="BU131" i="11" a="1"/>
  <c r="BU131" i="11" s="1"/>
  <c r="BT131" i="11" a="1"/>
  <c r="BT131" i="11" s="1"/>
  <c r="BS131" i="11" a="1"/>
  <c r="BS131" i="11" s="1"/>
  <c r="BR131" i="11" a="1"/>
  <c r="BR131" i="11" s="1"/>
  <c r="BQ131" i="11" a="1"/>
  <c r="BQ131" i="11" s="1"/>
  <c r="BP131" i="11" a="1"/>
  <c r="BP131" i="11" s="1"/>
  <c r="BO131" i="11" a="1"/>
  <c r="BO131" i="11" s="1"/>
  <c r="BN131" i="11" a="1"/>
  <c r="BN131" i="11" s="1"/>
  <c r="BM131" i="11" a="1"/>
  <c r="BM131" i="11" s="1"/>
  <c r="BL131" i="11" a="1"/>
  <c r="BL131" i="11" s="1"/>
  <c r="BK131" i="11" a="1"/>
  <c r="BK131" i="11" s="1"/>
  <c r="BJ131" i="11"/>
  <c r="BJ131" i="11" a="1"/>
  <c r="BI131" i="11" a="1"/>
  <c r="BI131" i="11" s="1"/>
  <c r="BH131" i="11" a="1"/>
  <c r="BH131" i="11" s="1"/>
  <c r="BG131" i="11" a="1"/>
  <c r="BG131" i="11" s="1"/>
  <c r="BF131" i="11" a="1"/>
  <c r="BF131" i="11" s="1"/>
  <c r="BE131" i="11" a="1"/>
  <c r="BE131" i="11" s="1"/>
  <c r="BD131" i="11" a="1"/>
  <c r="BD131" i="11" s="1"/>
  <c r="BC131" i="11" a="1"/>
  <c r="BC131" i="11" s="1"/>
  <c r="BB131" i="11" a="1"/>
  <c r="BB131" i="11" s="1"/>
  <c r="BA131" i="11" a="1"/>
  <c r="BA131" i="11" s="1"/>
  <c r="AZ131" i="11" a="1"/>
  <c r="AZ131" i="11" s="1"/>
  <c r="AY131" i="11" a="1"/>
  <c r="AY131" i="11" s="1"/>
  <c r="AX131" i="11" a="1"/>
  <c r="AX131" i="11" s="1"/>
  <c r="AW131" i="11" a="1"/>
  <c r="AW131" i="11" s="1"/>
  <c r="AV131" i="11" a="1"/>
  <c r="AV131" i="11" s="1"/>
  <c r="AU131" i="11" a="1"/>
  <c r="AU131" i="11" s="1"/>
  <c r="AT131" i="11" a="1"/>
  <c r="AT131" i="11" s="1"/>
  <c r="AS131" i="11" a="1"/>
  <c r="AS131" i="11" s="1"/>
  <c r="AR131" i="11" a="1"/>
  <c r="AR131" i="11" s="1"/>
  <c r="AQ131" i="11" a="1"/>
  <c r="AQ131" i="11" s="1"/>
  <c r="AP131" i="11" a="1"/>
  <c r="AP131" i="11" s="1"/>
  <c r="AO131" i="11" a="1"/>
  <c r="AO131" i="11" s="1"/>
  <c r="AN131" i="11"/>
  <c r="AN131" i="11" a="1"/>
  <c r="AM131" i="11" a="1"/>
  <c r="AM131" i="11" s="1"/>
  <c r="AL131" i="11" a="1"/>
  <c r="AL131" i="11" s="1"/>
  <c r="AK131" i="11" a="1"/>
  <c r="AK131" i="11" s="1"/>
  <c r="AJ131" i="11" a="1"/>
  <c r="AJ131" i="11" s="1"/>
  <c r="AI131" i="11" a="1"/>
  <c r="AI131" i="11" s="1"/>
  <c r="AH131" i="11" a="1"/>
  <c r="AH131" i="11" s="1"/>
  <c r="AG131" i="11" a="1"/>
  <c r="AG131" i="11" s="1"/>
  <c r="AF131" i="11"/>
  <c r="AF131" i="11" a="1"/>
  <c r="AE131" i="11" a="1"/>
  <c r="AE131" i="11" s="1"/>
  <c r="AD131" i="11" a="1"/>
  <c r="AD131" i="11" s="1"/>
  <c r="AC131" i="11" a="1"/>
  <c r="AC131" i="11" s="1"/>
  <c r="AB131" i="11" a="1"/>
  <c r="AB131" i="11" s="1"/>
  <c r="AA131" i="11" a="1"/>
  <c r="AA131" i="11" s="1"/>
  <c r="Z131" i="11" a="1"/>
  <c r="Z131" i="11" s="1"/>
  <c r="Y131" i="11" a="1"/>
  <c r="Y131" i="11" s="1"/>
  <c r="X131" i="11" a="1"/>
  <c r="X131" i="11" s="1"/>
  <c r="W131" i="11" a="1"/>
  <c r="W131" i="11" s="1"/>
  <c r="V131" i="11"/>
  <c r="V131" i="11" a="1"/>
  <c r="U131" i="11" a="1"/>
  <c r="U131" i="11" s="1"/>
  <c r="T131" i="11" a="1"/>
  <c r="T131" i="11" s="1"/>
  <c r="S131" i="11" a="1"/>
  <c r="S131" i="11" s="1"/>
  <c r="R131" i="11" a="1"/>
  <c r="R131" i="11" s="1"/>
  <c r="Q131" i="11" a="1"/>
  <c r="Q131" i="11" s="1"/>
  <c r="P131" i="11" a="1"/>
  <c r="P131" i="11" s="1"/>
  <c r="O131" i="11" a="1"/>
  <c r="O131" i="11" s="1"/>
  <c r="N131" i="11" a="1"/>
  <c r="N131" i="11" s="1"/>
  <c r="M131" i="11" a="1"/>
  <c r="M131" i="11" s="1"/>
  <c r="L131" i="11" a="1"/>
  <c r="L131" i="11" s="1"/>
  <c r="K131" i="11" a="1"/>
  <c r="K131" i="11" s="1"/>
  <c r="J131" i="11" a="1"/>
  <c r="J131" i="11" s="1"/>
  <c r="I131" i="11" a="1"/>
  <c r="I131" i="11" s="1"/>
  <c r="H131" i="11" a="1"/>
  <c r="H131" i="11" s="1"/>
  <c r="G131" i="11" a="1"/>
  <c r="G131" i="11" s="1"/>
  <c r="F131" i="11" a="1"/>
  <c r="F131" i="11" s="1"/>
  <c r="E131" i="11" a="1"/>
  <c r="E131" i="11" s="1"/>
  <c r="D131" i="11" a="1"/>
  <c r="D131" i="11" s="1"/>
  <c r="C131" i="11" a="1"/>
  <c r="C131" i="11" s="1"/>
  <c r="EH130" i="11" a="1"/>
  <c r="EH130" i="11" s="1"/>
  <c r="EG130" i="11" a="1"/>
  <c r="EG130" i="11" s="1"/>
  <c r="EF130" i="11" a="1"/>
  <c r="EF130" i="11" s="1"/>
  <c r="EE130" i="11" a="1"/>
  <c r="EE130" i="11" s="1"/>
  <c r="ED130" i="11" a="1"/>
  <c r="ED130" i="11" s="1"/>
  <c r="EC130" i="11" a="1"/>
  <c r="EC130" i="11" s="1"/>
  <c r="EB130" i="11" a="1"/>
  <c r="EB130" i="11" s="1"/>
  <c r="EA130" i="11" a="1"/>
  <c r="EA130" i="11" s="1"/>
  <c r="DZ130" i="11" a="1"/>
  <c r="DZ130" i="11" s="1"/>
  <c r="DY130" i="11"/>
  <c r="DY130" i="11" a="1"/>
  <c r="DX130" i="11" a="1"/>
  <c r="DX130" i="11" s="1"/>
  <c r="DW130" i="11" a="1"/>
  <c r="DW130" i="11" s="1"/>
  <c r="DV130" i="11" a="1"/>
  <c r="DV130" i="11" s="1"/>
  <c r="DU130" i="11" a="1"/>
  <c r="DU130" i="11" s="1"/>
  <c r="DT130" i="11" a="1"/>
  <c r="DT130" i="11" s="1"/>
  <c r="DR130" i="11"/>
  <c r="DR130" i="11" a="1"/>
  <c r="DQ130" i="11" a="1"/>
  <c r="DQ130" i="11" s="1"/>
  <c r="DP130" i="11" a="1"/>
  <c r="DP130" i="11" s="1"/>
  <c r="DO130" i="11" a="1"/>
  <c r="DO130" i="11" s="1"/>
  <c r="DN130" i="11" a="1"/>
  <c r="DN130" i="11" s="1"/>
  <c r="DM130" i="11" a="1"/>
  <c r="DM130" i="11" s="1"/>
  <c r="DL130" i="11" a="1"/>
  <c r="DL130" i="11" s="1"/>
  <c r="DK130" i="11" a="1"/>
  <c r="DK130" i="11" s="1"/>
  <c r="DJ130" i="11"/>
  <c r="DJ130" i="11" a="1"/>
  <c r="DI130" i="11" a="1"/>
  <c r="DI130" i="11" s="1"/>
  <c r="DH130" i="11" a="1"/>
  <c r="DH130" i="11" s="1"/>
  <c r="DG130" i="11" a="1"/>
  <c r="DG130" i="11" s="1"/>
  <c r="DF130" i="11" a="1"/>
  <c r="DF130" i="11" s="1"/>
  <c r="DE130" i="11" a="1"/>
  <c r="DE130" i="11" s="1"/>
  <c r="DD130" i="11" a="1"/>
  <c r="DD130" i="11" s="1"/>
  <c r="DC130" i="11" a="1"/>
  <c r="DC130" i="11" s="1"/>
  <c r="DB130" i="11" a="1"/>
  <c r="DB130" i="11" s="1"/>
  <c r="DA130" i="11" a="1"/>
  <c r="DA130" i="11" s="1"/>
  <c r="CZ130" i="11" a="1"/>
  <c r="CZ130" i="11" s="1"/>
  <c r="CY130" i="11" a="1"/>
  <c r="CY130" i="11" s="1"/>
  <c r="CX130" i="11" a="1"/>
  <c r="CX130" i="11" s="1"/>
  <c r="CW130" i="11" a="1"/>
  <c r="CW130" i="11" s="1"/>
  <c r="CV130" i="11"/>
  <c r="CV130" i="11" a="1"/>
  <c r="CU130" i="11" a="1"/>
  <c r="CU130" i="11" s="1"/>
  <c r="CT130" i="11" a="1"/>
  <c r="CT130" i="11" s="1"/>
  <c r="CS130" i="11" a="1"/>
  <c r="CS130" i="11" s="1"/>
  <c r="CR130" i="11" a="1"/>
  <c r="CR130" i="11" s="1"/>
  <c r="CQ130" i="11" a="1"/>
  <c r="CQ130" i="11" s="1"/>
  <c r="CP130" i="11" a="1"/>
  <c r="CP130" i="11" s="1"/>
  <c r="CO130" i="11" a="1"/>
  <c r="CO130" i="11" s="1"/>
  <c r="CN130" i="11" a="1"/>
  <c r="CN130" i="11" s="1"/>
  <c r="CM130" i="11" a="1"/>
  <c r="CM130" i="11" s="1"/>
  <c r="CL130" i="11" a="1"/>
  <c r="CL130" i="11" s="1"/>
  <c r="CK130" i="11" a="1"/>
  <c r="CK130" i="11" s="1"/>
  <c r="CJ130" i="11" a="1"/>
  <c r="CJ130" i="11" s="1"/>
  <c r="CI130" i="11" a="1"/>
  <c r="CI130" i="11" s="1"/>
  <c r="CH130" i="11" a="1"/>
  <c r="CH130" i="11" s="1"/>
  <c r="CG130" i="11" a="1"/>
  <c r="CG130" i="11" s="1"/>
  <c r="CF130" i="11" a="1"/>
  <c r="CF130" i="11" s="1"/>
  <c r="CE130" i="11" a="1"/>
  <c r="CE130" i="11" s="1"/>
  <c r="CD130" i="11" a="1"/>
  <c r="CD130" i="11" s="1"/>
  <c r="CC130" i="11" a="1"/>
  <c r="CC130" i="11" s="1"/>
  <c r="CB130" i="11" a="1"/>
  <c r="CB130" i="11" s="1"/>
  <c r="CA130" i="11" a="1"/>
  <c r="CA130" i="11" s="1"/>
  <c r="BZ130" i="11" a="1"/>
  <c r="BZ130" i="11" s="1"/>
  <c r="BY130" i="11" a="1"/>
  <c r="BY130" i="11" s="1"/>
  <c r="BX130" i="11" a="1"/>
  <c r="BX130" i="11" s="1"/>
  <c r="BW130" i="11" a="1"/>
  <c r="BW130" i="11" s="1"/>
  <c r="BV130" i="11"/>
  <c r="BV130" i="11" a="1"/>
  <c r="BU130" i="11" a="1"/>
  <c r="BU130" i="11" s="1"/>
  <c r="BT130" i="11" a="1"/>
  <c r="BT130" i="11" s="1"/>
  <c r="BS130" i="11" a="1"/>
  <c r="BS130" i="11" s="1"/>
  <c r="BR130" i="11" a="1"/>
  <c r="BR130" i="11" s="1"/>
  <c r="BQ130" i="11" a="1"/>
  <c r="BQ130" i="11" s="1"/>
  <c r="BP130" i="11" a="1"/>
  <c r="BP130" i="11" s="1"/>
  <c r="BO130" i="11" a="1"/>
  <c r="BO130" i="11" s="1"/>
  <c r="BN130" i="11" a="1"/>
  <c r="BN130" i="11" s="1"/>
  <c r="BM130" i="11" a="1"/>
  <c r="BM130" i="11" s="1"/>
  <c r="BL130" i="11"/>
  <c r="BL130" i="11" a="1"/>
  <c r="BK130" i="11" a="1"/>
  <c r="BK130" i="11" s="1"/>
  <c r="BJ130" i="11"/>
  <c r="BJ130" i="11" a="1"/>
  <c r="BI130" i="11" a="1"/>
  <c r="BI130" i="11" s="1"/>
  <c r="BH130" i="11" a="1"/>
  <c r="BH130" i="11" s="1"/>
  <c r="BG130" i="11" a="1"/>
  <c r="BG130" i="11" s="1"/>
  <c r="BF130" i="11"/>
  <c r="BF130" i="11" a="1"/>
  <c r="BE130" i="11" a="1"/>
  <c r="BE130" i="11" s="1"/>
  <c r="BD130" i="11" a="1"/>
  <c r="BD130" i="11" s="1"/>
  <c r="BC130" i="11" a="1"/>
  <c r="BC130" i="11" s="1"/>
  <c r="BB130" i="11" a="1"/>
  <c r="BB130" i="11" s="1"/>
  <c r="BA130" i="11"/>
  <c r="BA130" i="11" a="1"/>
  <c r="AZ130" i="11" a="1"/>
  <c r="AZ130" i="11" s="1"/>
  <c r="AY130" i="11" a="1"/>
  <c r="AY130" i="11" s="1"/>
  <c r="AX130" i="11" a="1"/>
  <c r="AX130" i="11" s="1"/>
  <c r="AW130" i="11" a="1"/>
  <c r="AW130" i="11" s="1"/>
  <c r="AV130" i="11" a="1"/>
  <c r="AV130" i="11" s="1"/>
  <c r="AU130" i="11" a="1"/>
  <c r="AU130" i="11" s="1"/>
  <c r="AT130" i="11" a="1"/>
  <c r="AT130" i="11" s="1"/>
  <c r="AS130" i="11"/>
  <c r="AS130" i="11" a="1"/>
  <c r="AR130" i="11" a="1"/>
  <c r="AR130" i="11" s="1"/>
  <c r="AQ130" i="11"/>
  <c r="AQ130" i="11" a="1"/>
  <c r="AP130" i="11" a="1"/>
  <c r="AP130" i="11" s="1"/>
  <c r="AO130" i="11" a="1"/>
  <c r="AO130" i="11" s="1"/>
  <c r="AN130" i="11" a="1"/>
  <c r="AN130" i="11" s="1"/>
  <c r="AM130" i="11" a="1"/>
  <c r="AM130" i="11" s="1"/>
  <c r="AL130" i="11" a="1"/>
  <c r="AL130" i="11" s="1"/>
  <c r="AK130" i="11"/>
  <c r="AK130" i="11" a="1"/>
  <c r="AJ130" i="11" a="1"/>
  <c r="AJ130" i="11" s="1"/>
  <c r="AI130" i="11" a="1"/>
  <c r="AI130" i="11" s="1"/>
  <c r="AH130" i="11" a="1"/>
  <c r="AH130" i="11" s="1"/>
  <c r="AG130" i="11" a="1"/>
  <c r="AG130" i="11" s="1"/>
  <c r="AF130" i="11" a="1"/>
  <c r="AF130" i="11" s="1"/>
  <c r="AE130" i="11" a="1"/>
  <c r="AE130" i="11" s="1"/>
  <c r="AD130" i="11" a="1"/>
  <c r="AD130" i="11" s="1"/>
  <c r="AC130" i="11" a="1"/>
  <c r="AC130" i="11" s="1"/>
  <c r="AB130" i="11" a="1"/>
  <c r="AB130" i="11" s="1"/>
  <c r="AA130" i="11"/>
  <c r="AA130" i="11" a="1"/>
  <c r="Z130" i="11" a="1"/>
  <c r="Z130" i="11" s="1"/>
  <c r="Y130" i="11" a="1"/>
  <c r="Y130" i="11" s="1"/>
  <c r="X130" i="11" a="1"/>
  <c r="X130" i="11" s="1"/>
  <c r="W130" i="11" a="1"/>
  <c r="W130" i="11" s="1"/>
  <c r="V130" i="11" a="1"/>
  <c r="V130" i="11" s="1"/>
  <c r="U130" i="11" a="1"/>
  <c r="U130" i="11" s="1"/>
  <c r="T130" i="11" a="1"/>
  <c r="T130" i="11" s="1"/>
  <c r="S130" i="11"/>
  <c r="S130" i="11" a="1"/>
  <c r="R130" i="11" a="1"/>
  <c r="R130" i="11" s="1"/>
  <c r="Q130" i="11" a="1"/>
  <c r="Q130" i="11" s="1"/>
  <c r="P130" i="11" a="1"/>
  <c r="P130" i="11" s="1"/>
  <c r="O130" i="11" a="1"/>
  <c r="O130" i="11" s="1"/>
  <c r="N130" i="11" a="1"/>
  <c r="N130" i="11" s="1"/>
  <c r="M130" i="11"/>
  <c r="M130" i="11" a="1"/>
  <c r="L130" i="11" a="1"/>
  <c r="L130" i="11" s="1"/>
  <c r="K130" i="11"/>
  <c r="K130" i="11" a="1"/>
  <c r="J130" i="11" a="1"/>
  <c r="J130" i="11" s="1"/>
  <c r="I130" i="11" a="1"/>
  <c r="I130" i="11" s="1"/>
  <c r="H130" i="11" a="1"/>
  <c r="H130" i="11" s="1"/>
  <c r="G130" i="11" a="1"/>
  <c r="G130" i="11" s="1"/>
  <c r="F130" i="11" a="1"/>
  <c r="F130" i="11" s="1"/>
  <c r="E130" i="11" a="1"/>
  <c r="E130" i="11" s="1"/>
  <c r="D130" i="11" a="1"/>
  <c r="D130" i="11" s="1"/>
  <c r="C130" i="11"/>
  <c r="C130" i="11" a="1"/>
  <c r="EH129" i="11" a="1"/>
  <c r="EH129" i="11" s="1"/>
  <c r="EG129" i="11" a="1"/>
  <c r="EG129" i="11" s="1"/>
  <c r="EF129" i="11"/>
  <c r="EF129" i="11" a="1"/>
  <c r="EE129" i="11" a="1"/>
  <c r="EE129" i="11" s="1"/>
  <c r="ED129" i="11"/>
  <c r="ED129" i="11" a="1"/>
  <c r="EC129" i="11" a="1"/>
  <c r="EC129" i="11" s="1"/>
  <c r="EB129" i="11" a="1"/>
  <c r="EB129" i="11" s="1"/>
  <c r="EA129" i="11" a="1"/>
  <c r="EA129" i="11" s="1"/>
  <c r="DZ129" i="11" a="1"/>
  <c r="DZ129" i="11" s="1"/>
  <c r="DY129" i="11" a="1"/>
  <c r="DY129" i="11" s="1"/>
  <c r="DX129" i="11"/>
  <c r="DX129" i="11" a="1"/>
  <c r="DW129" i="11" a="1"/>
  <c r="DW129" i="11" s="1"/>
  <c r="DV129" i="11" a="1"/>
  <c r="DV129" i="11" s="1"/>
  <c r="DU129" i="11" a="1"/>
  <c r="DU129" i="11" s="1"/>
  <c r="DT129" i="11" a="1"/>
  <c r="DT129" i="11" s="1"/>
  <c r="DS129" i="11" a="1"/>
  <c r="DS129" i="11" s="1"/>
  <c r="DQ129" i="11" a="1"/>
  <c r="DQ129" i="11" s="1"/>
  <c r="DP129" i="11" a="1"/>
  <c r="DP129" i="11" s="1"/>
  <c r="DO129" i="11" a="1"/>
  <c r="DO129" i="11" s="1"/>
  <c r="DN129" i="11" a="1"/>
  <c r="DN129" i="11" s="1"/>
  <c r="DM129" i="11" a="1"/>
  <c r="DM129" i="11" s="1"/>
  <c r="DL129" i="11" a="1"/>
  <c r="DL129" i="11" s="1"/>
  <c r="DK129" i="11" a="1"/>
  <c r="DK129" i="11" s="1"/>
  <c r="DJ129" i="11" a="1"/>
  <c r="DJ129" i="11" s="1"/>
  <c r="DI129" i="11" a="1"/>
  <c r="DI129" i="11" s="1"/>
  <c r="DH129" i="11" a="1"/>
  <c r="DH129" i="11" s="1"/>
  <c r="DG129" i="11" a="1"/>
  <c r="DG129" i="11" s="1"/>
  <c r="DF129" i="11" a="1"/>
  <c r="DF129" i="11" s="1"/>
  <c r="DE129" i="11" a="1"/>
  <c r="DE129" i="11" s="1"/>
  <c r="DD129" i="11" a="1"/>
  <c r="DD129" i="11" s="1"/>
  <c r="DC129" i="11" a="1"/>
  <c r="DC129" i="11" s="1"/>
  <c r="DB129" i="11" a="1"/>
  <c r="DB129" i="11" s="1"/>
  <c r="DA129" i="11" a="1"/>
  <c r="DA129" i="11" s="1"/>
  <c r="CZ129" i="11" a="1"/>
  <c r="CZ129" i="11" s="1"/>
  <c r="CY129" i="11" a="1"/>
  <c r="CY129" i="11" s="1"/>
  <c r="CX129" i="11" a="1"/>
  <c r="CX129" i="11" s="1"/>
  <c r="CW129" i="11" a="1"/>
  <c r="CW129" i="11" s="1"/>
  <c r="CV129" i="11" a="1"/>
  <c r="CV129" i="11" s="1"/>
  <c r="CU129" i="11" a="1"/>
  <c r="CU129" i="11" s="1"/>
  <c r="CT129" i="11" a="1"/>
  <c r="CT129" i="11" s="1"/>
  <c r="CS129" i="11" a="1"/>
  <c r="CS129" i="11" s="1"/>
  <c r="CR129" i="11" a="1"/>
  <c r="CR129" i="11" s="1"/>
  <c r="CQ129" i="11" a="1"/>
  <c r="CQ129" i="11" s="1"/>
  <c r="CP129" i="11" a="1"/>
  <c r="CP129" i="11" s="1"/>
  <c r="CO129" i="11" a="1"/>
  <c r="CO129" i="11" s="1"/>
  <c r="CN129" i="11" a="1"/>
  <c r="CN129" i="11" s="1"/>
  <c r="CM129" i="11" a="1"/>
  <c r="CM129" i="11" s="1"/>
  <c r="CL129" i="11"/>
  <c r="CL129" i="11" a="1"/>
  <c r="CK129" i="11" a="1"/>
  <c r="CK129" i="11" s="1"/>
  <c r="CJ129" i="11" a="1"/>
  <c r="CJ129" i="11" s="1"/>
  <c r="CI129" i="11" a="1"/>
  <c r="CI129" i="11" s="1"/>
  <c r="CH129" i="11" a="1"/>
  <c r="CH129" i="11" s="1"/>
  <c r="CG129" i="11" a="1"/>
  <c r="CG129" i="11" s="1"/>
  <c r="CF129" i="11" a="1"/>
  <c r="CF129" i="11" s="1"/>
  <c r="CE129" i="11" a="1"/>
  <c r="CE129" i="11" s="1"/>
  <c r="CD129" i="11" a="1"/>
  <c r="CD129" i="11" s="1"/>
  <c r="CC129" i="11" a="1"/>
  <c r="CC129" i="11" s="1"/>
  <c r="CB129" i="11" a="1"/>
  <c r="CB129" i="11" s="1"/>
  <c r="CA129" i="11" a="1"/>
  <c r="CA129" i="11" s="1"/>
  <c r="BZ129" i="11" a="1"/>
  <c r="BZ129" i="11" s="1"/>
  <c r="BY129" i="11" a="1"/>
  <c r="BY129" i="11" s="1"/>
  <c r="BX129" i="11" a="1"/>
  <c r="BX129" i="11" s="1"/>
  <c r="BW129" i="11" a="1"/>
  <c r="BW129" i="11" s="1"/>
  <c r="BV129" i="11" a="1"/>
  <c r="BV129" i="11" s="1"/>
  <c r="BU129" i="11" a="1"/>
  <c r="BU129" i="11" s="1"/>
  <c r="BT129" i="11" a="1"/>
  <c r="BT129" i="11" s="1"/>
  <c r="BS129" i="11" a="1"/>
  <c r="BS129" i="11" s="1"/>
  <c r="BR129" i="11" a="1"/>
  <c r="BR129" i="11" s="1"/>
  <c r="BQ129" i="11" a="1"/>
  <c r="BQ129" i="11" s="1"/>
  <c r="BP129" i="11" a="1"/>
  <c r="BP129" i="11" s="1"/>
  <c r="BO129" i="11" a="1"/>
  <c r="BO129" i="11" s="1"/>
  <c r="BN129" i="11"/>
  <c r="BN129" i="11" a="1"/>
  <c r="BM129" i="11" a="1"/>
  <c r="BM129" i="11" s="1"/>
  <c r="BL129" i="11" a="1"/>
  <c r="BL129" i="11" s="1"/>
  <c r="BK129" i="11" a="1"/>
  <c r="BK129" i="11" s="1"/>
  <c r="BJ129" i="11" a="1"/>
  <c r="BJ129" i="11" s="1"/>
  <c r="BI129" i="11" a="1"/>
  <c r="BI129" i="11" s="1"/>
  <c r="BH129" i="11" a="1"/>
  <c r="BH129" i="11" s="1"/>
  <c r="BG129" i="11" a="1"/>
  <c r="BG129" i="11" s="1"/>
  <c r="BF129" i="11"/>
  <c r="BF129" i="11" a="1"/>
  <c r="BE129" i="11" a="1"/>
  <c r="BE129" i="11" s="1"/>
  <c r="BD129" i="11" a="1"/>
  <c r="BD129" i="11" s="1"/>
  <c r="BC129" i="11" a="1"/>
  <c r="BC129" i="11" s="1"/>
  <c r="BB129" i="11" a="1"/>
  <c r="BB129" i="11" s="1"/>
  <c r="BA129" i="11" a="1"/>
  <c r="BA129" i="11" s="1"/>
  <c r="AZ129" i="11" a="1"/>
  <c r="AZ129" i="11" s="1"/>
  <c r="AY129" i="11" a="1"/>
  <c r="AY129" i="11" s="1"/>
  <c r="AX129" i="11" a="1"/>
  <c r="AX129" i="11" s="1"/>
  <c r="AW129" i="11" a="1"/>
  <c r="AW129" i="11" s="1"/>
  <c r="AV129" i="11" a="1"/>
  <c r="AV129" i="11" s="1"/>
  <c r="AU129" i="11" a="1"/>
  <c r="AU129" i="11" s="1"/>
  <c r="AT129" i="11" a="1"/>
  <c r="AT129" i="11" s="1"/>
  <c r="AS129" i="11" a="1"/>
  <c r="AS129" i="11" s="1"/>
  <c r="AR129" i="11" a="1"/>
  <c r="AR129" i="11" s="1"/>
  <c r="AQ129" i="11" a="1"/>
  <c r="AQ129" i="11" s="1"/>
  <c r="AP129" i="11" a="1"/>
  <c r="AP129" i="11" s="1"/>
  <c r="AO129" i="11" a="1"/>
  <c r="AO129" i="11" s="1"/>
  <c r="AN129" i="11" a="1"/>
  <c r="AN129" i="11" s="1"/>
  <c r="AM129" i="11" a="1"/>
  <c r="AM129" i="11" s="1"/>
  <c r="AL129" i="11" a="1"/>
  <c r="AL129" i="11" s="1"/>
  <c r="AK129" i="11" a="1"/>
  <c r="AK129" i="11" s="1"/>
  <c r="AJ129" i="11" a="1"/>
  <c r="AJ129" i="11" s="1"/>
  <c r="AI129" i="11" a="1"/>
  <c r="AI129" i="11" s="1"/>
  <c r="AH129" i="11" a="1"/>
  <c r="AH129" i="11" s="1"/>
  <c r="AG129" i="11" a="1"/>
  <c r="AG129" i="11" s="1"/>
  <c r="AF129" i="11" a="1"/>
  <c r="AF129" i="11" s="1"/>
  <c r="AE129" i="11" a="1"/>
  <c r="AE129" i="11" s="1"/>
  <c r="AD129" i="11" a="1"/>
  <c r="AD129" i="11" s="1"/>
  <c r="AC129" i="11" a="1"/>
  <c r="AC129" i="11" s="1"/>
  <c r="AB129" i="11" a="1"/>
  <c r="AB129" i="11" s="1"/>
  <c r="AA129" i="11" a="1"/>
  <c r="AA129" i="11" s="1"/>
  <c r="Z129" i="11" a="1"/>
  <c r="Z129" i="11" s="1"/>
  <c r="Y129" i="11" a="1"/>
  <c r="Y129" i="11" s="1"/>
  <c r="X129" i="11" a="1"/>
  <c r="X129" i="11" s="1"/>
  <c r="W129" i="11" a="1"/>
  <c r="W129" i="11" s="1"/>
  <c r="V129" i="11" a="1"/>
  <c r="V129" i="11" s="1"/>
  <c r="U129" i="11" a="1"/>
  <c r="U129" i="11" s="1"/>
  <c r="T129" i="11" a="1"/>
  <c r="T129" i="11" s="1"/>
  <c r="S129" i="11" a="1"/>
  <c r="S129" i="11" s="1"/>
  <c r="R129" i="11" a="1"/>
  <c r="R129" i="11" s="1"/>
  <c r="Q129" i="11" a="1"/>
  <c r="Q129" i="11" s="1"/>
  <c r="P129" i="11" a="1"/>
  <c r="P129" i="11" s="1"/>
  <c r="O129" i="11" a="1"/>
  <c r="O129" i="11" s="1"/>
  <c r="N129" i="11" a="1"/>
  <c r="N129" i="11" s="1"/>
  <c r="M129" i="11" a="1"/>
  <c r="M129" i="11" s="1"/>
  <c r="L129" i="11" a="1"/>
  <c r="L129" i="11" s="1"/>
  <c r="K129" i="11" a="1"/>
  <c r="K129" i="11" s="1"/>
  <c r="J129" i="11" a="1"/>
  <c r="J129" i="11" s="1"/>
  <c r="I129" i="11" a="1"/>
  <c r="I129" i="11" s="1"/>
  <c r="H129" i="11" a="1"/>
  <c r="H129" i="11" s="1"/>
  <c r="G129" i="11" a="1"/>
  <c r="G129" i="11" s="1"/>
  <c r="F129" i="11" a="1"/>
  <c r="F129" i="11" s="1"/>
  <c r="E129" i="11" a="1"/>
  <c r="E129" i="11" s="1"/>
  <c r="D129" i="11" a="1"/>
  <c r="D129" i="11" s="1"/>
  <c r="C129" i="11" a="1"/>
  <c r="C129" i="11" s="1"/>
  <c r="EH128" i="11" a="1"/>
  <c r="EH128" i="11" s="1"/>
  <c r="EG128" i="11" a="1"/>
  <c r="EG128" i="11" s="1"/>
  <c r="EF128" i="11" a="1"/>
  <c r="EF128" i="11" s="1"/>
  <c r="EE128" i="11" a="1"/>
  <c r="EE128" i="11" s="1"/>
  <c r="ED128" i="11" a="1"/>
  <c r="ED128" i="11" s="1"/>
  <c r="EC128" i="11" a="1"/>
  <c r="EC128" i="11" s="1"/>
  <c r="EB128" i="11" a="1"/>
  <c r="EB128" i="11" s="1"/>
  <c r="EA128" i="11" a="1"/>
  <c r="EA128" i="11" s="1"/>
  <c r="DZ128" i="11" a="1"/>
  <c r="DZ128" i="11" s="1"/>
  <c r="DY128" i="11" a="1"/>
  <c r="DY128" i="11" s="1"/>
  <c r="DX128" i="11" a="1"/>
  <c r="DX128" i="11" s="1"/>
  <c r="DW128" i="11" a="1"/>
  <c r="DW128" i="11" s="1"/>
  <c r="DV128" i="11" a="1"/>
  <c r="DV128" i="11" s="1"/>
  <c r="DU128" i="11" a="1"/>
  <c r="DU128" i="11" s="1"/>
  <c r="DT128" i="11" a="1"/>
  <c r="DT128" i="11" s="1"/>
  <c r="DS128" i="11" a="1"/>
  <c r="DS128" i="11" s="1"/>
  <c r="DR128" i="11" a="1"/>
  <c r="DR128" i="11" s="1"/>
  <c r="DP128" i="11" a="1"/>
  <c r="DP128" i="11" s="1"/>
  <c r="DO128" i="11" a="1"/>
  <c r="DO128" i="11" s="1"/>
  <c r="DN128" i="11"/>
  <c r="DN128" i="11" a="1"/>
  <c r="DM128" i="11" a="1"/>
  <c r="DM128" i="11" s="1"/>
  <c r="DL128" i="11" a="1"/>
  <c r="DL128" i="11" s="1"/>
  <c r="DK128" i="11" a="1"/>
  <c r="DK128" i="11" s="1"/>
  <c r="DJ128" i="11" a="1"/>
  <c r="DJ128" i="11" s="1"/>
  <c r="DI128" i="11" a="1"/>
  <c r="DI128" i="11" s="1"/>
  <c r="DH128" i="11" a="1"/>
  <c r="DH128" i="11" s="1"/>
  <c r="DG128" i="11" a="1"/>
  <c r="DG128" i="11" s="1"/>
  <c r="DF128" i="11" a="1"/>
  <c r="DF128" i="11" s="1"/>
  <c r="DE128" i="11" a="1"/>
  <c r="DE128" i="11" s="1"/>
  <c r="DD128" i="11" a="1"/>
  <c r="DD128" i="11" s="1"/>
  <c r="DC128" i="11" a="1"/>
  <c r="DC128" i="11" s="1"/>
  <c r="DB128" i="11" a="1"/>
  <c r="DB128" i="11" s="1"/>
  <c r="DA128" i="11" a="1"/>
  <c r="DA128" i="11" s="1"/>
  <c r="CZ128" i="11" a="1"/>
  <c r="CZ128" i="11" s="1"/>
  <c r="CY128" i="11" a="1"/>
  <c r="CY128" i="11" s="1"/>
  <c r="CX128" i="11" a="1"/>
  <c r="CX128" i="11" s="1"/>
  <c r="CW128" i="11" a="1"/>
  <c r="CW128" i="11" s="1"/>
  <c r="CV128" i="11" a="1"/>
  <c r="CV128" i="11" s="1"/>
  <c r="CU128" i="11" a="1"/>
  <c r="CU128" i="11" s="1"/>
  <c r="CT128" i="11" a="1"/>
  <c r="CT128" i="11" s="1"/>
  <c r="CS128" i="11" a="1"/>
  <c r="CS128" i="11" s="1"/>
  <c r="CR128" i="11" a="1"/>
  <c r="CR128" i="11" s="1"/>
  <c r="CQ128" i="11" a="1"/>
  <c r="CQ128" i="11" s="1"/>
  <c r="CP128" i="11"/>
  <c r="CP128" i="11" a="1"/>
  <c r="CO128" i="11" a="1"/>
  <c r="CO128" i="11" s="1"/>
  <c r="CN128" i="11" a="1"/>
  <c r="CN128" i="11" s="1"/>
  <c r="CM128" i="11" a="1"/>
  <c r="CM128" i="11" s="1"/>
  <c r="CL128" i="11" a="1"/>
  <c r="CL128" i="11" s="1"/>
  <c r="CK128" i="11" a="1"/>
  <c r="CK128" i="11" s="1"/>
  <c r="CJ128" i="11" a="1"/>
  <c r="CJ128" i="11" s="1"/>
  <c r="CI128" i="11" a="1"/>
  <c r="CI128" i="11" s="1"/>
  <c r="CH128" i="11" a="1"/>
  <c r="CH128" i="11" s="1"/>
  <c r="CG128" i="11" a="1"/>
  <c r="CG128" i="11" s="1"/>
  <c r="CF128" i="11" a="1"/>
  <c r="CF128" i="11" s="1"/>
  <c r="CE128" i="11" a="1"/>
  <c r="CE128" i="11" s="1"/>
  <c r="CD128" i="11" a="1"/>
  <c r="CD128" i="11" s="1"/>
  <c r="CC128" i="11" a="1"/>
  <c r="CC128" i="11" s="1"/>
  <c r="CB128" i="11" a="1"/>
  <c r="CB128" i="11" s="1"/>
  <c r="CA128" i="11" a="1"/>
  <c r="CA128" i="11" s="1"/>
  <c r="BZ128" i="11" a="1"/>
  <c r="BZ128" i="11" s="1"/>
  <c r="BY128" i="11" a="1"/>
  <c r="BY128" i="11" s="1"/>
  <c r="BX128" i="11" a="1"/>
  <c r="BX128" i="11" s="1"/>
  <c r="BW128" i="11" a="1"/>
  <c r="BW128" i="11" s="1"/>
  <c r="BV128" i="11" a="1"/>
  <c r="BV128" i="11" s="1"/>
  <c r="BU128" i="11" a="1"/>
  <c r="BU128" i="11" s="1"/>
  <c r="BT128" i="11" a="1"/>
  <c r="BT128" i="11" s="1"/>
  <c r="BS128" i="11" a="1"/>
  <c r="BS128" i="11" s="1"/>
  <c r="BR128" i="11" a="1"/>
  <c r="BR128" i="11" s="1"/>
  <c r="BQ128" i="11" a="1"/>
  <c r="BQ128" i="11" s="1"/>
  <c r="BP128" i="11" a="1"/>
  <c r="BP128" i="11" s="1"/>
  <c r="BO128" i="11" a="1"/>
  <c r="BO128" i="11" s="1"/>
  <c r="BN128" i="11" a="1"/>
  <c r="BN128" i="11" s="1"/>
  <c r="BM128" i="11" a="1"/>
  <c r="BM128" i="11" s="1"/>
  <c r="BL128" i="11" a="1"/>
  <c r="BL128" i="11" s="1"/>
  <c r="BK128" i="11" a="1"/>
  <c r="BK128" i="11" s="1"/>
  <c r="BJ128" i="11"/>
  <c r="BJ128" i="11" a="1"/>
  <c r="BI128" i="11" a="1"/>
  <c r="BI128" i="11" s="1"/>
  <c r="BH128" i="11" a="1"/>
  <c r="BH128" i="11" s="1"/>
  <c r="BG128" i="11" a="1"/>
  <c r="BG128" i="11" s="1"/>
  <c r="BF128" i="11" a="1"/>
  <c r="BF128" i="11" s="1"/>
  <c r="BE128" i="11" a="1"/>
  <c r="BE128" i="11" s="1"/>
  <c r="BD128" i="11" a="1"/>
  <c r="BD128" i="11" s="1"/>
  <c r="BC128" i="11" a="1"/>
  <c r="BC128" i="11" s="1"/>
  <c r="BB128" i="11" a="1"/>
  <c r="BB128" i="11" s="1"/>
  <c r="BA128" i="11" a="1"/>
  <c r="BA128" i="11" s="1"/>
  <c r="AZ128" i="11" a="1"/>
  <c r="AZ128" i="11" s="1"/>
  <c r="AY128" i="11" a="1"/>
  <c r="AY128" i="11" s="1"/>
  <c r="AX128" i="11" a="1"/>
  <c r="AX128" i="11" s="1"/>
  <c r="AW128" i="11" a="1"/>
  <c r="AW128" i="11" s="1"/>
  <c r="AV128" i="11" a="1"/>
  <c r="AV128" i="11" s="1"/>
  <c r="AU128" i="11" a="1"/>
  <c r="AU128" i="11" s="1"/>
  <c r="AT128" i="11"/>
  <c r="AT128" i="11" a="1"/>
  <c r="AS128" i="11" a="1"/>
  <c r="AS128" i="11" s="1"/>
  <c r="AR128" i="11" a="1"/>
  <c r="AR128" i="11" s="1"/>
  <c r="AQ128" i="11" a="1"/>
  <c r="AQ128" i="11" s="1"/>
  <c r="AP128" i="11" a="1"/>
  <c r="AP128" i="11" s="1"/>
  <c r="AO128" i="11" a="1"/>
  <c r="AO128" i="11" s="1"/>
  <c r="AN128" i="11" a="1"/>
  <c r="AN128" i="11" s="1"/>
  <c r="AM128" i="11" a="1"/>
  <c r="AM128" i="11" s="1"/>
  <c r="AL128" i="11" a="1"/>
  <c r="AL128" i="11" s="1"/>
  <c r="AK128" i="11" a="1"/>
  <c r="AK128" i="11" s="1"/>
  <c r="AJ128" i="11" a="1"/>
  <c r="AJ128" i="11" s="1"/>
  <c r="AI128" i="11" a="1"/>
  <c r="AI128" i="11" s="1"/>
  <c r="AH128" i="11" a="1"/>
  <c r="AH128" i="11" s="1"/>
  <c r="AG128" i="11" a="1"/>
  <c r="AG128" i="11" s="1"/>
  <c r="AF128" i="11" a="1"/>
  <c r="AF128" i="11" s="1"/>
  <c r="AE128" i="11" a="1"/>
  <c r="AE128" i="11" s="1"/>
  <c r="AD128" i="11"/>
  <c r="AD128" i="11" a="1"/>
  <c r="AC128" i="11" a="1"/>
  <c r="AC128" i="11" s="1"/>
  <c r="AB128" i="11" a="1"/>
  <c r="AB128" i="11" s="1"/>
  <c r="AA128" i="11" a="1"/>
  <c r="AA128" i="11" s="1"/>
  <c r="Z128" i="11" a="1"/>
  <c r="Z128" i="11" s="1"/>
  <c r="Y128" i="11" a="1"/>
  <c r="Y128" i="11" s="1"/>
  <c r="X128" i="11" a="1"/>
  <c r="X128" i="11" s="1"/>
  <c r="W128" i="11" a="1"/>
  <c r="W128" i="11" s="1"/>
  <c r="V128" i="11" a="1"/>
  <c r="V128" i="11" s="1"/>
  <c r="U128" i="11" a="1"/>
  <c r="U128" i="11" s="1"/>
  <c r="T128" i="11" a="1"/>
  <c r="T128" i="11" s="1"/>
  <c r="S128" i="11" a="1"/>
  <c r="S128" i="11" s="1"/>
  <c r="R128" i="11" a="1"/>
  <c r="R128" i="11" s="1"/>
  <c r="Q128" i="11" a="1"/>
  <c r="Q128" i="11" s="1"/>
  <c r="P128" i="11" a="1"/>
  <c r="P128" i="11" s="1"/>
  <c r="O128" i="11" a="1"/>
  <c r="O128" i="11" s="1"/>
  <c r="N128" i="11" a="1"/>
  <c r="N128" i="11" s="1"/>
  <c r="M128" i="11" a="1"/>
  <c r="M128" i="11" s="1"/>
  <c r="L128" i="11" a="1"/>
  <c r="L128" i="11" s="1"/>
  <c r="K128" i="11" a="1"/>
  <c r="K128" i="11" s="1"/>
  <c r="J128" i="11" a="1"/>
  <c r="J128" i="11" s="1"/>
  <c r="I128" i="11" a="1"/>
  <c r="I128" i="11" s="1"/>
  <c r="H128" i="11" a="1"/>
  <c r="H128" i="11" s="1"/>
  <c r="G128" i="11" a="1"/>
  <c r="G128" i="11" s="1"/>
  <c r="F128" i="11" a="1"/>
  <c r="F128" i="11" s="1"/>
  <c r="E128" i="11" a="1"/>
  <c r="E128" i="11" s="1"/>
  <c r="D128" i="11" a="1"/>
  <c r="D128" i="11" s="1"/>
  <c r="C128" i="11" a="1"/>
  <c r="C128" i="11" s="1"/>
  <c r="EH127" i="11" a="1"/>
  <c r="EH127" i="11" s="1"/>
  <c r="EG127" i="11" a="1"/>
  <c r="EG127" i="11" s="1"/>
  <c r="EF127" i="11" a="1"/>
  <c r="EF127" i="11" s="1"/>
  <c r="EE127" i="11" a="1"/>
  <c r="EE127" i="11" s="1"/>
  <c r="ED127" i="11" a="1"/>
  <c r="ED127" i="11" s="1"/>
  <c r="EC127" i="11" a="1"/>
  <c r="EC127" i="11" s="1"/>
  <c r="EB127" i="11" a="1"/>
  <c r="EB127" i="11" s="1"/>
  <c r="EA127" i="11" a="1"/>
  <c r="EA127" i="11" s="1"/>
  <c r="DZ127" i="11" a="1"/>
  <c r="DZ127" i="11" s="1"/>
  <c r="DY127" i="11" a="1"/>
  <c r="DY127" i="11" s="1"/>
  <c r="DX127" i="11" a="1"/>
  <c r="DX127" i="11" s="1"/>
  <c r="DW127" i="11" a="1"/>
  <c r="DW127" i="11" s="1"/>
  <c r="DV127" i="11" a="1"/>
  <c r="DV127" i="11" s="1"/>
  <c r="DU127" i="11" a="1"/>
  <c r="DU127" i="11" s="1"/>
  <c r="DT127" i="11" a="1"/>
  <c r="DT127" i="11" s="1"/>
  <c r="DS127" i="11" a="1"/>
  <c r="DS127" i="11" s="1"/>
  <c r="DR127" i="11" a="1"/>
  <c r="DR127" i="11" s="1"/>
  <c r="DQ127" i="11" a="1"/>
  <c r="DQ127" i="11" s="1"/>
  <c r="DO127" i="11" a="1"/>
  <c r="DO127" i="11" s="1"/>
  <c r="DN127" i="11" a="1"/>
  <c r="DN127" i="11" s="1"/>
  <c r="DM127" i="11" a="1"/>
  <c r="DM127" i="11" s="1"/>
  <c r="DL127" i="11" a="1"/>
  <c r="DL127" i="11" s="1"/>
  <c r="DK127" i="11" a="1"/>
  <c r="DK127" i="11" s="1"/>
  <c r="DJ127" i="11" a="1"/>
  <c r="DJ127" i="11" s="1"/>
  <c r="DI127" i="11" a="1"/>
  <c r="DI127" i="11" s="1"/>
  <c r="DH127" i="11" a="1"/>
  <c r="DH127" i="11" s="1"/>
  <c r="DG127" i="11" a="1"/>
  <c r="DG127" i="11" s="1"/>
  <c r="DF127" i="11" a="1"/>
  <c r="DF127" i="11" s="1"/>
  <c r="DE127" i="11" a="1"/>
  <c r="DE127" i="11" s="1"/>
  <c r="DD127" i="11" a="1"/>
  <c r="DD127" i="11" s="1"/>
  <c r="DC127" i="11" a="1"/>
  <c r="DC127" i="11" s="1"/>
  <c r="DB127" i="11"/>
  <c r="DB127" i="11" a="1"/>
  <c r="DA127" i="11" a="1"/>
  <c r="DA127" i="11" s="1"/>
  <c r="CZ127" i="11" a="1"/>
  <c r="CZ127" i="11" s="1"/>
  <c r="CY127" i="11" a="1"/>
  <c r="CY127" i="11" s="1"/>
  <c r="CX127" i="11" a="1"/>
  <c r="CX127" i="11" s="1"/>
  <c r="CW127" i="11" a="1"/>
  <c r="CW127" i="11" s="1"/>
  <c r="CV127" i="11" a="1"/>
  <c r="CV127" i="11" s="1"/>
  <c r="CU127" i="11" a="1"/>
  <c r="CU127" i="11" s="1"/>
  <c r="CT127" i="11" a="1"/>
  <c r="CT127" i="11" s="1"/>
  <c r="CS127" i="11" a="1"/>
  <c r="CS127" i="11" s="1"/>
  <c r="CR127" i="11" a="1"/>
  <c r="CR127" i="11" s="1"/>
  <c r="CQ127" i="11" a="1"/>
  <c r="CQ127" i="11" s="1"/>
  <c r="CP127" i="11" a="1"/>
  <c r="CP127" i="11" s="1"/>
  <c r="CO127" i="11" a="1"/>
  <c r="CO127" i="11" s="1"/>
  <c r="CN127" i="11" a="1"/>
  <c r="CN127" i="11" s="1"/>
  <c r="CM127" i="11" a="1"/>
  <c r="CM127" i="11" s="1"/>
  <c r="CL127" i="11"/>
  <c r="CL127" i="11" a="1"/>
  <c r="CK127" i="11" a="1"/>
  <c r="CK127" i="11" s="1"/>
  <c r="CJ127" i="11" a="1"/>
  <c r="CJ127" i="11" s="1"/>
  <c r="CI127" i="11" a="1"/>
  <c r="CI127" i="11" s="1"/>
  <c r="CH127" i="11" a="1"/>
  <c r="CH127" i="11" s="1"/>
  <c r="CG127" i="11" a="1"/>
  <c r="CG127" i="11" s="1"/>
  <c r="CF127" i="11" a="1"/>
  <c r="CF127" i="11" s="1"/>
  <c r="CE127" i="11" a="1"/>
  <c r="CE127" i="11" s="1"/>
  <c r="CD127" i="11" a="1"/>
  <c r="CD127" i="11" s="1"/>
  <c r="CC127" i="11" a="1"/>
  <c r="CC127" i="11" s="1"/>
  <c r="CB127" i="11" a="1"/>
  <c r="CB127" i="11" s="1"/>
  <c r="CA127" i="11" a="1"/>
  <c r="CA127" i="11" s="1"/>
  <c r="BZ127" i="11" a="1"/>
  <c r="BZ127" i="11" s="1"/>
  <c r="BY127" i="11" a="1"/>
  <c r="BY127" i="11" s="1"/>
  <c r="BX127" i="11" a="1"/>
  <c r="BX127" i="11" s="1"/>
  <c r="BW127" i="11" a="1"/>
  <c r="BW127" i="11" s="1"/>
  <c r="BV127" i="11"/>
  <c r="BV127" i="11" a="1"/>
  <c r="BU127" i="11" a="1"/>
  <c r="BU127" i="11" s="1"/>
  <c r="BT127" i="11" a="1"/>
  <c r="BT127" i="11" s="1"/>
  <c r="BS127" i="11" a="1"/>
  <c r="BS127" i="11" s="1"/>
  <c r="BR127" i="11" a="1"/>
  <c r="BR127" i="11" s="1"/>
  <c r="BQ127" i="11" a="1"/>
  <c r="BQ127" i="11" s="1"/>
  <c r="BP127" i="11" a="1"/>
  <c r="BP127" i="11" s="1"/>
  <c r="BO127" i="11" a="1"/>
  <c r="BO127" i="11" s="1"/>
  <c r="BN127" i="11" a="1"/>
  <c r="BN127" i="11" s="1"/>
  <c r="BM127" i="11" a="1"/>
  <c r="BM127" i="11" s="1"/>
  <c r="BL127" i="11" a="1"/>
  <c r="BL127" i="11" s="1"/>
  <c r="BK127" i="11" a="1"/>
  <c r="BK127" i="11" s="1"/>
  <c r="BJ127" i="11" a="1"/>
  <c r="BJ127" i="11" s="1"/>
  <c r="BI127" i="11" a="1"/>
  <c r="BI127" i="11" s="1"/>
  <c r="BH127" i="11" a="1"/>
  <c r="BH127" i="11" s="1"/>
  <c r="BG127" i="11" a="1"/>
  <c r="BG127" i="11" s="1"/>
  <c r="BF127" i="11" a="1"/>
  <c r="BF127" i="11" s="1"/>
  <c r="BE127" i="11" a="1"/>
  <c r="BE127" i="11" s="1"/>
  <c r="BD127" i="11" a="1"/>
  <c r="BD127" i="11" s="1"/>
  <c r="BC127" i="11" a="1"/>
  <c r="BC127" i="11" s="1"/>
  <c r="BB127" i="11" a="1"/>
  <c r="BB127" i="11" s="1"/>
  <c r="BA127" i="11" a="1"/>
  <c r="BA127" i="11" s="1"/>
  <c r="AZ127" i="11" a="1"/>
  <c r="AZ127" i="11" s="1"/>
  <c r="AY127" i="11" a="1"/>
  <c r="AY127" i="11" s="1"/>
  <c r="AX127" i="11" a="1"/>
  <c r="AX127" i="11" s="1"/>
  <c r="AW127" i="11" a="1"/>
  <c r="AW127" i="11" s="1"/>
  <c r="AV127" i="11" a="1"/>
  <c r="AV127" i="11" s="1"/>
  <c r="AU127" i="11" a="1"/>
  <c r="AU127" i="11" s="1"/>
  <c r="AT127" i="11" a="1"/>
  <c r="AT127" i="11" s="1"/>
  <c r="AS127" i="11" a="1"/>
  <c r="AS127" i="11" s="1"/>
  <c r="AR127" i="11" a="1"/>
  <c r="AR127" i="11" s="1"/>
  <c r="AQ127" i="11" a="1"/>
  <c r="AQ127" i="11" s="1"/>
  <c r="AP127" i="11"/>
  <c r="AP127" i="11" a="1"/>
  <c r="AO127" i="11" a="1"/>
  <c r="AO127" i="11" s="1"/>
  <c r="AN127" i="11" a="1"/>
  <c r="AN127" i="11" s="1"/>
  <c r="AM127" i="11" a="1"/>
  <c r="AM127" i="11" s="1"/>
  <c r="AL127" i="11" a="1"/>
  <c r="AL127" i="11" s="1"/>
  <c r="AK127" i="11" a="1"/>
  <c r="AK127" i="11" s="1"/>
  <c r="AJ127" i="11" a="1"/>
  <c r="AJ127" i="11" s="1"/>
  <c r="AI127" i="11" a="1"/>
  <c r="AI127" i="11" s="1"/>
  <c r="AH127" i="11" a="1"/>
  <c r="AH127" i="11" s="1"/>
  <c r="AG127" i="11" a="1"/>
  <c r="AG127" i="11" s="1"/>
  <c r="AF127" i="11" a="1"/>
  <c r="AF127" i="11" s="1"/>
  <c r="AE127" i="11" a="1"/>
  <c r="AE127" i="11" s="1"/>
  <c r="AD127" i="11" a="1"/>
  <c r="AD127" i="11" s="1"/>
  <c r="AC127" i="11" a="1"/>
  <c r="AC127" i="11" s="1"/>
  <c r="AB127" i="11" a="1"/>
  <c r="AB127" i="11" s="1"/>
  <c r="AA127" i="11" a="1"/>
  <c r="AA127" i="11" s="1"/>
  <c r="Z127" i="11"/>
  <c r="Z127" i="11" a="1"/>
  <c r="Y127" i="11" a="1"/>
  <c r="Y127" i="11" s="1"/>
  <c r="X127" i="11" a="1"/>
  <c r="X127" i="11" s="1"/>
  <c r="W127" i="11" a="1"/>
  <c r="W127" i="11" s="1"/>
  <c r="V127" i="11" a="1"/>
  <c r="V127" i="11" s="1"/>
  <c r="U127" i="11" a="1"/>
  <c r="U127" i="11" s="1"/>
  <c r="T127" i="11" a="1"/>
  <c r="T127" i="11" s="1"/>
  <c r="S127" i="11" a="1"/>
  <c r="S127" i="11" s="1"/>
  <c r="R127" i="11" a="1"/>
  <c r="R127" i="11" s="1"/>
  <c r="Q127" i="11" a="1"/>
  <c r="Q127" i="11" s="1"/>
  <c r="P127" i="11" a="1"/>
  <c r="P127" i="11" s="1"/>
  <c r="O127" i="11" a="1"/>
  <c r="O127" i="11" s="1"/>
  <c r="N127" i="11" a="1"/>
  <c r="N127" i="11" s="1"/>
  <c r="M127" i="11" a="1"/>
  <c r="M127" i="11" s="1"/>
  <c r="L127" i="11" a="1"/>
  <c r="L127" i="11" s="1"/>
  <c r="K127" i="11" a="1"/>
  <c r="K127" i="11" s="1"/>
  <c r="J127" i="11"/>
  <c r="J127" i="11" a="1"/>
  <c r="I127" i="11" a="1"/>
  <c r="I127" i="11" s="1"/>
  <c r="H127" i="11" a="1"/>
  <c r="H127" i="11" s="1"/>
  <c r="G127" i="11" a="1"/>
  <c r="G127" i="11" s="1"/>
  <c r="F127" i="11" a="1"/>
  <c r="F127" i="11" s="1"/>
  <c r="E127" i="11" a="1"/>
  <c r="E127" i="11" s="1"/>
  <c r="D127" i="11" a="1"/>
  <c r="D127" i="11" s="1"/>
  <c r="C127" i="11" a="1"/>
  <c r="C127" i="11" s="1"/>
  <c r="EH126" i="11" a="1"/>
  <c r="EH126" i="11" s="1"/>
  <c r="EG126" i="11" a="1"/>
  <c r="EG126" i="11" s="1"/>
  <c r="EF126" i="11" a="1"/>
  <c r="EF126" i="11" s="1"/>
  <c r="EE126" i="11"/>
  <c r="EE126" i="11" a="1"/>
  <c r="ED126" i="11" a="1"/>
  <c r="ED126" i="11" s="1"/>
  <c r="EC126" i="11" a="1"/>
  <c r="EC126" i="11" s="1"/>
  <c r="EB126" i="11" a="1"/>
  <c r="EB126" i="11" s="1"/>
  <c r="EA126" i="11" a="1"/>
  <c r="EA126" i="11" s="1"/>
  <c r="DZ126" i="11" a="1"/>
  <c r="DZ126" i="11" s="1"/>
  <c r="DY126" i="11" a="1"/>
  <c r="DY126" i="11" s="1"/>
  <c r="DX126" i="11" a="1"/>
  <c r="DX126" i="11" s="1"/>
  <c r="DW126" i="11" a="1"/>
  <c r="DW126" i="11" s="1"/>
  <c r="DV126" i="11" a="1"/>
  <c r="DV126" i="11" s="1"/>
  <c r="DU126" i="11" a="1"/>
  <c r="DU126" i="11" s="1"/>
  <c r="DT126" i="11" a="1"/>
  <c r="DT126" i="11" s="1"/>
  <c r="DS126" i="11" a="1"/>
  <c r="DS126" i="11" s="1"/>
  <c r="DR126" i="11" a="1"/>
  <c r="DR126" i="11" s="1"/>
  <c r="DQ126" i="11" a="1"/>
  <c r="DQ126" i="11" s="1"/>
  <c r="DP126" i="11" a="1"/>
  <c r="DP126" i="11" s="1"/>
  <c r="DN126" i="11" a="1"/>
  <c r="DN126" i="11" s="1"/>
  <c r="DM126" i="11" a="1"/>
  <c r="DM126" i="11" s="1"/>
  <c r="DL126" i="11" a="1"/>
  <c r="DL126" i="11" s="1"/>
  <c r="DK126" i="11" a="1"/>
  <c r="DK126" i="11" s="1"/>
  <c r="DJ126" i="11" a="1"/>
  <c r="DJ126" i="11" s="1"/>
  <c r="DI126" i="11" a="1"/>
  <c r="DI126" i="11" s="1"/>
  <c r="DH126" i="11" a="1"/>
  <c r="DH126" i="11" s="1"/>
  <c r="DG126" i="11" a="1"/>
  <c r="DG126" i="11" s="1"/>
  <c r="DF126" i="11" a="1"/>
  <c r="DF126" i="11" s="1"/>
  <c r="DE126" i="11" a="1"/>
  <c r="DE126" i="11" s="1"/>
  <c r="DD126" i="11" a="1"/>
  <c r="DD126" i="11" s="1"/>
  <c r="DC126" i="11" a="1"/>
  <c r="DC126" i="11" s="1"/>
  <c r="DB126" i="11" a="1"/>
  <c r="DB126" i="11" s="1"/>
  <c r="DA126" i="11" a="1"/>
  <c r="DA126" i="11" s="1"/>
  <c r="CZ126" i="11" a="1"/>
  <c r="CZ126" i="11" s="1"/>
  <c r="CY126" i="11" a="1"/>
  <c r="CY126" i="11" s="1"/>
  <c r="CX126" i="11"/>
  <c r="CX126" i="11" a="1"/>
  <c r="CW126" i="11" a="1"/>
  <c r="CW126" i="11" s="1"/>
  <c r="CV126" i="11" a="1"/>
  <c r="CV126" i="11" s="1"/>
  <c r="CU126" i="11" a="1"/>
  <c r="CU126" i="11" s="1"/>
  <c r="CT126" i="11" a="1"/>
  <c r="CT126" i="11" s="1"/>
  <c r="CS126" i="11" a="1"/>
  <c r="CS126" i="11" s="1"/>
  <c r="CR126" i="11" a="1"/>
  <c r="CR126" i="11" s="1"/>
  <c r="CQ126" i="11" a="1"/>
  <c r="CQ126" i="11" s="1"/>
  <c r="CP126" i="11" a="1"/>
  <c r="CP126" i="11" s="1"/>
  <c r="CO126" i="11" a="1"/>
  <c r="CO126" i="11" s="1"/>
  <c r="CN126" i="11" a="1"/>
  <c r="CN126" i="11" s="1"/>
  <c r="CM126" i="11" a="1"/>
  <c r="CM126" i="11" s="1"/>
  <c r="CL126" i="11" a="1"/>
  <c r="CL126" i="11" s="1"/>
  <c r="CK126" i="11" a="1"/>
  <c r="CK126" i="11" s="1"/>
  <c r="CJ126" i="11" a="1"/>
  <c r="CJ126" i="11" s="1"/>
  <c r="CI126" i="11" a="1"/>
  <c r="CI126" i="11" s="1"/>
  <c r="CH126" i="11"/>
  <c r="CH126" i="11" a="1"/>
  <c r="CG126" i="11" a="1"/>
  <c r="CG126" i="11" s="1"/>
  <c r="CF126" i="11" a="1"/>
  <c r="CF126" i="11" s="1"/>
  <c r="CE126" i="11" a="1"/>
  <c r="CE126" i="11" s="1"/>
  <c r="CD126" i="11" a="1"/>
  <c r="CD126" i="11" s="1"/>
  <c r="CC126" i="11" a="1"/>
  <c r="CC126" i="11" s="1"/>
  <c r="CB126" i="11" a="1"/>
  <c r="CB126" i="11" s="1"/>
  <c r="CA126" i="11" a="1"/>
  <c r="CA126" i="11" s="1"/>
  <c r="BZ126" i="11" a="1"/>
  <c r="BZ126" i="11" s="1"/>
  <c r="BY126" i="11" a="1"/>
  <c r="BY126" i="11" s="1"/>
  <c r="BX126" i="11" a="1"/>
  <c r="BX126" i="11" s="1"/>
  <c r="BW126" i="11" a="1"/>
  <c r="BW126" i="11" s="1"/>
  <c r="BV126" i="11" a="1"/>
  <c r="BV126" i="11" s="1"/>
  <c r="BU126" i="11" a="1"/>
  <c r="BU126" i="11" s="1"/>
  <c r="BT126" i="11" a="1"/>
  <c r="BT126" i="11" s="1"/>
  <c r="BS126" i="11" a="1"/>
  <c r="BS126" i="11" s="1"/>
  <c r="BR126" i="11" a="1"/>
  <c r="BR126" i="11" s="1"/>
  <c r="BQ126" i="11" a="1"/>
  <c r="BQ126" i="11" s="1"/>
  <c r="BP126" i="11" a="1"/>
  <c r="BP126" i="11" s="1"/>
  <c r="BO126" i="11" a="1"/>
  <c r="BO126" i="11" s="1"/>
  <c r="BN126" i="11" a="1"/>
  <c r="BN126" i="11" s="1"/>
  <c r="BM126" i="11" a="1"/>
  <c r="BM126" i="11" s="1"/>
  <c r="BL126" i="11" a="1"/>
  <c r="BL126" i="11" s="1"/>
  <c r="BK126" i="11" a="1"/>
  <c r="BK126" i="11" s="1"/>
  <c r="BJ126" i="11" a="1"/>
  <c r="BJ126" i="11" s="1"/>
  <c r="BI126" i="11" a="1"/>
  <c r="BI126" i="11" s="1"/>
  <c r="BH126" i="11" a="1"/>
  <c r="BH126" i="11" s="1"/>
  <c r="BG126" i="11" a="1"/>
  <c r="BG126" i="11" s="1"/>
  <c r="BF126" i="11" a="1"/>
  <c r="BF126" i="11" s="1"/>
  <c r="BE126" i="11" a="1"/>
  <c r="BE126" i="11" s="1"/>
  <c r="BD126" i="11" a="1"/>
  <c r="BD126" i="11" s="1"/>
  <c r="BC126" i="11" a="1"/>
  <c r="BC126" i="11" s="1"/>
  <c r="BB126" i="11"/>
  <c r="BB126" i="11" a="1"/>
  <c r="BA126" i="11" a="1"/>
  <c r="BA126" i="11" s="1"/>
  <c r="AZ126" i="11" a="1"/>
  <c r="AZ126" i="11" s="1"/>
  <c r="AY126" i="11" a="1"/>
  <c r="AY126" i="11" s="1"/>
  <c r="AX126" i="11" a="1"/>
  <c r="AX126" i="11" s="1"/>
  <c r="AW126" i="11" a="1"/>
  <c r="AW126" i="11" s="1"/>
  <c r="AV126" i="11" a="1"/>
  <c r="AV126" i="11" s="1"/>
  <c r="AU126" i="11" a="1"/>
  <c r="AU126" i="11" s="1"/>
  <c r="AT126" i="11" a="1"/>
  <c r="AT126" i="11" s="1"/>
  <c r="AS126" i="11" a="1"/>
  <c r="AS126" i="11" s="1"/>
  <c r="AR126" i="11" a="1"/>
  <c r="AR126" i="11" s="1"/>
  <c r="AQ126" i="11" a="1"/>
  <c r="AQ126" i="11" s="1"/>
  <c r="AP126" i="11" a="1"/>
  <c r="AP126" i="11" s="1"/>
  <c r="AO126" i="11" a="1"/>
  <c r="AO126" i="11" s="1"/>
  <c r="AN126" i="11" a="1"/>
  <c r="AN126" i="11" s="1"/>
  <c r="AM126" i="11" a="1"/>
  <c r="AM126" i="11" s="1"/>
  <c r="AL126" i="11" a="1"/>
  <c r="AL126" i="11" s="1"/>
  <c r="AK126" i="11" a="1"/>
  <c r="AK126" i="11" s="1"/>
  <c r="AJ126" i="11" a="1"/>
  <c r="AJ126" i="11" s="1"/>
  <c r="AI126" i="11" a="1"/>
  <c r="AI126" i="11" s="1"/>
  <c r="AH126" i="11" a="1"/>
  <c r="AH126" i="11" s="1"/>
  <c r="AG126" i="11" a="1"/>
  <c r="AG126" i="11" s="1"/>
  <c r="AF126" i="11" a="1"/>
  <c r="AF126" i="11" s="1"/>
  <c r="AE126" i="11" a="1"/>
  <c r="AE126" i="11" s="1"/>
  <c r="AD126" i="11" a="1"/>
  <c r="AD126" i="11" s="1"/>
  <c r="AC126" i="11" a="1"/>
  <c r="AC126" i="11" s="1"/>
  <c r="AB126" i="11" a="1"/>
  <c r="AB126" i="11" s="1"/>
  <c r="AA126" i="11" a="1"/>
  <c r="AA126" i="11" s="1"/>
  <c r="Z126" i="11" a="1"/>
  <c r="Z126" i="11" s="1"/>
  <c r="Y126" i="11" a="1"/>
  <c r="Y126" i="11" s="1"/>
  <c r="X126" i="11" a="1"/>
  <c r="X126" i="11" s="1"/>
  <c r="W126" i="11" a="1"/>
  <c r="W126" i="11" s="1"/>
  <c r="V126" i="11" a="1"/>
  <c r="V126" i="11" s="1"/>
  <c r="U126" i="11" a="1"/>
  <c r="U126" i="11" s="1"/>
  <c r="T126" i="11" a="1"/>
  <c r="T126" i="11" s="1"/>
  <c r="S126" i="11" a="1"/>
  <c r="S126" i="11" s="1"/>
  <c r="R126" i="11" a="1"/>
  <c r="R126" i="11" s="1"/>
  <c r="Q126" i="11" a="1"/>
  <c r="Q126" i="11" s="1"/>
  <c r="P126" i="11" a="1"/>
  <c r="P126" i="11" s="1"/>
  <c r="O126" i="11" a="1"/>
  <c r="O126" i="11" s="1"/>
  <c r="N126" i="11" a="1"/>
  <c r="N126" i="11" s="1"/>
  <c r="M126" i="11" a="1"/>
  <c r="M126" i="11" s="1"/>
  <c r="L126" i="11" a="1"/>
  <c r="L126" i="11" s="1"/>
  <c r="K126" i="11" a="1"/>
  <c r="K126" i="11" s="1"/>
  <c r="J126" i="11" a="1"/>
  <c r="J126" i="11" s="1"/>
  <c r="I126" i="11" a="1"/>
  <c r="I126" i="11" s="1"/>
  <c r="H126" i="11" a="1"/>
  <c r="H126" i="11" s="1"/>
  <c r="G126" i="11" a="1"/>
  <c r="G126" i="11" s="1"/>
  <c r="F126" i="11" a="1"/>
  <c r="F126" i="11" s="1"/>
  <c r="E126" i="11" a="1"/>
  <c r="E126" i="11" s="1"/>
  <c r="D126" i="11" a="1"/>
  <c r="D126" i="11" s="1"/>
  <c r="C126" i="11" a="1"/>
  <c r="C126" i="11" s="1"/>
  <c r="EH125" i="11" a="1"/>
  <c r="EH125" i="11" s="1"/>
  <c r="EG125" i="11" a="1"/>
  <c r="EG125" i="11" s="1"/>
  <c r="EF125" i="11" a="1"/>
  <c r="EF125" i="11" s="1"/>
  <c r="EE125" i="11" a="1"/>
  <c r="EE125" i="11" s="1"/>
  <c r="ED125" i="11" a="1"/>
  <c r="ED125" i="11" s="1"/>
  <c r="EC125" i="11" a="1"/>
  <c r="EC125" i="11" s="1"/>
  <c r="EB125" i="11" a="1"/>
  <c r="EB125" i="11" s="1"/>
  <c r="EA125" i="11" a="1"/>
  <c r="EA125" i="11" s="1"/>
  <c r="DZ125" i="11" a="1"/>
  <c r="DZ125" i="11" s="1"/>
  <c r="DY125" i="11" a="1"/>
  <c r="DY125" i="11" s="1"/>
  <c r="DX125" i="11" a="1"/>
  <c r="DX125" i="11" s="1"/>
  <c r="DW125" i="11" a="1"/>
  <c r="DW125" i="11" s="1"/>
  <c r="DV125" i="11" a="1"/>
  <c r="DV125" i="11" s="1"/>
  <c r="DU125" i="11" a="1"/>
  <c r="DU125" i="11" s="1"/>
  <c r="DT125" i="11" a="1"/>
  <c r="DT125" i="11" s="1"/>
  <c r="DS125" i="11" a="1"/>
  <c r="DS125" i="11" s="1"/>
  <c r="DR125" i="11" a="1"/>
  <c r="DR125" i="11" s="1"/>
  <c r="DQ125" i="11" a="1"/>
  <c r="DQ125" i="11" s="1"/>
  <c r="DP125" i="11" a="1"/>
  <c r="DP125" i="11" s="1"/>
  <c r="DO125" i="11" a="1"/>
  <c r="DO125" i="11" s="1"/>
  <c r="DM125" i="11" a="1"/>
  <c r="DM125" i="11" s="1"/>
  <c r="DL125" i="11" a="1"/>
  <c r="DL125" i="11" s="1"/>
  <c r="DK125" i="11" a="1"/>
  <c r="DK125" i="11" s="1"/>
  <c r="DJ125" i="11" a="1"/>
  <c r="DJ125" i="11" s="1"/>
  <c r="DI125" i="11" a="1"/>
  <c r="DI125" i="11" s="1"/>
  <c r="DH125" i="11" a="1"/>
  <c r="DH125" i="11" s="1"/>
  <c r="DG125" i="11" a="1"/>
  <c r="DG125" i="11" s="1"/>
  <c r="DF125" i="11" a="1"/>
  <c r="DF125" i="11" s="1"/>
  <c r="DE125" i="11" a="1"/>
  <c r="DE125" i="11" s="1"/>
  <c r="DD125" i="11" a="1"/>
  <c r="DD125" i="11" s="1"/>
  <c r="DC125" i="11" a="1"/>
  <c r="DC125" i="11" s="1"/>
  <c r="DB125" i="11" a="1"/>
  <c r="DB125" i="11" s="1"/>
  <c r="DA125" i="11" a="1"/>
  <c r="DA125" i="11" s="1"/>
  <c r="CZ125" i="11" a="1"/>
  <c r="CZ125" i="11" s="1"/>
  <c r="CY125" i="11" a="1"/>
  <c r="CY125" i="11" s="1"/>
  <c r="CX125" i="11" a="1"/>
  <c r="CX125" i="11" s="1"/>
  <c r="CW125" i="11" a="1"/>
  <c r="CW125" i="11" s="1"/>
  <c r="CV125" i="11" a="1"/>
  <c r="CV125" i="11" s="1"/>
  <c r="CU125" i="11" a="1"/>
  <c r="CU125" i="11" s="1"/>
  <c r="CT125" i="11" a="1"/>
  <c r="CT125" i="11" s="1"/>
  <c r="CS125" i="11" a="1"/>
  <c r="CS125" i="11" s="1"/>
  <c r="CR125" i="11" a="1"/>
  <c r="CR125" i="11" s="1"/>
  <c r="CQ125" i="11" a="1"/>
  <c r="CQ125" i="11" s="1"/>
  <c r="CP125" i="11" a="1"/>
  <c r="CP125" i="11" s="1"/>
  <c r="CO125" i="11" a="1"/>
  <c r="CO125" i="11" s="1"/>
  <c r="CN125" i="11" a="1"/>
  <c r="CN125" i="11" s="1"/>
  <c r="CM125" i="11" a="1"/>
  <c r="CM125" i="11" s="1"/>
  <c r="CL125" i="11" a="1"/>
  <c r="CL125" i="11" s="1"/>
  <c r="CK125" i="11" a="1"/>
  <c r="CK125" i="11" s="1"/>
  <c r="CJ125" i="11" a="1"/>
  <c r="CJ125" i="11" s="1"/>
  <c r="CI125" i="11" a="1"/>
  <c r="CI125" i="11" s="1"/>
  <c r="CH125" i="11" a="1"/>
  <c r="CH125" i="11" s="1"/>
  <c r="CG125" i="11" a="1"/>
  <c r="CG125" i="11" s="1"/>
  <c r="CF125" i="11" a="1"/>
  <c r="CF125" i="11" s="1"/>
  <c r="CE125" i="11" a="1"/>
  <c r="CE125" i="11" s="1"/>
  <c r="CD125" i="11"/>
  <c r="CD125" i="11" a="1"/>
  <c r="CC125" i="11" a="1"/>
  <c r="CC125" i="11" s="1"/>
  <c r="CB125" i="11" a="1"/>
  <c r="CB125" i="11" s="1"/>
  <c r="CA125" i="11" a="1"/>
  <c r="CA125" i="11" s="1"/>
  <c r="BZ125" i="11" a="1"/>
  <c r="BZ125" i="11" s="1"/>
  <c r="BY125" i="11" a="1"/>
  <c r="BY125" i="11" s="1"/>
  <c r="BX125" i="11" a="1"/>
  <c r="BX125" i="11" s="1"/>
  <c r="BW125" i="11" a="1"/>
  <c r="BW125" i="11" s="1"/>
  <c r="BV125" i="11"/>
  <c r="BV125" i="11" a="1"/>
  <c r="BU125" i="11" a="1"/>
  <c r="BU125" i="11" s="1"/>
  <c r="BT125" i="11" a="1"/>
  <c r="BT125" i="11" s="1"/>
  <c r="BS125" i="11" a="1"/>
  <c r="BS125" i="11" s="1"/>
  <c r="BR125" i="11" a="1"/>
  <c r="BR125" i="11" s="1"/>
  <c r="BQ125" i="11" a="1"/>
  <c r="BQ125" i="11" s="1"/>
  <c r="BP125" i="11" a="1"/>
  <c r="BP125" i="11" s="1"/>
  <c r="BO125" i="11" a="1"/>
  <c r="BO125" i="11" s="1"/>
  <c r="BN125" i="11" a="1"/>
  <c r="BN125" i="11" s="1"/>
  <c r="BM125" i="11" a="1"/>
  <c r="BM125" i="11" s="1"/>
  <c r="BL125" i="11" a="1"/>
  <c r="BL125" i="11" s="1"/>
  <c r="BK125" i="11" a="1"/>
  <c r="BK125" i="11" s="1"/>
  <c r="BJ125" i="11" a="1"/>
  <c r="BJ125" i="11" s="1"/>
  <c r="BI125" i="11" a="1"/>
  <c r="BI125" i="11" s="1"/>
  <c r="BH125" i="11" a="1"/>
  <c r="BH125" i="11" s="1"/>
  <c r="BG125" i="11" a="1"/>
  <c r="BG125" i="11" s="1"/>
  <c r="BF125" i="11" a="1"/>
  <c r="BF125" i="11" s="1"/>
  <c r="BE125" i="11" a="1"/>
  <c r="BE125" i="11" s="1"/>
  <c r="BD125" i="11" a="1"/>
  <c r="BD125" i="11" s="1"/>
  <c r="BC125" i="11" a="1"/>
  <c r="BC125" i="11" s="1"/>
  <c r="BB125" i="11" a="1"/>
  <c r="BB125" i="11" s="1"/>
  <c r="BA125" i="11" a="1"/>
  <c r="BA125" i="11" s="1"/>
  <c r="AZ125" i="11" a="1"/>
  <c r="AZ125" i="11" s="1"/>
  <c r="AY125" i="11" a="1"/>
  <c r="AY125" i="11" s="1"/>
  <c r="AX125" i="11"/>
  <c r="AX125" i="11" a="1"/>
  <c r="AW125" i="11" a="1"/>
  <c r="AW125" i="11" s="1"/>
  <c r="AV125" i="11" a="1"/>
  <c r="AV125" i="11" s="1"/>
  <c r="AU125" i="11" a="1"/>
  <c r="AU125" i="11" s="1"/>
  <c r="AT125" i="11" a="1"/>
  <c r="AT125" i="11" s="1"/>
  <c r="AS125" i="11" a="1"/>
  <c r="AS125" i="11" s="1"/>
  <c r="AR125" i="11" a="1"/>
  <c r="AR125" i="11" s="1"/>
  <c r="AQ125" i="11" a="1"/>
  <c r="AQ125" i="11" s="1"/>
  <c r="AP125" i="11" a="1"/>
  <c r="AP125" i="11" s="1"/>
  <c r="AO125" i="11" a="1"/>
  <c r="AO125" i="11" s="1"/>
  <c r="AN125" i="11" a="1"/>
  <c r="AN125" i="11" s="1"/>
  <c r="AM125" i="11" a="1"/>
  <c r="AM125" i="11" s="1"/>
  <c r="AL125" i="11" a="1"/>
  <c r="AL125" i="11" s="1"/>
  <c r="AK125" i="11" a="1"/>
  <c r="AK125" i="11" s="1"/>
  <c r="AJ125" i="11" a="1"/>
  <c r="AJ125" i="11" s="1"/>
  <c r="AI125" i="11" a="1"/>
  <c r="AI125" i="11" s="1"/>
  <c r="AH125" i="11" a="1"/>
  <c r="AH125" i="11" s="1"/>
  <c r="AG125" i="11" a="1"/>
  <c r="AG125" i="11" s="1"/>
  <c r="AF125" i="11" a="1"/>
  <c r="AF125" i="11" s="1"/>
  <c r="AE125" i="11" a="1"/>
  <c r="AE125" i="11" s="1"/>
  <c r="AD125" i="11" a="1"/>
  <c r="AD125" i="11" s="1"/>
  <c r="AC125" i="11" a="1"/>
  <c r="AC125" i="11" s="1"/>
  <c r="AB125" i="11" a="1"/>
  <c r="AB125" i="11" s="1"/>
  <c r="AA125" i="11" a="1"/>
  <c r="AA125" i="11" s="1"/>
  <c r="Z125" i="11" a="1"/>
  <c r="Z125" i="11" s="1"/>
  <c r="Y125" i="11" a="1"/>
  <c r="Y125" i="11" s="1"/>
  <c r="X125" i="11" a="1"/>
  <c r="X125" i="11" s="1"/>
  <c r="W125" i="11" a="1"/>
  <c r="W125" i="11" s="1"/>
  <c r="V125" i="11"/>
  <c r="V125" i="11" a="1"/>
  <c r="U125" i="11" a="1"/>
  <c r="U125" i="11" s="1"/>
  <c r="T125" i="11" a="1"/>
  <c r="T125" i="11" s="1"/>
  <c r="S125" i="11" a="1"/>
  <c r="S125" i="11" s="1"/>
  <c r="R125" i="11" a="1"/>
  <c r="R125" i="11" s="1"/>
  <c r="Q125" i="11" a="1"/>
  <c r="Q125" i="11" s="1"/>
  <c r="P125" i="11" a="1"/>
  <c r="P125" i="11" s="1"/>
  <c r="O125" i="11" a="1"/>
  <c r="O125" i="11" s="1"/>
  <c r="N125" i="11" a="1"/>
  <c r="N125" i="11" s="1"/>
  <c r="M125" i="11" a="1"/>
  <c r="M125" i="11" s="1"/>
  <c r="L125" i="11" a="1"/>
  <c r="L125" i="11" s="1"/>
  <c r="K125" i="11" a="1"/>
  <c r="K125" i="11" s="1"/>
  <c r="J125" i="11" a="1"/>
  <c r="J125" i="11" s="1"/>
  <c r="I125" i="11" a="1"/>
  <c r="I125" i="11" s="1"/>
  <c r="H125" i="11" a="1"/>
  <c r="H125" i="11" s="1"/>
  <c r="G125" i="11" a="1"/>
  <c r="G125" i="11" s="1"/>
  <c r="F125" i="11" a="1"/>
  <c r="F125" i="11" s="1"/>
  <c r="E125" i="11" a="1"/>
  <c r="E125" i="11" s="1"/>
  <c r="D125" i="11" a="1"/>
  <c r="D125" i="11" s="1"/>
  <c r="C125" i="11" a="1"/>
  <c r="C125" i="11" s="1"/>
  <c r="EH124" i="11" a="1"/>
  <c r="EH124" i="11" s="1"/>
  <c r="EG124" i="11" a="1"/>
  <c r="EG124" i="11" s="1"/>
  <c r="EF124" i="11" a="1"/>
  <c r="EF124" i="11" s="1"/>
  <c r="EE124" i="11"/>
  <c r="EE124" i="11" a="1"/>
  <c r="ED124" i="11" a="1"/>
  <c r="ED124" i="11" s="1"/>
  <c r="EC124" i="11" a="1"/>
  <c r="EC124" i="11" s="1"/>
  <c r="EB124" i="11" a="1"/>
  <c r="EB124" i="11" s="1"/>
  <c r="EA124" i="11" a="1"/>
  <c r="EA124" i="11" s="1"/>
  <c r="DZ124" i="11" a="1"/>
  <c r="DZ124" i="11" s="1"/>
  <c r="DY124" i="11" a="1"/>
  <c r="DY124" i="11" s="1"/>
  <c r="DX124" i="11" a="1"/>
  <c r="DX124" i="11" s="1"/>
  <c r="DW124" i="11" a="1"/>
  <c r="DW124" i="11" s="1"/>
  <c r="DV124" i="11" a="1"/>
  <c r="DV124" i="11" s="1"/>
  <c r="DU124" i="11" a="1"/>
  <c r="DU124" i="11" s="1"/>
  <c r="DT124" i="11" a="1"/>
  <c r="DT124" i="11" s="1"/>
  <c r="DS124" i="11" a="1"/>
  <c r="DS124" i="11" s="1"/>
  <c r="DR124" i="11" a="1"/>
  <c r="DR124" i="11" s="1"/>
  <c r="DQ124" i="11" a="1"/>
  <c r="DQ124" i="11" s="1"/>
  <c r="DP124" i="11" a="1"/>
  <c r="DP124" i="11" s="1"/>
  <c r="DO124" i="11" a="1"/>
  <c r="DO124" i="11" s="1"/>
  <c r="DN124" i="11" a="1"/>
  <c r="DN124" i="11" s="1"/>
  <c r="DL124" i="11" a="1"/>
  <c r="DL124" i="11" s="1"/>
  <c r="DK124" i="11" a="1"/>
  <c r="DK124" i="11" s="1"/>
  <c r="DJ124" i="11" a="1"/>
  <c r="DJ124" i="11" s="1"/>
  <c r="DI124" i="11" a="1"/>
  <c r="DI124" i="11" s="1"/>
  <c r="DH124" i="11" a="1"/>
  <c r="DH124" i="11" s="1"/>
  <c r="DG124" i="11" a="1"/>
  <c r="DG124" i="11" s="1"/>
  <c r="DF124" i="11" a="1"/>
  <c r="DF124" i="11" s="1"/>
  <c r="DE124" i="11" a="1"/>
  <c r="DE124" i="11" s="1"/>
  <c r="DD124" i="11" a="1"/>
  <c r="DD124" i="11" s="1"/>
  <c r="DC124" i="11" a="1"/>
  <c r="DC124" i="11" s="1"/>
  <c r="DB124" i="11" a="1"/>
  <c r="DB124" i="11" s="1"/>
  <c r="DA124" i="11" a="1"/>
  <c r="DA124" i="11" s="1"/>
  <c r="CZ124" i="11" a="1"/>
  <c r="CZ124" i="11" s="1"/>
  <c r="CY124" i="11" a="1"/>
  <c r="CY124" i="11" s="1"/>
  <c r="CX124" i="11" a="1"/>
  <c r="CX124" i="11" s="1"/>
  <c r="CW124" i="11" a="1"/>
  <c r="CW124" i="11" s="1"/>
  <c r="CV124" i="11" a="1"/>
  <c r="CV124" i="11" s="1"/>
  <c r="CU124" i="11" a="1"/>
  <c r="CU124" i="11" s="1"/>
  <c r="CT124" i="11" a="1"/>
  <c r="CT124" i="11" s="1"/>
  <c r="CS124" i="11" a="1"/>
  <c r="CS124" i="11" s="1"/>
  <c r="CR124" i="11" a="1"/>
  <c r="CR124" i="11" s="1"/>
  <c r="CQ124" i="11" a="1"/>
  <c r="CQ124" i="11" s="1"/>
  <c r="CP124" i="11" a="1"/>
  <c r="CP124" i="11" s="1"/>
  <c r="CO124" i="11" a="1"/>
  <c r="CO124" i="11" s="1"/>
  <c r="CN124" i="11" a="1"/>
  <c r="CN124" i="11" s="1"/>
  <c r="CM124" i="11" a="1"/>
  <c r="CM124" i="11" s="1"/>
  <c r="CL124" i="11" a="1"/>
  <c r="CL124" i="11" s="1"/>
  <c r="CK124" i="11" a="1"/>
  <c r="CK124" i="11" s="1"/>
  <c r="CJ124" i="11" a="1"/>
  <c r="CJ124" i="11" s="1"/>
  <c r="CI124" i="11" a="1"/>
  <c r="CI124" i="11" s="1"/>
  <c r="CH124" i="11" a="1"/>
  <c r="CH124" i="11" s="1"/>
  <c r="CG124" i="11" a="1"/>
  <c r="CG124" i="11" s="1"/>
  <c r="CF124" i="11" a="1"/>
  <c r="CF124" i="11" s="1"/>
  <c r="CE124" i="11" a="1"/>
  <c r="CE124" i="11" s="1"/>
  <c r="CD124" i="11" a="1"/>
  <c r="CD124" i="11" s="1"/>
  <c r="CC124" i="11" a="1"/>
  <c r="CC124" i="11" s="1"/>
  <c r="CB124" i="11" a="1"/>
  <c r="CB124" i="11" s="1"/>
  <c r="CA124" i="11" a="1"/>
  <c r="CA124" i="11" s="1"/>
  <c r="BZ124" i="11" a="1"/>
  <c r="BZ124" i="11" s="1"/>
  <c r="BY124" i="11" a="1"/>
  <c r="BY124" i="11" s="1"/>
  <c r="BX124" i="11" a="1"/>
  <c r="BX124" i="11" s="1"/>
  <c r="BW124" i="11" a="1"/>
  <c r="BW124" i="11" s="1"/>
  <c r="BV124" i="11" a="1"/>
  <c r="BV124" i="11" s="1"/>
  <c r="BU124" i="11" a="1"/>
  <c r="BU124" i="11" s="1"/>
  <c r="BT124" i="11" a="1"/>
  <c r="BT124" i="11" s="1"/>
  <c r="BS124" i="11" a="1"/>
  <c r="BS124" i="11" s="1"/>
  <c r="BR124" i="11" a="1"/>
  <c r="BR124" i="11" s="1"/>
  <c r="BQ124" i="11" a="1"/>
  <c r="BQ124" i="11" s="1"/>
  <c r="BP124" i="11" a="1"/>
  <c r="BP124" i="11" s="1"/>
  <c r="BO124" i="11" a="1"/>
  <c r="BO124" i="11" s="1"/>
  <c r="BN124" i="11" a="1"/>
  <c r="BN124" i="11" s="1"/>
  <c r="BM124" i="11" a="1"/>
  <c r="BM124" i="11" s="1"/>
  <c r="BL124" i="11" a="1"/>
  <c r="BL124" i="11" s="1"/>
  <c r="BK124" i="11" a="1"/>
  <c r="BK124" i="11" s="1"/>
  <c r="BJ124" i="11" a="1"/>
  <c r="BJ124" i="11" s="1"/>
  <c r="BI124" i="11" a="1"/>
  <c r="BI124" i="11" s="1"/>
  <c r="BH124" i="11" a="1"/>
  <c r="BH124" i="11" s="1"/>
  <c r="BG124" i="11" a="1"/>
  <c r="BG124" i="11" s="1"/>
  <c r="BF124" i="11" a="1"/>
  <c r="BF124" i="11" s="1"/>
  <c r="BE124" i="11" a="1"/>
  <c r="BE124" i="11" s="1"/>
  <c r="BD124" i="11" a="1"/>
  <c r="BD124" i="11" s="1"/>
  <c r="BC124" i="11" a="1"/>
  <c r="BC124" i="11" s="1"/>
  <c r="BB124" i="11" a="1"/>
  <c r="BB124" i="11" s="1"/>
  <c r="BA124" i="11" a="1"/>
  <c r="BA124" i="11" s="1"/>
  <c r="AZ124" i="11" a="1"/>
  <c r="AZ124" i="11" s="1"/>
  <c r="AY124" i="11" a="1"/>
  <c r="AY124" i="11" s="1"/>
  <c r="AX124" i="11" a="1"/>
  <c r="AX124" i="11" s="1"/>
  <c r="AW124" i="11" a="1"/>
  <c r="AW124" i="11" s="1"/>
  <c r="AV124" i="11" a="1"/>
  <c r="AV124" i="11" s="1"/>
  <c r="AU124" i="11" a="1"/>
  <c r="AU124" i="11" s="1"/>
  <c r="AT124" i="11" a="1"/>
  <c r="AT124" i="11" s="1"/>
  <c r="AS124" i="11" a="1"/>
  <c r="AS124" i="11" s="1"/>
  <c r="AR124" i="11" a="1"/>
  <c r="AR124" i="11" s="1"/>
  <c r="AQ124" i="11" a="1"/>
  <c r="AQ124" i="11" s="1"/>
  <c r="AP124" i="11" a="1"/>
  <c r="AP124" i="11" s="1"/>
  <c r="AO124" i="11" a="1"/>
  <c r="AO124" i="11" s="1"/>
  <c r="AN124" i="11" a="1"/>
  <c r="AN124" i="11" s="1"/>
  <c r="AM124" i="11" a="1"/>
  <c r="AM124" i="11" s="1"/>
  <c r="AL124" i="11" a="1"/>
  <c r="AL124" i="11" s="1"/>
  <c r="AK124" i="11" a="1"/>
  <c r="AK124" i="11" s="1"/>
  <c r="AJ124" i="11" a="1"/>
  <c r="AJ124" i="11" s="1"/>
  <c r="AI124" i="11" a="1"/>
  <c r="AI124" i="11" s="1"/>
  <c r="AH124" i="11" a="1"/>
  <c r="AH124" i="11" s="1"/>
  <c r="AG124" i="11" a="1"/>
  <c r="AG124" i="11" s="1"/>
  <c r="AF124" i="11" a="1"/>
  <c r="AF124" i="11" s="1"/>
  <c r="AE124" i="11" a="1"/>
  <c r="AE124" i="11" s="1"/>
  <c r="AD124" i="11" a="1"/>
  <c r="AD124" i="11" s="1"/>
  <c r="AC124" i="11" a="1"/>
  <c r="AC124" i="11" s="1"/>
  <c r="AB124" i="11" a="1"/>
  <c r="AB124" i="11" s="1"/>
  <c r="AA124" i="11" a="1"/>
  <c r="AA124" i="11" s="1"/>
  <c r="Z124" i="11" a="1"/>
  <c r="Z124" i="11" s="1"/>
  <c r="Y124" i="11" a="1"/>
  <c r="Y124" i="11" s="1"/>
  <c r="X124" i="11" a="1"/>
  <c r="X124" i="11" s="1"/>
  <c r="W124" i="11" a="1"/>
  <c r="W124" i="11" s="1"/>
  <c r="V124" i="11" a="1"/>
  <c r="V124" i="11" s="1"/>
  <c r="U124" i="11" a="1"/>
  <c r="U124" i="11" s="1"/>
  <c r="T124" i="11" a="1"/>
  <c r="T124" i="11" s="1"/>
  <c r="S124" i="11" a="1"/>
  <c r="S124" i="11" s="1"/>
  <c r="R124" i="11" a="1"/>
  <c r="R124" i="11" s="1"/>
  <c r="Q124" i="11" a="1"/>
  <c r="Q124" i="11" s="1"/>
  <c r="P124" i="11" a="1"/>
  <c r="P124" i="11" s="1"/>
  <c r="O124" i="11" a="1"/>
  <c r="O124" i="11" s="1"/>
  <c r="N124" i="11" a="1"/>
  <c r="N124" i="11" s="1"/>
  <c r="M124" i="11" a="1"/>
  <c r="M124" i="11" s="1"/>
  <c r="L124" i="11" a="1"/>
  <c r="L124" i="11" s="1"/>
  <c r="K124" i="11" a="1"/>
  <c r="K124" i="11" s="1"/>
  <c r="J124" i="11" a="1"/>
  <c r="J124" i="11" s="1"/>
  <c r="I124" i="11" a="1"/>
  <c r="I124" i="11" s="1"/>
  <c r="H124" i="11" a="1"/>
  <c r="H124" i="11" s="1"/>
  <c r="G124" i="11" a="1"/>
  <c r="G124" i="11" s="1"/>
  <c r="F124" i="11" a="1"/>
  <c r="F124" i="11" s="1"/>
  <c r="E124" i="11" a="1"/>
  <c r="E124" i="11" s="1"/>
  <c r="D124" i="11" a="1"/>
  <c r="D124" i="11" s="1"/>
  <c r="C124" i="11" a="1"/>
  <c r="C124" i="11" s="1"/>
  <c r="EH123" i="11" a="1"/>
  <c r="EH123" i="11" s="1"/>
  <c r="EG123" i="11" a="1"/>
  <c r="EG123" i="11" s="1"/>
  <c r="EF123" i="11" a="1"/>
  <c r="EF123" i="11" s="1"/>
  <c r="EE123" i="11" a="1"/>
  <c r="EE123" i="11" s="1"/>
  <c r="ED123" i="11" a="1"/>
  <c r="ED123" i="11" s="1"/>
  <c r="EC123" i="11" a="1"/>
  <c r="EC123" i="11" s="1"/>
  <c r="EB123" i="11" a="1"/>
  <c r="EB123" i="11" s="1"/>
  <c r="EA123" i="11" a="1"/>
  <c r="EA123" i="11" s="1"/>
  <c r="DZ123" i="11" a="1"/>
  <c r="DZ123" i="11" s="1"/>
  <c r="DY123" i="11" a="1"/>
  <c r="DY123" i="11" s="1"/>
  <c r="DX123" i="11" a="1"/>
  <c r="DX123" i="11" s="1"/>
  <c r="DW123" i="11" a="1"/>
  <c r="DW123" i="11" s="1"/>
  <c r="DV123" i="11" a="1"/>
  <c r="DV123" i="11" s="1"/>
  <c r="DU123" i="11" a="1"/>
  <c r="DU123" i="11" s="1"/>
  <c r="DT123" i="11" a="1"/>
  <c r="DT123" i="11" s="1"/>
  <c r="DS123" i="11" a="1"/>
  <c r="DS123" i="11" s="1"/>
  <c r="DR123" i="11" a="1"/>
  <c r="DR123" i="11" s="1"/>
  <c r="DQ123" i="11" a="1"/>
  <c r="DQ123" i="11" s="1"/>
  <c r="DP123" i="11" a="1"/>
  <c r="DP123" i="11" s="1"/>
  <c r="DO123" i="11" a="1"/>
  <c r="DO123" i="11" s="1"/>
  <c r="DN123" i="11" a="1"/>
  <c r="DN123" i="11" s="1"/>
  <c r="DM123" i="11" a="1"/>
  <c r="DM123" i="11" s="1"/>
  <c r="DK123" i="11" a="1"/>
  <c r="DK123" i="11" s="1"/>
  <c r="DJ123" i="11" a="1"/>
  <c r="DJ123" i="11" s="1"/>
  <c r="DI123" i="11" a="1"/>
  <c r="DI123" i="11" s="1"/>
  <c r="DH123" i="11" a="1"/>
  <c r="DH123" i="11" s="1"/>
  <c r="DG123" i="11" a="1"/>
  <c r="DG123" i="11" s="1"/>
  <c r="DF123" i="11"/>
  <c r="DF123" i="11" a="1"/>
  <c r="DE123" i="11" a="1"/>
  <c r="DE123" i="11" s="1"/>
  <c r="DD123" i="11" a="1"/>
  <c r="DD123" i="11" s="1"/>
  <c r="DC123" i="11" a="1"/>
  <c r="DC123" i="11" s="1"/>
  <c r="DB123" i="11" a="1"/>
  <c r="DB123" i="11" s="1"/>
  <c r="DA123" i="11" a="1"/>
  <c r="DA123" i="11" s="1"/>
  <c r="CZ123" i="11" a="1"/>
  <c r="CZ123" i="11" s="1"/>
  <c r="CY123" i="11" a="1"/>
  <c r="CY123" i="11" s="1"/>
  <c r="CX123" i="11" a="1"/>
  <c r="CX123" i="11" s="1"/>
  <c r="CW123" i="11" a="1"/>
  <c r="CW123" i="11" s="1"/>
  <c r="CV123" i="11" a="1"/>
  <c r="CV123" i="11" s="1"/>
  <c r="CU123" i="11" a="1"/>
  <c r="CU123" i="11" s="1"/>
  <c r="CT123" i="11" a="1"/>
  <c r="CT123" i="11" s="1"/>
  <c r="CS123" i="11" a="1"/>
  <c r="CS123" i="11" s="1"/>
  <c r="CR123" i="11" a="1"/>
  <c r="CR123" i="11" s="1"/>
  <c r="CQ123" i="11" a="1"/>
  <c r="CQ123" i="11" s="1"/>
  <c r="CP123" i="11" a="1"/>
  <c r="CP123" i="11" s="1"/>
  <c r="CO123" i="11" a="1"/>
  <c r="CO123" i="11" s="1"/>
  <c r="CN123" i="11" a="1"/>
  <c r="CN123" i="11" s="1"/>
  <c r="CM123" i="11" a="1"/>
  <c r="CM123" i="11" s="1"/>
  <c r="CL123" i="11" a="1"/>
  <c r="CL123" i="11" s="1"/>
  <c r="CK123" i="11" a="1"/>
  <c r="CK123" i="11" s="1"/>
  <c r="CJ123" i="11" a="1"/>
  <c r="CJ123" i="11" s="1"/>
  <c r="CI123" i="11" a="1"/>
  <c r="CI123" i="11" s="1"/>
  <c r="CH123" i="11" a="1"/>
  <c r="CH123" i="11" s="1"/>
  <c r="CG123" i="11" a="1"/>
  <c r="CG123" i="11" s="1"/>
  <c r="CF123" i="11" a="1"/>
  <c r="CF123" i="11" s="1"/>
  <c r="CE123" i="11" a="1"/>
  <c r="CE123" i="11" s="1"/>
  <c r="CD123" i="11" a="1"/>
  <c r="CD123" i="11" s="1"/>
  <c r="CC123" i="11" a="1"/>
  <c r="CC123" i="11" s="1"/>
  <c r="CB123" i="11" a="1"/>
  <c r="CB123" i="11" s="1"/>
  <c r="CA123" i="11" a="1"/>
  <c r="CA123" i="11" s="1"/>
  <c r="BZ123" i="11"/>
  <c r="BZ123" i="11" a="1"/>
  <c r="BY123" i="11" a="1"/>
  <c r="BY123" i="11" s="1"/>
  <c r="BX123" i="11" a="1"/>
  <c r="BX123" i="11" s="1"/>
  <c r="BW123" i="11" a="1"/>
  <c r="BW123" i="11" s="1"/>
  <c r="BV123" i="11" a="1"/>
  <c r="BV123" i="11" s="1"/>
  <c r="BU123" i="11" a="1"/>
  <c r="BU123" i="11" s="1"/>
  <c r="BT123" i="11" a="1"/>
  <c r="BT123" i="11" s="1"/>
  <c r="BS123" i="11" a="1"/>
  <c r="BS123" i="11" s="1"/>
  <c r="BR123" i="11" a="1"/>
  <c r="BR123" i="11" s="1"/>
  <c r="BQ123" i="11" a="1"/>
  <c r="BQ123" i="11" s="1"/>
  <c r="BP123" i="11" a="1"/>
  <c r="BP123" i="11" s="1"/>
  <c r="BO123" i="11" a="1"/>
  <c r="BO123" i="11" s="1"/>
  <c r="BN123" i="11" a="1"/>
  <c r="BN123" i="11" s="1"/>
  <c r="BM123" i="11" a="1"/>
  <c r="BM123" i="11" s="1"/>
  <c r="BL123" i="11" a="1"/>
  <c r="BL123" i="11" s="1"/>
  <c r="BK123" i="11" a="1"/>
  <c r="BK123" i="11" s="1"/>
  <c r="BJ123" i="11"/>
  <c r="BJ123" i="11" a="1"/>
  <c r="BI123" i="11" a="1"/>
  <c r="BI123" i="11" s="1"/>
  <c r="BH123" i="11" a="1"/>
  <c r="BH123" i="11" s="1"/>
  <c r="BG123" i="11" a="1"/>
  <c r="BG123" i="11" s="1"/>
  <c r="BF123" i="11" a="1"/>
  <c r="BF123" i="11" s="1"/>
  <c r="BE123" i="11" a="1"/>
  <c r="BE123" i="11" s="1"/>
  <c r="BD123" i="11" a="1"/>
  <c r="BD123" i="11" s="1"/>
  <c r="BC123" i="11" a="1"/>
  <c r="BC123" i="11" s="1"/>
  <c r="BB123" i="11" a="1"/>
  <c r="BB123" i="11" s="1"/>
  <c r="BA123" i="11" a="1"/>
  <c r="BA123" i="11" s="1"/>
  <c r="AZ123" i="11" a="1"/>
  <c r="AZ123" i="11" s="1"/>
  <c r="AY123" i="11" a="1"/>
  <c r="AY123" i="11" s="1"/>
  <c r="AX123" i="11" a="1"/>
  <c r="AX123" i="11" s="1"/>
  <c r="AW123" i="11" a="1"/>
  <c r="AW123" i="11" s="1"/>
  <c r="AV123" i="11" a="1"/>
  <c r="AV123" i="11" s="1"/>
  <c r="AU123" i="11" a="1"/>
  <c r="AU123" i="11" s="1"/>
  <c r="AT123" i="11"/>
  <c r="AT123" i="11" a="1"/>
  <c r="AS123" i="11" a="1"/>
  <c r="AS123" i="11" s="1"/>
  <c r="AR123" i="11" a="1"/>
  <c r="AR123" i="11" s="1"/>
  <c r="AQ123" i="11" a="1"/>
  <c r="AQ123" i="11" s="1"/>
  <c r="AP123" i="11" a="1"/>
  <c r="AP123" i="11" s="1"/>
  <c r="AO123" i="11" a="1"/>
  <c r="AO123" i="11" s="1"/>
  <c r="AN123" i="11" a="1"/>
  <c r="AN123" i="11" s="1"/>
  <c r="AM123" i="11" a="1"/>
  <c r="AM123" i="11" s="1"/>
  <c r="AL123" i="11" a="1"/>
  <c r="AL123" i="11" s="1"/>
  <c r="AK123" i="11" a="1"/>
  <c r="AK123" i="11" s="1"/>
  <c r="AJ123" i="11" a="1"/>
  <c r="AJ123" i="11" s="1"/>
  <c r="AI123" i="11" a="1"/>
  <c r="AI123" i="11" s="1"/>
  <c r="AH123" i="11" a="1"/>
  <c r="AH123" i="11" s="1"/>
  <c r="AG123" i="11" a="1"/>
  <c r="AG123" i="11" s="1"/>
  <c r="AF123" i="11" a="1"/>
  <c r="AF123" i="11" s="1"/>
  <c r="AE123" i="11" a="1"/>
  <c r="AE123" i="11" s="1"/>
  <c r="AD123" i="11" a="1"/>
  <c r="AD123" i="11" s="1"/>
  <c r="AC123" i="11" a="1"/>
  <c r="AC123" i="11" s="1"/>
  <c r="AB123" i="11" a="1"/>
  <c r="AB123" i="11" s="1"/>
  <c r="AA123" i="11" a="1"/>
  <c r="AA123" i="11" s="1"/>
  <c r="Z123" i="11" a="1"/>
  <c r="Z123" i="11" s="1"/>
  <c r="Y123" i="11" a="1"/>
  <c r="Y123" i="11" s="1"/>
  <c r="X123" i="11" a="1"/>
  <c r="X123" i="11" s="1"/>
  <c r="W123" i="11" a="1"/>
  <c r="W123" i="11" s="1"/>
  <c r="V123" i="11" a="1"/>
  <c r="V123" i="11" s="1"/>
  <c r="U123" i="11" a="1"/>
  <c r="U123" i="11" s="1"/>
  <c r="T123" i="11" a="1"/>
  <c r="T123" i="11" s="1"/>
  <c r="S123" i="11" a="1"/>
  <c r="S123" i="11" s="1"/>
  <c r="R123" i="11" a="1"/>
  <c r="R123" i="11" s="1"/>
  <c r="Q123" i="11" a="1"/>
  <c r="Q123" i="11" s="1"/>
  <c r="P123" i="11" a="1"/>
  <c r="P123" i="11" s="1"/>
  <c r="O123" i="11" a="1"/>
  <c r="O123" i="11" s="1"/>
  <c r="N123" i="11"/>
  <c r="N123" i="11" a="1"/>
  <c r="M123" i="11" a="1"/>
  <c r="M123" i="11" s="1"/>
  <c r="L123" i="11" a="1"/>
  <c r="L123" i="11" s="1"/>
  <c r="K123" i="11" a="1"/>
  <c r="K123" i="11" s="1"/>
  <c r="J123" i="11" a="1"/>
  <c r="J123" i="11" s="1"/>
  <c r="I123" i="11" a="1"/>
  <c r="I123" i="11" s="1"/>
  <c r="H123" i="11" a="1"/>
  <c r="H123" i="11" s="1"/>
  <c r="G123" i="11" a="1"/>
  <c r="G123" i="11" s="1"/>
  <c r="F123" i="11" a="1"/>
  <c r="F123" i="11" s="1"/>
  <c r="E123" i="11" a="1"/>
  <c r="E123" i="11" s="1"/>
  <c r="D123" i="11" a="1"/>
  <c r="D123" i="11" s="1"/>
  <c r="C123" i="11" a="1"/>
  <c r="C123" i="11" s="1"/>
  <c r="EH122" i="11" a="1"/>
  <c r="EH122" i="11" s="1"/>
  <c r="EG122" i="11" a="1"/>
  <c r="EG122" i="11" s="1"/>
  <c r="EF122" i="11" a="1"/>
  <c r="EF122" i="11" s="1"/>
  <c r="EE122" i="11" a="1"/>
  <c r="EE122" i="11" s="1"/>
  <c r="ED122" i="11" a="1"/>
  <c r="ED122" i="11" s="1"/>
  <c r="EC122" i="11" a="1"/>
  <c r="EC122" i="11" s="1"/>
  <c r="EB122" i="11" a="1"/>
  <c r="EB122" i="11" s="1"/>
  <c r="EA122" i="11" a="1"/>
  <c r="EA122" i="11" s="1"/>
  <c r="DZ122" i="11" a="1"/>
  <c r="DZ122" i="11" s="1"/>
  <c r="DY122" i="11" a="1"/>
  <c r="DY122" i="11" s="1"/>
  <c r="DX122" i="11" a="1"/>
  <c r="DX122" i="11" s="1"/>
  <c r="DW122" i="11"/>
  <c r="DW122" i="11" a="1"/>
  <c r="DV122" i="11" a="1"/>
  <c r="DV122" i="11" s="1"/>
  <c r="DU122" i="11" a="1"/>
  <c r="DU122" i="11" s="1"/>
  <c r="DT122" i="11" a="1"/>
  <c r="DT122" i="11" s="1"/>
  <c r="DS122" i="11"/>
  <c r="DS122" i="11" a="1"/>
  <c r="DR122" i="11" a="1"/>
  <c r="DR122" i="11" s="1"/>
  <c r="DQ122" i="11" a="1"/>
  <c r="DQ122" i="11" s="1"/>
  <c r="DP122" i="11" a="1"/>
  <c r="DP122" i="11" s="1"/>
  <c r="DO122" i="11" a="1"/>
  <c r="DO122" i="11" s="1"/>
  <c r="DN122" i="11" a="1"/>
  <c r="DN122" i="11" s="1"/>
  <c r="DM122" i="11" a="1"/>
  <c r="DM122" i="11" s="1"/>
  <c r="DL122" i="11" a="1"/>
  <c r="DL122" i="11" s="1"/>
  <c r="DJ122" i="11" a="1"/>
  <c r="DJ122" i="11" s="1"/>
  <c r="DI122" i="11" a="1"/>
  <c r="DI122" i="11" s="1"/>
  <c r="DH122" i="11" a="1"/>
  <c r="DH122" i="11" s="1"/>
  <c r="DG122" i="11" a="1"/>
  <c r="DG122" i="11" s="1"/>
  <c r="DF122" i="11"/>
  <c r="DF122" i="11" a="1"/>
  <c r="DE122" i="11" a="1"/>
  <c r="DE122" i="11" s="1"/>
  <c r="DD122" i="11" a="1"/>
  <c r="DD122" i="11" s="1"/>
  <c r="DC122" i="11" a="1"/>
  <c r="DC122" i="11" s="1"/>
  <c r="DB122" i="11" a="1"/>
  <c r="DB122" i="11" s="1"/>
  <c r="DA122" i="11" a="1"/>
  <c r="DA122" i="11" s="1"/>
  <c r="CZ122" i="11" a="1"/>
  <c r="CZ122" i="11" s="1"/>
  <c r="CY122" i="11" a="1"/>
  <c r="CY122" i="11" s="1"/>
  <c r="CX122" i="11" a="1"/>
  <c r="CX122" i="11" s="1"/>
  <c r="CW122" i="11" a="1"/>
  <c r="CW122" i="11" s="1"/>
  <c r="CV122" i="11" a="1"/>
  <c r="CV122" i="11" s="1"/>
  <c r="CU122" i="11" a="1"/>
  <c r="CU122" i="11" s="1"/>
  <c r="CT122" i="11" a="1"/>
  <c r="CT122" i="11" s="1"/>
  <c r="CS122" i="11" a="1"/>
  <c r="CS122" i="11" s="1"/>
  <c r="CR122" i="11" a="1"/>
  <c r="CR122" i="11" s="1"/>
  <c r="CQ122" i="11" a="1"/>
  <c r="CQ122" i="11" s="1"/>
  <c r="CP122" i="11" a="1"/>
  <c r="CP122" i="11" s="1"/>
  <c r="CO122" i="11" a="1"/>
  <c r="CO122" i="11" s="1"/>
  <c r="CN122" i="11" a="1"/>
  <c r="CN122" i="11" s="1"/>
  <c r="CM122" i="11" a="1"/>
  <c r="CM122" i="11" s="1"/>
  <c r="CL122" i="11"/>
  <c r="CL122" i="11" a="1"/>
  <c r="CK122" i="11" a="1"/>
  <c r="CK122" i="11" s="1"/>
  <c r="CJ122" i="11" a="1"/>
  <c r="CJ122" i="11" s="1"/>
  <c r="CI122" i="11" a="1"/>
  <c r="CI122" i="11" s="1"/>
  <c r="CH122" i="11" a="1"/>
  <c r="CH122" i="11" s="1"/>
  <c r="CG122" i="11" a="1"/>
  <c r="CG122" i="11" s="1"/>
  <c r="CF122" i="11" a="1"/>
  <c r="CF122" i="11" s="1"/>
  <c r="CE122" i="11" a="1"/>
  <c r="CE122" i="11" s="1"/>
  <c r="CD122" i="11" a="1"/>
  <c r="CD122" i="11" s="1"/>
  <c r="CC122" i="11" a="1"/>
  <c r="CC122" i="11" s="1"/>
  <c r="CB122" i="11" a="1"/>
  <c r="CB122" i="11" s="1"/>
  <c r="CA122" i="11" a="1"/>
  <c r="CA122" i="11" s="1"/>
  <c r="BZ122" i="11"/>
  <c r="BZ122" i="11" a="1"/>
  <c r="BY122" i="11" a="1"/>
  <c r="BY122" i="11" s="1"/>
  <c r="BX122" i="11" a="1"/>
  <c r="BX122" i="11" s="1"/>
  <c r="BW122" i="11" a="1"/>
  <c r="BW122" i="11" s="1"/>
  <c r="BV122" i="11" a="1"/>
  <c r="BV122" i="11" s="1"/>
  <c r="BU122" i="11" a="1"/>
  <c r="BU122" i="11" s="1"/>
  <c r="BT122" i="11" a="1"/>
  <c r="BT122" i="11" s="1"/>
  <c r="BS122" i="11" a="1"/>
  <c r="BS122" i="11" s="1"/>
  <c r="BR122" i="11" a="1"/>
  <c r="BR122" i="11" s="1"/>
  <c r="BQ122" i="11" a="1"/>
  <c r="BQ122" i="11" s="1"/>
  <c r="BP122" i="11" a="1"/>
  <c r="BP122" i="11" s="1"/>
  <c r="BO122" i="11" a="1"/>
  <c r="BO122" i="11" s="1"/>
  <c r="BN122" i="11" a="1"/>
  <c r="BN122" i="11" s="1"/>
  <c r="BM122" i="11" a="1"/>
  <c r="BM122" i="11" s="1"/>
  <c r="BL122" i="11" a="1"/>
  <c r="BL122" i="11" s="1"/>
  <c r="BK122" i="11" a="1"/>
  <c r="BK122" i="11" s="1"/>
  <c r="BJ122" i="11" a="1"/>
  <c r="BJ122" i="11" s="1"/>
  <c r="BI122" i="11" a="1"/>
  <c r="BI122" i="11" s="1"/>
  <c r="BH122" i="11" a="1"/>
  <c r="BH122" i="11" s="1"/>
  <c r="BG122" i="11" a="1"/>
  <c r="BG122" i="11" s="1"/>
  <c r="BF122" i="11"/>
  <c r="BF122" i="11" a="1"/>
  <c r="BE122" i="11" a="1"/>
  <c r="BE122" i="11" s="1"/>
  <c r="BD122" i="11" a="1"/>
  <c r="BD122" i="11" s="1"/>
  <c r="BC122" i="11" a="1"/>
  <c r="BC122" i="11" s="1"/>
  <c r="BB122" i="11" a="1"/>
  <c r="BB122" i="11" s="1"/>
  <c r="BA122" i="11" a="1"/>
  <c r="BA122" i="11" s="1"/>
  <c r="AZ122" i="11" a="1"/>
  <c r="AZ122" i="11" s="1"/>
  <c r="AY122" i="11" a="1"/>
  <c r="AY122" i="11" s="1"/>
  <c r="AX122" i="11" a="1"/>
  <c r="AX122" i="11" s="1"/>
  <c r="AW122" i="11" a="1"/>
  <c r="AW122" i="11" s="1"/>
  <c r="AV122" i="11" a="1"/>
  <c r="AV122" i="11" s="1"/>
  <c r="AU122" i="11" a="1"/>
  <c r="AU122" i="11" s="1"/>
  <c r="AT122" i="11" a="1"/>
  <c r="AT122" i="11" s="1"/>
  <c r="AS122" i="11" a="1"/>
  <c r="AS122" i="11" s="1"/>
  <c r="AR122" i="11" a="1"/>
  <c r="AR122" i="11" s="1"/>
  <c r="AQ122" i="11" a="1"/>
  <c r="AQ122" i="11" s="1"/>
  <c r="AP122" i="11" a="1"/>
  <c r="AP122" i="11" s="1"/>
  <c r="AO122" i="11" a="1"/>
  <c r="AO122" i="11" s="1"/>
  <c r="AN122" i="11" a="1"/>
  <c r="AN122" i="11" s="1"/>
  <c r="AM122" i="11" a="1"/>
  <c r="AM122" i="11" s="1"/>
  <c r="AL122" i="11"/>
  <c r="AL122" i="11" a="1"/>
  <c r="AK122" i="11" a="1"/>
  <c r="AK122" i="11" s="1"/>
  <c r="AJ122" i="11" a="1"/>
  <c r="AJ122" i="11" s="1"/>
  <c r="AI122" i="11" a="1"/>
  <c r="AI122" i="11" s="1"/>
  <c r="AH122" i="11" a="1"/>
  <c r="AH122" i="11" s="1"/>
  <c r="AG122" i="11" a="1"/>
  <c r="AG122" i="11" s="1"/>
  <c r="AF122" i="11" a="1"/>
  <c r="AF122" i="11" s="1"/>
  <c r="AE122" i="11" a="1"/>
  <c r="AE122" i="11" s="1"/>
  <c r="AD122" i="11" a="1"/>
  <c r="AD122" i="11" s="1"/>
  <c r="AC122" i="11" a="1"/>
  <c r="AC122" i="11" s="1"/>
  <c r="AB122" i="11" a="1"/>
  <c r="AB122" i="11" s="1"/>
  <c r="AA122" i="11" a="1"/>
  <c r="AA122" i="11" s="1"/>
  <c r="Z122" i="11" a="1"/>
  <c r="Z122" i="11" s="1"/>
  <c r="Y122" i="11" a="1"/>
  <c r="Y122" i="11" s="1"/>
  <c r="X122" i="11" a="1"/>
  <c r="X122" i="11" s="1"/>
  <c r="W122" i="11" a="1"/>
  <c r="W122" i="11" s="1"/>
  <c r="V122" i="11" a="1"/>
  <c r="V122" i="11" s="1"/>
  <c r="U122" i="11" a="1"/>
  <c r="U122" i="11" s="1"/>
  <c r="T122" i="11" a="1"/>
  <c r="T122" i="11" s="1"/>
  <c r="S122" i="11" a="1"/>
  <c r="S122" i="11" s="1"/>
  <c r="R122" i="11" a="1"/>
  <c r="R122" i="11" s="1"/>
  <c r="Q122" i="11" a="1"/>
  <c r="Q122" i="11" s="1"/>
  <c r="P122" i="11" a="1"/>
  <c r="P122" i="11" s="1"/>
  <c r="O122" i="11" a="1"/>
  <c r="O122" i="11" s="1"/>
  <c r="N122" i="11" a="1"/>
  <c r="N122" i="11" s="1"/>
  <c r="M122" i="11" a="1"/>
  <c r="M122" i="11" s="1"/>
  <c r="L122" i="11" a="1"/>
  <c r="L122" i="11" s="1"/>
  <c r="K122" i="11" a="1"/>
  <c r="K122" i="11" s="1"/>
  <c r="J122" i="11" a="1"/>
  <c r="J122" i="11" s="1"/>
  <c r="I122" i="11" a="1"/>
  <c r="I122" i="11" s="1"/>
  <c r="H122" i="11" a="1"/>
  <c r="H122" i="11" s="1"/>
  <c r="G122" i="11" a="1"/>
  <c r="G122" i="11" s="1"/>
  <c r="F122" i="11" a="1"/>
  <c r="F122" i="11" s="1"/>
  <c r="E122" i="11" a="1"/>
  <c r="E122" i="11" s="1"/>
  <c r="D122" i="11" a="1"/>
  <c r="D122" i="11" s="1"/>
  <c r="C122" i="11" a="1"/>
  <c r="C122" i="11" s="1"/>
  <c r="EH121" i="11" a="1"/>
  <c r="EH121" i="11" s="1"/>
  <c r="EG121" i="11" a="1"/>
  <c r="EG121" i="11" s="1"/>
  <c r="EF121" i="11" a="1"/>
  <c r="EF121" i="11" s="1"/>
  <c r="EE121" i="11" a="1"/>
  <c r="EE121" i="11" s="1"/>
  <c r="ED121" i="11" a="1"/>
  <c r="ED121" i="11" s="1"/>
  <c r="EC121" i="11" a="1"/>
  <c r="EC121" i="11" s="1"/>
  <c r="EB121" i="11" a="1"/>
  <c r="EB121" i="11" s="1"/>
  <c r="EA121" i="11" a="1"/>
  <c r="EA121" i="11" s="1"/>
  <c r="DZ121" i="11" a="1"/>
  <c r="DZ121" i="11" s="1"/>
  <c r="DY121" i="11" a="1"/>
  <c r="DY121" i="11" s="1"/>
  <c r="DX121" i="11" a="1"/>
  <c r="DX121" i="11" s="1"/>
  <c r="DW121" i="11" a="1"/>
  <c r="DW121" i="11" s="1"/>
  <c r="DV121" i="11" a="1"/>
  <c r="DV121" i="11" s="1"/>
  <c r="DU121" i="11" a="1"/>
  <c r="DU121" i="11" s="1"/>
  <c r="DT121" i="11" a="1"/>
  <c r="DT121" i="11" s="1"/>
  <c r="DS121" i="11"/>
  <c r="DS121" i="11" a="1"/>
  <c r="DR121" i="11" a="1"/>
  <c r="DR121" i="11" s="1"/>
  <c r="DQ121" i="11" a="1"/>
  <c r="DQ121" i="11" s="1"/>
  <c r="DP121" i="11" a="1"/>
  <c r="DP121" i="11" s="1"/>
  <c r="DO121" i="11" a="1"/>
  <c r="DO121" i="11" s="1"/>
  <c r="DN121" i="11" a="1"/>
  <c r="DN121" i="11" s="1"/>
  <c r="DM121" i="11" a="1"/>
  <c r="DM121" i="11" s="1"/>
  <c r="DL121" i="11" a="1"/>
  <c r="DL121" i="11" s="1"/>
  <c r="DK121" i="11" a="1"/>
  <c r="DK121" i="11" s="1"/>
  <c r="DI121" i="11" a="1"/>
  <c r="DI121" i="11" s="1"/>
  <c r="DH121" i="11" a="1"/>
  <c r="DH121" i="11" s="1"/>
  <c r="DG121" i="11" a="1"/>
  <c r="DG121" i="11" s="1"/>
  <c r="DF121" i="11" a="1"/>
  <c r="DF121" i="11" s="1"/>
  <c r="DE121" i="11" a="1"/>
  <c r="DE121" i="11" s="1"/>
  <c r="DD121" i="11" a="1"/>
  <c r="DD121" i="11" s="1"/>
  <c r="DC121" i="11" a="1"/>
  <c r="DC121" i="11" s="1"/>
  <c r="DB121" i="11" a="1"/>
  <c r="DB121" i="11" s="1"/>
  <c r="DA121" i="11" a="1"/>
  <c r="DA121" i="11" s="1"/>
  <c r="CZ121" i="11" a="1"/>
  <c r="CZ121" i="11" s="1"/>
  <c r="CY121" i="11" a="1"/>
  <c r="CY121" i="11" s="1"/>
  <c r="CX121" i="11" a="1"/>
  <c r="CX121" i="11" s="1"/>
  <c r="CW121" i="11" a="1"/>
  <c r="CW121" i="11" s="1"/>
  <c r="CV121" i="11" a="1"/>
  <c r="CV121" i="11" s="1"/>
  <c r="CU121" i="11" a="1"/>
  <c r="CU121" i="11" s="1"/>
  <c r="CT121" i="11"/>
  <c r="CT121" i="11" a="1"/>
  <c r="CS121" i="11" a="1"/>
  <c r="CS121" i="11" s="1"/>
  <c r="CR121" i="11" a="1"/>
  <c r="CR121" i="11" s="1"/>
  <c r="CQ121" i="11" a="1"/>
  <c r="CQ121" i="11" s="1"/>
  <c r="CP121" i="11" a="1"/>
  <c r="CP121" i="11" s="1"/>
  <c r="CO121" i="11" a="1"/>
  <c r="CO121" i="11" s="1"/>
  <c r="CN121" i="11" a="1"/>
  <c r="CN121" i="11" s="1"/>
  <c r="CM121" i="11" a="1"/>
  <c r="CM121" i="11" s="1"/>
  <c r="CL121" i="11" a="1"/>
  <c r="CL121" i="11" s="1"/>
  <c r="CK121" i="11" a="1"/>
  <c r="CK121" i="11" s="1"/>
  <c r="CJ121" i="11" a="1"/>
  <c r="CJ121" i="11" s="1"/>
  <c r="CI121" i="11" a="1"/>
  <c r="CI121" i="11" s="1"/>
  <c r="CH121" i="11" a="1"/>
  <c r="CH121" i="11" s="1"/>
  <c r="CG121" i="11" a="1"/>
  <c r="CG121" i="11" s="1"/>
  <c r="CF121" i="11" a="1"/>
  <c r="CF121" i="11" s="1"/>
  <c r="CE121" i="11" a="1"/>
  <c r="CE121" i="11" s="1"/>
  <c r="CD121" i="11" a="1"/>
  <c r="CD121" i="11" s="1"/>
  <c r="CC121" i="11" a="1"/>
  <c r="CC121" i="11" s="1"/>
  <c r="CB121" i="11" a="1"/>
  <c r="CB121" i="11" s="1"/>
  <c r="CA121" i="11" a="1"/>
  <c r="CA121" i="11" s="1"/>
  <c r="BZ121" i="11" a="1"/>
  <c r="BZ121" i="11" s="1"/>
  <c r="BY121" i="11" a="1"/>
  <c r="BY121" i="11" s="1"/>
  <c r="BX121" i="11" a="1"/>
  <c r="BX121" i="11" s="1"/>
  <c r="BW121" i="11" a="1"/>
  <c r="BW121" i="11" s="1"/>
  <c r="BV121" i="11" a="1"/>
  <c r="BV121" i="11" s="1"/>
  <c r="BU121" i="11" a="1"/>
  <c r="BU121" i="11" s="1"/>
  <c r="BT121" i="11" a="1"/>
  <c r="BT121" i="11" s="1"/>
  <c r="BS121" i="11" a="1"/>
  <c r="BS121" i="11" s="1"/>
  <c r="BR121" i="11"/>
  <c r="BR121" i="11" a="1"/>
  <c r="BQ121" i="11" a="1"/>
  <c r="BQ121" i="11" s="1"/>
  <c r="BP121" i="11" a="1"/>
  <c r="BP121" i="11" s="1"/>
  <c r="BO121" i="11" a="1"/>
  <c r="BO121" i="11" s="1"/>
  <c r="BN121" i="11" a="1"/>
  <c r="BN121" i="11" s="1"/>
  <c r="BM121" i="11" a="1"/>
  <c r="BM121" i="11" s="1"/>
  <c r="BL121" i="11" a="1"/>
  <c r="BL121" i="11" s="1"/>
  <c r="BK121" i="11" a="1"/>
  <c r="BK121" i="11" s="1"/>
  <c r="BJ121" i="11" a="1"/>
  <c r="BJ121" i="11" s="1"/>
  <c r="BI121" i="11" a="1"/>
  <c r="BI121" i="11" s="1"/>
  <c r="BH121" i="11" a="1"/>
  <c r="BH121" i="11" s="1"/>
  <c r="BG121" i="11" a="1"/>
  <c r="BG121" i="11" s="1"/>
  <c r="BF121" i="11"/>
  <c r="BF121" i="11" a="1"/>
  <c r="BE121" i="11" a="1"/>
  <c r="BE121" i="11" s="1"/>
  <c r="BD121" i="11" a="1"/>
  <c r="BD121" i="11" s="1"/>
  <c r="BC121" i="11" a="1"/>
  <c r="BC121" i="11" s="1"/>
  <c r="BB121" i="11" a="1"/>
  <c r="BB121" i="11" s="1"/>
  <c r="BA121" i="11" a="1"/>
  <c r="BA121" i="11" s="1"/>
  <c r="AZ121" i="11" a="1"/>
  <c r="AZ121" i="11" s="1"/>
  <c r="AY121" i="11" a="1"/>
  <c r="AY121" i="11" s="1"/>
  <c r="AX121" i="11" a="1"/>
  <c r="AX121" i="11" s="1"/>
  <c r="AW121" i="11" a="1"/>
  <c r="AW121" i="11" s="1"/>
  <c r="AV121" i="11" a="1"/>
  <c r="AV121" i="11" s="1"/>
  <c r="AU121" i="11" a="1"/>
  <c r="AU121" i="11" s="1"/>
  <c r="AT121" i="11" a="1"/>
  <c r="AT121" i="11" s="1"/>
  <c r="AS121" i="11" a="1"/>
  <c r="AS121" i="11" s="1"/>
  <c r="AR121" i="11" a="1"/>
  <c r="AR121" i="11" s="1"/>
  <c r="AQ121" i="11" a="1"/>
  <c r="AQ121" i="11" s="1"/>
  <c r="AP121" i="11" a="1"/>
  <c r="AP121" i="11" s="1"/>
  <c r="AO121" i="11" a="1"/>
  <c r="AO121" i="11" s="1"/>
  <c r="AN121" i="11" a="1"/>
  <c r="AN121" i="11" s="1"/>
  <c r="AM121" i="11" a="1"/>
  <c r="AM121" i="11" s="1"/>
  <c r="AL121" i="11" a="1"/>
  <c r="AL121" i="11" s="1"/>
  <c r="AK121" i="11" a="1"/>
  <c r="AK121" i="11" s="1"/>
  <c r="AJ121" i="11" a="1"/>
  <c r="AJ121" i="11" s="1"/>
  <c r="AI121" i="11" a="1"/>
  <c r="AI121" i="11" s="1"/>
  <c r="AH121" i="11"/>
  <c r="AH121" i="11" a="1"/>
  <c r="AG121" i="11" a="1"/>
  <c r="AG121" i="11" s="1"/>
  <c r="AF121" i="11" a="1"/>
  <c r="AF121" i="11" s="1"/>
  <c r="AE121" i="11" a="1"/>
  <c r="AE121" i="11" s="1"/>
  <c r="AD121" i="11" a="1"/>
  <c r="AD121" i="11" s="1"/>
  <c r="AC121" i="11" a="1"/>
  <c r="AC121" i="11" s="1"/>
  <c r="AB121" i="11" a="1"/>
  <c r="AB121" i="11" s="1"/>
  <c r="AA121" i="11" a="1"/>
  <c r="AA121" i="11" s="1"/>
  <c r="Z121" i="11" a="1"/>
  <c r="Z121" i="11" s="1"/>
  <c r="Y121" i="11" a="1"/>
  <c r="Y121" i="11" s="1"/>
  <c r="X121" i="11" a="1"/>
  <c r="X121" i="11" s="1"/>
  <c r="W121" i="11" a="1"/>
  <c r="W121" i="11" s="1"/>
  <c r="V121" i="11"/>
  <c r="V121" i="11" a="1"/>
  <c r="U121" i="11" a="1"/>
  <c r="U121" i="11" s="1"/>
  <c r="T121" i="11" a="1"/>
  <c r="T121" i="11" s="1"/>
  <c r="S121" i="11" a="1"/>
  <c r="S121" i="11" s="1"/>
  <c r="R121" i="11" a="1"/>
  <c r="R121" i="11" s="1"/>
  <c r="Q121" i="11" a="1"/>
  <c r="Q121" i="11" s="1"/>
  <c r="P121" i="11" a="1"/>
  <c r="P121" i="11" s="1"/>
  <c r="O121" i="11" a="1"/>
  <c r="O121" i="11" s="1"/>
  <c r="N121" i="11" a="1"/>
  <c r="N121" i="11" s="1"/>
  <c r="M121" i="11" a="1"/>
  <c r="M121" i="11" s="1"/>
  <c r="L121" i="11" a="1"/>
  <c r="L121" i="11" s="1"/>
  <c r="K121" i="11" a="1"/>
  <c r="K121" i="11" s="1"/>
  <c r="J121" i="11" a="1"/>
  <c r="J121" i="11" s="1"/>
  <c r="I121" i="11" a="1"/>
  <c r="I121" i="11" s="1"/>
  <c r="H121" i="11" a="1"/>
  <c r="H121" i="11" s="1"/>
  <c r="G121" i="11" a="1"/>
  <c r="G121" i="11" s="1"/>
  <c r="F121" i="11" a="1"/>
  <c r="F121" i="11" s="1"/>
  <c r="E121" i="11" a="1"/>
  <c r="E121" i="11" s="1"/>
  <c r="D121" i="11" a="1"/>
  <c r="D121" i="11" s="1"/>
  <c r="C121" i="11" a="1"/>
  <c r="C121" i="11" s="1"/>
  <c r="EH120" i="11" a="1"/>
  <c r="EH120" i="11" s="1"/>
  <c r="EG120" i="11" a="1"/>
  <c r="EG120" i="11" s="1"/>
  <c r="EF120" i="11" a="1"/>
  <c r="EF120" i="11" s="1"/>
  <c r="EE120" i="11" a="1"/>
  <c r="EE120" i="11" s="1"/>
  <c r="ED120" i="11" a="1"/>
  <c r="ED120" i="11" s="1"/>
  <c r="EC120" i="11" a="1"/>
  <c r="EC120" i="11" s="1"/>
  <c r="EB120" i="11" a="1"/>
  <c r="EB120" i="11" s="1"/>
  <c r="EA120" i="11"/>
  <c r="EA120" i="11" a="1"/>
  <c r="DZ120" i="11" a="1"/>
  <c r="DZ120" i="11" s="1"/>
  <c r="DY120" i="11" a="1"/>
  <c r="DY120" i="11" s="1"/>
  <c r="DX120" i="11" a="1"/>
  <c r="DX120" i="11" s="1"/>
  <c r="DW120" i="11" a="1"/>
  <c r="DW120" i="11" s="1"/>
  <c r="DV120" i="11" a="1"/>
  <c r="DV120" i="11" s="1"/>
  <c r="DU120" i="11" a="1"/>
  <c r="DU120" i="11" s="1"/>
  <c r="DT120" i="11" a="1"/>
  <c r="DT120" i="11" s="1"/>
  <c r="DS120" i="11" a="1"/>
  <c r="DS120" i="11" s="1"/>
  <c r="DR120" i="11" a="1"/>
  <c r="DR120" i="11" s="1"/>
  <c r="DQ120" i="11" a="1"/>
  <c r="DQ120" i="11" s="1"/>
  <c r="DP120" i="11" a="1"/>
  <c r="DP120" i="11" s="1"/>
  <c r="DO120" i="11" a="1"/>
  <c r="DO120" i="11" s="1"/>
  <c r="DN120" i="11" a="1"/>
  <c r="DN120" i="11" s="1"/>
  <c r="DM120" i="11" a="1"/>
  <c r="DM120" i="11" s="1"/>
  <c r="DL120" i="11" a="1"/>
  <c r="DL120" i="11" s="1"/>
  <c r="DK120" i="11" a="1"/>
  <c r="DK120" i="11" s="1"/>
  <c r="DJ120" i="11" a="1"/>
  <c r="DJ120" i="11" s="1"/>
  <c r="DH120" i="11" a="1"/>
  <c r="DH120" i="11" s="1"/>
  <c r="DG120" i="11" a="1"/>
  <c r="DG120" i="11" s="1"/>
  <c r="DF120" i="11"/>
  <c r="DF120" i="11" a="1"/>
  <c r="DE120" i="11" a="1"/>
  <c r="DE120" i="11" s="1"/>
  <c r="DD120" i="11" a="1"/>
  <c r="DD120" i="11" s="1"/>
  <c r="DC120" i="11" a="1"/>
  <c r="DC120" i="11" s="1"/>
  <c r="DB120" i="11" a="1"/>
  <c r="DB120" i="11" s="1"/>
  <c r="DA120" i="11" a="1"/>
  <c r="DA120" i="11" s="1"/>
  <c r="CZ120" i="11" a="1"/>
  <c r="CZ120" i="11" s="1"/>
  <c r="CY120" i="11" a="1"/>
  <c r="CY120" i="11" s="1"/>
  <c r="CX120" i="11" a="1"/>
  <c r="CX120" i="11" s="1"/>
  <c r="CW120" i="11" a="1"/>
  <c r="CW120" i="11" s="1"/>
  <c r="CV120" i="11" a="1"/>
  <c r="CV120" i="11" s="1"/>
  <c r="CU120" i="11" a="1"/>
  <c r="CU120" i="11" s="1"/>
  <c r="CT120" i="11" a="1"/>
  <c r="CT120" i="11" s="1"/>
  <c r="CS120" i="11" a="1"/>
  <c r="CS120" i="11" s="1"/>
  <c r="CR120" i="11" a="1"/>
  <c r="CR120" i="11" s="1"/>
  <c r="CQ120" i="11" a="1"/>
  <c r="CQ120" i="11" s="1"/>
  <c r="CP120" i="11" a="1"/>
  <c r="CP120" i="11" s="1"/>
  <c r="CO120" i="11" a="1"/>
  <c r="CO120" i="11" s="1"/>
  <c r="CN120" i="11" a="1"/>
  <c r="CN120" i="11" s="1"/>
  <c r="CM120" i="11" a="1"/>
  <c r="CM120" i="11" s="1"/>
  <c r="CL120" i="11" a="1"/>
  <c r="CL120" i="11" s="1"/>
  <c r="CK120" i="11" a="1"/>
  <c r="CK120" i="11" s="1"/>
  <c r="CJ120" i="11" a="1"/>
  <c r="CJ120" i="11" s="1"/>
  <c r="CI120" i="11" a="1"/>
  <c r="CI120" i="11" s="1"/>
  <c r="CH120" i="11" a="1"/>
  <c r="CH120" i="11" s="1"/>
  <c r="CG120" i="11" a="1"/>
  <c r="CG120" i="11" s="1"/>
  <c r="CF120" i="11" a="1"/>
  <c r="CF120" i="11" s="1"/>
  <c r="CE120" i="11" a="1"/>
  <c r="CE120" i="11" s="1"/>
  <c r="CD120" i="11" a="1"/>
  <c r="CD120" i="11" s="1"/>
  <c r="CC120" i="11" a="1"/>
  <c r="CC120" i="11" s="1"/>
  <c r="CB120" i="11" a="1"/>
  <c r="CB120" i="11" s="1"/>
  <c r="CA120" i="11" a="1"/>
  <c r="CA120" i="11" s="1"/>
  <c r="BZ120" i="11" a="1"/>
  <c r="BZ120" i="11" s="1"/>
  <c r="BY120" i="11" a="1"/>
  <c r="BY120" i="11" s="1"/>
  <c r="BX120" i="11" a="1"/>
  <c r="BX120" i="11" s="1"/>
  <c r="BW120" i="11" a="1"/>
  <c r="BW120" i="11" s="1"/>
  <c r="BV120" i="11" a="1"/>
  <c r="BV120" i="11" s="1"/>
  <c r="BU120" i="11" a="1"/>
  <c r="BU120" i="11" s="1"/>
  <c r="BT120" i="11" a="1"/>
  <c r="BT120" i="11" s="1"/>
  <c r="BS120" i="11" a="1"/>
  <c r="BS120" i="11" s="1"/>
  <c r="BR120" i="11"/>
  <c r="BR120" i="11" a="1"/>
  <c r="BQ120" i="11" a="1"/>
  <c r="BQ120" i="11" s="1"/>
  <c r="BP120" i="11" a="1"/>
  <c r="BP120" i="11" s="1"/>
  <c r="BO120" i="11" a="1"/>
  <c r="BO120" i="11" s="1"/>
  <c r="BN120" i="11" a="1"/>
  <c r="BN120" i="11" s="1"/>
  <c r="BM120" i="11" a="1"/>
  <c r="BM120" i="11" s="1"/>
  <c r="BL120" i="11" a="1"/>
  <c r="BL120" i="11" s="1"/>
  <c r="BK120" i="11" a="1"/>
  <c r="BK120" i="11" s="1"/>
  <c r="BJ120" i="11" a="1"/>
  <c r="BJ120" i="11" s="1"/>
  <c r="BI120" i="11" a="1"/>
  <c r="BI120" i="11" s="1"/>
  <c r="BH120" i="11" a="1"/>
  <c r="BH120" i="11" s="1"/>
  <c r="BG120" i="11" a="1"/>
  <c r="BG120" i="11" s="1"/>
  <c r="BF120" i="11" a="1"/>
  <c r="BF120" i="11" s="1"/>
  <c r="BE120" i="11" a="1"/>
  <c r="BE120" i="11" s="1"/>
  <c r="BD120" i="11" a="1"/>
  <c r="BD120" i="11" s="1"/>
  <c r="BC120" i="11" a="1"/>
  <c r="BC120" i="11" s="1"/>
  <c r="BB120" i="11" a="1"/>
  <c r="BB120" i="11" s="1"/>
  <c r="BA120" i="11" a="1"/>
  <c r="BA120" i="11" s="1"/>
  <c r="AZ120" i="11" a="1"/>
  <c r="AZ120" i="11" s="1"/>
  <c r="AY120" i="11" a="1"/>
  <c r="AY120" i="11" s="1"/>
  <c r="AX120" i="11" a="1"/>
  <c r="AX120" i="11" s="1"/>
  <c r="AW120" i="11" a="1"/>
  <c r="AW120" i="11" s="1"/>
  <c r="AV120" i="11" a="1"/>
  <c r="AV120" i="11" s="1"/>
  <c r="AU120" i="11" a="1"/>
  <c r="AU120" i="11" s="1"/>
  <c r="AT120" i="11"/>
  <c r="AT120" i="11" a="1"/>
  <c r="AS120" i="11" a="1"/>
  <c r="AS120" i="11" s="1"/>
  <c r="AR120" i="11" a="1"/>
  <c r="AR120" i="11" s="1"/>
  <c r="AQ120" i="11" a="1"/>
  <c r="AQ120" i="11" s="1"/>
  <c r="AP120" i="11" a="1"/>
  <c r="AP120" i="11" s="1"/>
  <c r="AO120" i="11" a="1"/>
  <c r="AO120" i="11" s="1"/>
  <c r="AN120" i="11" a="1"/>
  <c r="AN120" i="11" s="1"/>
  <c r="AM120" i="11" a="1"/>
  <c r="AM120" i="11" s="1"/>
  <c r="AL120" i="11" a="1"/>
  <c r="AL120" i="11" s="1"/>
  <c r="AK120" i="11" a="1"/>
  <c r="AK120" i="11" s="1"/>
  <c r="AJ120" i="11" a="1"/>
  <c r="AJ120" i="11" s="1"/>
  <c r="AI120" i="11" a="1"/>
  <c r="AI120" i="11" s="1"/>
  <c r="AH120" i="11" a="1"/>
  <c r="AH120" i="11" s="1"/>
  <c r="AG120" i="11" a="1"/>
  <c r="AG120" i="11" s="1"/>
  <c r="AF120" i="11" a="1"/>
  <c r="AF120" i="11" s="1"/>
  <c r="AE120" i="11" a="1"/>
  <c r="AE120" i="11" s="1"/>
  <c r="AD120" i="11" a="1"/>
  <c r="AD120" i="11" s="1"/>
  <c r="AC120" i="11" a="1"/>
  <c r="AC120" i="11" s="1"/>
  <c r="AB120" i="11" a="1"/>
  <c r="AB120" i="11" s="1"/>
  <c r="AA120" i="11" a="1"/>
  <c r="AA120" i="11" s="1"/>
  <c r="Z120" i="11" a="1"/>
  <c r="Z120" i="11" s="1"/>
  <c r="Y120" i="11" a="1"/>
  <c r="Y120" i="11" s="1"/>
  <c r="X120" i="11" a="1"/>
  <c r="X120" i="11" s="1"/>
  <c r="W120" i="11" a="1"/>
  <c r="W120" i="11" s="1"/>
  <c r="V120" i="11" a="1"/>
  <c r="V120" i="11" s="1"/>
  <c r="U120" i="11" a="1"/>
  <c r="U120" i="11" s="1"/>
  <c r="T120" i="11" a="1"/>
  <c r="T120" i="11" s="1"/>
  <c r="S120" i="11" a="1"/>
  <c r="S120" i="11" s="1"/>
  <c r="R120" i="11" a="1"/>
  <c r="R120" i="11" s="1"/>
  <c r="Q120" i="11" a="1"/>
  <c r="Q120" i="11" s="1"/>
  <c r="P120" i="11" a="1"/>
  <c r="P120" i="11" s="1"/>
  <c r="O120" i="11" a="1"/>
  <c r="O120" i="11" s="1"/>
  <c r="N120" i="11" a="1"/>
  <c r="N120" i="11" s="1"/>
  <c r="M120" i="11" a="1"/>
  <c r="M120" i="11" s="1"/>
  <c r="L120" i="11" a="1"/>
  <c r="L120" i="11" s="1"/>
  <c r="K120" i="11" a="1"/>
  <c r="K120" i="11" s="1"/>
  <c r="J120" i="11" a="1"/>
  <c r="J120" i="11" s="1"/>
  <c r="I120" i="11" a="1"/>
  <c r="I120" i="11" s="1"/>
  <c r="H120" i="11" a="1"/>
  <c r="H120" i="11" s="1"/>
  <c r="G120" i="11" a="1"/>
  <c r="G120" i="11" s="1"/>
  <c r="F120" i="11"/>
  <c r="F120" i="11" a="1"/>
  <c r="E120" i="11" a="1"/>
  <c r="E120" i="11" s="1"/>
  <c r="D120" i="11" a="1"/>
  <c r="D120" i="11" s="1"/>
  <c r="C120" i="11" a="1"/>
  <c r="C120" i="11" s="1"/>
  <c r="EH119" i="11" a="1"/>
  <c r="EH119" i="11" s="1"/>
  <c r="EG119" i="11" a="1"/>
  <c r="EG119" i="11" s="1"/>
  <c r="EF119" i="11" a="1"/>
  <c r="EF119" i="11" s="1"/>
  <c r="EE119" i="11"/>
  <c r="EE119" i="11" a="1"/>
  <c r="ED119" i="11" a="1"/>
  <c r="ED119" i="11" s="1"/>
  <c r="EC119" i="11" a="1"/>
  <c r="EC119" i="11" s="1"/>
  <c r="EB119" i="11" a="1"/>
  <c r="EB119" i="11" s="1"/>
  <c r="EA119" i="11" a="1"/>
  <c r="EA119" i="11" s="1"/>
  <c r="DZ119" i="11" a="1"/>
  <c r="DZ119" i="11" s="1"/>
  <c r="DY119" i="11" a="1"/>
  <c r="DY119" i="11" s="1"/>
  <c r="DX119" i="11" a="1"/>
  <c r="DX119" i="11" s="1"/>
  <c r="DW119" i="11" a="1"/>
  <c r="DW119" i="11" s="1"/>
  <c r="DV119" i="11" a="1"/>
  <c r="DV119" i="11" s="1"/>
  <c r="DU119" i="11" a="1"/>
  <c r="DU119" i="11" s="1"/>
  <c r="DT119" i="11" a="1"/>
  <c r="DT119" i="11" s="1"/>
  <c r="DS119" i="11"/>
  <c r="DS119" i="11" a="1"/>
  <c r="DR119" i="11" a="1"/>
  <c r="DR119" i="11" s="1"/>
  <c r="DQ119" i="11" a="1"/>
  <c r="DQ119" i="11" s="1"/>
  <c r="DP119" i="11" a="1"/>
  <c r="DP119" i="11" s="1"/>
  <c r="DO119" i="11" a="1"/>
  <c r="DO119" i="11" s="1"/>
  <c r="DN119" i="11" a="1"/>
  <c r="DN119" i="11" s="1"/>
  <c r="DM119" i="11" a="1"/>
  <c r="DM119" i="11" s="1"/>
  <c r="DL119" i="11" a="1"/>
  <c r="DL119" i="11" s="1"/>
  <c r="DK119" i="11" a="1"/>
  <c r="DK119" i="11" s="1"/>
  <c r="DJ119" i="11" a="1"/>
  <c r="DJ119" i="11" s="1"/>
  <c r="DI119" i="11" a="1"/>
  <c r="DI119" i="11" s="1"/>
  <c r="DG119" i="11" a="1"/>
  <c r="DG119" i="11" s="1"/>
  <c r="DF119" i="11" a="1"/>
  <c r="DF119" i="11" s="1"/>
  <c r="DE119" i="11" a="1"/>
  <c r="DE119" i="11" s="1"/>
  <c r="DD119" i="11" a="1"/>
  <c r="DD119" i="11" s="1"/>
  <c r="DC119" i="11" a="1"/>
  <c r="DC119" i="11" s="1"/>
  <c r="DB119" i="11" a="1"/>
  <c r="DB119" i="11" s="1"/>
  <c r="DA119" i="11" a="1"/>
  <c r="DA119" i="11" s="1"/>
  <c r="CZ119" i="11" a="1"/>
  <c r="CZ119" i="11" s="1"/>
  <c r="CY119" i="11" a="1"/>
  <c r="CY119" i="11" s="1"/>
  <c r="CX119" i="11"/>
  <c r="CX119" i="11" a="1"/>
  <c r="CW119" i="11" a="1"/>
  <c r="CW119" i="11" s="1"/>
  <c r="CV119" i="11" a="1"/>
  <c r="CV119" i="11" s="1"/>
  <c r="CU119" i="11" a="1"/>
  <c r="CU119" i="11" s="1"/>
  <c r="CT119" i="11" a="1"/>
  <c r="CT119" i="11" s="1"/>
  <c r="CS119" i="11" a="1"/>
  <c r="CS119" i="11" s="1"/>
  <c r="CR119" i="11" a="1"/>
  <c r="CR119" i="11" s="1"/>
  <c r="CQ119" i="11" a="1"/>
  <c r="CQ119" i="11" s="1"/>
  <c r="CP119" i="11" a="1"/>
  <c r="CP119" i="11" s="1"/>
  <c r="CO119" i="11" a="1"/>
  <c r="CO119" i="11" s="1"/>
  <c r="CN119" i="11" a="1"/>
  <c r="CN119" i="11" s="1"/>
  <c r="CM119" i="11" a="1"/>
  <c r="CM119" i="11" s="1"/>
  <c r="CL119" i="11"/>
  <c r="CL119" i="11" a="1"/>
  <c r="CK119" i="11" a="1"/>
  <c r="CK119" i="11" s="1"/>
  <c r="CJ119" i="11" a="1"/>
  <c r="CJ119" i="11" s="1"/>
  <c r="CI119" i="11" a="1"/>
  <c r="CI119" i="11" s="1"/>
  <c r="CH119" i="11" a="1"/>
  <c r="CH119" i="11" s="1"/>
  <c r="CG119" i="11" a="1"/>
  <c r="CG119" i="11" s="1"/>
  <c r="CF119" i="11" a="1"/>
  <c r="CF119" i="11" s="1"/>
  <c r="CE119" i="11" a="1"/>
  <c r="CE119" i="11" s="1"/>
  <c r="CD119" i="11" a="1"/>
  <c r="CD119" i="11" s="1"/>
  <c r="CC119" i="11" a="1"/>
  <c r="CC119" i="11" s="1"/>
  <c r="CB119" i="11" a="1"/>
  <c r="CB119" i="11" s="1"/>
  <c r="CA119" i="11" a="1"/>
  <c r="CA119" i="11" s="1"/>
  <c r="BZ119" i="11" a="1"/>
  <c r="BZ119" i="11" s="1"/>
  <c r="BY119" i="11" a="1"/>
  <c r="BY119" i="11" s="1"/>
  <c r="BX119" i="11" a="1"/>
  <c r="BX119" i="11" s="1"/>
  <c r="BW119" i="11" a="1"/>
  <c r="BW119" i="11" s="1"/>
  <c r="BV119" i="11" a="1"/>
  <c r="BV119" i="11" s="1"/>
  <c r="BU119" i="11" a="1"/>
  <c r="BU119" i="11" s="1"/>
  <c r="BT119" i="11" a="1"/>
  <c r="BT119" i="11" s="1"/>
  <c r="BS119" i="11" a="1"/>
  <c r="BS119" i="11" s="1"/>
  <c r="BR119" i="11" a="1"/>
  <c r="BR119" i="11" s="1"/>
  <c r="BQ119" i="11" a="1"/>
  <c r="BQ119" i="11" s="1"/>
  <c r="BP119" i="11" a="1"/>
  <c r="BP119" i="11" s="1"/>
  <c r="BO119" i="11" a="1"/>
  <c r="BO119" i="11" s="1"/>
  <c r="BN119" i="11"/>
  <c r="BN119" i="11" a="1"/>
  <c r="BM119" i="11" a="1"/>
  <c r="BM119" i="11" s="1"/>
  <c r="BL119" i="11" a="1"/>
  <c r="BL119" i="11" s="1"/>
  <c r="BK119" i="11" a="1"/>
  <c r="BK119" i="11" s="1"/>
  <c r="BJ119" i="11" a="1"/>
  <c r="BJ119" i="11" s="1"/>
  <c r="BI119" i="11" a="1"/>
  <c r="BI119" i="11" s="1"/>
  <c r="BH119" i="11" a="1"/>
  <c r="BH119" i="11" s="1"/>
  <c r="BG119" i="11" a="1"/>
  <c r="BG119" i="11" s="1"/>
  <c r="BF119" i="11" a="1"/>
  <c r="BF119" i="11" s="1"/>
  <c r="BE119" i="11" a="1"/>
  <c r="BE119" i="11" s="1"/>
  <c r="BD119" i="11" a="1"/>
  <c r="BD119" i="11" s="1"/>
  <c r="BC119" i="11" a="1"/>
  <c r="BC119" i="11" s="1"/>
  <c r="BB119" i="11" a="1"/>
  <c r="BB119" i="11" s="1"/>
  <c r="BA119" i="11" a="1"/>
  <c r="BA119" i="11" s="1"/>
  <c r="AZ119" i="11" a="1"/>
  <c r="AZ119" i="11" s="1"/>
  <c r="AY119" i="11" a="1"/>
  <c r="AY119" i="11" s="1"/>
  <c r="AX119" i="11"/>
  <c r="AX119" i="11" a="1"/>
  <c r="AW119" i="11" a="1"/>
  <c r="AW119" i="11" s="1"/>
  <c r="AV119" i="11" a="1"/>
  <c r="AV119" i="11" s="1"/>
  <c r="AU119" i="11" a="1"/>
  <c r="AU119" i="11" s="1"/>
  <c r="AT119" i="11" a="1"/>
  <c r="AT119" i="11" s="1"/>
  <c r="AS119" i="11" a="1"/>
  <c r="AS119" i="11" s="1"/>
  <c r="AR119" i="11" a="1"/>
  <c r="AR119" i="11" s="1"/>
  <c r="AQ119" i="11" a="1"/>
  <c r="AQ119" i="11" s="1"/>
  <c r="AP119" i="11" a="1"/>
  <c r="AP119" i="11" s="1"/>
  <c r="AO119" i="11" a="1"/>
  <c r="AO119" i="11" s="1"/>
  <c r="AN119" i="11" a="1"/>
  <c r="AN119" i="11" s="1"/>
  <c r="AM119" i="11" a="1"/>
  <c r="AM119" i="11" s="1"/>
  <c r="AL119" i="11" a="1"/>
  <c r="AL119" i="11" s="1"/>
  <c r="AK119" i="11" a="1"/>
  <c r="AK119" i="11" s="1"/>
  <c r="AJ119" i="11" a="1"/>
  <c r="AJ119" i="11" s="1"/>
  <c r="AI119" i="11" a="1"/>
  <c r="AI119" i="11" s="1"/>
  <c r="AH119" i="11" a="1"/>
  <c r="AH119" i="11" s="1"/>
  <c r="AG119" i="11" a="1"/>
  <c r="AG119" i="11" s="1"/>
  <c r="AF119" i="11" a="1"/>
  <c r="AF119" i="11" s="1"/>
  <c r="AE119" i="11" a="1"/>
  <c r="AE119" i="11" s="1"/>
  <c r="AD119" i="11" a="1"/>
  <c r="AD119" i="11" s="1"/>
  <c r="AC119" i="11" a="1"/>
  <c r="AC119" i="11" s="1"/>
  <c r="AB119" i="11" a="1"/>
  <c r="AB119" i="11" s="1"/>
  <c r="AA119" i="11" a="1"/>
  <c r="AA119" i="11" s="1"/>
  <c r="Z119" i="11" a="1"/>
  <c r="Z119" i="11" s="1"/>
  <c r="Y119" i="11" a="1"/>
  <c r="Y119" i="11" s="1"/>
  <c r="X119" i="11" a="1"/>
  <c r="X119" i="11" s="1"/>
  <c r="W119" i="11" a="1"/>
  <c r="W119" i="11" s="1"/>
  <c r="V119" i="11" a="1"/>
  <c r="V119" i="11" s="1"/>
  <c r="U119" i="11" a="1"/>
  <c r="U119" i="11" s="1"/>
  <c r="T119" i="11" a="1"/>
  <c r="T119" i="11" s="1"/>
  <c r="S119" i="11" a="1"/>
  <c r="S119" i="11" s="1"/>
  <c r="R119" i="11" a="1"/>
  <c r="R119" i="11" s="1"/>
  <c r="Q119" i="11" a="1"/>
  <c r="Q119" i="11" s="1"/>
  <c r="P119" i="11" a="1"/>
  <c r="P119" i="11" s="1"/>
  <c r="O119" i="11" a="1"/>
  <c r="O119" i="11" s="1"/>
  <c r="N119" i="11" a="1"/>
  <c r="N119" i="11" s="1"/>
  <c r="M119" i="11" a="1"/>
  <c r="M119" i="11" s="1"/>
  <c r="L119" i="11" a="1"/>
  <c r="L119" i="11" s="1"/>
  <c r="K119" i="11" a="1"/>
  <c r="K119" i="11" s="1"/>
  <c r="J119" i="11" a="1"/>
  <c r="J119" i="11" s="1"/>
  <c r="I119" i="11" a="1"/>
  <c r="I119" i="11" s="1"/>
  <c r="H119" i="11" a="1"/>
  <c r="H119" i="11" s="1"/>
  <c r="G119" i="11" a="1"/>
  <c r="G119" i="11" s="1"/>
  <c r="F119" i="11" a="1"/>
  <c r="F119" i="11" s="1"/>
  <c r="E119" i="11" a="1"/>
  <c r="E119" i="11" s="1"/>
  <c r="D119" i="11" a="1"/>
  <c r="D119" i="11" s="1"/>
  <c r="C119" i="11" a="1"/>
  <c r="C119" i="11" s="1"/>
  <c r="EH118" i="11" a="1"/>
  <c r="EH118" i="11" s="1"/>
  <c r="EG118" i="11" a="1"/>
  <c r="EG118" i="11" s="1"/>
  <c r="EF118" i="11" a="1"/>
  <c r="EF118" i="11" s="1"/>
  <c r="EE118" i="11" a="1"/>
  <c r="EE118" i="11" s="1"/>
  <c r="ED118" i="11" a="1"/>
  <c r="ED118" i="11" s="1"/>
  <c r="EC118" i="11" a="1"/>
  <c r="EC118" i="11" s="1"/>
  <c r="EB118" i="11" a="1"/>
  <c r="EB118" i="11" s="1"/>
  <c r="EA118" i="11" a="1"/>
  <c r="EA118" i="11" s="1"/>
  <c r="DZ118" i="11" a="1"/>
  <c r="DZ118" i="11" s="1"/>
  <c r="DY118" i="11" a="1"/>
  <c r="DY118" i="11" s="1"/>
  <c r="DX118" i="11" a="1"/>
  <c r="DX118" i="11" s="1"/>
  <c r="DW118" i="11" a="1"/>
  <c r="DW118" i="11" s="1"/>
  <c r="DV118" i="11" a="1"/>
  <c r="DV118" i="11" s="1"/>
  <c r="DU118" i="11" a="1"/>
  <c r="DU118" i="11" s="1"/>
  <c r="DT118" i="11" a="1"/>
  <c r="DT118" i="11" s="1"/>
  <c r="DS118" i="11" a="1"/>
  <c r="DS118" i="11" s="1"/>
  <c r="DR118" i="11" a="1"/>
  <c r="DR118" i="11" s="1"/>
  <c r="DQ118" i="11" a="1"/>
  <c r="DQ118" i="11" s="1"/>
  <c r="DP118" i="11" a="1"/>
  <c r="DP118" i="11" s="1"/>
  <c r="DO118" i="11" a="1"/>
  <c r="DO118" i="11" s="1"/>
  <c r="DN118" i="11" a="1"/>
  <c r="DN118" i="11" s="1"/>
  <c r="DM118" i="11" a="1"/>
  <c r="DM118" i="11" s="1"/>
  <c r="DL118" i="11" a="1"/>
  <c r="DL118" i="11" s="1"/>
  <c r="DK118" i="11" a="1"/>
  <c r="DK118" i="11" s="1"/>
  <c r="DJ118" i="11" a="1"/>
  <c r="DJ118" i="11" s="1"/>
  <c r="DI118" i="11" a="1"/>
  <c r="DI118" i="11" s="1"/>
  <c r="DH118" i="11" a="1"/>
  <c r="DH118" i="11" s="1"/>
  <c r="DF118" i="11"/>
  <c r="DF118" i="11" a="1"/>
  <c r="DE118" i="11" a="1"/>
  <c r="DE118" i="11" s="1"/>
  <c r="DD118" i="11" a="1"/>
  <c r="DD118" i="11" s="1"/>
  <c r="DC118" i="11" a="1"/>
  <c r="DC118" i="11" s="1"/>
  <c r="DB118" i="11" a="1"/>
  <c r="DB118" i="11" s="1"/>
  <c r="DA118" i="11" a="1"/>
  <c r="DA118" i="11" s="1"/>
  <c r="CZ118" i="11" a="1"/>
  <c r="CZ118" i="11" s="1"/>
  <c r="CY118" i="11" a="1"/>
  <c r="CY118" i="11" s="1"/>
  <c r="CX118" i="11" a="1"/>
  <c r="CX118" i="11" s="1"/>
  <c r="CW118" i="11" a="1"/>
  <c r="CW118" i="11" s="1"/>
  <c r="CV118" i="11" a="1"/>
  <c r="CV118" i="11" s="1"/>
  <c r="CU118" i="11" a="1"/>
  <c r="CU118" i="11" s="1"/>
  <c r="CT118" i="11" a="1"/>
  <c r="CT118" i="11" s="1"/>
  <c r="CS118" i="11" a="1"/>
  <c r="CS118" i="11" s="1"/>
  <c r="CR118" i="11" a="1"/>
  <c r="CR118" i="11" s="1"/>
  <c r="CQ118" i="11" a="1"/>
  <c r="CQ118" i="11" s="1"/>
  <c r="CP118" i="11"/>
  <c r="CP118" i="11" a="1"/>
  <c r="CO118" i="11" a="1"/>
  <c r="CO118" i="11" s="1"/>
  <c r="CN118" i="11" a="1"/>
  <c r="CN118" i="11" s="1"/>
  <c r="CM118" i="11" a="1"/>
  <c r="CM118" i="11" s="1"/>
  <c r="CL118" i="11" a="1"/>
  <c r="CL118" i="11" s="1"/>
  <c r="CK118" i="11" a="1"/>
  <c r="CK118" i="11" s="1"/>
  <c r="CJ118" i="11" a="1"/>
  <c r="CJ118" i="11" s="1"/>
  <c r="CI118" i="11" a="1"/>
  <c r="CI118" i="11" s="1"/>
  <c r="CH118" i="11" a="1"/>
  <c r="CH118" i="11" s="1"/>
  <c r="CG118" i="11" a="1"/>
  <c r="CG118" i="11" s="1"/>
  <c r="CF118" i="11"/>
  <c r="CF118" i="11" a="1"/>
  <c r="CE118" i="11" a="1"/>
  <c r="CE118" i="11" s="1"/>
  <c r="CD118" i="11" a="1"/>
  <c r="CD118" i="11" s="1"/>
  <c r="CC118" i="11" a="1"/>
  <c r="CC118" i="11" s="1"/>
  <c r="CB118" i="11" a="1"/>
  <c r="CB118" i="11" s="1"/>
  <c r="CA118" i="11" a="1"/>
  <c r="CA118" i="11" s="1"/>
  <c r="BZ118" i="11" a="1"/>
  <c r="BZ118" i="11" s="1"/>
  <c r="BY118" i="11" a="1"/>
  <c r="BY118" i="11" s="1"/>
  <c r="BX118" i="11"/>
  <c r="BX118" i="11" a="1"/>
  <c r="BW118" i="11" a="1"/>
  <c r="BW118" i="11" s="1"/>
  <c r="BV118" i="11" a="1"/>
  <c r="BV118" i="11" s="1"/>
  <c r="BU118" i="11" a="1"/>
  <c r="BU118" i="11" s="1"/>
  <c r="BT118" i="11" a="1"/>
  <c r="BT118" i="11" s="1"/>
  <c r="BS118" i="11" a="1"/>
  <c r="BS118" i="11" s="1"/>
  <c r="BR118" i="11" a="1"/>
  <c r="BR118" i="11" s="1"/>
  <c r="BQ118" i="11" a="1"/>
  <c r="BQ118" i="11" s="1"/>
  <c r="BP118" i="11" a="1"/>
  <c r="BP118" i="11" s="1"/>
  <c r="BO118" i="11" a="1"/>
  <c r="BO118" i="11" s="1"/>
  <c r="BN118" i="11" a="1"/>
  <c r="BN118" i="11" s="1"/>
  <c r="BM118" i="11" a="1"/>
  <c r="BM118" i="11" s="1"/>
  <c r="BL118" i="11" a="1"/>
  <c r="BL118" i="11" s="1"/>
  <c r="BK118" i="11" a="1"/>
  <c r="BK118" i="11" s="1"/>
  <c r="BJ118" i="11" a="1"/>
  <c r="BJ118" i="11" s="1"/>
  <c r="BI118" i="11" a="1"/>
  <c r="BI118" i="11" s="1"/>
  <c r="BH118" i="11" a="1"/>
  <c r="BH118" i="11" s="1"/>
  <c r="BG118" i="11" a="1"/>
  <c r="BG118" i="11" s="1"/>
  <c r="BF118" i="11" a="1"/>
  <c r="BF118" i="11" s="1"/>
  <c r="BE118" i="11" a="1"/>
  <c r="BE118" i="11" s="1"/>
  <c r="BD118" i="11" a="1"/>
  <c r="BD118" i="11" s="1"/>
  <c r="BC118" i="11" a="1"/>
  <c r="BC118" i="11" s="1"/>
  <c r="BB118" i="11" a="1"/>
  <c r="BB118" i="11" s="1"/>
  <c r="BA118" i="11" a="1"/>
  <c r="BA118" i="11" s="1"/>
  <c r="AZ118" i="11"/>
  <c r="AZ118" i="11" a="1"/>
  <c r="AY118" i="11" a="1"/>
  <c r="AY118" i="11" s="1"/>
  <c r="AX118" i="11" a="1"/>
  <c r="AX118" i="11" s="1"/>
  <c r="AW118" i="11" a="1"/>
  <c r="AW118" i="11" s="1"/>
  <c r="AV118" i="11" a="1"/>
  <c r="AV118" i="11" s="1"/>
  <c r="AU118" i="11" a="1"/>
  <c r="AU118" i="11" s="1"/>
  <c r="AT118" i="11" a="1"/>
  <c r="AT118" i="11" s="1"/>
  <c r="AS118" i="11" a="1"/>
  <c r="AS118" i="11" s="1"/>
  <c r="AR118" i="11"/>
  <c r="AR118" i="11" a="1"/>
  <c r="AQ118" i="11" a="1"/>
  <c r="AQ118" i="11" s="1"/>
  <c r="AP118" i="11" a="1"/>
  <c r="AP118" i="11" s="1"/>
  <c r="AO118" i="11" a="1"/>
  <c r="AO118" i="11" s="1"/>
  <c r="AN118" i="11" a="1"/>
  <c r="AN118" i="11" s="1"/>
  <c r="AM118" i="11" a="1"/>
  <c r="AM118" i="11" s="1"/>
  <c r="AL118" i="11" a="1"/>
  <c r="AL118" i="11" s="1"/>
  <c r="AK118" i="11" a="1"/>
  <c r="AK118" i="11" s="1"/>
  <c r="AJ118" i="11" a="1"/>
  <c r="AJ118" i="11" s="1"/>
  <c r="AI118" i="11" a="1"/>
  <c r="AI118" i="11" s="1"/>
  <c r="AH118" i="11" a="1"/>
  <c r="AH118" i="11" s="1"/>
  <c r="AG118" i="11" a="1"/>
  <c r="AG118" i="11" s="1"/>
  <c r="AF118" i="11" a="1"/>
  <c r="AF118" i="11" s="1"/>
  <c r="AE118" i="11" a="1"/>
  <c r="AE118" i="11" s="1"/>
  <c r="AD118" i="11" a="1"/>
  <c r="AD118" i="11" s="1"/>
  <c r="AC118" i="11" a="1"/>
  <c r="AC118" i="11" s="1"/>
  <c r="AB118" i="11" a="1"/>
  <c r="AB118" i="11" s="1"/>
  <c r="AA118" i="11" a="1"/>
  <c r="AA118" i="11" s="1"/>
  <c r="Z118" i="11" a="1"/>
  <c r="Z118" i="11" s="1"/>
  <c r="Y118" i="11" a="1"/>
  <c r="Y118" i="11" s="1"/>
  <c r="X118" i="11" a="1"/>
  <c r="X118" i="11" s="1"/>
  <c r="W118" i="11" a="1"/>
  <c r="W118" i="11" s="1"/>
  <c r="V118" i="11" a="1"/>
  <c r="V118" i="11" s="1"/>
  <c r="U118" i="11" a="1"/>
  <c r="U118" i="11" s="1"/>
  <c r="T118" i="11"/>
  <c r="T118" i="11" a="1"/>
  <c r="S118" i="11" a="1"/>
  <c r="S118" i="11" s="1"/>
  <c r="R118" i="11" a="1"/>
  <c r="R118" i="11" s="1"/>
  <c r="Q118" i="11" a="1"/>
  <c r="Q118" i="11" s="1"/>
  <c r="P118" i="11" a="1"/>
  <c r="P118" i="11" s="1"/>
  <c r="O118" i="11" a="1"/>
  <c r="O118" i="11" s="1"/>
  <c r="N118" i="11" a="1"/>
  <c r="N118" i="11" s="1"/>
  <c r="M118" i="11" a="1"/>
  <c r="M118" i="11" s="1"/>
  <c r="L118" i="11"/>
  <c r="L118" i="11" a="1"/>
  <c r="K118" i="11" a="1"/>
  <c r="K118" i="11" s="1"/>
  <c r="J118" i="11" a="1"/>
  <c r="J118" i="11" s="1"/>
  <c r="I118" i="11" a="1"/>
  <c r="I118" i="11" s="1"/>
  <c r="H118" i="11" a="1"/>
  <c r="H118" i="11" s="1"/>
  <c r="G118" i="11" a="1"/>
  <c r="G118" i="11" s="1"/>
  <c r="F118" i="11" a="1"/>
  <c r="F118" i="11" s="1"/>
  <c r="E118" i="11" a="1"/>
  <c r="E118" i="11" s="1"/>
  <c r="D118" i="11" a="1"/>
  <c r="D118" i="11" s="1"/>
  <c r="C118" i="11" a="1"/>
  <c r="C118" i="11" s="1"/>
  <c r="EH117" i="11" a="1"/>
  <c r="EH117" i="11" s="1"/>
  <c r="EG117" i="11" a="1"/>
  <c r="EG117" i="11" s="1"/>
  <c r="EF117" i="11" a="1"/>
  <c r="EF117" i="11" s="1"/>
  <c r="EE117" i="11" a="1"/>
  <c r="EE117" i="11" s="1"/>
  <c r="ED117" i="11" a="1"/>
  <c r="ED117" i="11" s="1"/>
  <c r="EC117" i="11" a="1"/>
  <c r="EC117" i="11" s="1"/>
  <c r="EB117" i="11" a="1"/>
  <c r="EB117" i="11" s="1"/>
  <c r="EA117" i="11" a="1"/>
  <c r="EA117" i="11" s="1"/>
  <c r="DZ117" i="11" a="1"/>
  <c r="DZ117" i="11" s="1"/>
  <c r="DY117" i="11" a="1"/>
  <c r="DY117" i="11" s="1"/>
  <c r="DX117" i="11" a="1"/>
  <c r="DX117" i="11" s="1"/>
  <c r="DW117" i="11" a="1"/>
  <c r="DW117" i="11" s="1"/>
  <c r="DV117" i="11" a="1"/>
  <c r="DV117" i="11" s="1"/>
  <c r="DU117" i="11" a="1"/>
  <c r="DU117" i="11" s="1"/>
  <c r="DT117" i="11" a="1"/>
  <c r="DT117" i="11" s="1"/>
  <c r="DS117" i="11" a="1"/>
  <c r="DS117" i="11" s="1"/>
  <c r="DR117" i="11" a="1"/>
  <c r="DR117" i="11" s="1"/>
  <c r="DQ117" i="11"/>
  <c r="DQ117" i="11" a="1"/>
  <c r="DP117" i="11" a="1"/>
  <c r="DP117" i="11" s="1"/>
  <c r="DO117" i="11" a="1"/>
  <c r="DO117" i="11" s="1"/>
  <c r="DN117" i="11" a="1"/>
  <c r="DN117" i="11" s="1"/>
  <c r="DM117" i="11" a="1"/>
  <c r="DM117" i="11" s="1"/>
  <c r="DL117" i="11" a="1"/>
  <c r="DL117" i="11" s="1"/>
  <c r="DK117" i="11" a="1"/>
  <c r="DK117" i="11" s="1"/>
  <c r="DJ117" i="11" a="1"/>
  <c r="DJ117" i="11" s="1"/>
  <c r="DI117" i="11"/>
  <c r="DI117" i="11" a="1"/>
  <c r="DH117" i="11" a="1"/>
  <c r="DH117" i="11" s="1"/>
  <c r="DG117" i="11" a="1"/>
  <c r="DG117" i="11" s="1"/>
  <c r="DE117" i="11" a="1"/>
  <c r="DE117" i="11" s="1"/>
  <c r="DD117" i="11" a="1"/>
  <c r="DD117" i="11" s="1"/>
  <c r="DC117" i="11" a="1"/>
  <c r="DC117" i="11" s="1"/>
  <c r="DB117" i="11" a="1"/>
  <c r="DB117" i="11" s="1"/>
  <c r="DA117" i="11" a="1"/>
  <c r="DA117" i="11" s="1"/>
  <c r="CZ117" i="11" a="1"/>
  <c r="CZ117" i="11" s="1"/>
  <c r="CY117" i="11" a="1"/>
  <c r="CY117" i="11" s="1"/>
  <c r="CX117" i="11" a="1"/>
  <c r="CX117" i="11" s="1"/>
  <c r="CW117" i="11" a="1"/>
  <c r="CW117" i="11" s="1"/>
  <c r="CV117" i="11" a="1"/>
  <c r="CV117" i="11" s="1"/>
  <c r="CU117" i="11" a="1"/>
  <c r="CU117" i="11" s="1"/>
  <c r="CT117" i="11" a="1"/>
  <c r="CT117" i="11" s="1"/>
  <c r="CS117" i="11" a="1"/>
  <c r="CS117" i="11" s="1"/>
  <c r="CR117" i="11" a="1"/>
  <c r="CR117" i="11" s="1"/>
  <c r="CQ117" i="11" a="1"/>
  <c r="CQ117" i="11" s="1"/>
  <c r="CP117" i="11" a="1"/>
  <c r="CP117" i="11" s="1"/>
  <c r="CO117" i="11" a="1"/>
  <c r="CO117" i="11" s="1"/>
  <c r="CN117" i="11" a="1"/>
  <c r="CN117" i="11" s="1"/>
  <c r="CM117" i="11" a="1"/>
  <c r="CM117" i="11" s="1"/>
  <c r="CL117" i="11" a="1"/>
  <c r="CL117" i="11" s="1"/>
  <c r="CK117" i="11" a="1"/>
  <c r="CK117" i="11" s="1"/>
  <c r="CJ117" i="11"/>
  <c r="CJ117" i="11" a="1"/>
  <c r="CI117" i="11" a="1"/>
  <c r="CI117" i="11" s="1"/>
  <c r="CH117" i="11" a="1"/>
  <c r="CH117" i="11" s="1"/>
  <c r="CG117" i="11" a="1"/>
  <c r="CG117" i="11" s="1"/>
  <c r="CF117" i="11" a="1"/>
  <c r="CF117" i="11" s="1"/>
  <c r="CE117" i="11" a="1"/>
  <c r="CE117" i="11" s="1"/>
  <c r="CD117" i="11" a="1"/>
  <c r="CD117" i="11" s="1"/>
  <c r="CC117" i="11" a="1"/>
  <c r="CC117" i="11" s="1"/>
  <c r="CB117" i="11"/>
  <c r="CB117" i="11" a="1"/>
  <c r="CA117" i="11" a="1"/>
  <c r="CA117" i="11" s="1"/>
  <c r="BZ117" i="11" a="1"/>
  <c r="BZ117" i="11" s="1"/>
  <c r="BY117" i="11" a="1"/>
  <c r="BY117" i="11" s="1"/>
  <c r="BX117" i="11" a="1"/>
  <c r="BX117" i="11" s="1"/>
  <c r="BW117" i="11" a="1"/>
  <c r="BW117" i="11" s="1"/>
  <c r="BV117" i="11" a="1"/>
  <c r="BV117" i="11" s="1"/>
  <c r="BU117" i="11" a="1"/>
  <c r="BU117" i="11" s="1"/>
  <c r="BT117" i="11" a="1"/>
  <c r="BT117" i="11" s="1"/>
  <c r="BS117" i="11" a="1"/>
  <c r="BS117" i="11" s="1"/>
  <c r="BR117" i="11" a="1"/>
  <c r="BR117" i="11" s="1"/>
  <c r="BQ117" i="11" a="1"/>
  <c r="BQ117" i="11" s="1"/>
  <c r="BP117" i="11" a="1"/>
  <c r="BP117" i="11" s="1"/>
  <c r="BO117" i="11" a="1"/>
  <c r="BO117" i="11" s="1"/>
  <c r="BN117" i="11" a="1"/>
  <c r="BN117" i="11" s="1"/>
  <c r="BM117" i="11" a="1"/>
  <c r="BM117" i="11" s="1"/>
  <c r="BL117" i="11" a="1"/>
  <c r="BL117" i="11" s="1"/>
  <c r="BK117" i="11" a="1"/>
  <c r="BK117" i="11" s="1"/>
  <c r="BJ117" i="11" a="1"/>
  <c r="BJ117" i="11" s="1"/>
  <c r="BI117" i="11" a="1"/>
  <c r="BI117" i="11" s="1"/>
  <c r="BH117" i="11" a="1"/>
  <c r="BH117" i="11" s="1"/>
  <c r="BG117" i="11" a="1"/>
  <c r="BG117" i="11" s="1"/>
  <c r="BF117" i="11" a="1"/>
  <c r="BF117" i="11" s="1"/>
  <c r="BE117" i="11" a="1"/>
  <c r="BE117" i="11" s="1"/>
  <c r="BD117" i="11"/>
  <c r="BD117" i="11" a="1"/>
  <c r="BC117" i="11" a="1"/>
  <c r="BC117" i="11" s="1"/>
  <c r="BB117" i="11" a="1"/>
  <c r="BB117" i="11" s="1"/>
  <c r="BA117" i="11" a="1"/>
  <c r="BA117" i="11" s="1"/>
  <c r="AZ117" i="11" a="1"/>
  <c r="AZ117" i="11" s="1"/>
  <c r="AY117" i="11" a="1"/>
  <c r="AY117" i="11" s="1"/>
  <c r="AX117" i="11" a="1"/>
  <c r="AX117" i="11" s="1"/>
  <c r="AW117" i="11" a="1"/>
  <c r="AW117" i="11" s="1"/>
  <c r="AV117" i="11"/>
  <c r="AV117" i="11" a="1"/>
  <c r="AU117" i="11" a="1"/>
  <c r="AU117" i="11" s="1"/>
  <c r="AT117" i="11" a="1"/>
  <c r="AT117" i="11" s="1"/>
  <c r="AS117" i="11" a="1"/>
  <c r="AS117" i="11" s="1"/>
  <c r="AR117" i="11" a="1"/>
  <c r="AR117" i="11" s="1"/>
  <c r="AQ117" i="11" a="1"/>
  <c r="AQ117" i="11" s="1"/>
  <c r="AP117" i="11" a="1"/>
  <c r="AP117" i="11" s="1"/>
  <c r="AO117" i="11" a="1"/>
  <c r="AO117" i="11" s="1"/>
  <c r="AN117" i="11" a="1"/>
  <c r="AN117" i="11" s="1"/>
  <c r="AM117" i="11" a="1"/>
  <c r="AM117" i="11" s="1"/>
  <c r="AL117" i="11" a="1"/>
  <c r="AL117" i="11" s="1"/>
  <c r="AK117" i="11" a="1"/>
  <c r="AK117" i="11" s="1"/>
  <c r="AJ117" i="11" a="1"/>
  <c r="AJ117" i="11" s="1"/>
  <c r="AI117" i="11" a="1"/>
  <c r="AI117" i="11" s="1"/>
  <c r="AH117" i="11" a="1"/>
  <c r="AH117" i="11" s="1"/>
  <c r="AG117" i="11" a="1"/>
  <c r="AG117" i="11" s="1"/>
  <c r="AF117" i="11" a="1"/>
  <c r="AF117" i="11" s="1"/>
  <c r="AE117" i="11" a="1"/>
  <c r="AE117" i="11" s="1"/>
  <c r="AD117" i="11" a="1"/>
  <c r="AD117" i="11" s="1"/>
  <c r="AC117" i="11" a="1"/>
  <c r="AC117" i="11" s="1"/>
  <c r="AB117" i="11" a="1"/>
  <c r="AB117" i="11" s="1"/>
  <c r="AA117" i="11" a="1"/>
  <c r="AA117" i="11" s="1"/>
  <c r="Z117" i="11" a="1"/>
  <c r="Z117" i="11" s="1"/>
  <c r="Y117" i="11" a="1"/>
  <c r="Y117" i="11" s="1"/>
  <c r="X117" i="11"/>
  <c r="X117" i="11" a="1"/>
  <c r="W117" i="11" a="1"/>
  <c r="W117" i="11" s="1"/>
  <c r="V117" i="11" a="1"/>
  <c r="V117" i="11" s="1"/>
  <c r="U117" i="11" a="1"/>
  <c r="U117" i="11" s="1"/>
  <c r="T117" i="11" a="1"/>
  <c r="T117" i="11" s="1"/>
  <c r="S117" i="11" a="1"/>
  <c r="S117" i="11" s="1"/>
  <c r="R117" i="11" a="1"/>
  <c r="R117" i="11" s="1"/>
  <c r="Q117" i="11" a="1"/>
  <c r="Q117" i="11" s="1"/>
  <c r="P117" i="11"/>
  <c r="P117" i="11" a="1"/>
  <c r="O117" i="11" a="1"/>
  <c r="O117" i="11" s="1"/>
  <c r="N117" i="11" a="1"/>
  <c r="N117" i="11" s="1"/>
  <c r="M117" i="11" a="1"/>
  <c r="M117" i="11" s="1"/>
  <c r="L117" i="11" a="1"/>
  <c r="L117" i="11" s="1"/>
  <c r="K117" i="11" a="1"/>
  <c r="K117" i="11" s="1"/>
  <c r="J117" i="11" a="1"/>
  <c r="J117" i="11" s="1"/>
  <c r="I117" i="11" a="1"/>
  <c r="I117" i="11" s="1"/>
  <c r="H117" i="11" a="1"/>
  <c r="H117" i="11" s="1"/>
  <c r="G117" i="11" a="1"/>
  <c r="G117" i="11" s="1"/>
  <c r="F117" i="11" a="1"/>
  <c r="F117" i="11" s="1"/>
  <c r="E117" i="11" a="1"/>
  <c r="E117" i="11" s="1"/>
  <c r="D117" i="11" a="1"/>
  <c r="D117" i="11" s="1"/>
  <c r="C117" i="11" a="1"/>
  <c r="C117" i="11" s="1"/>
  <c r="EH116" i="11" a="1"/>
  <c r="EH116" i="11" s="1"/>
  <c r="EG116" i="11" a="1"/>
  <c r="EG116" i="11" s="1"/>
  <c r="EF116" i="11" a="1"/>
  <c r="EF116" i="11" s="1"/>
  <c r="EE116" i="11"/>
  <c r="EE116" i="11" a="1"/>
  <c r="ED116" i="11" a="1"/>
  <c r="ED116" i="11" s="1"/>
  <c r="EC116" i="11" a="1"/>
  <c r="EC116" i="11" s="1"/>
  <c r="EB116" i="11" a="1"/>
  <c r="EB116" i="11" s="1"/>
  <c r="EA116" i="11" a="1"/>
  <c r="EA116" i="11" s="1"/>
  <c r="DZ116" i="11" a="1"/>
  <c r="DZ116" i="11" s="1"/>
  <c r="DY116" i="11" a="1"/>
  <c r="DY116" i="11" s="1"/>
  <c r="DX116" i="11" a="1"/>
  <c r="DX116" i="11" s="1"/>
  <c r="DW116" i="11"/>
  <c r="DW116" i="11" a="1"/>
  <c r="DV116" i="11" a="1"/>
  <c r="DV116" i="11" s="1"/>
  <c r="DU116" i="11" a="1"/>
  <c r="DU116" i="11" s="1"/>
  <c r="DT116" i="11" a="1"/>
  <c r="DT116" i="11" s="1"/>
  <c r="DS116" i="11" a="1"/>
  <c r="DS116" i="11" s="1"/>
  <c r="DR116" i="11" a="1"/>
  <c r="DR116" i="11" s="1"/>
  <c r="DQ116" i="11" a="1"/>
  <c r="DQ116" i="11" s="1"/>
  <c r="DP116" i="11" a="1"/>
  <c r="DP116" i="11" s="1"/>
  <c r="DO116" i="11" a="1"/>
  <c r="DO116" i="11" s="1"/>
  <c r="DN116" i="11" a="1"/>
  <c r="DN116" i="11" s="1"/>
  <c r="DM116" i="11" a="1"/>
  <c r="DM116" i="11" s="1"/>
  <c r="DL116" i="11" a="1"/>
  <c r="DL116" i="11" s="1"/>
  <c r="DK116" i="11" a="1"/>
  <c r="DK116" i="11" s="1"/>
  <c r="DJ116" i="11" a="1"/>
  <c r="DJ116" i="11" s="1"/>
  <c r="DI116" i="11" a="1"/>
  <c r="DI116" i="11" s="1"/>
  <c r="DH116" i="11" a="1"/>
  <c r="DH116" i="11" s="1"/>
  <c r="DG116" i="11" a="1"/>
  <c r="DG116" i="11" s="1"/>
  <c r="DF116" i="11" a="1"/>
  <c r="DF116" i="11" s="1"/>
  <c r="DD116" i="11" a="1"/>
  <c r="DD116" i="11" s="1"/>
  <c r="DC116" i="11" a="1"/>
  <c r="DC116" i="11" s="1"/>
  <c r="DB116" i="11" a="1"/>
  <c r="DB116" i="11" s="1"/>
  <c r="DA116" i="11" a="1"/>
  <c r="DA116" i="11" s="1"/>
  <c r="CZ116" i="11" a="1"/>
  <c r="CZ116" i="11" s="1"/>
  <c r="CY116" i="11" a="1"/>
  <c r="CY116" i="11" s="1"/>
  <c r="CX116" i="11"/>
  <c r="CX116" i="11" a="1"/>
  <c r="CW116" i="11" a="1"/>
  <c r="CW116" i="11" s="1"/>
  <c r="CV116" i="11" a="1"/>
  <c r="CV116" i="11" s="1"/>
  <c r="CU116" i="11" a="1"/>
  <c r="CU116" i="11" s="1"/>
  <c r="CT116" i="11" a="1"/>
  <c r="CT116" i="11" s="1"/>
  <c r="CS116" i="11" a="1"/>
  <c r="CS116" i="11" s="1"/>
  <c r="CR116" i="11" a="1"/>
  <c r="CR116" i="11" s="1"/>
  <c r="CQ116" i="11" a="1"/>
  <c r="CQ116" i="11" s="1"/>
  <c r="CP116" i="11"/>
  <c r="CP116" i="11" a="1"/>
  <c r="CO116" i="11" a="1"/>
  <c r="CO116" i="11" s="1"/>
  <c r="CN116" i="11" a="1"/>
  <c r="CN116" i="11" s="1"/>
  <c r="CM116" i="11" a="1"/>
  <c r="CM116" i="11" s="1"/>
  <c r="CL116" i="11" a="1"/>
  <c r="CL116" i="11" s="1"/>
  <c r="CK116" i="11" a="1"/>
  <c r="CK116" i="11" s="1"/>
  <c r="CJ116" i="11" a="1"/>
  <c r="CJ116" i="11" s="1"/>
  <c r="CI116" i="11" a="1"/>
  <c r="CI116" i="11" s="1"/>
  <c r="CH116" i="11" a="1"/>
  <c r="CH116" i="11" s="1"/>
  <c r="CG116" i="11" a="1"/>
  <c r="CG116" i="11" s="1"/>
  <c r="CF116" i="11" a="1"/>
  <c r="CF116" i="11" s="1"/>
  <c r="CE116" i="11" a="1"/>
  <c r="CE116" i="11" s="1"/>
  <c r="CD116" i="11" a="1"/>
  <c r="CD116" i="11" s="1"/>
  <c r="CC116" i="11" a="1"/>
  <c r="CC116" i="11" s="1"/>
  <c r="CB116" i="11" a="1"/>
  <c r="CB116" i="11" s="1"/>
  <c r="CA116" i="11" a="1"/>
  <c r="CA116" i="11" s="1"/>
  <c r="BZ116" i="11" a="1"/>
  <c r="BZ116" i="11" s="1"/>
  <c r="BY116" i="11" a="1"/>
  <c r="BY116" i="11" s="1"/>
  <c r="BX116" i="11" a="1"/>
  <c r="BX116" i="11" s="1"/>
  <c r="BW116" i="11" a="1"/>
  <c r="BW116" i="11" s="1"/>
  <c r="BV116" i="11" a="1"/>
  <c r="BV116" i="11" s="1"/>
  <c r="BU116" i="11" a="1"/>
  <c r="BU116" i="11" s="1"/>
  <c r="BT116" i="11" a="1"/>
  <c r="BT116" i="11" s="1"/>
  <c r="BS116" i="11" a="1"/>
  <c r="BS116" i="11" s="1"/>
  <c r="BR116" i="11"/>
  <c r="BR116" i="11" a="1"/>
  <c r="BQ116" i="11" a="1"/>
  <c r="BQ116" i="11" s="1"/>
  <c r="BP116" i="11" a="1"/>
  <c r="BP116" i="11" s="1"/>
  <c r="BO116" i="11" a="1"/>
  <c r="BO116" i="11" s="1"/>
  <c r="BN116" i="11" a="1"/>
  <c r="BN116" i="11" s="1"/>
  <c r="BM116" i="11" a="1"/>
  <c r="BM116" i="11" s="1"/>
  <c r="BL116" i="11" a="1"/>
  <c r="BL116" i="11" s="1"/>
  <c r="BK116" i="11" a="1"/>
  <c r="BK116" i="11" s="1"/>
  <c r="BJ116" i="11"/>
  <c r="BJ116" i="11" a="1"/>
  <c r="BI116" i="11" a="1"/>
  <c r="BI116" i="11" s="1"/>
  <c r="BH116" i="11" a="1"/>
  <c r="BH116" i="11" s="1"/>
  <c r="BG116" i="11" a="1"/>
  <c r="BG116" i="11" s="1"/>
  <c r="BF116" i="11" a="1"/>
  <c r="BF116" i="11" s="1"/>
  <c r="BE116" i="11" a="1"/>
  <c r="BE116" i="11" s="1"/>
  <c r="BD116" i="11" a="1"/>
  <c r="BD116" i="11" s="1"/>
  <c r="BC116" i="11" a="1"/>
  <c r="BC116" i="11" s="1"/>
  <c r="BB116" i="11" a="1"/>
  <c r="BB116" i="11" s="1"/>
  <c r="BA116" i="11" a="1"/>
  <c r="BA116" i="11" s="1"/>
  <c r="AZ116" i="11" a="1"/>
  <c r="AZ116" i="11" s="1"/>
  <c r="AY116" i="11" a="1"/>
  <c r="AY116" i="11" s="1"/>
  <c r="AX116" i="11" a="1"/>
  <c r="AX116" i="11" s="1"/>
  <c r="AW116" i="11" a="1"/>
  <c r="AW116" i="11" s="1"/>
  <c r="AV116" i="11" a="1"/>
  <c r="AV116" i="11" s="1"/>
  <c r="AU116" i="11" a="1"/>
  <c r="AU116" i="11" s="1"/>
  <c r="AT116" i="11" a="1"/>
  <c r="AT116" i="11" s="1"/>
  <c r="AS116" i="11" a="1"/>
  <c r="AS116" i="11" s="1"/>
  <c r="AR116" i="11" a="1"/>
  <c r="AR116" i="11" s="1"/>
  <c r="AQ116" i="11" a="1"/>
  <c r="AQ116" i="11" s="1"/>
  <c r="AP116" i="11" a="1"/>
  <c r="AP116" i="11" s="1"/>
  <c r="AO116" i="11" a="1"/>
  <c r="AO116" i="11" s="1"/>
  <c r="AN116" i="11" a="1"/>
  <c r="AN116" i="11" s="1"/>
  <c r="AM116" i="11" a="1"/>
  <c r="AM116" i="11" s="1"/>
  <c r="AL116" i="11"/>
  <c r="AL116" i="11" a="1"/>
  <c r="AK116" i="11" a="1"/>
  <c r="AK116" i="11" s="1"/>
  <c r="AJ116" i="11" a="1"/>
  <c r="AJ116" i="11" s="1"/>
  <c r="AI116" i="11" a="1"/>
  <c r="AI116" i="11" s="1"/>
  <c r="AH116" i="11" a="1"/>
  <c r="AH116" i="11" s="1"/>
  <c r="AG116" i="11" a="1"/>
  <c r="AG116" i="11" s="1"/>
  <c r="AF116" i="11" a="1"/>
  <c r="AF116" i="11" s="1"/>
  <c r="AE116" i="11" a="1"/>
  <c r="AE116" i="11" s="1"/>
  <c r="AD116" i="11"/>
  <c r="AD116" i="11" a="1"/>
  <c r="AC116" i="11" a="1"/>
  <c r="AC116" i="11" s="1"/>
  <c r="AB116" i="11" a="1"/>
  <c r="AB116" i="11" s="1"/>
  <c r="AA116" i="11" a="1"/>
  <c r="AA116" i="11" s="1"/>
  <c r="Z116" i="11" a="1"/>
  <c r="Z116" i="11" s="1"/>
  <c r="Y116" i="11" a="1"/>
  <c r="Y116" i="11" s="1"/>
  <c r="X116" i="11" a="1"/>
  <c r="X116" i="11" s="1"/>
  <c r="W116" i="11" a="1"/>
  <c r="W116" i="11" s="1"/>
  <c r="V116" i="11" a="1"/>
  <c r="V116" i="11" s="1"/>
  <c r="U116" i="11" a="1"/>
  <c r="U116" i="11" s="1"/>
  <c r="T116" i="11" a="1"/>
  <c r="T116" i="11" s="1"/>
  <c r="S116" i="11" a="1"/>
  <c r="S116" i="11" s="1"/>
  <c r="R116" i="11" a="1"/>
  <c r="R116" i="11" s="1"/>
  <c r="Q116" i="11" a="1"/>
  <c r="Q116" i="11" s="1"/>
  <c r="P116" i="11" a="1"/>
  <c r="P116" i="11" s="1"/>
  <c r="O116" i="11" a="1"/>
  <c r="O116" i="11" s="1"/>
  <c r="N116" i="11" a="1"/>
  <c r="N116" i="11" s="1"/>
  <c r="M116" i="11" a="1"/>
  <c r="M116" i="11" s="1"/>
  <c r="L116" i="11" a="1"/>
  <c r="L116" i="11" s="1"/>
  <c r="K116" i="11" a="1"/>
  <c r="K116" i="11" s="1"/>
  <c r="J116" i="11" a="1"/>
  <c r="J116" i="11" s="1"/>
  <c r="I116" i="11" a="1"/>
  <c r="I116" i="11" s="1"/>
  <c r="H116" i="11" a="1"/>
  <c r="H116" i="11" s="1"/>
  <c r="G116" i="11" a="1"/>
  <c r="G116" i="11" s="1"/>
  <c r="F116" i="11"/>
  <c r="F116" i="11" a="1"/>
  <c r="E116" i="11" a="1"/>
  <c r="E116" i="11" s="1"/>
  <c r="D116" i="11" a="1"/>
  <c r="D116" i="11" s="1"/>
  <c r="C116" i="11" a="1"/>
  <c r="C116" i="11" s="1"/>
  <c r="EH115" i="11" a="1"/>
  <c r="EH115" i="11" s="1"/>
  <c r="EG115" i="11" a="1"/>
  <c r="EG115" i="11" s="1"/>
  <c r="EF115" i="11" a="1"/>
  <c r="EF115" i="11" s="1"/>
  <c r="EE115" i="11" a="1"/>
  <c r="EE115" i="11" s="1"/>
  <c r="ED115" i="11" a="1"/>
  <c r="ED115" i="11" s="1"/>
  <c r="EC115" i="11" a="1"/>
  <c r="EC115" i="11" s="1"/>
  <c r="EB115" i="11" a="1"/>
  <c r="EB115" i="11" s="1"/>
  <c r="EA115" i="11"/>
  <c r="EA115" i="11" a="1"/>
  <c r="DZ115" i="11" a="1"/>
  <c r="DZ115" i="11" s="1"/>
  <c r="DY115" i="11" a="1"/>
  <c r="DY115" i="11" s="1"/>
  <c r="DX115" i="11" a="1"/>
  <c r="DX115" i="11" s="1"/>
  <c r="DW115" i="11" a="1"/>
  <c r="DW115" i="11" s="1"/>
  <c r="DV115" i="11" a="1"/>
  <c r="DV115" i="11" s="1"/>
  <c r="DU115" i="11" a="1"/>
  <c r="DU115" i="11" s="1"/>
  <c r="DT115" i="11" a="1"/>
  <c r="DT115" i="11" s="1"/>
  <c r="DS115" i="11"/>
  <c r="DS115" i="11" a="1"/>
  <c r="DR115" i="11" a="1"/>
  <c r="DR115" i="11" s="1"/>
  <c r="DQ115" i="11" a="1"/>
  <c r="DQ115" i="11" s="1"/>
  <c r="DP115" i="11" a="1"/>
  <c r="DP115" i="11" s="1"/>
  <c r="DO115" i="11" a="1"/>
  <c r="DO115" i="11" s="1"/>
  <c r="DN115" i="11" a="1"/>
  <c r="DN115" i="11" s="1"/>
  <c r="DM115" i="11" a="1"/>
  <c r="DM115" i="11" s="1"/>
  <c r="DL115" i="11" a="1"/>
  <c r="DL115" i="11" s="1"/>
  <c r="DK115" i="11" a="1"/>
  <c r="DK115" i="11" s="1"/>
  <c r="DJ115" i="11" a="1"/>
  <c r="DJ115" i="11" s="1"/>
  <c r="DI115" i="11" a="1"/>
  <c r="DI115" i="11" s="1"/>
  <c r="DH115" i="11" a="1"/>
  <c r="DH115" i="11" s="1"/>
  <c r="DG115" i="11" a="1"/>
  <c r="DG115" i="11" s="1"/>
  <c r="DF115" i="11" a="1"/>
  <c r="DF115" i="11" s="1"/>
  <c r="DE115" i="11" a="1"/>
  <c r="DE115" i="11" s="1"/>
  <c r="DC115" i="11" a="1"/>
  <c r="DC115" i="11" s="1"/>
  <c r="DB115" i="11" a="1"/>
  <c r="DB115" i="11" s="1"/>
  <c r="DA115" i="11" a="1"/>
  <c r="DA115" i="11" s="1"/>
  <c r="CZ115" i="11" a="1"/>
  <c r="CZ115" i="11" s="1"/>
  <c r="CY115" i="11" a="1"/>
  <c r="CY115" i="11" s="1"/>
  <c r="CX115" i="11" a="1"/>
  <c r="CX115" i="11" s="1"/>
  <c r="CW115" i="11" a="1"/>
  <c r="CW115" i="11" s="1"/>
  <c r="CV115" i="11" a="1"/>
  <c r="CV115" i="11" s="1"/>
  <c r="CU115" i="11" a="1"/>
  <c r="CU115" i="11" s="1"/>
  <c r="CT115" i="11" a="1"/>
  <c r="CT115" i="11" s="1"/>
  <c r="CS115" i="11" a="1"/>
  <c r="CS115" i="11" s="1"/>
  <c r="CR115" i="11" a="1"/>
  <c r="CR115" i="11" s="1"/>
  <c r="CQ115" i="11" a="1"/>
  <c r="CQ115" i="11" s="1"/>
  <c r="CP115" i="11" a="1"/>
  <c r="CP115" i="11" s="1"/>
  <c r="CO115" i="11" a="1"/>
  <c r="CO115" i="11" s="1"/>
  <c r="CN115" i="11" a="1"/>
  <c r="CN115" i="11" s="1"/>
  <c r="CM115" i="11" a="1"/>
  <c r="CM115" i="11" s="1"/>
  <c r="CL115" i="11"/>
  <c r="CL115" i="11" a="1"/>
  <c r="CK115" i="11" a="1"/>
  <c r="CK115" i="11" s="1"/>
  <c r="CJ115" i="11" a="1"/>
  <c r="CJ115" i="11" s="1"/>
  <c r="CI115" i="11" a="1"/>
  <c r="CI115" i="11" s="1"/>
  <c r="CH115" i="11" a="1"/>
  <c r="CH115" i="11" s="1"/>
  <c r="CG115" i="11" a="1"/>
  <c r="CG115" i="11" s="1"/>
  <c r="CF115" i="11" a="1"/>
  <c r="CF115" i="11" s="1"/>
  <c r="CE115" i="11" a="1"/>
  <c r="CE115" i="11" s="1"/>
  <c r="CD115" i="11" a="1"/>
  <c r="CD115" i="11" s="1"/>
  <c r="CC115" i="11" a="1"/>
  <c r="CC115" i="11" s="1"/>
  <c r="CB115" i="11" a="1"/>
  <c r="CB115" i="11" s="1"/>
  <c r="CA115" i="11" a="1"/>
  <c r="CA115" i="11" s="1"/>
  <c r="BZ115" i="11" a="1"/>
  <c r="BZ115" i="11" s="1"/>
  <c r="BY115" i="11" a="1"/>
  <c r="BY115" i="11" s="1"/>
  <c r="BX115" i="11" a="1"/>
  <c r="BX115" i="11" s="1"/>
  <c r="BW115" i="11" a="1"/>
  <c r="BW115" i="11" s="1"/>
  <c r="BV115" i="11" a="1"/>
  <c r="BV115" i="11" s="1"/>
  <c r="BU115" i="11" a="1"/>
  <c r="BU115" i="11" s="1"/>
  <c r="BT115" i="11" a="1"/>
  <c r="BT115" i="11" s="1"/>
  <c r="BS115" i="11" a="1"/>
  <c r="BS115" i="11" s="1"/>
  <c r="BR115" i="11" a="1"/>
  <c r="BR115" i="11" s="1"/>
  <c r="BQ115" i="11" a="1"/>
  <c r="BQ115" i="11" s="1"/>
  <c r="BP115" i="11" a="1"/>
  <c r="BP115" i="11" s="1"/>
  <c r="BO115" i="11" a="1"/>
  <c r="BO115" i="11" s="1"/>
  <c r="BN115" i="11" a="1"/>
  <c r="BN115" i="11" s="1"/>
  <c r="BM115" i="11" a="1"/>
  <c r="BM115" i="11" s="1"/>
  <c r="BL115" i="11" a="1"/>
  <c r="BL115" i="11" s="1"/>
  <c r="BK115" i="11" a="1"/>
  <c r="BK115" i="11" s="1"/>
  <c r="BJ115" i="11" a="1"/>
  <c r="BJ115" i="11" s="1"/>
  <c r="BI115" i="11" a="1"/>
  <c r="BI115" i="11" s="1"/>
  <c r="BH115" i="11" a="1"/>
  <c r="BH115" i="11" s="1"/>
  <c r="BG115" i="11" a="1"/>
  <c r="BG115" i="11" s="1"/>
  <c r="BF115" i="11"/>
  <c r="BF115" i="11" a="1"/>
  <c r="BE115" i="11" a="1"/>
  <c r="BE115" i="11" s="1"/>
  <c r="BD115" i="11" a="1"/>
  <c r="BD115" i="11" s="1"/>
  <c r="BC115" i="11" a="1"/>
  <c r="BC115" i="11" s="1"/>
  <c r="BB115" i="11" a="1"/>
  <c r="BB115" i="11" s="1"/>
  <c r="BA115" i="11" a="1"/>
  <c r="BA115" i="11" s="1"/>
  <c r="AZ115" i="11" a="1"/>
  <c r="AZ115" i="11" s="1"/>
  <c r="AY115" i="11" a="1"/>
  <c r="AY115" i="11" s="1"/>
  <c r="AX115" i="11" a="1"/>
  <c r="AX115" i="11" s="1"/>
  <c r="AW115" i="11" a="1"/>
  <c r="AW115" i="11" s="1"/>
  <c r="AV115" i="11" a="1"/>
  <c r="AV115" i="11" s="1"/>
  <c r="AU115" i="11" a="1"/>
  <c r="AU115" i="11" s="1"/>
  <c r="AT115" i="11" a="1"/>
  <c r="AT115" i="11" s="1"/>
  <c r="AS115" i="11" a="1"/>
  <c r="AS115" i="11" s="1"/>
  <c r="AR115" i="11" a="1"/>
  <c r="AR115" i="11" s="1"/>
  <c r="AQ115" i="11" a="1"/>
  <c r="AQ115" i="11" s="1"/>
  <c r="AP115" i="11" a="1"/>
  <c r="AP115" i="11" s="1"/>
  <c r="AO115" i="11" a="1"/>
  <c r="AO115" i="11" s="1"/>
  <c r="AN115" i="11" a="1"/>
  <c r="AN115" i="11" s="1"/>
  <c r="AM115" i="11" a="1"/>
  <c r="AM115" i="11" s="1"/>
  <c r="AL115" i="11" a="1"/>
  <c r="AL115" i="11" s="1"/>
  <c r="AK115" i="11" a="1"/>
  <c r="AK115" i="11" s="1"/>
  <c r="AJ115" i="11" a="1"/>
  <c r="AJ115" i="11" s="1"/>
  <c r="AI115" i="11" a="1"/>
  <c r="AI115" i="11" s="1"/>
  <c r="AH115" i="11" a="1"/>
  <c r="AH115" i="11" s="1"/>
  <c r="AG115" i="11" a="1"/>
  <c r="AG115" i="11" s="1"/>
  <c r="AF115" i="11" a="1"/>
  <c r="AF115" i="11" s="1"/>
  <c r="AE115" i="11" a="1"/>
  <c r="AE115" i="11" s="1"/>
  <c r="AD115" i="11" a="1"/>
  <c r="AD115" i="11" s="1"/>
  <c r="AC115" i="11" a="1"/>
  <c r="AC115" i="11" s="1"/>
  <c r="AB115" i="11" a="1"/>
  <c r="AB115" i="11" s="1"/>
  <c r="AA115" i="11" a="1"/>
  <c r="AA115" i="11" s="1"/>
  <c r="Z115" i="11" a="1"/>
  <c r="Z115" i="11" s="1"/>
  <c r="Y115" i="11" a="1"/>
  <c r="Y115" i="11" s="1"/>
  <c r="X115" i="11" a="1"/>
  <c r="X115" i="11" s="1"/>
  <c r="W115" i="11" a="1"/>
  <c r="W115" i="11" s="1"/>
  <c r="V115" i="11" a="1"/>
  <c r="V115" i="11" s="1"/>
  <c r="U115" i="11" a="1"/>
  <c r="U115" i="11" s="1"/>
  <c r="T115" i="11" a="1"/>
  <c r="T115" i="11" s="1"/>
  <c r="S115" i="11" a="1"/>
  <c r="S115" i="11" s="1"/>
  <c r="R115" i="11" a="1"/>
  <c r="R115" i="11" s="1"/>
  <c r="Q115" i="11" a="1"/>
  <c r="Q115" i="11" s="1"/>
  <c r="P115" i="11" a="1"/>
  <c r="P115" i="11" s="1"/>
  <c r="O115" i="11" a="1"/>
  <c r="O115" i="11" s="1"/>
  <c r="N115" i="11" a="1"/>
  <c r="N115" i="11" s="1"/>
  <c r="M115" i="11" a="1"/>
  <c r="M115" i="11" s="1"/>
  <c r="L115" i="11" a="1"/>
  <c r="L115" i="11" s="1"/>
  <c r="K115" i="11" a="1"/>
  <c r="K115" i="11" s="1"/>
  <c r="J115" i="11" a="1"/>
  <c r="J115" i="11" s="1"/>
  <c r="I115" i="11" a="1"/>
  <c r="I115" i="11" s="1"/>
  <c r="H115" i="11" a="1"/>
  <c r="H115" i="11" s="1"/>
  <c r="G115" i="11" a="1"/>
  <c r="G115" i="11" s="1"/>
  <c r="F115" i="11" a="1"/>
  <c r="F115" i="11" s="1"/>
  <c r="E115" i="11" a="1"/>
  <c r="E115" i="11" s="1"/>
  <c r="D115" i="11" a="1"/>
  <c r="D115" i="11" s="1"/>
  <c r="C115" i="11" a="1"/>
  <c r="C115" i="11" s="1"/>
  <c r="EH114" i="11" a="1"/>
  <c r="EH114" i="11" s="1"/>
  <c r="EG114" i="11" a="1"/>
  <c r="EG114" i="11" s="1"/>
  <c r="EF114" i="11" a="1"/>
  <c r="EF114" i="11" s="1"/>
  <c r="EE114" i="11" a="1"/>
  <c r="EE114" i="11" s="1"/>
  <c r="ED114" i="11" a="1"/>
  <c r="ED114" i="11" s="1"/>
  <c r="EC114" i="11" a="1"/>
  <c r="EC114" i="11" s="1"/>
  <c r="EB114" i="11" a="1"/>
  <c r="EB114" i="11" s="1"/>
  <c r="EA114" i="11" a="1"/>
  <c r="EA114" i="11" s="1"/>
  <c r="DZ114" i="11" a="1"/>
  <c r="DZ114" i="11" s="1"/>
  <c r="DY114" i="11" a="1"/>
  <c r="DY114" i="11" s="1"/>
  <c r="DX114" i="11" a="1"/>
  <c r="DX114" i="11" s="1"/>
  <c r="DW114" i="11" a="1"/>
  <c r="DW114" i="11" s="1"/>
  <c r="DV114" i="11" a="1"/>
  <c r="DV114" i="11" s="1"/>
  <c r="DU114" i="11" a="1"/>
  <c r="DU114" i="11" s="1"/>
  <c r="DT114" i="11" a="1"/>
  <c r="DT114" i="11" s="1"/>
  <c r="DS114" i="11" a="1"/>
  <c r="DS114" i="11" s="1"/>
  <c r="DR114" i="11" a="1"/>
  <c r="DR114" i="11" s="1"/>
  <c r="DQ114" i="11" a="1"/>
  <c r="DQ114" i="11" s="1"/>
  <c r="DP114" i="11" a="1"/>
  <c r="DP114" i="11" s="1"/>
  <c r="DO114" i="11" a="1"/>
  <c r="DO114" i="11" s="1"/>
  <c r="DN114" i="11" a="1"/>
  <c r="DN114" i="11" s="1"/>
  <c r="DM114" i="11" a="1"/>
  <c r="DM114" i="11" s="1"/>
  <c r="DL114" i="11" a="1"/>
  <c r="DL114" i="11" s="1"/>
  <c r="DK114" i="11" a="1"/>
  <c r="DK114" i="11" s="1"/>
  <c r="DJ114" i="11" a="1"/>
  <c r="DJ114" i="11" s="1"/>
  <c r="DI114" i="11" a="1"/>
  <c r="DI114" i="11" s="1"/>
  <c r="DH114" i="11" a="1"/>
  <c r="DH114" i="11" s="1"/>
  <c r="DG114" i="11" a="1"/>
  <c r="DG114" i="11" s="1"/>
  <c r="DF114" i="11" a="1"/>
  <c r="DF114" i="11" s="1"/>
  <c r="DE114" i="11" a="1"/>
  <c r="DE114" i="11" s="1"/>
  <c r="DD114" i="11" a="1"/>
  <c r="DD114" i="11" s="1"/>
  <c r="DB114" i="11" a="1"/>
  <c r="DB114" i="11" s="1"/>
  <c r="DA114" i="11" a="1"/>
  <c r="DA114" i="11" s="1"/>
  <c r="CZ114" i="11" a="1"/>
  <c r="CZ114" i="11" s="1"/>
  <c r="CY114" i="11" a="1"/>
  <c r="CY114" i="11" s="1"/>
  <c r="CX114" i="11" a="1"/>
  <c r="CX114" i="11" s="1"/>
  <c r="CW114" i="11" a="1"/>
  <c r="CW114" i="11" s="1"/>
  <c r="CV114" i="11" a="1"/>
  <c r="CV114" i="11" s="1"/>
  <c r="CU114" i="11" a="1"/>
  <c r="CU114" i="11" s="1"/>
  <c r="CT114" i="11" a="1"/>
  <c r="CT114" i="11" s="1"/>
  <c r="CS114" i="11" a="1"/>
  <c r="CS114" i="11" s="1"/>
  <c r="CR114" i="11" a="1"/>
  <c r="CR114" i="11" s="1"/>
  <c r="CQ114" i="11" a="1"/>
  <c r="CQ114" i="11" s="1"/>
  <c r="CP114" i="11" a="1"/>
  <c r="CP114" i="11" s="1"/>
  <c r="CO114" i="11" a="1"/>
  <c r="CO114" i="11" s="1"/>
  <c r="CN114" i="11" a="1"/>
  <c r="CN114" i="11" s="1"/>
  <c r="CM114" i="11" a="1"/>
  <c r="CM114" i="11" s="1"/>
  <c r="CL114" i="11" a="1"/>
  <c r="CL114" i="11" s="1"/>
  <c r="CK114" i="11" a="1"/>
  <c r="CK114" i="11" s="1"/>
  <c r="CJ114" i="11" a="1"/>
  <c r="CJ114" i="11" s="1"/>
  <c r="CI114" i="11" a="1"/>
  <c r="CI114" i="11" s="1"/>
  <c r="CH114" i="11" a="1"/>
  <c r="CH114" i="11" s="1"/>
  <c r="CG114" i="11" a="1"/>
  <c r="CG114" i="11" s="1"/>
  <c r="CF114" i="11" a="1"/>
  <c r="CF114" i="11" s="1"/>
  <c r="CE114" i="11" a="1"/>
  <c r="CE114" i="11" s="1"/>
  <c r="CD114" i="11" a="1"/>
  <c r="CD114" i="11" s="1"/>
  <c r="CC114" i="11" a="1"/>
  <c r="CC114" i="11" s="1"/>
  <c r="CB114" i="11" a="1"/>
  <c r="CB114" i="11" s="1"/>
  <c r="CA114" i="11" a="1"/>
  <c r="CA114" i="11" s="1"/>
  <c r="BZ114" i="11" a="1"/>
  <c r="BZ114" i="11" s="1"/>
  <c r="BY114" i="11" a="1"/>
  <c r="BY114" i="11" s="1"/>
  <c r="BX114" i="11" a="1"/>
  <c r="BX114" i="11" s="1"/>
  <c r="BW114" i="11" a="1"/>
  <c r="BW114" i="11" s="1"/>
  <c r="BV114" i="11" a="1"/>
  <c r="BV114" i="11" s="1"/>
  <c r="BU114" i="11" a="1"/>
  <c r="BU114" i="11" s="1"/>
  <c r="BT114" i="11" a="1"/>
  <c r="BT114" i="11" s="1"/>
  <c r="BS114" i="11" a="1"/>
  <c r="BS114" i="11" s="1"/>
  <c r="BR114" i="11" a="1"/>
  <c r="BR114" i="11" s="1"/>
  <c r="BQ114" i="11" a="1"/>
  <c r="BQ114" i="11" s="1"/>
  <c r="BP114" i="11" a="1"/>
  <c r="BP114" i="11" s="1"/>
  <c r="BO114" i="11" a="1"/>
  <c r="BO114" i="11" s="1"/>
  <c r="BN114" i="11" a="1"/>
  <c r="BN114" i="11" s="1"/>
  <c r="BM114" i="11" a="1"/>
  <c r="BM114" i="11" s="1"/>
  <c r="BL114" i="11" a="1"/>
  <c r="BL114" i="11" s="1"/>
  <c r="BK114" i="11" a="1"/>
  <c r="BK114" i="11" s="1"/>
  <c r="BJ114" i="11" a="1"/>
  <c r="BJ114" i="11" s="1"/>
  <c r="BI114" i="11" a="1"/>
  <c r="BI114" i="11" s="1"/>
  <c r="BH114" i="11" a="1"/>
  <c r="BH114" i="11" s="1"/>
  <c r="BG114" i="11" a="1"/>
  <c r="BG114" i="11" s="1"/>
  <c r="BF114" i="11" a="1"/>
  <c r="BF114" i="11" s="1"/>
  <c r="BE114" i="11" a="1"/>
  <c r="BE114" i="11" s="1"/>
  <c r="BD114" i="11" a="1"/>
  <c r="BD114" i="11" s="1"/>
  <c r="BC114" i="11" a="1"/>
  <c r="BC114" i="11" s="1"/>
  <c r="BB114" i="11" a="1"/>
  <c r="BB114" i="11" s="1"/>
  <c r="BA114" i="11" a="1"/>
  <c r="BA114" i="11" s="1"/>
  <c r="AZ114" i="11" a="1"/>
  <c r="AZ114" i="11" s="1"/>
  <c r="AY114" i="11" a="1"/>
  <c r="AY114" i="11" s="1"/>
  <c r="AX114" i="11" a="1"/>
  <c r="AX114" i="11" s="1"/>
  <c r="AW114" i="11" a="1"/>
  <c r="AW114" i="11" s="1"/>
  <c r="AV114" i="11" a="1"/>
  <c r="AV114" i="11" s="1"/>
  <c r="AU114" i="11" a="1"/>
  <c r="AU114" i="11" s="1"/>
  <c r="AT114" i="11" a="1"/>
  <c r="AT114" i="11" s="1"/>
  <c r="AS114" i="11" a="1"/>
  <c r="AS114" i="11" s="1"/>
  <c r="AR114" i="11" a="1"/>
  <c r="AR114" i="11" s="1"/>
  <c r="AQ114" i="11" a="1"/>
  <c r="AQ114" i="11" s="1"/>
  <c r="AP114" i="11" a="1"/>
  <c r="AP114" i="11" s="1"/>
  <c r="AO114" i="11" a="1"/>
  <c r="AO114" i="11" s="1"/>
  <c r="AN114" i="11" a="1"/>
  <c r="AN114" i="11" s="1"/>
  <c r="AM114" i="11" a="1"/>
  <c r="AM114" i="11" s="1"/>
  <c r="AL114" i="11" a="1"/>
  <c r="AL114" i="11" s="1"/>
  <c r="AK114" i="11" a="1"/>
  <c r="AK114" i="11" s="1"/>
  <c r="AJ114" i="11" a="1"/>
  <c r="AJ114" i="11" s="1"/>
  <c r="AI114" i="11" a="1"/>
  <c r="AI114" i="11" s="1"/>
  <c r="AH114" i="11" a="1"/>
  <c r="AH114" i="11" s="1"/>
  <c r="AG114" i="11" a="1"/>
  <c r="AG114" i="11" s="1"/>
  <c r="AF114" i="11" a="1"/>
  <c r="AF114" i="11" s="1"/>
  <c r="AE114" i="11" a="1"/>
  <c r="AE114" i="11" s="1"/>
  <c r="AD114" i="11" a="1"/>
  <c r="AD114" i="11" s="1"/>
  <c r="AC114" i="11" a="1"/>
  <c r="AC114" i="11" s="1"/>
  <c r="AB114" i="11" a="1"/>
  <c r="AB114" i="11" s="1"/>
  <c r="AA114" i="11" a="1"/>
  <c r="AA114" i="11" s="1"/>
  <c r="Z114" i="11" a="1"/>
  <c r="Z114" i="11" s="1"/>
  <c r="Y114" i="11" a="1"/>
  <c r="Y114" i="11" s="1"/>
  <c r="X114" i="11" a="1"/>
  <c r="X114" i="11" s="1"/>
  <c r="W114" i="11" a="1"/>
  <c r="W114" i="11" s="1"/>
  <c r="V114" i="11" a="1"/>
  <c r="V114" i="11" s="1"/>
  <c r="U114" i="11" a="1"/>
  <c r="U114" i="11" s="1"/>
  <c r="T114" i="11" a="1"/>
  <c r="T114" i="11" s="1"/>
  <c r="S114" i="11" a="1"/>
  <c r="S114" i="11" s="1"/>
  <c r="R114" i="11" a="1"/>
  <c r="R114" i="11" s="1"/>
  <c r="Q114" i="11" a="1"/>
  <c r="Q114" i="11" s="1"/>
  <c r="P114" i="11" a="1"/>
  <c r="P114" i="11" s="1"/>
  <c r="O114" i="11" a="1"/>
  <c r="O114" i="11" s="1"/>
  <c r="N114" i="11" a="1"/>
  <c r="N114" i="11" s="1"/>
  <c r="M114" i="11" a="1"/>
  <c r="M114" i="11" s="1"/>
  <c r="L114" i="11" a="1"/>
  <c r="L114" i="11" s="1"/>
  <c r="K114" i="11" a="1"/>
  <c r="K114" i="11" s="1"/>
  <c r="J114" i="11" a="1"/>
  <c r="J114" i="11" s="1"/>
  <c r="I114" i="11" a="1"/>
  <c r="I114" i="11" s="1"/>
  <c r="H114" i="11" a="1"/>
  <c r="H114" i="11" s="1"/>
  <c r="G114" i="11" a="1"/>
  <c r="G114" i="11" s="1"/>
  <c r="F114" i="11" a="1"/>
  <c r="F114" i="11" s="1"/>
  <c r="E114" i="11" a="1"/>
  <c r="E114" i="11" s="1"/>
  <c r="D114" i="11" a="1"/>
  <c r="D114" i="11" s="1"/>
  <c r="C114" i="11" a="1"/>
  <c r="C114" i="11" s="1"/>
  <c r="EH113" i="11" a="1"/>
  <c r="EH113" i="11" s="1"/>
  <c r="EG113" i="11" a="1"/>
  <c r="EG113" i="11" s="1"/>
  <c r="EF113" i="11" a="1"/>
  <c r="EF113" i="11" s="1"/>
  <c r="EE113" i="11" a="1"/>
  <c r="EE113" i="11" s="1"/>
  <c r="ED113" i="11" a="1"/>
  <c r="ED113" i="11" s="1"/>
  <c r="EC113" i="11" a="1"/>
  <c r="EC113" i="11" s="1"/>
  <c r="EB113" i="11" a="1"/>
  <c r="EB113" i="11" s="1"/>
  <c r="EA113" i="11" a="1"/>
  <c r="EA113" i="11" s="1"/>
  <c r="DZ113" i="11" a="1"/>
  <c r="DZ113" i="11" s="1"/>
  <c r="DY113" i="11" a="1"/>
  <c r="DY113" i="11" s="1"/>
  <c r="DX113" i="11" a="1"/>
  <c r="DX113" i="11" s="1"/>
  <c r="DW113" i="11" a="1"/>
  <c r="DW113" i="11" s="1"/>
  <c r="DV113" i="11" a="1"/>
  <c r="DV113" i="11" s="1"/>
  <c r="DU113" i="11" a="1"/>
  <c r="DU113" i="11" s="1"/>
  <c r="DT113" i="11" a="1"/>
  <c r="DT113" i="11" s="1"/>
  <c r="DS113" i="11" a="1"/>
  <c r="DS113" i="11" s="1"/>
  <c r="DR113" i="11" a="1"/>
  <c r="DR113" i="11" s="1"/>
  <c r="DQ113" i="11" a="1"/>
  <c r="DQ113" i="11" s="1"/>
  <c r="DP113" i="11" a="1"/>
  <c r="DP113" i="11" s="1"/>
  <c r="DO113" i="11" a="1"/>
  <c r="DO113" i="11" s="1"/>
  <c r="DN113" i="11" a="1"/>
  <c r="DN113" i="11" s="1"/>
  <c r="DM113" i="11" a="1"/>
  <c r="DM113" i="11" s="1"/>
  <c r="DL113" i="11" a="1"/>
  <c r="DL113" i="11" s="1"/>
  <c r="DK113" i="11" a="1"/>
  <c r="DK113" i="11" s="1"/>
  <c r="DJ113" i="11" a="1"/>
  <c r="DJ113" i="11" s="1"/>
  <c r="DI113" i="11" a="1"/>
  <c r="DI113" i="11" s="1"/>
  <c r="DH113" i="11" a="1"/>
  <c r="DH113" i="11" s="1"/>
  <c r="DG113" i="11" a="1"/>
  <c r="DG113" i="11" s="1"/>
  <c r="DF113" i="11" a="1"/>
  <c r="DF113" i="11" s="1"/>
  <c r="DE113" i="11" a="1"/>
  <c r="DE113" i="11" s="1"/>
  <c r="DD113" i="11" a="1"/>
  <c r="DD113" i="11" s="1"/>
  <c r="DC113" i="11" a="1"/>
  <c r="DC113" i="11" s="1"/>
  <c r="DA113" i="11" a="1"/>
  <c r="DA113" i="11" s="1"/>
  <c r="CZ113" i="11" a="1"/>
  <c r="CZ113" i="11" s="1"/>
  <c r="CY113" i="11" a="1"/>
  <c r="CY113" i="11" s="1"/>
  <c r="CX113" i="11" a="1"/>
  <c r="CX113" i="11" s="1"/>
  <c r="CW113" i="11" a="1"/>
  <c r="CW113" i="11" s="1"/>
  <c r="CV113" i="11" a="1"/>
  <c r="CV113" i="11" s="1"/>
  <c r="CU113" i="11" a="1"/>
  <c r="CU113" i="11" s="1"/>
  <c r="CT113" i="11" a="1"/>
  <c r="CT113" i="11" s="1"/>
  <c r="CS113" i="11" a="1"/>
  <c r="CS113" i="11" s="1"/>
  <c r="CR113" i="11" a="1"/>
  <c r="CR113" i="11" s="1"/>
  <c r="CQ113" i="11" a="1"/>
  <c r="CQ113" i="11" s="1"/>
  <c r="CP113" i="11" a="1"/>
  <c r="CP113" i="11" s="1"/>
  <c r="CO113" i="11" a="1"/>
  <c r="CO113" i="11" s="1"/>
  <c r="CN113" i="11" a="1"/>
  <c r="CN113" i="11" s="1"/>
  <c r="CM113" i="11" a="1"/>
  <c r="CM113" i="11" s="1"/>
  <c r="CL113" i="11" a="1"/>
  <c r="CL113" i="11" s="1"/>
  <c r="CK113" i="11" a="1"/>
  <c r="CK113" i="11" s="1"/>
  <c r="CJ113" i="11" a="1"/>
  <c r="CJ113" i="11" s="1"/>
  <c r="CI113" i="11" a="1"/>
  <c r="CI113" i="11" s="1"/>
  <c r="CH113" i="11" a="1"/>
  <c r="CH113" i="11" s="1"/>
  <c r="CG113" i="11" a="1"/>
  <c r="CG113" i="11" s="1"/>
  <c r="CF113" i="11" a="1"/>
  <c r="CF113" i="11" s="1"/>
  <c r="CE113" i="11" a="1"/>
  <c r="CE113" i="11" s="1"/>
  <c r="CD113" i="11" a="1"/>
  <c r="CD113" i="11" s="1"/>
  <c r="CC113" i="11" a="1"/>
  <c r="CC113" i="11" s="1"/>
  <c r="CB113" i="11" a="1"/>
  <c r="CB113" i="11" s="1"/>
  <c r="CA113" i="11" a="1"/>
  <c r="CA113" i="11" s="1"/>
  <c r="BZ113" i="11" a="1"/>
  <c r="BZ113" i="11" s="1"/>
  <c r="BY113" i="11" a="1"/>
  <c r="BY113" i="11" s="1"/>
  <c r="BX113" i="11" a="1"/>
  <c r="BX113" i="11" s="1"/>
  <c r="BW113" i="11" a="1"/>
  <c r="BW113" i="11" s="1"/>
  <c r="BV113" i="11" a="1"/>
  <c r="BV113" i="11" s="1"/>
  <c r="BU113" i="11" a="1"/>
  <c r="BU113" i="11" s="1"/>
  <c r="BT113" i="11" a="1"/>
  <c r="BT113" i="11" s="1"/>
  <c r="BS113" i="11" a="1"/>
  <c r="BS113" i="11" s="1"/>
  <c r="BR113" i="11" a="1"/>
  <c r="BR113" i="11" s="1"/>
  <c r="BQ113" i="11" a="1"/>
  <c r="BQ113" i="11" s="1"/>
  <c r="BP113" i="11" a="1"/>
  <c r="BP113" i="11" s="1"/>
  <c r="BO113" i="11" a="1"/>
  <c r="BO113" i="11" s="1"/>
  <c r="BN113" i="11" a="1"/>
  <c r="BN113" i="11" s="1"/>
  <c r="BM113" i="11" a="1"/>
  <c r="BM113" i="11" s="1"/>
  <c r="BL113" i="11" a="1"/>
  <c r="BL113" i="11" s="1"/>
  <c r="BK113" i="11" a="1"/>
  <c r="BK113" i="11" s="1"/>
  <c r="BJ113" i="11" a="1"/>
  <c r="BJ113" i="11" s="1"/>
  <c r="BI113" i="11" a="1"/>
  <c r="BI113" i="11" s="1"/>
  <c r="BH113" i="11" a="1"/>
  <c r="BH113" i="11" s="1"/>
  <c r="BG113" i="11" a="1"/>
  <c r="BG113" i="11" s="1"/>
  <c r="BF113" i="11" a="1"/>
  <c r="BF113" i="11" s="1"/>
  <c r="BE113" i="11" a="1"/>
  <c r="BE113" i="11" s="1"/>
  <c r="BD113" i="11" a="1"/>
  <c r="BD113" i="11" s="1"/>
  <c r="BC113" i="11" a="1"/>
  <c r="BC113" i="11" s="1"/>
  <c r="BB113" i="11" a="1"/>
  <c r="BB113" i="11" s="1"/>
  <c r="BA113" i="11" a="1"/>
  <c r="BA113" i="11" s="1"/>
  <c r="AZ113" i="11" a="1"/>
  <c r="AZ113" i="11" s="1"/>
  <c r="AY113" i="11" a="1"/>
  <c r="AY113" i="11" s="1"/>
  <c r="AX113" i="11" a="1"/>
  <c r="AX113" i="11" s="1"/>
  <c r="AW113" i="11" a="1"/>
  <c r="AW113" i="11" s="1"/>
  <c r="AV113" i="11" a="1"/>
  <c r="AV113" i="11" s="1"/>
  <c r="AU113" i="11" a="1"/>
  <c r="AU113" i="11" s="1"/>
  <c r="AT113" i="11" a="1"/>
  <c r="AT113" i="11" s="1"/>
  <c r="AS113" i="11" a="1"/>
  <c r="AS113" i="11" s="1"/>
  <c r="AR113" i="11" a="1"/>
  <c r="AR113" i="11" s="1"/>
  <c r="AQ113" i="11" a="1"/>
  <c r="AQ113" i="11" s="1"/>
  <c r="AP113" i="11" a="1"/>
  <c r="AP113" i="11" s="1"/>
  <c r="AO113" i="11" a="1"/>
  <c r="AO113" i="11" s="1"/>
  <c r="AN113" i="11" a="1"/>
  <c r="AN113" i="11" s="1"/>
  <c r="AM113" i="11" a="1"/>
  <c r="AM113" i="11" s="1"/>
  <c r="AL113" i="11" a="1"/>
  <c r="AL113" i="11" s="1"/>
  <c r="AK113" i="11" a="1"/>
  <c r="AK113" i="11" s="1"/>
  <c r="AJ113" i="11" a="1"/>
  <c r="AJ113" i="11" s="1"/>
  <c r="AI113" i="11" a="1"/>
  <c r="AI113" i="11" s="1"/>
  <c r="AH113" i="11" a="1"/>
  <c r="AH113" i="11" s="1"/>
  <c r="AG113" i="11" a="1"/>
  <c r="AG113" i="11" s="1"/>
  <c r="AF113" i="11" a="1"/>
  <c r="AF113" i="11" s="1"/>
  <c r="AE113" i="11" a="1"/>
  <c r="AE113" i="11" s="1"/>
  <c r="AD113" i="11" a="1"/>
  <c r="AD113" i="11" s="1"/>
  <c r="AC113" i="11" a="1"/>
  <c r="AC113" i="11" s="1"/>
  <c r="AB113" i="11" a="1"/>
  <c r="AB113" i="11" s="1"/>
  <c r="AA113" i="11" a="1"/>
  <c r="AA113" i="11" s="1"/>
  <c r="Z113" i="11" a="1"/>
  <c r="Z113" i="11" s="1"/>
  <c r="Y113" i="11" a="1"/>
  <c r="Y113" i="11" s="1"/>
  <c r="X113" i="11" a="1"/>
  <c r="X113" i="11" s="1"/>
  <c r="W113" i="11" a="1"/>
  <c r="W113" i="11" s="1"/>
  <c r="V113" i="11" a="1"/>
  <c r="V113" i="11" s="1"/>
  <c r="U113" i="11" a="1"/>
  <c r="U113" i="11" s="1"/>
  <c r="T113" i="11" a="1"/>
  <c r="T113" i="11" s="1"/>
  <c r="S113" i="11" a="1"/>
  <c r="S113" i="11" s="1"/>
  <c r="R113" i="11" a="1"/>
  <c r="R113" i="11" s="1"/>
  <c r="Q113" i="11" a="1"/>
  <c r="Q113" i="11" s="1"/>
  <c r="P113" i="11" a="1"/>
  <c r="P113" i="11" s="1"/>
  <c r="O113" i="11" a="1"/>
  <c r="O113" i="11" s="1"/>
  <c r="N113" i="11" a="1"/>
  <c r="N113" i="11" s="1"/>
  <c r="M113" i="11" a="1"/>
  <c r="M113" i="11" s="1"/>
  <c r="L113" i="11" a="1"/>
  <c r="L113" i="11" s="1"/>
  <c r="K113" i="11" a="1"/>
  <c r="K113" i="11" s="1"/>
  <c r="J113" i="11" a="1"/>
  <c r="J113" i="11" s="1"/>
  <c r="I113" i="11" a="1"/>
  <c r="I113" i="11" s="1"/>
  <c r="H113" i="11" a="1"/>
  <c r="H113" i="11" s="1"/>
  <c r="G113" i="11" a="1"/>
  <c r="G113" i="11" s="1"/>
  <c r="F113" i="11" a="1"/>
  <c r="F113" i="11" s="1"/>
  <c r="E113" i="11" a="1"/>
  <c r="E113" i="11" s="1"/>
  <c r="D113" i="11" a="1"/>
  <c r="D113" i="11" s="1"/>
  <c r="C113" i="11" a="1"/>
  <c r="C113" i="11" s="1"/>
  <c r="EH112" i="11" a="1"/>
  <c r="EH112" i="11" s="1"/>
  <c r="EG112" i="11" a="1"/>
  <c r="EG112" i="11" s="1"/>
  <c r="EF112" i="11" a="1"/>
  <c r="EF112" i="11" s="1"/>
  <c r="EE112" i="11" a="1"/>
  <c r="EE112" i="11" s="1"/>
  <c r="ED112" i="11" a="1"/>
  <c r="ED112" i="11" s="1"/>
  <c r="EC112" i="11" a="1"/>
  <c r="EC112" i="11" s="1"/>
  <c r="EB112" i="11" a="1"/>
  <c r="EB112" i="11" s="1"/>
  <c r="EA112" i="11" a="1"/>
  <c r="EA112" i="11" s="1"/>
  <c r="DZ112" i="11" a="1"/>
  <c r="DZ112" i="11" s="1"/>
  <c r="DY112" i="11" a="1"/>
  <c r="DY112" i="11" s="1"/>
  <c r="DX112" i="11" a="1"/>
  <c r="DX112" i="11" s="1"/>
  <c r="DW112" i="11" a="1"/>
  <c r="DW112" i="11" s="1"/>
  <c r="DV112" i="11" a="1"/>
  <c r="DV112" i="11" s="1"/>
  <c r="DU112" i="11" a="1"/>
  <c r="DU112" i="11" s="1"/>
  <c r="DT112" i="11" a="1"/>
  <c r="DT112" i="11" s="1"/>
  <c r="DS112" i="11" a="1"/>
  <c r="DS112" i="11" s="1"/>
  <c r="DR112" i="11" a="1"/>
  <c r="DR112" i="11" s="1"/>
  <c r="DQ112" i="11" a="1"/>
  <c r="DQ112" i="11" s="1"/>
  <c r="DP112" i="11"/>
  <c r="DP112" i="11" a="1"/>
  <c r="DO112" i="11" a="1"/>
  <c r="DO112" i="11" s="1"/>
  <c r="DN112" i="11" a="1"/>
  <c r="DN112" i="11" s="1"/>
  <c r="DM112" i="11" a="1"/>
  <c r="DM112" i="11" s="1"/>
  <c r="DL112" i="11" a="1"/>
  <c r="DL112" i="11" s="1"/>
  <c r="DK112" i="11" a="1"/>
  <c r="DK112" i="11" s="1"/>
  <c r="DJ112" i="11" a="1"/>
  <c r="DJ112" i="11" s="1"/>
  <c r="DI112" i="11" a="1"/>
  <c r="DI112" i="11" s="1"/>
  <c r="DH112" i="11"/>
  <c r="DH112" i="11" a="1"/>
  <c r="DG112" i="11" a="1"/>
  <c r="DG112" i="11" s="1"/>
  <c r="DF112" i="11" a="1"/>
  <c r="DF112" i="11" s="1"/>
  <c r="DE112" i="11" a="1"/>
  <c r="DE112" i="11" s="1"/>
  <c r="DD112" i="11" a="1"/>
  <c r="DD112" i="11" s="1"/>
  <c r="DC112" i="11" a="1"/>
  <c r="DC112" i="11" s="1"/>
  <c r="DB112" i="11" a="1"/>
  <c r="DB112" i="11" s="1"/>
  <c r="CZ112" i="11" a="1"/>
  <c r="CZ112" i="11" s="1"/>
  <c r="CY112" i="11" a="1"/>
  <c r="CY112" i="11" s="1"/>
  <c r="CX112" i="11" a="1"/>
  <c r="CX112" i="11" s="1"/>
  <c r="CW112" i="11" a="1"/>
  <c r="CW112" i="11" s="1"/>
  <c r="CV112" i="11" a="1"/>
  <c r="CV112" i="11" s="1"/>
  <c r="CU112" i="11" a="1"/>
  <c r="CU112" i="11" s="1"/>
  <c r="CT112" i="11" a="1"/>
  <c r="CT112" i="11" s="1"/>
  <c r="CS112" i="11" a="1"/>
  <c r="CS112" i="11" s="1"/>
  <c r="CR112" i="11" a="1"/>
  <c r="CR112" i="11" s="1"/>
  <c r="CQ112" i="11" a="1"/>
  <c r="CQ112" i="11" s="1"/>
  <c r="CP112" i="11" a="1"/>
  <c r="CP112" i="11" s="1"/>
  <c r="CO112" i="11" a="1"/>
  <c r="CO112" i="11" s="1"/>
  <c r="CN112" i="11" a="1"/>
  <c r="CN112" i="11" s="1"/>
  <c r="CM112" i="11" a="1"/>
  <c r="CM112" i="11" s="1"/>
  <c r="CL112" i="11" a="1"/>
  <c r="CL112" i="11" s="1"/>
  <c r="CK112" i="11" a="1"/>
  <c r="CK112" i="11" s="1"/>
  <c r="CJ112" i="11" a="1"/>
  <c r="CJ112" i="11" s="1"/>
  <c r="CI112" i="11" a="1"/>
  <c r="CI112" i="11" s="1"/>
  <c r="CH112" i="11" a="1"/>
  <c r="CH112" i="11" s="1"/>
  <c r="CG112" i="11" a="1"/>
  <c r="CG112" i="11" s="1"/>
  <c r="CF112" i="11" a="1"/>
  <c r="CF112" i="11" s="1"/>
  <c r="CE112" i="11" a="1"/>
  <c r="CE112" i="11" s="1"/>
  <c r="CD112" i="11" a="1"/>
  <c r="CD112" i="11" s="1"/>
  <c r="CC112" i="11" a="1"/>
  <c r="CC112" i="11" s="1"/>
  <c r="CB112" i="11" a="1"/>
  <c r="CB112" i="11" s="1"/>
  <c r="CA112" i="11" a="1"/>
  <c r="CA112" i="11" s="1"/>
  <c r="BZ112" i="11" a="1"/>
  <c r="BZ112" i="11" s="1"/>
  <c r="BY112" i="11" a="1"/>
  <c r="BY112" i="11" s="1"/>
  <c r="BX112" i="11" a="1"/>
  <c r="BX112" i="11" s="1"/>
  <c r="BW112" i="11" a="1"/>
  <c r="BW112" i="11" s="1"/>
  <c r="BV112" i="11" a="1"/>
  <c r="BV112" i="11" s="1"/>
  <c r="BU112" i="11" a="1"/>
  <c r="BU112" i="11" s="1"/>
  <c r="BT112" i="11" a="1"/>
  <c r="BT112" i="11" s="1"/>
  <c r="BS112" i="11" a="1"/>
  <c r="BS112" i="11" s="1"/>
  <c r="BR112" i="11" a="1"/>
  <c r="BR112" i="11" s="1"/>
  <c r="BQ112" i="11" a="1"/>
  <c r="BQ112" i="11" s="1"/>
  <c r="BP112" i="11" a="1"/>
  <c r="BP112" i="11" s="1"/>
  <c r="BO112" i="11" a="1"/>
  <c r="BO112" i="11" s="1"/>
  <c r="BN112" i="11" a="1"/>
  <c r="BN112" i="11" s="1"/>
  <c r="BM112" i="11" a="1"/>
  <c r="BM112" i="11" s="1"/>
  <c r="BL112" i="11" a="1"/>
  <c r="BL112" i="11" s="1"/>
  <c r="BK112" i="11" a="1"/>
  <c r="BK112" i="11" s="1"/>
  <c r="BJ112" i="11" a="1"/>
  <c r="BJ112" i="11" s="1"/>
  <c r="BI112" i="11" a="1"/>
  <c r="BI112" i="11" s="1"/>
  <c r="BH112" i="11" a="1"/>
  <c r="BH112" i="11" s="1"/>
  <c r="BG112" i="11" a="1"/>
  <c r="BG112" i="11" s="1"/>
  <c r="BF112" i="11" a="1"/>
  <c r="BF112" i="11" s="1"/>
  <c r="BE112" i="11" a="1"/>
  <c r="BE112" i="11" s="1"/>
  <c r="BD112" i="11" a="1"/>
  <c r="BD112" i="11" s="1"/>
  <c r="BC112" i="11" a="1"/>
  <c r="BC112" i="11" s="1"/>
  <c r="BB112" i="11" a="1"/>
  <c r="BB112" i="11" s="1"/>
  <c r="BA112" i="11" a="1"/>
  <c r="BA112" i="11" s="1"/>
  <c r="AZ112" i="11" a="1"/>
  <c r="AZ112" i="11" s="1"/>
  <c r="AY112" i="11" a="1"/>
  <c r="AY112" i="11" s="1"/>
  <c r="AX112" i="11" a="1"/>
  <c r="AX112" i="11" s="1"/>
  <c r="AW112" i="11" a="1"/>
  <c r="AW112" i="11" s="1"/>
  <c r="AV112" i="11" a="1"/>
  <c r="AV112" i="11" s="1"/>
  <c r="AU112" i="11"/>
  <c r="AU112" i="11" a="1"/>
  <c r="AT112" i="11" a="1"/>
  <c r="AT112" i="11" s="1"/>
  <c r="AS112" i="11" a="1"/>
  <c r="AS112" i="11" s="1"/>
  <c r="AR112" i="11" a="1"/>
  <c r="AR112" i="11" s="1"/>
  <c r="AQ112" i="11" a="1"/>
  <c r="AQ112" i="11" s="1"/>
  <c r="AP112" i="11" a="1"/>
  <c r="AP112" i="11" s="1"/>
  <c r="AO112" i="11" a="1"/>
  <c r="AO112" i="11" s="1"/>
  <c r="AN112" i="11" a="1"/>
  <c r="AN112" i="11" s="1"/>
  <c r="AM112" i="11"/>
  <c r="AM112" i="11" a="1"/>
  <c r="AL112" i="11" a="1"/>
  <c r="AL112" i="11" s="1"/>
  <c r="AK112" i="11" a="1"/>
  <c r="AK112" i="11" s="1"/>
  <c r="AJ112" i="11" a="1"/>
  <c r="AJ112" i="11" s="1"/>
  <c r="AI112" i="11" a="1"/>
  <c r="AI112" i="11" s="1"/>
  <c r="AH112" i="11" a="1"/>
  <c r="AH112" i="11" s="1"/>
  <c r="AG112" i="11" a="1"/>
  <c r="AG112" i="11" s="1"/>
  <c r="AF112" i="11" a="1"/>
  <c r="AF112" i="11" s="1"/>
  <c r="AE112" i="11" a="1"/>
  <c r="AE112" i="11" s="1"/>
  <c r="AD112" i="11" a="1"/>
  <c r="AD112" i="11" s="1"/>
  <c r="AC112" i="11" a="1"/>
  <c r="AC112" i="11" s="1"/>
  <c r="AB112" i="11" a="1"/>
  <c r="AB112" i="11" s="1"/>
  <c r="AA112" i="11" a="1"/>
  <c r="AA112" i="11" s="1"/>
  <c r="Z112" i="11" a="1"/>
  <c r="Z112" i="11" s="1"/>
  <c r="Y112" i="11" a="1"/>
  <c r="Y112" i="11" s="1"/>
  <c r="X112" i="11" a="1"/>
  <c r="X112" i="11" s="1"/>
  <c r="W112" i="11" a="1"/>
  <c r="W112" i="11" s="1"/>
  <c r="V112" i="11" a="1"/>
  <c r="V112" i="11" s="1"/>
  <c r="U112" i="11" a="1"/>
  <c r="U112" i="11" s="1"/>
  <c r="T112" i="11" a="1"/>
  <c r="T112" i="11" s="1"/>
  <c r="S112" i="11" a="1"/>
  <c r="S112" i="11" s="1"/>
  <c r="R112" i="11" a="1"/>
  <c r="R112" i="11" s="1"/>
  <c r="Q112" i="11" a="1"/>
  <c r="Q112" i="11" s="1"/>
  <c r="P112" i="11" a="1"/>
  <c r="P112" i="11" s="1"/>
  <c r="O112" i="11" a="1"/>
  <c r="O112" i="11" s="1"/>
  <c r="N112" i="11" a="1"/>
  <c r="N112" i="11" s="1"/>
  <c r="M112" i="11" a="1"/>
  <c r="M112" i="11" s="1"/>
  <c r="L112" i="11" a="1"/>
  <c r="L112" i="11" s="1"/>
  <c r="K112" i="11" a="1"/>
  <c r="K112" i="11" s="1"/>
  <c r="J112" i="11" a="1"/>
  <c r="J112" i="11" s="1"/>
  <c r="I112" i="11" a="1"/>
  <c r="I112" i="11" s="1"/>
  <c r="H112" i="11" a="1"/>
  <c r="H112" i="11" s="1"/>
  <c r="G112" i="11" a="1"/>
  <c r="G112" i="11" s="1"/>
  <c r="F112" i="11" a="1"/>
  <c r="F112" i="11" s="1"/>
  <c r="E112" i="11" a="1"/>
  <c r="E112" i="11" s="1"/>
  <c r="D112" i="11" a="1"/>
  <c r="D112" i="11" s="1"/>
  <c r="C112" i="11" a="1"/>
  <c r="C112" i="11" s="1"/>
  <c r="EH111" i="11" a="1"/>
  <c r="EH111" i="11" s="1"/>
  <c r="EG111" i="11" a="1"/>
  <c r="EG111" i="11" s="1"/>
  <c r="EF111" i="11" a="1"/>
  <c r="EF111" i="11" s="1"/>
  <c r="EE111" i="11" a="1"/>
  <c r="EE111" i="11" s="1"/>
  <c r="ED111" i="11" a="1"/>
  <c r="ED111" i="11" s="1"/>
  <c r="EC111" i="11" a="1"/>
  <c r="EC111" i="11" s="1"/>
  <c r="EB111" i="11" a="1"/>
  <c r="EB111" i="11" s="1"/>
  <c r="EA111" i="11" a="1"/>
  <c r="EA111" i="11" s="1"/>
  <c r="DZ111" i="11" a="1"/>
  <c r="DZ111" i="11" s="1"/>
  <c r="DY111" i="11" a="1"/>
  <c r="DY111" i="11" s="1"/>
  <c r="DX111" i="11" a="1"/>
  <c r="DX111" i="11" s="1"/>
  <c r="DW111" i="11" a="1"/>
  <c r="DW111" i="11" s="1"/>
  <c r="DV111" i="11" a="1"/>
  <c r="DV111" i="11" s="1"/>
  <c r="DU111" i="11" a="1"/>
  <c r="DU111" i="11" s="1"/>
  <c r="DT111" i="11" a="1"/>
  <c r="DT111" i="11" s="1"/>
  <c r="DS111" i="11" a="1"/>
  <c r="DS111" i="11" s="1"/>
  <c r="DR111" i="11" a="1"/>
  <c r="DR111" i="11" s="1"/>
  <c r="DQ111" i="11" a="1"/>
  <c r="DQ111" i="11" s="1"/>
  <c r="DP111" i="11" a="1"/>
  <c r="DP111" i="11" s="1"/>
  <c r="DO111" i="11" a="1"/>
  <c r="DO111" i="11" s="1"/>
  <c r="DN111" i="11" a="1"/>
  <c r="DN111" i="11" s="1"/>
  <c r="DM111" i="11" a="1"/>
  <c r="DM111" i="11" s="1"/>
  <c r="DL111" i="11"/>
  <c r="DL111" i="11" a="1"/>
  <c r="DK111" i="11" a="1"/>
  <c r="DK111" i="11" s="1"/>
  <c r="DJ111" i="11" a="1"/>
  <c r="DJ111" i="11" s="1"/>
  <c r="DI111" i="11" a="1"/>
  <c r="DI111" i="11" s="1"/>
  <c r="DH111" i="11" a="1"/>
  <c r="DH111" i="11" s="1"/>
  <c r="DG111" i="11" a="1"/>
  <c r="DG111" i="11" s="1"/>
  <c r="DF111" i="11" a="1"/>
  <c r="DF111" i="11" s="1"/>
  <c r="DE111" i="11" a="1"/>
  <c r="DE111" i="11" s="1"/>
  <c r="DD111" i="11" a="1"/>
  <c r="DD111" i="11" s="1"/>
  <c r="DC111" i="11" a="1"/>
  <c r="DC111" i="11" s="1"/>
  <c r="DB111" i="11"/>
  <c r="DB111" i="11" a="1"/>
  <c r="DA111" i="11" a="1"/>
  <c r="DA111" i="11" s="1"/>
  <c r="CY111" i="11" a="1"/>
  <c r="CY111" i="11" s="1"/>
  <c r="CX111" i="11" a="1"/>
  <c r="CX111" i="11" s="1"/>
  <c r="CW111" i="11" a="1"/>
  <c r="CW111" i="11" s="1"/>
  <c r="CV111" i="11" a="1"/>
  <c r="CV111" i="11" s="1"/>
  <c r="CU111" i="11" a="1"/>
  <c r="CU111" i="11" s="1"/>
  <c r="CT111" i="11" a="1"/>
  <c r="CT111" i="11" s="1"/>
  <c r="CS111" i="11" a="1"/>
  <c r="CS111" i="11" s="1"/>
  <c r="CR111" i="11" a="1"/>
  <c r="CR111" i="11" s="1"/>
  <c r="CQ111" i="11" a="1"/>
  <c r="CQ111" i="11" s="1"/>
  <c r="CP111" i="11" a="1"/>
  <c r="CP111" i="11" s="1"/>
  <c r="CO111" i="11" a="1"/>
  <c r="CO111" i="11" s="1"/>
  <c r="CN111" i="11" a="1"/>
  <c r="CN111" i="11" s="1"/>
  <c r="CM111" i="11" a="1"/>
  <c r="CM111" i="11" s="1"/>
  <c r="CL111" i="11" a="1"/>
  <c r="CL111" i="11" s="1"/>
  <c r="CK111" i="11" a="1"/>
  <c r="CK111" i="11" s="1"/>
  <c r="CJ111" i="11" a="1"/>
  <c r="CJ111" i="11" s="1"/>
  <c r="CI111" i="11" a="1"/>
  <c r="CI111" i="11" s="1"/>
  <c r="CH111" i="11" a="1"/>
  <c r="CH111" i="11" s="1"/>
  <c r="CG111" i="11" a="1"/>
  <c r="CG111" i="11" s="1"/>
  <c r="CF111" i="11" a="1"/>
  <c r="CF111" i="11" s="1"/>
  <c r="CE111" i="11" a="1"/>
  <c r="CE111" i="11" s="1"/>
  <c r="CD111" i="11" a="1"/>
  <c r="CD111" i="11" s="1"/>
  <c r="CC111" i="11" a="1"/>
  <c r="CC111" i="11" s="1"/>
  <c r="CB111" i="11" a="1"/>
  <c r="CB111" i="11" s="1"/>
  <c r="CA111" i="11" a="1"/>
  <c r="CA111" i="11" s="1"/>
  <c r="BZ111" i="11" a="1"/>
  <c r="BZ111" i="11" s="1"/>
  <c r="BY111" i="11" a="1"/>
  <c r="BY111" i="11" s="1"/>
  <c r="BX111" i="11" a="1"/>
  <c r="BX111" i="11" s="1"/>
  <c r="BW111" i="11" a="1"/>
  <c r="BW111" i="11" s="1"/>
  <c r="BV111" i="11" a="1"/>
  <c r="BV111" i="11" s="1"/>
  <c r="BU111" i="11" a="1"/>
  <c r="BU111" i="11" s="1"/>
  <c r="BT111" i="11" a="1"/>
  <c r="BT111" i="11" s="1"/>
  <c r="BS111" i="11" a="1"/>
  <c r="BS111" i="11" s="1"/>
  <c r="BR111" i="11" a="1"/>
  <c r="BR111" i="11" s="1"/>
  <c r="BQ111" i="11" a="1"/>
  <c r="BQ111" i="11" s="1"/>
  <c r="BP111" i="11" a="1"/>
  <c r="BP111" i="11" s="1"/>
  <c r="BO111" i="11" a="1"/>
  <c r="BO111" i="11" s="1"/>
  <c r="BN111" i="11" a="1"/>
  <c r="BN111" i="11" s="1"/>
  <c r="BM111" i="11" a="1"/>
  <c r="BM111" i="11" s="1"/>
  <c r="BL111" i="11" a="1"/>
  <c r="BL111" i="11" s="1"/>
  <c r="BK111" i="11" a="1"/>
  <c r="BK111" i="11" s="1"/>
  <c r="BJ111" i="11" a="1"/>
  <c r="BJ111" i="11" s="1"/>
  <c r="BI111" i="11" a="1"/>
  <c r="BI111" i="11" s="1"/>
  <c r="BH111" i="11" a="1"/>
  <c r="BH111" i="11" s="1"/>
  <c r="BG111" i="11" a="1"/>
  <c r="BG111" i="11" s="1"/>
  <c r="BF111" i="11" a="1"/>
  <c r="BF111" i="11" s="1"/>
  <c r="BE111" i="11"/>
  <c r="BE111" i="11" a="1"/>
  <c r="BD111" i="11" a="1"/>
  <c r="BD111" i="11" s="1"/>
  <c r="BC111" i="11" a="1"/>
  <c r="BC111" i="11" s="1"/>
  <c r="BB111" i="11" a="1"/>
  <c r="BB111" i="11" s="1"/>
  <c r="BA111" i="11" a="1"/>
  <c r="BA111" i="11" s="1"/>
  <c r="AZ111" i="11" a="1"/>
  <c r="AZ111" i="11" s="1"/>
  <c r="AY111" i="11" a="1"/>
  <c r="AY111" i="11" s="1"/>
  <c r="AX111" i="11" a="1"/>
  <c r="AX111" i="11" s="1"/>
  <c r="AW111" i="11" a="1"/>
  <c r="AW111" i="11" s="1"/>
  <c r="AV111" i="11" a="1"/>
  <c r="AV111" i="11" s="1"/>
  <c r="AU111" i="11" a="1"/>
  <c r="AU111" i="11" s="1"/>
  <c r="AT111" i="11" a="1"/>
  <c r="AT111" i="11" s="1"/>
  <c r="AS111" i="11" a="1"/>
  <c r="AS111" i="11" s="1"/>
  <c r="AR111" i="11" a="1"/>
  <c r="AR111" i="11" s="1"/>
  <c r="AQ111" i="11" a="1"/>
  <c r="AQ111" i="11" s="1"/>
  <c r="AP111" i="11" a="1"/>
  <c r="AP111" i="11" s="1"/>
  <c r="AO111" i="11" a="1"/>
  <c r="AO111" i="11" s="1"/>
  <c r="AN111" i="11" a="1"/>
  <c r="AN111" i="11" s="1"/>
  <c r="AM111" i="11" a="1"/>
  <c r="AM111" i="11" s="1"/>
  <c r="AL111" i="11" a="1"/>
  <c r="AL111" i="11" s="1"/>
  <c r="AK111" i="11" a="1"/>
  <c r="AK111" i="11" s="1"/>
  <c r="AJ111" i="11" a="1"/>
  <c r="AJ111" i="11" s="1"/>
  <c r="AI111" i="11" a="1"/>
  <c r="AI111" i="11" s="1"/>
  <c r="AH111" i="11" a="1"/>
  <c r="AH111" i="11" s="1"/>
  <c r="AG111" i="11" a="1"/>
  <c r="AG111" i="11" s="1"/>
  <c r="AF111" i="11" a="1"/>
  <c r="AF111" i="11" s="1"/>
  <c r="AE111" i="11" a="1"/>
  <c r="AE111" i="11" s="1"/>
  <c r="AD111" i="11" a="1"/>
  <c r="AD111" i="11" s="1"/>
  <c r="AC111" i="11" a="1"/>
  <c r="AC111" i="11" s="1"/>
  <c r="AB111" i="11" a="1"/>
  <c r="AB111" i="11" s="1"/>
  <c r="AA111" i="11" a="1"/>
  <c r="AA111" i="11" s="1"/>
  <c r="Z111" i="11" a="1"/>
  <c r="Z111" i="11" s="1"/>
  <c r="Y111" i="11" a="1"/>
  <c r="Y111" i="11" s="1"/>
  <c r="X111" i="11" a="1"/>
  <c r="X111" i="11" s="1"/>
  <c r="W111" i="11" a="1"/>
  <c r="W111" i="11" s="1"/>
  <c r="V111" i="11" a="1"/>
  <c r="V111" i="11" s="1"/>
  <c r="U111" i="11" a="1"/>
  <c r="U111" i="11" s="1"/>
  <c r="T111" i="11" a="1"/>
  <c r="T111" i="11" s="1"/>
  <c r="S111" i="11" a="1"/>
  <c r="S111" i="11" s="1"/>
  <c r="R111" i="11" a="1"/>
  <c r="R111" i="11" s="1"/>
  <c r="Q111" i="11" a="1"/>
  <c r="Q111" i="11" s="1"/>
  <c r="P111" i="11" a="1"/>
  <c r="P111" i="11" s="1"/>
  <c r="O111" i="11" a="1"/>
  <c r="O111" i="11" s="1"/>
  <c r="N111" i="11" a="1"/>
  <c r="N111" i="11" s="1"/>
  <c r="M111" i="11" a="1"/>
  <c r="M111" i="11" s="1"/>
  <c r="L111" i="11" a="1"/>
  <c r="L111" i="11" s="1"/>
  <c r="K111" i="11" a="1"/>
  <c r="K111" i="11" s="1"/>
  <c r="J111" i="11" a="1"/>
  <c r="J111" i="11" s="1"/>
  <c r="I111" i="11" a="1"/>
  <c r="I111" i="11" s="1"/>
  <c r="H111" i="11" a="1"/>
  <c r="H111" i="11" s="1"/>
  <c r="G111" i="11" a="1"/>
  <c r="G111" i="11" s="1"/>
  <c r="F111" i="11" a="1"/>
  <c r="F111" i="11" s="1"/>
  <c r="E111" i="11" a="1"/>
  <c r="E111" i="11" s="1"/>
  <c r="D111" i="11" a="1"/>
  <c r="D111" i="11" s="1"/>
  <c r="C111" i="11"/>
  <c r="C111" i="11" a="1"/>
  <c r="EH110" i="11" a="1"/>
  <c r="EH110" i="11" s="1"/>
  <c r="EG110" i="11" a="1"/>
  <c r="EG110" i="11" s="1"/>
  <c r="EF110" i="11"/>
  <c r="EF110" i="11" a="1"/>
  <c r="EE110" i="11" a="1"/>
  <c r="EE110" i="11" s="1"/>
  <c r="ED110" i="11" a="1"/>
  <c r="ED110" i="11" s="1"/>
  <c r="EC110" i="11" a="1"/>
  <c r="EC110" i="11" s="1"/>
  <c r="EB110" i="11" a="1"/>
  <c r="EB110" i="11" s="1"/>
  <c r="EA110" i="11" a="1"/>
  <c r="EA110" i="11" s="1"/>
  <c r="DZ110" i="11" a="1"/>
  <c r="DZ110" i="11" s="1"/>
  <c r="DY110" i="11" a="1"/>
  <c r="DY110" i="11" s="1"/>
  <c r="DX110" i="11" a="1"/>
  <c r="DX110" i="11" s="1"/>
  <c r="DW110" i="11" a="1"/>
  <c r="DW110" i="11" s="1"/>
  <c r="DV110" i="11" a="1"/>
  <c r="DV110" i="11" s="1"/>
  <c r="DU110" i="11" a="1"/>
  <c r="DU110" i="11" s="1"/>
  <c r="DT110" i="11" a="1"/>
  <c r="DT110" i="11" s="1"/>
  <c r="DS110" i="11" a="1"/>
  <c r="DS110" i="11" s="1"/>
  <c r="DR110" i="11" a="1"/>
  <c r="DR110" i="11" s="1"/>
  <c r="DQ110" i="11" a="1"/>
  <c r="DQ110" i="11" s="1"/>
  <c r="DP110" i="11" a="1"/>
  <c r="DP110" i="11" s="1"/>
  <c r="DO110" i="11" a="1"/>
  <c r="DO110" i="11" s="1"/>
  <c r="DN110" i="11"/>
  <c r="DN110" i="11" a="1"/>
  <c r="DM110" i="11" a="1"/>
  <c r="DM110" i="11" s="1"/>
  <c r="DL110" i="11" a="1"/>
  <c r="DL110" i="11" s="1"/>
  <c r="DK110" i="11" a="1"/>
  <c r="DK110" i="11" s="1"/>
  <c r="DJ110" i="11" a="1"/>
  <c r="DJ110" i="11" s="1"/>
  <c r="DI110" i="11" a="1"/>
  <c r="DI110" i="11" s="1"/>
  <c r="DH110" i="11" a="1"/>
  <c r="DH110" i="11" s="1"/>
  <c r="DG110" i="11" a="1"/>
  <c r="DG110" i="11" s="1"/>
  <c r="DF110" i="11" a="1"/>
  <c r="DF110" i="11" s="1"/>
  <c r="DE110" i="11" a="1"/>
  <c r="DE110" i="11" s="1"/>
  <c r="DD110" i="11" a="1"/>
  <c r="DD110" i="11" s="1"/>
  <c r="DC110" i="11" a="1"/>
  <c r="DC110" i="11" s="1"/>
  <c r="DB110" i="11" a="1"/>
  <c r="DB110" i="11" s="1"/>
  <c r="DA110" i="11" a="1"/>
  <c r="DA110" i="11" s="1"/>
  <c r="CZ110" i="11" a="1"/>
  <c r="CZ110" i="11" s="1"/>
  <c r="CX110" i="11" a="1"/>
  <c r="CX110" i="11" s="1"/>
  <c r="CW110" i="11" a="1"/>
  <c r="CW110" i="11" s="1"/>
  <c r="CV110" i="11" a="1"/>
  <c r="CV110" i="11" s="1"/>
  <c r="CU110" i="11" a="1"/>
  <c r="CU110" i="11" s="1"/>
  <c r="CT110" i="11" a="1"/>
  <c r="CT110" i="11" s="1"/>
  <c r="CS110" i="11" a="1"/>
  <c r="CS110" i="11" s="1"/>
  <c r="CR110" i="11" a="1"/>
  <c r="CR110" i="11" s="1"/>
  <c r="CQ110" i="11" a="1"/>
  <c r="CQ110" i="11" s="1"/>
  <c r="CP110" i="11" a="1"/>
  <c r="CP110" i="11" s="1"/>
  <c r="CO110" i="11"/>
  <c r="CO110" i="11" a="1"/>
  <c r="CN110" i="11" a="1"/>
  <c r="CN110" i="11" s="1"/>
  <c r="CM110" i="11" a="1"/>
  <c r="CM110" i="11" s="1"/>
  <c r="CL110" i="11" a="1"/>
  <c r="CL110" i="11" s="1"/>
  <c r="CK110" i="11" a="1"/>
  <c r="CK110" i="11" s="1"/>
  <c r="CJ110" i="11" a="1"/>
  <c r="CJ110" i="11" s="1"/>
  <c r="CI110" i="11" a="1"/>
  <c r="CI110" i="11" s="1"/>
  <c r="CH110" i="11" a="1"/>
  <c r="CH110" i="11" s="1"/>
  <c r="CG110" i="11"/>
  <c r="CG110" i="11" a="1"/>
  <c r="CF110" i="11" a="1"/>
  <c r="CF110" i="11" s="1"/>
  <c r="CE110" i="11" a="1"/>
  <c r="CE110" i="11" s="1"/>
  <c r="CD110" i="11" a="1"/>
  <c r="CD110" i="11" s="1"/>
  <c r="CC110" i="11" a="1"/>
  <c r="CC110" i="11" s="1"/>
  <c r="CB110" i="11" a="1"/>
  <c r="CB110" i="11" s="1"/>
  <c r="CA110" i="11" a="1"/>
  <c r="CA110" i="11" s="1"/>
  <c r="BZ110" i="11" a="1"/>
  <c r="BZ110" i="11" s="1"/>
  <c r="BY110" i="11" a="1"/>
  <c r="BY110" i="11" s="1"/>
  <c r="BX110" i="11" a="1"/>
  <c r="BX110" i="11" s="1"/>
  <c r="BW110" i="11" a="1"/>
  <c r="BW110" i="11" s="1"/>
  <c r="BV110" i="11" a="1"/>
  <c r="BV110" i="11" s="1"/>
  <c r="BU110" i="11" a="1"/>
  <c r="BU110" i="11" s="1"/>
  <c r="BT110" i="11" a="1"/>
  <c r="BT110" i="11" s="1"/>
  <c r="BS110" i="11" a="1"/>
  <c r="BS110" i="11" s="1"/>
  <c r="BR110" i="11" a="1"/>
  <c r="BR110" i="11" s="1"/>
  <c r="BQ110" i="11" a="1"/>
  <c r="BQ110" i="11" s="1"/>
  <c r="BP110" i="11" a="1"/>
  <c r="BP110" i="11" s="1"/>
  <c r="BO110" i="11" a="1"/>
  <c r="BO110" i="11" s="1"/>
  <c r="BN110" i="11" a="1"/>
  <c r="BN110" i="11" s="1"/>
  <c r="BM110" i="11" a="1"/>
  <c r="BM110" i="11" s="1"/>
  <c r="BL110" i="11" a="1"/>
  <c r="BL110" i="11" s="1"/>
  <c r="BK110" i="11" a="1"/>
  <c r="BK110" i="11" s="1"/>
  <c r="BJ110" i="11" a="1"/>
  <c r="BJ110" i="11" s="1"/>
  <c r="BI110" i="11"/>
  <c r="BI110" i="11" a="1"/>
  <c r="BH110" i="11" a="1"/>
  <c r="BH110" i="11" s="1"/>
  <c r="BG110" i="11" a="1"/>
  <c r="BG110" i="11" s="1"/>
  <c r="BF110" i="11" a="1"/>
  <c r="BF110" i="11" s="1"/>
  <c r="BE110" i="11" a="1"/>
  <c r="BE110" i="11" s="1"/>
  <c r="BD110" i="11" a="1"/>
  <c r="BD110" i="11" s="1"/>
  <c r="BC110" i="11" a="1"/>
  <c r="BC110" i="11" s="1"/>
  <c r="BB110" i="11" a="1"/>
  <c r="BB110" i="11" s="1"/>
  <c r="BA110" i="11"/>
  <c r="BA110" i="11" a="1"/>
  <c r="AZ110" i="11" a="1"/>
  <c r="AZ110" i="11" s="1"/>
  <c r="AY110" i="11" a="1"/>
  <c r="AY110" i="11" s="1"/>
  <c r="AX110" i="11" a="1"/>
  <c r="AX110" i="11" s="1"/>
  <c r="AW110" i="11" a="1"/>
  <c r="AW110" i="11" s="1"/>
  <c r="AV110" i="11" a="1"/>
  <c r="AV110" i="11" s="1"/>
  <c r="AU110" i="11" a="1"/>
  <c r="AU110" i="11" s="1"/>
  <c r="AT110" i="11" a="1"/>
  <c r="AT110" i="11" s="1"/>
  <c r="AS110" i="11" a="1"/>
  <c r="AS110" i="11" s="1"/>
  <c r="AR110" i="11" a="1"/>
  <c r="AR110" i="11" s="1"/>
  <c r="AQ110" i="11" a="1"/>
  <c r="AQ110" i="11" s="1"/>
  <c r="AP110" i="11" a="1"/>
  <c r="AP110" i="11" s="1"/>
  <c r="AO110" i="11" a="1"/>
  <c r="AO110" i="11" s="1"/>
  <c r="AN110" i="11" a="1"/>
  <c r="AN110" i="11" s="1"/>
  <c r="AM110" i="11" a="1"/>
  <c r="AM110" i="11" s="1"/>
  <c r="AL110" i="11" a="1"/>
  <c r="AL110" i="11" s="1"/>
  <c r="AK110" i="11" a="1"/>
  <c r="AK110" i="11" s="1"/>
  <c r="AJ110" i="11" a="1"/>
  <c r="AJ110" i="11" s="1"/>
  <c r="AI110" i="11" a="1"/>
  <c r="AI110" i="11" s="1"/>
  <c r="AH110" i="11" a="1"/>
  <c r="AH110" i="11" s="1"/>
  <c r="AG110" i="11" a="1"/>
  <c r="AG110" i="11" s="1"/>
  <c r="AF110" i="11" a="1"/>
  <c r="AF110" i="11" s="1"/>
  <c r="AE110" i="11"/>
  <c r="AE110" i="11" a="1"/>
  <c r="AD110" i="11" a="1"/>
  <c r="AD110" i="11" s="1"/>
  <c r="AC110" i="11" a="1"/>
  <c r="AC110" i="11" s="1"/>
  <c r="AB110" i="11" a="1"/>
  <c r="AB110" i="11" s="1"/>
  <c r="AA110" i="11" a="1"/>
  <c r="AA110" i="11" s="1"/>
  <c r="Z110" i="11" a="1"/>
  <c r="Z110" i="11" s="1"/>
  <c r="Y110" i="11" a="1"/>
  <c r="Y110" i="11" s="1"/>
  <c r="X110" i="11" a="1"/>
  <c r="X110" i="11" s="1"/>
  <c r="W110" i="11" a="1"/>
  <c r="W110" i="11" s="1"/>
  <c r="V110" i="11" a="1"/>
  <c r="V110" i="11" s="1"/>
  <c r="U110" i="11" a="1"/>
  <c r="U110" i="11" s="1"/>
  <c r="T110" i="11" a="1"/>
  <c r="T110" i="11" s="1"/>
  <c r="S110" i="11" a="1"/>
  <c r="S110" i="11" s="1"/>
  <c r="R110" i="11" a="1"/>
  <c r="R110" i="11" s="1"/>
  <c r="Q110" i="11" a="1"/>
  <c r="Q110" i="11" s="1"/>
  <c r="P110" i="11" a="1"/>
  <c r="P110" i="11" s="1"/>
  <c r="O110" i="11" a="1"/>
  <c r="O110" i="11" s="1"/>
  <c r="N110" i="11" a="1"/>
  <c r="N110" i="11" s="1"/>
  <c r="M110" i="11" a="1"/>
  <c r="M110" i="11" s="1"/>
  <c r="L110" i="11" a="1"/>
  <c r="L110" i="11" s="1"/>
  <c r="K110" i="11" a="1"/>
  <c r="K110" i="11" s="1"/>
  <c r="J110" i="11" a="1"/>
  <c r="J110" i="11" s="1"/>
  <c r="I110" i="11" a="1"/>
  <c r="I110" i="11" s="1"/>
  <c r="H110" i="11" a="1"/>
  <c r="H110" i="11" s="1"/>
  <c r="G110" i="11" a="1"/>
  <c r="G110" i="11" s="1"/>
  <c r="F110" i="11" a="1"/>
  <c r="F110" i="11" s="1"/>
  <c r="E110" i="11" a="1"/>
  <c r="E110" i="11" s="1"/>
  <c r="D110" i="11" a="1"/>
  <c r="D110" i="11" s="1"/>
  <c r="C110" i="11" a="1"/>
  <c r="C110" i="11" s="1"/>
  <c r="EH109" i="11" a="1"/>
  <c r="EH109" i="11" s="1"/>
  <c r="EG109" i="11" a="1"/>
  <c r="EG109" i="11" s="1"/>
  <c r="EF109" i="11" a="1"/>
  <c r="EF109" i="11" s="1"/>
  <c r="EE109" i="11" a="1"/>
  <c r="EE109" i="11" s="1"/>
  <c r="ED109" i="11" a="1"/>
  <c r="ED109" i="11" s="1"/>
  <c r="EC109" i="11" a="1"/>
  <c r="EC109" i="11" s="1"/>
  <c r="EB109" i="11" a="1"/>
  <c r="EB109" i="11" s="1"/>
  <c r="EA109" i="11" a="1"/>
  <c r="EA109" i="11" s="1"/>
  <c r="DZ109" i="11"/>
  <c r="DZ109" i="11" a="1"/>
  <c r="DY109" i="11" a="1"/>
  <c r="DY109" i="11" s="1"/>
  <c r="DX109" i="11" a="1"/>
  <c r="DX109" i="11" s="1"/>
  <c r="DW109" i="11" a="1"/>
  <c r="DW109" i="11" s="1"/>
  <c r="DV109" i="11" a="1"/>
  <c r="DV109" i="11" s="1"/>
  <c r="DU109" i="11" a="1"/>
  <c r="DU109" i="11" s="1"/>
  <c r="DT109" i="11" a="1"/>
  <c r="DT109" i="11" s="1"/>
  <c r="DS109" i="11" a="1"/>
  <c r="DS109" i="11" s="1"/>
  <c r="DR109" i="11" a="1"/>
  <c r="DR109" i="11" s="1"/>
  <c r="DQ109" i="11" a="1"/>
  <c r="DQ109" i="11" s="1"/>
  <c r="DP109" i="11" a="1"/>
  <c r="DP109" i="11" s="1"/>
  <c r="DO109" i="11" a="1"/>
  <c r="DO109" i="11" s="1"/>
  <c r="DN109" i="11" a="1"/>
  <c r="DN109" i="11" s="1"/>
  <c r="DM109" i="11" a="1"/>
  <c r="DM109" i="11" s="1"/>
  <c r="DL109" i="11" a="1"/>
  <c r="DL109" i="11" s="1"/>
  <c r="DK109" i="11" a="1"/>
  <c r="DK109" i="11" s="1"/>
  <c r="DJ109" i="11" a="1"/>
  <c r="DJ109" i="11" s="1"/>
  <c r="DI109" i="11" a="1"/>
  <c r="DI109" i="11" s="1"/>
  <c r="DH109" i="11" a="1"/>
  <c r="DH109" i="11" s="1"/>
  <c r="DG109" i="11" a="1"/>
  <c r="DG109" i="11" s="1"/>
  <c r="DF109" i="11" a="1"/>
  <c r="DF109" i="11" s="1"/>
  <c r="DE109" i="11" a="1"/>
  <c r="DE109" i="11" s="1"/>
  <c r="DD109" i="11"/>
  <c r="DD109" i="11" a="1"/>
  <c r="DC109" i="11" a="1"/>
  <c r="DC109" i="11" s="1"/>
  <c r="DB109" i="11" a="1"/>
  <c r="DB109" i="11" s="1"/>
  <c r="DA109" i="11" a="1"/>
  <c r="DA109" i="11" s="1"/>
  <c r="CZ109" i="11" a="1"/>
  <c r="CZ109" i="11" s="1"/>
  <c r="CY109" i="11" a="1"/>
  <c r="CY109" i="11" s="1"/>
  <c r="CW109" i="11" a="1"/>
  <c r="CW109" i="11" s="1"/>
  <c r="CV109" i="11" a="1"/>
  <c r="CV109" i="11" s="1"/>
  <c r="CU109" i="11" a="1"/>
  <c r="CU109" i="11" s="1"/>
  <c r="CT109" i="11" a="1"/>
  <c r="CT109" i="11" s="1"/>
  <c r="CS109" i="11" a="1"/>
  <c r="CS109" i="11" s="1"/>
  <c r="CR109" i="11" a="1"/>
  <c r="CR109" i="11" s="1"/>
  <c r="CQ109" i="11" a="1"/>
  <c r="CQ109" i="11" s="1"/>
  <c r="CP109" i="11" a="1"/>
  <c r="CP109" i="11" s="1"/>
  <c r="CO109" i="11" a="1"/>
  <c r="CO109" i="11" s="1"/>
  <c r="CN109" i="11" a="1"/>
  <c r="CN109" i="11" s="1"/>
  <c r="CM109" i="11"/>
  <c r="CM109" i="11" a="1"/>
  <c r="CL109" i="11" a="1"/>
  <c r="CL109" i="11" s="1"/>
  <c r="CK109" i="11" a="1"/>
  <c r="CK109" i="11" s="1"/>
  <c r="CJ109" i="11" a="1"/>
  <c r="CJ109" i="11" s="1"/>
  <c r="CI109" i="11" a="1"/>
  <c r="CI109" i="11" s="1"/>
  <c r="CH109" i="11" a="1"/>
  <c r="CH109" i="11" s="1"/>
  <c r="CG109" i="11" a="1"/>
  <c r="CG109" i="11" s="1"/>
  <c r="CF109" i="11" a="1"/>
  <c r="CF109" i="11" s="1"/>
  <c r="CE109" i="11" a="1"/>
  <c r="CE109" i="11" s="1"/>
  <c r="CD109" i="11" a="1"/>
  <c r="CD109" i="11" s="1"/>
  <c r="CC109" i="11" a="1"/>
  <c r="CC109" i="11" s="1"/>
  <c r="CB109" i="11" a="1"/>
  <c r="CB109" i="11" s="1"/>
  <c r="CA109" i="11" a="1"/>
  <c r="CA109" i="11" s="1"/>
  <c r="BZ109" i="11" a="1"/>
  <c r="BZ109" i="11" s="1"/>
  <c r="BY109" i="11" a="1"/>
  <c r="BY109" i="11" s="1"/>
  <c r="BX109" i="11" a="1"/>
  <c r="BX109" i="11" s="1"/>
  <c r="BW109" i="11" a="1"/>
  <c r="BW109" i="11" s="1"/>
  <c r="BV109" i="11" a="1"/>
  <c r="BV109" i="11" s="1"/>
  <c r="BU109" i="11" a="1"/>
  <c r="BU109" i="11" s="1"/>
  <c r="BT109" i="11" a="1"/>
  <c r="BT109" i="11" s="1"/>
  <c r="BS109" i="11" a="1"/>
  <c r="BS109" i="11" s="1"/>
  <c r="BR109" i="11" a="1"/>
  <c r="BR109" i="11" s="1"/>
  <c r="BQ109" i="11" a="1"/>
  <c r="BQ109" i="11" s="1"/>
  <c r="BP109" i="11" a="1"/>
  <c r="BP109" i="11" s="1"/>
  <c r="BO109" i="11" a="1"/>
  <c r="BO109" i="11" s="1"/>
  <c r="BN109" i="11" a="1"/>
  <c r="BN109" i="11" s="1"/>
  <c r="BM109" i="11" a="1"/>
  <c r="BM109" i="11" s="1"/>
  <c r="BL109" i="11" a="1"/>
  <c r="BL109" i="11" s="1"/>
  <c r="BK109" i="11" a="1"/>
  <c r="BK109" i="11" s="1"/>
  <c r="BJ109" i="11" a="1"/>
  <c r="BJ109" i="11" s="1"/>
  <c r="BI109" i="11" a="1"/>
  <c r="BI109" i="11" s="1"/>
  <c r="BH109" i="11" a="1"/>
  <c r="BH109" i="11" s="1"/>
  <c r="BG109" i="11" a="1"/>
  <c r="BG109" i="11" s="1"/>
  <c r="BF109" i="11" a="1"/>
  <c r="BF109" i="11" s="1"/>
  <c r="BE109" i="11" a="1"/>
  <c r="BE109" i="11" s="1"/>
  <c r="BD109" i="11" a="1"/>
  <c r="BD109" i="11" s="1"/>
  <c r="BC109" i="11" a="1"/>
  <c r="BC109" i="11" s="1"/>
  <c r="BB109" i="11" a="1"/>
  <c r="BB109" i="11" s="1"/>
  <c r="BA109" i="11" a="1"/>
  <c r="BA109" i="11" s="1"/>
  <c r="AZ109" i="11" a="1"/>
  <c r="AZ109" i="11" s="1"/>
  <c r="AY109" i="11" a="1"/>
  <c r="AY109" i="11" s="1"/>
  <c r="AX109" i="11" a="1"/>
  <c r="AX109" i="11" s="1"/>
  <c r="AW109" i="11" a="1"/>
  <c r="AW109" i="11" s="1"/>
  <c r="AV109" i="11" a="1"/>
  <c r="AV109" i="11" s="1"/>
  <c r="AU109" i="11" a="1"/>
  <c r="AU109" i="11" s="1"/>
  <c r="AT109" i="11" a="1"/>
  <c r="AT109" i="11" s="1"/>
  <c r="AS109" i="11" a="1"/>
  <c r="AS109" i="11" s="1"/>
  <c r="AR109" i="11" a="1"/>
  <c r="AR109" i="11" s="1"/>
  <c r="AQ109" i="11"/>
  <c r="AQ109" i="11" a="1"/>
  <c r="AP109" i="11" a="1"/>
  <c r="AP109" i="11" s="1"/>
  <c r="AO109" i="11" a="1"/>
  <c r="AO109" i="11" s="1"/>
  <c r="AN109" i="11" a="1"/>
  <c r="AN109" i="11" s="1"/>
  <c r="AM109" i="11" a="1"/>
  <c r="AM109" i="11" s="1"/>
  <c r="AL109" i="11" a="1"/>
  <c r="AL109" i="11" s="1"/>
  <c r="AK109" i="11" a="1"/>
  <c r="AK109" i="11" s="1"/>
  <c r="AJ109" i="11" a="1"/>
  <c r="AJ109" i="11" s="1"/>
  <c r="AI109" i="11" a="1"/>
  <c r="AI109" i="11" s="1"/>
  <c r="AH109" i="11" a="1"/>
  <c r="AH109" i="11" s="1"/>
  <c r="AG109" i="11" a="1"/>
  <c r="AG109" i="11" s="1"/>
  <c r="AF109" i="11" a="1"/>
  <c r="AF109" i="11" s="1"/>
  <c r="AE109" i="11" a="1"/>
  <c r="AE109" i="11" s="1"/>
  <c r="AD109" i="11" a="1"/>
  <c r="AD109" i="11" s="1"/>
  <c r="AC109" i="11" a="1"/>
  <c r="AC109" i="11" s="1"/>
  <c r="AB109" i="11" a="1"/>
  <c r="AB109" i="11" s="1"/>
  <c r="AA109" i="11" a="1"/>
  <c r="AA109" i="11" s="1"/>
  <c r="Z109" i="11" a="1"/>
  <c r="Z109" i="11" s="1"/>
  <c r="Y109" i="11" a="1"/>
  <c r="Y109" i="11" s="1"/>
  <c r="X109" i="11" a="1"/>
  <c r="X109" i="11" s="1"/>
  <c r="W109" i="11" a="1"/>
  <c r="W109" i="11" s="1"/>
  <c r="V109" i="11" a="1"/>
  <c r="V109" i="11" s="1"/>
  <c r="U109" i="11" a="1"/>
  <c r="U109" i="11" s="1"/>
  <c r="T109" i="11" a="1"/>
  <c r="T109" i="11" s="1"/>
  <c r="S109" i="11" a="1"/>
  <c r="S109" i="11" s="1"/>
  <c r="R109" i="11" a="1"/>
  <c r="R109" i="11" s="1"/>
  <c r="Q109" i="11" a="1"/>
  <c r="Q109" i="11" s="1"/>
  <c r="P109" i="11" a="1"/>
  <c r="P109" i="11" s="1"/>
  <c r="O109" i="11" a="1"/>
  <c r="O109" i="11" s="1"/>
  <c r="N109" i="11" a="1"/>
  <c r="N109" i="11" s="1"/>
  <c r="M109" i="11" a="1"/>
  <c r="M109" i="11" s="1"/>
  <c r="L109" i="11" a="1"/>
  <c r="L109" i="11" s="1"/>
  <c r="K109" i="11"/>
  <c r="K109" i="11" a="1"/>
  <c r="J109" i="11" a="1"/>
  <c r="J109" i="11" s="1"/>
  <c r="I109" i="11" a="1"/>
  <c r="I109" i="11" s="1"/>
  <c r="H109" i="11" a="1"/>
  <c r="H109" i="11" s="1"/>
  <c r="G109" i="11" a="1"/>
  <c r="G109" i="11" s="1"/>
  <c r="F109" i="11" a="1"/>
  <c r="F109" i="11" s="1"/>
  <c r="E109" i="11" a="1"/>
  <c r="E109" i="11" s="1"/>
  <c r="D109" i="11" a="1"/>
  <c r="D109" i="11" s="1"/>
  <c r="C109" i="11" a="1"/>
  <c r="C109" i="11" s="1"/>
  <c r="EH108" i="11" a="1"/>
  <c r="EH108" i="11" s="1"/>
  <c r="EG108" i="11" a="1"/>
  <c r="EG108" i="11" s="1"/>
  <c r="EF108" i="11" a="1"/>
  <c r="EF108" i="11" s="1"/>
  <c r="EE108" i="11" a="1"/>
  <c r="EE108" i="11" s="1"/>
  <c r="ED108" i="11"/>
  <c r="ED108" i="11" a="1"/>
  <c r="EC108" i="11" a="1"/>
  <c r="EC108" i="11" s="1"/>
  <c r="EB108" i="11" a="1"/>
  <c r="EB108" i="11" s="1"/>
  <c r="EA108" i="11" a="1"/>
  <c r="EA108" i="11" s="1"/>
  <c r="DZ108" i="11" a="1"/>
  <c r="DZ108" i="11" s="1"/>
  <c r="DY108" i="11" a="1"/>
  <c r="DY108" i="11" s="1"/>
  <c r="DX108" i="11"/>
  <c r="DX108" i="11" a="1"/>
  <c r="DW108" i="11" a="1"/>
  <c r="DW108" i="11" s="1"/>
  <c r="DV108" i="11" a="1"/>
  <c r="DV108" i="11" s="1"/>
  <c r="DU108" i="11" a="1"/>
  <c r="DU108" i="11" s="1"/>
  <c r="DT108" i="11" a="1"/>
  <c r="DT108" i="11" s="1"/>
  <c r="DS108" i="11" a="1"/>
  <c r="DS108" i="11" s="1"/>
  <c r="DR108" i="11" a="1"/>
  <c r="DR108" i="11" s="1"/>
  <c r="DQ108" i="11" a="1"/>
  <c r="DQ108" i="11" s="1"/>
  <c r="DP108" i="11"/>
  <c r="DP108" i="11" a="1"/>
  <c r="DO108" i="11" a="1"/>
  <c r="DO108" i="11" s="1"/>
  <c r="DN108" i="11"/>
  <c r="DN108" i="11" a="1"/>
  <c r="DM108" i="11" a="1"/>
  <c r="DM108" i="11" s="1"/>
  <c r="DL108" i="11" a="1"/>
  <c r="DL108" i="11" s="1"/>
  <c r="DK108" i="11" a="1"/>
  <c r="DK108" i="11" s="1"/>
  <c r="DJ108" i="11" a="1"/>
  <c r="DJ108" i="11" s="1"/>
  <c r="DI108" i="11" a="1"/>
  <c r="DI108" i="11" s="1"/>
  <c r="DH108" i="11" a="1"/>
  <c r="DH108" i="11" s="1"/>
  <c r="DG108" i="11" a="1"/>
  <c r="DG108" i="11" s="1"/>
  <c r="DF108" i="11" a="1"/>
  <c r="DF108" i="11" s="1"/>
  <c r="DE108" i="11" a="1"/>
  <c r="DE108" i="11" s="1"/>
  <c r="DD108" i="11" a="1"/>
  <c r="DD108" i="11" s="1"/>
  <c r="DC108" i="11" a="1"/>
  <c r="DC108" i="11" s="1"/>
  <c r="DB108" i="11" a="1"/>
  <c r="DB108" i="11" s="1"/>
  <c r="DA108" i="11" a="1"/>
  <c r="DA108" i="11" s="1"/>
  <c r="CZ108" i="11"/>
  <c r="CZ108" i="11" a="1"/>
  <c r="CY108" i="11" a="1"/>
  <c r="CY108" i="11" s="1"/>
  <c r="CX108" i="11" a="1"/>
  <c r="CX108" i="11" s="1"/>
  <c r="CV108" i="11" a="1"/>
  <c r="CV108" i="11" s="1"/>
  <c r="CU108" i="11" a="1"/>
  <c r="CU108" i="11" s="1"/>
  <c r="CT108" i="11" a="1"/>
  <c r="CT108" i="11" s="1"/>
  <c r="CS108" i="11" a="1"/>
  <c r="CS108" i="11" s="1"/>
  <c r="CR108" i="11" a="1"/>
  <c r="CR108" i="11" s="1"/>
  <c r="CQ108" i="11"/>
  <c r="CQ108" i="11" a="1"/>
  <c r="CP108" i="11" a="1"/>
  <c r="CP108" i="11" s="1"/>
  <c r="CO108" i="11" a="1"/>
  <c r="CO108" i="11" s="1"/>
  <c r="CN108" i="11" a="1"/>
  <c r="CN108" i="11" s="1"/>
  <c r="CM108" i="11" a="1"/>
  <c r="CM108" i="11" s="1"/>
  <c r="CL108" i="11" a="1"/>
  <c r="CL108" i="11" s="1"/>
  <c r="CK108" i="11" a="1"/>
  <c r="CK108" i="11" s="1"/>
  <c r="CJ108" i="11" a="1"/>
  <c r="CJ108" i="11" s="1"/>
  <c r="CI108" i="11" a="1"/>
  <c r="CI108" i="11" s="1"/>
  <c r="CH108" i="11" a="1"/>
  <c r="CH108" i="11" s="1"/>
  <c r="CG108" i="11" a="1"/>
  <c r="CG108" i="11" s="1"/>
  <c r="CF108" i="11" a="1"/>
  <c r="CF108" i="11" s="1"/>
  <c r="CE108" i="11" a="1"/>
  <c r="CE108" i="11" s="1"/>
  <c r="CD108" i="11" a="1"/>
  <c r="CD108" i="11" s="1"/>
  <c r="CC108" i="11" a="1"/>
  <c r="CC108" i="11" s="1"/>
  <c r="CB108" i="11" a="1"/>
  <c r="CB108" i="11" s="1"/>
  <c r="CA108" i="11" a="1"/>
  <c r="CA108" i="11" s="1"/>
  <c r="BZ108" i="11" a="1"/>
  <c r="BZ108" i="11" s="1"/>
  <c r="BY108" i="11" a="1"/>
  <c r="BY108" i="11" s="1"/>
  <c r="BX108" i="11" a="1"/>
  <c r="BX108" i="11" s="1"/>
  <c r="BW108" i="11" a="1"/>
  <c r="BW108" i="11" s="1"/>
  <c r="BV108" i="11" a="1"/>
  <c r="BV108" i="11" s="1"/>
  <c r="BU108" i="11" a="1"/>
  <c r="BU108" i="11" s="1"/>
  <c r="BT108" i="11" a="1"/>
  <c r="BT108" i="11" s="1"/>
  <c r="BS108" i="11"/>
  <c r="BS108" i="11" a="1"/>
  <c r="BR108" i="11" a="1"/>
  <c r="BR108" i="11" s="1"/>
  <c r="BQ108" i="11" a="1"/>
  <c r="BQ108" i="11" s="1"/>
  <c r="BP108" i="11" a="1"/>
  <c r="BP108" i="11" s="1"/>
  <c r="BO108" i="11" a="1"/>
  <c r="BO108" i="11" s="1"/>
  <c r="BN108" i="11" a="1"/>
  <c r="BN108" i="11" s="1"/>
  <c r="BM108" i="11" a="1"/>
  <c r="BM108" i="11" s="1"/>
  <c r="BL108" i="11" a="1"/>
  <c r="BL108" i="11" s="1"/>
  <c r="BK108" i="11"/>
  <c r="BK108" i="11" a="1"/>
  <c r="BJ108" i="11" a="1"/>
  <c r="BJ108" i="11" s="1"/>
  <c r="BI108" i="11" a="1"/>
  <c r="BI108" i="11" s="1"/>
  <c r="BH108" i="11" a="1"/>
  <c r="BH108" i="11" s="1"/>
  <c r="BG108" i="11" a="1"/>
  <c r="BG108" i="11" s="1"/>
  <c r="BF108" i="11" a="1"/>
  <c r="BF108" i="11" s="1"/>
  <c r="BE108" i="11" a="1"/>
  <c r="BE108" i="11" s="1"/>
  <c r="BD108" i="11" a="1"/>
  <c r="BD108" i="11" s="1"/>
  <c r="BC108" i="11" a="1"/>
  <c r="BC108" i="11" s="1"/>
  <c r="BB108" i="11" a="1"/>
  <c r="BB108" i="11" s="1"/>
  <c r="BA108" i="11" a="1"/>
  <c r="BA108" i="11" s="1"/>
  <c r="AZ108" i="11" a="1"/>
  <c r="AZ108" i="11" s="1"/>
  <c r="AY108" i="11" a="1"/>
  <c r="AY108" i="11" s="1"/>
  <c r="AX108" i="11" a="1"/>
  <c r="AX108" i="11" s="1"/>
  <c r="AW108" i="11" a="1"/>
  <c r="AW108" i="11" s="1"/>
  <c r="AV108" i="11" a="1"/>
  <c r="AV108" i="11" s="1"/>
  <c r="AU108" i="11" a="1"/>
  <c r="AU108" i="11" s="1"/>
  <c r="AT108" i="11" a="1"/>
  <c r="AT108" i="11" s="1"/>
  <c r="AS108" i="11" a="1"/>
  <c r="AS108" i="11" s="1"/>
  <c r="AR108" i="11" a="1"/>
  <c r="AR108" i="11" s="1"/>
  <c r="AQ108" i="11" a="1"/>
  <c r="AQ108" i="11" s="1"/>
  <c r="AP108" i="11" a="1"/>
  <c r="AP108" i="11" s="1"/>
  <c r="AO108" i="11" a="1"/>
  <c r="AO108" i="11" s="1"/>
  <c r="AN108" i="11" a="1"/>
  <c r="AN108" i="11" s="1"/>
  <c r="AM108" i="11"/>
  <c r="AM108" i="11" a="1"/>
  <c r="AL108" i="11" a="1"/>
  <c r="AL108" i="11" s="1"/>
  <c r="AK108" i="11" a="1"/>
  <c r="AK108" i="11" s="1"/>
  <c r="AJ108" i="11" a="1"/>
  <c r="AJ108" i="11" s="1"/>
  <c r="AI108" i="11" a="1"/>
  <c r="AI108" i="11" s="1"/>
  <c r="AH108" i="11" a="1"/>
  <c r="AH108" i="11" s="1"/>
  <c r="AG108" i="11" a="1"/>
  <c r="AG108" i="11" s="1"/>
  <c r="AF108" i="11" a="1"/>
  <c r="AF108" i="11" s="1"/>
  <c r="AE108" i="11"/>
  <c r="AE108" i="11" a="1"/>
  <c r="AD108" i="11" a="1"/>
  <c r="AD108" i="11" s="1"/>
  <c r="AC108" i="11" a="1"/>
  <c r="AC108" i="11" s="1"/>
  <c r="AB108" i="11" a="1"/>
  <c r="AB108" i="11" s="1"/>
  <c r="AA108" i="11" a="1"/>
  <c r="AA108" i="11" s="1"/>
  <c r="Z108" i="11" a="1"/>
  <c r="Z108" i="11" s="1"/>
  <c r="Y108" i="11" a="1"/>
  <c r="Y108" i="11" s="1"/>
  <c r="X108" i="11" a="1"/>
  <c r="X108" i="11" s="1"/>
  <c r="W108" i="11" a="1"/>
  <c r="W108" i="11" s="1"/>
  <c r="V108" i="11" a="1"/>
  <c r="V108" i="11" s="1"/>
  <c r="U108" i="11" a="1"/>
  <c r="U108" i="11" s="1"/>
  <c r="T108" i="11" a="1"/>
  <c r="T108" i="11" s="1"/>
  <c r="S108" i="11" a="1"/>
  <c r="S108" i="11" s="1"/>
  <c r="R108" i="11" a="1"/>
  <c r="R108" i="11" s="1"/>
  <c r="Q108" i="11" a="1"/>
  <c r="Q108" i="11" s="1"/>
  <c r="P108" i="11" a="1"/>
  <c r="P108" i="11" s="1"/>
  <c r="O108" i="11" a="1"/>
  <c r="O108" i="11" s="1"/>
  <c r="N108" i="11" a="1"/>
  <c r="N108" i="11" s="1"/>
  <c r="M108" i="11" a="1"/>
  <c r="M108" i="11" s="1"/>
  <c r="L108" i="11" a="1"/>
  <c r="L108" i="11" s="1"/>
  <c r="K108" i="11" a="1"/>
  <c r="K108" i="11" s="1"/>
  <c r="J108" i="11" a="1"/>
  <c r="J108" i="11" s="1"/>
  <c r="I108" i="11" a="1"/>
  <c r="I108" i="11" s="1"/>
  <c r="H108" i="11" a="1"/>
  <c r="H108" i="11" s="1"/>
  <c r="G108" i="11"/>
  <c r="G108" i="11" a="1"/>
  <c r="F108" i="11" a="1"/>
  <c r="F108" i="11" s="1"/>
  <c r="E108" i="11" a="1"/>
  <c r="E108" i="11" s="1"/>
  <c r="D108" i="11" a="1"/>
  <c r="D108" i="11" s="1"/>
  <c r="C108" i="11" a="1"/>
  <c r="C108" i="11" s="1"/>
  <c r="EH107" i="11" a="1"/>
  <c r="EH107" i="11" s="1"/>
  <c r="EG107" i="11" a="1"/>
  <c r="EG107" i="11" s="1"/>
  <c r="EF107" i="11" a="1"/>
  <c r="EF107" i="11" s="1"/>
  <c r="EE107" i="11" a="1"/>
  <c r="EE107" i="11" s="1"/>
  <c r="ED107" i="11" a="1"/>
  <c r="ED107" i="11" s="1"/>
  <c r="EC107" i="11" a="1"/>
  <c r="EC107" i="11" s="1"/>
  <c r="EB107" i="11"/>
  <c r="EB107" i="11" a="1"/>
  <c r="EA107" i="11" a="1"/>
  <c r="EA107" i="11" s="1"/>
  <c r="DZ107" i="11" a="1"/>
  <c r="DZ107" i="11" s="1"/>
  <c r="DY107" i="11" a="1"/>
  <c r="DY107" i="11" s="1"/>
  <c r="DX107" i="11" a="1"/>
  <c r="DX107" i="11" s="1"/>
  <c r="DW107" i="11" a="1"/>
  <c r="DW107" i="11" s="1"/>
  <c r="DV107" i="11" a="1"/>
  <c r="DV107" i="11" s="1"/>
  <c r="DU107" i="11" a="1"/>
  <c r="DU107" i="11" s="1"/>
  <c r="DT107" i="11"/>
  <c r="DT107" i="11" a="1"/>
  <c r="DS107" i="11" a="1"/>
  <c r="DS107" i="11" s="1"/>
  <c r="DR107" i="11" a="1"/>
  <c r="DR107" i="11" s="1"/>
  <c r="DQ107" i="11" a="1"/>
  <c r="DQ107" i="11" s="1"/>
  <c r="DP107" i="11" a="1"/>
  <c r="DP107" i="11" s="1"/>
  <c r="DO107" i="11" a="1"/>
  <c r="DO107" i="11" s="1"/>
  <c r="DN107" i="11" a="1"/>
  <c r="DN107" i="11" s="1"/>
  <c r="DM107" i="11" a="1"/>
  <c r="DM107" i="11" s="1"/>
  <c r="DL107" i="11" a="1"/>
  <c r="DL107" i="11" s="1"/>
  <c r="DK107" i="11" a="1"/>
  <c r="DK107" i="11" s="1"/>
  <c r="DJ107" i="11" a="1"/>
  <c r="DJ107" i="11" s="1"/>
  <c r="DI107" i="11" a="1"/>
  <c r="DI107" i="11" s="1"/>
  <c r="DH107" i="11" a="1"/>
  <c r="DH107" i="11" s="1"/>
  <c r="DG107" i="11" a="1"/>
  <c r="DG107" i="11" s="1"/>
  <c r="DF107" i="11" a="1"/>
  <c r="DF107" i="11" s="1"/>
  <c r="DE107" i="11" a="1"/>
  <c r="DE107" i="11" s="1"/>
  <c r="DD107" i="11" a="1"/>
  <c r="DD107" i="11" s="1"/>
  <c r="DC107" i="11" a="1"/>
  <c r="DC107" i="11" s="1"/>
  <c r="DB107" i="11" a="1"/>
  <c r="DB107" i="11" s="1"/>
  <c r="DA107" i="11" a="1"/>
  <c r="DA107" i="11" s="1"/>
  <c r="CZ107" i="11" a="1"/>
  <c r="CZ107" i="11" s="1"/>
  <c r="CY107" i="11" a="1"/>
  <c r="CY107" i="11" s="1"/>
  <c r="CX107" i="11" a="1"/>
  <c r="CX107" i="11" s="1"/>
  <c r="CW107" i="11" a="1"/>
  <c r="CW107" i="11" s="1"/>
  <c r="CU107" i="11"/>
  <c r="CU107" i="11" a="1"/>
  <c r="CT107" i="11" a="1"/>
  <c r="CT107" i="11" s="1"/>
  <c r="CS107" i="11" a="1"/>
  <c r="CS107" i="11" s="1"/>
  <c r="CR107" i="11" a="1"/>
  <c r="CR107" i="11" s="1"/>
  <c r="CQ107" i="11" a="1"/>
  <c r="CQ107" i="11" s="1"/>
  <c r="CP107" i="11" a="1"/>
  <c r="CP107" i="11" s="1"/>
  <c r="CO107" i="11" a="1"/>
  <c r="CO107" i="11" s="1"/>
  <c r="CN107" i="11" a="1"/>
  <c r="CN107" i="11" s="1"/>
  <c r="CM107" i="11"/>
  <c r="CM107" i="11" a="1"/>
  <c r="CL107" i="11" a="1"/>
  <c r="CL107" i="11" s="1"/>
  <c r="CK107" i="11" a="1"/>
  <c r="CK107" i="11" s="1"/>
  <c r="CJ107" i="11" a="1"/>
  <c r="CJ107" i="11" s="1"/>
  <c r="CI107" i="11" a="1"/>
  <c r="CI107" i="11" s="1"/>
  <c r="CH107" i="11" a="1"/>
  <c r="CH107" i="11" s="1"/>
  <c r="CG107" i="11" a="1"/>
  <c r="CG107" i="11" s="1"/>
  <c r="CF107" i="11" a="1"/>
  <c r="CF107" i="11" s="1"/>
  <c r="CE107" i="11" a="1"/>
  <c r="CE107" i="11" s="1"/>
  <c r="CD107" i="11" a="1"/>
  <c r="CD107" i="11" s="1"/>
  <c r="CC107" i="11" a="1"/>
  <c r="CC107" i="11" s="1"/>
  <c r="CB107" i="11" a="1"/>
  <c r="CB107" i="11" s="1"/>
  <c r="CA107" i="11" a="1"/>
  <c r="CA107" i="11" s="1"/>
  <c r="BZ107" i="11" a="1"/>
  <c r="BZ107" i="11" s="1"/>
  <c r="BY107" i="11" a="1"/>
  <c r="BY107" i="11" s="1"/>
  <c r="BX107" i="11" a="1"/>
  <c r="BX107" i="11" s="1"/>
  <c r="BW107" i="11" a="1"/>
  <c r="BW107" i="11" s="1"/>
  <c r="BV107" i="11" a="1"/>
  <c r="BV107" i="11" s="1"/>
  <c r="BU107" i="11" a="1"/>
  <c r="BU107" i="11" s="1"/>
  <c r="BT107" i="11" a="1"/>
  <c r="BT107" i="11" s="1"/>
  <c r="BS107" i="11" a="1"/>
  <c r="BS107" i="11" s="1"/>
  <c r="BR107" i="11" a="1"/>
  <c r="BR107" i="11" s="1"/>
  <c r="BQ107" i="11" a="1"/>
  <c r="BQ107" i="11" s="1"/>
  <c r="BP107" i="11" a="1"/>
  <c r="BP107" i="11" s="1"/>
  <c r="BO107" i="11"/>
  <c r="BO107" i="11" a="1"/>
  <c r="BN107" i="11" a="1"/>
  <c r="BN107" i="11" s="1"/>
  <c r="BM107" i="11" a="1"/>
  <c r="BM107" i="11" s="1"/>
  <c r="BL107" i="11" a="1"/>
  <c r="BL107" i="11" s="1"/>
  <c r="BK107" i="11" a="1"/>
  <c r="BK107" i="11" s="1"/>
  <c r="BJ107" i="11" a="1"/>
  <c r="BJ107" i="11" s="1"/>
  <c r="BI107" i="11" a="1"/>
  <c r="BI107" i="11" s="1"/>
  <c r="BH107" i="11" a="1"/>
  <c r="BH107" i="11" s="1"/>
  <c r="BG107" i="11"/>
  <c r="BG107" i="11" a="1"/>
  <c r="BF107" i="11" a="1"/>
  <c r="BF107" i="11" s="1"/>
  <c r="BE107" i="11" a="1"/>
  <c r="BE107" i="11" s="1"/>
  <c r="BD107" i="11" a="1"/>
  <c r="BD107" i="11" s="1"/>
  <c r="BC107" i="11" a="1"/>
  <c r="BC107" i="11" s="1"/>
  <c r="BB107" i="11" a="1"/>
  <c r="BB107" i="11" s="1"/>
  <c r="BA107" i="11" a="1"/>
  <c r="BA107" i="11" s="1"/>
  <c r="AZ107" i="11" a="1"/>
  <c r="AZ107" i="11" s="1"/>
  <c r="AY107" i="11" a="1"/>
  <c r="AY107" i="11" s="1"/>
  <c r="AX107" i="11" a="1"/>
  <c r="AX107" i="11" s="1"/>
  <c r="AW107" i="11" a="1"/>
  <c r="AW107" i="11" s="1"/>
  <c r="AV107" i="11" a="1"/>
  <c r="AV107" i="11" s="1"/>
  <c r="AU107" i="11" a="1"/>
  <c r="AU107" i="11" s="1"/>
  <c r="AT107" i="11" a="1"/>
  <c r="AT107" i="11" s="1"/>
  <c r="AS107" i="11" a="1"/>
  <c r="AS107" i="11" s="1"/>
  <c r="AR107" i="11" a="1"/>
  <c r="AR107" i="11" s="1"/>
  <c r="AQ107" i="11" a="1"/>
  <c r="AQ107" i="11" s="1"/>
  <c r="AP107" i="11" a="1"/>
  <c r="AP107" i="11" s="1"/>
  <c r="AO107" i="11" a="1"/>
  <c r="AO107" i="11" s="1"/>
  <c r="AN107" i="11" a="1"/>
  <c r="AN107" i="11" s="1"/>
  <c r="AM107" i="11" a="1"/>
  <c r="AM107" i="11" s="1"/>
  <c r="AL107" i="11" a="1"/>
  <c r="AL107" i="11" s="1"/>
  <c r="AK107" i="11" a="1"/>
  <c r="AK107" i="11" s="1"/>
  <c r="AJ107" i="11" a="1"/>
  <c r="AJ107" i="11" s="1"/>
  <c r="AI107" i="11"/>
  <c r="AI107" i="11" a="1"/>
  <c r="AH107" i="11" a="1"/>
  <c r="AH107" i="11" s="1"/>
  <c r="AG107" i="11" a="1"/>
  <c r="AG107" i="11" s="1"/>
  <c r="AF107" i="11" a="1"/>
  <c r="AF107" i="11" s="1"/>
  <c r="AE107" i="11" a="1"/>
  <c r="AE107" i="11" s="1"/>
  <c r="AD107" i="11" a="1"/>
  <c r="AD107" i="11" s="1"/>
  <c r="AC107" i="11" a="1"/>
  <c r="AC107" i="11" s="1"/>
  <c r="AB107" i="11" a="1"/>
  <c r="AB107" i="11" s="1"/>
  <c r="AA107" i="11"/>
  <c r="AA107" i="11" a="1"/>
  <c r="Z107" i="11" a="1"/>
  <c r="Z107" i="11" s="1"/>
  <c r="Y107" i="11" a="1"/>
  <c r="Y107" i="11" s="1"/>
  <c r="X107" i="11" a="1"/>
  <c r="X107" i="11" s="1"/>
  <c r="W107" i="11" a="1"/>
  <c r="W107" i="11" s="1"/>
  <c r="V107" i="11" a="1"/>
  <c r="V107" i="11" s="1"/>
  <c r="U107" i="11" a="1"/>
  <c r="U107" i="11" s="1"/>
  <c r="T107" i="11" a="1"/>
  <c r="T107" i="11" s="1"/>
  <c r="S107" i="11" a="1"/>
  <c r="S107" i="11" s="1"/>
  <c r="R107" i="11" a="1"/>
  <c r="R107" i="11" s="1"/>
  <c r="Q107" i="11" a="1"/>
  <c r="Q107" i="11" s="1"/>
  <c r="P107" i="11" a="1"/>
  <c r="P107" i="11" s="1"/>
  <c r="O107" i="11" a="1"/>
  <c r="O107" i="11" s="1"/>
  <c r="N107" i="11" a="1"/>
  <c r="N107" i="11" s="1"/>
  <c r="M107" i="11" a="1"/>
  <c r="M107" i="11" s="1"/>
  <c r="L107" i="11" a="1"/>
  <c r="L107" i="11" s="1"/>
  <c r="K107" i="11" a="1"/>
  <c r="K107" i="11" s="1"/>
  <c r="J107" i="11" a="1"/>
  <c r="J107" i="11" s="1"/>
  <c r="I107" i="11" a="1"/>
  <c r="I107" i="11" s="1"/>
  <c r="H107" i="11" a="1"/>
  <c r="H107" i="11" s="1"/>
  <c r="G107" i="11" a="1"/>
  <c r="G107" i="11" s="1"/>
  <c r="F107" i="11" a="1"/>
  <c r="F107" i="11" s="1"/>
  <c r="E107" i="11" a="1"/>
  <c r="E107" i="11" s="1"/>
  <c r="D107" i="11" a="1"/>
  <c r="D107" i="11" s="1"/>
  <c r="C107" i="11"/>
  <c r="C107" i="11" a="1"/>
  <c r="EH106" i="11" a="1"/>
  <c r="EH106" i="11" s="1"/>
  <c r="EG106" i="11" a="1"/>
  <c r="EG106" i="11" s="1"/>
  <c r="EF106" i="11" a="1"/>
  <c r="EF106" i="11" s="1"/>
  <c r="EE106" i="11" a="1"/>
  <c r="EE106" i="11" s="1"/>
  <c r="ED106" i="11" a="1"/>
  <c r="ED106" i="11" s="1"/>
  <c r="EC106" i="11" a="1"/>
  <c r="EC106" i="11" s="1"/>
  <c r="EB106" i="11" a="1"/>
  <c r="EB106" i="11" s="1"/>
  <c r="EA106" i="11" a="1"/>
  <c r="EA106" i="11" s="1"/>
  <c r="DZ106" i="11" a="1"/>
  <c r="DZ106" i="11" s="1"/>
  <c r="DY106" i="11" a="1"/>
  <c r="DY106" i="11" s="1"/>
  <c r="DX106" i="11"/>
  <c r="DX106" i="11" a="1"/>
  <c r="DW106" i="11" a="1"/>
  <c r="DW106" i="11" s="1"/>
  <c r="DV106" i="11" a="1"/>
  <c r="DV106" i="11" s="1"/>
  <c r="DU106" i="11" a="1"/>
  <c r="DU106" i="11" s="1"/>
  <c r="DT106" i="11" a="1"/>
  <c r="DT106" i="11" s="1"/>
  <c r="DS106" i="11" a="1"/>
  <c r="DS106" i="11" s="1"/>
  <c r="DR106" i="11" a="1"/>
  <c r="DR106" i="11" s="1"/>
  <c r="DQ106" i="11" a="1"/>
  <c r="DQ106" i="11" s="1"/>
  <c r="DP106" i="11" a="1"/>
  <c r="DP106" i="11" s="1"/>
  <c r="DO106" i="11" a="1"/>
  <c r="DO106" i="11" s="1"/>
  <c r="DN106" i="11" a="1"/>
  <c r="DN106" i="11" s="1"/>
  <c r="DM106" i="11" a="1"/>
  <c r="DM106" i="11" s="1"/>
  <c r="DL106" i="11" a="1"/>
  <c r="DL106" i="11" s="1"/>
  <c r="DK106" i="11" a="1"/>
  <c r="DK106" i="11" s="1"/>
  <c r="DJ106" i="11" a="1"/>
  <c r="DJ106" i="11" s="1"/>
  <c r="DI106" i="11" a="1"/>
  <c r="DI106" i="11" s="1"/>
  <c r="DH106" i="11" a="1"/>
  <c r="DH106" i="11" s="1"/>
  <c r="DG106" i="11" a="1"/>
  <c r="DG106" i="11" s="1"/>
  <c r="DF106" i="11" a="1"/>
  <c r="DF106" i="11" s="1"/>
  <c r="DE106" i="11" a="1"/>
  <c r="DE106" i="11" s="1"/>
  <c r="DD106" i="11" a="1"/>
  <c r="DD106" i="11" s="1"/>
  <c r="DC106" i="11" a="1"/>
  <c r="DC106" i="11" s="1"/>
  <c r="DB106" i="11" a="1"/>
  <c r="DB106" i="11" s="1"/>
  <c r="DA106" i="11" a="1"/>
  <c r="DA106" i="11" s="1"/>
  <c r="CZ106" i="11" a="1"/>
  <c r="CZ106" i="11" s="1"/>
  <c r="CY106" i="11" a="1"/>
  <c r="CY106" i="11" s="1"/>
  <c r="CX106" i="11" a="1"/>
  <c r="CX106" i="11" s="1"/>
  <c r="CW106" i="11" a="1"/>
  <c r="CW106" i="11" s="1"/>
  <c r="CV106" i="11" a="1"/>
  <c r="CV106" i="11" s="1"/>
  <c r="CT106" i="11" a="1"/>
  <c r="CT106" i="11" s="1"/>
  <c r="CS106" i="11" a="1"/>
  <c r="CS106" i="11" s="1"/>
  <c r="CR106" i="11" a="1"/>
  <c r="CR106" i="11" s="1"/>
  <c r="CQ106" i="11"/>
  <c r="CQ106" i="11" a="1"/>
  <c r="CP106" i="11" a="1"/>
  <c r="CP106" i="11" s="1"/>
  <c r="CO106" i="11" a="1"/>
  <c r="CO106" i="11" s="1"/>
  <c r="CN106" i="11" a="1"/>
  <c r="CN106" i="11" s="1"/>
  <c r="CM106" i="11" a="1"/>
  <c r="CM106" i="11" s="1"/>
  <c r="CL106" i="11" a="1"/>
  <c r="CL106" i="11" s="1"/>
  <c r="CK106" i="11" a="1"/>
  <c r="CK106" i="11" s="1"/>
  <c r="CJ106" i="11" a="1"/>
  <c r="CJ106" i="11" s="1"/>
  <c r="CI106" i="11" a="1"/>
  <c r="CI106" i="11" s="1"/>
  <c r="CH106" i="11" a="1"/>
  <c r="CH106" i="11" s="1"/>
  <c r="CG106" i="11" a="1"/>
  <c r="CG106" i="11" s="1"/>
  <c r="CF106" i="11" a="1"/>
  <c r="CF106" i="11" s="1"/>
  <c r="CE106" i="11" a="1"/>
  <c r="CE106" i="11" s="1"/>
  <c r="CD106" i="11" a="1"/>
  <c r="CD106" i="11" s="1"/>
  <c r="CC106" i="11" a="1"/>
  <c r="CC106" i="11" s="1"/>
  <c r="CB106" i="11" a="1"/>
  <c r="CB106" i="11" s="1"/>
  <c r="CA106" i="11" a="1"/>
  <c r="CA106" i="11" s="1"/>
  <c r="BZ106" i="11" a="1"/>
  <c r="BZ106" i="11" s="1"/>
  <c r="BY106" i="11" a="1"/>
  <c r="BY106" i="11" s="1"/>
  <c r="BX106" i="11" a="1"/>
  <c r="BX106" i="11" s="1"/>
  <c r="BW106" i="11" a="1"/>
  <c r="BW106" i="11" s="1"/>
  <c r="BV106" i="11" a="1"/>
  <c r="BV106" i="11" s="1"/>
  <c r="BU106" i="11" a="1"/>
  <c r="BU106" i="11" s="1"/>
  <c r="BT106" i="11" a="1"/>
  <c r="BT106" i="11" s="1"/>
  <c r="BS106" i="11" a="1"/>
  <c r="BS106" i="11" s="1"/>
  <c r="BR106" i="11" a="1"/>
  <c r="BR106" i="11" s="1"/>
  <c r="BQ106" i="11" a="1"/>
  <c r="BQ106" i="11" s="1"/>
  <c r="BP106" i="11" a="1"/>
  <c r="BP106" i="11" s="1"/>
  <c r="BO106" i="11" a="1"/>
  <c r="BO106" i="11" s="1"/>
  <c r="BN106" i="11" a="1"/>
  <c r="BN106" i="11" s="1"/>
  <c r="BM106" i="11" a="1"/>
  <c r="BM106" i="11" s="1"/>
  <c r="BL106" i="11" a="1"/>
  <c r="BL106" i="11" s="1"/>
  <c r="BK106" i="11" a="1"/>
  <c r="BK106" i="11" s="1"/>
  <c r="BJ106" i="11" a="1"/>
  <c r="BJ106" i="11" s="1"/>
  <c r="BI106" i="11" a="1"/>
  <c r="BI106" i="11" s="1"/>
  <c r="BH106" i="11" a="1"/>
  <c r="BH106" i="11" s="1"/>
  <c r="BG106" i="11" a="1"/>
  <c r="BG106" i="11" s="1"/>
  <c r="BF106" i="11" a="1"/>
  <c r="BF106" i="11" s="1"/>
  <c r="BE106" i="11" a="1"/>
  <c r="BE106" i="11" s="1"/>
  <c r="BD106" i="11" a="1"/>
  <c r="BD106" i="11" s="1"/>
  <c r="BC106" i="11" a="1"/>
  <c r="BC106" i="11" s="1"/>
  <c r="BB106" i="11" a="1"/>
  <c r="BB106" i="11" s="1"/>
  <c r="BA106" i="11" a="1"/>
  <c r="BA106" i="11" s="1"/>
  <c r="AZ106" i="11" a="1"/>
  <c r="AZ106" i="11" s="1"/>
  <c r="AY106" i="11" a="1"/>
  <c r="AY106" i="11" s="1"/>
  <c r="AX106" i="11" a="1"/>
  <c r="AX106" i="11" s="1"/>
  <c r="AW106" i="11" a="1"/>
  <c r="AW106" i="11" s="1"/>
  <c r="AV106" i="11" a="1"/>
  <c r="AV106" i="11" s="1"/>
  <c r="AU106" i="11"/>
  <c r="AU106" i="11" a="1"/>
  <c r="AT106" i="11" a="1"/>
  <c r="AT106" i="11" s="1"/>
  <c r="AS106" i="11" a="1"/>
  <c r="AS106" i="11" s="1"/>
  <c r="AR106" i="11" a="1"/>
  <c r="AR106" i="11" s="1"/>
  <c r="AQ106" i="11" a="1"/>
  <c r="AQ106" i="11" s="1"/>
  <c r="AP106" i="11" a="1"/>
  <c r="AP106" i="11" s="1"/>
  <c r="AO106" i="11" a="1"/>
  <c r="AO106" i="11" s="1"/>
  <c r="AN106" i="11" a="1"/>
  <c r="AN106" i="11" s="1"/>
  <c r="AM106" i="11" a="1"/>
  <c r="AM106" i="11" s="1"/>
  <c r="AL106" i="11" a="1"/>
  <c r="AL106" i="11" s="1"/>
  <c r="AK106" i="11" a="1"/>
  <c r="AK106" i="11" s="1"/>
  <c r="AJ106" i="11" a="1"/>
  <c r="AJ106" i="11" s="1"/>
  <c r="AI106" i="11" a="1"/>
  <c r="AI106" i="11" s="1"/>
  <c r="AH106" i="11" a="1"/>
  <c r="AH106" i="11" s="1"/>
  <c r="AG106" i="11" a="1"/>
  <c r="AG106" i="11" s="1"/>
  <c r="AF106" i="11" a="1"/>
  <c r="AF106" i="11" s="1"/>
  <c r="AE106" i="11" a="1"/>
  <c r="AE106" i="11" s="1"/>
  <c r="AD106" i="11" a="1"/>
  <c r="AD106" i="11" s="1"/>
  <c r="AC106" i="11" a="1"/>
  <c r="AC106" i="11" s="1"/>
  <c r="AB106" i="11" a="1"/>
  <c r="AB106" i="11" s="1"/>
  <c r="AA106" i="11" a="1"/>
  <c r="AA106" i="11" s="1"/>
  <c r="Z106" i="11" a="1"/>
  <c r="Z106" i="11" s="1"/>
  <c r="Y106" i="11" a="1"/>
  <c r="Y106" i="11" s="1"/>
  <c r="X106" i="11" a="1"/>
  <c r="X106" i="11" s="1"/>
  <c r="W106" i="11" a="1"/>
  <c r="W106" i="11" s="1"/>
  <c r="V106" i="11" a="1"/>
  <c r="V106" i="11" s="1"/>
  <c r="U106" i="11" a="1"/>
  <c r="U106" i="11" s="1"/>
  <c r="T106" i="11" a="1"/>
  <c r="T106" i="11" s="1"/>
  <c r="S106" i="11" a="1"/>
  <c r="S106" i="11" s="1"/>
  <c r="R106" i="11" a="1"/>
  <c r="R106" i="11" s="1"/>
  <c r="Q106" i="11" a="1"/>
  <c r="Q106" i="11" s="1"/>
  <c r="P106" i="11" a="1"/>
  <c r="P106" i="11" s="1"/>
  <c r="O106" i="11" a="1"/>
  <c r="O106" i="11" s="1"/>
  <c r="N106" i="11" a="1"/>
  <c r="N106" i="11" s="1"/>
  <c r="M106" i="11" a="1"/>
  <c r="M106" i="11" s="1"/>
  <c r="L106" i="11" a="1"/>
  <c r="L106" i="11" s="1"/>
  <c r="K106" i="11" a="1"/>
  <c r="K106" i="11" s="1"/>
  <c r="J106" i="11" a="1"/>
  <c r="J106" i="11" s="1"/>
  <c r="I106" i="11" a="1"/>
  <c r="I106" i="11" s="1"/>
  <c r="H106" i="11" a="1"/>
  <c r="H106" i="11" s="1"/>
  <c r="G106" i="11" a="1"/>
  <c r="G106" i="11" s="1"/>
  <c r="F106" i="11" a="1"/>
  <c r="F106" i="11" s="1"/>
  <c r="E106" i="11" a="1"/>
  <c r="E106" i="11" s="1"/>
  <c r="D106" i="11" a="1"/>
  <c r="D106" i="11" s="1"/>
  <c r="C106" i="11" a="1"/>
  <c r="C106" i="11" s="1"/>
  <c r="EH105" i="11" a="1"/>
  <c r="EH105" i="11" s="1"/>
  <c r="EG105" i="11" a="1"/>
  <c r="EG105" i="11" s="1"/>
  <c r="EF105" i="11" a="1"/>
  <c r="EF105" i="11" s="1"/>
  <c r="EE105" i="11" a="1"/>
  <c r="EE105" i="11" s="1"/>
  <c r="ED105" i="11" a="1"/>
  <c r="ED105" i="11" s="1"/>
  <c r="EC105" i="11" a="1"/>
  <c r="EC105" i="11" s="1"/>
  <c r="EB105" i="11" a="1"/>
  <c r="EB105" i="11" s="1"/>
  <c r="EA105" i="11" a="1"/>
  <c r="EA105" i="11" s="1"/>
  <c r="DZ105" i="11" a="1"/>
  <c r="DZ105" i="11" s="1"/>
  <c r="DY105" i="11" a="1"/>
  <c r="DY105" i="11" s="1"/>
  <c r="DX105" i="11" a="1"/>
  <c r="DX105" i="11" s="1"/>
  <c r="DW105" i="11" a="1"/>
  <c r="DW105" i="11" s="1"/>
  <c r="DV105" i="11" a="1"/>
  <c r="DV105" i="11" s="1"/>
  <c r="DU105" i="11" a="1"/>
  <c r="DU105" i="11" s="1"/>
  <c r="DT105" i="11"/>
  <c r="DT105" i="11" a="1"/>
  <c r="DS105" i="11" a="1"/>
  <c r="DS105" i="11" s="1"/>
  <c r="DR105" i="11" a="1"/>
  <c r="DR105" i="11" s="1"/>
  <c r="DQ105" i="11" a="1"/>
  <c r="DQ105" i="11" s="1"/>
  <c r="DP105" i="11" a="1"/>
  <c r="DP105" i="11" s="1"/>
  <c r="DO105" i="11" a="1"/>
  <c r="DO105" i="11" s="1"/>
  <c r="DN105" i="11" a="1"/>
  <c r="DN105" i="11" s="1"/>
  <c r="DM105" i="11" a="1"/>
  <c r="DM105" i="11" s="1"/>
  <c r="DL105" i="11" a="1"/>
  <c r="DL105" i="11" s="1"/>
  <c r="DK105" i="11" a="1"/>
  <c r="DK105" i="11" s="1"/>
  <c r="DJ105" i="11" a="1"/>
  <c r="DJ105" i="11" s="1"/>
  <c r="DI105" i="11" a="1"/>
  <c r="DI105" i="11" s="1"/>
  <c r="DH105" i="11" a="1"/>
  <c r="DH105" i="11" s="1"/>
  <c r="DG105" i="11" a="1"/>
  <c r="DG105" i="11" s="1"/>
  <c r="DF105" i="11" a="1"/>
  <c r="DF105" i="11" s="1"/>
  <c r="DE105" i="11" a="1"/>
  <c r="DE105" i="11" s="1"/>
  <c r="DD105" i="11" a="1"/>
  <c r="DD105" i="11" s="1"/>
  <c r="DC105" i="11" a="1"/>
  <c r="DC105" i="11" s="1"/>
  <c r="DB105" i="11" a="1"/>
  <c r="DB105" i="11" s="1"/>
  <c r="DA105" i="11" a="1"/>
  <c r="DA105" i="11" s="1"/>
  <c r="CZ105" i="11" a="1"/>
  <c r="CZ105" i="11" s="1"/>
  <c r="CY105" i="11" a="1"/>
  <c r="CY105" i="11" s="1"/>
  <c r="CX105" i="11" a="1"/>
  <c r="CX105" i="11" s="1"/>
  <c r="CW105" i="11" a="1"/>
  <c r="CW105" i="11" s="1"/>
  <c r="CV105" i="11" a="1"/>
  <c r="CV105" i="11" s="1"/>
  <c r="CU105" i="11" a="1"/>
  <c r="CU105" i="11" s="1"/>
  <c r="CS105" i="11" a="1"/>
  <c r="CS105" i="11" s="1"/>
  <c r="CR105" i="11" a="1"/>
  <c r="CR105" i="11" s="1"/>
  <c r="CQ105" i="11" a="1"/>
  <c r="CQ105" i="11" s="1"/>
  <c r="CP105" i="11" a="1"/>
  <c r="CP105" i="11" s="1"/>
  <c r="CO105" i="11" a="1"/>
  <c r="CO105" i="11" s="1"/>
  <c r="CN105" i="11" a="1"/>
  <c r="CN105" i="11" s="1"/>
  <c r="CM105" i="11"/>
  <c r="CM105" i="11" a="1"/>
  <c r="CL105" i="11" a="1"/>
  <c r="CL105" i="11" s="1"/>
  <c r="CK105" i="11" a="1"/>
  <c r="CK105" i="11" s="1"/>
  <c r="CJ105" i="11" a="1"/>
  <c r="CJ105" i="11" s="1"/>
  <c r="CI105" i="11" a="1"/>
  <c r="CI105" i="11" s="1"/>
  <c r="CH105" i="11" a="1"/>
  <c r="CH105" i="11" s="1"/>
  <c r="CG105" i="11" a="1"/>
  <c r="CG105" i="11" s="1"/>
  <c r="CF105" i="11" a="1"/>
  <c r="CF105" i="11" s="1"/>
  <c r="CE105" i="11" a="1"/>
  <c r="CE105" i="11" s="1"/>
  <c r="CD105" i="11" a="1"/>
  <c r="CD105" i="11" s="1"/>
  <c r="CC105" i="11" a="1"/>
  <c r="CC105" i="11" s="1"/>
  <c r="CB105" i="11" a="1"/>
  <c r="CB105" i="11" s="1"/>
  <c r="CA105" i="11" a="1"/>
  <c r="CA105" i="11" s="1"/>
  <c r="BZ105" i="11" a="1"/>
  <c r="BZ105" i="11" s="1"/>
  <c r="BY105" i="11" a="1"/>
  <c r="BY105" i="11" s="1"/>
  <c r="BX105" i="11" a="1"/>
  <c r="BX105" i="11" s="1"/>
  <c r="BW105" i="11" a="1"/>
  <c r="BW105" i="11" s="1"/>
  <c r="BV105" i="11" a="1"/>
  <c r="BV105" i="11" s="1"/>
  <c r="BU105" i="11" a="1"/>
  <c r="BU105" i="11" s="1"/>
  <c r="BT105" i="11" a="1"/>
  <c r="BT105" i="11" s="1"/>
  <c r="BS105" i="11" a="1"/>
  <c r="BS105" i="11" s="1"/>
  <c r="BR105" i="11" a="1"/>
  <c r="BR105" i="11" s="1"/>
  <c r="BQ105" i="11" a="1"/>
  <c r="BQ105" i="11" s="1"/>
  <c r="BP105" i="11" a="1"/>
  <c r="BP105" i="11" s="1"/>
  <c r="BO105" i="11" a="1"/>
  <c r="BO105" i="11" s="1"/>
  <c r="BN105" i="11" a="1"/>
  <c r="BN105" i="11" s="1"/>
  <c r="BM105" i="11" a="1"/>
  <c r="BM105" i="11" s="1"/>
  <c r="BL105" i="11" a="1"/>
  <c r="BL105" i="11" s="1"/>
  <c r="BK105" i="11" a="1"/>
  <c r="BK105" i="11" s="1"/>
  <c r="BJ105" i="11" a="1"/>
  <c r="BJ105" i="11" s="1"/>
  <c r="BI105" i="11" a="1"/>
  <c r="BI105" i="11" s="1"/>
  <c r="BH105" i="11" a="1"/>
  <c r="BH105" i="11" s="1"/>
  <c r="BG105" i="11"/>
  <c r="BG105" i="11" a="1"/>
  <c r="BF105" i="11" a="1"/>
  <c r="BF105" i="11" s="1"/>
  <c r="BE105" i="11" a="1"/>
  <c r="BE105" i="11" s="1"/>
  <c r="BD105" i="11" a="1"/>
  <c r="BD105" i="11" s="1"/>
  <c r="BC105" i="11" a="1"/>
  <c r="BC105" i="11" s="1"/>
  <c r="BB105" i="11" a="1"/>
  <c r="BB105" i="11" s="1"/>
  <c r="BA105" i="11" a="1"/>
  <c r="BA105" i="11" s="1"/>
  <c r="AZ105" i="11" a="1"/>
  <c r="AZ105" i="11" s="1"/>
  <c r="AY105" i="11" a="1"/>
  <c r="AY105" i="11" s="1"/>
  <c r="AX105" i="11" a="1"/>
  <c r="AX105" i="11" s="1"/>
  <c r="AW105" i="11" a="1"/>
  <c r="AW105" i="11" s="1"/>
  <c r="AV105" i="11" a="1"/>
  <c r="AV105" i="11" s="1"/>
  <c r="AU105" i="11" a="1"/>
  <c r="AU105" i="11" s="1"/>
  <c r="AT105" i="11" a="1"/>
  <c r="AT105" i="11" s="1"/>
  <c r="AS105" i="11" a="1"/>
  <c r="AS105" i="11" s="1"/>
  <c r="AR105" i="11" a="1"/>
  <c r="AR105" i="11" s="1"/>
  <c r="AQ105" i="11" a="1"/>
  <c r="AQ105" i="11" s="1"/>
  <c r="AP105" i="11" a="1"/>
  <c r="AP105" i="11" s="1"/>
  <c r="AO105" i="11" a="1"/>
  <c r="AO105" i="11" s="1"/>
  <c r="AN105" i="11" a="1"/>
  <c r="AN105" i="11" s="1"/>
  <c r="AM105" i="11" a="1"/>
  <c r="AM105" i="11" s="1"/>
  <c r="AL105" i="11" a="1"/>
  <c r="AL105" i="11" s="1"/>
  <c r="AK105" i="11" a="1"/>
  <c r="AK105" i="11" s="1"/>
  <c r="AJ105" i="11" a="1"/>
  <c r="AJ105" i="11" s="1"/>
  <c r="AI105" i="11" a="1"/>
  <c r="AI105" i="11" s="1"/>
  <c r="AH105" i="11" a="1"/>
  <c r="AH105" i="11" s="1"/>
  <c r="AG105" i="11" a="1"/>
  <c r="AG105" i="11" s="1"/>
  <c r="AF105" i="11" a="1"/>
  <c r="AF105" i="11" s="1"/>
  <c r="AE105" i="11" a="1"/>
  <c r="AE105" i="11" s="1"/>
  <c r="AD105" i="11" a="1"/>
  <c r="AD105" i="11" s="1"/>
  <c r="AC105" i="11" a="1"/>
  <c r="AC105" i="11" s="1"/>
  <c r="AB105" i="11" a="1"/>
  <c r="AB105" i="11" s="1"/>
  <c r="AA105" i="11"/>
  <c r="AA105" i="11" a="1"/>
  <c r="Z105" i="11" a="1"/>
  <c r="Z105" i="11" s="1"/>
  <c r="Y105" i="11" a="1"/>
  <c r="Y105" i="11" s="1"/>
  <c r="X105" i="11" a="1"/>
  <c r="X105" i="11" s="1"/>
  <c r="W105" i="11" a="1"/>
  <c r="W105" i="11" s="1"/>
  <c r="V105" i="11" a="1"/>
  <c r="V105" i="11" s="1"/>
  <c r="U105" i="11" a="1"/>
  <c r="U105" i="11" s="1"/>
  <c r="T105" i="11" a="1"/>
  <c r="T105" i="11" s="1"/>
  <c r="S105" i="11" a="1"/>
  <c r="S105" i="11" s="1"/>
  <c r="R105" i="11" a="1"/>
  <c r="R105" i="11" s="1"/>
  <c r="Q105" i="11" a="1"/>
  <c r="Q105" i="11" s="1"/>
  <c r="P105" i="11" a="1"/>
  <c r="P105" i="11" s="1"/>
  <c r="O105" i="11" a="1"/>
  <c r="O105" i="11" s="1"/>
  <c r="N105" i="11" a="1"/>
  <c r="N105" i="11" s="1"/>
  <c r="M105" i="11" a="1"/>
  <c r="M105" i="11" s="1"/>
  <c r="L105" i="11" a="1"/>
  <c r="L105" i="11" s="1"/>
  <c r="K105" i="11" a="1"/>
  <c r="K105" i="11" s="1"/>
  <c r="J105" i="11" a="1"/>
  <c r="J105" i="11" s="1"/>
  <c r="I105" i="11" a="1"/>
  <c r="I105" i="11" s="1"/>
  <c r="H105" i="11" a="1"/>
  <c r="H105" i="11" s="1"/>
  <c r="G105" i="11" a="1"/>
  <c r="G105" i="11" s="1"/>
  <c r="F105" i="11" a="1"/>
  <c r="F105" i="11" s="1"/>
  <c r="E105" i="11" a="1"/>
  <c r="E105" i="11" s="1"/>
  <c r="D105" i="11" a="1"/>
  <c r="D105" i="11" s="1"/>
  <c r="C105" i="11" a="1"/>
  <c r="C105" i="11" s="1"/>
  <c r="EH104" i="11" a="1"/>
  <c r="EH104" i="11" s="1"/>
  <c r="EG104" i="11" a="1"/>
  <c r="EG104" i="11" s="1"/>
  <c r="EF104" i="11" a="1"/>
  <c r="EF104" i="11" s="1"/>
  <c r="EE104" i="11" a="1"/>
  <c r="EE104" i="11" s="1"/>
  <c r="ED104" i="11" a="1"/>
  <c r="ED104" i="11" s="1"/>
  <c r="EC104" i="11" a="1"/>
  <c r="EC104" i="11" s="1"/>
  <c r="EB104" i="11" a="1"/>
  <c r="EB104" i="11" s="1"/>
  <c r="EA104" i="11" a="1"/>
  <c r="EA104" i="11" s="1"/>
  <c r="DZ104" i="11" a="1"/>
  <c r="DZ104" i="11" s="1"/>
  <c r="DY104" i="11" a="1"/>
  <c r="DY104" i="11" s="1"/>
  <c r="DX104" i="11" a="1"/>
  <c r="DX104" i="11" s="1"/>
  <c r="DW104" i="11" a="1"/>
  <c r="DW104" i="11" s="1"/>
  <c r="DV104" i="11" a="1"/>
  <c r="DV104" i="11" s="1"/>
  <c r="DU104" i="11" a="1"/>
  <c r="DU104" i="11" s="1"/>
  <c r="DT104" i="11" a="1"/>
  <c r="DT104" i="11" s="1"/>
  <c r="DS104" i="11" a="1"/>
  <c r="DS104" i="11" s="1"/>
  <c r="DR104" i="11" a="1"/>
  <c r="DR104" i="11" s="1"/>
  <c r="DQ104" i="11" a="1"/>
  <c r="DQ104" i="11" s="1"/>
  <c r="DP104" i="11" a="1"/>
  <c r="DP104" i="11" s="1"/>
  <c r="DO104" i="11" a="1"/>
  <c r="DO104" i="11" s="1"/>
  <c r="DN104" i="11" a="1"/>
  <c r="DN104" i="11" s="1"/>
  <c r="DM104" i="11" a="1"/>
  <c r="DM104" i="11" s="1"/>
  <c r="DL104" i="11" a="1"/>
  <c r="DL104" i="11" s="1"/>
  <c r="DK104" i="11" a="1"/>
  <c r="DK104" i="11" s="1"/>
  <c r="DJ104" i="11" a="1"/>
  <c r="DJ104" i="11" s="1"/>
  <c r="DI104" i="11" a="1"/>
  <c r="DI104" i="11" s="1"/>
  <c r="DH104" i="11" a="1"/>
  <c r="DH104" i="11" s="1"/>
  <c r="DG104" i="11" a="1"/>
  <c r="DG104" i="11" s="1"/>
  <c r="DF104" i="11" a="1"/>
  <c r="DF104" i="11" s="1"/>
  <c r="DE104" i="11" a="1"/>
  <c r="DE104" i="11" s="1"/>
  <c r="DD104" i="11" a="1"/>
  <c r="DD104" i="11" s="1"/>
  <c r="DC104" i="11" a="1"/>
  <c r="DC104" i="11" s="1"/>
  <c r="DB104" i="11" a="1"/>
  <c r="DB104" i="11" s="1"/>
  <c r="DA104" i="11" a="1"/>
  <c r="DA104" i="11" s="1"/>
  <c r="CZ104" i="11" a="1"/>
  <c r="CZ104" i="11" s="1"/>
  <c r="CY104" i="11" a="1"/>
  <c r="CY104" i="11" s="1"/>
  <c r="CX104" i="11" a="1"/>
  <c r="CX104" i="11" s="1"/>
  <c r="CW104" i="11" a="1"/>
  <c r="CW104" i="11" s="1"/>
  <c r="CV104" i="11" a="1"/>
  <c r="CV104" i="11" s="1"/>
  <c r="CU104" i="11" a="1"/>
  <c r="CU104" i="11" s="1"/>
  <c r="CT104" i="11" a="1"/>
  <c r="CT104" i="11" s="1"/>
  <c r="CR104" i="11" a="1"/>
  <c r="CR104" i="11" s="1"/>
  <c r="CQ104" i="11" a="1"/>
  <c r="CQ104" i="11" s="1"/>
  <c r="CP104" i="11" a="1"/>
  <c r="CP104" i="11" s="1"/>
  <c r="CO104" i="11" a="1"/>
  <c r="CO104" i="11" s="1"/>
  <c r="CN104" i="11" a="1"/>
  <c r="CN104" i="11" s="1"/>
  <c r="CM104" i="11" a="1"/>
  <c r="CM104" i="11" s="1"/>
  <c r="CL104" i="11" a="1"/>
  <c r="CL104" i="11" s="1"/>
  <c r="CK104" i="11" a="1"/>
  <c r="CK104" i="11" s="1"/>
  <c r="CJ104" i="11" a="1"/>
  <c r="CJ104" i="11" s="1"/>
  <c r="CI104" i="11" a="1"/>
  <c r="CI104" i="11" s="1"/>
  <c r="CH104" i="11" a="1"/>
  <c r="CH104" i="11" s="1"/>
  <c r="CG104" i="11" a="1"/>
  <c r="CG104" i="11" s="1"/>
  <c r="CF104" i="11" a="1"/>
  <c r="CF104" i="11" s="1"/>
  <c r="CE104" i="11" a="1"/>
  <c r="CE104" i="11" s="1"/>
  <c r="CD104" i="11" a="1"/>
  <c r="CD104" i="11" s="1"/>
  <c r="CC104" i="11" a="1"/>
  <c r="CC104" i="11" s="1"/>
  <c r="CB104" i="11" a="1"/>
  <c r="CB104" i="11" s="1"/>
  <c r="CA104" i="11" a="1"/>
  <c r="CA104" i="11" s="1"/>
  <c r="BZ104" i="11" a="1"/>
  <c r="BZ104" i="11" s="1"/>
  <c r="BY104" i="11" a="1"/>
  <c r="BY104" i="11" s="1"/>
  <c r="BX104" i="11" a="1"/>
  <c r="BX104" i="11" s="1"/>
  <c r="BW104" i="11" a="1"/>
  <c r="BW104" i="11" s="1"/>
  <c r="BV104" i="11" a="1"/>
  <c r="BV104" i="11" s="1"/>
  <c r="BU104" i="11" a="1"/>
  <c r="BU104" i="11" s="1"/>
  <c r="BT104" i="11" a="1"/>
  <c r="BT104" i="11" s="1"/>
  <c r="BS104" i="11" a="1"/>
  <c r="BS104" i="11" s="1"/>
  <c r="BR104" i="11" a="1"/>
  <c r="BR104" i="11" s="1"/>
  <c r="BQ104" i="11" a="1"/>
  <c r="BQ104" i="11" s="1"/>
  <c r="BP104" i="11" a="1"/>
  <c r="BP104" i="11" s="1"/>
  <c r="BO104" i="11" a="1"/>
  <c r="BO104" i="11" s="1"/>
  <c r="BN104" i="11" a="1"/>
  <c r="BN104" i="11" s="1"/>
  <c r="BM104" i="11" a="1"/>
  <c r="BM104" i="11" s="1"/>
  <c r="BL104" i="11" a="1"/>
  <c r="BL104" i="11" s="1"/>
  <c r="BK104" i="11" a="1"/>
  <c r="BK104" i="11" s="1"/>
  <c r="BJ104" i="11" a="1"/>
  <c r="BJ104" i="11" s="1"/>
  <c r="BI104" i="11" a="1"/>
  <c r="BI104" i="11" s="1"/>
  <c r="BH104" i="11" a="1"/>
  <c r="BH104" i="11" s="1"/>
  <c r="BG104" i="11" a="1"/>
  <c r="BG104" i="11" s="1"/>
  <c r="BF104" i="11" a="1"/>
  <c r="BF104" i="11" s="1"/>
  <c r="BE104" i="11" a="1"/>
  <c r="BE104" i="11" s="1"/>
  <c r="BD104" i="11" a="1"/>
  <c r="BD104" i="11" s="1"/>
  <c r="BC104" i="11" a="1"/>
  <c r="BC104" i="11" s="1"/>
  <c r="BB104" i="11" a="1"/>
  <c r="BB104" i="11" s="1"/>
  <c r="BA104" i="11" a="1"/>
  <c r="BA104" i="11" s="1"/>
  <c r="AZ104" i="11" a="1"/>
  <c r="AZ104" i="11" s="1"/>
  <c r="AY104" i="11" a="1"/>
  <c r="AY104" i="11" s="1"/>
  <c r="AX104" i="11" a="1"/>
  <c r="AX104" i="11" s="1"/>
  <c r="AW104" i="11" a="1"/>
  <c r="AW104" i="11" s="1"/>
  <c r="AV104" i="11" a="1"/>
  <c r="AV104" i="11" s="1"/>
  <c r="AU104" i="11" a="1"/>
  <c r="AU104" i="11" s="1"/>
  <c r="AT104" i="11" a="1"/>
  <c r="AT104" i="11" s="1"/>
  <c r="AS104" i="11" a="1"/>
  <c r="AS104" i="11" s="1"/>
  <c r="AR104" i="11" a="1"/>
  <c r="AR104" i="11" s="1"/>
  <c r="AQ104" i="11" a="1"/>
  <c r="AQ104" i="11" s="1"/>
  <c r="AP104" i="11" a="1"/>
  <c r="AP104" i="11" s="1"/>
  <c r="AO104" i="11" a="1"/>
  <c r="AO104" i="11" s="1"/>
  <c r="AN104" i="11" a="1"/>
  <c r="AN104" i="11" s="1"/>
  <c r="AM104" i="11" a="1"/>
  <c r="AM104" i="11" s="1"/>
  <c r="AL104" i="11" a="1"/>
  <c r="AL104" i="11" s="1"/>
  <c r="AK104" i="11" a="1"/>
  <c r="AK104" i="11" s="1"/>
  <c r="AJ104" i="11" a="1"/>
  <c r="AJ104" i="11" s="1"/>
  <c r="AI104" i="11" a="1"/>
  <c r="AI104" i="11" s="1"/>
  <c r="AH104" i="11" a="1"/>
  <c r="AH104" i="11" s="1"/>
  <c r="AG104" i="11" a="1"/>
  <c r="AG104" i="11" s="1"/>
  <c r="AF104" i="11" a="1"/>
  <c r="AF104" i="11" s="1"/>
  <c r="AE104" i="11" a="1"/>
  <c r="AE104" i="11" s="1"/>
  <c r="AD104" i="11" a="1"/>
  <c r="AD104" i="11" s="1"/>
  <c r="AC104" i="11" a="1"/>
  <c r="AC104" i="11" s="1"/>
  <c r="AB104" i="11" a="1"/>
  <c r="AB104" i="11" s="1"/>
  <c r="AA104" i="11" a="1"/>
  <c r="AA104" i="11" s="1"/>
  <c r="Z104" i="11" a="1"/>
  <c r="Z104" i="11" s="1"/>
  <c r="Y104" i="11" a="1"/>
  <c r="Y104" i="11" s="1"/>
  <c r="X104" i="11" a="1"/>
  <c r="X104" i="11" s="1"/>
  <c r="W104" i="11" a="1"/>
  <c r="W104" i="11" s="1"/>
  <c r="V104" i="11" a="1"/>
  <c r="V104" i="11" s="1"/>
  <c r="U104" i="11" a="1"/>
  <c r="U104" i="11" s="1"/>
  <c r="T104" i="11" a="1"/>
  <c r="T104" i="11" s="1"/>
  <c r="S104" i="11" a="1"/>
  <c r="S104" i="11" s="1"/>
  <c r="R104" i="11" a="1"/>
  <c r="R104" i="11" s="1"/>
  <c r="Q104" i="11" a="1"/>
  <c r="Q104" i="11" s="1"/>
  <c r="P104" i="11" a="1"/>
  <c r="P104" i="11" s="1"/>
  <c r="O104" i="11" a="1"/>
  <c r="O104" i="11" s="1"/>
  <c r="N104" i="11" a="1"/>
  <c r="N104" i="11" s="1"/>
  <c r="M104" i="11" a="1"/>
  <c r="M104" i="11" s="1"/>
  <c r="L104" i="11" a="1"/>
  <c r="L104" i="11" s="1"/>
  <c r="K104" i="11" a="1"/>
  <c r="K104" i="11" s="1"/>
  <c r="J104" i="11" a="1"/>
  <c r="J104" i="11" s="1"/>
  <c r="I104" i="11" a="1"/>
  <c r="I104" i="11" s="1"/>
  <c r="H104" i="11" a="1"/>
  <c r="H104" i="11" s="1"/>
  <c r="G104" i="11" a="1"/>
  <c r="G104" i="11" s="1"/>
  <c r="F104" i="11" a="1"/>
  <c r="F104" i="11" s="1"/>
  <c r="E104" i="11" a="1"/>
  <c r="E104" i="11" s="1"/>
  <c r="D104" i="11" a="1"/>
  <c r="D104" i="11" s="1"/>
  <c r="C104" i="11" a="1"/>
  <c r="C104" i="11" s="1"/>
  <c r="EH103" i="11" a="1"/>
  <c r="EH103" i="11" s="1"/>
  <c r="EG103" i="11" a="1"/>
  <c r="EG103" i="11" s="1"/>
  <c r="EF103" i="11" a="1"/>
  <c r="EF103" i="11" s="1"/>
  <c r="EE103" i="11" a="1"/>
  <c r="EE103" i="11" s="1"/>
  <c r="ED103" i="11" a="1"/>
  <c r="ED103" i="11" s="1"/>
  <c r="EC103" i="11" a="1"/>
  <c r="EC103" i="11" s="1"/>
  <c r="EB103" i="11" a="1"/>
  <c r="EB103" i="11" s="1"/>
  <c r="EA103" i="11" a="1"/>
  <c r="EA103" i="11" s="1"/>
  <c r="DZ103" i="11" a="1"/>
  <c r="DZ103" i="11" s="1"/>
  <c r="DY103" i="11" a="1"/>
  <c r="DY103" i="11" s="1"/>
  <c r="DX103" i="11" a="1"/>
  <c r="DX103" i="11" s="1"/>
  <c r="DW103" i="11" a="1"/>
  <c r="DW103" i="11" s="1"/>
  <c r="DV103" i="11" a="1"/>
  <c r="DV103" i="11" s="1"/>
  <c r="DU103" i="11" a="1"/>
  <c r="DU103" i="11" s="1"/>
  <c r="DT103" i="11" a="1"/>
  <c r="DT103" i="11" s="1"/>
  <c r="DS103" i="11" a="1"/>
  <c r="DS103" i="11" s="1"/>
  <c r="DR103" i="11" a="1"/>
  <c r="DR103" i="11" s="1"/>
  <c r="DQ103" i="11" a="1"/>
  <c r="DQ103" i="11" s="1"/>
  <c r="DP103" i="11" a="1"/>
  <c r="DP103" i="11" s="1"/>
  <c r="DO103" i="11" a="1"/>
  <c r="DO103" i="11" s="1"/>
  <c r="DN103" i="11" a="1"/>
  <c r="DN103" i="11" s="1"/>
  <c r="DM103" i="11" a="1"/>
  <c r="DM103" i="11" s="1"/>
  <c r="DL103" i="11" a="1"/>
  <c r="DL103" i="11" s="1"/>
  <c r="DK103" i="11" a="1"/>
  <c r="DK103" i="11" s="1"/>
  <c r="DJ103" i="11" a="1"/>
  <c r="DJ103" i="11" s="1"/>
  <c r="DI103" i="11" a="1"/>
  <c r="DI103" i="11" s="1"/>
  <c r="DH103" i="11" a="1"/>
  <c r="DH103" i="11" s="1"/>
  <c r="DG103" i="11" a="1"/>
  <c r="DG103" i="11" s="1"/>
  <c r="DF103" i="11" a="1"/>
  <c r="DF103" i="11" s="1"/>
  <c r="DE103" i="11" a="1"/>
  <c r="DE103" i="11" s="1"/>
  <c r="DD103" i="11" a="1"/>
  <c r="DD103" i="11" s="1"/>
  <c r="DC103" i="11" a="1"/>
  <c r="DC103" i="11" s="1"/>
  <c r="DB103" i="11" a="1"/>
  <c r="DB103" i="11" s="1"/>
  <c r="DA103" i="11" a="1"/>
  <c r="DA103" i="11" s="1"/>
  <c r="CZ103" i="11" a="1"/>
  <c r="CZ103" i="11" s="1"/>
  <c r="CY103" i="11" a="1"/>
  <c r="CY103" i="11" s="1"/>
  <c r="CX103" i="11" a="1"/>
  <c r="CX103" i="11" s="1"/>
  <c r="CW103" i="11" a="1"/>
  <c r="CW103" i="11" s="1"/>
  <c r="CV103" i="11" a="1"/>
  <c r="CV103" i="11" s="1"/>
  <c r="CU103" i="11" a="1"/>
  <c r="CU103" i="11" s="1"/>
  <c r="CT103" i="11" a="1"/>
  <c r="CT103" i="11" s="1"/>
  <c r="CS103" i="11" a="1"/>
  <c r="CS103" i="11" s="1"/>
  <c r="CQ103" i="11" a="1"/>
  <c r="CQ103" i="11" s="1"/>
  <c r="CP103" i="11" a="1"/>
  <c r="CP103" i="11" s="1"/>
  <c r="CO103" i="11" a="1"/>
  <c r="CO103" i="11" s="1"/>
  <c r="CN103" i="11" a="1"/>
  <c r="CN103" i="11" s="1"/>
  <c r="CM103" i="11" a="1"/>
  <c r="CM103" i="11" s="1"/>
  <c r="CL103" i="11" a="1"/>
  <c r="CL103" i="11" s="1"/>
  <c r="CK103" i="11" a="1"/>
  <c r="CK103" i="11" s="1"/>
  <c r="CJ103" i="11" a="1"/>
  <c r="CJ103" i="11" s="1"/>
  <c r="CI103" i="11" a="1"/>
  <c r="CI103" i="11" s="1"/>
  <c r="CH103" i="11" a="1"/>
  <c r="CH103" i="11" s="1"/>
  <c r="CG103" i="11" a="1"/>
  <c r="CG103" i="11" s="1"/>
  <c r="CF103" i="11" a="1"/>
  <c r="CF103" i="11" s="1"/>
  <c r="CE103" i="11" a="1"/>
  <c r="CE103" i="11" s="1"/>
  <c r="CD103" i="11" a="1"/>
  <c r="CD103" i="11" s="1"/>
  <c r="CC103" i="11" a="1"/>
  <c r="CC103" i="11" s="1"/>
  <c r="CB103" i="11" a="1"/>
  <c r="CB103" i="11" s="1"/>
  <c r="CA103" i="11" a="1"/>
  <c r="CA103" i="11" s="1"/>
  <c r="BZ103" i="11" a="1"/>
  <c r="BZ103" i="11" s="1"/>
  <c r="BY103" i="11" a="1"/>
  <c r="BY103" i="11" s="1"/>
  <c r="BX103" i="11" a="1"/>
  <c r="BX103" i="11" s="1"/>
  <c r="BW103" i="11" a="1"/>
  <c r="BW103" i="11" s="1"/>
  <c r="BV103" i="11" a="1"/>
  <c r="BV103" i="11" s="1"/>
  <c r="BU103" i="11" a="1"/>
  <c r="BU103" i="11" s="1"/>
  <c r="BT103" i="11" a="1"/>
  <c r="BT103" i="11" s="1"/>
  <c r="BS103" i="11" a="1"/>
  <c r="BS103" i="11" s="1"/>
  <c r="BR103" i="11" a="1"/>
  <c r="BR103" i="11" s="1"/>
  <c r="BQ103" i="11" a="1"/>
  <c r="BQ103" i="11" s="1"/>
  <c r="BP103" i="11" a="1"/>
  <c r="BP103" i="11" s="1"/>
  <c r="BO103" i="11" a="1"/>
  <c r="BO103" i="11" s="1"/>
  <c r="BN103" i="11" a="1"/>
  <c r="BN103" i="11" s="1"/>
  <c r="BM103" i="11" a="1"/>
  <c r="BM103" i="11" s="1"/>
  <c r="BL103" i="11" a="1"/>
  <c r="BL103" i="11" s="1"/>
  <c r="BK103" i="11" a="1"/>
  <c r="BK103" i="11" s="1"/>
  <c r="BJ103" i="11" a="1"/>
  <c r="BJ103" i="11" s="1"/>
  <c r="BI103" i="11" a="1"/>
  <c r="BI103" i="11" s="1"/>
  <c r="BH103" i="11" a="1"/>
  <c r="BH103" i="11" s="1"/>
  <c r="BG103" i="11" a="1"/>
  <c r="BG103" i="11" s="1"/>
  <c r="BF103" i="11" a="1"/>
  <c r="BF103" i="11" s="1"/>
  <c r="BE103" i="11" a="1"/>
  <c r="BE103" i="11" s="1"/>
  <c r="BD103" i="11" a="1"/>
  <c r="BD103" i="11" s="1"/>
  <c r="BC103" i="11" a="1"/>
  <c r="BC103" i="11" s="1"/>
  <c r="BB103" i="11" a="1"/>
  <c r="BB103" i="11" s="1"/>
  <c r="BA103" i="11" a="1"/>
  <c r="BA103" i="11" s="1"/>
  <c r="AZ103" i="11" a="1"/>
  <c r="AZ103" i="11" s="1"/>
  <c r="AY103" i="11" a="1"/>
  <c r="AY103" i="11" s="1"/>
  <c r="AX103" i="11" a="1"/>
  <c r="AX103" i="11" s="1"/>
  <c r="AW103" i="11" a="1"/>
  <c r="AW103" i="11" s="1"/>
  <c r="AV103" i="11" a="1"/>
  <c r="AV103" i="11" s="1"/>
  <c r="AU103" i="11" a="1"/>
  <c r="AU103" i="11" s="1"/>
  <c r="AT103" i="11" a="1"/>
  <c r="AT103" i="11" s="1"/>
  <c r="AS103" i="11" a="1"/>
  <c r="AS103" i="11" s="1"/>
  <c r="AR103" i="11" a="1"/>
  <c r="AR103" i="11" s="1"/>
  <c r="AQ103" i="11" a="1"/>
  <c r="AQ103" i="11" s="1"/>
  <c r="AP103" i="11" a="1"/>
  <c r="AP103" i="11" s="1"/>
  <c r="AO103" i="11" a="1"/>
  <c r="AO103" i="11" s="1"/>
  <c r="AN103" i="11" a="1"/>
  <c r="AN103" i="11" s="1"/>
  <c r="AM103" i="11" a="1"/>
  <c r="AM103" i="11" s="1"/>
  <c r="AL103" i="11" a="1"/>
  <c r="AL103" i="11" s="1"/>
  <c r="AK103" i="11" a="1"/>
  <c r="AK103" i="11" s="1"/>
  <c r="AJ103" i="11" a="1"/>
  <c r="AJ103" i="11" s="1"/>
  <c r="AI103" i="11" a="1"/>
  <c r="AI103" i="11" s="1"/>
  <c r="AH103" i="11" a="1"/>
  <c r="AH103" i="11" s="1"/>
  <c r="AG103" i="11" a="1"/>
  <c r="AG103" i="11" s="1"/>
  <c r="AF103" i="11" a="1"/>
  <c r="AF103" i="11" s="1"/>
  <c r="AE103" i="11" a="1"/>
  <c r="AE103" i="11" s="1"/>
  <c r="AD103" i="11" a="1"/>
  <c r="AD103" i="11" s="1"/>
  <c r="AC103" i="11" a="1"/>
  <c r="AC103" i="11" s="1"/>
  <c r="AB103" i="11" a="1"/>
  <c r="AB103" i="11" s="1"/>
  <c r="AA103" i="11" a="1"/>
  <c r="AA103" i="11" s="1"/>
  <c r="Z103" i="11" a="1"/>
  <c r="Z103" i="11" s="1"/>
  <c r="Y103" i="11" a="1"/>
  <c r="Y103" i="11" s="1"/>
  <c r="X103" i="11" a="1"/>
  <c r="X103" i="11" s="1"/>
  <c r="W103" i="11" a="1"/>
  <c r="W103" i="11" s="1"/>
  <c r="V103" i="11" a="1"/>
  <c r="V103" i="11" s="1"/>
  <c r="U103" i="11" a="1"/>
  <c r="U103" i="11" s="1"/>
  <c r="T103" i="11" a="1"/>
  <c r="T103" i="11" s="1"/>
  <c r="S103" i="11" a="1"/>
  <c r="S103" i="11" s="1"/>
  <c r="R103" i="11" a="1"/>
  <c r="R103" i="11" s="1"/>
  <c r="Q103" i="11" a="1"/>
  <c r="Q103" i="11" s="1"/>
  <c r="P103" i="11" a="1"/>
  <c r="P103" i="11" s="1"/>
  <c r="O103" i="11" a="1"/>
  <c r="O103" i="11" s="1"/>
  <c r="N103" i="11" a="1"/>
  <c r="N103" i="11" s="1"/>
  <c r="M103" i="11" a="1"/>
  <c r="M103" i="11" s="1"/>
  <c r="L103" i="11" a="1"/>
  <c r="L103" i="11" s="1"/>
  <c r="K103" i="11" a="1"/>
  <c r="K103" i="11" s="1"/>
  <c r="J103" i="11" a="1"/>
  <c r="J103" i="11" s="1"/>
  <c r="I103" i="11" a="1"/>
  <c r="I103" i="11" s="1"/>
  <c r="H103" i="11" a="1"/>
  <c r="H103" i="11" s="1"/>
  <c r="G103" i="11" a="1"/>
  <c r="G103" i="11" s="1"/>
  <c r="F103" i="11" a="1"/>
  <c r="F103" i="11" s="1"/>
  <c r="E103" i="11" a="1"/>
  <c r="E103" i="11" s="1"/>
  <c r="D103" i="11" a="1"/>
  <c r="D103" i="11" s="1"/>
  <c r="C103" i="11" a="1"/>
  <c r="C103" i="11" s="1"/>
  <c r="EH102" i="11" a="1"/>
  <c r="EH102" i="11" s="1"/>
  <c r="EG102" i="11" a="1"/>
  <c r="EG102" i="11" s="1"/>
  <c r="EF102" i="11" a="1"/>
  <c r="EF102" i="11" s="1"/>
  <c r="EE102" i="11" a="1"/>
  <c r="EE102" i="11" s="1"/>
  <c r="ED102" i="11" a="1"/>
  <c r="ED102" i="11" s="1"/>
  <c r="EC102" i="11" a="1"/>
  <c r="EC102" i="11" s="1"/>
  <c r="EB102" i="11" a="1"/>
  <c r="EB102" i="11" s="1"/>
  <c r="EA102" i="11" a="1"/>
  <c r="EA102" i="11" s="1"/>
  <c r="DZ102" i="11" a="1"/>
  <c r="DZ102" i="11" s="1"/>
  <c r="DY102" i="11" a="1"/>
  <c r="DY102" i="11" s="1"/>
  <c r="DX102" i="11" a="1"/>
  <c r="DX102" i="11" s="1"/>
  <c r="DW102" i="11" a="1"/>
  <c r="DW102" i="11" s="1"/>
  <c r="DV102" i="11" a="1"/>
  <c r="DV102" i="11" s="1"/>
  <c r="DU102" i="11" a="1"/>
  <c r="DU102" i="11" s="1"/>
  <c r="DT102" i="11" a="1"/>
  <c r="DT102" i="11" s="1"/>
  <c r="DS102" i="11" a="1"/>
  <c r="DS102" i="11" s="1"/>
  <c r="DR102" i="11" a="1"/>
  <c r="DR102" i="11" s="1"/>
  <c r="DQ102" i="11" a="1"/>
  <c r="DQ102" i="11" s="1"/>
  <c r="DP102" i="11" a="1"/>
  <c r="DP102" i="11" s="1"/>
  <c r="DO102" i="11" a="1"/>
  <c r="DO102" i="11" s="1"/>
  <c r="DN102" i="11" a="1"/>
  <c r="DN102" i="11" s="1"/>
  <c r="DM102" i="11" a="1"/>
  <c r="DM102" i="11" s="1"/>
  <c r="DL102" i="11" a="1"/>
  <c r="DL102" i="11" s="1"/>
  <c r="DK102" i="11" a="1"/>
  <c r="DK102" i="11" s="1"/>
  <c r="DJ102" i="11" a="1"/>
  <c r="DJ102" i="11" s="1"/>
  <c r="DI102" i="11" a="1"/>
  <c r="DI102" i="11" s="1"/>
  <c r="DH102" i="11" a="1"/>
  <c r="DH102" i="11" s="1"/>
  <c r="DG102" i="11" a="1"/>
  <c r="DG102" i="11" s="1"/>
  <c r="DF102" i="11" a="1"/>
  <c r="DF102" i="11" s="1"/>
  <c r="DE102" i="11" a="1"/>
  <c r="DE102" i="11" s="1"/>
  <c r="DD102" i="11" a="1"/>
  <c r="DD102" i="11" s="1"/>
  <c r="DC102" i="11" a="1"/>
  <c r="DC102" i="11" s="1"/>
  <c r="DB102" i="11" a="1"/>
  <c r="DB102" i="11" s="1"/>
  <c r="DA102" i="11" a="1"/>
  <c r="DA102" i="11" s="1"/>
  <c r="CZ102" i="11" a="1"/>
  <c r="CZ102" i="11" s="1"/>
  <c r="CY102" i="11" a="1"/>
  <c r="CY102" i="11" s="1"/>
  <c r="CX102" i="11" a="1"/>
  <c r="CX102" i="11" s="1"/>
  <c r="CW102" i="11" a="1"/>
  <c r="CW102" i="11" s="1"/>
  <c r="CV102" i="11" a="1"/>
  <c r="CV102" i="11" s="1"/>
  <c r="CU102" i="11" a="1"/>
  <c r="CU102" i="11" s="1"/>
  <c r="CT102" i="11" a="1"/>
  <c r="CT102" i="11" s="1"/>
  <c r="CS102" i="11" a="1"/>
  <c r="CS102" i="11" s="1"/>
  <c r="CR102" i="11" a="1"/>
  <c r="CR102" i="11" s="1"/>
  <c r="CP102" i="11" a="1"/>
  <c r="CP102" i="11" s="1"/>
  <c r="CO102" i="11" a="1"/>
  <c r="CO102" i="11" s="1"/>
  <c r="CN102" i="11" a="1"/>
  <c r="CN102" i="11" s="1"/>
  <c r="CM102" i="11" a="1"/>
  <c r="CM102" i="11" s="1"/>
  <c r="CL102" i="11" a="1"/>
  <c r="CL102" i="11" s="1"/>
  <c r="CK102" i="11" a="1"/>
  <c r="CK102" i="11" s="1"/>
  <c r="CJ102" i="11" a="1"/>
  <c r="CJ102" i="11" s="1"/>
  <c r="CI102" i="11" a="1"/>
  <c r="CI102" i="11" s="1"/>
  <c r="CH102" i="11" a="1"/>
  <c r="CH102" i="11" s="1"/>
  <c r="CG102" i="11" a="1"/>
  <c r="CG102" i="11" s="1"/>
  <c r="CF102" i="11" a="1"/>
  <c r="CF102" i="11" s="1"/>
  <c r="CE102" i="11" a="1"/>
  <c r="CE102" i="11" s="1"/>
  <c r="CD102" i="11" a="1"/>
  <c r="CD102" i="11" s="1"/>
  <c r="CC102" i="11" a="1"/>
  <c r="CC102" i="11" s="1"/>
  <c r="CB102" i="11" a="1"/>
  <c r="CB102" i="11" s="1"/>
  <c r="CA102" i="11" a="1"/>
  <c r="CA102" i="11" s="1"/>
  <c r="BZ102" i="11" a="1"/>
  <c r="BZ102" i="11" s="1"/>
  <c r="BY102" i="11" a="1"/>
  <c r="BY102" i="11" s="1"/>
  <c r="BX102" i="11" a="1"/>
  <c r="BX102" i="11" s="1"/>
  <c r="BW102" i="11" a="1"/>
  <c r="BW102" i="11" s="1"/>
  <c r="BV102" i="11" a="1"/>
  <c r="BV102" i="11" s="1"/>
  <c r="BU102" i="11" a="1"/>
  <c r="BU102" i="11" s="1"/>
  <c r="BT102" i="11" a="1"/>
  <c r="BT102" i="11" s="1"/>
  <c r="BS102" i="11" a="1"/>
  <c r="BS102" i="11" s="1"/>
  <c r="BR102" i="11" a="1"/>
  <c r="BR102" i="11" s="1"/>
  <c r="BQ102" i="11" a="1"/>
  <c r="BQ102" i="11" s="1"/>
  <c r="BP102" i="11" a="1"/>
  <c r="BP102" i="11" s="1"/>
  <c r="BO102" i="11" a="1"/>
  <c r="BO102" i="11" s="1"/>
  <c r="BN102" i="11" a="1"/>
  <c r="BN102" i="11" s="1"/>
  <c r="BM102" i="11" a="1"/>
  <c r="BM102" i="11" s="1"/>
  <c r="BL102" i="11" a="1"/>
  <c r="BL102" i="11" s="1"/>
  <c r="BK102" i="11" a="1"/>
  <c r="BK102" i="11" s="1"/>
  <c r="BJ102" i="11" a="1"/>
  <c r="BJ102" i="11" s="1"/>
  <c r="BI102" i="11" a="1"/>
  <c r="BI102" i="11" s="1"/>
  <c r="BH102" i="11" a="1"/>
  <c r="BH102" i="11" s="1"/>
  <c r="BG102" i="11" a="1"/>
  <c r="BG102" i="11" s="1"/>
  <c r="BF102" i="11" a="1"/>
  <c r="BF102" i="11" s="1"/>
  <c r="BE102" i="11" a="1"/>
  <c r="BE102" i="11" s="1"/>
  <c r="BD102" i="11" a="1"/>
  <c r="BD102" i="11" s="1"/>
  <c r="BC102" i="11" a="1"/>
  <c r="BC102" i="11" s="1"/>
  <c r="BB102" i="11" a="1"/>
  <c r="BB102" i="11" s="1"/>
  <c r="BA102" i="11" a="1"/>
  <c r="BA102" i="11" s="1"/>
  <c r="AZ102" i="11" a="1"/>
  <c r="AZ102" i="11" s="1"/>
  <c r="AY102" i="11" a="1"/>
  <c r="AY102" i="11" s="1"/>
  <c r="AX102" i="11" a="1"/>
  <c r="AX102" i="11" s="1"/>
  <c r="AW102" i="11" a="1"/>
  <c r="AW102" i="11" s="1"/>
  <c r="AV102" i="11" a="1"/>
  <c r="AV102" i="11" s="1"/>
  <c r="AU102" i="11" a="1"/>
  <c r="AU102" i="11" s="1"/>
  <c r="AT102" i="11" a="1"/>
  <c r="AT102" i="11" s="1"/>
  <c r="AS102" i="11" a="1"/>
  <c r="AS102" i="11" s="1"/>
  <c r="AR102" i="11" a="1"/>
  <c r="AR102" i="11" s="1"/>
  <c r="AQ102" i="11" a="1"/>
  <c r="AQ102" i="11" s="1"/>
  <c r="AP102" i="11" a="1"/>
  <c r="AP102" i="11" s="1"/>
  <c r="AO102" i="11" a="1"/>
  <c r="AO102" i="11" s="1"/>
  <c r="AN102" i="11" a="1"/>
  <c r="AN102" i="11" s="1"/>
  <c r="AM102" i="11" a="1"/>
  <c r="AM102" i="11" s="1"/>
  <c r="AL102" i="11" a="1"/>
  <c r="AL102" i="11" s="1"/>
  <c r="AK102" i="11" a="1"/>
  <c r="AK102" i="11" s="1"/>
  <c r="AJ102" i="11" a="1"/>
  <c r="AJ102" i="11" s="1"/>
  <c r="AI102" i="11" a="1"/>
  <c r="AI102" i="11" s="1"/>
  <c r="AH102" i="11" a="1"/>
  <c r="AH102" i="11" s="1"/>
  <c r="AG102" i="11" a="1"/>
  <c r="AG102" i="11" s="1"/>
  <c r="AF102" i="11" a="1"/>
  <c r="AF102" i="11" s="1"/>
  <c r="AE102" i="11" a="1"/>
  <c r="AE102" i="11" s="1"/>
  <c r="AD102" i="11" a="1"/>
  <c r="AD102" i="11" s="1"/>
  <c r="AC102" i="11" a="1"/>
  <c r="AC102" i="11" s="1"/>
  <c r="AB102" i="11" a="1"/>
  <c r="AB102" i="11" s="1"/>
  <c r="AA102" i="11" a="1"/>
  <c r="AA102" i="11" s="1"/>
  <c r="Z102" i="11" a="1"/>
  <c r="Z102" i="11" s="1"/>
  <c r="Y102" i="11" a="1"/>
  <c r="Y102" i="11" s="1"/>
  <c r="X102" i="11" a="1"/>
  <c r="X102" i="11" s="1"/>
  <c r="W102" i="11" a="1"/>
  <c r="W102" i="11" s="1"/>
  <c r="V102" i="11" a="1"/>
  <c r="V102" i="11" s="1"/>
  <c r="U102" i="11" a="1"/>
  <c r="U102" i="11" s="1"/>
  <c r="T102" i="11" a="1"/>
  <c r="T102" i="11" s="1"/>
  <c r="S102" i="11" a="1"/>
  <c r="S102" i="11" s="1"/>
  <c r="R102" i="11" a="1"/>
  <c r="R102" i="11" s="1"/>
  <c r="Q102" i="11" a="1"/>
  <c r="Q102" i="11" s="1"/>
  <c r="P102" i="11" a="1"/>
  <c r="P102" i="11" s="1"/>
  <c r="O102" i="11" a="1"/>
  <c r="O102" i="11" s="1"/>
  <c r="N102" i="11" a="1"/>
  <c r="N102" i="11" s="1"/>
  <c r="M102" i="11" a="1"/>
  <c r="M102" i="11" s="1"/>
  <c r="L102" i="11" a="1"/>
  <c r="L102" i="11" s="1"/>
  <c r="K102" i="11" a="1"/>
  <c r="K102" i="11" s="1"/>
  <c r="J102" i="11" a="1"/>
  <c r="J102" i="11" s="1"/>
  <c r="I102" i="11" a="1"/>
  <c r="I102" i="11" s="1"/>
  <c r="H102" i="11" a="1"/>
  <c r="H102" i="11" s="1"/>
  <c r="G102" i="11" a="1"/>
  <c r="G102" i="11" s="1"/>
  <c r="F102" i="11" a="1"/>
  <c r="F102" i="11" s="1"/>
  <c r="E102" i="11" a="1"/>
  <c r="E102" i="11" s="1"/>
  <c r="D102" i="11" a="1"/>
  <c r="D102" i="11" s="1"/>
  <c r="C102" i="11" a="1"/>
  <c r="C102" i="11" s="1"/>
  <c r="EH101" i="11" a="1"/>
  <c r="EH101" i="11" s="1"/>
  <c r="EG101" i="11" a="1"/>
  <c r="EG101" i="11" s="1"/>
  <c r="EF101" i="11" a="1"/>
  <c r="EF101" i="11" s="1"/>
  <c r="EE101" i="11" a="1"/>
  <c r="EE101" i="11" s="1"/>
  <c r="ED101" i="11" a="1"/>
  <c r="ED101" i="11" s="1"/>
  <c r="EC101" i="11" a="1"/>
  <c r="EC101" i="11" s="1"/>
  <c r="EB101" i="11" a="1"/>
  <c r="EB101" i="11" s="1"/>
  <c r="EA101" i="11" a="1"/>
  <c r="EA101" i="11" s="1"/>
  <c r="DZ101" i="11" a="1"/>
  <c r="DZ101" i="11" s="1"/>
  <c r="DY101" i="11" a="1"/>
  <c r="DY101" i="11" s="1"/>
  <c r="DX101" i="11" a="1"/>
  <c r="DX101" i="11" s="1"/>
  <c r="DW101" i="11" a="1"/>
  <c r="DW101" i="11" s="1"/>
  <c r="DV101" i="11" a="1"/>
  <c r="DV101" i="11" s="1"/>
  <c r="DU101" i="11" a="1"/>
  <c r="DU101" i="11" s="1"/>
  <c r="DT101" i="11" a="1"/>
  <c r="DT101" i="11" s="1"/>
  <c r="DS101" i="11" a="1"/>
  <c r="DS101" i="11" s="1"/>
  <c r="DR101" i="11" a="1"/>
  <c r="DR101" i="11" s="1"/>
  <c r="DQ101" i="11" a="1"/>
  <c r="DQ101" i="11" s="1"/>
  <c r="DP101" i="11" a="1"/>
  <c r="DP101" i="11" s="1"/>
  <c r="DO101" i="11" a="1"/>
  <c r="DO101" i="11" s="1"/>
  <c r="DN101" i="11" a="1"/>
  <c r="DN101" i="11" s="1"/>
  <c r="DM101" i="11" a="1"/>
  <c r="DM101" i="11" s="1"/>
  <c r="DL101" i="11" a="1"/>
  <c r="DL101" i="11" s="1"/>
  <c r="DK101" i="11" a="1"/>
  <c r="DK101" i="11" s="1"/>
  <c r="DJ101" i="11" a="1"/>
  <c r="DJ101" i="11" s="1"/>
  <c r="DI101" i="11" a="1"/>
  <c r="DI101" i="11" s="1"/>
  <c r="DH101" i="11" a="1"/>
  <c r="DH101" i="11" s="1"/>
  <c r="DG101" i="11" a="1"/>
  <c r="DG101" i="11" s="1"/>
  <c r="DF101" i="11" a="1"/>
  <c r="DF101" i="11" s="1"/>
  <c r="DE101" i="11" a="1"/>
  <c r="DE101" i="11" s="1"/>
  <c r="DD101" i="11" a="1"/>
  <c r="DD101" i="11" s="1"/>
  <c r="DC101" i="11" a="1"/>
  <c r="DC101" i="11" s="1"/>
  <c r="DB101" i="11" a="1"/>
  <c r="DB101" i="11" s="1"/>
  <c r="DA101" i="11" a="1"/>
  <c r="DA101" i="11" s="1"/>
  <c r="CZ101" i="11" a="1"/>
  <c r="CZ101" i="11" s="1"/>
  <c r="CY101" i="11" a="1"/>
  <c r="CY101" i="11" s="1"/>
  <c r="CX101" i="11" a="1"/>
  <c r="CX101" i="11" s="1"/>
  <c r="CW101" i="11" a="1"/>
  <c r="CW101" i="11" s="1"/>
  <c r="CV101" i="11" a="1"/>
  <c r="CV101" i="11" s="1"/>
  <c r="CU101" i="11" a="1"/>
  <c r="CU101" i="11" s="1"/>
  <c r="CT101" i="11" a="1"/>
  <c r="CT101" i="11" s="1"/>
  <c r="CS101" i="11" a="1"/>
  <c r="CS101" i="11" s="1"/>
  <c r="CR101" i="11" a="1"/>
  <c r="CR101" i="11" s="1"/>
  <c r="CQ101" i="11" a="1"/>
  <c r="CQ101" i="11" s="1"/>
  <c r="CO101" i="11" a="1"/>
  <c r="CO101" i="11" s="1"/>
  <c r="CN101" i="11" a="1"/>
  <c r="CN101" i="11" s="1"/>
  <c r="CM101" i="11" a="1"/>
  <c r="CM101" i="11" s="1"/>
  <c r="CL101" i="11" a="1"/>
  <c r="CL101" i="11" s="1"/>
  <c r="CK101" i="11" a="1"/>
  <c r="CK101" i="11" s="1"/>
  <c r="CJ101" i="11" a="1"/>
  <c r="CJ101" i="11" s="1"/>
  <c r="CI101" i="11" a="1"/>
  <c r="CI101" i="11" s="1"/>
  <c r="CH101" i="11" a="1"/>
  <c r="CH101" i="11" s="1"/>
  <c r="CG101" i="11" a="1"/>
  <c r="CG101" i="11" s="1"/>
  <c r="CF101" i="11" a="1"/>
  <c r="CF101" i="11" s="1"/>
  <c r="CE101" i="11" a="1"/>
  <c r="CE101" i="11" s="1"/>
  <c r="CD101" i="11" a="1"/>
  <c r="CD101" i="11" s="1"/>
  <c r="CC101" i="11" a="1"/>
  <c r="CC101" i="11" s="1"/>
  <c r="CB101" i="11" a="1"/>
  <c r="CB101" i="11" s="1"/>
  <c r="CA101" i="11" a="1"/>
  <c r="CA101" i="11" s="1"/>
  <c r="BZ101" i="11" a="1"/>
  <c r="BZ101" i="11" s="1"/>
  <c r="BY101" i="11" a="1"/>
  <c r="BY101" i="11" s="1"/>
  <c r="BX101" i="11" a="1"/>
  <c r="BX101" i="11" s="1"/>
  <c r="BW101" i="11" a="1"/>
  <c r="BW101" i="11" s="1"/>
  <c r="BV101" i="11" a="1"/>
  <c r="BV101" i="11" s="1"/>
  <c r="BU101" i="11" a="1"/>
  <c r="BU101" i="11" s="1"/>
  <c r="BT101" i="11" a="1"/>
  <c r="BT101" i="11" s="1"/>
  <c r="BS101" i="11" a="1"/>
  <c r="BS101" i="11" s="1"/>
  <c r="BR101" i="11" a="1"/>
  <c r="BR101" i="11" s="1"/>
  <c r="BQ101" i="11" a="1"/>
  <c r="BQ101" i="11" s="1"/>
  <c r="BP101" i="11" a="1"/>
  <c r="BP101" i="11" s="1"/>
  <c r="BO101" i="11" a="1"/>
  <c r="BO101" i="11" s="1"/>
  <c r="BN101" i="11" a="1"/>
  <c r="BN101" i="11" s="1"/>
  <c r="BM101" i="11" a="1"/>
  <c r="BM101" i="11" s="1"/>
  <c r="BL101" i="11" a="1"/>
  <c r="BL101" i="11" s="1"/>
  <c r="BK101" i="11" a="1"/>
  <c r="BK101" i="11" s="1"/>
  <c r="BJ101" i="11" a="1"/>
  <c r="BJ101" i="11" s="1"/>
  <c r="BI101" i="11" a="1"/>
  <c r="BI101" i="11" s="1"/>
  <c r="BH101" i="11" a="1"/>
  <c r="BH101" i="11" s="1"/>
  <c r="BG101" i="11" a="1"/>
  <c r="BG101" i="11" s="1"/>
  <c r="BF101" i="11" a="1"/>
  <c r="BF101" i="11" s="1"/>
  <c r="BE101" i="11" a="1"/>
  <c r="BE101" i="11" s="1"/>
  <c r="BD101" i="11" a="1"/>
  <c r="BD101" i="11" s="1"/>
  <c r="BC101" i="11" a="1"/>
  <c r="BC101" i="11" s="1"/>
  <c r="BB101" i="11" a="1"/>
  <c r="BB101" i="11" s="1"/>
  <c r="BA101" i="11" a="1"/>
  <c r="BA101" i="11" s="1"/>
  <c r="AZ101" i="11" a="1"/>
  <c r="AZ101" i="11" s="1"/>
  <c r="AY101" i="11" a="1"/>
  <c r="AY101" i="11" s="1"/>
  <c r="AX101" i="11" a="1"/>
  <c r="AX101" i="11" s="1"/>
  <c r="AW101" i="11" a="1"/>
  <c r="AW101" i="11" s="1"/>
  <c r="AV101" i="11" a="1"/>
  <c r="AV101" i="11" s="1"/>
  <c r="AU101" i="11" a="1"/>
  <c r="AU101" i="11" s="1"/>
  <c r="AT101" i="11" a="1"/>
  <c r="AT101" i="11" s="1"/>
  <c r="AS101" i="11" a="1"/>
  <c r="AS101" i="11" s="1"/>
  <c r="AR101" i="11" a="1"/>
  <c r="AR101" i="11" s="1"/>
  <c r="AQ101" i="11" a="1"/>
  <c r="AQ101" i="11" s="1"/>
  <c r="AP101" i="11" a="1"/>
  <c r="AP101" i="11" s="1"/>
  <c r="AO101" i="11" a="1"/>
  <c r="AO101" i="11" s="1"/>
  <c r="AN101" i="11" a="1"/>
  <c r="AN101" i="11" s="1"/>
  <c r="AM101" i="11" a="1"/>
  <c r="AM101" i="11" s="1"/>
  <c r="AL101" i="11" a="1"/>
  <c r="AL101" i="11" s="1"/>
  <c r="AK101" i="11" a="1"/>
  <c r="AK101" i="11" s="1"/>
  <c r="AJ101" i="11" a="1"/>
  <c r="AJ101" i="11" s="1"/>
  <c r="AI101" i="11" a="1"/>
  <c r="AI101" i="11" s="1"/>
  <c r="AH101" i="11" a="1"/>
  <c r="AH101" i="11" s="1"/>
  <c r="AG101" i="11" a="1"/>
  <c r="AG101" i="11" s="1"/>
  <c r="AF101" i="11" a="1"/>
  <c r="AF101" i="11" s="1"/>
  <c r="AE101" i="11" a="1"/>
  <c r="AE101" i="11" s="1"/>
  <c r="AD101" i="11" a="1"/>
  <c r="AD101" i="11" s="1"/>
  <c r="AC101" i="11" a="1"/>
  <c r="AC101" i="11" s="1"/>
  <c r="AB101" i="11" a="1"/>
  <c r="AB101" i="11" s="1"/>
  <c r="AA101" i="11" a="1"/>
  <c r="AA101" i="11" s="1"/>
  <c r="Z101" i="11" a="1"/>
  <c r="Z101" i="11" s="1"/>
  <c r="Y101" i="11" a="1"/>
  <c r="Y101" i="11" s="1"/>
  <c r="X101" i="11" a="1"/>
  <c r="X101" i="11" s="1"/>
  <c r="W101" i="11" a="1"/>
  <c r="W101" i="11" s="1"/>
  <c r="V101" i="11" a="1"/>
  <c r="V101" i="11" s="1"/>
  <c r="U101" i="11" a="1"/>
  <c r="U101" i="11" s="1"/>
  <c r="T101" i="11" a="1"/>
  <c r="T101" i="11" s="1"/>
  <c r="S101" i="11" a="1"/>
  <c r="S101" i="11" s="1"/>
  <c r="R101" i="11" a="1"/>
  <c r="R101" i="11" s="1"/>
  <c r="Q101" i="11" a="1"/>
  <c r="Q101" i="11" s="1"/>
  <c r="P101" i="11" a="1"/>
  <c r="P101" i="11" s="1"/>
  <c r="O101" i="11" a="1"/>
  <c r="O101" i="11" s="1"/>
  <c r="N101" i="11" a="1"/>
  <c r="N101" i="11" s="1"/>
  <c r="M101" i="11" a="1"/>
  <c r="M101" i="11" s="1"/>
  <c r="L101" i="11" a="1"/>
  <c r="L101" i="11" s="1"/>
  <c r="K101" i="11" a="1"/>
  <c r="K101" i="11" s="1"/>
  <c r="J101" i="11"/>
  <c r="J101" i="11" a="1"/>
  <c r="I101" i="11" a="1"/>
  <c r="I101" i="11" s="1"/>
  <c r="H101" i="11" a="1"/>
  <c r="H101" i="11" s="1"/>
  <c r="G101" i="11" a="1"/>
  <c r="G101" i="11" s="1"/>
  <c r="F101" i="11" a="1"/>
  <c r="F101" i="11" s="1"/>
  <c r="E101" i="11" a="1"/>
  <c r="E101" i="11" s="1"/>
  <c r="D101" i="11" a="1"/>
  <c r="D101" i="11" s="1"/>
  <c r="C101" i="11" a="1"/>
  <c r="C101" i="11" s="1"/>
  <c r="EH100" i="11" a="1"/>
  <c r="EH100" i="11" s="1"/>
  <c r="EG100" i="11" a="1"/>
  <c r="EG100" i="11" s="1"/>
  <c r="EF100" i="11" a="1"/>
  <c r="EF100" i="11" s="1"/>
  <c r="EE100" i="11" a="1"/>
  <c r="EE100" i="11" s="1"/>
  <c r="ED100" i="11" a="1"/>
  <c r="ED100" i="11" s="1"/>
  <c r="EC100" i="11" a="1"/>
  <c r="EC100" i="11" s="1"/>
  <c r="EB100" i="11" a="1"/>
  <c r="EB100" i="11" s="1"/>
  <c r="EA100" i="11"/>
  <c r="EA100" i="11" a="1"/>
  <c r="DZ100" i="11" a="1"/>
  <c r="DZ100" i="11" s="1"/>
  <c r="DY100" i="11" a="1"/>
  <c r="DY100" i="11" s="1"/>
  <c r="DX100" i="11" a="1"/>
  <c r="DX100" i="11" s="1"/>
  <c r="DW100" i="11" a="1"/>
  <c r="DW100" i="11" s="1"/>
  <c r="DV100" i="11" a="1"/>
  <c r="DV100" i="11" s="1"/>
  <c r="DU100" i="11" a="1"/>
  <c r="DU100" i="11" s="1"/>
  <c r="DT100" i="11" a="1"/>
  <c r="DT100" i="11" s="1"/>
  <c r="DS100" i="11" a="1"/>
  <c r="DS100" i="11" s="1"/>
  <c r="DR100" i="11" a="1"/>
  <c r="DR100" i="11" s="1"/>
  <c r="DQ100" i="11" a="1"/>
  <c r="DQ100" i="11" s="1"/>
  <c r="DP100" i="11" a="1"/>
  <c r="DP100" i="11" s="1"/>
  <c r="DO100" i="11" a="1"/>
  <c r="DO100" i="11" s="1"/>
  <c r="DN100" i="11" a="1"/>
  <c r="DN100" i="11" s="1"/>
  <c r="DM100" i="11" a="1"/>
  <c r="DM100" i="11" s="1"/>
  <c r="DL100" i="11" a="1"/>
  <c r="DL100" i="11" s="1"/>
  <c r="DK100" i="11" a="1"/>
  <c r="DK100" i="11" s="1"/>
  <c r="DJ100" i="11" a="1"/>
  <c r="DJ100" i="11" s="1"/>
  <c r="DI100" i="11" a="1"/>
  <c r="DI100" i="11" s="1"/>
  <c r="DH100" i="11" a="1"/>
  <c r="DH100" i="11" s="1"/>
  <c r="DG100" i="11"/>
  <c r="DG100" i="11" a="1"/>
  <c r="DF100" i="11" a="1"/>
  <c r="DF100" i="11" s="1"/>
  <c r="DE100" i="11" a="1"/>
  <c r="DE100" i="11" s="1"/>
  <c r="DD100" i="11" a="1"/>
  <c r="DD100" i="11" s="1"/>
  <c r="DC100" i="11" a="1"/>
  <c r="DC100" i="11" s="1"/>
  <c r="DB100" i="11" a="1"/>
  <c r="DB100" i="11" s="1"/>
  <c r="DA100" i="11" a="1"/>
  <c r="DA100" i="11" s="1"/>
  <c r="CZ100" i="11" a="1"/>
  <c r="CZ100" i="11" s="1"/>
  <c r="CY100" i="11" a="1"/>
  <c r="CY100" i="11" s="1"/>
  <c r="CX100" i="11" a="1"/>
  <c r="CX100" i="11" s="1"/>
  <c r="CW100" i="11" a="1"/>
  <c r="CW100" i="11" s="1"/>
  <c r="CV100" i="11" a="1"/>
  <c r="CV100" i="11" s="1"/>
  <c r="CU100" i="11" a="1"/>
  <c r="CU100" i="11" s="1"/>
  <c r="CT100" i="11" a="1"/>
  <c r="CT100" i="11" s="1"/>
  <c r="CS100" i="11" a="1"/>
  <c r="CS100" i="11" s="1"/>
  <c r="CR100" i="11" a="1"/>
  <c r="CR100" i="11" s="1"/>
  <c r="CQ100" i="11" a="1"/>
  <c r="CQ100" i="11" s="1"/>
  <c r="CP100" i="11" a="1"/>
  <c r="CP100" i="11" s="1"/>
  <c r="CN100" i="11" a="1"/>
  <c r="CN100" i="11" s="1"/>
  <c r="CM100" i="11" a="1"/>
  <c r="CM100" i="11" s="1"/>
  <c r="CL100" i="11"/>
  <c r="CL100" i="11" a="1"/>
  <c r="CK100" i="11" a="1"/>
  <c r="CK100" i="11" s="1"/>
  <c r="CJ100" i="11" a="1"/>
  <c r="CJ100" i="11" s="1"/>
  <c r="CI100" i="11" a="1"/>
  <c r="CI100" i="11" s="1"/>
  <c r="CH100" i="11" a="1"/>
  <c r="CH100" i="11" s="1"/>
  <c r="CG100" i="11" a="1"/>
  <c r="CG100" i="11" s="1"/>
  <c r="CF100" i="11" a="1"/>
  <c r="CF100" i="11" s="1"/>
  <c r="CE100" i="11" a="1"/>
  <c r="CE100" i="11" s="1"/>
  <c r="CD100" i="11" a="1"/>
  <c r="CD100" i="11" s="1"/>
  <c r="CC100" i="11" a="1"/>
  <c r="CC100" i="11" s="1"/>
  <c r="CB100" i="11" a="1"/>
  <c r="CB100" i="11" s="1"/>
  <c r="CA100" i="11" a="1"/>
  <c r="CA100" i="11" s="1"/>
  <c r="BZ100" i="11" a="1"/>
  <c r="BZ100" i="11" s="1"/>
  <c r="BY100" i="11" a="1"/>
  <c r="BY100" i="11" s="1"/>
  <c r="BX100" i="11" a="1"/>
  <c r="BX100" i="11" s="1"/>
  <c r="BW100" i="11" a="1"/>
  <c r="BW100" i="11" s="1"/>
  <c r="BV100" i="11" a="1"/>
  <c r="BV100" i="11" s="1"/>
  <c r="BU100" i="11" a="1"/>
  <c r="BU100" i="11" s="1"/>
  <c r="BT100" i="11" a="1"/>
  <c r="BT100" i="11" s="1"/>
  <c r="BS100" i="11" a="1"/>
  <c r="BS100" i="11" s="1"/>
  <c r="BR100" i="11" a="1"/>
  <c r="BR100" i="11" s="1"/>
  <c r="BQ100" i="11" a="1"/>
  <c r="BQ100" i="11" s="1"/>
  <c r="BP100" i="11" a="1"/>
  <c r="BP100" i="11" s="1"/>
  <c r="BO100" i="11" a="1"/>
  <c r="BO100" i="11" s="1"/>
  <c r="BN100" i="11"/>
  <c r="BN100" i="11" a="1"/>
  <c r="BM100" i="11" a="1"/>
  <c r="BM100" i="11" s="1"/>
  <c r="BL100" i="11" a="1"/>
  <c r="BL100" i="11" s="1"/>
  <c r="BK100" i="11" a="1"/>
  <c r="BK100" i="11" s="1"/>
  <c r="BJ100" i="11" a="1"/>
  <c r="BJ100" i="11" s="1"/>
  <c r="BI100" i="11" a="1"/>
  <c r="BI100" i="11" s="1"/>
  <c r="BH100" i="11" a="1"/>
  <c r="BH100" i="11" s="1"/>
  <c r="BG100" i="11" a="1"/>
  <c r="BG100" i="11" s="1"/>
  <c r="BF100" i="11" a="1"/>
  <c r="BF100" i="11" s="1"/>
  <c r="BE100" i="11" a="1"/>
  <c r="BE100" i="11" s="1"/>
  <c r="BD100" i="11" a="1"/>
  <c r="BD100" i="11" s="1"/>
  <c r="BC100" i="11" a="1"/>
  <c r="BC100" i="11" s="1"/>
  <c r="BB100" i="11" a="1"/>
  <c r="BB100" i="11" s="1"/>
  <c r="BA100" i="11" a="1"/>
  <c r="BA100" i="11" s="1"/>
  <c r="AZ100" i="11" a="1"/>
  <c r="AZ100" i="11" s="1"/>
  <c r="AY100" i="11" a="1"/>
  <c r="AY100" i="11" s="1"/>
  <c r="AX100" i="11" a="1"/>
  <c r="AX100" i="11" s="1"/>
  <c r="AW100" i="11" a="1"/>
  <c r="AW100" i="11" s="1"/>
  <c r="AV100" i="11" a="1"/>
  <c r="AV100" i="11" s="1"/>
  <c r="AU100" i="11" a="1"/>
  <c r="AU100" i="11" s="1"/>
  <c r="AT100" i="11" a="1"/>
  <c r="AT100" i="11" s="1"/>
  <c r="AS100" i="11" a="1"/>
  <c r="AS100" i="11" s="1"/>
  <c r="AR100" i="11" a="1"/>
  <c r="AR100" i="11" s="1"/>
  <c r="AQ100" i="11" a="1"/>
  <c r="AQ100" i="11" s="1"/>
  <c r="AP100" i="11" a="1"/>
  <c r="AP100" i="11" s="1"/>
  <c r="AO100" i="11" a="1"/>
  <c r="AO100" i="11" s="1"/>
  <c r="AN100" i="11" a="1"/>
  <c r="AN100" i="11" s="1"/>
  <c r="AM100" i="11" a="1"/>
  <c r="AM100" i="11" s="1"/>
  <c r="AL100" i="11" a="1"/>
  <c r="AL100" i="11" s="1"/>
  <c r="AK100" i="11" a="1"/>
  <c r="AK100" i="11" s="1"/>
  <c r="AJ100" i="11" a="1"/>
  <c r="AJ100" i="11" s="1"/>
  <c r="AI100" i="11" a="1"/>
  <c r="AI100" i="11" s="1"/>
  <c r="AH100" i="11" a="1"/>
  <c r="AH100" i="11" s="1"/>
  <c r="AG100" i="11" a="1"/>
  <c r="AG100" i="11" s="1"/>
  <c r="AF100" i="11" a="1"/>
  <c r="AF100" i="11" s="1"/>
  <c r="AE100" i="11"/>
  <c r="AE100" i="11" a="1"/>
  <c r="AD100" i="11" a="1"/>
  <c r="AD100" i="11" s="1"/>
  <c r="AC100" i="11" a="1"/>
  <c r="AC100" i="11" s="1"/>
  <c r="AB100" i="11" a="1"/>
  <c r="AB100" i="11" s="1"/>
  <c r="AA100" i="11" a="1"/>
  <c r="AA100" i="11" s="1"/>
  <c r="Z100" i="11" a="1"/>
  <c r="Z100" i="11" s="1"/>
  <c r="Y100" i="11" a="1"/>
  <c r="Y100" i="11" s="1"/>
  <c r="X100" i="11" a="1"/>
  <c r="X100" i="11" s="1"/>
  <c r="W100" i="11" a="1"/>
  <c r="W100" i="11" s="1"/>
  <c r="V100" i="11" a="1"/>
  <c r="V100" i="11" s="1"/>
  <c r="U100" i="11" a="1"/>
  <c r="U100" i="11" s="1"/>
  <c r="T100" i="11" a="1"/>
  <c r="T100" i="11" s="1"/>
  <c r="S100" i="11" a="1"/>
  <c r="S100" i="11" s="1"/>
  <c r="R100" i="11" a="1"/>
  <c r="R100" i="11" s="1"/>
  <c r="Q100" i="11"/>
  <c r="Q100" i="11" a="1"/>
  <c r="P100" i="11" a="1"/>
  <c r="P100" i="11" s="1"/>
  <c r="O100" i="11"/>
  <c r="O100" i="11" a="1"/>
  <c r="N100" i="11" a="1"/>
  <c r="N100" i="11" s="1"/>
  <c r="M100" i="11" a="1"/>
  <c r="M100" i="11" s="1"/>
  <c r="L100" i="11" a="1"/>
  <c r="L100" i="11" s="1"/>
  <c r="K100" i="11" a="1"/>
  <c r="K100" i="11" s="1"/>
  <c r="J100" i="11" a="1"/>
  <c r="J100" i="11" s="1"/>
  <c r="I100" i="11" a="1"/>
  <c r="I100" i="11" s="1"/>
  <c r="H100" i="11" a="1"/>
  <c r="H100" i="11" s="1"/>
  <c r="G100" i="11"/>
  <c r="G100" i="11" a="1"/>
  <c r="F100" i="11" a="1"/>
  <c r="F100" i="11" s="1"/>
  <c r="E100" i="11" a="1"/>
  <c r="E100" i="11" s="1"/>
  <c r="D100" i="11" a="1"/>
  <c r="D100" i="11" s="1"/>
  <c r="C100" i="11" a="1"/>
  <c r="C100" i="11" s="1"/>
  <c r="EH99" i="11" a="1"/>
  <c r="EH99" i="11" s="1"/>
  <c r="EG99" i="11" a="1"/>
  <c r="EG99" i="11" s="1"/>
  <c r="EF99" i="11" a="1"/>
  <c r="EF99" i="11" s="1"/>
  <c r="EE99" i="11" a="1"/>
  <c r="EE99" i="11" s="1"/>
  <c r="ED99" i="11" a="1"/>
  <c r="ED99" i="11" s="1"/>
  <c r="EC99" i="11" a="1"/>
  <c r="EC99" i="11" s="1"/>
  <c r="EB99" i="11" a="1"/>
  <c r="EB99" i="11" s="1"/>
  <c r="EA99" i="11" a="1"/>
  <c r="EA99" i="11" s="1"/>
  <c r="DZ99" i="11" a="1"/>
  <c r="DZ99" i="11" s="1"/>
  <c r="DY99" i="11" a="1"/>
  <c r="DY99" i="11" s="1"/>
  <c r="DX99" i="11" a="1"/>
  <c r="DX99" i="11" s="1"/>
  <c r="DW99" i="11" a="1"/>
  <c r="DW99" i="11" s="1"/>
  <c r="DV99" i="11" a="1"/>
  <c r="DV99" i="11" s="1"/>
  <c r="DU99" i="11" a="1"/>
  <c r="DU99" i="11" s="1"/>
  <c r="DT99" i="11" a="1"/>
  <c r="DT99" i="11" s="1"/>
  <c r="DS99" i="11" a="1"/>
  <c r="DS99" i="11" s="1"/>
  <c r="DR99" i="11" a="1"/>
  <c r="DR99" i="11" s="1"/>
  <c r="DQ99" i="11" a="1"/>
  <c r="DQ99" i="11" s="1"/>
  <c r="DP99" i="11" a="1"/>
  <c r="DP99" i="11" s="1"/>
  <c r="DO99" i="11" a="1"/>
  <c r="DO99" i="11" s="1"/>
  <c r="DN99" i="11" a="1"/>
  <c r="DN99" i="11" s="1"/>
  <c r="DM99" i="11" a="1"/>
  <c r="DM99" i="11" s="1"/>
  <c r="DL99" i="11" a="1"/>
  <c r="DL99" i="11" s="1"/>
  <c r="DK99" i="11" a="1"/>
  <c r="DK99" i="11" s="1"/>
  <c r="DJ99" i="11" a="1"/>
  <c r="DJ99" i="11" s="1"/>
  <c r="DI99" i="11" a="1"/>
  <c r="DI99" i="11" s="1"/>
  <c r="DH99" i="11" a="1"/>
  <c r="DH99" i="11" s="1"/>
  <c r="DG99" i="11" a="1"/>
  <c r="DG99" i="11" s="1"/>
  <c r="DF99" i="11" a="1"/>
  <c r="DF99" i="11" s="1"/>
  <c r="DE99" i="11" a="1"/>
  <c r="DE99" i="11" s="1"/>
  <c r="DD99" i="11" a="1"/>
  <c r="DD99" i="11" s="1"/>
  <c r="DC99" i="11" a="1"/>
  <c r="DC99" i="11" s="1"/>
  <c r="DB99" i="11" a="1"/>
  <c r="DB99" i="11" s="1"/>
  <c r="DA99" i="11" a="1"/>
  <c r="DA99" i="11" s="1"/>
  <c r="CZ99" i="11" a="1"/>
  <c r="CZ99" i="11" s="1"/>
  <c r="CY99" i="11" a="1"/>
  <c r="CY99" i="11" s="1"/>
  <c r="CX99" i="11"/>
  <c r="CX99" i="11" a="1"/>
  <c r="CW99" i="11" a="1"/>
  <c r="CW99" i="11" s="1"/>
  <c r="CV99" i="11" a="1"/>
  <c r="CV99" i="11" s="1"/>
  <c r="CU99" i="11" a="1"/>
  <c r="CU99" i="11" s="1"/>
  <c r="CT99" i="11" a="1"/>
  <c r="CT99" i="11" s="1"/>
  <c r="CS99" i="11" a="1"/>
  <c r="CS99" i="11" s="1"/>
  <c r="CR99" i="11" a="1"/>
  <c r="CR99" i="11" s="1"/>
  <c r="CQ99" i="11" a="1"/>
  <c r="CQ99" i="11" s="1"/>
  <c r="CP99" i="11" a="1"/>
  <c r="CP99" i="11" s="1"/>
  <c r="CO99" i="11" a="1"/>
  <c r="CO99" i="11" s="1"/>
  <c r="CM99" i="11"/>
  <c r="CM99" i="11" a="1"/>
  <c r="CL99" i="11" a="1"/>
  <c r="CL99" i="11" s="1"/>
  <c r="CK99" i="11" a="1"/>
  <c r="CK99" i="11" s="1"/>
  <c r="CJ99" i="11" a="1"/>
  <c r="CJ99" i="11" s="1"/>
  <c r="CI99" i="11" a="1"/>
  <c r="CI99" i="11" s="1"/>
  <c r="CH99" i="11" a="1"/>
  <c r="CH99" i="11" s="1"/>
  <c r="CG99" i="11" a="1"/>
  <c r="CG99" i="11" s="1"/>
  <c r="CF99" i="11" a="1"/>
  <c r="CF99" i="11" s="1"/>
  <c r="CE99" i="11"/>
  <c r="CE99" i="11" a="1"/>
  <c r="CD99" i="11" a="1"/>
  <c r="CD99" i="11" s="1"/>
  <c r="CC99" i="11" a="1"/>
  <c r="CC99" i="11" s="1"/>
  <c r="CB99" i="11" a="1"/>
  <c r="CB99" i="11" s="1"/>
  <c r="CA99" i="11" a="1"/>
  <c r="CA99" i="11" s="1"/>
  <c r="BZ99" i="11" a="1"/>
  <c r="BZ99" i="11" s="1"/>
  <c r="BY99" i="11" a="1"/>
  <c r="BY99" i="11" s="1"/>
  <c r="BX99" i="11" a="1"/>
  <c r="BX99" i="11" s="1"/>
  <c r="BW99" i="11" a="1"/>
  <c r="BW99" i="11" s="1"/>
  <c r="BV99" i="11" a="1"/>
  <c r="BV99" i="11" s="1"/>
  <c r="BU99" i="11" a="1"/>
  <c r="BU99" i="11" s="1"/>
  <c r="BT99" i="11" a="1"/>
  <c r="BT99" i="11" s="1"/>
  <c r="BS99" i="11" a="1"/>
  <c r="BS99" i="11" s="1"/>
  <c r="BR99" i="11" a="1"/>
  <c r="BR99" i="11" s="1"/>
  <c r="BQ99" i="11"/>
  <c r="BQ99" i="11" a="1"/>
  <c r="BP99" i="11" a="1"/>
  <c r="BP99" i="11" s="1"/>
  <c r="BO99" i="11" a="1"/>
  <c r="BO99" i="11" s="1"/>
  <c r="BN99" i="11" a="1"/>
  <c r="BN99" i="11" s="1"/>
  <c r="BM99" i="11" a="1"/>
  <c r="BM99" i="11" s="1"/>
  <c r="BL99" i="11" a="1"/>
  <c r="BL99" i="11" s="1"/>
  <c r="BK99" i="11" a="1"/>
  <c r="BK99" i="11" s="1"/>
  <c r="BJ99" i="11" a="1"/>
  <c r="BJ99" i="11" s="1"/>
  <c r="BI99" i="11" a="1"/>
  <c r="BI99" i="11" s="1"/>
  <c r="BH99" i="11" a="1"/>
  <c r="BH99" i="11" s="1"/>
  <c r="BG99" i="11"/>
  <c r="BG99" i="11" a="1"/>
  <c r="BF99" i="11" a="1"/>
  <c r="BF99" i="11" s="1"/>
  <c r="BE99" i="11" a="1"/>
  <c r="BE99" i="11" s="1"/>
  <c r="BD99" i="11" a="1"/>
  <c r="BD99" i="11" s="1"/>
  <c r="BC99" i="11" a="1"/>
  <c r="BC99" i="11" s="1"/>
  <c r="BB99" i="11" a="1"/>
  <c r="BB99" i="11" s="1"/>
  <c r="BA99" i="11" a="1"/>
  <c r="BA99" i="11" s="1"/>
  <c r="AZ99" i="11" a="1"/>
  <c r="AZ99" i="11" s="1"/>
  <c r="AY99" i="11" a="1"/>
  <c r="AY99" i="11" s="1"/>
  <c r="AX99" i="11" a="1"/>
  <c r="AX99" i="11" s="1"/>
  <c r="AW99" i="11" a="1"/>
  <c r="AW99" i="11" s="1"/>
  <c r="AV99" i="11" a="1"/>
  <c r="AV99" i="11" s="1"/>
  <c r="AU99" i="11" a="1"/>
  <c r="AU99" i="11" s="1"/>
  <c r="AT99" i="11" a="1"/>
  <c r="AT99" i="11" s="1"/>
  <c r="AS99" i="11" a="1"/>
  <c r="AS99" i="11" s="1"/>
  <c r="AR99" i="11" a="1"/>
  <c r="AR99" i="11" s="1"/>
  <c r="AQ99" i="11" a="1"/>
  <c r="AQ99" i="11" s="1"/>
  <c r="AP99" i="11" a="1"/>
  <c r="AP99" i="11" s="1"/>
  <c r="AO99" i="11" a="1"/>
  <c r="AO99" i="11" s="1"/>
  <c r="AN99" i="11" a="1"/>
  <c r="AN99" i="11" s="1"/>
  <c r="AM99" i="11" a="1"/>
  <c r="AM99" i="11" s="1"/>
  <c r="AL99" i="11" a="1"/>
  <c r="AL99" i="11" s="1"/>
  <c r="AK99" i="11" a="1"/>
  <c r="AK99" i="11" s="1"/>
  <c r="AJ99" i="11" a="1"/>
  <c r="AJ99" i="11" s="1"/>
  <c r="AI99" i="11" a="1"/>
  <c r="AI99" i="11" s="1"/>
  <c r="AH99" i="11" a="1"/>
  <c r="AH99" i="11" s="1"/>
  <c r="AG99" i="11" a="1"/>
  <c r="AG99" i="11" s="1"/>
  <c r="AF99" i="11" a="1"/>
  <c r="AF99" i="11" s="1"/>
  <c r="AE99" i="11" a="1"/>
  <c r="AE99" i="11" s="1"/>
  <c r="AD99" i="11" a="1"/>
  <c r="AD99" i="11" s="1"/>
  <c r="AC99" i="11" a="1"/>
  <c r="AC99" i="11" s="1"/>
  <c r="AB99" i="11" a="1"/>
  <c r="AB99" i="11" s="1"/>
  <c r="AA99" i="11"/>
  <c r="AA99" i="11" a="1"/>
  <c r="Z99" i="11" a="1"/>
  <c r="Z99" i="11" s="1"/>
  <c r="Y99" i="11" a="1"/>
  <c r="Y99" i="11" s="1"/>
  <c r="X99" i="11" a="1"/>
  <c r="X99" i="11" s="1"/>
  <c r="W99" i="11" a="1"/>
  <c r="W99" i="11" s="1"/>
  <c r="V99" i="11" a="1"/>
  <c r="V99" i="11" s="1"/>
  <c r="U99" i="11" a="1"/>
  <c r="U99" i="11" s="1"/>
  <c r="T99" i="11" a="1"/>
  <c r="T99" i="11" s="1"/>
  <c r="S99" i="11" a="1"/>
  <c r="S99" i="11" s="1"/>
  <c r="R99" i="11" a="1"/>
  <c r="R99" i="11" s="1"/>
  <c r="Q99" i="11" a="1"/>
  <c r="Q99" i="11" s="1"/>
  <c r="P99" i="11" a="1"/>
  <c r="P99" i="11" s="1"/>
  <c r="O99" i="11" a="1"/>
  <c r="O99" i="11" s="1"/>
  <c r="N99" i="11" a="1"/>
  <c r="N99" i="11" s="1"/>
  <c r="M99" i="11" a="1"/>
  <c r="M99" i="11" s="1"/>
  <c r="L99" i="11" a="1"/>
  <c r="L99" i="11" s="1"/>
  <c r="K99" i="11" a="1"/>
  <c r="K99" i="11" s="1"/>
  <c r="J99" i="11" a="1"/>
  <c r="J99" i="11" s="1"/>
  <c r="I99" i="11" a="1"/>
  <c r="I99" i="11" s="1"/>
  <c r="H99" i="11" a="1"/>
  <c r="H99" i="11" s="1"/>
  <c r="G99" i="11" a="1"/>
  <c r="G99" i="11" s="1"/>
  <c r="F99" i="11" a="1"/>
  <c r="F99" i="11" s="1"/>
  <c r="E99" i="11" a="1"/>
  <c r="E99" i="11" s="1"/>
  <c r="D99" i="11" a="1"/>
  <c r="D99" i="11" s="1"/>
  <c r="C99" i="11"/>
  <c r="C99" i="11" a="1"/>
  <c r="EH98" i="11"/>
  <c r="EH98" i="11" a="1"/>
  <c r="EG98" i="11" a="1"/>
  <c r="EG98" i="11" s="1"/>
  <c r="EF98" i="11" a="1"/>
  <c r="EF98" i="11" s="1"/>
  <c r="EE98" i="11" a="1"/>
  <c r="EE98" i="11" s="1"/>
  <c r="ED98" i="11" a="1"/>
  <c r="ED98" i="11" s="1"/>
  <c r="EC98" i="11" a="1"/>
  <c r="EC98" i="11" s="1"/>
  <c r="EB98" i="11" a="1"/>
  <c r="EB98" i="11" s="1"/>
  <c r="EA98" i="11" a="1"/>
  <c r="EA98" i="11" s="1"/>
  <c r="DZ98" i="11"/>
  <c r="DZ98" i="11" a="1"/>
  <c r="DY98" i="11" a="1"/>
  <c r="DY98" i="11" s="1"/>
  <c r="DX98" i="11" a="1"/>
  <c r="DX98" i="11" s="1"/>
  <c r="DW98" i="11" a="1"/>
  <c r="DW98" i="11" s="1"/>
  <c r="DV98" i="11" a="1"/>
  <c r="DV98" i="11" s="1"/>
  <c r="DU98" i="11" a="1"/>
  <c r="DU98" i="11" s="1"/>
  <c r="DT98" i="11" a="1"/>
  <c r="DT98" i="11" s="1"/>
  <c r="DS98" i="11" a="1"/>
  <c r="DS98" i="11" s="1"/>
  <c r="DR98" i="11" a="1"/>
  <c r="DR98" i="11" s="1"/>
  <c r="DQ98" i="11" a="1"/>
  <c r="DQ98" i="11" s="1"/>
  <c r="DP98" i="11"/>
  <c r="DP98" i="11" a="1"/>
  <c r="DO98" i="11" a="1"/>
  <c r="DO98" i="11" s="1"/>
  <c r="DN98" i="11" a="1"/>
  <c r="DN98" i="11" s="1"/>
  <c r="DM98" i="11" a="1"/>
  <c r="DM98" i="11" s="1"/>
  <c r="DL98" i="11" a="1"/>
  <c r="DL98" i="11" s="1"/>
  <c r="DK98" i="11" a="1"/>
  <c r="DK98" i="11" s="1"/>
  <c r="DJ98" i="11" a="1"/>
  <c r="DJ98" i="11" s="1"/>
  <c r="DI98" i="11" a="1"/>
  <c r="DI98" i="11" s="1"/>
  <c r="DH98" i="11"/>
  <c r="DH98" i="11" a="1"/>
  <c r="DG98" i="11" a="1"/>
  <c r="DG98" i="11" s="1"/>
  <c r="DF98" i="11" a="1"/>
  <c r="DF98" i="11" s="1"/>
  <c r="DE98" i="11" a="1"/>
  <c r="DE98" i="11" s="1"/>
  <c r="DD98" i="11" a="1"/>
  <c r="DD98" i="11" s="1"/>
  <c r="DC98" i="11" a="1"/>
  <c r="DC98" i="11" s="1"/>
  <c r="DB98" i="11"/>
  <c r="DB98" i="11" a="1"/>
  <c r="DA98" i="11" a="1"/>
  <c r="DA98" i="11" s="1"/>
  <c r="CZ98" i="11" a="1"/>
  <c r="CZ98" i="11" s="1"/>
  <c r="CY98" i="11" a="1"/>
  <c r="CY98" i="11" s="1"/>
  <c r="CX98" i="11" a="1"/>
  <c r="CX98" i="11" s="1"/>
  <c r="CW98" i="11" a="1"/>
  <c r="CW98" i="11" s="1"/>
  <c r="CV98" i="11" a="1"/>
  <c r="CV98" i="11" s="1"/>
  <c r="CU98" i="11" a="1"/>
  <c r="CU98" i="11" s="1"/>
  <c r="CT98" i="11"/>
  <c r="CT98" i="11" a="1"/>
  <c r="CS98" i="11" a="1"/>
  <c r="CS98" i="11" s="1"/>
  <c r="CR98" i="11"/>
  <c r="CR98" i="11" a="1"/>
  <c r="CQ98" i="11" a="1"/>
  <c r="CQ98" i="11" s="1"/>
  <c r="CP98" i="11" a="1"/>
  <c r="CP98" i="11" s="1"/>
  <c r="CO98" i="11" a="1"/>
  <c r="CO98" i="11" s="1"/>
  <c r="CN98" i="11" a="1"/>
  <c r="CN98" i="11" s="1"/>
  <c r="CL98" i="11" a="1"/>
  <c r="CL98" i="11" s="1"/>
  <c r="CK98" i="11" a="1"/>
  <c r="CK98" i="11" s="1"/>
  <c r="CJ98" i="11" a="1"/>
  <c r="CJ98" i="11" s="1"/>
  <c r="CI98" i="11" a="1"/>
  <c r="CI98" i="11" s="1"/>
  <c r="CH98" i="11" a="1"/>
  <c r="CH98" i="11" s="1"/>
  <c r="CG98" i="11" a="1"/>
  <c r="CG98" i="11" s="1"/>
  <c r="CF98" i="11" a="1"/>
  <c r="CF98" i="11" s="1"/>
  <c r="CE98" i="11" a="1"/>
  <c r="CE98" i="11" s="1"/>
  <c r="CD98" i="11" a="1"/>
  <c r="CD98" i="11" s="1"/>
  <c r="CC98" i="11"/>
  <c r="CC98" i="11" a="1"/>
  <c r="CB98" i="11" a="1"/>
  <c r="CB98" i="11" s="1"/>
  <c r="CA98" i="11" a="1"/>
  <c r="CA98" i="11" s="1"/>
  <c r="BZ98" i="11" a="1"/>
  <c r="BZ98" i="11" s="1"/>
  <c r="BY98" i="11" a="1"/>
  <c r="BY98" i="11" s="1"/>
  <c r="BX98" i="11" a="1"/>
  <c r="BX98" i="11" s="1"/>
  <c r="BW98" i="11" a="1"/>
  <c r="BW98" i="11" s="1"/>
  <c r="BV98" i="11" a="1"/>
  <c r="BV98" i="11" s="1"/>
  <c r="BU98" i="11" a="1"/>
  <c r="BU98" i="11" s="1"/>
  <c r="BT98" i="11" a="1"/>
  <c r="BT98" i="11" s="1"/>
  <c r="BS98" i="11" a="1"/>
  <c r="BS98" i="11" s="1"/>
  <c r="BR98" i="11" a="1"/>
  <c r="BR98" i="11" s="1"/>
  <c r="BQ98" i="11" a="1"/>
  <c r="BQ98" i="11" s="1"/>
  <c r="BP98" i="11" a="1"/>
  <c r="BP98" i="11" s="1"/>
  <c r="BO98" i="11" a="1"/>
  <c r="BO98" i="11" s="1"/>
  <c r="BN98" i="11" a="1"/>
  <c r="BN98" i="11" s="1"/>
  <c r="BM98" i="11" a="1"/>
  <c r="BM98" i="11" s="1"/>
  <c r="BL98" i="11" a="1"/>
  <c r="BL98" i="11" s="1"/>
  <c r="BK98" i="11" a="1"/>
  <c r="BK98" i="11" s="1"/>
  <c r="BJ98" i="11" a="1"/>
  <c r="BJ98" i="11" s="1"/>
  <c r="BI98" i="11" a="1"/>
  <c r="BI98" i="11" s="1"/>
  <c r="BH98" i="11" a="1"/>
  <c r="BH98" i="11" s="1"/>
  <c r="BG98" i="11" a="1"/>
  <c r="BG98" i="11" s="1"/>
  <c r="BF98" i="11" a="1"/>
  <c r="BF98" i="11" s="1"/>
  <c r="BE98" i="11"/>
  <c r="BE98" i="11" a="1"/>
  <c r="BD98" i="11" a="1"/>
  <c r="BD98" i="11" s="1"/>
  <c r="BC98" i="11" a="1"/>
  <c r="BC98" i="11" s="1"/>
  <c r="BB98" i="11" a="1"/>
  <c r="BB98" i="11" s="1"/>
  <c r="BA98" i="11" a="1"/>
  <c r="BA98" i="11" s="1"/>
  <c r="AZ98" i="11" a="1"/>
  <c r="AZ98" i="11" s="1"/>
  <c r="AY98" i="11" a="1"/>
  <c r="AY98" i="11" s="1"/>
  <c r="AX98" i="11" a="1"/>
  <c r="AX98" i="11" s="1"/>
  <c r="AW98" i="11" a="1"/>
  <c r="AW98" i="11" s="1"/>
  <c r="AV98" i="11" a="1"/>
  <c r="AV98" i="11" s="1"/>
  <c r="AU98" i="11"/>
  <c r="AU98" i="11" a="1"/>
  <c r="AT98" i="11" a="1"/>
  <c r="AT98" i="11" s="1"/>
  <c r="AS98" i="11" a="1"/>
  <c r="AS98" i="11" s="1"/>
  <c r="AR98" i="11" a="1"/>
  <c r="AR98" i="11" s="1"/>
  <c r="AQ98" i="11" a="1"/>
  <c r="AQ98" i="11" s="1"/>
  <c r="AP98" i="11" a="1"/>
  <c r="AP98" i="11" s="1"/>
  <c r="AO98" i="11" a="1"/>
  <c r="AO98" i="11" s="1"/>
  <c r="AN98" i="11" a="1"/>
  <c r="AN98" i="11" s="1"/>
  <c r="AM98" i="11" a="1"/>
  <c r="AM98" i="11" s="1"/>
  <c r="AL98" i="11" a="1"/>
  <c r="AL98" i="11" s="1"/>
  <c r="AK98" i="11" a="1"/>
  <c r="AK98" i="11" s="1"/>
  <c r="AJ98" i="11" a="1"/>
  <c r="AJ98" i="11" s="1"/>
  <c r="AI98" i="11" a="1"/>
  <c r="AI98" i="11" s="1"/>
  <c r="AH98" i="11" a="1"/>
  <c r="AH98" i="11" s="1"/>
  <c r="AG98" i="11"/>
  <c r="AG98" i="11" a="1"/>
  <c r="AF98" i="11" a="1"/>
  <c r="AF98" i="11" s="1"/>
  <c r="AE98" i="11" a="1"/>
  <c r="AE98" i="11" s="1"/>
  <c r="AD98" i="11" a="1"/>
  <c r="AD98" i="11" s="1"/>
  <c r="AC98" i="11" a="1"/>
  <c r="AC98" i="11" s="1"/>
  <c r="AB98" i="11" a="1"/>
  <c r="AB98" i="11" s="1"/>
  <c r="AA98" i="11" a="1"/>
  <c r="AA98" i="11" s="1"/>
  <c r="Z98" i="11" a="1"/>
  <c r="Z98" i="11" s="1"/>
  <c r="Y98" i="11"/>
  <c r="Y98" i="11" a="1"/>
  <c r="X98" i="11" a="1"/>
  <c r="X98" i="11" s="1"/>
  <c r="W98" i="11" a="1"/>
  <c r="W98" i="11" s="1"/>
  <c r="V98" i="11" a="1"/>
  <c r="V98" i="11" s="1"/>
  <c r="U98" i="11" a="1"/>
  <c r="U98" i="11" s="1"/>
  <c r="T98" i="11" a="1"/>
  <c r="T98" i="11" s="1"/>
  <c r="S98" i="11" a="1"/>
  <c r="S98" i="11" s="1"/>
  <c r="R98" i="11" a="1"/>
  <c r="R98" i="11" s="1"/>
  <c r="Q98" i="11" a="1"/>
  <c r="Q98" i="11" s="1"/>
  <c r="P98" i="11" a="1"/>
  <c r="P98" i="11" s="1"/>
  <c r="O98" i="11"/>
  <c r="O98" i="11" a="1"/>
  <c r="N98" i="11" a="1"/>
  <c r="N98" i="11" s="1"/>
  <c r="M98" i="11" a="1"/>
  <c r="M98" i="11" s="1"/>
  <c r="L98" i="11" a="1"/>
  <c r="L98" i="11" s="1"/>
  <c r="K98" i="11" a="1"/>
  <c r="K98" i="11" s="1"/>
  <c r="J98" i="11" a="1"/>
  <c r="J98" i="11" s="1"/>
  <c r="I98" i="11" a="1"/>
  <c r="I98" i="11" s="1"/>
  <c r="H98" i="11" a="1"/>
  <c r="H98" i="11" s="1"/>
  <c r="G98" i="11" a="1"/>
  <c r="G98" i="11" s="1"/>
  <c r="F98" i="11" a="1"/>
  <c r="F98" i="11" s="1"/>
  <c r="E98" i="11" a="1"/>
  <c r="E98" i="11" s="1"/>
  <c r="D98" i="11" a="1"/>
  <c r="D98" i="11" s="1"/>
  <c r="C98" i="11" a="1"/>
  <c r="C98" i="11" s="1"/>
  <c r="EH97" i="11" a="1"/>
  <c r="EH97" i="11" s="1"/>
  <c r="EG97" i="11" a="1"/>
  <c r="EG97" i="11" s="1"/>
  <c r="EF97" i="11" a="1"/>
  <c r="EF97" i="11" s="1"/>
  <c r="EE97" i="11" a="1"/>
  <c r="EE97" i="11" s="1"/>
  <c r="ED97" i="11" a="1"/>
  <c r="ED97" i="11" s="1"/>
  <c r="EC97" i="11" a="1"/>
  <c r="EC97" i="11" s="1"/>
  <c r="EB97" i="11" a="1"/>
  <c r="EB97" i="11" s="1"/>
  <c r="EA97" i="11" a="1"/>
  <c r="EA97" i="11" s="1"/>
  <c r="DZ97" i="11" a="1"/>
  <c r="DZ97" i="11" s="1"/>
  <c r="DY97" i="11" a="1"/>
  <c r="DY97" i="11" s="1"/>
  <c r="DX97" i="11" a="1"/>
  <c r="DX97" i="11" s="1"/>
  <c r="DW97" i="11" a="1"/>
  <c r="DW97" i="11" s="1"/>
  <c r="DV97" i="11" a="1"/>
  <c r="DV97" i="11" s="1"/>
  <c r="DU97" i="11" a="1"/>
  <c r="DU97" i="11" s="1"/>
  <c r="DT97" i="11" a="1"/>
  <c r="DT97" i="11" s="1"/>
  <c r="DS97" i="11" a="1"/>
  <c r="DS97" i="11" s="1"/>
  <c r="DR97" i="11" a="1"/>
  <c r="DR97" i="11" s="1"/>
  <c r="DQ97" i="11" a="1"/>
  <c r="DQ97" i="11" s="1"/>
  <c r="DP97" i="11" a="1"/>
  <c r="DP97" i="11" s="1"/>
  <c r="DO97" i="11" a="1"/>
  <c r="DO97" i="11" s="1"/>
  <c r="DN97" i="11" a="1"/>
  <c r="DN97" i="11" s="1"/>
  <c r="DM97" i="11" a="1"/>
  <c r="DM97" i="11" s="1"/>
  <c r="DL97" i="11" a="1"/>
  <c r="DL97" i="11" s="1"/>
  <c r="DK97" i="11" a="1"/>
  <c r="DK97" i="11" s="1"/>
  <c r="DJ97" i="11" a="1"/>
  <c r="DJ97" i="11" s="1"/>
  <c r="DI97" i="11" a="1"/>
  <c r="DI97" i="11" s="1"/>
  <c r="DH97" i="11" a="1"/>
  <c r="DH97" i="11" s="1"/>
  <c r="DG97" i="11" a="1"/>
  <c r="DG97" i="11" s="1"/>
  <c r="DF97" i="11" a="1"/>
  <c r="DF97" i="11" s="1"/>
  <c r="DE97" i="11" a="1"/>
  <c r="DE97" i="11" s="1"/>
  <c r="DD97" i="11" a="1"/>
  <c r="DD97" i="11" s="1"/>
  <c r="DC97" i="11" a="1"/>
  <c r="DC97" i="11" s="1"/>
  <c r="DB97" i="11" a="1"/>
  <c r="DB97" i="11" s="1"/>
  <c r="DA97" i="11" a="1"/>
  <c r="DA97" i="11" s="1"/>
  <c r="CZ97" i="11" a="1"/>
  <c r="CZ97" i="11" s="1"/>
  <c r="CY97" i="11" a="1"/>
  <c r="CY97" i="11" s="1"/>
  <c r="CX97" i="11" a="1"/>
  <c r="CX97" i="11" s="1"/>
  <c r="CW97" i="11" a="1"/>
  <c r="CW97" i="11" s="1"/>
  <c r="CV97" i="11"/>
  <c r="CV97" i="11" a="1"/>
  <c r="CU97" i="11" a="1"/>
  <c r="CU97" i="11" s="1"/>
  <c r="CT97" i="11" a="1"/>
  <c r="CT97" i="11" s="1"/>
  <c r="CS97" i="11" a="1"/>
  <c r="CS97" i="11" s="1"/>
  <c r="CR97" i="11" a="1"/>
  <c r="CR97" i="11" s="1"/>
  <c r="CQ97" i="11" a="1"/>
  <c r="CQ97" i="11" s="1"/>
  <c r="CP97" i="11" a="1"/>
  <c r="CP97" i="11" s="1"/>
  <c r="CO97" i="11" a="1"/>
  <c r="CO97" i="11" s="1"/>
  <c r="CN97" i="11" a="1"/>
  <c r="CN97" i="11" s="1"/>
  <c r="CM97" i="11" a="1"/>
  <c r="CM97" i="11" s="1"/>
  <c r="CK97" i="11" a="1"/>
  <c r="CK97" i="11" s="1"/>
  <c r="CJ97" i="11" a="1"/>
  <c r="CJ97" i="11" s="1"/>
  <c r="CI97" i="11" a="1"/>
  <c r="CI97" i="11" s="1"/>
  <c r="CH97" i="11" a="1"/>
  <c r="CH97" i="11" s="1"/>
  <c r="CG97" i="11"/>
  <c r="CG97" i="11" a="1"/>
  <c r="CF97" i="11" a="1"/>
  <c r="CF97" i="11" s="1"/>
  <c r="CE97" i="11" a="1"/>
  <c r="CE97" i="11" s="1"/>
  <c r="CD97" i="11" a="1"/>
  <c r="CD97" i="11" s="1"/>
  <c r="CC97" i="11" a="1"/>
  <c r="CC97" i="11" s="1"/>
  <c r="CB97" i="11" a="1"/>
  <c r="CB97" i="11" s="1"/>
  <c r="CA97" i="11" a="1"/>
  <c r="CA97" i="11" s="1"/>
  <c r="BZ97" i="11" a="1"/>
  <c r="BZ97" i="11" s="1"/>
  <c r="BY97" i="11" a="1"/>
  <c r="BY97" i="11" s="1"/>
  <c r="BX97" i="11" a="1"/>
  <c r="BX97" i="11" s="1"/>
  <c r="BW97" i="11"/>
  <c r="BW97" i="11" a="1"/>
  <c r="BV97" i="11" a="1"/>
  <c r="BV97" i="11" s="1"/>
  <c r="BU97" i="11" a="1"/>
  <c r="BU97" i="11" s="1"/>
  <c r="BT97" i="11" a="1"/>
  <c r="BT97" i="11" s="1"/>
  <c r="BS97" i="11" a="1"/>
  <c r="BS97" i="11" s="1"/>
  <c r="BR97" i="11" a="1"/>
  <c r="BR97" i="11" s="1"/>
  <c r="BQ97" i="11" a="1"/>
  <c r="BQ97" i="11" s="1"/>
  <c r="BP97" i="11" a="1"/>
  <c r="BP97" i="11" s="1"/>
  <c r="BO97" i="11" a="1"/>
  <c r="BO97" i="11" s="1"/>
  <c r="BN97" i="11" a="1"/>
  <c r="BN97" i="11" s="1"/>
  <c r="BM97" i="11" a="1"/>
  <c r="BM97" i="11" s="1"/>
  <c r="BL97" i="11" a="1"/>
  <c r="BL97" i="11" s="1"/>
  <c r="BK97" i="11" a="1"/>
  <c r="BK97" i="11" s="1"/>
  <c r="BJ97" i="11" a="1"/>
  <c r="BJ97" i="11" s="1"/>
  <c r="BI97" i="11" a="1"/>
  <c r="BI97" i="11" s="1"/>
  <c r="BH97" i="11" a="1"/>
  <c r="BH97" i="11" s="1"/>
  <c r="BG97" i="11" a="1"/>
  <c r="BG97" i="11" s="1"/>
  <c r="BF97" i="11" a="1"/>
  <c r="BF97" i="11" s="1"/>
  <c r="BE97" i="11" a="1"/>
  <c r="BE97" i="11" s="1"/>
  <c r="BD97" i="11" a="1"/>
  <c r="BD97" i="11" s="1"/>
  <c r="BC97" i="11" a="1"/>
  <c r="BC97" i="11" s="1"/>
  <c r="BB97" i="11" a="1"/>
  <c r="BB97" i="11" s="1"/>
  <c r="BA97" i="11" a="1"/>
  <c r="BA97" i="11" s="1"/>
  <c r="AZ97" i="11" a="1"/>
  <c r="AZ97" i="11" s="1"/>
  <c r="AY97" i="11"/>
  <c r="AY97" i="11" a="1"/>
  <c r="AX97" i="11" a="1"/>
  <c r="AX97" i="11" s="1"/>
  <c r="AW97" i="11" a="1"/>
  <c r="AW97" i="11" s="1"/>
  <c r="AV97" i="11" a="1"/>
  <c r="AV97" i="11" s="1"/>
  <c r="AU97" i="11" a="1"/>
  <c r="AU97" i="11" s="1"/>
  <c r="AT97" i="11" a="1"/>
  <c r="AT97" i="11" s="1"/>
  <c r="AS97" i="11" a="1"/>
  <c r="AS97" i="11" s="1"/>
  <c r="AR97" i="11" a="1"/>
  <c r="AR97" i="11" s="1"/>
  <c r="AQ97" i="11" a="1"/>
  <c r="AQ97" i="11" s="1"/>
  <c r="AP97" i="11" a="1"/>
  <c r="AP97" i="11" s="1"/>
  <c r="AO97" i="11" a="1"/>
  <c r="AO97" i="11" s="1"/>
  <c r="AN97" i="11" a="1"/>
  <c r="AN97" i="11" s="1"/>
  <c r="AM97" i="11" a="1"/>
  <c r="AM97" i="11" s="1"/>
  <c r="AL97" i="11" a="1"/>
  <c r="AL97" i="11" s="1"/>
  <c r="AK97" i="11" a="1"/>
  <c r="AK97" i="11" s="1"/>
  <c r="AJ97" i="11" a="1"/>
  <c r="AJ97" i="11" s="1"/>
  <c r="AI97" i="11" a="1"/>
  <c r="AI97" i="11" s="1"/>
  <c r="AH97" i="11" a="1"/>
  <c r="AH97" i="11" s="1"/>
  <c r="AG97" i="11" a="1"/>
  <c r="AG97" i="11" s="1"/>
  <c r="AF97" i="11" a="1"/>
  <c r="AF97" i="11" s="1"/>
  <c r="AE97" i="11" a="1"/>
  <c r="AE97" i="11" s="1"/>
  <c r="AD97" i="11" a="1"/>
  <c r="AD97" i="11" s="1"/>
  <c r="AC97" i="11"/>
  <c r="AC97" i="11" a="1"/>
  <c r="AB97" i="11" a="1"/>
  <c r="AB97" i="11" s="1"/>
  <c r="AA97" i="11" a="1"/>
  <c r="AA97" i="11" s="1"/>
  <c r="Z97" i="11" a="1"/>
  <c r="Z97" i="11" s="1"/>
  <c r="Y97" i="11" a="1"/>
  <c r="Y97" i="11" s="1"/>
  <c r="X97" i="11" a="1"/>
  <c r="X97" i="11" s="1"/>
  <c r="W97" i="11" a="1"/>
  <c r="W97" i="11" s="1"/>
  <c r="V97" i="11" a="1"/>
  <c r="V97" i="11" s="1"/>
  <c r="U97" i="11" a="1"/>
  <c r="U97" i="11" s="1"/>
  <c r="T97" i="11" a="1"/>
  <c r="T97" i="11" s="1"/>
  <c r="S97" i="11"/>
  <c r="S97" i="11" a="1"/>
  <c r="R97" i="11" a="1"/>
  <c r="R97" i="11" s="1"/>
  <c r="Q97" i="11" a="1"/>
  <c r="Q97" i="11" s="1"/>
  <c r="P97" i="11" a="1"/>
  <c r="P97" i="11" s="1"/>
  <c r="O97" i="11" a="1"/>
  <c r="O97" i="11" s="1"/>
  <c r="N97" i="11" a="1"/>
  <c r="N97" i="11" s="1"/>
  <c r="M97" i="11" a="1"/>
  <c r="M97" i="11" s="1"/>
  <c r="L97" i="11" a="1"/>
  <c r="L97" i="11" s="1"/>
  <c r="K97" i="11" a="1"/>
  <c r="K97" i="11" s="1"/>
  <c r="J97" i="11" a="1"/>
  <c r="J97" i="11" s="1"/>
  <c r="I97" i="11" a="1"/>
  <c r="I97" i="11" s="1"/>
  <c r="H97" i="11" a="1"/>
  <c r="H97" i="11" s="1"/>
  <c r="G97" i="11" a="1"/>
  <c r="G97" i="11" s="1"/>
  <c r="F97" i="11" a="1"/>
  <c r="F97" i="11" s="1"/>
  <c r="E97" i="11" a="1"/>
  <c r="E97" i="11" s="1"/>
  <c r="D97" i="11" a="1"/>
  <c r="D97" i="11" s="1"/>
  <c r="C97" i="11" a="1"/>
  <c r="C97" i="11" s="1"/>
  <c r="EH96" i="11" a="1"/>
  <c r="EH96" i="11" s="1"/>
  <c r="EG96" i="11" a="1"/>
  <c r="EG96" i="11" s="1"/>
  <c r="EF96" i="11" a="1"/>
  <c r="EF96" i="11" s="1"/>
  <c r="EE96" i="11" a="1"/>
  <c r="EE96" i="11" s="1"/>
  <c r="ED96" i="11" a="1"/>
  <c r="ED96" i="11" s="1"/>
  <c r="EC96" i="11" a="1"/>
  <c r="EC96" i="11" s="1"/>
  <c r="EB96" i="11" a="1"/>
  <c r="EB96" i="11" s="1"/>
  <c r="EA96" i="11" a="1"/>
  <c r="EA96" i="11" s="1"/>
  <c r="DZ96" i="11" a="1"/>
  <c r="DZ96" i="11" s="1"/>
  <c r="DY96" i="11" a="1"/>
  <c r="DY96" i="11" s="1"/>
  <c r="DX96" i="11" a="1"/>
  <c r="DX96" i="11" s="1"/>
  <c r="DW96" i="11" a="1"/>
  <c r="DW96" i="11" s="1"/>
  <c r="DV96" i="11" a="1"/>
  <c r="DV96" i="11" s="1"/>
  <c r="DU96" i="11" a="1"/>
  <c r="DU96" i="11" s="1"/>
  <c r="DT96" i="11" a="1"/>
  <c r="DT96" i="11" s="1"/>
  <c r="DS96" i="11" a="1"/>
  <c r="DS96" i="11" s="1"/>
  <c r="DR96" i="11" a="1"/>
  <c r="DR96" i="11" s="1"/>
  <c r="DQ96" i="11" a="1"/>
  <c r="DQ96" i="11" s="1"/>
  <c r="DP96" i="11" a="1"/>
  <c r="DP96" i="11" s="1"/>
  <c r="DO96" i="11" a="1"/>
  <c r="DO96" i="11" s="1"/>
  <c r="DN96" i="11" a="1"/>
  <c r="DN96" i="11" s="1"/>
  <c r="DM96" i="11" a="1"/>
  <c r="DM96" i="11" s="1"/>
  <c r="DL96" i="11" a="1"/>
  <c r="DL96" i="11" s="1"/>
  <c r="DK96" i="11" a="1"/>
  <c r="DK96" i="11" s="1"/>
  <c r="DJ96" i="11" a="1"/>
  <c r="DJ96" i="11" s="1"/>
  <c r="DI96" i="11" a="1"/>
  <c r="DI96" i="11" s="1"/>
  <c r="DH96" i="11" a="1"/>
  <c r="DH96" i="11" s="1"/>
  <c r="DG96" i="11" a="1"/>
  <c r="DG96" i="11" s="1"/>
  <c r="DF96" i="11" a="1"/>
  <c r="DF96" i="11" s="1"/>
  <c r="DE96" i="11" a="1"/>
  <c r="DE96" i="11" s="1"/>
  <c r="DD96" i="11" a="1"/>
  <c r="DD96" i="11" s="1"/>
  <c r="DC96" i="11" a="1"/>
  <c r="DC96" i="11" s="1"/>
  <c r="DB96" i="11" a="1"/>
  <c r="DB96" i="11" s="1"/>
  <c r="DA96" i="11" a="1"/>
  <c r="DA96" i="11" s="1"/>
  <c r="CZ96" i="11"/>
  <c r="CZ96" i="11" a="1"/>
  <c r="CY96" i="11" a="1"/>
  <c r="CY96" i="11" s="1"/>
  <c r="CX96" i="11" a="1"/>
  <c r="CX96" i="11" s="1"/>
  <c r="CW96" i="11" a="1"/>
  <c r="CW96" i="11" s="1"/>
  <c r="CV96" i="11" a="1"/>
  <c r="CV96" i="11" s="1"/>
  <c r="CU96" i="11" a="1"/>
  <c r="CU96" i="11" s="1"/>
  <c r="CT96" i="11" a="1"/>
  <c r="CT96" i="11" s="1"/>
  <c r="CS96" i="11" a="1"/>
  <c r="CS96" i="11" s="1"/>
  <c r="CR96" i="11" a="1"/>
  <c r="CR96" i="11" s="1"/>
  <c r="CQ96" i="11" a="1"/>
  <c r="CQ96" i="11" s="1"/>
  <c r="CP96" i="11" a="1"/>
  <c r="CP96" i="11" s="1"/>
  <c r="CO96" i="11" a="1"/>
  <c r="CO96" i="11" s="1"/>
  <c r="CN96" i="11" a="1"/>
  <c r="CN96" i="11" s="1"/>
  <c r="CM96" i="11" a="1"/>
  <c r="CM96" i="11" s="1"/>
  <c r="CL96" i="11"/>
  <c r="CL96" i="11" a="1"/>
  <c r="CJ96" i="11" a="1"/>
  <c r="CJ96" i="11" s="1"/>
  <c r="CI96" i="11" a="1"/>
  <c r="CI96" i="11" s="1"/>
  <c r="CH96" i="11" a="1"/>
  <c r="CH96" i="11" s="1"/>
  <c r="CG96" i="11" a="1"/>
  <c r="CG96" i="11" s="1"/>
  <c r="CF96" i="11" a="1"/>
  <c r="CF96" i="11" s="1"/>
  <c r="CE96" i="11" a="1"/>
  <c r="CE96" i="11" s="1"/>
  <c r="CD96" i="11" a="1"/>
  <c r="CD96" i="11" s="1"/>
  <c r="CC96" i="11" a="1"/>
  <c r="CC96" i="11" s="1"/>
  <c r="CB96" i="11" a="1"/>
  <c r="CB96" i="11" s="1"/>
  <c r="CA96" i="11"/>
  <c r="CA96" i="11" a="1"/>
  <c r="BZ96" i="11" a="1"/>
  <c r="BZ96" i="11" s="1"/>
  <c r="BY96" i="11" a="1"/>
  <c r="BY96" i="11" s="1"/>
  <c r="BX96" i="11" a="1"/>
  <c r="BX96" i="11" s="1"/>
  <c r="BW96" i="11" a="1"/>
  <c r="BW96" i="11" s="1"/>
  <c r="BV96" i="11" a="1"/>
  <c r="BV96" i="11" s="1"/>
  <c r="BU96" i="11" a="1"/>
  <c r="BU96" i="11" s="1"/>
  <c r="BT96" i="11" a="1"/>
  <c r="BT96" i="11" s="1"/>
  <c r="BS96" i="11" a="1"/>
  <c r="BS96" i="11" s="1"/>
  <c r="BR96" i="11" a="1"/>
  <c r="BR96" i="11" s="1"/>
  <c r="BQ96" i="11" a="1"/>
  <c r="BQ96" i="11" s="1"/>
  <c r="BP96" i="11" a="1"/>
  <c r="BP96" i="11" s="1"/>
  <c r="BO96" i="11" a="1"/>
  <c r="BO96" i="11" s="1"/>
  <c r="BN96" i="11" a="1"/>
  <c r="BN96" i="11" s="1"/>
  <c r="BM96" i="11" a="1"/>
  <c r="BM96" i="11" s="1"/>
  <c r="BL96" i="11" a="1"/>
  <c r="BL96" i="11" s="1"/>
  <c r="BK96" i="11" a="1"/>
  <c r="BK96" i="11" s="1"/>
  <c r="BJ96" i="11" a="1"/>
  <c r="BJ96" i="11" s="1"/>
  <c r="BI96" i="11" a="1"/>
  <c r="BI96" i="11" s="1"/>
  <c r="BH96" i="11" a="1"/>
  <c r="BH96" i="11" s="1"/>
  <c r="BG96" i="11" a="1"/>
  <c r="BG96" i="11" s="1"/>
  <c r="BF96" i="11" a="1"/>
  <c r="BF96" i="11" s="1"/>
  <c r="BE96" i="11" a="1"/>
  <c r="BE96" i="11" s="1"/>
  <c r="BD96" i="11" a="1"/>
  <c r="BD96" i="11" s="1"/>
  <c r="BC96" i="11" a="1"/>
  <c r="BC96" i="11" s="1"/>
  <c r="BB96" i="11" a="1"/>
  <c r="BB96" i="11" s="1"/>
  <c r="BA96" i="11" a="1"/>
  <c r="BA96" i="11" s="1"/>
  <c r="AZ96" i="11" a="1"/>
  <c r="AZ96" i="11" s="1"/>
  <c r="AY96" i="11" a="1"/>
  <c r="AY96" i="11" s="1"/>
  <c r="AX96" i="11" a="1"/>
  <c r="AX96" i="11" s="1"/>
  <c r="AW96" i="11" a="1"/>
  <c r="AW96" i="11" s="1"/>
  <c r="AV96" i="11" a="1"/>
  <c r="AV96" i="11" s="1"/>
  <c r="AU96" i="11" a="1"/>
  <c r="AU96" i="11" s="1"/>
  <c r="AT96" i="11" a="1"/>
  <c r="AT96" i="11" s="1"/>
  <c r="AS96" i="11" a="1"/>
  <c r="AS96" i="11" s="1"/>
  <c r="AR96" i="11" a="1"/>
  <c r="AR96" i="11" s="1"/>
  <c r="AQ96" i="11" a="1"/>
  <c r="AQ96" i="11" s="1"/>
  <c r="AP96" i="11" a="1"/>
  <c r="AP96" i="11" s="1"/>
  <c r="AO96" i="11" a="1"/>
  <c r="AO96" i="11" s="1"/>
  <c r="AN96" i="11" a="1"/>
  <c r="AN96" i="11" s="1"/>
  <c r="AM96" i="11" a="1"/>
  <c r="AM96" i="11" s="1"/>
  <c r="AL96" i="11" a="1"/>
  <c r="AL96" i="11" s="1"/>
  <c r="AK96" i="11" a="1"/>
  <c r="AK96" i="11" s="1"/>
  <c r="AJ96" i="11" a="1"/>
  <c r="AJ96" i="11" s="1"/>
  <c r="AI96" i="11" a="1"/>
  <c r="AI96" i="11" s="1"/>
  <c r="AH96" i="11" a="1"/>
  <c r="AH96" i="11" s="1"/>
  <c r="AG96" i="11" a="1"/>
  <c r="AG96" i="11" s="1"/>
  <c r="AF96" i="11" a="1"/>
  <c r="AF96" i="11" s="1"/>
  <c r="AE96" i="11" a="1"/>
  <c r="AE96" i="11" s="1"/>
  <c r="AD96" i="11" a="1"/>
  <c r="AD96" i="11" s="1"/>
  <c r="AC96" i="11" a="1"/>
  <c r="AC96" i="11" s="1"/>
  <c r="AB96" i="11" a="1"/>
  <c r="AB96" i="11" s="1"/>
  <c r="AA96" i="11" a="1"/>
  <c r="AA96" i="11" s="1"/>
  <c r="Z96" i="11" a="1"/>
  <c r="Z96" i="11" s="1"/>
  <c r="Y96" i="11" a="1"/>
  <c r="Y96" i="11" s="1"/>
  <c r="X96" i="11" a="1"/>
  <c r="X96" i="11" s="1"/>
  <c r="W96" i="11"/>
  <c r="W96" i="11" a="1"/>
  <c r="V96" i="11" a="1"/>
  <c r="V96" i="11" s="1"/>
  <c r="U96" i="11" a="1"/>
  <c r="U96" i="11" s="1"/>
  <c r="T96" i="11" a="1"/>
  <c r="T96" i="11" s="1"/>
  <c r="S96" i="11" a="1"/>
  <c r="S96" i="11" s="1"/>
  <c r="R96" i="11" a="1"/>
  <c r="R96" i="11" s="1"/>
  <c r="Q96" i="11" a="1"/>
  <c r="Q96" i="11" s="1"/>
  <c r="P96" i="11" a="1"/>
  <c r="P96" i="11" s="1"/>
  <c r="O96" i="11" a="1"/>
  <c r="O96" i="11" s="1"/>
  <c r="N96" i="11" a="1"/>
  <c r="N96" i="11" s="1"/>
  <c r="M96" i="11" a="1"/>
  <c r="M96" i="11" s="1"/>
  <c r="L96" i="11" a="1"/>
  <c r="L96" i="11" s="1"/>
  <c r="K96" i="11" a="1"/>
  <c r="K96" i="11" s="1"/>
  <c r="J96" i="11" a="1"/>
  <c r="J96" i="11" s="1"/>
  <c r="I96" i="11" a="1"/>
  <c r="I96" i="11" s="1"/>
  <c r="H96" i="11" a="1"/>
  <c r="H96" i="11" s="1"/>
  <c r="G96" i="11" a="1"/>
  <c r="G96" i="11" s="1"/>
  <c r="F96" i="11" a="1"/>
  <c r="F96" i="11" s="1"/>
  <c r="E96" i="11" a="1"/>
  <c r="E96" i="11" s="1"/>
  <c r="D96" i="11" a="1"/>
  <c r="D96" i="11" s="1"/>
  <c r="C96" i="11" a="1"/>
  <c r="C96" i="11" s="1"/>
  <c r="EH95" i="11" a="1"/>
  <c r="EH95" i="11" s="1"/>
  <c r="EG95" i="11" a="1"/>
  <c r="EG95" i="11" s="1"/>
  <c r="EF95" i="11" a="1"/>
  <c r="EF95" i="11" s="1"/>
  <c r="EE95" i="11" a="1"/>
  <c r="EE95" i="11" s="1"/>
  <c r="ED95" i="11" a="1"/>
  <c r="ED95" i="11" s="1"/>
  <c r="EC95" i="11" a="1"/>
  <c r="EC95" i="11" s="1"/>
  <c r="EB95" i="11" a="1"/>
  <c r="EB95" i="11" s="1"/>
  <c r="EA95" i="11" a="1"/>
  <c r="EA95" i="11" s="1"/>
  <c r="DZ95" i="11" a="1"/>
  <c r="DZ95" i="11" s="1"/>
  <c r="DY95" i="11" a="1"/>
  <c r="DY95" i="11" s="1"/>
  <c r="DX95" i="11" a="1"/>
  <c r="DX95" i="11" s="1"/>
  <c r="DW95" i="11" a="1"/>
  <c r="DW95" i="11" s="1"/>
  <c r="DV95" i="11" a="1"/>
  <c r="DV95" i="11" s="1"/>
  <c r="DU95" i="11" a="1"/>
  <c r="DU95" i="11" s="1"/>
  <c r="DT95" i="11" a="1"/>
  <c r="DT95" i="11" s="1"/>
  <c r="DS95" i="11" a="1"/>
  <c r="DS95" i="11" s="1"/>
  <c r="DR95" i="11" a="1"/>
  <c r="DR95" i="11" s="1"/>
  <c r="DQ95" i="11" a="1"/>
  <c r="DQ95" i="11" s="1"/>
  <c r="DP95" i="11" a="1"/>
  <c r="DP95" i="11" s="1"/>
  <c r="DO95" i="11" a="1"/>
  <c r="DO95" i="11" s="1"/>
  <c r="DN95" i="11"/>
  <c r="DN95" i="11" a="1"/>
  <c r="DM95" i="11" a="1"/>
  <c r="DM95" i="11" s="1"/>
  <c r="DL95" i="11" a="1"/>
  <c r="DL95" i="11" s="1"/>
  <c r="DK95" i="11" a="1"/>
  <c r="DK95" i="11" s="1"/>
  <c r="DJ95" i="11" a="1"/>
  <c r="DJ95" i="11" s="1"/>
  <c r="DI95" i="11" a="1"/>
  <c r="DI95" i="11" s="1"/>
  <c r="DH95" i="11" a="1"/>
  <c r="DH95" i="11" s="1"/>
  <c r="DG95" i="11" a="1"/>
  <c r="DG95" i="11" s="1"/>
  <c r="DF95" i="11" a="1"/>
  <c r="DF95" i="11" s="1"/>
  <c r="DE95" i="11" a="1"/>
  <c r="DE95" i="11" s="1"/>
  <c r="DD95" i="11"/>
  <c r="DD95" i="11" a="1"/>
  <c r="DC95" i="11" a="1"/>
  <c r="DC95" i="11" s="1"/>
  <c r="DB95" i="11" a="1"/>
  <c r="DB95" i="11" s="1"/>
  <c r="DA95" i="11" a="1"/>
  <c r="DA95" i="11" s="1"/>
  <c r="CZ95" i="11" a="1"/>
  <c r="CZ95" i="11" s="1"/>
  <c r="CY95" i="11" a="1"/>
  <c r="CY95" i="11" s="1"/>
  <c r="CX95" i="11" a="1"/>
  <c r="CX95" i="11" s="1"/>
  <c r="CW95" i="11" a="1"/>
  <c r="CW95" i="11" s="1"/>
  <c r="CV95" i="11" a="1"/>
  <c r="CV95" i="11" s="1"/>
  <c r="CU95" i="11" a="1"/>
  <c r="CU95" i="11" s="1"/>
  <c r="CT95" i="11" a="1"/>
  <c r="CT95" i="11" s="1"/>
  <c r="CS95" i="11" a="1"/>
  <c r="CS95" i="11" s="1"/>
  <c r="CR95" i="11" a="1"/>
  <c r="CR95" i="11" s="1"/>
  <c r="CQ95" i="11" a="1"/>
  <c r="CQ95" i="11" s="1"/>
  <c r="CP95" i="11"/>
  <c r="CP95" i="11" a="1"/>
  <c r="CO95" i="11" a="1"/>
  <c r="CO95" i="11" s="1"/>
  <c r="CN95" i="11" a="1"/>
  <c r="CN95" i="11" s="1"/>
  <c r="CM95" i="11" a="1"/>
  <c r="CM95" i="11" s="1"/>
  <c r="CL95" i="11" a="1"/>
  <c r="CL95" i="11" s="1"/>
  <c r="CK95" i="11" a="1"/>
  <c r="CK95" i="11" s="1"/>
  <c r="CI95" i="11" a="1"/>
  <c r="CI95" i="11" s="1"/>
  <c r="CH95" i="11" a="1"/>
  <c r="CH95" i="11" s="1"/>
  <c r="CG95" i="11" a="1"/>
  <c r="CG95" i="11" s="1"/>
  <c r="CF95" i="11" a="1"/>
  <c r="CF95" i="11" s="1"/>
  <c r="CE95" i="11" a="1"/>
  <c r="CE95" i="11" s="1"/>
  <c r="CD95" i="11" a="1"/>
  <c r="CD95" i="11" s="1"/>
  <c r="CC95" i="11" a="1"/>
  <c r="CC95" i="11" s="1"/>
  <c r="CB95" i="11" a="1"/>
  <c r="CB95" i="11" s="1"/>
  <c r="CA95" i="11" a="1"/>
  <c r="CA95" i="11" s="1"/>
  <c r="BZ95" i="11" a="1"/>
  <c r="BZ95" i="11" s="1"/>
  <c r="BY95" i="11" a="1"/>
  <c r="BY95" i="11" s="1"/>
  <c r="BX95" i="11" a="1"/>
  <c r="BX95" i="11" s="1"/>
  <c r="BW95" i="11" a="1"/>
  <c r="BW95" i="11" s="1"/>
  <c r="BV95" i="11" a="1"/>
  <c r="BV95" i="11" s="1"/>
  <c r="BU95" i="11" a="1"/>
  <c r="BU95" i="11" s="1"/>
  <c r="BT95" i="11" a="1"/>
  <c r="BT95" i="11" s="1"/>
  <c r="BS95" i="11" a="1"/>
  <c r="BS95" i="11" s="1"/>
  <c r="BR95" i="11" a="1"/>
  <c r="BR95" i="11" s="1"/>
  <c r="BQ95" i="11" a="1"/>
  <c r="BQ95" i="11" s="1"/>
  <c r="BP95" i="11" a="1"/>
  <c r="BP95" i="11" s="1"/>
  <c r="BO95" i="11" a="1"/>
  <c r="BO95" i="11" s="1"/>
  <c r="BN95" i="11" a="1"/>
  <c r="BN95" i="11" s="1"/>
  <c r="BM95" i="11" a="1"/>
  <c r="BM95" i="11" s="1"/>
  <c r="BL95" i="11" a="1"/>
  <c r="BL95" i="11" s="1"/>
  <c r="BK95" i="11" a="1"/>
  <c r="BK95" i="11" s="1"/>
  <c r="BJ95" i="11" a="1"/>
  <c r="BJ95" i="11" s="1"/>
  <c r="BI95" i="11" a="1"/>
  <c r="BI95" i="11" s="1"/>
  <c r="BH95" i="11" a="1"/>
  <c r="BH95" i="11" s="1"/>
  <c r="BG95" i="11" a="1"/>
  <c r="BG95" i="11" s="1"/>
  <c r="BF95" i="11" a="1"/>
  <c r="BF95" i="11" s="1"/>
  <c r="BE95" i="11" a="1"/>
  <c r="BE95" i="11" s="1"/>
  <c r="BD95" i="11" a="1"/>
  <c r="BD95" i="11" s="1"/>
  <c r="BC95" i="11" a="1"/>
  <c r="BC95" i="11" s="1"/>
  <c r="BB95" i="11" a="1"/>
  <c r="BB95" i="11" s="1"/>
  <c r="BA95" i="11"/>
  <c r="BA95" i="11" a="1"/>
  <c r="AZ95" i="11" a="1"/>
  <c r="AZ95" i="11" s="1"/>
  <c r="AY95" i="11" a="1"/>
  <c r="AY95" i="11" s="1"/>
  <c r="AX95" i="11" a="1"/>
  <c r="AX95" i="11" s="1"/>
  <c r="AW95" i="11" a="1"/>
  <c r="AW95" i="11" s="1"/>
  <c r="AV95" i="11" a="1"/>
  <c r="AV95" i="11" s="1"/>
  <c r="AU95" i="11" a="1"/>
  <c r="AU95" i="11" s="1"/>
  <c r="AT95" i="11" a="1"/>
  <c r="AT95" i="11" s="1"/>
  <c r="AS95" i="11" a="1"/>
  <c r="AS95" i="11" s="1"/>
  <c r="AR95" i="11" a="1"/>
  <c r="AR95" i="11" s="1"/>
  <c r="AQ95" i="11"/>
  <c r="AQ95" i="11" a="1"/>
  <c r="AP95" i="11" a="1"/>
  <c r="AP95" i="11" s="1"/>
  <c r="AO95" i="11" a="1"/>
  <c r="AO95" i="11" s="1"/>
  <c r="AN95" i="11" a="1"/>
  <c r="AN95" i="11" s="1"/>
  <c r="AM95" i="11" a="1"/>
  <c r="AM95" i="11" s="1"/>
  <c r="AL95" i="11" a="1"/>
  <c r="AL95" i="11" s="1"/>
  <c r="AK95" i="11" a="1"/>
  <c r="AK95" i="11" s="1"/>
  <c r="AJ95" i="11" a="1"/>
  <c r="AJ95" i="11" s="1"/>
  <c r="AI95" i="11" a="1"/>
  <c r="AI95" i="11" s="1"/>
  <c r="AH95" i="11" a="1"/>
  <c r="AH95" i="11" s="1"/>
  <c r="AG95" i="11" a="1"/>
  <c r="AG95" i="11" s="1"/>
  <c r="AF95" i="11" a="1"/>
  <c r="AF95" i="11" s="1"/>
  <c r="AE95" i="11" a="1"/>
  <c r="AE95" i="11" s="1"/>
  <c r="AD95" i="11" a="1"/>
  <c r="AD95" i="11" s="1"/>
  <c r="AC95" i="11"/>
  <c r="AC95" i="11" a="1"/>
  <c r="AB95" i="11" a="1"/>
  <c r="AB95" i="11" s="1"/>
  <c r="AA95" i="11" a="1"/>
  <c r="AA95" i="11" s="1"/>
  <c r="Z95" i="11" a="1"/>
  <c r="Z95" i="11" s="1"/>
  <c r="Y95" i="11" a="1"/>
  <c r="Y95" i="11" s="1"/>
  <c r="X95" i="11" a="1"/>
  <c r="X95" i="11" s="1"/>
  <c r="W95" i="11" a="1"/>
  <c r="W95" i="11" s="1"/>
  <c r="V95" i="11" a="1"/>
  <c r="V95" i="11" s="1"/>
  <c r="U95" i="11" a="1"/>
  <c r="U95" i="11" s="1"/>
  <c r="T95" i="11" a="1"/>
  <c r="T95" i="11" s="1"/>
  <c r="S95" i="11"/>
  <c r="S95" i="11" a="1"/>
  <c r="R95" i="11" a="1"/>
  <c r="R95" i="11" s="1"/>
  <c r="Q95" i="11" a="1"/>
  <c r="Q95" i="11" s="1"/>
  <c r="P95" i="11" a="1"/>
  <c r="P95" i="11" s="1"/>
  <c r="O95" i="11" a="1"/>
  <c r="O95" i="11" s="1"/>
  <c r="N95" i="11" a="1"/>
  <c r="N95" i="11" s="1"/>
  <c r="M95" i="11" a="1"/>
  <c r="M95" i="11" s="1"/>
  <c r="L95" i="11" a="1"/>
  <c r="L95" i="11" s="1"/>
  <c r="K95" i="11" a="1"/>
  <c r="K95" i="11" s="1"/>
  <c r="J95" i="11" a="1"/>
  <c r="J95" i="11" s="1"/>
  <c r="I95" i="11" a="1"/>
  <c r="I95" i="11" s="1"/>
  <c r="H95" i="11" a="1"/>
  <c r="H95" i="11" s="1"/>
  <c r="G95" i="11" a="1"/>
  <c r="G95" i="11" s="1"/>
  <c r="F95" i="11" a="1"/>
  <c r="F95" i="11" s="1"/>
  <c r="E95" i="11" a="1"/>
  <c r="E95" i="11" s="1"/>
  <c r="D95" i="11" a="1"/>
  <c r="D95" i="11" s="1"/>
  <c r="C95" i="11" a="1"/>
  <c r="C95" i="11" s="1"/>
  <c r="EH94" i="11" a="1"/>
  <c r="EH94" i="11" s="1"/>
  <c r="EG94" i="11" a="1"/>
  <c r="EG94" i="11" s="1"/>
  <c r="EF94" i="11" a="1"/>
  <c r="EF94" i="11" s="1"/>
  <c r="EE94" i="11" a="1"/>
  <c r="EE94" i="11" s="1"/>
  <c r="ED94" i="11" a="1"/>
  <c r="ED94" i="11" s="1"/>
  <c r="EC94" i="11" a="1"/>
  <c r="EC94" i="11" s="1"/>
  <c r="EB94" i="11" a="1"/>
  <c r="EB94" i="11" s="1"/>
  <c r="EA94" i="11" a="1"/>
  <c r="EA94" i="11" s="1"/>
  <c r="DZ94" i="11" a="1"/>
  <c r="DZ94" i="11" s="1"/>
  <c r="DY94" i="11" a="1"/>
  <c r="DY94" i="11" s="1"/>
  <c r="DX94" i="11" a="1"/>
  <c r="DX94" i="11" s="1"/>
  <c r="DW94" i="11" a="1"/>
  <c r="DW94" i="11" s="1"/>
  <c r="DV94" i="11" a="1"/>
  <c r="DV94" i="11" s="1"/>
  <c r="DU94" i="11" a="1"/>
  <c r="DU94" i="11" s="1"/>
  <c r="DT94" i="11" a="1"/>
  <c r="DT94" i="11" s="1"/>
  <c r="DS94" i="11" a="1"/>
  <c r="DS94" i="11" s="1"/>
  <c r="DR94" i="11" a="1"/>
  <c r="DR94" i="11" s="1"/>
  <c r="DQ94" i="11" a="1"/>
  <c r="DQ94" i="11" s="1"/>
  <c r="DP94" i="11"/>
  <c r="DP94" i="11" a="1"/>
  <c r="DO94" i="11" a="1"/>
  <c r="DO94" i="11" s="1"/>
  <c r="DN94" i="11" a="1"/>
  <c r="DN94" i="11" s="1"/>
  <c r="DM94" i="11" a="1"/>
  <c r="DM94" i="11" s="1"/>
  <c r="DL94" i="11" a="1"/>
  <c r="DL94" i="11" s="1"/>
  <c r="DK94" i="11" a="1"/>
  <c r="DK94" i="11" s="1"/>
  <c r="DJ94" i="11" a="1"/>
  <c r="DJ94" i="11" s="1"/>
  <c r="DI94" i="11" a="1"/>
  <c r="DI94" i="11" s="1"/>
  <c r="DH94" i="11" a="1"/>
  <c r="DH94" i="11" s="1"/>
  <c r="DG94" i="11" a="1"/>
  <c r="DG94" i="11" s="1"/>
  <c r="DF94" i="11" a="1"/>
  <c r="DF94" i="11" s="1"/>
  <c r="DE94" i="11" a="1"/>
  <c r="DE94" i="11" s="1"/>
  <c r="DD94" i="11" a="1"/>
  <c r="DD94" i="11" s="1"/>
  <c r="DC94" i="11" a="1"/>
  <c r="DC94" i="11" s="1"/>
  <c r="DB94" i="11" a="1"/>
  <c r="DB94" i="11" s="1"/>
  <c r="DA94" i="11" a="1"/>
  <c r="DA94" i="11" s="1"/>
  <c r="CZ94" i="11" a="1"/>
  <c r="CZ94" i="11" s="1"/>
  <c r="CY94" i="11" a="1"/>
  <c r="CY94" i="11" s="1"/>
  <c r="CX94" i="11" a="1"/>
  <c r="CX94" i="11" s="1"/>
  <c r="CW94" i="11" a="1"/>
  <c r="CW94" i="11" s="1"/>
  <c r="CV94" i="11" a="1"/>
  <c r="CV94" i="11" s="1"/>
  <c r="CU94" i="11" a="1"/>
  <c r="CU94" i="11" s="1"/>
  <c r="CT94" i="11" a="1"/>
  <c r="CT94" i="11" s="1"/>
  <c r="CS94" i="11" a="1"/>
  <c r="CS94" i="11" s="1"/>
  <c r="CR94" i="11" a="1"/>
  <c r="CR94" i="11" s="1"/>
  <c r="CQ94" i="11" a="1"/>
  <c r="CQ94" i="11" s="1"/>
  <c r="CP94" i="11" a="1"/>
  <c r="CP94" i="11" s="1"/>
  <c r="CO94" i="11" a="1"/>
  <c r="CO94" i="11" s="1"/>
  <c r="CN94" i="11" a="1"/>
  <c r="CN94" i="11" s="1"/>
  <c r="CM94" i="11" a="1"/>
  <c r="CM94" i="11" s="1"/>
  <c r="CL94" i="11" a="1"/>
  <c r="CL94" i="11" s="1"/>
  <c r="CK94" i="11" a="1"/>
  <c r="CK94" i="11" s="1"/>
  <c r="CJ94" i="11"/>
  <c r="CJ94" i="11" a="1"/>
  <c r="CH94" i="11" a="1"/>
  <c r="CH94" i="11" s="1"/>
  <c r="CG94" i="11" a="1"/>
  <c r="CG94" i="11" s="1"/>
  <c r="CF94" i="11" a="1"/>
  <c r="CF94" i="11" s="1"/>
  <c r="CE94" i="11" a="1"/>
  <c r="CE94" i="11" s="1"/>
  <c r="CD94" i="11" a="1"/>
  <c r="CD94" i="11" s="1"/>
  <c r="CC94" i="11" a="1"/>
  <c r="CC94" i="11" s="1"/>
  <c r="CB94" i="11" a="1"/>
  <c r="CB94" i="11" s="1"/>
  <c r="CA94" i="11" a="1"/>
  <c r="CA94" i="11" s="1"/>
  <c r="BZ94" i="11" a="1"/>
  <c r="BZ94" i="11" s="1"/>
  <c r="BY94" i="11" a="1"/>
  <c r="BY94" i="11" s="1"/>
  <c r="BX94" i="11" a="1"/>
  <c r="BX94" i="11" s="1"/>
  <c r="BW94" i="11" a="1"/>
  <c r="BW94" i="11" s="1"/>
  <c r="BV94" i="11" a="1"/>
  <c r="BV94" i="11" s="1"/>
  <c r="BU94" i="11" a="1"/>
  <c r="BU94" i="11" s="1"/>
  <c r="BT94" i="11" a="1"/>
  <c r="BT94" i="11" s="1"/>
  <c r="BS94" i="11" a="1"/>
  <c r="BS94" i="11" s="1"/>
  <c r="BR94" i="11" a="1"/>
  <c r="BR94" i="11" s="1"/>
  <c r="BQ94" i="11" a="1"/>
  <c r="BQ94" i="11" s="1"/>
  <c r="BP94" i="11" a="1"/>
  <c r="BP94" i="11" s="1"/>
  <c r="BO94" i="11" a="1"/>
  <c r="BO94" i="11" s="1"/>
  <c r="BN94" i="11" a="1"/>
  <c r="BN94" i="11" s="1"/>
  <c r="BM94" i="11" a="1"/>
  <c r="BM94" i="11" s="1"/>
  <c r="BL94" i="11" a="1"/>
  <c r="BL94" i="11" s="1"/>
  <c r="BK94" i="11" a="1"/>
  <c r="BK94" i="11" s="1"/>
  <c r="BJ94" i="11" a="1"/>
  <c r="BJ94" i="11" s="1"/>
  <c r="BI94" i="11" a="1"/>
  <c r="BI94" i="11" s="1"/>
  <c r="BH94" i="11" a="1"/>
  <c r="BH94" i="11" s="1"/>
  <c r="BG94" i="11" a="1"/>
  <c r="BG94" i="11" s="1"/>
  <c r="BF94" i="11" a="1"/>
  <c r="BF94" i="11" s="1"/>
  <c r="BE94" i="11" a="1"/>
  <c r="BE94" i="11" s="1"/>
  <c r="BD94" i="11" a="1"/>
  <c r="BD94" i="11" s="1"/>
  <c r="BC94" i="11"/>
  <c r="BC94" i="11" a="1"/>
  <c r="BB94" i="11" a="1"/>
  <c r="BB94" i="11" s="1"/>
  <c r="BA94" i="11" a="1"/>
  <c r="BA94" i="11" s="1"/>
  <c r="AZ94" i="11" a="1"/>
  <c r="AZ94" i="11" s="1"/>
  <c r="AY94" i="11" a="1"/>
  <c r="AY94" i="11" s="1"/>
  <c r="AX94" i="11" a="1"/>
  <c r="AX94" i="11" s="1"/>
  <c r="AW94" i="11" a="1"/>
  <c r="AW94" i="11" s="1"/>
  <c r="AV94" i="11" a="1"/>
  <c r="AV94" i="11" s="1"/>
  <c r="AU94" i="11" a="1"/>
  <c r="AU94" i="11" s="1"/>
  <c r="AT94" i="11" a="1"/>
  <c r="AT94" i="11" s="1"/>
  <c r="AS94" i="11" a="1"/>
  <c r="AS94" i="11" s="1"/>
  <c r="AR94" i="11" a="1"/>
  <c r="AR94" i="11" s="1"/>
  <c r="AQ94" i="11" a="1"/>
  <c r="AQ94" i="11" s="1"/>
  <c r="AP94" i="11" a="1"/>
  <c r="AP94" i="11" s="1"/>
  <c r="AO94" i="11" a="1"/>
  <c r="AO94" i="11" s="1"/>
  <c r="AN94" i="11" a="1"/>
  <c r="AN94" i="11" s="1"/>
  <c r="AM94" i="11" a="1"/>
  <c r="AM94" i="11" s="1"/>
  <c r="AL94" i="11" a="1"/>
  <c r="AL94" i="11" s="1"/>
  <c r="AK94" i="11" a="1"/>
  <c r="AK94" i="11" s="1"/>
  <c r="AJ94" i="11" a="1"/>
  <c r="AJ94" i="11" s="1"/>
  <c r="AI94" i="11" a="1"/>
  <c r="AI94" i="11" s="1"/>
  <c r="AH94" i="11" a="1"/>
  <c r="AH94" i="11" s="1"/>
  <c r="AG94" i="11" a="1"/>
  <c r="AG94" i="11" s="1"/>
  <c r="AF94" i="11" a="1"/>
  <c r="AF94" i="11" s="1"/>
  <c r="AE94" i="11" a="1"/>
  <c r="AE94" i="11" s="1"/>
  <c r="AD94" i="11" a="1"/>
  <c r="AD94" i="11" s="1"/>
  <c r="AC94" i="11" a="1"/>
  <c r="AC94" i="11" s="1"/>
  <c r="AB94" i="11" a="1"/>
  <c r="AB94" i="11" s="1"/>
  <c r="AA94" i="11" a="1"/>
  <c r="AA94" i="11" s="1"/>
  <c r="Z94" i="11" a="1"/>
  <c r="Z94" i="11" s="1"/>
  <c r="Y94" i="11" a="1"/>
  <c r="Y94" i="11" s="1"/>
  <c r="X94" i="11" a="1"/>
  <c r="X94" i="11" s="1"/>
  <c r="W94" i="11" a="1"/>
  <c r="W94" i="11" s="1"/>
  <c r="V94" i="11" a="1"/>
  <c r="V94" i="11" s="1"/>
  <c r="U94" i="11" a="1"/>
  <c r="U94" i="11" s="1"/>
  <c r="T94" i="11" a="1"/>
  <c r="T94" i="11" s="1"/>
  <c r="S94" i="11" a="1"/>
  <c r="S94" i="11" s="1"/>
  <c r="R94" i="11" a="1"/>
  <c r="R94" i="11" s="1"/>
  <c r="Q94" i="11" a="1"/>
  <c r="Q94" i="11" s="1"/>
  <c r="P94" i="11" a="1"/>
  <c r="P94" i="11" s="1"/>
  <c r="O94" i="11" a="1"/>
  <c r="O94" i="11" s="1"/>
  <c r="N94" i="11" a="1"/>
  <c r="N94" i="11" s="1"/>
  <c r="M94" i="11" a="1"/>
  <c r="M94" i="11" s="1"/>
  <c r="L94" i="11" a="1"/>
  <c r="L94" i="11" s="1"/>
  <c r="K94" i="11" a="1"/>
  <c r="K94" i="11" s="1"/>
  <c r="J94" i="11" a="1"/>
  <c r="J94" i="11" s="1"/>
  <c r="I94" i="11" a="1"/>
  <c r="I94" i="11" s="1"/>
  <c r="H94" i="11" a="1"/>
  <c r="H94" i="11" s="1"/>
  <c r="G94" i="11"/>
  <c r="G94" i="11" a="1"/>
  <c r="F94" i="11" a="1"/>
  <c r="F94" i="11" s="1"/>
  <c r="E94" i="11" a="1"/>
  <c r="E94" i="11" s="1"/>
  <c r="D94" i="11" a="1"/>
  <c r="D94" i="11" s="1"/>
  <c r="C94" i="11" a="1"/>
  <c r="C94" i="11" s="1"/>
  <c r="EH93" i="11" a="1"/>
  <c r="EH93" i="11" s="1"/>
  <c r="EG93" i="11" a="1"/>
  <c r="EG93" i="11" s="1"/>
  <c r="EF93" i="11" a="1"/>
  <c r="EF93" i="11" s="1"/>
  <c r="EE93" i="11" a="1"/>
  <c r="EE93" i="11" s="1"/>
  <c r="ED93" i="11" a="1"/>
  <c r="ED93" i="11" s="1"/>
  <c r="EC93" i="11" a="1"/>
  <c r="EC93" i="11" s="1"/>
  <c r="EB93" i="11" a="1"/>
  <c r="EB93" i="11" s="1"/>
  <c r="EA93" i="11" a="1"/>
  <c r="EA93" i="11" s="1"/>
  <c r="DZ93" i="11" a="1"/>
  <c r="DZ93" i="11" s="1"/>
  <c r="DY93" i="11" a="1"/>
  <c r="DY93" i="11" s="1"/>
  <c r="DX93" i="11" a="1"/>
  <c r="DX93" i="11" s="1"/>
  <c r="DW93" i="11" a="1"/>
  <c r="DW93" i="11" s="1"/>
  <c r="DV93" i="11"/>
  <c r="DV93" i="11" a="1"/>
  <c r="DU93" i="11" a="1"/>
  <c r="DU93" i="11" s="1"/>
  <c r="DT93" i="11" a="1"/>
  <c r="DT93" i="11" s="1"/>
  <c r="DS93" i="11" a="1"/>
  <c r="DS93" i="11" s="1"/>
  <c r="DR93" i="11" a="1"/>
  <c r="DR93" i="11" s="1"/>
  <c r="DQ93" i="11" a="1"/>
  <c r="DQ93" i="11" s="1"/>
  <c r="DP93" i="11" a="1"/>
  <c r="DP93" i="11" s="1"/>
  <c r="DO93" i="11" a="1"/>
  <c r="DO93" i="11" s="1"/>
  <c r="DN93" i="11" a="1"/>
  <c r="DN93" i="11" s="1"/>
  <c r="DM93" i="11" a="1"/>
  <c r="DM93" i="11" s="1"/>
  <c r="DL93" i="11"/>
  <c r="DL93" i="11" a="1"/>
  <c r="DK93" i="11" a="1"/>
  <c r="DK93" i="11" s="1"/>
  <c r="DJ93" i="11" a="1"/>
  <c r="DJ93" i="11" s="1"/>
  <c r="DI93" i="11" a="1"/>
  <c r="DI93" i="11" s="1"/>
  <c r="DH93" i="11" a="1"/>
  <c r="DH93" i="11" s="1"/>
  <c r="DG93" i="11" a="1"/>
  <c r="DG93" i="11" s="1"/>
  <c r="DF93" i="11" a="1"/>
  <c r="DF93" i="11" s="1"/>
  <c r="DE93" i="11" a="1"/>
  <c r="DE93" i="11" s="1"/>
  <c r="DD93" i="11" a="1"/>
  <c r="DD93" i="11" s="1"/>
  <c r="DC93" i="11" a="1"/>
  <c r="DC93" i="11" s="1"/>
  <c r="DB93" i="11" a="1"/>
  <c r="DB93" i="11" s="1"/>
  <c r="DA93" i="11" a="1"/>
  <c r="DA93" i="11" s="1"/>
  <c r="CZ93" i="11" a="1"/>
  <c r="CZ93" i="11" s="1"/>
  <c r="CY93" i="11" a="1"/>
  <c r="CY93" i="11" s="1"/>
  <c r="CX93" i="11"/>
  <c r="CX93" i="11" a="1"/>
  <c r="CW93" i="11" a="1"/>
  <c r="CW93" i="11" s="1"/>
  <c r="CV93" i="11" a="1"/>
  <c r="CV93" i="11" s="1"/>
  <c r="CU93" i="11" a="1"/>
  <c r="CU93" i="11" s="1"/>
  <c r="CT93" i="11" a="1"/>
  <c r="CT93" i="11" s="1"/>
  <c r="CS93" i="11" a="1"/>
  <c r="CS93" i="11" s="1"/>
  <c r="CR93" i="11" a="1"/>
  <c r="CR93" i="11" s="1"/>
  <c r="CQ93" i="11" a="1"/>
  <c r="CQ93" i="11" s="1"/>
  <c r="CP93" i="11" a="1"/>
  <c r="CP93" i="11" s="1"/>
  <c r="CO93" i="11" a="1"/>
  <c r="CO93" i="11" s="1"/>
  <c r="CN93" i="11" a="1"/>
  <c r="CN93" i="11" s="1"/>
  <c r="CM93" i="11" a="1"/>
  <c r="CM93" i="11" s="1"/>
  <c r="CL93" i="11" a="1"/>
  <c r="CL93" i="11" s="1"/>
  <c r="CK93" i="11" a="1"/>
  <c r="CK93" i="11" s="1"/>
  <c r="CJ93" i="11" a="1"/>
  <c r="CJ93" i="11" s="1"/>
  <c r="CI93" i="11" a="1"/>
  <c r="CI93" i="11" s="1"/>
  <c r="CG93" i="11" a="1"/>
  <c r="CG93" i="11" s="1"/>
  <c r="CF93" i="11" a="1"/>
  <c r="CF93" i="11" s="1"/>
  <c r="CE93" i="11" a="1"/>
  <c r="CE93" i="11" s="1"/>
  <c r="CD93" i="11" a="1"/>
  <c r="CD93" i="11" s="1"/>
  <c r="CC93" i="11" a="1"/>
  <c r="CC93" i="11" s="1"/>
  <c r="CB93" i="11" a="1"/>
  <c r="CB93" i="11" s="1"/>
  <c r="CA93" i="11" a="1"/>
  <c r="CA93" i="11" s="1"/>
  <c r="BZ93" i="11" a="1"/>
  <c r="BZ93" i="11" s="1"/>
  <c r="BY93" i="11" a="1"/>
  <c r="BY93" i="11" s="1"/>
  <c r="BX93" i="11" a="1"/>
  <c r="BX93" i="11" s="1"/>
  <c r="BW93" i="11" a="1"/>
  <c r="BW93" i="11" s="1"/>
  <c r="BV93" i="11" a="1"/>
  <c r="BV93" i="11" s="1"/>
  <c r="BU93" i="11" a="1"/>
  <c r="BU93" i="11" s="1"/>
  <c r="BT93" i="11" a="1"/>
  <c r="BT93" i="11" s="1"/>
  <c r="BS93" i="11" a="1"/>
  <c r="BS93" i="11" s="1"/>
  <c r="BR93" i="11" a="1"/>
  <c r="BR93" i="11" s="1"/>
  <c r="BQ93" i="11" a="1"/>
  <c r="BQ93" i="11" s="1"/>
  <c r="BP93" i="11" a="1"/>
  <c r="BP93" i="11" s="1"/>
  <c r="BO93" i="11" a="1"/>
  <c r="BO93" i="11" s="1"/>
  <c r="BN93" i="11" a="1"/>
  <c r="BN93" i="11" s="1"/>
  <c r="BM93" i="11" a="1"/>
  <c r="BM93" i="11" s="1"/>
  <c r="BL93" i="11" a="1"/>
  <c r="BL93" i="11" s="1"/>
  <c r="BK93" i="11" a="1"/>
  <c r="BK93" i="11" s="1"/>
  <c r="BJ93" i="11" a="1"/>
  <c r="BJ93" i="11" s="1"/>
  <c r="BI93" i="11"/>
  <c r="BI93" i="11" a="1"/>
  <c r="BH93" i="11" a="1"/>
  <c r="BH93" i="11" s="1"/>
  <c r="BG93" i="11" a="1"/>
  <c r="BG93" i="11" s="1"/>
  <c r="BF93" i="11" a="1"/>
  <c r="BF93" i="11" s="1"/>
  <c r="BE93" i="11" a="1"/>
  <c r="BE93" i="11" s="1"/>
  <c r="BD93" i="11" a="1"/>
  <c r="BD93" i="11" s="1"/>
  <c r="BC93" i="11" a="1"/>
  <c r="BC93" i="11" s="1"/>
  <c r="BB93" i="11" a="1"/>
  <c r="BB93" i="11" s="1"/>
  <c r="BA93" i="11" a="1"/>
  <c r="BA93" i="11" s="1"/>
  <c r="AZ93" i="11" a="1"/>
  <c r="AZ93" i="11" s="1"/>
  <c r="AY93" i="11"/>
  <c r="AY93" i="11" a="1"/>
  <c r="AX93" i="11" a="1"/>
  <c r="AX93" i="11" s="1"/>
  <c r="AW93" i="11" a="1"/>
  <c r="AW93" i="11" s="1"/>
  <c r="AV93" i="11" a="1"/>
  <c r="AV93" i="11" s="1"/>
  <c r="AU93" i="11" a="1"/>
  <c r="AU93" i="11" s="1"/>
  <c r="AT93" i="11" a="1"/>
  <c r="AT93" i="11" s="1"/>
  <c r="AS93" i="11" a="1"/>
  <c r="AS93" i="11" s="1"/>
  <c r="AR93" i="11" a="1"/>
  <c r="AR93" i="11" s="1"/>
  <c r="AQ93" i="11" a="1"/>
  <c r="AQ93" i="11" s="1"/>
  <c r="AP93" i="11" a="1"/>
  <c r="AP93" i="11" s="1"/>
  <c r="AO93" i="11" a="1"/>
  <c r="AO93" i="11" s="1"/>
  <c r="AN93" i="11" a="1"/>
  <c r="AN93" i="11" s="1"/>
  <c r="AM93" i="11" a="1"/>
  <c r="AM93" i="11" s="1"/>
  <c r="AL93" i="11" a="1"/>
  <c r="AL93" i="11" s="1"/>
  <c r="AK93" i="11"/>
  <c r="AK93" i="11" a="1"/>
  <c r="AJ93" i="11" a="1"/>
  <c r="AJ93" i="11" s="1"/>
  <c r="AI93" i="11" a="1"/>
  <c r="AI93" i="11" s="1"/>
  <c r="AH93" i="11" a="1"/>
  <c r="AH93" i="11" s="1"/>
  <c r="AG93" i="11" a="1"/>
  <c r="AG93" i="11" s="1"/>
  <c r="AF93" i="11" a="1"/>
  <c r="AF93" i="11" s="1"/>
  <c r="AE93" i="11" a="1"/>
  <c r="AE93" i="11" s="1"/>
  <c r="AD93" i="11" a="1"/>
  <c r="AD93" i="11" s="1"/>
  <c r="AC93" i="11" a="1"/>
  <c r="AC93" i="11" s="1"/>
  <c r="AB93" i="11" a="1"/>
  <c r="AB93" i="11" s="1"/>
  <c r="AA93" i="11" a="1"/>
  <c r="AA93" i="11" s="1"/>
  <c r="Z93" i="11" a="1"/>
  <c r="Z93" i="11" s="1"/>
  <c r="Y93" i="11" a="1"/>
  <c r="Y93" i="11" s="1"/>
  <c r="X93" i="11" a="1"/>
  <c r="X93" i="11" s="1"/>
  <c r="W93" i="11" a="1"/>
  <c r="W93" i="11" s="1"/>
  <c r="V93" i="11" a="1"/>
  <c r="V93" i="11" s="1"/>
  <c r="U93" i="11" a="1"/>
  <c r="U93" i="11" s="1"/>
  <c r="T93" i="11" a="1"/>
  <c r="T93" i="11" s="1"/>
  <c r="S93" i="11" a="1"/>
  <c r="S93" i="11" s="1"/>
  <c r="R93" i="11" a="1"/>
  <c r="R93" i="11" s="1"/>
  <c r="Q93" i="11" a="1"/>
  <c r="Q93" i="11" s="1"/>
  <c r="P93" i="11" a="1"/>
  <c r="P93" i="11" s="1"/>
  <c r="O93" i="11" a="1"/>
  <c r="O93" i="11" s="1"/>
  <c r="N93" i="11" a="1"/>
  <c r="N93" i="11" s="1"/>
  <c r="M93" i="11" a="1"/>
  <c r="M93" i="11" s="1"/>
  <c r="L93" i="11" a="1"/>
  <c r="L93" i="11" s="1"/>
  <c r="K93" i="11" a="1"/>
  <c r="K93" i="11" s="1"/>
  <c r="J93" i="11" a="1"/>
  <c r="J93" i="11" s="1"/>
  <c r="I93" i="11" a="1"/>
  <c r="I93" i="11" s="1"/>
  <c r="H93" i="11" a="1"/>
  <c r="H93" i="11" s="1"/>
  <c r="G93" i="11" a="1"/>
  <c r="G93" i="11" s="1"/>
  <c r="F93" i="11" a="1"/>
  <c r="F93" i="11" s="1"/>
  <c r="E93" i="11" a="1"/>
  <c r="E93" i="11" s="1"/>
  <c r="D93" i="11" a="1"/>
  <c r="D93" i="11" s="1"/>
  <c r="C93" i="11" a="1"/>
  <c r="C93" i="11" s="1"/>
  <c r="EH92" i="11" a="1"/>
  <c r="EH92" i="11" s="1"/>
  <c r="EG92" i="11" a="1"/>
  <c r="EG92" i="11" s="1"/>
  <c r="EF92" i="11" a="1"/>
  <c r="EF92" i="11" s="1"/>
  <c r="EE92" i="11" a="1"/>
  <c r="EE92" i="11" s="1"/>
  <c r="ED92" i="11" a="1"/>
  <c r="ED92" i="11" s="1"/>
  <c r="EC92" i="11" a="1"/>
  <c r="EC92" i="11" s="1"/>
  <c r="EB92" i="11" a="1"/>
  <c r="EB92" i="11" s="1"/>
  <c r="EA92" i="11" a="1"/>
  <c r="EA92" i="11" s="1"/>
  <c r="DZ92" i="11"/>
  <c r="DZ92" i="11" a="1"/>
  <c r="DY92" i="11" a="1"/>
  <c r="DY92" i="11" s="1"/>
  <c r="DX92" i="11" a="1"/>
  <c r="DX92" i="11" s="1"/>
  <c r="DW92" i="11" a="1"/>
  <c r="DW92" i="11" s="1"/>
  <c r="DV92" i="11" a="1"/>
  <c r="DV92" i="11" s="1"/>
  <c r="DU92" i="11" a="1"/>
  <c r="DU92" i="11" s="1"/>
  <c r="DT92" i="11" a="1"/>
  <c r="DT92" i="11" s="1"/>
  <c r="DS92" i="11" a="1"/>
  <c r="DS92" i="11" s="1"/>
  <c r="DR92" i="11" a="1"/>
  <c r="DR92" i="11" s="1"/>
  <c r="DQ92" i="11" a="1"/>
  <c r="DQ92" i="11" s="1"/>
  <c r="DP92" i="11"/>
  <c r="DP92" i="11" a="1"/>
  <c r="DO92" i="11" a="1"/>
  <c r="DO92" i="11" s="1"/>
  <c r="DN92" i="11" a="1"/>
  <c r="DN92" i="11" s="1"/>
  <c r="DM92" i="11" a="1"/>
  <c r="DM92" i="11" s="1"/>
  <c r="DL92" i="11" a="1"/>
  <c r="DL92" i="11" s="1"/>
  <c r="DK92" i="11" a="1"/>
  <c r="DK92" i="11" s="1"/>
  <c r="DJ92" i="11" a="1"/>
  <c r="DJ92" i="11" s="1"/>
  <c r="DI92" i="11" a="1"/>
  <c r="DI92" i="11" s="1"/>
  <c r="DH92" i="11" a="1"/>
  <c r="DH92" i="11" s="1"/>
  <c r="DG92" i="11" a="1"/>
  <c r="DG92" i="11" s="1"/>
  <c r="DF92" i="11" a="1"/>
  <c r="DF92" i="11" s="1"/>
  <c r="DE92" i="11" a="1"/>
  <c r="DE92" i="11" s="1"/>
  <c r="DD92" i="11" a="1"/>
  <c r="DD92" i="11" s="1"/>
  <c r="DC92" i="11" a="1"/>
  <c r="DC92" i="11" s="1"/>
  <c r="DB92" i="11" a="1"/>
  <c r="DB92" i="11" s="1"/>
  <c r="DA92" i="11" a="1"/>
  <c r="DA92" i="11" s="1"/>
  <c r="CZ92" i="11" a="1"/>
  <c r="CZ92" i="11" s="1"/>
  <c r="CY92" i="11" a="1"/>
  <c r="CY92" i="11" s="1"/>
  <c r="CX92" i="11" a="1"/>
  <c r="CX92" i="11" s="1"/>
  <c r="CW92" i="11" a="1"/>
  <c r="CW92" i="11" s="1"/>
  <c r="CV92" i="11" a="1"/>
  <c r="CV92" i="11" s="1"/>
  <c r="CU92" i="11" a="1"/>
  <c r="CU92" i="11" s="1"/>
  <c r="CT92" i="11" a="1"/>
  <c r="CT92" i="11" s="1"/>
  <c r="CS92" i="11" a="1"/>
  <c r="CS92" i="11" s="1"/>
  <c r="CR92" i="11" a="1"/>
  <c r="CR92" i="11" s="1"/>
  <c r="CQ92" i="11" a="1"/>
  <c r="CQ92" i="11" s="1"/>
  <c r="CP92" i="11" a="1"/>
  <c r="CP92" i="11" s="1"/>
  <c r="CO92" i="11" a="1"/>
  <c r="CO92" i="11" s="1"/>
  <c r="CN92" i="11" a="1"/>
  <c r="CN92" i="11" s="1"/>
  <c r="CM92" i="11" a="1"/>
  <c r="CM92" i="11" s="1"/>
  <c r="CL92" i="11" a="1"/>
  <c r="CL92" i="11" s="1"/>
  <c r="CK92" i="11" a="1"/>
  <c r="CK92" i="11" s="1"/>
  <c r="CJ92" i="11"/>
  <c r="CJ92" i="11" a="1"/>
  <c r="CI92" i="11" a="1"/>
  <c r="CI92" i="11" s="1"/>
  <c r="CH92" i="11" a="1"/>
  <c r="CH92" i="11" s="1"/>
  <c r="CF92" i="11" a="1"/>
  <c r="CF92" i="11" s="1"/>
  <c r="CE92" i="11" a="1"/>
  <c r="CE92" i="11" s="1"/>
  <c r="CD92" i="11" a="1"/>
  <c r="CD92" i="11" s="1"/>
  <c r="CC92" i="11" a="1"/>
  <c r="CC92" i="11" s="1"/>
  <c r="CB92" i="11" a="1"/>
  <c r="CB92" i="11" s="1"/>
  <c r="CA92" i="11" a="1"/>
  <c r="CA92" i="11" s="1"/>
  <c r="BZ92" i="11" a="1"/>
  <c r="BZ92" i="11" s="1"/>
  <c r="BY92" i="11" a="1"/>
  <c r="BY92" i="11" s="1"/>
  <c r="BX92" i="11" a="1"/>
  <c r="BX92" i="11" s="1"/>
  <c r="BW92" i="11" a="1"/>
  <c r="BW92" i="11" s="1"/>
  <c r="BV92" i="11" a="1"/>
  <c r="BV92" i="11" s="1"/>
  <c r="BU92" i="11"/>
  <c r="BU92" i="11" a="1"/>
  <c r="BT92" i="11" a="1"/>
  <c r="BT92" i="11" s="1"/>
  <c r="BS92" i="11" a="1"/>
  <c r="BS92" i="11" s="1"/>
  <c r="BR92" i="11" a="1"/>
  <c r="BR92" i="11" s="1"/>
  <c r="BQ92" i="11" a="1"/>
  <c r="BQ92" i="11" s="1"/>
  <c r="BP92" i="11" a="1"/>
  <c r="BP92" i="11" s="1"/>
  <c r="BO92" i="11" a="1"/>
  <c r="BO92" i="11" s="1"/>
  <c r="BN92" i="11" a="1"/>
  <c r="BN92" i="11" s="1"/>
  <c r="BM92" i="11" a="1"/>
  <c r="BM92" i="11" s="1"/>
  <c r="BL92" i="11" a="1"/>
  <c r="BL92" i="11" s="1"/>
  <c r="BK92" i="11"/>
  <c r="BK92" i="11" a="1"/>
  <c r="BJ92" i="11" a="1"/>
  <c r="BJ92" i="11" s="1"/>
  <c r="BI92" i="11" a="1"/>
  <c r="BI92" i="11" s="1"/>
  <c r="BH92" i="11" a="1"/>
  <c r="BH92" i="11" s="1"/>
  <c r="BG92" i="11" a="1"/>
  <c r="BG92" i="11" s="1"/>
  <c r="BF92" i="11" a="1"/>
  <c r="BF92" i="11" s="1"/>
  <c r="BE92" i="11" a="1"/>
  <c r="BE92" i="11" s="1"/>
  <c r="BD92" i="11" a="1"/>
  <c r="BD92" i="11" s="1"/>
  <c r="BC92" i="11" a="1"/>
  <c r="BC92" i="11" s="1"/>
  <c r="BB92" i="11" a="1"/>
  <c r="BB92" i="11" s="1"/>
  <c r="BA92" i="11" a="1"/>
  <c r="BA92" i="11" s="1"/>
  <c r="AZ92" i="11" a="1"/>
  <c r="AZ92" i="11" s="1"/>
  <c r="AY92" i="11" a="1"/>
  <c r="AY92" i="11" s="1"/>
  <c r="AX92" i="11" a="1"/>
  <c r="AX92" i="11" s="1"/>
  <c r="AW92" i="11" a="1"/>
  <c r="AW92" i="11" s="1"/>
  <c r="AV92" i="11" a="1"/>
  <c r="AV92" i="11" s="1"/>
  <c r="AU92" i="11" a="1"/>
  <c r="AU92" i="11" s="1"/>
  <c r="AT92" i="11" a="1"/>
  <c r="AT92" i="11" s="1"/>
  <c r="AS92" i="11" a="1"/>
  <c r="AS92" i="11" s="1"/>
  <c r="AR92" i="11" a="1"/>
  <c r="AR92" i="11" s="1"/>
  <c r="AQ92" i="11" a="1"/>
  <c r="AQ92" i="11" s="1"/>
  <c r="AP92" i="11" a="1"/>
  <c r="AP92" i="11" s="1"/>
  <c r="AO92" i="11" a="1"/>
  <c r="AO92" i="11" s="1"/>
  <c r="AN92" i="11" a="1"/>
  <c r="AN92" i="11" s="1"/>
  <c r="AM92" i="11" a="1"/>
  <c r="AM92" i="11" s="1"/>
  <c r="AL92" i="11" a="1"/>
  <c r="AL92" i="11" s="1"/>
  <c r="AK92" i="11" a="1"/>
  <c r="AK92" i="11" s="1"/>
  <c r="AJ92" i="11" a="1"/>
  <c r="AJ92" i="11" s="1"/>
  <c r="AI92" i="11" a="1"/>
  <c r="AI92" i="11" s="1"/>
  <c r="AH92" i="11" a="1"/>
  <c r="AH92" i="11" s="1"/>
  <c r="AG92" i="11" a="1"/>
  <c r="AG92" i="11" s="1"/>
  <c r="AF92" i="11" a="1"/>
  <c r="AF92" i="11" s="1"/>
  <c r="AE92" i="11" a="1"/>
  <c r="AE92" i="11" s="1"/>
  <c r="AD92" i="11" a="1"/>
  <c r="AD92" i="11" s="1"/>
  <c r="AC92" i="11" a="1"/>
  <c r="AC92" i="11" s="1"/>
  <c r="AB92" i="11" a="1"/>
  <c r="AB92" i="11" s="1"/>
  <c r="AA92" i="11" a="1"/>
  <c r="AA92" i="11" s="1"/>
  <c r="Z92" i="11" a="1"/>
  <c r="Z92" i="11" s="1"/>
  <c r="Y92" i="11"/>
  <c r="Y92" i="11" a="1"/>
  <c r="X92" i="11" a="1"/>
  <c r="X92" i="11" s="1"/>
  <c r="W92" i="11" a="1"/>
  <c r="W92" i="11" s="1"/>
  <c r="V92" i="11" a="1"/>
  <c r="V92" i="11" s="1"/>
  <c r="U92" i="11" a="1"/>
  <c r="U92" i="11" s="1"/>
  <c r="T92" i="11" a="1"/>
  <c r="T92" i="11" s="1"/>
  <c r="S92" i="11" a="1"/>
  <c r="S92" i="11" s="1"/>
  <c r="R92" i="11" a="1"/>
  <c r="R92" i="11" s="1"/>
  <c r="Q92" i="11" a="1"/>
  <c r="Q92" i="11" s="1"/>
  <c r="P92" i="11" a="1"/>
  <c r="P92" i="11" s="1"/>
  <c r="O92" i="11"/>
  <c r="O92" i="11" a="1"/>
  <c r="N92" i="11" a="1"/>
  <c r="N92" i="11" s="1"/>
  <c r="M92" i="11" a="1"/>
  <c r="M92" i="11" s="1"/>
  <c r="L92" i="11" a="1"/>
  <c r="L92" i="11" s="1"/>
  <c r="K92" i="11" a="1"/>
  <c r="K92" i="11" s="1"/>
  <c r="J92" i="11" a="1"/>
  <c r="J92" i="11" s="1"/>
  <c r="I92" i="11" a="1"/>
  <c r="I92" i="11" s="1"/>
  <c r="H92" i="11" a="1"/>
  <c r="H92" i="11" s="1"/>
  <c r="G92" i="11" a="1"/>
  <c r="G92" i="11" s="1"/>
  <c r="F92" i="11" a="1"/>
  <c r="F92" i="11" s="1"/>
  <c r="E92" i="11" a="1"/>
  <c r="E92" i="11" s="1"/>
  <c r="D92" i="11" a="1"/>
  <c r="D92" i="11" s="1"/>
  <c r="C92" i="11" a="1"/>
  <c r="C92" i="11" s="1"/>
  <c r="EH91" i="11" a="1"/>
  <c r="EH91" i="11" s="1"/>
  <c r="EG91" i="11" a="1"/>
  <c r="EG91" i="11" s="1"/>
  <c r="EF91" i="11" a="1"/>
  <c r="EF91" i="11" s="1"/>
  <c r="EE91" i="11" a="1"/>
  <c r="EE91" i="11" s="1"/>
  <c r="ED91" i="11" a="1"/>
  <c r="ED91" i="11" s="1"/>
  <c r="EC91" i="11" a="1"/>
  <c r="EC91" i="11" s="1"/>
  <c r="EB91" i="11" a="1"/>
  <c r="EB91" i="11" s="1"/>
  <c r="EA91" i="11" a="1"/>
  <c r="EA91" i="11" s="1"/>
  <c r="DZ91" i="11" a="1"/>
  <c r="DZ91" i="11" s="1"/>
  <c r="DY91" i="11" a="1"/>
  <c r="DY91" i="11" s="1"/>
  <c r="DX91" i="11" a="1"/>
  <c r="DX91" i="11" s="1"/>
  <c r="DW91" i="11" a="1"/>
  <c r="DW91" i="11" s="1"/>
  <c r="DV91" i="11" a="1"/>
  <c r="DV91" i="11" s="1"/>
  <c r="DU91" i="11" a="1"/>
  <c r="DU91" i="11" s="1"/>
  <c r="DT91" i="11" a="1"/>
  <c r="DT91" i="11" s="1"/>
  <c r="DS91" i="11" a="1"/>
  <c r="DS91" i="11" s="1"/>
  <c r="DR91" i="11" a="1"/>
  <c r="DR91" i="11" s="1"/>
  <c r="DQ91" i="11" a="1"/>
  <c r="DQ91" i="11" s="1"/>
  <c r="DP91" i="11" a="1"/>
  <c r="DP91" i="11" s="1"/>
  <c r="DO91" i="11" a="1"/>
  <c r="DO91" i="11" s="1"/>
  <c r="DN91" i="11" a="1"/>
  <c r="DN91" i="11" s="1"/>
  <c r="DM91" i="11" a="1"/>
  <c r="DM91" i="11" s="1"/>
  <c r="DL91" i="11" a="1"/>
  <c r="DL91" i="11" s="1"/>
  <c r="DK91" i="11" a="1"/>
  <c r="DK91" i="11" s="1"/>
  <c r="DJ91" i="11" a="1"/>
  <c r="DJ91" i="11" s="1"/>
  <c r="DI91" i="11" a="1"/>
  <c r="DI91" i="11" s="1"/>
  <c r="DH91" i="11" a="1"/>
  <c r="DH91" i="11" s="1"/>
  <c r="DG91" i="11" a="1"/>
  <c r="DG91" i="11" s="1"/>
  <c r="DF91" i="11" a="1"/>
  <c r="DF91" i="11" s="1"/>
  <c r="DE91" i="11" a="1"/>
  <c r="DE91" i="11" s="1"/>
  <c r="DD91" i="11" a="1"/>
  <c r="DD91" i="11" s="1"/>
  <c r="DC91" i="11" a="1"/>
  <c r="DC91" i="11" s="1"/>
  <c r="DB91" i="11" a="1"/>
  <c r="DB91" i="11" s="1"/>
  <c r="DA91" i="11" a="1"/>
  <c r="DA91" i="11" s="1"/>
  <c r="CZ91" i="11" a="1"/>
  <c r="CZ91" i="11" s="1"/>
  <c r="CY91" i="11" a="1"/>
  <c r="CY91" i="11" s="1"/>
  <c r="CX91" i="11" a="1"/>
  <c r="CX91" i="11" s="1"/>
  <c r="CW91" i="11" a="1"/>
  <c r="CW91" i="11" s="1"/>
  <c r="CV91" i="11" a="1"/>
  <c r="CV91" i="11" s="1"/>
  <c r="CU91" i="11" a="1"/>
  <c r="CU91" i="11" s="1"/>
  <c r="CT91" i="11" a="1"/>
  <c r="CT91" i="11" s="1"/>
  <c r="CS91" i="11" a="1"/>
  <c r="CS91" i="11" s="1"/>
  <c r="CR91" i="11" a="1"/>
  <c r="CR91" i="11" s="1"/>
  <c r="CQ91" i="11" a="1"/>
  <c r="CQ91" i="11" s="1"/>
  <c r="CP91" i="11" a="1"/>
  <c r="CP91" i="11" s="1"/>
  <c r="CO91" i="11" a="1"/>
  <c r="CO91" i="11" s="1"/>
  <c r="CN91" i="11" a="1"/>
  <c r="CN91" i="11" s="1"/>
  <c r="CM91" i="11" a="1"/>
  <c r="CM91" i="11" s="1"/>
  <c r="CL91" i="11" a="1"/>
  <c r="CL91" i="11" s="1"/>
  <c r="CK91" i="11" a="1"/>
  <c r="CK91" i="11" s="1"/>
  <c r="CJ91" i="11" a="1"/>
  <c r="CJ91" i="11" s="1"/>
  <c r="CI91" i="11" a="1"/>
  <c r="CI91" i="11" s="1"/>
  <c r="CH91" i="11" a="1"/>
  <c r="CH91" i="11" s="1"/>
  <c r="CG91" i="11" a="1"/>
  <c r="CG91" i="11" s="1"/>
  <c r="CE91" i="11"/>
  <c r="CE91" i="11" a="1"/>
  <c r="CD91" i="11" a="1"/>
  <c r="CD91" i="11" s="1"/>
  <c r="CC91" i="11" a="1"/>
  <c r="CC91" i="11" s="1"/>
  <c r="CB91" i="11" a="1"/>
  <c r="CB91" i="11" s="1"/>
  <c r="CA91" i="11" a="1"/>
  <c r="CA91" i="11" s="1"/>
  <c r="BZ91" i="11" a="1"/>
  <c r="BZ91" i="11" s="1"/>
  <c r="BY91" i="11" a="1"/>
  <c r="BY91" i="11" s="1"/>
  <c r="BX91" i="11" a="1"/>
  <c r="BX91" i="11" s="1"/>
  <c r="BW91" i="11" a="1"/>
  <c r="BW91" i="11" s="1"/>
  <c r="BV91" i="11" a="1"/>
  <c r="BV91" i="11" s="1"/>
  <c r="BU91" i="11" a="1"/>
  <c r="BU91" i="11" s="1"/>
  <c r="BT91" i="11" a="1"/>
  <c r="BT91" i="11" s="1"/>
  <c r="BS91" i="11" a="1"/>
  <c r="BS91" i="11" s="1"/>
  <c r="BR91" i="11" a="1"/>
  <c r="BR91" i="11" s="1"/>
  <c r="BQ91" i="11" a="1"/>
  <c r="BQ91" i="11" s="1"/>
  <c r="BP91" i="11" a="1"/>
  <c r="BP91" i="11" s="1"/>
  <c r="BO91" i="11" a="1"/>
  <c r="BO91" i="11" s="1"/>
  <c r="BN91" i="11" a="1"/>
  <c r="BN91" i="11" s="1"/>
  <c r="BM91" i="11" a="1"/>
  <c r="BM91" i="11" s="1"/>
  <c r="BL91" i="11" a="1"/>
  <c r="BL91" i="11" s="1"/>
  <c r="BK91" i="11" a="1"/>
  <c r="BK91" i="11" s="1"/>
  <c r="BJ91" i="11" a="1"/>
  <c r="BJ91" i="11" s="1"/>
  <c r="BI91" i="11" a="1"/>
  <c r="BI91" i="11" s="1"/>
  <c r="BH91" i="11" a="1"/>
  <c r="BH91" i="11" s="1"/>
  <c r="BG91" i="11"/>
  <c r="BG91" i="11" a="1"/>
  <c r="BF91" i="11" a="1"/>
  <c r="BF91" i="11" s="1"/>
  <c r="BE91" i="11" a="1"/>
  <c r="BE91" i="11" s="1"/>
  <c r="BD91" i="11" a="1"/>
  <c r="BD91" i="11" s="1"/>
  <c r="BC91" i="11" a="1"/>
  <c r="BC91" i="11" s="1"/>
  <c r="BB91" i="11" a="1"/>
  <c r="BB91" i="11" s="1"/>
  <c r="BA91" i="11" a="1"/>
  <c r="BA91" i="11" s="1"/>
  <c r="AZ91" i="11" a="1"/>
  <c r="AZ91" i="11" s="1"/>
  <c r="AY91" i="11" a="1"/>
  <c r="AY91" i="11" s="1"/>
  <c r="AX91" i="11" a="1"/>
  <c r="AX91" i="11" s="1"/>
  <c r="AW91" i="11" a="1"/>
  <c r="AW91" i="11" s="1"/>
  <c r="AV91" i="11" a="1"/>
  <c r="AV91" i="11" s="1"/>
  <c r="AU91" i="11" a="1"/>
  <c r="AU91" i="11" s="1"/>
  <c r="AT91" i="11" a="1"/>
  <c r="AT91" i="11" s="1"/>
  <c r="AS91" i="11" a="1"/>
  <c r="AS91" i="11" s="1"/>
  <c r="AR91" i="11" a="1"/>
  <c r="AR91" i="11" s="1"/>
  <c r="AQ91" i="11" a="1"/>
  <c r="AQ91" i="11" s="1"/>
  <c r="AP91" i="11" a="1"/>
  <c r="AP91" i="11" s="1"/>
  <c r="AO91" i="11" a="1"/>
  <c r="AO91" i="11" s="1"/>
  <c r="AN91" i="11" a="1"/>
  <c r="AN91" i="11" s="1"/>
  <c r="AM91" i="11" a="1"/>
  <c r="AM91" i="11" s="1"/>
  <c r="AL91" i="11" a="1"/>
  <c r="AL91" i="11" s="1"/>
  <c r="AK91" i="11" a="1"/>
  <c r="AK91" i="11" s="1"/>
  <c r="AJ91" i="11" a="1"/>
  <c r="AJ91" i="11" s="1"/>
  <c r="AI91" i="11" a="1"/>
  <c r="AI91" i="11" s="1"/>
  <c r="AH91" i="11" a="1"/>
  <c r="AH91" i="11" s="1"/>
  <c r="AG91" i="11" a="1"/>
  <c r="AG91" i="11" s="1"/>
  <c r="AF91" i="11" a="1"/>
  <c r="AF91" i="11" s="1"/>
  <c r="AE91" i="11" a="1"/>
  <c r="AE91" i="11" s="1"/>
  <c r="AD91" i="11" a="1"/>
  <c r="AD91" i="11" s="1"/>
  <c r="AC91" i="11" a="1"/>
  <c r="AC91" i="11" s="1"/>
  <c r="AB91" i="11" a="1"/>
  <c r="AB91" i="11" s="1"/>
  <c r="AA91" i="11" a="1"/>
  <c r="AA91" i="11" s="1"/>
  <c r="Z91" i="11" a="1"/>
  <c r="Z91" i="11" s="1"/>
  <c r="Y91" i="11" a="1"/>
  <c r="Y91" i="11" s="1"/>
  <c r="X91" i="11" a="1"/>
  <c r="X91" i="11" s="1"/>
  <c r="W91" i="11" a="1"/>
  <c r="W91" i="11" s="1"/>
  <c r="V91" i="11" a="1"/>
  <c r="V91" i="11" s="1"/>
  <c r="U91" i="11" a="1"/>
  <c r="U91" i="11" s="1"/>
  <c r="T91" i="11" a="1"/>
  <c r="T91" i="11" s="1"/>
  <c r="S91" i="11" a="1"/>
  <c r="S91" i="11" s="1"/>
  <c r="R91" i="11" a="1"/>
  <c r="R91" i="11" s="1"/>
  <c r="Q91" i="11" a="1"/>
  <c r="Q91" i="11" s="1"/>
  <c r="P91" i="11" a="1"/>
  <c r="P91" i="11" s="1"/>
  <c r="O91" i="11" a="1"/>
  <c r="O91" i="11" s="1"/>
  <c r="N91" i="11" a="1"/>
  <c r="N91" i="11" s="1"/>
  <c r="M91" i="11" a="1"/>
  <c r="M91" i="11" s="1"/>
  <c r="L91" i="11" a="1"/>
  <c r="L91" i="11" s="1"/>
  <c r="K91" i="11" a="1"/>
  <c r="K91" i="11" s="1"/>
  <c r="J91" i="11" a="1"/>
  <c r="J91" i="11" s="1"/>
  <c r="I91" i="11" a="1"/>
  <c r="I91" i="11" s="1"/>
  <c r="H91" i="11" a="1"/>
  <c r="H91" i="11" s="1"/>
  <c r="G91" i="11" a="1"/>
  <c r="G91" i="11" s="1"/>
  <c r="F91" i="11" a="1"/>
  <c r="F91" i="11" s="1"/>
  <c r="E91" i="11" a="1"/>
  <c r="E91" i="11" s="1"/>
  <c r="D91" i="11" a="1"/>
  <c r="D91" i="11" s="1"/>
  <c r="C91" i="11"/>
  <c r="C91" i="11" a="1"/>
  <c r="EH90" i="11" a="1"/>
  <c r="EH90" i="11" s="1"/>
  <c r="EG90" i="11" a="1"/>
  <c r="EG90" i="11" s="1"/>
  <c r="EF90" i="11"/>
  <c r="EF90" i="11" a="1"/>
  <c r="EE90" i="11" a="1"/>
  <c r="EE90" i="11" s="1"/>
  <c r="ED90" i="11" a="1"/>
  <c r="ED90" i="11" s="1"/>
  <c r="EC90" i="11" a="1"/>
  <c r="EC90" i="11" s="1"/>
  <c r="EB90" i="11" a="1"/>
  <c r="EB90" i="11" s="1"/>
  <c r="EA90" i="11" a="1"/>
  <c r="EA90" i="11" s="1"/>
  <c r="DZ90" i="11" a="1"/>
  <c r="DZ90" i="11" s="1"/>
  <c r="DY90" i="11" a="1"/>
  <c r="DY90" i="11" s="1"/>
  <c r="DX90" i="11" a="1"/>
  <c r="DX90" i="11" s="1"/>
  <c r="DW90" i="11" a="1"/>
  <c r="DW90" i="11" s="1"/>
  <c r="DV90" i="11" a="1"/>
  <c r="DV90" i="11" s="1"/>
  <c r="DU90" i="11" a="1"/>
  <c r="DU90" i="11" s="1"/>
  <c r="DT90" i="11" a="1"/>
  <c r="DT90" i="11" s="1"/>
  <c r="DS90" i="11" a="1"/>
  <c r="DS90" i="11" s="1"/>
  <c r="DR90" i="11"/>
  <c r="DR90" i="11" a="1"/>
  <c r="DQ90" i="11" a="1"/>
  <c r="DQ90" i="11" s="1"/>
  <c r="DP90" i="11" a="1"/>
  <c r="DP90" i="11" s="1"/>
  <c r="DO90" i="11" a="1"/>
  <c r="DO90" i="11" s="1"/>
  <c r="DN90" i="11" a="1"/>
  <c r="DN90" i="11" s="1"/>
  <c r="DM90" i="11" a="1"/>
  <c r="DM90" i="11" s="1"/>
  <c r="DL90" i="11" a="1"/>
  <c r="DL90" i="11" s="1"/>
  <c r="DK90" i="11" a="1"/>
  <c r="DK90" i="11" s="1"/>
  <c r="DJ90" i="11" a="1"/>
  <c r="DJ90" i="11" s="1"/>
  <c r="DI90" i="11" a="1"/>
  <c r="DI90" i="11" s="1"/>
  <c r="DH90" i="11" a="1"/>
  <c r="DH90" i="11" s="1"/>
  <c r="DG90" i="11" a="1"/>
  <c r="DG90" i="11" s="1"/>
  <c r="DF90" i="11" a="1"/>
  <c r="DF90" i="11" s="1"/>
  <c r="DE90" i="11" a="1"/>
  <c r="DE90" i="11" s="1"/>
  <c r="DD90" i="11" a="1"/>
  <c r="DD90" i="11" s="1"/>
  <c r="DC90" i="11" a="1"/>
  <c r="DC90" i="11" s="1"/>
  <c r="DB90" i="11" a="1"/>
  <c r="DB90" i="11" s="1"/>
  <c r="DA90" i="11" a="1"/>
  <c r="DA90" i="11" s="1"/>
  <c r="CZ90" i="11" a="1"/>
  <c r="CZ90" i="11" s="1"/>
  <c r="CY90" i="11" a="1"/>
  <c r="CY90" i="11" s="1"/>
  <c r="CX90" i="11" a="1"/>
  <c r="CX90" i="11" s="1"/>
  <c r="CW90" i="11" a="1"/>
  <c r="CW90" i="11" s="1"/>
  <c r="CV90" i="11" a="1"/>
  <c r="CV90" i="11" s="1"/>
  <c r="CU90" i="11" a="1"/>
  <c r="CU90" i="11" s="1"/>
  <c r="CT90" i="11" a="1"/>
  <c r="CT90" i="11" s="1"/>
  <c r="CS90" i="11" a="1"/>
  <c r="CS90" i="11" s="1"/>
  <c r="CR90" i="11" a="1"/>
  <c r="CR90" i="11" s="1"/>
  <c r="CQ90" i="11" a="1"/>
  <c r="CQ90" i="11" s="1"/>
  <c r="CP90" i="11" a="1"/>
  <c r="CP90" i="11" s="1"/>
  <c r="CO90" i="11" a="1"/>
  <c r="CO90" i="11" s="1"/>
  <c r="CN90" i="11" a="1"/>
  <c r="CN90" i="11" s="1"/>
  <c r="CM90" i="11" a="1"/>
  <c r="CM90" i="11" s="1"/>
  <c r="CL90" i="11" a="1"/>
  <c r="CL90" i="11" s="1"/>
  <c r="CK90" i="11" a="1"/>
  <c r="CK90" i="11" s="1"/>
  <c r="CJ90" i="11"/>
  <c r="CJ90" i="11" a="1"/>
  <c r="CI90" i="11" a="1"/>
  <c r="CI90" i="11" s="1"/>
  <c r="CH90" i="11" a="1"/>
  <c r="CH90" i="11" s="1"/>
  <c r="CG90" i="11" a="1"/>
  <c r="CG90" i="11" s="1"/>
  <c r="CF90" i="11" a="1"/>
  <c r="CF90" i="11" s="1"/>
  <c r="CD90" i="11" a="1"/>
  <c r="CD90" i="11" s="1"/>
  <c r="CC90" i="11" a="1"/>
  <c r="CC90" i="11" s="1"/>
  <c r="CB90" i="11" a="1"/>
  <c r="CB90" i="11" s="1"/>
  <c r="CA90" i="11" a="1"/>
  <c r="CA90" i="11" s="1"/>
  <c r="BZ90" i="11" a="1"/>
  <c r="BZ90" i="11" s="1"/>
  <c r="BY90" i="11" a="1"/>
  <c r="BY90" i="11" s="1"/>
  <c r="BX90" i="11" a="1"/>
  <c r="BX90" i="11" s="1"/>
  <c r="BW90" i="11" a="1"/>
  <c r="BW90" i="11" s="1"/>
  <c r="BV90" i="11" a="1"/>
  <c r="BV90" i="11" s="1"/>
  <c r="BU90" i="11"/>
  <c r="BU90" i="11" a="1"/>
  <c r="BT90" i="11" a="1"/>
  <c r="BT90" i="11" s="1"/>
  <c r="BS90" i="11" a="1"/>
  <c r="BS90" i="11" s="1"/>
  <c r="BR90" i="11" a="1"/>
  <c r="BR90" i="11" s="1"/>
  <c r="BQ90" i="11" a="1"/>
  <c r="BQ90" i="11" s="1"/>
  <c r="BP90" i="11" a="1"/>
  <c r="BP90" i="11" s="1"/>
  <c r="BO90" i="11" a="1"/>
  <c r="BO90" i="11" s="1"/>
  <c r="BN90" i="11" a="1"/>
  <c r="BN90" i="11" s="1"/>
  <c r="BM90" i="11" a="1"/>
  <c r="BM90" i="11" s="1"/>
  <c r="BL90" i="11" a="1"/>
  <c r="BL90" i="11" s="1"/>
  <c r="BK90" i="11"/>
  <c r="BK90" i="11" a="1"/>
  <c r="BJ90" i="11" a="1"/>
  <c r="BJ90" i="11" s="1"/>
  <c r="BI90" i="11" a="1"/>
  <c r="BI90" i="11" s="1"/>
  <c r="BH90" i="11" a="1"/>
  <c r="BH90" i="11" s="1"/>
  <c r="BG90" i="11" a="1"/>
  <c r="BG90" i="11" s="1"/>
  <c r="BF90" i="11" a="1"/>
  <c r="BF90" i="11" s="1"/>
  <c r="BE90" i="11" a="1"/>
  <c r="BE90" i="11" s="1"/>
  <c r="BD90" i="11" a="1"/>
  <c r="BD90" i="11" s="1"/>
  <c r="BC90" i="11" a="1"/>
  <c r="BC90" i="11" s="1"/>
  <c r="BB90" i="11" a="1"/>
  <c r="BB90" i="11" s="1"/>
  <c r="BA90" i="11" a="1"/>
  <c r="BA90" i="11" s="1"/>
  <c r="AZ90" i="11" a="1"/>
  <c r="AZ90" i="11" s="1"/>
  <c r="AY90" i="11" a="1"/>
  <c r="AY90" i="11" s="1"/>
  <c r="AX90" i="11" a="1"/>
  <c r="AX90" i="11" s="1"/>
  <c r="AW90" i="11" a="1"/>
  <c r="AW90" i="11" s="1"/>
  <c r="AV90" i="11" a="1"/>
  <c r="AV90" i="11" s="1"/>
  <c r="AU90" i="11" a="1"/>
  <c r="AU90" i="11" s="1"/>
  <c r="AT90" i="11" a="1"/>
  <c r="AT90" i="11" s="1"/>
  <c r="AS90" i="11" a="1"/>
  <c r="AS90" i="11" s="1"/>
  <c r="AR90" i="11" a="1"/>
  <c r="AR90" i="11" s="1"/>
  <c r="AQ90" i="11" a="1"/>
  <c r="AQ90" i="11" s="1"/>
  <c r="AP90" i="11" a="1"/>
  <c r="AP90" i="11" s="1"/>
  <c r="AO90" i="11" a="1"/>
  <c r="AO90" i="11" s="1"/>
  <c r="AN90" i="11" a="1"/>
  <c r="AN90" i="11" s="1"/>
  <c r="AM90" i="11" a="1"/>
  <c r="AM90" i="11" s="1"/>
  <c r="AL90" i="11" a="1"/>
  <c r="AL90" i="11" s="1"/>
  <c r="AK90" i="11" a="1"/>
  <c r="AK90" i="11" s="1"/>
  <c r="AJ90" i="11" a="1"/>
  <c r="AJ90" i="11" s="1"/>
  <c r="AI90" i="11" a="1"/>
  <c r="AI90" i="11" s="1"/>
  <c r="AH90" i="11" a="1"/>
  <c r="AH90" i="11" s="1"/>
  <c r="AG90" i="11" a="1"/>
  <c r="AG90" i="11" s="1"/>
  <c r="AF90" i="11" a="1"/>
  <c r="AF90" i="11" s="1"/>
  <c r="AE90" i="11"/>
  <c r="AE90" i="11" a="1"/>
  <c r="AD90" i="11" a="1"/>
  <c r="AD90" i="11" s="1"/>
  <c r="AC90" i="11" a="1"/>
  <c r="AC90" i="11" s="1"/>
  <c r="AB90" i="11" a="1"/>
  <c r="AB90" i="11" s="1"/>
  <c r="AA90" i="11" a="1"/>
  <c r="AA90" i="11" s="1"/>
  <c r="Z90" i="11" a="1"/>
  <c r="Z90" i="11" s="1"/>
  <c r="Y90" i="11" a="1"/>
  <c r="Y90" i="11" s="1"/>
  <c r="X90" i="11" a="1"/>
  <c r="X90" i="11" s="1"/>
  <c r="W90" i="11" a="1"/>
  <c r="W90" i="11" s="1"/>
  <c r="V90" i="11" a="1"/>
  <c r="V90" i="11" s="1"/>
  <c r="U90" i="11" a="1"/>
  <c r="U90" i="11" s="1"/>
  <c r="T90" i="11" a="1"/>
  <c r="T90" i="11" s="1"/>
  <c r="S90" i="11" a="1"/>
  <c r="S90" i="11" s="1"/>
  <c r="R90" i="11" a="1"/>
  <c r="R90" i="11" s="1"/>
  <c r="Q90" i="11" a="1"/>
  <c r="Q90" i="11" s="1"/>
  <c r="P90" i="11" a="1"/>
  <c r="P90" i="11" s="1"/>
  <c r="O90" i="11" a="1"/>
  <c r="O90" i="11" s="1"/>
  <c r="N90" i="11" a="1"/>
  <c r="N90" i="11" s="1"/>
  <c r="M90" i="11" a="1"/>
  <c r="M90" i="11" s="1"/>
  <c r="L90" i="11" a="1"/>
  <c r="L90" i="11" s="1"/>
  <c r="K90" i="11" a="1"/>
  <c r="K90" i="11" s="1"/>
  <c r="J90" i="11" a="1"/>
  <c r="J90" i="11" s="1"/>
  <c r="I90" i="11" a="1"/>
  <c r="I90" i="11" s="1"/>
  <c r="H90" i="11" a="1"/>
  <c r="H90" i="11" s="1"/>
  <c r="G90" i="11"/>
  <c r="G90" i="11" a="1"/>
  <c r="F90" i="11" a="1"/>
  <c r="F90" i="11" s="1"/>
  <c r="E90" i="11" a="1"/>
  <c r="E90" i="11" s="1"/>
  <c r="D90" i="11" a="1"/>
  <c r="D90" i="11" s="1"/>
  <c r="C90" i="11" a="1"/>
  <c r="C90" i="11" s="1"/>
  <c r="EH89" i="11" a="1"/>
  <c r="EH89" i="11" s="1"/>
  <c r="EG89" i="11" a="1"/>
  <c r="EG89" i="11" s="1"/>
  <c r="EF89" i="11" a="1"/>
  <c r="EF89" i="11" s="1"/>
  <c r="EE89" i="11" a="1"/>
  <c r="EE89" i="11" s="1"/>
  <c r="ED89" i="11" a="1"/>
  <c r="ED89" i="11" s="1"/>
  <c r="EC89" i="11" a="1"/>
  <c r="EC89" i="11" s="1"/>
  <c r="EB89" i="11" a="1"/>
  <c r="EB89" i="11" s="1"/>
  <c r="EA89" i="11" a="1"/>
  <c r="EA89" i="11" s="1"/>
  <c r="DZ89" i="11" a="1"/>
  <c r="DZ89" i="11" s="1"/>
  <c r="DY89" i="11" a="1"/>
  <c r="DY89" i="11" s="1"/>
  <c r="DX89" i="11" a="1"/>
  <c r="DX89" i="11" s="1"/>
  <c r="DW89" i="11" a="1"/>
  <c r="DW89" i="11" s="1"/>
  <c r="DV89" i="11"/>
  <c r="DV89" i="11" a="1"/>
  <c r="DU89" i="11" a="1"/>
  <c r="DU89" i="11" s="1"/>
  <c r="DT89" i="11" a="1"/>
  <c r="DT89" i="11" s="1"/>
  <c r="DS89" i="11" a="1"/>
  <c r="DS89" i="11" s="1"/>
  <c r="DR89" i="11" a="1"/>
  <c r="DR89" i="11" s="1"/>
  <c r="DQ89" i="11" a="1"/>
  <c r="DQ89" i="11" s="1"/>
  <c r="DP89" i="11" a="1"/>
  <c r="DP89" i="11" s="1"/>
  <c r="DO89" i="11" a="1"/>
  <c r="DO89" i="11" s="1"/>
  <c r="DN89" i="11" a="1"/>
  <c r="DN89" i="11" s="1"/>
  <c r="DM89" i="11" a="1"/>
  <c r="DM89" i="11" s="1"/>
  <c r="DL89" i="11"/>
  <c r="DL89" i="11" a="1"/>
  <c r="DK89" i="11" a="1"/>
  <c r="DK89" i="11" s="1"/>
  <c r="DJ89" i="11" a="1"/>
  <c r="DJ89" i="11" s="1"/>
  <c r="DI89" i="11" a="1"/>
  <c r="DI89" i="11" s="1"/>
  <c r="DH89" i="11" a="1"/>
  <c r="DH89" i="11" s="1"/>
  <c r="DG89" i="11" a="1"/>
  <c r="DG89" i="11" s="1"/>
  <c r="DF89" i="11" a="1"/>
  <c r="DF89" i="11" s="1"/>
  <c r="DE89" i="11" a="1"/>
  <c r="DE89" i="11" s="1"/>
  <c r="DD89" i="11" a="1"/>
  <c r="DD89" i="11" s="1"/>
  <c r="DC89" i="11" a="1"/>
  <c r="DC89" i="11" s="1"/>
  <c r="DB89" i="11" a="1"/>
  <c r="DB89" i="11" s="1"/>
  <c r="DA89" i="11" a="1"/>
  <c r="DA89" i="11" s="1"/>
  <c r="CZ89" i="11" a="1"/>
  <c r="CZ89" i="11" s="1"/>
  <c r="CY89" i="11" a="1"/>
  <c r="CY89" i="11" s="1"/>
  <c r="CX89" i="11"/>
  <c r="CX89" i="11" a="1"/>
  <c r="CW89" i="11" a="1"/>
  <c r="CW89" i="11" s="1"/>
  <c r="CV89" i="11" a="1"/>
  <c r="CV89" i="11" s="1"/>
  <c r="CU89" i="11" a="1"/>
  <c r="CU89" i="11" s="1"/>
  <c r="CT89" i="11" a="1"/>
  <c r="CT89" i="11" s="1"/>
  <c r="CS89" i="11" a="1"/>
  <c r="CS89" i="11" s="1"/>
  <c r="CR89" i="11" a="1"/>
  <c r="CR89" i="11" s="1"/>
  <c r="CQ89" i="11" a="1"/>
  <c r="CQ89" i="11" s="1"/>
  <c r="CP89" i="11" a="1"/>
  <c r="CP89" i="11" s="1"/>
  <c r="CO89" i="11" a="1"/>
  <c r="CO89" i="11" s="1"/>
  <c r="CN89" i="11" a="1"/>
  <c r="CN89" i="11" s="1"/>
  <c r="CM89" i="11" a="1"/>
  <c r="CM89" i="11" s="1"/>
  <c r="CL89" i="11" a="1"/>
  <c r="CL89" i="11" s="1"/>
  <c r="CK89" i="11" a="1"/>
  <c r="CK89" i="11" s="1"/>
  <c r="CJ89" i="11" a="1"/>
  <c r="CJ89" i="11" s="1"/>
  <c r="CI89" i="11" a="1"/>
  <c r="CI89" i="11" s="1"/>
  <c r="CH89" i="11" a="1"/>
  <c r="CH89" i="11" s="1"/>
  <c r="CG89" i="11" a="1"/>
  <c r="CG89" i="11" s="1"/>
  <c r="CF89" i="11" a="1"/>
  <c r="CF89" i="11" s="1"/>
  <c r="CE89" i="11" a="1"/>
  <c r="CE89" i="11" s="1"/>
  <c r="CC89" i="11" a="1"/>
  <c r="CC89" i="11" s="1"/>
  <c r="CB89" i="11" a="1"/>
  <c r="CB89" i="11" s="1"/>
  <c r="CA89" i="11" a="1"/>
  <c r="CA89" i="11" s="1"/>
  <c r="BZ89" i="11" a="1"/>
  <c r="BZ89" i="11" s="1"/>
  <c r="BY89" i="11" a="1"/>
  <c r="BY89" i="11" s="1"/>
  <c r="BX89" i="11" a="1"/>
  <c r="BX89" i="11" s="1"/>
  <c r="BW89" i="11" a="1"/>
  <c r="BW89" i="11" s="1"/>
  <c r="BV89" i="11" a="1"/>
  <c r="BV89" i="11" s="1"/>
  <c r="BU89" i="11" a="1"/>
  <c r="BU89" i="11" s="1"/>
  <c r="BT89" i="11" a="1"/>
  <c r="BT89" i="11" s="1"/>
  <c r="BS89" i="11" a="1"/>
  <c r="BS89" i="11" s="1"/>
  <c r="BR89" i="11" a="1"/>
  <c r="BR89" i="11" s="1"/>
  <c r="BQ89" i="11" a="1"/>
  <c r="BQ89" i="11" s="1"/>
  <c r="BP89" i="11" a="1"/>
  <c r="BP89" i="11" s="1"/>
  <c r="BO89" i="11" a="1"/>
  <c r="BO89" i="11" s="1"/>
  <c r="BN89" i="11" a="1"/>
  <c r="BN89" i="11" s="1"/>
  <c r="BM89" i="11" a="1"/>
  <c r="BM89" i="11" s="1"/>
  <c r="BL89" i="11" a="1"/>
  <c r="BL89" i="11" s="1"/>
  <c r="BK89" i="11" a="1"/>
  <c r="BK89" i="11" s="1"/>
  <c r="BJ89" i="11" a="1"/>
  <c r="BJ89" i="11" s="1"/>
  <c r="BI89" i="11"/>
  <c r="BI89" i="11" a="1"/>
  <c r="BH89" i="11" a="1"/>
  <c r="BH89" i="11" s="1"/>
  <c r="BG89" i="11" a="1"/>
  <c r="BG89" i="11" s="1"/>
  <c r="BF89" i="11" a="1"/>
  <c r="BF89" i="11" s="1"/>
  <c r="BE89" i="11" a="1"/>
  <c r="BE89" i="11" s="1"/>
  <c r="BD89" i="11" a="1"/>
  <c r="BD89" i="11" s="1"/>
  <c r="BC89" i="11" a="1"/>
  <c r="BC89" i="11" s="1"/>
  <c r="BB89" i="11" a="1"/>
  <c r="BB89" i="11" s="1"/>
  <c r="BA89" i="11" a="1"/>
  <c r="BA89" i="11" s="1"/>
  <c r="AZ89" i="11" a="1"/>
  <c r="AZ89" i="11" s="1"/>
  <c r="AY89" i="11"/>
  <c r="AY89" i="11" a="1"/>
  <c r="AX89" i="11" a="1"/>
  <c r="AX89" i="11" s="1"/>
  <c r="AW89" i="11" a="1"/>
  <c r="AW89" i="11" s="1"/>
  <c r="AV89" i="11" a="1"/>
  <c r="AV89" i="11" s="1"/>
  <c r="AU89" i="11" a="1"/>
  <c r="AU89" i="11" s="1"/>
  <c r="AT89" i="11" a="1"/>
  <c r="AT89" i="11" s="1"/>
  <c r="AS89" i="11" a="1"/>
  <c r="AS89" i="11" s="1"/>
  <c r="AR89" i="11" a="1"/>
  <c r="AR89" i="11" s="1"/>
  <c r="AQ89" i="11" a="1"/>
  <c r="AQ89" i="11" s="1"/>
  <c r="AP89" i="11" a="1"/>
  <c r="AP89" i="11" s="1"/>
  <c r="AO89" i="11" a="1"/>
  <c r="AO89" i="11" s="1"/>
  <c r="AN89" i="11" a="1"/>
  <c r="AN89" i="11" s="1"/>
  <c r="AM89" i="11" a="1"/>
  <c r="AM89" i="11" s="1"/>
  <c r="AL89" i="11" a="1"/>
  <c r="AL89" i="11" s="1"/>
  <c r="AK89" i="11" a="1"/>
  <c r="AK89" i="11" s="1"/>
  <c r="AJ89" i="11" a="1"/>
  <c r="AJ89" i="11" s="1"/>
  <c r="AI89" i="11" a="1"/>
  <c r="AI89" i="11" s="1"/>
  <c r="AH89" i="11" a="1"/>
  <c r="AH89" i="11" s="1"/>
  <c r="AG89" i="11" a="1"/>
  <c r="AG89" i="11" s="1"/>
  <c r="AF89" i="11" a="1"/>
  <c r="AF89" i="11" s="1"/>
  <c r="AE89" i="11" a="1"/>
  <c r="AE89" i="11" s="1"/>
  <c r="AD89" i="11" a="1"/>
  <c r="AD89" i="11" s="1"/>
  <c r="AC89" i="11" a="1"/>
  <c r="AC89" i="11" s="1"/>
  <c r="AB89" i="11" a="1"/>
  <c r="AB89" i="11" s="1"/>
  <c r="AA89" i="11" a="1"/>
  <c r="AA89" i="11" s="1"/>
  <c r="Z89" i="11" a="1"/>
  <c r="Z89" i="11" s="1"/>
  <c r="Y89" i="11" a="1"/>
  <c r="Y89" i="11" s="1"/>
  <c r="X89" i="11" a="1"/>
  <c r="X89" i="11" s="1"/>
  <c r="W89" i="11" a="1"/>
  <c r="W89" i="11" s="1"/>
  <c r="V89" i="11" a="1"/>
  <c r="V89" i="11" s="1"/>
  <c r="U89" i="11" a="1"/>
  <c r="U89" i="11" s="1"/>
  <c r="T89" i="11" a="1"/>
  <c r="T89" i="11" s="1"/>
  <c r="S89" i="11" a="1"/>
  <c r="S89" i="11" s="1"/>
  <c r="R89" i="11" a="1"/>
  <c r="R89" i="11" s="1"/>
  <c r="Q89" i="11" a="1"/>
  <c r="Q89" i="11" s="1"/>
  <c r="P89" i="11" a="1"/>
  <c r="P89" i="11" s="1"/>
  <c r="O89" i="11" a="1"/>
  <c r="O89" i="11" s="1"/>
  <c r="N89" i="11" a="1"/>
  <c r="N89" i="11" s="1"/>
  <c r="M89" i="11" a="1"/>
  <c r="M89" i="11" s="1"/>
  <c r="L89" i="11" a="1"/>
  <c r="L89" i="11" s="1"/>
  <c r="K89" i="11" a="1"/>
  <c r="K89" i="11" s="1"/>
  <c r="J89" i="11" a="1"/>
  <c r="J89" i="11" s="1"/>
  <c r="I89" i="11" a="1"/>
  <c r="I89" i="11" s="1"/>
  <c r="H89" i="11" a="1"/>
  <c r="H89" i="11" s="1"/>
  <c r="G89" i="11" a="1"/>
  <c r="G89" i="11" s="1"/>
  <c r="F89" i="11" a="1"/>
  <c r="F89" i="11" s="1"/>
  <c r="E89" i="11" a="1"/>
  <c r="E89" i="11" s="1"/>
  <c r="D89" i="11" a="1"/>
  <c r="D89" i="11" s="1"/>
  <c r="C89" i="11" a="1"/>
  <c r="C89" i="11" s="1"/>
  <c r="EH88" i="11" a="1"/>
  <c r="EH88" i="11" s="1"/>
  <c r="EG88" i="11" a="1"/>
  <c r="EG88" i="11" s="1"/>
  <c r="EF88" i="11" a="1"/>
  <c r="EF88" i="11" s="1"/>
  <c r="EE88" i="11" a="1"/>
  <c r="EE88" i="11" s="1"/>
  <c r="ED88" i="11" a="1"/>
  <c r="ED88" i="11" s="1"/>
  <c r="EC88" i="11" a="1"/>
  <c r="EC88" i="11" s="1"/>
  <c r="EB88" i="11" a="1"/>
  <c r="EB88" i="11" s="1"/>
  <c r="EA88" i="11" a="1"/>
  <c r="EA88" i="11" s="1"/>
  <c r="DZ88" i="11" a="1"/>
  <c r="DZ88" i="11" s="1"/>
  <c r="DY88" i="11" a="1"/>
  <c r="DY88" i="11" s="1"/>
  <c r="DX88" i="11" a="1"/>
  <c r="DX88" i="11" s="1"/>
  <c r="DW88" i="11" a="1"/>
  <c r="DW88" i="11" s="1"/>
  <c r="DV88" i="11"/>
  <c r="DV88" i="11" a="1"/>
  <c r="DU88" i="11" a="1"/>
  <c r="DU88" i="11" s="1"/>
  <c r="DT88" i="11" a="1"/>
  <c r="DT88" i="11" s="1"/>
  <c r="DS88" i="11" a="1"/>
  <c r="DS88" i="11" s="1"/>
  <c r="DR88" i="11" a="1"/>
  <c r="DR88" i="11" s="1"/>
  <c r="DQ88" i="11" a="1"/>
  <c r="DQ88" i="11" s="1"/>
  <c r="DP88" i="11" a="1"/>
  <c r="DP88" i="11" s="1"/>
  <c r="DO88" i="11" a="1"/>
  <c r="DO88" i="11" s="1"/>
  <c r="DN88" i="11" a="1"/>
  <c r="DN88" i="11" s="1"/>
  <c r="DM88" i="11" a="1"/>
  <c r="DM88" i="11" s="1"/>
  <c r="DL88" i="11" a="1"/>
  <c r="DL88" i="11" s="1"/>
  <c r="DK88" i="11" a="1"/>
  <c r="DK88" i="11" s="1"/>
  <c r="DJ88" i="11" a="1"/>
  <c r="DJ88" i="11" s="1"/>
  <c r="DI88" i="11" a="1"/>
  <c r="DI88" i="11" s="1"/>
  <c r="DH88" i="11" a="1"/>
  <c r="DH88" i="11" s="1"/>
  <c r="DG88" i="11" a="1"/>
  <c r="DG88" i="11" s="1"/>
  <c r="DF88" i="11" a="1"/>
  <c r="DF88" i="11" s="1"/>
  <c r="DE88" i="11" a="1"/>
  <c r="DE88" i="11" s="1"/>
  <c r="DD88" i="11" a="1"/>
  <c r="DD88" i="11" s="1"/>
  <c r="DC88" i="11" a="1"/>
  <c r="DC88" i="11" s="1"/>
  <c r="DB88" i="11" a="1"/>
  <c r="DB88" i="11" s="1"/>
  <c r="DA88" i="11" a="1"/>
  <c r="DA88" i="11" s="1"/>
  <c r="CZ88" i="11" a="1"/>
  <c r="CZ88" i="11" s="1"/>
  <c r="CY88" i="11" a="1"/>
  <c r="CY88" i="11" s="1"/>
  <c r="CX88" i="11"/>
  <c r="CX88" i="11" a="1"/>
  <c r="CW88" i="11" a="1"/>
  <c r="CW88" i="11" s="1"/>
  <c r="CV88" i="11" a="1"/>
  <c r="CV88" i="11" s="1"/>
  <c r="CU88" i="11" a="1"/>
  <c r="CU88" i="11" s="1"/>
  <c r="CT88" i="11" a="1"/>
  <c r="CT88" i="11" s="1"/>
  <c r="CS88" i="11" a="1"/>
  <c r="CS88" i="11" s="1"/>
  <c r="CR88" i="11" a="1"/>
  <c r="CR88" i="11" s="1"/>
  <c r="CQ88" i="11" a="1"/>
  <c r="CQ88" i="11" s="1"/>
  <c r="CP88" i="11" a="1"/>
  <c r="CP88" i="11" s="1"/>
  <c r="CO88" i="11" a="1"/>
  <c r="CO88" i="11" s="1"/>
  <c r="CN88" i="11" a="1"/>
  <c r="CN88" i="11" s="1"/>
  <c r="CM88" i="11" a="1"/>
  <c r="CM88" i="11" s="1"/>
  <c r="CL88" i="11" a="1"/>
  <c r="CL88" i="11" s="1"/>
  <c r="CK88" i="11" a="1"/>
  <c r="CK88" i="11" s="1"/>
  <c r="CJ88" i="11" a="1"/>
  <c r="CJ88" i="11" s="1"/>
  <c r="CI88" i="11" a="1"/>
  <c r="CI88" i="11" s="1"/>
  <c r="CH88" i="11" a="1"/>
  <c r="CH88" i="11" s="1"/>
  <c r="CG88" i="11" a="1"/>
  <c r="CG88" i="11" s="1"/>
  <c r="CF88" i="11" a="1"/>
  <c r="CF88" i="11" s="1"/>
  <c r="CE88" i="11" a="1"/>
  <c r="CE88" i="11" s="1"/>
  <c r="CD88" i="11" a="1"/>
  <c r="CD88" i="11" s="1"/>
  <c r="CB88" i="11" a="1"/>
  <c r="CB88" i="11" s="1"/>
  <c r="CA88" i="11" a="1"/>
  <c r="CA88" i="11" s="1"/>
  <c r="BZ88" i="11" a="1"/>
  <c r="BZ88" i="11" s="1"/>
  <c r="BY88" i="11" a="1"/>
  <c r="BY88" i="11" s="1"/>
  <c r="BX88" i="11" a="1"/>
  <c r="BX88" i="11" s="1"/>
  <c r="BW88" i="11" a="1"/>
  <c r="BW88" i="11" s="1"/>
  <c r="BV88" i="11" a="1"/>
  <c r="BV88" i="11" s="1"/>
  <c r="BU88" i="11" a="1"/>
  <c r="BU88" i="11" s="1"/>
  <c r="BT88" i="11" a="1"/>
  <c r="BT88" i="11" s="1"/>
  <c r="BS88" i="11" a="1"/>
  <c r="BS88" i="11" s="1"/>
  <c r="BR88" i="11" a="1"/>
  <c r="BR88" i="11" s="1"/>
  <c r="BQ88" i="11"/>
  <c r="BQ88" i="11" a="1"/>
  <c r="BP88" i="11" a="1"/>
  <c r="BP88" i="11" s="1"/>
  <c r="BO88" i="11" a="1"/>
  <c r="BO88" i="11" s="1"/>
  <c r="BN88" i="11" a="1"/>
  <c r="BN88" i="11" s="1"/>
  <c r="BM88" i="11" a="1"/>
  <c r="BM88" i="11" s="1"/>
  <c r="BL88" i="11" a="1"/>
  <c r="BL88" i="11" s="1"/>
  <c r="BK88" i="11" a="1"/>
  <c r="BK88" i="11" s="1"/>
  <c r="BJ88" i="11" a="1"/>
  <c r="BJ88" i="11" s="1"/>
  <c r="BI88" i="11" a="1"/>
  <c r="BI88" i="11" s="1"/>
  <c r="BH88" i="11" a="1"/>
  <c r="BH88" i="11" s="1"/>
  <c r="BG88" i="11" a="1"/>
  <c r="BG88" i="11" s="1"/>
  <c r="BF88" i="11" a="1"/>
  <c r="BF88" i="11" s="1"/>
  <c r="BE88" i="11" a="1"/>
  <c r="BE88" i="11" s="1"/>
  <c r="BD88" i="11" a="1"/>
  <c r="BD88" i="11" s="1"/>
  <c r="BC88" i="11" a="1"/>
  <c r="BC88" i="11" s="1"/>
  <c r="BB88" i="11" a="1"/>
  <c r="BB88" i="11" s="1"/>
  <c r="BA88" i="11" a="1"/>
  <c r="BA88" i="11" s="1"/>
  <c r="AZ88" i="11" a="1"/>
  <c r="AZ88" i="11" s="1"/>
  <c r="AY88" i="11" a="1"/>
  <c r="AY88" i="11" s="1"/>
  <c r="AX88" i="11" a="1"/>
  <c r="AX88" i="11" s="1"/>
  <c r="AW88" i="11" a="1"/>
  <c r="AW88" i="11" s="1"/>
  <c r="AV88" i="11" a="1"/>
  <c r="AV88" i="11" s="1"/>
  <c r="AU88" i="11" a="1"/>
  <c r="AU88" i="11" s="1"/>
  <c r="AT88" i="11" a="1"/>
  <c r="AT88" i="11" s="1"/>
  <c r="AS88" i="11"/>
  <c r="AS88" i="11" a="1"/>
  <c r="AR88" i="11" a="1"/>
  <c r="AR88" i="11" s="1"/>
  <c r="AQ88" i="11" a="1"/>
  <c r="AQ88" i="11" s="1"/>
  <c r="AP88" i="11" a="1"/>
  <c r="AP88" i="11" s="1"/>
  <c r="AO88" i="11" a="1"/>
  <c r="AO88" i="11" s="1"/>
  <c r="AN88" i="11" a="1"/>
  <c r="AN88" i="11" s="1"/>
  <c r="AM88" i="11" a="1"/>
  <c r="AM88" i="11" s="1"/>
  <c r="AL88" i="11" a="1"/>
  <c r="AL88" i="11" s="1"/>
  <c r="AK88" i="11" a="1"/>
  <c r="AK88" i="11" s="1"/>
  <c r="AJ88" i="11" a="1"/>
  <c r="AJ88" i="11" s="1"/>
  <c r="AI88" i="11" a="1"/>
  <c r="AI88" i="11" s="1"/>
  <c r="AH88" i="11" a="1"/>
  <c r="AH88" i="11" s="1"/>
  <c r="AG88" i="11" a="1"/>
  <c r="AG88" i="11" s="1"/>
  <c r="AF88" i="11" a="1"/>
  <c r="AF88" i="11" s="1"/>
  <c r="AE88" i="11" a="1"/>
  <c r="AE88" i="11" s="1"/>
  <c r="AD88" i="11" a="1"/>
  <c r="AD88" i="11" s="1"/>
  <c r="AC88" i="11" a="1"/>
  <c r="AC88" i="11" s="1"/>
  <c r="AB88" i="11" a="1"/>
  <c r="AB88" i="11" s="1"/>
  <c r="AA88" i="11" a="1"/>
  <c r="AA88" i="11" s="1"/>
  <c r="Z88" i="11" a="1"/>
  <c r="Z88" i="11" s="1"/>
  <c r="Y88" i="11" a="1"/>
  <c r="Y88" i="11" s="1"/>
  <c r="X88" i="11" a="1"/>
  <c r="X88" i="11" s="1"/>
  <c r="W88" i="11" a="1"/>
  <c r="W88" i="11" s="1"/>
  <c r="V88" i="11" a="1"/>
  <c r="V88" i="11" s="1"/>
  <c r="U88" i="11" a="1"/>
  <c r="U88" i="11" s="1"/>
  <c r="T88" i="11" a="1"/>
  <c r="T88" i="11" s="1"/>
  <c r="S88" i="11" a="1"/>
  <c r="S88" i="11" s="1"/>
  <c r="R88" i="11" a="1"/>
  <c r="R88" i="11" s="1"/>
  <c r="Q88" i="11"/>
  <c r="Q88" i="11" a="1"/>
  <c r="P88" i="11" a="1"/>
  <c r="P88" i="11" s="1"/>
  <c r="O88" i="11" a="1"/>
  <c r="O88" i="11" s="1"/>
  <c r="N88" i="11" a="1"/>
  <c r="N88" i="11" s="1"/>
  <c r="M88" i="11" a="1"/>
  <c r="M88" i="11" s="1"/>
  <c r="L88" i="11" a="1"/>
  <c r="L88" i="11" s="1"/>
  <c r="K88" i="11" a="1"/>
  <c r="K88" i="11" s="1"/>
  <c r="J88" i="11" a="1"/>
  <c r="J88" i="11" s="1"/>
  <c r="I88" i="11" a="1"/>
  <c r="I88" i="11" s="1"/>
  <c r="H88" i="11" a="1"/>
  <c r="H88" i="11" s="1"/>
  <c r="G88" i="11" a="1"/>
  <c r="G88" i="11" s="1"/>
  <c r="F88" i="11" a="1"/>
  <c r="F88" i="11" s="1"/>
  <c r="E88" i="11" a="1"/>
  <c r="E88" i="11" s="1"/>
  <c r="D88" i="11" a="1"/>
  <c r="D88" i="11" s="1"/>
  <c r="C88" i="11" a="1"/>
  <c r="C88" i="11" s="1"/>
  <c r="EH87" i="11" a="1"/>
  <c r="EH87" i="11" s="1"/>
  <c r="EG87" i="11" a="1"/>
  <c r="EG87" i="11" s="1"/>
  <c r="EF87" i="11" a="1"/>
  <c r="EF87" i="11" s="1"/>
  <c r="EE87" i="11" a="1"/>
  <c r="EE87" i="11" s="1"/>
  <c r="ED87" i="11" a="1"/>
  <c r="ED87" i="11" s="1"/>
  <c r="EC87" i="11" a="1"/>
  <c r="EC87" i="11" s="1"/>
  <c r="EB87" i="11" a="1"/>
  <c r="EB87" i="11" s="1"/>
  <c r="EA87" i="11" a="1"/>
  <c r="EA87" i="11" s="1"/>
  <c r="DZ87" i="11" a="1"/>
  <c r="DZ87" i="11" s="1"/>
  <c r="DY87" i="11" a="1"/>
  <c r="DY87" i="11" s="1"/>
  <c r="DX87" i="11" a="1"/>
  <c r="DX87" i="11" s="1"/>
  <c r="DW87" i="11" a="1"/>
  <c r="DW87" i="11" s="1"/>
  <c r="DV87" i="11" a="1"/>
  <c r="DV87" i="11" s="1"/>
  <c r="DU87" i="11" a="1"/>
  <c r="DU87" i="11" s="1"/>
  <c r="DT87" i="11" a="1"/>
  <c r="DT87" i="11" s="1"/>
  <c r="DS87" i="11" a="1"/>
  <c r="DS87" i="11" s="1"/>
  <c r="DR87" i="11"/>
  <c r="DR87" i="11" a="1"/>
  <c r="DQ87" i="11" a="1"/>
  <c r="DQ87" i="11" s="1"/>
  <c r="DP87" i="11" a="1"/>
  <c r="DP87" i="11" s="1"/>
  <c r="DO87" i="11" a="1"/>
  <c r="DO87" i="11" s="1"/>
  <c r="DN87" i="11" a="1"/>
  <c r="DN87" i="11" s="1"/>
  <c r="DM87" i="11" a="1"/>
  <c r="DM87" i="11" s="1"/>
  <c r="DL87" i="11" a="1"/>
  <c r="DL87" i="11" s="1"/>
  <c r="DK87" i="11" a="1"/>
  <c r="DK87" i="11" s="1"/>
  <c r="DJ87" i="11" a="1"/>
  <c r="DJ87" i="11" s="1"/>
  <c r="DI87" i="11" a="1"/>
  <c r="DI87" i="11" s="1"/>
  <c r="DH87" i="11" a="1"/>
  <c r="DH87" i="11" s="1"/>
  <c r="DG87" i="11" a="1"/>
  <c r="DG87" i="11" s="1"/>
  <c r="DF87" i="11" a="1"/>
  <c r="DF87" i="11" s="1"/>
  <c r="DE87" i="11" a="1"/>
  <c r="DE87" i="11" s="1"/>
  <c r="DD87" i="11" a="1"/>
  <c r="DD87" i="11" s="1"/>
  <c r="DC87" i="11" a="1"/>
  <c r="DC87" i="11" s="1"/>
  <c r="DB87" i="11" a="1"/>
  <c r="DB87" i="11" s="1"/>
  <c r="DA87" i="11" a="1"/>
  <c r="DA87" i="11" s="1"/>
  <c r="CZ87" i="11" a="1"/>
  <c r="CZ87" i="11" s="1"/>
  <c r="CY87" i="11" a="1"/>
  <c r="CY87" i="11" s="1"/>
  <c r="CX87" i="11"/>
  <c r="CX87" i="11" a="1"/>
  <c r="CW87" i="11" a="1"/>
  <c r="CW87" i="11" s="1"/>
  <c r="CV87" i="11" a="1"/>
  <c r="CV87" i="11" s="1"/>
  <c r="CU87" i="11" a="1"/>
  <c r="CU87" i="11" s="1"/>
  <c r="CT87" i="11" a="1"/>
  <c r="CT87" i="11" s="1"/>
  <c r="CS87" i="11" a="1"/>
  <c r="CS87" i="11" s="1"/>
  <c r="CR87" i="11" a="1"/>
  <c r="CR87" i="11" s="1"/>
  <c r="CQ87" i="11" a="1"/>
  <c r="CQ87" i="11" s="1"/>
  <c r="CP87" i="11" a="1"/>
  <c r="CP87" i="11" s="1"/>
  <c r="CO87" i="11" a="1"/>
  <c r="CO87" i="11" s="1"/>
  <c r="CN87" i="11" a="1"/>
  <c r="CN87" i="11" s="1"/>
  <c r="CM87" i="11" a="1"/>
  <c r="CM87" i="11" s="1"/>
  <c r="CL87" i="11" a="1"/>
  <c r="CL87" i="11" s="1"/>
  <c r="CK87" i="11" a="1"/>
  <c r="CK87" i="11" s="1"/>
  <c r="CJ87" i="11" a="1"/>
  <c r="CJ87" i="11" s="1"/>
  <c r="CI87" i="11" a="1"/>
  <c r="CI87" i="11" s="1"/>
  <c r="CH87" i="11" a="1"/>
  <c r="CH87" i="11" s="1"/>
  <c r="CG87" i="11" a="1"/>
  <c r="CG87" i="11" s="1"/>
  <c r="CF87" i="11" a="1"/>
  <c r="CF87" i="11" s="1"/>
  <c r="CE87" i="11" a="1"/>
  <c r="CE87" i="11" s="1"/>
  <c r="CD87" i="11" a="1"/>
  <c r="CD87" i="11" s="1"/>
  <c r="CC87" i="11" a="1"/>
  <c r="CC87" i="11" s="1"/>
  <c r="CA87" i="11" a="1"/>
  <c r="CA87" i="11" s="1"/>
  <c r="BZ87" i="11" a="1"/>
  <c r="BZ87" i="11" s="1"/>
  <c r="BY87" i="11" a="1"/>
  <c r="BY87" i="11" s="1"/>
  <c r="BX87" i="11" a="1"/>
  <c r="BX87" i="11" s="1"/>
  <c r="BW87" i="11" a="1"/>
  <c r="BW87" i="11" s="1"/>
  <c r="BV87" i="11" a="1"/>
  <c r="BV87" i="11" s="1"/>
  <c r="BU87" i="11" a="1"/>
  <c r="BU87" i="11" s="1"/>
  <c r="BT87" i="11" a="1"/>
  <c r="BT87" i="11" s="1"/>
  <c r="BS87" i="11" a="1"/>
  <c r="BS87" i="11" s="1"/>
  <c r="BR87" i="11" a="1"/>
  <c r="BR87" i="11" s="1"/>
  <c r="BQ87" i="11"/>
  <c r="BQ87" i="11" a="1"/>
  <c r="BP87" i="11" a="1"/>
  <c r="BP87" i="11" s="1"/>
  <c r="BO87" i="11" a="1"/>
  <c r="BO87" i="11" s="1"/>
  <c r="BN87" i="11" a="1"/>
  <c r="BN87" i="11" s="1"/>
  <c r="BM87" i="11" a="1"/>
  <c r="BM87" i="11" s="1"/>
  <c r="BL87" i="11" a="1"/>
  <c r="BL87" i="11" s="1"/>
  <c r="BK87" i="11" a="1"/>
  <c r="BK87" i="11" s="1"/>
  <c r="BJ87" i="11" a="1"/>
  <c r="BJ87" i="11" s="1"/>
  <c r="BI87" i="11" a="1"/>
  <c r="BI87" i="11" s="1"/>
  <c r="BH87" i="11" a="1"/>
  <c r="BH87" i="11" s="1"/>
  <c r="BG87" i="11" a="1"/>
  <c r="BG87" i="11" s="1"/>
  <c r="BF87" i="11" a="1"/>
  <c r="BF87" i="11" s="1"/>
  <c r="BE87" i="11" a="1"/>
  <c r="BE87" i="11" s="1"/>
  <c r="BD87" i="11" a="1"/>
  <c r="BD87" i="11" s="1"/>
  <c r="BC87" i="11" a="1"/>
  <c r="BC87" i="11" s="1"/>
  <c r="BB87" i="11" a="1"/>
  <c r="BB87" i="11" s="1"/>
  <c r="BA87" i="11" a="1"/>
  <c r="BA87" i="11" s="1"/>
  <c r="AZ87" i="11" a="1"/>
  <c r="AZ87" i="11" s="1"/>
  <c r="AY87" i="11" a="1"/>
  <c r="AY87" i="11" s="1"/>
  <c r="AX87" i="11" a="1"/>
  <c r="AX87" i="11" s="1"/>
  <c r="AW87" i="11"/>
  <c r="AW87" i="11" a="1"/>
  <c r="AV87" i="11" a="1"/>
  <c r="AV87" i="11" s="1"/>
  <c r="AU87" i="11" a="1"/>
  <c r="AU87" i="11" s="1"/>
  <c r="AT87" i="11" a="1"/>
  <c r="AT87" i="11" s="1"/>
  <c r="AS87" i="11" a="1"/>
  <c r="AS87" i="11" s="1"/>
  <c r="AR87" i="11" a="1"/>
  <c r="AR87" i="11" s="1"/>
  <c r="AQ87" i="11" a="1"/>
  <c r="AQ87" i="11" s="1"/>
  <c r="AP87" i="11" a="1"/>
  <c r="AP87" i="11" s="1"/>
  <c r="AO87" i="11" a="1"/>
  <c r="AO87" i="11" s="1"/>
  <c r="AN87" i="11" a="1"/>
  <c r="AN87" i="11" s="1"/>
  <c r="AM87" i="11" a="1"/>
  <c r="AM87" i="11" s="1"/>
  <c r="AL87" i="11" a="1"/>
  <c r="AL87" i="11" s="1"/>
  <c r="AK87" i="11" a="1"/>
  <c r="AK87" i="11" s="1"/>
  <c r="AJ87" i="11" a="1"/>
  <c r="AJ87" i="11" s="1"/>
  <c r="AI87" i="11" a="1"/>
  <c r="AI87" i="11" s="1"/>
  <c r="AH87" i="11" a="1"/>
  <c r="AH87" i="11" s="1"/>
  <c r="AG87" i="11" a="1"/>
  <c r="AG87" i="11" s="1"/>
  <c r="AF87" i="11" a="1"/>
  <c r="AF87" i="11" s="1"/>
  <c r="AE87" i="11" a="1"/>
  <c r="AE87" i="11" s="1"/>
  <c r="AD87" i="11" a="1"/>
  <c r="AD87" i="11" s="1"/>
  <c r="AC87" i="11" a="1"/>
  <c r="AC87" i="11" s="1"/>
  <c r="AB87" i="11" a="1"/>
  <c r="AB87" i="11" s="1"/>
  <c r="AA87" i="11" a="1"/>
  <c r="AA87" i="11" s="1"/>
  <c r="Z87" i="11" a="1"/>
  <c r="Z87" i="11" s="1"/>
  <c r="Y87" i="11" a="1"/>
  <c r="Y87" i="11" s="1"/>
  <c r="X87" i="11" a="1"/>
  <c r="X87" i="11" s="1"/>
  <c r="W87" i="11" a="1"/>
  <c r="W87" i="11" s="1"/>
  <c r="V87" i="11" a="1"/>
  <c r="V87" i="11" s="1"/>
  <c r="U87" i="11" a="1"/>
  <c r="U87" i="11" s="1"/>
  <c r="T87" i="11" a="1"/>
  <c r="T87" i="11" s="1"/>
  <c r="S87" i="11" a="1"/>
  <c r="S87" i="11" s="1"/>
  <c r="R87" i="11" a="1"/>
  <c r="R87" i="11" s="1"/>
  <c r="Q87" i="11" a="1"/>
  <c r="Q87" i="11" s="1"/>
  <c r="P87" i="11" a="1"/>
  <c r="P87" i="11" s="1"/>
  <c r="O87" i="11" a="1"/>
  <c r="O87" i="11" s="1"/>
  <c r="N87" i="11" a="1"/>
  <c r="N87" i="11" s="1"/>
  <c r="M87" i="11" a="1"/>
  <c r="M87" i="11" s="1"/>
  <c r="L87" i="11" a="1"/>
  <c r="L87" i="11" s="1"/>
  <c r="K87" i="11" a="1"/>
  <c r="K87" i="11" s="1"/>
  <c r="J87" i="11" a="1"/>
  <c r="J87" i="11" s="1"/>
  <c r="I87" i="11" a="1"/>
  <c r="I87" i="11" s="1"/>
  <c r="H87" i="11" a="1"/>
  <c r="H87" i="11" s="1"/>
  <c r="G87" i="11" a="1"/>
  <c r="G87" i="11" s="1"/>
  <c r="F87" i="11" a="1"/>
  <c r="F87" i="11" s="1"/>
  <c r="E87" i="11"/>
  <c r="E87" i="11" a="1"/>
  <c r="D87" i="11" a="1"/>
  <c r="D87" i="11" s="1"/>
  <c r="C87" i="11" a="1"/>
  <c r="C87" i="11" s="1"/>
  <c r="EH86" i="11" a="1"/>
  <c r="EH86" i="11" s="1"/>
  <c r="EG86" i="11" a="1"/>
  <c r="EG86" i="11" s="1"/>
  <c r="EF86" i="11" a="1"/>
  <c r="EF86" i="11" s="1"/>
  <c r="EE86" i="11" a="1"/>
  <c r="EE86" i="11" s="1"/>
  <c r="ED86" i="11"/>
  <c r="ED86" i="11" a="1"/>
  <c r="EC86" i="11" a="1"/>
  <c r="EC86" i="11" s="1"/>
  <c r="EB86" i="11" a="1"/>
  <c r="EB86" i="11" s="1"/>
  <c r="EA86" i="11" a="1"/>
  <c r="EA86" i="11" s="1"/>
  <c r="DZ86" i="11" a="1"/>
  <c r="DZ86" i="11" s="1"/>
  <c r="DY86" i="11" a="1"/>
  <c r="DY86" i="11" s="1"/>
  <c r="DX86" i="11" a="1"/>
  <c r="DX86" i="11" s="1"/>
  <c r="DW86" i="11" a="1"/>
  <c r="DW86" i="11" s="1"/>
  <c r="DV86" i="11" a="1"/>
  <c r="DV86" i="11" s="1"/>
  <c r="DU86" i="11" a="1"/>
  <c r="DU86" i="11" s="1"/>
  <c r="DT86" i="11" a="1"/>
  <c r="DT86" i="11" s="1"/>
  <c r="DS86" i="11" a="1"/>
  <c r="DS86" i="11" s="1"/>
  <c r="DR86" i="11" a="1"/>
  <c r="DR86" i="11" s="1"/>
  <c r="DQ86" i="11" a="1"/>
  <c r="DQ86" i="11" s="1"/>
  <c r="DP86" i="11" a="1"/>
  <c r="DP86" i="11" s="1"/>
  <c r="DO86" i="11" a="1"/>
  <c r="DO86" i="11" s="1"/>
  <c r="DN86" i="11" a="1"/>
  <c r="DN86" i="11" s="1"/>
  <c r="DM86" i="11" a="1"/>
  <c r="DM86" i="11" s="1"/>
  <c r="DL86" i="11" a="1"/>
  <c r="DL86" i="11" s="1"/>
  <c r="DK86" i="11" a="1"/>
  <c r="DK86" i="11" s="1"/>
  <c r="DJ86" i="11" a="1"/>
  <c r="DJ86" i="11" s="1"/>
  <c r="DI86" i="11" a="1"/>
  <c r="DI86" i="11" s="1"/>
  <c r="DH86" i="11" a="1"/>
  <c r="DH86" i="11" s="1"/>
  <c r="DG86" i="11" a="1"/>
  <c r="DG86" i="11" s="1"/>
  <c r="DF86" i="11" a="1"/>
  <c r="DF86" i="11" s="1"/>
  <c r="DE86" i="11" a="1"/>
  <c r="DE86" i="11" s="1"/>
  <c r="DD86" i="11" a="1"/>
  <c r="DD86" i="11" s="1"/>
  <c r="DC86" i="11" a="1"/>
  <c r="DC86" i="11" s="1"/>
  <c r="DB86" i="11" a="1"/>
  <c r="DB86" i="11" s="1"/>
  <c r="DA86" i="11" a="1"/>
  <c r="DA86" i="11" s="1"/>
  <c r="CZ86" i="11" a="1"/>
  <c r="CZ86" i="11" s="1"/>
  <c r="CY86" i="11" a="1"/>
  <c r="CY86" i="11" s="1"/>
  <c r="CX86" i="11" a="1"/>
  <c r="CX86" i="11" s="1"/>
  <c r="CW86" i="11" a="1"/>
  <c r="CW86" i="11" s="1"/>
  <c r="CV86" i="11" a="1"/>
  <c r="CV86" i="11" s="1"/>
  <c r="CU86" i="11" a="1"/>
  <c r="CU86" i="11" s="1"/>
  <c r="CT86" i="11" a="1"/>
  <c r="CT86" i="11" s="1"/>
  <c r="CS86" i="11" a="1"/>
  <c r="CS86" i="11" s="1"/>
  <c r="CR86" i="11" a="1"/>
  <c r="CR86" i="11" s="1"/>
  <c r="CQ86" i="11" a="1"/>
  <c r="CQ86" i="11" s="1"/>
  <c r="CP86" i="11"/>
  <c r="CP86" i="11" a="1"/>
  <c r="CO86" i="11" a="1"/>
  <c r="CO86" i="11" s="1"/>
  <c r="CN86" i="11" a="1"/>
  <c r="CN86" i="11" s="1"/>
  <c r="CM86" i="11" a="1"/>
  <c r="CM86" i="11" s="1"/>
  <c r="CL86" i="11" a="1"/>
  <c r="CL86" i="11" s="1"/>
  <c r="CK86" i="11" a="1"/>
  <c r="CK86" i="11" s="1"/>
  <c r="CJ86" i="11" a="1"/>
  <c r="CJ86" i="11" s="1"/>
  <c r="CI86" i="11" a="1"/>
  <c r="CI86" i="11" s="1"/>
  <c r="CH86" i="11" a="1"/>
  <c r="CH86" i="11" s="1"/>
  <c r="CG86" i="11" a="1"/>
  <c r="CG86" i="11" s="1"/>
  <c r="CF86" i="11" a="1"/>
  <c r="CF86" i="11" s="1"/>
  <c r="CE86" i="11" a="1"/>
  <c r="CE86" i="11" s="1"/>
  <c r="CD86" i="11" a="1"/>
  <c r="CD86" i="11" s="1"/>
  <c r="CC86" i="11" a="1"/>
  <c r="CC86" i="11" s="1"/>
  <c r="CB86" i="11" a="1"/>
  <c r="CB86" i="11" s="1"/>
  <c r="BZ86" i="11" a="1"/>
  <c r="BZ86" i="11" s="1"/>
  <c r="BY86" i="11" a="1"/>
  <c r="BY86" i="11" s="1"/>
  <c r="BX86" i="11" a="1"/>
  <c r="BX86" i="11" s="1"/>
  <c r="BW86" i="11" a="1"/>
  <c r="BW86" i="11" s="1"/>
  <c r="BV86" i="11" a="1"/>
  <c r="BV86" i="11" s="1"/>
  <c r="BU86" i="11" a="1"/>
  <c r="BU86" i="11" s="1"/>
  <c r="BT86" i="11" a="1"/>
  <c r="BT86" i="11" s="1"/>
  <c r="BS86" i="11" a="1"/>
  <c r="BS86" i="11" s="1"/>
  <c r="BR86" i="11" a="1"/>
  <c r="BR86" i="11" s="1"/>
  <c r="BQ86" i="11" a="1"/>
  <c r="BQ86" i="11" s="1"/>
  <c r="BP86" i="11" a="1"/>
  <c r="BP86" i="11" s="1"/>
  <c r="BO86" i="11" a="1"/>
  <c r="BO86" i="11" s="1"/>
  <c r="BN86" i="11" a="1"/>
  <c r="BN86" i="11" s="1"/>
  <c r="BM86" i="11"/>
  <c r="BM86" i="11" a="1"/>
  <c r="BL86" i="11" a="1"/>
  <c r="BL86" i="11" s="1"/>
  <c r="BK86" i="11" a="1"/>
  <c r="BK86" i="11" s="1"/>
  <c r="BJ86" i="11" a="1"/>
  <c r="BJ86" i="11" s="1"/>
  <c r="BI86" i="11" a="1"/>
  <c r="BI86" i="11" s="1"/>
  <c r="BH86" i="11" a="1"/>
  <c r="BH86" i="11" s="1"/>
  <c r="BG86" i="11" a="1"/>
  <c r="BG86" i="11" s="1"/>
  <c r="BF86" i="11" a="1"/>
  <c r="BF86" i="11" s="1"/>
  <c r="BE86" i="11" a="1"/>
  <c r="BE86" i="11" s="1"/>
  <c r="BD86" i="11" a="1"/>
  <c r="BD86" i="11" s="1"/>
  <c r="BC86" i="11" a="1"/>
  <c r="BC86" i="11" s="1"/>
  <c r="BB86" i="11" a="1"/>
  <c r="BB86" i="11" s="1"/>
  <c r="BA86" i="11" a="1"/>
  <c r="BA86" i="11" s="1"/>
  <c r="AZ86" i="11" a="1"/>
  <c r="AZ86" i="11" s="1"/>
  <c r="AY86" i="11" a="1"/>
  <c r="AY86" i="11" s="1"/>
  <c r="AX86" i="11" a="1"/>
  <c r="AX86" i="11" s="1"/>
  <c r="AW86" i="11" a="1"/>
  <c r="AW86" i="11" s="1"/>
  <c r="AV86" i="11" a="1"/>
  <c r="AV86" i="11" s="1"/>
  <c r="AU86" i="11" a="1"/>
  <c r="AU86" i="11" s="1"/>
  <c r="AT86" i="11" a="1"/>
  <c r="AT86" i="11" s="1"/>
  <c r="AS86" i="11" a="1"/>
  <c r="AS86" i="11" s="1"/>
  <c r="AR86" i="11" a="1"/>
  <c r="AR86" i="11" s="1"/>
  <c r="AQ86" i="11" a="1"/>
  <c r="AQ86" i="11" s="1"/>
  <c r="AP86" i="11" a="1"/>
  <c r="AP86" i="11" s="1"/>
  <c r="AO86" i="11" a="1"/>
  <c r="AO86" i="11" s="1"/>
  <c r="AN86" i="11" a="1"/>
  <c r="AN86" i="11" s="1"/>
  <c r="AM86" i="11" a="1"/>
  <c r="AM86" i="11" s="1"/>
  <c r="AL86" i="11" a="1"/>
  <c r="AL86" i="11" s="1"/>
  <c r="AK86" i="11" a="1"/>
  <c r="AK86" i="11" s="1"/>
  <c r="AJ86" i="11" a="1"/>
  <c r="AJ86" i="11" s="1"/>
  <c r="AI86" i="11" a="1"/>
  <c r="AI86" i="11" s="1"/>
  <c r="AH86" i="11" a="1"/>
  <c r="AH86" i="11" s="1"/>
  <c r="AG86" i="11"/>
  <c r="AG86" i="11" a="1"/>
  <c r="AF86" i="11" a="1"/>
  <c r="AF86" i="11" s="1"/>
  <c r="AE86" i="11" a="1"/>
  <c r="AE86" i="11" s="1"/>
  <c r="AD86" i="11" a="1"/>
  <c r="AD86" i="11" s="1"/>
  <c r="AC86" i="11" a="1"/>
  <c r="AC86" i="11" s="1"/>
  <c r="AB86" i="11" a="1"/>
  <c r="AB86" i="11" s="1"/>
  <c r="AA86" i="11" a="1"/>
  <c r="AA86" i="11" s="1"/>
  <c r="Z86" i="11" a="1"/>
  <c r="Z86" i="11" s="1"/>
  <c r="Y86" i="11"/>
  <c r="Y86" i="11" a="1"/>
  <c r="X86" i="11" a="1"/>
  <c r="X86" i="11" s="1"/>
  <c r="W86" i="11" a="1"/>
  <c r="W86" i="11" s="1"/>
  <c r="V86" i="11" a="1"/>
  <c r="V86" i="11" s="1"/>
  <c r="U86" i="11" a="1"/>
  <c r="U86" i="11" s="1"/>
  <c r="T86" i="11" a="1"/>
  <c r="T86" i="11" s="1"/>
  <c r="S86" i="11" a="1"/>
  <c r="S86" i="11" s="1"/>
  <c r="R86" i="11" a="1"/>
  <c r="R86" i="11" s="1"/>
  <c r="Q86" i="11" a="1"/>
  <c r="Q86" i="11" s="1"/>
  <c r="P86" i="11" a="1"/>
  <c r="P86" i="11" s="1"/>
  <c r="O86" i="11" a="1"/>
  <c r="O86" i="11" s="1"/>
  <c r="N86" i="11" a="1"/>
  <c r="N86" i="11" s="1"/>
  <c r="M86" i="11" a="1"/>
  <c r="M86" i="11" s="1"/>
  <c r="L86" i="11" a="1"/>
  <c r="L86" i="11" s="1"/>
  <c r="K86" i="11" a="1"/>
  <c r="K86" i="11" s="1"/>
  <c r="J86" i="11" a="1"/>
  <c r="J86" i="11" s="1"/>
  <c r="I86" i="11"/>
  <c r="I86" i="11" a="1"/>
  <c r="H86" i="11" a="1"/>
  <c r="H86" i="11" s="1"/>
  <c r="G86" i="11" a="1"/>
  <c r="G86" i="11" s="1"/>
  <c r="F86" i="11" a="1"/>
  <c r="F86" i="11" s="1"/>
  <c r="E86" i="11" a="1"/>
  <c r="E86" i="11" s="1"/>
  <c r="D86" i="11" a="1"/>
  <c r="D86" i="11" s="1"/>
  <c r="C86" i="11" a="1"/>
  <c r="C86" i="11" s="1"/>
  <c r="EH85" i="11" a="1"/>
  <c r="EH85" i="11" s="1"/>
  <c r="EG85" i="11" a="1"/>
  <c r="EG85" i="11" s="1"/>
  <c r="EF85" i="11" a="1"/>
  <c r="EF85" i="11" s="1"/>
  <c r="EE85" i="11" a="1"/>
  <c r="EE85" i="11" s="1"/>
  <c r="ED85" i="11"/>
  <c r="ED85" i="11" a="1"/>
  <c r="EC85" i="11" a="1"/>
  <c r="EC85" i="11" s="1"/>
  <c r="EB85" i="11" a="1"/>
  <c r="EB85" i="11" s="1"/>
  <c r="EA85" i="11" a="1"/>
  <c r="EA85" i="11" s="1"/>
  <c r="DZ85" i="11" a="1"/>
  <c r="DZ85" i="11" s="1"/>
  <c r="DY85" i="11" a="1"/>
  <c r="DY85" i="11" s="1"/>
  <c r="DX85" i="11" a="1"/>
  <c r="DX85" i="11" s="1"/>
  <c r="DW85" i="11" a="1"/>
  <c r="DW85" i="11" s="1"/>
  <c r="DV85" i="11"/>
  <c r="DV85" i="11" a="1"/>
  <c r="DU85" i="11" a="1"/>
  <c r="DU85" i="11" s="1"/>
  <c r="DT85" i="11" a="1"/>
  <c r="DT85" i="11" s="1"/>
  <c r="DS85" i="11" a="1"/>
  <c r="DS85" i="11" s="1"/>
  <c r="DR85" i="11" a="1"/>
  <c r="DR85" i="11" s="1"/>
  <c r="DQ85" i="11" a="1"/>
  <c r="DQ85" i="11" s="1"/>
  <c r="DP85" i="11" a="1"/>
  <c r="DP85" i="11" s="1"/>
  <c r="DO85" i="11" a="1"/>
  <c r="DO85" i="11" s="1"/>
  <c r="DN85" i="11" a="1"/>
  <c r="DN85" i="11" s="1"/>
  <c r="DM85" i="11" a="1"/>
  <c r="DM85" i="11" s="1"/>
  <c r="DL85" i="11" a="1"/>
  <c r="DL85" i="11" s="1"/>
  <c r="DK85" i="11" a="1"/>
  <c r="DK85" i="11" s="1"/>
  <c r="DJ85" i="11" a="1"/>
  <c r="DJ85" i="11" s="1"/>
  <c r="DI85" i="11" a="1"/>
  <c r="DI85" i="11" s="1"/>
  <c r="DH85" i="11" a="1"/>
  <c r="DH85" i="11" s="1"/>
  <c r="DG85" i="11" a="1"/>
  <c r="DG85" i="11" s="1"/>
  <c r="DF85" i="11" a="1"/>
  <c r="DF85" i="11" s="1"/>
  <c r="DE85" i="11" a="1"/>
  <c r="DE85" i="11" s="1"/>
  <c r="DD85" i="11" a="1"/>
  <c r="DD85" i="11" s="1"/>
  <c r="DC85" i="11" a="1"/>
  <c r="DC85" i="11" s="1"/>
  <c r="DB85" i="11" a="1"/>
  <c r="DB85" i="11" s="1"/>
  <c r="DA85" i="11" a="1"/>
  <c r="DA85" i="11" s="1"/>
  <c r="CZ85" i="11" a="1"/>
  <c r="CZ85" i="11" s="1"/>
  <c r="CY85" i="11" a="1"/>
  <c r="CY85" i="11" s="1"/>
  <c r="CX85" i="11"/>
  <c r="CX85" i="11" a="1"/>
  <c r="CW85" i="11" a="1"/>
  <c r="CW85" i="11" s="1"/>
  <c r="CV85" i="11" a="1"/>
  <c r="CV85" i="11" s="1"/>
  <c r="CU85" i="11" a="1"/>
  <c r="CU85" i="11" s="1"/>
  <c r="CT85" i="11" a="1"/>
  <c r="CT85" i="11" s="1"/>
  <c r="CS85" i="11" a="1"/>
  <c r="CS85" i="11" s="1"/>
  <c r="CR85" i="11" a="1"/>
  <c r="CR85" i="11" s="1"/>
  <c r="CQ85" i="11" a="1"/>
  <c r="CQ85" i="11" s="1"/>
  <c r="CP85" i="11"/>
  <c r="CP85" i="11" a="1"/>
  <c r="CO85" i="11" a="1"/>
  <c r="CO85" i="11" s="1"/>
  <c r="CN85" i="11" a="1"/>
  <c r="CN85" i="11" s="1"/>
  <c r="CM85" i="11" a="1"/>
  <c r="CM85" i="11" s="1"/>
  <c r="CL85" i="11" a="1"/>
  <c r="CL85" i="11" s="1"/>
  <c r="CK85" i="11" a="1"/>
  <c r="CK85" i="11" s="1"/>
  <c r="CJ85" i="11" a="1"/>
  <c r="CJ85" i="11" s="1"/>
  <c r="CI85" i="11" a="1"/>
  <c r="CI85" i="11" s="1"/>
  <c r="CH85" i="11" a="1"/>
  <c r="CH85" i="11" s="1"/>
  <c r="CG85" i="11" a="1"/>
  <c r="CG85" i="11" s="1"/>
  <c r="CF85" i="11" a="1"/>
  <c r="CF85" i="11" s="1"/>
  <c r="CE85" i="11" a="1"/>
  <c r="CE85" i="11" s="1"/>
  <c r="CD85" i="11" a="1"/>
  <c r="CD85" i="11" s="1"/>
  <c r="CC85" i="11" a="1"/>
  <c r="CC85" i="11" s="1"/>
  <c r="CB85" i="11" a="1"/>
  <c r="CB85" i="11" s="1"/>
  <c r="CA85" i="11" a="1"/>
  <c r="CA85" i="11" s="1"/>
  <c r="BY85" i="11" a="1"/>
  <c r="BY85" i="11" s="1"/>
  <c r="BX85" i="11" a="1"/>
  <c r="BX85" i="11" s="1"/>
  <c r="BW85" i="11" a="1"/>
  <c r="BW85" i="11" s="1"/>
  <c r="BV85" i="11" a="1"/>
  <c r="BV85" i="11" s="1"/>
  <c r="BU85" i="11" a="1"/>
  <c r="BU85" i="11" s="1"/>
  <c r="BT85" i="11" a="1"/>
  <c r="BT85" i="11" s="1"/>
  <c r="BS85" i="11" a="1"/>
  <c r="BS85" i="11" s="1"/>
  <c r="BR85" i="11" a="1"/>
  <c r="BR85" i="11" s="1"/>
  <c r="BQ85" i="11"/>
  <c r="BQ85" i="11" a="1"/>
  <c r="BP85" i="11" a="1"/>
  <c r="BP85" i="11" s="1"/>
  <c r="BO85" i="11" a="1"/>
  <c r="BO85" i="11" s="1"/>
  <c r="BN85" i="11" a="1"/>
  <c r="BN85" i="11" s="1"/>
  <c r="BM85" i="11" a="1"/>
  <c r="BM85" i="11" s="1"/>
  <c r="BL85" i="11" a="1"/>
  <c r="BL85" i="11" s="1"/>
  <c r="BK85" i="11" a="1"/>
  <c r="BK85" i="11" s="1"/>
  <c r="BJ85" i="11" a="1"/>
  <c r="BJ85" i="11" s="1"/>
  <c r="BI85" i="11"/>
  <c r="BI85" i="11" a="1"/>
  <c r="BH85" i="11" a="1"/>
  <c r="BH85" i="11" s="1"/>
  <c r="BG85" i="11" a="1"/>
  <c r="BG85" i="11" s="1"/>
  <c r="BF85" i="11" a="1"/>
  <c r="BF85" i="11" s="1"/>
  <c r="BE85" i="11" a="1"/>
  <c r="BE85" i="11" s="1"/>
  <c r="BD85" i="11" a="1"/>
  <c r="BD85" i="11" s="1"/>
  <c r="BC85" i="11" a="1"/>
  <c r="BC85" i="11" s="1"/>
  <c r="BB85" i="11" a="1"/>
  <c r="BB85" i="11" s="1"/>
  <c r="BA85" i="11" a="1"/>
  <c r="BA85" i="11" s="1"/>
  <c r="AZ85" i="11" a="1"/>
  <c r="AZ85" i="11" s="1"/>
  <c r="AY85" i="11" a="1"/>
  <c r="AY85" i="11" s="1"/>
  <c r="AX85" i="11" a="1"/>
  <c r="AX85" i="11" s="1"/>
  <c r="AW85" i="11" a="1"/>
  <c r="AW85" i="11" s="1"/>
  <c r="AV85" i="11" a="1"/>
  <c r="AV85" i="11" s="1"/>
  <c r="AU85" i="11" a="1"/>
  <c r="AU85" i="11" s="1"/>
  <c r="AT85" i="11" a="1"/>
  <c r="AT85" i="11" s="1"/>
  <c r="AS85" i="11" a="1"/>
  <c r="AS85" i="11" s="1"/>
  <c r="AR85" i="11" a="1"/>
  <c r="AR85" i="11" s="1"/>
  <c r="AQ85" i="11" a="1"/>
  <c r="AQ85" i="11" s="1"/>
  <c r="AP85" i="11" a="1"/>
  <c r="AP85" i="11" s="1"/>
  <c r="AO85" i="11" a="1"/>
  <c r="AO85" i="11" s="1"/>
  <c r="AN85" i="11" a="1"/>
  <c r="AN85" i="11" s="1"/>
  <c r="AM85" i="11" a="1"/>
  <c r="AM85" i="11" s="1"/>
  <c r="AL85" i="11" a="1"/>
  <c r="AL85" i="11" s="1"/>
  <c r="AK85" i="11" a="1"/>
  <c r="AK85" i="11" s="1"/>
  <c r="AJ85" i="11" a="1"/>
  <c r="AJ85" i="11" s="1"/>
  <c r="AI85" i="11" a="1"/>
  <c r="AI85" i="11" s="1"/>
  <c r="AH85" i="11" a="1"/>
  <c r="AH85" i="11" s="1"/>
  <c r="AG85" i="11" a="1"/>
  <c r="AG85" i="11" s="1"/>
  <c r="AF85" i="11" a="1"/>
  <c r="AF85" i="11" s="1"/>
  <c r="AE85" i="11" a="1"/>
  <c r="AE85" i="11" s="1"/>
  <c r="AD85" i="11" a="1"/>
  <c r="AD85" i="11" s="1"/>
  <c r="AC85" i="11"/>
  <c r="AC85" i="11" a="1"/>
  <c r="AB85" i="11" a="1"/>
  <c r="AB85" i="11" s="1"/>
  <c r="AA85" i="11" a="1"/>
  <c r="AA85" i="11" s="1"/>
  <c r="Z85" i="11" a="1"/>
  <c r="Z85" i="11" s="1"/>
  <c r="Y85" i="11" a="1"/>
  <c r="Y85" i="11" s="1"/>
  <c r="X85" i="11" a="1"/>
  <c r="X85" i="11" s="1"/>
  <c r="W85" i="11" a="1"/>
  <c r="W85" i="11" s="1"/>
  <c r="V85" i="11" a="1"/>
  <c r="V85" i="11" s="1"/>
  <c r="U85" i="11" a="1"/>
  <c r="U85" i="11" s="1"/>
  <c r="T85" i="11" a="1"/>
  <c r="T85" i="11" s="1"/>
  <c r="S85" i="11" a="1"/>
  <c r="S85" i="11" s="1"/>
  <c r="R85" i="11" a="1"/>
  <c r="R85" i="11" s="1"/>
  <c r="Q85" i="11"/>
  <c r="Q85" i="11" a="1"/>
  <c r="P85" i="11" a="1"/>
  <c r="P85" i="11" s="1"/>
  <c r="O85" i="11" a="1"/>
  <c r="O85" i="11" s="1"/>
  <c r="N85" i="11" a="1"/>
  <c r="N85" i="11" s="1"/>
  <c r="M85" i="11" a="1"/>
  <c r="M85" i="11" s="1"/>
  <c r="L85" i="11" a="1"/>
  <c r="L85" i="11" s="1"/>
  <c r="K85" i="11" a="1"/>
  <c r="K85" i="11" s="1"/>
  <c r="J85" i="11" a="1"/>
  <c r="J85" i="11" s="1"/>
  <c r="I85" i="11" a="1"/>
  <c r="I85" i="11" s="1"/>
  <c r="H85" i="11" a="1"/>
  <c r="H85" i="11" s="1"/>
  <c r="G85" i="11" a="1"/>
  <c r="G85" i="11" s="1"/>
  <c r="F85" i="11" a="1"/>
  <c r="F85" i="11" s="1"/>
  <c r="E85" i="11" a="1"/>
  <c r="E85" i="11" s="1"/>
  <c r="D85" i="11" a="1"/>
  <c r="D85" i="11" s="1"/>
  <c r="C85" i="11" a="1"/>
  <c r="C85" i="11" s="1"/>
  <c r="EH84" i="11" a="1"/>
  <c r="EH84" i="11" s="1"/>
  <c r="EG84" i="11" a="1"/>
  <c r="EG84" i="11" s="1"/>
  <c r="EF84" i="11" a="1"/>
  <c r="EF84" i="11" s="1"/>
  <c r="EE84" i="11" a="1"/>
  <c r="EE84" i="11" s="1"/>
  <c r="ED84" i="11" a="1"/>
  <c r="ED84" i="11" s="1"/>
  <c r="EC84" i="11" a="1"/>
  <c r="EC84" i="11" s="1"/>
  <c r="EB84" i="11" a="1"/>
  <c r="EB84" i="11" s="1"/>
  <c r="EA84" i="11" a="1"/>
  <c r="EA84" i="11" s="1"/>
  <c r="DZ84" i="11" a="1"/>
  <c r="DZ84" i="11" s="1"/>
  <c r="DY84" i="11" a="1"/>
  <c r="DY84" i="11" s="1"/>
  <c r="DX84" i="11" a="1"/>
  <c r="DX84" i="11" s="1"/>
  <c r="DW84" i="11" a="1"/>
  <c r="DW84" i="11" s="1"/>
  <c r="DV84" i="11" a="1"/>
  <c r="DV84" i="11" s="1"/>
  <c r="DU84" i="11" a="1"/>
  <c r="DU84" i="11" s="1"/>
  <c r="DT84" i="11" a="1"/>
  <c r="DT84" i="11" s="1"/>
  <c r="DS84" i="11" a="1"/>
  <c r="DS84" i="11" s="1"/>
  <c r="DR84" i="11" a="1"/>
  <c r="DR84" i="11" s="1"/>
  <c r="DQ84" i="11" a="1"/>
  <c r="DQ84" i="11" s="1"/>
  <c r="DP84" i="11" a="1"/>
  <c r="DP84" i="11" s="1"/>
  <c r="DO84" i="11" a="1"/>
  <c r="DO84" i="11" s="1"/>
  <c r="DN84" i="11" a="1"/>
  <c r="DN84" i="11" s="1"/>
  <c r="DM84" i="11" a="1"/>
  <c r="DM84" i="11" s="1"/>
  <c r="DL84" i="11" a="1"/>
  <c r="DL84" i="11" s="1"/>
  <c r="DK84" i="11" a="1"/>
  <c r="DK84" i="11" s="1"/>
  <c r="DJ84" i="11"/>
  <c r="DJ84" i="11" a="1"/>
  <c r="DI84" i="11" a="1"/>
  <c r="DI84" i="11" s="1"/>
  <c r="DH84" i="11" a="1"/>
  <c r="DH84" i="11" s="1"/>
  <c r="DG84" i="11" a="1"/>
  <c r="DG84" i="11" s="1"/>
  <c r="DF84" i="11" a="1"/>
  <c r="DF84" i="11" s="1"/>
  <c r="DE84" i="11" a="1"/>
  <c r="DE84" i="11" s="1"/>
  <c r="DD84" i="11" a="1"/>
  <c r="DD84" i="11" s="1"/>
  <c r="DC84" i="11" a="1"/>
  <c r="DC84" i="11" s="1"/>
  <c r="DB84" i="11" a="1"/>
  <c r="DB84" i="11" s="1"/>
  <c r="DA84" i="11" a="1"/>
  <c r="DA84" i="11" s="1"/>
  <c r="CZ84" i="11" a="1"/>
  <c r="CZ84" i="11" s="1"/>
  <c r="CY84" i="11" a="1"/>
  <c r="CY84" i="11" s="1"/>
  <c r="CX84" i="11" a="1"/>
  <c r="CX84" i="11" s="1"/>
  <c r="CW84" i="11" a="1"/>
  <c r="CW84" i="11" s="1"/>
  <c r="CV84" i="11" a="1"/>
  <c r="CV84" i="11" s="1"/>
  <c r="CU84" i="11" a="1"/>
  <c r="CU84" i="11" s="1"/>
  <c r="CT84" i="11" a="1"/>
  <c r="CT84" i="11" s="1"/>
  <c r="CS84" i="11" a="1"/>
  <c r="CS84" i="11" s="1"/>
  <c r="CR84" i="11" a="1"/>
  <c r="CR84" i="11" s="1"/>
  <c r="CQ84" i="11" a="1"/>
  <c r="CQ84" i="11" s="1"/>
  <c r="CP84" i="11" a="1"/>
  <c r="CP84" i="11" s="1"/>
  <c r="CO84" i="11" a="1"/>
  <c r="CO84" i="11" s="1"/>
  <c r="CN84" i="11" a="1"/>
  <c r="CN84" i="11" s="1"/>
  <c r="CM84" i="11" a="1"/>
  <c r="CM84" i="11" s="1"/>
  <c r="CL84" i="11" a="1"/>
  <c r="CL84" i="11" s="1"/>
  <c r="CK84" i="11" a="1"/>
  <c r="CK84" i="11" s="1"/>
  <c r="CJ84" i="11" a="1"/>
  <c r="CJ84" i="11" s="1"/>
  <c r="CI84" i="11" a="1"/>
  <c r="CI84" i="11" s="1"/>
  <c r="CH84" i="11" a="1"/>
  <c r="CH84" i="11" s="1"/>
  <c r="CG84" i="11" a="1"/>
  <c r="CG84" i="11" s="1"/>
  <c r="CF84" i="11" a="1"/>
  <c r="CF84" i="11" s="1"/>
  <c r="CE84" i="11" a="1"/>
  <c r="CE84" i="11" s="1"/>
  <c r="CD84" i="11" a="1"/>
  <c r="CD84" i="11" s="1"/>
  <c r="CC84" i="11" a="1"/>
  <c r="CC84" i="11" s="1"/>
  <c r="CB84" i="11" a="1"/>
  <c r="CB84" i="11" s="1"/>
  <c r="CA84" i="11" a="1"/>
  <c r="CA84" i="11" s="1"/>
  <c r="BZ84" i="11"/>
  <c r="BZ84" i="11" a="1"/>
  <c r="BX84" i="11" a="1"/>
  <c r="BX84" i="11" s="1"/>
  <c r="BW84" i="11" a="1"/>
  <c r="BW84" i="11" s="1"/>
  <c r="BV84" i="11" a="1"/>
  <c r="BV84" i="11" s="1"/>
  <c r="BU84" i="11" a="1"/>
  <c r="BU84" i="11" s="1"/>
  <c r="BT84" i="11" a="1"/>
  <c r="BT84" i="11" s="1"/>
  <c r="BS84" i="11" a="1"/>
  <c r="BS84" i="11" s="1"/>
  <c r="BR84" i="11" a="1"/>
  <c r="BR84" i="11" s="1"/>
  <c r="BQ84" i="11" a="1"/>
  <c r="BQ84" i="11" s="1"/>
  <c r="BP84" i="11" a="1"/>
  <c r="BP84" i="11" s="1"/>
  <c r="BO84" i="11" a="1"/>
  <c r="BO84" i="11" s="1"/>
  <c r="BN84" i="11" a="1"/>
  <c r="BN84" i="11" s="1"/>
  <c r="BM84" i="11" a="1"/>
  <c r="BM84" i="11" s="1"/>
  <c r="BL84" i="11" a="1"/>
  <c r="BL84" i="11" s="1"/>
  <c r="BK84" i="11" a="1"/>
  <c r="BK84" i="11" s="1"/>
  <c r="BJ84" i="11" a="1"/>
  <c r="BJ84" i="11" s="1"/>
  <c r="BI84" i="11" a="1"/>
  <c r="BI84" i="11" s="1"/>
  <c r="BH84" i="11" a="1"/>
  <c r="BH84" i="11" s="1"/>
  <c r="BG84" i="11" a="1"/>
  <c r="BG84" i="11" s="1"/>
  <c r="BF84" i="11" a="1"/>
  <c r="BF84" i="11" s="1"/>
  <c r="BE84" i="11" a="1"/>
  <c r="BE84" i="11" s="1"/>
  <c r="BD84" i="11" a="1"/>
  <c r="BD84" i="11" s="1"/>
  <c r="BC84" i="11" a="1"/>
  <c r="BC84" i="11" s="1"/>
  <c r="BB84" i="11" a="1"/>
  <c r="BB84" i="11" s="1"/>
  <c r="BA84" i="11" a="1"/>
  <c r="BA84" i="11" s="1"/>
  <c r="AZ84" i="11" a="1"/>
  <c r="AZ84" i="11" s="1"/>
  <c r="AY84" i="11" a="1"/>
  <c r="AY84" i="11" s="1"/>
  <c r="AX84" i="11" a="1"/>
  <c r="AX84" i="11" s="1"/>
  <c r="AW84" i="11" a="1"/>
  <c r="AW84" i="11" s="1"/>
  <c r="AV84" i="11" a="1"/>
  <c r="AV84" i="11" s="1"/>
  <c r="AU84" i="11" a="1"/>
  <c r="AU84" i="11" s="1"/>
  <c r="AT84" i="11" a="1"/>
  <c r="AT84" i="11" s="1"/>
  <c r="AS84" i="11"/>
  <c r="AS84" i="11" a="1"/>
  <c r="AR84" i="11" a="1"/>
  <c r="AR84" i="11" s="1"/>
  <c r="AQ84" i="11" a="1"/>
  <c r="AQ84" i="11" s="1"/>
  <c r="AP84" i="11" a="1"/>
  <c r="AP84" i="11" s="1"/>
  <c r="AO84" i="11" a="1"/>
  <c r="AO84" i="11" s="1"/>
  <c r="AN84" i="11" a="1"/>
  <c r="AN84" i="11" s="1"/>
  <c r="AM84" i="11" a="1"/>
  <c r="AM84" i="11" s="1"/>
  <c r="AL84" i="11" a="1"/>
  <c r="AL84" i="11" s="1"/>
  <c r="AK84" i="11" a="1"/>
  <c r="AK84" i="11" s="1"/>
  <c r="AJ84" i="11" a="1"/>
  <c r="AJ84" i="11" s="1"/>
  <c r="AI84" i="11" a="1"/>
  <c r="AI84" i="11" s="1"/>
  <c r="AH84" i="11" a="1"/>
  <c r="AH84" i="11" s="1"/>
  <c r="AG84" i="11" a="1"/>
  <c r="AG84" i="11" s="1"/>
  <c r="AF84" i="11" a="1"/>
  <c r="AF84" i="11" s="1"/>
  <c r="AE84" i="11" a="1"/>
  <c r="AE84" i="11" s="1"/>
  <c r="AD84" i="11" a="1"/>
  <c r="AD84" i="11" s="1"/>
  <c r="AC84" i="11" a="1"/>
  <c r="AC84" i="11" s="1"/>
  <c r="AB84" i="11" a="1"/>
  <c r="AB84" i="11" s="1"/>
  <c r="AA84" i="11" a="1"/>
  <c r="AA84" i="11" s="1"/>
  <c r="Z84" i="11" a="1"/>
  <c r="Z84" i="11" s="1"/>
  <c r="Y84" i="11" a="1"/>
  <c r="Y84" i="11" s="1"/>
  <c r="X84" i="11" a="1"/>
  <c r="X84" i="11" s="1"/>
  <c r="W84" i="11" a="1"/>
  <c r="W84" i="11" s="1"/>
  <c r="V84" i="11" a="1"/>
  <c r="V84" i="11" s="1"/>
  <c r="U84" i="11" a="1"/>
  <c r="U84" i="11" s="1"/>
  <c r="T84" i="11" a="1"/>
  <c r="T84" i="11" s="1"/>
  <c r="S84" i="11" a="1"/>
  <c r="S84" i="11" s="1"/>
  <c r="R84" i="11" a="1"/>
  <c r="R84" i="11" s="1"/>
  <c r="Q84" i="11" a="1"/>
  <c r="Q84" i="11" s="1"/>
  <c r="P84" i="11" a="1"/>
  <c r="P84" i="11" s="1"/>
  <c r="O84" i="11" a="1"/>
  <c r="O84" i="11" s="1"/>
  <c r="N84" i="11" a="1"/>
  <c r="N84" i="11" s="1"/>
  <c r="M84" i="11" a="1"/>
  <c r="M84" i="11" s="1"/>
  <c r="L84" i="11" a="1"/>
  <c r="L84" i="11" s="1"/>
  <c r="K84" i="11" a="1"/>
  <c r="K84" i="11" s="1"/>
  <c r="J84" i="11" a="1"/>
  <c r="J84" i="11" s="1"/>
  <c r="I84" i="11" a="1"/>
  <c r="I84" i="11" s="1"/>
  <c r="H84" i="11" a="1"/>
  <c r="H84" i="11" s="1"/>
  <c r="G84" i="11" a="1"/>
  <c r="G84" i="11" s="1"/>
  <c r="F84" i="11" a="1"/>
  <c r="F84" i="11" s="1"/>
  <c r="E84" i="11" a="1"/>
  <c r="E84" i="11" s="1"/>
  <c r="D84" i="11" a="1"/>
  <c r="D84" i="11" s="1"/>
  <c r="C84" i="11" a="1"/>
  <c r="C84" i="11" s="1"/>
  <c r="EH83" i="11" a="1"/>
  <c r="EH83" i="11" s="1"/>
  <c r="EG83" i="11" a="1"/>
  <c r="EG83" i="11" s="1"/>
  <c r="EF83" i="11" a="1"/>
  <c r="EF83" i="11" s="1"/>
  <c r="EE83" i="11" a="1"/>
  <c r="EE83" i="11" s="1"/>
  <c r="ED83" i="11" a="1"/>
  <c r="ED83" i="11" s="1"/>
  <c r="EC83" i="11" a="1"/>
  <c r="EC83" i="11" s="1"/>
  <c r="EB83" i="11" a="1"/>
  <c r="EB83" i="11" s="1"/>
  <c r="EA83" i="11" a="1"/>
  <c r="EA83" i="11" s="1"/>
  <c r="DZ83" i="11" a="1"/>
  <c r="DZ83" i="11" s="1"/>
  <c r="DY83" i="11" a="1"/>
  <c r="DY83" i="11" s="1"/>
  <c r="DX83" i="11" a="1"/>
  <c r="DX83" i="11" s="1"/>
  <c r="DW83" i="11" a="1"/>
  <c r="DW83" i="11" s="1"/>
  <c r="DV83" i="11"/>
  <c r="DV83" i="11" a="1"/>
  <c r="DU83" i="11" a="1"/>
  <c r="DU83" i="11" s="1"/>
  <c r="DT83" i="11" a="1"/>
  <c r="DT83" i="11" s="1"/>
  <c r="DS83" i="11" a="1"/>
  <c r="DS83" i="11" s="1"/>
  <c r="DR83" i="11" a="1"/>
  <c r="DR83" i="11" s="1"/>
  <c r="DQ83" i="11" a="1"/>
  <c r="DQ83" i="11" s="1"/>
  <c r="DP83" i="11" a="1"/>
  <c r="DP83" i="11" s="1"/>
  <c r="DO83" i="11" a="1"/>
  <c r="DO83" i="11" s="1"/>
  <c r="DN83" i="11" a="1"/>
  <c r="DN83" i="11" s="1"/>
  <c r="DM83" i="11" a="1"/>
  <c r="DM83" i="11" s="1"/>
  <c r="DL83" i="11" a="1"/>
  <c r="DL83" i="11" s="1"/>
  <c r="DK83" i="11" a="1"/>
  <c r="DK83" i="11" s="1"/>
  <c r="DJ83" i="11" a="1"/>
  <c r="DJ83" i="11" s="1"/>
  <c r="DI83" i="11" a="1"/>
  <c r="DI83" i="11" s="1"/>
  <c r="DH83" i="11" a="1"/>
  <c r="DH83" i="11" s="1"/>
  <c r="DG83" i="11" a="1"/>
  <c r="DG83" i="11" s="1"/>
  <c r="DF83" i="11" a="1"/>
  <c r="DF83" i="11" s="1"/>
  <c r="DE83" i="11" a="1"/>
  <c r="DE83" i="11" s="1"/>
  <c r="DD83" i="11" a="1"/>
  <c r="DD83" i="11" s="1"/>
  <c r="DC83" i="11" a="1"/>
  <c r="DC83" i="11" s="1"/>
  <c r="DB83" i="11" a="1"/>
  <c r="DB83" i="11" s="1"/>
  <c r="DA83" i="11" a="1"/>
  <c r="DA83" i="11" s="1"/>
  <c r="CZ83" i="11" a="1"/>
  <c r="CZ83" i="11" s="1"/>
  <c r="CY83" i="11" a="1"/>
  <c r="CY83" i="11" s="1"/>
  <c r="CX83" i="11" a="1"/>
  <c r="CX83" i="11" s="1"/>
  <c r="CW83" i="11" a="1"/>
  <c r="CW83" i="11" s="1"/>
  <c r="CV83" i="11" a="1"/>
  <c r="CV83" i="11" s="1"/>
  <c r="CU83" i="11" a="1"/>
  <c r="CU83" i="11" s="1"/>
  <c r="CT83" i="11" a="1"/>
  <c r="CT83" i="11" s="1"/>
  <c r="CS83" i="11" a="1"/>
  <c r="CS83" i="11" s="1"/>
  <c r="CR83" i="11" a="1"/>
  <c r="CR83" i="11" s="1"/>
  <c r="CQ83" i="11" a="1"/>
  <c r="CQ83" i="11" s="1"/>
  <c r="CP83" i="11"/>
  <c r="CP83" i="11" a="1"/>
  <c r="CO83" i="11" a="1"/>
  <c r="CO83" i="11" s="1"/>
  <c r="CN83" i="11" a="1"/>
  <c r="CN83" i="11" s="1"/>
  <c r="CM83" i="11" a="1"/>
  <c r="CM83" i="11" s="1"/>
  <c r="CL83" i="11" a="1"/>
  <c r="CL83" i="11" s="1"/>
  <c r="CK83" i="11" a="1"/>
  <c r="CK83" i="11" s="1"/>
  <c r="CJ83" i="11" a="1"/>
  <c r="CJ83" i="11" s="1"/>
  <c r="CI83" i="11" a="1"/>
  <c r="CI83" i="11" s="1"/>
  <c r="CH83" i="11" a="1"/>
  <c r="CH83" i="11" s="1"/>
  <c r="CG83" i="11" a="1"/>
  <c r="CG83" i="11" s="1"/>
  <c r="CF83" i="11" a="1"/>
  <c r="CF83" i="11" s="1"/>
  <c r="CE83" i="11" a="1"/>
  <c r="CE83" i="11" s="1"/>
  <c r="CD83" i="11" a="1"/>
  <c r="CD83" i="11" s="1"/>
  <c r="CC83" i="11" a="1"/>
  <c r="CC83" i="11" s="1"/>
  <c r="CB83" i="11" a="1"/>
  <c r="CB83" i="11" s="1"/>
  <c r="CA83" i="11" a="1"/>
  <c r="CA83" i="11" s="1"/>
  <c r="BZ83" i="11" a="1"/>
  <c r="BZ83" i="11" s="1"/>
  <c r="BY83" i="11" a="1"/>
  <c r="BY83" i="11" s="1"/>
  <c r="BW83" i="11" a="1"/>
  <c r="BW83" i="11" s="1"/>
  <c r="BV83" i="11" a="1"/>
  <c r="BV83" i="11" s="1"/>
  <c r="BU83" i="11" a="1"/>
  <c r="BU83" i="11" s="1"/>
  <c r="BT83" i="11" a="1"/>
  <c r="BT83" i="11" s="1"/>
  <c r="BS83" i="11" a="1"/>
  <c r="BS83" i="11" s="1"/>
  <c r="BR83" i="11" a="1"/>
  <c r="BR83" i="11" s="1"/>
  <c r="BQ83" i="11" a="1"/>
  <c r="BQ83" i="11" s="1"/>
  <c r="BP83" i="11" a="1"/>
  <c r="BP83" i="11" s="1"/>
  <c r="BO83" i="11" a="1"/>
  <c r="BO83" i="11" s="1"/>
  <c r="BN83" i="11" a="1"/>
  <c r="BN83" i="11" s="1"/>
  <c r="BM83" i="11" a="1"/>
  <c r="BM83" i="11" s="1"/>
  <c r="BL83" i="11" a="1"/>
  <c r="BL83" i="11" s="1"/>
  <c r="BK83" i="11" a="1"/>
  <c r="BK83" i="11" s="1"/>
  <c r="BJ83" i="11" a="1"/>
  <c r="BJ83" i="11" s="1"/>
  <c r="BI83" i="11" a="1"/>
  <c r="BI83" i="11" s="1"/>
  <c r="BH83" i="11" a="1"/>
  <c r="BH83" i="11" s="1"/>
  <c r="BG83" i="11" a="1"/>
  <c r="BG83" i="11" s="1"/>
  <c r="BF83" i="11" a="1"/>
  <c r="BF83" i="11" s="1"/>
  <c r="BE83" i="11"/>
  <c r="BE83" i="11" a="1"/>
  <c r="BD83" i="11" a="1"/>
  <c r="BD83" i="11" s="1"/>
  <c r="BC83" i="11" a="1"/>
  <c r="BC83" i="11" s="1"/>
  <c r="BB83" i="11" a="1"/>
  <c r="BB83" i="11" s="1"/>
  <c r="BA83" i="11" a="1"/>
  <c r="BA83" i="11" s="1"/>
  <c r="AZ83" i="11" a="1"/>
  <c r="AZ83" i="11" s="1"/>
  <c r="AY83" i="11" a="1"/>
  <c r="AY83" i="11" s="1"/>
  <c r="AX83" i="11" a="1"/>
  <c r="AX83" i="11" s="1"/>
  <c r="AW83" i="11" a="1"/>
  <c r="AW83" i="11" s="1"/>
  <c r="AV83" i="11" a="1"/>
  <c r="AV83" i="11" s="1"/>
  <c r="AU83" i="11" a="1"/>
  <c r="AU83" i="11" s="1"/>
  <c r="AT83" i="11" a="1"/>
  <c r="AT83" i="11" s="1"/>
  <c r="AS83" i="11" a="1"/>
  <c r="AS83" i="11" s="1"/>
  <c r="AR83" i="11" a="1"/>
  <c r="AR83" i="11" s="1"/>
  <c r="AQ83" i="11" a="1"/>
  <c r="AQ83" i="11" s="1"/>
  <c r="AP83" i="11" a="1"/>
  <c r="AP83" i="11" s="1"/>
  <c r="AO83" i="11" a="1"/>
  <c r="AO83" i="11" s="1"/>
  <c r="AN83" i="11" a="1"/>
  <c r="AN83" i="11" s="1"/>
  <c r="AM83" i="11" a="1"/>
  <c r="AM83" i="11" s="1"/>
  <c r="AL83" i="11" a="1"/>
  <c r="AL83" i="11" s="1"/>
  <c r="AK83" i="11" a="1"/>
  <c r="AK83" i="11" s="1"/>
  <c r="AJ83" i="11" a="1"/>
  <c r="AJ83" i="11" s="1"/>
  <c r="AI83" i="11" a="1"/>
  <c r="AI83" i="11" s="1"/>
  <c r="AH83" i="11" a="1"/>
  <c r="AH83" i="11" s="1"/>
  <c r="AG83" i="11" a="1"/>
  <c r="AG83" i="11" s="1"/>
  <c r="AF83" i="11" a="1"/>
  <c r="AF83" i="11" s="1"/>
  <c r="AE83" i="11" a="1"/>
  <c r="AE83" i="11" s="1"/>
  <c r="AD83" i="11" a="1"/>
  <c r="AD83" i="11" s="1"/>
  <c r="AC83" i="11" a="1"/>
  <c r="AC83" i="11" s="1"/>
  <c r="AB83" i="11" a="1"/>
  <c r="AB83" i="11" s="1"/>
  <c r="AA83" i="11" a="1"/>
  <c r="AA83" i="11" s="1"/>
  <c r="Z83" i="11" a="1"/>
  <c r="Z83" i="11" s="1"/>
  <c r="Y83" i="11" a="1"/>
  <c r="Y83" i="11" s="1"/>
  <c r="X83" i="11" a="1"/>
  <c r="X83" i="11" s="1"/>
  <c r="W83" i="11" a="1"/>
  <c r="W83" i="11" s="1"/>
  <c r="V83" i="11" a="1"/>
  <c r="V83" i="11" s="1"/>
  <c r="U83" i="11" a="1"/>
  <c r="U83" i="11" s="1"/>
  <c r="T83" i="11" a="1"/>
  <c r="T83" i="11" s="1"/>
  <c r="S83" i="11" a="1"/>
  <c r="S83" i="11" s="1"/>
  <c r="R83" i="11" a="1"/>
  <c r="R83" i="11" s="1"/>
  <c r="Q83" i="11" a="1"/>
  <c r="Q83" i="11" s="1"/>
  <c r="P83" i="11" a="1"/>
  <c r="P83" i="11" s="1"/>
  <c r="O83" i="11" a="1"/>
  <c r="O83" i="11" s="1"/>
  <c r="N83" i="11" a="1"/>
  <c r="N83" i="11" s="1"/>
  <c r="M83" i="11" a="1"/>
  <c r="M83" i="11" s="1"/>
  <c r="L83" i="11" a="1"/>
  <c r="L83" i="11" s="1"/>
  <c r="K83" i="11" a="1"/>
  <c r="K83" i="11" s="1"/>
  <c r="J83" i="11" a="1"/>
  <c r="J83" i="11" s="1"/>
  <c r="I83" i="11" a="1"/>
  <c r="I83" i="11" s="1"/>
  <c r="H83" i="11" a="1"/>
  <c r="H83" i="11" s="1"/>
  <c r="G83" i="11" a="1"/>
  <c r="G83" i="11" s="1"/>
  <c r="F83" i="11" a="1"/>
  <c r="F83" i="11" s="1"/>
  <c r="E83" i="11" a="1"/>
  <c r="E83" i="11" s="1"/>
  <c r="D83" i="11" a="1"/>
  <c r="D83" i="11" s="1"/>
  <c r="C83" i="11" a="1"/>
  <c r="C83" i="11" s="1"/>
  <c r="EH82" i="11" a="1"/>
  <c r="EH82" i="11" s="1"/>
  <c r="EG82" i="11" a="1"/>
  <c r="EG82" i="11" s="1"/>
  <c r="EF82" i="11" a="1"/>
  <c r="EF82" i="11" s="1"/>
  <c r="EE82" i="11" a="1"/>
  <c r="EE82" i="11" s="1"/>
  <c r="ED82" i="11" a="1"/>
  <c r="ED82" i="11" s="1"/>
  <c r="EC82" i="11" a="1"/>
  <c r="EC82" i="11" s="1"/>
  <c r="EB82" i="11" a="1"/>
  <c r="EB82" i="11" s="1"/>
  <c r="EA82" i="11" a="1"/>
  <c r="EA82" i="11" s="1"/>
  <c r="DZ82" i="11" a="1"/>
  <c r="DZ82" i="11" s="1"/>
  <c r="DY82" i="11" a="1"/>
  <c r="DY82" i="11" s="1"/>
  <c r="DX82" i="11" a="1"/>
  <c r="DX82" i="11" s="1"/>
  <c r="DW82" i="11" a="1"/>
  <c r="DW82" i="11" s="1"/>
  <c r="DV82" i="11" a="1"/>
  <c r="DV82" i="11" s="1"/>
  <c r="DU82" i="11" a="1"/>
  <c r="DU82" i="11" s="1"/>
  <c r="DT82" i="11" a="1"/>
  <c r="DT82" i="11" s="1"/>
  <c r="DS82" i="11" a="1"/>
  <c r="DS82" i="11" s="1"/>
  <c r="DR82" i="11"/>
  <c r="DR82" i="11" a="1"/>
  <c r="DQ82" i="11" a="1"/>
  <c r="DQ82" i="11" s="1"/>
  <c r="DP82" i="11" a="1"/>
  <c r="DP82" i="11" s="1"/>
  <c r="DO82" i="11" a="1"/>
  <c r="DO82" i="11" s="1"/>
  <c r="DN82" i="11" a="1"/>
  <c r="DN82" i="11" s="1"/>
  <c r="DM82" i="11" a="1"/>
  <c r="DM82" i="11" s="1"/>
  <c r="DL82" i="11" a="1"/>
  <c r="DL82" i="11" s="1"/>
  <c r="DK82" i="11" a="1"/>
  <c r="DK82" i="11" s="1"/>
  <c r="DJ82" i="11" a="1"/>
  <c r="DJ82" i="11" s="1"/>
  <c r="DI82" i="11" a="1"/>
  <c r="DI82" i="11" s="1"/>
  <c r="DH82" i="11" a="1"/>
  <c r="DH82" i="11" s="1"/>
  <c r="DG82" i="11" a="1"/>
  <c r="DG82" i="11" s="1"/>
  <c r="DF82" i="11" a="1"/>
  <c r="DF82" i="11" s="1"/>
  <c r="DE82" i="11" a="1"/>
  <c r="DE82" i="11" s="1"/>
  <c r="DD82" i="11" a="1"/>
  <c r="DD82" i="11" s="1"/>
  <c r="DC82" i="11" a="1"/>
  <c r="DC82" i="11" s="1"/>
  <c r="DB82" i="11" a="1"/>
  <c r="DB82" i="11" s="1"/>
  <c r="DA82" i="11" a="1"/>
  <c r="DA82" i="11" s="1"/>
  <c r="CZ82" i="11" a="1"/>
  <c r="CZ82" i="11" s="1"/>
  <c r="CY82" i="11" a="1"/>
  <c r="CY82" i="11" s="1"/>
  <c r="CX82" i="11" a="1"/>
  <c r="CX82" i="11" s="1"/>
  <c r="CW82" i="11" a="1"/>
  <c r="CW82" i="11" s="1"/>
  <c r="CV82" i="11" a="1"/>
  <c r="CV82" i="11" s="1"/>
  <c r="CU82" i="11" a="1"/>
  <c r="CU82" i="11" s="1"/>
  <c r="CT82" i="11" a="1"/>
  <c r="CT82" i="11" s="1"/>
  <c r="CS82" i="11" a="1"/>
  <c r="CS82" i="11" s="1"/>
  <c r="CR82" i="11" a="1"/>
  <c r="CR82" i="11" s="1"/>
  <c r="CQ82" i="11" a="1"/>
  <c r="CQ82" i="11" s="1"/>
  <c r="CP82" i="11" a="1"/>
  <c r="CP82" i="11" s="1"/>
  <c r="CO82" i="11" a="1"/>
  <c r="CO82" i="11" s="1"/>
  <c r="CN82" i="11" a="1"/>
  <c r="CN82" i="11" s="1"/>
  <c r="CM82" i="11" a="1"/>
  <c r="CM82" i="11" s="1"/>
  <c r="CL82" i="11" a="1"/>
  <c r="CL82" i="11" s="1"/>
  <c r="CK82" i="11" a="1"/>
  <c r="CK82" i="11" s="1"/>
  <c r="CJ82" i="11" a="1"/>
  <c r="CJ82" i="11" s="1"/>
  <c r="CI82" i="11" a="1"/>
  <c r="CI82" i="11" s="1"/>
  <c r="CH82" i="11" a="1"/>
  <c r="CH82" i="11" s="1"/>
  <c r="CG82" i="11" a="1"/>
  <c r="CG82" i="11" s="1"/>
  <c r="CF82" i="11" a="1"/>
  <c r="CF82" i="11" s="1"/>
  <c r="CE82" i="11" a="1"/>
  <c r="CE82" i="11" s="1"/>
  <c r="CD82" i="11" a="1"/>
  <c r="CD82" i="11" s="1"/>
  <c r="CC82" i="11" a="1"/>
  <c r="CC82" i="11" s="1"/>
  <c r="CB82" i="11" a="1"/>
  <c r="CB82" i="11" s="1"/>
  <c r="CA82" i="11" a="1"/>
  <c r="CA82" i="11" s="1"/>
  <c r="BZ82" i="11" a="1"/>
  <c r="BZ82" i="11" s="1"/>
  <c r="BY82" i="11" a="1"/>
  <c r="BY82" i="11" s="1"/>
  <c r="BX82" i="11" a="1"/>
  <c r="BX82" i="11" s="1"/>
  <c r="BV82" i="11" a="1"/>
  <c r="BV82" i="11" s="1"/>
  <c r="BU82" i="11" a="1"/>
  <c r="BU82" i="11" s="1"/>
  <c r="BT82" i="11" a="1"/>
  <c r="BT82" i="11" s="1"/>
  <c r="BS82" i="11" a="1"/>
  <c r="BS82" i="11" s="1"/>
  <c r="BR82" i="11" a="1"/>
  <c r="BR82" i="11" s="1"/>
  <c r="BQ82" i="11" a="1"/>
  <c r="BQ82" i="11" s="1"/>
  <c r="BP82" i="11" a="1"/>
  <c r="BP82" i="11" s="1"/>
  <c r="BO82" i="11" a="1"/>
  <c r="BO82" i="11" s="1"/>
  <c r="BN82" i="11" a="1"/>
  <c r="BN82" i="11" s="1"/>
  <c r="BM82" i="11" a="1"/>
  <c r="BM82" i="11" s="1"/>
  <c r="BL82" i="11" a="1"/>
  <c r="BL82" i="11" s="1"/>
  <c r="BK82" i="11" a="1"/>
  <c r="BK82" i="11" s="1"/>
  <c r="BJ82" i="11" a="1"/>
  <c r="BJ82" i="11" s="1"/>
  <c r="BI82" i="11" a="1"/>
  <c r="BI82" i="11" s="1"/>
  <c r="BH82" i="11" a="1"/>
  <c r="BH82" i="11" s="1"/>
  <c r="BG82" i="11" a="1"/>
  <c r="BG82" i="11" s="1"/>
  <c r="BF82" i="11" a="1"/>
  <c r="BF82" i="11" s="1"/>
  <c r="BE82" i="11" a="1"/>
  <c r="BE82" i="11" s="1"/>
  <c r="BD82" i="11" a="1"/>
  <c r="BD82" i="11" s="1"/>
  <c r="BC82" i="11" a="1"/>
  <c r="BC82" i="11" s="1"/>
  <c r="BB82" i="11" a="1"/>
  <c r="BB82" i="11" s="1"/>
  <c r="BA82" i="11"/>
  <c r="BA82" i="11" a="1"/>
  <c r="AZ82" i="11" a="1"/>
  <c r="AZ82" i="11" s="1"/>
  <c r="AY82" i="11" a="1"/>
  <c r="AY82" i="11" s="1"/>
  <c r="AX82" i="11" a="1"/>
  <c r="AX82" i="11" s="1"/>
  <c r="AW82" i="11" a="1"/>
  <c r="AW82" i="11" s="1"/>
  <c r="AV82" i="11" a="1"/>
  <c r="AV82" i="11" s="1"/>
  <c r="AU82" i="11" a="1"/>
  <c r="AU82" i="11" s="1"/>
  <c r="AT82" i="11" a="1"/>
  <c r="AT82" i="11" s="1"/>
  <c r="AS82" i="11" a="1"/>
  <c r="AS82" i="11" s="1"/>
  <c r="AR82" i="11" a="1"/>
  <c r="AR82" i="11" s="1"/>
  <c r="AQ82" i="11" a="1"/>
  <c r="AQ82" i="11" s="1"/>
  <c r="AP82" i="11" a="1"/>
  <c r="AP82" i="11" s="1"/>
  <c r="AO82" i="11" a="1"/>
  <c r="AO82" i="11" s="1"/>
  <c r="AN82" i="11" a="1"/>
  <c r="AN82" i="11" s="1"/>
  <c r="AM82" i="11" a="1"/>
  <c r="AM82" i="11" s="1"/>
  <c r="AL82" i="11" a="1"/>
  <c r="AL82" i="11" s="1"/>
  <c r="AK82" i="11" a="1"/>
  <c r="AK82" i="11" s="1"/>
  <c r="AJ82" i="11" a="1"/>
  <c r="AJ82" i="11" s="1"/>
  <c r="AI82" i="11" a="1"/>
  <c r="AI82" i="11" s="1"/>
  <c r="AH82" i="11" a="1"/>
  <c r="AH82" i="11" s="1"/>
  <c r="AG82" i="11" a="1"/>
  <c r="AG82" i="11" s="1"/>
  <c r="AF82" i="11" a="1"/>
  <c r="AF82" i="11" s="1"/>
  <c r="AE82" i="11" a="1"/>
  <c r="AE82" i="11" s="1"/>
  <c r="AD82" i="11" a="1"/>
  <c r="AD82" i="11" s="1"/>
  <c r="AC82" i="11" a="1"/>
  <c r="AC82" i="11" s="1"/>
  <c r="AB82" i="11" a="1"/>
  <c r="AB82" i="11" s="1"/>
  <c r="AA82" i="11" a="1"/>
  <c r="AA82" i="11" s="1"/>
  <c r="Z82" i="11" a="1"/>
  <c r="Z82" i="11" s="1"/>
  <c r="Y82" i="11" a="1"/>
  <c r="Y82" i="11" s="1"/>
  <c r="X82" i="11" a="1"/>
  <c r="X82" i="11" s="1"/>
  <c r="W82" i="11" a="1"/>
  <c r="W82" i="11" s="1"/>
  <c r="V82" i="11" a="1"/>
  <c r="V82" i="11" s="1"/>
  <c r="U82" i="11" a="1"/>
  <c r="U82" i="11" s="1"/>
  <c r="T82" i="11" a="1"/>
  <c r="T82" i="11" s="1"/>
  <c r="S82" i="11" a="1"/>
  <c r="S82" i="11" s="1"/>
  <c r="R82" i="11" a="1"/>
  <c r="R82" i="11" s="1"/>
  <c r="Q82" i="11" a="1"/>
  <c r="Q82" i="11" s="1"/>
  <c r="P82" i="11" a="1"/>
  <c r="P82" i="11" s="1"/>
  <c r="O82" i="11" a="1"/>
  <c r="O82" i="11" s="1"/>
  <c r="N82" i="11" a="1"/>
  <c r="N82" i="11" s="1"/>
  <c r="M82" i="11" a="1"/>
  <c r="M82" i="11" s="1"/>
  <c r="L82" i="11" a="1"/>
  <c r="L82" i="11" s="1"/>
  <c r="K82" i="11" a="1"/>
  <c r="K82" i="11" s="1"/>
  <c r="J82" i="11" a="1"/>
  <c r="J82" i="11" s="1"/>
  <c r="I82" i="11" a="1"/>
  <c r="I82" i="11" s="1"/>
  <c r="H82" i="11" a="1"/>
  <c r="H82" i="11" s="1"/>
  <c r="G82" i="11" a="1"/>
  <c r="G82" i="11" s="1"/>
  <c r="F82" i="11" a="1"/>
  <c r="F82" i="11" s="1"/>
  <c r="E82" i="11" a="1"/>
  <c r="E82" i="11" s="1"/>
  <c r="D82" i="11" a="1"/>
  <c r="D82" i="11" s="1"/>
  <c r="C82" i="11" a="1"/>
  <c r="C82" i="11" s="1"/>
  <c r="EH81" i="11" a="1"/>
  <c r="EH81" i="11" s="1"/>
  <c r="EG81" i="11" a="1"/>
  <c r="EG81" i="11" s="1"/>
  <c r="EF81" i="11" a="1"/>
  <c r="EF81" i="11" s="1"/>
  <c r="EE81" i="11" a="1"/>
  <c r="EE81" i="11" s="1"/>
  <c r="ED81" i="11" a="1"/>
  <c r="ED81" i="11" s="1"/>
  <c r="EC81" i="11" a="1"/>
  <c r="EC81" i="11" s="1"/>
  <c r="EB81" i="11" a="1"/>
  <c r="EB81" i="11" s="1"/>
  <c r="EA81" i="11" a="1"/>
  <c r="EA81" i="11" s="1"/>
  <c r="DZ81" i="11" a="1"/>
  <c r="DZ81" i="11" s="1"/>
  <c r="DY81" i="11" a="1"/>
  <c r="DY81" i="11" s="1"/>
  <c r="DX81" i="11" a="1"/>
  <c r="DX81" i="11" s="1"/>
  <c r="DW81" i="11" a="1"/>
  <c r="DW81" i="11" s="1"/>
  <c r="DV81" i="11"/>
  <c r="DV81" i="11" a="1"/>
  <c r="DU81" i="11" a="1"/>
  <c r="DU81" i="11" s="1"/>
  <c r="DT81" i="11" a="1"/>
  <c r="DT81" i="11" s="1"/>
  <c r="DS81" i="11" a="1"/>
  <c r="DS81" i="11" s="1"/>
  <c r="DR81" i="11" a="1"/>
  <c r="DR81" i="11" s="1"/>
  <c r="DQ81" i="11" a="1"/>
  <c r="DQ81" i="11" s="1"/>
  <c r="DP81" i="11" a="1"/>
  <c r="DP81" i="11" s="1"/>
  <c r="DO81" i="11" a="1"/>
  <c r="DO81" i="11" s="1"/>
  <c r="DN81" i="11" a="1"/>
  <c r="DN81" i="11" s="1"/>
  <c r="DM81" i="11" a="1"/>
  <c r="DM81" i="11" s="1"/>
  <c r="DL81" i="11" a="1"/>
  <c r="DL81" i="11" s="1"/>
  <c r="DK81" i="11" a="1"/>
  <c r="DK81" i="11" s="1"/>
  <c r="DJ81" i="11" a="1"/>
  <c r="DJ81" i="11" s="1"/>
  <c r="DI81" i="11" a="1"/>
  <c r="DI81" i="11" s="1"/>
  <c r="DH81" i="11" a="1"/>
  <c r="DH81" i="11" s="1"/>
  <c r="DG81" i="11" a="1"/>
  <c r="DG81" i="11" s="1"/>
  <c r="DF81" i="11" a="1"/>
  <c r="DF81" i="11" s="1"/>
  <c r="DE81" i="11" a="1"/>
  <c r="DE81" i="11" s="1"/>
  <c r="DD81" i="11" a="1"/>
  <c r="DD81" i="11" s="1"/>
  <c r="DC81" i="11" a="1"/>
  <c r="DC81" i="11" s="1"/>
  <c r="DB81" i="11"/>
  <c r="DB81" i="11" a="1"/>
  <c r="DA81" i="11" a="1"/>
  <c r="DA81" i="11" s="1"/>
  <c r="CZ81" i="11" a="1"/>
  <c r="CZ81" i="11" s="1"/>
  <c r="CY81" i="11" a="1"/>
  <c r="CY81" i="11" s="1"/>
  <c r="CX81" i="11" a="1"/>
  <c r="CX81" i="11" s="1"/>
  <c r="CW81" i="11" a="1"/>
  <c r="CW81" i="11" s="1"/>
  <c r="CV81" i="11" a="1"/>
  <c r="CV81" i="11" s="1"/>
  <c r="CU81" i="11" a="1"/>
  <c r="CU81" i="11" s="1"/>
  <c r="CT81" i="11" a="1"/>
  <c r="CT81" i="11" s="1"/>
  <c r="CS81" i="11" a="1"/>
  <c r="CS81" i="11" s="1"/>
  <c r="CR81" i="11" a="1"/>
  <c r="CR81" i="11" s="1"/>
  <c r="CQ81" i="11" a="1"/>
  <c r="CQ81" i="11" s="1"/>
  <c r="CP81" i="11" a="1"/>
  <c r="CP81" i="11" s="1"/>
  <c r="CO81" i="11" a="1"/>
  <c r="CO81" i="11" s="1"/>
  <c r="CN81" i="11" a="1"/>
  <c r="CN81" i="11" s="1"/>
  <c r="CM81" i="11" a="1"/>
  <c r="CM81" i="11" s="1"/>
  <c r="CL81" i="11" a="1"/>
  <c r="CL81" i="11" s="1"/>
  <c r="CK81" i="11" a="1"/>
  <c r="CK81" i="11" s="1"/>
  <c r="CJ81" i="11" a="1"/>
  <c r="CJ81" i="11" s="1"/>
  <c r="CI81" i="11" a="1"/>
  <c r="CI81" i="11" s="1"/>
  <c r="CH81" i="11" a="1"/>
  <c r="CH81" i="11" s="1"/>
  <c r="CG81" i="11" a="1"/>
  <c r="CG81" i="11" s="1"/>
  <c r="CF81" i="11" a="1"/>
  <c r="CF81" i="11" s="1"/>
  <c r="CE81" i="11" a="1"/>
  <c r="CE81" i="11" s="1"/>
  <c r="CD81" i="11" a="1"/>
  <c r="CD81" i="11" s="1"/>
  <c r="CC81" i="11" a="1"/>
  <c r="CC81" i="11" s="1"/>
  <c r="CB81" i="11" a="1"/>
  <c r="CB81" i="11" s="1"/>
  <c r="CA81" i="11" a="1"/>
  <c r="CA81" i="11" s="1"/>
  <c r="BZ81" i="11" a="1"/>
  <c r="BZ81" i="11" s="1"/>
  <c r="BY81" i="11" a="1"/>
  <c r="BY81" i="11" s="1"/>
  <c r="BX81" i="11" a="1"/>
  <c r="BX81" i="11" s="1"/>
  <c r="BW81" i="11" a="1"/>
  <c r="BW81" i="11" s="1"/>
  <c r="BU81" i="11"/>
  <c r="BU81" i="11" a="1"/>
  <c r="BT81" i="11" a="1"/>
  <c r="BT81" i="11" s="1"/>
  <c r="BS81" i="11" a="1"/>
  <c r="BS81" i="11" s="1"/>
  <c r="BR81" i="11" a="1"/>
  <c r="BR81" i="11" s="1"/>
  <c r="BQ81" i="11" a="1"/>
  <c r="BQ81" i="11" s="1"/>
  <c r="BP81" i="11" a="1"/>
  <c r="BP81" i="11" s="1"/>
  <c r="BO81" i="11" a="1"/>
  <c r="BO81" i="11" s="1"/>
  <c r="BN81" i="11" a="1"/>
  <c r="BN81" i="11" s="1"/>
  <c r="BM81" i="11" a="1"/>
  <c r="BM81" i="11" s="1"/>
  <c r="BL81" i="11" a="1"/>
  <c r="BL81" i="11" s="1"/>
  <c r="BK81" i="11" a="1"/>
  <c r="BK81" i="11" s="1"/>
  <c r="BJ81" i="11" a="1"/>
  <c r="BJ81" i="11" s="1"/>
  <c r="BI81" i="11" a="1"/>
  <c r="BI81" i="11" s="1"/>
  <c r="BH81" i="11" a="1"/>
  <c r="BH81" i="11" s="1"/>
  <c r="BG81" i="11" a="1"/>
  <c r="BG81" i="11" s="1"/>
  <c r="BF81" i="11" a="1"/>
  <c r="BF81" i="11" s="1"/>
  <c r="BE81" i="11" a="1"/>
  <c r="BE81" i="11" s="1"/>
  <c r="BD81" i="11" a="1"/>
  <c r="BD81" i="11" s="1"/>
  <c r="BC81" i="11" a="1"/>
  <c r="BC81" i="11" s="1"/>
  <c r="BB81" i="11" a="1"/>
  <c r="BB81" i="11" s="1"/>
  <c r="BA81" i="11" a="1"/>
  <c r="BA81" i="11" s="1"/>
  <c r="AZ81" i="11" a="1"/>
  <c r="AZ81" i="11" s="1"/>
  <c r="AY81" i="11" a="1"/>
  <c r="AY81" i="11" s="1"/>
  <c r="AX81" i="11" a="1"/>
  <c r="AX81" i="11" s="1"/>
  <c r="AW81" i="11" a="1"/>
  <c r="AW81" i="11" s="1"/>
  <c r="AV81" i="11" a="1"/>
  <c r="AV81" i="11" s="1"/>
  <c r="AU81" i="11" a="1"/>
  <c r="AU81" i="11" s="1"/>
  <c r="AT81" i="11" a="1"/>
  <c r="AT81" i="11" s="1"/>
  <c r="AS81" i="11" a="1"/>
  <c r="AS81" i="11" s="1"/>
  <c r="AR81" i="11" a="1"/>
  <c r="AR81" i="11" s="1"/>
  <c r="AQ81" i="11" a="1"/>
  <c r="AQ81" i="11" s="1"/>
  <c r="AP81" i="11" a="1"/>
  <c r="AP81" i="11" s="1"/>
  <c r="AO81" i="11" a="1"/>
  <c r="AO81" i="11" s="1"/>
  <c r="AN81" i="11" a="1"/>
  <c r="AN81" i="11" s="1"/>
  <c r="AM81" i="11" a="1"/>
  <c r="AM81" i="11" s="1"/>
  <c r="AL81" i="11" a="1"/>
  <c r="AL81" i="11" s="1"/>
  <c r="AK81" i="11" a="1"/>
  <c r="AK81" i="11" s="1"/>
  <c r="AJ81" i="11" a="1"/>
  <c r="AJ81" i="11" s="1"/>
  <c r="AI81" i="11" a="1"/>
  <c r="AI81" i="11" s="1"/>
  <c r="AH81" i="11" a="1"/>
  <c r="AH81" i="11" s="1"/>
  <c r="AG81" i="11" a="1"/>
  <c r="AG81" i="11" s="1"/>
  <c r="AF81" i="11" a="1"/>
  <c r="AF81" i="11" s="1"/>
  <c r="AE81" i="11" a="1"/>
  <c r="AE81" i="11" s="1"/>
  <c r="AD81" i="11" a="1"/>
  <c r="AD81" i="11" s="1"/>
  <c r="AC81" i="11"/>
  <c r="AC81" i="11" a="1"/>
  <c r="AB81" i="11" a="1"/>
  <c r="AB81" i="11" s="1"/>
  <c r="AA81" i="11" a="1"/>
  <c r="AA81" i="11" s="1"/>
  <c r="Z81" i="11" a="1"/>
  <c r="Z81" i="11" s="1"/>
  <c r="Y81" i="11" a="1"/>
  <c r="Y81" i="11" s="1"/>
  <c r="X81" i="11" a="1"/>
  <c r="X81" i="11" s="1"/>
  <c r="W81" i="11" a="1"/>
  <c r="W81" i="11" s="1"/>
  <c r="V81" i="11" a="1"/>
  <c r="V81" i="11" s="1"/>
  <c r="U81" i="11" a="1"/>
  <c r="U81" i="11" s="1"/>
  <c r="T81" i="11" a="1"/>
  <c r="T81" i="11" s="1"/>
  <c r="S81" i="11" a="1"/>
  <c r="S81" i="11" s="1"/>
  <c r="R81" i="11" a="1"/>
  <c r="R81" i="11" s="1"/>
  <c r="Q81" i="11" a="1"/>
  <c r="Q81" i="11" s="1"/>
  <c r="P81" i="11" a="1"/>
  <c r="P81" i="11" s="1"/>
  <c r="O81" i="11" a="1"/>
  <c r="O81" i="11" s="1"/>
  <c r="N81" i="11" a="1"/>
  <c r="N81" i="11" s="1"/>
  <c r="M81" i="11" a="1"/>
  <c r="M81" i="11" s="1"/>
  <c r="L81" i="11" a="1"/>
  <c r="L81" i="11" s="1"/>
  <c r="K81" i="11" a="1"/>
  <c r="K81" i="11" s="1"/>
  <c r="J81" i="11" a="1"/>
  <c r="J81" i="11" s="1"/>
  <c r="I81" i="11" a="1"/>
  <c r="I81" i="11" s="1"/>
  <c r="H81" i="11" a="1"/>
  <c r="H81" i="11" s="1"/>
  <c r="G81" i="11" a="1"/>
  <c r="G81" i="11" s="1"/>
  <c r="F81" i="11" a="1"/>
  <c r="F81" i="11" s="1"/>
  <c r="E81" i="11" a="1"/>
  <c r="E81" i="11" s="1"/>
  <c r="D81" i="11" a="1"/>
  <c r="D81" i="11" s="1"/>
  <c r="C81" i="11" a="1"/>
  <c r="C81" i="11" s="1"/>
  <c r="EH80" i="11" a="1"/>
  <c r="EH80" i="11" s="1"/>
  <c r="EG80" i="11" a="1"/>
  <c r="EG80" i="11" s="1"/>
  <c r="EF80" i="11" a="1"/>
  <c r="EF80" i="11" s="1"/>
  <c r="EE80" i="11" a="1"/>
  <c r="EE80" i="11" s="1"/>
  <c r="ED80" i="11" a="1"/>
  <c r="ED80" i="11" s="1"/>
  <c r="EC80" i="11" a="1"/>
  <c r="EC80" i="11" s="1"/>
  <c r="EB80" i="11" a="1"/>
  <c r="EB80" i="11" s="1"/>
  <c r="EA80" i="11" a="1"/>
  <c r="EA80" i="11" s="1"/>
  <c r="DZ80" i="11" a="1"/>
  <c r="DZ80" i="11" s="1"/>
  <c r="DY80" i="11" a="1"/>
  <c r="DY80" i="11" s="1"/>
  <c r="DX80" i="11" a="1"/>
  <c r="DX80" i="11" s="1"/>
  <c r="DW80" i="11"/>
  <c r="DW80" i="11" a="1"/>
  <c r="DV80" i="11" a="1"/>
  <c r="DV80" i="11" s="1"/>
  <c r="DU80" i="11" a="1"/>
  <c r="DU80" i="11" s="1"/>
  <c r="DT80" i="11" a="1"/>
  <c r="DT80" i="11" s="1"/>
  <c r="DS80" i="11" a="1"/>
  <c r="DS80" i="11" s="1"/>
  <c r="DR80" i="11" a="1"/>
  <c r="DR80" i="11" s="1"/>
  <c r="DQ80" i="11" a="1"/>
  <c r="DQ80" i="11" s="1"/>
  <c r="DP80" i="11" a="1"/>
  <c r="DP80" i="11" s="1"/>
  <c r="DO80" i="11" a="1"/>
  <c r="DO80" i="11" s="1"/>
  <c r="DN80" i="11" a="1"/>
  <c r="DN80" i="11" s="1"/>
  <c r="DM80" i="11" a="1"/>
  <c r="DM80" i="11" s="1"/>
  <c r="DL80" i="11" a="1"/>
  <c r="DL80" i="11" s="1"/>
  <c r="DK80" i="11" a="1"/>
  <c r="DK80" i="11" s="1"/>
  <c r="DJ80" i="11" a="1"/>
  <c r="DJ80" i="11" s="1"/>
  <c r="DI80" i="11"/>
  <c r="DI80" i="11" a="1"/>
  <c r="DH80" i="11" a="1"/>
  <c r="DH80" i="11" s="1"/>
  <c r="DG80" i="11" a="1"/>
  <c r="DG80" i="11" s="1"/>
  <c r="DF80" i="11" a="1"/>
  <c r="DF80" i="11" s="1"/>
  <c r="DE80" i="11" a="1"/>
  <c r="DE80" i="11" s="1"/>
  <c r="DD80" i="11" a="1"/>
  <c r="DD80" i="11" s="1"/>
  <c r="DC80" i="11" a="1"/>
  <c r="DC80" i="11" s="1"/>
  <c r="DB80" i="11" a="1"/>
  <c r="DB80" i="11" s="1"/>
  <c r="DA80" i="11" a="1"/>
  <c r="DA80" i="11" s="1"/>
  <c r="CZ80" i="11" a="1"/>
  <c r="CZ80" i="11" s="1"/>
  <c r="CY80" i="11" a="1"/>
  <c r="CY80" i="11" s="1"/>
  <c r="CX80" i="11" a="1"/>
  <c r="CX80" i="11" s="1"/>
  <c r="CW80" i="11" a="1"/>
  <c r="CW80" i="11" s="1"/>
  <c r="CV80" i="11" a="1"/>
  <c r="CV80" i="11" s="1"/>
  <c r="CU80" i="11" a="1"/>
  <c r="CU80" i="11" s="1"/>
  <c r="CT80" i="11" a="1"/>
  <c r="CT80" i="11" s="1"/>
  <c r="CS80" i="11"/>
  <c r="CS80" i="11" a="1"/>
  <c r="CR80" i="11" a="1"/>
  <c r="CR80" i="11" s="1"/>
  <c r="CQ80" i="11" a="1"/>
  <c r="CQ80" i="11" s="1"/>
  <c r="CP80" i="11" a="1"/>
  <c r="CP80" i="11" s="1"/>
  <c r="CO80" i="11" a="1"/>
  <c r="CO80" i="11" s="1"/>
  <c r="CN80" i="11" a="1"/>
  <c r="CN80" i="11" s="1"/>
  <c r="CM80" i="11" a="1"/>
  <c r="CM80" i="11" s="1"/>
  <c r="CL80" i="11" a="1"/>
  <c r="CL80" i="11" s="1"/>
  <c r="CK80" i="11" a="1"/>
  <c r="CK80" i="11" s="1"/>
  <c r="CJ80" i="11" a="1"/>
  <c r="CJ80" i="11" s="1"/>
  <c r="CI80" i="11" a="1"/>
  <c r="CI80" i="11" s="1"/>
  <c r="CH80" i="11" a="1"/>
  <c r="CH80" i="11" s="1"/>
  <c r="CG80" i="11" a="1"/>
  <c r="CG80" i="11" s="1"/>
  <c r="CF80" i="11" a="1"/>
  <c r="CF80" i="11" s="1"/>
  <c r="CE80" i="11" a="1"/>
  <c r="CE80" i="11" s="1"/>
  <c r="CD80" i="11" a="1"/>
  <c r="CD80" i="11" s="1"/>
  <c r="CC80" i="11" a="1"/>
  <c r="CC80" i="11" s="1"/>
  <c r="CB80" i="11" a="1"/>
  <c r="CB80" i="11" s="1"/>
  <c r="CA80" i="11" a="1"/>
  <c r="CA80" i="11" s="1"/>
  <c r="BZ80" i="11" a="1"/>
  <c r="BZ80" i="11" s="1"/>
  <c r="BY80" i="11" a="1"/>
  <c r="BY80" i="11" s="1"/>
  <c r="BX80" i="11" a="1"/>
  <c r="BX80" i="11" s="1"/>
  <c r="BW80" i="11" a="1"/>
  <c r="BW80" i="11" s="1"/>
  <c r="BV80" i="11" a="1"/>
  <c r="BV80" i="11" s="1"/>
  <c r="BT80" i="11" a="1"/>
  <c r="BT80" i="11" s="1"/>
  <c r="BS80" i="11" a="1"/>
  <c r="BS80" i="11" s="1"/>
  <c r="BR80" i="11"/>
  <c r="BR80" i="11" a="1"/>
  <c r="BQ80" i="11" a="1"/>
  <c r="BQ80" i="11" s="1"/>
  <c r="BP80" i="11" a="1"/>
  <c r="BP80" i="11" s="1"/>
  <c r="BO80" i="11" a="1"/>
  <c r="BO80" i="11" s="1"/>
  <c r="BN80" i="11" a="1"/>
  <c r="BN80" i="11" s="1"/>
  <c r="BM80" i="11" a="1"/>
  <c r="BM80" i="11" s="1"/>
  <c r="BL80" i="11" a="1"/>
  <c r="BL80" i="11" s="1"/>
  <c r="BK80" i="11" a="1"/>
  <c r="BK80" i="11" s="1"/>
  <c r="BJ80" i="11" a="1"/>
  <c r="BJ80" i="11" s="1"/>
  <c r="BI80" i="11" a="1"/>
  <c r="BI80" i="11" s="1"/>
  <c r="BH80" i="11" a="1"/>
  <c r="BH80" i="11" s="1"/>
  <c r="BG80" i="11" a="1"/>
  <c r="BG80" i="11" s="1"/>
  <c r="BF80" i="11" a="1"/>
  <c r="BF80" i="11" s="1"/>
  <c r="BE80" i="11" a="1"/>
  <c r="BE80" i="11" s="1"/>
  <c r="BD80" i="11" a="1"/>
  <c r="BD80" i="11" s="1"/>
  <c r="BC80" i="11" a="1"/>
  <c r="BC80" i="11" s="1"/>
  <c r="BB80" i="11"/>
  <c r="BB80" i="11" a="1"/>
  <c r="BA80" i="11" a="1"/>
  <c r="BA80" i="11" s="1"/>
  <c r="AZ80" i="11" a="1"/>
  <c r="AZ80" i="11" s="1"/>
  <c r="AY80" i="11" a="1"/>
  <c r="AY80" i="11" s="1"/>
  <c r="AX80" i="11" a="1"/>
  <c r="AX80" i="11" s="1"/>
  <c r="AW80" i="11" a="1"/>
  <c r="AW80" i="11" s="1"/>
  <c r="AV80" i="11" a="1"/>
  <c r="AV80" i="11" s="1"/>
  <c r="AU80" i="11" a="1"/>
  <c r="AU80" i="11" s="1"/>
  <c r="AT80" i="11" a="1"/>
  <c r="AT80" i="11" s="1"/>
  <c r="AS80" i="11" a="1"/>
  <c r="AS80" i="11" s="1"/>
  <c r="AR80" i="11" a="1"/>
  <c r="AR80" i="11" s="1"/>
  <c r="AQ80" i="11" a="1"/>
  <c r="AQ80" i="11" s="1"/>
  <c r="AP80" i="11" a="1"/>
  <c r="AP80" i="11" s="1"/>
  <c r="AO80" i="11" a="1"/>
  <c r="AO80" i="11" s="1"/>
  <c r="AN80" i="11" a="1"/>
  <c r="AN80" i="11" s="1"/>
  <c r="AM80" i="11" a="1"/>
  <c r="AM80" i="11" s="1"/>
  <c r="AL80" i="11"/>
  <c r="AL80" i="11" a="1"/>
  <c r="AK80" i="11" a="1"/>
  <c r="AK80" i="11" s="1"/>
  <c r="AJ80" i="11" a="1"/>
  <c r="AJ80" i="11" s="1"/>
  <c r="AI80" i="11" a="1"/>
  <c r="AI80" i="11" s="1"/>
  <c r="AH80" i="11" a="1"/>
  <c r="AH80" i="11" s="1"/>
  <c r="AG80" i="11" a="1"/>
  <c r="AG80" i="11" s="1"/>
  <c r="AF80" i="11" a="1"/>
  <c r="AF80" i="11" s="1"/>
  <c r="AE80" i="11" a="1"/>
  <c r="AE80" i="11" s="1"/>
  <c r="AD80" i="11" a="1"/>
  <c r="AD80" i="11" s="1"/>
  <c r="AC80" i="11" a="1"/>
  <c r="AC80" i="11" s="1"/>
  <c r="AB80" i="11" a="1"/>
  <c r="AB80" i="11" s="1"/>
  <c r="AA80" i="11" a="1"/>
  <c r="AA80" i="11" s="1"/>
  <c r="Z80" i="11" a="1"/>
  <c r="Z80" i="11" s="1"/>
  <c r="Y80" i="11" a="1"/>
  <c r="Y80" i="11" s="1"/>
  <c r="X80" i="11" a="1"/>
  <c r="X80" i="11" s="1"/>
  <c r="W80" i="11" a="1"/>
  <c r="W80" i="11" s="1"/>
  <c r="V80" i="11" a="1"/>
  <c r="V80" i="11" s="1"/>
  <c r="U80" i="11" a="1"/>
  <c r="U80" i="11" s="1"/>
  <c r="T80" i="11" a="1"/>
  <c r="T80" i="11" s="1"/>
  <c r="S80" i="11" a="1"/>
  <c r="S80" i="11" s="1"/>
  <c r="R80" i="11" a="1"/>
  <c r="R80" i="11" s="1"/>
  <c r="Q80" i="11" a="1"/>
  <c r="Q80" i="11" s="1"/>
  <c r="P80" i="11" a="1"/>
  <c r="P80" i="11" s="1"/>
  <c r="O80" i="11" a="1"/>
  <c r="O80" i="11" s="1"/>
  <c r="N80" i="11" a="1"/>
  <c r="N80" i="11" s="1"/>
  <c r="M80" i="11" a="1"/>
  <c r="M80" i="11" s="1"/>
  <c r="L80" i="11" a="1"/>
  <c r="L80" i="11" s="1"/>
  <c r="K80" i="11" a="1"/>
  <c r="K80" i="11" s="1"/>
  <c r="J80" i="11" a="1"/>
  <c r="J80" i="11" s="1"/>
  <c r="I80" i="11" a="1"/>
  <c r="I80" i="11" s="1"/>
  <c r="H80" i="11" a="1"/>
  <c r="H80" i="11" s="1"/>
  <c r="G80" i="11" a="1"/>
  <c r="G80" i="11" s="1"/>
  <c r="F80" i="11"/>
  <c r="F80" i="11" a="1"/>
  <c r="E80" i="11" a="1"/>
  <c r="E80" i="11" s="1"/>
  <c r="D80" i="11" a="1"/>
  <c r="D80" i="11" s="1"/>
  <c r="C80" i="11" a="1"/>
  <c r="C80" i="11" s="1"/>
  <c r="EH79" i="11" a="1"/>
  <c r="EH79" i="11" s="1"/>
  <c r="EG79" i="11" a="1"/>
  <c r="EG79" i="11" s="1"/>
  <c r="EF79" i="11" a="1"/>
  <c r="EF79" i="11" s="1"/>
  <c r="EE79" i="11" a="1"/>
  <c r="EE79" i="11" s="1"/>
  <c r="ED79" i="11" a="1"/>
  <c r="ED79" i="11" s="1"/>
  <c r="EC79" i="11" a="1"/>
  <c r="EC79" i="11" s="1"/>
  <c r="EB79" i="11" a="1"/>
  <c r="EB79" i="11" s="1"/>
  <c r="EA79" i="11" a="1"/>
  <c r="EA79" i="11" s="1"/>
  <c r="DZ79" i="11" a="1"/>
  <c r="DZ79" i="11" s="1"/>
  <c r="DY79" i="11" a="1"/>
  <c r="DY79" i="11" s="1"/>
  <c r="DX79" i="11" a="1"/>
  <c r="DX79" i="11" s="1"/>
  <c r="DW79" i="11" a="1"/>
  <c r="DW79" i="11" s="1"/>
  <c r="DV79" i="11" a="1"/>
  <c r="DV79" i="11" s="1"/>
  <c r="DU79" i="11" a="1"/>
  <c r="DU79" i="11" s="1"/>
  <c r="DT79" i="11" a="1"/>
  <c r="DT79" i="11" s="1"/>
  <c r="DS79" i="11" a="1"/>
  <c r="DS79" i="11" s="1"/>
  <c r="DR79" i="11" a="1"/>
  <c r="DR79" i="11" s="1"/>
  <c r="DQ79" i="11" a="1"/>
  <c r="DQ79" i="11" s="1"/>
  <c r="DP79" i="11" a="1"/>
  <c r="DP79" i="11" s="1"/>
  <c r="DO79" i="11" a="1"/>
  <c r="DO79" i="11" s="1"/>
  <c r="DN79" i="11" a="1"/>
  <c r="DN79" i="11" s="1"/>
  <c r="DM79" i="11" a="1"/>
  <c r="DM79" i="11" s="1"/>
  <c r="DL79" i="11" a="1"/>
  <c r="DL79" i="11" s="1"/>
  <c r="DK79" i="11"/>
  <c r="DK79" i="11" a="1"/>
  <c r="DJ79" i="11" a="1"/>
  <c r="DJ79" i="11" s="1"/>
  <c r="DI79" i="11" a="1"/>
  <c r="DI79" i="11" s="1"/>
  <c r="DH79" i="11" a="1"/>
  <c r="DH79" i="11" s="1"/>
  <c r="DG79" i="11" a="1"/>
  <c r="DG79" i="11" s="1"/>
  <c r="DF79" i="11" a="1"/>
  <c r="DF79" i="11" s="1"/>
  <c r="DE79" i="11" a="1"/>
  <c r="DE79" i="11" s="1"/>
  <c r="DD79" i="11" a="1"/>
  <c r="DD79" i="11" s="1"/>
  <c r="DC79" i="11" a="1"/>
  <c r="DC79" i="11" s="1"/>
  <c r="DB79" i="11" a="1"/>
  <c r="DB79" i="11" s="1"/>
  <c r="DA79" i="11" a="1"/>
  <c r="DA79" i="11" s="1"/>
  <c r="CZ79" i="11" a="1"/>
  <c r="CZ79" i="11" s="1"/>
  <c r="CY79" i="11" a="1"/>
  <c r="CY79" i="11" s="1"/>
  <c r="CX79" i="11" a="1"/>
  <c r="CX79" i="11" s="1"/>
  <c r="CW79" i="11" a="1"/>
  <c r="CW79" i="11" s="1"/>
  <c r="CV79" i="11" a="1"/>
  <c r="CV79" i="11" s="1"/>
  <c r="CU79" i="11" a="1"/>
  <c r="CU79" i="11" s="1"/>
  <c r="CT79" i="11" a="1"/>
  <c r="CT79" i="11" s="1"/>
  <c r="CS79" i="11" a="1"/>
  <c r="CS79" i="11" s="1"/>
  <c r="CR79" i="11" a="1"/>
  <c r="CR79" i="11" s="1"/>
  <c r="CQ79" i="11" a="1"/>
  <c r="CQ79" i="11" s="1"/>
  <c r="CP79" i="11" a="1"/>
  <c r="CP79" i="11" s="1"/>
  <c r="CO79" i="11" a="1"/>
  <c r="CO79" i="11" s="1"/>
  <c r="CN79" i="11" a="1"/>
  <c r="CN79" i="11" s="1"/>
  <c r="CM79" i="11"/>
  <c r="CM79" i="11" a="1"/>
  <c r="CL79" i="11" a="1"/>
  <c r="CL79" i="11" s="1"/>
  <c r="CK79" i="11" a="1"/>
  <c r="CK79" i="11" s="1"/>
  <c r="CJ79" i="11" a="1"/>
  <c r="CJ79" i="11" s="1"/>
  <c r="CI79" i="11" a="1"/>
  <c r="CI79" i="11" s="1"/>
  <c r="CH79" i="11" a="1"/>
  <c r="CH79" i="11" s="1"/>
  <c r="CG79" i="11"/>
  <c r="CG79" i="11" a="1"/>
  <c r="CF79" i="11" a="1"/>
  <c r="CF79" i="11" s="1"/>
  <c r="CE79" i="11" a="1"/>
  <c r="CE79" i="11" s="1"/>
  <c r="CD79" i="11" a="1"/>
  <c r="CD79" i="11" s="1"/>
  <c r="CC79" i="11" a="1"/>
  <c r="CC79" i="11" s="1"/>
  <c r="CB79" i="11" a="1"/>
  <c r="CB79" i="11" s="1"/>
  <c r="CA79" i="11" a="1"/>
  <c r="CA79" i="11" s="1"/>
  <c r="BZ79" i="11" a="1"/>
  <c r="BZ79" i="11" s="1"/>
  <c r="BY79" i="11" a="1"/>
  <c r="BY79" i="11" s="1"/>
  <c r="BX79" i="11" a="1"/>
  <c r="BX79" i="11" s="1"/>
  <c r="BW79" i="11" a="1"/>
  <c r="BW79" i="11" s="1"/>
  <c r="BV79" i="11" a="1"/>
  <c r="BV79" i="11" s="1"/>
  <c r="BU79" i="11" a="1"/>
  <c r="BU79" i="11" s="1"/>
  <c r="BS79" i="11" a="1"/>
  <c r="BS79" i="11" s="1"/>
  <c r="BR79" i="11" a="1"/>
  <c r="BR79" i="11" s="1"/>
  <c r="BQ79" i="11" a="1"/>
  <c r="BQ79" i="11" s="1"/>
  <c r="BP79" i="11"/>
  <c r="BP79" i="11" a="1"/>
  <c r="BO79" i="11" a="1"/>
  <c r="BO79" i="11" s="1"/>
  <c r="BN79" i="11" a="1"/>
  <c r="BN79" i="11" s="1"/>
  <c r="BM79" i="11" a="1"/>
  <c r="BM79" i="11" s="1"/>
  <c r="BL79" i="11" a="1"/>
  <c r="BL79" i="11" s="1"/>
  <c r="BK79" i="11" a="1"/>
  <c r="BK79" i="11" s="1"/>
  <c r="BJ79" i="11" a="1"/>
  <c r="BJ79" i="11" s="1"/>
  <c r="BI79" i="11" a="1"/>
  <c r="BI79" i="11" s="1"/>
  <c r="BH79" i="11" a="1"/>
  <c r="BH79" i="11" s="1"/>
  <c r="BG79" i="11" a="1"/>
  <c r="BG79" i="11" s="1"/>
  <c r="BF79" i="11"/>
  <c r="BF79" i="11" a="1"/>
  <c r="BE79" i="11" a="1"/>
  <c r="BE79" i="11" s="1"/>
  <c r="BD79" i="11" a="1"/>
  <c r="BD79" i="11" s="1"/>
  <c r="BC79" i="11" a="1"/>
  <c r="BC79" i="11" s="1"/>
  <c r="BB79" i="11" a="1"/>
  <c r="BB79" i="11" s="1"/>
  <c r="BA79" i="11" a="1"/>
  <c r="BA79" i="11" s="1"/>
  <c r="AZ79" i="11"/>
  <c r="AZ79" i="11" a="1"/>
  <c r="AY79" i="11" a="1"/>
  <c r="AY79" i="11" s="1"/>
  <c r="AX79" i="11" a="1"/>
  <c r="AX79" i="11" s="1"/>
  <c r="AW79" i="11" a="1"/>
  <c r="AW79" i="11" s="1"/>
  <c r="AV79" i="11" a="1"/>
  <c r="AV79" i="11" s="1"/>
  <c r="AU79" i="11" a="1"/>
  <c r="AU79" i="11" s="1"/>
  <c r="AT79" i="11" a="1"/>
  <c r="AT79" i="11" s="1"/>
  <c r="AS79" i="11" a="1"/>
  <c r="AS79" i="11" s="1"/>
  <c r="AR79" i="11" a="1"/>
  <c r="AR79" i="11" s="1"/>
  <c r="AQ79" i="11" a="1"/>
  <c r="AQ79" i="11" s="1"/>
  <c r="AP79" i="11" a="1"/>
  <c r="AP79" i="11" s="1"/>
  <c r="AO79" i="11" a="1"/>
  <c r="AO79" i="11" s="1"/>
  <c r="AN79" i="11" a="1"/>
  <c r="AN79" i="11" s="1"/>
  <c r="AM79" i="11" a="1"/>
  <c r="AM79" i="11" s="1"/>
  <c r="AL79" i="11" a="1"/>
  <c r="AL79" i="11" s="1"/>
  <c r="AK79" i="11" a="1"/>
  <c r="AK79" i="11" s="1"/>
  <c r="AJ79" i="11" a="1"/>
  <c r="AJ79" i="11" s="1"/>
  <c r="AI79" i="11" a="1"/>
  <c r="AI79" i="11" s="1"/>
  <c r="AH79" i="11" a="1"/>
  <c r="AH79" i="11" s="1"/>
  <c r="AG79" i="11" a="1"/>
  <c r="AG79" i="11" s="1"/>
  <c r="AF79" i="11" a="1"/>
  <c r="AF79" i="11" s="1"/>
  <c r="AE79" i="11" a="1"/>
  <c r="AE79" i="11" s="1"/>
  <c r="AD79" i="11" a="1"/>
  <c r="AD79" i="11" s="1"/>
  <c r="AC79" i="11" a="1"/>
  <c r="AC79" i="11" s="1"/>
  <c r="AB79" i="11"/>
  <c r="AB79" i="11" a="1"/>
  <c r="AA79" i="11" a="1"/>
  <c r="AA79" i="11" s="1"/>
  <c r="Z79" i="11" a="1"/>
  <c r="Z79" i="11" s="1"/>
  <c r="Y79" i="11" a="1"/>
  <c r="Y79" i="11" s="1"/>
  <c r="X79" i="11" a="1"/>
  <c r="X79" i="11" s="1"/>
  <c r="W79" i="11" a="1"/>
  <c r="W79" i="11" s="1"/>
  <c r="V79" i="11" a="1"/>
  <c r="V79" i="11" s="1"/>
  <c r="U79" i="11" a="1"/>
  <c r="U79" i="11" s="1"/>
  <c r="T79" i="11" a="1"/>
  <c r="T79" i="11" s="1"/>
  <c r="S79" i="11" a="1"/>
  <c r="S79" i="11" s="1"/>
  <c r="R79" i="11"/>
  <c r="R79" i="11" a="1"/>
  <c r="Q79" i="11" a="1"/>
  <c r="Q79" i="11" s="1"/>
  <c r="P79" i="11" a="1"/>
  <c r="P79" i="11" s="1"/>
  <c r="O79" i="11" a="1"/>
  <c r="O79" i="11" s="1"/>
  <c r="N79" i="11" a="1"/>
  <c r="N79" i="11" s="1"/>
  <c r="M79" i="11" a="1"/>
  <c r="M79" i="11" s="1"/>
  <c r="L79" i="11" a="1"/>
  <c r="L79" i="11" s="1"/>
  <c r="K79" i="11" a="1"/>
  <c r="K79" i="11" s="1"/>
  <c r="J79" i="11" a="1"/>
  <c r="J79" i="11" s="1"/>
  <c r="I79" i="11" a="1"/>
  <c r="I79" i="11" s="1"/>
  <c r="H79" i="11" a="1"/>
  <c r="H79" i="11" s="1"/>
  <c r="G79" i="11" a="1"/>
  <c r="G79" i="11" s="1"/>
  <c r="F79" i="11" a="1"/>
  <c r="F79" i="11" s="1"/>
  <c r="E79" i="11" a="1"/>
  <c r="E79" i="11" s="1"/>
  <c r="D79" i="11" a="1"/>
  <c r="D79" i="11" s="1"/>
  <c r="C79" i="11" a="1"/>
  <c r="C79" i="11" s="1"/>
  <c r="EH78" i="11" a="1"/>
  <c r="EH78" i="11" s="1"/>
  <c r="EG78" i="11" a="1"/>
  <c r="EG78" i="11" s="1"/>
  <c r="EF78" i="11" a="1"/>
  <c r="EF78" i="11" s="1"/>
  <c r="EE78" i="11" a="1"/>
  <c r="EE78" i="11" s="1"/>
  <c r="ED78" i="11" a="1"/>
  <c r="ED78" i="11" s="1"/>
  <c r="EC78" i="11" a="1"/>
  <c r="EC78" i="11" s="1"/>
  <c r="EB78" i="11" a="1"/>
  <c r="EB78" i="11" s="1"/>
  <c r="EA78" i="11" a="1"/>
  <c r="EA78" i="11" s="1"/>
  <c r="DZ78" i="11" a="1"/>
  <c r="DZ78" i="11" s="1"/>
  <c r="DY78" i="11" a="1"/>
  <c r="DY78" i="11" s="1"/>
  <c r="DX78" i="11" a="1"/>
  <c r="DX78" i="11" s="1"/>
  <c r="DW78" i="11"/>
  <c r="DW78" i="11" a="1"/>
  <c r="DV78" i="11" a="1"/>
  <c r="DV78" i="11" s="1"/>
  <c r="DU78" i="11" a="1"/>
  <c r="DU78" i="11" s="1"/>
  <c r="DT78" i="11" a="1"/>
  <c r="DT78" i="11" s="1"/>
  <c r="DS78" i="11" a="1"/>
  <c r="DS78" i="11" s="1"/>
  <c r="DR78" i="11" a="1"/>
  <c r="DR78" i="11" s="1"/>
  <c r="DQ78" i="11" a="1"/>
  <c r="DQ78" i="11" s="1"/>
  <c r="DP78" i="11" a="1"/>
  <c r="DP78" i="11" s="1"/>
  <c r="DO78" i="11" a="1"/>
  <c r="DO78" i="11" s="1"/>
  <c r="DN78" i="11" a="1"/>
  <c r="DN78" i="11" s="1"/>
  <c r="DM78" i="11" a="1"/>
  <c r="DM78" i="11" s="1"/>
  <c r="DL78" i="11" a="1"/>
  <c r="DL78" i="11" s="1"/>
  <c r="DK78" i="11" a="1"/>
  <c r="DK78" i="11" s="1"/>
  <c r="DJ78" i="11" a="1"/>
  <c r="DJ78" i="11" s="1"/>
  <c r="DI78" i="11" a="1"/>
  <c r="DI78" i="11" s="1"/>
  <c r="DH78" i="11" a="1"/>
  <c r="DH78" i="11" s="1"/>
  <c r="DG78" i="11" a="1"/>
  <c r="DG78" i="11" s="1"/>
  <c r="DF78" i="11" a="1"/>
  <c r="DF78" i="11" s="1"/>
  <c r="DE78" i="11" a="1"/>
  <c r="DE78" i="11" s="1"/>
  <c r="DD78" i="11" a="1"/>
  <c r="DD78" i="11" s="1"/>
  <c r="DC78" i="11" a="1"/>
  <c r="DC78" i="11" s="1"/>
  <c r="DB78" i="11" a="1"/>
  <c r="DB78" i="11" s="1"/>
  <c r="DA78" i="11" a="1"/>
  <c r="DA78" i="11" s="1"/>
  <c r="CZ78" i="11" a="1"/>
  <c r="CZ78" i="11" s="1"/>
  <c r="CY78" i="11" a="1"/>
  <c r="CY78" i="11" s="1"/>
  <c r="CX78" i="11" a="1"/>
  <c r="CX78" i="11" s="1"/>
  <c r="CW78" i="11" a="1"/>
  <c r="CW78" i="11" s="1"/>
  <c r="CV78" i="11" a="1"/>
  <c r="CV78" i="11" s="1"/>
  <c r="CU78" i="11" a="1"/>
  <c r="CU78" i="11" s="1"/>
  <c r="CT78" i="11" a="1"/>
  <c r="CT78" i="11" s="1"/>
  <c r="CS78" i="11" a="1"/>
  <c r="CS78" i="11" s="1"/>
  <c r="CR78" i="11" a="1"/>
  <c r="CR78" i="11" s="1"/>
  <c r="CQ78" i="11"/>
  <c r="CQ78" i="11" a="1"/>
  <c r="CP78" i="11" a="1"/>
  <c r="CP78" i="11" s="1"/>
  <c r="CO78" i="11" a="1"/>
  <c r="CO78" i="11" s="1"/>
  <c r="CN78" i="11" a="1"/>
  <c r="CN78" i="11" s="1"/>
  <c r="CM78" i="11" a="1"/>
  <c r="CM78" i="11" s="1"/>
  <c r="CL78" i="11" a="1"/>
  <c r="CL78" i="11" s="1"/>
  <c r="CK78" i="11" a="1"/>
  <c r="CK78" i="11" s="1"/>
  <c r="CJ78" i="11" a="1"/>
  <c r="CJ78" i="11" s="1"/>
  <c r="CI78" i="11" a="1"/>
  <c r="CI78" i="11" s="1"/>
  <c r="CH78" i="11" a="1"/>
  <c r="CH78" i="11" s="1"/>
  <c r="CG78" i="11" a="1"/>
  <c r="CG78" i="11" s="1"/>
  <c r="CF78" i="11" a="1"/>
  <c r="CF78" i="11" s="1"/>
  <c r="CE78" i="11" a="1"/>
  <c r="CE78" i="11" s="1"/>
  <c r="CD78" i="11" a="1"/>
  <c r="CD78" i="11" s="1"/>
  <c r="CC78" i="11" a="1"/>
  <c r="CC78" i="11" s="1"/>
  <c r="CB78" i="11" a="1"/>
  <c r="CB78" i="11" s="1"/>
  <c r="CA78" i="11" a="1"/>
  <c r="CA78" i="11" s="1"/>
  <c r="BZ78" i="11" a="1"/>
  <c r="BZ78" i="11" s="1"/>
  <c r="BY78" i="11" a="1"/>
  <c r="BY78" i="11" s="1"/>
  <c r="BX78" i="11" a="1"/>
  <c r="BX78" i="11" s="1"/>
  <c r="BW78" i="11" a="1"/>
  <c r="BW78" i="11" s="1"/>
  <c r="BV78" i="11" a="1"/>
  <c r="BV78" i="11" s="1"/>
  <c r="BU78" i="11" a="1"/>
  <c r="BU78" i="11" s="1"/>
  <c r="BT78" i="11" a="1"/>
  <c r="BT78" i="11" s="1"/>
  <c r="BR78" i="11" a="1"/>
  <c r="BR78" i="11" s="1"/>
  <c r="BQ78" i="11" a="1"/>
  <c r="BQ78" i="11" s="1"/>
  <c r="BP78" i="11" a="1"/>
  <c r="BP78" i="11" s="1"/>
  <c r="BO78" i="11" a="1"/>
  <c r="BO78" i="11" s="1"/>
  <c r="BN78" i="11" a="1"/>
  <c r="BN78" i="11" s="1"/>
  <c r="BM78" i="11" a="1"/>
  <c r="BM78" i="11" s="1"/>
  <c r="BL78" i="11" a="1"/>
  <c r="BL78" i="11" s="1"/>
  <c r="BK78" i="11" a="1"/>
  <c r="BK78" i="11" s="1"/>
  <c r="BJ78" i="11" a="1"/>
  <c r="BJ78" i="11" s="1"/>
  <c r="BI78" i="11" a="1"/>
  <c r="BI78" i="11" s="1"/>
  <c r="BH78" i="11" a="1"/>
  <c r="BH78" i="11" s="1"/>
  <c r="BG78" i="11" a="1"/>
  <c r="BG78" i="11" s="1"/>
  <c r="BF78" i="11" a="1"/>
  <c r="BF78" i="11" s="1"/>
  <c r="BE78" i="11" a="1"/>
  <c r="BE78" i="11" s="1"/>
  <c r="BD78" i="11" a="1"/>
  <c r="BD78" i="11" s="1"/>
  <c r="BC78" i="11" a="1"/>
  <c r="BC78" i="11" s="1"/>
  <c r="BB78" i="11" a="1"/>
  <c r="BB78" i="11" s="1"/>
  <c r="BA78" i="11" a="1"/>
  <c r="BA78" i="11" s="1"/>
  <c r="AZ78" i="11" a="1"/>
  <c r="AZ78" i="11" s="1"/>
  <c r="AY78" i="11" a="1"/>
  <c r="AY78" i="11" s="1"/>
  <c r="AX78" i="11" a="1"/>
  <c r="AX78" i="11" s="1"/>
  <c r="AW78" i="11" a="1"/>
  <c r="AW78" i="11" s="1"/>
  <c r="AV78" i="11" a="1"/>
  <c r="AV78" i="11" s="1"/>
  <c r="AU78" i="11" a="1"/>
  <c r="AU78" i="11" s="1"/>
  <c r="AT78" i="11" a="1"/>
  <c r="AT78" i="11" s="1"/>
  <c r="AS78" i="11" a="1"/>
  <c r="AS78" i="11" s="1"/>
  <c r="AR78" i="11" a="1"/>
  <c r="AR78" i="11" s="1"/>
  <c r="AQ78" i="11" a="1"/>
  <c r="AQ78" i="11" s="1"/>
  <c r="AP78" i="11" a="1"/>
  <c r="AP78" i="11" s="1"/>
  <c r="AO78" i="11" a="1"/>
  <c r="AO78" i="11" s="1"/>
  <c r="AN78" i="11" a="1"/>
  <c r="AN78" i="11" s="1"/>
  <c r="AM78" i="11" a="1"/>
  <c r="AM78" i="11" s="1"/>
  <c r="AL78" i="11" a="1"/>
  <c r="AL78" i="11" s="1"/>
  <c r="AK78" i="11" a="1"/>
  <c r="AK78" i="11" s="1"/>
  <c r="AJ78" i="11" a="1"/>
  <c r="AJ78" i="11" s="1"/>
  <c r="AI78" i="11" a="1"/>
  <c r="AI78" i="11" s="1"/>
  <c r="AH78" i="11" a="1"/>
  <c r="AH78" i="11" s="1"/>
  <c r="AG78" i="11" a="1"/>
  <c r="AG78" i="11" s="1"/>
  <c r="AF78" i="11" a="1"/>
  <c r="AF78" i="11" s="1"/>
  <c r="AE78" i="11" a="1"/>
  <c r="AE78" i="11" s="1"/>
  <c r="AD78" i="11"/>
  <c r="AD78" i="11" a="1"/>
  <c r="AC78" i="11" a="1"/>
  <c r="AC78" i="11" s="1"/>
  <c r="AB78" i="11" a="1"/>
  <c r="AB78" i="11" s="1"/>
  <c r="AA78" i="11" a="1"/>
  <c r="AA78" i="11" s="1"/>
  <c r="Z78" i="11" a="1"/>
  <c r="Z78" i="11" s="1"/>
  <c r="Y78" i="11" a="1"/>
  <c r="Y78" i="11" s="1"/>
  <c r="X78" i="11" a="1"/>
  <c r="X78" i="11" s="1"/>
  <c r="W78" i="11" a="1"/>
  <c r="W78" i="11" s="1"/>
  <c r="V78" i="11" a="1"/>
  <c r="V78" i="11" s="1"/>
  <c r="U78" i="11" a="1"/>
  <c r="U78" i="11" s="1"/>
  <c r="T78" i="11" a="1"/>
  <c r="T78" i="11" s="1"/>
  <c r="S78" i="11" a="1"/>
  <c r="S78" i="11" s="1"/>
  <c r="R78" i="11" a="1"/>
  <c r="R78" i="11" s="1"/>
  <c r="Q78" i="11" a="1"/>
  <c r="Q78" i="11" s="1"/>
  <c r="P78" i="11" a="1"/>
  <c r="P78" i="11" s="1"/>
  <c r="O78" i="11" a="1"/>
  <c r="O78" i="11" s="1"/>
  <c r="N78" i="11" a="1"/>
  <c r="N78" i="11" s="1"/>
  <c r="M78" i="11" a="1"/>
  <c r="M78" i="11" s="1"/>
  <c r="L78" i="11" a="1"/>
  <c r="L78" i="11" s="1"/>
  <c r="K78" i="11" a="1"/>
  <c r="K78" i="11" s="1"/>
  <c r="J78" i="11" a="1"/>
  <c r="J78" i="11" s="1"/>
  <c r="I78" i="11" a="1"/>
  <c r="I78" i="11" s="1"/>
  <c r="H78" i="11" a="1"/>
  <c r="H78" i="11" s="1"/>
  <c r="G78" i="11" a="1"/>
  <c r="G78" i="11" s="1"/>
  <c r="F78" i="11" a="1"/>
  <c r="F78" i="11" s="1"/>
  <c r="E78" i="11" a="1"/>
  <c r="E78" i="11" s="1"/>
  <c r="D78" i="11" a="1"/>
  <c r="D78" i="11" s="1"/>
  <c r="C78" i="11" a="1"/>
  <c r="C78" i="11" s="1"/>
  <c r="EH77" i="11" a="1"/>
  <c r="EH77" i="11" s="1"/>
  <c r="EG77" i="11" a="1"/>
  <c r="EG77" i="11" s="1"/>
  <c r="EF77" i="11" a="1"/>
  <c r="EF77" i="11" s="1"/>
  <c r="EE77" i="11" a="1"/>
  <c r="EE77" i="11" s="1"/>
  <c r="ED77" i="11" a="1"/>
  <c r="ED77" i="11" s="1"/>
  <c r="EC77" i="11" a="1"/>
  <c r="EC77" i="11" s="1"/>
  <c r="EB77" i="11" a="1"/>
  <c r="EB77" i="11" s="1"/>
  <c r="EA77" i="11" a="1"/>
  <c r="EA77" i="11" s="1"/>
  <c r="DZ77" i="11" a="1"/>
  <c r="DZ77" i="11" s="1"/>
  <c r="DY77" i="11" a="1"/>
  <c r="DY77" i="11" s="1"/>
  <c r="DX77" i="11" a="1"/>
  <c r="DX77" i="11" s="1"/>
  <c r="DW77" i="11" a="1"/>
  <c r="DW77" i="11" s="1"/>
  <c r="DV77" i="11" a="1"/>
  <c r="DV77" i="11" s="1"/>
  <c r="DU77" i="11"/>
  <c r="DU77" i="11" a="1"/>
  <c r="DT77" i="11" a="1"/>
  <c r="DT77" i="11" s="1"/>
  <c r="DS77" i="11" a="1"/>
  <c r="DS77" i="11" s="1"/>
  <c r="DR77" i="11" a="1"/>
  <c r="DR77" i="11" s="1"/>
  <c r="DQ77" i="11" a="1"/>
  <c r="DQ77" i="11" s="1"/>
  <c r="DP77" i="11" a="1"/>
  <c r="DP77" i="11" s="1"/>
  <c r="DO77" i="11" a="1"/>
  <c r="DO77" i="11" s="1"/>
  <c r="DN77" i="11" a="1"/>
  <c r="DN77" i="11" s="1"/>
  <c r="DM77" i="11" a="1"/>
  <c r="DM77" i="11" s="1"/>
  <c r="DL77" i="11" a="1"/>
  <c r="DL77" i="11" s="1"/>
  <c r="DK77" i="11" a="1"/>
  <c r="DK77" i="11" s="1"/>
  <c r="DJ77" i="11" a="1"/>
  <c r="DJ77" i="11" s="1"/>
  <c r="DI77" i="11" a="1"/>
  <c r="DI77" i="11" s="1"/>
  <c r="DH77" i="11" a="1"/>
  <c r="DH77" i="11" s="1"/>
  <c r="DG77" i="11" a="1"/>
  <c r="DG77" i="11" s="1"/>
  <c r="DF77" i="11" a="1"/>
  <c r="DF77" i="11" s="1"/>
  <c r="DE77" i="11"/>
  <c r="DE77" i="11" a="1"/>
  <c r="DD77" i="11" a="1"/>
  <c r="DD77" i="11" s="1"/>
  <c r="DC77" i="11" a="1"/>
  <c r="DC77" i="11" s="1"/>
  <c r="DB77" i="11" a="1"/>
  <c r="DB77" i="11" s="1"/>
  <c r="DA77" i="11" a="1"/>
  <c r="DA77" i="11" s="1"/>
  <c r="CZ77" i="11" a="1"/>
  <c r="CZ77" i="11" s="1"/>
  <c r="CY77" i="11" a="1"/>
  <c r="CY77" i="11" s="1"/>
  <c r="CX77" i="11" a="1"/>
  <c r="CX77" i="11" s="1"/>
  <c r="CW77" i="11" a="1"/>
  <c r="CW77" i="11" s="1"/>
  <c r="CV77" i="11" a="1"/>
  <c r="CV77" i="11" s="1"/>
  <c r="CU77" i="11" a="1"/>
  <c r="CU77" i="11" s="1"/>
  <c r="CT77" i="11" a="1"/>
  <c r="CT77" i="11" s="1"/>
  <c r="CS77" i="11" a="1"/>
  <c r="CS77" i="11" s="1"/>
  <c r="CR77" i="11" a="1"/>
  <c r="CR77" i="11" s="1"/>
  <c r="CQ77" i="11"/>
  <c r="CQ77" i="11" a="1"/>
  <c r="CP77" i="11" a="1"/>
  <c r="CP77" i="11" s="1"/>
  <c r="CO77" i="11" a="1"/>
  <c r="CO77" i="11" s="1"/>
  <c r="CN77" i="11" a="1"/>
  <c r="CN77" i="11" s="1"/>
  <c r="CM77" i="11" a="1"/>
  <c r="CM77" i="11" s="1"/>
  <c r="CL77" i="11" a="1"/>
  <c r="CL77" i="11" s="1"/>
  <c r="CK77" i="11" a="1"/>
  <c r="CK77" i="11" s="1"/>
  <c r="CJ77" i="11" a="1"/>
  <c r="CJ77" i="11" s="1"/>
  <c r="CI77" i="11"/>
  <c r="CI77" i="11" a="1"/>
  <c r="CH77" i="11" a="1"/>
  <c r="CH77" i="11" s="1"/>
  <c r="CG77" i="11" a="1"/>
  <c r="CG77" i="11" s="1"/>
  <c r="CF77" i="11" a="1"/>
  <c r="CF77" i="11" s="1"/>
  <c r="CE77" i="11" a="1"/>
  <c r="CE77" i="11" s="1"/>
  <c r="CD77" i="11" a="1"/>
  <c r="CD77" i="11" s="1"/>
  <c r="CC77" i="11" a="1"/>
  <c r="CC77" i="11" s="1"/>
  <c r="CB77" i="11" a="1"/>
  <c r="CB77" i="11" s="1"/>
  <c r="CA77" i="11" a="1"/>
  <c r="CA77" i="11" s="1"/>
  <c r="BZ77" i="11" a="1"/>
  <c r="BZ77" i="11" s="1"/>
  <c r="BY77" i="11" a="1"/>
  <c r="BY77" i="11" s="1"/>
  <c r="BX77" i="11" a="1"/>
  <c r="BX77" i="11" s="1"/>
  <c r="BW77" i="11" a="1"/>
  <c r="BW77" i="11" s="1"/>
  <c r="BV77" i="11" a="1"/>
  <c r="BV77" i="11" s="1"/>
  <c r="BU77" i="11" a="1"/>
  <c r="BU77" i="11" s="1"/>
  <c r="BT77" i="11" a="1"/>
  <c r="BT77" i="11" s="1"/>
  <c r="BS77" i="11" a="1"/>
  <c r="BS77" i="11" s="1"/>
  <c r="BQ77" i="11" a="1"/>
  <c r="BQ77" i="11" s="1"/>
  <c r="BP77" i="11" a="1"/>
  <c r="BP77" i="11" s="1"/>
  <c r="BO77" i="11" a="1"/>
  <c r="BO77" i="11" s="1"/>
  <c r="BN77" i="11" a="1"/>
  <c r="BN77" i="11" s="1"/>
  <c r="BM77" i="11" a="1"/>
  <c r="BM77" i="11" s="1"/>
  <c r="BL77" i="11" a="1"/>
  <c r="BL77" i="11" s="1"/>
  <c r="BK77" i="11" a="1"/>
  <c r="BK77" i="11" s="1"/>
  <c r="BJ77" i="11" a="1"/>
  <c r="BJ77" i="11" s="1"/>
  <c r="BI77" i="11" a="1"/>
  <c r="BI77" i="11" s="1"/>
  <c r="BH77" i="11" a="1"/>
  <c r="BH77" i="11" s="1"/>
  <c r="BG77" i="11" a="1"/>
  <c r="BG77" i="11" s="1"/>
  <c r="BF77" i="11" a="1"/>
  <c r="BF77" i="11" s="1"/>
  <c r="BE77" i="11" a="1"/>
  <c r="BE77" i="11" s="1"/>
  <c r="BD77" i="11" a="1"/>
  <c r="BD77" i="11" s="1"/>
  <c r="BC77" i="11" a="1"/>
  <c r="BC77" i="11" s="1"/>
  <c r="BB77" i="11"/>
  <c r="BB77" i="11" a="1"/>
  <c r="BA77" i="11" a="1"/>
  <c r="BA77" i="11" s="1"/>
  <c r="AZ77" i="11" a="1"/>
  <c r="AZ77" i="11" s="1"/>
  <c r="AY77" i="11" a="1"/>
  <c r="AY77" i="11" s="1"/>
  <c r="AX77" i="11" a="1"/>
  <c r="AX77" i="11" s="1"/>
  <c r="AW77" i="11" a="1"/>
  <c r="AW77" i="11" s="1"/>
  <c r="AV77" i="11" a="1"/>
  <c r="AV77" i="11" s="1"/>
  <c r="AU77" i="11" a="1"/>
  <c r="AU77" i="11" s="1"/>
  <c r="AT77" i="11" a="1"/>
  <c r="AT77" i="11" s="1"/>
  <c r="AS77" i="11" a="1"/>
  <c r="AS77" i="11" s="1"/>
  <c r="AR77" i="11" a="1"/>
  <c r="AR77" i="11" s="1"/>
  <c r="AQ77" i="11" a="1"/>
  <c r="AQ77" i="11" s="1"/>
  <c r="AP77" i="11" a="1"/>
  <c r="AP77" i="11" s="1"/>
  <c r="AO77" i="11" a="1"/>
  <c r="AO77" i="11" s="1"/>
  <c r="AN77" i="11" a="1"/>
  <c r="AN77" i="11" s="1"/>
  <c r="AM77" i="11" a="1"/>
  <c r="AM77" i="11" s="1"/>
  <c r="AL77" i="11" a="1"/>
  <c r="AL77" i="11" s="1"/>
  <c r="AK77" i="11" a="1"/>
  <c r="AK77" i="11" s="1"/>
  <c r="AJ77" i="11" a="1"/>
  <c r="AJ77" i="11" s="1"/>
  <c r="AI77" i="11" a="1"/>
  <c r="AI77" i="11" s="1"/>
  <c r="AH77" i="11" a="1"/>
  <c r="AH77" i="11" s="1"/>
  <c r="AG77" i="11" a="1"/>
  <c r="AG77" i="11" s="1"/>
  <c r="AF77" i="11" a="1"/>
  <c r="AF77" i="11" s="1"/>
  <c r="AE77" i="11" a="1"/>
  <c r="AE77" i="11" s="1"/>
  <c r="AD77" i="11"/>
  <c r="AD77" i="11" a="1"/>
  <c r="AC77" i="11" a="1"/>
  <c r="AC77" i="11" s="1"/>
  <c r="AB77" i="11" a="1"/>
  <c r="AB77" i="11" s="1"/>
  <c r="AA77" i="11" a="1"/>
  <c r="AA77" i="11" s="1"/>
  <c r="Z77" i="11" a="1"/>
  <c r="Z77" i="11" s="1"/>
  <c r="Y77" i="11" a="1"/>
  <c r="Y77" i="11" s="1"/>
  <c r="X77" i="11" a="1"/>
  <c r="X77" i="11" s="1"/>
  <c r="W77" i="11" a="1"/>
  <c r="W77" i="11" s="1"/>
  <c r="V77" i="11"/>
  <c r="V77" i="11" a="1"/>
  <c r="U77" i="11" a="1"/>
  <c r="U77" i="11" s="1"/>
  <c r="T77" i="11" a="1"/>
  <c r="T77" i="11" s="1"/>
  <c r="S77" i="11" a="1"/>
  <c r="S77" i="11" s="1"/>
  <c r="R77" i="11" a="1"/>
  <c r="R77" i="11" s="1"/>
  <c r="Q77" i="11" a="1"/>
  <c r="Q77" i="11" s="1"/>
  <c r="P77" i="11" a="1"/>
  <c r="P77" i="11" s="1"/>
  <c r="O77" i="11" a="1"/>
  <c r="O77" i="11" s="1"/>
  <c r="N77" i="11" a="1"/>
  <c r="N77" i="11" s="1"/>
  <c r="M77" i="11" a="1"/>
  <c r="M77" i="11" s="1"/>
  <c r="L77" i="11" a="1"/>
  <c r="L77" i="11" s="1"/>
  <c r="K77" i="11" a="1"/>
  <c r="K77" i="11" s="1"/>
  <c r="J77" i="11" a="1"/>
  <c r="J77" i="11" s="1"/>
  <c r="I77" i="11" a="1"/>
  <c r="I77" i="11" s="1"/>
  <c r="H77" i="11" a="1"/>
  <c r="H77" i="11" s="1"/>
  <c r="G77" i="11" a="1"/>
  <c r="G77" i="11" s="1"/>
  <c r="F77" i="11" a="1"/>
  <c r="F77" i="11" s="1"/>
  <c r="E77" i="11" a="1"/>
  <c r="E77" i="11" s="1"/>
  <c r="D77" i="11" a="1"/>
  <c r="D77" i="11" s="1"/>
  <c r="C77" i="11" a="1"/>
  <c r="C77" i="11" s="1"/>
  <c r="EH76" i="11" a="1"/>
  <c r="EH76" i="11" s="1"/>
  <c r="EG76" i="11" a="1"/>
  <c r="EG76" i="11" s="1"/>
  <c r="EF76" i="11" a="1"/>
  <c r="EF76" i="11" s="1"/>
  <c r="EE76" i="11" a="1"/>
  <c r="EE76" i="11" s="1"/>
  <c r="ED76" i="11" a="1"/>
  <c r="ED76" i="11" s="1"/>
  <c r="EC76" i="11" a="1"/>
  <c r="EC76" i="11" s="1"/>
  <c r="EB76" i="11" a="1"/>
  <c r="EB76" i="11" s="1"/>
  <c r="EA76" i="11" a="1"/>
  <c r="EA76" i="11" s="1"/>
  <c r="DZ76" i="11" a="1"/>
  <c r="DZ76" i="11" s="1"/>
  <c r="DY76" i="11" a="1"/>
  <c r="DY76" i="11" s="1"/>
  <c r="DX76" i="11" a="1"/>
  <c r="DX76" i="11" s="1"/>
  <c r="DW76" i="11" a="1"/>
  <c r="DW76" i="11" s="1"/>
  <c r="DV76" i="11" a="1"/>
  <c r="DV76" i="11" s="1"/>
  <c r="DU76" i="11" a="1"/>
  <c r="DU76" i="11" s="1"/>
  <c r="DT76" i="11" a="1"/>
  <c r="DT76" i="11" s="1"/>
  <c r="DS76" i="11"/>
  <c r="DS76" i="11" a="1"/>
  <c r="DR76" i="11" a="1"/>
  <c r="DR76" i="11" s="1"/>
  <c r="DQ76" i="11" a="1"/>
  <c r="DQ76" i="11" s="1"/>
  <c r="DP76" i="11" a="1"/>
  <c r="DP76" i="11" s="1"/>
  <c r="DO76" i="11" a="1"/>
  <c r="DO76" i="11" s="1"/>
  <c r="DN76" i="11" a="1"/>
  <c r="DN76" i="11" s="1"/>
  <c r="DM76" i="11" a="1"/>
  <c r="DM76" i="11" s="1"/>
  <c r="DL76" i="11" a="1"/>
  <c r="DL76" i="11" s="1"/>
  <c r="DK76" i="11" a="1"/>
  <c r="DK76" i="11" s="1"/>
  <c r="DJ76" i="11" a="1"/>
  <c r="DJ76" i="11" s="1"/>
  <c r="DI76" i="11" a="1"/>
  <c r="DI76" i="11" s="1"/>
  <c r="DH76" i="11" a="1"/>
  <c r="DH76" i="11" s="1"/>
  <c r="DG76" i="11" a="1"/>
  <c r="DG76" i="11" s="1"/>
  <c r="DF76" i="11" a="1"/>
  <c r="DF76" i="11" s="1"/>
  <c r="DE76" i="11" a="1"/>
  <c r="DE76" i="11" s="1"/>
  <c r="DD76" i="11" a="1"/>
  <c r="DD76" i="11" s="1"/>
  <c r="DC76" i="11" a="1"/>
  <c r="DC76" i="11" s="1"/>
  <c r="DB76" i="11" a="1"/>
  <c r="DB76" i="11" s="1"/>
  <c r="DA76" i="11" a="1"/>
  <c r="DA76" i="11" s="1"/>
  <c r="CZ76" i="11" a="1"/>
  <c r="CZ76" i="11" s="1"/>
  <c r="CY76" i="11" a="1"/>
  <c r="CY76" i="11" s="1"/>
  <c r="CX76" i="11" a="1"/>
  <c r="CX76" i="11" s="1"/>
  <c r="CW76" i="11" a="1"/>
  <c r="CW76" i="11" s="1"/>
  <c r="CV76" i="11" a="1"/>
  <c r="CV76" i="11" s="1"/>
  <c r="CU76" i="11" a="1"/>
  <c r="CU76" i="11" s="1"/>
  <c r="CT76" i="11" a="1"/>
  <c r="CT76" i="11" s="1"/>
  <c r="CS76" i="11" a="1"/>
  <c r="CS76" i="11" s="1"/>
  <c r="CR76" i="11" a="1"/>
  <c r="CR76" i="11" s="1"/>
  <c r="CQ76" i="11" a="1"/>
  <c r="CQ76" i="11" s="1"/>
  <c r="CP76" i="11" a="1"/>
  <c r="CP76" i="11" s="1"/>
  <c r="CO76" i="11" a="1"/>
  <c r="CO76" i="11" s="1"/>
  <c r="CN76" i="11" a="1"/>
  <c r="CN76" i="11" s="1"/>
  <c r="CM76" i="11"/>
  <c r="CM76" i="11" a="1"/>
  <c r="CL76" i="11" a="1"/>
  <c r="CL76" i="11" s="1"/>
  <c r="CK76" i="11" a="1"/>
  <c r="CK76" i="11" s="1"/>
  <c r="CJ76" i="11" a="1"/>
  <c r="CJ76" i="11" s="1"/>
  <c r="CI76" i="11" a="1"/>
  <c r="CI76" i="11" s="1"/>
  <c r="CH76" i="11" a="1"/>
  <c r="CH76" i="11" s="1"/>
  <c r="CG76" i="11" a="1"/>
  <c r="CG76" i="11" s="1"/>
  <c r="CF76" i="11" a="1"/>
  <c r="CF76" i="11" s="1"/>
  <c r="CE76" i="11"/>
  <c r="CE76" i="11" a="1"/>
  <c r="CD76" i="11" a="1"/>
  <c r="CD76" i="11" s="1"/>
  <c r="CC76" i="11" a="1"/>
  <c r="CC76" i="11" s="1"/>
  <c r="CB76" i="11" a="1"/>
  <c r="CB76" i="11" s="1"/>
  <c r="CA76" i="11" a="1"/>
  <c r="CA76" i="11" s="1"/>
  <c r="BZ76" i="11" a="1"/>
  <c r="BZ76" i="11" s="1"/>
  <c r="BY76" i="11" a="1"/>
  <c r="BY76" i="11" s="1"/>
  <c r="BX76" i="11" a="1"/>
  <c r="BX76" i="11" s="1"/>
  <c r="BW76" i="11" a="1"/>
  <c r="BW76" i="11" s="1"/>
  <c r="BV76" i="11" a="1"/>
  <c r="BV76" i="11" s="1"/>
  <c r="BU76" i="11" a="1"/>
  <c r="BU76" i="11" s="1"/>
  <c r="BT76" i="11" a="1"/>
  <c r="BT76" i="11" s="1"/>
  <c r="BS76" i="11" a="1"/>
  <c r="BS76" i="11" s="1"/>
  <c r="BR76" i="11" a="1"/>
  <c r="BR76" i="11" s="1"/>
  <c r="BP76" i="11" a="1"/>
  <c r="BP76" i="11" s="1"/>
  <c r="BO76" i="11" a="1"/>
  <c r="BO76" i="11" s="1"/>
  <c r="BN76" i="11" a="1"/>
  <c r="BN76" i="11" s="1"/>
  <c r="BM76" i="11" a="1"/>
  <c r="BM76" i="11" s="1"/>
  <c r="BL76" i="11" a="1"/>
  <c r="BL76" i="11" s="1"/>
  <c r="BK76" i="11" a="1"/>
  <c r="BK76" i="11" s="1"/>
  <c r="BJ76" i="11" a="1"/>
  <c r="BJ76" i="11" s="1"/>
  <c r="BI76" i="11" a="1"/>
  <c r="BI76" i="11" s="1"/>
  <c r="BH76" i="11" a="1"/>
  <c r="BH76" i="11" s="1"/>
  <c r="BG76" i="11" a="1"/>
  <c r="BG76" i="11" s="1"/>
  <c r="BF76" i="11"/>
  <c r="BF76" i="11" a="1"/>
  <c r="BE76" i="11" a="1"/>
  <c r="BE76" i="11" s="1"/>
  <c r="BD76" i="11" a="1"/>
  <c r="BD76" i="11" s="1"/>
  <c r="BC76" i="11" a="1"/>
  <c r="BC76" i="11" s="1"/>
  <c r="BB76" i="11" a="1"/>
  <c r="BB76" i="11" s="1"/>
  <c r="BA76" i="11" a="1"/>
  <c r="BA76" i="11" s="1"/>
  <c r="AZ76" i="11" a="1"/>
  <c r="AZ76" i="11" s="1"/>
  <c r="AY76" i="11" a="1"/>
  <c r="AY76" i="11" s="1"/>
  <c r="AX76" i="11" a="1"/>
  <c r="AX76" i="11" s="1"/>
  <c r="AW76" i="11" a="1"/>
  <c r="AW76" i="11" s="1"/>
  <c r="AV76" i="11" a="1"/>
  <c r="AV76" i="11" s="1"/>
  <c r="AU76" i="11" a="1"/>
  <c r="AU76" i="11" s="1"/>
  <c r="AT76" i="11" a="1"/>
  <c r="AT76" i="11" s="1"/>
  <c r="AS76" i="11" a="1"/>
  <c r="AS76" i="11" s="1"/>
  <c r="AR76" i="11" a="1"/>
  <c r="AR76" i="11" s="1"/>
  <c r="AQ76" i="11" a="1"/>
  <c r="AQ76" i="11" s="1"/>
  <c r="AP76" i="11" a="1"/>
  <c r="AP76" i="11" s="1"/>
  <c r="AO76" i="11" a="1"/>
  <c r="AO76" i="11" s="1"/>
  <c r="AN76" i="11" a="1"/>
  <c r="AN76" i="11" s="1"/>
  <c r="AM76" i="11" a="1"/>
  <c r="AM76" i="11" s="1"/>
  <c r="AL76" i="11" a="1"/>
  <c r="AL76" i="11" s="1"/>
  <c r="AK76" i="11" a="1"/>
  <c r="AK76" i="11" s="1"/>
  <c r="AJ76" i="11" a="1"/>
  <c r="AJ76" i="11" s="1"/>
  <c r="AI76" i="11" a="1"/>
  <c r="AI76" i="11" s="1"/>
  <c r="AH76" i="11" a="1"/>
  <c r="AH76" i="11" s="1"/>
  <c r="AG76" i="11" a="1"/>
  <c r="AG76" i="11" s="1"/>
  <c r="AF76" i="11" a="1"/>
  <c r="AF76" i="11" s="1"/>
  <c r="AE76" i="11" a="1"/>
  <c r="AE76" i="11" s="1"/>
  <c r="AD76" i="11" a="1"/>
  <c r="AD76" i="11" s="1"/>
  <c r="AC76" i="11" a="1"/>
  <c r="AC76" i="11" s="1"/>
  <c r="AB76" i="11" a="1"/>
  <c r="AB76" i="11" s="1"/>
  <c r="AA76" i="11" a="1"/>
  <c r="AA76" i="11" s="1"/>
  <c r="Z76" i="11"/>
  <c r="Z76" i="11" a="1"/>
  <c r="Y76" i="11" a="1"/>
  <c r="Y76" i="11" s="1"/>
  <c r="X76" i="11" a="1"/>
  <c r="X76" i="11" s="1"/>
  <c r="W76" i="11" a="1"/>
  <c r="W76" i="11" s="1"/>
  <c r="V76" i="11" a="1"/>
  <c r="V76" i="11" s="1"/>
  <c r="U76" i="11" a="1"/>
  <c r="U76" i="11" s="1"/>
  <c r="T76" i="11" a="1"/>
  <c r="T76" i="11" s="1"/>
  <c r="S76" i="11" a="1"/>
  <c r="S76" i="11" s="1"/>
  <c r="R76" i="11"/>
  <c r="R76" i="11" a="1"/>
  <c r="Q76" i="11" a="1"/>
  <c r="Q76" i="11" s="1"/>
  <c r="P76" i="11" a="1"/>
  <c r="P76" i="11" s="1"/>
  <c r="O76" i="11" a="1"/>
  <c r="O76" i="11" s="1"/>
  <c r="N76" i="11" a="1"/>
  <c r="N76" i="11" s="1"/>
  <c r="M76" i="11" a="1"/>
  <c r="M76" i="11" s="1"/>
  <c r="L76" i="11" a="1"/>
  <c r="L76" i="11" s="1"/>
  <c r="K76" i="11" a="1"/>
  <c r="K76" i="11" s="1"/>
  <c r="J76" i="11" a="1"/>
  <c r="J76" i="11" s="1"/>
  <c r="I76" i="11" a="1"/>
  <c r="I76" i="11" s="1"/>
  <c r="H76" i="11" a="1"/>
  <c r="H76" i="11" s="1"/>
  <c r="G76" i="11" a="1"/>
  <c r="G76" i="11" s="1"/>
  <c r="F76" i="11" a="1"/>
  <c r="F76" i="11" s="1"/>
  <c r="E76" i="11" a="1"/>
  <c r="E76" i="11" s="1"/>
  <c r="D76" i="11" a="1"/>
  <c r="D76" i="11" s="1"/>
  <c r="C76" i="11" a="1"/>
  <c r="C76" i="11" s="1"/>
  <c r="EH75" i="11" a="1"/>
  <c r="EH75" i="11" s="1"/>
  <c r="EG75" i="11" a="1"/>
  <c r="EG75" i="11" s="1"/>
  <c r="EF75" i="11" a="1"/>
  <c r="EF75" i="11" s="1"/>
  <c r="EE75" i="11" a="1"/>
  <c r="EE75" i="11" s="1"/>
  <c r="ED75" i="11" a="1"/>
  <c r="ED75" i="11" s="1"/>
  <c r="EC75" i="11" a="1"/>
  <c r="EC75" i="11" s="1"/>
  <c r="EB75" i="11" a="1"/>
  <c r="EB75" i="11" s="1"/>
  <c r="EA75" i="11" a="1"/>
  <c r="EA75" i="11" s="1"/>
  <c r="DZ75" i="11" a="1"/>
  <c r="DZ75" i="11" s="1"/>
  <c r="DY75" i="11" a="1"/>
  <c r="DY75" i="11" s="1"/>
  <c r="DX75" i="11" a="1"/>
  <c r="DX75" i="11" s="1"/>
  <c r="DW75" i="11" a="1"/>
  <c r="DW75" i="11" s="1"/>
  <c r="DV75" i="11" a="1"/>
  <c r="DV75" i="11" s="1"/>
  <c r="DU75" i="11" a="1"/>
  <c r="DU75" i="11" s="1"/>
  <c r="DT75" i="11" a="1"/>
  <c r="DT75" i="11" s="1"/>
  <c r="DS75" i="11" a="1"/>
  <c r="DS75" i="11" s="1"/>
  <c r="DR75" i="11" a="1"/>
  <c r="DR75" i="11" s="1"/>
  <c r="DQ75" i="11" a="1"/>
  <c r="DQ75" i="11" s="1"/>
  <c r="DP75" i="11" a="1"/>
  <c r="DP75" i="11" s="1"/>
  <c r="DO75" i="11"/>
  <c r="DO75" i="11" a="1"/>
  <c r="DN75" i="11" a="1"/>
  <c r="DN75" i="11" s="1"/>
  <c r="DM75" i="11" a="1"/>
  <c r="DM75" i="11" s="1"/>
  <c r="DL75" i="11" a="1"/>
  <c r="DL75" i="11" s="1"/>
  <c r="DK75" i="11" a="1"/>
  <c r="DK75" i="11" s="1"/>
  <c r="DJ75" i="11" a="1"/>
  <c r="DJ75" i="11" s="1"/>
  <c r="DI75" i="11" a="1"/>
  <c r="DI75" i="11" s="1"/>
  <c r="DH75" i="11" a="1"/>
  <c r="DH75" i="11" s="1"/>
  <c r="DG75" i="11"/>
  <c r="DG75" i="11" a="1"/>
  <c r="DF75" i="11" a="1"/>
  <c r="DF75" i="11" s="1"/>
  <c r="DE75" i="11" a="1"/>
  <c r="DE75" i="11" s="1"/>
  <c r="DD75" i="11" a="1"/>
  <c r="DD75" i="11" s="1"/>
  <c r="DC75" i="11" a="1"/>
  <c r="DC75" i="11" s="1"/>
  <c r="DB75" i="11" a="1"/>
  <c r="DB75" i="11" s="1"/>
  <c r="DA75" i="11" a="1"/>
  <c r="DA75" i="11" s="1"/>
  <c r="CZ75" i="11" a="1"/>
  <c r="CZ75" i="11" s="1"/>
  <c r="CY75" i="11" a="1"/>
  <c r="CY75" i="11" s="1"/>
  <c r="CX75" i="11" a="1"/>
  <c r="CX75" i="11" s="1"/>
  <c r="CW75" i="11" a="1"/>
  <c r="CW75" i="11" s="1"/>
  <c r="CV75" i="11" a="1"/>
  <c r="CV75" i="11" s="1"/>
  <c r="CU75" i="11" a="1"/>
  <c r="CU75" i="11" s="1"/>
  <c r="CT75" i="11" a="1"/>
  <c r="CT75" i="11" s="1"/>
  <c r="CS75" i="11" a="1"/>
  <c r="CS75" i="11" s="1"/>
  <c r="CR75" i="11" a="1"/>
  <c r="CR75" i="11" s="1"/>
  <c r="CQ75" i="11" a="1"/>
  <c r="CQ75" i="11" s="1"/>
  <c r="CP75" i="11" a="1"/>
  <c r="CP75" i="11" s="1"/>
  <c r="CO75" i="11" a="1"/>
  <c r="CO75" i="11" s="1"/>
  <c r="CN75" i="11" a="1"/>
  <c r="CN75" i="11" s="1"/>
  <c r="CM75" i="11" a="1"/>
  <c r="CM75" i="11" s="1"/>
  <c r="CL75" i="11" a="1"/>
  <c r="CL75" i="11" s="1"/>
  <c r="CK75" i="11" a="1"/>
  <c r="CK75" i="11" s="1"/>
  <c r="CJ75" i="11" a="1"/>
  <c r="CJ75" i="11" s="1"/>
  <c r="CI75" i="11" a="1"/>
  <c r="CI75" i="11" s="1"/>
  <c r="CH75" i="11" a="1"/>
  <c r="CH75" i="11" s="1"/>
  <c r="CG75" i="11" a="1"/>
  <c r="CG75" i="11" s="1"/>
  <c r="CF75" i="11" a="1"/>
  <c r="CF75" i="11" s="1"/>
  <c r="CE75" i="11" a="1"/>
  <c r="CE75" i="11" s="1"/>
  <c r="CD75" i="11" a="1"/>
  <c r="CD75" i="11" s="1"/>
  <c r="CC75" i="11" a="1"/>
  <c r="CC75" i="11" s="1"/>
  <c r="CB75" i="11" a="1"/>
  <c r="CB75" i="11" s="1"/>
  <c r="CA75" i="11"/>
  <c r="CA75" i="11" a="1"/>
  <c r="BZ75" i="11" a="1"/>
  <c r="BZ75" i="11" s="1"/>
  <c r="BY75" i="11" a="1"/>
  <c r="BY75" i="11" s="1"/>
  <c r="BX75" i="11" a="1"/>
  <c r="BX75" i="11" s="1"/>
  <c r="BW75" i="11" a="1"/>
  <c r="BW75" i="11" s="1"/>
  <c r="BV75" i="11" a="1"/>
  <c r="BV75" i="11" s="1"/>
  <c r="BU75" i="11" a="1"/>
  <c r="BU75" i="11" s="1"/>
  <c r="BT75" i="11" a="1"/>
  <c r="BT75" i="11" s="1"/>
  <c r="BS75" i="11" a="1"/>
  <c r="BS75" i="11" s="1"/>
  <c r="BR75" i="11" a="1"/>
  <c r="BR75" i="11" s="1"/>
  <c r="BQ75" i="11" a="1"/>
  <c r="BQ75" i="11" s="1"/>
  <c r="BO75" i="11" a="1"/>
  <c r="BO75" i="11" s="1"/>
  <c r="BN75" i="11" a="1"/>
  <c r="BN75" i="11" s="1"/>
  <c r="BM75" i="11" a="1"/>
  <c r="BM75" i="11" s="1"/>
  <c r="BL75" i="11" a="1"/>
  <c r="BL75" i="11" s="1"/>
  <c r="BK75" i="11" a="1"/>
  <c r="BK75" i="11" s="1"/>
  <c r="BJ75" i="11" a="1"/>
  <c r="BJ75" i="11" s="1"/>
  <c r="BI75" i="11" a="1"/>
  <c r="BI75" i="11" s="1"/>
  <c r="BH75" i="11" a="1"/>
  <c r="BH75" i="11" s="1"/>
  <c r="BG75" i="11" a="1"/>
  <c r="BG75" i="11" s="1"/>
  <c r="BF75" i="11" a="1"/>
  <c r="BF75" i="11" s="1"/>
  <c r="BE75" i="11" a="1"/>
  <c r="BE75" i="11" s="1"/>
  <c r="BD75" i="11" a="1"/>
  <c r="BD75" i="11" s="1"/>
  <c r="BC75" i="11" a="1"/>
  <c r="BC75" i="11" s="1"/>
  <c r="BB75" i="11"/>
  <c r="BB75" i="11" a="1"/>
  <c r="BA75" i="11" a="1"/>
  <c r="BA75" i="11" s="1"/>
  <c r="AZ75" i="11" a="1"/>
  <c r="AZ75" i="11" s="1"/>
  <c r="AY75" i="11" a="1"/>
  <c r="AY75" i="11" s="1"/>
  <c r="AX75" i="11" a="1"/>
  <c r="AX75" i="11" s="1"/>
  <c r="AW75" i="11" a="1"/>
  <c r="AW75" i="11" s="1"/>
  <c r="AV75" i="11" a="1"/>
  <c r="AV75" i="11" s="1"/>
  <c r="AU75" i="11" a="1"/>
  <c r="AU75" i="11" s="1"/>
  <c r="AT75" i="11"/>
  <c r="AT75" i="11" a="1"/>
  <c r="AS75" i="11" a="1"/>
  <c r="AS75" i="11" s="1"/>
  <c r="AR75" i="11" a="1"/>
  <c r="AR75" i="11" s="1"/>
  <c r="AQ75" i="11" a="1"/>
  <c r="AQ75" i="11" s="1"/>
  <c r="AP75" i="11" a="1"/>
  <c r="AP75" i="11" s="1"/>
  <c r="AO75" i="11" a="1"/>
  <c r="AO75" i="11" s="1"/>
  <c r="AN75" i="11" a="1"/>
  <c r="AN75" i="11" s="1"/>
  <c r="AM75" i="11" a="1"/>
  <c r="AM75" i="11" s="1"/>
  <c r="AL75" i="11" a="1"/>
  <c r="AL75" i="11" s="1"/>
  <c r="AK75" i="11" a="1"/>
  <c r="AK75" i="11" s="1"/>
  <c r="AJ75" i="11" a="1"/>
  <c r="AJ75" i="11" s="1"/>
  <c r="AI75" i="11" a="1"/>
  <c r="AI75" i="11" s="1"/>
  <c r="AH75" i="11" a="1"/>
  <c r="AH75" i="11" s="1"/>
  <c r="AG75" i="11" a="1"/>
  <c r="AG75" i="11" s="1"/>
  <c r="AF75" i="11" a="1"/>
  <c r="AF75" i="11" s="1"/>
  <c r="AE75" i="11" a="1"/>
  <c r="AE75" i="11" s="1"/>
  <c r="AD75" i="11" a="1"/>
  <c r="AD75" i="11" s="1"/>
  <c r="AC75" i="11" a="1"/>
  <c r="AC75" i="11" s="1"/>
  <c r="AB75" i="11" a="1"/>
  <c r="AB75" i="11" s="1"/>
  <c r="AA75" i="11" a="1"/>
  <c r="AA75" i="11" s="1"/>
  <c r="Z75" i="11" a="1"/>
  <c r="Z75" i="11" s="1"/>
  <c r="Y75" i="11" a="1"/>
  <c r="Y75" i="11" s="1"/>
  <c r="X75" i="11" a="1"/>
  <c r="X75" i="11" s="1"/>
  <c r="W75" i="11" a="1"/>
  <c r="W75" i="11" s="1"/>
  <c r="V75" i="11" a="1"/>
  <c r="V75" i="11" s="1"/>
  <c r="U75" i="11" a="1"/>
  <c r="U75" i="11" s="1"/>
  <c r="T75" i="11" a="1"/>
  <c r="T75" i="11" s="1"/>
  <c r="S75" i="11" a="1"/>
  <c r="S75" i="11" s="1"/>
  <c r="R75" i="11" a="1"/>
  <c r="R75" i="11" s="1"/>
  <c r="Q75" i="11" a="1"/>
  <c r="Q75" i="11" s="1"/>
  <c r="P75" i="11" a="1"/>
  <c r="P75" i="11" s="1"/>
  <c r="O75" i="11" a="1"/>
  <c r="O75" i="11" s="1"/>
  <c r="N75" i="11"/>
  <c r="N75" i="11" a="1"/>
  <c r="M75" i="11" a="1"/>
  <c r="M75" i="11" s="1"/>
  <c r="L75" i="11" a="1"/>
  <c r="L75" i="11" s="1"/>
  <c r="K75" i="11" a="1"/>
  <c r="K75" i="11" s="1"/>
  <c r="J75" i="11" a="1"/>
  <c r="J75" i="11" s="1"/>
  <c r="I75" i="11" a="1"/>
  <c r="I75" i="11" s="1"/>
  <c r="H75" i="11" a="1"/>
  <c r="H75" i="11" s="1"/>
  <c r="G75" i="11" a="1"/>
  <c r="G75" i="11" s="1"/>
  <c r="F75" i="11" a="1"/>
  <c r="F75" i="11" s="1"/>
  <c r="E75" i="11" a="1"/>
  <c r="E75" i="11" s="1"/>
  <c r="D75" i="11" a="1"/>
  <c r="D75" i="11" s="1"/>
  <c r="C75" i="11" a="1"/>
  <c r="C75" i="11" s="1"/>
  <c r="EH74" i="11" a="1"/>
  <c r="EH74" i="11" s="1"/>
  <c r="EG74" i="11" a="1"/>
  <c r="EG74" i="11" s="1"/>
  <c r="EF74" i="11" a="1"/>
  <c r="EF74" i="11" s="1"/>
  <c r="EE74" i="11" a="1"/>
  <c r="EE74" i="11" s="1"/>
  <c r="ED74" i="11" a="1"/>
  <c r="ED74" i="11" s="1"/>
  <c r="EC74" i="11" a="1"/>
  <c r="EC74" i="11" s="1"/>
  <c r="EB74" i="11" a="1"/>
  <c r="EB74" i="11" s="1"/>
  <c r="EA74" i="11" a="1"/>
  <c r="EA74" i="11" s="1"/>
  <c r="DZ74" i="11" a="1"/>
  <c r="DZ74" i="11" s="1"/>
  <c r="DY74" i="11" a="1"/>
  <c r="DY74" i="11" s="1"/>
  <c r="DX74" i="11" a="1"/>
  <c r="DX74" i="11" s="1"/>
  <c r="DW74" i="11" a="1"/>
  <c r="DW74" i="11" s="1"/>
  <c r="DV74" i="11" a="1"/>
  <c r="DV74" i="11" s="1"/>
  <c r="DU74" i="11" a="1"/>
  <c r="DU74" i="11" s="1"/>
  <c r="DT74" i="11" a="1"/>
  <c r="DT74" i="11" s="1"/>
  <c r="DS74" i="11" a="1"/>
  <c r="DS74" i="11" s="1"/>
  <c r="DR74" i="11" a="1"/>
  <c r="DR74" i="11" s="1"/>
  <c r="DQ74" i="11" a="1"/>
  <c r="DQ74" i="11" s="1"/>
  <c r="DP74" i="11" a="1"/>
  <c r="DP74" i="11" s="1"/>
  <c r="DO74" i="11" a="1"/>
  <c r="DO74" i="11" s="1"/>
  <c r="DN74" i="11" a="1"/>
  <c r="DN74" i="11" s="1"/>
  <c r="DM74" i="11" a="1"/>
  <c r="DM74" i="11" s="1"/>
  <c r="DL74" i="11" a="1"/>
  <c r="DL74" i="11" s="1"/>
  <c r="DK74" i="11"/>
  <c r="DK74" i="11" a="1"/>
  <c r="DJ74" i="11" a="1"/>
  <c r="DJ74" i="11" s="1"/>
  <c r="DI74" i="11" a="1"/>
  <c r="DI74" i="11" s="1"/>
  <c r="DH74" i="11" a="1"/>
  <c r="DH74" i="11" s="1"/>
  <c r="DG74" i="11" a="1"/>
  <c r="DG74" i="11" s="1"/>
  <c r="DF74" i="11" a="1"/>
  <c r="DF74" i="11" s="1"/>
  <c r="DE74" i="11" a="1"/>
  <c r="DE74" i="11" s="1"/>
  <c r="DD74" i="11" a="1"/>
  <c r="DD74" i="11" s="1"/>
  <c r="DC74" i="11"/>
  <c r="DC74" i="11" a="1"/>
  <c r="DB74" i="11" a="1"/>
  <c r="DB74" i="11" s="1"/>
  <c r="DA74" i="11" a="1"/>
  <c r="DA74" i="11" s="1"/>
  <c r="CZ74" i="11" a="1"/>
  <c r="CZ74" i="11" s="1"/>
  <c r="CY74" i="11" a="1"/>
  <c r="CY74" i="11" s="1"/>
  <c r="CX74" i="11" a="1"/>
  <c r="CX74" i="11" s="1"/>
  <c r="CW74" i="11" a="1"/>
  <c r="CW74" i="11" s="1"/>
  <c r="CV74" i="11" a="1"/>
  <c r="CV74" i="11" s="1"/>
  <c r="CU74" i="11" a="1"/>
  <c r="CU74" i="11" s="1"/>
  <c r="CT74" i="11" a="1"/>
  <c r="CT74" i="11" s="1"/>
  <c r="CS74" i="11" a="1"/>
  <c r="CS74" i="11" s="1"/>
  <c r="CR74" i="11" a="1"/>
  <c r="CR74" i="11" s="1"/>
  <c r="CQ74" i="11" a="1"/>
  <c r="CQ74" i="11" s="1"/>
  <c r="CP74" i="11" a="1"/>
  <c r="CP74" i="11" s="1"/>
  <c r="CO74" i="11" a="1"/>
  <c r="CO74" i="11" s="1"/>
  <c r="CN74" i="11" a="1"/>
  <c r="CN74" i="11" s="1"/>
  <c r="CM74" i="11" a="1"/>
  <c r="CM74" i="11" s="1"/>
  <c r="CL74" i="11" a="1"/>
  <c r="CL74" i="11" s="1"/>
  <c r="CK74" i="11" a="1"/>
  <c r="CK74" i="11" s="1"/>
  <c r="CJ74" i="11" a="1"/>
  <c r="CJ74" i="11" s="1"/>
  <c r="CI74" i="11" a="1"/>
  <c r="CI74" i="11" s="1"/>
  <c r="CH74" i="11" a="1"/>
  <c r="CH74" i="11" s="1"/>
  <c r="CG74" i="11" a="1"/>
  <c r="CG74" i="11" s="1"/>
  <c r="CF74" i="11" a="1"/>
  <c r="CF74" i="11" s="1"/>
  <c r="CE74" i="11"/>
  <c r="CE74" i="11" a="1"/>
  <c r="CD74" i="11" a="1"/>
  <c r="CD74" i="11" s="1"/>
  <c r="CC74" i="11" a="1"/>
  <c r="CC74" i="11" s="1"/>
  <c r="CB74" i="11" a="1"/>
  <c r="CB74" i="11" s="1"/>
  <c r="CA74" i="11" a="1"/>
  <c r="CA74" i="11" s="1"/>
  <c r="BZ74" i="11" a="1"/>
  <c r="BZ74" i="11" s="1"/>
  <c r="BY74" i="11" a="1"/>
  <c r="BY74" i="11" s="1"/>
  <c r="BX74" i="11" a="1"/>
  <c r="BX74" i="11" s="1"/>
  <c r="BW74" i="11" a="1"/>
  <c r="BW74" i="11" s="1"/>
  <c r="BV74" i="11" a="1"/>
  <c r="BV74" i="11" s="1"/>
  <c r="BU74" i="11" a="1"/>
  <c r="BU74" i="11" s="1"/>
  <c r="BT74" i="11" a="1"/>
  <c r="BT74" i="11" s="1"/>
  <c r="BS74" i="11" a="1"/>
  <c r="BS74" i="11" s="1"/>
  <c r="BR74" i="11" a="1"/>
  <c r="BR74" i="11" s="1"/>
  <c r="BQ74" i="11" a="1"/>
  <c r="BQ74" i="11" s="1"/>
  <c r="BP74" i="11" a="1"/>
  <c r="BP74" i="11" s="1"/>
  <c r="BN74" i="11" a="1"/>
  <c r="BN74" i="11" s="1"/>
  <c r="BM74" i="11" a="1"/>
  <c r="BM74" i="11" s="1"/>
  <c r="BL74" i="11" a="1"/>
  <c r="BL74" i="11" s="1"/>
  <c r="BK74" i="11" a="1"/>
  <c r="BK74" i="11" s="1"/>
  <c r="BJ74" i="11" a="1"/>
  <c r="BJ74" i="11" s="1"/>
  <c r="BI74" i="11" a="1"/>
  <c r="BI74" i="11" s="1"/>
  <c r="BH74" i="11" a="1"/>
  <c r="BH74" i="11" s="1"/>
  <c r="BG74" i="11" a="1"/>
  <c r="BG74" i="11" s="1"/>
  <c r="BF74" i="11" a="1"/>
  <c r="BF74" i="11" s="1"/>
  <c r="BE74" i="11" a="1"/>
  <c r="BE74" i="11" s="1"/>
  <c r="BD74" i="11" a="1"/>
  <c r="BD74" i="11" s="1"/>
  <c r="BC74" i="11" a="1"/>
  <c r="BC74" i="11" s="1"/>
  <c r="BB74" i="11" a="1"/>
  <c r="BB74" i="11" s="1"/>
  <c r="BA74" i="11" a="1"/>
  <c r="BA74" i="11" s="1"/>
  <c r="AZ74" i="11" a="1"/>
  <c r="AZ74" i="11" s="1"/>
  <c r="AY74" i="11" a="1"/>
  <c r="AY74" i="11" s="1"/>
  <c r="AX74" i="11"/>
  <c r="AX74" i="11" a="1"/>
  <c r="AW74" i="11" a="1"/>
  <c r="AW74" i="11" s="1"/>
  <c r="AV74" i="11" a="1"/>
  <c r="AV74" i="11" s="1"/>
  <c r="AU74" i="11" a="1"/>
  <c r="AU74" i="11" s="1"/>
  <c r="AT74" i="11" a="1"/>
  <c r="AT74" i="11" s="1"/>
  <c r="AS74" i="11" a="1"/>
  <c r="AS74" i="11" s="1"/>
  <c r="AR74" i="11" a="1"/>
  <c r="AR74" i="11" s="1"/>
  <c r="AQ74" i="11" a="1"/>
  <c r="AQ74" i="11" s="1"/>
  <c r="AP74" i="11"/>
  <c r="AP74" i="11" a="1"/>
  <c r="AO74" i="11" a="1"/>
  <c r="AO74" i="11" s="1"/>
  <c r="AN74" i="11" a="1"/>
  <c r="AN74" i="11" s="1"/>
  <c r="AM74" i="11" a="1"/>
  <c r="AM74" i="11" s="1"/>
  <c r="AL74" i="11" a="1"/>
  <c r="AL74" i="11" s="1"/>
  <c r="AK74" i="11" a="1"/>
  <c r="AK74" i="11" s="1"/>
  <c r="AJ74" i="11" a="1"/>
  <c r="AJ74" i="11" s="1"/>
  <c r="AI74" i="11" a="1"/>
  <c r="AI74" i="11" s="1"/>
  <c r="AH74" i="11" a="1"/>
  <c r="AH74" i="11" s="1"/>
  <c r="AG74" i="11" a="1"/>
  <c r="AG74" i="11" s="1"/>
  <c r="AF74" i="11" a="1"/>
  <c r="AF74" i="11" s="1"/>
  <c r="AE74" i="11" a="1"/>
  <c r="AE74" i="11" s="1"/>
  <c r="AD74" i="11" a="1"/>
  <c r="AD74" i="11" s="1"/>
  <c r="AC74" i="11" a="1"/>
  <c r="AC74" i="11" s="1"/>
  <c r="AB74" i="11" a="1"/>
  <c r="AB74" i="11" s="1"/>
  <c r="AA74" i="11" a="1"/>
  <c r="AA74" i="11" s="1"/>
  <c r="Z74" i="11" a="1"/>
  <c r="Z74" i="11" s="1"/>
  <c r="Y74" i="11" a="1"/>
  <c r="Y74" i="11" s="1"/>
  <c r="X74" i="11" a="1"/>
  <c r="X74" i="11" s="1"/>
  <c r="W74" i="11" a="1"/>
  <c r="W74" i="11" s="1"/>
  <c r="V74" i="11" a="1"/>
  <c r="V74" i="11" s="1"/>
  <c r="U74" i="11" a="1"/>
  <c r="U74" i="11" s="1"/>
  <c r="T74" i="11" a="1"/>
  <c r="T74" i="11" s="1"/>
  <c r="S74" i="11" a="1"/>
  <c r="S74" i="11" s="1"/>
  <c r="R74" i="11"/>
  <c r="R74" i="11" a="1"/>
  <c r="Q74" i="11" a="1"/>
  <c r="Q74" i="11" s="1"/>
  <c r="P74" i="11" a="1"/>
  <c r="P74" i="11" s="1"/>
  <c r="O74" i="11" a="1"/>
  <c r="O74" i="11" s="1"/>
  <c r="N74" i="11" a="1"/>
  <c r="N74" i="11" s="1"/>
  <c r="M74" i="11" a="1"/>
  <c r="M74" i="11" s="1"/>
  <c r="L74" i="11" a="1"/>
  <c r="L74" i="11" s="1"/>
  <c r="K74" i="11" a="1"/>
  <c r="K74" i="11" s="1"/>
  <c r="J74" i="11" a="1"/>
  <c r="J74" i="11" s="1"/>
  <c r="I74" i="11" a="1"/>
  <c r="I74" i="11" s="1"/>
  <c r="H74" i="11" a="1"/>
  <c r="H74" i="11" s="1"/>
  <c r="G74" i="11" a="1"/>
  <c r="G74" i="11" s="1"/>
  <c r="F74" i="11" a="1"/>
  <c r="F74" i="11" s="1"/>
  <c r="E74" i="11" a="1"/>
  <c r="E74" i="11" s="1"/>
  <c r="D74" i="11" a="1"/>
  <c r="D74" i="11" s="1"/>
  <c r="C74" i="11" a="1"/>
  <c r="C74" i="11" s="1"/>
  <c r="EH73" i="11" a="1"/>
  <c r="EH73" i="11" s="1"/>
  <c r="EG73" i="11" a="1"/>
  <c r="EG73" i="11" s="1"/>
  <c r="EF73" i="11" a="1"/>
  <c r="EF73" i="11" s="1"/>
  <c r="EE73" i="11" a="1"/>
  <c r="EE73" i="11" s="1"/>
  <c r="ED73" i="11" a="1"/>
  <c r="ED73" i="11" s="1"/>
  <c r="EC73" i="11" a="1"/>
  <c r="EC73" i="11" s="1"/>
  <c r="EB73" i="11" a="1"/>
  <c r="EB73" i="11" s="1"/>
  <c r="EA73" i="11" a="1"/>
  <c r="EA73" i="11" s="1"/>
  <c r="DZ73" i="11" a="1"/>
  <c r="DZ73" i="11" s="1"/>
  <c r="DY73" i="11" a="1"/>
  <c r="DY73" i="11" s="1"/>
  <c r="DX73" i="11" a="1"/>
  <c r="DX73" i="11" s="1"/>
  <c r="DW73" i="11" a="1"/>
  <c r="DW73" i="11" s="1"/>
  <c r="DV73" i="11" a="1"/>
  <c r="DV73" i="11" s="1"/>
  <c r="DU73" i="11" a="1"/>
  <c r="DU73" i="11" s="1"/>
  <c r="DT73" i="11" a="1"/>
  <c r="DT73" i="11" s="1"/>
  <c r="DS73" i="11" a="1"/>
  <c r="DS73" i="11" s="1"/>
  <c r="DR73" i="11" a="1"/>
  <c r="DR73" i="11" s="1"/>
  <c r="DQ73" i="11" a="1"/>
  <c r="DQ73" i="11" s="1"/>
  <c r="DP73" i="11" a="1"/>
  <c r="DP73" i="11" s="1"/>
  <c r="DO73" i="11" a="1"/>
  <c r="DO73" i="11" s="1"/>
  <c r="DN73" i="11" a="1"/>
  <c r="DN73" i="11" s="1"/>
  <c r="DM73" i="11" a="1"/>
  <c r="DM73" i="11" s="1"/>
  <c r="DL73" i="11" a="1"/>
  <c r="DL73" i="11" s="1"/>
  <c r="DK73" i="11" a="1"/>
  <c r="DK73" i="11" s="1"/>
  <c r="DJ73" i="11" a="1"/>
  <c r="DJ73" i="11" s="1"/>
  <c r="DI73" i="11" a="1"/>
  <c r="DI73" i="11" s="1"/>
  <c r="DH73" i="11" a="1"/>
  <c r="DH73" i="11" s="1"/>
  <c r="DG73" i="11"/>
  <c r="DG73" i="11" a="1"/>
  <c r="DF73" i="11" a="1"/>
  <c r="DF73" i="11" s="1"/>
  <c r="DE73" i="11" a="1"/>
  <c r="DE73" i="11" s="1"/>
  <c r="DD73" i="11" a="1"/>
  <c r="DD73" i="11" s="1"/>
  <c r="DC73" i="11" a="1"/>
  <c r="DC73" i="11" s="1"/>
  <c r="DB73" i="11" a="1"/>
  <c r="DB73" i="11" s="1"/>
  <c r="DA73" i="11" a="1"/>
  <c r="DA73" i="11" s="1"/>
  <c r="CZ73" i="11" a="1"/>
  <c r="CZ73" i="11" s="1"/>
  <c r="CY73" i="11"/>
  <c r="CY73" i="11" a="1"/>
  <c r="CX73" i="11" a="1"/>
  <c r="CX73" i="11" s="1"/>
  <c r="CW73" i="11" a="1"/>
  <c r="CW73" i="11" s="1"/>
  <c r="CV73" i="11" a="1"/>
  <c r="CV73" i="11" s="1"/>
  <c r="CU73" i="11" a="1"/>
  <c r="CU73" i="11" s="1"/>
  <c r="CT73" i="11" a="1"/>
  <c r="CT73" i="11" s="1"/>
  <c r="CS73" i="11" a="1"/>
  <c r="CS73" i="11" s="1"/>
  <c r="CR73" i="11" a="1"/>
  <c r="CR73" i="11" s="1"/>
  <c r="CQ73" i="11" a="1"/>
  <c r="CQ73" i="11" s="1"/>
  <c r="CP73" i="11" a="1"/>
  <c r="CP73" i="11" s="1"/>
  <c r="CO73" i="11" a="1"/>
  <c r="CO73" i="11" s="1"/>
  <c r="CN73" i="11" a="1"/>
  <c r="CN73" i="11" s="1"/>
  <c r="CM73" i="11" a="1"/>
  <c r="CM73" i="11" s="1"/>
  <c r="CL73" i="11" a="1"/>
  <c r="CL73" i="11" s="1"/>
  <c r="CK73" i="11" a="1"/>
  <c r="CK73" i="11" s="1"/>
  <c r="CJ73" i="11" a="1"/>
  <c r="CJ73" i="11" s="1"/>
  <c r="CI73" i="11" a="1"/>
  <c r="CI73" i="11" s="1"/>
  <c r="CH73" i="11" a="1"/>
  <c r="CH73" i="11" s="1"/>
  <c r="CG73" i="11" a="1"/>
  <c r="CG73" i="11" s="1"/>
  <c r="CF73" i="11" a="1"/>
  <c r="CF73" i="11" s="1"/>
  <c r="CE73" i="11" a="1"/>
  <c r="CE73" i="11" s="1"/>
  <c r="CD73" i="11" a="1"/>
  <c r="CD73" i="11" s="1"/>
  <c r="CC73" i="11" a="1"/>
  <c r="CC73" i="11" s="1"/>
  <c r="CB73" i="11" a="1"/>
  <c r="CB73" i="11" s="1"/>
  <c r="CA73" i="11"/>
  <c r="CA73" i="11" a="1"/>
  <c r="BZ73" i="11" a="1"/>
  <c r="BZ73" i="11" s="1"/>
  <c r="BY73" i="11" a="1"/>
  <c r="BY73" i="11" s="1"/>
  <c r="BX73" i="11" a="1"/>
  <c r="BX73" i="11" s="1"/>
  <c r="BW73" i="11" a="1"/>
  <c r="BW73" i="11" s="1"/>
  <c r="BV73" i="11" a="1"/>
  <c r="BV73" i="11" s="1"/>
  <c r="BU73" i="11" a="1"/>
  <c r="BU73" i="11" s="1"/>
  <c r="BT73" i="11" a="1"/>
  <c r="BT73" i="11" s="1"/>
  <c r="BS73" i="11" a="1"/>
  <c r="BS73" i="11" s="1"/>
  <c r="BR73" i="11" a="1"/>
  <c r="BR73" i="11" s="1"/>
  <c r="BQ73" i="11" a="1"/>
  <c r="BQ73" i="11" s="1"/>
  <c r="BP73" i="11" a="1"/>
  <c r="BP73" i="11" s="1"/>
  <c r="BO73" i="11" a="1"/>
  <c r="BO73" i="11" s="1"/>
  <c r="BM73" i="11" a="1"/>
  <c r="BM73" i="11" s="1"/>
  <c r="BL73" i="11" a="1"/>
  <c r="BL73" i="11" s="1"/>
  <c r="BK73" i="11" a="1"/>
  <c r="BK73" i="11" s="1"/>
  <c r="BJ73" i="11" a="1"/>
  <c r="BJ73" i="11" s="1"/>
  <c r="BI73" i="11" a="1"/>
  <c r="BI73" i="11" s="1"/>
  <c r="BH73" i="11" a="1"/>
  <c r="BH73" i="11" s="1"/>
  <c r="BG73" i="11" a="1"/>
  <c r="BG73" i="11" s="1"/>
  <c r="BF73" i="11" a="1"/>
  <c r="BF73" i="11" s="1"/>
  <c r="BE73" i="11" a="1"/>
  <c r="BE73" i="11" s="1"/>
  <c r="BD73" i="11" a="1"/>
  <c r="BD73" i="11" s="1"/>
  <c r="BC73" i="11" a="1"/>
  <c r="BC73" i="11" s="1"/>
  <c r="BB73" i="11" a="1"/>
  <c r="BB73" i="11" s="1"/>
  <c r="BA73" i="11" a="1"/>
  <c r="BA73" i="11" s="1"/>
  <c r="AZ73" i="11" a="1"/>
  <c r="AZ73" i="11" s="1"/>
  <c r="AY73" i="11" a="1"/>
  <c r="AY73" i="11" s="1"/>
  <c r="AX73" i="11" a="1"/>
  <c r="AX73" i="11" s="1"/>
  <c r="AW73" i="11" a="1"/>
  <c r="AW73" i="11" s="1"/>
  <c r="AV73" i="11" a="1"/>
  <c r="AV73" i="11" s="1"/>
  <c r="AU73" i="11" a="1"/>
  <c r="AU73" i="11" s="1"/>
  <c r="AT73" i="11"/>
  <c r="AT73" i="11" a="1"/>
  <c r="AS73" i="11" a="1"/>
  <c r="AS73" i="11" s="1"/>
  <c r="AR73" i="11" a="1"/>
  <c r="AR73" i="11" s="1"/>
  <c r="AQ73" i="11" a="1"/>
  <c r="AQ73" i="11" s="1"/>
  <c r="AP73" i="11" a="1"/>
  <c r="AP73" i="11" s="1"/>
  <c r="AO73" i="11" a="1"/>
  <c r="AO73" i="11" s="1"/>
  <c r="AN73" i="11" a="1"/>
  <c r="AN73" i="11" s="1"/>
  <c r="AM73" i="11" a="1"/>
  <c r="AM73" i="11" s="1"/>
  <c r="AL73" i="11"/>
  <c r="AL73" i="11" a="1"/>
  <c r="AK73" i="11" a="1"/>
  <c r="AK73" i="11" s="1"/>
  <c r="AJ73" i="11" a="1"/>
  <c r="AJ73" i="11" s="1"/>
  <c r="AI73" i="11" a="1"/>
  <c r="AI73" i="11" s="1"/>
  <c r="AH73" i="11" a="1"/>
  <c r="AH73" i="11" s="1"/>
  <c r="AG73" i="11" a="1"/>
  <c r="AG73" i="11" s="1"/>
  <c r="AF73" i="11" a="1"/>
  <c r="AF73" i="11" s="1"/>
  <c r="AE73" i="11" a="1"/>
  <c r="AE73" i="11" s="1"/>
  <c r="AD73" i="11" a="1"/>
  <c r="AD73" i="11" s="1"/>
  <c r="AC73" i="11" a="1"/>
  <c r="AC73" i="11" s="1"/>
  <c r="AB73" i="11" a="1"/>
  <c r="AB73" i="11" s="1"/>
  <c r="AA73" i="11" a="1"/>
  <c r="AA73" i="11" s="1"/>
  <c r="Z73" i="11" a="1"/>
  <c r="Z73" i="11" s="1"/>
  <c r="Y73" i="11" a="1"/>
  <c r="Y73" i="11" s="1"/>
  <c r="X73" i="11" a="1"/>
  <c r="X73" i="11" s="1"/>
  <c r="W73" i="11" a="1"/>
  <c r="W73" i="11" s="1"/>
  <c r="V73" i="11" a="1"/>
  <c r="V73" i="11" s="1"/>
  <c r="U73" i="11" a="1"/>
  <c r="U73" i="11" s="1"/>
  <c r="T73" i="11" a="1"/>
  <c r="T73" i="11" s="1"/>
  <c r="S73" i="11" a="1"/>
  <c r="S73" i="11" s="1"/>
  <c r="R73" i="11" a="1"/>
  <c r="R73" i="11" s="1"/>
  <c r="Q73" i="11" a="1"/>
  <c r="Q73" i="11" s="1"/>
  <c r="P73" i="11" a="1"/>
  <c r="P73" i="11" s="1"/>
  <c r="O73" i="11" a="1"/>
  <c r="O73" i="11" s="1"/>
  <c r="N73" i="11"/>
  <c r="N73" i="11" a="1"/>
  <c r="M73" i="11" a="1"/>
  <c r="M73" i="11" s="1"/>
  <c r="L73" i="11" a="1"/>
  <c r="L73" i="11" s="1"/>
  <c r="K73" i="11" a="1"/>
  <c r="K73" i="11" s="1"/>
  <c r="J73" i="11" a="1"/>
  <c r="J73" i="11" s="1"/>
  <c r="I73" i="11" a="1"/>
  <c r="I73" i="11" s="1"/>
  <c r="H73" i="11" a="1"/>
  <c r="H73" i="11" s="1"/>
  <c r="G73" i="11" a="1"/>
  <c r="G73" i="11" s="1"/>
  <c r="F73" i="11" a="1"/>
  <c r="F73" i="11" s="1"/>
  <c r="E73" i="11" a="1"/>
  <c r="E73" i="11" s="1"/>
  <c r="D73" i="11" a="1"/>
  <c r="D73" i="11" s="1"/>
  <c r="C73" i="11" a="1"/>
  <c r="C73" i="11" s="1"/>
  <c r="EH72" i="11" a="1"/>
  <c r="EH72" i="11" s="1"/>
  <c r="EG72" i="11" a="1"/>
  <c r="EG72" i="11" s="1"/>
  <c r="EF72" i="11" a="1"/>
  <c r="EF72" i="11" s="1"/>
  <c r="EE72" i="11" a="1"/>
  <c r="EE72" i="11" s="1"/>
  <c r="ED72" i="11" a="1"/>
  <c r="ED72" i="11" s="1"/>
  <c r="EC72" i="11" a="1"/>
  <c r="EC72" i="11" s="1"/>
  <c r="EB72" i="11" a="1"/>
  <c r="EB72" i="11" s="1"/>
  <c r="EA72" i="11" a="1"/>
  <c r="EA72" i="11" s="1"/>
  <c r="DZ72" i="11" a="1"/>
  <c r="DZ72" i="11" s="1"/>
  <c r="DY72" i="11" a="1"/>
  <c r="DY72" i="11" s="1"/>
  <c r="DX72" i="11" a="1"/>
  <c r="DX72" i="11" s="1"/>
  <c r="DW72" i="11" a="1"/>
  <c r="DW72" i="11" s="1"/>
  <c r="DV72" i="11" a="1"/>
  <c r="DV72" i="11" s="1"/>
  <c r="DU72" i="11" a="1"/>
  <c r="DU72" i="11" s="1"/>
  <c r="DT72" i="11" a="1"/>
  <c r="DT72" i="11" s="1"/>
  <c r="DS72" i="11" a="1"/>
  <c r="DS72" i="11" s="1"/>
  <c r="DR72" i="11" a="1"/>
  <c r="DR72" i="11" s="1"/>
  <c r="DQ72" i="11" a="1"/>
  <c r="DQ72" i="11" s="1"/>
  <c r="DP72" i="11" a="1"/>
  <c r="DP72" i="11" s="1"/>
  <c r="DO72" i="11" a="1"/>
  <c r="DO72" i="11" s="1"/>
  <c r="DN72" i="11" a="1"/>
  <c r="DN72" i="11" s="1"/>
  <c r="DM72" i="11" a="1"/>
  <c r="DM72" i="11" s="1"/>
  <c r="DL72" i="11" a="1"/>
  <c r="DL72" i="11" s="1"/>
  <c r="DK72" i="11" a="1"/>
  <c r="DK72" i="11" s="1"/>
  <c r="DJ72" i="11" a="1"/>
  <c r="DJ72" i="11" s="1"/>
  <c r="DI72" i="11" a="1"/>
  <c r="DI72" i="11" s="1"/>
  <c r="DH72" i="11" a="1"/>
  <c r="DH72" i="11" s="1"/>
  <c r="DG72" i="11" a="1"/>
  <c r="DG72" i="11" s="1"/>
  <c r="DF72" i="11" a="1"/>
  <c r="DF72" i="11" s="1"/>
  <c r="DE72" i="11" a="1"/>
  <c r="DE72" i="11" s="1"/>
  <c r="DD72" i="11" a="1"/>
  <c r="DD72" i="11" s="1"/>
  <c r="DC72" i="11"/>
  <c r="DC72" i="11" a="1"/>
  <c r="DB72" i="11" a="1"/>
  <c r="DB72" i="11" s="1"/>
  <c r="DA72" i="11" a="1"/>
  <c r="DA72" i="11" s="1"/>
  <c r="CZ72" i="11" a="1"/>
  <c r="CZ72" i="11" s="1"/>
  <c r="CY72" i="11" a="1"/>
  <c r="CY72" i="11" s="1"/>
  <c r="CX72" i="11" a="1"/>
  <c r="CX72" i="11" s="1"/>
  <c r="CW72" i="11" a="1"/>
  <c r="CW72" i="11" s="1"/>
  <c r="CV72" i="11" a="1"/>
  <c r="CV72" i="11" s="1"/>
  <c r="CU72" i="11"/>
  <c r="CU72" i="11" a="1"/>
  <c r="CT72" i="11" a="1"/>
  <c r="CT72" i="11" s="1"/>
  <c r="CS72" i="11" a="1"/>
  <c r="CS72" i="11" s="1"/>
  <c r="CR72" i="11" a="1"/>
  <c r="CR72" i="11" s="1"/>
  <c r="CQ72" i="11" a="1"/>
  <c r="CQ72" i="11" s="1"/>
  <c r="CP72" i="11" a="1"/>
  <c r="CP72" i="11" s="1"/>
  <c r="CO72" i="11" a="1"/>
  <c r="CO72" i="11" s="1"/>
  <c r="CN72" i="11" a="1"/>
  <c r="CN72" i="11" s="1"/>
  <c r="CM72" i="11" a="1"/>
  <c r="CM72" i="11" s="1"/>
  <c r="CL72" i="11" a="1"/>
  <c r="CL72" i="11" s="1"/>
  <c r="CK72" i="11" a="1"/>
  <c r="CK72" i="11" s="1"/>
  <c r="CJ72" i="11" a="1"/>
  <c r="CJ72" i="11" s="1"/>
  <c r="CI72" i="11" a="1"/>
  <c r="CI72" i="11" s="1"/>
  <c r="CH72" i="11" a="1"/>
  <c r="CH72" i="11" s="1"/>
  <c r="CG72" i="11" a="1"/>
  <c r="CG72" i="11" s="1"/>
  <c r="CF72" i="11" a="1"/>
  <c r="CF72" i="11" s="1"/>
  <c r="CE72" i="11" a="1"/>
  <c r="CE72" i="11" s="1"/>
  <c r="CD72" i="11" a="1"/>
  <c r="CD72" i="11" s="1"/>
  <c r="CC72" i="11" a="1"/>
  <c r="CC72" i="11" s="1"/>
  <c r="CB72" i="11" a="1"/>
  <c r="CB72" i="11" s="1"/>
  <c r="CA72" i="11" a="1"/>
  <c r="CA72" i="11" s="1"/>
  <c r="BZ72" i="11" a="1"/>
  <c r="BZ72" i="11" s="1"/>
  <c r="BY72" i="11" a="1"/>
  <c r="BY72" i="11" s="1"/>
  <c r="BX72" i="11" a="1"/>
  <c r="BX72" i="11" s="1"/>
  <c r="BW72" i="11"/>
  <c r="BW72" i="11" a="1"/>
  <c r="BV72" i="11" a="1"/>
  <c r="BV72" i="11" s="1"/>
  <c r="BU72" i="11" a="1"/>
  <c r="BU72" i="11" s="1"/>
  <c r="BT72" i="11" a="1"/>
  <c r="BT72" i="11" s="1"/>
  <c r="BS72" i="11" a="1"/>
  <c r="BS72" i="11" s="1"/>
  <c r="BR72" i="11" a="1"/>
  <c r="BR72" i="11" s="1"/>
  <c r="BQ72" i="11" a="1"/>
  <c r="BQ72" i="11" s="1"/>
  <c r="BP72" i="11" a="1"/>
  <c r="BP72" i="11" s="1"/>
  <c r="BO72" i="11" a="1"/>
  <c r="BO72" i="11" s="1"/>
  <c r="BN72" i="11" a="1"/>
  <c r="BN72" i="11" s="1"/>
  <c r="BL72" i="11" a="1"/>
  <c r="BL72" i="11" s="1"/>
  <c r="BK72" i="11" a="1"/>
  <c r="BK72" i="11" s="1"/>
  <c r="BJ72" i="11" a="1"/>
  <c r="BJ72" i="11" s="1"/>
  <c r="BI72" i="11" a="1"/>
  <c r="BI72" i="11" s="1"/>
  <c r="BH72" i="11" a="1"/>
  <c r="BH72" i="11" s="1"/>
  <c r="BG72" i="11" a="1"/>
  <c r="BG72" i="11" s="1"/>
  <c r="BF72" i="11" a="1"/>
  <c r="BF72" i="11" s="1"/>
  <c r="BE72" i="11" a="1"/>
  <c r="BE72" i="11" s="1"/>
  <c r="BD72" i="11" a="1"/>
  <c r="BD72" i="11" s="1"/>
  <c r="BC72" i="11" a="1"/>
  <c r="BC72" i="11" s="1"/>
  <c r="BB72" i="11" a="1"/>
  <c r="BB72" i="11" s="1"/>
  <c r="BA72" i="11" a="1"/>
  <c r="BA72" i="11" s="1"/>
  <c r="AZ72" i="11" a="1"/>
  <c r="AZ72" i="11" s="1"/>
  <c r="AY72" i="11" a="1"/>
  <c r="AY72" i="11" s="1"/>
  <c r="AX72" i="11" a="1"/>
  <c r="AX72" i="11" s="1"/>
  <c r="AW72" i="11" a="1"/>
  <c r="AW72" i="11" s="1"/>
  <c r="AV72" i="11" a="1"/>
  <c r="AV72" i="11" s="1"/>
  <c r="AU72" i="11" a="1"/>
  <c r="AU72" i="11" s="1"/>
  <c r="AT72" i="11" a="1"/>
  <c r="AT72" i="11" s="1"/>
  <c r="AS72" i="11" a="1"/>
  <c r="AS72" i="11" s="1"/>
  <c r="AR72" i="11" a="1"/>
  <c r="AR72" i="11" s="1"/>
  <c r="AQ72" i="11" a="1"/>
  <c r="AQ72" i="11" s="1"/>
  <c r="AP72" i="11" a="1"/>
  <c r="AP72" i="11" s="1"/>
  <c r="AO72" i="11" a="1"/>
  <c r="AO72" i="11" s="1"/>
  <c r="AN72" i="11" a="1"/>
  <c r="AN72" i="11" s="1"/>
  <c r="AM72" i="11" a="1"/>
  <c r="AM72" i="11" s="1"/>
  <c r="AL72" i="11" a="1"/>
  <c r="AL72" i="11" s="1"/>
  <c r="AK72" i="11" a="1"/>
  <c r="AK72" i="11" s="1"/>
  <c r="AJ72" i="11" a="1"/>
  <c r="AJ72" i="11" s="1"/>
  <c r="AI72" i="11" a="1"/>
  <c r="AI72" i="11" s="1"/>
  <c r="AH72" i="11" a="1"/>
  <c r="AH72" i="11" s="1"/>
  <c r="AG72" i="11" a="1"/>
  <c r="AG72" i="11" s="1"/>
  <c r="AF72" i="11" a="1"/>
  <c r="AF72" i="11" s="1"/>
  <c r="AE72" i="11" a="1"/>
  <c r="AE72" i="11" s="1"/>
  <c r="AD72" i="11" a="1"/>
  <c r="AD72" i="11" s="1"/>
  <c r="AC72" i="11" a="1"/>
  <c r="AC72" i="11" s="1"/>
  <c r="AB72" i="11" a="1"/>
  <c r="AB72" i="11" s="1"/>
  <c r="AA72" i="11" a="1"/>
  <c r="AA72" i="11" s="1"/>
  <c r="Z72" i="11" a="1"/>
  <c r="Z72" i="11" s="1"/>
  <c r="Y72" i="11" a="1"/>
  <c r="Y72" i="11" s="1"/>
  <c r="X72" i="11" a="1"/>
  <c r="X72" i="11" s="1"/>
  <c r="W72" i="11" a="1"/>
  <c r="W72" i="11" s="1"/>
  <c r="V72" i="11" a="1"/>
  <c r="V72" i="11" s="1"/>
  <c r="U72" i="11" a="1"/>
  <c r="U72" i="11" s="1"/>
  <c r="T72" i="11" a="1"/>
  <c r="T72" i="11" s="1"/>
  <c r="S72" i="11" a="1"/>
  <c r="S72" i="11" s="1"/>
  <c r="R72" i="11" a="1"/>
  <c r="R72" i="11" s="1"/>
  <c r="Q72" i="11" a="1"/>
  <c r="Q72" i="11" s="1"/>
  <c r="P72" i="11" a="1"/>
  <c r="P72" i="11" s="1"/>
  <c r="O72" i="11" a="1"/>
  <c r="O72" i="11" s="1"/>
  <c r="N72" i="11" a="1"/>
  <c r="N72" i="11" s="1"/>
  <c r="M72" i="11" a="1"/>
  <c r="M72" i="11" s="1"/>
  <c r="L72" i="11" a="1"/>
  <c r="L72" i="11" s="1"/>
  <c r="K72" i="11" a="1"/>
  <c r="K72" i="11" s="1"/>
  <c r="J72" i="11" a="1"/>
  <c r="J72" i="11" s="1"/>
  <c r="I72" i="11" a="1"/>
  <c r="I72" i="11" s="1"/>
  <c r="H72" i="11" a="1"/>
  <c r="H72" i="11" s="1"/>
  <c r="G72" i="11" a="1"/>
  <c r="G72" i="11" s="1"/>
  <c r="F72" i="11" a="1"/>
  <c r="F72" i="11" s="1"/>
  <c r="E72" i="11" a="1"/>
  <c r="E72" i="11" s="1"/>
  <c r="D72" i="11" a="1"/>
  <c r="D72" i="11" s="1"/>
  <c r="C72" i="11" a="1"/>
  <c r="C72" i="11" s="1"/>
  <c r="EH71" i="11" a="1"/>
  <c r="EH71" i="11" s="1"/>
  <c r="EG71" i="11" a="1"/>
  <c r="EG71" i="11" s="1"/>
  <c r="EF71" i="11" a="1"/>
  <c r="EF71" i="11" s="1"/>
  <c r="EE71" i="11" a="1"/>
  <c r="EE71" i="11" s="1"/>
  <c r="ED71" i="11" a="1"/>
  <c r="ED71" i="11" s="1"/>
  <c r="EC71" i="11" a="1"/>
  <c r="EC71" i="11" s="1"/>
  <c r="EB71" i="11" a="1"/>
  <c r="EB71" i="11" s="1"/>
  <c r="EA71" i="11" a="1"/>
  <c r="EA71" i="11" s="1"/>
  <c r="DZ71" i="11" a="1"/>
  <c r="DZ71" i="11" s="1"/>
  <c r="DY71" i="11" a="1"/>
  <c r="DY71" i="11" s="1"/>
  <c r="DX71" i="11" a="1"/>
  <c r="DX71" i="11" s="1"/>
  <c r="DW71" i="11" a="1"/>
  <c r="DW71" i="11" s="1"/>
  <c r="DV71" i="11" a="1"/>
  <c r="DV71" i="11" s="1"/>
  <c r="DU71" i="11" a="1"/>
  <c r="DU71" i="11" s="1"/>
  <c r="DT71" i="11" a="1"/>
  <c r="DT71" i="11" s="1"/>
  <c r="DS71" i="11" a="1"/>
  <c r="DS71" i="11" s="1"/>
  <c r="DR71" i="11" a="1"/>
  <c r="DR71" i="11" s="1"/>
  <c r="DQ71" i="11" a="1"/>
  <c r="DQ71" i="11" s="1"/>
  <c r="DP71" i="11" a="1"/>
  <c r="DP71" i="11" s="1"/>
  <c r="DO71" i="11" a="1"/>
  <c r="DO71" i="11" s="1"/>
  <c r="DN71" i="11" a="1"/>
  <c r="DN71" i="11" s="1"/>
  <c r="DM71" i="11" a="1"/>
  <c r="DM71" i="11" s="1"/>
  <c r="DL71" i="11" a="1"/>
  <c r="DL71" i="11" s="1"/>
  <c r="DK71" i="11" a="1"/>
  <c r="DK71" i="11" s="1"/>
  <c r="DJ71" i="11" a="1"/>
  <c r="DJ71" i="11" s="1"/>
  <c r="DI71" i="11" a="1"/>
  <c r="DI71" i="11" s="1"/>
  <c r="DH71" i="11" a="1"/>
  <c r="DH71" i="11" s="1"/>
  <c r="DG71" i="11" a="1"/>
  <c r="DG71" i="11" s="1"/>
  <c r="DF71" i="11" a="1"/>
  <c r="DF71" i="11" s="1"/>
  <c r="DE71" i="11" a="1"/>
  <c r="DE71" i="11" s="1"/>
  <c r="DD71" i="11" a="1"/>
  <c r="DD71" i="11" s="1"/>
  <c r="DC71" i="11" a="1"/>
  <c r="DC71" i="11" s="1"/>
  <c r="DB71" i="11" a="1"/>
  <c r="DB71" i="11" s="1"/>
  <c r="DA71" i="11" a="1"/>
  <c r="DA71" i="11" s="1"/>
  <c r="CZ71" i="11" a="1"/>
  <c r="CZ71" i="11" s="1"/>
  <c r="CY71" i="11" a="1"/>
  <c r="CY71" i="11" s="1"/>
  <c r="CX71" i="11" a="1"/>
  <c r="CX71" i="11" s="1"/>
  <c r="CW71" i="11" a="1"/>
  <c r="CW71" i="11" s="1"/>
  <c r="CV71" i="11" a="1"/>
  <c r="CV71" i="11" s="1"/>
  <c r="CU71" i="11" a="1"/>
  <c r="CU71" i="11" s="1"/>
  <c r="CT71" i="11" a="1"/>
  <c r="CT71" i="11" s="1"/>
  <c r="CS71" i="11" a="1"/>
  <c r="CS71" i="11" s="1"/>
  <c r="CR71" i="11" a="1"/>
  <c r="CR71" i="11" s="1"/>
  <c r="CQ71" i="11" a="1"/>
  <c r="CQ71" i="11" s="1"/>
  <c r="CP71" i="11" a="1"/>
  <c r="CP71" i="11" s="1"/>
  <c r="CO71" i="11" a="1"/>
  <c r="CO71" i="11" s="1"/>
  <c r="CN71" i="11" a="1"/>
  <c r="CN71" i="11" s="1"/>
  <c r="CM71" i="11" a="1"/>
  <c r="CM71" i="11" s="1"/>
  <c r="CL71" i="11" a="1"/>
  <c r="CL71" i="11" s="1"/>
  <c r="CK71" i="11" a="1"/>
  <c r="CK71" i="11" s="1"/>
  <c r="CJ71" i="11" a="1"/>
  <c r="CJ71" i="11" s="1"/>
  <c r="CI71" i="11" a="1"/>
  <c r="CI71" i="11" s="1"/>
  <c r="CH71" i="11" a="1"/>
  <c r="CH71" i="11" s="1"/>
  <c r="CG71" i="11" a="1"/>
  <c r="CG71" i="11" s="1"/>
  <c r="CF71" i="11" a="1"/>
  <c r="CF71" i="11" s="1"/>
  <c r="CE71" i="11" a="1"/>
  <c r="CE71" i="11" s="1"/>
  <c r="CD71" i="11" a="1"/>
  <c r="CD71" i="11" s="1"/>
  <c r="CC71" i="11" a="1"/>
  <c r="CC71" i="11" s="1"/>
  <c r="CB71" i="11" a="1"/>
  <c r="CB71" i="11" s="1"/>
  <c r="CA71" i="11" a="1"/>
  <c r="CA71" i="11" s="1"/>
  <c r="BZ71" i="11" a="1"/>
  <c r="BZ71" i="11" s="1"/>
  <c r="BY71" i="11" a="1"/>
  <c r="BY71" i="11" s="1"/>
  <c r="BX71" i="11" a="1"/>
  <c r="BX71" i="11" s="1"/>
  <c r="BW71" i="11" a="1"/>
  <c r="BW71" i="11" s="1"/>
  <c r="BV71" i="11" a="1"/>
  <c r="BV71" i="11" s="1"/>
  <c r="BU71" i="11" a="1"/>
  <c r="BU71" i="11" s="1"/>
  <c r="BT71" i="11" a="1"/>
  <c r="BT71" i="11" s="1"/>
  <c r="BS71" i="11" a="1"/>
  <c r="BS71" i="11" s="1"/>
  <c r="BR71" i="11" a="1"/>
  <c r="BR71" i="11" s="1"/>
  <c r="BQ71" i="11" a="1"/>
  <c r="BQ71" i="11" s="1"/>
  <c r="BP71" i="11" a="1"/>
  <c r="BP71" i="11" s="1"/>
  <c r="BO71" i="11" a="1"/>
  <c r="BO71" i="11" s="1"/>
  <c r="BN71" i="11" a="1"/>
  <c r="BN71" i="11" s="1"/>
  <c r="BM71" i="11" a="1"/>
  <c r="BM71" i="11" s="1"/>
  <c r="BK71" i="11" a="1"/>
  <c r="BK71" i="11" s="1"/>
  <c r="BJ71" i="11" a="1"/>
  <c r="BJ71" i="11" s="1"/>
  <c r="BI71" i="11" a="1"/>
  <c r="BI71" i="11" s="1"/>
  <c r="BH71" i="11" a="1"/>
  <c r="BH71" i="11" s="1"/>
  <c r="BG71" i="11" a="1"/>
  <c r="BG71" i="11" s="1"/>
  <c r="BF71" i="11" a="1"/>
  <c r="BF71" i="11" s="1"/>
  <c r="BE71" i="11" a="1"/>
  <c r="BE71" i="11" s="1"/>
  <c r="BD71" i="11" a="1"/>
  <c r="BD71" i="11" s="1"/>
  <c r="BC71" i="11" a="1"/>
  <c r="BC71" i="11" s="1"/>
  <c r="BB71" i="11" a="1"/>
  <c r="BB71" i="11" s="1"/>
  <c r="BA71" i="11" a="1"/>
  <c r="BA71" i="11" s="1"/>
  <c r="AZ71" i="11" a="1"/>
  <c r="AZ71" i="11" s="1"/>
  <c r="AY71" i="11" a="1"/>
  <c r="AY71" i="11" s="1"/>
  <c r="AX71" i="11" a="1"/>
  <c r="AX71" i="11" s="1"/>
  <c r="AW71" i="11" a="1"/>
  <c r="AW71" i="11" s="1"/>
  <c r="AV71" i="11" a="1"/>
  <c r="AV71" i="11" s="1"/>
  <c r="AU71" i="11" a="1"/>
  <c r="AU71" i="11" s="1"/>
  <c r="AT71" i="11" a="1"/>
  <c r="AT71" i="11" s="1"/>
  <c r="AS71" i="11" a="1"/>
  <c r="AS71" i="11" s="1"/>
  <c r="AR71" i="11" a="1"/>
  <c r="AR71" i="11" s="1"/>
  <c r="AQ71" i="11" a="1"/>
  <c r="AQ71" i="11" s="1"/>
  <c r="AP71" i="11" a="1"/>
  <c r="AP71" i="11" s="1"/>
  <c r="AO71" i="11" a="1"/>
  <c r="AO71" i="11" s="1"/>
  <c r="AN71" i="11" a="1"/>
  <c r="AN71" i="11" s="1"/>
  <c r="AM71" i="11" a="1"/>
  <c r="AM71" i="11" s="1"/>
  <c r="AL71" i="11" a="1"/>
  <c r="AL71" i="11" s="1"/>
  <c r="AK71" i="11" a="1"/>
  <c r="AK71" i="11" s="1"/>
  <c r="AJ71" i="11" a="1"/>
  <c r="AJ71" i="11" s="1"/>
  <c r="AI71" i="11" a="1"/>
  <c r="AI71" i="11" s="1"/>
  <c r="AH71" i="11" a="1"/>
  <c r="AH71" i="11" s="1"/>
  <c r="AG71" i="11" a="1"/>
  <c r="AG71" i="11" s="1"/>
  <c r="AF71" i="11" a="1"/>
  <c r="AF71" i="11" s="1"/>
  <c r="AE71" i="11" a="1"/>
  <c r="AE71" i="11" s="1"/>
  <c r="AD71" i="11" a="1"/>
  <c r="AD71" i="11" s="1"/>
  <c r="AC71" i="11" a="1"/>
  <c r="AC71" i="11" s="1"/>
  <c r="AB71" i="11" a="1"/>
  <c r="AB71" i="11" s="1"/>
  <c r="AA71" i="11" a="1"/>
  <c r="AA71" i="11" s="1"/>
  <c r="Z71" i="11" a="1"/>
  <c r="Z71" i="11" s="1"/>
  <c r="Y71" i="11" a="1"/>
  <c r="Y71" i="11" s="1"/>
  <c r="X71" i="11" a="1"/>
  <c r="X71" i="11" s="1"/>
  <c r="W71" i="11" a="1"/>
  <c r="W71" i="11" s="1"/>
  <c r="V71" i="11" a="1"/>
  <c r="V71" i="11" s="1"/>
  <c r="U71" i="11" a="1"/>
  <c r="U71" i="11" s="1"/>
  <c r="T71" i="11" a="1"/>
  <c r="T71" i="11" s="1"/>
  <c r="S71" i="11" a="1"/>
  <c r="S71" i="11" s="1"/>
  <c r="R71" i="11" a="1"/>
  <c r="R71" i="11" s="1"/>
  <c r="Q71" i="11" a="1"/>
  <c r="Q71" i="11" s="1"/>
  <c r="P71" i="11" a="1"/>
  <c r="P71" i="11" s="1"/>
  <c r="O71" i="11" a="1"/>
  <c r="O71" i="11" s="1"/>
  <c r="N71" i="11" a="1"/>
  <c r="N71" i="11" s="1"/>
  <c r="M71" i="11" a="1"/>
  <c r="M71" i="11" s="1"/>
  <c r="L71" i="11" a="1"/>
  <c r="L71" i="11" s="1"/>
  <c r="K71" i="11" a="1"/>
  <c r="K71" i="11" s="1"/>
  <c r="J71" i="11" a="1"/>
  <c r="J71" i="11" s="1"/>
  <c r="I71" i="11" a="1"/>
  <c r="I71" i="11" s="1"/>
  <c r="H71" i="11" a="1"/>
  <c r="H71" i="11" s="1"/>
  <c r="G71" i="11" a="1"/>
  <c r="G71" i="11" s="1"/>
  <c r="F71" i="11" a="1"/>
  <c r="F71" i="11" s="1"/>
  <c r="E71" i="11" a="1"/>
  <c r="E71" i="11" s="1"/>
  <c r="D71" i="11" a="1"/>
  <c r="D71" i="11" s="1"/>
  <c r="C71" i="11" a="1"/>
  <c r="C71" i="11" s="1"/>
  <c r="EH70" i="11" a="1"/>
  <c r="EH70" i="11" s="1"/>
  <c r="EG70" i="11" a="1"/>
  <c r="EG70" i="11" s="1"/>
  <c r="EF70" i="11" a="1"/>
  <c r="EF70" i="11" s="1"/>
  <c r="EE70" i="11" a="1"/>
  <c r="EE70" i="11" s="1"/>
  <c r="ED70" i="11" a="1"/>
  <c r="ED70" i="11" s="1"/>
  <c r="EC70" i="11" a="1"/>
  <c r="EC70" i="11" s="1"/>
  <c r="EB70" i="11" a="1"/>
  <c r="EB70" i="11" s="1"/>
  <c r="EA70" i="11" a="1"/>
  <c r="EA70" i="11" s="1"/>
  <c r="DZ70" i="11" a="1"/>
  <c r="DZ70" i="11" s="1"/>
  <c r="DY70" i="11" a="1"/>
  <c r="DY70" i="11" s="1"/>
  <c r="DX70" i="11" a="1"/>
  <c r="DX70" i="11" s="1"/>
  <c r="DW70" i="11" a="1"/>
  <c r="DW70" i="11" s="1"/>
  <c r="DV70" i="11" a="1"/>
  <c r="DV70" i="11" s="1"/>
  <c r="DU70" i="11" a="1"/>
  <c r="DU70" i="11" s="1"/>
  <c r="DT70" i="11" a="1"/>
  <c r="DT70" i="11" s="1"/>
  <c r="DS70" i="11" a="1"/>
  <c r="DS70" i="11" s="1"/>
  <c r="DR70" i="11" a="1"/>
  <c r="DR70" i="11" s="1"/>
  <c r="DQ70" i="11" a="1"/>
  <c r="DQ70" i="11" s="1"/>
  <c r="DP70" i="11" a="1"/>
  <c r="DP70" i="11" s="1"/>
  <c r="DO70" i="11" a="1"/>
  <c r="DO70" i="11" s="1"/>
  <c r="DN70" i="11" a="1"/>
  <c r="DN70" i="11" s="1"/>
  <c r="DM70" i="11" a="1"/>
  <c r="DM70" i="11" s="1"/>
  <c r="DL70" i="11" a="1"/>
  <c r="DL70" i="11" s="1"/>
  <c r="DK70" i="11" a="1"/>
  <c r="DK70" i="11" s="1"/>
  <c r="DJ70" i="11" a="1"/>
  <c r="DJ70" i="11" s="1"/>
  <c r="DI70" i="11" a="1"/>
  <c r="DI70" i="11" s="1"/>
  <c r="DH70" i="11" a="1"/>
  <c r="DH70" i="11" s="1"/>
  <c r="DG70" i="11" a="1"/>
  <c r="DG70" i="11" s="1"/>
  <c r="DF70" i="11" a="1"/>
  <c r="DF70" i="11" s="1"/>
  <c r="DE70" i="11" a="1"/>
  <c r="DE70" i="11" s="1"/>
  <c r="DD70" i="11" a="1"/>
  <c r="DD70" i="11" s="1"/>
  <c r="DC70" i="11" a="1"/>
  <c r="DC70" i="11" s="1"/>
  <c r="DB70" i="11" a="1"/>
  <c r="DB70" i="11" s="1"/>
  <c r="DA70" i="11" a="1"/>
  <c r="DA70" i="11" s="1"/>
  <c r="CZ70" i="11" a="1"/>
  <c r="CZ70" i="11" s="1"/>
  <c r="CY70" i="11" a="1"/>
  <c r="CY70" i="11" s="1"/>
  <c r="CX70" i="11" a="1"/>
  <c r="CX70" i="11" s="1"/>
  <c r="CW70" i="11" a="1"/>
  <c r="CW70" i="11" s="1"/>
  <c r="CV70" i="11" a="1"/>
  <c r="CV70" i="11" s="1"/>
  <c r="CU70" i="11" a="1"/>
  <c r="CU70" i="11" s="1"/>
  <c r="CT70" i="11" a="1"/>
  <c r="CT70" i="11" s="1"/>
  <c r="CS70" i="11" a="1"/>
  <c r="CS70" i="11" s="1"/>
  <c r="CR70" i="11" a="1"/>
  <c r="CR70" i="11" s="1"/>
  <c r="CQ70" i="11" a="1"/>
  <c r="CQ70" i="11" s="1"/>
  <c r="CP70" i="11" a="1"/>
  <c r="CP70" i="11" s="1"/>
  <c r="CO70" i="11" a="1"/>
  <c r="CO70" i="11" s="1"/>
  <c r="CN70" i="11" a="1"/>
  <c r="CN70" i="11" s="1"/>
  <c r="CM70" i="11" a="1"/>
  <c r="CM70" i="11" s="1"/>
  <c r="CL70" i="11" a="1"/>
  <c r="CL70" i="11" s="1"/>
  <c r="CK70" i="11" a="1"/>
  <c r="CK70" i="11" s="1"/>
  <c r="CJ70" i="11" a="1"/>
  <c r="CJ70" i="11" s="1"/>
  <c r="CI70" i="11" a="1"/>
  <c r="CI70" i="11" s="1"/>
  <c r="CH70" i="11" a="1"/>
  <c r="CH70" i="11" s="1"/>
  <c r="CG70" i="11" a="1"/>
  <c r="CG70" i="11" s="1"/>
  <c r="CF70" i="11" a="1"/>
  <c r="CF70" i="11" s="1"/>
  <c r="CE70" i="11" a="1"/>
  <c r="CE70" i="11" s="1"/>
  <c r="CD70" i="11" a="1"/>
  <c r="CD70" i="11" s="1"/>
  <c r="CC70" i="11" a="1"/>
  <c r="CC70" i="11" s="1"/>
  <c r="CB70" i="11" a="1"/>
  <c r="CB70" i="11" s="1"/>
  <c r="CA70" i="11" a="1"/>
  <c r="CA70" i="11" s="1"/>
  <c r="BZ70" i="11" a="1"/>
  <c r="BZ70" i="11" s="1"/>
  <c r="BY70" i="11" a="1"/>
  <c r="BY70" i="11" s="1"/>
  <c r="BX70" i="11" a="1"/>
  <c r="BX70" i="11" s="1"/>
  <c r="BW70" i="11" a="1"/>
  <c r="BW70" i="11" s="1"/>
  <c r="BV70" i="11" a="1"/>
  <c r="BV70" i="11" s="1"/>
  <c r="BU70" i="11" a="1"/>
  <c r="BU70" i="11" s="1"/>
  <c r="BT70" i="11" a="1"/>
  <c r="BT70" i="11" s="1"/>
  <c r="BS70" i="11" a="1"/>
  <c r="BS70" i="11" s="1"/>
  <c r="BR70" i="11" a="1"/>
  <c r="BR70" i="11" s="1"/>
  <c r="BQ70" i="11" a="1"/>
  <c r="BQ70" i="11" s="1"/>
  <c r="BP70" i="11" a="1"/>
  <c r="BP70" i="11" s="1"/>
  <c r="BO70" i="11" a="1"/>
  <c r="BO70" i="11" s="1"/>
  <c r="BN70" i="11" a="1"/>
  <c r="BN70" i="11" s="1"/>
  <c r="BM70" i="11" a="1"/>
  <c r="BM70" i="11" s="1"/>
  <c r="BL70" i="11" a="1"/>
  <c r="BL70" i="11" s="1"/>
  <c r="BJ70" i="11" a="1"/>
  <c r="BJ70" i="11" s="1"/>
  <c r="BI70" i="11" a="1"/>
  <c r="BI70" i="11" s="1"/>
  <c r="BH70" i="11" a="1"/>
  <c r="BH70" i="11" s="1"/>
  <c r="BG70" i="11" a="1"/>
  <c r="BG70" i="11" s="1"/>
  <c r="BF70" i="11" a="1"/>
  <c r="BF70" i="11" s="1"/>
  <c r="BE70" i="11" a="1"/>
  <c r="BE70" i="11" s="1"/>
  <c r="BD70" i="11" a="1"/>
  <c r="BD70" i="11" s="1"/>
  <c r="BC70" i="11" a="1"/>
  <c r="BC70" i="11" s="1"/>
  <c r="BB70" i="11" a="1"/>
  <c r="BB70" i="11" s="1"/>
  <c r="BA70" i="11" a="1"/>
  <c r="BA70" i="11" s="1"/>
  <c r="AZ70" i="11" a="1"/>
  <c r="AZ70" i="11" s="1"/>
  <c r="AY70" i="11" a="1"/>
  <c r="AY70" i="11" s="1"/>
  <c r="AX70" i="11" a="1"/>
  <c r="AX70" i="11" s="1"/>
  <c r="AW70" i="11" a="1"/>
  <c r="AW70" i="11" s="1"/>
  <c r="AV70" i="11" a="1"/>
  <c r="AV70" i="11" s="1"/>
  <c r="AU70" i="11" a="1"/>
  <c r="AU70" i="11" s="1"/>
  <c r="AT70" i="11" a="1"/>
  <c r="AT70" i="11" s="1"/>
  <c r="AS70" i="11" a="1"/>
  <c r="AS70" i="11" s="1"/>
  <c r="AR70" i="11" a="1"/>
  <c r="AR70" i="11" s="1"/>
  <c r="AQ70" i="11" a="1"/>
  <c r="AQ70" i="11" s="1"/>
  <c r="AP70" i="11" a="1"/>
  <c r="AP70" i="11" s="1"/>
  <c r="AO70" i="11" a="1"/>
  <c r="AO70" i="11" s="1"/>
  <c r="AN70" i="11" a="1"/>
  <c r="AN70" i="11" s="1"/>
  <c r="AM70" i="11" a="1"/>
  <c r="AM70" i="11" s="1"/>
  <c r="AL70" i="11" a="1"/>
  <c r="AL70" i="11" s="1"/>
  <c r="AK70" i="11" a="1"/>
  <c r="AK70" i="11" s="1"/>
  <c r="AJ70" i="11" a="1"/>
  <c r="AJ70" i="11" s="1"/>
  <c r="AI70" i="11" a="1"/>
  <c r="AI70" i="11" s="1"/>
  <c r="AH70" i="11" a="1"/>
  <c r="AH70" i="11" s="1"/>
  <c r="AG70" i="11" a="1"/>
  <c r="AG70" i="11" s="1"/>
  <c r="AF70" i="11" a="1"/>
  <c r="AF70" i="11" s="1"/>
  <c r="AE70" i="11" a="1"/>
  <c r="AE70" i="11" s="1"/>
  <c r="AD70" i="11" a="1"/>
  <c r="AD70" i="11" s="1"/>
  <c r="AC70" i="11" a="1"/>
  <c r="AC70" i="11" s="1"/>
  <c r="AB70" i="11" a="1"/>
  <c r="AB70" i="11" s="1"/>
  <c r="AA70" i="11" a="1"/>
  <c r="AA70" i="11" s="1"/>
  <c r="Z70" i="11" a="1"/>
  <c r="Z70" i="11" s="1"/>
  <c r="Y70" i="11" a="1"/>
  <c r="Y70" i="11" s="1"/>
  <c r="X70" i="11" a="1"/>
  <c r="X70" i="11" s="1"/>
  <c r="W70" i="11" a="1"/>
  <c r="W70" i="11" s="1"/>
  <c r="V70" i="11" a="1"/>
  <c r="V70" i="11" s="1"/>
  <c r="U70" i="11" a="1"/>
  <c r="U70" i="11" s="1"/>
  <c r="T70" i="11" a="1"/>
  <c r="T70" i="11" s="1"/>
  <c r="S70" i="11" a="1"/>
  <c r="S70" i="11" s="1"/>
  <c r="R70" i="11" a="1"/>
  <c r="R70" i="11" s="1"/>
  <c r="Q70" i="11" a="1"/>
  <c r="Q70" i="11" s="1"/>
  <c r="P70" i="11" a="1"/>
  <c r="P70" i="11" s="1"/>
  <c r="O70" i="11" a="1"/>
  <c r="O70" i="11" s="1"/>
  <c r="N70" i="11" a="1"/>
  <c r="N70" i="11" s="1"/>
  <c r="M70" i="11" a="1"/>
  <c r="M70" i="11" s="1"/>
  <c r="L70" i="11" a="1"/>
  <c r="L70" i="11" s="1"/>
  <c r="K70" i="11" a="1"/>
  <c r="K70" i="11" s="1"/>
  <c r="J70" i="11" a="1"/>
  <c r="J70" i="11" s="1"/>
  <c r="I70" i="11" a="1"/>
  <c r="I70" i="11" s="1"/>
  <c r="H70" i="11" a="1"/>
  <c r="H70" i="11" s="1"/>
  <c r="G70" i="11" a="1"/>
  <c r="G70" i="11" s="1"/>
  <c r="F70" i="11" a="1"/>
  <c r="F70" i="11" s="1"/>
  <c r="E70" i="11" a="1"/>
  <c r="E70" i="11" s="1"/>
  <c r="D70" i="11" a="1"/>
  <c r="D70" i="11" s="1"/>
  <c r="C70" i="11" a="1"/>
  <c r="C70" i="11" s="1"/>
  <c r="EH69" i="11" a="1"/>
  <c r="EH69" i="11" s="1"/>
  <c r="EG69" i="11" a="1"/>
  <c r="EG69" i="11" s="1"/>
  <c r="EF69" i="11" a="1"/>
  <c r="EF69" i="11" s="1"/>
  <c r="EE69" i="11" a="1"/>
  <c r="EE69" i="11" s="1"/>
  <c r="ED69" i="11" a="1"/>
  <c r="ED69" i="11" s="1"/>
  <c r="EC69" i="11" a="1"/>
  <c r="EC69" i="11" s="1"/>
  <c r="EB69" i="11" a="1"/>
  <c r="EB69" i="11" s="1"/>
  <c r="EA69" i="11" a="1"/>
  <c r="EA69" i="11" s="1"/>
  <c r="DZ69" i="11" a="1"/>
  <c r="DZ69" i="11" s="1"/>
  <c r="DY69" i="11" a="1"/>
  <c r="DY69" i="11" s="1"/>
  <c r="DX69" i="11" a="1"/>
  <c r="DX69" i="11" s="1"/>
  <c r="DW69" i="11" a="1"/>
  <c r="DW69" i="11" s="1"/>
  <c r="DV69" i="11" a="1"/>
  <c r="DV69" i="11" s="1"/>
  <c r="DU69" i="11" a="1"/>
  <c r="DU69" i="11" s="1"/>
  <c r="DT69" i="11" a="1"/>
  <c r="DT69" i="11" s="1"/>
  <c r="DS69" i="11" a="1"/>
  <c r="DS69" i="11" s="1"/>
  <c r="DR69" i="11" a="1"/>
  <c r="DR69" i="11" s="1"/>
  <c r="DQ69" i="11" a="1"/>
  <c r="DQ69" i="11" s="1"/>
  <c r="DP69" i="11" a="1"/>
  <c r="DP69" i="11" s="1"/>
  <c r="DO69" i="11" a="1"/>
  <c r="DO69" i="11" s="1"/>
  <c r="DN69" i="11" a="1"/>
  <c r="DN69" i="11" s="1"/>
  <c r="DM69" i="11" a="1"/>
  <c r="DM69" i="11" s="1"/>
  <c r="DL69" i="11" a="1"/>
  <c r="DL69" i="11" s="1"/>
  <c r="DK69" i="11" a="1"/>
  <c r="DK69" i="11" s="1"/>
  <c r="DJ69" i="11" a="1"/>
  <c r="DJ69" i="11" s="1"/>
  <c r="DI69" i="11" a="1"/>
  <c r="DI69" i="11" s="1"/>
  <c r="DH69" i="11" a="1"/>
  <c r="DH69" i="11" s="1"/>
  <c r="DG69" i="11" a="1"/>
  <c r="DG69" i="11" s="1"/>
  <c r="DF69" i="11" a="1"/>
  <c r="DF69" i="11" s="1"/>
  <c r="DE69" i="11" a="1"/>
  <c r="DE69" i="11" s="1"/>
  <c r="DD69" i="11" a="1"/>
  <c r="DD69" i="11" s="1"/>
  <c r="DC69" i="11" a="1"/>
  <c r="DC69" i="11" s="1"/>
  <c r="DB69" i="11" a="1"/>
  <c r="DB69" i="11" s="1"/>
  <c r="DA69" i="11" a="1"/>
  <c r="DA69" i="11" s="1"/>
  <c r="CZ69" i="11" a="1"/>
  <c r="CZ69" i="11" s="1"/>
  <c r="CY69" i="11" a="1"/>
  <c r="CY69" i="11" s="1"/>
  <c r="CX69" i="11" a="1"/>
  <c r="CX69" i="11" s="1"/>
  <c r="CW69" i="11" a="1"/>
  <c r="CW69" i="11" s="1"/>
  <c r="CV69" i="11" a="1"/>
  <c r="CV69" i="11" s="1"/>
  <c r="CU69" i="11" a="1"/>
  <c r="CU69" i="11" s="1"/>
  <c r="CT69" i="11" a="1"/>
  <c r="CT69" i="11" s="1"/>
  <c r="CS69" i="11" a="1"/>
  <c r="CS69" i="11" s="1"/>
  <c r="CR69" i="11" a="1"/>
  <c r="CR69" i="11" s="1"/>
  <c r="CQ69" i="11" a="1"/>
  <c r="CQ69" i="11" s="1"/>
  <c r="CP69" i="11" a="1"/>
  <c r="CP69" i="11" s="1"/>
  <c r="CO69" i="11" a="1"/>
  <c r="CO69" i="11" s="1"/>
  <c r="CN69" i="11" a="1"/>
  <c r="CN69" i="11" s="1"/>
  <c r="CM69" i="11" a="1"/>
  <c r="CM69" i="11" s="1"/>
  <c r="CL69" i="11" a="1"/>
  <c r="CL69" i="11" s="1"/>
  <c r="CK69" i="11" a="1"/>
  <c r="CK69" i="11" s="1"/>
  <c r="CJ69" i="11" a="1"/>
  <c r="CJ69" i="11" s="1"/>
  <c r="CI69" i="11" a="1"/>
  <c r="CI69" i="11" s="1"/>
  <c r="CH69" i="11" a="1"/>
  <c r="CH69" i="11" s="1"/>
  <c r="CG69" i="11" a="1"/>
  <c r="CG69" i="11" s="1"/>
  <c r="CF69" i="11" a="1"/>
  <c r="CF69" i="11" s="1"/>
  <c r="CE69" i="11" a="1"/>
  <c r="CE69" i="11" s="1"/>
  <c r="CD69" i="11" a="1"/>
  <c r="CD69" i="11" s="1"/>
  <c r="CC69" i="11" a="1"/>
  <c r="CC69" i="11" s="1"/>
  <c r="CB69" i="11" a="1"/>
  <c r="CB69" i="11" s="1"/>
  <c r="CA69" i="11" a="1"/>
  <c r="CA69" i="11" s="1"/>
  <c r="BZ69" i="11" a="1"/>
  <c r="BZ69" i="11" s="1"/>
  <c r="BY69" i="11" a="1"/>
  <c r="BY69" i="11" s="1"/>
  <c r="BX69" i="11" a="1"/>
  <c r="BX69" i="11" s="1"/>
  <c r="BW69" i="11" a="1"/>
  <c r="BW69" i="11" s="1"/>
  <c r="BV69" i="11" a="1"/>
  <c r="BV69" i="11" s="1"/>
  <c r="BU69" i="11" a="1"/>
  <c r="BU69" i="11" s="1"/>
  <c r="BT69" i="11" a="1"/>
  <c r="BT69" i="11" s="1"/>
  <c r="BS69" i="11" a="1"/>
  <c r="BS69" i="11" s="1"/>
  <c r="BR69" i="11" a="1"/>
  <c r="BR69" i="11" s="1"/>
  <c r="BQ69" i="11" a="1"/>
  <c r="BQ69" i="11" s="1"/>
  <c r="BP69" i="11" a="1"/>
  <c r="BP69" i="11" s="1"/>
  <c r="BO69" i="11" a="1"/>
  <c r="BO69" i="11" s="1"/>
  <c r="BN69" i="11" a="1"/>
  <c r="BN69" i="11" s="1"/>
  <c r="BM69" i="11" a="1"/>
  <c r="BM69" i="11" s="1"/>
  <c r="BL69" i="11" a="1"/>
  <c r="BL69" i="11" s="1"/>
  <c r="BK69" i="11" a="1"/>
  <c r="BK69" i="11" s="1"/>
  <c r="BI69" i="11" a="1"/>
  <c r="BI69" i="11" s="1"/>
  <c r="BH69" i="11" a="1"/>
  <c r="BH69" i="11" s="1"/>
  <c r="BG69" i="11" a="1"/>
  <c r="BG69" i="11" s="1"/>
  <c r="BF69" i="11" a="1"/>
  <c r="BF69" i="11" s="1"/>
  <c r="BE69" i="11" a="1"/>
  <c r="BE69" i="11" s="1"/>
  <c r="BD69" i="11" a="1"/>
  <c r="BD69" i="11" s="1"/>
  <c r="BC69" i="11" a="1"/>
  <c r="BC69" i="11" s="1"/>
  <c r="BB69" i="11" a="1"/>
  <c r="BB69" i="11" s="1"/>
  <c r="BA69" i="11" a="1"/>
  <c r="BA69" i="11" s="1"/>
  <c r="AZ69" i="11" a="1"/>
  <c r="AZ69" i="11" s="1"/>
  <c r="AY69" i="11" a="1"/>
  <c r="AY69" i="11" s="1"/>
  <c r="AX69" i="11" a="1"/>
  <c r="AX69" i="11" s="1"/>
  <c r="AW69" i="11" a="1"/>
  <c r="AW69" i="11" s="1"/>
  <c r="AV69" i="11" a="1"/>
  <c r="AV69" i="11" s="1"/>
  <c r="AU69" i="11" a="1"/>
  <c r="AU69" i="11" s="1"/>
  <c r="AT69" i="11" a="1"/>
  <c r="AT69" i="11" s="1"/>
  <c r="AS69" i="11" a="1"/>
  <c r="AS69" i="11" s="1"/>
  <c r="AR69" i="11" a="1"/>
  <c r="AR69" i="11" s="1"/>
  <c r="AQ69" i="11" a="1"/>
  <c r="AQ69" i="11" s="1"/>
  <c r="AP69" i="11" a="1"/>
  <c r="AP69" i="11" s="1"/>
  <c r="AO69" i="11" a="1"/>
  <c r="AO69" i="11" s="1"/>
  <c r="AN69" i="11" a="1"/>
  <c r="AN69" i="11" s="1"/>
  <c r="AM69" i="11" a="1"/>
  <c r="AM69" i="11" s="1"/>
  <c r="AL69" i="11" a="1"/>
  <c r="AL69" i="11" s="1"/>
  <c r="AK69" i="11" a="1"/>
  <c r="AK69" i="11" s="1"/>
  <c r="AJ69" i="11" a="1"/>
  <c r="AJ69" i="11" s="1"/>
  <c r="AI69" i="11" a="1"/>
  <c r="AI69" i="11" s="1"/>
  <c r="AH69" i="11" a="1"/>
  <c r="AH69" i="11" s="1"/>
  <c r="AG69" i="11" a="1"/>
  <c r="AG69" i="11" s="1"/>
  <c r="AF69" i="11" a="1"/>
  <c r="AF69" i="11" s="1"/>
  <c r="AE69" i="11" a="1"/>
  <c r="AE69" i="11" s="1"/>
  <c r="AD69" i="11" a="1"/>
  <c r="AD69" i="11" s="1"/>
  <c r="AC69" i="11" a="1"/>
  <c r="AC69" i="11" s="1"/>
  <c r="AB69" i="11" a="1"/>
  <c r="AB69" i="11" s="1"/>
  <c r="AA69" i="11" a="1"/>
  <c r="AA69" i="11" s="1"/>
  <c r="Z69" i="11" a="1"/>
  <c r="Z69" i="11" s="1"/>
  <c r="Y69" i="11" a="1"/>
  <c r="Y69" i="11" s="1"/>
  <c r="X69" i="11" a="1"/>
  <c r="X69" i="11" s="1"/>
  <c r="W69" i="11" a="1"/>
  <c r="W69" i="11" s="1"/>
  <c r="V69" i="11" a="1"/>
  <c r="V69" i="11" s="1"/>
  <c r="U69" i="11" a="1"/>
  <c r="U69" i="11" s="1"/>
  <c r="T69" i="11" a="1"/>
  <c r="T69" i="11" s="1"/>
  <c r="S69" i="11" a="1"/>
  <c r="S69" i="11" s="1"/>
  <c r="R69" i="11"/>
  <c r="R69" i="11" a="1"/>
  <c r="Q69" i="11" a="1"/>
  <c r="Q69" i="11" s="1"/>
  <c r="P69" i="11" a="1"/>
  <c r="P69" i="11" s="1"/>
  <c r="O69" i="11" a="1"/>
  <c r="O69" i="11" s="1"/>
  <c r="N69" i="11" a="1"/>
  <c r="N69" i="11" s="1"/>
  <c r="M69" i="11" a="1"/>
  <c r="M69" i="11" s="1"/>
  <c r="L69" i="11" a="1"/>
  <c r="L69" i="11" s="1"/>
  <c r="K69" i="11" a="1"/>
  <c r="K69" i="11" s="1"/>
  <c r="J69" i="11" a="1"/>
  <c r="J69" i="11" s="1"/>
  <c r="I69" i="11" a="1"/>
  <c r="I69" i="11" s="1"/>
  <c r="H69" i="11" a="1"/>
  <c r="H69" i="11" s="1"/>
  <c r="G69" i="11" a="1"/>
  <c r="G69" i="11" s="1"/>
  <c r="F69" i="11" a="1"/>
  <c r="F69" i="11" s="1"/>
  <c r="E69" i="11" a="1"/>
  <c r="E69" i="11" s="1"/>
  <c r="D69" i="11" a="1"/>
  <c r="D69" i="11" s="1"/>
  <c r="C69" i="11" a="1"/>
  <c r="C69" i="11" s="1"/>
  <c r="EH68" i="11" a="1"/>
  <c r="EH68" i="11" s="1"/>
  <c r="EG68" i="11" a="1"/>
  <c r="EG68" i="11" s="1"/>
  <c r="EF68" i="11" a="1"/>
  <c r="EF68" i="11" s="1"/>
  <c r="EE68" i="11" a="1"/>
  <c r="EE68" i="11" s="1"/>
  <c r="ED68" i="11" a="1"/>
  <c r="ED68" i="11" s="1"/>
  <c r="EC68" i="11" a="1"/>
  <c r="EC68" i="11" s="1"/>
  <c r="EB68" i="11" a="1"/>
  <c r="EB68" i="11" s="1"/>
  <c r="EA68" i="11" a="1"/>
  <c r="EA68" i="11" s="1"/>
  <c r="DZ68" i="11" a="1"/>
  <c r="DZ68" i="11" s="1"/>
  <c r="DY68" i="11" a="1"/>
  <c r="DY68" i="11" s="1"/>
  <c r="DX68" i="11" a="1"/>
  <c r="DX68" i="11" s="1"/>
  <c r="DW68" i="11" a="1"/>
  <c r="DW68" i="11" s="1"/>
  <c r="DV68" i="11" a="1"/>
  <c r="DV68" i="11" s="1"/>
  <c r="DU68" i="11" a="1"/>
  <c r="DU68" i="11" s="1"/>
  <c r="DT68" i="11" a="1"/>
  <c r="DT68" i="11" s="1"/>
  <c r="DS68" i="11" a="1"/>
  <c r="DS68" i="11" s="1"/>
  <c r="DR68" i="11" a="1"/>
  <c r="DR68" i="11" s="1"/>
  <c r="DQ68" i="11" a="1"/>
  <c r="DQ68" i="11" s="1"/>
  <c r="DP68" i="11" a="1"/>
  <c r="DP68" i="11" s="1"/>
  <c r="DO68" i="11" a="1"/>
  <c r="DO68" i="11" s="1"/>
  <c r="DN68" i="11" a="1"/>
  <c r="DN68" i="11" s="1"/>
  <c r="DM68" i="11" a="1"/>
  <c r="DM68" i="11" s="1"/>
  <c r="DL68" i="11" a="1"/>
  <c r="DL68" i="11" s="1"/>
  <c r="DK68" i="11" a="1"/>
  <c r="DK68" i="11" s="1"/>
  <c r="DJ68" i="11" a="1"/>
  <c r="DJ68" i="11" s="1"/>
  <c r="DI68" i="11" a="1"/>
  <c r="DI68" i="11" s="1"/>
  <c r="DH68" i="11" a="1"/>
  <c r="DH68" i="11" s="1"/>
  <c r="DG68" i="11" a="1"/>
  <c r="DG68" i="11" s="1"/>
  <c r="DF68" i="11" a="1"/>
  <c r="DF68" i="11" s="1"/>
  <c r="DE68" i="11" a="1"/>
  <c r="DE68" i="11" s="1"/>
  <c r="DD68" i="11" a="1"/>
  <c r="DD68" i="11" s="1"/>
  <c r="DC68" i="11" a="1"/>
  <c r="DC68" i="11" s="1"/>
  <c r="DB68" i="11" a="1"/>
  <c r="DB68" i="11" s="1"/>
  <c r="DA68" i="11" a="1"/>
  <c r="DA68" i="11" s="1"/>
  <c r="CZ68" i="11" a="1"/>
  <c r="CZ68" i="11" s="1"/>
  <c r="CY68" i="11" a="1"/>
  <c r="CY68" i="11" s="1"/>
  <c r="CX68" i="11" a="1"/>
  <c r="CX68" i="11" s="1"/>
  <c r="CW68" i="11" a="1"/>
  <c r="CW68" i="11" s="1"/>
  <c r="CV68" i="11" a="1"/>
  <c r="CV68" i="11" s="1"/>
  <c r="CU68" i="11" a="1"/>
  <c r="CU68" i="11" s="1"/>
  <c r="CT68" i="11" a="1"/>
  <c r="CT68" i="11" s="1"/>
  <c r="CS68" i="11" a="1"/>
  <c r="CS68" i="11" s="1"/>
  <c r="CR68" i="11" a="1"/>
  <c r="CR68" i="11" s="1"/>
  <c r="CQ68" i="11" a="1"/>
  <c r="CQ68" i="11" s="1"/>
  <c r="CP68" i="11" a="1"/>
  <c r="CP68" i="11" s="1"/>
  <c r="CO68" i="11" a="1"/>
  <c r="CO68" i="11" s="1"/>
  <c r="CN68" i="11" a="1"/>
  <c r="CN68" i="11" s="1"/>
  <c r="CM68" i="11" a="1"/>
  <c r="CM68" i="11" s="1"/>
  <c r="CL68" i="11" a="1"/>
  <c r="CL68" i="11" s="1"/>
  <c r="CK68" i="11" a="1"/>
  <c r="CK68" i="11" s="1"/>
  <c r="CJ68" i="11" a="1"/>
  <c r="CJ68" i="11" s="1"/>
  <c r="CI68" i="11" a="1"/>
  <c r="CI68" i="11" s="1"/>
  <c r="CH68" i="11" a="1"/>
  <c r="CH68" i="11" s="1"/>
  <c r="CG68" i="11" a="1"/>
  <c r="CG68" i="11" s="1"/>
  <c r="CF68" i="11" a="1"/>
  <c r="CF68" i="11" s="1"/>
  <c r="CE68" i="11" a="1"/>
  <c r="CE68" i="11" s="1"/>
  <c r="CD68" i="11" a="1"/>
  <c r="CD68" i="11" s="1"/>
  <c r="CC68" i="11" a="1"/>
  <c r="CC68" i="11" s="1"/>
  <c r="CB68" i="11" a="1"/>
  <c r="CB68" i="11" s="1"/>
  <c r="CA68" i="11" a="1"/>
  <c r="CA68" i="11" s="1"/>
  <c r="BZ68" i="11" a="1"/>
  <c r="BZ68" i="11" s="1"/>
  <c r="BY68" i="11" a="1"/>
  <c r="BY68" i="11" s="1"/>
  <c r="BX68" i="11" a="1"/>
  <c r="BX68" i="11" s="1"/>
  <c r="BW68" i="11" a="1"/>
  <c r="BW68" i="11" s="1"/>
  <c r="BV68" i="11" a="1"/>
  <c r="BV68" i="11" s="1"/>
  <c r="BU68" i="11" a="1"/>
  <c r="BU68" i="11" s="1"/>
  <c r="BT68" i="11" a="1"/>
  <c r="BT68" i="11" s="1"/>
  <c r="BS68" i="11" a="1"/>
  <c r="BS68" i="11" s="1"/>
  <c r="BR68" i="11" a="1"/>
  <c r="BR68" i="11" s="1"/>
  <c r="BQ68" i="11" a="1"/>
  <c r="BQ68" i="11" s="1"/>
  <c r="BP68" i="11" a="1"/>
  <c r="BP68" i="11" s="1"/>
  <c r="BO68" i="11" a="1"/>
  <c r="BO68" i="11" s="1"/>
  <c r="BN68" i="11" a="1"/>
  <c r="BN68" i="11" s="1"/>
  <c r="BM68" i="11" a="1"/>
  <c r="BM68" i="11" s="1"/>
  <c r="BL68" i="11" a="1"/>
  <c r="BL68" i="11" s="1"/>
  <c r="BK68" i="11" a="1"/>
  <c r="BK68" i="11" s="1"/>
  <c r="BJ68" i="11" a="1"/>
  <c r="BJ68" i="11" s="1"/>
  <c r="BH68" i="11" a="1"/>
  <c r="BH68" i="11" s="1"/>
  <c r="BG68" i="11" a="1"/>
  <c r="BG68" i="11" s="1"/>
  <c r="BF68" i="11" a="1"/>
  <c r="BF68" i="11" s="1"/>
  <c r="BE68" i="11" a="1"/>
  <c r="BE68" i="11" s="1"/>
  <c r="BD68" i="11" a="1"/>
  <c r="BD68" i="11" s="1"/>
  <c r="BC68" i="11" a="1"/>
  <c r="BC68" i="11" s="1"/>
  <c r="BB68" i="11" a="1"/>
  <c r="BB68" i="11" s="1"/>
  <c r="BA68" i="11" a="1"/>
  <c r="BA68" i="11" s="1"/>
  <c r="AZ68" i="11" a="1"/>
  <c r="AZ68" i="11" s="1"/>
  <c r="AY68" i="11" a="1"/>
  <c r="AY68" i="11" s="1"/>
  <c r="AX68" i="11" a="1"/>
  <c r="AX68" i="11" s="1"/>
  <c r="AW68" i="11" a="1"/>
  <c r="AW68" i="11" s="1"/>
  <c r="AV68" i="11" a="1"/>
  <c r="AV68" i="11" s="1"/>
  <c r="AU68" i="11" a="1"/>
  <c r="AU68" i="11" s="1"/>
  <c r="AT68" i="11" a="1"/>
  <c r="AT68" i="11" s="1"/>
  <c r="AS68" i="11" a="1"/>
  <c r="AS68" i="11" s="1"/>
  <c r="AR68" i="11" a="1"/>
  <c r="AR68" i="11" s="1"/>
  <c r="AQ68" i="11" a="1"/>
  <c r="AQ68" i="11" s="1"/>
  <c r="AP68" i="11" a="1"/>
  <c r="AP68" i="11" s="1"/>
  <c r="AO68" i="11" a="1"/>
  <c r="AO68" i="11" s="1"/>
  <c r="AN68" i="11" a="1"/>
  <c r="AN68" i="11" s="1"/>
  <c r="AM68" i="11" a="1"/>
  <c r="AM68" i="11" s="1"/>
  <c r="AL68" i="11" a="1"/>
  <c r="AL68" i="11" s="1"/>
  <c r="AK68" i="11" a="1"/>
  <c r="AK68" i="11" s="1"/>
  <c r="AJ68" i="11" a="1"/>
  <c r="AJ68" i="11" s="1"/>
  <c r="AI68" i="11" a="1"/>
  <c r="AI68" i="11" s="1"/>
  <c r="AH68" i="11" a="1"/>
  <c r="AH68" i="11" s="1"/>
  <c r="AG68" i="11" a="1"/>
  <c r="AG68" i="11" s="1"/>
  <c r="AF68" i="11" a="1"/>
  <c r="AF68" i="11" s="1"/>
  <c r="AE68" i="11" a="1"/>
  <c r="AE68" i="11" s="1"/>
  <c r="AD68" i="11" a="1"/>
  <c r="AD68" i="11" s="1"/>
  <c r="AC68" i="11" a="1"/>
  <c r="AC68" i="11" s="1"/>
  <c r="AB68" i="11" a="1"/>
  <c r="AB68" i="11" s="1"/>
  <c r="AA68" i="11" a="1"/>
  <c r="AA68" i="11" s="1"/>
  <c r="Z68" i="11" a="1"/>
  <c r="Z68" i="11" s="1"/>
  <c r="Y68" i="11" a="1"/>
  <c r="Y68" i="11" s="1"/>
  <c r="X68" i="11" a="1"/>
  <c r="X68" i="11" s="1"/>
  <c r="W68" i="11" a="1"/>
  <c r="W68" i="11" s="1"/>
  <c r="V68" i="11" a="1"/>
  <c r="V68" i="11" s="1"/>
  <c r="U68" i="11" a="1"/>
  <c r="U68" i="11" s="1"/>
  <c r="T68" i="11" a="1"/>
  <c r="T68" i="11" s="1"/>
  <c r="S68" i="11" a="1"/>
  <c r="S68" i="11" s="1"/>
  <c r="R68" i="11" a="1"/>
  <c r="R68" i="11" s="1"/>
  <c r="Q68" i="11" a="1"/>
  <c r="Q68" i="11" s="1"/>
  <c r="P68" i="11" a="1"/>
  <c r="P68" i="11" s="1"/>
  <c r="O68" i="11" a="1"/>
  <c r="O68" i="11" s="1"/>
  <c r="N68" i="11" a="1"/>
  <c r="N68" i="11" s="1"/>
  <c r="M68" i="11" a="1"/>
  <c r="M68" i="11" s="1"/>
  <c r="L68" i="11" a="1"/>
  <c r="L68" i="11" s="1"/>
  <c r="K68" i="11" a="1"/>
  <c r="K68" i="11" s="1"/>
  <c r="J68" i="11" a="1"/>
  <c r="J68" i="11" s="1"/>
  <c r="I68" i="11" a="1"/>
  <c r="I68" i="11" s="1"/>
  <c r="H68" i="11" a="1"/>
  <c r="H68" i="11" s="1"/>
  <c r="G68" i="11" a="1"/>
  <c r="G68" i="11" s="1"/>
  <c r="F68" i="11" a="1"/>
  <c r="F68" i="11" s="1"/>
  <c r="E68" i="11" a="1"/>
  <c r="E68" i="11" s="1"/>
  <c r="D68" i="11" a="1"/>
  <c r="D68" i="11" s="1"/>
  <c r="C68" i="11" a="1"/>
  <c r="C68" i="11" s="1"/>
  <c r="EH67" i="11" a="1"/>
  <c r="EH67" i="11" s="1"/>
  <c r="EG67" i="11" a="1"/>
  <c r="EG67" i="11" s="1"/>
  <c r="EF67" i="11" a="1"/>
  <c r="EF67" i="11" s="1"/>
  <c r="EE67" i="11" a="1"/>
  <c r="EE67" i="11" s="1"/>
  <c r="ED67" i="11" a="1"/>
  <c r="ED67" i="11" s="1"/>
  <c r="EC67" i="11" a="1"/>
  <c r="EC67" i="11" s="1"/>
  <c r="EB67" i="11" a="1"/>
  <c r="EB67" i="11" s="1"/>
  <c r="EA67" i="11" a="1"/>
  <c r="EA67" i="11" s="1"/>
  <c r="DZ67" i="11" a="1"/>
  <c r="DZ67" i="11" s="1"/>
  <c r="DY67" i="11" a="1"/>
  <c r="DY67" i="11" s="1"/>
  <c r="DX67" i="11" a="1"/>
  <c r="DX67" i="11" s="1"/>
  <c r="DW67" i="11" a="1"/>
  <c r="DW67" i="11" s="1"/>
  <c r="DV67" i="11" a="1"/>
  <c r="DV67" i="11" s="1"/>
  <c r="DU67" i="11" a="1"/>
  <c r="DU67" i="11" s="1"/>
  <c r="DT67" i="11" a="1"/>
  <c r="DT67" i="11" s="1"/>
  <c r="DS67" i="11" a="1"/>
  <c r="DS67" i="11" s="1"/>
  <c r="DR67" i="11" a="1"/>
  <c r="DR67" i="11" s="1"/>
  <c r="DQ67" i="11" a="1"/>
  <c r="DQ67" i="11" s="1"/>
  <c r="DP67" i="11" a="1"/>
  <c r="DP67" i="11" s="1"/>
  <c r="DO67" i="11" a="1"/>
  <c r="DO67" i="11" s="1"/>
  <c r="DN67" i="11" a="1"/>
  <c r="DN67" i="11" s="1"/>
  <c r="DM67" i="11" a="1"/>
  <c r="DM67" i="11" s="1"/>
  <c r="DL67" i="11" a="1"/>
  <c r="DL67" i="11" s="1"/>
  <c r="DK67" i="11" a="1"/>
  <c r="DK67" i="11" s="1"/>
  <c r="DJ67" i="11" a="1"/>
  <c r="DJ67" i="11" s="1"/>
  <c r="DI67" i="11" a="1"/>
  <c r="DI67" i="11" s="1"/>
  <c r="DH67" i="11" a="1"/>
  <c r="DH67" i="11" s="1"/>
  <c r="DG67" i="11" a="1"/>
  <c r="DG67" i="11" s="1"/>
  <c r="DF67" i="11" a="1"/>
  <c r="DF67" i="11" s="1"/>
  <c r="DE67" i="11" a="1"/>
  <c r="DE67" i="11" s="1"/>
  <c r="DD67" i="11" a="1"/>
  <c r="DD67" i="11" s="1"/>
  <c r="DC67" i="11" a="1"/>
  <c r="DC67" i="11" s="1"/>
  <c r="DB67" i="11" a="1"/>
  <c r="DB67" i="11" s="1"/>
  <c r="DA67" i="11" a="1"/>
  <c r="DA67" i="11" s="1"/>
  <c r="CZ67" i="11" a="1"/>
  <c r="CZ67" i="11" s="1"/>
  <c r="CY67" i="11" a="1"/>
  <c r="CY67" i="11" s="1"/>
  <c r="CX67" i="11" a="1"/>
  <c r="CX67" i="11" s="1"/>
  <c r="CW67" i="11" a="1"/>
  <c r="CW67" i="11" s="1"/>
  <c r="CV67" i="11" a="1"/>
  <c r="CV67" i="11" s="1"/>
  <c r="CU67" i="11" a="1"/>
  <c r="CU67" i="11" s="1"/>
  <c r="CT67" i="11" a="1"/>
  <c r="CT67" i="11" s="1"/>
  <c r="CS67" i="11" a="1"/>
  <c r="CS67" i="11" s="1"/>
  <c r="CR67" i="11" a="1"/>
  <c r="CR67" i="11" s="1"/>
  <c r="CQ67" i="11" a="1"/>
  <c r="CQ67" i="11" s="1"/>
  <c r="CP67" i="11" a="1"/>
  <c r="CP67" i="11" s="1"/>
  <c r="CO67" i="11" a="1"/>
  <c r="CO67" i="11" s="1"/>
  <c r="CN67" i="11" a="1"/>
  <c r="CN67" i="11" s="1"/>
  <c r="CM67" i="11" a="1"/>
  <c r="CM67" i="11" s="1"/>
  <c r="CL67" i="11" a="1"/>
  <c r="CL67" i="11" s="1"/>
  <c r="CK67" i="11" a="1"/>
  <c r="CK67" i="11" s="1"/>
  <c r="CJ67" i="11" a="1"/>
  <c r="CJ67" i="11" s="1"/>
  <c r="CI67" i="11" a="1"/>
  <c r="CI67" i="11" s="1"/>
  <c r="CH67" i="11" a="1"/>
  <c r="CH67" i="11" s="1"/>
  <c r="CG67" i="11" a="1"/>
  <c r="CG67" i="11" s="1"/>
  <c r="CF67" i="11" a="1"/>
  <c r="CF67" i="11" s="1"/>
  <c r="CE67" i="11" a="1"/>
  <c r="CE67" i="11" s="1"/>
  <c r="CD67" i="11" a="1"/>
  <c r="CD67" i="11" s="1"/>
  <c r="CC67" i="11" a="1"/>
  <c r="CC67" i="11" s="1"/>
  <c r="CB67" i="11" a="1"/>
  <c r="CB67" i="11" s="1"/>
  <c r="CA67" i="11" a="1"/>
  <c r="CA67" i="11" s="1"/>
  <c r="BZ67" i="11" a="1"/>
  <c r="BZ67" i="11" s="1"/>
  <c r="BY67" i="11" a="1"/>
  <c r="BY67" i="11" s="1"/>
  <c r="BX67" i="11" a="1"/>
  <c r="BX67" i="11" s="1"/>
  <c r="BW67" i="11" a="1"/>
  <c r="BW67" i="11" s="1"/>
  <c r="BV67" i="11" a="1"/>
  <c r="BV67" i="11" s="1"/>
  <c r="BU67" i="11" a="1"/>
  <c r="BU67" i="11" s="1"/>
  <c r="BT67" i="11" a="1"/>
  <c r="BT67" i="11" s="1"/>
  <c r="BS67" i="11" a="1"/>
  <c r="BS67" i="11" s="1"/>
  <c r="BR67" i="11" a="1"/>
  <c r="BR67" i="11" s="1"/>
  <c r="BQ67" i="11" a="1"/>
  <c r="BQ67" i="11" s="1"/>
  <c r="BP67" i="11" a="1"/>
  <c r="BP67" i="11" s="1"/>
  <c r="BO67" i="11" a="1"/>
  <c r="BO67" i="11" s="1"/>
  <c r="BN67" i="11" a="1"/>
  <c r="BN67" i="11" s="1"/>
  <c r="BM67" i="11" a="1"/>
  <c r="BM67" i="11" s="1"/>
  <c r="BL67" i="11" a="1"/>
  <c r="BL67" i="11" s="1"/>
  <c r="BK67" i="11" a="1"/>
  <c r="BK67" i="11" s="1"/>
  <c r="BJ67" i="11" a="1"/>
  <c r="BJ67" i="11" s="1"/>
  <c r="BI67" i="11" a="1"/>
  <c r="BI67" i="11" s="1"/>
  <c r="BG67" i="11" a="1"/>
  <c r="BG67" i="11" s="1"/>
  <c r="BF67" i="11" a="1"/>
  <c r="BF67" i="11" s="1"/>
  <c r="BE67" i="11" a="1"/>
  <c r="BE67" i="11" s="1"/>
  <c r="BD67" i="11" a="1"/>
  <c r="BD67" i="11" s="1"/>
  <c r="BC67" i="11" a="1"/>
  <c r="BC67" i="11" s="1"/>
  <c r="BB67" i="11" a="1"/>
  <c r="BB67" i="11" s="1"/>
  <c r="BA67" i="11" a="1"/>
  <c r="BA67" i="11" s="1"/>
  <c r="AZ67" i="11" a="1"/>
  <c r="AZ67" i="11" s="1"/>
  <c r="AY67" i="11" a="1"/>
  <c r="AY67" i="11" s="1"/>
  <c r="AX67" i="11" a="1"/>
  <c r="AX67" i="11" s="1"/>
  <c r="AW67" i="11" a="1"/>
  <c r="AW67" i="11" s="1"/>
  <c r="AV67" i="11" a="1"/>
  <c r="AV67" i="11" s="1"/>
  <c r="AU67" i="11" a="1"/>
  <c r="AU67" i="11" s="1"/>
  <c r="AT67" i="11" a="1"/>
  <c r="AT67" i="11" s="1"/>
  <c r="AS67" i="11" a="1"/>
  <c r="AS67" i="11" s="1"/>
  <c r="AR67" i="11" a="1"/>
  <c r="AR67" i="11" s="1"/>
  <c r="AQ67" i="11" a="1"/>
  <c r="AQ67" i="11" s="1"/>
  <c r="AP67" i="11" a="1"/>
  <c r="AP67" i="11" s="1"/>
  <c r="AO67" i="11" a="1"/>
  <c r="AO67" i="11" s="1"/>
  <c r="AN67" i="11" a="1"/>
  <c r="AN67" i="11" s="1"/>
  <c r="AM67" i="11" a="1"/>
  <c r="AM67" i="11" s="1"/>
  <c r="AL67" i="11" a="1"/>
  <c r="AL67" i="11" s="1"/>
  <c r="AK67" i="11" a="1"/>
  <c r="AK67" i="11" s="1"/>
  <c r="AJ67" i="11" a="1"/>
  <c r="AJ67" i="11" s="1"/>
  <c r="AI67" i="11" a="1"/>
  <c r="AI67" i="11" s="1"/>
  <c r="AH67" i="11" a="1"/>
  <c r="AH67" i="11" s="1"/>
  <c r="AG67" i="11" a="1"/>
  <c r="AG67" i="11" s="1"/>
  <c r="AF67" i="11" a="1"/>
  <c r="AF67" i="11" s="1"/>
  <c r="AE67" i="11" a="1"/>
  <c r="AE67" i="11" s="1"/>
  <c r="AD67" i="11" a="1"/>
  <c r="AD67" i="11" s="1"/>
  <c r="AC67" i="11" a="1"/>
  <c r="AC67" i="11" s="1"/>
  <c r="AB67" i="11" a="1"/>
  <c r="AB67" i="11" s="1"/>
  <c r="AA67" i="11" a="1"/>
  <c r="AA67" i="11" s="1"/>
  <c r="Z67" i="11" a="1"/>
  <c r="Z67" i="11" s="1"/>
  <c r="Y67" i="11" a="1"/>
  <c r="Y67" i="11" s="1"/>
  <c r="X67" i="11" a="1"/>
  <c r="X67" i="11" s="1"/>
  <c r="W67" i="11" a="1"/>
  <c r="W67" i="11" s="1"/>
  <c r="V67" i="11" a="1"/>
  <c r="V67" i="11" s="1"/>
  <c r="U67" i="11" a="1"/>
  <c r="U67" i="11" s="1"/>
  <c r="T67" i="11" a="1"/>
  <c r="T67" i="11" s="1"/>
  <c r="S67" i="11" a="1"/>
  <c r="S67" i="11" s="1"/>
  <c r="R67" i="11" a="1"/>
  <c r="R67" i="11" s="1"/>
  <c r="Q67" i="11" a="1"/>
  <c r="Q67" i="11" s="1"/>
  <c r="P67" i="11" a="1"/>
  <c r="P67" i="11" s="1"/>
  <c r="O67" i="11" a="1"/>
  <c r="O67" i="11" s="1"/>
  <c r="N67" i="11" a="1"/>
  <c r="N67" i="11" s="1"/>
  <c r="M67" i="11" a="1"/>
  <c r="M67" i="11" s="1"/>
  <c r="L67" i="11" a="1"/>
  <c r="L67" i="11" s="1"/>
  <c r="K67" i="11" a="1"/>
  <c r="K67" i="11" s="1"/>
  <c r="J67" i="11" a="1"/>
  <c r="J67" i="11" s="1"/>
  <c r="I67" i="11" a="1"/>
  <c r="I67" i="11" s="1"/>
  <c r="H67" i="11" a="1"/>
  <c r="H67" i="11" s="1"/>
  <c r="G67" i="11" a="1"/>
  <c r="G67" i="11" s="1"/>
  <c r="F67" i="11" a="1"/>
  <c r="F67" i="11" s="1"/>
  <c r="E67" i="11" a="1"/>
  <c r="E67" i="11" s="1"/>
  <c r="D67" i="11" a="1"/>
  <c r="D67" i="11" s="1"/>
  <c r="C67" i="11" a="1"/>
  <c r="C67" i="11" s="1"/>
  <c r="EH66" i="11" a="1"/>
  <c r="EH66" i="11" s="1"/>
  <c r="EG66" i="11" a="1"/>
  <c r="EG66" i="11" s="1"/>
  <c r="EF66" i="11" a="1"/>
  <c r="EF66" i="11" s="1"/>
  <c r="EE66" i="11" a="1"/>
  <c r="EE66" i="11" s="1"/>
  <c r="ED66" i="11" a="1"/>
  <c r="ED66" i="11" s="1"/>
  <c r="EC66" i="11" a="1"/>
  <c r="EC66" i="11" s="1"/>
  <c r="EB66" i="11" a="1"/>
  <c r="EB66" i="11" s="1"/>
  <c r="EA66" i="11" a="1"/>
  <c r="EA66" i="11" s="1"/>
  <c r="DZ66" i="11" a="1"/>
  <c r="DZ66" i="11" s="1"/>
  <c r="DY66" i="11" a="1"/>
  <c r="DY66" i="11" s="1"/>
  <c r="DX66" i="11" a="1"/>
  <c r="DX66" i="11" s="1"/>
  <c r="DW66" i="11" a="1"/>
  <c r="DW66" i="11" s="1"/>
  <c r="DV66" i="11" a="1"/>
  <c r="DV66" i="11" s="1"/>
  <c r="DU66" i="11" a="1"/>
  <c r="DU66" i="11" s="1"/>
  <c r="DT66" i="11" a="1"/>
  <c r="DT66" i="11" s="1"/>
  <c r="DS66" i="11" a="1"/>
  <c r="DS66" i="11" s="1"/>
  <c r="DR66" i="11" a="1"/>
  <c r="DR66" i="11" s="1"/>
  <c r="DQ66" i="11" a="1"/>
  <c r="DQ66" i="11" s="1"/>
  <c r="DP66" i="11" a="1"/>
  <c r="DP66" i="11" s="1"/>
  <c r="DO66" i="11" a="1"/>
  <c r="DO66" i="11" s="1"/>
  <c r="DN66" i="11" a="1"/>
  <c r="DN66" i="11" s="1"/>
  <c r="DM66" i="11" a="1"/>
  <c r="DM66" i="11" s="1"/>
  <c r="DL66" i="11" a="1"/>
  <c r="DL66" i="11" s="1"/>
  <c r="DK66" i="11" a="1"/>
  <c r="DK66" i="11" s="1"/>
  <c r="DJ66" i="11" a="1"/>
  <c r="DJ66" i="11" s="1"/>
  <c r="DI66" i="11" a="1"/>
  <c r="DI66" i="11" s="1"/>
  <c r="DH66" i="11" a="1"/>
  <c r="DH66" i="11" s="1"/>
  <c r="DG66" i="11" a="1"/>
  <c r="DG66" i="11" s="1"/>
  <c r="DF66" i="11" a="1"/>
  <c r="DF66" i="11" s="1"/>
  <c r="DE66" i="11" a="1"/>
  <c r="DE66" i="11" s="1"/>
  <c r="DD66" i="11" a="1"/>
  <c r="DD66" i="11" s="1"/>
  <c r="DC66" i="11" a="1"/>
  <c r="DC66" i="11" s="1"/>
  <c r="DB66" i="11" a="1"/>
  <c r="DB66" i="11" s="1"/>
  <c r="DA66" i="11" a="1"/>
  <c r="DA66" i="11" s="1"/>
  <c r="CZ66" i="11" a="1"/>
  <c r="CZ66" i="11" s="1"/>
  <c r="CY66" i="11" a="1"/>
  <c r="CY66" i="11" s="1"/>
  <c r="CX66" i="11" a="1"/>
  <c r="CX66" i="11" s="1"/>
  <c r="CW66" i="11" a="1"/>
  <c r="CW66" i="11" s="1"/>
  <c r="CV66" i="11" a="1"/>
  <c r="CV66" i="11" s="1"/>
  <c r="CU66" i="11" a="1"/>
  <c r="CU66" i="11" s="1"/>
  <c r="CT66" i="11" a="1"/>
  <c r="CT66" i="11" s="1"/>
  <c r="CS66" i="11" a="1"/>
  <c r="CS66" i="11" s="1"/>
  <c r="CR66" i="11" a="1"/>
  <c r="CR66" i="11" s="1"/>
  <c r="CQ66" i="11" a="1"/>
  <c r="CQ66" i="11" s="1"/>
  <c r="CP66" i="11" a="1"/>
  <c r="CP66" i="11" s="1"/>
  <c r="CO66" i="11" a="1"/>
  <c r="CO66" i="11" s="1"/>
  <c r="CN66" i="11" a="1"/>
  <c r="CN66" i="11" s="1"/>
  <c r="CM66" i="11" a="1"/>
  <c r="CM66" i="11" s="1"/>
  <c r="CL66" i="11" a="1"/>
  <c r="CL66" i="11" s="1"/>
  <c r="CK66" i="11" a="1"/>
  <c r="CK66" i="11" s="1"/>
  <c r="CJ66" i="11" a="1"/>
  <c r="CJ66" i="11" s="1"/>
  <c r="CI66" i="11" a="1"/>
  <c r="CI66" i="11" s="1"/>
  <c r="CH66" i="11" a="1"/>
  <c r="CH66" i="11" s="1"/>
  <c r="CG66" i="11" a="1"/>
  <c r="CG66" i="11" s="1"/>
  <c r="CF66" i="11" a="1"/>
  <c r="CF66" i="11" s="1"/>
  <c r="CE66" i="11" a="1"/>
  <c r="CE66" i="11" s="1"/>
  <c r="CD66" i="11" a="1"/>
  <c r="CD66" i="11" s="1"/>
  <c r="CC66" i="11" a="1"/>
  <c r="CC66" i="11" s="1"/>
  <c r="CB66" i="11" a="1"/>
  <c r="CB66" i="11" s="1"/>
  <c r="CA66" i="11" a="1"/>
  <c r="CA66" i="11" s="1"/>
  <c r="BZ66" i="11" a="1"/>
  <c r="BZ66" i="11" s="1"/>
  <c r="BY66" i="11" a="1"/>
  <c r="BY66" i="11" s="1"/>
  <c r="BX66" i="11" a="1"/>
  <c r="BX66" i="11" s="1"/>
  <c r="BW66" i="11" a="1"/>
  <c r="BW66" i="11" s="1"/>
  <c r="BV66" i="11" a="1"/>
  <c r="BV66" i="11" s="1"/>
  <c r="BU66" i="11" a="1"/>
  <c r="BU66" i="11" s="1"/>
  <c r="BT66" i="11" a="1"/>
  <c r="BT66" i="11" s="1"/>
  <c r="BS66" i="11" a="1"/>
  <c r="BS66" i="11" s="1"/>
  <c r="BR66" i="11" a="1"/>
  <c r="BR66" i="11" s="1"/>
  <c r="BQ66" i="11" a="1"/>
  <c r="BQ66" i="11" s="1"/>
  <c r="BP66" i="11" a="1"/>
  <c r="BP66" i="11" s="1"/>
  <c r="BO66" i="11" a="1"/>
  <c r="BO66" i="11" s="1"/>
  <c r="BN66" i="11" a="1"/>
  <c r="BN66" i="11" s="1"/>
  <c r="BM66" i="11" a="1"/>
  <c r="BM66" i="11" s="1"/>
  <c r="BL66" i="11" a="1"/>
  <c r="BL66" i="11" s="1"/>
  <c r="BK66" i="11" a="1"/>
  <c r="BK66" i="11" s="1"/>
  <c r="BJ66" i="11" a="1"/>
  <c r="BJ66" i="11" s="1"/>
  <c r="BI66" i="11" a="1"/>
  <c r="BI66" i="11" s="1"/>
  <c r="BH66" i="11" a="1"/>
  <c r="BH66" i="11" s="1"/>
  <c r="BF66" i="11" a="1"/>
  <c r="BF66" i="11" s="1"/>
  <c r="BE66" i="11" a="1"/>
  <c r="BE66" i="11" s="1"/>
  <c r="BD66" i="11" a="1"/>
  <c r="BD66" i="11" s="1"/>
  <c r="BC66" i="11" a="1"/>
  <c r="BC66" i="11" s="1"/>
  <c r="BB66" i="11" a="1"/>
  <c r="BB66" i="11" s="1"/>
  <c r="BA66" i="11" a="1"/>
  <c r="BA66" i="11" s="1"/>
  <c r="AZ66" i="11" a="1"/>
  <c r="AZ66" i="11" s="1"/>
  <c r="AY66" i="11" a="1"/>
  <c r="AY66" i="11" s="1"/>
  <c r="AX66" i="11" a="1"/>
  <c r="AX66" i="11" s="1"/>
  <c r="AW66" i="11" a="1"/>
  <c r="AW66" i="11" s="1"/>
  <c r="AV66" i="11" a="1"/>
  <c r="AV66" i="11" s="1"/>
  <c r="AU66" i="11" a="1"/>
  <c r="AU66" i="11" s="1"/>
  <c r="AT66" i="11" a="1"/>
  <c r="AT66" i="11" s="1"/>
  <c r="AS66" i="11" a="1"/>
  <c r="AS66" i="11" s="1"/>
  <c r="AR66" i="11" a="1"/>
  <c r="AR66" i="11" s="1"/>
  <c r="AQ66" i="11" a="1"/>
  <c r="AQ66" i="11" s="1"/>
  <c r="AP66" i="11" a="1"/>
  <c r="AP66" i="11" s="1"/>
  <c r="AO66" i="11" a="1"/>
  <c r="AO66" i="11" s="1"/>
  <c r="AN66" i="11" a="1"/>
  <c r="AN66" i="11" s="1"/>
  <c r="AM66" i="11" a="1"/>
  <c r="AM66" i="11" s="1"/>
  <c r="AL66" i="11" a="1"/>
  <c r="AL66" i="11" s="1"/>
  <c r="AK66" i="11" a="1"/>
  <c r="AK66" i="11" s="1"/>
  <c r="AJ66" i="11" a="1"/>
  <c r="AJ66" i="11" s="1"/>
  <c r="AI66" i="11" a="1"/>
  <c r="AI66" i="11" s="1"/>
  <c r="AH66" i="11" a="1"/>
  <c r="AH66" i="11" s="1"/>
  <c r="AG66" i="11" a="1"/>
  <c r="AG66" i="11" s="1"/>
  <c r="AF66" i="11" a="1"/>
  <c r="AF66" i="11" s="1"/>
  <c r="AE66" i="11" a="1"/>
  <c r="AE66" i="11" s="1"/>
  <c r="AD66" i="11" a="1"/>
  <c r="AD66" i="11" s="1"/>
  <c r="AC66" i="11" a="1"/>
  <c r="AC66" i="11" s="1"/>
  <c r="AB66" i="11" a="1"/>
  <c r="AB66" i="11" s="1"/>
  <c r="AA66" i="11" a="1"/>
  <c r="AA66" i="11" s="1"/>
  <c r="Z66" i="11" a="1"/>
  <c r="Z66" i="11" s="1"/>
  <c r="Y66" i="11" a="1"/>
  <c r="Y66" i="11" s="1"/>
  <c r="X66" i="11" a="1"/>
  <c r="X66" i="11" s="1"/>
  <c r="W66" i="11" a="1"/>
  <c r="W66" i="11" s="1"/>
  <c r="V66" i="11" a="1"/>
  <c r="V66" i="11" s="1"/>
  <c r="U66" i="11" a="1"/>
  <c r="U66" i="11" s="1"/>
  <c r="T66" i="11" a="1"/>
  <c r="T66" i="11" s="1"/>
  <c r="S66" i="11" a="1"/>
  <c r="S66" i="11" s="1"/>
  <c r="R66" i="11" a="1"/>
  <c r="R66" i="11" s="1"/>
  <c r="Q66" i="11" a="1"/>
  <c r="Q66" i="11" s="1"/>
  <c r="P66" i="11" a="1"/>
  <c r="P66" i="11" s="1"/>
  <c r="O66" i="11" a="1"/>
  <c r="O66" i="11" s="1"/>
  <c r="N66" i="11" a="1"/>
  <c r="N66" i="11" s="1"/>
  <c r="M66" i="11" a="1"/>
  <c r="M66" i="11" s="1"/>
  <c r="L66" i="11" a="1"/>
  <c r="L66" i="11" s="1"/>
  <c r="K66" i="11" a="1"/>
  <c r="K66" i="11" s="1"/>
  <c r="J66" i="11" a="1"/>
  <c r="J66" i="11" s="1"/>
  <c r="I66" i="11" a="1"/>
  <c r="I66" i="11" s="1"/>
  <c r="H66" i="11" a="1"/>
  <c r="H66" i="11" s="1"/>
  <c r="G66" i="11" a="1"/>
  <c r="G66" i="11" s="1"/>
  <c r="F66" i="11" a="1"/>
  <c r="F66" i="11" s="1"/>
  <c r="E66" i="11" a="1"/>
  <c r="E66" i="11" s="1"/>
  <c r="D66" i="11" a="1"/>
  <c r="D66" i="11" s="1"/>
  <c r="C66" i="11" a="1"/>
  <c r="C66" i="11" s="1"/>
  <c r="EH65" i="11" a="1"/>
  <c r="EH65" i="11" s="1"/>
  <c r="EG65" i="11" a="1"/>
  <c r="EG65" i="11" s="1"/>
  <c r="EF65" i="11" a="1"/>
  <c r="EF65" i="11" s="1"/>
  <c r="EE65" i="11" a="1"/>
  <c r="EE65" i="11" s="1"/>
  <c r="ED65" i="11" a="1"/>
  <c r="ED65" i="11" s="1"/>
  <c r="EC65" i="11" a="1"/>
  <c r="EC65" i="11" s="1"/>
  <c r="EB65" i="11" a="1"/>
  <c r="EB65" i="11" s="1"/>
  <c r="EA65" i="11" a="1"/>
  <c r="EA65" i="11" s="1"/>
  <c r="DZ65" i="11" a="1"/>
  <c r="DZ65" i="11" s="1"/>
  <c r="DY65" i="11" a="1"/>
  <c r="DY65" i="11" s="1"/>
  <c r="DX65" i="11" a="1"/>
  <c r="DX65" i="11" s="1"/>
  <c r="DW65" i="11" a="1"/>
  <c r="DW65" i="11" s="1"/>
  <c r="DV65" i="11" a="1"/>
  <c r="DV65" i="11" s="1"/>
  <c r="DU65" i="11" a="1"/>
  <c r="DU65" i="11" s="1"/>
  <c r="DT65" i="11" a="1"/>
  <c r="DT65" i="11" s="1"/>
  <c r="DS65" i="11" a="1"/>
  <c r="DS65" i="11" s="1"/>
  <c r="DR65" i="11" a="1"/>
  <c r="DR65" i="11" s="1"/>
  <c r="DQ65" i="11" a="1"/>
  <c r="DQ65" i="11" s="1"/>
  <c r="DP65" i="11" a="1"/>
  <c r="DP65" i="11" s="1"/>
  <c r="DO65" i="11" a="1"/>
  <c r="DO65" i="11" s="1"/>
  <c r="DN65" i="11" a="1"/>
  <c r="DN65" i="11" s="1"/>
  <c r="DM65" i="11" a="1"/>
  <c r="DM65" i="11" s="1"/>
  <c r="DL65" i="11" a="1"/>
  <c r="DL65" i="11" s="1"/>
  <c r="DK65" i="11" a="1"/>
  <c r="DK65" i="11" s="1"/>
  <c r="DJ65" i="11" a="1"/>
  <c r="DJ65" i="11" s="1"/>
  <c r="DI65" i="11" a="1"/>
  <c r="DI65" i="11" s="1"/>
  <c r="DH65" i="11" a="1"/>
  <c r="DH65" i="11" s="1"/>
  <c r="DG65" i="11" a="1"/>
  <c r="DG65" i="11" s="1"/>
  <c r="DF65" i="11" a="1"/>
  <c r="DF65" i="11" s="1"/>
  <c r="DE65" i="11" a="1"/>
  <c r="DE65" i="11" s="1"/>
  <c r="DD65" i="11" a="1"/>
  <c r="DD65" i="11" s="1"/>
  <c r="DC65" i="11" a="1"/>
  <c r="DC65" i="11" s="1"/>
  <c r="DB65" i="11" a="1"/>
  <c r="DB65" i="11" s="1"/>
  <c r="DA65" i="11" a="1"/>
  <c r="DA65" i="11" s="1"/>
  <c r="CZ65" i="11" a="1"/>
  <c r="CZ65" i="11" s="1"/>
  <c r="CY65" i="11" a="1"/>
  <c r="CY65" i="11" s="1"/>
  <c r="CX65" i="11" a="1"/>
  <c r="CX65" i="11" s="1"/>
  <c r="CW65" i="11" a="1"/>
  <c r="CW65" i="11" s="1"/>
  <c r="CV65" i="11" a="1"/>
  <c r="CV65" i="11" s="1"/>
  <c r="CU65" i="11" a="1"/>
  <c r="CU65" i="11" s="1"/>
  <c r="CT65" i="11" a="1"/>
  <c r="CT65" i="11" s="1"/>
  <c r="CS65" i="11" a="1"/>
  <c r="CS65" i="11" s="1"/>
  <c r="CR65" i="11" a="1"/>
  <c r="CR65" i="11" s="1"/>
  <c r="CQ65" i="11" a="1"/>
  <c r="CQ65" i="11" s="1"/>
  <c r="CP65" i="11" a="1"/>
  <c r="CP65" i="11" s="1"/>
  <c r="CO65" i="11" a="1"/>
  <c r="CO65" i="11" s="1"/>
  <c r="CN65" i="11" a="1"/>
  <c r="CN65" i="11" s="1"/>
  <c r="CM65" i="11" a="1"/>
  <c r="CM65" i="11" s="1"/>
  <c r="CL65" i="11" a="1"/>
  <c r="CL65" i="11" s="1"/>
  <c r="CK65" i="11" a="1"/>
  <c r="CK65" i="11" s="1"/>
  <c r="CJ65" i="11" a="1"/>
  <c r="CJ65" i="11" s="1"/>
  <c r="CI65" i="11" a="1"/>
  <c r="CI65" i="11" s="1"/>
  <c r="CH65" i="11" a="1"/>
  <c r="CH65" i="11" s="1"/>
  <c r="CG65" i="11" a="1"/>
  <c r="CG65" i="11" s="1"/>
  <c r="CF65" i="11" a="1"/>
  <c r="CF65" i="11" s="1"/>
  <c r="CE65" i="11" a="1"/>
  <c r="CE65" i="11" s="1"/>
  <c r="CD65" i="11" a="1"/>
  <c r="CD65" i="11" s="1"/>
  <c r="CC65" i="11" a="1"/>
  <c r="CC65" i="11" s="1"/>
  <c r="CB65" i="11" a="1"/>
  <c r="CB65" i="11" s="1"/>
  <c r="CA65" i="11" a="1"/>
  <c r="CA65" i="11" s="1"/>
  <c r="BZ65" i="11" a="1"/>
  <c r="BZ65" i="11" s="1"/>
  <c r="BY65" i="11" a="1"/>
  <c r="BY65" i="11" s="1"/>
  <c r="BX65" i="11" a="1"/>
  <c r="BX65" i="11" s="1"/>
  <c r="BW65" i="11" a="1"/>
  <c r="BW65" i="11" s="1"/>
  <c r="BV65" i="11" a="1"/>
  <c r="BV65" i="11" s="1"/>
  <c r="BU65" i="11" a="1"/>
  <c r="BU65" i="11" s="1"/>
  <c r="BT65" i="11" a="1"/>
  <c r="BT65" i="11" s="1"/>
  <c r="BS65" i="11" a="1"/>
  <c r="BS65" i="11" s="1"/>
  <c r="BR65" i="11" a="1"/>
  <c r="BR65" i="11" s="1"/>
  <c r="BQ65" i="11" a="1"/>
  <c r="BQ65" i="11" s="1"/>
  <c r="BP65" i="11" a="1"/>
  <c r="BP65" i="11" s="1"/>
  <c r="BO65" i="11" a="1"/>
  <c r="BO65" i="11" s="1"/>
  <c r="BN65" i="11" a="1"/>
  <c r="BN65" i="11" s="1"/>
  <c r="BM65" i="11" a="1"/>
  <c r="BM65" i="11" s="1"/>
  <c r="BL65" i="11" a="1"/>
  <c r="BL65" i="11" s="1"/>
  <c r="BK65" i="11" a="1"/>
  <c r="BK65" i="11" s="1"/>
  <c r="BJ65" i="11" a="1"/>
  <c r="BJ65" i="11" s="1"/>
  <c r="BI65" i="11" a="1"/>
  <c r="BI65" i="11" s="1"/>
  <c r="BH65" i="11" a="1"/>
  <c r="BH65" i="11" s="1"/>
  <c r="BG65" i="11" a="1"/>
  <c r="BG65" i="11" s="1"/>
  <c r="BE65" i="11" a="1"/>
  <c r="BE65" i="11" s="1"/>
  <c r="BD65" i="11" a="1"/>
  <c r="BD65" i="11" s="1"/>
  <c r="BC65" i="11" a="1"/>
  <c r="BC65" i="11" s="1"/>
  <c r="BB65" i="11" a="1"/>
  <c r="BB65" i="11" s="1"/>
  <c r="BA65" i="11" a="1"/>
  <c r="BA65" i="11" s="1"/>
  <c r="AZ65" i="11" a="1"/>
  <c r="AZ65" i="11" s="1"/>
  <c r="AY65" i="11" a="1"/>
  <c r="AY65" i="11" s="1"/>
  <c r="AX65" i="11" a="1"/>
  <c r="AX65" i="11" s="1"/>
  <c r="AW65" i="11" a="1"/>
  <c r="AW65" i="11" s="1"/>
  <c r="AV65" i="11" a="1"/>
  <c r="AV65" i="11" s="1"/>
  <c r="AU65" i="11" a="1"/>
  <c r="AU65" i="11" s="1"/>
  <c r="AT65" i="11" a="1"/>
  <c r="AT65" i="11" s="1"/>
  <c r="AS65" i="11" a="1"/>
  <c r="AS65" i="11" s="1"/>
  <c r="AR65" i="11" a="1"/>
  <c r="AR65" i="11" s="1"/>
  <c r="AQ65" i="11" a="1"/>
  <c r="AQ65" i="11" s="1"/>
  <c r="AP65" i="11" a="1"/>
  <c r="AP65" i="11" s="1"/>
  <c r="AO65" i="11" a="1"/>
  <c r="AO65" i="11" s="1"/>
  <c r="AN65" i="11" a="1"/>
  <c r="AN65" i="11" s="1"/>
  <c r="AM65" i="11" a="1"/>
  <c r="AM65" i="11" s="1"/>
  <c r="AL65" i="11" a="1"/>
  <c r="AL65" i="11" s="1"/>
  <c r="AK65" i="11" a="1"/>
  <c r="AK65" i="11" s="1"/>
  <c r="AJ65" i="11" a="1"/>
  <c r="AJ65" i="11" s="1"/>
  <c r="AI65" i="11" a="1"/>
  <c r="AI65" i="11" s="1"/>
  <c r="AH65" i="11" a="1"/>
  <c r="AH65" i="11" s="1"/>
  <c r="AG65" i="11" a="1"/>
  <c r="AG65" i="11" s="1"/>
  <c r="AF65" i="11" a="1"/>
  <c r="AF65" i="11" s="1"/>
  <c r="AE65" i="11" a="1"/>
  <c r="AE65" i="11" s="1"/>
  <c r="AD65" i="11" a="1"/>
  <c r="AD65" i="11" s="1"/>
  <c r="AC65" i="11" a="1"/>
  <c r="AC65" i="11" s="1"/>
  <c r="AB65" i="11" a="1"/>
  <c r="AB65" i="11" s="1"/>
  <c r="AA65" i="11" a="1"/>
  <c r="AA65" i="11" s="1"/>
  <c r="Z65" i="11" a="1"/>
  <c r="Z65" i="11" s="1"/>
  <c r="Y65" i="11" a="1"/>
  <c r="Y65" i="11" s="1"/>
  <c r="X65" i="11" a="1"/>
  <c r="X65" i="11" s="1"/>
  <c r="W65" i="11" a="1"/>
  <c r="W65" i="11" s="1"/>
  <c r="V65" i="11" a="1"/>
  <c r="V65" i="11" s="1"/>
  <c r="U65" i="11" a="1"/>
  <c r="U65" i="11" s="1"/>
  <c r="T65" i="11" a="1"/>
  <c r="T65" i="11" s="1"/>
  <c r="S65" i="11" a="1"/>
  <c r="S65" i="11" s="1"/>
  <c r="R65" i="11" a="1"/>
  <c r="R65" i="11" s="1"/>
  <c r="Q65" i="11" a="1"/>
  <c r="Q65" i="11" s="1"/>
  <c r="P65" i="11" a="1"/>
  <c r="P65" i="11" s="1"/>
  <c r="O65" i="11" a="1"/>
  <c r="O65" i="11" s="1"/>
  <c r="N65" i="11" a="1"/>
  <c r="N65" i="11" s="1"/>
  <c r="M65" i="11" a="1"/>
  <c r="M65" i="11" s="1"/>
  <c r="L65" i="11" a="1"/>
  <c r="L65" i="11" s="1"/>
  <c r="K65" i="11" a="1"/>
  <c r="K65" i="11" s="1"/>
  <c r="J65" i="11" a="1"/>
  <c r="J65" i="11" s="1"/>
  <c r="I65" i="11" a="1"/>
  <c r="I65" i="11" s="1"/>
  <c r="H65" i="11" a="1"/>
  <c r="H65" i="11" s="1"/>
  <c r="G65" i="11" a="1"/>
  <c r="G65" i="11" s="1"/>
  <c r="F65" i="11" a="1"/>
  <c r="F65" i="11" s="1"/>
  <c r="E65" i="11" a="1"/>
  <c r="E65" i="11" s="1"/>
  <c r="D65" i="11" a="1"/>
  <c r="D65" i="11" s="1"/>
  <c r="C65" i="11" a="1"/>
  <c r="C65" i="11" s="1"/>
  <c r="EH64" i="11" a="1"/>
  <c r="EH64" i="11" s="1"/>
  <c r="EG64" i="11" a="1"/>
  <c r="EG64" i="11" s="1"/>
  <c r="EF64" i="11" a="1"/>
  <c r="EF64" i="11" s="1"/>
  <c r="EE64" i="11" a="1"/>
  <c r="EE64" i="11" s="1"/>
  <c r="ED64" i="11" a="1"/>
  <c r="ED64" i="11" s="1"/>
  <c r="EC64" i="11" a="1"/>
  <c r="EC64" i="11" s="1"/>
  <c r="EB64" i="11" a="1"/>
  <c r="EB64" i="11" s="1"/>
  <c r="EA64" i="11" a="1"/>
  <c r="EA64" i="11" s="1"/>
  <c r="DZ64" i="11" a="1"/>
  <c r="DZ64" i="11" s="1"/>
  <c r="DY64" i="11" a="1"/>
  <c r="DY64" i="11" s="1"/>
  <c r="DX64" i="11" a="1"/>
  <c r="DX64" i="11" s="1"/>
  <c r="DW64" i="11" a="1"/>
  <c r="DW64" i="11" s="1"/>
  <c r="DV64" i="11" a="1"/>
  <c r="DV64" i="11" s="1"/>
  <c r="DU64" i="11" a="1"/>
  <c r="DU64" i="11" s="1"/>
  <c r="DT64" i="11" a="1"/>
  <c r="DT64" i="11" s="1"/>
  <c r="DS64" i="11" a="1"/>
  <c r="DS64" i="11" s="1"/>
  <c r="DR64" i="11" a="1"/>
  <c r="DR64" i="11" s="1"/>
  <c r="DQ64" i="11" a="1"/>
  <c r="DQ64" i="11" s="1"/>
  <c r="DP64" i="11" a="1"/>
  <c r="DP64" i="11" s="1"/>
  <c r="DO64" i="11" a="1"/>
  <c r="DO64" i="11" s="1"/>
  <c r="DN64" i="11" a="1"/>
  <c r="DN64" i="11" s="1"/>
  <c r="DM64" i="11" a="1"/>
  <c r="DM64" i="11" s="1"/>
  <c r="DL64" i="11" a="1"/>
  <c r="DL64" i="11" s="1"/>
  <c r="DK64" i="11" a="1"/>
  <c r="DK64" i="11" s="1"/>
  <c r="DJ64" i="11" a="1"/>
  <c r="DJ64" i="11" s="1"/>
  <c r="DI64" i="11" a="1"/>
  <c r="DI64" i="11" s="1"/>
  <c r="DH64" i="11" a="1"/>
  <c r="DH64" i="11" s="1"/>
  <c r="DG64" i="11" a="1"/>
  <c r="DG64" i="11" s="1"/>
  <c r="DF64" i="11" a="1"/>
  <c r="DF64" i="11" s="1"/>
  <c r="DE64" i="11" a="1"/>
  <c r="DE64" i="11" s="1"/>
  <c r="DD64" i="11" a="1"/>
  <c r="DD64" i="11" s="1"/>
  <c r="DC64" i="11" a="1"/>
  <c r="DC64" i="11" s="1"/>
  <c r="DB64" i="11" a="1"/>
  <c r="DB64" i="11" s="1"/>
  <c r="DA64" i="11" a="1"/>
  <c r="DA64" i="11" s="1"/>
  <c r="CZ64" i="11" a="1"/>
  <c r="CZ64" i="11" s="1"/>
  <c r="CY64" i="11" a="1"/>
  <c r="CY64" i="11" s="1"/>
  <c r="CX64" i="11" a="1"/>
  <c r="CX64" i="11" s="1"/>
  <c r="CW64" i="11" a="1"/>
  <c r="CW64" i="11" s="1"/>
  <c r="CV64" i="11" a="1"/>
  <c r="CV64" i="11" s="1"/>
  <c r="CU64" i="11" a="1"/>
  <c r="CU64" i="11" s="1"/>
  <c r="CT64" i="11" a="1"/>
  <c r="CT64" i="11" s="1"/>
  <c r="CS64" i="11" a="1"/>
  <c r="CS64" i="11" s="1"/>
  <c r="CR64" i="11" a="1"/>
  <c r="CR64" i="11" s="1"/>
  <c r="CQ64" i="11" a="1"/>
  <c r="CQ64" i="11" s="1"/>
  <c r="CP64" i="11" a="1"/>
  <c r="CP64" i="11" s="1"/>
  <c r="CO64" i="11" a="1"/>
  <c r="CO64" i="11" s="1"/>
  <c r="CN64" i="11" a="1"/>
  <c r="CN64" i="11" s="1"/>
  <c r="CM64" i="11" a="1"/>
  <c r="CM64" i="11" s="1"/>
  <c r="CL64" i="11" a="1"/>
  <c r="CL64" i="11" s="1"/>
  <c r="CK64" i="11" a="1"/>
  <c r="CK64" i="11" s="1"/>
  <c r="CJ64" i="11" a="1"/>
  <c r="CJ64" i="11" s="1"/>
  <c r="CI64" i="11" a="1"/>
  <c r="CI64" i="11" s="1"/>
  <c r="CH64" i="11" a="1"/>
  <c r="CH64" i="11" s="1"/>
  <c r="CG64" i="11" a="1"/>
  <c r="CG64" i="11" s="1"/>
  <c r="CF64" i="11" a="1"/>
  <c r="CF64" i="11" s="1"/>
  <c r="CE64" i="11" a="1"/>
  <c r="CE64" i="11" s="1"/>
  <c r="CD64" i="11" a="1"/>
  <c r="CD64" i="11" s="1"/>
  <c r="CC64" i="11" a="1"/>
  <c r="CC64" i="11" s="1"/>
  <c r="CB64" i="11" a="1"/>
  <c r="CB64" i="11" s="1"/>
  <c r="CA64" i="11" a="1"/>
  <c r="CA64" i="11" s="1"/>
  <c r="BZ64" i="11" a="1"/>
  <c r="BZ64" i="11" s="1"/>
  <c r="BY64" i="11" a="1"/>
  <c r="BY64" i="11" s="1"/>
  <c r="BX64" i="11" a="1"/>
  <c r="BX64" i="11" s="1"/>
  <c r="BW64" i="11" a="1"/>
  <c r="BW64" i="11" s="1"/>
  <c r="BV64" i="11" a="1"/>
  <c r="BV64" i="11" s="1"/>
  <c r="BU64" i="11" a="1"/>
  <c r="BU64" i="11" s="1"/>
  <c r="BT64" i="11" a="1"/>
  <c r="BT64" i="11" s="1"/>
  <c r="BS64" i="11" a="1"/>
  <c r="BS64" i="11" s="1"/>
  <c r="BR64" i="11" a="1"/>
  <c r="BR64" i="11" s="1"/>
  <c r="BQ64" i="11" a="1"/>
  <c r="BQ64" i="11" s="1"/>
  <c r="BP64" i="11" a="1"/>
  <c r="BP64" i="11" s="1"/>
  <c r="BO64" i="11" a="1"/>
  <c r="BO64" i="11" s="1"/>
  <c r="BN64" i="11" a="1"/>
  <c r="BN64" i="11" s="1"/>
  <c r="BM64" i="11" a="1"/>
  <c r="BM64" i="11" s="1"/>
  <c r="BL64" i="11" a="1"/>
  <c r="BL64" i="11" s="1"/>
  <c r="BK64" i="11" a="1"/>
  <c r="BK64" i="11" s="1"/>
  <c r="BJ64" i="11" a="1"/>
  <c r="BJ64" i="11" s="1"/>
  <c r="BI64" i="11" a="1"/>
  <c r="BI64" i="11" s="1"/>
  <c r="BH64" i="11" a="1"/>
  <c r="BH64" i="11" s="1"/>
  <c r="BG64" i="11" a="1"/>
  <c r="BG64" i="11" s="1"/>
  <c r="BF64" i="11" a="1"/>
  <c r="BF64" i="11" s="1"/>
  <c r="BD64" i="11" a="1"/>
  <c r="BD64" i="11" s="1"/>
  <c r="BC64" i="11" a="1"/>
  <c r="BC64" i="11" s="1"/>
  <c r="BB64" i="11" a="1"/>
  <c r="BB64" i="11" s="1"/>
  <c r="BA64" i="11" a="1"/>
  <c r="BA64" i="11" s="1"/>
  <c r="AZ64" i="11" a="1"/>
  <c r="AZ64" i="11" s="1"/>
  <c r="AY64" i="11" a="1"/>
  <c r="AY64" i="11" s="1"/>
  <c r="AX64" i="11" a="1"/>
  <c r="AX64" i="11" s="1"/>
  <c r="AW64" i="11" a="1"/>
  <c r="AW64" i="11" s="1"/>
  <c r="AV64" i="11" a="1"/>
  <c r="AV64" i="11" s="1"/>
  <c r="AU64" i="11" a="1"/>
  <c r="AU64" i="11" s="1"/>
  <c r="AT64" i="11" a="1"/>
  <c r="AT64" i="11" s="1"/>
  <c r="AS64" i="11" a="1"/>
  <c r="AS64" i="11" s="1"/>
  <c r="AR64" i="11" a="1"/>
  <c r="AR64" i="11" s="1"/>
  <c r="AQ64" i="11" a="1"/>
  <c r="AQ64" i="11" s="1"/>
  <c r="AP64" i="11" a="1"/>
  <c r="AP64" i="11" s="1"/>
  <c r="AO64" i="11" a="1"/>
  <c r="AO64" i="11" s="1"/>
  <c r="AN64" i="11" a="1"/>
  <c r="AN64" i="11" s="1"/>
  <c r="AM64" i="11" a="1"/>
  <c r="AM64" i="11" s="1"/>
  <c r="AL64" i="11" a="1"/>
  <c r="AL64" i="11" s="1"/>
  <c r="AK64" i="11" a="1"/>
  <c r="AK64" i="11" s="1"/>
  <c r="AJ64" i="11" a="1"/>
  <c r="AJ64" i="11" s="1"/>
  <c r="AI64" i="11" a="1"/>
  <c r="AI64" i="11" s="1"/>
  <c r="AH64" i="11" a="1"/>
  <c r="AH64" i="11" s="1"/>
  <c r="AG64" i="11" a="1"/>
  <c r="AG64" i="11" s="1"/>
  <c r="AF64" i="11" a="1"/>
  <c r="AF64" i="11" s="1"/>
  <c r="AE64" i="11" a="1"/>
  <c r="AE64" i="11" s="1"/>
  <c r="AD64" i="11" a="1"/>
  <c r="AD64" i="11" s="1"/>
  <c r="AC64" i="11" a="1"/>
  <c r="AC64" i="11" s="1"/>
  <c r="AB64" i="11" a="1"/>
  <c r="AB64" i="11" s="1"/>
  <c r="AA64" i="11" a="1"/>
  <c r="AA64" i="11" s="1"/>
  <c r="Z64" i="11" a="1"/>
  <c r="Z64" i="11" s="1"/>
  <c r="Y64" i="11" a="1"/>
  <c r="Y64" i="11" s="1"/>
  <c r="X64" i="11" a="1"/>
  <c r="X64" i="11" s="1"/>
  <c r="W64" i="11" a="1"/>
  <c r="W64" i="11" s="1"/>
  <c r="V64" i="11" a="1"/>
  <c r="V64" i="11" s="1"/>
  <c r="U64" i="11" a="1"/>
  <c r="U64" i="11" s="1"/>
  <c r="T64" i="11" a="1"/>
  <c r="T64" i="11" s="1"/>
  <c r="S64" i="11" a="1"/>
  <c r="S64" i="11" s="1"/>
  <c r="R64" i="11" a="1"/>
  <c r="R64" i="11" s="1"/>
  <c r="Q64" i="11" a="1"/>
  <c r="Q64" i="11" s="1"/>
  <c r="P64" i="11" a="1"/>
  <c r="P64" i="11" s="1"/>
  <c r="O64" i="11" a="1"/>
  <c r="O64" i="11" s="1"/>
  <c r="N64" i="11" a="1"/>
  <c r="N64" i="11" s="1"/>
  <c r="M64" i="11" a="1"/>
  <c r="M64" i="11" s="1"/>
  <c r="L64" i="11" a="1"/>
  <c r="L64" i="11" s="1"/>
  <c r="K64" i="11" a="1"/>
  <c r="K64" i="11" s="1"/>
  <c r="J64" i="11" a="1"/>
  <c r="J64" i="11" s="1"/>
  <c r="I64" i="11" a="1"/>
  <c r="I64" i="11" s="1"/>
  <c r="H64" i="11" a="1"/>
  <c r="H64" i="11" s="1"/>
  <c r="G64" i="11" a="1"/>
  <c r="G64" i="11" s="1"/>
  <c r="F64" i="11" a="1"/>
  <c r="F64" i="11" s="1"/>
  <c r="E64" i="11" a="1"/>
  <c r="E64" i="11" s="1"/>
  <c r="D64" i="11" a="1"/>
  <c r="D64" i="11" s="1"/>
  <c r="C64" i="11" a="1"/>
  <c r="C64" i="11" s="1"/>
  <c r="EH63" i="11" a="1"/>
  <c r="EH63" i="11" s="1"/>
  <c r="EG63" i="11" a="1"/>
  <c r="EG63" i="11" s="1"/>
  <c r="EF63" i="11" a="1"/>
  <c r="EF63" i="11" s="1"/>
  <c r="EE63" i="11" a="1"/>
  <c r="EE63" i="11" s="1"/>
  <c r="ED63" i="11" a="1"/>
  <c r="ED63" i="11" s="1"/>
  <c r="EC63" i="11" a="1"/>
  <c r="EC63" i="11" s="1"/>
  <c r="EB63" i="11" a="1"/>
  <c r="EB63" i="11" s="1"/>
  <c r="EA63" i="11" a="1"/>
  <c r="EA63" i="11" s="1"/>
  <c r="DZ63" i="11" a="1"/>
  <c r="DZ63" i="11" s="1"/>
  <c r="DY63" i="11" a="1"/>
  <c r="DY63" i="11" s="1"/>
  <c r="DX63" i="11" a="1"/>
  <c r="DX63" i="11" s="1"/>
  <c r="DW63" i="11" a="1"/>
  <c r="DW63" i="11" s="1"/>
  <c r="DV63" i="11" a="1"/>
  <c r="DV63" i="11" s="1"/>
  <c r="DU63" i="11" a="1"/>
  <c r="DU63" i="11" s="1"/>
  <c r="DT63" i="11" a="1"/>
  <c r="DT63" i="11" s="1"/>
  <c r="DS63" i="11" a="1"/>
  <c r="DS63" i="11" s="1"/>
  <c r="DR63" i="11" a="1"/>
  <c r="DR63" i="11" s="1"/>
  <c r="DQ63" i="11" a="1"/>
  <c r="DQ63" i="11" s="1"/>
  <c r="DP63" i="11" a="1"/>
  <c r="DP63" i="11" s="1"/>
  <c r="DO63" i="11" a="1"/>
  <c r="DO63" i="11" s="1"/>
  <c r="DN63" i="11" a="1"/>
  <c r="DN63" i="11" s="1"/>
  <c r="DM63" i="11" a="1"/>
  <c r="DM63" i="11" s="1"/>
  <c r="DL63" i="11" a="1"/>
  <c r="DL63" i="11" s="1"/>
  <c r="DK63" i="11" a="1"/>
  <c r="DK63" i="11" s="1"/>
  <c r="DJ63" i="11" a="1"/>
  <c r="DJ63" i="11" s="1"/>
  <c r="DI63" i="11" a="1"/>
  <c r="DI63" i="11" s="1"/>
  <c r="DH63" i="11" a="1"/>
  <c r="DH63" i="11" s="1"/>
  <c r="DG63" i="11" a="1"/>
  <c r="DG63" i="11" s="1"/>
  <c r="DF63" i="11" a="1"/>
  <c r="DF63" i="11" s="1"/>
  <c r="DE63" i="11" a="1"/>
  <c r="DE63" i="11" s="1"/>
  <c r="DD63" i="11" a="1"/>
  <c r="DD63" i="11" s="1"/>
  <c r="DC63" i="11" a="1"/>
  <c r="DC63" i="11" s="1"/>
  <c r="DB63" i="11" a="1"/>
  <c r="DB63" i="11" s="1"/>
  <c r="DA63" i="11" a="1"/>
  <c r="DA63" i="11" s="1"/>
  <c r="CZ63" i="11" a="1"/>
  <c r="CZ63" i="11" s="1"/>
  <c r="CY63" i="11" a="1"/>
  <c r="CY63" i="11" s="1"/>
  <c r="CX63" i="11" a="1"/>
  <c r="CX63" i="11" s="1"/>
  <c r="CW63" i="11" a="1"/>
  <c r="CW63" i="11" s="1"/>
  <c r="CV63" i="11" a="1"/>
  <c r="CV63" i="11" s="1"/>
  <c r="CU63" i="11" a="1"/>
  <c r="CU63" i="11" s="1"/>
  <c r="CT63" i="11" a="1"/>
  <c r="CT63" i="11" s="1"/>
  <c r="CS63" i="11" a="1"/>
  <c r="CS63" i="11" s="1"/>
  <c r="CR63" i="11" a="1"/>
  <c r="CR63" i="11" s="1"/>
  <c r="CQ63" i="11" a="1"/>
  <c r="CQ63" i="11" s="1"/>
  <c r="CP63" i="11" a="1"/>
  <c r="CP63" i="11" s="1"/>
  <c r="CO63" i="11" a="1"/>
  <c r="CO63" i="11" s="1"/>
  <c r="CN63" i="11" a="1"/>
  <c r="CN63" i="11" s="1"/>
  <c r="CM63" i="11" a="1"/>
  <c r="CM63" i="11" s="1"/>
  <c r="CL63" i="11" a="1"/>
  <c r="CL63" i="11" s="1"/>
  <c r="CK63" i="11" a="1"/>
  <c r="CK63" i="11" s="1"/>
  <c r="CJ63" i="11" a="1"/>
  <c r="CJ63" i="11" s="1"/>
  <c r="CI63" i="11" a="1"/>
  <c r="CI63" i="11" s="1"/>
  <c r="CH63" i="11" a="1"/>
  <c r="CH63" i="11" s="1"/>
  <c r="CG63" i="11" a="1"/>
  <c r="CG63" i="11" s="1"/>
  <c r="CF63" i="11" a="1"/>
  <c r="CF63" i="11" s="1"/>
  <c r="CE63" i="11" a="1"/>
  <c r="CE63" i="11" s="1"/>
  <c r="CD63" i="11" a="1"/>
  <c r="CD63" i="11" s="1"/>
  <c r="CC63" i="11" a="1"/>
  <c r="CC63" i="11" s="1"/>
  <c r="CB63" i="11" a="1"/>
  <c r="CB63" i="11" s="1"/>
  <c r="CA63" i="11" a="1"/>
  <c r="CA63" i="11" s="1"/>
  <c r="BZ63" i="11" a="1"/>
  <c r="BZ63" i="11" s="1"/>
  <c r="BY63" i="11" a="1"/>
  <c r="BY63" i="11" s="1"/>
  <c r="BX63" i="11" a="1"/>
  <c r="BX63" i="11" s="1"/>
  <c r="BW63" i="11" a="1"/>
  <c r="BW63" i="11" s="1"/>
  <c r="BV63" i="11" a="1"/>
  <c r="BV63" i="11" s="1"/>
  <c r="BU63" i="11" a="1"/>
  <c r="BU63" i="11" s="1"/>
  <c r="BT63" i="11" a="1"/>
  <c r="BT63" i="11" s="1"/>
  <c r="BS63" i="11" a="1"/>
  <c r="BS63" i="11" s="1"/>
  <c r="BR63" i="11" a="1"/>
  <c r="BR63" i="11" s="1"/>
  <c r="BQ63" i="11" a="1"/>
  <c r="BQ63" i="11" s="1"/>
  <c r="BP63" i="11" a="1"/>
  <c r="BP63" i="11" s="1"/>
  <c r="BO63" i="11" a="1"/>
  <c r="BO63" i="11" s="1"/>
  <c r="BN63" i="11" a="1"/>
  <c r="BN63" i="11" s="1"/>
  <c r="BM63" i="11" a="1"/>
  <c r="BM63" i="11" s="1"/>
  <c r="BL63" i="11" a="1"/>
  <c r="BL63" i="11" s="1"/>
  <c r="BK63" i="11" a="1"/>
  <c r="BK63" i="11" s="1"/>
  <c r="BJ63" i="11" a="1"/>
  <c r="BJ63" i="11" s="1"/>
  <c r="BI63" i="11" a="1"/>
  <c r="BI63" i="11" s="1"/>
  <c r="BH63" i="11" a="1"/>
  <c r="BH63" i="11" s="1"/>
  <c r="BG63" i="11" a="1"/>
  <c r="BG63" i="11" s="1"/>
  <c r="BF63" i="11" a="1"/>
  <c r="BF63" i="11" s="1"/>
  <c r="BE63" i="11" a="1"/>
  <c r="BE63" i="11" s="1"/>
  <c r="BC63" i="11" a="1"/>
  <c r="BC63" i="11" s="1"/>
  <c r="BB63" i="11" a="1"/>
  <c r="BB63" i="11" s="1"/>
  <c r="BA63" i="11" a="1"/>
  <c r="BA63" i="11" s="1"/>
  <c r="AZ63" i="11" a="1"/>
  <c r="AZ63" i="11" s="1"/>
  <c r="AY63" i="11" a="1"/>
  <c r="AY63" i="11" s="1"/>
  <c r="AX63" i="11" a="1"/>
  <c r="AX63" i="11" s="1"/>
  <c r="AW63" i="11" a="1"/>
  <c r="AW63" i="11" s="1"/>
  <c r="AV63" i="11" a="1"/>
  <c r="AV63" i="11" s="1"/>
  <c r="AU63" i="11" a="1"/>
  <c r="AU63" i="11" s="1"/>
  <c r="AT63" i="11" a="1"/>
  <c r="AT63" i="11" s="1"/>
  <c r="AS63" i="11" a="1"/>
  <c r="AS63" i="11" s="1"/>
  <c r="AR63" i="11" a="1"/>
  <c r="AR63" i="11" s="1"/>
  <c r="AQ63" i="11" a="1"/>
  <c r="AQ63" i="11" s="1"/>
  <c r="AP63" i="11" a="1"/>
  <c r="AP63" i="11" s="1"/>
  <c r="AO63" i="11" a="1"/>
  <c r="AO63" i="11" s="1"/>
  <c r="AN63" i="11" a="1"/>
  <c r="AN63" i="11" s="1"/>
  <c r="AM63" i="11" a="1"/>
  <c r="AM63" i="11" s="1"/>
  <c r="AL63" i="11" a="1"/>
  <c r="AL63" i="11" s="1"/>
  <c r="AK63" i="11" a="1"/>
  <c r="AK63" i="11" s="1"/>
  <c r="AJ63" i="11" a="1"/>
  <c r="AJ63" i="11" s="1"/>
  <c r="AI63" i="11" a="1"/>
  <c r="AI63" i="11" s="1"/>
  <c r="AH63" i="11" a="1"/>
  <c r="AH63" i="11" s="1"/>
  <c r="AG63" i="11" a="1"/>
  <c r="AG63" i="11" s="1"/>
  <c r="AF63" i="11" a="1"/>
  <c r="AF63" i="11" s="1"/>
  <c r="AE63" i="11" a="1"/>
  <c r="AE63" i="11" s="1"/>
  <c r="AD63" i="11" a="1"/>
  <c r="AD63" i="11" s="1"/>
  <c r="AC63" i="11" a="1"/>
  <c r="AC63" i="11" s="1"/>
  <c r="AB63" i="11" a="1"/>
  <c r="AB63" i="11" s="1"/>
  <c r="AA63" i="11" a="1"/>
  <c r="AA63" i="11" s="1"/>
  <c r="Z63" i="11" a="1"/>
  <c r="Z63" i="11" s="1"/>
  <c r="Y63" i="11" a="1"/>
  <c r="Y63" i="11" s="1"/>
  <c r="X63" i="11" a="1"/>
  <c r="X63" i="11" s="1"/>
  <c r="W63" i="11" a="1"/>
  <c r="W63" i="11" s="1"/>
  <c r="V63" i="11" a="1"/>
  <c r="V63" i="11" s="1"/>
  <c r="U63" i="11" a="1"/>
  <c r="U63" i="11" s="1"/>
  <c r="T63" i="11" a="1"/>
  <c r="T63" i="11" s="1"/>
  <c r="S63" i="11" a="1"/>
  <c r="S63" i="11" s="1"/>
  <c r="R63" i="11" a="1"/>
  <c r="R63" i="11" s="1"/>
  <c r="Q63" i="11" a="1"/>
  <c r="Q63" i="11" s="1"/>
  <c r="P63" i="11" a="1"/>
  <c r="P63" i="11" s="1"/>
  <c r="O63" i="11" a="1"/>
  <c r="O63" i="11" s="1"/>
  <c r="N63" i="11" a="1"/>
  <c r="N63" i="11" s="1"/>
  <c r="M63" i="11" a="1"/>
  <c r="M63" i="11" s="1"/>
  <c r="L63" i="11" a="1"/>
  <c r="L63" i="11" s="1"/>
  <c r="K63" i="11" a="1"/>
  <c r="K63" i="11" s="1"/>
  <c r="J63" i="11" a="1"/>
  <c r="J63" i="11" s="1"/>
  <c r="I63" i="11" a="1"/>
  <c r="I63" i="11" s="1"/>
  <c r="H63" i="11" a="1"/>
  <c r="H63" i="11" s="1"/>
  <c r="G63" i="11" a="1"/>
  <c r="G63" i="11" s="1"/>
  <c r="F63" i="11" a="1"/>
  <c r="F63" i="11" s="1"/>
  <c r="E63" i="11" a="1"/>
  <c r="E63" i="11" s="1"/>
  <c r="D63" i="11" a="1"/>
  <c r="D63" i="11" s="1"/>
  <c r="C63" i="11" a="1"/>
  <c r="C63" i="11" s="1"/>
  <c r="EH62" i="11" a="1"/>
  <c r="EH62" i="11" s="1"/>
  <c r="EG62" i="11" a="1"/>
  <c r="EG62" i="11" s="1"/>
  <c r="EF62" i="11" a="1"/>
  <c r="EF62" i="11" s="1"/>
  <c r="EE62" i="11" a="1"/>
  <c r="EE62" i="11" s="1"/>
  <c r="ED62" i="11" a="1"/>
  <c r="ED62" i="11" s="1"/>
  <c r="EC62" i="11" a="1"/>
  <c r="EC62" i="11" s="1"/>
  <c r="EB62" i="11" a="1"/>
  <c r="EB62" i="11" s="1"/>
  <c r="EA62" i="11" a="1"/>
  <c r="EA62" i="11" s="1"/>
  <c r="DZ62" i="11" a="1"/>
  <c r="DZ62" i="11" s="1"/>
  <c r="DY62" i="11" a="1"/>
  <c r="DY62" i="11" s="1"/>
  <c r="DX62" i="11" a="1"/>
  <c r="DX62" i="11" s="1"/>
  <c r="DW62" i="11" a="1"/>
  <c r="DW62" i="11" s="1"/>
  <c r="DV62" i="11" a="1"/>
  <c r="DV62" i="11" s="1"/>
  <c r="DU62" i="11" a="1"/>
  <c r="DU62" i="11" s="1"/>
  <c r="DT62" i="11" a="1"/>
  <c r="DT62" i="11" s="1"/>
  <c r="DS62" i="11" a="1"/>
  <c r="DS62" i="11" s="1"/>
  <c r="DR62" i="11" a="1"/>
  <c r="DR62" i="11" s="1"/>
  <c r="DQ62" i="11" a="1"/>
  <c r="DQ62" i="11" s="1"/>
  <c r="DP62" i="11" a="1"/>
  <c r="DP62" i="11" s="1"/>
  <c r="DO62" i="11" a="1"/>
  <c r="DO62" i="11" s="1"/>
  <c r="DN62" i="11" a="1"/>
  <c r="DN62" i="11" s="1"/>
  <c r="DM62" i="11" a="1"/>
  <c r="DM62" i="11" s="1"/>
  <c r="DL62" i="11" a="1"/>
  <c r="DL62" i="11" s="1"/>
  <c r="DK62" i="11" a="1"/>
  <c r="DK62" i="11" s="1"/>
  <c r="DJ62" i="11" a="1"/>
  <c r="DJ62" i="11" s="1"/>
  <c r="DI62" i="11" a="1"/>
  <c r="DI62" i="11" s="1"/>
  <c r="DH62" i="11" a="1"/>
  <c r="DH62" i="11" s="1"/>
  <c r="DG62" i="11" a="1"/>
  <c r="DG62" i="11" s="1"/>
  <c r="DF62" i="11" a="1"/>
  <c r="DF62" i="11" s="1"/>
  <c r="DE62" i="11" a="1"/>
  <c r="DE62" i="11" s="1"/>
  <c r="DD62" i="11" a="1"/>
  <c r="DD62" i="11" s="1"/>
  <c r="DC62" i="11" a="1"/>
  <c r="DC62" i="11" s="1"/>
  <c r="DB62" i="11" a="1"/>
  <c r="DB62" i="11" s="1"/>
  <c r="DA62" i="11" a="1"/>
  <c r="DA62" i="11" s="1"/>
  <c r="CZ62" i="11" a="1"/>
  <c r="CZ62" i="11" s="1"/>
  <c r="CY62" i="11" a="1"/>
  <c r="CY62" i="11" s="1"/>
  <c r="CX62" i="11" a="1"/>
  <c r="CX62" i="11" s="1"/>
  <c r="CW62" i="11" a="1"/>
  <c r="CW62" i="11" s="1"/>
  <c r="CV62" i="11" a="1"/>
  <c r="CV62" i="11" s="1"/>
  <c r="CU62" i="11" a="1"/>
  <c r="CU62" i="11" s="1"/>
  <c r="CT62" i="11" a="1"/>
  <c r="CT62" i="11" s="1"/>
  <c r="CS62" i="11" a="1"/>
  <c r="CS62" i="11" s="1"/>
  <c r="CR62" i="11" a="1"/>
  <c r="CR62" i="11" s="1"/>
  <c r="CQ62" i="11" a="1"/>
  <c r="CQ62" i="11" s="1"/>
  <c r="CP62" i="11" a="1"/>
  <c r="CP62" i="11" s="1"/>
  <c r="CO62" i="11" a="1"/>
  <c r="CO62" i="11" s="1"/>
  <c r="CN62" i="11" a="1"/>
  <c r="CN62" i="11" s="1"/>
  <c r="CM62" i="11" a="1"/>
  <c r="CM62" i="11" s="1"/>
  <c r="CL62" i="11" a="1"/>
  <c r="CL62" i="11" s="1"/>
  <c r="CK62" i="11" a="1"/>
  <c r="CK62" i="11" s="1"/>
  <c r="CJ62" i="11" a="1"/>
  <c r="CJ62" i="11" s="1"/>
  <c r="CI62" i="11" a="1"/>
  <c r="CI62" i="11" s="1"/>
  <c r="CH62" i="11" a="1"/>
  <c r="CH62" i="11" s="1"/>
  <c r="CG62" i="11" a="1"/>
  <c r="CG62" i="11" s="1"/>
  <c r="CF62" i="11" a="1"/>
  <c r="CF62" i="11" s="1"/>
  <c r="CE62" i="11" a="1"/>
  <c r="CE62" i="11" s="1"/>
  <c r="CD62" i="11" a="1"/>
  <c r="CD62" i="11" s="1"/>
  <c r="CC62" i="11" a="1"/>
  <c r="CC62" i="11" s="1"/>
  <c r="CB62" i="11" a="1"/>
  <c r="CB62" i="11" s="1"/>
  <c r="CA62" i="11" a="1"/>
  <c r="CA62" i="11" s="1"/>
  <c r="BZ62" i="11" a="1"/>
  <c r="BZ62" i="11" s="1"/>
  <c r="BY62" i="11" a="1"/>
  <c r="BY62" i="11" s="1"/>
  <c r="BX62" i="11" a="1"/>
  <c r="BX62" i="11" s="1"/>
  <c r="BW62" i="11" a="1"/>
  <c r="BW62" i="11" s="1"/>
  <c r="BV62" i="11" a="1"/>
  <c r="BV62" i="11" s="1"/>
  <c r="BU62" i="11" a="1"/>
  <c r="BU62" i="11" s="1"/>
  <c r="BT62" i="11" a="1"/>
  <c r="BT62" i="11" s="1"/>
  <c r="BS62" i="11" a="1"/>
  <c r="BS62" i="11" s="1"/>
  <c r="BR62" i="11" a="1"/>
  <c r="BR62" i="11" s="1"/>
  <c r="BQ62" i="11" a="1"/>
  <c r="BQ62" i="11" s="1"/>
  <c r="BP62" i="11" a="1"/>
  <c r="BP62" i="11" s="1"/>
  <c r="BO62" i="11" a="1"/>
  <c r="BO62" i="11" s="1"/>
  <c r="BN62" i="11" a="1"/>
  <c r="BN62" i="11" s="1"/>
  <c r="BM62" i="11" a="1"/>
  <c r="BM62" i="11" s="1"/>
  <c r="BL62" i="11" a="1"/>
  <c r="BL62" i="11" s="1"/>
  <c r="BK62" i="11" a="1"/>
  <c r="BK62" i="11" s="1"/>
  <c r="BJ62" i="11" a="1"/>
  <c r="BJ62" i="11" s="1"/>
  <c r="BI62" i="11" a="1"/>
  <c r="BI62" i="11" s="1"/>
  <c r="BH62" i="11" a="1"/>
  <c r="BH62" i="11" s="1"/>
  <c r="BG62" i="11" a="1"/>
  <c r="BG62" i="11" s="1"/>
  <c r="BF62" i="11" a="1"/>
  <c r="BF62" i="11" s="1"/>
  <c r="BE62" i="11" a="1"/>
  <c r="BE62" i="11" s="1"/>
  <c r="BD62" i="11" a="1"/>
  <c r="BD62" i="11" s="1"/>
  <c r="BB62" i="11" a="1"/>
  <c r="BB62" i="11" s="1"/>
  <c r="BA62" i="11" a="1"/>
  <c r="BA62" i="11" s="1"/>
  <c r="AZ62" i="11" a="1"/>
  <c r="AZ62" i="11" s="1"/>
  <c r="AY62" i="11" a="1"/>
  <c r="AY62" i="11" s="1"/>
  <c r="AX62" i="11" a="1"/>
  <c r="AX62" i="11" s="1"/>
  <c r="AW62" i="11" a="1"/>
  <c r="AW62" i="11" s="1"/>
  <c r="AV62" i="11" a="1"/>
  <c r="AV62" i="11" s="1"/>
  <c r="AU62" i="11" a="1"/>
  <c r="AU62" i="11" s="1"/>
  <c r="AT62" i="11" a="1"/>
  <c r="AT62" i="11" s="1"/>
  <c r="AS62" i="11" a="1"/>
  <c r="AS62" i="11" s="1"/>
  <c r="AR62" i="11" a="1"/>
  <c r="AR62" i="11" s="1"/>
  <c r="AQ62" i="11" a="1"/>
  <c r="AQ62" i="11" s="1"/>
  <c r="AP62" i="11" a="1"/>
  <c r="AP62" i="11" s="1"/>
  <c r="AO62" i="11" a="1"/>
  <c r="AO62" i="11" s="1"/>
  <c r="AN62" i="11" a="1"/>
  <c r="AN62" i="11" s="1"/>
  <c r="AM62" i="11" a="1"/>
  <c r="AM62" i="11" s="1"/>
  <c r="AL62" i="11" a="1"/>
  <c r="AL62" i="11" s="1"/>
  <c r="AK62" i="11" a="1"/>
  <c r="AK62" i="11" s="1"/>
  <c r="AJ62" i="11" a="1"/>
  <c r="AJ62" i="11" s="1"/>
  <c r="AI62" i="11" a="1"/>
  <c r="AI62" i="11" s="1"/>
  <c r="AH62" i="11" a="1"/>
  <c r="AH62" i="11" s="1"/>
  <c r="AG62" i="11" a="1"/>
  <c r="AG62" i="11" s="1"/>
  <c r="AF62" i="11" a="1"/>
  <c r="AF62" i="11" s="1"/>
  <c r="AE62" i="11" a="1"/>
  <c r="AE62" i="11" s="1"/>
  <c r="AD62" i="11" a="1"/>
  <c r="AD62" i="11" s="1"/>
  <c r="AC62" i="11" a="1"/>
  <c r="AC62" i="11" s="1"/>
  <c r="AB62" i="11" a="1"/>
  <c r="AB62" i="11" s="1"/>
  <c r="AA62" i="11" a="1"/>
  <c r="AA62" i="11" s="1"/>
  <c r="Z62" i="11" a="1"/>
  <c r="Z62" i="11" s="1"/>
  <c r="Y62" i="11" a="1"/>
  <c r="Y62" i="11" s="1"/>
  <c r="X62" i="11" a="1"/>
  <c r="X62" i="11" s="1"/>
  <c r="W62" i="11" a="1"/>
  <c r="W62" i="11" s="1"/>
  <c r="V62" i="11" a="1"/>
  <c r="V62" i="11" s="1"/>
  <c r="U62" i="11" a="1"/>
  <c r="U62" i="11" s="1"/>
  <c r="T62" i="11" a="1"/>
  <c r="T62" i="11" s="1"/>
  <c r="S62" i="11" a="1"/>
  <c r="S62" i="11" s="1"/>
  <c r="R62" i="11" a="1"/>
  <c r="R62" i="11" s="1"/>
  <c r="Q62" i="11" a="1"/>
  <c r="Q62" i="11" s="1"/>
  <c r="P62" i="11" a="1"/>
  <c r="P62" i="11" s="1"/>
  <c r="O62" i="11" a="1"/>
  <c r="O62" i="11" s="1"/>
  <c r="N62" i="11" a="1"/>
  <c r="N62" i="11" s="1"/>
  <c r="M62" i="11" a="1"/>
  <c r="M62" i="11" s="1"/>
  <c r="L62" i="11" a="1"/>
  <c r="L62" i="11" s="1"/>
  <c r="K62" i="11" a="1"/>
  <c r="K62" i="11" s="1"/>
  <c r="J62" i="11" a="1"/>
  <c r="J62" i="11" s="1"/>
  <c r="I62" i="11" a="1"/>
  <c r="I62" i="11" s="1"/>
  <c r="H62" i="11" a="1"/>
  <c r="H62" i="11" s="1"/>
  <c r="G62" i="11" a="1"/>
  <c r="G62" i="11" s="1"/>
  <c r="F62" i="11" a="1"/>
  <c r="F62" i="11" s="1"/>
  <c r="E62" i="11" a="1"/>
  <c r="E62" i="11" s="1"/>
  <c r="D62" i="11" a="1"/>
  <c r="D62" i="11" s="1"/>
  <c r="C62" i="11" a="1"/>
  <c r="C62" i="11" s="1"/>
  <c r="EH61" i="11" a="1"/>
  <c r="EH61" i="11" s="1"/>
  <c r="EG61" i="11" a="1"/>
  <c r="EG61" i="11" s="1"/>
  <c r="EF61" i="11" a="1"/>
  <c r="EF61" i="11" s="1"/>
  <c r="EE61" i="11" a="1"/>
  <c r="EE61" i="11" s="1"/>
  <c r="ED61" i="11" a="1"/>
  <c r="ED61" i="11" s="1"/>
  <c r="EC61" i="11" a="1"/>
  <c r="EC61" i="11" s="1"/>
  <c r="EB61" i="11" a="1"/>
  <c r="EB61" i="11" s="1"/>
  <c r="EA61" i="11" a="1"/>
  <c r="EA61" i="11" s="1"/>
  <c r="DZ61" i="11" a="1"/>
  <c r="DZ61" i="11" s="1"/>
  <c r="DY61" i="11" a="1"/>
  <c r="DY61" i="11" s="1"/>
  <c r="DX61" i="11" a="1"/>
  <c r="DX61" i="11" s="1"/>
  <c r="DW61" i="11" a="1"/>
  <c r="DW61" i="11" s="1"/>
  <c r="DV61" i="11" a="1"/>
  <c r="DV61" i="11" s="1"/>
  <c r="DU61" i="11" a="1"/>
  <c r="DU61" i="11" s="1"/>
  <c r="DT61" i="11" a="1"/>
  <c r="DT61" i="11" s="1"/>
  <c r="DS61" i="11" a="1"/>
  <c r="DS61" i="11" s="1"/>
  <c r="DR61" i="11" a="1"/>
  <c r="DR61" i="11" s="1"/>
  <c r="DQ61" i="11" a="1"/>
  <c r="DQ61" i="11" s="1"/>
  <c r="DP61" i="11" a="1"/>
  <c r="DP61" i="11" s="1"/>
  <c r="DO61" i="11" a="1"/>
  <c r="DO61" i="11" s="1"/>
  <c r="DN61" i="11" a="1"/>
  <c r="DN61" i="11" s="1"/>
  <c r="DM61" i="11" a="1"/>
  <c r="DM61" i="11" s="1"/>
  <c r="DL61" i="11" a="1"/>
  <c r="DL61" i="11" s="1"/>
  <c r="DK61" i="11" a="1"/>
  <c r="DK61" i="11" s="1"/>
  <c r="DJ61" i="11" a="1"/>
  <c r="DJ61" i="11" s="1"/>
  <c r="DI61" i="11" a="1"/>
  <c r="DI61" i="11" s="1"/>
  <c r="DH61" i="11" a="1"/>
  <c r="DH61" i="11" s="1"/>
  <c r="DG61" i="11" a="1"/>
  <c r="DG61" i="11" s="1"/>
  <c r="DF61" i="11" a="1"/>
  <c r="DF61" i="11" s="1"/>
  <c r="DE61" i="11" a="1"/>
  <c r="DE61" i="11" s="1"/>
  <c r="DD61" i="11" a="1"/>
  <c r="DD61" i="11" s="1"/>
  <c r="DC61" i="11" a="1"/>
  <c r="DC61" i="11" s="1"/>
  <c r="DB61" i="11" a="1"/>
  <c r="DB61" i="11" s="1"/>
  <c r="DA61" i="11" a="1"/>
  <c r="DA61" i="11" s="1"/>
  <c r="CZ61" i="11" a="1"/>
  <c r="CZ61" i="11" s="1"/>
  <c r="CY61" i="11" a="1"/>
  <c r="CY61" i="11" s="1"/>
  <c r="CX61" i="11" a="1"/>
  <c r="CX61" i="11" s="1"/>
  <c r="CW61" i="11" a="1"/>
  <c r="CW61" i="11" s="1"/>
  <c r="CV61" i="11" a="1"/>
  <c r="CV61" i="11" s="1"/>
  <c r="CU61" i="11" a="1"/>
  <c r="CU61" i="11" s="1"/>
  <c r="CT61" i="11" a="1"/>
  <c r="CT61" i="11" s="1"/>
  <c r="CS61" i="11" a="1"/>
  <c r="CS61" i="11" s="1"/>
  <c r="CR61" i="11" a="1"/>
  <c r="CR61" i="11" s="1"/>
  <c r="CQ61" i="11" a="1"/>
  <c r="CQ61" i="11" s="1"/>
  <c r="CP61" i="11" a="1"/>
  <c r="CP61" i="11" s="1"/>
  <c r="CO61" i="11" a="1"/>
  <c r="CO61" i="11" s="1"/>
  <c r="CN61" i="11" a="1"/>
  <c r="CN61" i="11" s="1"/>
  <c r="CM61" i="11" a="1"/>
  <c r="CM61" i="11" s="1"/>
  <c r="CL61" i="11" a="1"/>
  <c r="CL61" i="11" s="1"/>
  <c r="CK61" i="11" a="1"/>
  <c r="CK61" i="11" s="1"/>
  <c r="CJ61" i="11" a="1"/>
  <c r="CJ61" i="11" s="1"/>
  <c r="CI61" i="11" a="1"/>
  <c r="CI61" i="11" s="1"/>
  <c r="CH61" i="11" a="1"/>
  <c r="CH61" i="11" s="1"/>
  <c r="CG61" i="11" a="1"/>
  <c r="CG61" i="11" s="1"/>
  <c r="CF61" i="11" a="1"/>
  <c r="CF61" i="11" s="1"/>
  <c r="CE61" i="11" a="1"/>
  <c r="CE61" i="11" s="1"/>
  <c r="CD61" i="11" a="1"/>
  <c r="CD61" i="11" s="1"/>
  <c r="CC61" i="11" a="1"/>
  <c r="CC61" i="11" s="1"/>
  <c r="CB61" i="11" a="1"/>
  <c r="CB61" i="11" s="1"/>
  <c r="CA61" i="11" a="1"/>
  <c r="CA61" i="11" s="1"/>
  <c r="BZ61" i="11" a="1"/>
  <c r="BZ61" i="11" s="1"/>
  <c r="BY61" i="11" a="1"/>
  <c r="BY61" i="11" s="1"/>
  <c r="BX61" i="11" a="1"/>
  <c r="BX61" i="11" s="1"/>
  <c r="BW61" i="11" a="1"/>
  <c r="BW61" i="11" s="1"/>
  <c r="BV61" i="11" a="1"/>
  <c r="BV61" i="11" s="1"/>
  <c r="BU61" i="11" a="1"/>
  <c r="BU61" i="11" s="1"/>
  <c r="BT61" i="11" a="1"/>
  <c r="BT61" i="11" s="1"/>
  <c r="BS61" i="11" a="1"/>
  <c r="BS61" i="11" s="1"/>
  <c r="BR61" i="11" a="1"/>
  <c r="BR61" i="11" s="1"/>
  <c r="BQ61" i="11" a="1"/>
  <c r="BQ61" i="11" s="1"/>
  <c r="BP61" i="11" a="1"/>
  <c r="BP61" i="11" s="1"/>
  <c r="BO61" i="11" a="1"/>
  <c r="BO61" i="11" s="1"/>
  <c r="BN61" i="11" a="1"/>
  <c r="BN61" i="11" s="1"/>
  <c r="BM61" i="11" a="1"/>
  <c r="BM61" i="11" s="1"/>
  <c r="BL61" i="11" a="1"/>
  <c r="BL61" i="11" s="1"/>
  <c r="BK61" i="11" a="1"/>
  <c r="BK61" i="11" s="1"/>
  <c r="BJ61" i="11" a="1"/>
  <c r="BJ61" i="11" s="1"/>
  <c r="BI61" i="11" a="1"/>
  <c r="BI61" i="11" s="1"/>
  <c r="BH61" i="11" a="1"/>
  <c r="BH61" i="11" s="1"/>
  <c r="BG61" i="11" a="1"/>
  <c r="BG61" i="11" s="1"/>
  <c r="BF61" i="11" a="1"/>
  <c r="BF61" i="11" s="1"/>
  <c r="BE61" i="11" a="1"/>
  <c r="BE61" i="11" s="1"/>
  <c r="BD61" i="11" a="1"/>
  <c r="BD61" i="11" s="1"/>
  <c r="BC61" i="11" a="1"/>
  <c r="BC61" i="11" s="1"/>
  <c r="BA61" i="11" a="1"/>
  <c r="BA61" i="11" s="1"/>
  <c r="AZ61" i="11" a="1"/>
  <c r="AZ61" i="11" s="1"/>
  <c r="AY61" i="11" a="1"/>
  <c r="AY61" i="11" s="1"/>
  <c r="AX61" i="11" a="1"/>
  <c r="AX61" i="11" s="1"/>
  <c r="AW61" i="11" a="1"/>
  <c r="AW61" i="11" s="1"/>
  <c r="AV61" i="11" a="1"/>
  <c r="AV61" i="11" s="1"/>
  <c r="AU61" i="11" a="1"/>
  <c r="AU61" i="11" s="1"/>
  <c r="AT61" i="11" a="1"/>
  <c r="AT61" i="11" s="1"/>
  <c r="AS61" i="11" a="1"/>
  <c r="AS61" i="11" s="1"/>
  <c r="AR61" i="11" a="1"/>
  <c r="AR61" i="11" s="1"/>
  <c r="AQ61" i="11" a="1"/>
  <c r="AQ61" i="11" s="1"/>
  <c r="AP61" i="11" a="1"/>
  <c r="AP61" i="11" s="1"/>
  <c r="AO61" i="11" a="1"/>
  <c r="AO61" i="11" s="1"/>
  <c r="AN61" i="11" a="1"/>
  <c r="AN61" i="11" s="1"/>
  <c r="AM61" i="11" a="1"/>
  <c r="AM61" i="11" s="1"/>
  <c r="AL61" i="11" a="1"/>
  <c r="AL61" i="11" s="1"/>
  <c r="AK61" i="11" a="1"/>
  <c r="AK61" i="11" s="1"/>
  <c r="AJ61" i="11" a="1"/>
  <c r="AJ61" i="11" s="1"/>
  <c r="AI61" i="11" a="1"/>
  <c r="AI61" i="11" s="1"/>
  <c r="AH61" i="11" a="1"/>
  <c r="AH61" i="11" s="1"/>
  <c r="AG61" i="11" a="1"/>
  <c r="AG61" i="11" s="1"/>
  <c r="AF61" i="11" a="1"/>
  <c r="AF61" i="11" s="1"/>
  <c r="AE61" i="11" a="1"/>
  <c r="AE61" i="11" s="1"/>
  <c r="AD61" i="11" a="1"/>
  <c r="AD61" i="11" s="1"/>
  <c r="AC61" i="11" a="1"/>
  <c r="AC61" i="11" s="1"/>
  <c r="AB61" i="11" a="1"/>
  <c r="AB61" i="11" s="1"/>
  <c r="AA61" i="11" a="1"/>
  <c r="AA61" i="11" s="1"/>
  <c r="Z61" i="11" a="1"/>
  <c r="Z61" i="11" s="1"/>
  <c r="Y61" i="11" a="1"/>
  <c r="Y61" i="11" s="1"/>
  <c r="X61" i="11" a="1"/>
  <c r="X61" i="11" s="1"/>
  <c r="W61" i="11" a="1"/>
  <c r="W61" i="11" s="1"/>
  <c r="V61" i="11" a="1"/>
  <c r="V61" i="11" s="1"/>
  <c r="U61" i="11" a="1"/>
  <c r="U61" i="11" s="1"/>
  <c r="T61" i="11" a="1"/>
  <c r="T61" i="11" s="1"/>
  <c r="S61" i="11" a="1"/>
  <c r="S61" i="11" s="1"/>
  <c r="R61" i="11" a="1"/>
  <c r="R61" i="11" s="1"/>
  <c r="Q61" i="11" a="1"/>
  <c r="Q61" i="11" s="1"/>
  <c r="P61" i="11" a="1"/>
  <c r="P61" i="11" s="1"/>
  <c r="O61" i="11" a="1"/>
  <c r="O61" i="11" s="1"/>
  <c r="N61" i="11" a="1"/>
  <c r="N61" i="11" s="1"/>
  <c r="M61" i="11" a="1"/>
  <c r="M61" i="11" s="1"/>
  <c r="L61" i="11" a="1"/>
  <c r="L61" i="11" s="1"/>
  <c r="K61" i="11" a="1"/>
  <c r="K61" i="11" s="1"/>
  <c r="J61" i="11" a="1"/>
  <c r="J61" i="11" s="1"/>
  <c r="I61" i="11" a="1"/>
  <c r="I61" i="11" s="1"/>
  <c r="H61" i="11" a="1"/>
  <c r="H61" i="11" s="1"/>
  <c r="G61" i="11" a="1"/>
  <c r="G61" i="11" s="1"/>
  <c r="F61" i="11" a="1"/>
  <c r="F61" i="11" s="1"/>
  <c r="E61" i="11" a="1"/>
  <c r="E61" i="11" s="1"/>
  <c r="D61" i="11" a="1"/>
  <c r="D61" i="11" s="1"/>
  <c r="C61" i="11" a="1"/>
  <c r="C61" i="11" s="1"/>
  <c r="EH60" i="11" a="1"/>
  <c r="EH60" i="11" s="1"/>
  <c r="EG60" i="11" a="1"/>
  <c r="EG60" i="11" s="1"/>
  <c r="EF60" i="11" a="1"/>
  <c r="EF60" i="11" s="1"/>
  <c r="EE60" i="11" a="1"/>
  <c r="EE60" i="11" s="1"/>
  <c r="ED60" i="11" a="1"/>
  <c r="ED60" i="11" s="1"/>
  <c r="EC60" i="11" a="1"/>
  <c r="EC60" i="11" s="1"/>
  <c r="EB60" i="11" a="1"/>
  <c r="EB60" i="11" s="1"/>
  <c r="EA60" i="11" a="1"/>
  <c r="EA60" i="11" s="1"/>
  <c r="DZ60" i="11" a="1"/>
  <c r="DZ60" i="11" s="1"/>
  <c r="DY60" i="11" a="1"/>
  <c r="DY60" i="11" s="1"/>
  <c r="DX60" i="11" a="1"/>
  <c r="DX60" i="11" s="1"/>
  <c r="DW60" i="11" a="1"/>
  <c r="DW60" i="11" s="1"/>
  <c r="DV60" i="11" a="1"/>
  <c r="DV60" i="11" s="1"/>
  <c r="DU60" i="11" a="1"/>
  <c r="DU60" i="11" s="1"/>
  <c r="DT60" i="11" a="1"/>
  <c r="DT60" i="11" s="1"/>
  <c r="DS60" i="11" a="1"/>
  <c r="DS60" i="11" s="1"/>
  <c r="DR60" i="11" a="1"/>
  <c r="DR60" i="11" s="1"/>
  <c r="DQ60" i="11" a="1"/>
  <c r="DQ60" i="11" s="1"/>
  <c r="DP60" i="11" a="1"/>
  <c r="DP60" i="11" s="1"/>
  <c r="DO60" i="11" a="1"/>
  <c r="DO60" i="11" s="1"/>
  <c r="DN60" i="11" a="1"/>
  <c r="DN60" i="11" s="1"/>
  <c r="DM60" i="11" a="1"/>
  <c r="DM60" i="11" s="1"/>
  <c r="DL60" i="11" a="1"/>
  <c r="DL60" i="11" s="1"/>
  <c r="DK60" i="11" a="1"/>
  <c r="DK60" i="11" s="1"/>
  <c r="DJ60" i="11" a="1"/>
  <c r="DJ60" i="11" s="1"/>
  <c r="DI60" i="11" a="1"/>
  <c r="DI60" i="11" s="1"/>
  <c r="DH60" i="11" a="1"/>
  <c r="DH60" i="11" s="1"/>
  <c r="DG60" i="11" a="1"/>
  <c r="DG60" i="11" s="1"/>
  <c r="DF60" i="11" a="1"/>
  <c r="DF60" i="11" s="1"/>
  <c r="DE60" i="11" a="1"/>
  <c r="DE60" i="11" s="1"/>
  <c r="DD60" i="11" a="1"/>
  <c r="DD60" i="11" s="1"/>
  <c r="DC60" i="11" a="1"/>
  <c r="DC60" i="11" s="1"/>
  <c r="DB60" i="11" a="1"/>
  <c r="DB60" i="11" s="1"/>
  <c r="DA60" i="11" a="1"/>
  <c r="DA60" i="11" s="1"/>
  <c r="CZ60" i="11" a="1"/>
  <c r="CZ60" i="11" s="1"/>
  <c r="CY60" i="11" a="1"/>
  <c r="CY60" i="11" s="1"/>
  <c r="CX60" i="11" a="1"/>
  <c r="CX60" i="11" s="1"/>
  <c r="CW60" i="11" a="1"/>
  <c r="CW60" i="11" s="1"/>
  <c r="CV60" i="11" a="1"/>
  <c r="CV60" i="11" s="1"/>
  <c r="CU60" i="11" a="1"/>
  <c r="CU60" i="11" s="1"/>
  <c r="CT60" i="11" a="1"/>
  <c r="CT60" i="11" s="1"/>
  <c r="CS60" i="11" a="1"/>
  <c r="CS60" i="11" s="1"/>
  <c r="CR60" i="11" a="1"/>
  <c r="CR60" i="11" s="1"/>
  <c r="CQ60" i="11" a="1"/>
  <c r="CQ60" i="11" s="1"/>
  <c r="CP60" i="11" a="1"/>
  <c r="CP60" i="11" s="1"/>
  <c r="CO60" i="11" a="1"/>
  <c r="CO60" i="11" s="1"/>
  <c r="CN60" i="11" a="1"/>
  <c r="CN60" i="11" s="1"/>
  <c r="CM60" i="11" a="1"/>
  <c r="CM60" i="11" s="1"/>
  <c r="CL60" i="11" a="1"/>
  <c r="CL60" i="11" s="1"/>
  <c r="CK60" i="11" a="1"/>
  <c r="CK60" i="11" s="1"/>
  <c r="CJ60" i="11" a="1"/>
  <c r="CJ60" i="11" s="1"/>
  <c r="CI60" i="11" a="1"/>
  <c r="CI60" i="11" s="1"/>
  <c r="CH60" i="11" a="1"/>
  <c r="CH60" i="11" s="1"/>
  <c r="CG60" i="11" a="1"/>
  <c r="CG60" i="11" s="1"/>
  <c r="CF60" i="11" a="1"/>
  <c r="CF60" i="11" s="1"/>
  <c r="CE60" i="11" a="1"/>
  <c r="CE60" i="11" s="1"/>
  <c r="CD60" i="11" a="1"/>
  <c r="CD60" i="11" s="1"/>
  <c r="CC60" i="11" a="1"/>
  <c r="CC60" i="11" s="1"/>
  <c r="CB60" i="11" a="1"/>
  <c r="CB60" i="11" s="1"/>
  <c r="CA60" i="11" a="1"/>
  <c r="CA60" i="11" s="1"/>
  <c r="BZ60" i="11" a="1"/>
  <c r="BZ60" i="11" s="1"/>
  <c r="BY60" i="11" a="1"/>
  <c r="BY60" i="11" s="1"/>
  <c r="BX60" i="11" a="1"/>
  <c r="BX60" i="11" s="1"/>
  <c r="BW60" i="11" a="1"/>
  <c r="BW60" i="11" s="1"/>
  <c r="BV60" i="11" a="1"/>
  <c r="BV60" i="11" s="1"/>
  <c r="BU60" i="11" a="1"/>
  <c r="BU60" i="11" s="1"/>
  <c r="BT60" i="11" a="1"/>
  <c r="BT60" i="11" s="1"/>
  <c r="BS60" i="11" a="1"/>
  <c r="BS60" i="11" s="1"/>
  <c r="BR60" i="11" a="1"/>
  <c r="BR60" i="11" s="1"/>
  <c r="BQ60" i="11" a="1"/>
  <c r="BQ60" i="11" s="1"/>
  <c r="BP60" i="11" a="1"/>
  <c r="BP60" i="11" s="1"/>
  <c r="BO60" i="11" a="1"/>
  <c r="BO60" i="11" s="1"/>
  <c r="BN60" i="11" a="1"/>
  <c r="BN60" i="11" s="1"/>
  <c r="BM60" i="11" a="1"/>
  <c r="BM60" i="11" s="1"/>
  <c r="BL60" i="11" a="1"/>
  <c r="BL60" i="11" s="1"/>
  <c r="BK60" i="11" a="1"/>
  <c r="BK60" i="11" s="1"/>
  <c r="BJ60" i="11" a="1"/>
  <c r="BJ60" i="11" s="1"/>
  <c r="BI60" i="11" a="1"/>
  <c r="BI60" i="11" s="1"/>
  <c r="BH60" i="11" a="1"/>
  <c r="BH60" i="11" s="1"/>
  <c r="BG60" i="11" a="1"/>
  <c r="BG60" i="11" s="1"/>
  <c r="BF60" i="11" a="1"/>
  <c r="BF60" i="11" s="1"/>
  <c r="BE60" i="11" a="1"/>
  <c r="BE60" i="11" s="1"/>
  <c r="BD60" i="11" a="1"/>
  <c r="BD60" i="11" s="1"/>
  <c r="BC60" i="11" a="1"/>
  <c r="BC60" i="11" s="1"/>
  <c r="BB60" i="11" a="1"/>
  <c r="BB60" i="11" s="1"/>
  <c r="AZ60" i="11" a="1"/>
  <c r="AZ60" i="11" s="1"/>
  <c r="AY60" i="11" a="1"/>
  <c r="AY60" i="11" s="1"/>
  <c r="AX60" i="11" a="1"/>
  <c r="AX60" i="11" s="1"/>
  <c r="AW60" i="11" a="1"/>
  <c r="AW60" i="11" s="1"/>
  <c r="AV60" i="11" a="1"/>
  <c r="AV60" i="11" s="1"/>
  <c r="AU60" i="11" a="1"/>
  <c r="AU60" i="11" s="1"/>
  <c r="AT60" i="11" a="1"/>
  <c r="AT60" i="11" s="1"/>
  <c r="AS60" i="11" a="1"/>
  <c r="AS60" i="11" s="1"/>
  <c r="AR60" i="11" a="1"/>
  <c r="AR60" i="11" s="1"/>
  <c r="AQ60" i="11" a="1"/>
  <c r="AQ60" i="11" s="1"/>
  <c r="AP60" i="11" a="1"/>
  <c r="AP60" i="11" s="1"/>
  <c r="AO60" i="11" a="1"/>
  <c r="AO60" i="11" s="1"/>
  <c r="AN60" i="11" a="1"/>
  <c r="AN60" i="11" s="1"/>
  <c r="AM60" i="11" a="1"/>
  <c r="AM60" i="11" s="1"/>
  <c r="AL60" i="11" a="1"/>
  <c r="AL60" i="11" s="1"/>
  <c r="AK60" i="11" a="1"/>
  <c r="AK60" i="11" s="1"/>
  <c r="AJ60" i="11" a="1"/>
  <c r="AJ60" i="11" s="1"/>
  <c r="AI60" i="11" a="1"/>
  <c r="AI60" i="11" s="1"/>
  <c r="AH60" i="11" a="1"/>
  <c r="AH60" i="11" s="1"/>
  <c r="AG60" i="11" a="1"/>
  <c r="AG60" i="11" s="1"/>
  <c r="AF60" i="11" a="1"/>
  <c r="AF60" i="11" s="1"/>
  <c r="AE60" i="11" a="1"/>
  <c r="AE60" i="11" s="1"/>
  <c r="AD60" i="11" a="1"/>
  <c r="AD60" i="11" s="1"/>
  <c r="AC60" i="11" a="1"/>
  <c r="AC60" i="11" s="1"/>
  <c r="AB60" i="11" a="1"/>
  <c r="AB60" i="11" s="1"/>
  <c r="AA60" i="11" a="1"/>
  <c r="AA60" i="11" s="1"/>
  <c r="Z60" i="11" a="1"/>
  <c r="Z60" i="11" s="1"/>
  <c r="Y60" i="11" a="1"/>
  <c r="Y60" i="11" s="1"/>
  <c r="X60" i="11" a="1"/>
  <c r="X60" i="11" s="1"/>
  <c r="W60" i="11" a="1"/>
  <c r="W60" i="11" s="1"/>
  <c r="V60" i="11" a="1"/>
  <c r="V60" i="11" s="1"/>
  <c r="U60" i="11" a="1"/>
  <c r="U60" i="11" s="1"/>
  <c r="T60" i="11" a="1"/>
  <c r="T60" i="11" s="1"/>
  <c r="S60" i="11" a="1"/>
  <c r="S60" i="11" s="1"/>
  <c r="R60" i="11" a="1"/>
  <c r="R60" i="11" s="1"/>
  <c r="Q60" i="11" a="1"/>
  <c r="Q60" i="11" s="1"/>
  <c r="P60" i="11" a="1"/>
  <c r="P60" i="11" s="1"/>
  <c r="O60" i="11" a="1"/>
  <c r="O60" i="11" s="1"/>
  <c r="N60" i="11" a="1"/>
  <c r="N60" i="11" s="1"/>
  <c r="M60" i="11" a="1"/>
  <c r="M60" i="11" s="1"/>
  <c r="L60" i="11" a="1"/>
  <c r="L60" i="11" s="1"/>
  <c r="K60" i="11" a="1"/>
  <c r="K60" i="11" s="1"/>
  <c r="J60" i="11" a="1"/>
  <c r="J60" i="11" s="1"/>
  <c r="I60" i="11" a="1"/>
  <c r="I60" i="11" s="1"/>
  <c r="H60" i="11" a="1"/>
  <c r="H60" i="11" s="1"/>
  <c r="G60" i="11" a="1"/>
  <c r="G60" i="11" s="1"/>
  <c r="F60" i="11" a="1"/>
  <c r="F60" i="11" s="1"/>
  <c r="E60" i="11" a="1"/>
  <c r="E60" i="11" s="1"/>
  <c r="D60" i="11" a="1"/>
  <c r="D60" i="11" s="1"/>
  <c r="C60" i="11" a="1"/>
  <c r="C60" i="11" s="1"/>
  <c r="EH59" i="11" a="1"/>
  <c r="EH59" i="11" s="1"/>
  <c r="EG59" i="11" a="1"/>
  <c r="EG59" i="11" s="1"/>
  <c r="EF59" i="11" a="1"/>
  <c r="EF59" i="11" s="1"/>
  <c r="EE59" i="11" a="1"/>
  <c r="EE59" i="11" s="1"/>
  <c r="ED59" i="11" a="1"/>
  <c r="ED59" i="11" s="1"/>
  <c r="EC59" i="11" a="1"/>
  <c r="EC59" i="11" s="1"/>
  <c r="EB59" i="11" a="1"/>
  <c r="EB59" i="11" s="1"/>
  <c r="EA59" i="11" a="1"/>
  <c r="EA59" i="11" s="1"/>
  <c r="DZ59" i="11" a="1"/>
  <c r="DZ59" i="11" s="1"/>
  <c r="DY59" i="11" a="1"/>
  <c r="DY59" i="11" s="1"/>
  <c r="DX59" i="11" a="1"/>
  <c r="DX59" i="11" s="1"/>
  <c r="DW59" i="11" a="1"/>
  <c r="DW59" i="11" s="1"/>
  <c r="DV59" i="11" a="1"/>
  <c r="DV59" i="11" s="1"/>
  <c r="DU59" i="11" a="1"/>
  <c r="DU59" i="11" s="1"/>
  <c r="DT59" i="11" a="1"/>
  <c r="DT59" i="11" s="1"/>
  <c r="DS59" i="11" a="1"/>
  <c r="DS59" i="11" s="1"/>
  <c r="DR59" i="11" a="1"/>
  <c r="DR59" i="11" s="1"/>
  <c r="DQ59" i="11" a="1"/>
  <c r="DQ59" i="11" s="1"/>
  <c r="DP59" i="11" a="1"/>
  <c r="DP59" i="11" s="1"/>
  <c r="DO59" i="11" a="1"/>
  <c r="DO59" i="11" s="1"/>
  <c r="DN59" i="11" a="1"/>
  <c r="DN59" i="11" s="1"/>
  <c r="DM59" i="11" a="1"/>
  <c r="DM59" i="11" s="1"/>
  <c r="DL59" i="11" a="1"/>
  <c r="DL59" i="11" s="1"/>
  <c r="DK59" i="11" a="1"/>
  <c r="DK59" i="11" s="1"/>
  <c r="DJ59" i="11" a="1"/>
  <c r="DJ59" i="11" s="1"/>
  <c r="DI59" i="11" a="1"/>
  <c r="DI59" i="11" s="1"/>
  <c r="DH59" i="11" a="1"/>
  <c r="DH59" i="11" s="1"/>
  <c r="DG59" i="11" a="1"/>
  <c r="DG59" i="11" s="1"/>
  <c r="DF59" i="11" a="1"/>
  <c r="DF59" i="11" s="1"/>
  <c r="DE59" i="11" a="1"/>
  <c r="DE59" i="11" s="1"/>
  <c r="DD59" i="11" a="1"/>
  <c r="DD59" i="11" s="1"/>
  <c r="DC59" i="11" a="1"/>
  <c r="DC59" i="11" s="1"/>
  <c r="DB59" i="11" a="1"/>
  <c r="DB59" i="11" s="1"/>
  <c r="DA59" i="11" a="1"/>
  <c r="DA59" i="11" s="1"/>
  <c r="CZ59" i="11" a="1"/>
  <c r="CZ59" i="11" s="1"/>
  <c r="CY59" i="11" a="1"/>
  <c r="CY59" i="11" s="1"/>
  <c r="CX59" i="11" a="1"/>
  <c r="CX59" i="11" s="1"/>
  <c r="CW59" i="11" a="1"/>
  <c r="CW59" i="11" s="1"/>
  <c r="CV59" i="11" a="1"/>
  <c r="CV59" i="11" s="1"/>
  <c r="CU59" i="11" a="1"/>
  <c r="CU59" i="11" s="1"/>
  <c r="CT59" i="11" a="1"/>
  <c r="CT59" i="11" s="1"/>
  <c r="CS59" i="11" a="1"/>
  <c r="CS59" i="11" s="1"/>
  <c r="CR59" i="11" a="1"/>
  <c r="CR59" i="11" s="1"/>
  <c r="CQ59" i="11" a="1"/>
  <c r="CQ59" i="11" s="1"/>
  <c r="CP59" i="11" a="1"/>
  <c r="CP59" i="11" s="1"/>
  <c r="CO59" i="11" a="1"/>
  <c r="CO59" i="11" s="1"/>
  <c r="CN59" i="11" a="1"/>
  <c r="CN59" i="11" s="1"/>
  <c r="CM59" i="11" a="1"/>
  <c r="CM59" i="11" s="1"/>
  <c r="CL59" i="11" a="1"/>
  <c r="CL59" i="11" s="1"/>
  <c r="CK59" i="11" a="1"/>
  <c r="CK59" i="11" s="1"/>
  <c r="CJ59" i="11" a="1"/>
  <c r="CJ59" i="11" s="1"/>
  <c r="CI59" i="11" a="1"/>
  <c r="CI59" i="11" s="1"/>
  <c r="CH59" i="11" a="1"/>
  <c r="CH59" i="11" s="1"/>
  <c r="CG59" i="11" a="1"/>
  <c r="CG59" i="11" s="1"/>
  <c r="CF59" i="11" a="1"/>
  <c r="CF59" i="11" s="1"/>
  <c r="CE59" i="11" a="1"/>
  <c r="CE59" i="11" s="1"/>
  <c r="CD59" i="11" a="1"/>
  <c r="CD59" i="11" s="1"/>
  <c r="CC59" i="11" a="1"/>
  <c r="CC59" i="11" s="1"/>
  <c r="CB59" i="11" a="1"/>
  <c r="CB59" i="11" s="1"/>
  <c r="CA59" i="11" a="1"/>
  <c r="CA59" i="11" s="1"/>
  <c r="BZ59" i="11" a="1"/>
  <c r="BZ59" i="11" s="1"/>
  <c r="BY59" i="11" a="1"/>
  <c r="BY59" i="11" s="1"/>
  <c r="BX59" i="11" a="1"/>
  <c r="BX59" i="11" s="1"/>
  <c r="BW59" i="11" a="1"/>
  <c r="BW59" i="11" s="1"/>
  <c r="BV59" i="11" a="1"/>
  <c r="BV59" i="11" s="1"/>
  <c r="BU59" i="11" a="1"/>
  <c r="BU59" i="11" s="1"/>
  <c r="BT59" i="11" a="1"/>
  <c r="BT59" i="11" s="1"/>
  <c r="BS59" i="11" a="1"/>
  <c r="BS59" i="11" s="1"/>
  <c r="BR59" i="11" a="1"/>
  <c r="BR59" i="11" s="1"/>
  <c r="BQ59" i="11" a="1"/>
  <c r="BQ59" i="11" s="1"/>
  <c r="BP59" i="11" a="1"/>
  <c r="BP59" i="11" s="1"/>
  <c r="BO59" i="11" a="1"/>
  <c r="BO59" i="11" s="1"/>
  <c r="BN59" i="11" a="1"/>
  <c r="BN59" i="11" s="1"/>
  <c r="BM59" i="11" a="1"/>
  <c r="BM59" i="11" s="1"/>
  <c r="BL59" i="11" a="1"/>
  <c r="BL59" i="11" s="1"/>
  <c r="BK59" i="11" a="1"/>
  <c r="BK59" i="11" s="1"/>
  <c r="BJ59" i="11" a="1"/>
  <c r="BJ59" i="11" s="1"/>
  <c r="BI59" i="11" a="1"/>
  <c r="BI59" i="11" s="1"/>
  <c r="BH59" i="11" a="1"/>
  <c r="BH59" i="11" s="1"/>
  <c r="BG59" i="11" a="1"/>
  <c r="BG59" i="11" s="1"/>
  <c r="BF59" i="11" a="1"/>
  <c r="BF59" i="11" s="1"/>
  <c r="BE59" i="11" a="1"/>
  <c r="BE59" i="11" s="1"/>
  <c r="BD59" i="11" a="1"/>
  <c r="BD59" i="11" s="1"/>
  <c r="BC59" i="11" a="1"/>
  <c r="BC59" i="11" s="1"/>
  <c r="BB59" i="11" a="1"/>
  <c r="BB59" i="11" s="1"/>
  <c r="BA59" i="11" a="1"/>
  <c r="BA59" i="11" s="1"/>
  <c r="AY59" i="11" a="1"/>
  <c r="AY59" i="11" s="1"/>
  <c r="AX59" i="11" a="1"/>
  <c r="AX59" i="11" s="1"/>
  <c r="AW59" i="11" a="1"/>
  <c r="AW59" i="11" s="1"/>
  <c r="AV59" i="11" a="1"/>
  <c r="AV59" i="11" s="1"/>
  <c r="AU59" i="11" a="1"/>
  <c r="AU59" i="11" s="1"/>
  <c r="AT59" i="11" a="1"/>
  <c r="AT59" i="11" s="1"/>
  <c r="AS59" i="11" a="1"/>
  <c r="AS59" i="11" s="1"/>
  <c r="AR59" i="11" a="1"/>
  <c r="AR59" i="11" s="1"/>
  <c r="AQ59" i="11" a="1"/>
  <c r="AQ59" i="11" s="1"/>
  <c r="AP59" i="11" a="1"/>
  <c r="AP59" i="11" s="1"/>
  <c r="AO59" i="11" a="1"/>
  <c r="AO59" i="11" s="1"/>
  <c r="AN59" i="11" a="1"/>
  <c r="AN59" i="11" s="1"/>
  <c r="AM59" i="11" a="1"/>
  <c r="AM59" i="11" s="1"/>
  <c r="AL59" i="11" a="1"/>
  <c r="AL59" i="11" s="1"/>
  <c r="AK59" i="11" a="1"/>
  <c r="AK59" i="11" s="1"/>
  <c r="AJ59" i="11" a="1"/>
  <c r="AJ59" i="11" s="1"/>
  <c r="AI59" i="11" a="1"/>
  <c r="AI59" i="11" s="1"/>
  <c r="AH59" i="11" a="1"/>
  <c r="AH59" i="11" s="1"/>
  <c r="AG59" i="11" a="1"/>
  <c r="AG59" i="11" s="1"/>
  <c r="AF59" i="11" a="1"/>
  <c r="AF59" i="11" s="1"/>
  <c r="AE59" i="11" a="1"/>
  <c r="AE59" i="11" s="1"/>
  <c r="AD59" i="11" a="1"/>
  <c r="AD59" i="11" s="1"/>
  <c r="AC59" i="11" a="1"/>
  <c r="AC59" i="11" s="1"/>
  <c r="AB59" i="11" a="1"/>
  <c r="AB59" i="11" s="1"/>
  <c r="AA59" i="11" a="1"/>
  <c r="AA59" i="11" s="1"/>
  <c r="Z59" i="11" a="1"/>
  <c r="Z59" i="11" s="1"/>
  <c r="Y59" i="11" a="1"/>
  <c r="Y59" i="11" s="1"/>
  <c r="X59" i="11" a="1"/>
  <c r="X59" i="11" s="1"/>
  <c r="W59" i="11" a="1"/>
  <c r="W59" i="11" s="1"/>
  <c r="V59" i="11" a="1"/>
  <c r="V59" i="11" s="1"/>
  <c r="U59" i="11" a="1"/>
  <c r="U59" i="11" s="1"/>
  <c r="T59" i="11" a="1"/>
  <c r="T59" i="11" s="1"/>
  <c r="S59" i="11" a="1"/>
  <c r="S59" i="11" s="1"/>
  <c r="R59" i="11" a="1"/>
  <c r="R59" i="11" s="1"/>
  <c r="Q59" i="11" a="1"/>
  <c r="Q59" i="11" s="1"/>
  <c r="P59" i="11" a="1"/>
  <c r="P59" i="11" s="1"/>
  <c r="O59" i="11" a="1"/>
  <c r="O59" i="11" s="1"/>
  <c r="N59" i="11" a="1"/>
  <c r="N59" i="11" s="1"/>
  <c r="M59" i="11" a="1"/>
  <c r="M59" i="11" s="1"/>
  <c r="L59" i="11" a="1"/>
  <c r="L59" i="11" s="1"/>
  <c r="K59" i="11" a="1"/>
  <c r="K59" i="11" s="1"/>
  <c r="J59" i="11" a="1"/>
  <c r="J59" i="11" s="1"/>
  <c r="I59" i="11" a="1"/>
  <c r="I59" i="11" s="1"/>
  <c r="H59" i="11" a="1"/>
  <c r="H59" i="11" s="1"/>
  <c r="G59" i="11" a="1"/>
  <c r="G59" i="11" s="1"/>
  <c r="F59" i="11" a="1"/>
  <c r="F59" i="11" s="1"/>
  <c r="E59" i="11" a="1"/>
  <c r="E59" i="11" s="1"/>
  <c r="D59" i="11" a="1"/>
  <c r="D59" i="11" s="1"/>
  <c r="C59" i="11" a="1"/>
  <c r="C59" i="11" s="1"/>
  <c r="EH58" i="11" a="1"/>
  <c r="EH58" i="11" s="1"/>
  <c r="EG58" i="11" a="1"/>
  <c r="EG58" i="11" s="1"/>
  <c r="EF58" i="11" a="1"/>
  <c r="EF58" i="11" s="1"/>
  <c r="EE58" i="11" a="1"/>
  <c r="EE58" i="11" s="1"/>
  <c r="ED58" i="11" a="1"/>
  <c r="ED58" i="11" s="1"/>
  <c r="EC58" i="11" a="1"/>
  <c r="EC58" i="11" s="1"/>
  <c r="EB58" i="11" a="1"/>
  <c r="EB58" i="11" s="1"/>
  <c r="EA58" i="11" a="1"/>
  <c r="EA58" i="11" s="1"/>
  <c r="DZ58" i="11" a="1"/>
  <c r="DZ58" i="11" s="1"/>
  <c r="DY58" i="11" a="1"/>
  <c r="DY58" i="11" s="1"/>
  <c r="DX58" i="11" a="1"/>
  <c r="DX58" i="11" s="1"/>
  <c r="DW58" i="11" a="1"/>
  <c r="DW58" i="11" s="1"/>
  <c r="DV58" i="11" a="1"/>
  <c r="DV58" i="11" s="1"/>
  <c r="DU58" i="11" a="1"/>
  <c r="DU58" i="11" s="1"/>
  <c r="DT58" i="11" a="1"/>
  <c r="DT58" i="11" s="1"/>
  <c r="DS58" i="11" a="1"/>
  <c r="DS58" i="11" s="1"/>
  <c r="DR58" i="11" a="1"/>
  <c r="DR58" i="11" s="1"/>
  <c r="DQ58" i="11" a="1"/>
  <c r="DQ58" i="11" s="1"/>
  <c r="DP58" i="11" a="1"/>
  <c r="DP58" i="11" s="1"/>
  <c r="DO58" i="11" a="1"/>
  <c r="DO58" i="11" s="1"/>
  <c r="DN58" i="11" a="1"/>
  <c r="DN58" i="11" s="1"/>
  <c r="DM58" i="11" a="1"/>
  <c r="DM58" i="11" s="1"/>
  <c r="DL58" i="11" a="1"/>
  <c r="DL58" i="11" s="1"/>
  <c r="DK58" i="11" a="1"/>
  <c r="DK58" i="11" s="1"/>
  <c r="DJ58" i="11" a="1"/>
  <c r="DJ58" i="11" s="1"/>
  <c r="DI58" i="11" a="1"/>
  <c r="DI58" i="11" s="1"/>
  <c r="DH58" i="11" a="1"/>
  <c r="DH58" i="11" s="1"/>
  <c r="DG58" i="11" a="1"/>
  <c r="DG58" i="11" s="1"/>
  <c r="DF58" i="11" a="1"/>
  <c r="DF58" i="11" s="1"/>
  <c r="DE58" i="11" a="1"/>
  <c r="DE58" i="11" s="1"/>
  <c r="DD58" i="11" a="1"/>
  <c r="DD58" i="11" s="1"/>
  <c r="DC58" i="11" a="1"/>
  <c r="DC58" i="11" s="1"/>
  <c r="DB58" i="11" a="1"/>
  <c r="DB58" i="11" s="1"/>
  <c r="DA58" i="11" a="1"/>
  <c r="DA58" i="11" s="1"/>
  <c r="CZ58" i="11" a="1"/>
  <c r="CZ58" i="11" s="1"/>
  <c r="CY58" i="11" a="1"/>
  <c r="CY58" i="11" s="1"/>
  <c r="CX58" i="11" a="1"/>
  <c r="CX58" i="11" s="1"/>
  <c r="CW58" i="11" a="1"/>
  <c r="CW58" i="11" s="1"/>
  <c r="CV58" i="11" a="1"/>
  <c r="CV58" i="11" s="1"/>
  <c r="CU58" i="11" a="1"/>
  <c r="CU58" i="11" s="1"/>
  <c r="CT58" i="11" a="1"/>
  <c r="CT58" i="11" s="1"/>
  <c r="CS58" i="11" a="1"/>
  <c r="CS58" i="11" s="1"/>
  <c r="CR58" i="11" a="1"/>
  <c r="CR58" i="11" s="1"/>
  <c r="CQ58" i="11" a="1"/>
  <c r="CQ58" i="11" s="1"/>
  <c r="CP58" i="11" a="1"/>
  <c r="CP58" i="11" s="1"/>
  <c r="CO58" i="11" a="1"/>
  <c r="CO58" i="11" s="1"/>
  <c r="CN58" i="11" a="1"/>
  <c r="CN58" i="11" s="1"/>
  <c r="CM58" i="11" a="1"/>
  <c r="CM58" i="11" s="1"/>
  <c r="CL58" i="11" a="1"/>
  <c r="CL58" i="11" s="1"/>
  <c r="CK58" i="11" a="1"/>
  <c r="CK58" i="11" s="1"/>
  <c r="CJ58" i="11" a="1"/>
  <c r="CJ58" i="11" s="1"/>
  <c r="CI58" i="11" a="1"/>
  <c r="CI58" i="11" s="1"/>
  <c r="CH58" i="11" a="1"/>
  <c r="CH58" i="11" s="1"/>
  <c r="CG58" i="11" a="1"/>
  <c r="CG58" i="11" s="1"/>
  <c r="CF58" i="11" a="1"/>
  <c r="CF58" i="11" s="1"/>
  <c r="CE58" i="11" a="1"/>
  <c r="CE58" i="11" s="1"/>
  <c r="CD58" i="11" a="1"/>
  <c r="CD58" i="11" s="1"/>
  <c r="CC58" i="11" a="1"/>
  <c r="CC58" i="11" s="1"/>
  <c r="CB58" i="11" a="1"/>
  <c r="CB58" i="11" s="1"/>
  <c r="CA58" i="11" a="1"/>
  <c r="CA58" i="11" s="1"/>
  <c r="BZ58" i="11" a="1"/>
  <c r="BZ58" i="11" s="1"/>
  <c r="BY58" i="11" a="1"/>
  <c r="BY58" i="11" s="1"/>
  <c r="BX58" i="11" a="1"/>
  <c r="BX58" i="11" s="1"/>
  <c r="BW58" i="11" a="1"/>
  <c r="BW58" i="11" s="1"/>
  <c r="BV58" i="11" a="1"/>
  <c r="BV58" i="11" s="1"/>
  <c r="BU58" i="11" a="1"/>
  <c r="BU58" i="11" s="1"/>
  <c r="BT58" i="11" a="1"/>
  <c r="BT58" i="11" s="1"/>
  <c r="BS58" i="11" a="1"/>
  <c r="BS58" i="11" s="1"/>
  <c r="BR58" i="11" a="1"/>
  <c r="BR58" i="11" s="1"/>
  <c r="BQ58" i="11" a="1"/>
  <c r="BQ58" i="11" s="1"/>
  <c r="BP58" i="11" a="1"/>
  <c r="BP58" i="11" s="1"/>
  <c r="BO58" i="11" a="1"/>
  <c r="BO58" i="11" s="1"/>
  <c r="BN58" i="11" a="1"/>
  <c r="BN58" i="11" s="1"/>
  <c r="BM58" i="11" a="1"/>
  <c r="BM58" i="11" s="1"/>
  <c r="BL58" i="11" a="1"/>
  <c r="BL58" i="11" s="1"/>
  <c r="BK58" i="11" a="1"/>
  <c r="BK58" i="11" s="1"/>
  <c r="BJ58" i="11" a="1"/>
  <c r="BJ58" i="11" s="1"/>
  <c r="BI58" i="11" a="1"/>
  <c r="BI58" i="11" s="1"/>
  <c r="BH58" i="11" a="1"/>
  <c r="BH58" i="11" s="1"/>
  <c r="BG58" i="11" a="1"/>
  <c r="BG58" i="11" s="1"/>
  <c r="BF58" i="11" a="1"/>
  <c r="BF58" i="11" s="1"/>
  <c r="BE58" i="11" a="1"/>
  <c r="BE58" i="11" s="1"/>
  <c r="BD58" i="11" a="1"/>
  <c r="BD58" i="11" s="1"/>
  <c r="BC58" i="11" a="1"/>
  <c r="BC58" i="11" s="1"/>
  <c r="BB58" i="11" a="1"/>
  <c r="BB58" i="11" s="1"/>
  <c r="BA58" i="11" a="1"/>
  <c r="BA58" i="11" s="1"/>
  <c r="AZ58" i="11" a="1"/>
  <c r="AZ58" i="11" s="1"/>
  <c r="AX58" i="11" a="1"/>
  <c r="AX58" i="11" s="1"/>
  <c r="AW58" i="11" a="1"/>
  <c r="AW58" i="11" s="1"/>
  <c r="AV58" i="11" a="1"/>
  <c r="AV58" i="11" s="1"/>
  <c r="AU58" i="11" a="1"/>
  <c r="AU58" i="11" s="1"/>
  <c r="AT58" i="11" a="1"/>
  <c r="AT58" i="11" s="1"/>
  <c r="AS58" i="11" a="1"/>
  <c r="AS58" i="11" s="1"/>
  <c r="AR58" i="11" a="1"/>
  <c r="AR58" i="11" s="1"/>
  <c r="AQ58" i="11" a="1"/>
  <c r="AQ58" i="11" s="1"/>
  <c r="AP58" i="11" a="1"/>
  <c r="AP58" i="11" s="1"/>
  <c r="AO58" i="11" a="1"/>
  <c r="AO58" i="11" s="1"/>
  <c r="AN58" i="11" a="1"/>
  <c r="AN58" i="11" s="1"/>
  <c r="AM58" i="11" a="1"/>
  <c r="AM58" i="11" s="1"/>
  <c r="AL58" i="11" a="1"/>
  <c r="AL58" i="11" s="1"/>
  <c r="AK58" i="11" a="1"/>
  <c r="AK58" i="11" s="1"/>
  <c r="AJ58" i="11" a="1"/>
  <c r="AJ58" i="11" s="1"/>
  <c r="AI58" i="11" a="1"/>
  <c r="AI58" i="11" s="1"/>
  <c r="AH58" i="11" a="1"/>
  <c r="AH58" i="11" s="1"/>
  <c r="AG58" i="11" a="1"/>
  <c r="AG58" i="11" s="1"/>
  <c r="AF58" i="11" a="1"/>
  <c r="AF58" i="11" s="1"/>
  <c r="AE58" i="11" a="1"/>
  <c r="AE58" i="11" s="1"/>
  <c r="AD58" i="11" a="1"/>
  <c r="AD58" i="11" s="1"/>
  <c r="AC58" i="11" a="1"/>
  <c r="AC58" i="11" s="1"/>
  <c r="AB58" i="11" a="1"/>
  <c r="AB58" i="11" s="1"/>
  <c r="AA58" i="11" a="1"/>
  <c r="AA58" i="11" s="1"/>
  <c r="Z58" i="11" a="1"/>
  <c r="Z58" i="11" s="1"/>
  <c r="Y58" i="11" a="1"/>
  <c r="Y58" i="11" s="1"/>
  <c r="X58" i="11" a="1"/>
  <c r="X58" i="11" s="1"/>
  <c r="W58" i="11" a="1"/>
  <c r="W58" i="11" s="1"/>
  <c r="V58" i="11" a="1"/>
  <c r="V58" i="11" s="1"/>
  <c r="U58" i="11" a="1"/>
  <c r="U58" i="11" s="1"/>
  <c r="T58" i="11" a="1"/>
  <c r="T58" i="11" s="1"/>
  <c r="S58" i="11" a="1"/>
  <c r="S58" i="11" s="1"/>
  <c r="R58" i="11" a="1"/>
  <c r="R58" i="11" s="1"/>
  <c r="Q58" i="11" a="1"/>
  <c r="Q58" i="11" s="1"/>
  <c r="P58" i="11" a="1"/>
  <c r="P58" i="11" s="1"/>
  <c r="O58" i="11" a="1"/>
  <c r="O58" i="11" s="1"/>
  <c r="N58" i="11" a="1"/>
  <c r="N58" i="11" s="1"/>
  <c r="M58" i="11" a="1"/>
  <c r="M58" i="11" s="1"/>
  <c r="L58" i="11" a="1"/>
  <c r="L58" i="11" s="1"/>
  <c r="K58" i="11" a="1"/>
  <c r="K58" i="11" s="1"/>
  <c r="J58" i="11" a="1"/>
  <c r="J58" i="11" s="1"/>
  <c r="I58" i="11" a="1"/>
  <c r="I58" i="11" s="1"/>
  <c r="H58" i="11" a="1"/>
  <c r="H58" i="11" s="1"/>
  <c r="G58" i="11" a="1"/>
  <c r="G58" i="11" s="1"/>
  <c r="F58" i="11" a="1"/>
  <c r="F58" i="11" s="1"/>
  <c r="E58" i="11" a="1"/>
  <c r="E58" i="11" s="1"/>
  <c r="D58" i="11" a="1"/>
  <c r="D58" i="11" s="1"/>
  <c r="C58" i="11" a="1"/>
  <c r="C58" i="11" s="1"/>
  <c r="EH57" i="11" a="1"/>
  <c r="EH57" i="11" s="1"/>
  <c r="EG57" i="11" a="1"/>
  <c r="EG57" i="11" s="1"/>
  <c r="EF57" i="11" a="1"/>
  <c r="EF57" i="11" s="1"/>
  <c r="EE57" i="11" a="1"/>
  <c r="EE57" i="11" s="1"/>
  <c r="ED57" i="11" a="1"/>
  <c r="ED57" i="11" s="1"/>
  <c r="EC57" i="11" a="1"/>
  <c r="EC57" i="11" s="1"/>
  <c r="EB57" i="11" a="1"/>
  <c r="EB57" i="11" s="1"/>
  <c r="EA57" i="11" a="1"/>
  <c r="EA57" i="11" s="1"/>
  <c r="DZ57" i="11" a="1"/>
  <c r="DZ57" i="11" s="1"/>
  <c r="DY57" i="11" a="1"/>
  <c r="DY57" i="11" s="1"/>
  <c r="DX57" i="11" a="1"/>
  <c r="DX57" i="11" s="1"/>
  <c r="DW57" i="11" a="1"/>
  <c r="DW57" i="11" s="1"/>
  <c r="DV57" i="11" a="1"/>
  <c r="DV57" i="11" s="1"/>
  <c r="DU57" i="11" a="1"/>
  <c r="DU57" i="11" s="1"/>
  <c r="DT57" i="11" a="1"/>
  <c r="DT57" i="11" s="1"/>
  <c r="DS57" i="11" a="1"/>
  <c r="DS57" i="11" s="1"/>
  <c r="DR57" i="11" a="1"/>
  <c r="DR57" i="11" s="1"/>
  <c r="DQ57" i="11" a="1"/>
  <c r="DQ57" i="11" s="1"/>
  <c r="DP57" i="11" a="1"/>
  <c r="DP57" i="11" s="1"/>
  <c r="DO57" i="11" a="1"/>
  <c r="DO57" i="11" s="1"/>
  <c r="DN57" i="11" a="1"/>
  <c r="DN57" i="11" s="1"/>
  <c r="DM57" i="11" a="1"/>
  <c r="DM57" i="11" s="1"/>
  <c r="DL57" i="11" a="1"/>
  <c r="DL57" i="11" s="1"/>
  <c r="DK57" i="11" a="1"/>
  <c r="DK57" i="11" s="1"/>
  <c r="DJ57" i="11" a="1"/>
  <c r="DJ57" i="11" s="1"/>
  <c r="DI57" i="11" a="1"/>
  <c r="DI57" i="11" s="1"/>
  <c r="DH57" i="11" a="1"/>
  <c r="DH57" i="11" s="1"/>
  <c r="DG57" i="11" a="1"/>
  <c r="DG57" i="11" s="1"/>
  <c r="DF57" i="11" a="1"/>
  <c r="DF57" i="11" s="1"/>
  <c r="DE57" i="11" a="1"/>
  <c r="DE57" i="11" s="1"/>
  <c r="DD57" i="11" a="1"/>
  <c r="DD57" i="11" s="1"/>
  <c r="DC57" i="11" a="1"/>
  <c r="DC57" i="11" s="1"/>
  <c r="DB57" i="11" a="1"/>
  <c r="DB57" i="11" s="1"/>
  <c r="DA57" i="11" a="1"/>
  <c r="DA57" i="11" s="1"/>
  <c r="CZ57" i="11" a="1"/>
  <c r="CZ57" i="11" s="1"/>
  <c r="CY57" i="11" a="1"/>
  <c r="CY57" i="11" s="1"/>
  <c r="CX57" i="11" a="1"/>
  <c r="CX57" i="11" s="1"/>
  <c r="CW57" i="11" a="1"/>
  <c r="CW57" i="11" s="1"/>
  <c r="CV57" i="11" a="1"/>
  <c r="CV57" i="11" s="1"/>
  <c r="CU57" i="11" a="1"/>
  <c r="CU57" i="11" s="1"/>
  <c r="CT57" i="11" a="1"/>
  <c r="CT57" i="11" s="1"/>
  <c r="CS57" i="11" a="1"/>
  <c r="CS57" i="11" s="1"/>
  <c r="CR57" i="11" a="1"/>
  <c r="CR57" i="11" s="1"/>
  <c r="CQ57" i="11" a="1"/>
  <c r="CQ57" i="11" s="1"/>
  <c r="CP57" i="11" a="1"/>
  <c r="CP57" i="11" s="1"/>
  <c r="CO57" i="11" a="1"/>
  <c r="CO57" i="11" s="1"/>
  <c r="CN57" i="11" a="1"/>
  <c r="CN57" i="11" s="1"/>
  <c r="CM57" i="11" a="1"/>
  <c r="CM57" i="11" s="1"/>
  <c r="CL57" i="11" a="1"/>
  <c r="CL57" i="11" s="1"/>
  <c r="CK57" i="11" a="1"/>
  <c r="CK57" i="11" s="1"/>
  <c r="CJ57" i="11" a="1"/>
  <c r="CJ57" i="11" s="1"/>
  <c r="CI57" i="11" a="1"/>
  <c r="CI57" i="11" s="1"/>
  <c r="CH57" i="11" a="1"/>
  <c r="CH57" i="11" s="1"/>
  <c r="CG57" i="11" a="1"/>
  <c r="CG57" i="11" s="1"/>
  <c r="CF57" i="11" a="1"/>
  <c r="CF57" i="11" s="1"/>
  <c r="CE57" i="11" a="1"/>
  <c r="CE57" i="11" s="1"/>
  <c r="CD57" i="11" a="1"/>
  <c r="CD57" i="11" s="1"/>
  <c r="CC57" i="11" a="1"/>
  <c r="CC57" i="11" s="1"/>
  <c r="CB57" i="11" a="1"/>
  <c r="CB57" i="11" s="1"/>
  <c r="CA57" i="11" a="1"/>
  <c r="CA57" i="11" s="1"/>
  <c r="BZ57" i="11" a="1"/>
  <c r="BZ57" i="11" s="1"/>
  <c r="BY57" i="11" a="1"/>
  <c r="BY57" i="11" s="1"/>
  <c r="BX57" i="11" a="1"/>
  <c r="BX57" i="11" s="1"/>
  <c r="BW57" i="11" a="1"/>
  <c r="BW57" i="11" s="1"/>
  <c r="BV57" i="11" a="1"/>
  <c r="BV57" i="11" s="1"/>
  <c r="BU57" i="11" a="1"/>
  <c r="BU57" i="11" s="1"/>
  <c r="BT57" i="11" a="1"/>
  <c r="BT57" i="11" s="1"/>
  <c r="BS57" i="11" a="1"/>
  <c r="BS57" i="11" s="1"/>
  <c r="BR57" i="11" a="1"/>
  <c r="BR57" i="11" s="1"/>
  <c r="BQ57" i="11" a="1"/>
  <c r="BQ57" i="11" s="1"/>
  <c r="BP57" i="11" a="1"/>
  <c r="BP57" i="11" s="1"/>
  <c r="BO57" i="11" a="1"/>
  <c r="BO57" i="11" s="1"/>
  <c r="BN57" i="11" a="1"/>
  <c r="BN57" i="11" s="1"/>
  <c r="BM57" i="11" a="1"/>
  <c r="BM57" i="11" s="1"/>
  <c r="BL57" i="11" a="1"/>
  <c r="BL57" i="11" s="1"/>
  <c r="BK57" i="11" a="1"/>
  <c r="BK57" i="11" s="1"/>
  <c r="BJ57" i="11" a="1"/>
  <c r="BJ57" i="11" s="1"/>
  <c r="BI57" i="11" a="1"/>
  <c r="BI57" i="11" s="1"/>
  <c r="BH57" i="11" a="1"/>
  <c r="BH57" i="11" s="1"/>
  <c r="BG57" i="11" a="1"/>
  <c r="BG57" i="11" s="1"/>
  <c r="BF57" i="11" a="1"/>
  <c r="BF57" i="11" s="1"/>
  <c r="BE57" i="11" a="1"/>
  <c r="BE57" i="11" s="1"/>
  <c r="BD57" i="11" a="1"/>
  <c r="BD57" i="11" s="1"/>
  <c r="BC57" i="11" a="1"/>
  <c r="BC57" i="11" s="1"/>
  <c r="BB57" i="11" a="1"/>
  <c r="BB57" i="11" s="1"/>
  <c r="BA57" i="11" a="1"/>
  <c r="BA57" i="11" s="1"/>
  <c r="AZ57" i="11" a="1"/>
  <c r="AZ57" i="11" s="1"/>
  <c r="AY57" i="11" a="1"/>
  <c r="AY57" i="11" s="1"/>
  <c r="AW57" i="11" a="1"/>
  <c r="AW57" i="11" s="1"/>
  <c r="AV57" i="11" a="1"/>
  <c r="AV57" i="11" s="1"/>
  <c r="AU57" i="11" a="1"/>
  <c r="AU57" i="11" s="1"/>
  <c r="AT57" i="11" a="1"/>
  <c r="AT57" i="11" s="1"/>
  <c r="AS57" i="11" a="1"/>
  <c r="AS57" i="11" s="1"/>
  <c r="AR57" i="11" a="1"/>
  <c r="AR57" i="11" s="1"/>
  <c r="AQ57" i="11" a="1"/>
  <c r="AQ57" i="11" s="1"/>
  <c r="AP57" i="11" a="1"/>
  <c r="AP57" i="11" s="1"/>
  <c r="AO57" i="11" a="1"/>
  <c r="AO57" i="11" s="1"/>
  <c r="AN57" i="11" a="1"/>
  <c r="AN57" i="11" s="1"/>
  <c r="AM57" i="11" a="1"/>
  <c r="AM57" i="11" s="1"/>
  <c r="AL57" i="11" a="1"/>
  <c r="AL57" i="11" s="1"/>
  <c r="AK57" i="11" a="1"/>
  <c r="AK57" i="11" s="1"/>
  <c r="AJ57" i="11" a="1"/>
  <c r="AJ57" i="11" s="1"/>
  <c r="AI57" i="11" a="1"/>
  <c r="AI57" i="11" s="1"/>
  <c r="AH57" i="11" a="1"/>
  <c r="AH57" i="11" s="1"/>
  <c r="AG57" i="11" a="1"/>
  <c r="AG57" i="11" s="1"/>
  <c r="AF57" i="11" a="1"/>
  <c r="AF57" i="11" s="1"/>
  <c r="AE57" i="11" a="1"/>
  <c r="AE57" i="11" s="1"/>
  <c r="AD57" i="11" a="1"/>
  <c r="AD57" i="11" s="1"/>
  <c r="AC57" i="11" a="1"/>
  <c r="AC57" i="11" s="1"/>
  <c r="AB57" i="11" a="1"/>
  <c r="AB57" i="11" s="1"/>
  <c r="AA57" i="11" a="1"/>
  <c r="AA57" i="11" s="1"/>
  <c r="Z57" i="11" a="1"/>
  <c r="Z57" i="11" s="1"/>
  <c r="Y57" i="11" a="1"/>
  <c r="Y57" i="11" s="1"/>
  <c r="X57" i="11" a="1"/>
  <c r="X57" i="11" s="1"/>
  <c r="W57" i="11" a="1"/>
  <c r="W57" i="11" s="1"/>
  <c r="V57" i="11" a="1"/>
  <c r="V57" i="11" s="1"/>
  <c r="U57" i="11" a="1"/>
  <c r="U57" i="11" s="1"/>
  <c r="T57" i="11" a="1"/>
  <c r="T57" i="11" s="1"/>
  <c r="S57" i="11" a="1"/>
  <c r="S57" i="11" s="1"/>
  <c r="R57" i="11" a="1"/>
  <c r="R57" i="11" s="1"/>
  <c r="Q57" i="11" a="1"/>
  <c r="Q57" i="11" s="1"/>
  <c r="P57" i="11" a="1"/>
  <c r="P57" i="11" s="1"/>
  <c r="O57" i="11" a="1"/>
  <c r="O57" i="11" s="1"/>
  <c r="N57" i="11" a="1"/>
  <c r="N57" i="11" s="1"/>
  <c r="M57" i="11" a="1"/>
  <c r="M57" i="11" s="1"/>
  <c r="L57" i="11" a="1"/>
  <c r="L57" i="11" s="1"/>
  <c r="K57" i="11" a="1"/>
  <c r="K57" i="11" s="1"/>
  <c r="J57" i="11" a="1"/>
  <c r="J57" i="11" s="1"/>
  <c r="I57" i="11" a="1"/>
  <c r="I57" i="11" s="1"/>
  <c r="H57" i="11" a="1"/>
  <c r="H57" i="11" s="1"/>
  <c r="G57" i="11" a="1"/>
  <c r="G57" i="11" s="1"/>
  <c r="F57" i="11" a="1"/>
  <c r="F57" i="11" s="1"/>
  <c r="E57" i="11" a="1"/>
  <c r="E57" i="11" s="1"/>
  <c r="D57" i="11" a="1"/>
  <c r="D57" i="11" s="1"/>
  <c r="C57" i="11" a="1"/>
  <c r="C57" i="11" s="1"/>
  <c r="EH56" i="11" a="1"/>
  <c r="EH56" i="11" s="1"/>
  <c r="EG56" i="11" a="1"/>
  <c r="EG56" i="11" s="1"/>
  <c r="EF56" i="11" a="1"/>
  <c r="EF56" i="11" s="1"/>
  <c r="EE56" i="11" a="1"/>
  <c r="EE56" i="11" s="1"/>
  <c r="ED56" i="11" a="1"/>
  <c r="ED56" i="11" s="1"/>
  <c r="EC56" i="11" a="1"/>
  <c r="EC56" i="11" s="1"/>
  <c r="EB56" i="11" a="1"/>
  <c r="EB56" i="11" s="1"/>
  <c r="EA56" i="11" a="1"/>
  <c r="EA56" i="11" s="1"/>
  <c r="DZ56" i="11" a="1"/>
  <c r="DZ56" i="11" s="1"/>
  <c r="DY56" i="11" a="1"/>
  <c r="DY56" i="11" s="1"/>
  <c r="DX56" i="11" a="1"/>
  <c r="DX56" i="11" s="1"/>
  <c r="DW56" i="11" a="1"/>
  <c r="DW56" i="11" s="1"/>
  <c r="DV56" i="11" a="1"/>
  <c r="DV56" i="11" s="1"/>
  <c r="DU56" i="11" a="1"/>
  <c r="DU56" i="11" s="1"/>
  <c r="DT56" i="11" a="1"/>
  <c r="DT56" i="11" s="1"/>
  <c r="DS56" i="11" a="1"/>
  <c r="DS56" i="11" s="1"/>
  <c r="DR56" i="11" a="1"/>
  <c r="DR56" i="11" s="1"/>
  <c r="DQ56" i="11" a="1"/>
  <c r="DQ56" i="11" s="1"/>
  <c r="DP56" i="11" a="1"/>
  <c r="DP56" i="11" s="1"/>
  <c r="DO56" i="11" a="1"/>
  <c r="DO56" i="11" s="1"/>
  <c r="DN56" i="11" a="1"/>
  <c r="DN56" i="11" s="1"/>
  <c r="DM56" i="11" a="1"/>
  <c r="DM56" i="11" s="1"/>
  <c r="DL56" i="11" a="1"/>
  <c r="DL56" i="11" s="1"/>
  <c r="DK56" i="11" a="1"/>
  <c r="DK56" i="11" s="1"/>
  <c r="DJ56" i="11" a="1"/>
  <c r="DJ56" i="11" s="1"/>
  <c r="DI56" i="11" a="1"/>
  <c r="DI56" i="11" s="1"/>
  <c r="DH56" i="11" a="1"/>
  <c r="DH56" i="11" s="1"/>
  <c r="DG56" i="11" a="1"/>
  <c r="DG56" i="11" s="1"/>
  <c r="DF56" i="11" a="1"/>
  <c r="DF56" i="11" s="1"/>
  <c r="DE56" i="11" a="1"/>
  <c r="DE56" i="11" s="1"/>
  <c r="DD56" i="11" a="1"/>
  <c r="DD56" i="11" s="1"/>
  <c r="DC56" i="11" a="1"/>
  <c r="DC56" i="11" s="1"/>
  <c r="DB56" i="11" a="1"/>
  <c r="DB56" i="11" s="1"/>
  <c r="DA56" i="11" a="1"/>
  <c r="DA56" i="11" s="1"/>
  <c r="CZ56" i="11" a="1"/>
  <c r="CZ56" i="11" s="1"/>
  <c r="CY56" i="11" a="1"/>
  <c r="CY56" i="11" s="1"/>
  <c r="CX56" i="11" a="1"/>
  <c r="CX56" i="11" s="1"/>
  <c r="CW56" i="11" a="1"/>
  <c r="CW56" i="11" s="1"/>
  <c r="CV56" i="11" a="1"/>
  <c r="CV56" i="11" s="1"/>
  <c r="CU56" i="11" a="1"/>
  <c r="CU56" i="11" s="1"/>
  <c r="CT56" i="11" a="1"/>
  <c r="CT56" i="11" s="1"/>
  <c r="CS56" i="11" a="1"/>
  <c r="CS56" i="11" s="1"/>
  <c r="CR56" i="11" a="1"/>
  <c r="CR56" i="11" s="1"/>
  <c r="CQ56" i="11" a="1"/>
  <c r="CQ56" i="11" s="1"/>
  <c r="CP56" i="11" a="1"/>
  <c r="CP56" i="11" s="1"/>
  <c r="CO56" i="11" a="1"/>
  <c r="CO56" i="11" s="1"/>
  <c r="CN56" i="11" a="1"/>
  <c r="CN56" i="11" s="1"/>
  <c r="CM56" i="11" a="1"/>
  <c r="CM56" i="11" s="1"/>
  <c r="CL56" i="11" a="1"/>
  <c r="CL56" i="11" s="1"/>
  <c r="CK56" i="11" a="1"/>
  <c r="CK56" i="11" s="1"/>
  <c r="CJ56" i="11" a="1"/>
  <c r="CJ56" i="11" s="1"/>
  <c r="CI56" i="11" a="1"/>
  <c r="CI56" i="11" s="1"/>
  <c r="CH56" i="11" a="1"/>
  <c r="CH56" i="11" s="1"/>
  <c r="CG56" i="11" a="1"/>
  <c r="CG56" i="11" s="1"/>
  <c r="CF56" i="11" a="1"/>
  <c r="CF56" i="11" s="1"/>
  <c r="CE56" i="11" a="1"/>
  <c r="CE56" i="11" s="1"/>
  <c r="CD56" i="11" a="1"/>
  <c r="CD56" i="11" s="1"/>
  <c r="CC56" i="11" a="1"/>
  <c r="CC56" i="11" s="1"/>
  <c r="CB56" i="11" a="1"/>
  <c r="CB56" i="11" s="1"/>
  <c r="CA56" i="11" a="1"/>
  <c r="CA56" i="11" s="1"/>
  <c r="BZ56" i="11" a="1"/>
  <c r="BZ56" i="11" s="1"/>
  <c r="BY56" i="11" a="1"/>
  <c r="BY56" i="11" s="1"/>
  <c r="BX56" i="11" a="1"/>
  <c r="BX56" i="11" s="1"/>
  <c r="BW56" i="11" a="1"/>
  <c r="BW56" i="11" s="1"/>
  <c r="BV56" i="11" a="1"/>
  <c r="BV56" i="11" s="1"/>
  <c r="BU56" i="11" a="1"/>
  <c r="BU56" i="11" s="1"/>
  <c r="BT56" i="11" a="1"/>
  <c r="BT56" i="11" s="1"/>
  <c r="BS56" i="11" a="1"/>
  <c r="BS56" i="11" s="1"/>
  <c r="BR56" i="11" a="1"/>
  <c r="BR56" i="11" s="1"/>
  <c r="BQ56" i="11" a="1"/>
  <c r="BQ56" i="11" s="1"/>
  <c r="BP56" i="11" a="1"/>
  <c r="BP56" i="11" s="1"/>
  <c r="BO56" i="11" a="1"/>
  <c r="BO56" i="11" s="1"/>
  <c r="BN56" i="11" a="1"/>
  <c r="BN56" i="11" s="1"/>
  <c r="BM56" i="11" a="1"/>
  <c r="BM56" i="11" s="1"/>
  <c r="BL56" i="11" a="1"/>
  <c r="BL56" i="11" s="1"/>
  <c r="BK56" i="11" a="1"/>
  <c r="BK56" i="11" s="1"/>
  <c r="BJ56" i="11" a="1"/>
  <c r="BJ56" i="11" s="1"/>
  <c r="BI56" i="11" a="1"/>
  <c r="BI56" i="11" s="1"/>
  <c r="BH56" i="11" a="1"/>
  <c r="BH56" i="11" s="1"/>
  <c r="BG56" i="11" a="1"/>
  <c r="BG56" i="11" s="1"/>
  <c r="BF56" i="11" a="1"/>
  <c r="BF56" i="11" s="1"/>
  <c r="BE56" i="11" a="1"/>
  <c r="BE56" i="11" s="1"/>
  <c r="BD56" i="11" a="1"/>
  <c r="BD56" i="11" s="1"/>
  <c r="BC56" i="11" a="1"/>
  <c r="BC56" i="11" s="1"/>
  <c r="BB56" i="11" a="1"/>
  <c r="BB56" i="11" s="1"/>
  <c r="BA56" i="11" a="1"/>
  <c r="BA56" i="11" s="1"/>
  <c r="AZ56" i="11" a="1"/>
  <c r="AZ56" i="11" s="1"/>
  <c r="AY56" i="11" a="1"/>
  <c r="AY56" i="11" s="1"/>
  <c r="AX56" i="11" a="1"/>
  <c r="AX56" i="11" s="1"/>
  <c r="AV56" i="11" a="1"/>
  <c r="AV56" i="11" s="1"/>
  <c r="AU56" i="11" a="1"/>
  <c r="AU56" i="11" s="1"/>
  <c r="AT56" i="11" a="1"/>
  <c r="AT56" i="11" s="1"/>
  <c r="AS56" i="11" a="1"/>
  <c r="AS56" i="11" s="1"/>
  <c r="AR56" i="11" a="1"/>
  <c r="AR56" i="11" s="1"/>
  <c r="AQ56" i="11" a="1"/>
  <c r="AQ56" i="11" s="1"/>
  <c r="AP56" i="11" a="1"/>
  <c r="AP56" i="11" s="1"/>
  <c r="AO56" i="11" a="1"/>
  <c r="AO56" i="11" s="1"/>
  <c r="AN56" i="11" a="1"/>
  <c r="AN56" i="11" s="1"/>
  <c r="AM56" i="11" a="1"/>
  <c r="AM56" i="11" s="1"/>
  <c r="AL56" i="11" a="1"/>
  <c r="AL56" i="11" s="1"/>
  <c r="AK56" i="11" a="1"/>
  <c r="AK56" i="11" s="1"/>
  <c r="AJ56" i="11" a="1"/>
  <c r="AJ56" i="11" s="1"/>
  <c r="AI56" i="11" a="1"/>
  <c r="AI56" i="11" s="1"/>
  <c r="AH56" i="11" a="1"/>
  <c r="AH56" i="11" s="1"/>
  <c r="AG56" i="11" a="1"/>
  <c r="AG56" i="11" s="1"/>
  <c r="AF56" i="11" a="1"/>
  <c r="AF56" i="11" s="1"/>
  <c r="AE56" i="11" a="1"/>
  <c r="AE56" i="11" s="1"/>
  <c r="AD56" i="11" a="1"/>
  <c r="AD56" i="11" s="1"/>
  <c r="AC56" i="11" a="1"/>
  <c r="AC56" i="11" s="1"/>
  <c r="AB56" i="11" a="1"/>
  <c r="AB56" i="11" s="1"/>
  <c r="AA56" i="11" a="1"/>
  <c r="AA56" i="11" s="1"/>
  <c r="Z56" i="11" a="1"/>
  <c r="Z56" i="11" s="1"/>
  <c r="Y56" i="11" a="1"/>
  <c r="Y56" i="11" s="1"/>
  <c r="X56" i="11" a="1"/>
  <c r="X56" i="11" s="1"/>
  <c r="W56" i="11" a="1"/>
  <c r="W56" i="11" s="1"/>
  <c r="V56" i="11" a="1"/>
  <c r="V56" i="11" s="1"/>
  <c r="U56" i="11" a="1"/>
  <c r="U56" i="11" s="1"/>
  <c r="T56" i="11" a="1"/>
  <c r="T56" i="11" s="1"/>
  <c r="S56" i="11" a="1"/>
  <c r="S56" i="11" s="1"/>
  <c r="R56" i="11" a="1"/>
  <c r="R56" i="11" s="1"/>
  <c r="Q56" i="11" a="1"/>
  <c r="Q56" i="11" s="1"/>
  <c r="P56" i="11" a="1"/>
  <c r="P56" i="11" s="1"/>
  <c r="O56" i="11" a="1"/>
  <c r="O56" i="11" s="1"/>
  <c r="N56" i="11" a="1"/>
  <c r="N56" i="11" s="1"/>
  <c r="M56" i="11" a="1"/>
  <c r="M56" i="11" s="1"/>
  <c r="L56" i="11" a="1"/>
  <c r="L56" i="11" s="1"/>
  <c r="K56" i="11" a="1"/>
  <c r="K56" i="11" s="1"/>
  <c r="J56" i="11" a="1"/>
  <c r="J56" i="11" s="1"/>
  <c r="I56" i="11" a="1"/>
  <c r="I56" i="11" s="1"/>
  <c r="H56" i="11" a="1"/>
  <c r="H56" i="11" s="1"/>
  <c r="G56" i="11" a="1"/>
  <c r="G56" i="11" s="1"/>
  <c r="F56" i="11" a="1"/>
  <c r="F56" i="11" s="1"/>
  <c r="E56" i="11" a="1"/>
  <c r="E56" i="11" s="1"/>
  <c r="D56" i="11" a="1"/>
  <c r="D56" i="11" s="1"/>
  <c r="C56" i="11" a="1"/>
  <c r="C56" i="11" s="1"/>
  <c r="EH55" i="11" a="1"/>
  <c r="EH55" i="11" s="1"/>
  <c r="EG55" i="11" a="1"/>
  <c r="EG55" i="11" s="1"/>
  <c r="EF55" i="11" a="1"/>
  <c r="EF55" i="11" s="1"/>
  <c r="EE55" i="11" a="1"/>
  <c r="EE55" i="11" s="1"/>
  <c r="ED55" i="11" a="1"/>
  <c r="ED55" i="11" s="1"/>
  <c r="EC55" i="11" a="1"/>
  <c r="EC55" i="11" s="1"/>
  <c r="EB55" i="11" a="1"/>
  <c r="EB55" i="11" s="1"/>
  <c r="EA55" i="11" a="1"/>
  <c r="EA55" i="11" s="1"/>
  <c r="DZ55" i="11" a="1"/>
  <c r="DZ55" i="11" s="1"/>
  <c r="DY55" i="11" a="1"/>
  <c r="DY55" i="11" s="1"/>
  <c r="DX55" i="11" a="1"/>
  <c r="DX55" i="11" s="1"/>
  <c r="DW55" i="11" a="1"/>
  <c r="DW55" i="11" s="1"/>
  <c r="DV55" i="11" a="1"/>
  <c r="DV55" i="11" s="1"/>
  <c r="DU55" i="11" a="1"/>
  <c r="DU55" i="11" s="1"/>
  <c r="DT55" i="11" a="1"/>
  <c r="DT55" i="11" s="1"/>
  <c r="DS55" i="11" a="1"/>
  <c r="DS55" i="11" s="1"/>
  <c r="DR55" i="11" a="1"/>
  <c r="DR55" i="11" s="1"/>
  <c r="DQ55" i="11" a="1"/>
  <c r="DQ55" i="11" s="1"/>
  <c r="DP55" i="11" a="1"/>
  <c r="DP55" i="11" s="1"/>
  <c r="DO55" i="11" a="1"/>
  <c r="DO55" i="11" s="1"/>
  <c r="DN55" i="11" a="1"/>
  <c r="DN55" i="11" s="1"/>
  <c r="DM55" i="11" a="1"/>
  <c r="DM55" i="11" s="1"/>
  <c r="DL55" i="11" a="1"/>
  <c r="DL55" i="11" s="1"/>
  <c r="DK55" i="11" a="1"/>
  <c r="DK55" i="11" s="1"/>
  <c r="DJ55" i="11" a="1"/>
  <c r="DJ55" i="11" s="1"/>
  <c r="DI55" i="11" a="1"/>
  <c r="DI55" i="11" s="1"/>
  <c r="DH55" i="11" a="1"/>
  <c r="DH55" i="11" s="1"/>
  <c r="DG55" i="11" a="1"/>
  <c r="DG55" i="11" s="1"/>
  <c r="DF55" i="11" a="1"/>
  <c r="DF55" i="11" s="1"/>
  <c r="DE55" i="11" a="1"/>
  <c r="DE55" i="11" s="1"/>
  <c r="DD55" i="11" a="1"/>
  <c r="DD55" i="11" s="1"/>
  <c r="DC55" i="11" a="1"/>
  <c r="DC55" i="11" s="1"/>
  <c r="DB55" i="11" a="1"/>
  <c r="DB55" i="11" s="1"/>
  <c r="DA55" i="11" a="1"/>
  <c r="DA55" i="11" s="1"/>
  <c r="CZ55" i="11" a="1"/>
  <c r="CZ55" i="11" s="1"/>
  <c r="CY55" i="11" a="1"/>
  <c r="CY55" i="11" s="1"/>
  <c r="CX55" i="11" a="1"/>
  <c r="CX55" i="11" s="1"/>
  <c r="CW55" i="11" a="1"/>
  <c r="CW55" i="11" s="1"/>
  <c r="CV55" i="11" a="1"/>
  <c r="CV55" i="11" s="1"/>
  <c r="CU55" i="11" a="1"/>
  <c r="CU55" i="11" s="1"/>
  <c r="CT55" i="11" a="1"/>
  <c r="CT55" i="11" s="1"/>
  <c r="CS55" i="11" a="1"/>
  <c r="CS55" i="11" s="1"/>
  <c r="CR55" i="11" a="1"/>
  <c r="CR55" i="11" s="1"/>
  <c r="CQ55" i="11" a="1"/>
  <c r="CQ55" i="11" s="1"/>
  <c r="CP55" i="11" a="1"/>
  <c r="CP55" i="11" s="1"/>
  <c r="CO55" i="11" a="1"/>
  <c r="CO55" i="11" s="1"/>
  <c r="CN55" i="11" a="1"/>
  <c r="CN55" i="11" s="1"/>
  <c r="CM55" i="11" a="1"/>
  <c r="CM55" i="11" s="1"/>
  <c r="CL55" i="11" a="1"/>
  <c r="CL55" i="11" s="1"/>
  <c r="CK55" i="11" a="1"/>
  <c r="CK55" i="11" s="1"/>
  <c r="CJ55" i="11" a="1"/>
  <c r="CJ55" i="11" s="1"/>
  <c r="CI55" i="11" a="1"/>
  <c r="CI55" i="11" s="1"/>
  <c r="CH55" i="11" a="1"/>
  <c r="CH55" i="11" s="1"/>
  <c r="CG55" i="11" a="1"/>
  <c r="CG55" i="11" s="1"/>
  <c r="CF55" i="11" a="1"/>
  <c r="CF55" i="11" s="1"/>
  <c r="CE55" i="11" a="1"/>
  <c r="CE55" i="11" s="1"/>
  <c r="CD55" i="11" a="1"/>
  <c r="CD55" i="11" s="1"/>
  <c r="CC55" i="11" a="1"/>
  <c r="CC55" i="11" s="1"/>
  <c r="CB55" i="11" a="1"/>
  <c r="CB55" i="11" s="1"/>
  <c r="CA55" i="11" a="1"/>
  <c r="CA55" i="11" s="1"/>
  <c r="BZ55" i="11" a="1"/>
  <c r="BZ55" i="11" s="1"/>
  <c r="BY55" i="11" a="1"/>
  <c r="BY55" i="11" s="1"/>
  <c r="BX55" i="11" a="1"/>
  <c r="BX55" i="11" s="1"/>
  <c r="BW55" i="11" a="1"/>
  <c r="BW55" i="11" s="1"/>
  <c r="BV55" i="11" a="1"/>
  <c r="BV55" i="11" s="1"/>
  <c r="BU55" i="11" a="1"/>
  <c r="BU55" i="11" s="1"/>
  <c r="BT55" i="11" a="1"/>
  <c r="BT55" i="11" s="1"/>
  <c r="BS55" i="11" a="1"/>
  <c r="BS55" i="11" s="1"/>
  <c r="BR55" i="11" a="1"/>
  <c r="BR55" i="11" s="1"/>
  <c r="BQ55" i="11" a="1"/>
  <c r="BQ55" i="11" s="1"/>
  <c r="BP55" i="11" a="1"/>
  <c r="BP55" i="11" s="1"/>
  <c r="BO55" i="11" a="1"/>
  <c r="BO55" i="11" s="1"/>
  <c r="BN55" i="11" a="1"/>
  <c r="BN55" i="11" s="1"/>
  <c r="BM55" i="11" a="1"/>
  <c r="BM55" i="11" s="1"/>
  <c r="BL55" i="11" a="1"/>
  <c r="BL55" i="11" s="1"/>
  <c r="BK55" i="11" a="1"/>
  <c r="BK55" i="11" s="1"/>
  <c r="BJ55" i="11" a="1"/>
  <c r="BJ55" i="11" s="1"/>
  <c r="BI55" i="11" a="1"/>
  <c r="BI55" i="11" s="1"/>
  <c r="BH55" i="11" a="1"/>
  <c r="BH55" i="11" s="1"/>
  <c r="BG55" i="11" a="1"/>
  <c r="BG55" i="11" s="1"/>
  <c r="BF55" i="11" a="1"/>
  <c r="BF55" i="11" s="1"/>
  <c r="BE55" i="11" a="1"/>
  <c r="BE55" i="11" s="1"/>
  <c r="BD55" i="11" a="1"/>
  <c r="BD55" i="11" s="1"/>
  <c r="BC55" i="11" a="1"/>
  <c r="BC55" i="11" s="1"/>
  <c r="BB55" i="11" a="1"/>
  <c r="BB55" i="11" s="1"/>
  <c r="BA55" i="11" a="1"/>
  <c r="BA55" i="11" s="1"/>
  <c r="AZ55" i="11" a="1"/>
  <c r="AZ55" i="11" s="1"/>
  <c r="AY55" i="11" a="1"/>
  <c r="AY55" i="11" s="1"/>
  <c r="AX55" i="11" a="1"/>
  <c r="AX55" i="11" s="1"/>
  <c r="AW55" i="11" a="1"/>
  <c r="AW55" i="11" s="1"/>
  <c r="AU55" i="11" a="1"/>
  <c r="AU55" i="11" s="1"/>
  <c r="AT55" i="11" a="1"/>
  <c r="AT55" i="11" s="1"/>
  <c r="AS55" i="11" a="1"/>
  <c r="AS55" i="11" s="1"/>
  <c r="AR55" i="11" a="1"/>
  <c r="AR55" i="11" s="1"/>
  <c r="AQ55" i="11" a="1"/>
  <c r="AQ55" i="11" s="1"/>
  <c r="AP55" i="11" a="1"/>
  <c r="AP55" i="11" s="1"/>
  <c r="AO55" i="11" a="1"/>
  <c r="AO55" i="11" s="1"/>
  <c r="AN55" i="11" a="1"/>
  <c r="AN55" i="11" s="1"/>
  <c r="AM55" i="11" a="1"/>
  <c r="AM55" i="11" s="1"/>
  <c r="AL55" i="11" a="1"/>
  <c r="AL55" i="11" s="1"/>
  <c r="AK55" i="11" a="1"/>
  <c r="AK55" i="11" s="1"/>
  <c r="AJ55" i="11" a="1"/>
  <c r="AJ55" i="11" s="1"/>
  <c r="AI55" i="11" a="1"/>
  <c r="AI55" i="11" s="1"/>
  <c r="AH55" i="11" a="1"/>
  <c r="AH55" i="11" s="1"/>
  <c r="AG55" i="11" a="1"/>
  <c r="AG55" i="11" s="1"/>
  <c r="AF55" i="11" a="1"/>
  <c r="AF55" i="11" s="1"/>
  <c r="AE55" i="11" a="1"/>
  <c r="AE55" i="11" s="1"/>
  <c r="AD55" i="11" a="1"/>
  <c r="AD55" i="11" s="1"/>
  <c r="AC55" i="11" a="1"/>
  <c r="AC55" i="11" s="1"/>
  <c r="AB55" i="11" a="1"/>
  <c r="AB55" i="11" s="1"/>
  <c r="AA55" i="11" a="1"/>
  <c r="AA55" i="11" s="1"/>
  <c r="Z55" i="11" a="1"/>
  <c r="Z55" i="11" s="1"/>
  <c r="Y55" i="11" a="1"/>
  <c r="Y55" i="11" s="1"/>
  <c r="X55" i="11" a="1"/>
  <c r="X55" i="11" s="1"/>
  <c r="W55" i="11" a="1"/>
  <c r="W55" i="11" s="1"/>
  <c r="V55" i="11" a="1"/>
  <c r="V55" i="11" s="1"/>
  <c r="U55" i="11" a="1"/>
  <c r="U55" i="11" s="1"/>
  <c r="T55" i="11" a="1"/>
  <c r="T55" i="11" s="1"/>
  <c r="S55" i="11" a="1"/>
  <c r="S55" i="11" s="1"/>
  <c r="R55" i="11" a="1"/>
  <c r="R55" i="11" s="1"/>
  <c r="Q55" i="11" a="1"/>
  <c r="Q55" i="11" s="1"/>
  <c r="P55" i="11" a="1"/>
  <c r="P55" i="11" s="1"/>
  <c r="O55" i="11" a="1"/>
  <c r="O55" i="11" s="1"/>
  <c r="N55" i="11" a="1"/>
  <c r="N55" i="11" s="1"/>
  <c r="M55" i="11" a="1"/>
  <c r="M55" i="11" s="1"/>
  <c r="L55" i="11" a="1"/>
  <c r="L55" i="11" s="1"/>
  <c r="K55" i="11" a="1"/>
  <c r="K55" i="11" s="1"/>
  <c r="J55" i="11" a="1"/>
  <c r="J55" i="11" s="1"/>
  <c r="I55" i="11" a="1"/>
  <c r="I55" i="11" s="1"/>
  <c r="H55" i="11" a="1"/>
  <c r="H55" i="11" s="1"/>
  <c r="G55" i="11" a="1"/>
  <c r="G55" i="11" s="1"/>
  <c r="F55" i="11" a="1"/>
  <c r="F55" i="11" s="1"/>
  <c r="E55" i="11" a="1"/>
  <c r="E55" i="11" s="1"/>
  <c r="D55" i="11" a="1"/>
  <c r="D55" i="11" s="1"/>
  <c r="C55" i="11" a="1"/>
  <c r="C55" i="11" s="1"/>
  <c r="EH54" i="11" a="1"/>
  <c r="EH54" i="11" s="1"/>
  <c r="EG54" i="11" a="1"/>
  <c r="EG54" i="11" s="1"/>
  <c r="EF54" i="11" a="1"/>
  <c r="EF54" i="11" s="1"/>
  <c r="EE54" i="11" a="1"/>
  <c r="EE54" i="11" s="1"/>
  <c r="ED54" i="11" a="1"/>
  <c r="ED54" i="11" s="1"/>
  <c r="EC54" i="11" a="1"/>
  <c r="EC54" i="11" s="1"/>
  <c r="EB54" i="11" a="1"/>
  <c r="EB54" i="11" s="1"/>
  <c r="EA54" i="11" a="1"/>
  <c r="EA54" i="11" s="1"/>
  <c r="DZ54" i="11" a="1"/>
  <c r="DZ54" i="11" s="1"/>
  <c r="DY54" i="11" a="1"/>
  <c r="DY54" i="11" s="1"/>
  <c r="DX54" i="11" a="1"/>
  <c r="DX54" i="11" s="1"/>
  <c r="DW54" i="11" a="1"/>
  <c r="DW54" i="11" s="1"/>
  <c r="DV54" i="11" a="1"/>
  <c r="DV54" i="11" s="1"/>
  <c r="DU54" i="11" a="1"/>
  <c r="DU54" i="11" s="1"/>
  <c r="DT54" i="11" a="1"/>
  <c r="DT54" i="11" s="1"/>
  <c r="DS54" i="11" a="1"/>
  <c r="DS54" i="11" s="1"/>
  <c r="DR54" i="11" a="1"/>
  <c r="DR54" i="11" s="1"/>
  <c r="DQ54" i="11" a="1"/>
  <c r="DQ54" i="11" s="1"/>
  <c r="DP54" i="11" a="1"/>
  <c r="DP54" i="11" s="1"/>
  <c r="DO54" i="11" a="1"/>
  <c r="DO54" i="11" s="1"/>
  <c r="DN54" i="11" a="1"/>
  <c r="DN54" i="11" s="1"/>
  <c r="DM54" i="11" a="1"/>
  <c r="DM54" i="11" s="1"/>
  <c r="DL54" i="11" a="1"/>
  <c r="DL54" i="11" s="1"/>
  <c r="DK54" i="11"/>
  <c r="DK54" i="11" a="1"/>
  <c r="DJ54" i="11" a="1"/>
  <c r="DJ54" i="11" s="1"/>
  <c r="DI54" i="11" a="1"/>
  <c r="DI54" i="11" s="1"/>
  <c r="DH54" i="11" a="1"/>
  <c r="DH54" i="11" s="1"/>
  <c r="DG54" i="11" a="1"/>
  <c r="DG54" i="11" s="1"/>
  <c r="DF54" i="11" a="1"/>
  <c r="DF54" i="11" s="1"/>
  <c r="DE54" i="11" a="1"/>
  <c r="DE54" i="11" s="1"/>
  <c r="DD54" i="11" a="1"/>
  <c r="DD54" i="11" s="1"/>
  <c r="DC54" i="11"/>
  <c r="DC54" i="11" a="1"/>
  <c r="DB54" i="11" a="1"/>
  <c r="DB54" i="11" s="1"/>
  <c r="DA54" i="11" a="1"/>
  <c r="DA54" i="11" s="1"/>
  <c r="CZ54" i="11" a="1"/>
  <c r="CZ54" i="11" s="1"/>
  <c r="CY54" i="11" a="1"/>
  <c r="CY54" i="11" s="1"/>
  <c r="CX54" i="11" a="1"/>
  <c r="CX54" i="11" s="1"/>
  <c r="CW54" i="11" a="1"/>
  <c r="CW54" i="11" s="1"/>
  <c r="CV54" i="11" a="1"/>
  <c r="CV54" i="11" s="1"/>
  <c r="CU54" i="11" a="1"/>
  <c r="CU54" i="11" s="1"/>
  <c r="CT54" i="11" a="1"/>
  <c r="CT54" i="11" s="1"/>
  <c r="CS54" i="11" a="1"/>
  <c r="CS54" i="11" s="1"/>
  <c r="CR54" i="11" a="1"/>
  <c r="CR54" i="11" s="1"/>
  <c r="CQ54" i="11" a="1"/>
  <c r="CQ54" i="11" s="1"/>
  <c r="CP54" i="11" a="1"/>
  <c r="CP54" i="11" s="1"/>
  <c r="CO54" i="11" a="1"/>
  <c r="CO54" i="11" s="1"/>
  <c r="CN54" i="11" a="1"/>
  <c r="CN54" i="11" s="1"/>
  <c r="CM54" i="11" a="1"/>
  <c r="CM54" i="11" s="1"/>
  <c r="CL54" i="11" a="1"/>
  <c r="CL54" i="11" s="1"/>
  <c r="CK54" i="11" a="1"/>
  <c r="CK54" i="11" s="1"/>
  <c r="CJ54" i="11" a="1"/>
  <c r="CJ54" i="11" s="1"/>
  <c r="CI54" i="11" a="1"/>
  <c r="CI54" i="11" s="1"/>
  <c r="CH54" i="11" a="1"/>
  <c r="CH54" i="11" s="1"/>
  <c r="CG54" i="11" a="1"/>
  <c r="CG54" i="11" s="1"/>
  <c r="CF54" i="11" a="1"/>
  <c r="CF54" i="11" s="1"/>
  <c r="CE54" i="11" a="1"/>
  <c r="CE54" i="11" s="1"/>
  <c r="CD54" i="11" a="1"/>
  <c r="CD54" i="11" s="1"/>
  <c r="CC54" i="11" a="1"/>
  <c r="CC54" i="11" s="1"/>
  <c r="CB54" i="11" a="1"/>
  <c r="CB54" i="11" s="1"/>
  <c r="CA54" i="11" a="1"/>
  <c r="CA54" i="11" s="1"/>
  <c r="BZ54" i="11" a="1"/>
  <c r="BZ54" i="11" s="1"/>
  <c r="BY54" i="11" a="1"/>
  <c r="BY54" i="11" s="1"/>
  <c r="BX54" i="11" a="1"/>
  <c r="BX54" i="11" s="1"/>
  <c r="BW54" i="11"/>
  <c r="BW54" i="11" a="1"/>
  <c r="BV54" i="11" a="1"/>
  <c r="BV54" i="11" s="1"/>
  <c r="BU54" i="11" a="1"/>
  <c r="BU54" i="11" s="1"/>
  <c r="BT54" i="11" a="1"/>
  <c r="BT54" i="11" s="1"/>
  <c r="BS54" i="11" a="1"/>
  <c r="BS54" i="11" s="1"/>
  <c r="BR54" i="11" a="1"/>
  <c r="BR54" i="11" s="1"/>
  <c r="BQ54" i="11" a="1"/>
  <c r="BQ54" i="11" s="1"/>
  <c r="BP54" i="11" a="1"/>
  <c r="BP54" i="11" s="1"/>
  <c r="BO54" i="11" a="1"/>
  <c r="BO54" i="11" s="1"/>
  <c r="BN54" i="11" a="1"/>
  <c r="BN54" i="11" s="1"/>
  <c r="BM54" i="11" a="1"/>
  <c r="BM54" i="11" s="1"/>
  <c r="BL54" i="11" a="1"/>
  <c r="BL54" i="11" s="1"/>
  <c r="BK54" i="11" a="1"/>
  <c r="BK54" i="11" s="1"/>
  <c r="BJ54" i="11" a="1"/>
  <c r="BJ54" i="11" s="1"/>
  <c r="BI54" i="11" a="1"/>
  <c r="BI54" i="11" s="1"/>
  <c r="BH54" i="11" a="1"/>
  <c r="BH54" i="11" s="1"/>
  <c r="BG54" i="11"/>
  <c r="BG54" i="11" a="1"/>
  <c r="BF54" i="11" a="1"/>
  <c r="BF54" i="11" s="1"/>
  <c r="BE54" i="11" a="1"/>
  <c r="BE54" i="11" s="1"/>
  <c r="BD54" i="11" a="1"/>
  <c r="BD54" i="11" s="1"/>
  <c r="BC54" i="11" a="1"/>
  <c r="BC54" i="11" s="1"/>
  <c r="BB54" i="11" a="1"/>
  <c r="BB54" i="11" s="1"/>
  <c r="BA54" i="11"/>
  <c r="BA54" i="11" a="1"/>
  <c r="AZ54" i="11" a="1"/>
  <c r="AZ54" i="11" s="1"/>
  <c r="AY54" i="11" a="1"/>
  <c r="AY54" i="11" s="1"/>
  <c r="AX54" i="11" a="1"/>
  <c r="AX54" i="11" s="1"/>
  <c r="AW54" i="11"/>
  <c r="AW54" i="11" a="1"/>
  <c r="AV54" i="11" a="1"/>
  <c r="AV54" i="11" s="1"/>
  <c r="AT54" i="11" a="1"/>
  <c r="AT54" i="11" s="1"/>
  <c r="AS54" i="11" a="1"/>
  <c r="AS54" i="11" s="1"/>
  <c r="AR54" i="11" a="1"/>
  <c r="AR54" i="11" s="1"/>
  <c r="AQ54" i="11" a="1"/>
  <c r="AQ54" i="11" s="1"/>
  <c r="AP54" i="11" a="1"/>
  <c r="AP54" i="11" s="1"/>
  <c r="AO54" i="11" a="1"/>
  <c r="AO54" i="11" s="1"/>
  <c r="AN54" i="11" a="1"/>
  <c r="AN54" i="11" s="1"/>
  <c r="AM54" i="11" a="1"/>
  <c r="AM54" i="11" s="1"/>
  <c r="AL54" i="11" a="1"/>
  <c r="AL54" i="11" s="1"/>
  <c r="AK54" i="11" a="1"/>
  <c r="AK54" i="11" s="1"/>
  <c r="AJ54" i="11" a="1"/>
  <c r="AJ54" i="11" s="1"/>
  <c r="AI54" i="11" a="1"/>
  <c r="AI54" i="11" s="1"/>
  <c r="AH54" i="11" a="1"/>
  <c r="AH54" i="11" s="1"/>
  <c r="AG54" i="11" a="1"/>
  <c r="AG54" i="11" s="1"/>
  <c r="AF54" i="11"/>
  <c r="AF54" i="11" a="1"/>
  <c r="AE54" i="11" a="1"/>
  <c r="AE54" i="11" s="1"/>
  <c r="AD54" i="11" a="1"/>
  <c r="AD54" i="11" s="1"/>
  <c r="AC54" i="11" a="1"/>
  <c r="AC54" i="11" s="1"/>
  <c r="AB54" i="11" a="1"/>
  <c r="AB54" i="11" s="1"/>
  <c r="AA54" i="11" a="1"/>
  <c r="AA54" i="11" s="1"/>
  <c r="Z54" i="11" a="1"/>
  <c r="Z54" i="11" s="1"/>
  <c r="Y54" i="11" a="1"/>
  <c r="Y54" i="11" s="1"/>
  <c r="X54" i="11" a="1"/>
  <c r="X54" i="11" s="1"/>
  <c r="W54" i="11" a="1"/>
  <c r="W54" i="11" s="1"/>
  <c r="V54" i="11" a="1"/>
  <c r="V54" i="11" s="1"/>
  <c r="U54" i="11" a="1"/>
  <c r="U54" i="11" s="1"/>
  <c r="T54" i="11"/>
  <c r="T54" i="11" a="1"/>
  <c r="S54" i="11" a="1"/>
  <c r="S54" i="11" s="1"/>
  <c r="R54" i="11" a="1"/>
  <c r="R54" i="11" s="1"/>
  <c r="Q54" i="11" a="1"/>
  <c r="Q54" i="11" s="1"/>
  <c r="P54" i="11"/>
  <c r="P54" i="11" a="1"/>
  <c r="O54" i="11" a="1"/>
  <c r="O54" i="11" s="1"/>
  <c r="N54" i="11" a="1"/>
  <c r="N54" i="11" s="1"/>
  <c r="M54" i="11" a="1"/>
  <c r="M54" i="11" s="1"/>
  <c r="L54" i="11" a="1"/>
  <c r="L54" i="11" s="1"/>
  <c r="K54" i="11" a="1"/>
  <c r="K54" i="11" s="1"/>
  <c r="J54" i="11" a="1"/>
  <c r="J54" i="11" s="1"/>
  <c r="I54" i="11" a="1"/>
  <c r="I54" i="11" s="1"/>
  <c r="H54" i="11" a="1"/>
  <c r="H54" i="11" s="1"/>
  <c r="G54" i="11" a="1"/>
  <c r="G54" i="11" s="1"/>
  <c r="F54" i="11" a="1"/>
  <c r="F54" i="11" s="1"/>
  <c r="E54" i="11" a="1"/>
  <c r="E54" i="11" s="1"/>
  <c r="D54" i="11" a="1"/>
  <c r="D54" i="11" s="1"/>
  <c r="C54" i="11" a="1"/>
  <c r="C54" i="11" s="1"/>
  <c r="EH53" i="11" a="1"/>
  <c r="EH53" i="11" s="1"/>
  <c r="EG53" i="11" a="1"/>
  <c r="EG53" i="11" s="1"/>
  <c r="EF53" i="11" a="1"/>
  <c r="EF53" i="11" s="1"/>
  <c r="EE53" i="11" a="1"/>
  <c r="EE53" i="11" s="1"/>
  <c r="ED53" i="11" a="1"/>
  <c r="ED53" i="11" s="1"/>
  <c r="EC53" i="11"/>
  <c r="EC53" i="11" a="1"/>
  <c r="EB53" i="11" a="1"/>
  <c r="EB53" i="11" s="1"/>
  <c r="EA53" i="11" a="1"/>
  <c r="EA53" i="11" s="1"/>
  <c r="DZ53" i="11" a="1"/>
  <c r="DZ53" i="11" s="1"/>
  <c r="DY53" i="11" a="1"/>
  <c r="DY53" i="11" s="1"/>
  <c r="DX53" i="11" a="1"/>
  <c r="DX53" i="11" s="1"/>
  <c r="DW53" i="11" a="1"/>
  <c r="DW53" i="11" s="1"/>
  <c r="DV53" i="11" a="1"/>
  <c r="DV53" i="11" s="1"/>
  <c r="DU53" i="11" a="1"/>
  <c r="DU53" i="11" s="1"/>
  <c r="DT53" i="11" a="1"/>
  <c r="DT53" i="11" s="1"/>
  <c r="DS53" i="11" a="1"/>
  <c r="DS53" i="11" s="1"/>
  <c r="DR53" i="11" a="1"/>
  <c r="DR53" i="11" s="1"/>
  <c r="DQ53" i="11"/>
  <c r="DQ53" i="11" a="1"/>
  <c r="DP53" i="11" a="1"/>
  <c r="DP53" i="11" s="1"/>
  <c r="DO53" i="11" a="1"/>
  <c r="DO53" i="11" s="1"/>
  <c r="DN53" i="11" a="1"/>
  <c r="DN53" i="11" s="1"/>
  <c r="DM53" i="11"/>
  <c r="DM53" i="11" a="1"/>
  <c r="DL53" i="11" a="1"/>
  <c r="DL53" i="11" s="1"/>
  <c r="DK53" i="11" a="1"/>
  <c r="DK53" i="11" s="1"/>
  <c r="DJ53" i="11" a="1"/>
  <c r="DJ53" i="11" s="1"/>
  <c r="DI53" i="11" a="1"/>
  <c r="DI53" i="11" s="1"/>
  <c r="DH53" i="11" a="1"/>
  <c r="DH53" i="11" s="1"/>
  <c r="DG53" i="11" a="1"/>
  <c r="DG53" i="11" s="1"/>
  <c r="DF53" i="11" a="1"/>
  <c r="DF53" i="11" s="1"/>
  <c r="DE53" i="11" a="1"/>
  <c r="DE53" i="11" s="1"/>
  <c r="DD53" i="11" a="1"/>
  <c r="DD53" i="11" s="1"/>
  <c r="DC53" i="11" a="1"/>
  <c r="DC53" i="11" s="1"/>
  <c r="DB53" i="11" a="1"/>
  <c r="DB53" i="11" s="1"/>
  <c r="DA53" i="11" a="1"/>
  <c r="DA53" i="11" s="1"/>
  <c r="CZ53" i="11" a="1"/>
  <c r="CZ53" i="11" s="1"/>
  <c r="CY53" i="11" a="1"/>
  <c r="CY53" i="11" s="1"/>
  <c r="CX53" i="11" a="1"/>
  <c r="CX53" i="11" s="1"/>
  <c r="CW53" i="11"/>
  <c r="CW53" i="11" a="1"/>
  <c r="CV53" i="11" a="1"/>
  <c r="CV53" i="11" s="1"/>
  <c r="CU53" i="11" a="1"/>
  <c r="CU53" i="11" s="1"/>
  <c r="CT53" i="11" a="1"/>
  <c r="CT53" i="11" s="1"/>
  <c r="CS53" i="11" a="1"/>
  <c r="CS53" i="11" s="1"/>
  <c r="CR53" i="11" a="1"/>
  <c r="CR53" i="11" s="1"/>
  <c r="CQ53" i="11" a="1"/>
  <c r="CQ53" i="11" s="1"/>
  <c r="CP53" i="11" a="1"/>
  <c r="CP53" i="11" s="1"/>
  <c r="CO53" i="11" a="1"/>
  <c r="CO53" i="11" s="1"/>
  <c r="CN53" i="11" a="1"/>
  <c r="CN53" i="11" s="1"/>
  <c r="CM53" i="11" a="1"/>
  <c r="CM53" i="11" s="1"/>
  <c r="CL53" i="11" a="1"/>
  <c r="CL53" i="11" s="1"/>
  <c r="CK53" i="11"/>
  <c r="CK53" i="11" a="1"/>
  <c r="CJ53" i="11" a="1"/>
  <c r="CJ53" i="11" s="1"/>
  <c r="CI53" i="11" a="1"/>
  <c r="CI53" i="11" s="1"/>
  <c r="CH53" i="11" a="1"/>
  <c r="CH53" i="11" s="1"/>
  <c r="CG53" i="11"/>
  <c r="CG53" i="11" a="1"/>
  <c r="CF53" i="11" a="1"/>
  <c r="CF53" i="11" s="1"/>
  <c r="CE53" i="11" a="1"/>
  <c r="CE53" i="11" s="1"/>
  <c r="CD53" i="11" a="1"/>
  <c r="CD53" i="11" s="1"/>
  <c r="CC53" i="11" a="1"/>
  <c r="CC53" i="11" s="1"/>
  <c r="CB53" i="11" a="1"/>
  <c r="CB53" i="11" s="1"/>
  <c r="CA53" i="11" a="1"/>
  <c r="CA53" i="11" s="1"/>
  <c r="BZ53" i="11" a="1"/>
  <c r="BZ53" i="11" s="1"/>
  <c r="BY53" i="11" a="1"/>
  <c r="BY53" i="11" s="1"/>
  <c r="BX53" i="11" a="1"/>
  <c r="BX53" i="11" s="1"/>
  <c r="BW53" i="11" a="1"/>
  <c r="BW53" i="11" s="1"/>
  <c r="BV53" i="11" a="1"/>
  <c r="BV53" i="11" s="1"/>
  <c r="BU53" i="11" a="1"/>
  <c r="BU53" i="11" s="1"/>
  <c r="BT53" i="11" a="1"/>
  <c r="BT53" i="11" s="1"/>
  <c r="BS53" i="11" a="1"/>
  <c r="BS53" i="11" s="1"/>
  <c r="BR53" i="11" a="1"/>
  <c r="BR53" i="11" s="1"/>
  <c r="BQ53" i="11"/>
  <c r="BQ53" i="11" a="1"/>
  <c r="BP53" i="11" a="1"/>
  <c r="BP53" i="11" s="1"/>
  <c r="BO53" i="11" a="1"/>
  <c r="BO53" i="11" s="1"/>
  <c r="BN53" i="11" a="1"/>
  <c r="BN53" i="11" s="1"/>
  <c r="BM53" i="11" a="1"/>
  <c r="BM53" i="11" s="1"/>
  <c r="BL53" i="11" a="1"/>
  <c r="BL53" i="11" s="1"/>
  <c r="BK53" i="11" a="1"/>
  <c r="BK53" i="11" s="1"/>
  <c r="BJ53" i="11" a="1"/>
  <c r="BJ53" i="11" s="1"/>
  <c r="BI53" i="11" a="1"/>
  <c r="BI53" i="11" s="1"/>
  <c r="BH53" i="11" a="1"/>
  <c r="BH53" i="11" s="1"/>
  <c r="BG53" i="11" a="1"/>
  <c r="BG53" i="11" s="1"/>
  <c r="BF53" i="11" a="1"/>
  <c r="BF53" i="11" s="1"/>
  <c r="BE53" i="11"/>
  <c r="BE53" i="11" a="1"/>
  <c r="BD53" i="11" a="1"/>
  <c r="BD53" i="11" s="1"/>
  <c r="BC53" i="11" a="1"/>
  <c r="BC53" i="11" s="1"/>
  <c r="BB53" i="11" a="1"/>
  <c r="BB53" i="11" s="1"/>
  <c r="BA53" i="11"/>
  <c r="BA53" i="11" a="1"/>
  <c r="AZ53" i="11" a="1"/>
  <c r="AZ53" i="11" s="1"/>
  <c r="AY53" i="11" a="1"/>
  <c r="AY53" i="11" s="1"/>
  <c r="AX53" i="11" a="1"/>
  <c r="AX53" i="11" s="1"/>
  <c r="AW53" i="11" a="1"/>
  <c r="AW53" i="11" s="1"/>
  <c r="AV53" i="11" a="1"/>
  <c r="AV53" i="11" s="1"/>
  <c r="AU53" i="11" a="1"/>
  <c r="AU53" i="11" s="1"/>
  <c r="AS53" i="11" a="1"/>
  <c r="AS53" i="11" s="1"/>
  <c r="AR53" i="11" a="1"/>
  <c r="AR53" i="11" s="1"/>
  <c r="AQ53" i="11" a="1"/>
  <c r="AQ53" i="11" s="1"/>
  <c r="AP53" i="11" a="1"/>
  <c r="AP53" i="11" s="1"/>
  <c r="AO53" i="11" a="1"/>
  <c r="AO53" i="11" s="1"/>
  <c r="AN53" i="11" a="1"/>
  <c r="AN53" i="11" s="1"/>
  <c r="AM53" i="11" a="1"/>
  <c r="AM53" i="11" s="1"/>
  <c r="AL53" i="11" a="1"/>
  <c r="AL53" i="11" s="1"/>
  <c r="AK53" i="11" a="1"/>
  <c r="AK53" i="11" s="1"/>
  <c r="AJ53" i="11"/>
  <c r="AJ53" i="11" a="1"/>
  <c r="AI53" i="11" a="1"/>
  <c r="AI53" i="11" s="1"/>
  <c r="AH53" i="11" a="1"/>
  <c r="AH53" i="11" s="1"/>
  <c r="AG53" i="11" a="1"/>
  <c r="AG53" i="11" s="1"/>
  <c r="AF53" i="11" a="1"/>
  <c r="AF53" i="11" s="1"/>
  <c r="AE53" i="11" a="1"/>
  <c r="AE53" i="11" s="1"/>
  <c r="AD53" i="11" a="1"/>
  <c r="AD53" i="11" s="1"/>
  <c r="AC53" i="11" a="1"/>
  <c r="AC53" i="11" s="1"/>
  <c r="AB53" i="11" a="1"/>
  <c r="AB53" i="11" s="1"/>
  <c r="AA53" i="11" a="1"/>
  <c r="AA53" i="11" s="1"/>
  <c r="Z53" i="11" a="1"/>
  <c r="Z53" i="11" s="1"/>
  <c r="Y53" i="11" a="1"/>
  <c r="Y53" i="11" s="1"/>
  <c r="X53" i="11"/>
  <c r="X53" i="11" a="1"/>
  <c r="W53" i="11" a="1"/>
  <c r="W53" i="11" s="1"/>
  <c r="V53" i="11" a="1"/>
  <c r="V53" i="11" s="1"/>
  <c r="U53" i="11" a="1"/>
  <c r="U53" i="11" s="1"/>
  <c r="T53" i="11"/>
  <c r="T53" i="11" a="1"/>
  <c r="S53" i="11" a="1"/>
  <c r="S53" i="11" s="1"/>
  <c r="R53" i="11" a="1"/>
  <c r="R53" i="11" s="1"/>
  <c r="Q53" i="11" a="1"/>
  <c r="Q53" i="11" s="1"/>
  <c r="P53" i="11" a="1"/>
  <c r="P53" i="11" s="1"/>
  <c r="O53" i="11" a="1"/>
  <c r="O53" i="11" s="1"/>
  <c r="N53" i="11" a="1"/>
  <c r="N53" i="11" s="1"/>
  <c r="M53" i="11" a="1"/>
  <c r="M53" i="11" s="1"/>
  <c r="L53" i="11" a="1"/>
  <c r="L53" i="11" s="1"/>
  <c r="K53" i="11" a="1"/>
  <c r="K53" i="11" s="1"/>
  <c r="J53" i="11" a="1"/>
  <c r="J53" i="11" s="1"/>
  <c r="I53" i="11" a="1"/>
  <c r="I53" i="11" s="1"/>
  <c r="H53" i="11" a="1"/>
  <c r="H53" i="11" s="1"/>
  <c r="G53" i="11" a="1"/>
  <c r="G53" i="11" s="1"/>
  <c r="F53" i="11" a="1"/>
  <c r="F53" i="11" s="1"/>
  <c r="E53" i="11" a="1"/>
  <c r="E53" i="11" s="1"/>
  <c r="D53" i="11"/>
  <c r="D53" i="11" a="1"/>
  <c r="C53" i="11" a="1"/>
  <c r="C53" i="11" s="1"/>
  <c r="EH52" i="11" a="1"/>
  <c r="EH52" i="11" s="1"/>
  <c r="EG52" i="11"/>
  <c r="EG52" i="11" a="1"/>
  <c r="EF52" i="11" a="1"/>
  <c r="EF52" i="11" s="1"/>
  <c r="EE52" i="11" a="1"/>
  <c r="EE52" i="11" s="1"/>
  <c r="ED52" i="11" a="1"/>
  <c r="ED52" i="11" s="1"/>
  <c r="EC52" i="11" a="1"/>
  <c r="EC52" i="11" s="1"/>
  <c r="EB52" i="11" a="1"/>
  <c r="EB52" i="11" s="1"/>
  <c r="EA52" i="11" a="1"/>
  <c r="EA52" i="11" s="1"/>
  <c r="DZ52" i="11" a="1"/>
  <c r="DZ52" i="11" s="1"/>
  <c r="DY52" i="11" a="1"/>
  <c r="DY52" i="11" s="1"/>
  <c r="DX52" i="11" a="1"/>
  <c r="DX52" i="11" s="1"/>
  <c r="DW52" i="11" a="1"/>
  <c r="DW52" i="11" s="1"/>
  <c r="DV52" i="11" a="1"/>
  <c r="DV52" i="11" s="1"/>
  <c r="DU52" i="11"/>
  <c r="DU52" i="11" a="1"/>
  <c r="DT52" i="11" a="1"/>
  <c r="DT52" i="11" s="1"/>
  <c r="DS52" i="11" a="1"/>
  <c r="DS52" i="11" s="1"/>
  <c r="DR52" i="11" a="1"/>
  <c r="DR52" i="11" s="1"/>
  <c r="DQ52" i="11"/>
  <c r="DQ52" i="11" a="1"/>
  <c r="DP52" i="11" a="1"/>
  <c r="DP52" i="11" s="1"/>
  <c r="DO52" i="11" a="1"/>
  <c r="DO52" i="11" s="1"/>
  <c r="DN52" i="11" a="1"/>
  <c r="DN52" i="11" s="1"/>
  <c r="DM52" i="11" a="1"/>
  <c r="DM52" i="11" s="1"/>
  <c r="DL52" i="11" a="1"/>
  <c r="DL52" i="11" s="1"/>
  <c r="DK52" i="11" a="1"/>
  <c r="DK52" i="11" s="1"/>
  <c r="DJ52" i="11" a="1"/>
  <c r="DJ52" i="11" s="1"/>
  <c r="DI52" i="11" a="1"/>
  <c r="DI52" i="11" s="1"/>
  <c r="DH52" i="11" a="1"/>
  <c r="DH52" i="11" s="1"/>
  <c r="DG52" i="11" a="1"/>
  <c r="DG52" i="11" s="1"/>
  <c r="DF52" i="11" a="1"/>
  <c r="DF52" i="11" s="1"/>
  <c r="DE52" i="11" a="1"/>
  <c r="DE52" i="11" s="1"/>
  <c r="DD52" i="11" a="1"/>
  <c r="DD52" i="11" s="1"/>
  <c r="DC52" i="11" a="1"/>
  <c r="DC52" i="11" s="1"/>
  <c r="DB52" i="11" a="1"/>
  <c r="DB52" i="11" s="1"/>
  <c r="DA52" i="11" a="1"/>
  <c r="DA52" i="11" s="1"/>
  <c r="CZ52" i="11" a="1"/>
  <c r="CZ52" i="11" s="1"/>
  <c r="CY52" i="11" a="1"/>
  <c r="CY52" i="11" s="1"/>
  <c r="CX52" i="11" a="1"/>
  <c r="CX52" i="11" s="1"/>
  <c r="CW52" i="11" a="1"/>
  <c r="CW52" i="11" s="1"/>
  <c r="CV52" i="11" a="1"/>
  <c r="CV52" i="11" s="1"/>
  <c r="CU52" i="11"/>
  <c r="CU52" i="11" a="1"/>
  <c r="CT52" i="11" a="1"/>
  <c r="CT52" i="11" s="1"/>
  <c r="CS52" i="11"/>
  <c r="CS52" i="11" a="1"/>
  <c r="CR52" i="11" a="1"/>
  <c r="CR52" i="11" s="1"/>
  <c r="CQ52" i="11" a="1"/>
  <c r="CQ52" i="11" s="1"/>
  <c r="CP52" i="11" a="1"/>
  <c r="CP52" i="11" s="1"/>
  <c r="CO52" i="11" a="1"/>
  <c r="CO52" i="11" s="1"/>
  <c r="CN52" i="11" a="1"/>
  <c r="CN52" i="11" s="1"/>
  <c r="CM52" i="11" a="1"/>
  <c r="CM52" i="11" s="1"/>
  <c r="CL52" i="11" a="1"/>
  <c r="CL52" i="11" s="1"/>
  <c r="CK52" i="11" a="1"/>
  <c r="CK52" i="11" s="1"/>
  <c r="CJ52" i="11" a="1"/>
  <c r="CJ52" i="11" s="1"/>
  <c r="CI52" i="11" a="1"/>
  <c r="CI52" i="11" s="1"/>
  <c r="CH52" i="11" a="1"/>
  <c r="CH52" i="11" s="1"/>
  <c r="CG52" i="11" a="1"/>
  <c r="CG52" i="11" s="1"/>
  <c r="CF52" i="11" a="1"/>
  <c r="CF52" i="11" s="1"/>
  <c r="CE52" i="11"/>
  <c r="CE52" i="11" a="1"/>
  <c r="CD52" i="11" a="1"/>
  <c r="CD52" i="11" s="1"/>
  <c r="CC52" i="11" a="1"/>
  <c r="CC52" i="11" s="1"/>
  <c r="CB52" i="11" a="1"/>
  <c r="CB52" i="11" s="1"/>
  <c r="CA52" i="11" a="1"/>
  <c r="CA52" i="11" s="1"/>
  <c r="BZ52" i="11" a="1"/>
  <c r="BZ52" i="11" s="1"/>
  <c r="BY52" i="11" a="1"/>
  <c r="BY52" i="11" s="1"/>
  <c r="BX52" i="11" a="1"/>
  <c r="BX52" i="11" s="1"/>
  <c r="BW52" i="11" a="1"/>
  <c r="BW52" i="11" s="1"/>
  <c r="BV52" i="11" a="1"/>
  <c r="BV52" i="11" s="1"/>
  <c r="BU52" i="11" a="1"/>
  <c r="BU52" i="11" s="1"/>
  <c r="BT52" i="11" a="1"/>
  <c r="BT52" i="11" s="1"/>
  <c r="BS52" i="11" a="1"/>
  <c r="BS52" i="11" s="1"/>
  <c r="BR52" i="11" a="1"/>
  <c r="BR52" i="11" s="1"/>
  <c r="BQ52" i="11" a="1"/>
  <c r="BQ52" i="11" s="1"/>
  <c r="BP52" i="11" a="1"/>
  <c r="BP52" i="11" s="1"/>
  <c r="BO52" i="11"/>
  <c r="BO52" i="11" a="1"/>
  <c r="BN52" i="11" a="1"/>
  <c r="BN52" i="11" s="1"/>
  <c r="BM52" i="11"/>
  <c r="BM52" i="11" a="1"/>
  <c r="BL52" i="11" a="1"/>
  <c r="BL52" i="11" s="1"/>
  <c r="BK52" i="11" a="1"/>
  <c r="BK52" i="11" s="1"/>
  <c r="BJ52" i="11" a="1"/>
  <c r="BJ52" i="11" s="1"/>
  <c r="BI52" i="11" a="1"/>
  <c r="BI52" i="11" s="1"/>
  <c r="BH52" i="11" a="1"/>
  <c r="BH52" i="11" s="1"/>
  <c r="BG52" i="11" a="1"/>
  <c r="BG52" i="11" s="1"/>
  <c r="BF52" i="11" a="1"/>
  <c r="BF52" i="11" s="1"/>
  <c r="BE52" i="11" a="1"/>
  <c r="BE52" i="11" s="1"/>
  <c r="BD52" i="11" a="1"/>
  <c r="BD52" i="11" s="1"/>
  <c r="BC52" i="11" a="1"/>
  <c r="BC52" i="11" s="1"/>
  <c r="BB52" i="11" a="1"/>
  <c r="BB52" i="11" s="1"/>
  <c r="BA52" i="11" a="1"/>
  <c r="BA52" i="11" s="1"/>
  <c r="AZ52" i="11" a="1"/>
  <c r="AZ52" i="11" s="1"/>
  <c r="AY52" i="11"/>
  <c r="AY52" i="11" a="1"/>
  <c r="AX52" i="11" a="1"/>
  <c r="AX52" i="11" s="1"/>
  <c r="AW52" i="11" a="1"/>
  <c r="AW52" i="11" s="1"/>
  <c r="AV52" i="11" a="1"/>
  <c r="AV52" i="11" s="1"/>
  <c r="AU52" i="11" a="1"/>
  <c r="AU52" i="11" s="1"/>
  <c r="AT52" i="11" a="1"/>
  <c r="AT52" i="11" s="1"/>
  <c r="AR52" i="11" a="1"/>
  <c r="AR52" i="11" s="1"/>
  <c r="AQ52" i="11" a="1"/>
  <c r="AQ52" i="11" s="1"/>
  <c r="AP52" i="11" a="1"/>
  <c r="AP52" i="11" s="1"/>
  <c r="AO52" i="11" a="1"/>
  <c r="AO52" i="11" s="1"/>
  <c r="AN52" i="11" a="1"/>
  <c r="AN52" i="11" s="1"/>
  <c r="AM52" i="11" a="1"/>
  <c r="AM52" i="11" s="1"/>
  <c r="AL52" i="11" a="1"/>
  <c r="AL52" i="11" s="1"/>
  <c r="AK52" i="11" a="1"/>
  <c r="AK52" i="11" s="1"/>
  <c r="AJ52" i="11" a="1"/>
  <c r="AJ52" i="11" s="1"/>
  <c r="AI52" i="11" a="1"/>
  <c r="AI52" i="11" s="1"/>
  <c r="AH52" i="11"/>
  <c r="AH52" i="11" a="1"/>
  <c r="AG52" i="11" a="1"/>
  <c r="AG52" i="11" s="1"/>
  <c r="AF52" i="11"/>
  <c r="AF52" i="11" a="1"/>
  <c r="AE52" i="11" a="1"/>
  <c r="AE52" i="11" s="1"/>
  <c r="AD52" i="11" a="1"/>
  <c r="AD52" i="11" s="1"/>
  <c r="AC52" i="11" a="1"/>
  <c r="AC52" i="11" s="1"/>
  <c r="AB52" i="11" a="1"/>
  <c r="AB52" i="11" s="1"/>
  <c r="AA52" i="11" a="1"/>
  <c r="AA52" i="11" s="1"/>
  <c r="Z52" i="11" a="1"/>
  <c r="Z52" i="11" s="1"/>
  <c r="Y52" i="11" a="1"/>
  <c r="Y52" i="11" s="1"/>
  <c r="X52" i="11" a="1"/>
  <c r="X52" i="11" s="1"/>
  <c r="W52" i="11" a="1"/>
  <c r="W52" i="11" s="1"/>
  <c r="V52" i="11" a="1"/>
  <c r="V52" i="11" s="1"/>
  <c r="U52" i="11" a="1"/>
  <c r="U52" i="11" s="1"/>
  <c r="T52" i="11" a="1"/>
  <c r="T52" i="11" s="1"/>
  <c r="S52" i="11" a="1"/>
  <c r="S52" i="11" s="1"/>
  <c r="R52" i="11"/>
  <c r="R52" i="11" a="1"/>
  <c r="Q52" i="11" a="1"/>
  <c r="Q52" i="11" s="1"/>
  <c r="P52" i="11" a="1"/>
  <c r="P52" i="11" s="1"/>
  <c r="O52" i="11" a="1"/>
  <c r="O52" i="11" s="1"/>
  <c r="N52" i="11" a="1"/>
  <c r="N52" i="11" s="1"/>
  <c r="M52" i="11" a="1"/>
  <c r="M52" i="11" s="1"/>
  <c r="L52" i="11" a="1"/>
  <c r="L52" i="11" s="1"/>
  <c r="K52" i="11" a="1"/>
  <c r="K52" i="11" s="1"/>
  <c r="J52" i="11" a="1"/>
  <c r="J52" i="11" s="1"/>
  <c r="I52" i="11" a="1"/>
  <c r="I52" i="11" s="1"/>
  <c r="H52" i="11" a="1"/>
  <c r="H52" i="11" s="1"/>
  <c r="G52" i="11" a="1"/>
  <c r="G52" i="11" s="1"/>
  <c r="F52" i="11" a="1"/>
  <c r="F52" i="11" s="1"/>
  <c r="E52" i="11" a="1"/>
  <c r="E52" i="11" s="1"/>
  <c r="D52" i="11" a="1"/>
  <c r="D52" i="11" s="1"/>
  <c r="C52" i="11" a="1"/>
  <c r="C52" i="11" s="1"/>
  <c r="EH51" i="11" a="1"/>
  <c r="EH51" i="11" s="1"/>
  <c r="EG51" i="11" a="1"/>
  <c r="EG51" i="11" s="1"/>
  <c r="EF51" i="11" a="1"/>
  <c r="EF51" i="11" s="1"/>
  <c r="EE51" i="11"/>
  <c r="EE51" i="11" a="1"/>
  <c r="ED51" i="11" a="1"/>
  <c r="ED51" i="11" s="1"/>
  <c r="EC51" i="11" a="1"/>
  <c r="EC51" i="11" s="1"/>
  <c r="EB51" i="11" a="1"/>
  <c r="EB51" i="11" s="1"/>
  <c r="EA51" i="11" a="1"/>
  <c r="EA51" i="11" s="1"/>
  <c r="DZ51" i="11" a="1"/>
  <c r="DZ51" i="11" s="1"/>
  <c r="DY51" i="11" a="1"/>
  <c r="DY51" i="11" s="1"/>
  <c r="DX51" i="11" a="1"/>
  <c r="DX51" i="11" s="1"/>
  <c r="DW51" i="11" a="1"/>
  <c r="DW51" i="11" s="1"/>
  <c r="DV51" i="11" a="1"/>
  <c r="DV51" i="11" s="1"/>
  <c r="DU51" i="11"/>
  <c r="DU51" i="11" a="1"/>
  <c r="DT51" i="11" a="1"/>
  <c r="DT51" i="11" s="1"/>
  <c r="DS51" i="11" a="1"/>
  <c r="DS51" i="11" s="1"/>
  <c r="DR51" i="11" a="1"/>
  <c r="DR51" i="11" s="1"/>
  <c r="DQ51" i="11" a="1"/>
  <c r="DQ51" i="11" s="1"/>
  <c r="DP51" i="11" a="1"/>
  <c r="DP51" i="11" s="1"/>
  <c r="DO51" i="11" a="1"/>
  <c r="DO51" i="11" s="1"/>
  <c r="DN51" i="11" a="1"/>
  <c r="DN51" i="11" s="1"/>
  <c r="DM51" i="11" a="1"/>
  <c r="DM51" i="11" s="1"/>
  <c r="DL51" i="11" a="1"/>
  <c r="DL51" i="11" s="1"/>
  <c r="DK51" i="11" a="1"/>
  <c r="DK51" i="11" s="1"/>
  <c r="DJ51" i="11" a="1"/>
  <c r="DJ51" i="11" s="1"/>
  <c r="DI51" i="11" a="1"/>
  <c r="DI51" i="11" s="1"/>
  <c r="DH51" i="11" a="1"/>
  <c r="DH51" i="11" s="1"/>
  <c r="DG51" i="11" a="1"/>
  <c r="DG51" i="11" s="1"/>
  <c r="DF51" i="11" a="1"/>
  <c r="DF51" i="11" s="1"/>
  <c r="DE51" i="11"/>
  <c r="DE51" i="11" a="1"/>
  <c r="DD51" i="11" a="1"/>
  <c r="DD51" i="11" s="1"/>
  <c r="DC51" i="11" a="1"/>
  <c r="DC51" i="11" s="1"/>
  <c r="DB51" i="11" a="1"/>
  <c r="DB51" i="11" s="1"/>
  <c r="DA51" i="11" a="1"/>
  <c r="DA51" i="11" s="1"/>
  <c r="CZ51" i="11" a="1"/>
  <c r="CZ51" i="11" s="1"/>
  <c r="CY51" i="11"/>
  <c r="CY51" i="11" a="1"/>
  <c r="CX51" i="11" a="1"/>
  <c r="CX51" i="11" s="1"/>
  <c r="CW51" i="11" a="1"/>
  <c r="CW51" i="11" s="1"/>
  <c r="CV51" i="11" a="1"/>
  <c r="CV51" i="11" s="1"/>
  <c r="CU51" i="11" a="1"/>
  <c r="CU51" i="11" s="1"/>
  <c r="CT51" i="11" a="1"/>
  <c r="CT51" i="11" s="1"/>
  <c r="CS51" i="11" a="1"/>
  <c r="CS51" i="11" s="1"/>
  <c r="CR51" i="11" a="1"/>
  <c r="CR51" i="11" s="1"/>
  <c r="CQ51" i="11" a="1"/>
  <c r="CQ51" i="11" s="1"/>
  <c r="CP51" i="11" a="1"/>
  <c r="CP51" i="11" s="1"/>
  <c r="CO51" i="11"/>
  <c r="CO51" i="11" a="1"/>
  <c r="CN51" i="11" a="1"/>
  <c r="CN51" i="11" s="1"/>
  <c r="CM51" i="11" a="1"/>
  <c r="CM51" i="11" s="1"/>
  <c r="CL51" i="11" a="1"/>
  <c r="CL51" i="11" s="1"/>
  <c r="CK51" i="11" a="1"/>
  <c r="CK51" i="11" s="1"/>
  <c r="CJ51" i="11" a="1"/>
  <c r="CJ51" i="11" s="1"/>
  <c r="CI51" i="11" a="1"/>
  <c r="CI51" i="11" s="1"/>
  <c r="CH51" i="11" a="1"/>
  <c r="CH51" i="11" s="1"/>
  <c r="CG51" i="11" a="1"/>
  <c r="CG51" i="11" s="1"/>
  <c r="CF51" i="11" a="1"/>
  <c r="CF51" i="11" s="1"/>
  <c r="CE51" i="11" a="1"/>
  <c r="CE51" i="11" s="1"/>
  <c r="CD51" i="11" a="1"/>
  <c r="CD51" i="11" s="1"/>
  <c r="CC51" i="11" a="1"/>
  <c r="CC51" i="11" s="1"/>
  <c r="CB51" i="11" a="1"/>
  <c r="CB51" i="11" s="1"/>
  <c r="CA51" i="11" a="1"/>
  <c r="CA51" i="11" s="1"/>
  <c r="BZ51" i="11" a="1"/>
  <c r="BZ51" i="11" s="1"/>
  <c r="BY51" i="11"/>
  <c r="BY51" i="11" a="1"/>
  <c r="BX51" i="11" a="1"/>
  <c r="BX51" i="11" s="1"/>
  <c r="BW51" i="11" a="1"/>
  <c r="BW51" i="11" s="1"/>
  <c r="BV51" i="11" a="1"/>
  <c r="BV51" i="11" s="1"/>
  <c r="BU51" i="11" a="1"/>
  <c r="BU51" i="11" s="1"/>
  <c r="BT51" i="11" a="1"/>
  <c r="BT51" i="11" s="1"/>
  <c r="BS51" i="11"/>
  <c r="BS51" i="11" a="1"/>
  <c r="BR51" i="11" a="1"/>
  <c r="BR51" i="11" s="1"/>
  <c r="BQ51" i="11" a="1"/>
  <c r="BQ51" i="11" s="1"/>
  <c r="BP51" i="11" a="1"/>
  <c r="BP51" i="11" s="1"/>
  <c r="BO51" i="11" a="1"/>
  <c r="BO51" i="11" s="1"/>
  <c r="BN51" i="11" a="1"/>
  <c r="BN51" i="11" s="1"/>
  <c r="BM51" i="11" a="1"/>
  <c r="BM51" i="11" s="1"/>
  <c r="BL51" i="11" a="1"/>
  <c r="BL51" i="11" s="1"/>
  <c r="BK51" i="11" a="1"/>
  <c r="BK51" i="11" s="1"/>
  <c r="BJ51" i="11" a="1"/>
  <c r="BJ51" i="11" s="1"/>
  <c r="BI51" i="11"/>
  <c r="BI51" i="11" a="1"/>
  <c r="BH51" i="11" a="1"/>
  <c r="BH51" i="11" s="1"/>
  <c r="BG51" i="11" a="1"/>
  <c r="BG51" i="11" s="1"/>
  <c r="BF51" i="11" a="1"/>
  <c r="BF51" i="11" s="1"/>
  <c r="BE51" i="11" a="1"/>
  <c r="BE51" i="11" s="1"/>
  <c r="BD51" i="11" a="1"/>
  <c r="BD51" i="11" s="1"/>
  <c r="BC51" i="11" a="1"/>
  <c r="BC51" i="11" s="1"/>
  <c r="BB51" i="11" a="1"/>
  <c r="BB51" i="11" s="1"/>
  <c r="BA51" i="11" a="1"/>
  <c r="BA51" i="11" s="1"/>
  <c r="AZ51" i="11" a="1"/>
  <c r="AZ51" i="11" s="1"/>
  <c r="AY51" i="11" a="1"/>
  <c r="AY51" i="11" s="1"/>
  <c r="AX51" i="11" a="1"/>
  <c r="AX51" i="11" s="1"/>
  <c r="AW51" i="11" a="1"/>
  <c r="AW51" i="11" s="1"/>
  <c r="AV51" i="11" a="1"/>
  <c r="AV51" i="11" s="1"/>
  <c r="AU51" i="11" a="1"/>
  <c r="AU51" i="11" s="1"/>
  <c r="AT51" i="11" a="1"/>
  <c r="AT51" i="11" s="1"/>
  <c r="AS51" i="11"/>
  <c r="AS51" i="11" a="1"/>
  <c r="AQ51" i="11" a="1"/>
  <c r="AQ51" i="11" s="1"/>
  <c r="AP51" i="11" a="1"/>
  <c r="AP51" i="11" s="1"/>
  <c r="AO51" i="11" a="1"/>
  <c r="AO51" i="11" s="1"/>
  <c r="AN51" i="11" a="1"/>
  <c r="AN51" i="11" s="1"/>
  <c r="AM51" i="11" a="1"/>
  <c r="AM51" i="11" s="1"/>
  <c r="AL51" i="11"/>
  <c r="AL51" i="11" a="1"/>
  <c r="AK51" i="11" a="1"/>
  <c r="AK51" i="11" s="1"/>
  <c r="AJ51" i="11" a="1"/>
  <c r="AJ51" i="11" s="1"/>
  <c r="AI51" i="11" a="1"/>
  <c r="AI51" i="11" s="1"/>
  <c r="AH51" i="11" a="1"/>
  <c r="AH51" i="11" s="1"/>
  <c r="AG51" i="11" a="1"/>
  <c r="AG51" i="11" s="1"/>
  <c r="AF51" i="11" a="1"/>
  <c r="AF51" i="11" s="1"/>
  <c r="AE51" i="11" a="1"/>
  <c r="AE51" i="11" s="1"/>
  <c r="AD51" i="11" a="1"/>
  <c r="AD51" i="11" s="1"/>
  <c r="AC51" i="11" a="1"/>
  <c r="AC51" i="11" s="1"/>
  <c r="AB51" i="11"/>
  <c r="AB51" i="11" a="1"/>
  <c r="AA51" i="11" a="1"/>
  <c r="AA51" i="11" s="1"/>
  <c r="Z51" i="11" a="1"/>
  <c r="Z51" i="11" s="1"/>
  <c r="Y51" i="11" a="1"/>
  <c r="Y51" i="11" s="1"/>
  <c r="X51" i="11" a="1"/>
  <c r="X51" i="11" s="1"/>
  <c r="W51" i="11" a="1"/>
  <c r="W51" i="11" s="1"/>
  <c r="V51" i="11" a="1"/>
  <c r="V51" i="11" s="1"/>
  <c r="U51" i="11" a="1"/>
  <c r="U51" i="11" s="1"/>
  <c r="T51" i="11" a="1"/>
  <c r="T51" i="11" s="1"/>
  <c r="S51" i="11" a="1"/>
  <c r="S51" i="11" s="1"/>
  <c r="R51" i="11" a="1"/>
  <c r="R51" i="11" s="1"/>
  <c r="Q51" i="11" a="1"/>
  <c r="Q51" i="11" s="1"/>
  <c r="P51" i="11" a="1"/>
  <c r="P51" i="11" s="1"/>
  <c r="O51" i="11" a="1"/>
  <c r="O51" i="11" s="1"/>
  <c r="N51" i="11" a="1"/>
  <c r="N51" i="11" s="1"/>
  <c r="M51" i="11" a="1"/>
  <c r="M51" i="11" s="1"/>
  <c r="L51" i="11"/>
  <c r="L51" i="11" a="1"/>
  <c r="K51" i="11" a="1"/>
  <c r="K51" i="11" s="1"/>
  <c r="J51" i="11" a="1"/>
  <c r="J51" i="11" s="1"/>
  <c r="I51" i="11" a="1"/>
  <c r="I51" i="11" s="1"/>
  <c r="H51" i="11" a="1"/>
  <c r="H51" i="11" s="1"/>
  <c r="G51" i="11" a="1"/>
  <c r="G51" i="11" s="1"/>
  <c r="F51" i="11"/>
  <c r="F51" i="11" a="1"/>
  <c r="E51" i="11" a="1"/>
  <c r="E51" i="11" s="1"/>
  <c r="D51" i="11" a="1"/>
  <c r="D51" i="11" s="1"/>
  <c r="C51" i="11" a="1"/>
  <c r="C51" i="11" s="1"/>
  <c r="EH50" i="11" a="1"/>
  <c r="EH50" i="11" s="1"/>
  <c r="EG50" i="11" a="1"/>
  <c r="EG50" i="11" s="1"/>
  <c r="EF50" i="11" a="1"/>
  <c r="EF50" i="11" s="1"/>
  <c r="EE50" i="11" a="1"/>
  <c r="EE50" i="11" s="1"/>
  <c r="ED50" i="11" a="1"/>
  <c r="ED50" i="11" s="1"/>
  <c r="EC50" i="11" a="1"/>
  <c r="EC50" i="11" s="1"/>
  <c r="EB50" i="11" a="1"/>
  <c r="EB50" i="11" s="1"/>
  <c r="EA50" i="11" a="1"/>
  <c r="EA50" i="11" s="1"/>
  <c r="DZ50" i="11" a="1"/>
  <c r="DZ50" i="11" s="1"/>
  <c r="DY50" i="11" a="1"/>
  <c r="DY50" i="11" s="1"/>
  <c r="DX50" i="11" a="1"/>
  <c r="DX50" i="11" s="1"/>
  <c r="DW50" i="11" a="1"/>
  <c r="DW50" i="11" s="1"/>
  <c r="DV50" i="11" a="1"/>
  <c r="DV50" i="11" s="1"/>
  <c r="DU50" i="11" a="1"/>
  <c r="DU50" i="11" s="1"/>
  <c r="DT50" i="11" a="1"/>
  <c r="DT50" i="11" s="1"/>
  <c r="DS50" i="11"/>
  <c r="DS50" i="11" a="1"/>
  <c r="DR50" i="11" a="1"/>
  <c r="DR50" i="11" s="1"/>
  <c r="DQ50" i="11" a="1"/>
  <c r="DQ50" i="11" s="1"/>
  <c r="DP50" i="11" a="1"/>
  <c r="DP50" i="11" s="1"/>
  <c r="DO50" i="11" a="1"/>
  <c r="DO50" i="11" s="1"/>
  <c r="DN50" i="11" a="1"/>
  <c r="DN50" i="11" s="1"/>
  <c r="DM50" i="11" a="1"/>
  <c r="DM50" i="11" s="1"/>
  <c r="DL50" i="11" a="1"/>
  <c r="DL50" i="11" s="1"/>
  <c r="DK50" i="11" a="1"/>
  <c r="DK50" i="11" s="1"/>
  <c r="DJ50" i="11" a="1"/>
  <c r="DJ50" i="11" s="1"/>
  <c r="DI50" i="11"/>
  <c r="DI50" i="11" a="1"/>
  <c r="DH50" i="11" a="1"/>
  <c r="DH50" i="11" s="1"/>
  <c r="DG50" i="11" a="1"/>
  <c r="DG50" i="11" s="1"/>
  <c r="DF50" i="11" a="1"/>
  <c r="DF50" i="11" s="1"/>
  <c r="DE50" i="11" a="1"/>
  <c r="DE50" i="11" s="1"/>
  <c r="DD50" i="11" a="1"/>
  <c r="DD50" i="11" s="1"/>
  <c r="DC50" i="11"/>
  <c r="DC50" i="11" a="1"/>
  <c r="DB50" i="11" a="1"/>
  <c r="DB50" i="11" s="1"/>
  <c r="DA50" i="11" a="1"/>
  <c r="DA50" i="11" s="1"/>
  <c r="CZ50" i="11" a="1"/>
  <c r="CZ50" i="11" s="1"/>
  <c r="CY50" i="11" a="1"/>
  <c r="CY50" i="11" s="1"/>
  <c r="CX50" i="11" a="1"/>
  <c r="CX50" i="11" s="1"/>
  <c r="CW50" i="11" a="1"/>
  <c r="CW50" i="11" s="1"/>
  <c r="CV50" i="11" a="1"/>
  <c r="CV50" i="11" s="1"/>
  <c r="CU50" i="11" a="1"/>
  <c r="CU50" i="11" s="1"/>
  <c r="CT50" i="11" a="1"/>
  <c r="CT50" i="11" s="1"/>
  <c r="CS50" i="11" a="1"/>
  <c r="CS50" i="11" s="1"/>
  <c r="CR50" i="11" a="1"/>
  <c r="CR50" i="11" s="1"/>
  <c r="CQ50" i="11" a="1"/>
  <c r="CQ50" i="11" s="1"/>
  <c r="CP50" i="11" a="1"/>
  <c r="CP50" i="11" s="1"/>
  <c r="CO50" i="11" a="1"/>
  <c r="CO50" i="11" s="1"/>
  <c r="CN50" i="11" a="1"/>
  <c r="CN50" i="11" s="1"/>
  <c r="CM50" i="11"/>
  <c r="CM50" i="11" a="1"/>
  <c r="CL50" i="11" a="1"/>
  <c r="CL50" i="11" s="1"/>
  <c r="CK50" i="11" a="1"/>
  <c r="CK50" i="11" s="1"/>
  <c r="CJ50" i="11" a="1"/>
  <c r="CJ50" i="11" s="1"/>
  <c r="CI50" i="11" a="1"/>
  <c r="CI50" i="11" s="1"/>
  <c r="CH50" i="11" a="1"/>
  <c r="CH50" i="11" s="1"/>
  <c r="CG50" i="11" a="1"/>
  <c r="CG50" i="11" s="1"/>
  <c r="CF50" i="11" a="1"/>
  <c r="CF50" i="11" s="1"/>
  <c r="CE50" i="11" a="1"/>
  <c r="CE50" i="11" s="1"/>
  <c r="CD50" i="11" a="1"/>
  <c r="CD50" i="11" s="1"/>
  <c r="CC50" i="11" a="1"/>
  <c r="CC50" i="11" s="1"/>
  <c r="CB50" i="11" a="1"/>
  <c r="CB50" i="11" s="1"/>
  <c r="CA50" i="11" a="1"/>
  <c r="CA50" i="11" s="1"/>
  <c r="BZ50" i="11" a="1"/>
  <c r="BZ50" i="11" s="1"/>
  <c r="BY50" i="11" a="1"/>
  <c r="BY50" i="11" s="1"/>
  <c r="BX50" i="11" a="1"/>
  <c r="BX50" i="11" s="1"/>
  <c r="BW50" i="11"/>
  <c r="BW50" i="11" a="1"/>
  <c r="BV50" i="11" a="1"/>
  <c r="BV50" i="11" s="1"/>
  <c r="BU50" i="11" a="1"/>
  <c r="BU50" i="11" s="1"/>
  <c r="BT50" i="11" a="1"/>
  <c r="BT50" i="11" s="1"/>
  <c r="BS50" i="11" a="1"/>
  <c r="BS50" i="11" s="1"/>
  <c r="BR50" i="11" a="1"/>
  <c r="BR50" i="11" s="1"/>
  <c r="BQ50" i="11" a="1"/>
  <c r="BQ50" i="11" s="1"/>
  <c r="BP50" i="11" a="1"/>
  <c r="BP50" i="11" s="1"/>
  <c r="BO50" i="11" a="1"/>
  <c r="BO50" i="11" s="1"/>
  <c r="BN50" i="11" a="1"/>
  <c r="BN50" i="11" s="1"/>
  <c r="BM50" i="11" a="1"/>
  <c r="BM50" i="11" s="1"/>
  <c r="BL50" i="11" a="1"/>
  <c r="BL50" i="11" s="1"/>
  <c r="BK50" i="11" a="1"/>
  <c r="BK50" i="11" s="1"/>
  <c r="BJ50" i="11" a="1"/>
  <c r="BJ50" i="11" s="1"/>
  <c r="BI50" i="11" a="1"/>
  <c r="BI50" i="11" s="1"/>
  <c r="BH50" i="11" a="1"/>
  <c r="BH50" i="11" s="1"/>
  <c r="BG50" i="11"/>
  <c r="BG50" i="11" a="1"/>
  <c r="BF50" i="11" a="1"/>
  <c r="BF50" i="11" s="1"/>
  <c r="BE50" i="11" a="1"/>
  <c r="BE50" i="11" s="1"/>
  <c r="BD50" i="11" a="1"/>
  <c r="BD50" i="11" s="1"/>
  <c r="BC50" i="11" a="1"/>
  <c r="BC50" i="11" s="1"/>
  <c r="BB50" i="11" a="1"/>
  <c r="BB50" i="11" s="1"/>
  <c r="BA50" i="11" a="1"/>
  <c r="BA50" i="11" s="1"/>
  <c r="AZ50" i="11" a="1"/>
  <c r="AZ50" i="11" s="1"/>
  <c r="AY50" i="11" a="1"/>
  <c r="AY50" i="11" s="1"/>
  <c r="AX50" i="11" a="1"/>
  <c r="AX50" i="11" s="1"/>
  <c r="AW50" i="11" a="1"/>
  <c r="AW50" i="11" s="1"/>
  <c r="AV50" i="11" a="1"/>
  <c r="AV50" i="11" s="1"/>
  <c r="AU50" i="11" a="1"/>
  <c r="AU50" i="11" s="1"/>
  <c r="AT50" i="11" a="1"/>
  <c r="AT50" i="11" s="1"/>
  <c r="AS50" i="11" a="1"/>
  <c r="AS50" i="11" s="1"/>
  <c r="AR50" i="11" a="1"/>
  <c r="AR50" i="11" s="1"/>
  <c r="AP50" i="11"/>
  <c r="AP50" i="11" a="1"/>
  <c r="AO50" i="11" a="1"/>
  <c r="AO50" i="11" s="1"/>
  <c r="AN50" i="11" a="1"/>
  <c r="AN50" i="11" s="1"/>
  <c r="AM50" i="11" a="1"/>
  <c r="AM50" i="11" s="1"/>
  <c r="AL50" i="11" a="1"/>
  <c r="AL50" i="11" s="1"/>
  <c r="AK50" i="11" a="1"/>
  <c r="AK50" i="11" s="1"/>
  <c r="AJ50" i="11" a="1"/>
  <c r="AJ50" i="11" s="1"/>
  <c r="AI50" i="11" a="1"/>
  <c r="AI50" i="11" s="1"/>
  <c r="AH50" i="11" a="1"/>
  <c r="AH50" i="11" s="1"/>
  <c r="AG50" i="11" a="1"/>
  <c r="AG50" i="11" s="1"/>
  <c r="AF50" i="11" a="1"/>
  <c r="AF50" i="11" s="1"/>
  <c r="AE50" i="11" a="1"/>
  <c r="AE50" i="11" s="1"/>
  <c r="AD50" i="11" a="1"/>
  <c r="AD50" i="11" s="1"/>
  <c r="AC50" i="11" a="1"/>
  <c r="AC50" i="11" s="1"/>
  <c r="AB50" i="11" a="1"/>
  <c r="AB50" i="11" s="1"/>
  <c r="AA50" i="11" a="1"/>
  <c r="AA50" i="11" s="1"/>
  <c r="Z50" i="11"/>
  <c r="Z50" i="11" a="1"/>
  <c r="Y50" i="11" a="1"/>
  <c r="Y50" i="11" s="1"/>
  <c r="X50" i="11" a="1"/>
  <c r="X50" i="11" s="1"/>
  <c r="W50" i="11" a="1"/>
  <c r="W50" i="11" s="1"/>
  <c r="V50" i="11" a="1"/>
  <c r="V50" i="11" s="1"/>
  <c r="U50" i="11" a="1"/>
  <c r="U50" i="11" s="1"/>
  <c r="T50" i="11" a="1"/>
  <c r="T50" i="11" s="1"/>
  <c r="S50" i="11" a="1"/>
  <c r="S50" i="11" s="1"/>
  <c r="R50" i="11" a="1"/>
  <c r="R50" i="11" s="1"/>
  <c r="Q50" i="11" a="1"/>
  <c r="Q50" i="11" s="1"/>
  <c r="P50" i="11" a="1"/>
  <c r="P50" i="11" s="1"/>
  <c r="O50" i="11" a="1"/>
  <c r="O50" i="11" s="1"/>
  <c r="N50" i="11" a="1"/>
  <c r="N50" i="11" s="1"/>
  <c r="M50" i="11" a="1"/>
  <c r="M50" i="11" s="1"/>
  <c r="L50" i="11" a="1"/>
  <c r="L50" i="11" s="1"/>
  <c r="K50" i="11" a="1"/>
  <c r="K50" i="11" s="1"/>
  <c r="J50" i="11"/>
  <c r="J50" i="11" a="1"/>
  <c r="I50" i="11" a="1"/>
  <c r="I50" i="11" s="1"/>
  <c r="H50" i="11" a="1"/>
  <c r="H50" i="11" s="1"/>
  <c r="G50" i="11" a="1"/>
  <c r="G50" i="11" s="1"/>
  <c r="F50" i="11" a="1"/>
  <c r="F50" i="11" s="1"/>
  <c r="E50" i="11" a="1"/>
  <c r="E50" i="11" s="1"/>
  <c r="D50" i="11" a="1"/>
  <c r="D50" i="11" s="1"/>
  <c r="C50" i="11" a="1"/>
  <c r="C50" i="11" s="1"/>
  <c r="EH49" i="11" a="1"/>
  <c r="EH49" i="11" s="1"/>
  <c r="EG49" i="11" a="1"/>
  <c r="EG49" i="11" s="1"/>
  <c r="EF49" i="11" a="1"/>
  <c r="EF49" i="11" s="1"/>
  <c r="EE49" i="11"/>
  <c r="EE49" i="11" a="1"/>
  <c r="ED49" i="11" a="1"/>
  <c r="ED49" i="11" s="1"/>
  <c r="EC49" i="11" a="1"/>
  <c r="EC49" i="11" s="1"/>
  <c r="EB49" i="11" a="1"/>
  <c r="EB49" i="11" s="1"/>
  <c r="EA49" i="11" a="1"/>
  <c r="EA49" i="11" s="1"/>
  <c r="DZ49" i="11" a="1"/>
  <c r="DZ49" i="11" s="1"/>
  <c r="DY49" i="11" a="1"/>
  <c r="DY49" i="11" s="1"/>
  <c r="DX49" i="11" a="1"/>
  <c r="DX49" i="11" s="1"/>
  <c r="DW49" i="11" a="1"/>
  <c r="DW49" i="11" s="1"/>
  <c r="DV49" i="11" a="1"/>
  <c r="DV49" i="11" s="1"/>
  <c r="DU49" i="11"/>
  <c r="DU49" i="11" a="1"/>
  <c r="DT49" i="11" a="1"/>
  <c r="DT49" i="11" s="1"/>
  <c r="DS49" i="11" a="1"/>
  <c r="DS49" i="11" s="1"/>
  <c r="DR49" i="11" a="1"/>
  <c r="DR49" i="11" s="1"/>
  <c r="DQ49" i="11" a="1"/>
  <c r="DQ49" i="11" s="1"/>
  <c r="DP49" i="11" a="1"/>
  <c r="DP49" i="11" s="1"/>
  <c r="DO49" i="11" a="1"/>
  <c r="DO49" i="11" s="1"/>
  <c r="DN49" i="11" a="1"/>
  <c r="DN49" i="11" s="1"/>
  <c r="DM49" i="11"/>
  <c r="DM49" i="11" a="1"/>
  <c r="DL49" i="11" a="1"/>
  <c r="DL49" i="11" s="1"/>
  <c r="DK49" i="11" a="1"/>
  <c r="DK49" i="11" s="1"/>
  <c r="DJ49" i="11" a="1"/>
  <c r="DJ49" i="11" s="1"/>
  <c r="DI49" i="11" a="1"/>
  <c r="DI49" i="11" s="1"/>
  <c r="DH49" i="11" a="1"/>
  <c r="DH49" i="11" s="1"/>
  <c r="DG49" i="11" a="1"/>
  <c r="DG49" i="11" s="1"/>
  <c r="DF49" i="11" a="1"/>
  <c r="DF49" i="11" s="1"/>
  <c r="DE49" i="11" a="1"/>
  <c r="DE49" i="11" s="1"/>
  <c r="DD49" i="11" a="1"/>
  <c r="DD49" i="11" s="1"/>
  <c r="DC49" i="11" a="1"/>
  <c r="DC49" i="11" s="1"/>
  <c r="DB49" i="11" a="1"/>
  <c r="DB49" i="11" s="1"/>
  <c r="DA49" i="11" a="1"/>
  <c r="DA49" i="11" s="1"/>
  <c r="CZ49" i="11" a="1"/>
  <c r="CZ49" i="11" s="1"/>
  <c r="CY49" i="11"/>
  <c r="CY49" i="11" a="1"/>
  <c r="CX49" i="11" a="1"/>
  <c r="CX49" i="11" s="1"/>
  <c r="CW49" i="11" a="1"/>
  <c r="CW49" i="11" s="1"/>
  <c r="CV49" i="11" a="1"/>
  <c r="CV49" i="11" s="1"/>
  <c r="CU49" i="11" a="1"/>
  <c r="CU49" i="11" s="1"/>
  <c r="CT49" i="11" a="1"/>
  <c r="CT49" i="11" s="1"/>
  <c r="CS49" i="11" a="1"/>
  <c r="CS49" i="11" s="1"/>
  <c r="CR49" i="11" a="1"/>
  <c r="CR49" i="11" s="1"/>
  <c r="CQ49" i="11" a="1"/>
  <c r="CQ49" i="11" s="1"/>
  <c r="CP49" i="11" a="1"/>
  <c r="CP49" i="11" s="1"/>
  <c r="CO49" i="11" a="1"/>
  <c r="CO49" i="11" s="1"/>
  <c r="CN49" i="11" a="1"/>
  <c r="CN49" i="11" s="1"/>
  <c r="CM49" i="11" a="1"/>
  <c r="CM49" i="11" s="1"/>
  <c r="CL49" i="11" a="1"/>
  <c r="CL49" i="11" s="1"/>
  <c r="CK49" i="11" a="1"/>
  <c r="CK49" i="11" s="1"/>
  <c r="CJ49" i="11" a="1"/>
  <c r="CJ49" i="11" s="1"/>
  <c r="CI49" i="11" a="1"/>
  <c r="CI49" i="11" s="1"/>
  <c r="CH49" i="11" a="1"/>
  <c r="CH49" i="11" s="1"/>
  <c r="CG49" i="11" a="1"/>
  <c r="CG49" i="11" s="1"/>
  <c r="CF49" i="11" a="1"/>
  <c r="CF49" i="11" s="1"/>
  <c r="CE49" i="11" a="1"/>
  <c r="CE49" i="11" s="1"/>
  <c r="CD49" i="11" a="1"/>
  <c r="CD49" i="11" s="1"/>
  <c r="CC49" i="11" a="1"/>
  <c r="CC49" i="11" s="1"/>
  <c r="CB49" i="11" a="1"/>
  <c r="CB49" i="11" s="1"/>
  <c r="CA49" i="11" a="1"/>
  <c r="CA49" i="11" s="1"/>
  <c r="BZ49" i="11" a="1"/>
  <c r="BZ49" i="11" s="1"/>
  <c r="BY49" i="11" a="1"/>
  <c r="BY49" i="11" s="1"/>
  <c r="BX49" i="11" a="1"/>
  <c r="BX49" i="11" s="1"/>
  <c r="BW49" i="11" a="1"/>
  <c r="BW49" i="11" s="1"/>
  <c r="BV49" i="11" a="1"/>
  <c r="BV49" i="11" s="1"/>
  <c r="BU49" i="11" a="1"/>
  <c r="BU49" i="11" s="1"/>
  <c r="BT49" i="11" a="1"/>
  <c r="BT49" i="11" s="1"/>
  <c r="BS49" i="11" a="1"/>
  <c r="BS49" i="11" s="1"/>
  <c r="BR49" i="11" a="1"/>
  <c r="BR49" i="11" s="1"/>
  <c r="BQ49" i="11" a="1"/>
  <c r="BQ49" i="11" s="1"/>
  <c r="BP49" i="11" a="1"/>
  <c r="BP49" i="11" s="1"/>
  <c r="BO49" i="11" a="1"/>
  <c r="BO49" i="11" s="1"/>
  <c r="BN49" i="11" a="1"/>
  <c r="BN49" i="11" s="1"/>
  <c r="BM49" i="11" a="1"/>
  <c r="BM49" i="11" s="1"/>
  <c r="BL49" i="11" a="1"/>
  <c r="BL49" i="11" s="1"/>
  <c r="BK49" i="11" a="1"/>
  <c r="BK49" i="11" s="1"/>
  <c r="BJ49" i="11" a="1"/>
  <c r="BJ49" i="11" s="1"/>
  <c r="BI49" i="11" a="1"/>
  <c r="BI49" i="11" s="1"/>
  <c r="BH49" i="11" a="1"/>
  <c r="BH49" i="11" s="1"/>
  <c r="BG49" i="11" a="1"/>
  <c r="BG49" i="11" s="1"/>
  <c r="BF49" i="11" a="1"/>
  <c r="BF49" i="11" s="1"/>
  <c r="BE49" i="11" a="1"/>
  <c r="BE49" i="11" s="1"/>
  <c r="BD49" i="11" a="1"/>
  <c r="BD49" i="11" s="1"/>
  <c r="BC49" i="11" a="1"/>
  <c r="BC49" i="11" s="1"/>
  <c r="BB49" i="11" a="1"/>
  <c r="BB49" i="11" s="1"/>
  <c r="BA49" i="11" a="1"/>
  <c r="BA49" i="11" s="1"/>
  <c r="AZ49" i="11" a="1"/>
  <c r="AZ49" i="11" s="1"/>
  <c r="AY49" i="11" a="1"/>
  <c r="AY49" i="11" s="1"/>
  <c r="AX49" i="11" a="1"/>
  <c r="AX49" i="11" s="1"/>
  <c r="AW49" i="11" a="1"/>
  <c r="AW49" i="11" s="1"/>
  <c r="AV49" i="11" a="1"/>
  <c r="AV49" i="11" s="1"/>
  <c r="AU49" i="11" a="1"/>
  <c r="AU49" i="11" s="1"/>
  <c r="AT49" i="11" a="1"/>
  <c r="AT49" i="11" s="1"/>
  <c r="AS49" i="11" a="1"/>
  <c r="AS49" i="11" s="1"/>
  <c r="AR49" i="11" a="1"/>
  <c r="AR49" i="11" s="1"/>
  <c r="AQ49" i="11" a="1"/>
  <c r="AQ49" i="11" s="1"/>
  <c r="AO49" i="11" a="1"/>
  <c r="AO49" i="11" s="1"/>
  <c r="AN49" i="11" a="1"/>
  <c r="AN49" i="11" s="1"/>
  <c r="AM49" i="11" a="1"/>
  <c r="AM49" i="11" s="1"/>
  <c r="AL49" i="11" a="1"/>
  <c r="AL49" i="11" s="1"/>
  <c r="AK49" i="11" a="1"/>
  <c r="AK49" i="11" s="1"/>
  <c r="AJ49" i="11" a="1"/>
  <c r="AJ49" i="11" s="1"/>
  <c r="AI49" i="11" a="1"/>
  <c r="AI49" i="11" s="1"/>
  <c r="AH49" i="11" a="1"/>
  <c r="AH49" i="11" s="1"/>
  <c r="AG49" i="11" a="1"/>
  <c r="AG49" i="11" s="1"/>
  <c r="AF49" i="11" a="1"/>
  <c r="AF49" i="11" s="1"/>
  <c r="AE49" i="11" a="1"/>
  <c r="AE49" i="11" s="1"/>
  <c r="AD49" i="11" a="1"/>
  <c r="AD49" i="11" s="1"/>
  <c r="AC49" i="11" a="1"/>
  <c r="AC49" i="11" s="1"/>
  <c r="AB49" i="11" a="1"/>
  <c r="AB49" i="11" s="1"/>
  <c r="AA49" i="11" a="1"/>
  <c r="AA49" i="11" s="1"/>
  <c r="Z49" i="11" a="1"/>
  <c r="Z49" i="11" s="1"/>
  <c r="Y49" i="11" a="1"/>
  <c r="Y49" i="11" s="1"/>
  <c r="X49" i="11" a="1"/>
  <c r="X49" i="11" s="1"/>
  <c r="W49" i="11" a="1"/>
  <c r="W49" i="11" s="1"/>
  <c r="V49" i="11" a="1"/>
  <c r="V49" i="11" s="1"/>
  <c r="U49" i="11" a="1"/>
  <c r="U49" i="11" s="1"/>
  <c r="T49" i="11" a="1"/>
  <c r="T49" i="11" s="1"/>
  <c r="S49" i="11" a="1"/>
  <c r="S49" i="11" s="1"/>
  <c r="R49" i="11" a="1"/>
  <c r="R49" i="11" s="1"/>
  <c r="Q49" i="11" a="1"/>
  <c r="Q49" i="11" s="1"/>
  <c r="P49" i="11" a="1"/>
  <c r="P49" i="11" s="1"/>
  <c r="O49" i="11" a="1"/>
  <c r="O49" i="11" s="1"/>
  <c r="N49" i="11" a="1"/>
  <c r="N49" i="11" s="1"/>
  <c r="M49" i="11" a="1"/>
  <c r="M49" i="11" s="1"/>
  <c r="L49" i="11" a="1"/>
  <c r="L49" i="11" s="1"/>
  <c r="K49" i="11" a="1"/>
  <c r="K49" i="11" s="1"/>
  <c r="J49" i="11" a="1"/>
  <c r="J49" i="11" s="1"/>
  <c r="I49" i="11" a="1"/>
  <c r="I49" i="11" s="1"/>
  <c r="H49" i="11" a="1"/>
  <c r="H49" i="11" s="1"/>
  <c r="G49" i="11" a="1"/>
  <c r="G49" i="11" s="1"/>
  <c r="F49" i="11" a="1"/>
  <c r="F49" i="11" s="1"/>
  <c r="E49" i="11" a="1"/>
  <c r="E49" i="11" s="1"/>
  <c r="D49" i="11" a="1"/>
  <c r="D49" i="11" s="1"/>
  <c r="C49" i="11" a="1"/>
  <c r="C49" i="11" s="1"/>
  <c r="EH48" i="11" a="1"/>
  <c r="EH48" i="11" s="1"/>
  <c r="EG48" i="11" a="1"/>
  <c r="EG48" i="11" s="1"/>
  <c r="EF48" i="11" a="1"/>
  <c r="EF48" i="11" s="1"/>
  <c r="EE48" i="11" a="1"/>
  <c r="EE48" i="11" s="1"/>
  <c r="ED48" i="11" a="1"/>
  <c r="ED48" i="11" s="1"/>
  <c r="EC48" i="11" a="1"/>
  <c r="EC48" i="11" s="1"/>
  <c r="EB48" i="11" a="1"/>
  <c r="EB48" i="11" s="1"/>
  <c r="EA48" i="11" a="1"/>
  <c r="EA48" i="11" s="1"/>
  <c r="DZ48" i="11" a="1"/>
  <c r="DZ48" i="11" s="1"/>
  <c r="DY48" i="11" a="1"/>
  <c r="DY48" i="11" s="1"/>
  <c r="DX48" i="11" a="1"/>
  <c r="DX48" i="11" s="1"/>
  <c r="DW48" i="11" a="1"/>
  <c r="DW48" i="11" s="1"/>
  <c r="DV48" i="11" a="1"/>
  <c r="DV48" i="11" s="1"/>
  <c r="DU48" i="11" a="1"/>
  <c r="DU48" i="11" s="1"/>
  <c r="DT48" i="11" a="1"/>
  <c r="DT48" i="11" s="1"/>
  <c r="DS48" i="11" a="1"/>
  <c r="DS48" i="11" s="1"/>
  <c r="DR48" i="11" a="1"/>
  <c r="DR48" i="11" s="1"/>
  <c r="DQ48" i="11" a="1"/>
  <c r="DQ48" i="11" s="1"/>
  <c r="DP48" i="11" a="1"/>
  <c r="DP48" i="11" s="1"/>
  <c r="DO48" i="11" a="1"/>
  <c r="DO48" i="11" s="1"/>
  <c r="DN48" i="11" a="1"/>
  <c r="DN48" i="11" s="1"/>
  <c r="DM48" i="11" a="1"/>
  <c r="DM48" i="11" s="1"/>
  <c r="DL48" i="11" a="1"/>
  <c r="DL48" i="11" s="1"/>
  <c r="DK48" i="11" a="1"/>
  <c r="DK48" i="11" s="1"/>
  <c r="DJ48" i="11" a="1"/>
  <c r="DJ48" i="11" s="1"/>
  <c r="DI48" i="11" a="1"/>
  <c r="DI48" i="11" s="1"/>
  <c r="DH48" i="11" a="1"/>
  <c r="DH48" i="11" s="1"/>
  <c r="DG48" i="11" a="1"/>
  <c r="DG48" i="11" s="1"/>
  <c r="DF48" i="11" a="1"/>
  <c r="DF48" i="11" s="1"/>
  <c r="DE48" i="11" a="1"/>
  <c r="DE48" i="11" s="1"/>
  <c r="DD48" i="11" a="1"/>
  <c r="DD48" i="11" s="1"/>
  <c r="DC48" i="11" a="1"/>
  <c r="DC48" i="11" s="1"/>
  <c r="DB48" i="11" a="1"/>
  <c r="DB48" i="11" s="1"/>
  <c r="DA48" i="11" a="1"/>
  <c r="DA48" i="11" s="1"/>
  <c r="CZ48" i="11" a="1"/>
  <c r="CZ48" i="11" s="1"/>
  <c r="CY48" i="11" a="1"/>
  <c r="CY48" i="11" s="1"/>
  <c r="CX48" i="11" a="1"/>
  <c r="CX48" i="11" s="1"/>
  <c r="CW48" i="11" a="1"/>
  <c r="CW48" i="11" s="1"/>
  <c r="CV48" i="11" a="1"/>
  <c r="CV48" i="11" s="1"/>
  <c r="CU48" i="11" a="1"/>
  <c r="CU48" i="11" s="1"/>
  <c r="CT48" i="11" a="1"/>
  <c r="CT48" i="11" s="1"/>
  <c r="CS48" i="11" a="1"/>
  <c r="CS48" i="11" s="1"/>
  <c r="CR48" i="11" a="1"/>
  <c r="CR48" i="11" s="1"/>
  <c r="CQ48" i="11" a="1"/>
  <c r="CQ48" i="11" s="1"/>
  <c r="CP48" i="11" a="1"/>
  <c r="CP48" i="11" s="1"/>
  <c r="CO48" i="11" a="1"/>
  <c r="CO48" i="11" s="1"/>
  <c r="CN48" i="11" a="1"/>
  <c r="CN48" i="11" s="1"/>
  <c r="CM48" i="11" a="1"/>
  <c r="CM48" i="11" s="1"/>
  <c r="CL48" i="11" a="1"/>
  <c r="CL48" i="11" s="1"/>
  <c r="CK48" i="11" a="1"/>
  <c r="CK48" i="11" s="1"/>
  <c r="CJ48" i="11" a="1"/>
  <c r="CJ48" i="11" s="1"/>
  <c r="CI48" i="11" a="1"/>
  <c r="CI48" i="11" s="1"/>
  <c r="CH48" i="11" a="1"/>
  <c r="CH48" i="11" s="1"/>
  <c r="CG48" i="11" a="1"/>
  <c r="CG48" i="11" s="1"/>
  <c r="CF48" i="11" a="1"/>
  <c r="CF48" i="11" s="1"/>
  <c r="CE48" i="11" a="1"/>
  <c r="CE48" i="11" s="1"/>
  <c r="CD48" i="11" a="1"/>
  <c r="CD48" i="11" s="1"/>
  <c r="CC48" i="11" a="1"/>
  <c r="CC48" i="11" s="1"/>
  <c r="CB48" i="11" a="1"/>
  <c r="CB48" i="11" s="1"/>
  <c r="CA48" i="11" a="1"/>
  <c r="CA48" i="11" s="1"/>
  <c r="BZ48" i="11" a="1"/>
  <c r="BZ48" i="11" s="1"/>
  <c r="BY48" i="11" a="1"/>
  <c r="BY48" i="11" s="1"/>
  <c r="BX48" i="11" a="1"/>
  <c r="BX48" i="11" s="1"/>
  <c r="BW48" i="11" a="1"/>
  <c r="BW48" i="11" s="1"/>
  <c r="BV48" i="11" a="1"/>
  <c r="BV48" i="11" s="1"/>
  <c r="BU48" i="11" a="1"/>
  <c r="BU48" i="11" s="1"/>
  <c r="BT48" i="11" a="1"/>
  <c r="BT48" i="11" s="1"/>
  <c r="BS48" i="11" a="1"/>
  <c r="BS48" i="11" s="1"/>
  <c r="BR48" i="11" a="1"/>
  <c r="BR48" i="11" s="1"/>
  <c r="BQ48" i="11" a="1"/>
  <c r="BQ48" i="11" s="1"/>
  <c r="BP48" i="11" a="1"/>
  <c r="BP48" i="11" s="1"/>
  <c r="BO48" i="11" a="1"/>
  <c r="BO48" i="11" s="1"/>
  <c r="BN48" i="11" a="1"/>
  <c r="BN48" i="11" s="1"/>
  <c r="BM48" i="11" a="1"/>
  <c r="BM48" i="11" s="1"/>
  <c r="BL48" i="11" a="1"/>
  <c r="BL48" i="11" s="1"/>
  <c r="BK48" i="11" a="1"/>
  <c r="BK48" i="11" s="1"/>
  <c r="BJ48" i="11" a="1"/>
  <c r="BJ48" i="11" s="1"/>
  <c r="BI48" i="11" a="1"/>
  <c r="BI48" i="11" s="1"/>
  <c r="BH48" i="11" a="1"/>
  <c r="BH48" i="11" s="1"/>
  <c r="BG48" i="11" a="1"/>
  <c r="BG48" i="11" s="1"/>
  <c r="BF48" i="11" a="1"/>
  <c r="BF48" i="11" s="1"/>
  <c r="BE48" i="11" a="1"/>
  <c r="BE48" i="11" s="1"/>
  <c r="BD48" i="11" a="1"/>
  <c r="BD48" i="11" s="1"/>
  <c r="BC48" i="11" a="1"/>
  <c r="BC48" i="11" s="1"/>
  <c r="BB48" i="11" a="1"/>
  <c r="BB48" i="11" s="1"/>
  <c r="BA48" i="11" a="1"/>
  <c r="BA48" i="11" s="1"/>
  <c r="AZ48" i="11" a="1"/>
  <c r="AZ48" i="11" s="1"/>
  <c r="AY48" i="11" a="1"/>
  <c r="AY48" i="11" s="1"/>
  <c r="AX48" i="11" a="1"/>
  <c r="AX48" i="11" s="1"/>
  <c r="AW48" i="11" a="1"/>
  <c r="AW48" i="11" s="1"/>
  <c r="AV48" i="11" a="1"/>
  <c r="AV48" i="11" s="1"/>
  <c r="AU48" i="11" a="1"/>
  <c r="AU48" i="11" s="1"/>
  <c r="AT48" i="11" a="1"/>
  <c r="AT48" i="11" s="1"/>
  <c r="AS48" i="11" a="1"/>
  <c r="AS48" i="11" s="1"/>
  <c r="AR48" i="11" a="1"/>
  <c r="AR48" i="11" s="1"/>
  <c r="AQ48" i="11" a="1"/>
  <c r="AQ48" i="11" s="1"/>
  <c r="AP48" i="11" a="1"/>
  <c r="AP48" i="11" s="1"/>
  <c r="AN48" i="11" a="1"/>
  <c r="AN48" i="11" s="1"/>
  <c r="AM48" i="11" a="1"/>
  <c r="AM48" i="11" s="1"/>
  <c r="AL48" i="11" a="1"/>
  <c r="AL48" i="11" s="1"/>
  <c r="AK48" i="11" a="1"/>
  <c r="AK48" i="11" s="1"/>
  <c r="AJ48" i="11" a="1"/>
  <c r="AJ48" i="11" s="1"/>
  <c r="AI48" i="11" a="1"/>
  <c r="AI48" i="11" s="1"/>
  <c r="AH48" i="11" a="1"/>
  <c r="AH48" i="11" s="1"/>
  <c r="AG48" i="11" a="1"/>
  <c r="AG48" i="11" s="1"/>
  <c r="AF48" i="11" a="1"/>
  <c r="AF48" i="11" s="1"/>
  <c r="AE48" i="11" a="1"/>
  <c r="AE48" i="11" s="1"/>
  <c r="AD48" i="11" a="1"/>
  <c r="AD48" i="11" s="1"/>
  <c r="AC48" i="11" a="1"/>
  <c r="AC48" i="11" s="1"/>
  <c r="AB48" i="11" a="1"/>
  <c r="AB48" i="11" s="1"/>
  <c r="AA48" i="11" a="1"/>
  <c r="AA48" i="11" s="1"/>
  <c r="Z48" i="11" a="1"/>
  <c r="Z48" i="11" s="1"/>
  <c r="Y48" i="11" a="1"/>
  <c r="Y48" i="11" s="1"/>
  <c r="X48" i="11" a="1"/>
  <c r="X48" i="11" s="1"/>
  <c r="W48" i="11" a="1"/>
  <c r="W48" i="11" s="1"/>
  <c r="V48" i="11" a="1"/>
  <c r="V48" i="11" s="1"/>
  <c r="U48" i="11" a="1"/>
  <c r="U48" i="11" s="1"/>
  <c r="T48" i="11" a="1"/>
  <c r="T48" i="11" s="1"/>
  <c r="S48" i="11" a="1"/>
  <c r="S48" i="11" s="1"/>
  <c r="R48" i="11" a="1"/>
  <c r="R48" i="11" s="1"/>
  <c r="Q48" i="11" a="1"/>
  <c r="Q48" i="11" s="1"/>
  <c r="P48" i="11" a="1"/>
  <c r="P48" i="11" s="1"/>
  <c r="O48" i="11" a="1"/>
  <c r="O48" i="11" s="1"/>
  <c r="N48" i="11" a="1"/>
  <c r="N48" i="11" s="1"/>
  <c r="M48" i="11" a="1"/>
  <c r="M48" i="11" s="1"/>
  <c r="L48" i="11" a="1"/>
  <c r="L48" i="11" s="1"/>
  <c r="K48" i="11" a="1"/>
  <c r="K48" i="11" s="1"/>
  <c r="J48" i="11" a="1"/>
  <c r="J48" i="11" s="1"/>
  <c r="I48" i="11" a="1"/>
  <c r="I48" i="11" s="1"/>
  <c r="H48" i="11" a="1"/>
  <c r="H48" i="11" s="1"/>
  <c r="G48" i="11" a="1"/>
  <c r="G48" i="11" s="1"/>
  <c r="F48" i="11" a="1"/>
  <c r="F48" i="11" s="1"/>
  <c r="E48" i="11" a="1"/>
  <c r="E48" i="11" s="1"/>
  <c r="D48" i="11" a="1"/>
  <c r="D48" i="11" s="1"/>
  <c r="C48" i="11" a="1"/>
  <c r="C48" i="11" s="1"/>
  <c r="EH47" i="11" a="1"/>
  <c r="EH47" i="11" s="1"/>
  <c r="EG47" i="11" a="1"/>
  <c r="EG47" i="11" s="1"/>
  <c r="EF47" i="11" a="1"/>
  <c r="EF47" i="11" s="1"/>
  <c r="EE47" i="11" a="1"/>
  <c r="EE47" i="11" s="1"/>
  <c r="ED47" i="11" a="1"/>
  <c r="ED47" i="11" s="1"/>
  <c r="EC47" i="11" a="1"/>
  <c r="EC47" i="11" s="1"/>
  <c r="EB47" i="11" a="1"/>
  <c r="EB47" i="11" s="1"/>
  <c r="EA47" i="11" a="1"/>
  <c r="EA47" i="11" s="1"/>
  <c r="DZ47" i="11" a="1"/>
  <c r="DZ47" i="11" s="1"/>
  <c r="DY47" i="11" a="1"/>
  <c r="DY47" i="11" s="1"/>
  <c r="DX47" i="11" a="1"/>
  <c r="DX47" i="11" s="1"/>
  <c r="DW47" i="11" a="1"/>
  <c r="DW47" i="11" s="1"/>
  <c r="DV47" i="11" a="1"/>
  <c r="DV47" i="11" s="1"/>
  <c r="DU47" i="11" a="1"/>
  <c r="DU47" i="11" s="1"/>
  <c r="DT47" i="11" a="1"/>
  <c r="DT47" i="11" s="1"/>
  <c r="DS47" i="11" a="1"/>
  <c r="DS47" i="11" s="1"/>
  <c r="DR47" i="11" a="1"/>
  <c r="DR47" i="11" s="1"/>
  <c r="DQ47" i="11" a="1"/>
  <c r="DQ47" i="11" s="1"/>
  <c r="DP47" i="11" a="1"/>
  <c r="DP47" i="11" s="1"/>
  <c r="DO47" i="11" a="1"/>
  <c r="DO47" i="11" s="1"/>
  <c r="DN47" i="11" a="1"/>
  <c r="DN47" i="11" s="1"/>
  <c r="DM47" i="11" a="1"/>
  <c r="DM47" i="11" s="1"/>
  <c r="DL47" i="11" a="1"/>
  <c r="DL47" i="11" s="1"/>
  <c r="DK47" i="11" a="1"/>
  <c r="DK47" i="11" s="1"/>
  <c r="DJ47" i="11" a="1"/>
  <c r="DJ47" i="11" s="1"/>
  <c r="DI47" i="11" a="1"/>
  <c r="DI47" i="11" s="1"/>
  <c r="DH47" i="11" a="1"/>
  <c r="DH47" i="11" s="1"/>
  <c r="DG47" i="11" a="1"/>
  <c r="DG47" i="11" s="1"/>
  <c r="DF47" i="11" a="1"/>
  <c r="DF47" i="11" s="1"/>
  <c r="DE47" i="11" a="1"/>
  <c r="DE47" i="11" s="1"/>
  <c r="DD47" i="11" a="1"/>
  <c r="DD47" i="11" s="1"/>
  <c r="DC47" i="11" a="1"/>
  <c r="DC47" i="11" s="1"/>
  <c r="DB47" i="11" a="1"/>
  <c r="DB47" i="11" s="1"/>
  <c r="DA47" i="11" a="1"/>
  <c r="DA47" i="11" s="1"/>
  <c r="CZ47" i="11" a="1"/>
  <c r="CZ47" i="11" s="1"/>
  <c r="CY47" i="11" a="1"/>
  <c r="CY47" i="11" s="1"/>
  <c r="CX47" i="11" a="1"/>
  <c r="CX47" i="11" s="1"/>
  <c r="CW47" i="11" a="1"/>
  <c r="CW47" i="11" s="1"/>
  <c r="CV47" i="11" a="1"/>
  <c r="CV47" i="11" s="1"/>
  <c r="CU47" i="11" a="1"/>
  <c r="CU47" i="11" s="1"/>
  <c r="CT47" i="11" a="1"/>
  <c r="CT47" i="11" s="1"/>
  <c r="CS47" i="11" a="1"/>
  <c r="CS47" i="11" s="1"/>
  <c r="CR47" i="11" a="1"/>
  <c r="CR47" i="11" s="1"/>
  <c r="CQ47" i="11" a="1"/>
  <c r="CQ47" i="11" s="1"/>
  <c r="CP47" i="11" a="1"/>
  <c r="CP47" i="11" s="1"/>
  <c r="CO47" i="11" a="1"/>
  <c r="CO47" i="11" s="1"/>
  <c r="CN47" i="11" a="1"/>
  <c r="CN47" i="11" s="1"/>
  <c r="CM47" i="11" a="1"/>
  <c r="CM47" i="11" s="1"/>
  <c r="CL47" i="11" a="1"/>
  <c r="CL47" i="11" s="1"/>
  <c r="CK47" i="11" a="1"/>
  <c r="CK47" i="11" s="1"/>
  <c r="CJ47" i="11" a="1"/>
  <c r="CJ47" i="11" s="1"/>
  <c r="CI47" i="11" a="1"/>
  <c r="CI47" i="11" s="1"/>
  <c r="CH47" i="11" a="1"/>
  <c r="CH47" i="11" s="1"/>
  <c r="CG47" i="11" a="1"/>
  <c r="CG47" i="11" s="1"/>
  <c r="CF47" i="11" a="1"/>
  <c r="CF47" i="11" s="1"/>
  <c r="CE47" i="11" a="1"/>
  <c r="CE47" i="11" s="1"/>
  <c r="CD47" i="11" a="1"/>
  <c r="CD47" i="11" s="1"/>
  <c r="CC47" i="11" a="1"/>
  <c r="CC47" i="11" s="1"/>
  <c r="CB47" i="11" a="1"/>
  <c r="CB47" i="11" s="1"/>
  <c r="CA47" i="11" a="1"/>
  <c r="CA47" i="11" s="1"/>
  <c r="BZ47" i="11" a="1"/>
  <c r="BZ47" i="11" s="1"/>
  <c r="BY47" i="11" a="1"/>
  <c r="BY47" i="11" s="1"/>
  <c r="BX47" i="11" a="1"/>
  <c r="BX47" i="11" s="1"/>
  <c r="BW47" i="11" a="1"/>
  <c r="BW47" i="11" s="1"/>
  <c r="BV47" i="11" a="1"/>
  <c r="BV47" i="11" s="1"/>
  <c r="BU47" i="11" a="1"/>
  <c r="BU47" i="11" s="1"/>
  <c r="BT47" i="11" a="1"/>
  <c r="BT47" i="11" s="1"/>
  <c r="BS47" i="11" a="1"/>
  <c r="BS47" i="11" s="1"/>
  <c r="BR47" i="11" a="1"/>
  <c r="BR47" i="11" s="1"/>
  <c r="BQ47" i="11" a="1"/>
  <c r="BQ47" i="11" s="1"/>
  <c r="BP47" i="11" a="1"/>
  <c r="BP47" i="11" s="1"/>
  <c r="BO47" i="11" a="1"/>
  <c r="BO47" i="11" s="1"/>
  <c r="BN47" i="11" a="1"/>
  <c r="BN47" i="11" s="1"/>
  <c r="BM47" i="11" a="1"/>
  <c r="BM47" i="11" s="1"/>
  <c r="BL47" i="11" a="1"/>
  <c r="BL47" i="11" s="1"/>
  <c r="BK47" i="11" a="1"/>
  <c r="BK47" i="11" s="1"/>
  <c r="BJ47" i="11" a="1"/>
  <c r="BJ47" i="11" s="1"/>
  <c r="BI47" i="11" a="1"/>
  <c r="BI47" i="11" s="1"/>
  <c r="BH47" i="11" a="1"/>
  <c r="BH47" i="11" s="1"/>
  <c r="BG47" i="11" a="1"/>
  <c r="BG47" i="11" s="1"/>
  <c r="BF47" i="11" a="1"/>
  <c r="BF47" i="11" s="1"/>
  <c r="BE47" i="11" a="1"/>
  <c r="BE47" i="11" s="1"/>
  <c r="BD47" i="11" a="1"/>
  <c r="BD47" i="11" s="1"/>
  <c r="BC47" i="11" a="1"/>
  <c r="BC47" i="11" s="1"/>
  <c r="BB47" i="11" a="1"/>
  <c r="BB47" i="11" s="1"/>
  <c r="BA47" i="11" a="1"/>
  <c r="BA47" i="11" s="1"/>
  <c r="AZ47" i="11" a="1"/>
  <c r="AZ47" i="11" s="1"/>
  <c r="AY47" i="11" a="1"/>
  <c r="AY47" i="11" s="1"/>
  <c r="AX47" i="11" a="1"/>
  <c r="AX47" i="11" s="1"/>
  <c r="AW47" i="11" a="1"/>
  <c r="AW47" i="11" s="1"/>
  <c r="AV47" i="11" a="1"/>
  <c r="AV47" i="11" s="1"/>
  <c r="AU47" i="11" a="1"/>
  <c r="AU47" i="11" s="1"/>
  <c r="AT47" i="11" a="1"/>
  <c r="AT47" i="11" s="1"/>
  <c r="AS47" i="11" a="1"/>
  <c r="AS47" i="11" s="1"/>
  <c r="AR47" i="11" a="1"/>
  <c r="AR47" i="11" s="1"/>
  <c r="AQ47" i="11" a="1"/>
  <c r="AQ47" i="11" s="1"/>
  <c r="AP47" i="11" a="1"/>
  <c r="AP47" i="11" s="1"/>
  <c r="AO47" i="11" a="1"/>
  <c r="AO47" i="11" s="1"/>
  <c r="AM47" i="11" a="1"/>
  <c r="AM47" i="11" s="1"/>
  <c r="AL47" i="11" a="1"/>
  <c r="AL47" i="11" s="1"/>
  <c r="AK47" i="11" a="1"/>
  <c r="AK47" i="11" s="1"/>
  <c r="AJ47" i="11" a="1"/>
  <c r="AJ47" i="11" s="1"/>
  <c r="AI47" i="11" a="1"/>
  <c r="AI47" i="11" s="1"/>
  <c r="AH47" i="11" a="1"/>
  <c r="AH47" i="11" s="1"/>
  <c r="AG47" i="11" a="1"/>
  <c r="AG47" i="11" s="1"/>
  <c r="AF47" i="11" a="1"/>
  <c r="AF47" i="11" s="1"/>
  <c r="AE47" i="11" a="1"/>
  <c r="AE47" i="11" s="1"/>
  <c r="AD47" i="11" a="1"/>
  <c r="AD47" i="11" s="1"/>
  <c r="AC47" i="11"/>
  <c r="AC47" i="11" a="1"/>
  <c r="AB47" i="11" a="1"/>
  <c r="AB47" i="11" s="1"/>
  <c r="AA47" i="11" a="1"/>
  <c r="AA47" i="11" s="1"/>
  <c r="Z47" i="11" a="1"/>
  <c r="Z47" i="11" s="1"/>
  <c r="Y47" i="11" a="1"/>
  <c r="Y47" i="11" s="1"/>
  <c r="X47" i="11" a="1"/>
  <c r="X47" i="11" s="1"/>
  <c r="W47" i="11" a="1"/>
  <c r="W47" i="11" s="1"/>
  <c r="V47" i="11" a="1"/>
  <c r="V47" i="11" s="1"/>
  <c r="U47" i="11" a="1"/>
  <c r="U47" i="11" s="1"/>
  <c r="T47" i="11" a="1"/>
  <c r="T47" i="11" s="1"/>
  <c r="S47" i="11" a="1"/>
  <c r="S47" i="11" s="1"/>
  <c r="R47" i="11" a="1"/>
  <c r="R47" i="11" s="1"/>
  <c r="Q47" i="11" a="1"/>
  <c r="Q47" i="11" s="1"/>
  <c r="P47" i="11" a="1"/>
  <c r="P47" i="11" s="1"/>
  <c r="O47" i="11" a="1"/>
  <c r="O47" i="11" s="1"/>
  <c r="N47" i="11" a="1"/>
  <c r="N47" i="11" s="1"/>
  <c r="M47" i="11" a="1"/>
  <c r="M47" i="11" s="1"/>
  <c r="L47" i="11" a="1"/>
  <c r="L47" i="11" s="1"/>
  <c r="K47" i="11" a="1"/>
  <c r="K47" i="11" s="1"/>
  <c r="J47" i="11" a="1"/>
  <c r="J47" i="11" s="1"/>
  <c r="I47" i="11" a="1"/>
  <c r="I47" i="11" s="1"/>
  <c r="H47" i="11" a="1"/>
  <c r="H47" i="11" s="1"/>
  <c r="G47" i="11" a="1"/>
  <c r="G47" i="11" s="1"/>
  <c r="F47" i="11" a="1"/>
  <c r="F47" i="11" s="1"/>
  <c r="E47" i="11"/>
  <c r="E47" i="11" a="1"/>
  <c r="D47" i="11" a="1"/>
  <c r="D47" i="11" s="1"/>
  <c r="C47" i="11" a="1"/>
  <c r="C47" i="11" s="1"/>
  <c r="EH46" i="11"/>
  <c r="EH46" i="11" a="1"/>
  <c r="EG46" i="11" a="1"/>
  <c r="EG46" i="11" s="1"/>
  <c r="EF46" i="11" a="1"/>
  <c r="EF46" i="11" s="1"/>
  <c r="EE46" i="11" a="1"/>
  <c r="EE46" i="11" s="1"/>
  <c r="ED46" i="11" a="1"/>
  <c r="ED46" i="11" s="1"/>
  <c r="EC46" i="11" a="1"/>
  <c r="EC46" i="11" s="1"/>
  <c r="EB46" i="11" a="1"/>
  <c r="EB46" i="11" s="1"/>
  <c r="EA46" i="11" a="1"/>
  <c r="EA46" i="11" s="1"/>
  <c r="DZ46" i="11" a="1"/>
  <c r="DZ46" i="11" s="1"/>
  <c r="DY46" i="11" a="1"/>
  <c r="DY46" i="11" s="1"/>
  <c r="DX46" i="11" a="1"/>
  <c r="DX46" i="11" s="1"/>
  <c r="DW46" i="11" a="1"/>
  <c r="DW46" i="11" s="1"/>
  <c r="DV46" i="11" a="1"/>
  <c r="DV46" i="11" s="1"/>
  <c r="DU46" i="11" a="1"/>
  <c r="DU46" i="11" s="1"/>
  <c r="DT46" i="11" a="1"/>
  <c r="DT46" i="11" s="1"/>
  <c r="DS46" i="11" a="1"/>
  <c r="DS46" i="11" s="1"/>
  <c r="DR46" i="11"/>
  <c r="DR46" i="11" a="1"/>
  <c r="DQ46" i="11" a="1"/>
  <c r="DQ46" i="11" s="1"/>
  <c r="DP46" i="11" a="1"/>
  <c r="DP46" i="11" s="1"/>
  <c r="DO46" i="11" a="1"/>
  <c r="DO46" i="11" s="1"/>
  <c r="DN46" i="11" a="1"/>
  <c r="DN46" i="11" s="1"/>
  <c r="DM46" i="11" a="1"/>
  <c r="DM46" i="11" s="1"/>
  <c r="DL46" i="11" a="1"/>
  <c r="DL46" i="11" s="1"/>
  <c r="DK46" i="11" a="1"/>
  <c r="DK46" i="11" s="1"/>
  <c r="DJ46" i="11" a="1"/>
  <c r="DJ46" i="11" s="1"/>
  <c r="DI46" i="11" a="1"/>
  <c r="DI46" i="11" s="1"/>
  <c r="DH46" i="11" a="1"/>
  <c r="DH46" i="11" s="1"/>
  <c r="DG46" i="11" a="1"/>
  <c r="DG46" i="11" s="1"/>
  <c r="DF46" i="11" a="1"/>
  <c r="DF46" i="11" s="1"/>
  <c r="DE46" i="11" a="1"/>
  <c r="DE46" i="11" s="1"/>
  <c r="DD46" i="11" a="1"/>
  <c r="DD46" i="11" s="1"/>
  <c r="DC46" i="11" a="1"/>
  <c r="DC46" i="11" s="1"/>
  <c r="DB46" i="11" a="1"/>
  <c r="DB46" i="11" s="1"/>
  <c r="DA46" i="11" a="1"/>
  <c r="DA46" i="11" s="1"/>
  <c r="CZ46" i="11" a="1"/>
  <c r="CZ46" i="11" s="1"/>
  <c r="CY46" i="11" a="1"/>
  <c r="CY46" i="11" s="1"/>
  <c r="CX46" i="11" a="1"/>
  <c r="CX46" i="11" s="1"/>
  <c r="CW46" i="11" a="1"/>
  <c r="CW46" i="11" s="1"/>
  <c r="CV46" i="11" a="1"/>
  <c r="CV46" i="11" s="1"/>
  <c r="CU46" i="11" a="1"/>
  <c r="CU46" i="11" s="1"/>
  <c r="CT46" i="11"/>
  <c r="CT46" i="11" a="1"/>
  <c r="CS46" i="11" a="1"/>
  <c r="CS46" i="11" s="1"/>
  <c r="CR46" i="11" a="1"/>
  <c r="CR46" i="11" s="1"/>
  <c r="CQ46" i="11" a="1"/>
  <c r="CQ46" i="11" s="1"/>
  <c r="CP46" i="11" a="1"/>
  <c r="CP46" i="11" s="1"/>
  <c r="CO46" i="11" a="1"/>
  <c r="CO46" i="11" s="1"/>
  <c r="CN46" i="11" a="1"/>
  <c r="CN46" i="11" s="1"/>
  <c r="CM46" i="11" a="1"/>
  <c r="CM46" i="11" s="1"/>
  <c r="CL46" i="11" a="1"/>
  <c r="CL46" i="11" s="1"/>
  <c r="CK46" i="11" a="1"/>
  <c r="CK46" i="11" s="1"/>
  <c r="CJ46" i="11" a="1"/>
  <c r="CJ46" i="11" s="1"/>
  <c r="CI46" i="11" a="1"/>
  <c r="CI46" i="11" s="1"/>
  <c r="CH46" i="11" a="1"/>
  <c r="CH46" i="11" s="1"/>
  <c r="CG46" i="11" a="1"/>
  <c r="CG46" i="11" s="1"/>
  <c r="CF46" i="11" a="1"/>
  <c r="CF46" i="11" s="1"/>
  <c r="CE46" i="11" a="1"/>
  <c r="CE46" i="11" s="1"/>
  <c r="CD46" i="11" a="1"/>
  <c r="CD46" i="11" s="1"/>
  <c r="CC46" i="11" a="1"/>
  <c r="CC46" i="11" s="1"/>
  <c r="CB46" i="11" a="1"/>
  <c r="CB46" i="11" s="1"/>
  <c r="CA46" i="11" a="1"/>
  <c r="CA46" i="11" s="1"/>
  <c r="BZ46" i="11" a="1"/>
  <c r="BZ46" i="11" s="1"/>
  <c r="BY46" i="11" a="1"/>
  <c r="BY46" i="11" s="1"/>
  <c r="BX46" i="11" a="1"/>
  <c r="BX46" i="11" s="1"/>
  <c r="BW46" i="11" a="1"/>
  <c r="BW46" i="11" s="1"/>
  <c r="BV46" i="11"/>
  <c r="BV46" i="11" a="1"/>
  <c r="BU46" i="11" a="1"/>
  <c r="BU46" i="11" s="1"/>
  <c r="BT46" i="11" a="1"/>
  <c r="BT46" i="11" s="1"/>
  <c r="BS46" i="11" a="1"/>
  <c r="BS46" i="11" s="1"/>
  <c r="BR46" i="11" a="1"/>
  <c r="BR46" i="11" s="1"/>
  <c r="BQ46" i="11" a="1"/>
  <c r="BQ46" i="11" s="1"/>
  <c r="BP46" i="11" a="1"/>
  <c r="BP46" i="11" s="1"/>
  <c r="BO46" i="11" a="1"/>
  <c r="BO46" i="11" s="1"/>
  <c r="BN46" i="11" a="1"/>
  <c r="BN46" i="11" s="1"/>
  <c r="BM46" i="11" a="1"/>
  <c r="BM46" i="11" s="1"/>
  <c r="BL46" i="11" a="1"/>
  <c r="BL46" i="11" s="1"/>
  <c r="BK46" i="11" a="1"/>
  <c r="BK46" i="11" s="1"/>
  <c r="BJ46" i="11" a="1"/>
  <c r="BJ46" i="11" s="1"/>
  <c r="BI46" i="11" a="1"/>
  <c r="BI46" i="11" s="1"/>
  <c r="BH46" i="11" a="1"/>
  <c r="BH46" i="11" s="1"/>
  <c r="BG46" i="11" a="1"/>
  <c r="BG46" i="11" s="1"/>
  <c r="BF46" i="11"/>
  <c r="BF46" i="11" a="1"/>
  <c r="BE46" i="11" a="1"/>
  <c r="BE46" i="11" s="1"/>
  <c r="BD46" i="11" a="1"/>
  <c r="BD46" i="11" s="1"/>
  <c r="BC46" i="11" a="1"/>
  <c r="BC46" i="11" s="1"/>
  <c r="BB46" i="11" a="1"/>
  <c r="BB46" i="11" s="1"/>
  <c r="BA46" i="11" a="1"/>
  <c r="BA46" i="11" s="1"/>
  <c r="AZ46" i="11" a="1"/>
  <c r="AZ46" i="11" s="1"/>
  <c r="AY46" i="11" a="1"/>
  <c r="AY46" i="11" s="1"/>
  <c r="AX46" i="11" a="1"/>
  <c r="AX46" i="11" s="1"/>
  <c r="AW46" i="11" a="1"/>
  <c r="AW46" i="11" s="1"/>
  <c r="AV46" i="11" a="1"/>
  <c r="AV46" i="11" s="1"/>
  <c r="AU46" i="11" a="1"/>
  <c r="AU46" i="11" s="1"/>
  <c r="AT46" i="11" a="1"/>
  <c r="AT46" i="11" s="1"/>
  <c r="AS46" i="11" a="1"/>
  <c r="AS46" i="11" s="1"/>
  <c r="AR46" i="11" a="1"/>
  <c r="AR46" i="11" s="1"/>
  <c r="AQ46" i="11" a="1"/>
  <c r="AQ46" i="11" s="1"/>
  <c r="AP46" i="11" a="1"/>
  <c r="AP46" i="11" s="1"/>
  <c r="AO46" i="11" a="1"/>
  <c r="AO46" i="11" s="1"/>
  <c r="AN46" i="11" a="1"/>
  <c r="AN46" i="11" s="1"/>
  <c r="AL46" i="11" a="1"/>
  <c r="AL46" i="11" s="1"/>
  <c r="AK46" i="11" a="1"/>
  <c r="AK46" i="11" s="1"/>
  <c r="AJ46" i="11" a="1"/>
  <c r="AJ46" i="11" s="1"/>
  <c r="AI46" i="11" a="1"/>
  <c r="AI46" i="11" s="1"/>
  <c r="AH46" i="11" a="1"/>
  <c r="AH46" i="11" s="1"/>
  <c r="AG46" i="11"/>
  <c r="AG46" i="11" a="1"/>
  <c r="AF46" i="11" a="1"/>
  <c r="AF46" i="11" s="1"/>
  <c r="AE46" i="11" a="1"/>
  <c r="AE46" i="11" s="1"/>
  <c r="AD46" i="11" a="1"/>
  <c r="AD46" i="11" s="1"/>
  <c r="AC46" i="11" a="1"/>
  <c r="AC46" i="11" s="1"/>
  <c r="AB46" i="11" a="1"/>
  <c r="AB46" i="11" s="1"/>
  <c r="AA46" i="11" a="1"/>
  <c r="AA46" i="11" s="1"/>
  <c r="Z46" i="11" a="1"/>
  <c r="Z46" i="11" s="1"/>
  <c r="Y46" i="11" a="1"/>
  <c r="Y46" i="11" s="1"/>
  <c r="X46" i="11" a="1"/>
  <c r="X46" i="11" s="1"/>
  <c r="W46" i="11" a="1"/>
  <c r="W46" i="11" s="1"/>
  <c r="V46" i="11" a="1"/>
  <c r="V46" i="11" s="1"/>
  <c r="U46" i="11" a="1"/>
  <c r="U46" i="11" s="1"/>
  <c r="T46" i="11" a="1"/>
  <c r="T46" i="11" s="1"/>
  <c r="S46" i="11" a="1"/>
  <c r="S46" i="11" s="1"/>
  <c r="R46" i="11" a="1"/>
  <c r="R46" i="11" s="1"/>
  <c r="Q46" i="11" a="1"/>
  <c r="Q46" i="11" s="1"/>
  <c r="P46" i="11" a="1"/>
  <c r="P46" i="11" s="1"/>
  <c r="O46" i="11" a="1"/>
  <c r="O46" i="11" s="1"/>
  <c r="N46" i="11" a="1"/>
  <c r="N46" i="11" s="1"/>
  <c r="M46" i="11" a="1"/>
  <c r="M46" i="11" s="1"/>
  <c r="L46" i="11" a="1"/>
  <c r="L46" i="11" s="1"/>
  <c r="K46" i="11" a="1"/>
  <c r="K46" i="11" s="1"/>
  <c r="J46" i="11" a="1"/>
  <c r="J46" i="11" s="1"/>
  <c r="I46" i="11"/>
  <c r="I46" i="11" a="1"/>
  <c r="H46" i="11" a="1"/>
  <c r="H46" i="11" s="1"/>
  <c r="G46" i="11" a="1"/>
  <c r="G46" i="11" s="1"/>
  <c r="F46" i="11" a="1"/>
  <c r="F46" i="11" s="1"/>
  <c r="E46" i="11" a="1"/>
  <c r="E46" i="11" s="1"/>
  <c r="D46" i="11" a="1"/>
  <c r="D46" i="11" s="1"/>
  <c r="C46" i="11" a="1"/>
  <c r="C46" i="11" s="1"/>
  <c r="EH45" i="11" a="1"/>
  <c r="EH45" i="11" s="1"/>
  <c r="EG45" i="11" a="1"/>
  <c r="EG45" i="11" s="1"/>
  <c r="EF45" i="11" a="1"/>
  <c r="EF45" i="11" s="1"/>
  <c r="EE45" i="11" a="1"/>
  <c r="EE45" i="11" s="1"/>
  <c r="ED45" i="11"/>
  <c r="ED45" i="11" a="1"/>
  <c r="EC45" i="11" a="1"/>
  <c r="EC45" i="11" s="1"/>
  <c r="EB45" i="11" a="1"/>
  <c r="EB45" i="11" s="1"/>
  <c r="EA45" i="11" a="1"/>
  <c r="EA45" i="11" s="1"/>
  <c r="DZ45" i="11" a="1"/>
  <c r="DZ45" i="11" s="1"/>
  <c r="DY45" i="11" a="1"/>
  <c r="DY45" i="11" s="1"/>
  <c r="DX45" i="11" a="1"/>
  <c r="DX45" i="11" s="1"/>
  <c r="DW45" i="11" a="1"/>
  <c r="DW45" i="11" s="1"/>
  <c r="DV45" i="11"/>
  <c r="DV45" i="11" a="1"/>
  <c r="DU45" i="11" a="1"/>
  <c r="DU45" i="11" s="1"/>
  <c r="DT45" i="11" a="1"/>
  <c r="DT45" i="11" s="1"/>
  <c r="DS45" i="11" a="1"/>
  <c r="DS45" i="11" s="1"/>
  <c r="DR45" i="11" a="1"/>
  <c r="DR45" i="11" s="1"/>
  <c r="DQ45" i="11" a="1"/>
  <c r="DQ45" i="11" s="1"/>
  <c r="DP45" i="11" a="1"/>
  <c r="DP45" i="11" s="1"/>
  <c r="DO45" i="11" a="1"/>
  <c r="DO45" i="11" s="1"/>
  <c r="DN45" i="11"/>
  <c r="DN45" i="11" a="1"/>
  <c r="DM45" i="11" a="1"/>
  <c r="DM45" i="11" s="1"/>
  <c r="DL45" i="11" a="1"/>
  <c r="DL45" i="11" s="1"/>
  <c r="DK45" i="11" a="1"/>
  <c r="DK45" i="11" s="1"/>
  <c r="DJ45" i="11" a="1"/>
  <c r="DJ45" i="11" s="1"/>
  <c r="DI45" i="11" a="1"/>
  <c r="DI45" i="11" s="1"/>
  <c r="DH45" i="11" a="1"/>
  <c r="DH45" i="11" s="1"/>
  <c r="DG45" i="11" a="1"/>
  <c r="DG45" i="11" s="1"/>
  <c r="DF45" i="11" a="1"/>
  <c r="DF45" i="11" s="1"/>
  <c r="DE45" i="11" a="1"/>
  <c r="DE45" i="11" s="1"/>
  <c r="DD45" i="11" a="1"/>
  <c r="DD45" i="11" s="1"/>
  <c r="DC45" i="11" a="1"/>
  <c r="DC45" i="11" s="1"/>
  <c r="DB45" i="11" a="1"/>
  <c r="DB45" i="11" s="1"/>
  <c r="DA45" i="11" a="1"/>
  <c r="DA45" i="11" s="1"/>
  <c r="CZ45" i="11" a="1"/>
  <c r="CZ45" i="11" s="1"/>
  <c r="CY45" i="11" a="1"/>
  <c r="CY45" i="11" s="1"/>
  <c r="CX45" i="11" a="1"/>
  <c r="CX45" i="11" s="1"/>
  <c r="CW45" i="11" a="1"/>
  <c r="CW45" i="11" s="1"/>
  <c r="CV45" i="11" a="1"/>
  <c r="CV45" i="11" s="1"/>
  <c r="CU45" i="11" a="1"/>
  <c r="CU45" i="11" s="1"/>
  <c r="CT45" i="11" a="1"/>
  <c r="CT45" i="11" s="1"/>
  <c r="CS45" i="11" a="1"/>
  <c r="CS45" i="11" s="1"/>
  <c r="CR45" i="11" a="1"/>
  <c r="CR45" i="11" s="1"/>
  <c r="CQ45" i="11" a="1"/>
  <c r="CQ45" i="11" s="1"/>
  <c r="CP45" i="11"/>
  <c r="CP45" i="11" a="1"/>
  <c r="CO45" i="11" a="1"/>
  <c r="CO45" i="11" s="1"/>
  <c r="CN45" i="11" a="1"/>
  <c r="CN45" i="11" s="1"/>
  <c r="CM45" i="11" a="1"/>
  <c r="CM45" i="11" s="1"/>
  <c r="CL45" i="11" a="1"/>
  <c r="CL45" i="11" s="1"/>
  <c r="CK45" i="11" a="1"/>
  <c r="CK45" i="11" s="1"/>
  <c r="CJ45" i="11" a="1"/>
  <c r="CJ45" i="11" s="1"/>
  <c r="CI45" i="11" a="1"/>
  <c r="CI45" i="11" s="1"/>
  <c r="CH45" i="11"/>
  <c r="CH45" i="11" a="1"/>
  <c r="CG45" i="11" a="1"/>
  <c r="CG45" i="11" s="1"/>
  <c r="CF45" i="11" a="1"/>
  <c r="CF45" i="11" s="1"/>
  <c r="CE45" i="11" a="1"/>
  <c r="CE45" i="11" s="1"/>
  <c r="CD45" i="11" a="1"/>
  <c r="CD45" i="11" s="1"/>
  <c r="CC45" i="11" a="1"/>
  <c r="CC45" i="11" s="1"/>
  <c r="CB45" i="11" a="1"/>
  <c r="CB45" i="11" s="1"/>
  <c r="CA45" i="11" a="1"/>
  <c r="CA45" i="11" s="1"/>
  <c r="BZ45" i="11" a="1"/>
  <c r="BZ45" i="11" s="1"/>
  <c r="BY45" i="11" a="1"/>
  <c r="BY45" i="11" s="1"/>
  <c r="BX45" i="11" a="1"/>
  <c r="BX45" i="11" s="1"/>
  <c r="BW45" i="11" a="1"/>
  <c r="BW45" i="11" s="1"/>
  <c r="BV45" i="11" a="1"/>
  <c r="BV45" i="11" s="1"/>
  <c r="BU45" i="11" a="1"/>
  <c r="BU45" i="11" s="1"/>
  <c r="BT45" i="11" a="1"/>
  <c r="BT45" i="11" s="1"/>
  <c r="BS45" i="11" a="1"/>
  <c r="BS45" i="11" s="1"/>
  <c r="BR45" i="11"/>
  <c r="BR45" i="11" a="1"/>
  <c r="BQ45" i="11" a="1"/>
  <c r="BQ45" i="11" s="1"/>
  <c r="BP45" i="11" a="1"/>
  <c r="BP45" i="11" s="1"/>
  <c r="BO45" i="11" a="1"/>
  <c r="BO45" i="11" s="1"/>
  <c r="BN45" i="11" a="1"/>
  <c r="BN45" i="11" s="1"/>
  <c r="BM45" i="11" a="1"/>
  <c r="BM45" i="11" s="1"/>
  <c r="BL45" i="11" a="1"/>
  <c r="BL45" i="11" s="1"/>
  <c r="BK45" i="11" a="1"/>
  <c r="BK45" i="11" s="1"/>
  <c r="BJ45" i="11" a="1"/>
  <c r="BJ45" i="11" s="1"/>
  <c r="BI45" i="11" a="1"/>
  <c r="BI45" i="11" s="1"/>
  <c r="BH45" i="11" a="1"/>
  <c r="BH45" i="11" s="1"/>
  <c r="BG45" i="11" a="1"/>
  <c r="BG45" i="11" s="1"/>
  <c r="BF45" i="11" a="1"/>
  <c r="BF45" i="11" s="1"/>
  <c r="BE45" i="11" a="1"/>
  <c r="BE45" i="11" s="1"/>
  <c r="BD45" i="11" a="1"/>
  <c r="BD45" i="11" s="1"/>
  <c r="BC45" i="11" a="1"/>
  <c r="BC45" i="11" s="1"/>
  <c r="BB45" i="11"/>
  <c r="BB45" i="11" a="1"/>
  <c r="BA45" i="11" a="1"/>
  <c r="BA45" i="11" s="1"/>
  <c r="AZ45" i="11" a="1"/>
  <c r="AZ45" i="11" s="1"/>
  <c r="AY45" i="11" a="1"/>
  <c r="AY45" i="11" s="1"/>
  <c r="AX45" i="11" a="1"/>
  <c r="AX45" i="11" s="1"/>
  <c r="AW45" i="11" a="1"/>
  <c r="AW45" i="11" s="1"/>
  <c r="AV45" i="11" a="1"/>
  <c r="AV45" i="11" s="1"/>
  <c r="AU45" i="11" a="1"/>
  <c r="AU45" i="11" s="1"/>
  <c r="AT45" i="11" a="1"/>
  <c r="AT45" i="11" s="1"/>
  <c r="AS45" i="11" a="1"/>
  <c r="AS45" i="11" s="1"/>
  <c r="AR45" i="11" a="1"/>
  <c r="AR45" i="11" s="1"/>
  <c r="AQ45" i="11" a="1"/>
  <c r="AQ45" i="11" s="1"/>
  <c r="AP45" i="11" a="1"/>
  <c r="AP45" i="11" s="1"/>
  <c r="AO45" i="11" a="1"/>
  <c r="AO45" i="11" s="1"/>
  <c r="AN45" i="11" a="1"/>
  <c r="AN45" i="11" s="1"/>
  <c r="AM45" i="11" a="1"/>
  <c r="AM45" i="11" s="1"/>
  <c r="AK45" i="11"/>
  <c r="AK45" i="11" a="1"/>
  <c r="AJ45" i="11" a="1"/>
  <c r="AJ45" i="11" s="1"/>
  <c r="AI45" i="11" a="1"/>
  <c r="AI45" i="11" s="1"/>
  <c r="AH45" i="11" a="1"/>
  <c r="AH45" i="11" s="1"/>
  <c r="AG45" i="11" a="1"/>
  <c r="AG45" i="11" s="1"/>
  <c r="AF45" i="11" a="1"/>
  <c r="AF45" i="11" s="1"/>
  <c r="AE45" i="11" a="1"/>
  <c r="AE45" i="11" s="1"/>
  <c r="AD45" i="11" a="1"/>
  <c r="AD45" i="11" s="1"/>
  <c r="AC45" i="11"/>
  <c r="AC45" i="11" a="1"/>
  <c r="AB45" i="11" a="1"/>
  <c r="AB45" i="11" s="1"/>
  <c r="AA45" i="11" a="1"/>
  <c r="AA45" i="11" s="1"/>
  <c r="Z45" i="11" a="1"/>
  <c r="Z45" i="11" s="1"/>
  <c r="Y45" i="11" a="1"/>
  <c r="Y45" i="11" s="1"/>
  <c r="X45" i="11" a="1"/>
  <c r="X45" i="11" s="1"/>
  <c r="W45" i="11" a="1"/>
  <c r="W45" i="11" s="1"/>
  <c r="V45" i="11" a="1"/>
  <c r="V45" i="11" s="1"/>
  <c r="U45" i="11" a="1"/>
  <c r="U45" i="11" s="1"/>
  <c r="T45" i="11" a="1"/>
  <c r="T45" i="11" s="1"/>
  <c r="S45" i="11" a="1"/>
  <c r="S45" i="11" s="1"/>
  <c r="R45" i="11" a="1"/>
  <c r="R45" i="11" s="1"/>
  <c r="Q45" i="11" a="1"/>
  <c r="Q45" i="11" s="1"/>
  <c r="P45" i="11" a="1"/>
  <c r="P45" i="11" s="1"/>
  <c r="O45" i="11" a="1"/>
  <c r="O45" i="11" s="1"/>
  <c r="N45" i="11" a="1"/>
  <c r="N45" i="11" s="1"/>
  <c r="M45" i="11" a="1"/>
  <c r="M45" i="11" s="1"/>
  <c r="L45" i="11" a="1"/>
  <c r="L45" i="11" s="1"/>
  <c r="K45" i="11" a="1"/>
  <c r="K45" i="11" s="1"/>
  <c r="J45" i="11" a="1"/>
  <c r="J45" i="11" s="1"/>
  <c r="I45" i="11" a="1"/>
  <c r="I45" i="11" s="1"/>
  <c r="H45" i="11" a="1"/>
  <c r="H45" i="11" s="1"/>
  <c r="G45" i="11" a="1"/>
  <c r="G45" i="11" s="1"/>
  <c r="F45" i="11" a="1"/>
  <c r="F45" i="11" s="1"/>
  <c r="E45" i="11"/>
  <c r="E45" i="11" a="1"/>
  <c r="D45" i="11" a="1"/>
  <c r="D45" i="11" s="1"/>
  <c r="C45" i="11" a="1"/>
  <c r="C45" i="11" s="1"/>
  <c r="EH44" i="11"/>
  <c r="EH44" i="11" a="1"/>
  <c r="EG44" i="11" a="1"/>
  <c r="EG44" i="11" s="1"/>
  <c r="EF44" i="11" a="1"/>
  <c r="EF44" i="11" s="1"/>
  <c r="EE44" i="11" a="1"/>
  <c r="EE44" i="11" s="1"/>
  <c r="ED44" i="11" a="1"/>
  <c r="ED44" i="11" s="1"/>
  <c r="EC44" i="11" a="1"/>
  <c r="EC44" i="11" s="1"/>
  <c r="EB44" i="11" a="1"/>
  <c r="EB44" i="11" s="1"/>
  <c r="EA44" i="11" a="1"/>
  <c r="EA44" i="11" s="1"/>
  <c r="DZ44" i="11"/>
  <c r="DZ44" i="11" a="1"/>
  <c r="DY44" i="11" a="1"/>
  <c r="DY44" i="11" s="1"/>
  <c r="DX44" i="11" a="1"/>
  <c r="DX44" i="11" s="1"/>
  <c r="DW44" i="11" a="1"/>
  <c r="DW44" i="11" s="1"/>
  <c r="DV44" i="11" a="1"/>
  <c r="DV44" i="11" s="1"/>
  <c r="DU44" i="11" a="1"/>
  <c r="DU44" i="11" s="1"/>
  <c r="DT44" i="11" a="1"/>
  <c r="DT44" i="11" s="1"/>
  <c r="DS44" i="11" a="1"/>
  <c r="DS44" i="11" s="1"/>
  <c r="DR44" i="11"/>
  <c r="DR44" i="11" a="1"/>
  <c r="DQ44" i="11" a="1"/>
  <c r="DQ44" i="11" s="1"/>
  <c r="DP44" i="11" a="1"/>
  <c r="DP44" i="11" s="1"/>
  <c r="DO44" i="11" a="1"/>
  <c r="DO44" i="11" s="1"/>
  <c r="DN44" i="11" a="1"/>
  <c r="DN44" i="11" s="1"/>
  <c r="DM44" i="11" a="1"/>
  <c r="DM44" i="11" s="1"/>
  <c r="DL44" i="11" a="1"/>
  <c r="DL44" i="11" s="1"/>
  <c r="DK44" i="11" a="1"/>
  <c r="DK44" i="11" s="1"/>
  <c r="DJ44" i="11" a="1"/>
  <c r="DJ44" i="11" s="1"/>
  <c r="DI44" i="11" a="1"/>
  <c r="DI44" i="11" s="1"/>
  <c r="DH44" i="11" a="1"/>
  <c r="DH44" i="11" s="1"/>
  <c r="DG44" i="11" a="1"/>
  <c r="DG44" i="11" s="1"/>
  <c r="DF44" i="11" a="1"/>
  <c r="DF44" i="11" s="1"/>
  <c r="DE44" i="11" a="1"/>
  <c r="DE44" i="11" s="1"/>
  <c r="DD44" i="11" a="1"/>
  <c r="DD44" i="11" s="1"/>
  <c r="DC44" i="11" a="1"/>
  <c r="DC44" i="11" s="1"/>
  <c r="DB44" i="11" a="1"/>
  <c r="DB44" i="11" s="1"/>
  <c r="DA44" i="11" a="1"/>
  <c r="DA44" i="11" s="1"/>
  <c r="CZ44" i="11" a="1"/>
  <c r="CZ44" i="11" s="1"/>
  <c r="CY44" i="11" a="1"/>
  <c r="CY44" i="11" s="1"/>
  <c r="CX44" i="11" a="1"/>
  <c r="CX44" i="11" s="1"/>
  <c r="CW44" i="11" a="1"/>
  <c r="CW44" i="11" s="1"/>
  <c r="CV44" i="11" a="1"/>
  <c r="CV44" i="11" s="1"/>
  <c r="CU44" i="11" a="1"/>
  <c r="CU44" i="11" s="1"/>
  <c r="CT44" i="11"/>
  <c r="CT44" i="11" a="1"/>
  <c r="CS44" i="11" a="1"/>
  <c r="CS44" i="11" s="1"/>
  <c r="CR44" i="11" a="1"/>
  <c r="CR44" i="11" s="1"/>
  <c r="CQ44" i="11" a="1"/>
  <c r="CQ44" i="11" s="1"/>
  <c r="CP44" i="11" a="1"/>
  <c r="CP44" i="11" s="1"/>
  <c r="CO44" i="11" a="1"/>
  <c r="CO44" i="11" s="1"/>
  <c r="CN44" i="11" a="1"/>
  <c r="CN44" i="11" s="1"/>
  <c r="CM44" i="11" a="1"/>
  <c r="CM44" i="11" s="1"/>
  <c r="CL44" i="11"/>
  <c r="CL44" i="11" a="1"/>
  <c r="CK44" i="11" a="1"/>
  <c r="CK44" i="11" s="1"/>
  <c r="CJ44" i="11" a="1"/>
  <c r="CJ44" i="11" s="1"/>
  <c r="CI44" i="11" a="1"/>
  <c r="CI44" i="11" s="1"/>
  <c r="CH44" i="11" a="1"/>
  <c r="CH44" i="11" s="1"/>
  <c r="CG44" i="11" a="1"/>
  <c r="CG44" i="11" s="1"/>
  <c r="CF44" i="11" a="1"/>
  <c r="CF44" i="11" s="1"/>
  <c r="CE44" i="11" a="1"/>
  <c r="CE44" i="11" s="1"/>
  <c r="CD44" i="11" a="1"/>
  <c r="CD44" i="11" s="1"/>
  <c r="CC44" i="11" a="1"/>
  <c r="CC44" i="11" s="1"/>
  <c r="CB44" i="11" a="1"/>
  <c r="CB44" i="11" s="1"/>
  <c r="CA44" i="11" a="1"/>
  <c r="CA44" i="11" s="1"/>
  <c r="BZ44" i="11" a="1"/>
  <c r="BZ44" i="11" s="1"/>
  <c r="BY44" i="11" a="1"/>
  <c r="BY44" i="11" s="1"/>
  <c r="BX44" i="11" a="1"/>
  <c r="BX44" i="11" s="1"/>
  <c r="BW44" i="11" a="1"/>
  <c r="BW44" i="11" s="1"/>
  <c r="BV44" i="11"/>
  <c r="BV44" i="11" a="1"/>
  <c r="BU44" i="11" a="1"/>
  <c r="BU44" i="11" s="1"/>
  <c r="BT44" i="11" a="1"/>
  <c r="BT44" i="11" s="1"/>
  <c r="BS44" i="11" a="1"/>
  <c r="BS44" i="11" s="1"/>
  <c r="BR44" i="11" a="1"/>
  <c r="BR44" i="11" s="1"/>
  <c r="BQ44" i="11" a="1"/>
  <c r="BQ44" i="11" s="1"/>
  <c r="BP44" i="11" a="1"/>
  <c r="BP44" i="11" s="1"/>
  <c r="BO44" i="11" a="1"/>
  <c r="BO44" i="11" s="1"/>
  <c r="BN44" i="11" a="1"/>
  <c r="BN44" i="11" s="1"/>
  <c r="BM44" i="11" a="1"/>
  <c r="BM44" i="11" s="1"/>
  <c r="BL44" i="11" a="1"/>
  <c r="BL44" i="11" s="1"/>
  <c r="BK44" i="11" a="1"/>
  <c r="BK44" i="11" s="1"/>
  <c r="BJ44" i="11" a="1"/>
  <c r="BJ44" i="11" s="1"/>
  <c r="BI44" i="11" a="1"/>
  <c r="BI44" i="11" s="1"/>
  <c r="BH44" i="11" a="1"/>
  <c r="BH44" i="11" s="1"/>
  <c r="BG44" i="11" a="1"/>
  <c r="BG44" i="11" s="1"/>
  <c r="BF44" i="11"/>
  <c r="BF44" i="11" a="1"/>
  <c r="BE44" i="11" a="1"/>
  <c r="BE44" i="11" s="1"/>
  <c r="BD44" i="11" a="1"/>
  <c r="BD44" i="11" s="1"/>
  <c r="BC44" i="11" a="1"/>
  <c r="BC44" i="11" s="1"/>
  <c r="BB44" i="11" a="1"/>
  <c r="BB44" i="11" s="1"/>
  <c r="BA44" i="11" a="1"/>
  <c r="BA44" i="11" s="1"/>
  <c r="AZ44" i="11" a="1"/>
  <c r="AZ44" i="11" s="1"/>
  <c r="AY44" i="11" a="1"/>
  <c r="AY44" i="11" s="1"/>
  <c r="AX44" i="11" a="1"/>
  <c r="AX44" i="11" s="1"/>
  <c r="AW44" i="11" a="1"/>
  <c r="AW44" i="11" s="1"/>
  <c r="AV44" i="11" a="1"/>
  <c r="AV44" i="11" s="1"/>
  <c r="AU44" i="11" a="1"/>
  <c r="AU44" i="11" s="1"/>
  <c r="AT44" i="11" a="1"/>
  <c r="AT44" i="11" s="1"/>
  <c r="AS44" i="11" a="1"/>
  <c r="AS44" i="11" s="1"/>
  <c r="AR44" i="11" a="1"/>
  <c r="AR44" i="11" s="1"/>
  <c r="AQ44" i="11" a="1"/>
  <c r="AQ44" i="11" s="1"/>
  <c r="AP44" i="11"/>
  <c r="AP44" i="11" a="1"/>
  <c r="AO44" i="11" a="1"/>
  <c r="AO44" i="11" s="1"/>
  <c r="AN44" i="11" a="1"/>
  <c r="AN44" i="11" s="1"/>
  <c r="AM44" i="11" a="1"/>
  <c r="AM44" i="11" s="1"/>
  <c r="AL44" i="11" a="1"/>
  <c r="AL44" i="11" s="1"/>
  <c r="AJ44" i="11" a="1"/>
  <c r="AJ44" i="11" s="1"/>
  <c r="AI44" i="11" a="1"/>
  <c r="AI44" i="11" s="1"/>
  <c r="AH44" i="11" a="1"/>
  <c r="AH44" i="11" s="1"/>
  <c r="AG44" i="11"/>
  <c r="AG44" i="11" a="1"/>
  <c r="AF44" i="11" a="1"/>
  <c r="AF44" i="11" s="1"/>
  <c r="AE44" i="11" a="1"/>
  <c r="AE44" i="11" s="1"/>
  <c r="AD44" i="11" a="1"/>
  <c r="AD44" i="11" s="1"/>
  <c r="AC44" i="11" a="1"/>
  <c r="AC44" i="11" s="1"/>
  <c r="AB44" i="11" a="1"/>
  <c r="AB44" i="11" s="1"/>
  <c r="AA44" i="11" a="1"/>
  <c r="AA44" i="11" s="1"/>
  <c r="Z44" i="11" a="1"/>
  <c r="Z44" i="11" s="1"/>
  <c r="Y44" i="11" a="1"/>
  <c r="Y44" i="11" s="1"/>
  <c r="X44" i="11" a="1"/>
  <c r="X44" i="11" s="1"/>
  <c r="W44" i="11" a="1"/>
  <c r="W44" i="11" s="1"/>
  <c r="V44" i="11" a="1"/>
  <c r="V44" i="11" s="1"/>
  <c r="U44" i="11" a="1"/>
  <c r="U44" i="11" s="1"/>
  <c r="T44" i="11" a="1"/>
  <c r="T44" i="11" s="1"/>
  <c r="S44" i="11" a="1"/>
  <c r="S44" i="11" s="1"/>
  <c r="R44" i="11" a="1"/>
  <c r="R44" i="11" s="1"/>
  <c r="Q44" i="11" a="1"/>
  <c r="Q44" i="11" s="1"/>
  <c r="P44" i="11" a="1"/>
  <c r="P44" i="11" s="1"/>
  <c r="O44" i="11" a="1"/>
  <c r="O44" i="11" s="1"/>
  <c r="N44" i="11" a="1"/>
  <c r="N44" i="11" s="1"/>
  <c r="M44" i="11" a="1"/>
  <c r="M44" i="11" s="1"/>
  <c r="L44" i="11" a="1"/>
  <c r="L44" i="11" s="1"/>
  <c r="K44" i="11" a="1"/>
  <c r="K44" i="11" s="1"/>
  <c r="J44" i="11" a="1"/>
  <c r="J44" i="11" s="1"/>
  <c r="I44" i="11"/>
  <c r="I44" i="11" a="1"/>
  <c r="H44" i="11" a="1"/>
  <c r="H44" i="11" s="1"/>
  <c r="G44" i="11" a="1"/>
  <c r="G44" i="11" s="1"/>
  <c r="F44" i="11" a="1"/>
  <c r="F44" i="11" s="1"/>
  <c r="E44" i="11" a="1"/>
  <c r="E44" i="11" s="1"/>
  <c r="D44" i="11" a="1"/>
  <c r="D44" i="11" s="1"/>
  <c r="C44" i="11" a="1"/>
  <c r="C44" i="11" s="1"/>
  <c r="EH43" i="11" a="1"/>
  <c r="EH43" i="11" s="1"/>
  <c r="EG43" i="11" a="1"/>
  <c r="EG43" i="11" s="1"/>
  <c r="EF43" i="11" a="1"/>
  <c r="EF43" i="11" s="1"/>
  <c r="EE43" i="11" a="1"/>
  <c r="EE43" i="11" s="1"/>
  <c r="ED43" i="11"/>
  <c r="ED43" i="11" a="1"/>
  <c r="EC43" i="11" a="1"/>
  <c r="EC43" i="11" s="1"/>
  <c r="EB43" i="11" a="1"/>
  <c r="EB43" i="11" s="1"/>
  <c r="EA43" i="11" a="1"/>
  <c r="EA43" i="11" s="1"/>
  <c r="DZ43" i="11" a="1"/>
  <c r="DZ43" i="11" s="1"/>
  <c r="DY43" i="11" a="1"/>
  <c r="DY43" i="11" s="1"/>
  <c r="DX43" i="11" a="1"/>
  <c r="DX43" i="11" s="1"/>
  <c r="DW43" i="11" a="1"/>
  <c r="DW43" i="11" s="1"/>
  <c r="DV43" i="11"/>
  <c r="DV43" i="11" a="1"/>
  <c r="DU43" i="11" a="1"/>
  <c r="DU43" i="11" s="1"/>
  <c r="DT43" i="11" a="1"/>
  <c r="DT43" i="11" s="1"/>
  <c r="DS43" i="11" a="1"/>
  <c r="DS43" i="11" s="1"/>
  <c r="DR43" i="11" a="1"/>
  <c r="DR43" i="11" s="1"/>
  <c r="DQ43" i="11" a="1"/>
  <c r="DQ43" i="11" s="1"/>
  <c r="DP43" i="11" a="1"/>
  <c r="DP43" i="11" s="1"/>
  <c r="DO43" i="11" a="1"/>
  <c r="DO43" i="11" s="1"/>
  <c r="DN43" i="11"/>
  <c r="DN43" i="11" a="1"/>
  <c r="DM43" i="11" a="1"/>
  <c r="DM43" i="11" s="1"/>
  <c r="DL43" i="11" a="1"/>
  <c r="DL43" i="11" s="1"/>
  <c r="DK43" i="11" a="1"/>
  <c r="DK43" i="11" s="1"/>
  <c r="DJ43" i="11" a="1"/>
  <c r="DJ43" i="11" s="1"/>
  <c r="DI43" i="11" a="1"/>
  <c r="DI43" i="11" s="1"/>
  <c r="DH43" i="11" a="1"/>
  <c r="DH43" i="11" s="1"/>
  <c r="DG43" i="11" a="1"/>
  <c r="DG43" i="11" s="1"/>
  <c r="DF43" i="11" a="1"/>
  <c r="DF43" i="11" s="1"/>
  <c r="DE43" i="11" a="1"/>
  <c r="DE43" i="11" s="1"/>
  <c r="DD43" i="11" a="1"/>
  <c r="DD43" i="11" s="1"/>
  <c r="DC43" i="11" a="1"/>
  <c r="DC43" i="11" s="1"/>
  <c r="DB43" i="11" a="1"/>
  <c r="DB43" i="11" s="1"/>
  <c r="DA43" i="11" a="1"/>
  <c r="DA43" i="11" s="1"/>
  <c r="CZ43" i="11" a="1"/>
  <c r="CZ43" i="11" s="1"/>
  <c r="CY43" i="11" a="1"/>
  <c r="CY43" i="11" s="1"/>
  <c r="CX43" i="11" a="1"/>
  <c r="CX43" i="11" s="1"/>
  <c r="CW43" i="11" a="1"/>
  <c r="CW43" i="11" s="1"/>
  <c r="CV43" i="11" a="1"/>
  <c r="CV43" i="11" s="1"/>
  <c r="CU43" i="11" a="1"/>
  <c r="CU43" i="11" s="1"/>
  <c r="CT43" i="11" a="1"/>
  <c r="CT43" i="11" s="1"/>
  <c r="CS43" i="11" a="1"/>
  <c r="CS43" i="11" s="1"/>
  <c r="CR43" i="11" a="1"/>
  <c r="CR43" i="11" s="1"/>
  <c r="CQ43" i="11" a="1"/>
  <c r="CQ43" i="11" s="1"/>
  <c r="CP43" i="11"/>
  <c r="CP43" i="11" a="1"/>
  <c r="CO43" i="11" a="1"/>
  <c r="CO43" i="11" s="1"/>
  <c r="CN43" i="11" a="1"/>
  <c r="CN43" i="11" s="1"/>
  <c r="CM43" i="11" a="1"/>
  <c r="CM43" i="11" s="1"/>
  <c r="CL43" i="11" a="1"/>
  <c r="CL43" i="11" s="1"/>
  <c r="CK43" i="11" a="1"/>
  <c r="CK43" i="11" s="1"/>
  <c r="CJ43" i="11" a="1"/>
  <c r="CJ43" i="11" s="1"/>
  <c r="CI43" i="11" a="1"/>
  <c r="CI43" i="11" s="1"/>
  <c r="CH43" i="11"/>
  <c r="CH43" i="11" a="1"/>
  <c r="CG43" i="11" a="1"/>
  <c r="CG43" i="11" s="1"/>
  <c r="CF43" i="11" a="1"/>
  <c r="CF43" i="11" s="1"/>
  <c r="CE43" i="11" a="1"/>
  <c r="CE43" i="11" s="1"/>
  <c r="CD43" i="11" a="1"/>
  <c r="CD43" i="11" s="1"/>
  <c r="CC43" i="11" a="1"/>
  <c r="CC43" i="11" s="1"/>
  <c r="CB43" i="11" a="1"/>
  <c r="CB43" i="11" s="1"/>
  <c r="CA43" i="11" a="1"/>
  <c r="CA43" i="11" s="1"/>
  <c r="BZ43" i="11" a="1"/>
  <c r="BZ43" i="11" s="1"/>
  <c r="BY43" i="11" a="1"/>
  <c r="BY43" i="11" s="1"/>
  <c r="BX43" i="11" a="1"/>
  <c r="BX43" i="11" s="1"/>
  <c r="BW43" i="11" a="1"/>
  <c r="BW43" i="11" s="1"/>
  <c r="BV43" i="11" a="1"/>
  <c r="BV43" i="11" s="1"/>
  <c r="BU43" i="11" a="1"/>
  <c r="BU43" i="11" s="1"/>
  <c r="BT43" i="11" a="1"/>
  <c r="BT43" i="11" s="1"/>
  <c r="BS43" i="11" a="1"/>
  <c r="BS43" i="11" s="1"/>
  <c r="BR43" i="11"/>
  <c r="BR43" i="11" a="1"/>
  <c r="BQ43" i="11" a="1"/>
  <c r="BQ43" i="11" s="1"/>
  <c r="BP43" i="11" a="1"/>
  <c r="BP43" i="11" s="1"/>
  <c r="BO43" i="11" a="1"/>
  <c r="BO43" i="11" s="1"/>
  <c r="BN43" i="11" a="1"/>
  <c r="BN43" i="11" s="1"/>
  <c r="BM43" i="11" a="1"/>
  <c r="BM43" i="11" s="1"/>
  <c r="BL43" i="11" a="1"/>
  <c r="BL43" i="11" s="1"/>
  <c r="BK43" i="11" a="1"/>
  <c r="BK43" i="11" s="1"/>
  <c r="BJ43" i="11" a="1"/>
  <c r="BJ43" i="11" s="1"/>
  <c r="BI43" i="11" a="1"/>
  <c r="BI43" i="11" s="1"/>
  <c r="BH43" i="11" a="1"/>
  <c r="BH43" i="11" s="1"/>
  <c r="BG43" i="11" a="1"/>
  <c r="BG43" i="11" s="1"/>
  <c r="BF43" i="11" a="1"/>
  <c r="BF43" i="11" s="1"/>
  <c r="BE43" i="11" a="1"/>
  <c r="BE43" i="11" s="1"/>
  <c r="BD43" i="11"/>
  <c r="BD43" i="11" a="1"/>
  <c r="BC43" i="11" a="1"/>
  <c r="BC43" i="11" s="1"/>
  <c r="BB43" i="11" a="1"/>
  <c r="BB43" i="11" s="1"/>
  <c r="BA43" i="11" a="1"/>
  <c r="BA43" i="11" s="1"/>
  <c r="AZ43" i="11" a="1"/>
  <c r="AZ43" i="11" s="1"/>
  <c r="AY43" i="11" a="1"/>
  <c r="AY43" i="11" s="1"/>
  <c r="AX43" i="11" a="1"/>
  <c r="AX43" i="11" s="1"/>
  <c r="AW43" i="11" a="1"/>
  <c r="AW43" i="11" s="1"/>
  <c r="AV43" i="11" a="1"/>
  <c r="AV43" i="11" s="1"/>
  <c r="AU43" i="11" a="1"/>
  <c r="AU43" i="11" s="1"/>
  <c r="AT43" i="11" a="1"/>
  <c r="AT43" i="11" s="1"/>
  <c r="AS43" i="11" a="1"/>
  <c r="AS43" i="11" s="1"/>
  <c r="AR43" i="11" a="1"/>
  <c r="AR43" i="11" s="1"/>
  <c r="AQ43" i="11" a="1"/>
  <c r="AQ43" i="11" s="1"/>
  <c r="AP43" i="11" a="1"/>
  <c r="AP43" i="11" s="1"/>
  <c r="AO43" i="11" a="1"/>
  <c r="AO43" i="11" s="1"/>
  <c r="AN43" i="11" a="1"/>
  <c r="AN43" i="11" s="1"/>
  <c r="AM43" i="11" a="1"/>
  <c r="AM43" i="11" s="1"/>
  <c r="AL43" i="11" a="1"/>
  <c r="AL43" i="11" s="1"/>
  <c r="AK43" i="11" a="1"/>
  <c r="AK43" i="11" s="1"/>
  <c r="AI43" i="11" a="1"/>
  <c r="AI43" i="11" s="1"/>
  <c r="AH43" i="11" a="1"/>
  <c r="AH43" i="11" s="1"/>
  <c r="AG43" i="11" a="1"/>
  <c r="AG43" i="11" s="1"/>
  <c r="AF43" i="11" a="1"/>
  <c r="AF43" i="11" s="1"/>
  <c r="AE43" i="11"/>
  <c r="AE43" i="11" a="1"/>
  <c r="AD43" i="11" a="1"/>
  <c r="AD43" i="11" s="1"/>
  <c r="AC43" i="11" a="1"/>
  <c r="AC43" i="11" s="1"/>
  <c r="AB43" i="11" a="1"/>
  <c r="AB43" i="11" s="1"/>
  <c r="AA43" i="11" a="1"/>
  <c r="AA43" i="11" s="1"/>
  <c r="Z43" i="11" a="1"/>
  <c r="Z43" i="11" s="1"/>
  <c r="Y43" i="11" a="1"/>
  <c r="Y43" i="11" s="1"/>
  <c r="X43" i="11" a="1"/>
  <c r="X43" i="11" s="1"/>
  <c r="W43" i="11"/>
  <c r="W43" i="11" a="1"/>
  <c r="V43" i="11" a="1"/>
  <c r="V43" i="11" s="1"/>
  <c r="U43" i="11" a="1"/>
  <c r="U43" i="11" s="1"/>
  <c r="T43" i="11" a="1"/>
  <c r="T43" i="11" s="1"/>
  <c r="S43" i="11" a="1"/>
  <c r="S43" i="11" s="1"/>
  <c r="R43" i="11" a="1"/>
  <c r="R43" i="11" s="1"/>
  <c r="Q43" i="11" a="1"/>
  <c r="Q43" i="11" s="1"/>
  <c r="P43" i="11" a="1"/>
  <c r="P43" i="11" s="1"/>
  <c r="O43" i="11"/>
  <c r="O43" i="11" a="1"/>
  <c r="N43" i="11" a="1"/>
  <c r="N43" i="11" s="1"/>
  <c r="M43" i="11" a="1"/>
  <c r="M43" i="11" s="1"/>
  <c r="L43" i="11" a="1"/>
  <c r="L43" i="11" s="1"/>
  <c r="K43" i="11" a="1"/>
  <c r="K43" i="11" s="1"/>
  <c r="J43" i="11" a="1"/>
  <c r="J43" i="11" s="1"/>
  <c r="I43" i="11" a="1"/>
  <c r="I43" i="11" s="1"/>
  <c r="H43" i="11" a="1"/>
  <c r="H43" i="11" s="1"/>
  <c r="G43" i="11" a="1"/>
  <c r="G43" i="11" s="1"/>
  <c r="F43" i="11" a="1"/>
  <c r="F43" i="11" s="1"/>
  <c r="E43" i="11" a="1"/>
  <c r="E43" i="11" s="1"/>
  <c r="D43" i="11" a="1"/>
  <c r="D43" i="11" s="1"/>
  <c r="C43" i="11" a="1"/>
  <c r="C43" i="11" s="1"/>
  <c r="EH42" i="11" a="1"/>
  <c r="EH42" i="11" s="1"/>
  <c r="EG42" i="11" a="1"/>
  <c r="EG42" i="11" s="1"/>
  <c r="EF42" i="11" a="1"/>
  <c r="EF42" i="11" s="1"/>
  <c r="EE42" i="11" a="1"/>
  <c r="EE42" i="11" s="1"/>
  <c r="ED42" i="11" a="1"/>
  <c r="ED42" i="11" s="1"/>
  <c r="EC42" i="11" a="1"/>
  <c r="EC42" i="11" s="1"/>
  <c r="EB42" i="11" a="1"/>
  <c r="EB42" i="11" s="1"/>
  <c r="EA42" i="11" a="1"/>
  <c r="EA42" i="11" s="1"/>
  <c r="DZ42" i="11" a="1"/>
  <c r="DZ42" i="11" s="1"/>
  <c r="DY42" i="11" a="1"/>
  <c r="DY42" i="11" s="1"/>
  <c r="DX42" i="11" a="1"/>
  <c r="DX42" i="11" s="1"/>
  <c r="DW42" i="11" a="1"/>
  <c r="DW42" i="11" s="1"/>
  <c r="DV42" i="11" a="1"/>
  <c r="DV42" i="11" s="1"/>
  <c r="DU42" i="11" a="1"/>
  <c r="DU42" i="11" s="1"/>
  <c r="DT42" i="11"/>
  <c r="DT42" i="11" a="1"/>
  <c r="DS42" i="11" a="1"/>
  <c r="DS42" i="11" s="1"/>
  <c r="DR42" i="11" a="1"/>
  <c r="DR42" i="11" s="1"/>
  <c r="DQ42" i="11" a="1"/>
  <c r="DQ42" i="11" s="1"/>
  <c r="DP42" i="11" a="1"/>
  <c r="DP42" i="11" s="1"/>
  <c r="DO42" i="11" a="1"/>
  <c r="DO42" i="11" s="1"/>
  <c r="DN42" i="11" a="1"/>
  <c r="DN42" i="11" s="1"/>
  <c r="DM42" i="11" a="1"/>
  <c r="DM42" i="11" s="1"/>
  <c r="DL42" i="11" a="1"/>
  <c r="DL42" i="11" s="1"/>
  <c r="DK42" i="11" a="1"/>
  <c r="DK42" i="11" s="1"/>
  <c r="DJ42" i="11" a="1"/>
  <c r="DJ42" i="11" s="1"/>
  <c r="DI42" i="11" a="1"/>
  <c r="DI42" i="11" s="1"/>
  <c r="DH42" i="11" a="1"/>
  <c r="DH42" i="11" s="1"/>
  <c r="DG42" i="11" a="1"/>
  <c r="DG42" i="11" s="1"/>
  <c r="DF42" i="11" a="1"/>
  <c r="DF42" i="11" s="1"/>
  <c r="DE42" i="11" a="1"/>
  <c r="DE42" i="11" s="1"/>
  <c r="DD42" i="11"/>
  <c r="DD42" i="11" a="1"/>
  <c r="DC42" i="11" a="1"/>
  <c r="DC42" i="11" s="1"/>
  <c r="DB42" i="11" a="1"/>
  <c r="DB42" i="11" s="1"/>
  <c r="DA42" i="11" a="1"/>
  <c r="DA42" i="11" s="1"/>
  <c r="CZ42" i="11" a="1"/>
  <c r="CZ42" i="11" s="1"/>
  <c r="CY42" i="11" a="1"/>
  <c r="CY42" i="11" s="1"/>
  <c r="CX42" i="11" a="1"/>
  <c r="CX42" i="11" s="1"/>
  <c r="CW42" i="11" a="1"/>
  <c r="CW42" i="11" s="1"/>
  <c r="CV42" i="11" a="1"/>
  <c r="CV42" i="11" s="1"/>
  <c r="CU42" i="11" a="1"/>
  <c r="CU42" i="11" s="1"/>
  <c r="CT42" i="11" a="1"/>
  <c r="CT42" i="11" s="1"/>
  <c r="CS42" i="11" a="1"/>
  <c r="CS42" i="11" s="1"/>
  <c r="CR42" i="11" a="1"/>
  <c r="CR42" i="11" s="1"/>
  <c r="CQ42" i="11" a="1"/>
  <c r="CQ42" i="11" s="1"/>
  <c r="CP42" i="11" a="1"/>
  <c r="CP42" i="11" s="1"/>
  <c r="CO42" i="11" a="1"/>
  <c r="CO42" i="11" s="1"/>
  <c r="CN42" i="11"/>
  <c r="CN42" i="11" a="1"/>
  <c r="CM42" i="11" a="1"/>
  <c r="CM42" i="11" s="1"/>
  <c r="CL42" i="11" a="1"/>
  <c r="CL42" i="11" s="1"/>
  <c r="CK42" i="11" a="1"/>
  <c r="CK42" i="11" s="1"/>
  <c r="CJ42" i="11" a="1"/>
  <c r="CJ42" i="11" s="1"/>
  <c r="CI42" i="11" a="1"/>
  <c r="CI42" i="11" s="1"/>
  <c r="CH42" i="11" a="1"/>
  <c r="CH42" i="11" s="1"/>
  <c r="CG42" i="11" a="1"/>
  <c r="CG42" i="11" s="1"/>
  <c r="CF42" i="11"/>
  <c r="CF42" i="11" a="1"/>
  <c r="CE42" i="11" a="1"/>
  <c r="CE42" i="11" s="1"/>
  <c r="CD42" i="11" a="1"/>
  <c r="CD42" i="11" s="1"/>
  <c r="CC42" i="11" a="1"/>
  <c r="CC42" i="11" s="1"/>
  <c r="CB42" i="11" a="1"/>
  <c r="CB42" i="11" s="1"/>
  <c r="CA42" i="11" a="1"/>
  <c r="CA42" i="11" s="1"/>
  <c r="BZ42" i="11" a="1"/>
  <c r="BZ42" i="11" s="1"/>
  <c r="BY42" i="11" a="1"/>
  <c r="BY42" i="11" s="1"/>
  <c r="BX42" i="11" a="1"/>
  <c r="BX42" i="11" s="1"/>
  <c r="BW42" i="11" a="1"/>
  <c r="BW42" i="11" s="1"/>
  <c r="BV42" i="11" a="1"/>
  <c r="BV42" i="11" s="1"/>
  <c r="BU42" i="11" a="1"/>
  <c r="BU42" i="11" s="1"/>
  <c r="BT42" i="11" a="1"/>
  <c r="BT42" i="11" s="1"/>
  <c r="BS42" i="11" a="1"/>
  <c r="BS42" i="11" s="1"/>
  <c r="BR42" i="11" a="1"/>
  <c r="BR42" i="11" s="1"/>
  <c r="BQ42" i="11" a="1"/>
  <c r="BQ42" i="11" s="1"/>
  <c r="BP42" i="11" a="1"/>
  <c r="BP42" i="11" s="1"/>
  <c r="BO42" i="11" a="1"/>
  <c r="BO42" i="11" s="1"/>
  <c r="BN42" i="11" a="1"/>
  <c r="BN42" i="11" s="1"/>
  <c r="BM42" i="11" a="1"/>
  <c r="BM42" i="11" s="1"/>
  <c r="BL42" i="11" a="1"/>
  <c r="BL42" i="11" s="1"/>
  <c r="BK42" i="11" a="1"/>
  <c r="BK42" i="11" s="1"/>
  <c r="BJ42" i="11" a="1"/>
  <c r="BJ42" i="11" s="1"/>
  <c r="BI42" i="11" a="1"/>
  <c r="BI42" i="11" s="1"/>
  <c r="BH42" i="11"/>
  <c r="BH42" i="11" a="1"/>
  <c r="BG42" i="11" a="1"/>
  <c r="BG42" i="11" s="1"/>
  <c r="BF42" i="11" a="1"/>
  <c r="BF42" i="11" s="1"/>
  <c r="BE42" i="11" a="1"/>
  <c r="BE42" i="11" s="1"/>
  <c r="BD42" i="11" a="1"/>
  <c r="BD42" i="11" s="1"/>
  <c r="BC42" i="11" a="1"/>
  <c r="BC42" i="11" s="1"/>
  <c r="BB42" i="11" a="1"/>
  <c r="BB42" i="11" s="1"/>
  <c r="BA42" i="11" a="1"/>
  <c r="BA42" i="11" s="1"/>
  <c r="AZ42" i="11"/>
  <c r="AZ42" i="11" a="1"/>
  <c r="AY42" i="11" a="1"/>
  <c r="AY42" i="11" s="1"/>
  <c r="AX42" i="11" a="1"/>
  <c r="AX42" i="11" s="1"/>
  <c r="AW42" i="11" a="1"/>
  <c r="AW42" i="11" s="1"/>
  <c r="AV42" i="11" a="1"/>
  <c r="AV42" i="11" s="1"/>
  <c r="AU42" i="11" a="1"/>
  <c r="AU42" i="11" s="1"/>
  <c r="AT42" i="11" a="1"/>
  <c r="AT42" i="11" s="1"/>
  <c r="AS42" i="11" a="1"/>
  <c r="AS42" i="11" s="1"/>
  <c r="AR42" i="11"/>
  <c r="AR42" i="11" a="1"/>
  <c r="AQ42" i="11" a="1"/>
  <c r="AQ42" i="11" s="1"/>
  <c r="AP42" i="11" a="1"/>
  <c r="AP42" i="11" s="1"/>
  <c r="AO42" i="11" a="1"/>
  <c r="AO42" i="11" s="1"/>
  <c r="AN42" i="11" a="1"/>
  <c r="AN42" i="11" s="1"/>
  <c r="AM42" i="11" a="1"/>
  <c r="AM42" i="11" s="1"/>
  <c r="AL42" i="11" a="1"/>
  <c r="AL42" i="11" s="1"/>
  <c r="AK42" i="11" a="1"/>
  <c r="AK42" i="11" s="1"/>
  <c r="AJ42" i="11" a="1"/>
  <c r="AJ42" i="11" s="1"/>
  <c r="AH42" i="11" a="1"/>
  <c r="AH42" i="11" s="1"/>
  <c r="AG42" i="11" a="1"/>
  <c r="AG42" i="11" s="1"/>
  <c r="AF42" i="11" a="1"/>
  <c r="AF42" i="11" s="1"/>
  <c r="AE42" i="11" a="1"/>
  <c r="AE42" i="11" s="1"/>
  <c r="AD42" i="11" a="1"/>
  <c r="AD42" i="11" s="1"/>
  <c r="AC42" i="11" a="1"/>
  <c r="AC42" i="11" s="1"/>
  <c r="AB42" i="11" a="1"/>
  <c r="AB42" i="11" s="1"/>
  <c r="AA42" i="11" a="1"/>
  <c r="AA42" i="11" s="1"/>
  <c r="Z42" i="11" a="1"/>
  <c r="Z42" i="11" s="1"/>
  <c r="Y42" i="11" a="1"/>
  <c r="Y42" i="11" s="1"/>
  <c r="X42" i="11" a="1"/>
  <c r="X42" i="11" s="1"/>
  <c r="W42" i="11" a="1"/>
  <c r="W42" i="11" s="1"/>
  <c r="V42" i="11" a="1"/>
  <c r="V42" i="11" s="1"/>
  <c r="U42" i="11" a="1"/>
  <c r="U42" i="11" s="1"/>
  <c r="T42" i="11" a="1"/>
  <c r="T42" i="11" s="1"/>
  <c r="S42" i="11"/>
  <c r="S42" i="11" a="1"/>
  <c r="R42" i="11" a="1"/>
  <c r="R42" i="11" s="1"/>
  <c r="Q42" i="11" a="1"/>
  <c r="Q42" i="11" s="1"/>
  <c r="P42" i="11" a="1"/>
  <c r="P42" i="11" s="1"/>
  <c r="O42" i="11" a="1"/>
  <c r="O42" i="11" s="1"/>
  <c r="N42" i="11" a="1"/>
  <c r="N42" i="11" s="1"/>
  <c r="M42" i="11" a="1"/>
  <c r="M42" i="11" s="1"/>
  <c r="L42" i="11" a="1"/>
  <c r="L42" i="11" s="1"/>
  <c r="K42" i="11"/>
  <c r="K42" i="11" a="1"/>
  <c r="J42" i="11" a="1"/>
  <c r="J42" i="11" s="1"/>
  <c r="I42" i="11" a="1"/>
  <c r="I42" i="11" s="1"/>
  <c r="H42" i="11" a="1"/>
  <c r="H42" i="11" s="1"/>
  <c r="G42" i="11" a="1"/>
  <c r="G42" i="11" s="1"/>
  <c r="F42" i="11" a="1"/>
  <c r="F42" i="11" s="1"/>
  <c r="E42" i="11" a="1"/>
  <c r="E42" i="11" s="1"/>
  <c r="D42" i="11" a="1"/>
  <c r="D42" i="11" s="1"/>
  <c r="C42" i="11" a="1"/>
  <c r="C42" i="11" s="1"/>
  <c r="EH41" i="11" a="1"/>
  <c r="EH41" i="11" s="1"/>
  <c r="EG41" i="11" a="1"/>
  <c r="EG41" i="11" s="1"/>
  <c r="EF41" i="11" a="1"/>
  <c r="EF41" i="11" s="1"/>
  <c r="EE41" i="11" a="1"/>
  <c r="EE41" i="11" s="1"/>
  <c r="ED41" i="11" a="1"/>
  <c r="ED41" i="11" s="1"/>
  <c r="EC41" i="11" a="1"/>
  <c r="EC41" i="11" s="1"/>
  <c r="EB41" i="11" a="1"/>
  <c r="EB41" i="11" s="1"/>
  <c r="EA41" i="11" a="1"/>
  <c r="EA41" i="11" s="1"/>
  <c r="DZ41" i="11" a="1"/>
  <c r="DZ41" i="11" s="1"/>
  <c r="DY41" i="11" a="1"/>
  <c r="DY41" i="11" s="1"/>
  <c r="DX41" i="11"/>
  <c r="DX41" i="11" a="1"/>
  <c r="DW41" i="11" a="1"/>
  <c r="DW41" i="11" s="1"/>
  <c r="DV41" i="11" a="1"/>
  <c r="DV41" i="11" s="1"/>
  <c r="DU41" i="11" a="1"/>
  <c r="DU41" i="11" s="1"/>
  <c r="DT41" i="11" a="1"/>
  <c r="DT41" i="11" s="1"/>
  <c r="DS41" i="11" a="1"/>
  <c r="DS41" i="11" s="1"/>
  <c r="DR41" i="11" a="1"/>
  <c r="DR41" i="11" s="1"/>
  <c r="DQ41" i="11" a="1"/>
  <c r="DQ41" i="11" s="1"/>
  <c r="DP41" i="11"/>
  <c r="DP41" i="11" a="1"/>
  <c r="DO41" i="11" a="1"/>
  <c r="DO41" i="11" s="1"/>
  <c r="DN41" i="11"/>
  <c r="DN41" i="11" a="1"/>
  <c r="DM41" i="11" a="1"/>
  <c r="DM41" i="11" s="1"/>
  <c r="DL41" i="11" a="1"/>
  <c r="DL41" i="11" s="1"/>
  <c r="DK41" i="11" a="1"/>
  <c r="DK41" i="11" s="1"/>
  <c r="DJ41" i="11" a="1"/>
  <c r="DJ41" i="11" s="1"/>
  <c r="DI41" i="11" a="1"/>
  <c r="DI41" i="11" s="1"/>
  <c r="DH41" i="11"/>
  <c r="DH41" i="11" a="1"/>
  <c r="DG41" i="11" a="1"/>
  <c r="DG41" i="11" s="1"/>
  <c r="DF41" i="11" a="1"/>
  <c r="DF41" i="11" s="1"/>
  <c r="DE41" i="11" a="1"/>
  <c r="DE41" i="11" s="1"/>
  <c r="DD41" i="11" a="1"/>
  <c r="DD41" i="11" s="1"/>
  <c r="DC41" i="11" a="1"/>
  <c r="DC41" i="11" s="1"/>
  <c r="DB41" i="11" a="1"/>
  <c r="DB41" i="11" s="1"/>
  <c r="DA41" i="11" a="1"/>
  <c r="DA41" i="11" s="1"/>
  <c r="CZ41" i="11"/>
  <c r="CZ41" i="11" a="1"/>
  <c r="CY41" i="11" a="1"/>
  <c r="CY41" i="11" s="1"/>
  <c r="CX41" i="11"/>
  <c r="CX41" i="11" a="1"/>
  <c r="CW41" i="11" a="1"/>
  <c r="CW41" i="11" s="1"/>
  <c r="CV41" i="11" a="1"/>
  <c r="CV41" i="11" s="1"/>
  <c r="CU41" i="11" a="1"/>
  <c r="CU41" i="11" s="1"/>
  <c r="CT41" i="11" a="1"/>
  <c r="CT41" i="11" s="1"/>
  <c r="CS41" i="11" a="1"/>
  <c r="CS41" i="11" s="1"/>
  <c r="CR41" i="11" a="1"/>
  <c r="CR41" i="11" s="1"/>
  <c r="CQ41" i="11" a="1"/>
  <c r="CQ41" i="11" s="1"/>
  <c r="CP41" i="11" a="1"/>
  <c r="CP41" i="11" s="1"/>
  <c r="CO41" i="11" a="1"/>
  <c r="CO41" i="11" s="1"/>
  <c r="CN41" i="11" a="1"/>
  <c r="CN41" i="11" s="1"/>
  <c r="CM41" i="11" a="1"/>
  <c r="CM41" i="11" s="1"/>
  <c r="CL41" i="11" a="1"/>
  <c r="CL41" i="11" s="1"/>
  <c r="CK41" i="11" a="1"/>
  <c r="CK41" i="11" s="1"/>
  <c r="CJ41" i="11"/>
  <c r="CJ41" i="11" a="1"/>
  <c r="CI41" i="11" a="1"/>
  <c r="CI41" i="11" s="1"/>
  <c r="CH41" i="11" a="1"/>
  <c r="CH41" i="11" s="1"/>
  <c r="CG41" i="11" a="1"/>
  <c r="CG41" i="11" s="1"/>
  <c r="CF41" i="11" a="1"/>
  <c r="CF41" i="11" s="1"/>
  <c r="CE41" i="11" a="1"/>
  <c r="CE41" i="11" s="1"/>
  <c r="CD41" i="11" a="1"/>
  <c r="CD41" i="11" s="1"/>
  <c r="CC41" i="11" a="1"/>
  <c r="CC41" i="11" s="1"/>
  <c r="CB41" i="11"/>
  <c r="CB41" i="11" a="1"/>
  <c r="CA41" i="11" a="1"/>
  <c r="CA41" i="11" s="1"/>
  <c r="BZ41" i="11" a="1"/>
  <c r="BZ41" i="11" s="1"/>
  <c r="BY41" i="11" a="1"/>
  <c r="BY41" i="11" s="1"/>
  <c r="BX41" i="11" a="1"/>
  <c r="BX41" i="11" s="1"/>
  <c r="BW41" i="11" a="1"/>
  <c r="BW41" i="11" s="1"/>
  <c r="BV41" i="11" a="1"/>
  <c r="BV41" i="11" s="1"/>
  <c r="BU41" i="11" a="1"/>
  <c r="BU41" i="11" s="1"/>
  <c r="BT41" i="11" a="1"/>
  <c r="BT41" i="11" s="1"/>
  <c r="BS41" i="11" a="1"/>
  <c r="BS41" i="11" s="1"/>
  <c r="BR41" i="11"/>
  <c r="BR41" i="11" a="1"/>
  <c r="BQ41" i="11" a="1"/>
  <c r="BQ41" i="11" s="1"/>
  <c r="BP41" i="11" a="1"/>
  <c r="BP41" i="11" s="1"/>
  <c r="BO41" i="11" a="1"/>
  <c r="BO41" i="11" s="1"/>
  <c r="BN41" i="11" a="1"/>
  <c r="BN41" i="11" s="1"/>
  <c r="BM41" i="11" a="1"/>
  <c r="BM41" i="11" s="1"/>
  <c r="BL41" i="11"/>
  <c r="BL41" i="11" a="1"/>
  <c r="BK41" i="11" a="1"/>
  <c r="BK41" i="11" s="1"/>
  <c r="BJ41" i="11" a="1"/>
  <c r="BJ41" i="11" s="1"/>
  <c r="BI41" i="11" a="1"/>
  <c r="BI41" i="11" s="1"/>
  <c r="BH41" i="11" a="1"/>
  <c r="BH41" i="11" s="1"/>
  <c r="BG41" i="11" a="1"/>
  <c r="BG41" i="11" s="1"/>
  <c r="BF41" i="11" a="1"/>
  <c r="BF41" i="11" s="1"/>
  <c r="BE41" i="11" a="1"/>
  <c r="BE41" i="11" s="1"/>
  <c r="BD41" i="11"/>
  <c r="BD41" i="11" a="1"/>
  <c r="BC41" i="11" a="1"/>
  <c r="BC41" i="11" s="1"/>
  <c r="BB41" i="11"/>
  <c r="BB41" i="11" a="1"/>
  <c r="BA41" i="11" a="1"/>
  <c r="BA41" i="11" s="1"/>
  <c r="AZ41" i="11" a="1"/>
  <c r="AZ41" i="11" s="1"/>
  <c r="AY41" i="11" a="1"/>
  <c r="AY41" i="11" s="1"/>
  <c r="AX41" i="11" a="1"/>
  <c r="AX41" i="11" s="1"/>
  <c r="AW41" i="11" a="1"/>
  <c r="AW41" i="11" s="1"/>
  <c r="AV41" i="11"/>
  <c r="AV41" i="11" a="1"/>
  <c r="AU41" i="11" a="1"/>
  <c r="AU41" i="11" s="1"/>
  <c r="AT41" i="11" a="1"/>
  <c r="AT41" i="11" s="1"/>
  <c r="AS41" i="11" a="1"/>
  <c r="AS41" i="11" s="1"/>
  <c r="AR41" i="11" a="1"/>
  <c r="AR41" i="11" s="1"/>
  <c r="AQ41" i="11" a="1"/>
  <c r="AQ41" i="11" s="1"/>
  <c r="AP41" i="11" a="1"/>
  <c r="AP41" i="11" s="1"/>
  <c r="AO41" i="11" a="1"/>
  <c r="AO41" i="11" s="1"/>
  <c r="AN41" i="11" a="1"/>
  <c r="AN41" i="11" s="1"/>
  <c r="AM41" i="11" a="1"/>
  <c r="AM41" i="11" s="1"/>
  <c r="AL41" i="11"/>
  <c r="AL41" i="11" a="1"/>
  <c r="AK41" i="11" a="1"/>
  <c r="AK41" i="11" s="1"/>
  <c r="AJ41" i="11" a="1"/>
  <c r="AJ41" i="11" s="1"/>
  <c r="AI41" i="11" a="1"/>
  <c r="AI41" i="11" s="1"/>
  <c r="AG41" i="11" a="1"/>
  <c r="AG41" i="11" s="1"/>
  <c r="AF41" i="11" a="1"/>
  <c r="AF41" i="11" s="1"/>
  <c r="AE41" i="11" a="1"/>
  <c r="AE41" i="11" s="1"/>
  <c r="AD41" i="11" a="1"/>
  <c r="AD41" i="11" s="1"/>
  <c r="AC41" i="11" a="1"/>
  <c r="AC41" i="11" s="1"/>
  <c r="AB41" i="11" a="1"/>
  <c r="AB41" i="11" s="1"/>
  <c r="AA41" i="11" a="1"/>
  <c r="AA41" i="11" s="1"/>
  <c r="Z41" i="11" a="1"/>
  <c r="Z41" i="11" s="1"/>
  <c r="Y41" i="11" a="1"/>
  <c r="Y41" i="11" s="1"/>
  <c r="X41" i="11" a="1"/>
  <c r="X41" i="11" s="1"/>
  <c r="W41" i="11"/>
  <c r="W41" i="11" a="1"/>
  <c r="V41" i="11" a="1"/>
  <c r="V41" i="11" s="1"/>
  <c r="U41" i="11" a="1"/>
  <c r="U41" i="11" s="1"/>
  <c r="T41" i="11" a="1"/>
  <c r="T41" i="11" s="1"/>
  <c r="S41" i="11" a="1"/>
  <c r="S41" i="11" s="1"/>
  <c r="R41" i="11" a="1"/>
  <c r="R41" i="11" s="1"/>
  <c r="Q41" i="11" a="1"/>
  <c r="Q41" i="11" s="1"/>
  <c r="P41" i="11" a="1"/>
  <c r="P41" i="11" s="1"/>
  <c r="O41" i="11"/>
  <c r="O41" i="11" a="1"/>
  <c r="N41" i="11" a="1"/>
  <c r="N41" i="11" s="1"/>
  <c r="M41" i="11" a="1"/>
  <c r="M41" i="11" s="1"/>
  <c r="L41" i="11" a="1"/>
  <c r="L41" i="11" s="1"/>
  <c r="K41" i="11" a="1"/>
  <c r="K41" i="11" s="1"/>
  <c r="J41" i="11" a="1"/>
  <c r="J41" i="11" s="1"/>
  <c r="I41" i="11" a="1"/>
  <c r="I41" i="11" s="1"/>
  <c r="H41" i="11" a="1"/>
  <c r="H41" i="11" s="1"/>
  <c r="G41" i="11"/>
  <c r="G41" i="11" a="1"/>
  <c r="F41" i="11" a="1"/>
  <c r="F41" i="11" s="1"/>
  <c r="E41" i="11" a="1"/>
  <c r="E41" i="11" s="1"/>
  <c r="D41" i="11" a="1"/>
  <c r="D41" i="11" s="1"/>
  <c r="C41" i="11" a="1"/>
  <c r="C41" i="11" s="1"/>
  <c r="EH40" i="11" a="1"/>
  <c r="EH40" i="11" s="1"/>
  <c r="EG40" i="11" a="1"/>
  <c r="EG40" i="11" s="1"/>
  <c r="EF40" i="11" a="1"/>
  <c r="EF40" i="11" s="1"/>
  <c r="EE40" i="11" a="1"/>
  <c r="EE40" i="11" s="1"/>
  <c r="ED40" i="11" a="1"/>
  <c r="ED40" i="11" s="1"/>
  <c r="EC40" i="11" a="1"/>
  <c r="EC40" i="11" s="1"/>
  <c r="EB40" i="11"/>
  <c r="EB40" i="11" a="1"/>
  <c r="EA40" i="11" a="1"/>
  <c r="EA40" i="11" s="1"/>
  <c r="DZ40" i="11" a="1"/>
  <c r="DZ40" i="11" s="1"/>
  <c r="DY40" i="11" a="1"/>
  <c r="DY40" i="11" s="1"/>
  <c r="DX40" i="11" a="1"/>
  <c r="DX40" i="11" s="1"/>
  <c r="DW40" i="11" a="1"/>
  <c r="DW40" i="11" s="1"/>
  <c r="DV40" i="11" a="1"/>
  <c r="DV40" i="11" s="1"/>
  <c r="DU40" i="11" a="1"/>
  <c r="DU40" i="11" s="1"/>
  <c r="DT40" i="11" a="1"/>
  <c r="DT40" i="11" s="1"/>
  <c r="DS40" i="11" a="1"/>
  <c r="DS40" i="11" s="1"/>
  <c r="DR40" i="11"/>
  <c r="DR40" i="11" a="1"/>
  <c r="DQ40" i="11" a="1"/>
  <c r="DQ40" i="11" s="1"/>
  <c r="DP40" i="11" a="1"/>
  <c r="DP40" i="11" s="1"/>
  <c r="DO40" i="11" a="1"/>
  <c r="DO40" i="11" s="1"/>
  <c r="DN40" i="11" a="1"/>
  <c r="DN40" i="11" s="1"/>
  <c r="DM40" i="11" a="1"/>
  <c r="DM40" i="11" s="1"/>
  <c r="DL40" i="11"/>
  <c r="DL40" i="11" a="1"/>
  <c r="DK40" i="11" a="1"/>
  <c r="DK40" i="11" s="1"/>
  <c r="DJ40" i="11" a="1"/>
  <c r="DJ40" i="11" s="1"/>
  <c r="DI40" i="11" a="1"/>
  <c r="DI40" i="11" s="1"/>
  <c r="DH40" i="11" a="1"/>
  <c r="DH40" i="11" s="1"/>
  <c r="DG40" i="11" a="1"/>
  <c r="DG40" i="11" s="1"/>
  <c r="DF40" i="11" a="1"/>
  <c r="DF40" i="11" s="1"/>
  <c r="DE40" i="11" a="1"/>
  <c r="DE40" i="11" s="1"/>
  <c r="DD40" i="11"/>
  <c r="DD40" i="11" a="1"/>
  <c r="DC40" i="11" a="1"/>
  <c r="DC40" i="11" s="1"/>
  <c r="DB40" i="11"/>
  <c r="DB40" i="11" a="1"/>
  <c r="DA40" i="11" a="1"/>
  <c r="DA40" i="11" s="1"/>
  <c r="CZ40" i="11" a="1"/>
  <c r="CZ40" i="11" s="1"/>
  <c r="CY40" i="11" a="1"/>
  <c r="CY40" i="11" s="1"/>
  <c r="CX40" i="11" a="1"/>
  <c r="CX40" i="11" s="1"/>
  <c r="CW40" i="11" a="1"/>
  <c r="CW40" i="11" s="1"/>
  <c r="CV40" i="11"/>
  <c r="CV40" i="11" a="1"/>
  <c r="CU40" i="11" a="1"/>
  <c r="CU40" i="11" s="1"/>
  <c r="CT40" i="11" a="1"/>
  <c r="CT40" i="11" s="1"/>
  <c r="CS40" i="11" a="1"/>
  <c r="CS40" i="11" s="1"/>
  <c r="CR40" i="11" a="1"/>
  <c r="CR40" i="11" s="1"/>
  <c r="CQ40" i="11" a="1"/>
  <c r="CQ40" i="11" s="1"/>
  <c r="CP40" i="11" a="1"/>
  <c r="CP40" i="11" s="1"/>
  <c r="CO40" i="11" a="1"/>
  <c r="CO40" i="11" s="1"/>
  <c r="CN40" i="11"/>
  <c r="CN40" i="11" a="1"/>
  <c r="CM40" i="11" a="1"/>
  <c r="CM40" i="11" s="1"/>
  <c r="CL40" i="11"/>
  <c r="CL40" i="11" a="1"/>
  <c r="CK40" i="11" a="1"/>
  <c r="CK40" i="11" s="1"/>
  <c r="CJ40" i="11" a="1"/>
  <c r="CJ40" i="11" s="1"/>
  <c r="CI40" i="11" a="1"/>
  <c r="CI40" i="11" s="1"/>
  <c r="CH40" i="11" a="1"/>
  <c r="CH40" i="11" s="1"/>
  <c r="CG40" i="11" a="1"/>
  <c r="CG40" i="11" s="1"/>
  <c r="CF40" i="11" a="1"/>
  <c r="CF40" i="11" s="1"/>
  <c r="CE40" i="11" a="1"/>
  <c r="CE40" i="11" s="1"/>
  <c r="CD40" i="11" a="1"/>
  <c r="CD40" i="11" s="1"/>
  <c r="CC40" i="11" a="1"/>
  <c r="CC40" i="11" s="1"/>
  <c r="CB40" i="11" a="1"/>
  <c r="CB40" i="11" s="1"/>
  <c r="CA40" i="11" a="1"/>
  <c r="CA40" i="11" s="1"/>
  <c r="BZ40" i="11" a="1"/>
  <c r="BZ40" i="11" s="1"/>
  <c r="BY40" i="11" a="1"/>
  <c r="BY40" i="11" s="1"/>
  <c r="BX40" i="11"/>
  <c r="BX40" i="11" a="1"/>
  <c r="BW40" i="11" a="1"/>
  <c r="BW40" i="11" s="1"/>
  <c r="BV40" i="11" a="1"/>
  <c r="BV40" i="11" s="1"/>
  <c r="BU40" i="11" a="1"/>
  <c r="BU40" i="11" s="1"/>
  <c r="BT40" i="11" a="1"/>
  <c r="BT40" i="11" s="1"/>
  <c r="BS40" i="11" a="1"/>
  <c r="BS40" i="11" s="1"/>
  <c r="BR40" i="11" a="1"/>
  <c r="BR40" i="11" s="1"/>
  <c r="BQ40" i="11" a="1"/>
  <c r="BQ40" i="11" s="1"/>
  <c r="BP40" i="11"/>
  <c r="BP40" i="11" a="1"/>
  <c r="BO40" i="11" a="1"/>
  <c r="BO40" i="11" s="1"/>
  <c r="BN40" i="11" a="1"/>
  <c r="BN40" i="11" s="1"/>
  <c r="BM40" i="11" a="1"/>
  <c r="BM40" i="11" s="1"/>
  <c r="BL40" i="11" a="1"/>
  <c r="BL40" i="11" s="1"/>
  <c r="BK40" i="11" a="1"/>
  <c r="BK40" i="11" s="1"/>
  <c r="BJ40" i="11" a="1"/>
  <c r="BJ40" i="11" s="1"/>
  <c r="BI40" i="11" a="1"/>
  <c r="BI40" i="11" s="1"/>
  <c r="BH40" i="11" a="1"/>
  <c r="BH40" i="11" s="1"/>
  <c r="BG40" i="11" a="1"/>
  <c r="BG40" i="11" s="1"/>
  <c r="BF40" i="11"/>
  <c r="BF40" i="11" a="1"/>
  <c r="BE40" i="11" a="1"/>
  <c r="BE40" i="11" s="1"/>
  <c r="BD40" i="11" a="1"/>
  <c r="BD40" i="11" s="1"/>
  <c r="BC40" i="11" a="1"/>
  <c r="BC40" i="11" s="1"/>
  <c r="BB40" i="11" a="1"/>
  <c r="BB40" i="11" s="1"/>
  <c r="BA40" i="11" a="1"/>
  <c r="BA40" i="11" s="1"/>
  <c r="AZ40" i="11"/>
  <c r="AZ40" i="11" a="1"/>
  <c r="AY40" i="11" a="1"/>
  <c r="AY40" i="11" s="1"/>
  <c r="AX40" i="11" a="1"/>
  <c r="AX40" i="11" s="1"/>
  <c r="AW40" i="11" a="1"/>
  <c r="AW40" i="11" s="1"/>
  <c r="AV40" i="11" a="1"/>
  <c r="AV40" i="11" s="1"/>
  <c r="AU40" i="11" a="1"/>
  <c r="AU40" i="11" s="1"/>
  <c r="AT40" i="11" a="1"/>
  <c r="AT40" i="11" s="1"/>
  <c r="AS40" i="11" a="1"/>
  <c r="AS40" i="11" s="1"/>
  <c r="AR40" i="11"/>
  <c r="AR40" i="11" a="1"/>
  <c r="AQ40" i="11" a="1"/>
  <c r="AQ40" i="11" s="1"/>
  <c r="AP40" i="11"/>
  <c r="AP40" i="11" a="1"/>
  <c r="AO40" i="11" a="1"/>
  <c r="AO40" i="11" s="1"/>
  <c r="AN40" i="11" a="1"/>
  <c r="AN40" i="11" s="1"/>
  <c r="AM40" i="11" a="1"/>
  <c r="AM40" i="11" s="1"/>
  <c r="AL40" i="11" a="1"/>
  <c r="AL40" i="11" s="1"/>
  <c r="AK40" i="11" a="1"/>
  <c r="AK40" i="11" s="1"/>
  <c r="AJ40" i="11"/>
  <c r="AJ40" i="11" a="1"/>
  <c r="AI40" i="11" a="1"/>
  <c r="AI40" i="11" s="1"/>
  <c r="AH40" i="11" a="1"/>
  <c r="AH40" i="11" s="1"/>
  <c r="AF40" i="11" a="1"/>
  <c r="AF40" i="11" s="1"/>
  <c r="AE40" i="11" a="1"/>
  <c r="AE40" i="11" s="1"/>
  <c r="AD40" i="11" a="1"/>
  <c r="AD40" i="11" s="1"/>
  <c r="AC40" i="11" a="1"/>
  <c r="AC40" i="11" s="1"/>
  <c r="AB40" i="11" a="1"/>
  <c r="AB40" i="11" s="1"/>
  <c r="AA40" i="11"/>
  <c r="AA40" i="11" a="1"/>
  <c r="Z40" i="11" a="1"/>
  <c r="Z40" i="11" s="1"/>
  <c r="Y40" i="11"/>
  <c r="Y40" i="11" a="1"/>
  <c r="X40" i="11" a="1"/>
  <c r="X40" i="11" s="1"/>
  <c r="W40" i="11" a="1"/>
  <c r="W40" i="11" s="1"/>
  <c r="V40" i="11" a="1"/>
  <c r="V40" i="11" s="1"/>
  <c r="U40" i="11" a="1"/>
  <c r="U40" i="11" s="1"/>
  <c r="T40" i="11" a="1"/>
  <c r="T40" i="11" s="1"/>
  <c r="S40" i="11" a="1"/>
  <c r="S40" i="11" s="1"/>
  <c r="R40" i="11" a="1"/>
  <c r="R40" i="11" s="1"/>
  <c r="Q40" i="11" a="1"/>
  <c r="Q40" i="11" s="1"/>
  <c r="P40" i="11" a="1"/>
  <c r="P40" i="11" s="1"/>
  <c r="O40" i="11" a="1"/>
  <c r="O40" i="11" s="1"/>
  <c r="N40" i="11" a="1"/>
  <c r="N40" i="11" s="1"/>
  <c r="M40" i="11" a="1"/>
  <c r="M40" i="11" s="1"/>
  <c r="L40" i="11" a="1"/>
  <c r="L40" i="11" s="1"/>
  <c r="K40" i="11"/>
  <c r="K40" i="11" a="1"/>
  <c r="J40" i="11" a="1"/>
  <c r="J40" i="11" s="1"/>
  <c r="I40" i="11" a="1"/>
  <c r="I40" i="11" s="1"/>
  <c r="H40" i="11" a="1"/>
  <c r="H40" i="11" s="1"/>
  <c r="G40" i="11" a="1"/>
  <c r="G40" i="11" s="1"/>
  <c r="F40" i="11" a="1"/>
  <c r="F40" i="11" s="1"/>
  <c r="E40" i="11" a="1"/>
  <c r="E40" i="11" s="1"/>
  <c r="D40" i="11" a="1"/>
  <c r="D40" i="11" s="1"/>
  <c r="C40" i="11"/>
  <c r="C40" i="11" a="1"/>
  <c r="EH39" i="11" a="1"/>
  <c r="EH39" i="11" s="1"/>
  <c r="EG39" i="11" a="1"/>
  <c r="EG39" i="11" s="1"/>
  <c r="EF39" i="11"/>
  <c r="EF39" i="11" a="1"/>
  <c r="EE39" i="11" a="1"/>
  <c r="EE39" i="11" s="1"/>
  <c r="ED39" i="11" a="1"/>
  <c r="ED39" i="11" s="1"/>
  <c r="EC39" i="11" a="1"/>
  <c r="EC39" i="11" s="1"/>
  <c r="EB39" i="11" a="1"/>
  <c r="EB39" i="11" s="1"/>
  <c r="EA39" i="11" a="1"/>
  <c r="EA39" i="11" s="1"/>
  <c r="DZ39" i="11" a="1"/>
  <c r="DZ39" i="11" s="1"/>
  <c r="DY39" i="11" a="1"/>
  <c r="DY39" i="11" s="1"/>
  <c r="DX39" i="11" a="1"/>
  <c r="DX39" i="11" s="1"/>
  <c r="DW39" i="11" a="1"/>
  <c r="DW39" i="11" s="1"/>
  <c r="DV39" i="11"/>
  <c r="DV39" i="11" a="1"/>
  <c r="DU39" i="11" a="1"/>
  <c r="DU39" i="11" s="1"/>
  <c r="DT39" i="11" a="1"/>
  <c r="DT39" i="11" s="1"/>
  <c r="DS39" i="11" a="1"/>
  <c r="DS39" i="11" s="1"/>
  <c r="DR39" i="11" a="1"/>
  <c r="DR39" i="11" s="1"/>
  <c r="DQ39" i="11" a="1"/>
  <c r="DQ39" i="11" s="1"/>
  <c r="DP39" i="11"/>
  <c r="DP39" i="11" a="1"/>
  <c r="DO39" i="11" a="1"/>
  <c r="DO39" i="11" s="1"/>
  <c r="DN39" i="11" a="1"/>
  <c r="DN39" i="11" s="1"/>
  <c r="DM39" i="11" a="1"/>
  <c r="DM39" i="11" s="1"/>
  <c r="DL39" i="11" a="1"/>
  <c r="DL39" i="11" s="1"/>
  <c r="DK39" i="11" a="1"/>
  <c r="DK39" i="11" s="1"/>
  <c r="DJ39" i="11" a="1"/>
  <c r="DJ39" i="11" s="1"/>
  <c r="DI39" i="11" a="1"/>
  <c r="DI39" i="11" s="1"/>
  <c r="DH39" i="11" a="1"/>
  <c r="DH39" i="11" s="1"/>
  <c r="DG39" i="11" a="1"/>
  <c r="DG39" i="11" s="1"/>
  <c r="DF39" i="11"/>
  <c r="DF39" i="11" a="1"/>
  <c r="DE39" i="11" a="1"/>
  <c r="DE39" i="11" s="1"/>
  <c r="DD39" i="11" a="1"/>
  <c r="DD39" i="11" s="1"/>
  <c r="DC39" i="11" a="1"/>
  <c r="DC39" i="11" s="1"/>
  <c r="DB39" i="11" a="1"/>
  <c r="DB39" i="11" s="1"/>
  <c r="DA39" i="11" a="1"/>
  <c r="DA39" i="11" s="1"/>
  <c r="CZ39" i="11" a="1"/>
  <c r="CZ39" i="11" s="1"/>
  <c r="CY39" i="11" a="1"/>
  <c r="CY39" i="11" s="1"/>
  <c r="CX39" i="11" a="1"/>
  <c r="CX39" i="11" s="1"/>
  <c r="CW39" i="11" a="1"/>
  <c r="CW39" i="11" s="1"/>
  <c r="CV39" i="11" a="1"/>
  <c r="CV39" i="11" s="1"/>
  <c r="CU39" i="11" a="1"/>
  <c r="CU39" i="11" s="1"/>
  <c r="CT39" i="11" a="1"/>
  <c r="CT39" i="11" s="1"/>
  <c r="CS39" i="11" a="1"/>
  <c r="CS39" i="11" s="1"/>
  <c r="CR39" i="11" a="1"/>
  <c r="CR39" i="11" s="1"/>
  <c r="CQ39" i="11" a="1"/>
  <c r="CQ39" i="11" s="1"/>
  <c r="CP39" i="11"/>
  <c r="CP39" i="11" a="1"/>
  <c r="CO39" i="11" a="1"/>
  <c r="CO39" i="11" s="1"/>
  <c r="CN39" i="11" a="1"/>
  <c r="CN39" i="11" s="1"/>
  <c r="CM39" i="11" a="1"/>
  <c r="CM39" i="11" s="1"/>
  <c r="CL39" i="11" a="1"/>
  <c r="CL39" i="11" s="1"/>
  <c r="CK39" i="11" a="1"/>
  <c r="CK39" i="11" s="1"/>
  <c r="CJ39" i="11"/>
  <c r="CJ39" i="11" a="1"/>
  <c r="CI39" i="11" a="1"/>
  <c r="CI39" i="11" s="1"/>
  <c r="CH39" i="11" a="1"/>
  <c r="CH39" i="11" s="1"/>
  <c r="CG39" i="11" a="1"/>
  <c r="CG39" i="11" s="1"/>
  <c r="CF39" i="11" a="1"/>
  <c r="CF39" i="11" s="1"/>
  <c r="CE39" i="11" a="1"/>
  <c r="CE39" i="11" s="1"/>
  <c r="CD39" i="11" a="1"/>
  <c r="CD39" i="11" s="1"/>
  <c r="CC39" i="11" a="1"/>
  <c r="CC39" i="11" s="1"/>
  <c r="CB39" i="11" a="1"/>
  <c r="CB39" i="11" s="1"/>
  <c r="CA39" i="11" a="1"/>
  <c r="CA39" i="11" s="1"/>
  <c r="BZ39" i="11" a="1"/>
  <c r="BZ39" i="11" s="1"/>
  <c r="BY39" i="11" a="1"/>
  <c r="BY39" i="11" s="1"/>
  <c r="BX39" i="11" a="1"/>
  <c r="BX39" i="11" s="1"/>
  <c r="BW39" i="11" a="1"/>
  <c r="BW39" i="11" s="1"/>
  <c r="BV39" i="11" a="1"/>
  <c r="BV39" i="11" s="1"/>
  <c r="BU39" i="11" a="1"/>
  <c r="BU39" i="11" s="1"/>
  <c r="BT39" i="11" a="1"/>
  <c r="BT39" i="11" s="1"/>
  <c r="BS39" i="11" a="1"/>
  <c r="BS39" i="11" s="1"/>
  <c r="BR39" i="11" a="1"/>
  <c r="BR39" i="11" s="1"/>
  <c r="BQ39" i="11" a="1"/>
  <c r="BQ39" i="11" s="1"/>
  <c r="BP39" i="11" a="1"/>
  <c r="BP39" i="11" s="1"/>
  <c r="BO39" i="11" a="1"/>
  <c r="BO39" i="11" s="1"/>
  <c r="BN39" i="11" a="1"/>
  <c r="BN39" i="11" s="1"/>
  <c r="BM39" i="11" a="1"/>
  <c r="BM39" i="11" s="1"/>
  <c r="BL39" i="11"/>
  <c r="BL39" i="11" a="1"/>
  <c r="BK39" i="11" a="1"/>
  <c r="BK39" i="11" s="1"/>
  <c r="BJ39" i="11"/>
  <c r="BJ39" i="11" a="1"/>
  <c r="BI39" i="11" a="1"/>
  <c r="BI39" i="11" s="1"/>
  <c r="BH39" i="11" a="1"/>
  <c r="BH39" i="11" s="1"/>
  <c r="BG39" i="11" a="1"/>
  <c r="BG39" i="11" s="1"/>
  <c r="BF39" i="11" a="1"/>
  <c r="BF39" i="11" s="1"/>
  <c r="BE39" i="11" a="1"/>
  <c r="BE39" i="11" s="1"/>
  <c r="BD39" i="11" a="1"/>
  <c r="BD39" i="11" s="1"/>
  <c r="BC39" i="11" a="1"/>
  <c r="BC39" i="11" s="1"/>
  <c r="BB39" i="11" a="1"/>
  <c r="BB39" i="11" s="1"/>
  <c r="BA39" i="11" a="1"/>
  <c r="BA39" i="11" s="1"/>
  <c r="AZ39" i="11" a="1"/>
  <c r="AZ39" i="11" s="1"/>
  <c r="AY39" i="11" a="1"/>
  <c r="AY39" i="11" s="1"/>
  <c r="AX39" i="11" a="1"/>
  <c r="AX39" i="11" s="1"/>
  <c r="AW39" i="11" a="1"/>
  <c r="AW39" i="11" s="1"/>
  <c r="AV39" i="11"/>
  <c r="AV39" i="11" a="1"/>
  <c r="AU39" i="11" a="1"/>
  <c r="AU39" i="11" s="1"/>
  <c r="AT39" i="11" a="1"/>
  <c r="AT39" i="11" s="1"/>
  <c r="AS39" i="11" a="1"/>
  <c r="AS39" i="11" s="1"/>
  <c r="AR39" i="11" a="1"/>
  <c r="AR39" i="11" s="1"/>
  <c r="AQ39" i="11" a="1"/>
  <c r="AQ39" i="11" s="1"/>
  <c r="AP39" i="11" a="1"/>
  <c r="AP39" i="11" s="1"/>
  <c r="AO39" i="11" a="1"/>
  <c r="AO39" i="11" s="1"/>
  <c r="AN39" i="11" a="1"/>
  <c r="AN39" i="11" s="1"/>
  <c r="AM39" i="11" a="1"/>
  <c r="AM39" i="11" s="1"/>
  <c r="AL39" i="11" a="1"/>
  <c r="AL39" i="11" s="1"/>
  <c r="AK39" i="11" a="1"/>
  <c r="AK39" i="11" s="1"/>
  <c r="AJ39" i="11" a="1"/>
  <c r="AJ39" i="11" s="1"/>
  <c r="AI39" i="11" a="1"/>
  <c r="AI39" i="11" s="1"/>
  <c r="AH39" i="11" a="1"/>
  <c r="AH39" i="11" s="1"/>
  <c r="AG39" i="11" a="1"/>
  <c r="AG39" i="11" s="1"/>
  <c r="AE39" i="11"/>
  <c r="AE39" i="11" a="1"/>
  <c r="AD39" i="11" a="1"/>
  <c r="AD39" i="11" s="1"/>
  <c r="AC39" i="11"/>
  <c r="AC39" i="11" a="1"/>
  <c r="AB39" i="11" a="1"/>
  <c r="AB39" i="11" s="1"/>
  <c r="AA39" i="11" a="1"/>
  <c r="AA39" i="11" s="1"/>
  <c r="Z39" i="11" a="1"/>
  <c r="Z39" i="11" s="1"/>
  <c r="Y39" i="11" a="1"/>
  <c r="Y39" i="11" s="1"/>
  <c r="X39" i="11" a="1"/>
  <c r="X39" i="11" s="1"/>
  <c r="W39" i="11" a="1"/>
  <c r="W39" i="11" s="1"/>
  <c r="V39" i="11" a="1"/>
  <c r="V39" i="11" s="1"/>
  <c r="U39" i="11" a="1"/>
  <c r="U39" i="11" s="1"/>
  <c r="T39" i="11" a="1"/>
  <c r="T39" i="11" s="1"/>
  <c r="S39" i="11" a="1"/>
  <c r="S39" i="11" s="1"/>
  <c r="R39" i="11" a="1"/>
  <c r="R39" i="11" s="1"/>
  <c r="Q39" i="11" a="1"/>
  <c r="Q39" i="11" s="1"/>
  <c r="P39" i="11" a="1"/>
  <c r="P39" i="11" s="1"/>
  <c r="O39" i="11"/>
  <c r="O39" i="11" a="1"/>
  <c r="N39" i="11" a="1"/>
  <c r="N39" i="11" s="1"/>
  <c r="M39" i="11" a="1"/>
  <c r="M39" i="11" s="1"/>
  <c r="L39" i="11" a="1"/>
  <c r="L39" i="11" s="1"/>
  <c r="K39" i="11" a="1"/>
  <c r="K39" i="11" s="1"/>
  <c r="J39" i="11" a="1"/>
  <c r="J39" i="11" s="1"/>
  <c r="I39" i="11" a="1"/>
  <c r="I39" i="11" s="1"/>
  <c r="H39" i="11" a="1"/>
  <c r="H39" i="11" s="1"/>
  <c r="G39" i="11" a="1"/>
  <c r="G39" i="11" s="1"/>
  <c r="F39" i="11" a="1"/>
  <c r="F39" i="11" s="1"/>
  <c r="E39" i="11" a="1"/>
  <c r="E39" i="11" s="1"/>
  <c r="D39" i="11" a="1"/>
  <c r="D39" i="11" s="1"/>
  <c r="C39" i="11" a="1"/>
  <c r="C39" i="11" s="1"/>
  <c r="EH38" i="11" a="1"/>
  <c r="EH38" i="11" s="1"/>
  <c r="EG38" i="11" a="1"/>
  <c r="EG38" i="11" s="1"/>
  <c r="EF38" i="11" a="1"/>
  <c r="EF38" i="11" s="1"/>
  <c r="EE38" i="11" a="1"/>
  <c r="EE38" i="11" s="1"/>
  <c r="ED38" i="11" a="1"/>
  <c r="ED38" i="11" s="1"/>
  <c r="EC38" i="11" a="1"/>
  <c r="EC38" i="11" s="1"/>
  <c r="EB38" i="11"/>
  <c r="EB38" i="11" a="1"/>
  <c r="EA38" i="11" a="1"/>
  <c r="EA38" i="11" s="1"/>
  <c r="DZ38" i="11"/>
  <c r="DZ38" i="11" a="1"/>
  <c r="DY38" i="11" a="1"/>
  <c r="DY38" i="11" s="1"/>
  <c r="DX38" i="11" a="1"/>
  <c r="DX38" i="11" s="1"/>
  <c r="DW38" i="11" a="1"/>
  <c r="DW38" i="11" s="1"/>
  <c r="DV38" i="11" a="1"/>
  <c r="DV38" i="11" s="1"/>
  <c r="DU38" i="11" a="1"/>
  <c r="DU38" i="11" s="1"/>
  <c r="DT38" i="11" a="1"/>
  <c r="DT38" i="11" s="1"/>
  <c r="DS38" i="11" a="1"/>
  <c r="DS38" i="11" s="1"/>
  <c r="DR38" i="11" a="1"/>
  <c r="DR38" i="11" s="1"/>
  <c r="DQ38" i="11" a="1"/>
  <c r="DQ38" i="11" s="1"/>
  <c r="DP38" i="11" a="1"/>
  <c r="DP38" i="11" s="1"/>
  <c r="DO38" i="11" a="1"/>
  <c r="DO38" i="11" s="1"/>
  <c r="DN38" i="11" a="1"/>
  <c r="DN38" i="11" s="1"/>
  <c r="DM38" i="11" a="1"/>
  <c r="DM38" i="11" s="1"/>
  <c r="DL38" i="11" a="1"/>
  <c r="DL38" i="11" s="1"/>
  <c r="DK38" i="11" a="1"/>
  <c r="DK38" i="11" s="1"/>
  <c r="DJ38" i="11"/>
  <c r="DJ38" i="11" a="1"/>
  <c r="DI38" i="11" a="1"/>
  <c r="DI38" i="11" s="1"/>
  <c r="DH38" i="11" a="1"/>
  <c r="DH38" i="11" s="1"/>
  <c r="DG38" i="11" a="1"/>
  <c r="DG38" i="11" s="1"/>
  <c r="DF38" i="11" a="1"/>
  <c r="DF38" i="11" s="1"/>
  <c r="DE38" i="11" a="1"/>
  <c r="DE38" i="11" s="1"/>
  <c r="DD38" i="11" a="1"/>
  <c r="DD38" i="11" s="1"/>
  <c r="DC38" i="11" a="1"/>
  <c r="DC38" i="11" s="1"/>
  <c r="DB38" i="11" a="1"/>
  <c r="DB38" i="11" s="1"/>
  <c r="DA38" i="11" a="1"/>
  <c r="DA38" i="11" s="1"/>
  <c r="CZ38" i="11" a="1"/>
  <c r="CZ38" i="11" s="1"/>
  <c r="CY38" i="11" a="1"/>
  <c r="CY38" i="11" s="1"/>
  <c r="CX38" i="11" a="1"/>
  <c r="CX38" i="11" s="1"/>
  <c r="CW38" i="11" a="1"/>
  <c r="CW38" i="11" s="1"/>
  <c r="CV38" i="11"/>
  <c r="CV38" i="11" a="1"/>
  <c r="CU38" i="11" a="1"/>
  <c r="CU38" i="11" s="1"/>
  <c r="CT38" i="11"/>
  <c r="CT38" i="11" a="1"/>
  <c r="CS38" i="11" a="1"/>
  <c r="CS38" i="11" s="1"/>
  <c r="CR38" i="11" a="1"/>
  <c r="CR38" i="11" s="1"/>
  <c r="CQ38" i="11" a="1"/>
  <c r="CQ38" i="11" s="1"/>
  <c r="CP38" i="11" a="1"/>
  <c r="CP38" i="11" s="1"/>
  <c r="CO38" i="11" a="1"/>
  <c r="CO38" i="11" s="1"/>
  <c r="CN38" i="11" a="1"/>
  <c r="CN38" i="11" s="1"/>
  <c r="CM38" i="11" a="1"/>
  <c r="CM38" i="11" s="1"/>
  <c r="CL38" i="11" a="1"/>
  <c r="CL38" i="11" s="1"/>
  <c r="CK38" i="11" a="1"/>
  <c r="CK38" i="11" s="1"/>
  <c r="CJ38" i="11" a="1"/>
  <c r="CJ38" i="11" s="1"/>
  <c r="CI38" i="11" a="1"/>
  <c r="CI38" i="11" s="1"/>
  <c r="CH38" i="11" a="1"/>
  <c r="CH38" i="11" s="1"/>
  <c r="CG38" i="11" a="1"/>
  <c r="CG38" i="11" s="1"/>
  <c r="CF38" i="11" a="1"/>
  <c r="CF38" i="11" s="1"/>
  <c r="CE38" i="11" a="1"/>
  <c r="CE38" i="11" s="1"/>
  <c r="CD38" i="11"/>
  <c r="CD38" i="11" a="1"/>
  <c r="CC38" i="11" a="1"/>
  <c r="CC38" i="11" s="1"/>
  <c r="CB38" i="11" a="1"/>
  <c r="CB38" i="11" s="1"/>
  <c r="CA38" i="11" a="1"/>
  <c r="CA38" i="11" s="1"/>
  <c r="BZ38" i="11" a="1"/>
  <c r="BZ38" i="11" s="1"/>
  <c r="BY38" i="11" a="1"/>
  <c r="BY38" i="11" s="1"/>
  <c r="BX38" i="11" a="1"/>
  <c r="BX38" i="11" s="1"/>
  <c r="BW38" i="11" a="1"/>
  <c r="BW38" i="11" s="1"/>
  <c r="BV38" i="11" a="1"/>
  <c r="BV38" i="11" s="1"/>
  <c r="BU38" i="11" a="1"/>
  <c r="BU38" i="11" s="1"/>
  <c r="BT38" i="11" a="1"/>
  <c r="BT38" i="11" s="1"/>
  <c r="BS38" i="11" a="1"/>
  <c r="BS38" i="11" s="1"/>
  <c r="BR38" i="11" a="1"/>
  <c r="BR38" i="11" s="1"/>
  <c r="BQ38" i="11" a="1"/>
  <c r="BQ38" i="11" s="1"/>
  <c r="BP38" i="11"/>
  <c r="BP38" i="11" a="1"/>
  <c r="BO38" i="11" a="1"/>
  <c r="BO38" i="11" s="1"/>
  <c r="BN38" i="11"/>
  <c r="BN38" i="11" a="1"/>
  <c r="BM38" i="11" a="1"/>
  <c r="BM38" i="11" s="1"/>
  <c r="BL38" i="11" a="1"/>
  <c r="BL38" i="11" s="1"/>
  <c r="BK38" i="11" a="1"/>
  <c r="BK38" i="11" s="1"/>
  <c r="BJ38" i="11" a="1"/>
  <c r="BJ38" i="11" s="1"/>
  <c r="BI38" i="11" a="1"/>
  <c r="BI38" i="11" s="1"/>
  <c r="BH38" i="11" a="1"/>
  <c r="BH38" i="11" s="1"/>
  <c r="BG38" i="11" a="1"/>
  <c r="BG38" i="11" s="1"/>
  <c r="BF38" i="11" a="1"/>
  <c r="BF38" i="11" s="1"/>
  <c r="BE38" i="11" a="1"/>
  <c r="BE38" i="11" s="1"/>
  <c r="BD38" i="11" a="1"/>
  <c r="BD38" i="11" s="1"/>
  <c r="BC38" i="11" a="1"/>
  <c r="BC38" i="11" s="1"/>
  <c r="BB38" i="11" a="1"/>
  <c r="BB38" i="11" s="1"/>
  <c r="BA38" i="11" a="1"/>
  <c r="BA38" i="11" s="1"/>
  <c r="AZ38" i="11" a="1"/>
  <c r="AZ38" i="11" s="1"/>
  <c r="AY38" i="11" a="1"/>
  <c r="AY38" i="11" s="1"/>
  <c r="AX38" i="11"/>
  <c r="AX38" i="11" a="1"/>
  <c r="AW38" i="11" a="1"/>
  <c r="AW38" i="11" s="1"/>
  <c r="AV38" i="11" a="1"/>
  <c r="AV38" i="11" s="1"/>
  <c r="AU38" i="11" a="1"/>
  <c r="AU38" i="11" s="1"/>
  <c r="AT38" i="11" a="1"/>
  <c r="AT38" i="11" s="1"/>
  <c r="AS38" i="11" a="1"/>
  <c r="AS38" i="11" s="1"/>
  <c r="AR38" i="11" a="1"/>
  <c r="AR38" i="11" s="1"/>
  <c r="AQ38" i="11" a="1"/>
  <c r="AQ38" i="11" s="1"/>
  <c r="AP38" i="11" a="1"/>
  <c r="AP38" i="11" s="1"/>
  <c r="AO38" i="11" a="1"/>
  <c r="AO38" i="11" s="1"/>
  <c r="AN38" i="11" a="1"/>
  <c r="AN38" i="11" s="1"/>
  <c r="AM38" i="11" a="1"/>
  <c r="AM38" i="11" s="1"/>
  <c r="AL38" i="11" a="1"/>
  <c r="AL38" i="11" s="1"/>
  <c r="AK38" i="11" a="1"/>
  <c r="AK38" i="11" s="1"/>
  <c r="AJ38" i="11"/>
  <c r="AJ38" i="11" a="1"/>
  <c r="AI38" i="11" a="1"/>
  <c r="AI38" i="11" s="1"/>
  <c r="AH38" i="11"/>
  <c r="AH38" i="11" a="1"/>
  <c r="AG38" i="11" a="1"/>
  <c r="AG38" i="11" s="1"/>
  <c r="AF38" i="11" a="1"/>
  <c r="AF38" i="11" s="1"/>
  <c r="AD38" i="11" a="1"/>
  <c r="AD38" i="11" s="1"/>
  <c r="AC38" i="11" a="1"/>
  <c r="AC38" i="11" s="1"/>
  <c r="AB38" i="11" a="1"/>
  <c r="AB38" i="11" s="1"/>
  <c r="AA38" i="11" a="1"/>
  <c r="AA38" i="11" s="1"/>
  <c r="Z38" i="11" a="1"/>
  <c r="Z38" i="11" s="1"/>
  <c r="Y38" i="11"/>
  <c r="Y38" i="11" a="1"/>
  <c r="X38" i="11" a="1"/>
  <c r="X38" i="11" s="1"/>
  <c r="W38" i="11" a="1"/>
  <c r="W38" i="11" s="1"/>
  <c r="V38" i="11" a="1"/>
  <c r="V38" i="11" s="1"/>
  <c r="U38" i="11" a="1"/>
  <c r="U38" i="11" s="1"/>
  <c r="T38" i="11" a="1"/>
  <c r="T38" i="11" s="1"/>
  <c r="S38" i="11" a="1"/>
  <c r="S38" i="11" s="1"/>
  <c r="R38" i="11" a="1"/>
  <c r="R38" i="11" s="1"/>
  <c r="Q38" i="11"/>
  <c r="Q38" i="11" a="1"/>
  <c r="P38" i="11" a="1"/>
  <c r="P38" i="11" s="1"/>
  <c r="O38" i="11" a="1"/>
  <c r="O38" i="11" s="1"/>
  <c r="N38" i="11" a="1"/>
  <c r="N38" i="11" s="1"/>
  <c r="M38" i="11" a="1"/>
  <c r="M38" i="11" s="1"/>
  <c r="L38" i="11" a="1"/>
  <c r="L38" i="11" s="1"/>
  <c r="K38" i="11" a="1"/>
  <c r="K38" i="11" s="1"/>
  <c r="J38" i="11" a="1"/>
  <c r="J38" i="11" s="1"/>
  <c r="I38" i="11" a="1"/>
  <c r="I38" i="11" s="1"/>
  <c r="H38" i="11" a="1"/>
  <c r="H38" i="11" s="1"/>
  <c r="G38" i="11" a="1"/>
  <c r="G38" i="11" s="1"/>
  <c r="F38" i="11" a="1"/>
  <c r="F38" i="11" s="1"/>
  <c r="E38" i="11" a="1"/>
  <c r="E38" i="11" s="1"/>
  <c r="D38" i="11" a="1"/>
  <c r="D38" i="11" s="1"/>
  <c r="C38" i="11"/>
  <c r="C38" i="11" a="1"/>
  <c r="EH37" i="11" a="1"/>
  <c r="EH37" i="11" s="1"/>
  <c r="EG37" i="11" a="1"/>
  <c r="EG37" i="11" s="1"/>
  <c r="EF37" i="11"/>
  <c r="EF37" i="11" a="1"/>
  <c r="EE37" i="11" a="1"/>
  <c r="EE37" i="11" s="1"/>
  <c r="ED37" i="11"/>
  <c r="ED37" i="11" a="1"/>
  <c r="EC37" i="11" a="1"/>
  <c r="EC37" i="11" s="1"/>
  <c r="EB37" i="11" a="1"/>
  <c r="EB37" i="11" s="1"/>
  <c r="EA37" i="11" a="1"/>
  <c r="EA37" i="11" s="1"/>
  <c r="DZ37" i="11" a="1"/>
  <c r="DZ37" i="11" s="1"/>
  <c r="DY37" i="11" a="1"/>
  <c r="DY37" i="11" s="1"/>
  <c r="DX37" i="11" a="1"/>
  <c r="DX37" i="11" s="1"/>
  <c r="DW37" i="11" a="1"/>
  <c r="DW37" i="11" s="1"/>
  <c r="DV37" i="11"/>
  <c r="DV37" i="11" a="1"/>
  <c r="DU37" i="11" a="1"/>
  <c r="DU37" i="11" s="1"/>
  <c r="DT37" i="11" a="1"/>
  <c r="DT37" i="11" s="1"/>
  <c r="DS37" i="11" a="1"/>
  <c r="DS37" i="11" s="1"/>
  <c r="DR37" i="11" a="1"/>
  <c r="DR37" i="11" s="1"/>
  <c r="DQ37" i="11" a="1"/>
  <c r="DQ37" i="11" s="1"/>
  <c r="DP37" i="11"/>
  <c r="DP37" i="11" a="1"/>
  <c r="DO37" i="11" a="1"/>
  <c r="DO37" i="11" s="1"/>
  <c r="DN37" i="11"/>
  <c r="DN37" i="11" a="1"/>
  <c r="DM37" i="11" a="1"/>
  <c r="DM37" i="11" s="1"/>
  <c r="DL37" i="11" a="1"/>
  <c r="DL37" i="11" s="1"/>
  <c r="DK37" i="11" a="1"/>
  <c r="DK37" i="11" s="1"/>
  <c r="DJ37" i="11" a="1"/>
  <c r="DJ37" i="11" s="1"/>
  <c r="DI37" i="11" a="1"/>
  <c r="DI37" i="11" s="1"/>
  <c r="DH37" i="11" a="1"/>
  <c r="DH37" i="11" s="1"/>
  <c r="DG37" i="11" a="1"/>
  <c r="DG37" i="11" s="1"/>
  <c r="DF37" i="11"/>
  <c r="DF37" i="11" a="1"/>
  <c r="DE37" i="11" a="1"/>
  <c r="DE37" i="11" s="1"/>
  <c r="DD37" i="11" a="1"/>
  <c r="DD37" i="11" s="1"/>
  <c r="DC37" i="11" a="1"/>
  <c r="DC37" i="11" s="1"/>
  <c r="DB37" i="11" a="1"/>
  <c r="DB37" i="11" s="1"/>
  <c r="DA37" i="11" a="1"/>
  <c r="DA37" i="11" s="1"/>
  <c r="CZ37" i="11"/>
  <c r="CZ37" i="11" a="1"/>
  <c r="CY37" i="11" a="1"/>
  <c r="CY37" i="11" s="1"/>
  <c r="CX37" i="11" a="1"/>
  <c r="CX37" i="11" s="1"/>
  <c r="CW37" i="11" a="1"/>
  <c r="CW37" i="11" s="1"/>
  <c r="CV37" i="11" a="1"/>
  <c r="CV37" i="11" s="1"/>
  <c r="CU37" i="11" a="1"/>
  <c r="CU37" i="11" s="1"/>
  <c r="CT37" i="11" a="1"/>
  <c r="CT37" i="11" s="1"/>
  <c r="CS37" i="11" a="1"/>
  <c r="CS37" i="11" s="1"/>
  <c r="CR37" i="11" a="1"/>
  <c r="CR37" i="11" s="1"/>
  <c r="CQ37" i="11" a="1"/>
  <c r="CQ37" i="11" s="1"/>
  <c r="CP37" i="11"/>
  <c r="CP37" i="11" a="1"/>
  <c r="CO37" i="11" a="1"/>
  <c r="CO37" i="11" s="1"/>
  <c r="CN37" i="11" a="1"/>
  <c r="CN37" i="11" s="1"/>
  <c r="CM37" i="11" a="1"/>
  <c r="CM37" i="11" s="1"/>
  <c r="CL37" i="11" a="1"/>
  <c r="CL37" i="11" s="1"/>
  <c r="CK37" i="11" a="1"/>
  <c r="CK37" i="11" s="1"/>
  <c r="CJ37" i="11" a="1"/>
  <c r="CJ37" i="11" s="1"/>
  <c r="CI37" i="11" a="1"/>
  <c r="CI37" i="11" s="1"/>
  <c r="CH37" i="11"/>
  <c r="CH37" i="11" a="1"/>
  <c r="CG37" i="11" a="1"/>
  <c r="CG37" i="11" s="1"/>
  <c r="CF37" i="11" a="1"/>
  <c r="CF37" i="11" s="1"/>
  <c r="CE37" i="11" a="1"/>
  <c r="CE37" i="11" s="1"/>
  <c r="CD37" i="11" a="1"/>
  <c r="CD37" i="11" s="1"/>
  <c r="CC37" i="11" a="1"/>
  <c r="CC37" i="11" s="1"/>
  <c r="CB37" i="11" a="1"/>
  <c r="CB37" i="11" s="1"/>
  <c r="CA37" i="11" a="1"/>
  <c r="CA37" i="11" s="1"/>
  <c r="BZ37" i="11" a="1"/>
  <c r="BZ37" i="11" s="1"/>
  <c r="BY37" i="11" a="1"/>
  <c r="BY37" i="11" s="1"/>
  <c r="BX37" i="11" a="1"/>
  <c r="BX37" i="11" s="1"/>
  <c r="BW37" i="11" a="1"/>
  <c r="BW37" i="11" s="1"/>
  <c r="BV37" i="11" a="1"/>
  <c r="BV37" i="11" s="1"/>
  <c r="BU37" i="11" a="1"/>
  <c r="BU37" i="11" s="1"/>
  <c r="BT37" i="11"/>
  <c r="BT37" i="11" a="1"/>
  <c r="BS37" i="11" a="1"/>
  <c r="BS37" i="11" s="1"/>
  <c r="BR37" i="11"/>
  <c r="BR37" i="11" a="1"/>
  <c r="BQ37" i="11" a="1"/>
  <c r="BQ37" i="11" s="1"/>
  <c r="BP37" i="11" a="1"/>
  <c r="BP37" i="11" s="1"/>
  <c r="BO37" i="11" a="1"/>
  <c r="BO37" i="11" s="1"/>
  <c r="BN37" i="11" a="1"/>
  <c r="BN37" i="11" s="1"/>
  <c r="BM37" i="11" a="1"/>
  <c r="BM37" i="11" s="1"/>
  <c r="BL37" i="11" a="1"/>
  <c r="BL37" i="11" s="1"/>
  <c r="BK37" i="11" a="1"/>
  <c r="BK37" i="11" s="1"/>
  <c r="BJ37" i="11"/>
  <c r="BJ37" i="11" a="1"/>
  <c r="BI37" i="11" a="1"/>
  <c r="BI37" i="11" s="1"/>
  <c r="BH37" i="11" a="1"/>
  <c r="BH37" i="11" s="1"/>
  <c r="BG37" i="11" a="1"/>
  <c r="BG37" i="11" s="1"/>
  <c r="BF37" i="11" a="1"/>
  <c r="BF37" i="11" s="1"/>
  <c r="BE37" i="11" a="1"/>
  <c r="BE37" i="11" s="1"/>
  <c r="BD37" i="11"/>
  <c r="BD37" i="11" a="1"/>
  <c r="BC37" i="11" a="1"/>
  <c r="BC37" i="11" s="1"/>
  <c r="BB37" i="11"/>
  <c r="BB37" i="11" a="1"/>
  <c r="BA37" i="11" a="1"/>
  <c r="BA37" i="11" s="1"/>
  <c r="AZ37" i="11" a="1"/>
  <c r="AZ37" i="11" s="1"/>
  <c r="AY37" i="11" a="1"/>
  <c r="AY37" i="11" s="1"/>
  <c r="AX37" i="11" a="1"/>
  <c r="AX37" i="11" s="1"/>
  <c r="AW37" i="11" a="1"/>
  <c r="AW37" i="11" s="1"/>
  <c r="AV37" i="11" a="1"/>
  <c r="AV37" i="11" s="1"/>
  <c r="AU37" i="11" a="1"/>
  <c r="AU37" i="11" s="1"/>
  <c r="AT37" i="11"/>
  <c r="AT37" i="11" a="1"/>
  <c r="AS37" i="11" a="1"/>
  <c r="AS37" i="11" s="1"/>
  <c r="AR37" i="11" a="1"/>
  <c r="AR37" i="11" s="1"/>
  <c r="AQ37" i="11" a="1"/>
  <c r="AQ37" i="11" s="1"/>
  <c r="AP37" i="11" a="1"/>
  <c r="AP37" i="11" s="1"/>
  <c r="AO37" i="11" a="1"/>
  <c r="AO37" i="11" s="1"/>
  <c r="AN37" i="11"/>
  <c r="AN37" i="11" a="1"/>
  <c r="AM37" i="11" a="1"/>
  <c r="AM37" i="11" s="1"/>
  <c r="AL37" i="11" a="1"/>
  <c r="AL37" i="11" s="1"/>
  <c r="AK37" i="11" a="1"/>
  <c r="AK37" i="11" s="1"/>
  <c r="AJ37" i="11" a="1"/>
  <c r="AJ37" i="11" s="1"/>
  <c r="AI37" i="11" a="1"/>
  <c r="AI37" i="11" s="1"/>
  <c r="AH37" i="11" a="1"/>
  <c r="AH37" i="11" s="1"/>
  <c r="AG37" i="11" a="1"/>
  <c r="AG37" i="11" s="1"/>
  <c r="AF37" i="11" a="1"/>
  <c r="AF37" i="11" s="1"/>
  <c r="AE37" i="11" a="1"/>
  <c r="AE37" i="11" s="1"/>
  <c r="AC37" i="11"/>
  <c r="AC37" i="11" a="1"/>
  <c r="AB37" i="11" a="1"/>
  <c r="AB37" i="11" s="1"/>
  <c r="AA37" i="11" a="1"/>
  <c r="AA37" i="11" s="1"/>
  <c r="Z37" i="11" a="1"/>
  <c r="Z37" i="11" s="1"/>
  <c r="Y37" i="11" a="1"/>
  <c r="Y37" i="11" s="1"/>
  <c r="X37" i="11" a="1"/>
  <c r="X37" i="11" s="1"/>
  <c r="W37" i="11" a="1"/>
  <c r="W37" i="11" s="1"/>
  <c r="V37" i="11" a="1"/>
  <c r="V37" i="11" s="1"/>
  <c r="U37" i="11"/>
  <c r="U37" i="11" a="1"/>
  <c r="T37" i="11" a="1"/>
  <c r="T37" i="11" s="1"/>
  <c r="S37" i="11" a="1"/>
  <c r="S37" i="11" s="1"/>
  <c r="R37" i="11" a="1"/>
  <c r="R37" i="11" s="1"/>
  <c r="Q37" i="11" a="1"/>
  <c r="Q37" i="11" s="1"/>
  <c r="P37" i="11" a="1"/>
  <c r="P37" i="11" s="1"/>
  <c r="O37" i="11" a="1"/>
  <c r="O37" i="11" s="1"/>
  <c r="N37" i="11" a="1"/>
  <c r="N37" i="11" s="1"/>
  <c r="M37" i="11" a="1"/>
  <c r="M37" i="11" s="1"/>
  <c r="L37" i="11" a="1"/>
  <c r="L37" i="11" s="1"/>
  <c r="K37" i="11" a="1"/>
  <c r="K37" i="11" s="1"/>
  <c r="J37" i="11" a="1"/>
  <c r="J37" i="11" s="1"/>
  <c r="I37" i="11" a="1"/>
  <c r="I37" i="11" s="1"/>
  <c r="H37" i="11" a="1"/>
  <c r="H37" i="11" s="1"/>
  <c r="G37" i="11"/>
  <c r="G37" i="11" a="1"/>
  <c r="F37" i="11" a="1"/>
  <c r="F37" i="11" s="1"/>
  <c r="E37" i="11"/>
  <c r="E37" i="11" a="1"/>
  <c r="D37" i="11" a="1"/>
  <c r="D37" i="11" s="1"/>
  <c r="C37" i="11" a="1"/>
  <c r="C37" i="11" s="1"/>
  <c r="EH36" i="11"/>
  <c r="EH36" i="11" a="1"/>
  <c r="EG36" i="11" a="1"/>
  <c r="EG36" i="11" s="1"/>
  <c r="EF36" i="11" a="1"/>
  <c r="EF36" i="11" s="1"/>
  <c r="EE36" i="11" a="1"/>
  <c r="EE36" i="11" s="1"/>
  <c r="ED36" i="11" a="1"/>
  <c r="ED36" i="11" s="1"/>
  <c r="EC36" i="11" a="1"/>
  <c r="EC36" i="11" s="1"/>
  <c r="EB36" i="11" a="1"/>
  <c r="EB36" i="11" s="1"/>
  <c r="EA36" i="11" a="1"/>
  <c r="EA36" i="11" s="1"/>
  <c r="DZ36" i="11"/>
  <c r="DZ36" i="11" a="1"/>
  <c r="DY36" i="11" a="1"/>
  <c r="DY36" i="11" s="1"/>
  <c r="DX36" i="11" a="1"/>
  <c r="DX36" i="11" s="1"/>
  <c r="DW36" i="11" a="1"/>
  <c r="DW36" i="11" s="1"/>
  <c r="DV36" i="11" a="1"/>
  <c r="DV36" i="11" s="1"/>
  <c r="DU36" i="11" a="1"/>
  <c r="DU36" i="11" s="1"/>
  <c r="DT36" i="11"/>
  <c r="DT36" i="11" a="1"/>
  <c r="DS36" i="11" a="1"/>
  <c r="DS36" i="11" s="1"/>
  <c r="DR36" i="11"/>
  <c r="DR36" i="11" a="1"/>
  <c r="DQ36" i="11" a="1"/>
  <c r="DQ36" i="11" s="1"/>
  <c r="DP36" i="11" a="1"/>
  <c r="DP36" i="11" s="1"/>
  <c r="DO36" i="11" a="1"/>
  <c r="DO36" i="11" s="1"/>
  <c r="DN36" i="11" a="1"/>
  <c r="DN36" i="11" s="1"/>
  <c r="DM36" i="11" a="1"/>
  <c r="DM36" i="11" s="1"/>
  <c r="DL36" i="11" a="1"/>
  <c r="DL36" i="11" s="1"/>
  <c r="DK36" i="11" a="1"/>
  <c r="DK36" i="11" s="1"/>
  <c r="DJ36" i="11"/>
  <c r="DJ36" i="11" a="1"/>
  <c r="DI36" i="11" a="1"/>
  <c r="DI36" i="11" s="1"/>
  <c r="DH36" i="11" a="1"/>
  <c r="DH36" i="11" s="1"/>
  <c r="DG36" i="11" a="1"/>
  <c r="DG36" i="11" s="1"/>
  <c r="DF36" i="11" a="1"/>
  <c r="DF36" i="11" s="1"/>
  <c r="DE36" i="11" a="1"/>
  <c r="DE36" i="11" s="1"/>
  <c r="DD36" i="11"/>
  <c r="DD36" i="11" a="1"/>
  <c r="DC36" i="11" a="1"/>
  <c r="DC36" i="11" s="1"/>
  <c r="DB36" i="11" a="1"/>
  <c r="DB36" i="11" s="1"/>
  <c r="DA36" i="11" a="1"/>
  <c r="DA36" i="11" s="1"/>
  <c r="CZ36" i="11" a="1"/>
  <c r="CZ36" i="11" s="1"/>
  <c r="CY36" i="11" a="1"/>
  <c r="CY36" i="11" s="1"/>
  <c r="CX36" i="11" a="1"/>
  <c r="CX36" i="11" s="1"/>
  <c r="CW36" i="11" a="1"/>
  <c r="CW36" i="11" s="1"/>
  <c r="CV36" i="11" a="1"/>
  <c r="CV36" i="11" s="1"/>
  <c r="CU36" i="11" a="1"/>
  <c r="CU36" i="11" s="1"/>
  <c r="CT36" i="11"/>
  <c r="CT36" i="11" a="1"/>
  <c r="CS36" i="11" a="1"/>
  <c r="CS36" i="11" s="1"/>
  <c r="CR36" i="11" a="1"/>
  <c r="CR36" i="11" s="1"/>
  <c r="CQ36" i="11" a="1"/>
  <c r="CQ36" i="11" s="1"/>
  <c r="CP36" i="11" a="1"/>
  <c r="CP36" i="11" s="1"/>
  <c r="CO36" i="11" a="1"/>
  <c r="CO36" i="11" s="1"/>
  <c r="CN36" i="11" a="1"/>
  <c r="CN36" i="11" s="1"/>
  <c r="CM36" i="11" a="1"/>
  <c r="CM36" i="11" s="1"/>
  <c r="CL36" i="11"/>
  <c r="CL36" i="11" a="1"/>
  <c r="CK36" i="11" a="1"/>
  <c r="CK36" i="11" s="1"/>
  <c r="CJ36" i="11" a="1"/>
  <c r="CJ36" i="11" s="1"/>
  <c r="CI36" i="11" a="1"/>
  <c r="CI36" i="11" s="1"/>
  <c r="CH36" i="11" a="1"/>
  <c r="CH36" i="11" s="1"/>
  <c r="CG36" i="11" a="1"/>
  <c r="CG36" i="11" s="1"/>
  <c r="CF36" i="11" a="1"/>
  <c r="CF36" i="11" s="1"/>
  <c r="CE36" i="11" a="1"/>
  <c r="CE36" i="11" s="1"/>
  <c r="CD36" i="11" a="1"/>
  <c r="CD36" i="11" s="1"/>
  <c r="CC36" i="11" a="1"/>
  <c r="CC36" i="11" s="1"/>
  <c r="CB36" i="11" a="1"/>
  <c r="CB36" i="11" s="1"/>
  <c r="CA36" i="11" a="1"/>
  <c r="CA36" i="11" s="1"/>
  <c r="BZ36" i="11" a="1"/>
  <c r="BZ36" i="11" s="1"/>
  <c r="BY36" i="11" a="1"/>
  <c r="BY36" i="11" s="1"/>
  <c r="BX36" i="11"/>
  <c r="BX36" i="11" a="1"/>
  <c r="BW36" i="11" a="1"/>
  <c r="BW36" i="11" s="1"/>
  <c r="BV36" i="11"/>
  <c r="BV36" i="11" a="1"/>
  <c r="BU36" i="11" a="1"/>
  <c r="BU36" i="11" s="1"/>
  <c r="BT36" i="11" a="1"/>
  <c r="BT36" i="11" s="1"/>
  <c r="BS36" i="11" a="1"/>
  <c r="BS36" i="11" s="1"/>
  <c r="BR36" i="11" a="1"/>
  <c r="BR36" i="11" s="1"/>
  <c r="BQ36" i="11" a="1"/>
  <c r="BQ36" i="11" s="1"/>
  <c r="BP36" i="11" a="1"/>
  <c r="BP36" i="11" s="1"/>
  <c r="BO36" i="11" a="1"/>
  <c r="BO36" i="11" s="1"/>
  <c r="BN36" i="11" a="1"/>
  <c r="BN36" i="11" s="1"/>
  <c r="BM36" i="11" a="1"/>
  <c r="BM36" i="11" s="1"/>
  <c r="BL36" i="11" a="1"/>
  <c r="BL36" i="11" s="1"/>
  <c r="BK36" i="11" a="1"/>
  <c r="BK36" i="11" s="1"/>
  <c r="BJ36" i="11" a="1"/>
  <c r="BJ36" i="11" s="1"/>
  <c r="BI36" i="11" a="1"/>
  <c r="BI36" i="11" s="1"/>
  <c r="BH36" i="11"/>
  <c r="BH36" i="11" a="1"/>
  <c r="BG36" i="11" a="1"/>
  <c r="BG36" i="11" s="1"/>
  <c r="BF36" i="11" a="1"/>
  <c r="BF36" i="11" s="1"/>
  <c r="BE36" i="11" a="1"/>
  <c r="BE36" i="11" s="1"/>
  <c r="BD36" i="11" a="1"/>
  <c r="BD36" i="11" s="1"/>
  <c r="BC36" i="11" a="1"/>
  <c r="BC36" i="11" s="1"/>
  <c r="BB36" i="11" a="1"/>
  <c r="BB36" i="11" s="1"/>
  <c r="BA36" i="11" a="1"/>
  <c r="BA36" i="11" s="1"/>
  <c r="AZ36" i="11" a="1"/>
  <c r="AZ36" i="11" s="1"/>
  <c r="AY36" i="11" a="1"/>
  <c r="AY36" i="11" s="1"/>
  <c r="AX36" i="11" a="1"/>
  <c r="AX36" i="11" s="1"/>
  <c r="AW36" i="11" a="1"/>
  <c r="AW36" i="11" s="1"/>
  <c r="AV36" i="11" a="1"/>
  <c r="AV36" i="11" s="1"/>
  <c r="AU36" i="11" a="1"/>
  <c r="AU36" i="11" s="1"/>
  <c r="AT36" i="11" a="1"/>
  <c r="AT36" i="11" s="1"/>
  <c r="AS36" i="11" a="1"/>
  <c r="AS36" i="11" s="1"/>
  <c r="AR36" i="11"/>
  <c r="AR36" i="11" a="1"/>
  <c r="AQ36" i="11" a="1"/>
  <c r="AQ36" i="11" s="1"/>
  <c r="AP36" i="11"/>
  <c r="AP36" i="11" a="1"/>
  <c r="AO36" i="11" a="1"/>
  <c r="AO36" i="11" s="1"/>
  <c r="AN36" i="11" a="1"/>
  <c r="AN36" i="11" s="1"/>
  <c r="AM36" i="11" a="1"/>
  <c r="AM36" i="11" s="1"/>
  <c r="AL36" i="11" a="1"/>
  <c r="AL36" i="11" s="1"/>
  <c r="AK36" i="11" a="1"/>
  <c r="AK36" i="11" s="1"/>
  <c r="AJ36" i="11" a="1"/>
  <c r="AJ36" i="11" s="1"/>
  <c r="AI36" i="11" a="1"/>
  <c r="AI36" i="11" s="1"/>
  <c r="AH36" i="11" a="1"/>
  <c r="AH36" i="11" s="1"/>
  <c r="AG36" i="11" a="1"/>
  <c r="AG36" i="11" s="1"/>
  <c r="AF36" i="11" a="1"/>
  <c r="AF36" i="11" s="1"/>
  <c r="AE36" i="11" a="1"/>
  <c r="AE36" i="11" s="1"/>
  <c r="AD36" i="11" a="1"/>
  <c r="AD36" i="11" s="1"/>
  <c r="AB36" i="11" a="1"/>
  <c r="AB36" i="11" s="1"/>
  <c r="AA36" i="11"/>
  <c r="AA36" i="11" a="1"/>
  <c r="Z36" i="11" a="1"/>
  <c r="Z36" i="11" s="1"/>
  <c r="Y36" i="11" a="1"/>
  <c r="Y36" i="11" s="1"/>
  <c r="X36" i="11" a="1"/>
  <c r="X36" i="11" s="1"/>
  <c r="W36" i="11" a="1"/>
  <c r="W36" i="11" s="1"/>
  <c r="V36" i="11" a="1"/>
  <c r="V36" i="11" s="1"/>
  <c r="U36" i="11" a="1"/>
  <c r="U36" i="11" s="1"/>
  <c r="T36" i="11" a="1"/>
  <c r="T36" i="11" s="1"/>
  <c r="S36" i="11" a="1"/>
  <c r="S36" i="11" s="1"/>
  <c r="R36" i="11" a="1"/>
  <c r="R36" i="11" s="1"/>
  <c r="Q36" i="11" a="1"/>
  <c r="Q36" i="11" s="1"/>
  <c r="P36" i="11" a="1"/>
  <c r="P36" i="11" s="1"/>
  <c r="O36" i="11" a="1"/>
  <c r="O36" i="11" s="1"/>
  <c r="N36" i="11" a="1"/>
  <c r="N36" i="11" s="1"/>
  <c r="M36" i="11" a="1"/>
  <c r="M36" i="11" s="1"/>
  <c r="L36" i="11" a="1"/>
  <c r="L36" i="11" s="1"/>
  <c r="K36" i="11"/>
  <c r="K36" i="11" a="1"/>
  <c r="J36" i="11" a="1"/>
  <c r="J36" i="11" s="1"/>
  <c r="I36" i="11"/>
  <c r="I36" i="11" a="1"/>
  <c r="H36" i="11" a="1"/>
  <c r="H36" i="11" s="1"/>
  <c r="G36" i="11" a="1"/>
  <c r="G36" i="11" s="1"/>
  <c r="F36" i="11" a="1"/>
  <c r="F36" i="11" s="1"/>
  <c r="E36" i="11" a="1"/>
  <c r="E36" i="11" s="1"/>
  <c r="D36" i="11" a="1"/>
  <c r="D36" i="11" s="1"/>
  <c r="C36" i="11" a="1"/>
  <c r="C36" i="11" s="1"/>
  <c r="EH35" i="11" a="1"/>
  <c r="EH35" i="11" s="1"/>
  <c r="EG35" i="11" a="1"/>
  <c r="EG35" i="11" s="1"/>
  <c r="EF35" i="11" a="1"/>
  <c r="EF35" i="11" s="1"/>
  <c r="EE35" i="11" a="1"/>
  <c r="EE35" i="11" s="1"/>
  <c r="ED35" i="11" a="1"/>
  <c r="ED35" i="11" s="1"/>
  <c r="EC35" i="11" a="1"/>
  <c r="EC35" i="11" s="1"/>
  <c r="EB35" i="11" a="1"/>
  <c r="EB35" i="11" s="1"/>
  <c r="EA35" i="11" a="1"/>
  <c r="EA35" i="11" s="1"/>
  <c r="DZ35" i="11" a="1"/>
  <c r="DZ35" i="11" s="1"/>
  <c r="DY35" i="11" a="1"/>
  <c r="DY35" i="11" s="1"/>
  <c r="DX35" i="11" a="1"/>
  <c r="DX35" i="11" s="1"/>
  <c r="DW35" i="11" a="1"/>
  <c r="DW35" i="11" s="1"/>
  <c r="DV35" i="11"/>
  <c r="DV35" i="11" a="1"/>
  <c r="DU35" i="11" a="1"/>
  <c r="DU35" i="11" s="1"/>
  <c r="DT35" i="11" a="1"/>
  <c r="DT35" i="11" s="1"/>
  <c r="DS35" i="11" a="1"/>
  <c r="DS35" i="11" s="1"/>
  <c r="DR35" i="11" a="1"/>
  <c r="DR35" i="11" s="1"/>
  <c r="DQ35" i="11" a="1"/>
  <c r="DQ35" i="11" s="1"/>
  <c r="DP35" i="11" a="1"/>
  <c r="DP35" i="11" s="1"/>
  <c r="DO35" i="11" a="1"/>
  <c r="DO35" i="11" s="1"/>
  <c r="DN35" i="11" a="1"/>
  <c r="DN35" i="11" s="1"/>
  <c r="DM35" i="11" a="1"/>
  <c r="DM35" i="11" s="1"/>
  <c r="DL35" i="11" a="1"/>
  <c r="DL35" i="11" s="1"/>
  <c r="DK35" i="11" a="1"/>
  <c r="DK35" i="11" s="1"/>
  <c r="DJ35" i="11" a="1"/>
  <c r="DJ35" i="11" s="1"/>
  <c r="DI35" i="11" a="1"/>
  <c r="DI35" i="11" s="1"/>
  <c r="DH35" i="11"/>
  <c r="DH35" i="11" a="1"/>
  <c r="DG35" i="11" a="1"/>
  <c r="DG35" i="11" s="1"/>
  <c r="DF35" i="11"/>
  <c r="DF35" i="11" a="1"/>
  <c r="DE35" i="11" a="1"/>
  <c r="DE35" i="11" s="1"/>
  <c r="DD35" i="11" a="1"/>
  <c r="DD35" i="11" s="1"/>
  <c r="DC35" i="11" a="1"/>
  <c r="DC35" i="11" s="1"/>
  <c r="DB35" i="11" a="1"/>
  <c r="DB35" i="11" s="1"/>
  <c r="DA35" i="11" a="1"/>
  <c r="DA35" i="11" s="1"/>
  <c r="CZ35" i="11" a="1"/>
  <c r="CZ35" i="11" s="1"/>
  <c r="CY35" i="11" a="1"/>
  <c r="CY35" i="11" s="1"/>
  <c r="CX35" i="11" a="1"/>
  <c r="CX35" i="11" s="1"/>
  <c r="CW35" i="11" a="1"/>
  <c r="CW35" i="11" s="1"/>
  <c r="CV35" i="11" a="1"/>
  <c r="CV35" i="11" s="1"/>
  <c r="CU35" i="11" a="1"/>
  <c r="CU35" i="11" s="1"/>
  <c r="CT35" i="11" a="1"/>
  <c r="CT35" i="11" s="1"/>
  <c r="CS35" i="11" a="1"/>
  <c r="CS35" i="11" s="1"/>
  <c r="CR35" i="11" a="1"/>
  <c r="CR35" i="11" s="1"/>
  <c r="CQ35" i="11" a="1"/>
  <c r="CQ35" i="11" s="1"/>
  <c r="CP35" i="11"/>
  <c r="CP35" i="11" a="1"/>
  <c r="CO35" i="11" a="1"/>
  <c r="CO35" i="11" s="1"/>
  <c r="CN35" i="11" a="1"/>
  <c r="CN35" i="11" s="1"/>
  <c r="CM35" i="11" a="1"/>
  <c r="CM35" i="11" s="1"/>
  <c r="CL35" i="11" a="1"/>
  <c r="CL35" i="11" s="1"/>
  <c r="CK35" i="11" a="1"/>
  <c r="CK35" i="11" s="1"/>
  <c r="CJ35" i="11" a="1"/>
  <c r="CJ35" i="11" s="1"/>
  <c r="CI35" i="11" a="1"/>
  <c r="CI35" i="11" s="1"/>
  <c r="CH35" i="11" a="1"/>
  <c r="CH35" i="11" s="1"/>
  <c r="CG35" i="11" a="1"/>
  <c r="CG35" i="11" s="1"/>
  <c r="CF35" i="11" a="1"/>
  <c r="CF35" i="11" s="1"/>
  <c r="CE35" i="11" a="1"/>
  <c r="CE35" i="11" s="1"/>
  <c r="CD35" i="11" a="1"/>
  <c r="CD35" i="11" s="1"/>
  <c r="CC35" i="11" a="1"/>
  <c r="CC35" i="11" s="1"/>
  <c r="CB35" i="11"/>
  <c r="CB35" i="11" a="1"/>
  <c r="CA35" i="11" a="1"/>
  <c r="CA35" i="11" s="1"/>
  <c r="BZ35" i="11"/>
  <c r="BZ35" i="11" a="1"/>
  <c r="BY35" i="11" a="1"/>
  <c r="BY35" i="11" s="1"/>
  <c r="BX35" i="11" a="1"/>
  <c r="BX35" i="11" s="1"/>
  <c r="BW35" i="11" a="1"/>
  <c r="BW35" i="11" s="1"/>
  <c r="BV35" i="11" a="1"/>
  <c r="BV35" i="11" s="1"/>
  <c r="BU35" i="11" a="1"/>
  <c r="BU35" i="11" s="1"/>
  <c r="BT35" i="11" a="1"/>
  <c r="BT35" i="11" s="1"/>
  <c r="BS35" i="11" a="1"/>
  <c r="BS35" i="11" s="1"/>
  <c r="BR35" i="11" a="1"/>
  <c r="BR35" i="11" s="1"/>
  <c r="BQ35" i="11" a="1"/>
  <c r="BQ35" i="11" s="1"/>
  <c r="BP35" i="11" a="1"/>
  <c r="BP35" i="11" s="1"/>
  <c r="BO35" i="11" a="1"/>
  <c r="BO35" i="11" s="1"/>
  <c r="BN35" i="11" a="1"/>
  <c r="BN35" i="11" s="1"/>
  <c r="BM35" i="11" a="1"/>
  <c r="BM35" i="11" s="1"/>
  <c r="BL35" i="11" a="1"/>
  <c r="BL35" i="11" s="1"/>
  <c r="BK35" i="11" a="1"/>
  <c r="BK35" i="11" s="1"/>
  <c r="BJ35" i="11"/>
  <c r="BJ35" i="11" a="1"/>
  <c r="BI35" i="11" a="1"/>
  <c r="BI35" i="11" s="1"/>
  <c r="BH35" i="11" a="1"/>
  <c r="BH35" i="11" s="1"/>
  <c r="BG35" i="11" a="1"/>
  <c r="BG35" i="11" s="1"/>
  <c r="BF35" i="11" a="1"/>
  <c r="BF35" i="11" s="1"/>
  <c r="BE35" i="11" a="1"/>
  <c r="BE35" i="11" s="1"/>
  <c r="BD35" i="11" a="1"/>
  <c r="BD35" i="11" s="1"/>
  <c r="BC35" i="11" a="1"/>
  <c r="BC35" i="11" s="1"/>
  <c r="BB35" i="11" a="1"/>
  <c r="BB35" i="11" s="1"/>
  <c r="BA35" i="11" a="1"/>
  <c r="BA35" i="11" s="1"/>
  <c r="AZ35" i="11" a="1"/>
  <c r="AZ35" i="11" s="1"/>
  <c r="AY35" i="11" a="1"/>
  <c r="AY35" i="11" s="1"/>
  <c r="AX35" i="11" a="1"/>
  <c r="AX35" i="11" s="1"/>
  <c r="AW35" i="11" a="1"/>
  <c r="AW35" i="11" s="1"/>
  <c r="AV35" i="11"/>
  <c r="AV35" i="11" a="1"/>
  <c r="AU35" i="11" a="1"/>
  <c r="AU35" i="11" s="1"/>
  <c r="AT35" i="11"/>
  <c r="AT35" i="11" a="1"/>
  <c r="AS35" i="11" a="1"/>
  <c r="AS35" i="11" s="1"/>
  <c r="AR35" i="11" a="1"/>
  <c r="AR35" i="11" s="1"/>
  <c r="AQ35" i="11" a="1"/>
  <c r="AQ35" i="11" s="1"/>
  <c r="AP35" i="11" a="1"/>
  <c r="AP35" i="11" s="1"/>
  <c r="AO35" i="11" a="1"/>
  <c r="AO35" i="11" s="1"/>
  <c r="AN35" i="11" a="1"/>
  <c r="AN35" i="11" s="1"/>
  <c r="AM35" i="11" a="1"/>
  <c r="AM35" i="11" s="1"/>
  <c r="AL35" i="11" a="1"/>
  <c r="AL35" i="11" s="1"/>
  <c r="AK35" i="11" a="1"/>
  <c r="AK35" i="11" s="1"/>
  <c r="AJ35" i="11" a="1"/>
  <c r="AJ35" i="11" s="1"/>
  <c r="AI35" i="11" a="1"/>
  <c r="AI35" i="11" s="1"/>
  <c r="AH35" i="11" a="1"/>
  <c r="AH35" i="11" s="1"/>
  <c r="AG35" i="11" a="1"/>
  <c r="AG35" i="11" s="1"/>
  <c r="AF35" i="11" a="1"/>
  <c r="AF35" i="11" s="1"/>
  <c r="AE35" i="11" a="1"/>
  <c r="AE35" i="11" s="1"/>
  <c r="AD35" i="11"/>
  <c r="AD35" i="11" a="1"/>
  <c r="AC35" i="11" a="1"/>
  <c r="AC35" i="11" s="1"/>
  <c r="AA35" i="11" a="1"/>
  <c r="AA35" i="11" s="1"/>
  <c r="Z35" i="11" a="1"/>
  <c r="Z35" i="11" s="1"/>
  <c r="Y35" i="11" a="1"/>
  <c r="Y35" i="11" s="1"/>
  <c r="X35" i="11" a="1"/>
  <c r="X35" i="11" s="1"/>
  <c r="W35" i="11" a="1"/>
  <c r="W35" i="11" s="1"/>
  <c r="V35" i="11" a="1"/>
  <c r="V35" i="11" s="1"/>
  <c r="U35" i="11" a="1"/>
  <c r="U35" i="11" s="1"/>
  <c r="T35" i="11" a="1"/>
  <c r="T35" i="11" s="1"/>
  <c r="S35" i="11" a="1"/>
  <c r="S35" i="11" s="1"/>
  <c r="R35" i="11" a="1"/>
  <c r="R35" i="11" s="1"/>
  <c r="Q35" i="11" a="1"/>
  <c r="Q35" i="11" s="1"/>
  <c r="P35" i="11" a="1"/>
  <c r="P35" i="11" s="1"/>
  <c r="O35" i="11"/>
  <c r="O35" i="11" a="1"/>
  <c r="N35" i="11" a="1"/>
  <c r="N35" i="11" s="1"/>
  <c r="M35" i="11" a="1"/>
  <c r="M35" i="11" s="1"/>
  <c r="L35" i="11" a="1"/>
  <c r="L35" i="11" s="1"/>
  <c r="K35" i="11" a="1"/>
  <c r="K35" i="11" s="1"/>
  <c r="J35" i="11" a="1"/>
  <c r="J35" i="11" s="1"/>
  <c r="I35" i="11" a="1"/>
  <c r="I35" i="11" s="1"/>
  <c r="H35" i="11" a="1"/>
  <c r="H35" i="11" s="1"/>
  <c r="G35" i="11" a="1"/>
  <c r="G35" i="11" s="1"/>
  <c r="F35" i="11" a="1"/>
  <c r="F35" i="11" s="1"/>
  <c r="E35" i="11"/>
  <c r="E35" i="11" a="1"/>
  <c r="D35" i="11" a="1"/>
  <c r="D35" i="11" s="1"/>
  <c r="C35" i="11" a="1"/>
  <c r="C35" i="11" s="1"/>
  <c r="EH34" i="11" a="1"/>
  <c r="EH34" i="11" s="1"/>
  <c r="EG34" i="11" a="1"/>
  <c r="EG34" i="11" s="1"/>
  <c r="EF34" i="11"/>
  <c r="EF34" i="11" a="1"/>
  <c r="EE34" i="11" a="1"/>
  <c r="EE34" i="11" s="1"/>
  <c r="ED34" i="11" a="1"/>
  <c r="ED34" i="11" s="1"/>
  <c r="EC34" i="11" a="1"/>
  <c r="EC34" i="11" s="1"/>
  <c r="EB34" i="11" a="1"/>
  <c r="EB34" i="11" s="1"/>
  <c r="EA34" i="11" a="1"/>
  <c r="EA34" i="11" s="1"/>
  <c r="DZ34" i="11" a="1"/>
  <c r="DZ34" i="11" s="1"/>
  <c r="DY34" i="11" a="1"/>
  <c r="DY34" i="11" s="1"/>
  <c r="DX34" i="11" a="1"/>
  <c r="DX34" i="11" s="1"/>
  <c r="DW34" i="11" a="1"/>
  <c r="DW34" i="11" s="1"/>
  <c r="DV34" i="11" a="1"/>
  <c r="DV34" i="11" s="1"/>
  <c r="DU34" i="11" a="1"/>
  <c r="DU34" i="11" s="1"/>
  <c r="DT34" i="11"/>
  <c r="DT34" i="11" a="1"/>
  <c r="DS34" i="11" a="1"/>
  <c r="DS34" i="11" s="1"/>
  <c r="DR34" i="11" a="1"/>
  <c r="DR34" i="11" s="1"/>
  <c r="DQ34" i="11" a="1"/>
  <c r="DQ34" i="11" s="1"/>
  <c r="DP34" i="11" a="1"/>
  <c r="DP34" i="11" s="1"/>
  <c r="DO34" i="11" a="1"/>
  <c r="DO34" i="11" s="1"/>
  <c r="DN34" i="11" a="1"/>
  <c r="DN34" i="11" s="1"/>
  <c r="DM34" i="11" a="1"/>
  <c r="DM34" i="11" s="1"/>
  <c r="DL34" i="11" a="1"/>
  <c r="DL34" i="11" s="1"/>
  <c r="DK34" i="11" a="1"/>
  <c r="DK34" i="11" s="1"/>
  <c r="DJ34" i="11"/>
  <c r="DJ34" i="11" a="1"/>
  <c r="DI34" i="11" a="1"/>
  <c r="DI34" i="11" s="1"/>
  <c r="DH34" i="11" a="1"/>
  <c r="DH34" i="11" s="1"/>
  <c r="DG34" i="11" a="1"/>
  <c r="DG34" i="11" s="1"/>
  <c r="DF34" i="11" a="1"/>
  <c r="DF34" i="11" s="1"/>
  <c r="DE34" i="11" a="1"/>
  <c r="DE34" i="11" s="1"/>
  <c r="DD34" i="11"/>
  <c r="DD34" i="11" a="1"/>
  <c r="DC34" i="11" a="1"/>
  <c r="DC34" i="11" s="1"/>
  <c r="DB34" i="11" a="1"/>
  <c r="DB34" i="11" s="1"/>
  <c r="DA34" i="11" a="1"/>
  <c r="DA34" i="11" s="1"/>
  <c r="CZ34" i="11"/>
  <c r="CZ34" i="11" a="1"/>
  <c r="CY34" i="11" a="1"/>
  <c r="CY34" i="11" s="1"/>
  <c r="CX34" i="11" a="1"/>
  <c r="CX34" i="11" s="1"/>
  <c r="CW34" i="11" a="1"/>
  <c r="CW34" i="11" s="1"/>
  <c r="CV34" i="11" a="1"/>
  <c r="CV34" i="11" s="1"/>
  <c r="CU34" i="11" a="1"/>
  <c r="CU34" i="11" s="1"/>
  <c r="CT34" i="11"/>
  <c r="CT34" i="11" a="1"/>
  <c r="CS34" i="11" a="1"/>
  <c r="CS34" i="11" s="1"/>
  <c r="CR34" i="11" a="1"/>
  <c r="CR34" i="11" s="1"/>
  <c r="CQ34" i="11" a="1"/>
  <c r="CQ34" i="11" s="1"/>
  <c r="CP34" i="11" a="1"/>
  <c r="CP34" i="11" s="1"/>
  <c r="CO34" i="11" a="1"/>
  <c r="CO34" i="11" s="1"/>
  <c r="CN34" i="11"/>
  <c r="CN34" i="11" a="1"/>
  <c r="CM34" i="11" a="1"/>
  <c r="CM34" i="11" s="1"/>
  <c r="CL34" i="11" a="1"/>
  <c r="CL34" i="11" s="1"/>
  <c r="CK34" i="11" a="1"/>
  <c r="CK34" i="11" s="1"/>
  <c r="CJ34" i="11"/>
  <c r="CJ34" i="11" a="1"/>
  <c r="CI34" i="11" a="1"/>
  <c r="CI34" i="11" s="1"/>
  <c r="CH34" i="11" a="1"/>
  <c r="CH34" i="11" s="1"/>
  <c r="CG34" i="11" a="1"/>
  <c r="CG34" i="11" s="1"/>
  <c r="CF34" i="11" a="1"/>
  <c r="CF34" i="11" s="1"/>
  <c r="CE34" i="11" a="1"/>
  <c r="CE34" i="11" s="1"/>
  <c r="CD34" i="11"/>
  <c r="CD34" i="11" a="1"/>
  <c r="CC34" i="11" a="1"/>
  <c r="CC34" i="11" s="1"/>
  <c r="CB34" i="11" a="1"/>
  <c r="CB34" i="11" s="1"/>
  <c r="CA34" i="11" a="1"/>
  <c r="CA34" i="11" s="1"/>
  <c r="BZ34" i="11" a="1"/>
  <c r="BZ34" i="11" s="1"/>
  <c r="BY34" i="11" a="1"/>
  <c r="BY34" i="11" s="1"/>
  <c r="BX34" i="11" a="1"/>
  <c r="BX34" i="11" s="1"/>
  <c r="BW34" i="11" a="1"/>
  <c r="BW34" i="11" s="1"/>
  <c r="BV34" i="11" a="1"/>
  <c r="BV34" i="11" s="1"/>
  <c r="BU34" i="11" a="1"/>
  <c r="BU34" i="11" s="1"/>
  <c r="BT34" i="11"/>
  <c r="BT34" i="11" a="1"/>
  <c r="BS34" i="11" a="1"/>
  <c r="BS34" i="11" s="1"/>
  <c r="BR34" i="11" a="1"/>
  <c r="BR34" i="11" s="1"/>
  <c r="BQ34" i="11" a="1"/>
  <c r="BQ34" i="11" s="1"/>
  <c r="BP34" i="11" a="1"/>
  <c r="BP34" i="11" s="1"/>
  <c r="BO34" i="11" a="1"/>
  <c r="BO34" i="11" s="1"/>
  <c r="BN34" i="11" a="1"/>
  <c r="BN34" i="11" s="1"/>
  <c r="BM34" i="11" a="1"/>
  <c r="BM34" i="11" s="1"/>
  <c r="BL34" i="11" a="1"/>
  <c r="BL34" i="11" s="1"/>
  <c r="BK34" i="11" a="1"/>
  <c r="BK34" i="11" s="1"/>
  <c r="BJ34" i="11" a="1"/>
  <c r="BJ34" i="11" s="1"/>
  <c r="BI34" i="11" a="1"/>
  <c r="BI34" i="11" s="1"/>
  <c r="BH34" i="11"/>
  <c r="BH34" i="11" a="1"/>
  <c r="BG34" i="11" a="1"/>
  <c r="BG34" i="11" s="1"/>
  <c r="BF34" i="11" a="1"/>
  <c r="BF34" i="11" s="1"/>
  <c r="BE34" i="11" a="1"/>
  <c r="BE34" i="11" s="1"/>
  <c r="BD34" i="11" a="1"/>
  <c r="BD34" i="11" s="1"/>
  <c r="BC34" i="11" a="1"/>
  <c r="BC34" i="11" s="1"/>
  <c r="BB34" i="11" a="1"/>
  <c r="BB34" i="11" s="1"/>
  <c r="BA34" i="11" a="1"/>
  <c r="BA34" i="11" s="1"/>
  <c r="AZ34" i="11" a="1"/>
  <c r="AZ34" i="11" s="1"/>
  <c r="AY34" i="11" a="1"/>
  <c r="AY34" i="11" s="1"/>
  <c r="AX34" i="11"/>
  <c r="AX34" i="11" a="1"/>
  <c r="AW34" i="11" a="1"/>
  <c r="AW34" i="11" s="1"/>
  <c r="AV34" i="11" a="1"/>
  <c r="AV34" i="11" s="1"/>
  <c r="AU34" i="11" a="1"/>
  <c r="AU34" i="11" s="1"/>
  <c r="AT34" i="11" a="1"/>
  <c r="AT34" i="11" s="1"/>
  <c r="AS34" i="11" a="1"/>
  <c r="AS34" i="11" s="1"/>
  <c r="AR34" i="11"/>
  <c r="AR34" i="11" a="1"/>
  <c r="AQ34" i="11" a="1"/>
  <c r="AQ34" i="11" s="1"/>
  <c r="AP34" i="11" a="1"/>
  <c r="AP34" i="11" s="1"/>
  <c r="AO34" i="11" a="1"/>
  <c r="AO34" i="11" s="1"/>
  <c r="AN34" i="11"/>
  <c r="AN34" i="11" a="1"/>
  <c r="AM34" i="11" a="1"/>
  <c r="AM34" i="11" s="1"/>
  <c r="AL34" i="11" a="1"/>
  <c r="AL34" i="11" s="1"/>
  <c r="AK34" i="11" a="1"/>
  <c r="AK34" i="11" s="1"/>
  <c r="AJ34" i="11" a="1"/>
  <c r="AJ34" i="11" s="1"/>
  <c r="AI34" i="11" a="1"/>
  <c r="AI34" i="11" s="1"/>
  <c r="AH34" i="11"/>
  <c r="AH34" i="11" a="1"/>
  <c r="AG34" i="11" a="1"/>
  <c r="AG34" i="11" s="1"/>
  <c r="AF34" i="11" a="1"/>
  <c r="AF34" i="11" s="1"/>
  <c r="AE34" i="11" a="1"/>
  <c r="AE34" i="11" s="1"/>
  <c r="AD34" i="11" a="1"/>
  <c r="AD34" i="11" s="1"/>
  <c r="AC34" i="11" a="1"/>
  <c r="AC34" i="11" s="1"/>
  <c r="AB34" i="11"/>
  <c r="AB34" i="11" a="1"/>
  <c r="Z34" i="11" a="1"/>
  <c r="Z34" i="11" s="1"/>
  <c r="Y34" i="11" a="1"/>
  <c r="Y34" i="11" s="1"/>
  <c r="X34" i="11" a="1"/>
  <c r="X34" i="11" s="1"/>
  <c r="W34" i="11"/>
  <c r="W34" i="11" a="1"/>
  <c r="V34" i="11" a="1"/>
  <c r="V34" i="11" s="1"/>
  <c r="U34" i="11" a="1"/>
  <c r="U34" i="11" s="1"/>
  <c r="T34" i="11" a="1"/>
  <c r="T34" i="11" s="1"/>
  <c r="S34" i="11" a="1"/>
  <c r="S34" i="11" s="1"/>
  <c r="R34" i="11" a="1"/>
  <c r="R34" i="11" s="1"/>
  <c r="Q34" i="11"/>
  <c r="Q34" i="11" a="1"/>
  <c r="P34" i="11" a="1"/>
  <c r="P34" i="11" s="1"/>
  <c r="O34" i="11" a="1"/>
  <c r="O34" i="11" s="1"/>
  <c r="N34" i="11" a="1"/>
  <c r="N34" i="11" s="1"/>
  <c r="M34" i="11" a="1"/>
  <c r="M34" i="11" s="1"/>
  <c r="L34" i="11" a="1"/>
  <c r="L34" i="11" s="1"/>
  <c r="K34" i="11" a="1"/>
  <c r="K34" i="11" s="1"/>
  <c r="J34" i="11" a="1"/>
  <c r="J34" i="11" s="1"/>
  <c r="I34" i="11" a="1"/>
  <c r="I34" i="11" s="1"/>
  <c r="H34" i="11" a="1"/>
  <c r="H34" i="11" s="1"/>
  <c r="G34" i="11" a="1"/>
  <c r="G34" i="11" s="1"/>
  <c r="F34" i="11" a="1"/>
  <c r="F34" i="11" s="1"/>
  <c r="E34" i="11" a="1"/>
  <c r="E34" i="11" s="1"/>
  <c r="D34" i="11" a="1"/>
  <c r="D34" i="11" s="1"/>
  <c r="C34" i="11"/>
  <c r="C34" i="11" a="1"/>
  <c r="EH33" i="11" a="1"/>
  <c r="EH33" i="11" s="1"/>
  <c r="EG33" i="11" a="1"/>
  <c r="EG33" i="11" s="1"/>
  <c r="EF33" i="11" a="1"/>
  <c r="EF33" i="11" s="1"/>
  <c r="EE33" i="11" a="1"/>
  <c r="EE33" i="11" s="1"/>
  <c r="ED33" i="11" a="1"/>
  <c r="ED33" i="11" s="1"/>
  <c r="EC33" i="11" a="1"/>
  <c r="EC33" i="11" s="1"/>
  <c r="EB33" i="11"/>
  <c r="EB33" i="11" a="1"/>
  <c r="EA33" i="11" a="1"/>
  <c r="EA33" i="11" s="1"/>
  <c r="DZ33" i="11" a="1"/>
  <c r="DZ33" i="11" s="1"/>
  <c r="DY33" i="11" a="1"/>
  <c r="DY33" i="11" s="1"/>
  <c r="DX33" i="11" a="1"/>
  <c r="DX33" i="11" s="1"/>
  <c r="DW33" i="11" a="1"/>
  <c r="DW33" i="11" s="1"/>
  <c r="DV33" i="11" a="1"/>
  <c r="DV33" i="11" s="1"/>
  <c r="DU33" i="11" a="1"/>
  <c r="DU33" i="11" s="1"/>
  <c r="DT33" i="11" a="1"/>
  <c r="DT33" i="11" s="1"/>
  <c r="DS33" i="11" a="1"/>
  <c r="DS33" i="11" s="1"/>
  <c r="DR33" i="11" a="1"/>
  <c r="DR33" i="11" s="1"/>
  <c r="DQ33" i="11" a="1"/>
  <c r="DQ33" i="11" s="1"/>
  <c r="DP33" i="11"/>
  <c r="DP33" i="11" a="1"/>
  <c r="DO33" i="11" a="1"/>
  <c r="DO33" i="11" s="1"/>
  <c r="DN33" i="11" a="1"/>
  <c r="DN33" i="11" s="1"/>
  <c r="DM33" i="11" a="1"/>
  <c r="DM33" i="11" s="1"/>
  <c r="DL33" i="11" a="1"/>
  <c r="DL33" i="11" s="1"/>
  <c r="DK33" i="11" a="1"/>
  <c r="DK33" i="11" s="1"/>
  <c r="DJ33" i="11" a="1"/>
  <c r="DJ33" i="11" s="1"/>
  <c r="DI33" i="11" a="1"/>
  <c r="DI33" i="11" s="1"/>
  <c r="DH33" i="11" a="1"/>
  <c r="DH33" i="11" s="1"/>
  <c r="DG33" i="11" a="1"/>
  <c r="DG33" i="11" s="1"/>
  <c r="DF33" i="11" a="1"/>
  <c r="DF33" i="11" s="1"/>
  <c r="DE33" i="11" a="1"/>
  <c r="DE33" i="11" s="1"/>
  <c r="DD33" i="11" a="1"/>
  <c r="DD33" i="11" s="1"/>
  <c r="DC33" i="11" a="1"/>
  <c r="DC33" i="11" s="1"/>
  <c r="DB33" i="11" a="1"/>
  <c r="DB33" i="11" s="1"/>
  <c r="DA33" i="11" a="1"/>
  <c r="DA33" i="11" s="1"/>
  <c r="CZ33" i="11" a="1"/>
  <c r="CZ33" i="11" s="1"/>
  <c r="CY33" i="11" a="1"/>
  <c r="CY33" i="11" s="1"/>
  <c r="CX33" i="11" a="1"/>
  <c r="CX33" i="11" s="1"/>
  <c r="CW33" i="11" a="1"/>
  <c r="CW33" i="11" s="1"/>
  <c r="CV33" i="11" a="1"/>
  <c r="CV33" i="11" s="1"/>
  <c r="CU33" i="11" a="1"/>
  <c r="CU33" i="11" s="1"/>
  <c r="CT33" i="11" a="1"/>
  <c r="CT33" i="11" s="1"/>
  <c r="CS33" i="11" a="1"/>
  <c r="CS33" i="11" s="1"/>
  <c r="CR33" i="11" a="1"/>
  <c r="CR33" i="11" s="1"/>
  <c r="CQ33" i="11" a="1"/>
  <c r="CQ33" i="11" s="1"/>
  <c r="CP33" i="11"/>
  <c r="CP33" i="11" a="1"/>
  <c r="CO33" i="11" a="1"/>
  <c r="CO33" i="11" s="1"/>
  <c r="CN33" i="11"/>
  <c r="CN33" i="11" a="1"/>
  <c r="CM33" i="11" a="1"/>
  <c r="CM33" i="11" s="1"/>
  <c r="CL33" i="11" a="1"/>
  <c r="CL33" i="11" s="1"/>
  <c r="CK33" i="11" a="1"/>
  <c r="CK33" i="11" s="1"/>
  <c r="CJ33" i="11"/>
  <c r="CJ33" i="11" a="1"/>
  <c r="CI33" i="11" a="1"/>
  <c r="CI33" i="11" s="1"/>
  <c r="CH33" i="11"/>
  <c r="CH33" i="11" a="1"/>
  <c r="CG33" i="11" a="1"/>
  <c r="CG33" i="11" s="1"/>
  <c r="CF33" i="11" a="1"/>
  <c r="CF33" i="11" s="1"/>
  <c r="CE33" i="11" a="1"/>
  <c r="CE33" i="11" s="1"/>
  <c r="CD33" i="11" a="1"/>
  <c r="CD33" i="11" s="1"/>
  <c r="CC33" i="11" a="1"/>
  <c r="CC33" i="11" s="1"/>
  <c r="CB33" i="11"/>
  <c r="CB33" i="11" a="1"/>
  <c r="CA33" i="11" a="1"/>
  <c r="CA33" i="11" s="1"/>
  <c r="BZ33" i="11" a="1"/>
  <c r="BZ33" i="11" s="1"/>
  <c r="BY33" i="11" a="1"/>
  <c r="BY33" i="11" s="1"/>
  <c r="BX33" i="11" a="1"/>
  <c r="BX33" i="11" s="1"/>
  <c r="BW33" i="11" a="1"/>
  <c r="BW33" i="11" s="1"/>
  <c r="BV33" i="11" a="1"/>
  <c r="BV33" i="11" s="1"/>
  <c r="BU33" i="11" a="1"/>
  <c r="BU33" i="11" s="1"/>
  <c r="BT33" i="11" a="1"/>
  <c r="BT33" i="11" s="1"/>
  <c r="BS33" i="11" a="1"/>
  <c r="BS33" i="11" s="1"/>
  <c r="BR33" i="11" a="1"/>
  <c r="BR33" i="11" s="1"/>
  <c r="BQ33" i="11" a="1"/>
  <c r="BQ33" i="11" s="1"/>
  <c r="BP33" i="11"/>
  <c r="BP33" i="11" a="1"/>
  <c r="BO33" i="11" a="1"/>
  <c r="BO33" i="11" s="1"/>
  <c r="BN33" i="11" a="1"/>
  <c r="BN33" i="11" s="1"/>
  <c r="BM33" i="11" a="1"/>
  <c r="BM33" i="11" s="1"/>
  <c r="BL33" i="11" a="1"/>
  <c r="BL33" i="11" s="1"/>
  <c r="BK33" i="11" a="1"/>
  <c r="BK33" i="11" s="1"/>
  <c r="BJ33" i="11"/>
  <c r="BJ33" i="11" a="1"/>
  <c r="BI33" i="11" a="1"/>
  <c r="BI33" i="11" s="1"/>
  <c r="BH33" i="11" a="1"/>
  <c r="BH33" i="11" s="1"/>
  <c r="BG33" i="11" a="1"/>
  <c r="BG33" i="11" s="1"/>
  <c r="BF33" i="11" a="1"/>
  <c r="BF33" i="11" s="1"/>
  <c r="BE33" i="11" a="1"/>
  <c r="BE33" i="11" s="1"/>
  <c r="BD33" i="11"/>
  <c r="BD33" i="11" a="1"/>
  <c r="BC33" i="11" a="1"/>
  <c r="BC33" i="11" s="1"/>
  <c r="BB33" i="11" a="1"/>
  <c r="BB33" i="11" s="1"/>
  <c r="BA33" i="11" a="1"/>
  <c r="BA33" i="11" s="1"/>
  <c r="AZ33" i="11" a="1"/>
  <c r="AZ33" i="11" s="1"/>
  <c r="AY33" i="11" a="1"/>
  <c r="AY33" i="11" s="1"/>
  <c r="AX33" i="11" a="1"/>
  <c r="AX33" i="11" s="1"/>
  <c r="AW33" i="11" a="1"/>
  <c r="AW33" i="11" s="1"/>
  <c r="AV33" i="11" a="1"/>
  <c r="AV33" i="11" s="1"/>
  <c r="AU33" i="11" a="1"/>
  <c r="AU33" i="11" s="1"/>
  <c r="AT33" i="11" a="1"/>
  <c r="AT33" i="11" s="1"/>
  <c r="AS33" i="11" a="1"/>
  <c r="AS33" i="11" s="1"/>
  <c r="AR33" i="11"/>
  <c r="AR33" i="11" a="1"/>
  <c r="AQ33" i="11" a="1"/>
  <c r="AQ33" i="11" s="1"/>
  <c r="AP33" i="11" a="1"/>
  <c r="AP33" i="11" s="1"/>
  <c r="AO33" i="11" a="1"/>
  <c r="AO33" i="11" s="1"/>
  <c r="AN33" i="11"/>
  <c r="AN33" i="11" a="1"/>
  <c r="AM33" i="11" a="1"/>
  <c r="AM33" i="11" s="1"/>
  <c r="AL33" i="11" a="1"/>
  <c r="AL33" i="11" s="1"/>
  <c r="AK33" i="11" a="1"/>
  <c r="AK33" i="11" s="1"/>
  <c r="AJ33" i="11" a="1"/>
  <c r="AJ33" i="11" s="1"/>
  <c r="AI33" i="11" a="1"/>
  <c r="AI33" i="11" s="1"/>
  <c r="AH33" i="11" a="1"/>
  <c r="AH33" i="11" s="1"/>
  <c r="AG33" i="11" a="1"/>
  <c r="AG33" i="11" s="1"/>
  <c r="AF33" i="11" a="1"/>
  <c r="AF33" i="11" s="1"/>
  <c r="AE33" i="11" a="1"/>
  <c r="AE33" i="11" s="1"/>
  <c r="AD33" i="11" a="1"/>
  <c r="AD33" i="11" s="1"/>
  <c r="AC33" i="11" a="1"/>
  <c r="AC33" i="11" s="1"/>
  <c r="AB33" i="11" a="1"/>
  <c r="AB33" i="11" s="1"/>
  <c r="AA33" i="11" a="1"/>
  <c r="AA33" i="11" s="1"/>
  <c r="Y33" i="11" a="1"/>
  <c r="Y33" i="11" s="1"/>
  <c r="X33" i="11" a="1"/>
  <c r="X33" i="11" s="1"/>
  <c r="W33" i="11"/>
  <c r="W33" i="11" a="1"/>
  <c r="V33" i="11" a="1"/>
  <c r="V33" i="11" s="1"/>
  <c r="U33" i="11" a="1"/>
  <c r="U33" i="11" s="1"/>
  <c r="T33" i="11" a="1"/>
  <c r="T33" i="11" s="1"/>
  <c r="S33" i="11" a="1"/>
  <c r="S33" i="11" s="1"/>
  <c r="R33" i="11" a="1"/>
  <c r="R33" i="11" s="1"/>
  <c r="Q33" i="11" a="1"/>
  <c r="Q33" i="11" s="1"/>
  <c r="P33" i="11" a="1"/>
  <c r="P33" i="11" s="1"/>
  <c r="O33" i="11" a="1"/>
  <c r="O33" i="11" s="1"/>
  <c r="N33" i="11" a="1"/>
  <c r="N33" i="11" s="1"/>
  <c r="M33" i="11" a="1"/>
  <c r="M33" i="11" s="1"/>
  <c r="L33" i="11" a="1"/>
  <c r="L33" i="11" s="1"/>
  <c r="K33" i="11"/>
  <c r="K33" i="11" a="1"/>
  <c r="J33" i="11" a="1"/>
  <c r="J33" i="11" s="1"/>
  <c r="I33" i="11" a="1"/>
  <c r="I33" i="11" s="1"/>
  <c r="H33" i="11" a="1"/>
  <c r="H33" i="11" s="1"/>
  <c r="G33" i="11"/>
  <c r="G33" i="11" a="1"/>
  <c r="F33" i="11" a="1"/>
  <c r="F33" i="11" s="1"/>
  <c r="E33" i="11" a="1"/>
  <c r="E33" i="11" s="1"/>
  <c r="D33" i="11" a="1"/>
  <c r="D33" i="11" s="1"/>
  <c r="C33" i="11" a="1"/>
  <c r="C33" i="11" s="1"/>
  <c r="EH32" i="11" a="1"/>
  <c r="EH32" i="11" s="1"/>
  <c r="EG32" i="11" a="1"/>
  <c r="EG32" i="11" s="1"/>
  <c r="EF32" i="11" a="1"/>
  <c r="EF32" i="11" s="1"/>
  <c r="EE32" i="11" a="1"/>
  <c r="EE32" i="11" s="1"/>
  <c r="ED32" i="11" a="1"/>
  <c r="ED32" i="11" s="1"/>
  <c r="EC32" i="11" a="1"/>
  <c r="EC32" i="11" s="1"/>
  <c r="EB32" i="11" a="1"/>
  <c r="EB32" i="11" s="1"/>
  <c r="EA32" i="11" a="1"/>
  <c r="EA32" i="11" s="1"/>
  <c r="DZ32" i="11" a="1"/>
  <c r="DZ32" i="11" s="1"/>
  <c r="DY32" i="11" a="1"/>
  <c r="DY32" i="11" s="1"/>
  <c r="DX32" i="11"/>
  <c r="DX32" i="11" a="1"/>
  <c r="DW32" i="11" a="1"/>
  <c r="DW32" i="11" s="1"/>
  <c r="DV32" i="11" a="1"/>
  <c r="DV32" i="11" s="1"/>
  <c r="DU32" i="11" a="1"/>
  <c r="DU32" i="11" s="1"/>
  <c r="DT32" i="11" a="1"/>
  <c r="DT32" i="11" s="1"/>
  <c r="DS32" i="11" a="1"/>
  <c r="DS32" i="11" s="1"/>
  <c r="DR32" i="11" a="1"/>
  <c r="DR32" i="11" s="1"/>
  <c r="DQ32" i="11" a="1"/>
  <c r="DQ32" i="11" s="1"/>
  <c r="DP32" i="11" a="1"/>
  <c r="DP32" i="11" s="1"/>
  <c r="DO32" i="11" a="1"/>
  <c r="DO32" i="11" s="1"/>
  <c r="DN32" i="11" a="1"/>
  <c r="DN32" i="11" s="1"/>
  <c r="DM32" i="11" a="1"/>
  <c r="DM32" i="11" s="1"/>
  <c r="DL32" i="11" a="1"/>
  <c r="DL32" i="11" s="1"/>
  <c r="DK32" i="11" a="1"/>
  <c r="DK32" i="11" s="1"/>
  <c r="DJ32" i="11" a="1"/>
  <c r="DJ32" i="11" s="1"/>
  <c r="DI32" i="11" a="1"/>
  <c r="DI32" i="11" s="1"/>
  <c r="DH32" i="11"/>
  <c r="DH32" i="11" a="1"/>
  <c r="DG32" i="11" a="1"/>
  <c r="DG32" i="11" s="1"/>
  <c r="DF32" i="11" a="1"/>
  <c r="DF32" i="11" s="1"/>
  <c r="DE32" i="11" a="1"/>
  <c r="DE32" i="11" s="1"/>
  <c r="DD32" i="11"/>
  <c r="DD32" i="11" a="1"/>
  <c r="DC32" i="11" a="1"/>
  <c r="DC32" i="11" s="1"/>
  <c r="DB32" i="11" a="1"/>
  <c r="DB32" i="11" s="1"/>
  <c r="DA32" i="11" a="1"/>
  <c r="DA32" i="11" s="1"/>
  <c r="CZ32" i="11" a="1"/>
  <c r="CZ32" i="11" s="1"/>
  <c r="CY32" i="11" a="1"/>
  <c r="CY32" i="11" s="1"/>
  <c r="CX32" i="11" a="1"/>
  <c r="CX32" i="11" s="1"/>
  <c r="CW32" i="11" a="1"/>
  <c r="CW32" i="11" s="1"/>
  <c r="CV32" i="11" a="1"/>
  <c r="CV32" i="11" s="1"/>
  <c r="CU32" i="11" a="1"/>
  <c r="CU32" i="11" s="1"/>
  <c r="CT32" i="11" a="1"/>
  <c r="CT32" i="11" s="1"/>
  <c r="CS32" i="11" a="1"/>
  <c r="CS32" i="11" s="1"/>
  <c r="CR32" i="11"/>
  <c r="CR32" i="11" a="1"/>
  <c r="CQ32" i="11" a="1"/>
  <c r="CQ32" i="11" s="1"/>
  <c r="CP32" i="11" a="1"/>
  <c r="CP32" i="11" s="1"/>
  <c r="CO32" i="11" a="1"/>
  <c r="CO32" i="11" s="1"/>
  <c r="CN32" i="11" a="1"/>
  <c r="CN32" i="11" s="1"/>
  <c r="CM32" i="11" a="1"/>
  <c r="CM32" i="11" s="1"/>
  <c r="CL32" i="11" a="1"/>
  <c r="CL32" i="11" s="1"/>
  <c r="CK32" i="11" a="1"/>
  <c r="CK32" i="11" s="1"/>
  <c r="CJ32" i="11" a="1"/>
  <c r="CJ32" i="11" s="1"/>
  <c r="CI32" i="11" a="1"/>
  <c r="CI32" i="11" s="1"/>
  <c r="CH32" i="11" a="1"/>
  <c r="CH32" i="11" s="1"/>
  <c r="CG32" i="11" a="1"/>
  <c r="CG32" i="11" s="1"/>
  <c r="CF32" i="11" a="1"/>
  <c r="CF32" i="11" s="1"/>
  <c r="CE32" i="11" a="1"/>
  <c r="CE32" i="11" s="1"/>
  <c r="CD32" i="11" a="1"/>
  <c r="CD32" i="11" s="1"/>
  <c r="CC32" i="11" a="1"/>
  <c r="CC32" i="11" s="1"/>
  <c r="CB32" i="11"/>
  <c r="CB32" i="11" a="1"/>
  <c r="CA32" i="11" a="1"/>
  <c r="CA32" i="11" s="1"/>
  <c r="BZ32" i="11" a="1"/>
  <c r="BZ32" i="11" s="1"/>
  <c r="BY32" i="11" a="1"/>
  <c r="BY32" i="11" s="1"/>
  <c r="BX32" i="11"/>
  <c r="BX32" i="11" a="1"/>
  <c r="BW32" i="11" a="1"/>
  <c r="BW32" i="11" s="1"/>
  <c r="BV32" i="11" a="1"/>
  <c r="BV32" i="11" s="1"/>
  <c r="BU32" i="11" a="1"/>
  <c r="BU32" i="11" s="1"/>
  <c r="BT32" i="11" a="1"/>
  <c r="BT32" i="11" s="1"/>
  <c r="BS32" i="11" a="1"/>
  <c r="BS32" i="11" s="1"/>
  <c r="BR32" i="11" a="1"/>
  <c r="BR32" i="11" s="1"/>
  <c r="BQ32" i="11" a="1"/>
  <c r="BQ32" i="11" s="1"/>
  <c r="BP32" i="11" a="1"/>
  <c r="BP32" i="11" s="1"/>
  <c r="BO32" i="11" a="1"/>
  <c r="BO32" i="11" s="1"/>
  <c r="BN32" i="11" a="1"/>
  <c r="BN32" i="11" s="1"/>
  <c r="BM32" i="11" a="1"/>
  <c r="BM32" i="11" s="1"/>
  <c r="BL32" i="11"/>
  <c r="BL32" i="11" a="1"/>
  <c r="BK32" i="11" a="1"/>
  <c r="BK32" i="11" s="1"/>
  <c r="BJ32" i="11" a="1"/>
  <c r="BJ32" i="11" s="1"/>
  <c r="BI32" i="11" a="1"/>
  <c r="BI32" i="11" s="1"/>
  <c r="BH32" i="11" a="1"/>
  <c r="BH32" i="11" s="1"/>
  <c r="BG32" i="11" a="1"/>
  <c r="BG32" i="11" s="1"/>
  <c r="BF32" i="11" a="1"/>
  <c r="BF32" i="11" s="1"/>
  <c r="BE32" i="11" a="1"/>
  <c r="BE32" i="11" s="1"/>
  <c r="BD32" i="11" a="1"/>
  <c r="BD32" i="11" s="1"/>
  <c r="BC32" i="11" a="1"/>
  <c r="BC32" i="11" s="1"/>
  <c r="BB32" i="11" a="1"/>
  <c r="BB32" i="11" s="1"/>
  <c r="BA32" i="11" a="1"/>
  <c r="BA32" i="11" s="1"/>
  <c r="AZ32" i="11" a="1"/>
  <c r="AZ32" i="11" s="1"/>
  <c r="AY32" i="11" a="1"/>
  <c r="AY32" i="11" s="1"/>
  <c r="AX32" i="11" a="1"/>
  <c r="AX32" i="11" s="1"/>
  <c r="AW32" i="11" a="1"/>
  <c r="AW32" i="11" s="1"/>
  <c r="AV32" i="11"/>
  <c r="AV32" i="11" a="1"/>
  <c r="AU32" i="11" a="1"/>
  <c r="AU32" i="11" s="1"/>
  <c r="AT32" i="11" a="1"/>
  <c r="AT32" i="11" s="1"/>
  <c r="AS32" i="11" a="1"/>
  <c r="AS32" i="11" s="1"/>
  <c r="AR32" i="11"/>
  <c r="AR32" i="11" a="1"/>
  <c r="AQ32" i="11" a="1"/>
  <c r="AQ32" i="11" s="1"/>
  <c r="AP32" i="11" a="1"/>
  <c r="AP32" i="11" s="1"/>
  <c r="AO32" i="11" a="1"/>
  <c r="AO32" i="11" s="1"/>
  <c r="AN32" i="11" a="1"/>
  <c r="AN32" i="11" s="1"/>
  <c r="AM32" i="11" a="1"/>
  <c r="AM32" i="11" s="1"/>
  <c r="AL32" i="11" a="1"/>
  <c r="AL32" i="11" s="1"/>
  <c r="AK32" i="11" a="1"/>
  <c r="AK32" i="11" s="1"/>
  <c r="AJ32" i="11" a="1"/>
  <c r="AJ32" i="11" s="1"/>
  <c r="AI32" i="11" a="1"/>
  <c r="AI32" i="11" s="1"/>
  <c r="AH32" i="11" a="1"/>
  <c r="AH32" i="11" s="1"/>
  <c r="AG32" i="11" a="1"/>
  <c r="AG32" i="11" s="1"/>
  <c r="AF32" i="11"/>
  <c r="AF32" i="11" a="1"/>
  <c r="AE32" i="11" a="1"/>
  <c r="AE32" i="11" s="1"/>
  <c r="AD32" i="11" a="1"/>
  <c r="AD32" i="11" s="1"/>
  <c r="AC32" i="11" a="1"/>
  <c r="AC32" i="11" s="1"/>
  <c r="AB32" i="11" a="1"/>
  <c r="AB32" i="11" s="1"/>
  <c r="AA32" i="11" a="1"/>
  <c r="AA32" i="11" s="1"/>
  <c r="Z32" i="11" a="1"/>
  <c r="Z32" i="11" s="1"/>
  <c r="X32" i="11" a="1"/>
  <c r="X32" i="11" s="1"/>
  <c r="W32" i="11"/>
  <c r="W32" i="11" a="1"/>
  <c r="V32" i="11" a="1"/>
  <c r="V32" i="11" s="1"/>
  <c r="U32" i="11" a="1"/>
  <c r="U32" i="11" s="1"/>
  <c r="T32" i="11" a="1"/>
  <c r="T32" i="11" s="1"/>
  <c r="S32" i="11" a="1"/>
  <c r="S32" i="11" s="1"/>
  <c r="R32" i="11" a="1"/>
  <c r="R32" i="11" s="1"/>
  <c r="Q32" i="11" a="1"/>
  <c r="Q32" i="11" s="1"/>
  <c r="P32" i="11" a="1"/>
  <c r="P32" i="11" s="1"/>
  <c r="O32" i="11"/>
  <c r="O32" i="11" a="1"/>
  <c r="N32" i="11" a="1"/>
  <c r="N32" i="11" s="1"/>
  <c r="M32" i="11" a="1"/>
  <c r="M32" i="11" s="1"/>
  <c r="L32" i="11" a="1"/>
  <c r="L32" i="11" s="1"/>
  <c r="K32" i="11"/>
  <c r="K32" i="11" a="1"/>
  <c r="J32" i="11" a="1"/>
  <c r="J32" i="11" s="1"/>
  <c r="I32" i="11" a="1"/>
  <c r="I32" i="11" s="1"/>
  <c r="H32" i="11" a="1"/>
  <c r="H32" i="11" s="1"/>
  <c r="G32" i="11" a="1"/>
  <c r="G32" i="11" s="1"/>
  <c r="F32" i="11" a="1"/>
  <c r="F32" i="11" s="1"/>
  <c r="E32" i="11" a="1"/>
  <c r="E32" i="11" s="1"/>
  <c r="D32" i="11" a="1"/>
  <c r="D32" i="11" s="1"/>
  <c r="C32" i="11" a="1"/>
  <c r="C32" i="11" s="1"/>
  <c r="EH31" i="11" a="1"/>
  <c r="EH31" i="11" s="1"/>
  <c r="EG31" i="11" a="1"/>
  <c r="EG31" i="11" s="1"/>
  <c r="EF31" i="11" a="1"/>
  <c r="EF31" i="11" s="1"/>
  <c r="EE31" i="11" a="1"/>
  <c r="EE31" i="11" s="1"/>
  <c r="ED31" i="11" a="1"/>
  <c r="ED31" i="11" s="1"/>
  <c r="EC31" i="11" a="1"/>
  <c r="EC31" i="11" s="1"/>
  <c r="EB31" i="11" a="1"/>
  <c r="EB31" i="11" s="1"/>
  <c r="EA31" i="11" a="1"/>
  <c r="EA31" i="11" s="1"/>
  <c r="DZ31" i="11" a="1"/>
  <c r="DZ31" i="11" s="1"/>
  <c r="DY31" i="11" a="1"/>
  <c r="DY31" i="11" s="1"/>
  <c r="DX31" i="11"/>
  <c r="DX31" i="11" a="1"/>
  <c r="DW31" i="11" a="1"/>
  <c r="DW31" i="11" s="1"/>
  <c r="DV31" i="11" a="1"/>
  <c r="DV31" i="11" s="1"/>
  <c r="DU31" i="11" a="1"/>
  <c r="DU31" i="11" s="1"/>
  <c r="DT31" i="11"/>
  <c r="DT31" i="11" a="1"/>
  <c r="DS31" i="11" a="1"/>
  <c r="DS31" i="11" s="1"/>
  <c r="DR31" i="11" a="1"/>
  <c r="DR31" i="11" s="1"/>
  <c r="DQ31" i="11" a="1"/>
  <c r="DQ31" i="11" s="1"/>
  <c r="DP31" i="11" a="1"/>
  <c r="DP31" i="11" s="1"/>
  <c r="DO31" i="11" a="1"/>
  <c r="DO31" i="11" s="1"/>
  <c r="DN31" i="11" a="1"/>
  <c r="DN31" i="11" s="1"/>
  <c r="DM31" i="11" a="1"/>
  <c r="DM31" i="11" s="1"/>
  <c r="DL31" i="11"/>
  <c r="DL31" i="11" a="1"/>
  <c r="DK31" i="11" a="1"/>
  <c r="DK31" i="11" s="1"/>
  <c r="DJ31" i="11" a="1"/>
  <c r="DJ31" i="11" s="1"/>
  <c r="DI31" i="11" a="1"/>
  <c r="DI31" i="11" s="1"/>
  <c r="DH31" i="11" a="1"/>
  <c r="DH31" i="11" s="1"/>
  <c r="DG31" i="11" a="1"/>
  <c r="DG31" i="11" s="1"/>
  <c r="DF31" i="11" a="1"/>
  <c r="DF31" i="11" s="1"/>
  <c r="DE31" i="11" a="1"/>
  <c r="DE31" i="11" s="1"/>
  <c r="DD31" i="11"/>
  <c r="DD31" i="11" a="1"/>
  <c r="DC31" i="11" a="1"/>
  <c r="DC31" i="11" s="1"/>
  <c r="DB31" i="11" a="1"/>
  <c r="DB31" i="11" s="1"/>
  <c r="DA31" i="11" a="1"/>
  <c r="DA31" i="11" s="1"/>
  <c r="CZ31" i="11" a="1"/>
  <c r="CZ31" i="11" s="1"/>
  <c r="CY31" i="11" a="1"/>
  <c r="CY31" i="11" s="1"/>
  <c r="CX31" i="11" a="1"/>
  <c r="CX31" i="11" s="1"/>
  <c r="CW31" i="11" a="1"/>
  <c r="CW31" i="11" s="1"/>
  <c r="CV31" i="11"/>
  <c r="CV31" i="11" a="1"/>
  <c r="CU31" i="11" a="1"/>
  <c r="CU31" i="11" s="1"/>
  <c r="CT31" i="11" a="1"/>
  <c r="CT31" i="11" s="1"/>
  <c r="CS31" i="11" a="1"/>
  <c r="CS31" i="11" s="1"/>
  <c r="CR31" i="11"/>
  <c r="CR31" i="11" a="1"/>
  <c r="CQ31" i="11" a="1"/>
  <c r="CQ31" i="11" s="1"/>
  <c r="CP31" i="11" a="1"/>
  <c r="CP31" i="11" s="1"/>
  <c r="CO31" i="11" a="1"/>
  <c r="CO31" i="11" s="1"/>
  <c r="CN31" i="11" a="1"/>
  <c r="CN31" i="11" s="1"/>
  <c r="CM31" i="11" a="1"/>
  <c r="CM31" i="11" s="1"/>
  <c r="CL31" i="11" a="1"/>
  <c r="CL31" i="11" s="1"/>
  <c r="CK31" i="11" a="1"/>
  <c r="CK31" i="11" s="1"/>
  <c r="CJ31" i="11" a="1"/>
  <c r="CJ31" i="11" s="1"/>
  <c r="CI31" i="11" a="1"/>
  <c r="CI31" i="11" s="1"/>
  <c r="CH31" i="11" a="1"/>
  <c r="CH31" i="11" s="1"/>
  <c r="CG31" i="11" a="1"/>
  <c r="CG31" i="11" s="1"/>
  <c r="CF31" i="11"/>
  <c r="CF31" i="11" a="1"/>
  <c r="CE31" i="11" a="1"/>
  <c r="CE31" i="11" s="1"/>
  <c r="CD31" i="11" a="1"/>
  <c r="CD31" i="11" s="1"/>
  <c r="CC31" i="11" a="1"/>
  <c r="CC31" i="11" s="1"/>
  <c r="CB31" i="11"/>
  <c r="CB31" i="11" a="1"/>
  <c r="CA31" i="11" a="1"/>
  <c r="CA31" i="11" s="1"/>
  <c r="BZ31" i="11" a="1"/>
  <c r="BZ31" i="11" s="1"/>
  <c r="BY31" i="11" a="1"/>
  <c r="BY31" i="11" s="1"/>
  <c r="BX31" i="11"/>
  <c r="BX31" i="11" a="1"/>
  <c r="BW31" i="11" a="1"/>
  <c r="BW31" i="11" s="1"/>
  <c r="BV31" i="11" a="1"/>
  <c r="BV31" i="11" s="1"/>
  <c r="BU31" i="11" a="1"/>
  <c r="BU31" i="11" s="1"/>
  <c r="BT31" i="11" a="1"/>
  <c r="BT31" i="11" s="1"/>
  <c r="BS31" i="11" a="1"/>
  <c r="BS31" i="11" s="1"/>
  <c r="BR31" i="11" a="1"/>
  <c r="BR31" i="11" s="1"/>
  <c r="BQ31" i="11" a="1"/>
  <c r="BQ31" i="11" s="1"/>
  <c r="BP31" i="11" a="1"/>
  <c r="BP31" i="11" s="1"/>
  <c r="BO31" i="11" a="1"/>
  <c r="BO31" i="11" s="1"/>
  <c r="BN31" i="11" a="1"/>
  <c r="BN31" i="11" s="1"/>
  <c r="BM31" i="11" a="1"/>
  <c r="BM31" i="11" s="1"/>
  <c r="BL31" i="11"/>
  <c r="BL31" i="11" a="1"/>
  <c r="BK31" i="11" a="1"/>
  <c r="BK31" i="11" s="1"/>
  <c r="BJ31" i="11" a="1"/>
  <c r="BJ31" i="11" s="1"/>
  <c r="BI31" i="11" a="1"/>
  <c r="BI31" i="11" s="1"/>
  <c r="BH31" i="11"/>
  <c r="BH31" i="11" a="1"/>
  <c r="BG31" i="11" a="1"/>
  <c r="BG31" i="11" s="1"/>
  <c r="BF31" i="11" a="1"/>
  <c r="BF31" i="11" s="1"/>
  <c r="BE31" i="11" a="1"/>
  <c r="BE31" i="11" s="1"/>
  <c r="BD31" i="11" a="1"/>
  <c r="BD31" i="11" s="1"/>
  <c r="BC31" i="11" a="1"/>
  <c r="BC31" i="11" s="1"/>
  <c r="BB31" i="11" a="1"/>
  <c r="BB31" i="11" s="1"/>
  <c r="BA31" i="11" a="1"/>
  <c r="BA31" i="11" s="1"/>
  <c r="AZ31" i="11"/>
  <c r="AZ31" i="11" a="1"/>
  <c r="AY31" i="11" a="1"/>
  <c r="AY31" i="11" s="1"/>
  <c r="AX31" i="11" a="1"/>
  <c r="AX31" i="11" s="1"/>
  <c r="AW31" i="11" a="1"/>
  <c r="AW31" i="11" s="1"/>
  <c r="AV31" i="11" a="1"/>
  <c r="AV31" i="11" s="1"/>
  <c r="AU31" i="11" a="1"/>
  <c r="AU31" i="11" s="1"/>
  <c r="AT31" i="11" a="1"/>
  <c r="AT31" i="11" s="1"/>
  <c r="AS31" i="11" a="1"/>
  <c r="AS31" i="11" s="1"/>
  <c r="AR31" i="11"/>
  <c r="AR31" i="11" a="1"/>
  <c r="AQ31" i="11" a="1"/>
  <c r="AQ31" i="11" s="1"/>
  <c r="AP31" i="11" a="1"/>
  <c r="AP31" i="11" s="1"/>
  <c r="AO31" i="11" a="1"/>
  <c r="AO31" i="11" s="1"/>
  <c r="AN31" i="11" a="1"/>
  <c r="AN31" i="11" s="1"/>
  <c r="AM31" i="11" a="1"/>
  <c r="AM31" i="11" s="1"/>
  <c r="AL31" i="11" a="1"/>
  <c r="AL31" i="11" s="1"/>
  <c r="AK31" i="11" a="1"/>
  <c r="AK31" i="11" s="1"/>
  <c r="AJ31" i="11"/>
  <c r="AJ31" i="11" a="1"/>
  <c r="AI31" i="11" a="1"/>
  <c r="AI31" i="11" s="1"/>
  <c r="AH31" i="11" a="1"/>
  <c r="AH31" i="11" s="1"/>
  <c r="AG31" i="11" a="1"/>
  <c r="AG31" i="11" s="1"/>
  <c r="AF31" i="11"/>
  <c r="AF31" i="11" a="1"/>
  <c r="AE31" i="11" a="1"/>
  <c r="AE31" i="11" s="1"/>
  <c r="AD31" i="11" a="1"/>
  <c r="AD31" i="11" s="1"/>
  <c r="AC31" i="11" a="1"/>
  <c r="AC31" i="11" s="1"/>
  <c r="AB31" i="11" a="1"/>
  <c r="AB31" i="11" s="1"/>
  <c r="AA31" i="11" a="1"/>
  <c r="AA31" i="11" s="1"/>
  <c r="Z31" i="11" a="1"/>
  <c r="Z31" i="11" s="1"/>
  <c r="Y31" i="11" a="1"/>
  <c r="Y31" i="11" s="1"/>
  <c r="W31" i="11" a="1"/>
  <c r="W31" i="11" s="1"/>
  <c r="V31" i="11" a="1"/>
  <c r="V31" i="11" s="1"/>
  <c r="U31" i="11" a="1"/>
  <c r="U31" i="11" s="1"/>
  <c r="T31" i="11" a="1"/>
  <c r="T31" i="11" s="1"/>
  <c r="S31" i="11"/>
  <c r="S31" i="11" a="1"/>
  <c r="R31" i="11" a="1"/>
  <c r="R31" i="11" s="1"/>
  <c r="Q31" i="11" a="1"/>
  <c r="Q31" i="11" s="1"/>
  <c r="P31" i="11" a="1"/>
  <c r="P31" i="11" s="1"/>
  <c r="O31" i="11"/>
  <c r="O31" i="11" a="1"/>
  <c r="N31" i="11" a="1"/>
  <c r="N31" i="11" s="1"/>
  <c r="M31" i="11" a="1"/>
  <c r="M31" i="11" s="1"/>
  <c r="L31" i="11" a="1"/>
  <c r="L31" i="11" s="1"/>
  <c r="K31" i="11"/>
  <c r="K31" i="11" a="1"/>
  <c r="J31" i="11" a="1"/>
  <c r="J31" i="11" s="1"/>
  <c r="I31" i="11" a="1"/>
  <c r="I31" i="11" s="1"/>
  <c r="H31" i="11" a="1"/>
  <c r="H31" i="11" s="1"/>
  <c r="G31" i="11" a="1"/>
  <c r="G31" i="11" s="1"/>
  <c r="F31" i="11" a="1"/>
  <c r="F31" i="11" s="1"/>
  <c r="E31" i="11" a="1"/>
  <c r="E31" i="11" s="1"/>
  <c r="D31" i="11" a="1"/>
  <c r="D31" i="11" s="1"/>
  <c r="C31" i="11" a="1"/>
  <c r="C31" i="11" s="1"/>
  <c r="EH30" i="11"/>
  <c r="EH30" i="11" a="1"/>
  <c r="EG30" i="11" a="1"/>
  <c r="EG30" i="11" s="1"/>
  <c r="EF30" i="11"/>
  <c r="EF30" i="11" a="1"/>
  <c r="EE30" i="11" a="1"/>
  <c r="EE30" i="11" s="1"/>
  <c r="ED30" i="11" a="1"/>
  <c r="ED30" i="11" s="1"/>
  <c r="EC30" i="11" a="1"/>
  <c r="EC30" i="11" s="1"/>
  <c r="EB30" i="11" a="1"/>
  <c r="EB30" i="11" s="1"/>
  <c r="EA30" i="11" a="1"/>
  <c r="EA30" i="11" s="1"/>
  <c r="DZ30" i="11"/>
  <c r="DZ30" i="11" a="1"/>
  <c r="DY30" i="11" a="1"/>
  <c r="DY30" i="11" s="1"/>
  <c r="DX30" i="11" a="1"/>
  <c r="DX30" i="11" s="1"/>
  <c r="DW30" i="11" a="1"/>
  <c r="DW30" i="11" s="1"/>
  <c r="DV30" i="11" a="1"/>
  <c r="DV30" i="11" s="1"/>
  <c r="DU30" i="11" a="1"/>
  <c r="DU30" i="11" s="1"/>
  <c r="DT30" i="11" a="1"/>
  <c r="DT30" i="11" s="1"/>
  <c r="DS30" i="11" a="1"/>
  <c r="DS30" i="11" s="1"/>
  <c r="DR30" i="11" a="1"/>
  <c r="DR30" i="11" s="1"/>
  <c r="DQ30" i="11" a="1"/>
  <c r="DQ30" i="11" s="1"/>
  <c r="DP30" i="11" a="1"/>
  <c r="DP30" i="11" s="1"/>
  <c r="DO30" i="11" a="1"/>
  <c r="DO30" i="11" s="1"/>
  <c r="DN30" i="11" a="1"/>
  <c r="DN30" i="11" s="1"/>
  <c r="DM30" i="11" a="1"/>
  <c r="DM30" i="11" s="1"/>
  <c r="DL30" i="11" a="1"/>
  <c r="DL30" i="11" s="1"/>
  <c r="DK30" i="11" a="1"/>
  <c r="DK30" i="11" s="1"/>
  <c r="DJ30" i="11" a="1"/>
  <c r="DJ30" i="11" s="1"/>
  <c r="DI30" i="11" a="1"/>
  <c r="DI30" i="11" s="1"/>
  <c r="DH30" i="11" a="1"/>
  <c r="DH30" i="11" s="1"/>
  <c r="DG30" i="11" a="1"/>
  <c r="DG30" i="11" s="1"/>
  <c r="DF30" i="11" a="1"/>
  <c r="DF30" i="11" s="1"/>
  <c r="DE30" i="11" a="1"/>
  <c r="DE30" i="11" s="1"/>
  <c r="DD30" i="11" a="1"/>
  <c r="DD30" i="11" s="1"/>
  <c r="DC30" i="11" a="1"/>
  <c r="DC30" i="11" s="1"/>
  <c r="DB30" i="11" a="1"/>
  <c r="DB30" i="11" s="1"/>
  <c r="DA30" i="11" a="1"/>
  <c r="DA30" i="11" s="1"/>
  <c r="CZ30" i="11" a="1"/>
  <c r="CZ30" i="11" s="1"/>
  <c r="CY30" i="11" a="1"/>
  <c r="CY30" i="11" s="1"/>
  <c r="CX30" i="11" a="1"/>
  <c r="CX30" i="11" s="1"/>
  <c r="CW30" i="11" a="1"/>
  <c r="CW30" i="11" s="1"/>
  <c r="CV30" i="11" a="1"/>
  <c r="CV30" i="11" s="1"/>
  <c r="CU30" i="11" a="1"/>
  <c r="CU30" i="11" s="1"/>
  <c r="CT30" i="11" a="1"/>
  <c r="CT30" i="11" s="1"/>
  <c r="CS30" i="11" a="1"/>
  <c r="CS30" i="11" s="1"/>
  <c r="CR30" i="11" a="1"/>
  <c r="CR30" i="11" s="1"/>
  <c r="CQ30" i="11" a="1"/>
  <c r="CQ30" i="11" s="1"/>
  <c r="CP30" i="11" a="1"/>
  <c r="CP30" i="11" s="1"/>
  <c r="CO30" i="11" a="1"/>
  <c r="CO30" i="11" s="1"/>
  <c r="CN30" i="11" a="1"/>
  <c r="CN30" i="11" s="1"/>
  <c r="CM30" i="11" a="1"/>
  <c r="CM30" i="11" s="1"/>
  <c r="CL30" i="11" a="1"/>
  <c r="CL30" i="11" s="1"/>
  <c r="CK30" i="11" a="1"/>
  <c r="CK30" i="11" s="1"/>
  <c r="CJ30" i="11" a="1"/>
  <c r="CJ30" i="11" s="1"/>
  <c r="CI30" i="11" a="1"/>
  <c r="CI30" i="11" s="1"/>
  <c r="CH30" i="11" a="1"/>
  <c r="CH30" i="11" s="1"/>
  <c r="CG30" i="11" a="1"/>
  <c r="CG30" i="11" s="1"/>
  <c r="CF30" i="11" a="1"/>
  <c r="CF30" i="11" s="1"/>
  <c r="CE30" i="11" a="1"/>
  <c r="CE30" i="11" s="1"/>
  <c r="CD30" i="11" a="1"/>
  <c r="CD30" i="11" s="1"/>
  <c r="CC30" i="11" a="1"/>
  <c r="CC30" i="11" s="1"/>
  <c r="CB30" i="11" a="1"/>
  <c r="CB30" i="11" s="1"/>
  <c r="CA30" i="11" a="1"/>
  <c r="CA30" i="11" s="1"/>
  <c r="BZ30" i="11" a="1"/>
  <c r="BZ30" i="11" s="1"/>
  <c r="BY30" i="11" a="1"/>
  <c r="BY30" i="11" s="1"/>
  <c r="BX30" i="11" a="1"/>
  <c r="BX30" i="11" s="1"/>
  <c r="BW30" i="11" a="1"/>
  <c r="BW30" i="11" s="1"/>
  <c r="BV30" i="11" a="1"/>
  <c r="BV30" i="11" s="1"/>
  <c r="BU30" i="11" a="1"/>
  <c r="BU30" i="11" s="1"/>
  <c r="BT30" i="11" a="1"/>
  <c r="BT30" i="11" s="1"/>
  <c r="BS30" i="11" a="1"/>
  <c r="BS30" i="11" s="1"/>
  <c r="BR30" i="11" a="1"/>
  <c r="BR30" i="11" s="1"/>
  <c r="BQ30" i="11" a="1"/>
  <c r="BQ30" i="11" s="1"/>
  <c r="BP30" i="11" a="1"/>
  <c r="BP30" i="11" s="1"/>
  <c r="BO30" i="11" a="1"/>
  <c r="BO30" i="11" s="1"/>
  <c r="BN30" i="11" a="1"/>
  <c r="BN30" i="11" s="1"/>
  <c r="BM30" i="11" a="1"/>
  <c r="BM30" i="11" s="1"/>
  <c r="BL30" i="11" a="1"/>
  <c r="BL30" i="11" s="1"/>
  <c r="BK30" i="11" a="1"/>
  <c r="BK30" i="11" s="1"/>
  <c r="BJ30" i="11" a="1"/>
  <c r="BJ30" i="11" s="1"/>
  <c r="BI30" i="11" a="1"/>
  <c r="BI30" i="11" s="1"/>
  <c r="BH30" i="11" a="1"/>
  <c r="BH30" i="11" s="1"/>
  <c r="BG30" i="11" a="1"/>
  <c r="BG30" i="11" s="1"/>
  <c r="BF30" i="11" a="1"/>
  <c r="BF30" i="11" s="1"/>
  <c r="BE30" i="11" a="1"/>
  <c r="BE30" i="11" s="1"/>
  <c r="BD30" i="11" a="1"/>
  <c r="BD30" i="11" s="1"/>
  <c r="BC30" i="11" a="1"/>
  <c r="BC30" i="11" s="1"/>
  <c r="BB30" i="11" a="1"/>
  <c r="BB30" i="11" s="1"/>
  <c r="BA30" i="11" a="1"/>
  <c r="BA30" i="11" s="1"/>
  <c r="AZ30" i="11" a="1"/>
  <c r="AZ30" i="11" s="1"/>
  <c r="AY30" i="11" a="1"/>
  <c r="AY30" i="11" s="1"/>
  <c r="AX30" i="11" a="1"/>
  <c r="AX30" i="11" s="1"/>
  <c r="AW30" i="11" a="1"/>
  <c r="AW30" i="11" s="1"/>
  <c r="AV30" i="11" a="1"/>
  <c r="AV30" i="11" s="1"/>
  <c r="AU30" i="11" a="1"/>
  <c r="AU30" i="11" s="1"/>
  <c r="AT30" i="11" a="1"/>
  <c r="AT30" i="11" s="1"/>
  <c r="AS30" i="11" a="1"/>
  <c r="AS30" i="11" s="1"/>
  <c r="AR30" i="11" a="1"/>
  <c r="AR30" i="11" s="1"/>
  <c r="AQ30" i="11" a="1"/>
  <c r="AQ30" i="11" s="1"/>
  <c r="AP30" i="11" a="1"/>
  <c r="AP30" i="11" s="1"/>
  <c r="AO30" i="11" a="1"/>
  <c r="AO30" i="11" s="1"/>
  <c r="AN30" i="11" a="1"/>
  <c r="AN30" i="11" s="1"/>
  <c r="AM30" i="11" a="1"/>
  <c r="AM30" i="11" s="1"/>
  <c r="AL30" i="11" a="1"/>
  <c r="AL30" i="11" s="1"/>
  <c r="AK30" i="11" a="1"/>
  <c r="AK30" i="11" s="1"/>
  <c r="AJ30" i="11" a="1"/>
  <c r="AJ30" i="11" s="1"/>
  <c r="AI30" i="11" a="1"/>
  <c r="AI30" i="11" s="1"/>
  <c r="AH30" i="11" a="1"/>
  <c r="AH30" i="11" s="1"/>
  <c r="AG30" i="11" a="1"/>
  <c r="AG30" i="11" s="1"/>
  <c r="AF30" i="11" a="1"/>
  <c r="AF30" i="11" s="1"/>
  <c r="AE30" i="11" a="1"/>
  <c r="AE30" i="11" s="1"/>
  <c r="AD30" i="11" a="1"/>
  <c r="AD30" i="11" s="1"/>
  <c r="AC30" i="11" a="1"/>
  <c r="AC30" i="11" s="1"/>
  <c r="AB30" i="11" a="1"/>
  <c r="AB30" i="11" s="1"/>
  <c r="AA30" i="11" a="1"/>
  <c r="AA30" i="11" s="1"/>
  <c r="Z30" i="11" a="1"/>
  <c r="Z30" i="11" s="1"/>
  <c r="Y30" i="11" a="1"/>
  <c r="Y30" i="11" s="1"/>
  <c r="X30" i="11" a="1"/>
  <c r="X30" i="11" s="1"/>
  <c r="V30" i="11" a="1"/>
  <c r="V30" i="11" s="1"/>
  <c r="U30" i="11" a="1"/>
  <c r="U30" i="11" s="1"/>
  <c r="T30" i="11" a="1"/>
  <c r="T30" i="11" s="1"/>
  <c r="S30" i="11" a="1"/>
  <c r="S30" i="11" s="1"/>
  <c r="R30" i="11" a="1"/>
  <c r="R30" i="11" s="1"/>
  <c r="Q30" i="11" a="1"/>
  <c r="Q30" i="11" s="1"/>
  <c r="P30" i="11" a="1"/>
  <c r="P30" i="11" s="1"/>
  <c r="O30" i="11" a="1"/>
  <c r="O30" i="11" s="1"/>
  <c r="N30" i="11" a="1"/>
  <c r="N30" i="11" s="1"/>
  <c r="M30" i="11" a="1"/>
  <c r="M30" i="11" s="1"/>
  <c r="L30" i="11" a="1"/>
  <c r="L30" i="11" s="1"/>
  <c r="K30" i="11" a="1"/>
  <c r="K30" i="11" s="1"/>
  <c r="J30" i="11" a="1"/>
  <c r="J30" i="11" s="1"/>
  <c r="I30" i="11" a="1"/>
  <c r="I30" i="11" s="1"/>
  <c r="H30" i="11" a="1"/>
  <c r="H30" i="11" s="1"/>
  <c r="G30" i="11" a="1"/>
  <c r="G30" i="11" s="1"/>
  <c r="F30" i="11" a="1"/>
  <c r="F30" i="11" s="1"/>
  <c r="E30" i="11" a="1"/>
  <c r="E30" i="11" s="1"/>
  <c r="D30" i="11" a="1"/>
  <c r="D30" i="11" s="1"/>
  <c r="C30" i="11" a="1"/>
  <c r="C30" i="11" s="1"/>
  <c r="EH29" i="11" a="1"/>
  <c r="EH29" i="11" s="1"/>
  <c r="EG29" i="11" a="1"/>
  <c r="EG29" i="11" s="1"/>
  <c r="EF29" i="11" a="1"/>
  <c r="EF29" i="11" s="1"/>
  <c r="EE29" i="11" a="1"/>
  <c r="EE29" i="11" s="1"/>
  <c r="ED29" i="11" a="1"/>
  <c r="ED29" i="11" s="1"/>
  <c r="EC29" i="11" a="1"/>
  <c r="EC29" i="11" s="1"/>
  <c r="EB29" i="11" a="1"/>
  <c r="EB29" i="11" s="1"/>
  <c r="EA29" i="11" a="1"/>
  <c r="EA29" i="11" s="1"/>
  <c r="DZ29" i="11" a="1"/>
  <c r="DZ29" i="11" s="1"/>
  <c r="DY29" i="11" a="1"/>
  <c r="DY29" i="11" s="1"/>
  <c r="DX29" i="11" a="1"/>
  <c r="DX29" i="11" s="1"/>
  <c r="DW29" i="11" a="1"/>
  <c r="DW29" i="11" s="1"/>
  <c r="DV29" i="11" a="1"/>
  <c r="DV29" i="11" s="1"/>
  <c r="DU29" i="11" a="1"/>
  <c r="DU29" i="11" s="1"/>
  <c r="DT29" i="11" a="1"/>
  <c r="DT29" i="11" s="1"/>
  <c r="DS29" i="11" a="1"/>
  <c r="DS29" i="11" s="1"/>
  <c r="DR29" i="11" a="1"/>
  <c r="DR29" i="11" s="1"/>
  <c r="DQ29" i="11" a="1"/>
  <c r="DQ29" i="11" s="1"/>
  <c r="DP29" i="11" a="1"/>
  <c r="DP29" i="11" s="1"/>
  <c r="DO29" i="11" a="1"/>
  <c r="DO29" i="11" s="1"/>
  <c r="DN29" i="11" a="1"/>
  <c r="DN29" i="11" s="1"/>
  <c r="DM29" i="11" a="1"/>
  <c r="DM29" i="11" s="1"/>
  <c r="DL29" i="11" a="1"/>
  <c r="DL29" i="11" s="1"/>
  <c r="DK29" i="11" a="1"/>
  <c r="DK29" i="11" s="1"/>
  <c r="DJ29" i="11" a="1"/>
  <c r="DJ29" i="11" s="1"/>
  <c r="DI29" i="11" a="1"/>
  <c r="DI29" i="11" s="1"/>
  <c r="DH29" i="11" a="1"/>
  <c r="DH29" i="11" s="1"/>
  <c r="DG29" i="11" a="1"/>
  <c r="DG29" i="11" s="1"/>
  <c r="DF29" i="11" a="1"/>
  <c r="DF29" i="11" s="1"/>
  <c r="DE29" i="11" a="1"/>
  <c r="DE29" i="11" s="1"/>
  <c r="DD29" i="11" a="1"/>
  <c r="DD29" i="11" s="1"/>
  <c r="DC29" i="11" a="1"/>
  <c r="DC29" i="11" s="1"/>
  <c r="DB29" i="11" a="1"/>
  <c r="DB29" i="11" s="1"/>
  <c r="DA29" i="11" a="1"/>
  <c r="DA29" i="11" s="1"/>
  <c r="CZ29" i="11" a="1"/>
  <c r="CZ29" i="11" s="1"/>
  <c r="CY29" i="11" a="1"/>
  <c r="CY29" i="11" s="1"/>
  <c r="CX29" i="11" a="1"/>
  <c r="CX29" i="11" s="1"/>
  <c r="CW29" i="11" a="1"/>
  <c r="CW29" i="11" s="1"/>
  <c r="CV29" i="11" a="1"/>
  <c r="CV29" i="11" s="1"/>
  <c r="CU29" i="11" a="1"/>
  <c r="CU29" i="11" s="1"/>
  <c r="CT29" i="11" a="1"/>
  <c r="CT29" i="11" s="1"/>
  <c r="CS29" i="11" a="1"/>
  <c r="CS29" i="11" s="1"/>
  <c r="CR29" i="11" a="1"/>
  <c r="CR29" i="11" s="1"/>
  <c r="CQ29" i="11" a="1"/>
  <c r="CQ29" i="11" s="1"/>
  <c r="CP29" i="11" a="1"/>
  <c r="CP29" i="11" s="1"/>
  <c r="CO29" i="11" a="1"/>
  <c r="CO29" i="11" s="1"/>
  <c r="CN29" i="11" a="1"/>
  <c r="CN29" i="11" s="1"/>
  <c r="CM29" i="11" a="1"/>
  <c r="CM29" i="11" s="1"/>
  <c r="CL29" i="11" a="1"/>
  <c r="CL29" i="11" s="1"/>
  <c r="CK29" i="11" a="1"/>
  <c r="CK29" i="11" s="1"/>
  <c r="CJ29" i="11" a="1"/>
  <c r="CJ29" i="11" s="1"/>
  <c r="CI29" i="11" a="1"/>
  <c r="CI29" i="11" s="1"/>
  <c r="CH29" i="11" a="1"/>
  <c r="CH29" i="11" s="1"/>
  <c r="CG29" i="11" a="1"/>
  <c r="CG29" i="11" s="1"/>
  <c r="CF29" i="11" a="1"/>
  <c r="CF29" i="11" s="1"/>
  <c r="CE29" i="11" a="1"/>
  <c r="CE29" i="11" s="1"/>
  <c r="CD29" i="11" a="1"/>
  <c r="CD29" i="11" s="1"/>
  <c r="CC29" i="11" a="1"/>
  <c r="CC29" i="11" s="1"/>
  <c r="CB29" i="11" a="1"/>
  <c r="CB29" i="11" s="1"/>
  <c r="CA29" i="11" a="1"/>
  <c r="CA29" i="11" s="1"/>
  <c r="BZ29" i="11" a="1"/>
  <c r="BZ29" i="11" s="1"/>
  <c r="BY29" i="11" a="1"/>
  <c r="BY29" i="11" s="1"/>
  <c r="BX29" i="11" a="1"/>
  <c r="BX29" i="11" s="1"/>
  <c r="BW29" i="11" a="1"/>
  <c r="BW29" i="11" s="1"/>
  <c r="BV29" i="11" a="1"/>
  <c r="BV29" i="11" s="1"/>
  <c r="BU29" i="11" a="1"/>
  <c r="BU29" i="11" s="1"/>
  <c r="BT29" i="11" a="1"/>
  <c r="BT29" i="11" s="1"/>
  <c r="BS29" i="11" a="1"/>
  <c r="BS29" i="11" s="1"/>
  <c r="BR29" i="11" a="1"/>
  <c r="BR29" i="11" s="1"/>
  <c r="BQ29" i="11" a="1"/>
  <c r="BQ29" i="11" s="1"/>
  <c r="BP29" i="11" a="1"/>
  <c r="BP29" i="11" s="1"/>
  <c r="BO29" i="11" a="1"/>
  <c r="BO29" i="11" s="1"/>
  <c r="BN29" i="11" a="1"/>
  <c r="BN29" i="11" s="1"/>
  <c r="BM29" i="11" a="1"/>
  <c r="BM29" i="11" s="1"/>
  <c r="BL29" i="11" a="1"/>
  <c r="BL29" i="11" s="1"/>
  <c r="BK29" i="11" a="1"/>
  <c r="BK29" i="11" s="1"/>
  <c r="BJ29" i="11" a="1"/>
  <c r="BJ29" i="11" s="1"/>
  <c r="BI29" i="11" a="1"/>
  <c r="BI29" i="11" s="1"/>
  <c r="BH29" i="11" a="1"/>
  <c r="BH29" i="11" s="1"/>
  <c r="BG29" i="11" a="1"/>
  <c r="BG29" i="11" s="1"/>
  <c r="BF29" i="11" a="1"/>
  <c r="BF29" i="11" s="1"/>
  <c r="BE29" i="11" a="1"/>
  <c r="BE29" i="11" s="1"/>
  <c r="BD29" i="11" a="1"/>
  <c r="BD29" i="11" s="1"/>
  <c r="BC29" i="11" a="1"/>
  <c r="BC29" i="11" s="1"/>
  <c r="BB29" i="11" a="1"/>
  <c r="BB29" i="11" s="1"/>
  <c r="BA29" i="11" a="1"/>
  <c r="BA29" i="11" s="1"/>
  <c r="AZ29" i="11" a="1"/>
  <c r="AZ29" i="11" s="1"/>
  <c r="AY29" i="11" a="1"/>
  <c r="AY29" i="11" s="1"/>
  <c r="AX29" i="11" a="1"/>
  <c r="AX29" i="11" s="1"/>
  <c r="AW29" i="11" a="1"/>
  <c r="AW29" i="11" s="1"/>
  <c r="AV29" i="11" a="1"/>
  <c r="AV29" i="11" s="1"/>
  <c r="AU29" i="11" a="1"/>
  <c r="AU29" i="11" s="1"/>
  <c r="AT29" i="11" a="1"/>
  <c r="AT29" i="11" s="1"/>
  <c r="AS29" i="11" a="1"/>
  <c r="AS29" i="11" s="1"/>
  <c r="AR29" i="11" a="1"/>
  <c r="AR29" i="11" s="1"/>
  <c r="AQ29" i="11" a="1"/>
  <c r="AQ29" i="11" s="1"/>
  <c r="AP29" i="11" a="1"/>
  <c r="AP29" i="11" s="1"/>
  <c r="AO29" i="11" a="1"/>
  <c r="AO29" i="11" s="1"/>
  <c r="AN29" i="11" a="1"/>
  <c r="AN29" i="11" s="1"/>
  <c r="AM29" i="11" a="1"/>
  <c r="AM29" i="11" s="1"/>
  <c r="AL29" i="11" a="1"/>
  <c r="AL29" i="11" s="1"/>
  <c r="AK29" i="11" a="1"/>
  <c r="AK29" i="11" s="1"/>
  <c r="AJ29" i="11" a="1"/>
  <c r="AJ29" i="11" s="1"/>
  <c r="AI29" i="11" a="1"/>
  <c r="AI29" i="11" s="1"/>
  <c r="AH29" i="11" a="1"/>
  <c r="AH29" i="11" s="1"/>
  <c r="AG29" i="11" a="1"/>
  <c r="AG29" i="11" s="1"/>
  <c r="AF29" i="11" a="1"/>
  <c r="AF29" i="11" s="1"/>
  <c r="AE29" i="11" a="1"/>
  <c r="AE29" i="11" s="1"/>
  <c r="AD29" i="11" a="1"/>
  <c r="AD29" i="11" s="1"/>
  <c r="AC29" i="11" a="1"/>
  <c r="AC29" i="11" s="1"/>
  <c r="AB29" i="11" a="1"/>
  <c r="AB29" i="11" s="1"/>
  <c r="AA29" i="11" a="1"/>
  <c r="AA29" i="11" s="1"/>
  <c r="Z29" i="11" a="1"/>
  <c r="Z29" i="11" s="1"/>
  <c r="Y29" i="11" a="1"/>
  <c r="Y29" i="11" s="1"/>
  <c r="X29" i="11" a="1"/>
  <c r="X29" i="11" s="1"/>
  <c r="W29" i="11" a="1"/>
  <c r="W29" i="11" s="1"/>
  <c r="U29" i="11" a="1"/>
  <c r="U29" i="11" s="1"/>
  <c r="T29" i="11" a="1"/>
  <c r="T29" i="11" s="1"/>
  <c r="S29" i="11" a="1"/>
  <c r="S29" i="11" s="1"/>
  <c r="R29" i="11" a="1"/>
  <c r="R29" i="11" s="1"/>
  <c r="Q29" i="11" a="1"/>
  <c r="Q29" i="11" s="1"/>
  <c r="P29" i="11" a="1"/>
  <c r="P29" i="11" s="1"/>
  <c r="O29" i="11" a="1"/>
  <c r="O29" i="11" s="1"/>
  <c r="N29" i="11" a="1"/>
  <c r="N29" i="11" s="1"/>
  <c r="M29" i="11" a="1"/>
  <c r="M29" i="11" s="1"/>
  <c r="L29" i="11" a="1"/>
  <c r="L29" i="11" s="1"/>
  <c r="K29" i="11" a="1"/>
  <c r="K29" i="11" s="1"/>
  <c r="J29" i="11" a="1"/>
  <c r="J29" i="11" s="1"/>
  <c r="I29" i="11" a="1"/>
  <c r="I29" i="11" s="1"/>
  <c r="H29" i="11" a="1"/>
  <c r="H29" i="11" s="1"/>
  <c r="G29" i="11" a="1"/>
  <c r="G29" i="11" s="1"/>
  <c r="F29" i="11" a="1"/>
  <c r="F29" i="11" s="1"/>
  <c r="E29" i="11" a="1"/>
  <c r="E29" i="11" s="1"/>
  <c r="D29" i="11" a="1"/>
  <c r="D29" i="11" s="1"/>
  <c r="C29" i="11" a="1"/>
  <c r="C29" i="11" s="1"/>
  <c r="EH28" i="11" a="1"/>
  <c r="EH28" i="11" s="1"/>
  <c r="EG28" i="11" a="1"/>
  <c r="EG28" i="11" s="1"/>
  <c r="EF28" i="11" a="1"/>
  <c r="EF28" i="11" s="1"/>
  <c r="EE28" i="11" a="1"/>
  <c r="EE28" i="11" s="1"/>
  <c r="ED28" i="11" a="1"/>
  <c r="ED28" i="11" s="1"/>
  <c r="EC28" i="11" a="1"/>
  <c r="EC28" i="11" s="1"/>
  <c r="EB28" i="11" a="1"/>
  <c r="EB28" i="11" s="1"/>
  <c r="EA28" i="11" a="1"/>
  <c r="EA28" i="11" s="1"/>
  <c r="DZ28" i="11" a="1"/>
  <c r="DZ28" i="11" s="1"/>
  <c r="DY28" i="11" a="1"/>
  <c r="DY28" i="11" s="1"/>
  <c r="DX28" i="11" a="1"/>
  <c r="DX28" i="11" s="1"/>
  <c r="DW28" i="11" a="1"/>
  <c r="DW28" i="11" s="1"/>
  <c r="DV28" i="11" a="1"/>
  <c r="DV28" i="11" s="1"/>
  <c r="DU28" i="11" a="1"/>
  <c r="DU28" i="11" s="1"/>
  <c r="DT28" i="11" a="1"/>
  <c r="DT28" i="11" s="1"/>
  <c r="DS28" i="11" a="1"/>
  <c r="DS28" i="11" s="1"/>
  <c r="DR28" i="11" a="1"/>
  <c r="DR28" i="11" s="1"/>
  <c r="DQ28" i="11" a="1"/>
  <c r="DQ28" i="11" s="1"/>
  <c r="DP28" i="11" a="1"/>
  <c r="DP28" i="11" s="1"/>
  <c r="DO28" i="11" a="1"/>
  <c r="DO28" i="11" s="1"/>
  <c r="DN28" i="11" a="1"/>
  <c r="DN28" i="11" s="1"/>
  <c r="DM28" i="11" a="1"/>
  <c r="DM28" i="11" s="1"/>
  <c r="DL28" i="11" a="1"/>
  <c r="DL28" i="11" s="1"/>
  <c r="DK28" i="11" a="1"/>
  <c r="DK28" i="11" s="1"/>
  <c r="DJ28" i="11" a="1"/>
  <c r="DJ28" i="11" s="1"/>
  <c r="DI28" i="11" a="1"/>
  <c r="DI28" i="11" s="1"/>
  <c r="DH28" i="11" a="1"/>
  <c r="DH28" i="11" s="1"/>
  <c r="DG28" i="11" a="1"/>
  <c r="DG28" i="11" s="1"/>
  <c r="DF28" i="11" a="1"/>
  <c r="DF28" i="11" s="1"/>
  <c r="DE28" i="11" a="1"/>
  <c r="DE28" i="11" s="1"/>
  <c r="DD28" i="11" a="1"/>
  <c r="DD28" i="11" s="1"/>
  <c r="DC28" i="11" a="1"/>
  <c r="DC28" i="11" s="1"/>
  <c r="DB28" i="11" a="1"/>
  <c r="DB28" i="11" s="1"/>
  <c r="DA28" i="11" a="1"/>
  <c r="DA28" i="11" s="1"/>
  <c r="CZ28" i="11" a="1"/>
  <c r="CZ28" i="11" s="1"/>
  <c r="CY28" i="11" a="1"/>
  <c r="CY28" i="11" s="1"/>
  <c r="CX28" i="11" a="1"/>
  <c r="CX28" i="11" s="1"/>
  <c r="CW28" i="11" a="1"/>
  <c r="CW28" i="11" s="1"/>
  <c r="CV28" i="11" a="1"/>
  <c r="CV28" i="11" s="1"/>
  <c r="CU28" i="11" a="1"/>
  <c r="CU28" i="11" s="1"/>
  <c r="CT28" i="11" a="1"/>
  <c r="CT28" i="11" s="1"/>
  <c r="CS28" i="11" a="1"/>
  <c r="CS28" i="11" s="1"/>
  <c r="CR28" i="11" a="1"/>
  <c r="CR28" i="11" s="1"/>
  <c r="CQ28" i="11" a="1"/>
  <c r="CQ28" i="11" s="1"/>
  <c r="CP28" i="11" a="1"/>
  <c r="CP28" i="11" s="1"/>
  <c r="CO28" i="11" a="1"/>
  <c r="CO28" i="11" s="1"/>
  <c r="CN28" i="11" a="1"/>
  <c r="CN28" i="11" s="1"/>
  <c r="CM28" i="11" a="1"/>
  <c r="CM28" i="11" s="1"/>
  <c r="CL28" i="11" a="1"/>
  <c r="CL28" i="11" s="1"/>
  <c r="CK28" i="11" a="1"/>
  <c r="CK28" i="11" s="1"/>
  <c r="CJ28" i="11" a="1"/>
  <c r="CJ28" i="11" s="1"/>
  <c r="CI28" i="11" a="1"/>
  <c r="CI28" i="11" s="1"/>
  <c r="CH28" i="11" a="1"/>
  <c r="CH28" i="11" s="1"/>
  <c r="CG28" i="11" a="1"/>
  <c r="CG28" i="11" s="1"/>
  <c r="CF28" i="11" a="1"/>
  <c r="CF28" i="11" s="1"/>
  <c r="CE28" i="11" a="1"/>
  <c r="CE28" i="11" s="1"/>
  <c r="CD28" i="11" a="1"/>
  <c r="CD28" i="11" s="1"/>
  <c r="CC28" i="11" a="1"/>
  <c r="CC28" i="11" s="1"/>
  <c r="CB28" i="11" a="1"/>
  <c r="CB28" i="11" s="1"/>
  <c r="CA28" i="11" a="1"/>
  <c r="CA28" i="11" s="1"/>
  <c r="BZ28" i="11" a="1"/>
  <c r="BZ28" i="11" s="1"/>
  <c r="BY28" i="11" a="1"/>
  <c r="BY28" i="11" s="1"/>
  <c r="BX28" i="11" a="1"/>
  <c r="BX28" i="11" s="1"/>
  <c r="BW28" i="11" a="1"/>
  <c r="BW28" i="11" s="1"/>
  <c r="BV28" i="11" a="1"/>
  <c r="BV28" i="11" s="1"/>
  <c r="BU28" i="11" a="1"/>
  <c r="BU28" i="11" s="1"/>
  <c r="BT28" i="11" a="1"/>
  <c r="BT28" i="11" s="1"/>
  <c r="BS28" i="11" a="1"/>
  <c r="BS28" i="11" s="1"/>
  <c r="BR28" i="11" a="1"/>
  <c r="BR28" i="11" s="1"/>
  <c r="BQ28" i="11" a="1"/>
  <c r="BQ28" i="11" s="1"/>
  <c r="BP28" i="11" a="1"/>
  <c r="BP28" i="11" s="1"/>
  <c r="BO28" i="11" a="1"/>
  <c r="BO28" i="11" s="1"/>
  <c r="BN28" i="11" a="1"/>
  <c r="BN28" i="11" s="1"/>
  <c r="BM28" i="11" a="1"/>
  <c r="BM28" i="11" s="1"/>
  <c r="BL28" i="11" a="1"/>
  <c r="BL28" i="11" s="1"/>
  <c r="BK28" i="11" a="1"/>
  <c r="BK28" i="11" s="1"/>
  <c r="BJ28" i="11" a="1"/>
  <c r="BJ28" i="11" s="1"/>
  <c r="BI28" i="11" a="1"/>
  <c r="BI28" i="11" s="1"/>
  <c r="BH28" i="11" a="1"/>
  <c r="BH28" i="11" s="1"/>
  <c r="BG28" i="11" a="1"/>
  <c r="BG28" i="11" s="1"/>
  <c r="BF28" i="11" a="1"/>
  <c r="BF28" i="11" s="1"/>
  <c r="BE28" i="11" a="1"/>
  <c r="BE28" i="11" s="1"/>
  <c r="BD28" i="11" a="1"/>
  <c r="BD28" i="11" s="1"/>
  <c r="BC28" i="11" a="1"/>
  <c r="BC28" i="11" s="1"/>
  <c r="BB28" i="11" a="1"/>
  <c r="BB28" i="11" s="1"/>
  <c r="BA28" i="11" a="1"/>
  <c r="BA28" i="11" s="1"/>
  <c r="AZ28" i="11" a="1"/>
  <c r="AZ28" i="11" s="1"/>
  <c r="AY28" i="11" a="1"/>
  <c r="AY28" i="11" s="1"/>
  <c r="AX28" i="11" a="1"/>
  <c r="AX28" i="11" s="1"/>
  <c r="AW28" i="11" a="1"/>
  <c r="AW28" i="11" s="1"/>
  <c r="AV28" i="11" a="1"/>
  <c r="AV28" i="11" s="1"/>
  <c r="AU28" i="11" a="1"/>
  <c r="AU28" i="11" s="1"/>
  <c r="AT28" i="11" a="1"/>
  <c r="AT28" i="11" s="1"/>
  <c r="AS28" i="11" a="1"/>
  <c r="AS28" i="11" s="1"/>
  <c r="AR28" i="11" a="1"/>
  <c r="AR28" i="11" s="1"/>
  <c r="AQ28" i="11" a="1"/>
  <c r="AQ28" i="11" s="1"/>
  <c r="AP28" i="11" a="1"/>
  <c r="AP28" i="11" s="1"/>
  <c r="AO28" i="11" a="1"/>
  <c r="AO28" i="11" s="1"/>
  <c r="AN28" i="11" a="1"/>
  <c r="AN28" i="11" s="1"/>
  <c r="AM28" i="11" a="1"/>
  <c r="AM28" i="11" s="1"/>
  <c r="AL28" i="11" a="1"/>
  <c r="AL28" i="11" s="1"/>
  <c r="AK28" i="11" a="1"/>
  <c r="AK28" i="11" s="1"/>
  <c r="AJ28" i="11" a="1"/>
  <c r="AJ28" i="11" s="1"/>
  <c r="AI28" i="11" a="1"/>
  <c r="AI28" i="11" s="1"/>
  <c r="AH28" i="11" a="1"/>
  <c r="AH28" i="11" s="1"/>
  <c r="AG28" i="11" a="1"/>
  <c r="AG28" i="11" s="1"/>
  <c r="AF28" i="11" a="1"/>
  <c r="AF28" i="11" s="1"/>
  <c r="AE28" i="11" a="1"/>
  <c r="AE28" i="11" s="1"/>
  <c r="AD28" i="11" a="1"/>
  <c r="AD28" i="11" s="1"/>
  <c r="AC28" i="11" a="1"/>
  <c r="AC28" i="11" s="1"/>
  <c r="AB28" i="11" a="1"/>
  <c r="AB28" i="11" s="1"/>
  <c r="AA28" i="11" a="1"/>
  <c r="AA28" i="11" s="1"/>
  <c r="Z28" i="11" a="1"/>
  <c r="Z28" i="11" s="1"/>
  <c r="Y28" i="11" a="1"/>
  <c r="Y28" i="11" s="1"/>
  <c r="X28" i="11" a="1"/>
  <c r="X28" i="11" s="1"/>
  <c r="W28" i="11" a="1"/>
  <c r="W28" i="11" s="1"/>
  <c r="V28" i="11" a="1"/>
  <c r="V28" i="11" s="1"/>
  <c r="T28" i="11" a="1"/>
  <c r="T28" i="11" s="1"/>
  <c r="S28" i="11" a="1"/>
  <c r="S28" i="11" s="1"/>
  <c r="R28" i="11" a="1"/>
  <c r="R28" i="11" s="1"/>
  <c r="Q28" i="11" a="1"/>
  <c r="Q28" i="11" s="1"/>
  <c r="P28" i="11" a="1"/>
  <c r="P28" i="11" s="1"/>
  <c r="O28" i="11" a="1"/>
  <c r="O28" i="11" s="1"/>
  <c r="N28" i="11" a="1"/>
  <c r="N28" i="11" s="1"/>
  <c r="M28" i="11" a="1"/>
  <c r="M28" i="11" s="1"/>
  <c r="L28" i="11" a="1"/>
  <c r="L28" i="11" s="1"/>
  <c r="K28" i="11" a="1"/>
  <c r="K28" i="11" s="1"/>
  <c r="J28" i="11" a="1"/>
  <c r="J28" i="11" s="1"/>
  <c r="I28" i="11" a="1"/>
  <c r="I28" i="11" s="1"/>
  <c r="H28" i="11" a="1"/>
  <c r="H28" i="11" s="1"/>
  <c r="G28" i="11" a="1"/>
  <c r="G28" i="11" s="1"/>
  <c r="F28" i="11" a="1"/>
  <c r="F28" i="11" s="1"/>
  <c r="E28" i="11" a="1"/>
  <c r="E28" i="11" s="1"/>
  <c r="D28" i="11" a="1"/>
  <c r="D28" i="11" s="1"/>
  <c r="C28" i="11" a="1"/>
  <c r="C28" i="11" s="1"/>
  <c r="EH27" i="11" a="1"/>
  <c r="EH27" i="11" s="1"/>
  <c r="EG27" i="11" a="1"/>
  <c r="EG27" i="11" s="1"/>
  <c r="EF27" i="11" a="1"/>
  <c r="EF27" i="11" s="1"/>
  <c r="EE27" i="11" a="1"/>
  <c r="EE27" i="11" s="1"/>
  <c r="ED27" i="11" a="1"/>
  <c r="ED27" i="11" s="1"/>
  <c r="EC27" i="11" a="1"/>
  <c r="EC27" i="11" s="1"/>
  <c r="EB27" i="11" a="1"/>
  <c r="EB27" i="11" s="1"/>
  <c r="EA27" i="11" a="1"/>
  <c r="EA27" i="11" s="1"/>
  <c r="DZ27" i="11" a="1"/>
  <c r="DZ27" i="11" s="1"/>
  <c r="DY27" i="11" a="1"/>
  <c r="DY27" i="11" s="1"/>
  <c r="DX27" i="11" a="1"/>
  <c r="DX27" i="11" s="1"/>
  <c r="DW27" i="11" a="1"/>
  <c r="DW27" i="11" s="1"/>
  <c r="DV27" i="11" a="1"/>
  <c r="DV27" i="11" s="1"/>
  <c r="DU27" i="11" a="1"/>
  <c r="DU27" i="11" s="1"/>
  <c r="DT27" i="11" a="1"/>
  <c r="DT27" i="11" s="1"/>
  <c r="DS27" i="11" a="1"/>
  <c r="DS27" i="11" s="1"/>
  <c r="DR27" i="11" a="1"/>
  <c r="DR27" i="11" s="1"/>
  <c r="DQ27" i="11" a="1"/>
  <c r="DQ27" i="11" s="1"/>
  <c r="DP27" i="11" a="1"/>
  <c r="DP27" i="11" s="1"/>
  <c r="DO27" i="11" a="1"/>
  <c r="DO27" i="11" s="1"/>
  <c r="DN27" i="11" a="1"/>
  <c r="DN27" i="11" s="1"/>
  <c r="DM27" i="11" a="1"/>
  <c r="DM27" i="11" s="1"/>
  <c r="DL27" i="11" a="1"/>
  <c r="DL27" i="11" s="1"/>
  <c r="DK27" i="11" a="1"/>
  <c r="DK27" i="11" s="1"/>
  <c r="DJ27" i="11" a="1"/>
  <c r="DJ27" i="11" s="1"/>
  <c r="DI27" i="11" a="1"/>
  <c r="DI27" i="11" s="1"/>
  <c r="DH27" i="11" a="1"/>
  <c r="DH27" i="11" s="1"/>
  <c r="DG27" i="11" a="1"/>
  <c r="DG27" i="11" s="1"/>
  <c r="DF27" i="11" a="1"/>
  <c r="DF27" i="11" s="1"/>
  <c r="DE27" i="11" a="1"/>
  <c r="DE27" i="11" s="1"/>
  <c r="DD27" i="11" a="1"/>
  <c r="DD27" i="11" s="1"/>
  <c r="DC27" i="11" a="1"/>
  <c r="DC27" i="11" s="1"/>
  <c r="DB27" i="11" a="1"/>
  <c r="DB27" i="11" s="1"/>
  <c r="DA27" i="11" a="1"/>
  <c r="DA27" i="11" s="1"/>
  <c r="CZ27" i="11" a="1"/>
  <c r="CZ27" i="11" s="1"/>
  <c r="CY27" i="11" a="1"/>
  <c r="CY27" i="11" s="1"/>
  <c r="CX27" i="11" a="1"/>
  <c r="CX27" i="11" s="1"/>
  <c r="CW27" i="11" a="1"/>
  <c r="CW27" i="11" s="1"/>
  <c r="CV27" i="11" a="1"/>
  <c r="CV27" i="11" s="1"/>
  <c r="CU27" i="11" a="1"/>
  <c r="CU27" i="11" s="1"/>
  <c r="CT27" i="11" a="1"/>
  <c r="CT27" i="11" s="1"/>
  <c r="CS27" i="11" a="1"/>
  <c r="CS27" i="11" s="1"/>
  <c r="CR27" i="11" a="1"/>
  <c r="CR27" i="11" s="1"/>
  <c r="CQ27" i="11" a="1"/>
  <c r="CQ27" i="11" s="1"/>
  <c r="CP27" i="11" a="1"/>
  <c r="CP27" i="11" s="1"/>
  <c r="CO27" i="11" a="1"/>
  <c r="CO27" i="11" s="1"/>
  <c r="CN27" i="11" a="1"/>
  <c r="CN27" i="11" s="1"/>
  <c r="CM27" i="11" a="1"/>
  <c r="CM27" i="11" s="1"/>
  <c r="CL27" i="11" a="1"/>
  <c r="CL27" i="11" s="1"/>
  <c r="CK27" i="11" a="1"/>
  <c r="CK27" i="11" s="1"/>
  <c r="CJ27" i="11" a="1"/>
  <c r="CJ27" i="11" s="1"/>
  <c r="CI27" i="11" a="1"/>
  <c r="CI27" i="11" s="1"/>
  <c r="CH27" i="11" a="1"/>
  <c r="CH27" i="11" s="1"/>
  <c r="CG27" i="11" a="1"/>
  <c r="CG27" i="11" s="1"/>
  <c r="CF27" i="11" a="1"/>
  <c r="CF27" i="11" s="1"/>
  <c r="CE27" i="11" a="1"/>
  <c r="CE27" i="11" s="1"/>
  <c r="CD27" i="11" a="1"/>
  <c r="CD27" i="11" s="1"/>
  <c r="CC27" i="11" a="1"/>
  <c r="CC27" i="11" s="1"/>
  <c r="CB27" i="11" a="1"/>
  <c r="CB27" i="11" s="1"/>
  <c r="CA27" i="11" a="1"/>
  <c r="CA27" i="11" s="1"/>
  <c r="BZ27" i="11" a="1"/>
  <c r="BZ27" i="11" s="1"/>
  <c r="BY27" i="11" a="1"/>
  <c r="BY27" i="11" s="1"/>
  <c r="BX27" i="11" a="1"/>
  <c r="BX27" i="11" s="1"/>
  <c r="BW27" i="11" a="1"/>
  <c r="BW27" i="11" s="1"/>
  <c r="BV27" i="11" a="1"/>
  <c r="BV27" i="11" s="1"/>
  <c r="BU27" i="11" a="1"/>
  <c r="BU27" i="11" s="1"/>
  <c r="BT27" i="11" a="1"/>
  <c r="BT27" i="11" s="1"/>
  <c r="BS27" i="11" a="1"/>
  <c r="BS27" i="11" s="1"/>
  <c r="BR27" i="11" a="1"/>
  <c r="BR27" i="11" s="1"/>
  <c r="BQ27" i="11" a="1"/>
  <c r="BQ27" i="11" s="1"/>
  <c r="BP27" i="11" a="1"/>
  <c r="BP27" i="11" s="1"/>
  <c r="BO27" i="11" a="1"/>
  <c r="BO27" i="11" s="1"/>
  <c r="BN27" i="11" a="1"/>
  <c r="BN27" i="11" s="1"/>
  <c r="BM27" i="11" a="1"/>
  <c r="BM27" i="11" s="1"/>
  <c r="BL27" i="11" a="1"/>
  <c r="BL27" i="11" s="1"/>
  <c r="BK27" i="11" a="1"/>
  <c r="BK27" i="11" s="1"/>
  <c r="BJ27" i="11" a="1"/>
  <c r="BJ27" i="11" s="1"/>
  <c r="BI27" i="11" a="1"/>
  <c r="BI27" i="11" s="1"/>
  <c r="BH27" i="11" a="1"/>
  <c r="BH27" i="11" s="1"/>
  <c r="BG27" i="11" a="1"/>
  <c r="BG27" i="11" s="1"/>
  <c r="BF27" i="11" a="1"/>
  <c r="BF27" i="11" s="1"/>
  <c r="BE27" i="11" a="1"/>
  <c r="BE27" i="11" s="1"/>
  <c r="BD27" i="11" a="1"/>
  <c r="BD27" i="11" s="1"/>
  <c r="BC27" i="11" a="1"/>
  <c r="BC27" i="11" s="1"/>
  <c r="BB27" i="11" a="1"/>
  <c r="BB27" i="11" s="1"/>
  <c r="BA27" i="11" a="1"/>
  <c r="BA27" i="11" s="1"/>
  <c r="AZ27" i="11" a="1"/>
  <c r="AZ27" i="11" s="1"/>
  <c r="AY27" i="11" a="1"/>
  <c r="AY27" i="11" s="1"/>
  <c r="AX27" i="11" a="1"/>
  <c r="AX27" i="11" s="1"/>
  <c r="AW27" i="11" a="1"/>
  <c r="AW27" i="11" s="1"/>
  <c r="AV27" i="11" a="1"/>
  <c r="AV27" i="11" s="1"/>
  <c r="AU27" i="11" a="1"/>
  <c r="AU27" i="11" s="1"/>
  <c r="AT27" i="11" a="1"/>
  <c r="AT27" i="11" s="1"/>
  <c r="AS27" i="11" a="1"/>
  <c r="AS27" i="11" s="1"/>
  <c r="AR27" i="11" a="1"/>
  <c r="AR27" i="11" s="1"/>
  <c r="AQ27" i="11" a="1"/>
  <c r="AQ27" i="11" s="1"/>
  <c r="AP27" i="11" a="1"/>
  <c r="AP27" i="11" s="1"/>
  <c r="AO27" i="11" a="1"/>
  <c r="AO27" i="11" s="1"/>
  <c r="AN27" i="11" a="1"/>
  <c r="AN27" i="11" s="1"/>
  <c r="AM27" i="11" a="1"/>
  <c r="AM27" i="11" s="1"/>
  <c r="AL27" i="11" a="1"/>
  <c r="AL27" i="11" s="1"/>
  <c r="AK27" i="11" a="1"/>
  <c r="AK27" i="11" s="1"/>
  <c r="AJ27" i="11" a="1"/>
  <c r="AJ27" i="11" s="1"/>
  <c r="AI27" i="11" a="1"/>
  <c r="AI27" i="11" s="1"/>
  <c r="AH27" i="11" a="1"/>
  <c r="AH27" i="11" s="1"/>
  <c r="AG27" i="11" a="1"/>
  <c r="AG27" i="11" s="1"/>
  <c r="AF27" i="11" a="1"/>
  <c r="AF27" i="11" s="1"/>
  <c r="AE27" i="11" a="1"/>
  <c r="AE27" i="11" s="1"/>
  <c r="AD27" i="11" a="1"/>
  <c r="AD27" i="11" s="1"/>
  <c r="AC27" i="11" a="1"/>
  <c r="AC27" i="11" s="1"/>
  <c r="AB27" i="11" a="1"/>
  <c r="AB27" i="11" s="1"/>
  <c r="AA27" i="11" a="1"/>
  <c r="AA27" i="11" s="1"/>
  <c r="Z27" i="11" a="1"/>
  <c r="Z27" i="11" s="1"/>
  <c r="Y27" i="11" a="1"/>
  <c r="Y27" i="11" s="1"/>
  <c r="X27" i="11" a="1"/>
  <c r="X27" i="11" s="1"/>
  <c r="W27" i="11" a="1"/>
  <c r="W27" i="11" s="1"/>
  <c r="V27" i="11" a="1"/>
  <c r="V27" i="11" s="1"/>
  <c r="U27" i="11" a="1"/>
  <c r="U27" i="11" s="1"/>
  <c r="S27" i="11" a="1"/>
  <c r="S27" i="11" s="1"/>
  <c r="R27" i="11" a="1"/>
  <c r="R27" i="11" s="1"/>
  <c r="Q27" i="11" a="1"/>
  <c r="Q27" i="11" s="1"/>
  <c r="P27" i="11" a="1"/>
  <c r="P27" i="11" s="1"/>
  <c r="O27" i="11" a="1"/>
  <c r="O27" i="11" s="1"/>
  <c r="N27" i="11" a="1"/>
  <c r="N27" i="11" s="1"/>
  <c r="M27" i="11" a="1"/>
  <c r="M27" i="11" s="1"/>
  <c r="L27" i="11" a="1"/>
  <c r="L27" i="11" s="1"/>
  <c r="K27" i="11" a="1"/>
  <c r="K27" i="11" s="1"/>
  <c r="J27" i="11" a="1"/>
  <c r="J27" i="11" s="1"/>
  <c r="I27" i="11" a="1"/>
  <c r="I27" i="11" s="1"/>
  <c r="H27" i="11" a="1"/>
  <c r="H27" i="11" s="1"/>
  <c r="G27" i="11" a="1"/>
  <c r="G27" i="11" s="1"/>
  <c r="F27" i="11" a="1"/>
  <c r="F27" i="11" s="1"/>
  <c r="E27" i="11" a="1"/>
  <c r="E27" i="11" s="1"/>
  <c r="D27" i="11" a="1"/>
  <c r="D27" i="11" s="1"/>
  <c r="C27" i="11" a="1"/>
  <c r="C27" i="11" s="1"/>
  <c r="EH26" i="11" a="1"/>
  <c r="EH26" i="11" s="1"/>
  <c r="EG26" i="11" a="1"/>
  <c r="EG26" i="11" s="1"/>
  <c r="EF26" i="11" a="1"/>
  <c r="EF26" i="11" s="1"/>
  <c r="EE26" i="11" a="1"/>
  <c r="EE26" i="11" s="1"/>
  <c r="ED26" i="11" a="1"/>
  <c r="ED26" i="11" s="1"/>
  <c r="EC26" i="11" a="1"/>
  <c r="EC26" i="11" s="1"/>
  <c r="EB26" i="11" a="1"/>
  <c r="EB26" i="11" s="1"/>
  <c r="EA26" i="11" a="1"/>
  <c r="EA26" i="11" s="1"/>
  <c r="DZ26" i="11" a="1"/>
  <c r="DZ26" i="11" s="1"/>
  <c r="DY26" i="11" a="1"/>
  <c r="DY26" i="11" s="1"/>
  <c r="DX26" i="11" a="1"/>
  <c r="DX26" i="11" s="1"/>
  <c r="DW26" i="11" a="1"/>
  <c r="DW26" i="11" s="1"/>
  <c r="DV26" i="11" a="1"/>
  <c r="DV26" i="11" s="1"/>
  <c r="DU26" i="11" a="1"/>
  <c r="DU26" i="11" s="1"/>
  <c r="DT26" i="11" a="1"/>
  <c r="DT26" i="11" s="1"/>
  <c r="DS26" i="11" a="1"/>
  <c r="DS26" i="11" s="1"/>
  <c r="DR26" i="11" a="1"/>
  <c r="DR26" i="11" s="1"/>
  <c r="DQ26" i="11" a="1"/>
  <c r="DQ26" i="11" s="1"/>
  <c r="DP26" i="11" a="1"/>
  <c r="DP26" i="11" s="1"/>
  <c r="DO26" i="11" a="1"/>
  <c r="DO26" i="11" s="1"/>
  <c r="DN26" i="11" a="1"/>
  <c r="DN26" i="11" s="1"/>
  <c r="DM26" i="11" a="1"/>
  <c r="DM26" i="11" s="1"/>
  <c r="DL26" i="11" a="1"/>
  <c r="DL26" i="11" s="1"/>
  <c r="DK26" i="11" a="1"/>
  <c r="DK26" i="11" s="1"/>
  <c r="DJ26" i="11" a="1"/>
  <c r="DJ26" i="11" s="1"/>
  <c r="DI26" i="11" a="1"/>
  <c r="DI26" i="11" s="1"/>
  <c r="DH26" i="11" a="1"/>
  <c r="DH26" i="11" s="1"/>
  <c r="DG26" i="11" a="1"/>
  <c r="DG26" i="11" s="1"/>
  <c r="DF26" i="11" a="1"/>
  <c r="DF26" i="11" s="1"/>
  <c r="DE26" i="11" a="1"/>
  <c r="DE26" i="11" s="1"/>
  <c r="DD26" i="11" a="1"/>
  <c r="DD26" i="11" s="1"/>
  <c r="DC26" i="11" a="1"/>
  <c r="DC26" i="11" s="1"/>
  <c r="DB26" i="11" a="1"/>
  <c r="DB26" i="11" s="1"/>
  <c r="DA26" i="11" a="1"/>
  <c r="DA26" i="11" s="1"/>
  <c r="CZ26" i="11" a="1"/>
  <c r="CZ26" i="11" s="1"/>
  <c r="CY26" i="11" a="1"/>
  <c r="CY26" i="11" s="1"/>
  <c r="CX26" i="11" a="1"/>
  <c r="CX26" i="11" s="1"/>
  <c r="CW26" i="11" a="1"/>
  <c r="CW26" i="11" s="1"/>
  <c r="CV26" i="11" a="1"/>
  <c r="CV26" i="11" s="1"/>
  <c r="CU26" i="11" a="1"/>
  <c r="CU26" i="11" s="1"/>
  <c r="CT26" i="11" a="1"/>
  <c r="CT26" i="11" s="1"/>
  <c r="CS26" i="11" a="1"/>
  <c r="CS26" i="11" s="1"/>
  <c r="CR26" i="11" a="1"/>
  <c r="CR26" i="11" s="1"/>
  <c r="CQ26" i="11" a="1"/>
  <c r="CQ26" i="11" s="1"/>
  <c r="CP26" i="11" a="1"/>
  <c r="CP26" i="11" s="1"/>
  <c r="CO26" i="11" a="1"/>
  <c r="CO26" i="11" s="1"/>
  <c r="CN26" i="11" a="1"/>
  <c r="CN26" i="11" s="1"/>
  <c r="CM26" i="11" a="1"/>
  <c r="CM26" i="11" s="1"/>
  <c r="CL26" i="11" a="1"/>
  <c r="CL26" i="11" s="1"/>
  <c r="CK26" i="11" a="1"/>
  <c r="CK26" i="11" s="1"/>
  <c r="CJ26" i="11" a="1"/>
  <c r="CJ26" i="11" s="1"/>
  <c r="CI26" i="11" a="1"/>
  <c r="CI26" i="11" s="1"/>
  <c r="CH26" i="11" a="1"/>
  <c r="CH26" i="11" s="1"/>
  <c r="CG26" i="11" a="1"/>
  <c r="CG26" i="11" s="1"/>
  <c r="CF26" i="11" a="1"/>
  <c r="CF26" i="11" s="1"/>
  <c r="CE26" i="11" a="1"/>
  <c r="CE26" i="11" s="1"/>
  <c r="CD26" i="11" a="1"/>
  <c r="CD26" i="11" s="1"/>
  <c r="CC26" i="11" a="1"/>
  <c r="CC26" i="11" s="1"/>
  <c r="CB26" i="11" a="1"/>
  <c r="CB26" i="11" s="1"/>
  <c r="CA26" i="11" a="1"/>
  <c r="CA26" i="11" s="1"/>
  <c r="BZ26" i="11" a="1"/>
  <c r="BZ26" i="11" s="1"/>
  <c r="BY26" i="11" a="1"/>
  <c r="BY26" i="11" s="1"/>
  <c r="BX26" i="11" a="1"/>
  <c r="BX26" i="11" s="1"/>
  <c r="BW26" i="11" a="1"/>
  <c r="BW26" i="11" s="1"/>
  <c r="BV26" i="11" a="1"/>
  <c r="BV26" i="11" s="1"/>
  <c r="BU26" i="11" a="1"/>
  <c r="BU26" i="11" s="1"/>
  <c r="BT26" i="11" a="1"/>
  <c r="BT26" i="11" s="1"/>
  <c r="BS26" i="11" a="1"/>
  <c r="BS26" i="11" s="1"/>
  <c r="BR26" i="11" a="1"/>
  <c r="BR26" i="11" s="1"/>
  <c r="BQ26" i="11" a="1"/>
  <c r="BQ26" i="11" s="1"/>
  <c r="BP26" i="11" a="1"/>
  <c r="BP26" i="11" s="1"/>
  <c r="BO26" i="11" a="1"/>
  <c r="BO26" i="11" s="1"/>
  <c r="BN26" i="11" a="1"/>
  <c r="BN26" i="11" s="1"/>
  <c r="BM26" i="11" a="1"/>
  <c r="BM26" i="11" s="1"/>
  <c r="BL26" i="11" a="1"/>
  <c r="BL26" i="11" s="1"/>
  <c r="BK26" i="11" a="1"/>
  <c r="BK26" i="11" s="1"/>
  <c r="BJ26" i="11" a="1"/>
  <c r="BJ26" i="11" s="1"/>
  <c r="BI26" i="11" a="1"/>
  <c r="BI26" i="11" s="1"/>
  <c r="BH26" i="11" a="1"/>
  <c r="BH26" i="11" s="1"/>
  <c r="BG26" i="11" a="1"/>
  <c r="BG26" i="11" s="1"/>
  <c r="BF26" i="11" a="1"/>
  <c r="BF26" i="11" s="1"/>
  <c r="BE26" i="11" a="1"/>
  <c r="BE26" i="11" s="1"/>
  <c r="BD26" i="11" a="1"/>
  <c r="BD26" i="11" s="1"/>
  <c r="BC26" i="11" a="1"/>
  <c r="BC26" i="11" s="1"/>
  <c r="BB26" i="11" a="1"/>
  <c r="BB26" i="11" s="1"/>
  <c r="BA26" i="11" a="1"/>
  <c r="BA26" i="11" s="1"/>
  <c r="AZ26" i="11" a="1"/>
  <c r="AZ26" i="11" s="1"/>
  <c r="AY26" i="11" a="1"/>
  <c r="AY26" i="11" s="1"/>
  <c r="AX26" i="11" a="1"/>
  <c r="AX26" i="11" s="1"/>
  <c r="AW26" i="11" a="1"/>
  <c r="AW26" i="11" s="1"/>
  <c r="AV26" i="11" a="1"/>
  <c r="AV26" i="11" s="1"/>
  <c r="AU26" i="11" a="1"/>
  <c r="AU26" i="11" s="1"/>
  <c r="AT26" i="11" a="1"/>
  <c r="AT26" i="11" s="1"/>
  <c r="AS26" i="11" a="1"/>
  <c r="AS26" i="11" s="1"/>
  <c r="AR26" i="11" a="1"/>
  <c r="AR26" i="11" s="1"/>
  <c r="AQ26" i="11" a="1"/>
  <c r="AQ26" i="11" s="1"/>
  <c r="AP26" i="11" a="1"/>
  <c r="AP26" i="11" s="1"/>
  <c r="AO26" i="11" a="1"/>
  <c r="AO26" i="11" s="1"/>
  <c r="AN26" i="11" a="1"/>
  <c r="AN26" i="11" s="1"/>
  <c r="AM26" i="11" a="1"/>
  <c r="AM26" i="11" s="1"/>
  <c r="AL26" i="11" a="1"/>
  <c r="AL26" i="11" s="1"/>
  <c r="AK26" i="11" a="1"/>
  <c r="AK26" i="11" s="1"/>
  <c r="AJ26" i="11" a="1"/>
  <c r="AJ26" i="11" s="1"/>
  <c r="AI26" i="11" a="1"/>
  <c r="AI26" i="11" s="1"/>
  <c r="AH26" i="11" a="1"/>
  <c r="AH26" i="11" s="1"/>
  <c r="AG26" i="11" a="1"/>
  <c r="AG26" i="11" s="1"/>
  <c r="AF26" i="11" a="1"/>
  <c r="AF26" i="11" s="1"/>
  <c r="AE26" i="11" a="1"/>
  <c r="AE26" i="11" s="1"/>
  <c r="AD26" i="11" a="1"/>
  <c r="AD26" i="11" s="1"/>
  <c r="AC26" i="11" a="1"/>
  <c r="AC26" i="11" s="1"/>
  <c r="AB26" i="11" a="1"/>
  <c r="AB26" i="11" s="1"/>
  <c r="AA26" i="11" a="1"/>
  <c r="AA26" i="11" s="1"/>
  <c r="Z26" i="11" a="1"/>
  <c r="Z26" i="11" s="1"/>
  <c r="Y26" i="11" a="1"/>
  <c r="Y26" i="11" s="1"/>
  <c r="X26" i="11" a="1"/>
  <c r="X26" i="11" s="1"/>
  <c r="W26" i="11" a="1"/>
  <c r="W26" i="11" s="1"/>
  <c r="V26" i="11" a="1"/>
  <c r="V26" i="11" s="1"/>
  <c r="U26" i="11" a="1"/>
  <c r="U26" i="11" s="1"/>
  <c r="T26" i="11" a="1"/>
  <c r="T26" i="11" s="1"/>
  <c r="R26" i="11" a="1"/>
  <c r="R26" i="11" s="1"/>
  <c r="Q26" i="11" a="1"/>
  <c r="Q26" i="11" s="1"/>
  <c r="P26" i="11" a="1"/>
  <c r="P26" i="11" s="1"/>
  <c r="O26" i="11" a="1"/>
  <c r="O26" i="11" s="1"/>
  <c r="N26" i="11" a="1"/>
  <c r="N26" i="11" s="1"/>
  <c r="M26" i="11" a="1"/>
  <c r="M26" i="11" s="1"/>
  <c r="L26" i="11" a="1"/>
  <c r="L26" i="11" s="1"/>
  <c r="K26" i="11" a="1"/>
  <c r="K26" i="11" s="1"/>
  <c r="J26" i="11" a="1"/>
  <c r="J26" i="11" s="1"/>
  <c r="I26" i="11" a="1"/>
  <c r="I26" i="11" s="1"/>
  <c r="H26" i="11" a="1"/>
  <c r="H26" i="11" s="1"/>
  <c r="G26" i="11" a="1"/>
  <c r="G26" i="11" s="1"/>
  <c r="F26" i="11" a="1"/>
  <c r="F26" i="11" s="1"/>
  <c r="E26" i="11" a="1"/>
  <c r="E26" i="11" s="1"/>
  <c r="D26" i="11" a="1"/>
  <c r="D26" i="11" s="1"/>
  <c r="C26" i="11" a="1"/>
  <c r="C26" i="11" s="1"/>
  <c r="EH25" i="11" a="1"/>
  <c r="EH25" i="11" s="1"/>
  <c r="EG25" i="11" a="1"/>
  <c r="EG25" i="11" s="1"/>
  <c r="EF25" i="11" a="1"/>
  <c r="EF25" i="11" s="1"/>
  <c r="EE25" i="11" a="1"/>
  <c r="EE25" i="11" s="1"/>
  <c r="ED25" i="11" a="1"/>
  <c r="ED25" i="11" s="1"/>
  <c r="EC25" i="11" a="1"/>
  <c r="EC25" i="11" s="1"/>
  <c r="EB25" i="11" a="1"/>
  <c r="EB25" i="11" s="1"/>
  <c r="EA25" i="11" a="1"/>
  <c r="EA25" i="11" s="1"/>
  <c r="DZ25" i="11" a="1"/>
  <c r="DZ25" i="11" s="1"/>
  <c r="DY25" i="11" a="1"/>
  <c r="DY25" i="11" s="1"/>
  <c r="DX25" i="11" a="1"/>
  <c r="DX25" i="11" s="1"/>
  <c r="DW25" i="11" a="1"/>
  <c r="DW25" i="11" s="1"/>
  <c r="DV25" i="11" a="1"/>
  <c r="DV25" i="11" s="1"/>
  <c r="DU25" i="11" a="1"/>
  <c r="DU25" i="11" s="1"/>
  <c r="DT25" i="11" a="1"/>
  <c r="DT25" i="11" s="1"/>
  <c r="DS25" i="11" a="1"/>
  <c r="DS25" i="11" s="1"/>
  <c r="DR25" i="11" a="1"/>
  <c r="DR25" i="11" s="1"/>
  <c r="DQ25" i="11" a="1"/>
  <c r="DQ25" i="11" s="1"/>
  <c r="DP25" i="11" a="1"/>
  <c r="DP25" i="11" s="1"/>
  <c r="DO25" i="11" a="1"/>
  <c r="DO25" i="11" s="1"/>
  <c r="DN25" i="11" a="1"/>
  <c r="DN25" i="11" s="1"/>
  <c r="DM25" i="11" a="1"/>
  <c r="DM25" i="11" s="1"/>
  <c r="DL25" i="11" a="1"/>
  <c r="DL25" i="11" s="1"/>
  <c r="DK25" i="11" a="1"/>
  <c r="DK25" i="11" s="1"/>
  <c r="DJ25" i="11" a="1"/>
  <c r="DJ25" i="11" s="1"/>
  <c r="DI25" i="11" a="1"/>
  <c r="DI25" i="11" s="1"/>
  <c r="DH25" i="11" a="1"/>
  <c r="DH25" i="11" s="1"/>
  <c r="DG25" i="11" a="1"/>
  <c r="DG25" i="11" s="1"/>
  <c r="DF25" i="11" a="1"/>
  <c r="DF25" i="11" s="1"/>
  <c r="DE25" i="11" a="1"/>
  <c r="DE25" i="11" s="1"/>
  <c r="DD25" i="11" a="1"/>
  <c r="DD25" i="11" s="1"/>
  <c r="DC25" i="11" a="1"/>
  <c r="DC25" i="11" s="1"/>
  <c r="DB25" i="11" a="1"/>
  <c r="DB25" i="11" s="1"/>
  <c r="DA25" i="11" a="1"/>
  <c r="DA25" i="11" s="1"/>
  <c r="CZ25" i="11" a="1"/>
  <c r="CZ25" i="11" s="1"/>
  <c r="CY25" i="11" a="1"/>
  <c r="CY25" i="11" s="1"/>
  <c r="CX25" i="11" a="1"/>
  <c r="CX25" i="11" s="1"/>
  <c r="CW25" i="11" a="1"/>
  <c r="CW25" i="11" s="1"/>
  <c r="CV25" i="11" a="1"/>
  <c r="CV25" i="11" s="1"/>
  <c r="CU25" i="11" a="1"/>
  <c r="CU25" i="11" s="1"/>
  <c r="CT25" i="11" a="1"/>
  <c r="CT25" i="11" s="1"/>
  <c r="CS25" i="11" a="1"/>
  <c r="CS25" i="11" s="1"/>
  <c r="CR25" i="11" a="1"/>
  <c r="CR25" i="11" s="1"/>
  <c r="CQ25" i="11" a="1"/>
  <c r="CQ25" i="11" s="1"/>
  <c r="CP25" i="11" a="1"/>
  <c r="CP25" i="11" s="1"/>
  <c r="CO25" i="11" a="1"/>
  <c r="CO25" i="11" s="1"/>
  <c r="CN25" i="11" a="1"/>
  <c r="CN25" i="11" s="1"/>
  <c r="CM25" i="11" a="1"/>
  <c r="CM25" i="11" s="1"/>
  <c r="CL25" i="11" a="1"/>
  <c r="CL25" i="11" s="1"/>
  <c r="CK25" i="11" a="1"/>
  <c r="CK25" i="11" s="1"/>
  <c r="CJ25" i="11" a="1"/>
  <c r="CJ25" i="11" s="1"/>
  <c r="CI25" i="11" a="1"/>
  <c r="CI25" i="11" s="1"/>
  <c r="CH25" i="11" a="1"/>
  <c r="CH25" i="11" s="1"/>
  <c r="CG25" i="11" a="1"/>
  <c r="CG25" i="11" s="1"/>
  <c r="CF25" i="11" a="1"/>
  <c r="CF25" i="11" s="1"/>
  <c r="CE25" i="11" a="1"/>
  <c r="CE25" i="11" s="1"/>
  <c r="CD25" i="11" a="1"/>
  <c r="CD25" i="11" s="1"/>
  <c r="CC25" i="11" a="1"/>
  <c r="CC25" i="11" s="1"/>
  <c r="CB25" i="11" a="1"/>
  <c r="CB25" i="11" s="1"/>
  <c r="CA25" i="11" a="1"/>
  <c r="CA25" i="11" s="1"/>
  <c r="BZ25" i="11" a="1"/>
  <c r="BZ25" i="11" s="1"/>
  <c r="BY25" i="11" a="1"/>
  <c r="BY25" i="11" s="1"/>
  <c r="BX25" i="11" a="1"/>
  <c r="BX25" i="11" s="1"/>
  <c r="BW25" i="11" a="1"/>
  <c r="BW25" i="11" s="1"/>
  <c r="BV25" i="11" a="1"/>
  <c r="BV25" i="11" s="1"/>
  <c r="BU25" i="11" a="1"/>
  <c r="BU25" i="11" s="1"/>
  <c r="BT25" i="11" a="1"/>
  <c r="BT25" i="11" s="1"/>
  <c r="BS25" i="11" a="1"/>
  <c r="BS25" i="11" s="1"/>
  <c r="BR25" i="11" a="1"/>
  <c r="BR25" i="11" s="1"/>
  <c r="BQ25" i="11" a="1"/>
  <c r="BQ25" i="11" s="1"/>
  <c r="BP25" i="11" a="1"/>
  <c r="BP25" i="11" s="1"/>
  <c r="BO25" i="11" a="1"/>
  <c r="BO25" i="11" s="1"/>
  <c r="BN25" i="11" a="1"/>
  <c r="BN25" i="11" s="1"/>
  <c r="BM25" i="11" a="1"/>
  <c r="BM25" i="11" s="1"/>
  <c r="BL25" i="11" a="1"/>
  <c r="BL25" i="11" s="1"/>
  <c r="BK25" i="11" a="1"/>
  <c r="BK25" i="11" s="1"/>
  <c r="BJ25" i="11" a="1"/>
  <c r="BJ25" i="11" s="1"/>
  <c r="BI25" i="11" a="1"/>
  <c r="BI25" i="11" s="1"/>
  <c r="BH25" i="11" a="1"/>
  <c r="BH25" i="11" s="1"/>
  <c r="BG25" i="11" a="1"/>
  <c r="BG25" i="11" s="1"/>
  <c r="BF25" i="11" a="1"/>
  <c r="BF25" i="11" s="1"/>
  <c r="BE25" i="11" a="1"/>
  <c r="BE25" i="11" s="1"/>
  <c r="BD25" i="11" a="1"/>
  <c r="BD25" i="11" s="1"/>
  <c r="BC25" i="11" a="1"/>
  <c r="BC25" i="11" s="1"/>
  <c r="BB25" i="11" a="1"/>
  <c r="BB25" i="11" s="1"/>
  <c r="BA25" i="11" a="1"/>
  <c r="BA25" i="11" s="1"/>
  <c r="AZ25" i="11" a="1"/>
  <c r="AZ25" i="11" s="1"/>
  <c r="AY25" i="11" a="1"/>
  <c r="AY25" i="11" s="1"/>
  <c r="AX25" i="11" a="1"/>
  <c r="AX25" i="11" s="1"/>
  <c r="AW25" i="11" a="1"/>
  <c r="AW25" i="11" s="1"/>
  <c r="AV25" i="11" a="1"/>
  <c r="AV25" i="11" s="1"/>
  <c r="AU25" i="11" a="1"/>
  <c r="AU25" i="11" s="1"/>
  <c r="AT25" i="11" a="1"/>
  <c r="AT25" i="11" s="1"/>
  <c r="AS25" i="11" a="1"/>
  <c r="AS25" i="11" s="1"/>
  <c r="AR25" i="11" a="1"/>
  <c r="AR25" i="11" s="1"/>
  <c r="AQ25" i="11" a="1"/>
  <c r="AQ25" i="11" s="1"/>
  <c r="AP25" i="11" a="1"/>
  <c r="AP25" i="11" s="1"/>
  <c r="AO25" i="11" a="1"/>
  <c r="AO25" i="11" s="1"/>
  <c r="AN25" i="11" a="1"/>
  <c r="AN25" i="11" s="1"/>
  <c r="AM25" i="11" a="1"/>
  <c r="AM25" i="11" s="1"/>
  <c r="AL25" i="11" a="1"/>
  <c r="AL25" i="11" s="1"/>
  <c r="AK25" i="11" a="1"/>
  <c r="AK25" i="11" s="1"/>
  <c r="AJ25" i="11" a="1"/>
  <c r="AJ25" i="11" s="1"/>
  <c r="AI25" i="11" a="1"/>
  <c r="AI25" i="11" s="1"/>
  <c r="AH25" i="11" a="1"/>
  <c r="AH25" i="11" s="1"/>
  <c r="AG25" i="11" a="1"/>
  <c r="AG25" i="11" s="1"/>
  <c r="AF25" i="11" a="1"/>
  <c r="AF25" i="11" s="1"/>
  <c r="AE25" i="11" a="1"/>
  <c r="AE25" i="11" s="1"/>
  <c r="AD25" i="11" a="1"/>
  <c r="AD25" i="11" s="1"/>
  <c r="AC25" i="11" a="1"/>
  <c r="AC25" i="11" s="1"/>
  <c r="AB25" i="11" a="1"/>
  <c r="AB25" i="11" s="1"/>
  <c r="AA25" i="11" a="1"/>
  <c r="AA25" i="11" s="1"/>
  <c r="Z25" i="11" a="1"/>
  <c r="Z25" i="11" s="1"/>
  <c r="Y25" i="11" a="1"/>
  <c r="Y25" i="11" s="1"/>
  <c r="X25" i="11" a="1"/>
  <c r="X25" i="11" s="1"/>
  <c r="W25" i="11" a="1"/>
  <c r="W25" i="11" s="1"/>
  <c r="V25" i="11" a="1"/>
  <c r="V25" i="11" s="1"/>
  <c r="U25" i="11" a="1"/>
  <c r="U25" i="11" s="1"/>
  <c r="T25" i="11" a="1"/>
  <c r="T25" i="11" s="1"/>
  <c r="S25" i="11" a="1"/>
  <c r="S25" i="11" s="1"/>
  <c r="Q25" i="11" a="1"/>
  <c r="Q25" i="11" s="1"/>
  <c r="P25" i="11" a="1"/>
  <c r="P25" i="11" s="1"/>
  <c r="O25" i="11" a="1"/>
  <c r="O25" i="11" s="1"/>
  <c r="N25" i="11" a="1"/>
  <c r="N25" i="11" s="1"/>
  <c r="M25" i="11" a="1"/>
  <c r="M25" i="11" s="1"/>
  <c r="L25" i="11" a="1"/>
  <c r="L25" i="11" s="1"/>
  <c r="K25" i="11" a="1"/>
  <c r="K25" i="11" s="1"/>
  <c r="J25" i="11" a="1"/>
  <c r="J25" i="11" s="1"/>
  <c r="I25" i="11" a="1"/>
  <c r="I25" i="11" s="1"/>
  <c r="H25" i="11" a="1"/>
  <c r="H25" i="11" s="1"/>
  <c r="G25" i="11" a="1"/>
  <c r="G25" i="11" s="1"/>
  <c r="F25" i="11" a="1"/>
  <c r="F25" i="11" s="1"/>
  <c r="E25" i="11" a="1"/>
  <c r="E25" i="11" s="1"/>
  <c r="D25" i="11" a="1"/>
  <c r="D25" i="11" s="1"/>
  <c r="C25" i="11" a="1"/>
  <c r="C25" i="11" s="1"/>
  <c r="EH24" i="11" a="1"/>
  <c r="EH24" i="11" s="1"/>
  <c r="EG24" i="11" a="1"/>
  <c r="EG24" i="11" s="1"/>
  <c r="EF24" i="11" a="1"/>
  <c r="EF24" i="11" s="1"/>
  <c r="EE24" i="11" a="1"/>
  <c r="EE24" i="11" s="1"/>
  <c r="ED24" i="11" a="1"/>
  <c r="ED24" i="11" s="1"/>
  <c r="EC24" i="11" a="1"/>
  <c r="EC24" i="11" s="1"/>
  <c r="EB24" i="11" a="1"/>
  <c r="EB24" i="11" s="1"/>
  <c r="EA24" i="11" a="1"/>
  <c r="EA24" i="11" s="1"/>
  <c r="DZ24" i="11" a="1"/>
  <c r="DZ24" i="11" s="1"/>
  <c r="DY24" i="11" a="1"/>
  <c r="DY24" i="11" s="1"/>
  <c r="DX24" i="11" a="1"/>
  <c r="DX24" i="11" s="1"/>
  <c r="DW24" i="11" a="1"/>
  <c r="DW24" i="11" s="1"/>
  <c r="DV24" i="11" a="1"/>
  <c r="DV24" i="11" s="1"/>
  <c r="DU24" i="11" a="1"/>
  <c r="DU24" i="11" s="1"/>
  <c r="DT24" i="11" a="1"/>
  <c r="DT24" i="11" s="1"/>
  <c r="DS24" i="11" a="1"/>
  <c r="DS24" i="11" s="1"/>
  <c r="DR24" i="11" a="1"/>
  <c r="DR24" i="11" s="1"/>
  <c r="DQ24" i="11" a="1"/>
  <c r="DQ24" i="11" s="1"/>
  <c r="DP24" i="11" a="1"/>
  <c r="DP24" i="11" s="1"/>
  <c r="DO24" i="11" a="1"/>
  <c r="DO24" i="11" s="1"/>
  <c r="DN24" i="11" a="1"/>
  <c r="DN24" i="11" s="1"/>
  <c r="DM24" i="11" a="1"/>
  <c r="DM24" i="11" s="1"/>
  <c r="DL24" i="11" a="1"/>
  <c r="DL24" i="11" s="1"/>
  <c r="DK24" i="11" a="1"/>
  <c r="DK24" i="11" s="1"/>
  <c r="DJ24" i="11" a="1"/>
  <c r="DJ24" i="11" s="1"/>
  <c r="DI24" i="11" a="1"/>
  <c r="DI24" i="11" s="1"/>
  <c r="DH24" i="11" a="1"/>
  <c r="DH24" i="11" s="1"/>
  <c r="DG24" i="11" a="1"/>
  <c r="DG24" i="11" s="1"/>
  <c r="DF24" i="11" a="1"/>
  <c r="DF24" i="11" s="1"/>
  <c r="DE24" i="11" a="1"/>
  <c r="DE24" i="11" s="1"/>
  <c r="DD24" i="11" a="1"/>
  <c r="DD24" i="11" s="1"/>
  <c r="DC24" i="11" a="1"/>
  <c r="DC24" i="11" s="1"/>
  <c r="DB24" i="11" a="1"/>
  <c r="DB24" i="11" s="1"/>
  <c r="DA24" i="11" a="1"/>
  <c r="DA24" i="11" s="1"/>
  <c r="CZ24" i="11" a="1"/>
  <c r="CZ24" i="11" s="1"/>
  <c r="CY24" i="11" a="1"/>
  <c r="CY24" i="11" s="1"/>
  <c r="CX24" i="11" a="1"/>
  <c r="CX24" i="11" s="1"/>
  <c r="CW24" i="11" a="1"/>
  <c r="CW24" i="11" s="1"/>
  <c r="CV24" i="11" a="1"/>
  <c r="CV24" i="11" s="1"/>
  <c r="CU24" i="11" a="1"/>
  <c r="CU24" i="11" s="1"/>
  <c r="CT24" i="11" a="1"/>
  <c r="CT24" i="11" s="1"/>
  <c r="CS24" i="11" a="1"/>
  <c r="CS24" i="11" s="1"/>
  <c r="CR24" i="11" a="1"/>
  <c r="CR24" i="11" s="1"/>
  <c r="CQ24" i="11" a="1"/>
  <c r="CQ24" i="11" s="1"/>
  <c r="CP24" i="11" a="1"/>
  <c r="CP24" i="11" s="1"/>
  <c r="CO24" i="11" a="1"/>
  <c r="CO24" i="11" s="1"/>
  <c r="CN24" i="11" a="1"/>
  <c r="CN24" i="11" s="1"/>
  <c r="CM24" i="11" a="1"/>
  <c r="CM24" i="11" s="1"/>
  <c r="CL24" i="11" a="1"/>
  <c r="CL24" i="11" s="1"/>
  <c r="CK24" i="11" a="1"/>
  <c r="CK24" i="11" s="1"/>
  <c r="CJ24" i="11" a="1"/>
  <c r="CJ24" i="11" s="1"/>
  <c r="CI24" i="11" a="1"/>
  <c r="CI24" i="11" s="1"/>
  <c r="CH24" i="11" a="1"/>
  <c r="CH24" i="11" s="1"/>
  <c r="CG24" i="11" a="1"/>
  <c r="CG24" i="11" s="1"/>
  <c r="CF24" i="11" a="1"/>
  <c r="CF24" i="11" s="1"/>
  <c r="CE24" i="11" a="1"/>
  <c r="CE24" i="11" s="1"/>
  <c r="CD24" i="11" a="1"/>
  <c r="CD24" i="11" s="1"/>
  <c r="CC24" i="11" a="1"/>
  <c r="CC24" i="11" s="1"/>
  <c r="CB24" i="11" a="1"/>
  <c r="CB24" i="11" s="1"/>
  <c r="CA24" i="11" a="1"/>
  <c r="CA24" i="11" s="1"/>
  <c r="BZ24" i="11" a="1"/>
  <c r="BZ24" i="11" s="1"/>
  <c r="BY24" i="11" a="1"/>
  <c r="BY24" i="11" s="1"/>
  <c r="BX24" i="11" a="1"/>
  <c r="BX24" i="11" s="1"/>
  <c r="BW24" i="11" a="1"/>
  <c r="BW24" i="11" s="1"/>
  <c r="BV24" i="11" a="1"/>
  <c r="BV24" i="11" s="1"/>
  <c r="BU24" i="11" a="1"/>
  <c r="BU24" i="11" s="1"/>
  <c r="BT24" i="11" a="1"/>
  <c r="BT24" i="11" s="1"/>
  <c r="BS24" i="11" a="1"/>
  <c r="BS24" i="11" s="1"/>
  <c r="BR24" i="11" a="1"/>
  <c r="BR24" i="11" s="1"/>
  <c r="BQ24" i="11" a="1"/>
  <c r="BQ24" i="11" s="1"/>
  <c r="BP24" i="11" a="1"/>
  <c r="BP24" i="11" s="1"/>
  <c r="BO24" i="11" a="1"/>
  <c r="BO24" i="11" s="1"/>
  <c r="BN24" i="11" a="1"/>
  <c r="BN24" i="11" s="1"/>
  <c r="BM24" i="11" a="1"/>
  <c r="BM24" i="11" s="1"/>
  <c r="BL24" i="11" a="1"/>
  <c r="BL24" i="11" s="1"/>
  <c r="BK24" i="11" a="1"/>
  <c r="BK24" i="11" s="1"/>
  <c r="BJ24" i="11" a="1"/>
  <c r="BJ24" i="11" s="1"/>
  <c r="BI24" i="11" a="1"/>
  <c r="BI24" i="11" s="1"/>
  <c r="BH24" i="11" a="1"/>
  <c r="BH24" i="11" s="1"/>
  <c r="BG24" i="11" a="1"/>
  <c r="BG24" i="11" s="1"/>
  <c r="BF24" i="11" a="1"/>
  <c r="BF24" i="11" s="1"/>
  <c r="BE24" i="11" a="1"/>
  <c r="BE24" i="11" s="1"/>
  <c r="BD24" i="11" a="1"/>
  <c r="BD24" i="11" s="1"/>
  <c r="BC24" i="11" a="1"/>
  <c r="BC24" i="11" s="1"/>
  <c r="BB24" i="11" a="1"/>
  <c r="BB24" i="11" s="1"/>
  <c r="BA24" i="11" a="1"/>
  <c r="BA24" i="11" s="1"/>
  <c r="AZ24" i="11" a="1"/>
  <c r="AZ24" i="11" s="1"/>
  <c r="AY24" i="11" a="1"/>
  <c r="AY24" i="11" s="1"/>
  <c r="AX24" i="11" a="1"/>
  <c r="AX24" i="11" s="1"/>
  <c r="AW24" i="11" a="1"/>
  <c r="AW24" i="11" s="1"/>
  <c r="AV24" i="11" a="1"/>
  <c r="AV24" i="11" s="1"/>
  <c r="AU24" i="11" a="1"/>
  <c r="AU24" i="11" s="1"/>
  <c r="AT24" i="11" a="1"/>
  <c r="AT24" i="11" s="1"/>
  <c r="AS24" i="11" a="1"/>
  <c r="AS24" i="11" s="1"/>
  <c r="AR24" i="11" a="1"/>
  <c r="AR24" i="11" s="1"/>
  <c r="AQ24" i="11" a="1"/>
  <c r="AQ24" i="11" s="1"/>
  <c r="AP24" i="11" a="1"/>
  <c r="AP24" i="11" s="1"/>
  <c r="AO24" i="11" a="1"/>
  <c r="AO24" i="11" s="1"/>
  <c r="AN24" i="11" a="1"/>
  <c r="AN24" i="11" s="1"/>
  <c r="AM24" i="11" a="1"/>
  <c r="AM24" i="11" s="1"/>
  <c r="AL24" i="11" a="1"/>
  <c r="AL24" i="11" s="1"/>
  <c r="AK24" i="11" a="1"/>
  <c r="AK24" i="11" s="1"/>
  <c r="AJ24" i="11" a="1"/>
  <c r="AJ24" i="11" s="1"/>
  <c r="AI24" i="11" a="1"/>
  <c r="AI24" i="11" s="1"/>
  <c r="AH24" i="11" a="1"/>
  <c r="AH24" i="11" s="1"/>
  <c r="AG24" i="11" a="1"/>
  <c r="AG24" i="11" s="1"/>
  <c r="AF24" i="11" a="1"/>
  <c r="AF24" i="11" s="1"/>
  <c r="AE24" i="11" a="1"/>
  <c r="AE24" i="11" s="1"/>
  <c r="AD24" i="11" a="1"/>
  <c r="AD24" i="11" s="1"/>
  <c r="AC24" i="11" a="1"/>
  <c r="AC24" i="11" s="1"/>
  <c r="AB24" i="11" a="1"/>
  <c r="AB24" i="11" s="1"/>
  <c r="AA24" i="11" a="1"/>
  <c r="AA24" i="11" s="1"/>
  <c r="Z24" i="11" a="1"/>
  <c r="Z24" i="11" s="1"/>
  <c r="Y24" i="11" a="1"/>
  <c r="Y24" i="11" s="1"/>
  <c r="X24" i="11" a="1"/>
  <c r="X24" i="11" s="1"/>
  <c r="W24" i="11" a="1"/>
  <c r="W24" i="11" s="1"/>
  <c r="V24" i="11" a="1"/>
  <c r="V24" i="11" s="1"/>
  <c r="U24" i="11" a="1"/>
  <c r="U24" i="11" s="1"/>
  <c r="T24" i="11" a="1"/>
  <c r="T24" i="11" s="1"/>
  <c r="S24" i="11" a="1"/>
  <c r="S24" i="11" s="1"/>
  <c r="R24" i="11" a="1"/>
  <c r="R24" i="11" s="1"/>
  <c r="P24" i="11" a="1"/>
  <c r="P24" i="11" s="1"/>
  <c r="O24" i="11" a="1"/>
  <c r="O24" i="11" s="1"/>
  <c r="N24" i="11" a="1"/>
  <c r="N24" i="11" s="1"/>
  <c r="M24" i="11" a="1"/>
  <c r="M24" i="11" s="1"/>
  <c r="L24" i="11" a="1"/>
  <c r="L24" i="11" s="1"/>
  <c r="K24" i="11" a="1"/>
  <c r="K24" i="11" s="1"/>
  <c r="J24" i="11" a="1"/>
  <c r="J24" i="11" s="1"/>
  <c r="I24" i="11" a="1"/>
  <c r="I24" i="11" s="1"/>
  <c r="H24" i="11" a="1"/>
  <c r="H24" i="11" s="1"/>
  <c r="G24" i="11" a="1"/>
  <c r="G24" i="11" s="1"/>
  <c r="F24" i="11" a="1"/>
  <c r="F24" i="11" s="1"/>
  <c r="E24" i="11" a="1"/>
  <c r="E24" i="11" s="1"/>
  <c r="D24" i="11" a="1"/>
  <c r="D24" i="11" s="1"/>
  <c r="C24" i="11" a="1"/>
  <c r="C24" i="11" s="1"/>
  <c r="EH23" i="11" a="1"/>
  <c r="EH23" i="11" s="1"/>
  <c r="EG23" i="11" a="1"/>
  <c r="EG23" i="11" s="1"/>
  <c r="EF23" i="11" a="1"/>
  <c r="EF23" i="11" s="1"/>
  <c r="EE23" i="11" a="1"/>
  <c r="EE23" i="11" s="1"/>
  <c r="ED23" i="11" a="1"/>
  <c r="ED23" i="11" s="1"/>
  <c r="EC23" i="11" a="1"/>
  <c r="EC23" i="11" s="1"/>
  <c r="EB23" i="11" a="1"/>
  <c r="EB23" i="11" s="1"/>
  <c r="EA23" i="11" a="1"/>
  <c r="EA23" i="11" s="1"/>
  <c r="DZ23" i="11" a="1"/>
  <c r="DZ23" i="11" s="1"/>
  <c r="DY23" i="11" a="1"/>
  <c r="DY23" i="11" s="1"/>
  <c r="DX23" i="11" a="1"/>
  <c r="DX23" i="11" s="1"/>
  <c r="DW23" i="11" a="1"/>
  <c r="DW23" i="11" s="1"/>
  <c r="DV23" i="11" a="1"/>
  <c r="DV23" i="11" s="1"/>
  <c r="DU23" i="11" a="1"/>
  <c r="DU23" i="11" s="1"/>
  <c r="DT23" i="11" a="1"/>
  <c r="DT23" i="11" s="1"/>
  <c r="DS23" i="11" a="1"/>
  <c r="DS23" i="11" s="1"/>
  <c r="DR23" i="11" a="1"/>
  <c r="DR23" i="11" s="1"/>
  <c r="DQ23" i="11" a="1"/>
  <c r="DQ23" i="11" s="1"/>
  <c r="DP23" i="11" a="1"/>
  <c r="DP23" i="11" s="1"/>
  <c r="DO23" i="11" a="1"/>
  <c r="DO23" i="11" s="1"/>
  <c r="DN23" i="11" a="1"/>
  <c r="DN23" i="11" s="1"/>
  <c r="DM23" i="11" a="1"/>
  <c r="DM23" i="11" s="1"/>
  <c r="DL23" i="11" a="1"/>
  <c r="DL23" i="11" s="1"/>
  <c r="DK23" i="11" a="1"/>
  <c r="DK23" i="11" s="1"/>
  <c r="DJ23" i="11" a="1"/>
  <c r="DJ23" i="11" s="1"/>
  <c r="DI23" i="11" a="1"/>
  <c r="DI23" i="11" s="1"/>
  <c r="DH23" i="11" a="1"/>
  <c r="DH23" i="11" s="1"/>
  <c r="DG23" i="11" a="1"/>
  <c r="DG23" i="11" s="1"/>
  <c r="DF23" i="11" a="1"/>
  <c r="DF23" i="11" s="1"/>
  <c r="DE23" i="11" a="1"/>
  <c r="DE23" i="11" s="1"/>
  <c r="DD23" i="11" a="1"/>
  <c r="DD23" i="11" s="1"/>
  <c r="DC23" i="11" a="1"/>
  <c r="DC23" i="11" s="1"/>
  <c r="DB23" i="11" a="1"/>
  <c r="DB23" i="11" s="1"/>
  <c r="DA23" i="11" a="1"/>
  <c r="DA23" i="11" s="1"/>
  <c r="CZ23" i="11" a="1"/>
  <c r="CZ23" i="11" s="1"/>
  <c r="CY23" i="11" a="1"/>
  <c r="CY23" i="11" s="1"/>
  <c r="CX23" i="11" a="1"/>
  <c r="CX23" i="11" s="1"/>
  <c r="CW23" i="11" a="1"/>
  <c r="CW23" i="11" s="1"/>
  <c r="CV23" i="11" a="1"/>
  <c r="CV23" i="11" s="1"/>
  <c r="CU23" i="11" a="1"/>
  <c r="CU23" i="11" s="1"/>
  <c r="CT23" i="11" a="1"/>
  <c r="CT23" i="11" s="1"/>
  <c r="CS23" i="11" a="1"/>
  <c r="CS23" i="11" s="1"/>
  <c r="CR23" i="11" a="1"/>
  <c r="CR23" i="11" s="1"/>
  <c r="CQ23" i="11" a="1"/>
  <c r="CQ23" i="11" s="1"/>
  <c r="CP23" i="11" a="1"/>
  <c r="CP23" i="11" s="1"/>
  <c r="CO23" i="11" a="1"/>
  <c r="CO23" i="11" s="1"/>
  <c r="CN23" i="11" a="1"/>
  <c r="CN23" i="11" s="1"/>
  <c r="CM23" i="11" a="1"/>
  <c r="CM23" i="11" s="1"/>
  <c r="CL23" i="11" a="1"/>
  <c r="CL23" i="11" s="1"/>
  <c r="CK23" i="11" a="1"/>
  <c r="CK23" i="11" s="1"/>
  <c r="CJ23" i="11" a="1"/>
  <c r="CJ23" i="11" s="1"/>
  <c r="CI23" i="11" a="1"/>
  <c r="CI23" i="11" s="1"/>
  <c r="CH23" i="11" a="1"/>
  <c r="CH23" i="11" s="1"/>
  <c r="CG23" i="11" a="1"/>
  <c r="CG23" i="11" s="1"/>
  <c r="CF23" i="11" a="1"/>
  <c r="CF23" i="11" s="1"/>
  <c r="CE23" i="11" a="1"/>
  <c r="CE23" i="11" s="1"/>
  <c r="CD23" i="11" a="1"/>
  <c r="CD23" i="11" s="1"/>
  <c r="CC23" i="11" a="1"/>
  <c r="CC23" i="11" s="1"/>
  <c r="CB23" i="11" a="1"/>
  <c r="CB23" i="11" s="1"/>
  <c r="CA23" i="11" a="1"/>
  <c r="CA23" i="11" s="1"/>
  <c r="BZ23" i="11" a="1"/>
  <c r="BZ23" i="11" s="1"/>
  <c r="BY23" i="11" a="1"/>
  <c r="BY23" i="11" s="1"/>
  <c r="BX23" i="11" a="1"/>
  <c r="BX23" i="11" s="1"/>
  <c r="BW23" i="11" a="1"/>
  <c r="BW23" i="11" s="1"/>
  <c r="BV23" i="11" a="1"/>
  <c r="BV23" i="11" s="1"/>
  <c r="BU23" i="11" a="1"/>
  <c r="BU23" i="11" s="1"/>
  <c r="BT23" i="11" a="1"/>
  <c r="BT23" i="11" s="1"/>
  <c r="BS23" i="11" a="1"/>
  <c r="BS23" i="11" s="1"/>
  <c r="BR23" i="11" a="1"/>
  <c r="BR23" i="11" s="1"/>
  <c r="BQ23" i="11" a="1"/>
  <c r="BQ23" i="11" s="1"/>
  <c r="BP23" i="11" a="1"/>
  <c r="BP23" i="11" s="1"/>
  <c r="BO23" i="11" a="1"/>
  <c r="BO23" i="11" s="1"/>
  <c r="BN23" i="11" a="1"/>
  <c r="BN23" i="11" s="1"/>
  <c r="BM23" i="11" a="1"/>
  <c r="BM23" i="11" s="1"/>
  <c r="BL23" i="11" a="1"/>
  <c r="BL23" i="11" s="1"/>
  <c r="BK23" i="11" a="1"/>
  <c r="BK23" i="11" s="1"/>
  <c r="BJ23" i="11" a="1"/>
  <c r="BJ23" i="11" s="1"/>
  <c r="BI23" i="11" a="1"/>
  <c r="BI23" i="11" s="1"/>
  <c r="BH23" i="11" a="1"/>
  <c r="BH23" i="11" s="1"/>
  <c r="BG23" i="11" a="1"/>
  <c r="BG23" i="11" s="1"/>
  <c r="BF23" i="11" a="1"/>
  <c r="BF23" i="11" s="1"/>
  <c r="BE23" i="11" a="1"/>
  <c r="BE23" i="11" s="1"/>
  <c r="BD23" i="11" a="1"/>
  <c r="BD23" i="11" s="1"/>
  <c r="BC23" i="11" a="1"/>
  <c r="BC23" i="11" s="1"/>
  <c r="BB23" i="11" a="1"/>
  <c r="BB23" i="11" s="1"/>
  <c r="BA23" i="11" a="1"/>
  <c r="BA23" i="11" s="1"/>
  <c r="AZ23" i="11" a="1"/>
  <c r="AZ23" i="11" s="1"/>
  <c r="AY23" i="11" a="1"/>
  <c r="AY23" i="11" s="1"/>
  <c r="AX23" i="11" a="1"/>
  <c r="AX23" i="11" s="1"/>
  <c r="AW23" i="11" a="1"/>
  <c r="AW23" i="11" s="1"/>
  <c r="AV23" i="11" a="1"/>
  <c r="AV23" i="11" s="1"/>
  <c r="AU23" i="11" a="1"/>
  <c r="AU23" i="11" s="1"/>
  <c r="AT23" i="11" a="1"/>
  <c r="AT23" i="11" s="1"/>
  <c r="AS23" i="11" a="1"/>
  <c r="AS23" i="11" s="1"/>
  <c r="AR23" i="11" a="1"/>
  <c r="AR23" i="11" s="1"/>
  <c r="AQ23" i="11" a="1"/>
  <c r="AQ23" i="11" s="1"/>
  <c r="AP23" i="11" a="1"/>
  <c r="AP23" i="11" s="1"/>
  <c r="AO23" i="11" a="1"/>
  <c r="AO23" i="11" s="1"/>
  <c r="AN23" i="11" a="1"/>
  <c r="AN23" i="11" s="1"/>
  <c r="AM23" i="11" a="1"/>
  <c r="AM23" i="11" s="1"/>
  <c r="AL23" i="11" a="1"/>
  <c r="AL23" i="11" s="1"/>
  <c r="AK23" i="11" a="1"/>
  <c r="AK23" i="11" s="1"/>
  <c r="AJ23" i="11" a="1"/>
  <c r="AJ23" i="11" s="1"/>
  <c r="AI23" i="11" a="1"/>
  <c r="AI23" i="11" s="1"/>
  <c r="AH23" i="11" a="1"/>
  <c r="AH23" i="11" s="1"/>
  <c r="AG23" i="11" a="1"/>
  <c r="AG23" i="11" s="1"/>
  <c r="AF23" i="11" a="1"/>
  <c r="AF23" i="11" s="1"/>
  <c r="AE23" i="11" a="1"/>
  <c r="AE23" i="11" s="1"/>
  <c r="AD23" i="11" a="1"/>
  <c r="AD23" i="11" s="1"/>
  <c r="AC23" i="11" a="1"/>
  <c r="AC23" i="11" s="1"/>
  <c r="AB23" i="11" a="1"/>
  <c r="AB23" i="11" s="1"/>
  <c r="AA23" i="11" a="1"/>
  <c r="AA23" i="11" s="1"/>
  <c r="Z23" i="11" a="1"/>
  <c r="Z23" i="11" s="1"/>
  <c r="Y23" i="11" a="1"/>
  <c r="Y23" i="11" s="1"/>
  <c r="X23" i="11" a="1"/>
  <c r="X23" i="11" s="1"/>
  <c r="W23" i="11" a="1"/>
  <c r="W23" i="11" s="1"/>
  <c r="V23" i="11" a="1"/>
  <c r="V23" i="11" s="1"/>
  <c r="U23" i="11" a="1"/>
  <c r="U23" i="11" s="1"/>
  <c r="T23" i="11" a="1"/>
  <c r="T23" i="11" s="1"/>
  <c r="S23" i="11" a="1"/>
  <c r="S23" i="11" s="1"/>
  <c r="R23" i="11" a="1"/>
  <c r="R23" i="11" s="1"/>
  <c r="Q23" i="11" a="1"/>
  <c r="Q23" i="11" s="1"/>
  <c r="O23" i="11" a="1"/>
  <c r="O23" i="11" s="1"/>
  <c r="N23" i="11" a="1"/>
  <c r="N23" i="11" s="1"/>
  <c r="M23" i="11" a="1"/>
  <c r="M23" i="11" s="1"/>
  <c r="L23" i="11" a="1"/>
  <c r="L23" i="11" s="1"/>
  <c r="K23" i="11" a="1"/>
  <c r="K23" i="11" s="1"/>
  <c r="J23" i="11" a="1"/>
  <c r="J23" i="11" s="1"/>
  <c r="I23" i="11" a="1"/>
  <c r="I23" i="11" s="1"/>
  <c r="H23" i="11" a="1"/>
  <c r="H23" i="11" s="1"/>
  <c r="G23" i="11" a="1"/>
  <c r="G23" i="11" s="1"/>
  <c r="F23" i="11" a="1"/>
  <c r="F23" i="11" s="1"/>
  <c r="E23" i="11" a="1"/>
  <c r="E23" i="11" s="1"/>
  <c r="D23" i="11" a="1"/>
  <c r="D23" i="11" s="1"/>
  <c r="C23" i="11" a="1"/>
  <c r="C23" i="11" s="1"/>
  <c r="EH22" i="11" a="1"/>
  <c r="EH22" i="11" s="1"/>
  <c r="EG22" i="11" a="1"/>
  <c r="EG22" i="11" s="1"/>
  <c r="EF22" i="11" a="1"/>
  <c r="EF22" i="11" s="1"/>
  <c r="EE22" i="11" a="1"/>
  <c r="EE22" i="11" s="1"/>
  <c r="ED22" i="11" a="1"/>
  <c r="ED22" i="11" s="1"/>
  <c r="EC22" i="11" a="1"/>
  <c r="EC22" i="11" s="1"/>
  <c r="EB22" i="11" a="1"/>
  <c r="EB22" i="11" s="1"/>
  <c r="EA22" i="11" a="1"/>
  <c r="EA22" i="11" s="1"/>
  <c r="DZ22" i="11" a="1"/>
  <c r="DZ22" i="11" s="1"/>
  <c r="DY22" i="11" a="1"/>
  <c r="DY22" i="11" s="1"/>
  <c r="DX22" i="11" a="1"/>
  <c r="DX22" i="11" s="1"/>
  <c r="DW22" i="11" a="1"/>
  <c r="DW22" i="11" s="1"/>
  <c r="DV22" i="11" a="1"/>
  <c r="DV22" i="11" s="1"/>
  <c r="DU22" i="11" a="1"/>
  <c r="DU22" i="11" s="1"/>
  <c r="DT22" i="11" a="1"/>
  <c r="DT22" i="11" s="1"/>
  <c r="DS22" i="11" a="1"/>
  <c r="DS22" i="11" s="1"/>
  <c r="DR22" i="11" a="1"/>
  <c r="DR22" i="11" s="1"/>
  <c r="DQ22" i="11" a="1"/>
  <c r="DQ22" i="11" s="1"/>
  <c r="DP22" i="11" a="1"/>
  <c r="DP22" i="11" s="1"/>
  <c r="DO22" i="11" a="1"/>
  <c r="DO22" i="11" s="1"/>
  <c r="DN22" i="11" a="1"/>
  <c r="DN22" i="11" s="1"/>
  <c r="DM22" i="11" a="1"/>
  <c r="DM22" i="11" s="1"/>
  <c r="DL22" i="11" a="1"/>
  <c r="DL22" i="11" s="1"/>
  <c r="DK22" i="11" a="1"/>
  <c r="DK22" i="11" s="1"/>
  <c r="DJ22" i="11" a="1"/>
  <c r="DJ22" i="11" s="1"/>
  <c r="DI22" i="11" a="1"/>
  <c r="DI22" i="11" s="1"/>
  <c r="DH22" i="11" a="1"/>
  <c r="DH22" i="11" s="1"/>
  <c r="DG22" i="11" a="1"/>
  <c r="DG22" i="11" s="1"/>
  <c r="DF22" i="11" a="1"/>
  <c r="DF22" i="11" s="1"/>
  <c r="DE22" i="11" a="1"/>
  <c r="DE22" i="11" s="1"/>
  <c r="DD22" i="11" a="1"/>
  <c r="DD22" i="11" s="1"/>
  <c r="DC22" i="11" a="1"/>
  <c r="DC22" i="11" s="1"/>
  <c r="DB22" i="11" a="1"/>
  <c r="DB22" i="11" s="1"/>
  <c r="DA22" i="11" a="1"/>
  <c r="DA22" i="11" s="1"/>
  <c r="CZ22" i="11" a="1"/>
  <c r="CZ22" i="11" s="1"/>
  <c r="CY22" i="11" a="1"/>
  <c r="CY22" i="11" s="1"/>
  <c r="CX22" i="11" a="1"/>
  <c r="CX22" i="11" s="1"/>
  <c r="CW22" i="11" a="1"/>
  <c r="CW22" i="11" s="1"/>
  <c r="CV22" i="11" a="1"/>
  <c r="CV22" i="11" s="1"/>
  <c r="CU22" i="11" a="1"/>
  <c r="CU22" i="11" s="1"/>
  <c r="CT22" i="11" a="1"/>
  <c r="CT22" i="11" s="1"/>
  <c r="CS22" i="11" a="1"/>
  <c r="CS22" i="11" s="1"/>
  <c r="CR22" i="11" a="1"/>
  <c r="CR22" i="11" s="1"/>
  <c r="CQ22" i="11" a="1"/>
  <c r="CQ22" i="11" s="1"/>
  <c r="CP22" i="11" a="1"/>
  <c r="CP22" i="11" s="1"/>
  <c r="CO22" i="11" a="1"/>
  <c r="CO22" i="11" s="1"/>
  <c r="CN22" i="11" a="1"/>
  <c r="CN22" i="11" s="1"/>
  <c r="CM22" i="11" a="1"/>
  <c r="CM22" i="11" s="1"/>
  <c r="CL22" i="11" a="1"/>
  <c r="CL22" i="11" s="1"/>
  <c r="CK22" i="11" a="1"/>
  <c r="CK22" i="11" s="1"/>
  <c r="CJ22" i="11" a="1"/>
  <c r="CJ22" i="11" s="1"/>
  <c r="CI22" i="11" a="1"/>
  <c r="CI22" i="11" s="1"/>
  <c r="CH22" i="11" a="1"/>
  <c r="CH22" i="11" s="1"/>
  <c r="CG22" i="11" a="1"/>
  <c r="CG22" i="11" s="1"/>
  <c r="CF22" i="11" a="1"/>
  <c r="CF22" i="11" s="1"/>
  <c r="CE22" i="11" a="1"/>
  <c r="CE22" i="11" s="1"/>
  <c r="CD22" i="11" a="1"/>
  <c r="CD22" i="11" s="1"/>
  <c r="CC22" i="11" a="1"/>
  <c r="CC22" i="11" s="1"/>
  <c r="CB22" i="11" a="1"/>
  <c r="CB22" i="11" s="1"/>
  <c r="CA22" i="11" a="1"/>
  <c r="CA22" i="11" s="1"/>
  <c r="BZ22" i="11" a="1"/>
  <c r="BZ22" i="11" s="1"/>
  <c r="BY22" i="11" a="1"/>
  <c r="BY22" i="11" s="1"/>
  <c r="BX22" i="11" a="1"/>
  <c r="BX22" i="11" s="1"/>
  <c r="BW22" i="11" a="1"/>
  <c r="BW22" i="11" s="1"/>
  <c r="BV22" i="11" a="1"/>
  <c r="BV22" i="11" s="1"/>
  <c r="BU22" i="11" a="1"/>
  <c r="BU22" i="11" s="1"/>
  <c r="BT22" i="11" a="1"/>
  <c r="BT22" i="11" s="1"/>
  <c r="BS22" i="11" a="1"/>
  <c r="BS22" i="11" s="1"/>
  <c r="BR22" i="11" a="1"/>
  <c r="BR22" i="11" s="1"/>
  <c r="BQ22" i="11" a="1"/>
  <c r="BQ22" i="11" s="1"/>
  <c r="BP22" i="11" a="1"/>
  <c r="BP22" i="11" s="1"/>
  <c r="BO22" i="11" a="1"/>
  <c r="BO22" i="11" s="1"/>
  <c r="BN22" i="11" a="1"/>
  <c r="BN22" i="11" s="1"/>
  <c r="BM22" i="11" a="1"/>
  <c r="BM22" i="11" s="1"/>
  <c r="BL22" i="11" a="1"/>
  <c r="BL22" i="11" s="1"/>
  <c r="BK22" i="11" a="1"/>
  <c r="BK22" i="11" s="1"/>
  <c r="BJ22" i="11" a="1"/>
  <c r="BJ22" i="11" s="1"/>
  <c r="BI22" i="11" a="1"/>
  <c r="BI22" i="11" s="1"/>
  <c r="BH22" i="11" a="1"/>
  <c r="BH22" i="11" s="1"/>
  <c r="BG22" i="11" a="1"/>
  <c r="BG22" i="11" s="1"/>
  <c r="BF22" i="11" a="1"/>
  <c r="BF22" i="11" s="1"/>
  <c r="BE22" i="11" a="1"/>
  <c r="BE22" i="11" s="1"/>
  <c r="BD22" i="11" a="1"/>
  <c r="BD22" i="11" s="1"/>
  <c r="BC22" i="11" a="1"/>
  <c r="BC22" i="11" s="1"/>
  <c r="BB22" i="11" a="1"/>
  <c r="BB22" i="11" s="1"/>
  <c r="BA22" i="11" a="1"/>
  <c r="BA22" i="11" s="1"/>
  <c r="AZ22" i="11" a="1"/>
  <c r="AZ22" i="11" s="1"/>
  <c r="AY22" i="11" a="1"/>
  <c r="AY22" i="11" s="1"/>
  <c r="AX22" i="11" a="1"/>
  <c r="AX22" i="11" s="1"/>
  <c r="AW22" i="11" a="1"/>
  <c r="AW22" i="11" s="1"/>
  <c r="AV22" i="11" a="1"/>
  <c r="AV22" i="11" s="1"/>
  <c r="AU22" i="11" a="1"/>
  <c r="AU22" i="11" s="1"/>
  <c r="AT22" i="11" a="1"/>
  <c r="AT22" i="11" s="1"/>
  <c r="AS22" i="11" a="1"/>
  <c r="AS22" i="11" s="1"/>
  <c r="AR22" i="11" a="1"/>
  <c r="AR22" i="11" s="1"/>
  <c r="AQ22" i="11" a="1"/>
  <c r="AQ22" i="11" s="1"/>
  <c r="AP22" i="11" a="1"/>
  <c r="AP22" i="11" s="1"/>
  <c r="AO22" i="11" a="1"/>
  <c r="AO22" i="11" s="1"/>
  <c r="AN22" i="11" a="1"/>
  <c r="AN22" i="11" s="1"/>
  <c r="AM22" i="11" a="1"/>
  <c r="AM22" i="11" s="1"/>
  <c r="AL22" i="11" a="1"/>
  <c r="AL22" i="11" s="1"/>
  <c r="AK22" i="11" a="1"/>
  <c r="AK22" i="11" s="1"/>
  <c r="AJ22" i="11" a="1"/>
  <c r="AJ22" i="11" s="1"/>
  <c r="AI22" i="11" a="1"/>
  <c r="AI22" i="11" s="1"/>
  <c r="AH22" i="11" a="1"/>
  <c r="AH22" i="11" s="1"/>
  <c r="AG22" i="11" a="1"/>
  <c r="AG22" i="11" s="1"/>
  <c r="AF22" i="11" a="1"/>
  <c r="AF22" i="11" s="1"/>
  <c r="AE22" i="11" a="1"/>
  <c r="AE22" i="11" s="1"/>
  <c r="AD22" i="11" a="1"/>
  <c r="AD22" i="11" s="1"/>
  <c r="AC22" i="11" a="1"/>
  <c r="AC22" i="11" s="1"/>
  <c r="AB22" i="11" a="1"/>
  <c r="AB22" i="11" s="1"/>
  <c r="AA22" i="11" a="1"/>
  <c r="AA22" i="11" s="1"/>
  <c r="Z22" i="11" a="1"/>
  <c r="Z22" i="11" s="1"/>
  <c r="Y22" i="11" a="1"/>
  <c r="Y22" i="11" s="1"/>
  <c r="X22" i="11" a="1"/>
  <c r="X22" i="11" s="1"/>
  <c r="W22" i="11" a="1"/>
  <c r="W22" i="11" s="1"/>
  <c r="V22" i="11" a="1"/>
  <c r="V22" i="11" s="1"/>
  <c r="U22" i="11" a="1"/>
  <c r="U22" i="11" s="1"/>
  <c r="T22" i="11" a="1"/>
  <c r="T22" i="11" s="1"/>
  <c r="S22" i="11" a="1"/>
  <c r="S22" i="11" s="1"/>
  <c r="R22" i="11" a="1"/>
  <c r="R22" i="11" s="1"/>
  <c r="Q22" i="11" a="1"/>
  <c r="Q22" i="11" s="1"/>
  <c r="P22" i="11" a="1"/>
  <c r="P22" i="11" s="1"/>
  <c r="N22" i="11" a="1"/>
  <c r="N22" i="11" s="1"/>
  <c r="M22" i="11" a="1"/>
  <c r="M22" i="11" s="1"/>
  <c r="L22" i="11" a="1"/>
  <c r="L22" i="11" s="1"/>
  <c r="K22" i="11" a="1"/>
  <c r="K22" i="11" s="1"/>
  <c r="J22" i="11" a="1"/>
  <c r="J22" i="11" s="1"/>
  <c r="I22" i="11" a="1"/>
  <c r="I22" i="11" s="1"/>
  <c r="H22" i="11" a="1"/>
  <c r="H22" i="11" s="1"/>
  <c r="G22" i="11" a="1"/>
  <c r="G22" i="11" s="1"/>
  <c r="F22" i="11" a="1"/>
  <c r="F22" i="11" s="1"/>
  <c r="E22" i="11" a="1"/>
  <c r="E22" i="11" s="1"/>
  <c r="D22" i="11" a="1"/>
  <c r="D22" i="11" s="1"/>
  <c r="C22" i="11" a="1"/>
  <c r="C22" i="11" s="1"/>
  <c r="EH21" i="11" a="1"/>
  <c r="EH21" i="11" s="1"/>
  <c r="EG21" i="11" a="1"/>
  <c r="EG21" i="11" s="1"/>
  <c r="EF21" i="11" a="1"/>
  <c r="EF21" i="11" s="1"/>
  <c r="EE21" i="11" a="1"/>
  <c r="EE21" i="11" s="1"/>
  <c r="ED21" i="11" a="1"/>
  <c r="ED21" i="11" s="1"/>
  <c r="EC21" i="11" a="1"/>
  <c r="EC21" i="11" s="1"/>
  <c r="EB21" i="11" a="1"/>
  <c r="EB21" i="11" s="1"/>
  <c r="EA21" i="11" a="1"/>
  <c r="EA21" i="11" s="1"/>
  <c r="DZ21" i="11" a="1"/>
  <c r="DZ21" i="11" s="1"/>
  <c r="DY21" i="11" a="1"/>
  <c r="DY21" i="11" s="1"/>
  <c r="DX21" i="11" a="1"/>
  <c r="DX21" i="11" s="1"/>
  <c r="DW21" i="11" a="1"/>
  <c r="DW21" i="11" s="1"/>
  <c r="DV21" i="11" a="1"/>
  <c r="DV21" i="11" s="1"/>
  <c r="DU21" i="11" a="1"/>
  <c r="DU21" i="11" s="1"/>
  <c r="DT21" i="11" a="1"/>
  <c r="DT21" i="11" s="1"/>
  <c r="DS21" i="11" a="1"/>
  <c r="DS21" i="11" s="1"/>
  <c r="DR21" i="11" a="1"/>
  <c r="DR21" i="11" s="1"/>
  <c r="DQ21" i="11" a="1"/>
  <c r="DQ21" i="11" s="1"/>
  <c r="DP21" i="11" a="1"/>
  <c r="DP21" i="11" s="1"/>
  <c r="DO21" i="11" a="1"/>
  <c r="DO21" i="11" s="1"/>
  <c r="DN21" i="11" a="1"/>
  <c r="DN21" i="11" s="1"/>
  <c r="DM21" i="11" a="1"/>
  <c r="DM21" i="11" s="1"/>
  <c r="DL21" i="11" a="1"/>
  <c r="DL21" i="11" s="1"/>
  <c r="DK21" i="11" a="1"/>
  <c r="DK21" i="11" s="1"/>
  <c r="DJ21" i="11" a="1"/>
  <c r="DJ21" i="11" s="1"/>
  <c r="DI21" i="11" a="1"/>
  <c r="DI21" i="11" s="1"/>
  <c r="DH21" i="11" a="1"/>
  <c r="DH21" i="11" s="1"/>
  <c r="DG21" i="11" a="1"/>
  <c r="DG21" i="11" s="1"/>
  <c r="DF21" i="11" a="1"/>
  <c r="DF21" i="11" s="1"/>
  <c r="DE21" i="11" a="1"/>
  <c r="DE21" i="11" s="1"/>
  <c r="DD21" i="11" a="1"/>
  <c r="DD21" i="11" s="1"/>
  <c r="DC21" i="11" a="1"/>
  <c r="DC21" i="11" s="1"/>
  <c r="DB21" i="11" a="1"/>
  <c r="DB21" i="11" s="1"/>
  <c r="DA21" i="11" a="1"/>
  <c r="DA21" i="11" s="1"/>
  <c r="CZ21" i="11" a="1"/>
  <c r="CZ21" i="11" s="1"/>
  <c r="CY21" i="11" a="1"/>
  <c r="CY21" i="11" s="1"/>
  <c r="CX21" i="11" a="1"/>
  <c r="CX21" i="11" s="1"/>
  <c r="CW21" i="11" a="1"/>
  <c r="CW21" i="11" s="1"/>
  <c r="CV21" i="11" a="1"/>
  <c r="CV21" i="11" s="1"/>
  <c r="CU21" i="11" a="1"/>
  <c r="CU21" i="11" s="1"/>
  <c r="CT21" i="11" a="1"/>
  <c r="CT21" i="11" s="1"/>
  <c r="CS21" i="11" a="1"/>
  <c r="CS21" i="11" s="1"/>
  <c r="CR21" i="11" a="1"/>
  <c r="CR21" i="11" s="1"/>
  <c r="CQ21" i="11" a="1"/>
  <c r="CQ21" i="11" s="1"/>
  <c r="CP21" i="11" a="1"/>
  <c r="CP21" i="11" s="1"/>
  <c r="CO21" i="11" a="1"/>
  <c r="CO21" i="11" s="1"/>
  <c r="CN21" i="11" a="1"/>
  <c r="CN21" i="11" s="1"/>
  <c r="CM21" i="11" a="1"/>
  <c r="CM21" i="11" s="1"/>
  <c r="CL21" i="11" a="1"/>
  <c r="CL21" i="11" s="1"/>
  <c r="CK21" i="11" a="1"/>
  <c r="CK21" i="11" s="1"/>
  <c r="CJ21" i="11" a="1"/>
  <c r="CJ21" i="11" s="1"/>
  <c r="CI21" i="11" a="1"/>
  <c r="CI21" i="11" s="1"/>
  <c r="CH21" i="11" a="1"/>
  <c r="CH21" i="11" s="1"/>
  <c r="CG21" i="11" a="1"/>
  <c r="CG21" i="11" s="1"/>
  <c r="CF21" i="11" a="1"/>
  <c r="CF21" i="11" s="1"/>
  <c r="CE21" i="11" a="1"/>
  <c r="CE21" i="11" s="1"/>
  <c r="CD21" i="11" a="1"/>
  <c r="CD21" i="11" s="1"/>
  <c r="CC21" i="11" a="1"/>
  <c r="CC21" i="11" s="1"/>
  <c r="CB21" i="11" a="1"/>
  <c r="CB21" i="11" s="1"/>
  <c r="CA21" i="11" a="1"/>
  <c r="CA21" i="11" s="1"/>
  <c r="BZ21" i="11" a="1"/>
  <c r="BZ21" i="11" s="1"/>
  <c r="BY21" i="11" a="1"/>
  <c r="BY21" i="11" s="1"/>
  <c r="BX21" i="11" a="1"/>
  <c r="BX21" i="11" s="1"/>
  <c r="BW21" i="11" a="1"/>
  <c r="BW21" i="11" s="1"/>
  <c r="BV21" i="11" a="1"/>
  <c r="BV21" i="11" s="1"/>
  <c r="BU21" i="11" a="1"/>
  <c r="BU21" i="11" s="1"/>
  <c r="BT21" i="11" a="1"/>
  <c r="BT21" i="11" s="1"/>
  <c r="BS21" i="11" a="1"/>
  <c r="BS21" i="11" s="1"/>
  <c r="BR21" i="11" a="1"/>
  <c r="BR21" i="11" s="1"/>
  <c r="BQ21" i="11" a="1"/>
  <c r="BQ21" i="11" s="1"/>
  <c r="BP21" i="11" a="1"/>
  <c r="BP21" i="11" s="1"/>
  <c r="BO21" i="11" a="1"/>
  <c r="BO21" i="11" s="1"/>
  <c r="BN21" i="11" a="1"/>
  <c r="BN21" i="11" s="1"/>
  <c r="BM21" i="11" a="1"/>
  <c r="BM21" i="11" s="1"/>
  <c r="BL21" i="11" a="1"/>
  <c r="BL21" i="11" s="1"/>
  <c r="BK21" i="11" a="1"/>
  <c r="BK21" i="11" s="1"/>
  <c r="BJ21" i="11" a="1"/>
  <c r="BJ21" i="11" s="1"/>
  <c r="BI21" i="11" a="1"/>
  <c r="BI21" i="11" s="1"/>
  <c r="BH21" i="11" a="1"/>
  <c r="BH21" i="11" s="1"/>
  <c r="BG21" i="11" a="1"/>
  <c r="BG21" i="11" s="1"/>
  <c r="BF21" i="11" a="1"/>
  <c r="BF21" i="11" s="1"/>
  <c r="BE21" i="11" a="1"/>
  <c r="BE21" i="11" s="1"/>
  <c r="BD21" i="11" a="1"/>
  <c r="BD21" i="11" s="1"/>
  <c r="BC21" i="11" a="1"/>
  <c r="BC21" i="11" s="1"/>
  <c r="BB21" i="11" a="1"/>
  <c r="BB21" i="11" s="1"/>
  <c r="BA21" i="11" a="1"/>
  <c r="BA21" i="11" s="1"/>
  <c r="AZ21" i="11" a="1"/>
  <c r="AZ21" i="11" s="1"/>
  <c r="AY21" i="11" a="1"/>
  <c r="AY21" i="11" s="1"/>
  <c r="AX21" i="11" a="1"/>
  <c r="AX21" i="11" s="1"/>
  <c r="AW21" i="11" a="1"/>
  <c r="AW21" i="11" s="1"/>
  <c r="AV21" i="11" a="1"/>
  <c r="AV21" i="11" s="1"/>
  <c r="AU21" i="11" a="1"/>
  <c r="AU21" i="11" s="1"/>
  <c r="AT21" i="11" a="1"/>
  <c r="AT21" i="11" s="1"/>
  <c r="AS21" i="11" a="1"/>
  <c r="AS21" i="11" s="1"/>
  <c r="AR21" i="11" a="1"/>
  <c r="AR21" i="11" s="1"/>
  <c r="AQ21" i="11" a="1"/>
  <c r="AQ21" i="11" s="1"/>
  <c r="AP21" i="11" a="1"/>
  <c r="AP21" i="11" s="1"/>
  <c r="AO21" i="11" a="1"/>
  <c r="AO21" i="11" s="1"/>
  <c r="AN21" i="11" a="1"/>
  <c r="AN21" i="11" s="1"/>
  <c r="AM21" i="11" a="1"/>
  <c r="AM21" i="11" s="1"/>
  <c r="AL21" i="11" a="1"/>
  <c r="AL21" i="11" s="1"/>
  <c r="AK21" i="11" a="1"/>
  <c r="AK21" i="11" s="1"/>
  <c r="AJ21" i="11" a="1"/>
  <c r="AJ21" i="11" s="1"/>
  <c r="AI21" i="11" a="1"/>
  <c r="AI21" i="11" s="1"/>
  <c r="AH21" i="11" a="1"/>
  <c r="AH21" i="11" s="1"/>
  <c r="AG21" i="11" a="1"/>
  <c r="AG21" i="11" s="1"/>
  <c r="AF21" i="11" a="1"/>
  <c r="AF21" i="11" s="1"/>
  <c r="AE21" i="11" a="1"/>
  <c r="AE21" i="11" s="1"/>
  <c r="AD21" i="11" a="1"/>
  <c r="AD21" i="11" s="1"/>
  <c r="AC21" i="11" a="1"/>
  <c r="AC21" i="11" s="1"/>
  <c r="AB21" i="11" a="1"/>
  <c r="AB21" i="11" s="1"/>
  <c r="AA21" i="11" a="1"/>
  <c r="AA21" i="11" s="1"/>
  <c r="Z21" i="11" a="1"/>
  <c r="Z21" i="11" s="1"/>
  <c r="Y21" i="11" a="1"/>
  <c r="Y21" i="11" s="1"/>
  <c r="X21" i="11" a="1"/>
  <c r="X21" i="11" s="1"/>
  <c r="W21" i="11" a="1"/>
  <c r="W21" i="11" s="1"/>
  <c r="V21" i="11" a="1"/>
  <c r="V21" i="11" s="1"/>
  <c r="U21" i="11" a="1"/>
  <c r="U21" i="11" s="1"/>
  <c r="T21" i="11" a="1"/>
  <c r="T21" i="11" s="1"/>
  <c r="S21" i="11" a="1"/>
  <c r="S21" i="11" s="1"/>
  <c r="R21" i="11" a="1"/>
  <c r="R21" i="11" s="1"/>
  <c r="Q21" i="11" a="1"/>
  <c r="Q21" i="11" s="1"/>
  <c r="P21" i="11" a="1"/>
  <c r="P21" i="11" s="1"/>
  <c r="O21" i="11" a="1"/>
  <c r="O21" i="11" s="1"/>
  <c r="M21" i="11" a="1"/>
  <c r="M21" i="11" s="1"/>
  <c r="L21" i="11" a="1"/>
  <c r="L21" i="11" s="1"/>
  <c r="K21" i="11" a="1"/>
  <c r="K21" i="11" s="1"/>
  <c r="J21" i="11" a="1"/>
  <c r="J21" i="11" s="1"/>
  <c r="I21" i="11" a="1"/>
  <c r="I21" i="11" s="1"/>
  <c r="H21" i="11" a="1"/>
  <c r="H21" i="11" s="1"/>
  <c r="G21" i="11" a="1"/>
  <c r="G21" i="11" s="1"/>
  <c r="F21" i="11" a="1"/>
  <c r="F21" i="11" s="1"/>
  <c r="E21" i="11" a="1"/>
  <c r="E21" i="11" s="1"/>
  <c r="D21" i="11" a="1"/>
  <c r="D21" i="11" s="1"/>
  <c r="C21" i="11" a="1"/>
  <c r="C21" i="11" s="1"/>
  <c r="EH20" i="11" a="1"/>
  <c r="EH20" i="11" s="1"/>
  <c r="EG20" i="11" a="1"/>
  <c r="EG20" i="11" s="1"/>
  <c r="EF20" i="11" a="1"/>
  <c r="EF20" i="11" s="1"/>
  <c r="EE20" i="11" a="1"/>
  <c r="EE20" i="11" s="1"/>
  <c r="ED20" i="11" a="1"/>
  <c r="ED20" i="11" s="1"/>
  <c r="EC20" i="11" a="1"/>
  <c r="EC20" i="11" s="1"/>
  <c r="EB20" i="11" a="1"/>
  <c r="EB20" i="11" s="1"/>
  <c r="EA20" i="11" a="1"/>
  <c r="EA20" i="11" s="1"/>
  <c r="DZ20" i="11" a="1"/>
  <c r="DZ20" i="11" s="1"/>
  <c r="DY20" i="11" a="1"/>
  <c r="DY20" i="11" s="1"/>
  <c r="DX20" i="11" a="1"/>
  <c r="DX20" i="11" s="1"/>
  <c r="DW20" i="11" a="1"/>
  <c r="DW20" i="11" s="1"/>
  <c r="DV20" i="11" a="1"/>
  <c r="DV20" i="11" s="1"/>
  <c r="DU20" i="11" a="1"/>
  <c r="DU20" i="11" s="1"/>
  <c r="DT20" i="11" a="1"/>
  <c r="DT20" i="11" s="1"/>
  <c r="DS20" i="11" a="1"/>
  <c r="DS20" i="11" s="1"/>
  <c r="DR20" i="11" a="1"/>
  <c r="DR20" i="11" s="1"/>
  <c r="DQ20" i="11" a="1"/>
  <c r="DQ20" i="11" s="1"/>
  <c r="DP20" i="11" a="1"/>
  <c r="DP20" i="11" s="1"/>
  <c r="DO20" i="11" a="1"/>
  <c r="DO20" i="11" s="1"/>
  <c r="DN20" i="11" a="1"/>
  <c r="DN20" i="11" s="1"/>
  <c r="DM20" i="11" a="1"/>
  <c r="DM20" i="11" s="1"/>
  <c r="DL20" i="11" a="1"/>
  <c r="DL20" i="11" s="1"/>
  <c r="DK20" i="11" a="1"/>
  <c r="DK20" i="11" s="1"/>
  <c r="DJ20" i="11" a="1"/>
  <c r="DJ20" i="11" s="1"/>
  <c r="DI20" i="11" a="1"/>
  <c r="DI20" i="11" s="1"/>
  <c r="DH20" i="11" a="1"/>
  <c r="DH20" i="11" s="1"/>
  <c r="DG20" i="11" a="1"/>
  <c r="DG20" i="11" s="1"/>
  <c r="DF20" i="11" a="1"/>
  <c r="DF20" i="11" s="1"/>
  <c r="DE20" i="11" a="1"/>
  <c r="DE20" i="11" s="1"/>
  <c r="DD20" i="11" a="1"/>
  <c r="DD20" i="11" s="1"/>
  <c r="DC20" i="11" a="1"/>
  <c r="DC20" i="11" s="1"/>
  <c r="DB20" i="11" a="1"/>
  <c r="DB20" i="11" s="1"/>
  <c r="DA20" i="11" a="1"/>
  <c r="DA20" i="11" s="1"/>
  <c r="CZ20" i="11" a="1"/>
  <c r="CZ20" i="11" s="1"/>
  <c r="CY20" i="11" a="1"/>
  <c r="CY20" i="11" s="1"/>
  <c r="CX20" i="11" a="1"/>
  <c r="CX20" i="11" s="1"/>
  <c r="CW20" i="11" a="1"/>
  <c r="CW20" i="11" s="1"/>
  <c r="CV20" i="11" a="1"/>
  <c r="CV20" i="11" s="1"/>
  <c r="CU20" i="11" a="1"/>
  <c r="CU20" i="11" s="1"/>
  <c r="CT20" i="11" a="1"/>
  <c r="CT20" i="11" s="1"/>
  <c r="CS20" i="11" a="1"/>
  <c r="CS20" i="11" s="1"/>
  <c r="CR20" i="11" a="1"/>
  <c r="CR20" i="11" s="1"/>
  <c r="CQ20" i="11" a="1"/>
  <c r="CQ20" i="11" s="1"/>
  <c r="CP20" i="11" a="1"/>
  <c r="CP20" i="11" s="1"/>
  <c r="CO20" i="11" a="1"/>
  <c r="CO20" i="11" s="1"/>
  <c r="CN20" i="11" a="1"/>
  <c r="CN20" i="11" s="1"/>
  <c r="CM20" i="11" a="1"/>
  <c r="CM20" i="11" s="1"/>
  <c r="CL20" i="11" a="1"/>
  <c r="CL20" i="11" s="1"/>
  <c r="CK20" i="11" a="1"/>
  <c r="CK20" i="11" s="1"/>
  <c r="CJ20" i="11" a="1"/>
  <c r="CJ20" i="11" s="1"/>
  <c r="CI20" i="11" a="1"/>
  <c r="CI20" i="11" s="1"/>
  <c r="CH20" i="11" a="1"/>
  <c r="CH20" i="11" s="1"/>
  <c r="CG20" i="11" a="1"/>
  <c r="CG20" i="11" s="1"/>
  <c r="CF20" i="11" a="1"/>
  <c r="CF20" i="11" s="1"/>
  <c r="CE20" i="11" a="1"/>
  <c r="CE20" i="11" s="1"/>
  <c r="CD20" i="11" a="1"/>
  <c r="CD20" i="11" s="1"/>
  <c r="CC20" i="11" a="1"/>
  <c r="CC20" i="11" s="1"/>
  <c r="CB20" i="11" a="1"/>
  <c r="CB20" i="11" s="1"/>
  <c r="CA20" i="11" a="1"/>
  <c r="CA20" i="11" s="1"/>
  <c r="BZ20" i="11" a="1"/>
  <c r="BZ20" i="11" s="1"/>
  <c r="BY20" i="11" a="1"/>
  <c r="BY20" i="11" s="1"/>
  <c r="BX20" i="11" a="1"/>
  <c r="BX20" i="11" s="1"/>
  <c r="BW20" i="11" a="1"/>
  <c r="BW20" i="11" s="1"/>
  <c r="BV20" i="11" a="1"/>
  <c r="BV20" i="11" s="1"/>
  <c r="BU20" i="11" a="1"/>
  <c r="BU20" i="11" s="1"/>
  <c r="BT20" i="11" a="1"/>
  <c r="BT20" i="11" s="1"/>
  <c r="BS20" i="11" a="1"/>
  <c r="BS20" i="11" s="1"/>
  <c r="BR20" i="11" a="1"/>
  <c r="BR20" i="11" s="1"/>
  <c r="BQ20" i="11" a="1"/>
  <c r="BQ20" i="11" s="1"/>
  <c r="BP20" i="11" a="1"/>
  <c r="BP20" i="11" s="1"/>
  <c r="BO20" i="11" a="1"/>
  <c r="BO20" i="11" s="1"/>
  <c r="BN20" i="11" a="1"/>
  <c r="BN20" i="11" s="1"/>
  <c r="BM20" i="11" a="1"/>
  <c r="BM20" i="11" s="1"/>
  <c r="BL20" i="11" a="1"/>
  <c r="BL20" i="11" s="1"/>
  <c r="BK20" i="11" a="1"/>
  <c r="BK20" i="11" s="1"/>
  <c r="BJ20" i="11" a="1"/>
  <c r="BJ20" i="11" s="1"/>
  <c r="BI20" i="11" a="1"/>
  <c r="BI20" i="11" s="1"/>
  <c r="BH20" i="11" a="1"/>
  <c r="BH20" i="11" s="1"/>
  <c r="BG20" i="11" a="1"/>
  <c r="BG20" i="11" s="1"/>
  <c r="BF20" i="11" a="1"/>
  <c r="BF20" i="11" s="1"/>
  <c r="BE20" i="11" a="1"/>
  <c r="BE20" i="11" s="1"/>
  <c r="BD20" i="11" a="1"/>
  <c r="BD20" i="11" s="1"/>
  <c r="BC20" i="11" a="1"/>
  <c r="BC20" i="11" s="1"/>
  <c r="BB20" i="11" a="1"/>
  <c r="BB20" i="11" s="1"/>
  <c r="BA20" i="11" a="1"/>
  <c r="BA20" i="11" s="1"/>
  <c r="AZ20" i="11" a="1"/>
  <c r="AZ20" i="11" s="1"/>
  <c r="AY20" i="11" a="1"/>
  <c r="AY20" i="11" s="1"/>
  <c r="AX20" i="11" a="1"/>
  <c r="AX20" i="11" s="1"/>
  <c r="AW20" i="11" a="1"/>
  <c r="AW20" i="11" s="1"/>
  <c r="AV20" i="11" a="1"/>
  <c r="AV20" i="11" s="1"/>
  <c r="AU20" i="11" a="1"/>
  <c r="AU20" i="11" s="1"/>
  <c r="AT20" i="11" a="1"/>
  <c r="AT20" i="11" s="1"/>
  <c r="AS20" i="11" a="1"/>
  <c r="AS20" i="11" s="1"/>
  <c r="AR20" i="11" a="1"/>
  <c r="AR20" i="11" s="1"/>
  <c r="AQ20" i="11" a="1"/>
  <c r="AQ20" i="11" s="1"/>
  <c r="AP20" i="11" a="1"/>
  <c r="AP20" i="11" s="1"/>
  <c r="AO20" i="11" a="1"/>
  <c r="AO20" i="11" s="1"/>
  <c r="AN20" i="11" a="1"/>
  <c r="AN20" i="11" s="1"/>
  <c r="AM20" i="11" a="1"/>
  <c r="AM20" i="11" s="1"/>
  <c r="AL20" i="11" a="1"/>
  <c r="AL20" i="11" s="1"/>
  <c r="AK20" i="11" a="1"/>
  <c r="AK20" i="11" s="1"/>
  <c r="AJ20" i="11" a="1"/>
  <c r="AJ20" i="11" s="1"/>
  <c r="AI20" i="11" a="1"/>
  <c r="AI20" i="11" s="1"/>
  <c r="AH20" i="11" a="1"/>
  <c r="AH20" i="11" s="1"/>
  <c r="AG20" i="11" a="1"/>
  <c r="AG20" i="11" s="1"/>
  <c r="AF20" i="11" a="1"/>
  <c r="AF20" i="11" s="1"/>
  <c r="AE20" i="11" a="1"/>
  <c r="AE20" i="11" s="1"/>
  <c r="AD20" i="11" a="1"/>
  <c r="AD20" i="11" s="1"/>
  <c r="AC20" i="11" a="1"/>
  <c r="AC20" i="11" s="1"/>
  <c r="AB20" i="11" a="1"/>
  <c r="AB20" i="11" s="1"/>
  <c r="AA20" i="11" a="1"/>
  <c r="AA20" i="11" s="1"/>
  <c r="Z20" i="11" a="1"/>
  <c r="Z20" i="11" s="1"/>
  <c r="Y20" i="11" a="1"/>
  <c r="Y20" i="11" s="1"/>
  <c r="X20" i="11" a="1"/>
  <c r="X20" i="11" s="1"/>
  <c r="W20" i="11" a="1"/>
  <c r="W20" i="11" s="1"/>
  <c r="V20" i="11" a="1"/>
  <c r="V20" i="11" s="1"/>
  <c r="U20" i="11" a="1"/>
  <c r="U20" i="11" s="1"/>
  <c r="T20" i="11" a="1"/>
  <c r="T20" i="11" s="1"/>
  <c r="S20" i="11" a="1"/>
  <c r="S20" i="11" s="1"/>
  <c r="R20" i="11" a="1"/>
  <c r="R20" i="11" s="1"/>
  <c r="Q20" i="11" a="1"/>
  <c r="Q20" i="11" s="1"/>
  <c r="P20" i="11" a="1"/>
  <c r="P20" i="11" s="1"/>
  <c r="O20" i="11" a="1"/>
  <c r="O20" i="11" s="1"/>
  <c r="N20" i="11" a="1"/>
  <c r="N20" i="11" s="1"/>
  <c r="L20" i="11" a="1"/>
  <c r="L20" i="11" s="1"/>
  <c r="K20" i="11" a="1"/>
  <c r="K20" i="11" s="1"/>
  <c r="J20" i="11" a="1"/>
  <c r="J20" i="11" s="1"/>
  <c r="I20" i="11" a="1"/>
  <c r="I20" i="11" s="1"/>
  <c r="H20" i="11" a="1"/>
  <c r="H20" i="11" s="1"/>
  <c r="G20" i="11" a="1"/>
  <c r="G20" i="11" s="1"/>
  <c r="F20" i="11" a="1"/>
  <c r="F20" i="11" s="1"/>
  <c r="E20" i="11" a="1"/>
  <c r="E20" i="11" s="1"/>
  <c r="D20" i="11" a="1"/>
  <c r="D20" i="11" s="1"/>
  <c r="C20" i="11" a="1"/>
  <c r="C20" i="11" s="1"/>
  <c r="EH19" i="11" a="1"/>
  <c r="EH19" i="11" s="1"/>
  <c r="EG19" i="11" a="1"/>
  <c r="EG19" i="11" s="1"/>
  <c r="EF19" i="11" a="1"/>
  <c r="EF19" i="11" s="1"/>
  <c r="EE19" i="11" a="1"/>
  <c r="EE19" i="11" s="1"/>
  <c r="ED19" i="11" a="1"/>
  <c r="ED19" i="11" s="1"/>
  <c r="EC19" i="11" a="1"/>
  <c r="EC19" i="11" s="1"/>
  <c r="EB19" i="11" a="1"/>
  <c r="EB19" i="11" s="1"/>
  <c r="EA19" i="11" a="1"/>
  <c r="EA19" i="11" s="1"/>
  <c r="DZ19" i="11" a="1"/>
  <c r="DZ19" i="11" s="1"/>
  <c r="DY19" i="11" a="1"/>
  <c r="DY19" i="11" s="1"/>
  <c r="DX19" i="11" a="1"/>
  <c r="DX19" i="11" s="1"/>
  <c r="DW19" i="11" a="1"/>
  <c r="DW19" i="11" s="1"/>
  <c r="DV19" i="11" a="1"/>
  <c r="DV19" i="11" s="1"/>
  <c r="DU19" i="11" a="1"/>
  <c r="DU19" i="11" s="1"/>
  <c r="DT19" i="11" a="1"/>
  <c r="DT19" i="11" s="1"/>
  <c r="DS19" i="11" a="1"/>
  <c r="DS19" i="11" s="1"/>
  <c r="DR19" i="11" a="1"/>
  <c r="DR19" i="11" s="1"/>
  <c r="DQ19" i="11" a="1"/>
  <c r="DQ19" i="11" s="1"/>
  <c r="DP19" i="11" a="1"/>
  <c r="DP19" i="11" s="1"/>
  <c r="DO19" i="11" a="1"/>
  <c r="DO19" i="11" s="1"/>
  <c r="DN19" i="11" a="1"/>
  <c r="DN19" i="11" s="1"/>
  <c r="DM19" i="11" a="1"/>
  <c r="DM19" i="11" s="1"/>
  <c r="DL19" i="11" a="1"/>
  <c r="DL19" i="11" s="1"/>
  <c r="DK19" i="11" a="1"/>
  <c r="DK19" i="11" s="1"/>
  <c r="DJ19" i="11" a="1"/>
  <c r="DJ19" i="11" s="1"/>
  <c r="DI19" i="11" a="1"/>
  <c r="DI19" i="11" s="1"/>
  <c r="DH19" i="11" a="1"/>
  <c r="DH19" i="11" s="1"/>
  <c r="DG19" i="11" a="1"/>
  <c r="DG19" i="11" s="1"/>
  <c r="DF19" i="11" a="1"/>
  <c r="DF19" i="11" s="1"/>
  <c r="DE19" i="11" a="1"/>
  <c r="DE19" i="11" s="1"/>
  <c r="DD19" i="11" a="1"/>
  <c r="DD19" i="11" s="1"/>
  <c r="DC19" i="11" a="1"/>
  <c r="DC19" i="11" s="1"/>
  <c r="DB19" i="11" a="1"/>
  <c r="DB19" i="11" s="1"/>
  <c r="DA19" i="11" a="1"/>
  <c r="DA19" i="11" s="1"/>
  <c r="CZ19" i="11" a="1"/>
  <c r="CZ19" i="11" s="1"/>
  <c r="CY19" i="11" a="1"/>
  <c r="CY19" i="11" s="1"/>
  <c r="CX19" i="11" a="1"/>
  <c r="CX19" i="11" s="1"/>
  <c r="CW19" i="11" a="1"/>
  <c r="CW19" i="11" s="1"/>
  <c r="CV19" i="11" a="1"/>
  <c r="CV19" i="11" s="1"/>
  <c r="CU19" i="11" a="1"/>
  <c r="CU19" i="11" s="1"/>
  <c r="CT19" i="11" a="1"/>
  <c r="CT19" i="11" s="1"/>
  <c r="CS19" i="11" a="1"/>
  <c r="CS19" i="11" s="1"/>
  <c r="CR19" i="11" a="1"/>
  <c r="CR19" i="11" s="1"/>
  <c r="CQ19" i="11" a="1"/>
  <c r="CQ19" i="11" s="1"/>
  <c r="CP19" i="11" a="1"/>
  <c r="CP19" i="11" s="1"/>
  <c r="CO19" i="11" a="1"/>
  <c r="CO19" i="11" s="1"/>
  <c r="CN19" i="11" a="1"/>
  <c r="CN19" i="11" s="1"/>
  <c r="CM19" i="11" a="1"/>
  <c r="CM19" i="11" s="1"/>
  <c r="CL19" i="11" a="1"/>
  <c r="CL19" i="11" s="1"/>
  <c r="CK19" i="11" a="1"/>
  <c r="CK19" i="11" s="1"/>
  <c r="CJ19" i="11" a="1"/>
  <c r="CJ19" i="11" s="1"/>
  <c r="CI19" i="11" a="1"/>
  <c r="CI19" i="11" s="1"/>
  <c r="CH19" i="11" a="1"/>
  <c r="CH19" i="11" s="1"/>
  <c r="CG19" i="11" a="1"/>
  <c r="CG19" i="11" s="1"/>
  <c r="CF19" i="11" a="1"/>
  <c r="CF19" i="11" s="1"/>
  <c r="CE19" i="11" a="1"/>
  <c r="CE19" i="11" s="1"/>
  <c r="CD19" i="11" a="1"/>
  <c r="CD19" i="11" s="1"/>
  <c r="CC19" i="11" a="1"/>
  <c r="CC19" i="11" s="1"/>
  <c r="CB19" i="11" a="1"/>
  <c r="CB19" i="11" s="1"/>
  <c r="CA19" i="11" a="1"/>
  <c r="CA19" i="11" s="1"/>
  <c r="BZ19" i="11" a="1"/>
  <c r="BZ19" i="11" s="1"/>
  <c r="BY19" i="11" a="1"/>
  <c r="BY19" i="11" s="1"/>
  <c r="BX19" i="11" a="1"/>
  <c r="BX19" i="11" s="1"/>
  <c r="BW19" i="11" a="1"/>
  <c r="BW19" i="11" s="1"/>
  <c r="BV19" i="11" a="1"/>
  <c r="BV19" i="11" s="1"/>
  <c r="BU19" i="11" a="1"/>
  <c r="BU19" i="11" s="1"/>
  <c r="BT19" i="11" a="1"/>
  <c r="BT19" i="11" s="1"/>
  <c r="BS19" i="11" a="1"/>
  <c r="BS19" i="11" s="1"/>
  <c r="BR19" i="11" a="1"/>
  <c r="BR19" i="11" s="1"/>
  <c r="BQ19" i="11" a="1"/>
  <c r="BQ19" i="11" s="1"/>
  <c r="BP19" i="11" a="1"/>
  <c r="BP19" i="11" s="1"/>
  <c r="BO19" i="11" a="1"/>
  <c r="BO19" i="11" s="1"/>
  <c r="BN19" i="11" a="1"/>
  <c r="BN19" i="11" s="1"/>
  <c r="BM19" i="11" a="1"/>
  <c r="BM19" i="11" s="1"/>
  <c r="BL19" i="11" a="1"/>
  <c r="BL19" i="11" s="1"/>
  <c r="BK19" i="11" a="1"/>
  <c r="BK19" i="11" s="1"/>
  <c r="BJ19" i="11" a="1"/>
  <c r="BJ19" i="11" s="1"/>
  <c r="BI19" i="11" a="1"/>
  <c r="BI19" i="11" s="1"/>
  <c r="BH19" i="11" a="1"/>
  <c r="BH19" i="11" s="1"/>
  <c r="BG19" i="11" a="1"/>
  <c r="BG19" i="11" s="1"/>
  <c r="BF19" i="11" a="1"/>
  <c r="BF19" i="11" s="1"/>
  <c r="BE19" i="11" a="1"/>
  <c r="BE19" i="11" s="1"/>
  <c r="BD19" i="11" a="1"/>
  <c r="BD19" i="11" s="1"/>
  <c r="BC19" i="11" a="1"/>
  <c r="BC19" i="11" s="1"/>
  <c r="BB19" i="11" a="1"/>
  <c r="BB19" i="11" s="1"/>
  <c r="BA19" i="11" a="1"/>
  <c r="BA19" i="11" s="1"/>
  <c r="AZ19" i="11" a="1"/>
  <c r="AZ19" i="11" s="1"/>
  <c r="AY19" i="11" a="1"/>
  <c r="AY19" i="11" s="1"/>
  <c r="AX19" i="11" a="1"/>
  <c r="AX19" i="11" s="1"/>
  <c r="AW19" i="11" a="1"/>
  <c r="AW19" i="11" s="1"/>
  <c r="AV19" i="11" a="1"/>
  <c r="AV19" i="11" s="1"/>
  <c r="AU19" i="11" a="1"/>
  <c r="AU19" i="11" s="1"/>
  <c r="AT19" i="11" a="1"/>
  <c r="AT19" i="11" s="1"/>
  <c r="AS19" i="11" a="1"/>
  <c r="AS19" i="11" s="1"/>
  <c r="AR19" i="11" a="1"/>
  <c r="AR19" i="11" s="1"/>
  <c r="AQ19" i="11" a="1"/>
  <c r="AQ19" i="11" s="1"/>
  <c r="AP19" i="11" a="1"/>
  <c r="AP19" i="11" s="1"/>
  <c r="AO19" i="11" a="1"/>
  <c r="AO19" i="11" s="1"/>
  <c r="AN19" i="11" a="1"/>
  <c r="AN19" i="11" s="1"/>
  <c r="AM19" i="11" a="1"/>
  <c r="AM19" i="11" s="1"/>
  <c r="AL19" i="11" a="1"/>
  <c r="AL19" i="11" s="1"/>
  <c r="AK19" i="11" a="1"/>
  <c r="AK19" i="11" s="1"/>
  <c r="AJ19" i="11" a="1"/>
  <c r="AJ19" i="11" s="1"/>
  <c r="AI19" i="11" a="1"/>
  <c r="AI19" i="11" s="1"/>
  <c r="AH19" i="11" a="1"/>
  <c r="AH19" i="11" s="1"/>
  <c r="AG19" i="11" a="1"/>
  <c r="AG19" i="11" s="1"/>
  <c r="AF19" i="11" a="1"/>
  <c r="AF19" i="11" s="1"/>
  <c r="AE19" i="11" a="1"/>
  <c r="AE19" i="11" s="1"/>
  <c r="AD19" i="11" a="1"/>
  <c r="AD19" i="11" s="1"/>
  <c r="AC19" i="11" a="1"/>
  <c r="AC19" i="11" s="1"/>
  <c r="AB19" i="11" a="1"/>
  <c r="AB19" i="11" s="1"/>
  <c r="AA19" i="11" a="1"/>
  <c r="AA19" i="11" s="1"/>
  <c r="Z19" i="11" a="1"/>
  <c r="Z19" i="11" s="1"/>
  <c r="Y19" i="11" a="1"/>
  <c r="Y19" i="11" s="1"/>
  <c r="X19" i="11" a="1"/>
  <c r="X19" i="11" s="1"/>
  <c r="W19" i="11" a="1"/>
  <c r="W19" i="11" s="1"/>
  <c r="V19" i="11" a="1"/>
  <c r="V19" i="11" s="1"/>
  <c r="U19" i="11" a="1"/>
  <c r="U19" i="11" s="1"/>
  <c r="T19" i="11" a="1"/>
  <c r="T19" i="11" s="1"/>
  <c r="S19" i="11" a="1"/>
  <c r="S19" i="11" s="1"/>
  <c r="R19" i="11" a="1"/>
  <c r="R19" i="11" s="1"/>
  <c r="Q19" i="11" a="1"/>
  <c r="Q19" i="11" s="1"/>
  <c r="P19" i="11" a="1"/>
  <c r="P19" i="11" s="1"/>
  <c r="O19" i="11" a="1"/>
  <c r="O19" i="11" s="1"/>
  <c r="N19" i="11" a="1"/>
  <c r="N19" i="11" s="1"/>
  <c r="M19" i="11" a="1"/>
  <c r="M19" i="11" s="1"/>
  <c r="K19" i="11" a="1"/>
  <c r="K19" i="11" s="1"/>
  <c r="J19" i="11" a="1"/>
  <c r="J19" i="11" s="1"/>
  <c r="I19" i="11" a="1"/>
  <c r="I19" i="11" s="1"/>
  <c r="H19" i="11" a="1"/>
  <c r="H19" i="11" s="1"/>
  <c r="G19" i="11" a="1"/>
  <c r="G19" i="11" s="1"/>
  <c r="F19" i="11" a="1"/>
  <c r="F19" i="11" s="1"/>
  <c r="E19" i="11" a="1"/>
  <c r="E19" i="11" s="1"/>
  <c r="D19" i="11" a="1"/>
  <c r="D19" i="11" s="1"/>
  <c r="C19" i="11" a="1"/>
  <c r="C19" i="11" s="1"/>
  <c r="EH18" i="11" a="1"/>
  <c r="EH18" i="11" s="1"/>
  <c r="EG18" i="11" a="1"/>
  <c r="EG18" i="11" s="1"/>
  <c r="EF18" i="11" a="1"/>
  <c r="EF18" i="11" s="1"/>
  <c r="EE18" i="11" a="1"/>
  <c r="EE18" i="11" s="1"/>
  <c r="ED18" i="11" a="1"/>
  <c r="ED18" i="11" s="1"/>
  <c r="EC18" i="11" a="1"/>
  <c r="EC18" i="11" s="1"/>
  <c r="EB18" i="11" a="1"/>
  <c r="EB18" i="11" s="1"/>
  <c r="EA18" i="11" a="1"/>
  <c r="EA18" i="11" s="1"/>
  <c r="DZ18" i="11" a="1"/>
  <c r="DZ18" i="11" s="1"/>
  <c r="DY18" i="11" a="1"/>
  <c r="DY18" i="11" s="1"/>
  <c r="DX18" i="11" a="1"/>
  <c r="DX18" i="11" s="1"/>
  <c r="DW18" i="11" a="1"/>
  <c r="DW18" i="11" s="1"/>
  <c r="DV18" i="11" a="1"/>
  <c r="DV18" i="11" s="1"/>
  <c r="DU18" i="11" a="1"/>
  <c r="DU18" i="11" s="1"/>
  <c r="DT18" i="11" a="1"/>
  <c r="DT18" i="11" s="1"/>
  <c r="DS18" i="11" a="1"/>
  <c r="DS18" i="11" s="1"/>
  <c r="DR18" i="11" a="1"/>
  <c r="DR18" i="11" s="1"/>
  <c r="DQ18" i="11" a="1"/>
  <c r="DQ18" i="11" s="1"/>
  <c r="DP18" i="11" a="1"/>
  <c r="DP18" i="11" s="1"/>
  <c r="DO18" i="11" a="1"/>
  <c r="DO18" i="11" s="1"/>
  <c r="DN18" i="11" a="1"/>
  <c r="DN18" i="11" s="1"/>
  <c r="DM18" i="11" a="1"/>
  <c r="DM18" i="11" s="1"/>
  <c r="DL18" i="11" a="1"/>
  <c r="DL18" i="11" s="1"/>
  <c r="DK18" i="11" a="1"/>
  <c r="DK18" i="11" s="1"/>
  <c r="DJ18" i="11" a="1"/>
  <c r="DJ18" i="11" s="1"/>
  <c r="DI18" i="11" a="1"/>
  <c r="DI18" i="11" s="1"/>
  <c r="DH18" i="11" a="1"/>
  <c r="DH18" i="11" s="1"/>
  <c r="DG18" i="11" a="1"/>
  <c r="DG18" i="11" s="1"/>
  <c r="DF18" i="11" a="1"/>
  <c r="DF18" i="11" s="1"/>
  <c r="DE18" i="11" a="1"/>
  <c r="DE18" i="11" s="1"/>
  <c r="DD18" i="11" a="1"/>
  <c r="DD18" i="11" s="1"/>
  <c r="DC18" i="11" a="1"/>
  <c r="DC18" i="11" s="1"/>
  <c r="DB18" i="11" a="1"/>
  <c r="DB18" i="11" s="1"/>
  <c r="DA18" i="11" a="1"/>
  <c r="DA18" i="11" s="1"/>
  <c r="CZ18" i="11" a="1"/>
  <c r="CZ18" i="11" s="1"/>
  <c r="CY18" i="11" a="1"/>
  <c r="CY18" i="11" s="1"/>
  <c r="CX18" i="11" a="1"/>
  <c r="CX18" i="11" s="1"/>
  <c r="CW18" i="11" a="1"/>
  <c r="CW18" i="11" s="1"/>
  <c r="CV18" i="11" a="1"/>
  <c r="CV18" i="11" s="1"/>
  <c r="CU18" i="11" a="1"/>
  <c r="CU18" i="11" s="1"/>
  <c r="CT18" i="11" a="1"/>
  <c r="CT18" i="11" s="1"/>
  <c r="CS18" i="11" a="1"/>
  <c r="CS18" i="11" s="1"/>
  <c r="CR18" i="11" a="1"/>
  <c r="CR18" i="11" s="1"/>
  <c r="CQ18" i="11" a="1"/>
  <c r="CQ18" i="11" s="1"/>
  <c r="CP18" i="11" a="1"/>
  <c r="CP18" i="11" s="1"/>
  <c r="CO18" i="11" a="1"/>
  <c r="CO18" i="11" s="1"/>
  <c r="CN18" i="11" a="1"/>
  <c r="CN18" i="11" s="1"/>
  <c r="CM18" i="11" a="1"/>
  <c r="CM18" i="11" s="1"/>
  <c r="CL18" i="11" a="1"/>
  <c r="CL18" i="11" s="1"/>
  <c r="CK18" i="11" a="1"/>
  <c r="CK18" i="11" s="1"/>
  <c r="CJ18" i="11" a="1"/>
  <c r="CJ18" i="11" s="1"/>
  <c r="CI18" i="11" a="1"/>
  <c r="CI18" i="11" s="1"/>
  <c r="CH18" i="11" a="1"/>
  <c r="CH18" i="11" s="1"/>
  <c r="CG18" i="11" a="1"/>
  <c r="CG18" i="11" s="1"/>
  <c r="CF18" i="11" a="1"/>
  <c r="CF18" i="11" s="1"/>
  <c r="CE18" i="11" a="1"/>
  <c r="CE18" i="11" s="1"/>
  <c r="CD18" i="11" a="1"/>
  <c r="CD18" i="11" s="1"/>
  <c r="CC18" i="11" a="1"/>
  <c r="CC18" i="11" s="1"/>
  <c r="CB18" i="11" a="1"/>
  <c r="CB18" i="11" s="1"/>
  <c r="CA18" i="11" a="1"/>
  <c r="CA18" i="11" s="1"/>
  <c r="BZ18" i="11" a="1"/>
  <c r="BZ18" i="11" s="1"/>
  <c r="BY18" i="11" a="1"/>
  <c r="BY18" i="11" s="1"/>
  <c r="BX18" i="11" a="1"/>
  <c r="BX18" i="11" s="1"/>
  <c r="BW18" i="11" a="1"/>
  <c r="BW18" i="11" s="1"/>
  <c r="BV18" i="11" a="1"/>
  <c r="BV18" i="11" s="1"/>
  <c r="BU18" i="11" a="1"/>
  <c r="BU18" i="11" s="1"/>
  <c r="BT18" i="11" a="1"/>
  <c r="BT18" i="11" s="1"/>
  <c r="BS18" i="11" a="1"/>
  <c r="BS18" i="11" s="1"/>
  <c r="BR18" i="11" a="1"/>
  <c r="BR18" i="11" s="1"/>
  <c r="BQ18" i="11" a="1"/>
  <c r="BQ18" i="11" s="1"/>
  <c r="BP18" i="11" a="1"/>
  <c r="BP18" i="11" s="1"/>
  <c r="BO18" i="11" a="1"/>
  <c r="BO18" i="11" s="1"/>
  <c r="BN18" i="11" a="1"/>
  <c r="BN18" i="11" s="1"/>
  <c r="BM18" i="11" a="1"/>
  <c r="BM18" i="11" s="1"/>
  <c r="BL18" i="11" a="1"/>
  <c r="BL18" i="11" s="1"/>
  <c r="BK18" i="11" a="1"/>
  <c r="BK18" i="11" s="1"/>
  <c r="BJ18" i="11" a="1"/>
  <c r="BJ18" i="11" s="1"/>
  <c r="BI18" i="11" a="1"/>
  <c r="BI18" i="11" s="1"/>
  <c r="BH18" i="11" a="1"/>
  <c r="BH18" i="11" s="1"/>
  <c r="BG18" i="11" a="1"/>
  <c r="BG18" i="11" s="1"/>
  <c r="BF18" i="11" a="1"/>
  <c r="BF18" i="11" s="1"/>
  <c r="BE18" i="11" a="1"/>
  <c r="BE18" i="11" s="1"/>
  <c r="BD18" i="11" a="1"/>
  <c r="BD18" i="11" s="1"/>
  <c r="BC18" i="11" a="1"/>
  <c r="BC18" i="11" s="1"/>
  <c r="BB18" i="11" a="1"/>
  <c r="BB18" i="11" s="1"/>
  <c r="BA18" i="11" a="1"/>
  <c r="BA18" i="11" s="1"/>
  <c r="AZ18" i="11" a="1"/>
  <c r="AZ18" i="11" s="1"/>
  <c r="AY18" i="11" a="1"/>
  <c r="AY18" i="11" s="1"/>
  <c r="AX18" i="11" a="1"/>
  <c r="AX18" i="11" s="1"/>
  <c r="AW18" i="11" a="1"/>
  <c r="AW18" i="11" s="1"/>
  <c r="AV18" i="11" a="1"/>
  <c r="AV18" i="11" s="1"/>
  <c r="AU18" i="11" a="1"/>
  <c r="AU18" i="11" s="1"/>
  <c r="AT18" i="11" a="1"/>
  <c r="AT18" i="11" s="1"/>
  <c r="AS18" i="11" a="1"/>
  <c r="AS18" i="11" s="1"/>
  <c r="AR18" i="11" a="1"/>
  <c r="AR18" i="11" s="1"/>
  <c r="AQ18" i="11" a="1"/>
  <c r="AQ18" i="11" s="1"/>
  <c r="AP18" i="11" a="1"/>
  <c r="AP18" i="11" s="1"/>
  <c r="AO18" i="11" a="1"/>
  <c r="AO18" i="11" s="1"/>
  <c r="AN18" i="11" a="1"/>
  <c r="AN18" i="11" s="1"/>
  <c r="AM18" i="11" a="1"/>
  <c r="AM18" i="11" s="1"/>
  <c r="AL18" i="11" a="1"/>
  <c r="AL18" i="11" s="1"/>
  <c r="AK18" i="11" a="1"/>
  <c r="AK18" i="11" s="1"/>
  <c r="AJ18" i="11" a="1"/>
  <c r="AJ18" i="11" s="1"/>
  <c r="AI18" i="11" a="1"/>
  <c r="AI18" i="11" s="1"/>
  <c r="AH18" i="11" a="1"/>
  <c r="AH18" i="11" s="1"/>
  <c r="AG18" i="11" a="1"/>
  <c r="AG18" i="11" s="1"/>
  <c r="AF18" i="11" a="1"/>
  <c r="AF18" i="11" s="1"/>
  <c r="AE18" i="11" a="1"/>
  <c r="AE18" i="11" s="1"/>
  <c r="AD18" i="11" a="1"/>
  <c r="AD18" i="11" s="1"/>
  <c r="AC18" i="11" a="1"/>
  <c r="AC18" i="11" s="1"/>
  <c r="AB18" i="11" a="1"/>
  <c r="AB18" i="11" s="1"/>
  <c r="AA18" i="11" a="1"/>
  <c r="AA18" i="11" s="1"/>
  <c r="Z18" i="11" a="1"/>
  <c r="Z18" i="11" s="1"/>
  <c r="Y18" i="11" a="1"/>
  <c r="Y18" i="11" s="1"/>
  <c r="X18" i="11" a="1"/>
  <c r="X18" i="11" s="1"/>
  <c r="W18" i="11" a="1"/>
  <c r="W18" i="11" s="1"/>
  <c r="V18" i="11" a="1"/>
  <c r="V18" i="11" s="1"/>
  <c r="U18" i="11" a="1"/>
  <c r="U18" i="11" s="1"/>
  <c r="T18" i="11" a="1"/>
  <c r="T18" i="11" s="1"/>
  <c r="S18" i="11" a="1"/>
  <c r="S18" i="11" s="1"/>
  <c r="R18" i="11" a="1"/>
  <c r="R18" i="11" s="1"/>
  <c r="Q18" i="11" a="1"/>
  <c r="Q18" i="11" s="1"/>
  <c r="P18" i="11" a="1"/>
  <c r="P18" i="11" s="1"/>
  <c r="O18" i="11" a="1"/>
  <c r="O18" i="11" s="1"/>
  <c r="N18" i="11" a="1"/>
  <c r="N18" i="11" s="1"/>
  <c r="M18" i="11" a="1"/>
  <c r="M18" i="11" s="1"/>
  <c r="L18" i="11" a="1"/>
  <c r="L18" i="11" s="1"/>
  <c r="J18" i="11" a="1"/>
  <c r="J18" i="11" s="1"/>
  <c r="I18" i="11" a="1"/>
  <c r="I18" i="11" s="1"/>
  <c r="H18" i="11" a="1"/>
  <c r="H18" i="11" s="1"/>
  <c r="G18" i="11" a="1"/>
  <c r="G18" i="11" s="1"/>
  <c r="F18" i="11" a="1"/>
  <c r="F18" i="11" s="1"/>
  <c r="E18" i="11" a="1"/>
  <c r="E18" i="11" s="1"/>
  <c r="D18" i="11" a="1"/>
  <c r="D18" i="11" s="1"/>
  <c r="C18" i="11" a="1"/>
  <c r="C18" i="11" s="1"/>
  <c r="EH17" i="11" a="1"/>
  <c r="EH17" i="11" s="1"/>
  <c r="EG17" i="11" a="1"/>
  <c r="EG17" i="11" s="1"/>
  <c r="EF17" i="11" a="1"/>
  <c r="EF17" i="11" s="1"/>
  <c r="EE17" i="11" a="1"/>
  <c r="EE17" i="11" s="1"/>
  <c r="ED17" i="11" a="1"/>
  <c r="ED17" i="11" s="1"/>
  <c r="EC17" i="11" a="1"/>
  <c r="EC17" i="11" s="1"/>
  <c r="EB17" i="11" a="1"/>
  <c r="EB17" i="11" s="1"/>
  <c r="EA17" i="11" a="1"/>
  <c r="EA17" i="11" s="1"/>
  <c r="DZ17" i="11" a="1"/>
  <c r="DZ17" i="11" s="1"/>
  <c r="DY17" i="11" a="1"/>
  <c r="DY17" i="11" s="1"/>
  <c r="DX17" i="11" a="1"/>
  <c r="DX17" i="11" s="1"/>
  <c r="DW17" i="11" a="1"/>
  <c r="DW17" i="11" s="1"/>
  <c r="DV17" i="11" a="1"/>
  <c r="DV17" i="11" s="1"/>
  <c r="DU17" i="11" a="1"/>
  <c r="DU17" i="11" s="1"/>
  <c r="DT17" i="11" a="1"/>
  <c r="DT17" i="11" s="1"/>
  <c r="DS17" i="11" a="1"/>
  <c r="DS17" i="11" s="1"/>
  <c r="DR17" i="11" a="1"/>
  <c r="DR17" i="11" s="1"/>
  <c r="DQ17" i="11" a="1"/>
  <c r="DQ17" i="11" s="1"/>
  <c r="DP17" i="11" a="1"/>
  <c r="DP17" i="11" s="1"/>
  <c r="DO17" i="11" a="1"/>
  <c r="DO17" i="11" s="1"/>
  <c r="DN17" i="11" a="1"/>
  <c r="DN17" i="11" s="1"/>
  <c r="DM17" i="11" a="1"/>
  <c r="DM17" i="11" s="1"/>
  <c r="DL17" i="11" a="1"/>
  <c r="DL17" i="11" s="1"/>
  <c r="DK17" i="11" a="1"/>
  <c r="DK17" i="11" s="1"/>
  <c r="DJ17" i="11" a="1"/>
  <c r="DJ17" i="11" s="1"/>
  <c r="DI17" i="11" a="1"/>
  <c r="DI17" i="11" s="1"/>
  <c r="DH17" i="11" a="1"/>
  <c r="DH17" i="11" s="1"/>
  <c r="DG17" i="11" a="1"/>
  <c r="DG17" i="11" s="1"/>
  <c r="DF17" i="11" a="1"/>
  <c r="DF17" i="11" s="1"/>
  <c r="DE17" i="11" a="1"/>
  <c r="DE17" i="11" s="1"/>
  <c r="DD17" i="11" a="1"/>
  <c r="DD17" i="11" s="1"/>
  <c r="DC17" i="11" a="1"/>
  <c r="DC17" i="11" s="1"/>
  <c r="DB17" i="11" a="1"/>
  <c r="DB17" i="11" s="1"/>
  <c r="DA17" i="11" a="1"/>
  <c r="DA17" i="11" s="1"/>
  <c r="CZ17" i="11" a="1"/>
  <c r="CZ17" i="11" s="1"/>
  <c r="CY17" i="11" a="1"/>
  <c r="CY17" i="11" s="1"/>
  <c r="CX17" i="11" a="1"/>
  <c r="CX17" i="11" s="1"/>
  <c r="CW17" i="11" a="1"/>
  <c r="CW17" i="11" s="1"/>
  <c r="CV17" i="11" a="1"/>
  <c r="CV17" i="11" s="1"/>
  <c r="CU17" i="11" a="1"/>
  <c r="CU17" i="11" s="1"/>
  <c r="CT17" i="11" a="1"/>
  <c r="CT17" i="11" s="1"/>
  <c r="CS17" i="11" a="1"/>
  <c r="CS17" i="11" s="1"/>
  <c r="CR17" i="11" a="1"/>
  <c r="CR17" i="11" s="1"/>
  <c r="CQ17" i="11" a="1"/>
  <c r="CQ17" i="11" s="1"/>
  <c r="CP17" i="11" a="1"/>
  <c r="CP17" i="11" s="1"/>
  <c r="CO17" i="11" a="1"/>
  <c r="CO17" i="11" s="1"/>
  <c r="CN17" i="11" a="1"/>
  <c r="CN17" i="11" s="1"/>
  <c r="CM17" i="11" a="1"/>
  <c r="CM17" i="11" s="1"/>
  <c r="CL17" i="11" a="1"/>
  <c r="CL17" i="11" s="1"/>
  <c r="CK17" i="11" a="1"/>
  <c r="CK17" i="11" s="1"/>
  <c r="CJ17" i="11" a="1"/>
  <c r="CJ17" i="11" s="1"/>
  <c r="CI17" i="11" a="1"/>
  <c r="CI17" i="11" s="1"/>
  <c r="CH17" i="11" a="1"/>
  <c r="CH17" i="11" s="1"/>
  <c r="CG17" i="11" a="1"/>
  <c r="CG17" i="11" s="1"/>
  <c r="CF17" i="11" a="1"/>
  <c r="CF17" i="11" s="1"/>
  <c r="CE17" i="11" a="1"/>
  <c r="CE17" i="11" s="1"/>
  <c r="CD17" i="11" a="1"/>
  <c r="CD17" i="11" s="1"/>
  <c r="CC17" i="11" a="1"/>
  <c r="CC17" i="11" s="1"/>
  <c r="CB17" i="11" a="1"/>
  <c r="CB17" i="11" s="1"/>
  <c r="CA17" i="11" a="1"/>
  <c r="CA17" i="11" s="1"/>
  <c r="BZ17" i="11" a="1"/>
  <c r="BZ17" i="11" s="1"/>
  <c r="BY17" i="11" a="1"/>
  <c r="BY17" i="11" s="1"/>
  <c r="BX17" i="11" a="1"/>
  <c r="BX17" i="11" s="1"/>
  <c r="BW17" i="11" a="1"/>
  <c r="BW17" i="11" s="1"/>
  <c r="BV17" i="11" a="1"/>
  <c r="BV17" i="11" s="1"/>
  <c r="BU17" i="11" a="1"/>
  <c r="BU17" i="11" s="1"/>
  <c r="BT17" i="11" a="1"/>
  <c r="BT17" i="11" s="1"/>
  <c r="BS17" i="11" a="1"/>
  <c r="BS17" i="11" s="1"/>
  <c r="BR17" i="11" a="1"/>
  <c r="BR17" i="11" s="1"/>
  <c r="BQ17" i="11" a="1"/>
  <c r="BQ17" i="11" s="1"/>
  <c r="BP17" i="11" a="1"/>
  <c r="BP17" i="11" s="1"/>
  <c r="BO17" i="11" a="1"/>
  <c r="BO17" i="11" s="1"/>
  <c r="BN17" i="11" a="1"/>
  <c r="BN17" i="11" s="1"/>
  <c r="BM17" i="11" a="1"/>
  <c r="BM17" i="11" s="1"/>
  <c r="BL17" i="11" a="1"/>
  <c r="BL17" i="11" s="1"/>
  <c r="BK17" i="11" a="1"/>
  <c r="BK17" i="11" s="1"/>
  <c r="BJ17" i="11" a="1"/>
  <c r="BJ17" i="11" s="1"/>
  <c r="BI17" i="11" a="1"/>
  <c r="BI17" i="11" s="1"/>
  <c r="BH17" i="11" a="1"/>
  <c r="BH17" i="11" s="1"/>
  <c r="BG17" i="11" a="1"/>
  <c r="BG17" i="11" s="1"/>
  <c r="BF17" i="11" a="1"/>
  <c r="BF17" i="11" s="1"/>
  <c r="BE17" i="11" a="1"/>
  <c r="BE17" i="11" s="1"/>
  <c r="BD17" i="11" a="1"/>
  <c r="BD17" i="11" s="1"/>
  <c r="BC17" i="11" a="1"/>
  <c r="BC17" i="11" s="1"/>
  <c r="BB17" i="11" a="1"/>
  <c r="BB17" i="11" s="1"/>
  <c r="BA17" i="11" a="1"/>
  <c r="BA17" i="11" s="1"/>
  <c r="AZ17" i="11" a="1"/>
  <c r="AZ17" i="11" s="1"/>
  <c r="AY17" i="11" a="1"/>
  <c r="AY17" i="11" s="1"/>
  <c r="AX17" i="11" a="1"/>
  <c r="AX17" i="11" s="1"/>
  <c r="AW17" i="11" a="1"/>
  <c r="AW17" i="11" s="1"/>
  <c r="AV17" i="11" a="1"/>
  <c r="AV17" i="11" s="1"/>
  <c r="AU17" i="11" a="1"/>
  <c r="AU17" i="11" s="1"/>
  <c r="AT17" i="11" a="1"/>
  <c r="AT17" i="11" s="1"/>
  <c r="AS17" i="11" a="1"/>
  <c r="AS17" i="11" s="1"/>
  <c r="AR17" i="11" a="1"/>
  <c r="AR17" i="11" s="1"/>
  <c r="AQ17" i="11" a="1"/>
  <c r="AQ17" i="11" s="1"/>
  <c r="AP17" i="11" a="1"/>
  <c r="AP17" i="11" s="1"/>
  <c r="AO17" i="11" a="1"/>
  <c r="AO17" i="11" s="1"/>
  <c r="AN17" i="11" a="1"/>
  <c r="AN17" i="11" s="1"/>
  <c r="AM17" i="11" a="1"/>
  <c r="AM17" i="11" s="1"/>
  <c r="AL17" i="11" a="1"/>
  <c r="AL17" i="11" s="1"/>
  <c r="AK17" i="11" a="1"/>
  <c r="AK17" i="11" s="1"/>
  <c r="AJ17" i="11" a="1"/>
  <c r="AJ17" i="11" s="1"/>
  <c r="AI17" i="11" a="1"/>
  <c r="AI17" i="11" s="1"/>
  <c r="AH17" i="11" a="1"/>
  <c r="AH17" i="11" s="1"/>
  <c r="AG17" i="11" a="1"/>
  <c r="AG17" i="11" s="1"/>
  <c r="AF17" i="11" a="1"/>
  <c r="AF17" i="11" s="1"/>
  <c r="AE17" i="11" a="1"/>
  <c r="AE17" i="11" s="1"/>
  <c r="AD17" i="11" a="1"/>
  <c r="AD17" i="11" s="1"/>
  <c r="AC17" i="11" a="1"/>
  <c r="AC17" i="11" s="1"/>
  <c r="AB17" i="11" a="1"/>
  <c r="AB17" i="11" s="1"/>
  <c r="AA17" i="11" a="1"/>
  <c r="AA17" i="11" s="1"/>
  <c r="Z17" i="11" a="1"/>
  <c r="Z17" i="11" s="1"/>
  <c r="Y17" i="11" a="1"/>
  <c r="Y17" i="11" s="1"/>
  <c r="X17" i="11" a="1"/>
  <c r="X17" i="11" s="1"/>
  <c r="W17" i="11" a="1"/>
  <c r="W17" i="11" s="1"/>
  <c r="V17" i="11" a="1"/>
  <c r="V17" i="11" s="1"/>
  <c r="U17" i="11" a="1"/>
  <c r="U17" i="11" s="1"/>
  <c r="T17" i="11" a="1"/>
  <c r="T17" i="11" s="1"/>
  <c r="S17" i="11" a="1"/>
  <c r="S17" i="11" s="1"/>
  <c r="R17" i="11" a="1"/>
  <c r="R17" i="11" s="1"/>
  <c r="Q17" i="11" a="1"/>
  <c r="Q17" i="11" s="1"/>
  <c r="P17" i="11" a="1"/>
  <c r="P17" i="11" s="1"/>
  <c r="O17" i="11" a="1"/>
  <c r="O17" i="11" s="1"/>
  <c r="N17" i="11" a="1"/>
  <c r="N17" i="11" s="1"/>
  <c r="M17" i="11" a="1"/>
  <c r="M17" i="11" s="1"/>
  <c r="L17" i="11" a="1"/>
  <c r="L17" i="11" s="1"/>
  <c r="K17" i="11" a="1"/>
  <c r="K17" i="11" s="1"/>
  <c r="I17" i="11" a="1"/>
  <c r="I17" i="11" s="1"/>
  <c r="H17" i="11" a="1"/>
  <c r="H17" i="11" s="1"/>
  <c r="G17" i="11" a="1"/>
  <c r="G17" i="11" s="1"/>
  <c r="F17" i="11" a="1"/>
  <c r="F17" i="11" s="1"/>
  <c r="E17" i="11" a="1"/>
  <c r="E17" i="11" s="1"/>
  <c r="D17" i="11" a="1"/>
  <c r="D17" i="11" s="1"/>
  <c r="C17" i="11" a="1"/>
  <c r="C17" i="11" s="1"/>
  <c r="EH16" i="11" a="1"/>
  <c r="EH16" i="11" s="1"/>
  <c r="EG16" i="11" a="1"/>
  <c r="EG16" i="11" s="1"/>
  <c r="EF16" i="11" a="1"/>
  <c r="EF16" i="11" s="1"/>
  <c r="EE16" i="11" a="1"/>
  <c r="EE16" i="11" s="1"/>
  <c r="ED16" i="11" a="1"/>
  <c r="ED16" i="11" s="1"/>
  <c r="EC16" i="11" a="1"/>
  <c r="EC16" i="11" s="1"/>
  <c r="EB16" i="11" a="1"/>
  <c r="EB16" i="11" s="1"/>
  <c r="EA16" i="11" a="1"/>
  <c r="EA16" i="11" s="1"/>
  <c r="DZ16" i="11" a="1"/>
  <c r="DZ16" i="11" s="1"/>
  <c r="DY16" i="11" a="1"/>
  <c r="DY16" i="11" s="1"/>
  <c r="DX16" i="11" a="1"/>
  <c r="DX16" i="11" s="1"/>
  <c r="DW16" i="11" a="1"/>
  <c r="DW16" i="11" s="1"/>
  <c r="DV16" i="11" a="1"/>
  <c r="DV16" i="11" s="1"/>
  <c r="DU16" i="11" a="1"/>
  <c r="DU16" i="11" s="1"/>
  <c r="DT16" i="11" a="1"/>
  <c r="DT16" i="11" s="1"/>
  <c r="DS16" i="11" a="1"/>
  <c r="DS16" i="11" s="1"/>
  <c r="DR16" i="11" a="1"/>
  <c r="DR16" i="11" s="1"/>
  <c r="DQ16" i="11" a="1"/>
  <c r="DQ16" i="11" s="1"/>
  <c r="DP16" i="11" a="1"/>
  <c r="DP16" i="11" s="1"/>
  <c r="DO16" i="11" a="1"/>
  <c r="DO16" i="11" s="1"/>
  <c r="DN16" i="11" a="1"/>
  <c r="DN16" i="11" s="1"/>
  <c r="DM16" i="11" a="1"/>
  <c r="DM16" i="11" s="1"/>
  <c r="DL16" i="11" a="1"/>
  <c r="DL16" i="11" s="1"/>
  <c r="DK16" i="11" a="1"/>
  <c r="DK16" i="11" s="1"/>
  <c r="DJ16" i="11" a="1"/>
  <c r="DJ16" i="11" s="1"/>
  <c r="DI16" i="11" a="1"/>
  <c r="DI16" i="11" s="1"/>
  <c r="DH16" i="11" a="1"/>
  <c r="DH16" i="11" s="1"/>
  <c r="DG16" i="11" a="1"/>
  <c r="DG16" i="11" s="1"/>
  <c r="DF16" i="11" a="1"/>
  <c r="DF16" i="11" s="1"/>
  <c r="DE16" i="11" a="1"/>
  <c r="DE16" i="11" s="1"/>
  <c r="DD16" i="11" a="1"/>
  <c r="DD16" i="11" s="1"/>
  <c r="DC16" i="11" a="1"/>
  <c r="DC16" i="11" s="1"/>
  <c r="DB16" i="11" a="1"/>
  <c r="DB16" i="11" s="1"/>
  <c r="DA16" i="11" a="1"/>
  <c r="DA16" i="11" s="1"/>
  <c r="CZ16" i="11" a="1"/>
  <c r="CZ16" i="11" s="1"/>
  <c r="CY16" i="11" a="1"/>
  <c r="CY16" i="11" s="1"/>
  <c r="CX16" i="11" a="1"/>
  <c r="CX16" i="11" s="1"/>
  <c r="CW16" i="11" a="1"/>
  <c r="CW16" i="11" s="1"/>
  <c r="CV16" i="11" a="1"/>
  <c r="CV16" i="11" s="1"/>
  <c r="CU16" i="11" a="1"/>
  <c r="CU16" i="11" s="1"/>
  <c r="CT16" i="11" a="1"/>
  <c r="CT16" i="11" s="1"/>
  <c r="CS16" i="11" a="1"/>
  <c r="CS16" i="11" s="1"/>
  <c r="CR16" i="11" a="1"/>
  <c r="CR16" i="11" s="1"/>
  <c r="CQ16" i="11" a="1"/>
  <c r="CQ16" i="11" s="1"/>
  <c r="CP16" i="11" a="1"/>
  <c r="CP16" i="11" s="1"/>
  <c r="CO16" i="11" a="1"/>
  <c r="CO16" i="11" s="1"/>
  <c r="CN16" i="11" a="1"/>
  <c r="CN16" i="11" s="1"/>
  <c r="CM16" i="11" a="1"/>
  <c r="CM16" i="11" s="1"/>
  <c r="CL16" i="11" a="1"/>
  <c r="CL16" i="11" s="1"/>
  <c r="CK16" i="11" a="1"/>
  <c r="CK16" i="11" s="1"/>
  <c r="CJ16" i="11" a="1"/>
  <c r="CJ16" i="11" s="1"/>
  <c r="CI16" i="11" a="1"/>
  <c r="CI16" i="11" s="1"/>
  <c r="CH16" i="11" a="1"/>
  <c r="CH16" i="11" s="1"/>
  <c r="CG16" i="11" a="1"/>
  <c r="CG16" i="11" s="1"/>
  <c r="CF16" i="11" a="1"/>
  <c r="CF16" i="11" s="1"/>
  <c r="CE16" i="11" a="1"/>
  <c r="CE16" i="11" s="1"/>
  <c r="CD16" i="11" a="1"/>
  <c r="CD16" i="11" s="1"/>
  <c r="CC16" i="11" a="1"/>
  <c r="CC16" i="11" s="1"/>
  <c r="CB16" i="11" a="1"/>
  <c r="CB16" i="11" s="1"/>
  <c r="CA16" i="11" a="1"/>
  <c r="CA16" i="11" s="1"/>
  <c r="BZ16" i="11" a="1"/>
  <c r="BZ16" i="11" s="1"/>
  <c r="BY16" i="11" a="1"/>
  <c r="BY16" i="11" s="1"/>
  <c r="BX16" i="11" a="1"/>
  <c r="BX16" i="11" s="1"/>
  <c r="BW16" i="11" a="1"/>
  <c r="BW16" i="11" s="1"/>
  <c r="BV16" i="11" a="1"/>
  <c r="BV16" i="11" s="1"/>
  <c r="BU16" i="11" a="1"/>
  <c r="BU16" i="11" s="1"/>
  <c r="BT16" i="11" a="1"/>
  <c r="BT16" i="11" s="1"/>
  <c r="BS16" i="11" a="1"/>
  <c r="BS16" i="11" s="1"/>
  <c r="BR16" i="11" a="1"/>
  <c r="BR16" i="11" s="1"/>
  <c r="BQ16" i="11" a="1"/>
  <c r="BQ16" i="11" s="1"/>
  <c r="BP16" i="11" a="1"/>
  <c r="BP16" i="11" s="1"/>
  <c r="BO16" i="11" a="1"/>
  <c r="BO16" i="11" s="1"/>
  <c r="BN16" i="11" a="1"/>
  <c r="BN16" i="11" s="1"/>
  <c r="BM16" i="11" a="1"/>
  <c r="BM16" i="11" s="1"/>
  <c r="BL16" i="11" a="1"/>
  <c r="BL16" i="11" s="1"/>
  <c r="BK16" i="11" a="1"/>
  <c r="BK16" i="11" s="1"/>
  <c r="BJ16" i="11" a="1"/>
  <c r="BJ16" i="11" s="1"/>
  <c r="BI16" i="11" a="1"/>
  <c r="BI16" i="11" s="1"/>
  <c r="BH16" i="11" a="1"/>
  <c r="BH16" i="11" s="1"/>
  <c r="BG16" i="11" a="1"/>
  <c r="BG16" i="11" s="1"/>
  <c r="BF16" i="11" a="1"/>
  <c r="BF16" i="11" s="1"/>
  <c r="BE16" i="11" a="1"/>
  <c r="BE16" i="11" s="1"/>
  <c r="BD16" i="11" a="1"/>
  <c r="BD16" i="11" s="1"/>
  <c r="BC16" i="11" a="1"/>
  <c r="BC16" i="11" s="1"/>
  <c r="BB16" i="11" a="1"/>
  <c r="BB16" i="11" s="1"/>
  <c r="BA16" i="11" a="1"/>
  <c r="BA16" i="11" s="1"/>
  <c r="AZ16" i="11" a="1"/>
  <c r="AZ16" i="11" s="1"/>
  <c r="AY16" i="11" a="1"/>
  <c r="AY16" i="11" s="1"/>
  <c r="AX16" i="11" a="1"/>
  <c r="AX16" i="11" s="1"/>
  <c r="AW16" i="11" a="1"/>
  <c r="AW16" i="11" s="1"/>
  <c r="AV16" i="11" a="1"/>
  <c r="AV16" i="11" s="1"/>
  <c r="AU16" i="11" a="1"/>
  <c r="AU16" i="11" s="1"/>
  <c r="AT16" i="11" a="1"/>
  <c r="AT16" i="11" s="1"/>
  <c r="AS16" i="11" a="1"/>
  <c r="AS16" i="11" s="1"/>
  <c r="AR16" i="11" a="1"/>
  <c r="AR16" i="11" s="1"/>
  <c r="AQ16" i="11" a="1"/>
  <c r="AQ16" i="11" s="1"/>
  <c r="AP16" i="11" a="1"/>
  <c r="AP16" i="11" s="1"/>
  <c r="AO16" i="11" a="1"/>
  <c r="AO16" i="11" s="1"/>
  <c r="AN16" i="11" a="1"/>
  <c r="AN16" i="11" s="1"/>
  <c r="AM16" i="11" a="1"/>
  <c r="AM16" i="11" s="1"/>
  <c r="AL16" i="11" a="1"/>
  <c r="AL16" i="11" s="1"/>
  <c r="AK16" i="11" a="1"/>
  <c r="AK16" i="11" s="1"/>
  <c r="AJ16" i="11" a="1"/>
  <c r="AJ16" i="11" s="1"/>
  <c r="AI16" i="11" a="1"/>
  <c r="AI16" i="11" s="1"/>
  <c r="AH16" i="11" a="1"/>
  <c r="AH16" i="11" s="1"/>
  <c r="AG16" i="11" a="1"/>
  <c r="AG16" i="11" s="1"/>
  <c r="AF16" i="11" a="1"/>
  <c r="AF16" i="11" s="1"/>
  <c r="AE16" i="11" a="1"/>
  <c r="AE16" i="11" s="1"/>
  <c r="AD16" i="11" a="1"/>
  <c r="AD16" i="11" s="1"/>
  <c r="AC16" i="11" a="1"/>
  <c r="AC16" i="11" s="1"/>
  <c r="AB16" i="11" a="1"/>
  <c r="AB16" i="11" s="1"/>
  <c r="AA16" i="11" a="1"/>
  <c r="AA16" i="11" s="1"/>
  <c r="Z16" i="11" a="1"/>
  <c r="Z16" i="11" s="1"/>
  <c r="Y16" i="11" a="1"/>
  <c r="Y16" i="11" s="1"/>
  <c r="X16" i="11" a="1"/>
  <c r="X16" i="11" s="1"/>
  <c r="W16" i="11" a="1"/>
  <c r="W16" i="11" s="1"/>
  <c r="V16" i="11" a="1"/>
  <c r="V16" i="11" s="1"/>
  <c r="U16" i="11" a="1"/>
  <c r="U16" i="11" s="1"/>
  <c r="T16" i="11" a="1"/>
  <c r="T16" i="11" s="1"/>
  <c r="S16" i="11" a="1"/>
  <c r="S16" i="11" s="1"/>
  <c r="R16" i="11" a="1"/>
  <c r="R16" i="11" s="1"/>
  <c r="Q16" i="11" a="1"/>
  <c r="Q16" i="11" s="1"/>
  <c r="P16" i="11" a="1"/>
  <c r="P16" i="11" s="1"/>
  <c r="O16" i="11" a="1"/>
  <c r="O16" i="11" s="1"/>
  <c r="N16" i="11" a="1"/>
  <c r="N16" i="11" s="1"/>
  <c r="M16" i="11" a="1"/>
  <c r="M16" i="11" s="1"/>
  <c r="L16" i="11" a="1"/>
  <c r="L16" i="11" s="1"/>
  <c r="K16" i="11" a="1"/>
  <c r="K16" i="11" s="1"/>
  <c r="J16" i="11" a="1"/>
  <c r="J16" i="11" s="1"/>
  <c r="H16" i="11" a="1"/>
  <c r="H16" i="11" s="1"/>
  <c r="G16" i="11" a="1"/>
  <c r="G16" i="11" s="1"/>
  <c r="F16" i="11" a="1"/>
  <c r="F16" i="11" s="1"/>
  <c r="E16" i="11" a="1"/>
  <c r="E16" i="11" s="1"/>
  <c r="D16" i="11" a="1"/>
  <c r="D16" i="11" s="1"/>
  <c r="C16" i="11" a="1"/>
  <c r="C16" i="11" s="1"/>
  <c r="EH15" i="11" a="1"/>
  <c r="EH15" i="11" s="1"/>
  <c r="EG15" i="11" a="1"/>
  <c r="EG15" i="11" s="1"/>
  <c r="EF15" i="11" a="1"/>
  <c r="EF15" i="11" s="1"/>
  <c r="EE15" i="11" a="1"/>
  <c r="EE15" i="11" s="1"/>
  <c r="ED15" i="11" a="1"/>
  <c r="ED15" i="11" s="1"/>
  <c r="EC15" i="11" a="1"/>
  <c r="EC15" i="11" s="1"/>
  <c r="EB15" i="11" a="1"/>
  <c r="EB15" i="11" s="1"/>
  <c r="EA15" i="11" a="1"/>
  <c r="EA15" i="11" s="1"/>
  <c r="DZ15" i="11" a="1"/>
  <c r="DZ15" i="11" s="1"/>
  <c r="DY15" i="11" a="1"/>
  <c r="DY15" i="11" s="1"/>
  <c r="DX15" i="11" a="1"/>
  <c r="DX15" i="11" s="1"/>
  <c r="DW15" i="11" a="1"/>
  <c r="DW15" i="11" s="1"/>
  <c r="DV15" i="11" a="1"/>
  <c r="DV15" i="11" s="1"/>
  <c r="DU15" i="11" a="1"/>
  <c r="DU15" i="11" s="1"/>
  <c r="DT15" i="11" a="1"/>
  <c r="DT15" i="11" s="1"/>
  <c r="DS15" i="11" a="1"/>
  <c r="DS15" i="11" s="1"/>
  <c r="DR15" i="11" a="1"/>
  <c r="DR15" i="11" s="1"/>
  <c r="DQ15" i="11" a="1"/>
  <c r="DQ15" i="11" s="1"/>
  <c r="DP15" i="11" a="1"/>
  <c r="DP15" i="11" s="1"/>
  <c r="DO15" i="11" a="1"/>
  <c r="DO15" i="11" s="1"/>
  <c r="DN15" i="11" a="1"/>
  <c r="DN15" i="11" s="1"/>
  <c r="DM15" i="11" a="1"/>
  <c r="DM15" i="11" s="1"/>
  <c r="DL15" i="11" a="1"/>
  <c r="DL15" i="11" s="1"/>
  <c r="DK15" i="11" a="1"/>
  <c r="DK15" i="11" s="1"/>
  <c r="DJ15" i="11" a="1"/>
  <c r="DJ15" i="11" s="1"/>
  <c r="DI15" i="11" a="1"/>
  <c r="DI15" i="11" s="1"/>
  <c r="DH15" i="11" a="1"/>
  <c r="DH15" i="11" s="1"/>
  <c r="DG15" i="11" a="1"/>
  <c r="DG15" i="11" s="1"/>
  <c r="DF15" i="11" a="1"/>
  <c r="DF15" i="11" s="1"/>
  <c r="DE15" i="11" a="1"/>
  <c r="DE15" i="11" s="1"/>
  <c r="DD15" i="11" a="1"/>
  <c r="DD15" i="11" s="1"/>
  <c r="DC15" i="11" a="1"/>
  <c r="DC15" i="11" s="1"/>
  <c r="DB15" i="11" a="1"/>
  <c r="DB15" i="11" s="1"/>
  <c r="DA15" i="11" a="1"/>
  <c r="DA15" i="11" s="1"/>
  <c r="CZ15" i="11" a="1"/>
  <c r="CZ15" i="11" s="1"/>
  <c r="CY15" i="11" a="1"/>
  <c r="CY15" i="11" s="1"/>
  <c r="CX15" i="11" a="1"/>
  <c r="CX15" i="11" s="1"/>
  <c r="CW15" i="11" a="1"/>
  <c r="CW15" i="11" s="1"/>
  <c r="CV15" i="11" a="1"/>
  <c r="CV15" i="11" s="1"/>
  <c r="CU15" i="11" a="1"/>
  <c r="CU15" i="11" s="1"/>
  <c r="CT15" i="11" a="1"/>
  <c r="CT15" i="11" s="1"/>
  <c r="CS15" i="11" a="1"/>
  <c r="CS15" i="11" s="1"/>
  <c r="CR15" i="11" a="1"/>
  <c r="CR15" i="11" s="1"/>
  <c r="CQ15" i="11" a="1"/>
  <c r="CQ15" i="11" s="1"/>
  <c r="CP15" i="11" a="1"/>
  <c r="CP15" i="11" s="1"/>
  <c r="CO15" i="11" a="1"/>
  <c r="CO15" i="11" s="1"/>
  <c r="CN15" i="11" a="1"/>
  <c r="CN15" i="11" s="1"/>
  <c r="CM15" i="11" a="1"/>
  <c r="CM15" i="11" s="1"/>
  <c r="CL15" i="11" a="1"/>
  <c r="CL15" i="11" s="1"/>
  <c r="CK15" i="11" a="1"/>
  <c r="CK15" i="11" s="1"/>
  <c r="CJ15" i="11" a="1"/>
  <c r="CJ15" i="11" s="1"/>
  <c r="CI15" i="11" a="1"/>
  <c r="CI15" i="11" s="1"/>
  <c r="CH15" i="11" a="1"/>
  <c r="CH15" i="11" s="1"/>
  <c r="CG15" i="11" a="1"/>
  <c r="CG15" i="11" s="1"/>
  <c r="CF15" i="11" a="1"/>
  <c r="CF15" i="11" s="1"/>
  <c r="CE15" i="11" a="1"/>
  <c r="CE15" i="11" s="1"/>
  <c r="CD15" i="11" a="1"/>
  <c r="CD15" i="11" s="1"/>
  <c r="CC15" i="11" a="1"/>
  <c r="CC15" i="11" s="1"/>
  <c r="CB15" i="11" a="1"/>
  <c r="CB15" i="11" s="1"/>
  <c r="CA15" i="11" a="1"/>
  <c r="CA15" i="11" s="1"/>
  <c r="BZ15" i="11" a="1"/>
  <c r="BZ15" i="11" s="1"/>
  <c r="BY15" i="11" a="1"/>
  <c r="BY15" i="11" s="1"/>
  <c r="BX15" i="11" a="1"/>
  <c r="BX15" i="11" s="1"/>
  <c r="BW15" i="11" a="1"/>
  <c r="BW15" i="11" s="1"/>
  <c r="BV15" i="11" a="1"/>
  <c r="BV15" i="11" s="1"/>
  <c r="BU15" i="11" a="1"/>
  <c r="BU15" i="11" s="1"/>
  <c r="BT15" i="11" a="1"/>
  <c r="BT15" i="11" s="1"/>
  <c r="BS15" i="11" a="1"/>
  <c r="BS15" i="11" s="1"/>
  <c r="BR15" i="11" a="1"/>
  <c r="BR15" i="11" s="1"/>
  <c r="BQ15" i="11" a="1"/>
  <c r="BQ15" i="11" s="1"/>
  <c r="BP15" i="11" a="1"/>
  <c r="BP15" i="11" s="1"/>
  <c r="BO15" i="11" a="1"/>
  <c r="BO15" i="11" s="1"/>
  <c r="BN15" i="11" a="1"/>
  <c r="BN15" i="11" s="1"/>
  <c r="BM15" i="11" a="1"/>
  <c r="BM15" i="11" s="1"/>
  <c r="BL15" i="11" a="1"/>
  <c r="BL15" i="11" s="1"/>
  <c r="BK15" i="11" a="1"/>
  <c r="BK15" i="11" s="1"/>
  <c r="BJ15" i="11" a="1"/>
  <c r="BJ15" i="11" s="1"/>
  <c r="BI15" i="11" a="1"/>
  <c r="BI15" i="11" s="1"/>
  <c r="BH15" i="11" a="1"/>
  <c r="BH15" i="11" s="1"/>
  <c r="BG15" i="11" a="1"/>
  <c r="BG15" i="11" s="1"/>
  <c r="BF15" i="11" a="1"/>
  <c r="BF15" i="11" s="1"/>
  <c r="BE15" i="11" a="1"/>
  <c r="BE15" i="11" s="1"/>
  <c r="BD15" i="11" a="1"/>
  <c r="BD15" i="11" s="1"/>
  <c r="BC15" i="11" a="1"/>
  <c r="BC15" i="11" s="1"/>
  <c r="BB15" i="11" a="1"/>
  <c r="BB15" i="11" s="1"/>
  <c r="BA15" i="11" a="1"/>
  <c r="BA15" i="11" s="1"/>
  <c r="AZ15" i="11" a="1"/>
  <c r="AZ15" i="11" s="1"/>
  <c r="AY15" i="11" a="1"/>
  <c r="AY15" i="11" s="1"/>
  <c r="AX15" i="11" a="1"/>
  <c r="AX15" i="11" s="1"/>
  <c r="AW15" i="11" a="1"/>
  <c r="AW15" i="11" s="1"/>
  <c r="AV15" i="11" a="1"/>
  <c r="AV15" i="11" s="1"/>
  <c r="AU15" i="11" a="1"/>
  <c r="AU15" i="11" s="1"/>
  <c r="AT15" i="11" a="1"/>
  <c r="AT15" i="11" s="1"/>
  <c r="AS15" i="11" a="1"/>
  <c r="AS15" i="11" s="1"/>
  <c r="AR15" i="11" a="1"/>
  <c r="AR15" i="11" s="1"/>
  <c r="AQ15" i="11" a="1"/>
  <c r="AQ15" i="11" s="1"/>
  <c r="AP15" i="11" a="1"/>
  <c r="AP15" i="11" s="1"/>
  <c r="AO15" i="11" a="1"/>
  <c r="AO15" i="11" s="1"/>
  <c r="AN15" i="11" a="1"/>
  <c r="AN15" i="11" s="1"/>
  <c r="AM15" i="11" a="1"/>
  <c r="AM15" i="11" s="1"/>
  <c r="AL15" i="11" a="1"/>
  <c r="AL15" i="11" s="1"/>
  <c r="AK15" i="11" a="1"/>
  <c r="AK15" i="11" s="1"/>
  <c r="AJ15" i="11" a="1"/>
  <c r="AJ15" i="11" s="1"/>
  <c r="AI15" i="11" a="1"/>
  <c r="AI15" i="11" s="1"/>
  <c r="AH15" i="11" a="1"/>
  <c r="AH15" i="11" s="1"/>
  <c r="AG15" i="11" a="1"/>
  <c r="AG15" i="11" s="1"/>
  <c r="AF15" i="11" a="1"/>
  <c r="AF15" i="11" s="1"/>
  <c r="AE15" i="11" a="1"/>
  <c r="AE15" i="11" s="1"/>
  <c r="AD15" i="11" a="1"/>
  <c r="AD15" i="11" s="1"/>
  <c r="AC15" i="11" a="1"/>
  <c r="AC15" i="11" s="1"/>
  <c r="AB15" i="11" a="1"/>
  <c r="AB15" i="11" s="1"/>
  <c r="AA15" i="11" a="1"/>
  <c r="AA15" i="11" s="1"/>
  <c r="Z15" i="11" a="1"/>
  <c r="Z15" i="11" s="1"/>
  <c r="Y15" i="11" a="1"/>
  <c r="Y15" i="11" s="1"/>
  <c r="X15" i="11" a="1"/>
  <c r="X15" i="11" s="1"/>
  <c r="W15" i="11" a="1"/>
  <c r="W15" i="11" s="1"/>
  <c r="V15" i="11" a="1"/>
  <c r="V15" i="11" s="1"/>
  <c r="U15" i="11" a="1"/>
  <c r="U15" i="11" s="1"/>
  <c r="T15" i="11" a="1"/>
  <c r="T15" i="11" s="1"/>
  <c r="S15" i="11" a="1"/>
  <c r="S15" i="11" s="1"/>
  <c r="R15" i="11" a="1"/>
  <c r="R15" i="11" s="1"/>
  <c r="Q15" i="11" a="1"/>
  <c r="Q15" i="11" s="1"/>
  <c r="P15" i="11" a="1"/>
  <c r="P15" i="11" s="1"/>
  <c r="O15" i="11" a="1"/>
  <c r="O15" i="11" s="1"/>
  <c r="N15" i="11" a="1"/>
  <c r="N15" i="11" s="1"/>
  <c r="M15" i="11" a="1"/>
  <c r="M15" i="11" s="1"/>
  <c r="L15" i="11" a="1"/>
  <c r="L15" i="11" s="1"/>
  <c r="K15" i="11" a="1"/>
  <c r="K15" i="11" s="1"/>
  <c r="J15" i="11" a="1"/>
  <c r="J15" i="11" s="1"/>
  <c r="I15" i="11" a="1"/>
  <c r="I15" i="11" s="1"/>
  <c r="G15" i="11" a="1"/>
  <c r="G15" i="11" s="1"/>
  <c r="F15" i="11" a="1"/>
  <c r="F15" i="11" s="1"/>
  <c r="E15" i="11" a="1"/>
  <c r="E15" i="11" s="1"/>
  <c r="D15" i="11" a="1"/>
  <c r="D15" i="11" s="1"/>
  <c r="C15" i="11" a="1"/>
  <c r="C15" i="11" s="1"/>
  <c r="EH14" i="11" a="1"/>
  <c r="EH14" i="11" s="1"/>
  <c r="EG14" i="11" a="1"/>
  <c r="EG14" i="11" s="1"/>
  <c r="EF14" i="11" a="1"/>
  <c r="EF14" i="11" s="1"/>
  <c r="EE14" i="11" a="1"/>
  <c r="EE14" i="11" s="1"/>
  <c r="ED14" i="11" a="1"/>
  <c r="ED14" i="11" s="1"/>
  <c r="EC14" i="11" a="1"/>
  <c r="EC14" i="11" s="1"/>
  <c r="EB14" i="11" a="1"/>
  <c r="EB14" i="11" s="1"/>
  <c r="EA14" i="11" a="1"/>
  <c r="EA14" i="11" s="1"/>
  <c r="DZ14" i="11" a="1"/>
  <c r="DZ14" i="11" s="1"/>
  <c r="DY14" i="11" a="1"/>
  <c r="DY14" i="11" s="1"/>
  <c r="DX14" i="11" a="1"/>
  <c r="DX14" i="11" s="1"/>
  <c r="DW14" i="11" a="1"/>
  <c r="DW14" i="11" s="1"/>
  <c r="DV14" i="11" a="1"/>
  <c r="DV14" i="11" s="1"/>
  <c r="DU14" i="11" a="1"/>
  <c r="DU14" i="11" s="1"/>
  <c r="DT14" i="11" a="1"/>
  <c r="DT14" i="11" s="1"/>
  <c r="DS14" i="11" a="1"/>
  <c r="DS14" i="11" s="1"/>
  <c r="DR14" i="11" a="1"/>
  <c r="DR14" i="11" s="1"/>
  <c r="DQ14" i="11" a="1"/>
  <c r="DQ14" i="11" s="1"/>
  <c r="DP14" i="11" a="1"/>
  <c r="DP14" i="11" s="1"/>
  <c r="DO14" i="11" a="1"/>
  <c r="DO14" i="11" s="1"/>
  <c r="DN14" i="11" a="1"/>
  <c r="DN14" i="11" s="1"/>
  <c r="DM14" i="11" a="1"/>
  <c r="DM14" i="11" s="1"/>
  <c r="DL14" i="11" a="1"/>
  <c r="DL14" i="11" s="1"/>
  <c r="DK14" i="11" a="1"/>
  <c r="DK14" i="11" s="1"/>
  <c r="DJ14" i="11" a="1"/>
  <c r="DJ14" i="11" s="1"/>
  <c r="DI14" i="11" a="1"/>
  <c r="DI14" i="11" s="1"/>
  <c r="DH14" i="11" a="1"/>
  <c r="DH14" i="11" s="1"/>
  <c r="DG14" i="11" a="1"/>
  <c r="DG14" i="11" s="1"/>
  <c r="DF14" i="11" a="1"/>
  <c r="DF14" i="11" s="1"/>
  <c r="DE14" i="11" a="1"/>
  <c r="DE14" i="11" s="1"/>
  <c r="DD14" i="11" a="1"/>
  <c r="DD14" i="11" s="1"/>
  <c r="DC14" i="11" a="1"/>
  <c r="DC14" i="11" s="1"/>
  <c r="DB14" i="11" a="1"/>
  <c r="DB14" i="11" s="1"/>
  <c r="DA14" i="11" a="1"/>
  <c r="DA14" i="11" s="1"/>
  <c r="CZ14" i="11" a="1"/>
  <c r="CZ14" i="11" s="1"/>
  <c r="CY14" i="11" a="1"/>
  <c r="CY14" i="11" s="1"/>
  <c r="CX14" i="11" a="1"/>
  <c r="CX14" i="11" s="1"/>
  <c r="CW14" i="11" a="1"/>
  <c r="CW14" i="11" s="1"/>
  <c r="CV14" i="11" a="1"/>
  <c r="CV14" i="11" s="1"/>
  <c r="CU14" i="11" a="1"/>
  <c r="CU14" i="11" s="1"/>
  <c r="CT14" i="11" a="1"/>
  <c r="CT14" i="11" s="1"/>
  <c r="CS14" i="11" a="1"/>
  <c r="CS14" i="11" s="1"/>
  <c r="CR14" i="11" a="1"/>
  <c r="CR14" i="11" s="1"/>
  <c r="CQ14" i="11" a="1"/>
  <c r="CQ14" i="11" s="1"/>
  <c r="CP14" i="11" a="1"/>
  <c r="CP14" i="11" s="1"/>
  <c r="CO14" i="11" a="1"/>
  <c r="CO14" i="11" s="1"/>
  <c r="CN14" i="11" a="1"/>
  <c r="CN14" i="11" s="1"/>
  <c r="CM14" i="11" a="1"/>
  <c r="CM14" i="11" s="1"/>
  <c r="CL14" i="11" a="1"/>
  <c r="CL14" i="11" s="1"/>
  <c r="CK14" i="11" a="1"/>
  <c r="CK14" i="11" s="1"/>
  <c r="CJ14" i="11" a="1"/>
  <c r="CJ14" i="11" s="1"/>
  <c r="CI14" i="11" a="1"/>
  <c r="CI14" i="11" s="1"/>
  <c r="CH14" i="11" a="1"/>
  <c r="CH14" i="11" s="1"/>
  <c r="CG14" i="11" a="1"/>
  <c r="CG14" i="11" s="1"/>
  <c r="CF14" i="11" a="1"/>
  <c r="CF14" i="11" s="1"/>
  <c r="CE14" i="11" a="1"/>
  <c r="CE14" i="11" s="1"/>
  <c r="CD14" i="11" a="1"/>
  <c r="CD14" i="11" s="1"/>
  <c r="CC14" i="11" a="1"/>
  <c r="CC14" i="11" s="1"/>
  <c r="CB14" i="11" a="1"/>
  <c r="CB14" i="11" s="1"/>
  <c r="CA14" i="11" a="1"/>
  <c r="CA14" i="11" s="1"/>
  <c r="BZ14" i="11" a="1"/>
  <c r="BZ14" i="11" s="1"/>
  <c r="BY14" i="11" a="1"/>
  <c r="BY14" i="11" s="1"/>
  <c r="BX14" i="11" a="1"/>
  <c r="BX14" i="11" s="1"/>
  <c r="BW14" i="11" a="1"/>
  <c r="BW14" i="11" s="1"/>
  <c r="BV14" i="11" a="1"/>
  <c r="BV14" i="11" s="1"/>
  <c r="BU14" i="11" a="1"/>
  <c r="BU14" i="11" s="1"/>
  <c r="BT14" i="11" a="1"/>
  <c r="BT14" i="11" s="1"/>
  <c r="BS14" i="11" a="1"/>
  <c r="BS14" i="11" s="1"/>
  <c r="BR14" i="11" a="1"/>
  <c r="BR14" i="11" s="1"/>
  <c r="BQ14" i="11" a="1"/>
  <c r="BQ14" i="11" s="1"/>
  <c r="BP14" i="11" a="1"/>
  <c r="BP14" i="11" s="1"/>
  <c r="BO14" i="11" a="1"/>
  <c r="BO14" i="11" s="1"/>
  <c r="BN14" i="11" a="1"/>
  <c r="BN14" i="11" s="1"/>
  <c r="BM14" i="11" a="1"/>
  <c r="BM14" i="11" s="1"/>
  <c r="BL14" i="11" a="1"/>
  <c r="BL14" i="11" s="1"/>
  <c r="BK14" i="11" a="1"/>
  <c r="BK14" i="11" s="1"/>
  <c r="BJ14" i="11" a="1"/>
  <c r="BJ14" i="11" s="1"/>
  <c r="BI14" i="11" a="1"/>
  <c r="BI14" i="11" s="1"/>
  <c r="BH14" i="11" a="1"/>
  <c r="BH14" i="11" s="1"/>
  <c r="BG14" i="11" a="1"/>
  <c r="BG14" i="11" s="1"/>
  <c r="BF14" i="11" a="1"/>
  <c r="BF14" i="11" s="1"/>
  <c r="BE14" i="11" a="1"/>
  <c r="BE14" i="11" s="1"/>
  <c r="BD14" i="11" a="1"/>
  <c r="BD14" i="11" s="1"/>
  <c r="BC14" i="11" a="1"/>
  <c r="BC14" i="11" s="1"/>
  <c r="BB14" i="11" a="1"/>
  <c r="BB14" i="11" s="1"/>
  <c r="BA14" i="11" a="1"/>
  <c r="BA14" i="11" s="1"/>
  <c r="AZ14" i="11" a="1"/>
  <c r="AZ14" i="11" s="1"/>
  <c r="AY14" i="11" a="1"/>
  <c r="AY14" i="11" s="1"/>
  <c r="AX14" i="11" a="1"/>
  <c r="AX14" i="11" s="1"/>
  <c r="AW14" i="11" a="1"/>
  <c r="AW14" i="11" s="1"/>
  <c r="AV14" i="11" a="1"/>
  <c r="AV14" i="11" s="1"/>
  <c r="AU14" i="11" a="1"/>
  <c r="AU14" i="11" s="1"/>
  <c r="AT14" i="11" a="1"/>
  <c r="AT14" i="11" s="1"/>
  <c r="AS14" i="11" a="1"/>
  <c r="AS14" i="11" s="1"/>
  <c r="AR14" i="11" a="1"/>
  <c r="AR14" i="11" s="1"/>
  <c r="AQ14" i="11" a="1"/>
  <c r="AQ14" i="11" s="1"/>
  <c r="AP14" i="11" a="1"/>
  <c r="AP14" i="11" s="1"/>
  <c r="AO14" i="11" a="1"/>
  <c r="AO14" i="11" s="1"/>
  <c r="AN14" i="11" a="1"/>
  <c r="AN14" i="11" s="1"/>
  <c r="AM14" i="11" a="1"/>
  <c r="AM14" i="11" s="1"/>
  <c r="AL14" i="11" a="1"/>
  <c r="AL14" i="11" s="1"/>
  <c r="AK14" i="11" a="1"/>
  <c r="AK14" i="11" s="1"/>
  <c r="AJ14" i="11" a="1"/>
  <c r="AJ14" i="11" s="1"/>
  <c r="AI14" i="11" a="1"/>
  <c r="AI14" i="11" s="1"/>
  <c r="AH14" i="11" a="1"/>
  <c r="AH14" i="11" s="1"/>
  <c r="AG14" i="11" a="1"/>
  <c r="AG14" i="11" s="1"/>
  <c r="AF14" i="11" a="1"/>
  <c r="AF14" i="11" s="1"/>
  <c r="AE14" i="11" a="1"/>
  <c r="AE14" i="11" s="1"/>
  <c r="AD14" i="11" a="1"/>
  <c r="AD14" i="11" s="1"/>
  <c r="AC14" i="11" a="1"/>
  <c r="AC14" i="11" s="1"/>
  <c r="AB14" i="11" a="1"/>
  <c r="AB14" i="11" s="1"/>
  <c r="AA14" i="11" a="1"/>
  <c r="AA14" i="11" s="1"/>
  <c r="Z14" i="11" a="1"/>
  <c r="Z14" i="11" s="1"/>
  <c r="Y14" i="11" a="1"/>
  <c r="Y14" i="11" s="1"/>
  <c r="X14" i="11" a="1"/>
  <c r="X14" i="11" s="1"/>
  <c r="W14" i="11" a="1"/>
  <c r="W14" i="11" s="1"/>
  <c r="V14" i="11" a="1"/>
  <c r="V14" i="11" s="1"/>
  <c r="U14" i="11" a="1"/>
  <c r="U14" i="11" s="1"/>
  <c r="T14" i="11" a="1"/>
  <c r="T14" i="11" s="1"/>
  <c r="S14" i="11" a="1"/>
  <c r="S14" i="11" s="1"/>
  <c r="R14" i="11" a="1"/>
  <c r="R14" i="11" s="1"/>
  <c r="Q14" i="11" a="1"/>
  <c r="Q14" i="11" s="1"/>
  <c r="P14" i="11" a="1"/>
  <c r="P14" i="11" s="1"/>
  <c r="O14" i="11" a="1"/>
  <c r="O14" i="11" s="1"/>
  <c r="N14" i="11" a="1"/>
  <c r="N14" i="11" s="1"/>
  <c r="M14" i="11" a="1"/>
  <c r="M14" i="11" s="1"/>
  <c r="L14" i="11" a="1"/>
  <c r="L14" i="11" s="1"/>
  <c r="K14" i="11" a="1"/>
  <c r="K14" i="11" s="1"/>
  <c r="J14" i="11" a="1"/>
  <c r="J14" i="11" s="1"/>
  <c r="I14" i="11" a="1"/>
  <c r="I14" i="11" s="1"/>
  <c r="H14" i="11" a="1"/>
  <c r="H14" i="11" s="1"/>
  <c r="F14" i="11" a="1"/>
  <c r="F14" i="11" s="1"/>
  <c r="E14" i="11" a="1"/>
  <c r="E14" i="11" s="1"/>
  <c r="D14" i="11" a="1"/>
  <c r="D14" i="11" s="1"/>
  <c r="C14" i="11" a="1"/>
  <c r="C14" i="11" s="1"/>
  <c r="EH13" i="11" a="1"/>
  <c r="EH13" i="11" s="1"/>
  <c r="EG13" i="11" a="1"/>
  <c r="EG13" i="11" s="1"/>
  <c r="EF13" i="11" a="1"/>
  <c r="EF13" i="11" s="1"/>
  <c r="EE13" i="11" a="1"/>
  <c r="EE13" i="11" s="1"/>
  <c r="ED13" i="11" a="1"/>
  <c r="ED13" i="11" s="1"/>
  <c r="EC13" i="11" a="1"/>
  <c r="EC13" i="11" s="1"/>
  <c r="EB13" i="11" a="1"/>
  <c r="EB13" i="11" s="1"/>
  <c r="EA13" i="11" a="1"/>
  <c r="EA13" i="11" s="1"/>
  <c r="DZ13" i="11" a="1"/>
  <c r="DZ13" i="11" s="1"/>
  <c r="DY13" i="11" a="1"/>
  <c r="DY13" i="11" s="1"/>
  <c r="DX13" i="11" a="1"/>
  <c r="DX13" i="11" s="1"/>
  <c r="DW13" i="11" a="1"/>
  <c r="DW13" i="11" s="1"/>
  <c r="DV13" i="11" a="1"/>
  <c r="DV13" i="11" s="1"/>
  <c r="DU13" i="11" a="1"/>
  <c r="DU13" i="11" s="1"/>
  <c r="DT13" i="11" a="1"/>
  <c r="DT13" i="11" s="1"/>
  <c r="DS13" i="11" a="1"/>
  <c r="DS13" i="11" s="1"/>
  <c r="DR13" i="11" a="1"/>
  <c r="DR13" i="11" s="1"/>
  <c r="DQ13" i="11" a="1"/>
  <c r="DQ13" i="11" s="1"/>
  <c r="DP13" i="11" a="1"/>
  <c r="DP13" i="11" s="1"/>
  <c r="DO13" i="11" a="1"/>
  <c r="DO13" i="11" s="1"/>
  <c r="DN13" i="11" a="1"/>
  <c r="DN13" i="11" s="1"/>
  <c r="DM13" i="11" a="1"/>
  <c r="DM13" i="11" s="1"/>
  <c r="DL13" i="11" a="1"/>
  <c r="DL13" i="11" s="1"/>
  <c r="DK13" i="11" a="1"/>
  <c r="DK13" i="11" s="1"/>
  <c r="DJ13" i="11" a="1"/>
  <c r="DJ13" i="11" s="1"/>
  <c r="DI13" i="11" a="1"/>
  <c r="DI13" i="11" s="1"/>
  <c r="DH13" i="11" a="1"/>
  <c r="DH13" i="11" s="1"/>
  <c r="DG13" i="11" a="1"/>
  <c r="DG13" i="11" s="1"/>
  <c r="DF13" i="11" a="1"/>
  <c r="DF13" i="11" s="1"/>
  <c r="DE13" i="11" a="1"/>
  <c r="DE13" i="11" s="1"/>
  <c r="DD13" i="11" a="1"/>
  <c r="DD13" i="11" s="1"/>
  <c r="DC13" i="11" a="1"/>
  <c r="DC13" i="11" s="1"/>
  <c r="DB13" i="11" a="1"/>
  <c r="DB13" i="11" s="1"/>
  <c r="DA13" i="11" a="1"/>
  <c r="DA13" i="11" s="1"/>
  <c r="CZ13" i="11" a="1"/>
  <c r="CZ13" i="11" s="1"/>
  <c r="CY13" i="11" a="1"/>
  <c r="CY13" i="11" s="1"/>
  <c r="CX13" i="11" a="1"/>
  <c r="CX13" i="11" s="1"/>
  <c r="CW13" i="11" a="1"/>
  <c r="CW13" i="11" s="1"/>
  <c r="CV13" i="11" a="1"/>
  <c r="CV13" i="11" s="1"/>
  <c r="CU13" i="11" a="1"/>
  <c r="CU13" i="11" s="1"/>
  <c r="CT13" i="11" a="1"/>
  <c r="CT13" i="11" s="1"/>
  <c r="CS13" i="11" a="1"/>
  <c r="CS13" i="11" s="1"/>
  <c r="CR13" i="11" a="1"/>
  <c r="CR13" i="11" s="1"/>
  <c r="CQ13" i="11" a="1"/>
  <c r="CQ13" i="11" s="1"/>
  <c r="CP13" i="11" a="1"/>
  <c r="CP13" i="11" s="1"/>
  <c r="CO13" i="11" a="1"/>
  <c r="CO13" i="11" s="1"/>
  <c r="CN13" i="11" a="1"/>
  <c r="CN13" i="11" s="1"/>
  <c r="CM13" i="11" a="1"/>
  <c r="CM13" i="11" s="1"/>
  <c r="CL13" i="11" a="1"/>
  <c r="CL13" i="11" s="1"/>
  <c r="CK13" i="11" a="1"/>
  <c r="CK13" i="11" s="1"/>
  <c r="CJ13" i="11" a="1"/>
  <c r="CJ13" i="11" s="1"/>
  <c r="CI13" i="11" a="1"/>
  <c r="CI13" i="11" s="1"/>
  <c r="CH13" i="11" a="1"/>
  <c r="CH13" i="11" s="1"/>
  <c r="CG13" i="11" a="1"/>
  <c r="CG13" i="11" s="1"/>
  <c r="CF13" i="11" a="1"/>
  <c r="CF13" i="11" s="1"/>
  <c r="CE13" i="11" a="1"/>
  <c r="CE13" i="11" s="1"/>
  <c r="CD13" i="11" a="1"/>
  <c r="CD13" i="11" s="1"/>
  <c r="CC13" i="11" a="1"/>
  <c r="CC13" i="11" s="1"/>
  <c r="CB13" i="11" a="1"/>
  <c r="CB13" i="11" s="1"/>
  <c r="CA13" i="11" a="1"/>
  <c r="CA13" i="11" s="1"/>
  <c r="BZ13" i="11" a="1"/>
  <c r="BZ13" i="11" s="1"/>
  <c r="BY13" i="11" a="1"/>
  <c r="BY13" i="11" s="1"/>
  <c r="BX13" i="11" a="1"/>
  <c r="BX13" i="11" s="1"/>
  <c r="BW13" i="11" a="1"/>
  <c r="BW13" i="11" s="1"/>
  <c r="BV13" i="11" a="1"/>
  <c r="BV13" i="11" s="1"/>
  <c r="BU13" i="11" a="1"/>
  <c r="BU13" i="11" s="1"/>
  <c r="BT13" i="11" a="1"/>
  <c r="BT13" i="11" s="1"/>
  <c r="BS13" i="11" a="1"/>
  <c r="BS13" i="11" s="1"/>
  <c r="BR13" i="11" a="1"/>
  <c r="BR13" i="11" s="1"/>
  <c r="BQ13" i="11" a="1"/>
  <c r="BQ13" i="11" s="1"/>
  <c r="BP13" i="11" a="1"/>
  <c r="BP13" i="11" s="1"/>
  <c r="BO13" i="11" a="1"/>
  <c r="BO13" i="11" s="1"/>
  <c r="BN13" i="11" a="1"/>
  <c r="BN13" i="11" s="1"/>
  <c r="BM13" i="11" a="1"/>
  <c r="BM13" i="11" s="1"/>
  <c r="BL13" i="11" a="1"/>
  <c r="BL13" i="11" s="1"/>
  <c r="BK13" i="11" a="1"/>
  <c r="BK13" i="11" s="1"/>
  <c r="BJ13" i="11" a="1"/>
  <c r="BJ13" i="11" s="1"/>
  <c r="BI13" i="11" a="1"/>
  <c r="BI13" i="11" s="1"/>
  <c r="BH13" i="11" a="1"/>
  <c r="BH13" i="11" s="1"/>
  <c r="BG13" i="11" a="1"/>
  <c r="BG13" i="11" s="1"/>
  <c r="BF13" i="11" a="1"/>
  <c r="BF13" i="11" s="1"/>
  <c r="BE13" i="11" a="1"/>
  <c r="BE13" i="11" s="1"/>
  <c r="BD13" i="11" a="1"/>
  <c r="BD13" i="11" s="1"/>
  <c r="BC13" i="11" a="1"/>
  <c r="BC13" i="11" s="1"/>
  <c r="BB13" i="11" a="1"/>
  <c r="BB13" i="11" s="1"/>
  <c r="BA13" i="11" a="1"/>
  <c r="BA13" i="11" s="1"/>
  <c r="AZ13" i="11" a="1"/>
  <c r="AZ13" i="11" s="1"/>
  <c r="AY13" i="11" a="1"/>
  <c r="AY13" i="11" s="1"/>
  <c r="AX13" i="11" a="1"/>
  <c r="AX13" i="11" s="1"/>
  <c r="AW13" i="11" a="1"/>
  <c r="AW13" i="11" s="1"/>
  <c r="AV13" i="11" a="1"/>
  <c r="AV13" i="11" s="1"/>
  <c r="AU13" i="11" a="1"/>
  <c r="AU13" i="11" s="1"/>
  <c r="AT13" i="11" a="1"/>
  <c r="AT13" i="11" s="1"/>
  <c r="AS13" i="11" a="1"/>
  <c r="AS13" i="11" s="1"/>
  <c r="AR13" i="11" a="1"/>
  <c r="AR13" i="11" s="1"/>
  <c r="AQ13" i="11" a="1"/>
  <c r="AQ13" i="11" s="1"/>
  <c r="AP13" i="11" a="1"/>
  <c r="AP13" i="11" s="1"/>
  <c r="AO13" i="11" a="1"/>
  <c r="AO13" i="11" s="1"/>
  <c r="AN13" i="11" a="1"/>
  <c r="AN13" i="11" s="1"/>
  <c r="AM13" i="11" a="1"/>
  <c r="AM13" i="11" s="1"/>
  <c r="AL13" i="11" a="1"/>
  <c r="AL13" i="11" s="1"/>
  <c r="AK13" i="11" a="1"/>
  <c r="AK13" i="11" s="1"/>
  <c r="AJ13" i="11" a="1"/>
  <c r="AJ13" i="11" s="1"/>
  <c r="AI13" i="11" a="1"/>
  <c r="AI13" i="11" s="1"/>
  <c r="AH13" i="11" a="1"/>
  <c r="AH13" i="11" s="1"/>
  <c r="AG13" i="11" a="1"/>
  <c r="AG13" i="11" s="1"/>
  <c r="AF13" i="11" a="1"/>
  <c r="AF13" i="11" s="1"/>
  <c r="AE13" i="11" a="1"/>
  <c r="AE13" i="11" s="1"/>
  <c r="AD13" i="11" a="1"/>
  <c r="AD13" i="11" s="1"/>
  <c r="AC13" i="11" a="1"/>
  <c r="AC13" i="11" s="1"/>
  <c r="AB13" i="11" a="1"/>
  <c r="AB13" i="11" s="1"/>
  <c r="AA13" i="11" a="1"/>
  <c r="AA13" i="11" s="1"/>
  <c r="Z13" i="11" a="1"/>
  <c r="Z13" i="11" s="1"/>
  <c r="Y13" i="11" a="1"/>
  <c r="Y13" i="11" s="1"/>
  <c r="X13" i="11" a="1"/>
  <c r="X13" i="11" s="1"/>
  <c r="W13" i="11" a="1"/>
  <c r="W13" i="11" s="1"/>
  <c r="V13" i="11" a="1"/>
  <c r="V13" i="11" s="1"/>
  <c r="U13" i="11" a="1"/>
  <c r="U13" i="11" s="1"/>
  <c r="T13" i="11" a="1"/>
  <c r="T13" i="11" s="1"/>
  <c r="S13" i="11" a="1"/>
  <c r="S13" i="11" s="1"/>
  <c r="R13" i="11" a="1"/>
  <c r="R13" i="11" s="1"/>
  <c r="Q13" i="11" a="1"/>
  <c r="Q13" i="11" s="1"/>
  <c r="P13" i="11" a="1"/>
  <c r="P13" i="11" s="1"/>
  <c r="O13" i="11" a="1"/>
  <c r="O13" i="11" s="1"/>
  <c r="N13" i="11" a="1"/>
  <c r="N13" i="11" s="1"/>
  <c r="M13" i="11" a="1"/>
  <c r="M13" i="11" s="1"/>
  <c r="L13" i="11" a="1"/>
  <c r="L13" i="11" s="1"/>
  <c r="K13" i="11" a="1"/>
  <c r="K13" i="11" s="1"/>
  <c r="J13" i="11" a="1"/>
  <c r="J13" i="11" s="1"/>
  <c r="I13" i="11" a="1"/>
  <c r="I13" i="11" s="1"/>
  <c r="H13" i="11" a="1"/>
  <c r="H13" i="11" s="1"/>
  <c r="G13" i="11" a="1"/>
  <c r="G13" i="11" s="1"/>
  <c r="E13" i="11" a="1"/>
  <c r="E13" i="11" s="1"/>
  <c r="D13" i="11" a="1"/>
  <c r="D13" i="11" s="1"/>
  <c r="C13" i="11" a="1"/>
  <c r="C13" i="11" s="1"/>
  <c r="EH12" i="11" a="1"/>
  <c r="EH12" i="11" s="1"/>
  <c r="EG12" i="11" a="1"/>
  <c r="EG12" i="11" s="1"/>
  <c r="EF12" i="11" a="1"/>
  <c r="EF12" i="11" s="1"/>
  <c r="EE12" i="11" a="1"/>
  <c r="EE12" i="11" s="1"/>
  <c r="ED12" i="11" a="1"/>
  <c r="ED12" i="11" s="1"/>
  <c r="EC12" i="11" a="1"/>
  <c r="EC12" i="11" s="1"/>
  <c r="EB12" i="11" a="1"/>
  <c r="EB12" i="11" s="1"/>
  <c r="EA12" i="11" a="1"/>
  <c r="EA12" i="11" s="1"/>
  <c r="DZ12" i="11" a="1"/>
  <c r="DZ12" i="11" s="1"/>
  <c r="DY12" i="11" a="1"/>
  <c r="DY12" i="11" s="1"/>
  <c r="DX12" i="11" a="1"/>
  <c r="DX12" i="11" s="1"/>
  <c r="DW12" i="11" a="1"/>
  <c r="DW12" i="11" s="1"/>
  <c r="DV12" i="11" a="1"/>
  <c r="DV12" i="11" s="1"/>
  <c r="DU12" i="11" a="1"/>
  <c r="DU12" i="11" s="1"/>
  <c r="DT12" i="11" a="1"/>
  <c r="DT12" i="11" s="1"/>
  <c r="DS12" i="11" a="1"/>
  <c r="DS12" i="11" s="1"/>
  <c r="DR12" i="11" a="1"/>
  <c r="DR12" i="11" s="1"/>
  <c r="DQ12" i="11" a="1"/>
  <c r="DQ12" i="11" s="1"/>
  <c r="DP12" i="11" a="1"/>
  <c r="DP12" i="11" s="1"/>
  <c r="DO12" i="11" a="1"/>
  <c r="DO12" i="11" s="1"/>
  <c r="DN12" i="11" a="1"/>
  <c r="DN12" i="11" s="1"/>
  <c r="DM12" i="11" a="1"/>
  <c r="DM12" i="11" s="1"/>
  <c r="DL12" i="11" a="1"/>
  <c r="DL12" i="11" s="1"/>
  <c r="DK12" i="11" a="1"/>
  <c r="DK12" i="11" s="1"/>
  <c r="DJ12" i="11" a="1"/>
  <c r="DJ12" i="11" s="1"/>
  <c r="DI12" i="11" a="1"/>
  <c r="DI12" i="11" s="1"/>
  <c r="DH12" i="11" a="1"/>
  <c r="DH12" i="11" s="1"/>
  <c r="DG12" i="11" a="1"/>
  <c r="DG12" i="11" s="1"/>
  <c r="DF12" i="11" a="1"/>
  <c r="DF12" i="11" s="1"/>
  <c r="DE12" i="11" a="1"/>
  <c r="DE12" i="11" s="1"/>
  <c r="DD12" i="11" a="1"/>
  <c r="DD12" i="11" s="1"/>
  <c r="DC12" i="11" a="1"/>
  <c r="DC12" i="11" s="1"/>
  <c r="DB12" i="11" a="1"/>
  <c r="DB12" i="11" s="1"/>
  <c r="DA12" i="11" a="1"/>
  <c r="DA12" i="11" s="1"/>
  <c r="CZ12" i="11" a="1"/>
  <c r="CZ12" i="11" s="1"/>
  <c r="CY12" i="11" a="1"/>
  <c r="CY12" i="11" s="1"/>
  <c r="CX12" i="11" a="1"/>
  <c r="CX12" i="11" s="1"/>
  <c r="CW12" i="11" a="1"/>
  <c r="CW12" i="11" s="1"/>
  <c r="CV12" i="11" a="1"/>
  <c r="CV12" i="11" s="1"/>
  <c r="CU12" i="11" a="1"/>
  <c r="CU12" i="11" s="1"/>
  <c r="CT12" i="11" a="1"/>
  <c r="CT12" i="11" s="1"/>
  <c r="CS12" i="11" a="1"/>
  <c r="CS12" i="11" s="1"/>
  <c r="CR12" i="11" a="1"/>
  <c r="CR12" i="11" s="1"/>
  <c r="CQ12" i="11" a="1"/>
  <c r="CQ12" i="11" s="1"/>
  <c r="CP12" i="11" a="1"/>
  <c r="CP12" i="11" s="1"/>
  <c r="CO12" i="11" a="1"/>
  <c r="CO12" i="11" s="1"/>
  <c r="CN12" i="11" a="1"/>
  <c r="CN12" i="11" s="1"/>
  <c r="CM12" i="11" a="1"/>
  <c r="CM12" i="11" s="1"/>
  <c r="CL12" i="11" a="1"/>
  <c r="CL12" i="11" s="1"/>
  <c r="CK12" i="11" a="1"/>
  <c r="CK12" i="11" s="1"/>
  <c r="CJ12" i="11" a="1"/>
  <c r="CJ12" i="11" s="1"/>
  <c r="CI12" i="11" a="1"/>
  <c r="CI12" i="11" s="1"/>
  <c r="CH12" i="11" a="1"/>
  <c r="CH12" i="11" s="1"/>
  <c r="CG12" i="11" a="1"/>
  <c r="CG12" i="11" s="1"/>
  <c r="CF12" i="11" a="1"/>
  <c r="CF12" i="11" s="1"/>
  <c r="CE12" i="11" a="1"/>
  <c r="CE12" i="11" s="1"/>
  <c r="CD12" i="11" a="1"/>
  <c r="CD12" i="11" s="1"/>
  <c r="CC12" i="11" a="1"/>
  <c r="CC12" i="11" s="1"/>
  <c r="CB12" i="11" a="1"/>
  <c r="CB12" i="11" s="1"/>
  <c r="CA12" i="11" a="1"/>
  <c r="CA12" i="11" s="1"/>
  <c r="BZ12" i="11" a="1"/>
  <c r="BZ12" i="11" s="1"/>
  <c r="BY12" i="11" a="1"/>
  <c r="BY12" i="11" s="1"/>
  <c r="BX12" i="11" a="1"/>
  <c r="BX12" i="11" s="1"/>
  <c r="BW12" i="11" a="1"/>
  <c r="BW12" i="11" s="1"/>
  <c r="BV12" i="11" a="1"/>
  <c r="BV12" i="11" s="1"/>
  <c r="BU12" i="11" a="1"/>
  <c r="BU12" i="11" s="1"/>
  <c r="BT12" i="11" a="1"/>
  <c r="BT12" i="11" s="1"/>
  <c r="BS12" i="11" a="1"/>
  <c r="BS12" i="11" s="1"/>
  <c r="BR12" i="11" a="1"/>
  <c r="BR12" i="11" s="1"/>
  <c r="BQ12" i="11" a="1"/>
  <c r="BQ12" i="11" s="1"/>
  <c r="BP12" i="11" a="1"/>
  <c r="BP12" i="11" s="1"/>
  <c r="BO12" i="11" a="1"/>
  <c r="BO12" i="11" s="1"/>
  <c r="BN12" i="11" a="1"/>
  <c r="BN12" i="11" s="1"/>
  <c r="BM12" i="11" a="1"/>
  <c r="BM12" i="11" s="1"/>
  <c r="BL12" i="11" a="1"/>
  <c r="BL12" i="11" s="1"/>
  <c r="BK12" i="11" a="1"/>
  <c r="BK12" i="11" s="1"/>
  <c r="BJ12" i="11" a="1"/>
  <c r="BJ12" i="11" s="1"/>
  <c r="BI12" i="11" a="1"/>
  <c r="BI12" i="11" s="1"/>
  <c r="BH12" i="11" a="1"/>
  <c r="BH12" i="11" s="1"/>
  <c r="BG12" i="11" a="1"/>
  <c r="BG12" i="11" s="1"/>
  <c r="BF12" i="11" a="1"/>
  <c r="BF12" i="11" s="1"/>
  <c r="BE12" i="11" a="1"/>
  <c r="BE12" i="11" s="1"/>
  <c r="BD12" i="11" a="1"/>
  <c r="BD12" i="11" s="1"/>
  <c r="BC12" i="11" a="1"/>
  <c r="BC12" i="11" s="1"/>
  <c r="BB12" i="11" a="1"/>
  <c r="BB12" i="11" s="1"/>
  <c r="BA12" i="11" a="1"/>
  <c r="BA12" i="11" s="1"/>
  <c r="AZ12" i="11" a="1"/>
  <c r="AZ12" i="11" s="1"/>
  <c r="AY12" i="11" a="1"/>
  <c r="AY12" i="11" s="1"/>
  <c r="AX12" i="11" a="1"/>
  <c r="AX12" i="11" s="1"/>
  <c r="AW12" i="11" a="1"/>
  <c r="AW12" i="11" s="1"/>
  <c r="AV12" i="11" a="1"/>
  <c r="AV12" i="11" s="1"/>
  <c r="AU12" i="11" a="1"/>
  <c r="AU12" i="11" s="1"/>
  <c r="AT12" i="11" a="1"/>
  <c r="AT12" i="11" s="1"/>
  <c r="AS12" i="11" a="1"/>
  <c r="AS12" i="11" s="1"/>
  <c r="AR12" i="11" a="1"/>
  <c r="AR12" i="11" s="1"/>
  <c r="AQ12" i="11" a="1"/>
  <c r="AQ12" i="11" s="1"/>
  <c r="AP12" i="11" a="1"/>
  <c r="AP12" i="11" s="1"/>
  <c r="AO12" i="11" a="1"/>
  <c r="AO12" i="11" s="1"/>
  <c r="AN12" i="11" a="1"/>
  <c r="AN12" i="11" s="1"/>
  <c r="AM12" i="11" a="1"/>
  <c r="AM12" i="11" s="1"/>
  <c r="AL12" i="11" a="1"/>
  <c r="AL12" i="11" s="1"/>
  <c r="AK12" i="11" a="1"/>
  <c r="AK12" i="11" s="1"/>
  <c r="AJ12" i="11" a="1"/>
  <c r="AJ12" i="11" s="1"/>
  <c r="AI12" i="11" a="1"/>
  <c r="AI12" i="11" s="1"/>
  <c r="AH12" i="11" a="1"/>
  <c r="AH12" i="11" s="1"/>
  <c r="AG12" i="11" a="1"/>
  <c r="AG12" i="11" s="1"/>
  <c r="AF12" i="11" a="1"/>
  <c r="AF12" i="11" s="1"/>
  <c r="AE12" i="11" a="1"/>
  <c r="AE12" i="11" s="1"/>
  <c r="AD12" i="11" a="1"/>
  <c r="AD12" i="11" s="1"/>
  <c r="AC12" i="11" a="1"/>
  <c r="AC12" i="11" s="1"/>
  <c r="AB12" i="11" a="1"/>
  <c r="AB12" i="11" s="1"/>
  <c r="AA12" i="11" a="1"/>
  <c r="AA12" i="11" s="1"/>
  <c r="Z12" i="11" a="1"/>
  <c r="Z12" i="11" s="1"/>
  <c r="Y12" i="11" a="1"/>
  <c r="Y12" i="11" s="1"/>
  <c r="X12" i="11" a="1"/>
  <c r="X12" i="11" s="1"/>
  <c r="W12" i="11" a="1"/>
  <c r="W12" i="11" s="1"/>
  <c r="V12" i="11" a="1"/>
  <c r="V12" i="11" s="1"/>
  <c r="U12" i="11" a="1"/>
  <c r="U12" i="11" s="1"/>
  <c r="T12" i="11" a="1"/>
  <c r="T12" i="11" s="1"/>
  <c r="S12" i="11" a="1"/>
  <c r="S12" i="11" s="1"/>
  <c r="R12" i="11" a="1"/>
  <c r="R12" i="11" s="1"/>
  <c r="Q12" i="11" a="1"/>
  <c r="Q12" i="11" s="1"/>
  <c r="P12" i="11" a="1"/>
  <c r="P12" i="11" s="1"/>
  <c r="O12" i="11" a="1"/>
  <c r="O12" i="11" s="1"/>
  <c r="N12" i="11" a="1"/>
  <c r="N12" i="11" s="1"/>
  <c r="M12" i="11" a="1"/>
  <c r="M12" i="11" s="1"/>
  <c r="L12" i="11" a="1"/>
  <c r="L12" i="11" s="1"/>
  <c r="K12" i="11" a="1"/>
  <c r="K12" i="11" s="1"/>
  <c r="J12" i="11" a="1"/>
  <c r="J12" i="11" s="1"/>
  <c r="I12" i="11" a="1"/>
  <c r="I12" i="11" s="1"/>
  <c r="H12" i="11" a="1"/>
  <c r="H12" i="11" s="1"/>
  <c r="G12" i="11" a="1"/>
  <c r="G12" i="11" s="1"/>
  <c r="F12" i="11" a="1"/>
  <c r="F12" i="11" s="1"/>
  <c r="D12" i="11" a="1"/>
  <c r="D12" i="11" s="1"/>
  <c r="C12" i="11" a="1"/>
  <c r="C12" i="11" s="1"/>
  <c r="EH11" i="11" a="1"/>
  <c r="EH11" i="11" s="1"/>
  <c r="EG11" i="11" a="1"/>
  <c r="EG11" i="11" s="1"/>
  <c r="EF11" i="11" a="1"/>
  <c r="EF11" i="11" s="1"/>
  <c r="EE11" i="11" a="1"/>
  <c r="EE11" i="11" s="1"/>
  <c r="ED11" i="11" a="1"/>
  <c r="ED11" i="11" s="1"/>
  <c r="EC11" i="11" a="1"/>
  <c r="EC11" i="11" s="1"/>
  <c r="EB11" i="11" a="1"/>
  <c r="EB11" i="11" s="1"/>
  <c r="EA11" i="11" a="1"/>
  <c r="EA11" i="11" s="1"/>
  <c r="DZ11" i="11" a="1"/>
  <c r="DZ11" i="11" s="1"/>
  <c r="DY11" i="11" a="1"/>
  <c r="DY11" i="11" s="1"/>
  <c r="DX11" i="11" a="1"/>
  <c r="DX11" i="11" s="1"/>
  <c r="DW11" i="11" a="1"/>
  <c r="DW11" i="11" s="1"/>
  <c r="DV11" i="11" a="1"/>
  <c r="DV11" i="11" s="1"/>
  <c r="DU11" i="11" a="1"/>
  <c r="DU11" i="11" s="1"/>
  <c r="DT11" i="11" a="1"/>
  <c r="DT11" i="11" s="1"/>
  <c r="DS11" i="11" a="1"/>
  <c r="DS11" i="11" s="1"/>
  <c r="DR11" i="11" a="1"/>
  <c r="DR11" i="11" s="1"/>
  <c r="DQ11" i="11" a="1"/>
  <c r="DQ11" i="11" s="1"/>
  <c r="DP11" i="11" a="1"/>
  <c r="DP11" i="11" s="1"/>
  <c r="DO11" i="11" a="1"/>
  <c r="DO11" i="11" s="1"/>
  <c r="DN11" i="11" a="1"/>
  <c r="DN11" i="11" s="1"/>
  <c r="DM11" i="11" a="1"/>
  <c r="DM11" i="11" s="1"/>
  <c r="DL11" i="11" a="1"/>
  <c r="DL11" i="11" s="1"/>
  <c r="DK11" i="11" a="1"/>
  <c r="DK11" i="11" s="1"/>
  <c r="DJ11" i="11" a="1"/>
  <c r="DJ11" i="11" s="1"/>
  <c r="DI11" i="11" a="1"/>
  <c r="DI11" i="11" s="1"/>
  <c r="DH11" i="11" a="1"/>
  <c r="DH11" i="11" s="1"/>
  <c r="DG11" i="11" a="1"/>
  <c r="DG11" i="11" s="1"/>
  <c r="DF11" i="11" a="1"/>
  <c r="DF11" i="11" s="1"/>
  <c r="DE11" i="11" a="1"/>
  <c r="DE11" i="11" s="1"/>
  <c r="DD11" i="11" a="1"/>
  <c r="DD11" i="11" s="1"/>
  <c r="DC11" i="11" a="1"/>
  <c r="DC11" i="11" s="1"/>
  <c r="DB11" i="11" a="1"/>
  <c r="DB11" i="11" s="1"/>
  <c r="DA11" i="11" a="1"/>
  <c r="DA11" i="11" s="1"/>
  <c r="CZ11" i="11" a="1"/>
  <c r="CZ11" i="11" s="1"/>
  <c r="CY11" i="11" a="1"/>
  <c r="CY11" i="11" s="1"/>
  <c r="CX11" i="11" a="1"/>
  <c r="CX11" i="11" s="1"/>
  <c r="CW11" i="11" a="1"/>
  <c r="CW11" i="11" s="1"/>
  <c r="CV11" i="11" a="1"/>
  <c r="CV11" i="11" s="1"/>
  <c r="CU11" i="11" a="1"/>
  <c r="CU11" i="11" s="1"/>
  <c r="CT11" i="11" a="1"/>
  <c r="CT11" i="11" s="1"/>
  <c r="CS11" i="11" a="1"/>
  <c r="CS11" i="11" s="1"/>
  <c r="CR11" i="11" a="1"/>
  <c r="CR11" i="11" s="1"/>
  <c r="CQ11" i="11" a="1"/>
  <c r="CQ11" i="11" s="1"/>
  <c r="CP11" i="11" a="1"/>
  <c r="CP11" i="11" s="1"/>
  <c r="CO11" i="11" a="1"/>
  <c r="CO11" i="11" s="1"/>
  <c r="CN11" i="11" a="1"/>
  <c r="CN11" i="11" s="1"/>
  <c r="CM11" i="11" a="1"/>
  <c r="CM11" i="11" s="1"/>
  <c r="CL11" i="11" a="1"/>
  <c r="CL11" i="11" s="1"/>
  <c r="CK11" i="11" a="1"/>
  <c r="CK11" i="11" s="1"/>
  <c r="CJ11" i="11" a="1"/>
  <c r="CJ11" i="11" s="1"/>
  <c r="CI11" i="11" a="1"/>
  <c r="CI11" i="11" s="1"/>
  <c r="CH11" i="11" a="1"/>
  <c r="CH11" i="11" s="1"/>
  <c r="CG11" i="11" a="1"/>
  <c r="CG11" i="11" s="1"/>
  <c r="CF11" i="11" a="1"/>
  <c r="CF11" i="11" s="1"/>
  <c r="CE11" i="11" a="1"/>
  <c r="CE11" i="11" s="1"/>
  <c r="CD11" i="11" a="1"/>
  <c r="CD11" i="11" s="1"/>
  <c r="CC11" i="11" a="1"/>
  <c r="CC11" i="11" s="1"/>
  <c r="CB11" i="11" a="1"/>
  <c r="CB11" i="11" s="1"/>
  <c r="CA11" i="11" a="1"/>
  <c r="CA11" i="11" s="1"/>
  <c r="BZ11" i="11" a="1"/>
  <c r="BZ11" i="11" s="1"/>
  <c r="BY11" i="11" a="1"/>
  <c r="BY11" i="11" s="1"/>
  <c r="BX11" i="11" a="1"/>
  <c r="BX11" i="11" s="1"/>
  <c r="BW11" i="11" a="1"/>
  <c r="BW11" i="11" s="1"/>
  <c r="BV11" i="11" a="1"/>
  <c r="BV11" i="11" s="1"/>
  <c r="BU11" i="11" a="1"/>
  <c r="BU11" i="11" s="1"/>
  <c r="BT11" i="11" a="1"/>
  <c r="BT11" i="11" s="1"/>
  <c r="BS11" i="11" a="1"/>
  <c r="BS11" i="11" s="1"/>
  <c r="BR11" i="11" a="1"/>
  <c r="BR11" i="11" s="1"/>
  <c r="BQ11" i="11" a="1"/>
  <c r="BQ11" i="11" s="1"/>
  <c r="BP11" i="11" a="1"/>
  <c r="BP11" i="11" s="1"/>
  <c r="BO11" i="11" a="1"/>
  <c r="BO11" i="11" s="1"/>
  <c r="BN11" i="11" a="1"/>
  <c r="BN11" i="11" s="1"/>
  <c r="BM11" i="11" a="1"/>
  <c r="BM11" i="11" s="1"/>
  <c r="BL11" i="11" a="1"/>
  <c r="BL11" i="11" s="1"/>
  <c r="BK11" i="11" a="1"/>
  <c r="BK11" i="11" s="1"/>
  <c r="BJ11" i="11" a="1"/>
  <c r="BJ11" i="11" s="1"/>
  <c r="BI11" i="11" a="1"/>
  <c r="BI11" i="11" s="1"/>
  <c r="BH11" i="11" a="1"/>
  <c r="BH11" i="11" s="1"/>
  <c r="BG11" i="11" a="1"/>
  <c r="BG11" i="11" s="1"/>
  <c r="BF11" i="11" a="1"/>
  <c r="BF11" i="11" s="1"/>
  <c r="BE11" i="11" a="1"/>
  <c r="BE11" i="11" s="1"/>
  <c r="BD11" i="11" a="1"/>
  <c r="BD11" i="11" s="1"/>
  <c r="BC11" i="11" a="1"/>
  <c r="BC11" i="11" s="1"/>
  <c r="BB11" i="11" a="1"/>
  <c r="BB11" i="11" s="1"/>
  <c r="BA11" i="11" a="1"/>
  <c r="BA11" i="11" s="1"/>
  <c r="AZ11" i="11" a="1"/>
  <c r="AZ11" i="11" s="1"/>
  <c r="AY11" i="11" a="1"/>
  <c r="AY11" i="11" s="1"/>
  <c r="AX11" i="11" a="1"/>
  <c r="AX11" i="11" s="1"/>
  <c r="AW11" i="11" a="1"/>
  <c r="AW11" i="11" s="1"/>
  <c r="AV11" i="11" a="1"/>
  <c r="AV11" i="11" s="1"/>
  <c r="AU11" i="11" a="1"/>
  <c r="AU11" i="11" s="1"/>
  <c r="AT11" i="11" a="1"/>
  <c r="AT11" i="11" s="1"/>
  <c r="AS11" i="11" a="1"/>
  <c r="AS11" i="11" s="1"/>
  <c r="AR11" i="11" a="1"/>
  <c r="AR11" i="11" s="1"/>
  <c r="AQ11" i="11" a="1"/>
  <c r="AQ11" i="11" s="1"/>
  <c r="AP11" i="11" a="1"/>
  <c r="AP11" i="11" s="1"/>
  <c r="AO11" i="11" a="1"/>
  <c r="AO11" i="11" s="1"/>
  <c r="AN11" i="11" a="1"/>
  <c r="AN11" i="11" s="1"/>
  <c r="AM11" i="11" a="1"/>
  <c r="AM11" i="11" s="1"/>
  <c r="AL11" i="11" a="1"/>
  <c r="AL11" i="11" s="1"/>
  <c r="AK11" i="11" a="1"/>
  <c r="AK11" i="11" s="1"/>
  <c r="AJ11" i="11" a="1"/>
  <c r="AJ11" i="11" s="1"/>
  <c r="AI11" i="11" a="1"/>
  <c r="AI11" i="11" s="1"/>
  <c r="AH11" i="11" a="1"/>
  <c r="AH11" i="11" s="1"/>
  <c r="AG11" i="11" a="1"/>
  <c r="AG11" i="11" s="1"/>
  <c r="AF11" i="11" a="1"/>
  <c r="AF11" i="11" s="1"/>
  <c r="AE11" i="11" a="1"/>
  <c r="AE11" i="11" s="1"/>
  <c r="AD11" i="11" a="1"/>
  <c r="AD11" i="11" s="1"/>
  <c r="AC11" i="11" a="1"/>
  <c r="AC11" i="11" s="1"/>
  <c r="AB11" i="11" a="1"/>
  <c r="AB11" i="11" s="1"/>
  <c r="AA11" i="11" a="1"/>
  <c r="AA11" i="11" s="1"/>
  <c r="Z11" i="11" a="1"/>
  <c r="Z11" i="11" s="1"/>
  <c r="Y11" i="11" a="1"/>
  <c r="Y11" i="11" s="1"/>
  <c r="X11" i="11" a="1"/>
  <c r="X11" i="11" s="1"/>
  <c r="W11" i="11" a="1"/>
  <c r="W11" i="11" s="1"/>
  <c r="V11" i="11" a="1"/>
  <c r="V11" i="11" s="1"/>
  <c r="U11" i="11" a="1"/>
  <c r="U11" i="11" s="1"/>
  <c r="T11" i="11" a="1"/>
  <c r="T11" i="11" s="1"/>
  <c r="S11" i="11" a="1"/>
  <c r="S11" i="11" s="1"/>
  <c r="R11" i="11" a="1"/>
  <c r="R11" i="11" s="1"/>
  <c r="Q11" i="11" a="1"/>
  <c r="Q11" i="11" s="1"/>
  <c r="P11" i="11" a="1"/>
  <c r="P11" i="11" s="1"/>
  <c r="O11" i="11" a="1"/>
  <c r="O11" i="11" s="1"/>
  <c r="N11" i="11" a="1"/>
  <c r="N11" i="11" s="1"/>
  <c r="M11" i="11" a="1"/>
  <c r="M11" i="11" s="1"/>
  <c r="L11" i="11" a="1"/>
  <c r="L11" i="11" s="1"/>
  <c r="K11" i="11" a="1"/>
  <c r="K11" i="11" s="1"/>
  <c r="J11" i="11" a="1"/>
  <c r="J11" i="11" s="1"/>
  <c r="I11" i="11" a="1"/>
  <c r="I11" i="11" s="1"/>
  <c r="H11" i="11" a="1"/>
  <c r="H11" i="11" s="1"/>
  <c r="G11" i="11" a="1"/>
  <c r="G11" i="11" s="1"/>
  <c r="F11" i="11" a="1"/>
  <c r="F11" i="11" s="1"/>
  <c r="E11" i="11" a="1"/>
  <c r="E11" i="11" s="1"/>
  <c r="C11" i="11" a="1"/>
  <c r="C11" i="11" s="1"/>
  <c r="EH10" i="11" a="1"/>
  <c r="EH10" i="11" s="1"/>
  <c r="EG10" i="11" a="1"/>
  <c r="EG10" i="11" s="1"/>
  <c r="EF10" i="11" a="1"/>
  <c r="EF10" i="11" s="1"/>
  <c r="EE10" i="11" a="1"/>
  <c r="EE10" i="11" s="1"/>
  <c r="ED10" i="11" a="1"/>
  <c r="ED10" i="11" s="1"/>
  <c r="EC10" i="11" a="1"/>
  <c r="EC10" i="11" s="1"/>
  <c r="EB10" i="11" a="1"/>
  <c r="EB10" i="11" s="1"/>
  <c r="EA10" i="11" a="1"/>
  <c r="EA10" i="11" s="1"/>
  <c r="DZ10" i="11" a="1"/>
  <c r="DZ10" i="11" s="1"/>
  <c r="DY10" i="11" a="1"/>
  <c r="DY10" i="11" s="1"/>
  <c r="DX10" i="11" a="1"/>
  <c r="DX10" i="11" s="1"/>
  <c r="DW10" i="11" a="1"/>
  <c r="DW10" i="11" s="1"/>
  <c r="DV10" i="11" a="1"/>
  <c r="DV10" i="11" s="1"/>
  <c r="DU10" i="11" a="1"/>
  <c r="DU10" i="11" s="1"/>
  <c r="DT10" i="11" a="1"/>
  <c r="DT10" i="11" s="1"/>
  <c r="DS10" i="11" a="1"/>
  <c r="DS10" i="11" s="1"/>
  <c r="DR10" i="11" a="1"/>
  <c r="DR10" i="11" s="1"/>
  <c r="DQ10" i="11" a="1"/>
  <c r="DQ10" i="11" s="1"/>
  <c r="DP10" i="11" a="1"/>
  <c r="DP10" i="11" s="1"/>
  <c r="DO10" i="11" a="1"/>
  <c r="DO10" i="11" s="1"/>
  <c r="DN10" i="11" a="1"/>
  <c r="DN10" i="11" s="1"/>
  <c r="DM10" i="11" a="1"/>
  <c r="DM10" i="11" s="1"/>
  <c r="DL10" i="11" a="1"/>
  <c r="DL10" i="11" s="1"/>
  <c r="DK10" i="11" a="1"/>
  <c r="DK10" i="11" s="1"/>
  <c r="DJ10" i="11" a="1"/>
  <c r="DJ10" i="11" s="1"/>
  <c r="DI10" i="11" a="1"/>
  <c r="DI10" i="11" s="1"/>
  <c r="DH10" i="11" a="1"/>
  <c r="DH10" i="11" s="1"/>
  <c r="DG10" i="11" a="1"/>
  <c r="DG10" i="11" s="1"/>
  <c r="DF10" i="11" a="1"/>
  <c r="DF10" i="11" s="1"/>
  <c r="DE10" i="11" a="1"/>
  <c r="DE10" i="11" s="1"/>
  <c r="DD10" i="11" a="1"/>
  <c r="DD10" i="11" s="1"/>
  <c r="DC10" i="11" a="1"/>
  <c r="DC10" i="11" s="1"/>
  <c r="DB10" i="11" a="1"/>
  <c r="DB10" i="11" s="1"/>
  <c r="DA10" i="11" a="1"/>
  <c r="DA10" i="11" s="1"/>
  <c r="CZ10" i="11" a="1"/>
  <c r="CZ10" i="11" s="1"/>
  <c r="CY10" i="11" a="1"/>
  <c r="CY10" i="11" s="1"/>
  <c r="CX10" i="11" a="1"/>
  <c r="CX10" i="11" s="1"/>
  <c r="CW10" i="11" a="1"/>
  <c r="CW10" i="11" s="1"/>
  <c r="CV10" i="11" a="1"/>
  <c r="CV10" i="11" s="1"/>
  <c r="CU10" i="11" a="1"/>
  <c r="CU10" i="11" s="1"/>
  <c r="CT10" i="11" a="1"/>
  <c r="CT10" i="11" s="1"/>
  <c r="CS10" i="11" a="1"/>
  <c r="CS10" i="11" s="1"/>
  <c r="CR10" i="11" a="1"/>
  <c r="CR10" i="11" s="1"/>
  <c r="CQ10" i="11" a="1"/>
  <c r="CQ10" i="11" s="1"/>
  <c r="CP10" i="11" a="1"/>
  <c r="CP10" i="11" s="1"/>
  <c r="CO10" i="11" a="1"/>
  <c r="CO10" i="11" s="1"/>
  <c r="CN10" i="11" a="1"/>
  <c r="CN10" i="11" s="1"/>
  <c r="CM10" i="11" a="1"/>
  <c r="CM10" i="11" s="1"/>
  <c r="CL10" i="11" a="1"/>
  <c r="CL10" i="11" s="1"/>
  <c r="CK10" i="11" a="1"/>
  <c r="CK10" i="11" s="1"/>
  <c r="CJ10" i="11" a="1"/>
  <c r="CJ10" i="11" s="1"/>
  <c r="CI10" i="11" a="1"/>
  <c r="CI10" i="11" s="1"/>
  <c r="CH10" i="11" a="1"/>
  <c r="CH10" i="11" s="1"/>
  <c r="CG10" i="11" a="1"/>
  <c r="CG10" i="11" s="1"/>
  <c r="CF10" i="11" a="1"/>
  <c r="CF10" i="11" s="1"/>
  <c r="CE10" i="11" a="1"/>
  <c r="CE10" i="11" s="1"/>
  <c r="CD10" i="11" a="1"/>
  <c r="CD10" i="11" s="1"/>
  <c r="CC10" i="11" a="1"/>
  <c r="CC10" i="11" s="1"/>
  <c r="CB10" i="11" a="1"/>
  <c r="CB10" i="11" s="1"/>
  <c r="CA10" i="11" a="1"/>
  <c r="CA10" i="11" s="1"/>
  <c r="BZ10" i="11" a="1"/>
  <c r="BZ10" i="11" s="1"/>
  <c r="BY10" i="11" a="1"/>
  <c r="BY10" i="11" s="1"/>
  <c r="BX10" i="11" a="1"/>
  <c r="BX10" i="11" s="1"/>
  <c r="BW10" i="11" a="1"/>
  <c r="BW10" i="11" s="1"/>
  <c r="BV10" i="11" a="1"/>
  <c r="BV10" i="11" s="1"/>
  <c r="BU10" i="11" a="1"/>
  <c r="BU10" i="11" s="1"/>
  <c r="BT10" i="11" a="1"/>
  <c r="BT10" i="11" s="1"/>
  <c r="BS10" i="11" a="1"/>
  <c r="BS10" i="11" s="1"/>
  <c r="BR10" i="11" a="1"/>
  <c r="BR10" i="11" s="1"/>
  <c r="BQ10" i="11" a="1"/>
  <c r="BQ10" i="11" s="1"/>
  <c r="BP10" i="11" a="1"/>
  <c r="BP10" i="11" s="1"/>
  <c r="BO10" i="11" a="1"/>
  <c r="BO10" i="11" s="1"/>
  <c r="BN10" i="11" a="1"/>
  <c r="BN10" i="11" s="1"/>
  <c r="BM10" i="11" a="1"/>
  <c r="BM10" i="11" s="1"/>
  <c r="BL10" i="11" a="1"/>
  <c r="BL10" i="11" s="1"/>
  <c r="BK10" i="11" a="1"/>
  <c r="BK10" i="11" s="1"/>
  <c r="BJ10" i="11" a="1"/>
  <c r="BJ10" i="11" s="1"/>
  <c r="BI10" i="11" a="1"/>
  <c r="BI10" i="11" s="1"/>
  <c r="BH10" i="11" a="1"/>
  <c r="BH10" i="11" s="1"/>
  <c r="BG10" i="11" a="1"/>
  <c r="BG10" i="11" s="1"/>
  <c r="BF10" i="11" a="1"/>
  <c r="BF10" i="11" s="1"/>
  <c r="BE10" i="11" a="1"/>
  <c r="BE10" i="11" s="1"/>
  <c r="BD10" i="11" a="1"/>
  <c r="BD10" i="11" s="1"/>
  <c r="BC10" i="11" a="1"/>
  <c r="BC10" i="11" s="1"/>
  <c r="BB10" i="11" a="1"/>
  <c r="BB10" i="11" s="1"/>
  <c r="BA10" i="11" a="1"/>
  <c r="BA10" i="11" s="1"/>
  <c r="AZ10" i="11" a="1"/>
  <c r="AZ10" i="11" s="1"/>
  <c r="AY10" i="11" a="1"/>
  <c r="AY10" i="11" s="1"/>
  <c r="AX10" i="11" a="1"/>
  <c r="AX10" i="11" s="1"/>
  <c r="AW10" i="11" a="1"/>
  <c r="AW10" i="11" s="1"/>
  <c r="AV10" i="11" a="1"/>
  <c r="AV10" i="11" s="1"/>
  <c r="AU10" i="11" a="1"/>
  <c r="AU10" i="11" s="1"/>
  <c r="AT10" i="11" a="1"/>
  <c r="AT10" i="11" s="1"/>
  <c r="AS10" i="11" a="1"/>
  <c r="AS10" i="11" s="1"/>
  <c r="AR10" i="11" a="1"/>
  <c r="AR10" i="11" s="1"/>
  <c r="AQ10" i="11" a="1"/>
  <c r="AQ10" i="11" s="1"/>
  <c r="AP10" i="11" a="1"/>
  <c r="AP10" i="11" s="1"/>
  <c r="AO10" i="11" a="1"/>
  <c r="AO10" i="11" s="1"/>
  <c r="AN10" i="11" a="1"/>
  <c r="AN10" i="11" s="1"/>
  <c r="AM10" i="11" a="1"/>
  <c r="AM10" i="11" s="1"/>
  <c r="AL10" i="11" a="1"/>
  <c r="AL10" i="11" s="1"/>
  <c r="AK10" i="11" a="1"/>
  <c r="AK10" i="11" s="1"/>
  <c r="AJ10" i="11" a="1"/>
  <c r="AJ10" i="11" s="1"/>
  <c r="AI10" i="11" a="1"/>
  <c r="AI10" i="11" s="1"/>
  <c r="AH10" i="11" a="1"/>
  <c r="AH10" i="11" s="1"/>
  <c r="AG10" i="11" a="1"/>
  <c r="AG10" i="11" s="1"/>
  <c r="AF10" i="11" a="1"/>
  <c r="AF10" i="11" s="1"/>
  <c r="AE10" i="11" a="1"/>
  <c r="AE10" i="11" s="1"/>
  <c r="AD10" i="11" a="1"/>
  <c r="AD10" i="11" s="1"/>
  <c r="AC10" i="11" a="1"/>
  <c r="AC10" i="11" s="1"/>
  <c r="AB10" i="11" a="1"/>
  <c r="AB10" i="11" s="1"/>
  <c r="AA10" i="11" a="1"/>
  <c r="AA10" i="11" s="1"/>
  <c r="Z10" i="11" a="1"/>
  <c r="Z10" i="11" s="1"/>
  <c r="Y10" i="11" a="1"/>
  <c r="Y10" i="11" s="1"/>
  <c r="X10" i="11" a="1"/>
  <c r="X10" i="11" s="1"/>
  <c r="W10" i="11" a="1"/>
  <c r="W10" i="11" s="1"/>
  <c r="V10" i="11" a="1"/>
  <c r="V10" i="11" s="1"/>
  <c r="U10" i="11" a="1"/>
  <c r="U10" i="11" s="1"/>
  <c r="T10" i="11" a="1"/>
  <c r="T10" i="11" s="1"/>
  <c r="S10" i="11" a="1"/>
  <c r="S10" i="11" s="1"/>
  <c r="R10" i="11" a="1"/>
  <c r="R10" i="11" s="1"/>
  <c r="Q10" i="11" a="1"/>
  <c r="Q10" i="11" s="1"/>
  <c r="P10" i="11" a="1"/>
  <c r="P10" i="11" s="1"/>
  <c r="O10" i="11" a="1"/>
  <c r="O10" i="11" s="1"/>
  <c r="N10" i="11" a="1"/>
  <c r="N10" i="11" s="1"/>
  <c r="M10" i="11" a="1"/>
  <c r="M10" i="11" s="1"/>
  <c r="L10" i="11" a="1"/>
  <c r="L10" i="11" s="1"/>
  <c r="K10" i="11" a="1"/>
  <c r="K10" i="11" s="1"/>
  <c r="J10" i="11" a="1"/>
  <c r="J10" i="11" s="1"/>
  <c r="I10" i="11" a="1"/>
  <c r="I10" i="11" s="1"/>
  <c r="H10" i="11" a="1"/>
  <c r="H10" i="11" s="1"/>
  <c r="G10" i="11" a="1"/>
  <c r="G10" i="11" s="1"/>
  <c r="F10" i="11" a="1"/>
  <c r="F10" i="11" s="1"/>
  <c r="E10" i="11" a="1"/>
  <c r="E10" i="11" s="1"/>
  <c r="D10" i="11" a="1"/>
  <c r="D10" i="11" s="1"/>
  <c r="ADZ3" i="7"/>
  <c r="ADZ4" i="7" s="1" a="1"/>
  <c r="ADZ4" i="7" s="1"/>
  <c r="ADZ5" i="7" s="1" a="1"/>
  <c r="ADZ5" i="7" s="1"/>
  <c r="AEA3" i="7"/>
  <c r="AEA4" i="7" s="1" a="1"/>
  <c r="AEA4" i="7" s="1"/>
  <c r="AEB3" i="7"/>
  <c r="AEB4" i="7" s="1" a="1"/>
  <c r="AEB4" i="7" s="1"/>
  <c r="AEB5" i="7" s="1" a="1"/>
  <c r="AEB5" i="7" s="1"/>
  <c r="AEC3" i="7"/>
  <c r="AED3" i="7"/>
  <c r="AED4" i="7" s="1" a="1"/>
  <c r="AED4" i="7" s="1"/>
  <c r="AED5" i="7" s="1" a="1"/>
  <c r="AED5" i="7" s="1"/>
  <c r="AEE3" i="7"/>
  <c r="AEE4" i="7" s="1" a="1"/>
  <c r="AEE4" i="7" s="1"/>
  <c r="AEE5" i="7" s="1" a="1"/>
  <c r="AEE5" i="7" s="1"/>
  <c r="AEF3" i="7"/>
  <c r="AEF4" i="7" s="1" a="1"/>
  <c r="AEF4" i="7" s="1"/>
  <c r="AEF5" i="7" s="1" a="1"/>
  <c r="AEF5" i="7" s="1"/>
  <c r="AEG3" i="7"/>
  <c r="AEH3" i="7"/>
  <c r="AEI3" i="7"/>
  <c r="AEI4" i="7" s="1" a="1"/>
  <c r="AEI4" i="7" s="1"/>
  <c r="AEI5" i="7" s="1" a="1"/>
  <c r="AEI5" i="7" s="1"/>
  <c r="AEJ3" i="7"/>
  <c r="AEJ4" i="7" s="1" a="1"/>
  <c r="AEJ4" i="7" s="1"/>
  <c r="AEJ5" i="7" s="1" a="1"/>
  <c r="AEJ5" i="7" s="1"/>
  <c r="AEK3" i="7"/>
  <c r="AEL3" i="7"/>
  <c r="AEL4" i="7" s="1" a="1"/>
  <c r="AEL4" i="7" s="1"/>
  <c r="AEL5" i="7" s="1" a="1"/>
  <c r="AEL5" i="7" s="1"/>
  <c r="AEM3" i="7"/>
  <c r="AEM4" i="7" s="1" a="1"/>
  <c r="AEM4" i="7" s="1"/>
  <c r="AEM5" i="7" s="1" a="1"/>
  <c r="AEM5" i="7" s="1"/>
  <c r="AEN3" i="7"/>
  <c r="AEN4" i="7" s="1" a="1"/>
  <c r="AEN4" i="7" s="1"/>
  <c r="AEN5" i="7" s="1" a="1"/>
  <c r="AEN5" i="7" s="1"/>
  <c r="AEO3" i="7"/>
  <c r="AEP3" i="7"/>
  <c r="AEP4" i="7" s="1" a="1"/>
  <c r="AEP4" i="7" s="1"/>
  <c r="AEP5" i="7" s="1" a="1"/>
  <c r="AEP5" i="7" s="1"/>
  <c r="AEQ3" i="7"/>
  <c r="AEQ4" i="7" s="1" a="1"/>
  <c r="AEQ4" i="7" s="1"/>
  <c r="AER3" i="7"/>
  <c r="AER4" i="7" s="1" a="1"/>
  <c r="AER4" i="7" s="1"/>
  <c r="AER5" i="7" s="1" a="1"/>
  <c r="AER5" i="7" s="1"/>
  <c r="AES3" i="7"/>
  <c r="AET3" i="7"/>
  <c r="AET4" i="7" s="1" a="1"/>
  <c r="AET4" i="7" s="1"/>
  <c r="AET5" i="7" s="1" a="1"/>
  <c r="AET5" i="7" s="1"/>
  <c r="AEU3" i="7"/>
  <c r="AEU4" i="7" s="1" a="1"/>
  <c r="AEU4" i="7" s="1"/>
  <c r="AEU5" i="7" s="1" a="1"/>
  <c r="AEU5" i="7" s="1"/>
  <c r="AEV3" i="7"/>
  <c r="AEV4" i="7" s="1" a="1"/>
  <c r="AEV4" i="7" s="1"/>
  <c r="AEV5" i="7" s="1" a="1"/>
  <c r="AEV5" i="7" s="1"/>
  <c r="AEW3" i="7"/>
  <c r="AEX3" i="7"/>
  <c r="AEX4" i="7" s="1" a="1"/>
  <c r="AEX4" i="7" s="1"/>
  <c r="AEX5" i="7" s="1" a="1"/>
  <c r="AEX5" i="7" s="1"/>
  <c r="AEY3" i="7"/>
  <c r="AEY4" i="7" s="1" a="1"/>
  <c r="AEY4" i="7" s="1"/>
  <c r="AEY5" i="7" s="1" a="1"/>
  <c r="AEY5" i="7" s="1"/>
  <c r="AEZ3" i="7"/>
  <c r="AEZ4" i="7" s="1" a="1"/>
  <c r="AEZ4" i="7" s="1"/>
  <c r="AEZ5" i="7" s="1" a="1"/>
  <c r="AEZ5" i="7" s="1"/>
  <c r="AFA3" i="7"/>
  <c r="AFB3" i="7"/>
  <c r="AFB4" i="7" s="1" a="1"/>
  <c r="AFB4" i="7" s="1"/>
  <c r="AFB5" i="7" s="1" a="1"/>
  <c r="AFB5" i="7" s="1"/>
  <c r="AFC3" i="7"/>
  <c r="AFC4" i="7" s="1" a="1"/>
  <c r="AFC4" i="7" s="1"/>
  <c r="AFC5" i="7" s="1" a="1"/>
  <c r="AFC5" i="7" s="1"/>
  <c r="AFD3" i="7"/>
  <c r="AFD4" i="7" s="1" a="1"/>
  <c r="AFD4" i="7" s="1"/>
  <c r="AFD5" i="7" s="1" a="1"/>
  <c r="AFD5" i="7" s="1"/>
  <c r="AFE3" i="7"/>
  <c r="AFF3" i="7"/>
  <c r="AFF4" i="7" s="1" a="1"/>
  <c r="AFF4" i="7" s="1"/>
  <c r="AFF5" i="7" s="1" a="1"/>
  <c r="AFF5" i="7" s="1"/>
  <c r="AFG3" i="7"/>
  <c r="AFG4" i="7" s="1" a="1"/>
  <c r="AFG4" i="7" s="1"/>
  <c r="AFH3" i="7"/>
  <c r="AFH4" i="7" s="1" a="1"/>
  <c r="AFH4" i="7" s="1"/>
  <c r="AFH5" i="7" s="1" a="1"/>
  <c r="AFH5" i="7" s="1"/>
  <c r="AFI3" i="7"/>
  <c r="AFI4" i="7" s="1" a="1"/>
  <c r="AFI4" i="7" s="1"/>
  <c r="AFJ3" i="7"/>
  <c r="AFJ4" i="7" s="1" a="1"/>
  <c r="AFJ4" i="7" s="1"/>
  <c r="AFJ5" i="7" s="1" a="1"/>
  <c r="AFJ5" i="7" s="1"/>
  <c r="AFK3" i="7"/>
  <c r="AFK4" i="7" s="1" a="1"/>
  <c r="AFK4" i="7" s="1"/>
  <c r="AFK5" i="7" s="1" a="1"/>
  <c r="AFK5" i="7" s="1"/>
  <c r="AFL3" i="7"/>
  <c r="AFL4" i="7" s="1" a="1"/>
  <c r="AFL4" i="7" s="1"/>
  <c r="AFL5" i="7" s="1" a="1"/>
  <c r="AFL5" i="7" s="1"/>
  <c r="AFM3" i="7"/>
  <c r="AFN3" i="7"/>
  <c r="AFO3" i="7"/>
  <c r="AFO4" i="7" s="1" a="1"/>
  <c r="AFO4" i="7" s="1"/>
  <c r="AFO5" i="7" s="1" a="1"/>
  <c r="AFO5" i="7" s="1"/>
  <c r="AFP3" i="7"/>
  <c r="AFP4" i="7" s="1" a="1"/>
  <c r="AFP4" i="7" s="1"/>
  <c r="AFP5" i="7" s="1" a="1"/>
  <c r="AFP5" i="7" s="1"/>
  <c r="AFQ3" i="7"/>
  <c r="AFR3" i="7"/>
  <c r="AFR4" i="7" s="1" a="1"/>
  <c r="AFR4" i="7" s="1"/>
  <c r="AFR5" i="7" s="1" a="1"/>
  <c r="AFR5" i="7" s="1"/>
  <c r="AFS3" i="7"/>
  <c r="AFS4" i="7" s="1" a="1"/>
  <c r="AFS4" i="7" s="1"/>
  <c r="AFS5" i="7" s="1" a="1"/>
  <c r="AFS5" i="7" s="1"/>
  <c r="AFT3" i="7"/>
  <c r="AFT4" i="7" s="1" a="1"/>
  <c r="AFT4" i="7" s="1"/>
  <c r="AFT5" i="7" s="1" a="1"/>
  <c r="AFT5" i="7" s="1"/>
  <c r="AFU3" i="7"/>
  <c r="AFV3" i="7"/>
  <c r="AFV4" i="7" s="1" a="1"/>
  <c r="AFV4" i="7" s="1"/>
  <c r="AFV5" i="7" s="1" a="1"/>
  <c r="AFV5" i="7" s="1"/>
  <c r="AFW3" i="7"/>
  <c r="AFW4" i="7" s="1" a="1"/>
  <c r="AFW4" i="7" s="1"/>
  <c r="AFW5" i="7" s="1" a="1"/>
  <c r="AFW5" i="7" s="1"/>
  <c r="AFW6" i="7" s="1" a="1"/>
  <c r="AFW6" i="7" s="1"/>
  <c r="AFW7" i="7" s="1" a="1"/>
  <c r="AFW7" i="7" s="1"/>
  <c r="AFX3" i="7"/>
  <c r="AFX4" i="7" s="1" a="1"/>
  <c r="AFX4" i="7" s="1"/>
  <c r="AFX5" i="7" s="1" a="1"/>
  <c r="AFX5" i="7" s="1"/>
  <c r="AFY3" i="7"/>
  <c r="AFZ3" i="7"/>
  <c r="AFZ4" i="7" s="1" a="1"/>
  <c r="AFZ4" i="7" s="1"/>
  <c r="AFZ5" i="7" s="1" a="1"/>
  <c r="AFZ5" i="7" s="1"/>
  <c r="AFZ6" i="7" s="1" a="1"/>
  <c r="AFZ6" i="7" s="1"/>
  <c r="AFZ7" i="7" s="1" a="1"/>
  <c r="AFZ7" i="7" s="1"/>
  <c r="AGA3" i="7"/>
  <c r="AGA4" i="7" s="1" a="1"/>
  <c r="AGA4" i="7" s="1"/>
  <c r="AGA5" i="7" s="1" a="1"/>
  <c r="AGA5" i="7" s="1"/>
  <c r="AGB3" i="7"/>
  <c r="AGB4" i="7" s="1" a="1"/>
  <c r="AGB4" i="7" s="1"/>
  <c r="AGC3" i="7"/>
  <c r="AGC4" i="7" s="1" a="1"/>
  <c r="AGC4" i="7" s="1"/>
  <c r="AGD3" i="7"/>
  <c r="AGD4" i="7" s="1" a="1"/>
  <c r="AGD4" i="7" s="1"/>
  <c r="AGE3" i="7"/>
  <c r="AGE4" i="7" s="1" a="1"/>
  <c r="AGE4" i="7" s="1"/>
  <c r="AGE5" i="7" s="1" a="1"/>
  <c r="AGE5" i="7" s="1"/>
  <c r="AGE6" i="7" s="1" a="1"/>
  <c r="AGE6" i="7" s="1"/>
  <c r="AGF3" i="7"/>
  <c r="AGF4" i="7" s="1" a="1"/>
  <c r="AGF4" i="7" s="1"/>
  <c r="AGF5" i="7" s="1" a="1"/>
  <c r="AGF5" i="7" s="1"/>
  <c r="AGG3" i="7"/>
  <c r="AGH3" i="7"/>
  <c r="AGH4" i="7" s="1" a="1"/>
  <c r="AGH4" i="7" s="1"/>
  <c r="AGH5" i="7" s="1" a="1"/>
  <c r="AGH5" i="7" s="1"/>
  <c r="AGI3" i="7"/>
  <c r="AGI4" i="7" s="1" a="1"/>
  <c r="AGI4" i="7" s="1"/>
  <c r="AGI5" i="7" s="1" a="1"/>
  <c r="AGI5" i="7" s="1"/>
  <c r="AGJ3" i="7"/>
  <c r="AGJ4" i="7" s="1" a="1"/>
  <c r="AGJ4" i="7" s="1"/>
  <c r="AGJ5" i="7" s="1" a="1"/>
  <c r="AGJ5" i="7" s="1"/>
  <c r="AGK3" i="7"/>
  <c r="AGK4" i="7" s="1" a="1"/>
  <c r="AGK4" i="7" s="1"/>
  <c r="AGK5" i="7" s="1" a="1"/>
  <c r="AGK5" i="7" s="1"/>
  <c r="AGL3" i="7"/>
  <c r="AGM3" i="7"/>
  <c r="AGM4" i="7" s="1" a="1"/>
  <c r="AGM4" i="7" s="1"/>
  <c r="AGM5" i="7" s="1" a="1"/>
  <c r="AGM5" i="7" s="1"/>
  <c r="AGN3" i="7"/>
  <c r="AGN4" i="7" s="1" a="1"/>
  <c r="AGN4" i="7" s="1"/>
  <c r="AGO3" i="7"/>
  <c r="AGO4" i="7" s="1" a="1"/>
  <c r="AGO4" i="7" s="1"/>
  <c r="AGP3" i="7"/>
  <c r="AGP4" i="7" s="1" a="1"/>
  <c r="AGP4" i="7" s="1"/>
  <c r="AGP5" i="7" s="1" a="1"/>
  <c r="AGP5" i="7" s="1"/>
  <c r="AGQ3" i="7"/>
  <c r="AGQ4" i="7" s="1" a="1"/>
  <c r="AGQ4" i="7" s="1"/>
  <c r="AGQ5" i="7" s="1" a="1"/>
  <c r="AGQ5" i="7" s="1"/>
  <c r="AEH4" i="7" a="1"/>
  <c r="AEH4" i="7" s="1"/>
  <c r="AEH5" i="7" s="1" a="1"/>
  <c r="AEH5" i="7" s="1"/>
  <c r="AFN4" i="7" a="1"/>
  <c r="AFN4" i="7" s="1"/>
  <c r="AFN5" i="7" s="1" a="1"/>
  <c r="AFN5" i="7" s="1"/>
  <c r="AGL4" i="7" a="1"/>
  <c r="AGL4" i="7" s="1"/>
  <c r="ADZ6" i="7" a="1"/>
  <c r="ADZ6" i="7" s="1"/>
  <c r="AEA6" i="7" a="1"/>
  <c r="AEA6" i="7" s="1"/>
  <c r="AEB6" i="7" a="1"/>
  <c r="AEB6" i="7" s="1"/>
  <c r="AED6" i="7" a="1"/>
  <c r="AED6" i="7" s="1"/>
  <c r="AEE6" i="7" a="1"/>
  <c r="AEE6" i="7" s="1"/>
  <c r="AEF6" i="7" a="1"/>
  <c r="AEF6" i="7" s="1"/>
  <c r="AEG6" i="7" a="1"/>
  <c r="AEG6" i="7" s="1"/>
  <c r="AEH6" i="7" a="1"/>
  <c r="AEH6" i="7" s="1"/>
  <c r="AEJ6" i="7" a="1"/>
  <c r="AEJ6" i="7" s="1"/>
  <c r="AEK6" i="7" a="1"/>
  <c r="AEK6" i="7" s="1"/>
  <c r="AEL6" i="7" a="1"/>
  <c r="AEL6" i="7" s="1"/>
  <c r="AEM6" i="7" a="1"/>
  <c r="AEM6" i="7" s="1"/>
  <c r="AEN6" i="7" a="1"/>
  <c r="AEN6" i="7" s="1"/>
  <c r="AEO6" i="7" a="1"/>
  <c r="AEO6" i="7" s="1"/>
  <c r="AEP6" i="7" a="1"/>
  <c r="AEP6" i="7" s="1"/>
  <c r="AEQ6" i="7" a="1"/>
  <c r="AEQ6" i="7" s="1"/>
  <c r="AER6" i="7" a="1"/>
  <c r="AER6" i="7" s="1"/>
  <c r="AES6" i="7" a="1"/>
  <c r="AES6" i="7" s="1"/>
  <c r="AET6" i="7" a="1"/>
  <c r="AET6" i="7" s="1"/>
  <c r="AEU6" i="7" a="1"/>
  <c r="AEU6" i="7" s="1"/>
  <c r="AEV6" i="7" a="1"/>
  <c r="AEV6" i="7" s="1"/>
  <c r="AEW6" i="7" a="1"/>
  <c r="AEW6" i="7" s="1"/>
  <c r="AEX6" i="7" a="1"/>
  <c r="AEX6" i="7" s="1"/>
  <c r="AEY6" i="7" a="1"/>
  <c r="AEY6" i="7" s="1"/>
  <c r="AEZ6" i="7" a="1"/>
  <c r="AEZ6" i="7" s="1"/>
  <c r="AFA6" i="7" a="1"/>
  <c r="AFA6" i="7" s="1"/>
  <c r="AFC6" i="7" a="1"/>
  <c r="AFC6" i="7" s="1"/>
  <c r="AFD6" i="7" a="1"/>
  <c r="AFD6" i="7" s="1"/>
  <c r="AFE6" i="7" a="1"/>
  <c r="AFE6" i="7" s="1"/>
  <c r="AFF6" i="7" a="1"/>
  <c r="AFF6" i="7" s="1"/>
  <c r="AFG6" i="7" a="1"/>
  <c r="AFG6" i="7" s="1"/>
  <c r="AFH6" i="7" a="1"/>
  <c r="AFH6" i="7" s="1"/>
  <c r="AFI6" i="7" a="1"/>
  <c r="AFI6" i="7" s="1"/>
  <c r="AFJ6" i="7" a="1"/>
  <c r="AFJ6" i="7" s="1"/>
  <c r="AFK6" i="7" a="1"/>
  <c r="AFK6" i="7" s="1"/>
  <c r="AFL6" i="7" a="1"/>
  <c r="AFL6" i="7" s="1"/>
  <c r="AFM6" i="7" a="1"/>
  <c r="AFM6" i="7" s="1"/>
  <c r="AFN6" i="7" a="1"/>
  <c r="AFN6" i="7" s="1"/>
  <c r="AFO6" i="7" a="1"/>
  <c r="AFO6" i="7" s="1"/>
  <c r="AFP6" i="7" a="1"/>
  <c r="AFP6" i="7" s="1"/>
  <c r="AFS6" i="7" a="1"/>
  <c r="AFS6" i="7" s="1"/>
  <c r="AFT6" i="7" a="1"/>
  <c r="AFT6" i="7" s="1"/>
  <c r="AFU6" i="7" a="1"/>
  <c r="AFU6" i="7" s="1"/>
  <c r="AFV6" i="7" a="1"/>
  <c r="AFV6" i="7" s="1"/>
  <c r="AFX6" i="7" a="1"/>
  <c r="AFX6" i="7" s="1"/>
  <c r="AFY6" i="7" a="1"/>
  <c r="AFY6" i="7" s="1"/>
  <c r="AGA6" i="7" a="1"/>
  <c r="AGA6" i="7" s="1"/>
  <c r="AGI6" i="7" a="1"/>
  <c r="AGI6" i="7" s="1"/>
  <c r="AGJ6" i="7" a="1"/>
  <c r="AGJ6" i="7" s="1"/>
  <c r="AGK6" i="7" a="1"/>
  <c r="AGK6" i="7" s="1"/>
  <c r="AGM6" i="7" a="1"/>
  <c r="AGM6" i="7" s="1"/>
  <c r="AGM7" i="7" s="1" a="1"/>
  <c r="AGM7" i="7" s="1"/>
  <c r="AGO6" i="7" a="1"/>
  <c r="AGO6" i="7" s="1"/>
  <c r="AGP6" i="7" a="1"/>
  <c r="AGP6" i="7" s="1"/>
  <c r="AGQ6" i="7" a="1"/>
  <c r="AGQ6" i="7" s="1"/>
  <c r="ADZ7" i="7" a="1"/>
  <c r="ADZ7" i="7" s="1"/>
  <c r="AEA7" i="7" a="1"/>
  <c r="AEA7" i="7" s="1"/>
  <c r="AEB7" i="7" a="1"/>
  <c r="AEB7" i="7" s="1"/>
  <c r="AED7" i="7" a="1"/>
  <c r="AED7" i="7" s="1"/>
  <c r="AEE7" i="7" a="1"/>
  <c r="AEE7" i="7" s="1"/>
  <c r="AEF7" i="7" a="1"/>
  <c r="AEF7" i="7" s="1"/>
  <c r="AEG7" i="7" a="1"/>
  <c r="AEG7" i="7" s="1"/>
  <c r="AEH7" i="7" a="1"/>
  <c r="AEH7" i="7" s="1"/>
  <c r="AEJ7" i="7" a="1"/>
  <c r="AEJ7" i="7" s="1"/>
  <c r="AEK7" i="7" a="1"/>
  <c r="AEK7" i="7" s="1"/>
  <c r="AEL7" i="7" a="1"/>
  <c r="AEL7" i="7" s="1"/>
  <c r="AEM7" i="7" a="1"/>
  <c r="AEM7" i="7" s="1"/>
  <c r="AEN7" i="7" a="1"/>
  <c r="AEN7" i="7" s="1"/>
  <c r="AEO7" i="7" a="1"/>
  <c r="AEO7" i="7" s="1"/>
  <c r="AEP7" i="7" a="1"/>
  <c r="AEP7" i="7" s="1"/>
  <c r="AEQ7" i="7" a="1"/>
  <c r="AEQ7" i="7" s="1"/>
  <c r="AER7" i="7" a="1"/>
  <c r="AER7" i="7" s="1"/>
  <c r="AES7" i="7" a="1"/>
  <c r="AES7" i="7" s="1"/>
  <c r="AET7" i="7" a="1"/>
  <c r="AET7" i="7" s="1"/>
  <c r="AEU7" i="7" a="1"/>
  <c r="AEU7" i="7" s="1"/>
  <c r="AEV7" i="7" a="1"/>
  <c r="AEV7" i="7" s="1"/>
  <c r="AEW7" i="7" a="1"/>
  <c r="AEW7" i="7" s="1"/>
  <c r="AEX7" i="7" a="1"/>
  <c r="AEX7" i="7" s="1"/>
  <c r="AEY7" i="7" a="1"/>
  <c r="AEY7" i="7" s="1"/>
  <c r="AEZ7" i="7" a="1"/>
  <c r="AEZ7" i="7" s="1"/>
  <c r="AFA7" i="7" a="1"/>
  <c r="AFA7" i="7" s="1"/>
  <c r="AFC7" i="7" a="1"/>
  <c r="AFC7" i="7" s="1"/>
  <c r="AFD7" i="7" a="1"/>
  <c r="AFD7" i="7" s="1"/>
  <c r="AFE7" i="7" a="1"/>
  <c r="AFE7" i="7" s="1"/>
  <c r="AFF7" i="7" a="1"/>
  <c r="AFF7" i="7" s="1"/>
  <c r="AFG7" i="7" a="1"/>
  <c r="AFG7" i="7" s="1"/>
  <c r="AFH7" i="7" a="1"/>
  <c r="AFH7" i="7" s="1"/>
  <c r="AFI7" i="7" a="1"/>
  <c r="AFI7" i="7" s="1"/>
  <c r="AFJ7" i="7" a="1"/>
  <c r="AFJ7" i="7" s="1"/>
  <c r="AFK7" i="7" a="1"/>
  <c r="AFK7" i="7" s="1"/>
  <c r="AFL7" i="7" a="1"/>
  <c r="AFL7" i="7" s="1"/>
  <c r="AFM7" i="7" a="1"/>
  <c r="AFM7" i="7" s="1"/>
  <c r="AFN7" i="7" a="1"/>
  <c r="AFN7" i="7" s="1"/>
  <c r="AFO7" i="7" a="1"/>
  <c r="AFO7" i="7" s="1"/>
  <c r="AFP7" i="7" a="1"/>
  <c r="AFP7" i="7" s="1"/>
  <c r="AFS7" i="7" a="1"/>
  <c r="AFS7" i="7" s="1"/>
  <c r="AFT7" i="7" a="1"/>
  <c r="AFT7" i="7" s="1"/>
  <c r="AFU7" i="7" a="1"/>
  <c r="AFU7" i="7" s="1"/>
  <c r="AFV7" i="7" a="1"/>
  <c r="AFV7" i="7" s="1"/>
  <c r="AFX7" i="7" a="1"/>
  <c r="AFX7" i="7" s="1"/>
  <c r="AFY7" i="7" a="1"/>
  <c r="AFY7" i="7" s="1"/>
  <c r="AGA7" i="7" a="1"/>
  <c r="AGA7" i="7" s="1"/>
  <c r="AGI7" i="7" a="1"/>
  <c r="AGI7" i="7" s="1"/>
  <c r="AGJ7" i="7" a="1"/>
  <c r="AGJ7" i="7" s="1"/>
  <c r="AGK7" i="7" a="1"/>
  <c r="AGK7" i="7" s="1"/>
  <c r="AGO7" i="7" a="1"/>
  <c r="AGO7" i="7" s="1"/>
  <c r="AGP7" i="7" a="1"/>
  <c r="AGP7" i="7" s="1"/>
  <c r="AGQ7" i="7" a="1"/>
  <c r="AGQ7" i="7" s="1"/>
  <c r="ADZ8" i="7" a="1"/>
  <c r="ADZ8" i="7" s="1"/>
  <c r="AEA8" i="7" a="1"/>
  <c r="AEA8" i="7" s="1"/>
  <c r="AEB8" i="7" a="1"/>
  <c r="AEB8" i="7" s="1"/>
  <c r="AED8" i="7" a="1"/>
  <c r="AED8" i="7" s="1"/>
  <c r="AEE8" i="7" a="1"/>
  <c r="AEE8" i="7" s="1"/>
  <c r="AEF8" i="7" a="1"/>
  <c r="AEF8" i="7" s="1"/>
  <c r="AEG8" i="7" a="1"/>
  <c r="AEG8" i="7" s="1"/>
  <c r="AEH8" i="7" a="1"/>
  <c r="AEH8" i="7" s="1"/>
  <c r="AEI8" i="7" a="1"/>
  <c r="AEI8" i="7" s="1"/>
  <c r="AEJ8" i="7" a="1"/>
  <c r="AEJ8" i="7" s="1"/>
  <c r="AEK8" i="7" a="1"/>
  <c r="AEK8" i="7" s="1"/>
  <c r="AEL8" i="7" a="1"/>
  <c r="AEL8" i="7" s="1"/>
  <c r="AEM8" i="7" a="1"/>
  <c r="AEM8" i="7" s="1"/>
  <c r="AEN8" i="7" a="1"/>
  <c r="AEN8" i="7" s="1"/>
  <c r="AEO8" i="7" a="1"/>
  <c r="AEO8" i="7" s="1"/>
  <c r="AEP8" i="7" a="1"/>
  <c r="AEP8" i="7" s="1"/>
  <c r="AEQ8" i="7" a="1"/>
  <c r="AEQ8" i="7" s="1"/>
  <c r="AER8" i="7" a="1"/>
  <c r="AER8" i="7" s="1"/>
  <c r="AES8" i="7" a="1"/>
  <c r="AES8" i="7" s="1"/>
  <c r="AET8" i="7" a="1"/>
  <c r="AET8" i="7" s="1"/>
  <c r="AEU8" i="7" a="1"/>
  <c r="AEU8" i="7" s="1"/>
  <c r="AEV8" i="7" a="1"/>
  <c r="AEV8" i="7" s="1"/>
  <c r="AEW8" i="7" a="1"/>
  <c r="AEW8" i="7" s="1"/>
  <c r="AEX8" i="7" a="1"/>
  <c r="AEX8" i="7" s="1"/>
  <c r="AEY8" i="7" a="1"/>
  <c r="AEY8" i="7" s="1"/>
  <c r="AEZ8" i="7" a="1"/>
  <c r="AEZ8" i="7" s="1"/>
  <c r="AFA8" i="7" a="1"/>
  <c r="AFA8" i="7" s="1"/>
  <c r="AFC8" i="7" a="1"/>
  <c r="AFC8" i="7" s="1"/>
  <c r="AFD8" i="7" a="1"/>
  <c r="AFD8" i="7" s="1"/>
  <c r="AFE8" i="7" a="1"/>
  <c r="AFE8" i="7" s="1"/>
  <c r="AFF8" i="7" a="1"/>
  <c r="AFF8" i="7" s="1"/>
  <c r="AFG8" i="7" a="1"/>
  <c r="AFG8" i="7" s="1"/>
  <c r="AFH8" i="7" a="1"/>
  <c r="AFH8" i="7" s="1"/>
  <c r="AFI8" i="7" a="1"/>
  <c r="AFI8" i="7" s="1"/>
  <c r="AFJ8" i="7" a="1"/>
  <c r="AFJ8" i="7" s="1"/>
  <c r="AFK8" i="7" a="1"/>
  <c r="AFK8" i="7" s="1"/>
  <c r="AFL8" i="7" a="1"/>
  <c r="AFL8" i="7" s="1"/>
  <c r="AFM8" i="7" a="1"/>
  <c r="AFM8" i="7" s="1"/>
  <c r="AFN8" i="7" a="1"/>
  <c r="AFN8" i="7" s="1"/>
  <c r="AFO8" i="7" a="1"/>
  <c r="AFO8" i="7" s="1"/>
  <c r="AFP8" i="7" a="1"/>
  <c r="AFP8" i="7" s="1"/>
  <c r="AFR8" i="7" a="1"/>
  <c r="AFR8" i="7" s="1"/>
  <c r="AFS8" i="7" a="1"/>
  <c r="AFS8" i="7" s="1"/>
  <c r="AFT8" i="7" a="1"/>
  <c r="AFT8" i="7" s="1"/>
  <c r="AFU8" i="7" a="1"/>
  <c r="AFU8" i="7" s="1"/>
  <c r="AFV8" i="7" a="1"/>
  <c r="AFV8" i="7" s="1"/>
  <c r="AFW8" i="7" a="1"/>
  <c r="AFW8" i="7" s="1"/>
  <c r="AFX8" i="7" a="1"/>
  <c r="AFX8" i="7" s="1"/>
  <c r="AFY8" i="7" a="1"/>
  <c r="AFY8" i="7" s="1"/>
  <c r="AFZ8" i="7" a="1"/>
  <c r="AFZ8" i="7" s="1"/>
  <c r="AGA8" i="7" a="1"/>
  <c r="AGA8" i="7" s="1"/>
  <c r="AGB8" i="7" a="1"/>
  <c r="AGB8" i="7" s="1"/>
  <c r="AGD8" i="7" a="1"/>
  <c r="AGD8" i="7" s="1"/>
  <c r="AGF8" i="7" a="1"/>
  <c r="AGF8" i="7" s="1"/>
  <c r="AGG8" i="7" a="1"/>
  <c r="AGG8" i="7" s="1"/>
  <c r="AGH8" i="7" a="1"/>
  <c r="AGH8" i="7" s="1"/>
  <c r="AGI8" i="7" a="1"/>
  <c r="AGI8" i="7" s="1"/>
  <c r="AGJ8" i="7" a="1"/>
  <c r="AGJ8" i="7" s="1"/>
  <c r="AGK8" i="7" a="1"/>
  <c r="AGK8" i="7" s="1"/>
  <c r="AGO8" i="7" a="1"/>
  <c r="AGO8" i="7" s="1"/>
  <c r="AGP8" i="7" a="1"/>
  <c r="AGP8" i="7" s="1"/>
  <c r="AGQ8" i="7" a="1"/>
  <c r="AGQ8" i="7" s="1"/>
  <c r="ADZ9" i="7" a="1"/>
  <c r="ADZ9" i="7" s="1"/>
  <c r="AEA9" i="7" a="1"/>
  <c r="AEA9" i="7" s="1"/>
  <c r="AEB9" i="7" a="1"/>
  <c r="AEB9" i="7" s="1"/>
  <c r="AED9" i="7" a="1"/>
  <c r="AED9" i="7" s="1"/>
  <c r="AEE9" i="7" a="1"/>
  <c r="AEE9" i="7" s="1"/>
  <c r="AEF9" i="7" a="1"/>
  <c r="AEF9" i="7" s="1"/>
  <c r="AEG9" i="7" a="1"/>
  <c r="AEG9" i="7" s="1"/>
  <c r="AEH9" i="7" a="1"/>
  <c r="AEH9" i="7" s="1"/>
  <c r="AEI9" i="7" a="1"/>
  <c r="AEI9" i="7" s="1"/>
  <c r="AEJ9" i="7" a="1"/>
  <c r="AEJ9" i="7" s="1"/>
  <c r="AEK9" i="7" a="1"/>
  <c r="AEK9" i="7" s="1"/>
  <c r="AEL9" i="7" a="1"/>
  <c r="AEL9" i="7" s="1"/>
  <c r="AEM9" i="7" a="1"/>
  <c r="AEM9" i="7" s="1"/>
  <c r="AEN9" i="7" a="1"/>
  <c r="AEN9" i="7" s="1"/>
  <c r="AEO9" i="7" a="1"/>
  <c r="AEO9" i="7" s="1"/>
  <c r="AEP9" i="7" a="1"/>
  <c r="AEP9" i="7" s="1"/>
  <c r="AEQ9" i="7" a="1"/>
  <c r="AEQ9" i="7" s="1"/>
  <c r="AER9" i="7" a="1"/>
  <c r="AER9" i="7" s="1"/>
  <c r="AES9" i="7" a="1"/>
  <c r="AES9" i="7" s="1"/>
  <c r="AET9" i="7" a="1"/>
  <c r="AET9" i="7" s="1"/>
  <c r="AEU9" i="7" a="1"/>
  <c r="AEU9" i="7" s="1"/>
  <c r="AEV9" i="7" a="1"/>
  <c r="AEV9" i="7" s="1"/>
  <c r="AEW9" i="7" a="1"/>
  <c r="AEW9" i="7" s="1"/>
  <c r="AEX9" i="7" a="1"/>
  <c r="AEX9" i="7" s="1"/>
  <c r="AEY9" i="7" a="1"/>
  <c r="AEY9" i="7" s="1"/>
  <c r="AEZ9" i="7" a="1"/>
  <c r="AEZ9" i="7" s="1"/>
  <c r="AFA9" i="7" a="1"/>
  <c r="AFA9" i="7" s="1"/>
  <c r="AFC9" i="7" a="1"/>
  <c r="AFC9" i="7" s="1"/>
  <c r="AFD9" i="7" a="1"/>
  <c r="AFD9" i="7" s="1"/>
  <c r="AFE9" i="7" a="1"/>
  <c r="AFE9" i="7" s="1"/>
  <c r="AFF9" i="7" a="1"/>
  <c r="AFF9" i="7" s="1"/>
  <c r="AFG9" i="7" a="1"/>
  <c r="AFG9" i="7" s="1"/>
  <c r="AFH9" i="7" a="1"/>
  <c r="AFH9" i="7" s="1"/>
  <c r="AFI9" i="7" a="1"/>
  <c r="AFI9" i="7" s="1"/>
  <c r="AFJ9" i="7" a="1"/>
  <c r="AFJ9" i="7" s="1"/>
  <c r="AFK9" i="7" a="1"/>
  <c r="AFK9" i="7" s="1"/>
  <c r="AFL9" i="7" a="1"/>
  <c r="AFL9" i="7" s="1"/>
  <c r="AFM9" i="7" a="1"/>
  <c r="AFM9" i="7" s="1"/>
  <c r="AFN9" i="7" a="1"/>
  <c r="AFN9" i="7" s="1"/>
  <c r="AFO9" i="7" a="1"/>
  <c r="AFO9" i="7" s="1"/>
  <c r="AFP9" i="7" a="1"/>
  <c r="AFP9" i="7" s="1"/>
  <c r="AFR9" i="7" a="1"/>
  <c r="AFR9" i="7" s="1"/>
  <c r="AFS9" i="7" a="1"/>
  <c r="AFS9" i="7" s="1"/>
  <c r="AFT9" i="7" a="1"/>
  <c r="AFT9" i="7" s="1"/>
  <c r="AFU9" i="7" a="1"/>
  <c r="AFU9" i="7" s="1"/>
  <c r="AFV9" i="7" a="1"/>
  <c r="AFV9" i="7" s="1"/>
  <c r="AFW9" i="7" a="1"/>
  <c r="AFW9" i="7" s="1"/>
  <c r="AFX9" i="7" a="1"/>
  <c r="AFX9" i="7" s="1"/>
  <c r="AFY9" i="7" a="1"/>
  <c r="AFY9" i="7" s="1"/>
  <c r="AFZ9" i="7" a="1"/>
  <c r="AFZ9" i="7" s="1"/>
  <c r="AGA9" i="7" a="1"/>
  <c r="AGA9" i="7" s="1"/>
  <c r="AGB9" i="7" a="1"/>
  <c r="AGB9" i="7" s="1"/>
  <c r="AGD9" i="7" a="1"/>
  <c r="AGD9" i="7" s="1"/>
  <c r="AGF9" i="7" a="1"/>
  <c r="AGF9" i="7" s="1"/>
  <c r="AGG9" i="7" a="1"/>
  <c r="AGG9" i="7" s="1"/>
  <c r="AGH9" i="7" a="1"/>
  <c r="AGH9" i="7" s="1"/>
  <c r="AGI9" i="7" a="1"/>
  <c r="AGI9" i="7" s="1"/>
  <c r="AGJ9" i="7" a="1"/>
  <c r="AGJ9" i="7" s="1"/>
  <c r="AGK9" i="7" a="1"/>
  <c r="AGK9" i="7" s="1"/>
  <c r="AGO9" i="7" a="1"/>
  <c r="AGO9" i="7" s="1"/>
  <c r="AGP9" i="7" a="1"/>
  <c r="AGP9" i="7" s="1"/>
  <c r="AGQ9" i="7" a="1"/>
  <c r="AGQ9" i="7" s="1"/>
  <c r="ADZ10" i="7" a="1"/>
  <c r="ADZ10" i="7" s="1"/>
  <c r="AEA10" i="7" a="1"/>
  <c r="AEA10" i="7" s="1"/>
  <c r="AEB10" i="7" a="1"/>
  <c r="AEB10" i="7" s="1"/>
  <c r="AED10" i="7" a="1"/>
  <c r="AED10" i="7" s="1"/>
  <c r="AEE10" i="7" a="1"/>
  <c r="AEE10" i="7" s="1"/>
  <c r="AEF10" i="7" a="1"/>
  <c r="AEF10" i="7" s="1"/>
  <c r="AEG10" i="7" a="1"/>
  <c r="AEG10" i="7" s="1"/>
  <c r="AEH10" i="7" a="1"/>
  <c r="AEH10" i="7" s="1"/>
  <c r="AEI10" i="7" a="1"/>
  <c r="AEI10" i="7" s="1"/>
  <c r="AEJ10" i="7" a="1"/>
  <c r="AEJ10" i="7" s="1"/>
  <c r="AEK10" i="7" a="1"/>
  <c r="AEK10" i="7" s="1"/>
  <c r="AEL10" i="7" a="1"/>
  <c r="AEL10" i="7" s="1"/>
  <c r="AEM10" i="7" a="1"/>
  <c r="AEM10" i="7" s="1"/>
  <c r="AEN10" i="7" a="1"/>
  <c r="AEN10" i="7" s="1"/>
  <c r="AEO10" i="7" a="1"/>
  <c r="AEO10" i="7" s="1"/>
  <c r="AEP10" i="7" a="1"/>
  <c r="AEP10" i="7" s="1"/>
  <c r="AEQ10" i="7" a="1"/>
  <c r="AEQ10" i="7" s="1"/>
  <c r="AER10" i="7" a="1"/>
  <c r="AER10" i="7" s="1"/>
  <c r="AES10" i="7" a="1"/>
  <c r="AES10" i="7" s="1"/>
  <c r="AET10" i="7" a="1"/>
  <c r="AET10" i="7" s="1"/>
  <c r="AEU10" i="7" a="1"/>
  <c r="AEU10" i="7" s="1"/>
  <c r="AEV10" i="7" a="1"/>
  <c r="AEV10" i="7" s="1"/>
  <c r="AEW10" i="7" a="1"/>
  <c r="AEW10" i="7" s="1"/>
  <c r="AEX10" i="7" a="1"/>
  <c r="AEX10" i="7" s="1"/>
  <c r="AEY10" i="7" a="1"/>
  <c r="AEY10" i="7" s="1"/>
  <c r="AEZ10" i="7" a="1"/>
  <c r="AEZ10" i="7" s="1"/>
  <c r="AFA10" i="7" a="1"/>
  <c r="AFA10" i="7" s="1"/>
  <c r="AFB10" i="7" a="1"/>
  <c r="AFB10" i="7" s="1"/>
  <c r="AFC10" i="7" a="1"/>
  <c r="AFC10" i="7" s="1"/>
  <c r="AFD10" i="7" a="1"/>
  <c r="AFD10" i="7" s="1"/>
  <c r="AFE10" i="7" a="1"/>
  <c r="AFE10" i="7" s="1"/>
  <c r="AFF10" i="7" a="1"/>
  <c r="AFF10" i="7" s="1"/>
  <c r="AFG10" i="7" a="1"/>
  <c r="AFG10" i="7" s="1"/>
  <c r="AFH10" i="7" a="1"/>
  <c r="AFH10" i="7" s="1"/>
  <c r="AFI10" i="7" a="1"/>
  <c r="AFI10" i="7" s="1"/>
  <c r="AFJ10" i="7" a="1"/>
  <c r="AFJ10" i="7" s="1"/>
  <c r="AFK10" i="7" a="1"/>
  <c r="AFK10" i="7" s="1"/>
  <c r="AFL10" i="7" a="1"/>
  <c r="AFL10" i="7" s="1"/>
  <c r="AFM10" i="7" a="1"/>
  <c r="AFM10" i="7" s="1"/>
  <c r="AFN10" i="7" a="1"/>
  <c r="AFN10" i="7" s="1"/>
  <c r="AFO10" i="7" a="1"/>
  <c r="AFO10" i="7" s="1"/>
  <c r="AFP10" i="7" a="1"/>
  <c r="AFP10" i="7" s="1"/>
  <c r="AFR10" i="7" a="1"/>
  <c r="AFR10" i="7" s="1"/>
  <c r="AFS10" i="7" a="1"/>
  <c r="AFS10" i="7" s="1"/>
  <c r="AFT10" i="7" a="1"/>
  <c r="AFT10" i="7" s="1"/>
  <c r="AFU10" i="7" a="1"/>
  <c r="AFU10" i="7" s="1"/>
  <c r="AFV10" i="7" a="1"/>
  <c r="AFV10" i="7" s="1"/>
  <c r="AFW10" i="7" a="1"/>
  <c r="AFW10" i="7" s="1"/>
  <c r="AFX10" i="7" a="1"/>
  <c r="AFX10" i="7" s="1"/>
  <c r="AFY10" i="7" a="1"/>
  <c r="AFY10" i="7" s="1"/>
  <c r="AFZ10" i="7" a="1"/>
  <c r="AFZ10" i="7" s="1"/>
  <c r="AGA10" i="7" a="1"/>
  <c r="AGA10" i="7" s="1"/>
  <c r="AGB10" i="7" a="1"/>
  <c r="AGB10" i="7" s="1"/>
  <c r="AGD10" i="7" a="1"/>
  <c r="AGD10" i="7" s="1"/>
  <c r="AGF10" i="7" a="1"/>
  <c r="AGF10" i="7" s="1"/>
  <c r="AGG10" i="7" a="1"/>
  <c r="AGG10" i="7" s="1"/>
  <c r="AGH10" i="7" a="1"/>
  <c r="AGH10" i="7" s="1"/>
  <c r="AGI10" i="7" a="1"/>
  <c r="AGI10" i="7" s="1"/>
  <c r="AGJ10" i="7" a="1"/>
  <c r="AGJ10" i="7" s="1"/>
  <c r="AGK10" i="7" a="1"/>
  <c r="AGK10" i="7" s="1"/>
  <c r="AGO10" i="7" a="1"/>
  <c r="AGO10" i="7" s="1"/>
  <c r="AGP10" i="7" a="1"/>
  <c r="AGP10" i="7" s="1"/>
  <c r="AGQ10" i="7" a="1"/>
  <c r="AGQ10" i="7" s="1"/>
  <c r="ADZ11" i="7" a="1"/>
  <c r="ADZ11" i="7" s="1"/>
  <c r="AEA11" i="7" a="1"/>
  <c r="AEA11" i="7" s="1"/>
  <c r="AEB11" i="7" a="1"/>
  <c r="AEB11" i="7" s="1"/>
  <c r="AED11" i="7" a="1"/>
  <c r="AED11" i="7" s="1"/>
  <c r="AEE11" i="7" a="1"/>
  <c r="AEE11" i="7" s="1"/>
  <c r="AEF11" i="7" a="1"/>
  <c r="AEF11" i="7" s="1"/>
  <c r="AEG11" i="7" a="1"/>
  <c r="AEG11" i="7" s="1"/>
  <c r="AEH11" i="7" a="1"/>
  <c r="AEH11" i="7" s="1"/>
  <c r="AEI11" i="7" a="1"/>
  <c r="AEI11" i="7" s="1"/>
  <c r="AEJ11" i="7" a="1"/>
  <c r="AEJ11" i="7" s="1"/>
  <c r="AEK11" i="7" a="1"/>
  <c r="AEK11" i="7" s="1"/>
  <c r="AEL11" i="7" a="1"/>
  <c r="AEL11" i="7" s="1"/>
  <c r="AEM11" i="7" a="1"/>
  <c r="AEM11" i="7" s="1"/>
  <c r="AEN11" i="7" a="1"/>
  <c r="AEN11" i="7" s="1"/>
  <c r="AEO11" i="7" a="1"/>
  <c r="AEO11" i="7" s="1"/>
  <c r="AEP11" i="7" a="1"/>
  <c r="AEP11" i="7" s="1"/>
  <c r="AEQ11" i="7" a="1"/>
  <c r="AEQ11" i="7" s="1"/>
  <c r="AER11" i="7" a="1"/>
  <c r="AER11" i="7" s="1"/>
  <c r="AES11" i="7" a="1"/>
  <c r="AES11" i="7" s="1"/>
  <c r="AET11" i="7" a="1"/>
  <c r="AET11" i="7" s="1"/>
  <c r="AEU11" i="7" a="1"/>
  <c r="AEU11" i="7" s="1"/>
  <c r="AEV11" i="7" a="1"/>
  <c r="AEV11" i="7" s="1"/>
  <c r="AEW11" i="7" a="1"/>
  <c r="AEW11" i="7" s="1"/>
  <c r="AEX11" i="7" a="1"/>
  <c r="AEX11" i="7" s="1"/>
  <c r="AEY11" i="7" a="1"/>
  <c r="AEY11" i="7" s="1"/>
  <c r="AEZ11" i="7" a="1"/>
  <c r="AEZ11" i="7" s="1"/>
  <c r="AFA11" i="7" a="1"/>
  <c r="AFA11" i="7" s="1"/>
  <c r="AFB11" i="7" a="1"/>
  <c r="AFB11" i="7" s="1"/>
  <c r="AFC11" i="7" a="1"/>
  <c r="AFC11" i="7" s="1"/>
  <c r="AFD11" i="7" a="1"/>
  <c r="AFD11" i="7" s="1"/>
  <c r="AFE11" i="7" a="1"/>
  <c r="AFE11" i="7" s="1"/>
  <c r="AFF11" i="7" a="1"/>
  <c r="AFF11" i="7" s="1"/>
  <c r="AFG11" i="7" a="1"/>
  <c r="AFG11" i="7" s="1"/>
  <c r="AFH11" i="7" a="1"/>
  <c r="AFH11" i="7" s="1"/>
  <c r="AFI11" i="7" a="1"/>
  <c r="AFI11" i="7" s="1"/>
  <c r="AFJ11" i="7" a="1"/>
  <c r="AFJ11" i="7" s="1"/>
  <c r="AFK11" i="7" a="1"/>
  <c r="AFK11" i="7" s="1"/>
  <c r="AFL11" i="7" a="1"/>
  <c r="AFL11" i="7" s="1"/>
  <c r="AFM11" i="7" a="1"/>
  <c r="AFM11" i="7" s="1"/>
  <c r="AFN11" i="7" a="1"/>
  <c r="AFN11" i="7" s="1"/>
  <c r="AFO11" i="7" a="1"/>
  <c r="AFO11" i="7" s="1"/>
  <c r="AFP11" i="7" a="1"/>
  <c r="AFP11" i="7" s="1"/>
  <c r="AFR11" i="7" a="1"/>
  <c r="AFR11" i="7" s="1"/>
  <c r="AFS11" i="7" a="1"/>
  <c r="AFS11" i="7" s="1"/>
  <c r="AFT11" i="7" a="1"/>
  <c r="AFT11" i="7" s="1"/>
  <c r="AFU11" i="7" a="1"/>
  <c r="AFU11" i="7" s="1"/>
  <c r="AFV11" i="7" a="1"/>
  <c r="AFV11" i="7" s="1"/>
  <c r="AFW11" i="7" a="1"/>
  <c r="AFW11" i="7" s="1"/>
  <c r="AFX11" i="7" a="1"/>
  <c r="AFX11" i="7" s="1"/>
  <c r="AFY11" i="7" a="1"/>
  <c r="AFY11" i="7" s="1"/>
  <c r="AFZ11" i="7" a="1"/>
  <c r="AFZ11" i="7" s="1"/>
  <c r="AGA11" i="7" a="1"/>
  <c r="AGA11" i="7" s="1"/>
  <c r="AGB11" i="7" a="1"/>
  <c r="AGB11" i="7" s="1"/>
  <c r="AGD11" i="7" a="1"/>
  <c r="AGD11" i="7" s="1"/>
  <c r="AGF11" i="7" a="1"/>
  <c r="AGF11" i="7" s="1"/>
  <c r="AGG11" i="7" a="1"/>
  <c r="AGG11" i="7" s="1"/>
  <c r="AGH11" i="7" a="1"/>
  <c r="AGH11" i="7" s="1"/>
  <c r="AGI11" i="7" a="1"/>
  <c r="AGI11" i="7" s="1"/>
  <c r="AGJ11" i="7" a="1"/>
  <c r="AGJ11" i="7" s="1"/>
  <c r="AGK11" i="7" a="1"/>
  <c r="AGK11" i="7" s="1"/>
  <c r="AGO11" i="7" a="1"/>
  <c r="AGO11" i="7" s="1"/>
  <c r="AGP11" i="7" a="1"/>
  <c r="AGP11" i="7" s="1"/>
  <c r="AGQ11" i="7" a="1"/>
  <c r="AGQ11" i="7" s="1"/>
  <c r="ADZ12" i="7" a="1"/>
  <c r="ADZ12" i="7" s="1"/>
  <c r="AEA12" i="7" a="1"/>
  <c r="AEA12" i="7" s="1"/>
  <c r="AEB12" i="7" a="1"/>
  <c r="AEB12" i="7" s="1"/>
  <c r="AEC12" i="7" a="1"/>
  <c r="AEC12" i="7" s="1"/>
  <c r="AED12" i="7" a="1"/>
  <c r="AED12" i="7" s="1"/>
  <c r="AEE12" i="7" a="1"/>
  <c r="AEE12" i="7" s="1"/>
  <c r="AEF12" i="7" a="1"/>
  <c r="AEF12" i="7" s="1"/>
  <c r="AEG12" i="7" a="1"/>
  <c r="AEG12" i="7" s="1"/>
  <c r="AEH12" i="7" a="1"/>
  <c r="AEH12" i="7" s="1"/>
  <c r="AEI12" i="7" a="1"/>
  <c r="AEI12" i="7" s="1"/>
  <c r="AEJ12" i="7" a="1"/>
  <c r="AEJ12" i="7" s="1"/>
  <c r="AEK12" i="7" a="1"/>
  <c r="AEK12" i="7" s="1"/>
  <c r="AEL12" i="7" a="1"/>
  <c r="AEL12" i="7" s="1"/>
  <c r="AEM12" i="7" a="1"/>
  <c r="AEM12" i="7" s="1"/>
  <c r="AEN12" i="7" a="1"/>
  <c r="AEN12" i="7" s="1"/>
  <c r="AEO12" i="7" a="1"/>
  <c r="AEO12" i="7" s="1"/>
  <c r="AEP12" i="7" a="1"/>
  <c r="AEP12" i="7" s="1"/>
  <c r="AEQ12" i="7" a="1"/>
  <c r="AEQ12" i="7" s="1"/>
  <c r="AER12" i="7" a="1"/>
  <c r="AER12" i="7" s="1"/>
  <c r="AES12" i="7" a="1"/>
  <c r="AES12" i="7" s="1"/>
  <c r="AET12" i="7" a="1"/>
  <c r="AET12" i="7" s="1"/>
  <c r="AEU12" i="7" a="1"/>
  <c r="AEU12" i="7" s="1"/>
  <c r="AEV12" i="7" a="1"/>
  <c r="AEV12" i="7" s="1"/>
  <c r="AEW12" i="7" a="1"/>
  <c r="AEW12" i="7" s="1"/>
  <c r="AEX12" i="7" a="1"/>
  <c r="AEX12" i="7" s="1"/>
  <c r="AEY12" i="7" a="1"/>
  <c r="AEY12" i="7" s="1"/>
  <c r="AEZ12" i="7" a="1"/>
  <c r="AEZ12" i="7" s="1"/>
  <c r="AFA12" i="7" a="1"/>
  <c r="AFA12" i="7" s="1"/>
  <c r="AFB12" i="7" a="1"/>
  <c r="AFB12" i="7" s="1"/>
  <c r="AFC12" i="7" a="1"/>
  <c r="AFC12" i="7" s="1"/>
  <c r="AFD12" i="7" a="1"/>
  <c r="AFD12" i="7" s="1"/>
  <c r="AFE12" i="7" a="1"/>
  <c r="AFE12" i="7" s="1"/>
  <c r="AFF12" i="7" a="1"/>
  <c r="AFF12" i="7" s="1"/>
  <c r="AFG12" i="7" a="1"/>
  <c r="AFG12" i="7" s="1"/>
  <c r="AFH12" i="7" a="1"/>
  <c r="AFH12" i="7" s="1"/>
  <c r="AFI12" i="7" a="1"/>
  <c r="AFI12" i="7" s="1"/>
  <c r="AFJ12" i="7" a="1"/>
  <c r="AFJ12" i="7" s="1"/>
  <c r="AFK12" i="7" a="1"/>
  <c r="AFK12" i="7" s="1"/>
  <c r="AFL12" i="7" a="1"/>
  <c r="AFL12" i="7" s="1"/>
  <c r="AFM12" i="7" a="1"/>
  <c r="AFM12" i="7" s="1"/>
  <c r="AFN12" i="7" a="1"/>
  <c r="AFN12" i="7" s="1"/>
  <c r="AFO12" i="7" a="1"/>
  <c r="AFO12" i="7" s="1"/>
  <c r="AFP12" i="7" a="1"/>
  <c r="AFP12" i="7" s="1"/>
  <c r="AFR12" i="7" a="1"/>
  <c r="AFR12" i="7" s="1"/>
  <c r="AFS12" i="7" a="1"/>
  <c r="AFS12" i="7" s="1"/>
  <c r="AFT12" i="7" a="1"/>
  <c r="AFT12" i="7" s="1"/>
  <c r="AFU12" i="7" a="1"/>
  <c r="AFU12" i="7" s="1"/>
  <c r="AFV12" i="7" a="1"/>
  <c r="AFV12" i="7" s="1"/>
  <c r="AFW12" i="7" a="1"/>
  <c r="AFW12" i="7" s="1"/>
  <c r="AFX12" i="7" a="1"/>
  <c r="AFX12" i="7" s="1"/>
  <c r="AFY12" i="7" a="1"/>
  <c r="AFY12" i="7" s="1"/>
  <c r="AFZ12" i="7" a="1"/>
  <c r="AFZ12" i="7" s="1"/>
  <c r="AGA12" i="7" a="1"/>
  <c r="AGA12" i="7" s="1"/>
  <c r="AGB12" i="7" a="1"/>
  <c r="AGB12" i="7" s="1"/>
  <c r="AGC12" i="7" a="1"/>
  <c r="AGC12" i="7" s="1"/>
  <c r="AGD12" i="7" a="1"/>
  <c r="AGD12" i="7" s="1"/>
  <c r="AGE12" i="7" a="1"/>
  <c r="AGE12" i="7" s="1"/>
  <c r="AGF12" i="7" a="1"/>
  <c r="AGF12" i="7" s="1"/>
  <c r="AGG12" i="7" a="1"/>
  <c r="AGG12" i="7" s="1"/>
  <c r="AGH12" i="7" a="1"/>
  <c r="AGH12" i="7" s="1"/>
  <c r="AGI12" i="7" a="1"/>
  <c r="AGI12" i="7" s="1"/>
  <c r="AGJ12" i="7" a="1"/>
  <c r="AGJ12" i="7" s="1"/>
  <c r="AGK12" i="7" a="1"/>
  <c r="AGK12" i="7" s="1"/>
  <c r="AGL12" i="7" a="1"/>
  <c r="AGL12" i="7" s="1"/>
  <c r="AGM12" i="7" a="1"/>
  <c r="AGM12" i="7" s="1"/>
  <c r="AGO12" i="7" a="1"/>
  <c r="AGO12" i="7" s="1"/>
  <c r="AGP12" i="7" a="1"/>
  <c r="AGP12" i="7" s="1"/>
  <c r="AGQ12" i="7" a="1"/>
  <c r="AGQ12" i="7" s="1"/>
  <c r="ADZ13" i="7" a="1"/>
  <c r="ADZ13" i="7" s="1"/>
  <c r="AEA13" i="7" a="1"/>
  <c r="AEA13" i="7" s="1"/>
  <c r="AEB13" i="7" a="1"/>
  <c r="AEB13" i="7" s="1"/>
  <c r="AEC13" i="7" a="1"/>
  <c r="AEC13" i="7" s="1"/>
  <c r="AED13" i="7" a="1"/>
  <c r="AED13" i="7" s="1"/>
  <c r="AEE13" i="7" a="1"/>
  <c r="AEE13" i="7" s="1"/>
  <c r="AEF13" i="7" a="1"/>
  <c r="AEF13" i="7" s="1"/>
  <c r="AEG13" i="7" a="1"/>
  <c r="AEG13" i="7" s="1"/>
  <c r="AEH13" i="7" a="1"/>
  <c r="AEH13" i="7" s="1"/>
  <c r="AEI13" i="7" a="1"/>
  <c r="AEI13" i="7" s="1"/>
  <c r="AEJ13" i="7" a="1"/>
  <c r="AEJ13" i="7" s="1"/>
  <c r="AEK13" i="7" a="1"/>
  <c r="AEK13" i="7" s="1"/>
  <c r="AEL13" i="7" a="1"/>
  <c r="AEL13" i="7" s="1"/>
  <c r="AEM13" i="7" a="1"/>
  <c r="AEM13" i="7" s="1"/>
  <c r="AEN13" i="7" a="1"/>
  <c r="AEN13" i="7" s="1"/>
  <c r="AEO13" i="7" a="1"/>
  <c r="AEO13" i="7" s="1"/>
  <c r="AEP13" i="7" a="1"/>
  <c r="AEP13" i="7" s="1"/>
  <c r="AEQ13" i="7" a="1"/>
  <c r="AEQ13" i="7" s="1"/>
  <c r="AER13" i="7" a="1"/>
  <c r="AER13" i="7" s="1"/>
  <c r="AES13" i="7" a="1"/>
  <c r="AES13" i="7" s="1"/>
  <c r="AET13" i="7" a="1"/>
  <c r="AET13" i="7" s="1"/>
  <c r="AEU13" i="7" a="1"/>
  <c r="AEU13" i="7" s="1"/>
  <c r="AEV13" i="7" a="1"/>
  <c r="AEV13" i="7" s="1"/>
  <c r="AEW13" i="7" a="1"/>
  <c r="AEW13" i="7" s="1"/>
  <c r="AEX13" i="7" a="1"/>
  <c r="AEX13" i="7" s="1"/>
  <c r="AEY13" i="7" a="1"/>
  <c r="AEY13" i="7" s="1"/>
  <c r="AEZ13" i="7" a="1"/>
  <c r="AEZ13" i="7" s="1"/>
  <c r="AFA13" i="7" a="1"/>
  <c r="AFA13" i="7" s="1"/>
  <c r="AFB13" i="7" a="1"/>
  <c r="AFB13" i="7" s="1"/>
  <c r="AFC13" i="7" a="1"/>
  <c r="AFC13" i="7" s="1"/>
  <c r="AFD13" i="7" a="1"/>
  <c r="AFD13" i="7" s="1"/>
  <c r="AFE13" i="7" a="1"/>
  <c r="AFE13" i="7" s="1"/>
  <c r="AFF13" i="7" a="1"/>
  <c r="AFF13" i="7" s="1"/>
  <c r="AFG13" i="7" a="1"/>
  <c r="AFG13" i="7" s="1"/>
  <c r="AFH13" i="7" a="1"/>
  <c r="AFH13" i="7" s="1"/>
  <c r="AFI13" i="7" a="1"/>
  <c r="AFI13" i="7" s="1"/>
  <c r="AFJ13" i="7" a="1"/>
  <c r="AFJ13" i="7" s="1"/>
  <c r="AFK13" i="7" a="1"/>
  <c r="AFK13" i="7" s="1"/>
  <c r="AFL13" i="7" a="1"/>
  <c r="AFL13" i="7" s="1"/>
  <c r="AFM13" i="7" a="1"/>
  <c r="AFM13" i="7" s="1"/>
  <c r="AFN13" i="7" a="1"/>
  <c r="AFN13" i="7" s="1"/>
  <c r="AFO13" i="7" a="1"/>
  <c r="AFO13" i="7" s="1"/>
  <c r="AFP13" i="7" a="1"/>
  <c r="AFP13" i="7" s="1"/>
  <c r="AFR13" i="7" a="1"/>
  <c r="AFR13" i="7" s="1"/>
  <c r="AFS13" i="7" a="1"/>
  <c r="AFS13" i="7" s="1"/>
  <c r="AFT13" i="7" a="1"/>
  <c r="AFT13" i="7" s="1"/>
  <c r="AFU13" i="7" a="1"/>
  <c r="AFU13" i="7" s="1"/>
  <c r="AFV13" i="7" a="1"/>
  <c r="AFV13" i="7" s="1"/>
  <c r="AFW13" i="7" a="1"/>
  <c r="AFW13" i="7" s="1"/>
  <c r="AFX13" i="7" a="1"/>
  <c r="AFX13" i="7" s="1"/>
  <c r="AFY13" i="7" a="1"/>
  <c r="AFY13" i="7" s="1"/>
  <c r="AFZ13" i="7" a="1"/>
  <c r="AFZ13" i="7" s="1"/>
  <c r="AGA13" i="7" a="1"/>
  <c r="AGA13" i="7" s="1"/>
  <c r="AGB13" i="7" a="1"/>
  <c r="AGB13" i="7" s="1"/>
  <c r="AGC13" i="7" a="1"/>
  <c r="AGC13" i="7" s="1"/>
  <c r="AGD13" i="7" a="1"/>
  <c r="AGD13" i="7" s="1"/>
  <c r="AGE13" i="7" a="1"/>
  <c r="AGE13" i="7" s="1"/>
  <c r="AGF13" i="7" a="1"/>
  <c r="AGF13" i="7" s="1"/>
  <c r="AGG13" i="7" a="1"/>
  <c r="AGG13" i="7" s="1"/>
  <c r="AGH13" i="7" a="1"/>
  <c r="AGH13" i="7" s="1"/>
  <c r="AGI13" i="7" a="1"/>
  <c r="AGI13" i="7" s="1"/>
  <c r="AGJ13" i="7" a="1"/>
  <c r="AGJ13" i="7" s="1"/>
  <c r="AGK13" i="7" a="1"/>
  <c r="AGK13" i="7" s="1"/>
  <c r="AGL13" i="7" a="1"/>
  <c r="AGL13" i="7" s="1"/>
  <c r="AGM13" i="7" a="1"/>
  <c r="AGM13" i="7" s="1"/>
  <c r="AGO13" i="7" a="1"/>
  <c r="AGO13" i="7" s="1"/>
  <c r="AGP13" i="7" a="1"/>
  <c r="AGP13" i="7" s="1"/>
  <c r="AGQ13" i="7" a="1"/>
  <c r="AGQ13" i="7" s="1"/>
  <c r="ADZ14" i="7" a="1"/>
  <c r="ADZ14" i="7" s="1"/>
  <c r="AEA14" i="7" a="1"/>
  <c r="AEA14" i="7" s="1"/>
  <c r="AEB14" i="7" a="1"/>
  <c r="AEB14" i="7" s="1"/>
  <c r="AEC14" i="7" a="1"/>
  <c r="AEC14" i="7" s="1"/>
  <c r="AED14" i="7" a="1"/>
  <c r="AED14" i="7" s="1"/>
  <c r="AEE14" i="7" a="1"/>
  <c r="AEE14" i="7" s="1"/>
  <c r="AEF14" i="7" a="1"/>
  <c r="AEF14" i="7" s="1"/>
  <c r="AEG14" i="7" a="1"/>
  <c r="AEG14" i="7" s="1"/>
  <c r="AEH14" i="7" a="1"/>
  <c r="AEH14" i="7" s="1"/>
  <c r="AEI14" i="7" a="1"/>
  <c r="AEI14" i="7" s="1"/>
  <c r="AEJ14" i="7" a="1"/>
  <c r="AEJ14" i="7" s="1"/>
  <c r="AEK14" i="7" a="1"/>
  <c r="AEK14" i="7" s="1"/>
  <c r="AEL14" i="7" a="1"/>
  <c r="AEL14" i="7" s="1"/>
  <c r="AEM14" i="7" a="1"/>
  <c r="AEM14" i="7" s="1"/>
  <c r="AEN14" i="7" a="1"/>
  <c r="AEN14" i="7" s="1"/>
  <c r="AEO14" i="7" a="1"/>
  <c r="AEO14" i="7" s="1"/>
  <c r="AEP14" i="7" a="1"/>
  <c r="AEP14" i="7" s="1"/>
  <c r="AEQ14" i="7" a="1"/>
  <c r="AEQ14" i="7" s="1"/>
  <c r="AER14" i="7" a="1"/>
  <c r="AER14" i="7" s="1"/>
  <c r="AES14" i="7" a="1"/>
  <c r="AES14" i="7" s="1"/>
  <c r="AET14" i="7" a="1"/>
  <c r="AET14" i="7" s="1"/>
  <c r="AEU14" i="7" a="1"/>
  <c r="AEU14" i="7" s="1"/>
  <c r="AEV14" i="7" a="1"/>
  <c r="AEV14" i="7" s="1"/>
  <c r="AEW14" i="7" a="1"/>
  <c r="AEW14" i="7" s="1"/>
  <c r="AEX14" i="7" a="1"/>
  <c r="AEX14" i="7" s="1"/>
  <c r="AEY14" i="7" a="1"/>
  <c r="AEY14" i="7" s="1"/>
  <c r="AEZ14" i="7" a="1"/>
  <c r="AEZ14" i="7" s="1"/>
  <c r="AFA14" i="7" a="1"/>
  <c r="AFA14" i="7" s="1"/>
  <c r="AFB14" i="7" a="1"/>
  <c r="AFB14" i="7" s="1"/>
  <c r="AFC14" i="7" a="1"/>
  <c r="AFC14" i="7" s="1"/>
  <c r="AFD14" i="7" a="1"/>
  <c r="AFD14" i="7" s="1"/>
  <c r="AFE14" i="7" a="1"/>
  <c r="AFE14" i="7" s="1"/>
  <c r="AFF14" i="7" a="1"/>
  <c r="AFF14" i="7" s="1"/>
  <c r="AFG14" i="7" a="1"/>
  <c r="AFG14" i="7" s="1"/>
  <c r="AFH14" i="7" a="1"/>
  <c r="AFH14" i="7" s="1"/>
  <c r="AFI14" i="7" a="1"/>
  <c r="AFI14" i="7" s="1"/>
  <c r="AFJ14" i="7" a="1"/>
  <c r="AFJ14" i="7" s="1"/>
  <c r="AFK14" i="7" a="1"/>
  <c r="AFK14" i="7" s="1"/>
  <c r="AFL14" i="7" a="1"/>
  <c r="AFL14" i="7" s="1"/>
  <c r="AFM14" i="7" a="1"/>
  <c r="AFM14" i="7" s="1"/>
  <c r="AFN14" i="7" a="1"/>
  <c r="AFN14" i="7" s="1"/>
  <c r="AFO14" i="7" a="1"/>
  <c r="AFO14" i="7" s="1"/>
  <c r="AFP14" i="7" a="1"/>
  <c r="AFP14" i="7" s="1"/>
  <c r="AFR14" i="7" a="1"/>
  <c r="AFR14" i="7" s="1"/>
  <c r="AFS14" i="7" a="1"/>
  <c r="AFS14" i="7" s="1"/>
  <c r="AFT14" i="7" a="1"/>
  <c r="AFT14" i="7" s="1"/>
  <c r="AFU14" i="7" a="1"/>
  <c r="AFU14" i="7" s="1"/>
  <c r="AFV14" i="7" a="1"/>
  <c r="AFV14" i="7" s="1"/>
  <c r="AFW14" i="7" a="1"/>
  <c r="AFW14" i="7" s="1"/>
  <c r="AFX14" i="7" a="1"/>
  <c r="AFX14" i="7" s="1"/>
  <c r="AFY14" i="7" a="1"/>
  <c r="AFY14" i="7" s="1"/>
  <c r="AFZ14" i="7" a="1"/>
  <c r="AFZ14" i="7" s="1"/>
  <c r="AGA14" i="7" a="1"/>
  <c r="AGA14" i="7" s="1"/>
  <c r="AGB14" i="7" a="1"/>
  <c r="AGB14" i="7" s="1"/>
  <c r="AGC14" i="7" a="1"/>
  <c r="AGC14" i="7" s="1"/>
  <c r="AGD14" i="7" a="1"/>
  <c r="AGD14" i="7" s="1"/>
  <c r="AGE14" i="7" a="1"/>
  <c r="AGE14" i="7" s="1"/>
  <c r="AGF14" i="7" a="1"/>
  <c r="AGF14" i="7" s="1"/>
  <c r="AGG14" i="7" a="1"/>
  <c r="AGG14" i="7" s="1"/>
  <c r="AGH14" i="7" a="1"/>
  <c r="AGH14" i="7" s="1"/>
  <c r="AGI14" i="7" a="1"/>
  <c r="AGI14" i="7" s="1"/>
  <c r="AGJ14" i="7" a="1"/>
  <c r="AGJ14" i="7" s="1"/>
  <c r="AGK14" i="7" a="1"/>
  <c r="AGK14" i="7" s="1"/>
  <c r="AGL14" i="7" a="1"/>
  <c r="AGL14" i="7" s="1"/>
  <c r="AGM14" i="7" a="1"/>
  <c r="AGM14" i="7" s="1"/>
  <c r="AGO14" i="7" a="1"/>
  <c r="AGO14" i="7" s="1"/>
  <c r="AGP14" i="7" a="1"/>
  <c r="AGP14" i="7" s="1"/>
  <c r="AGQ14" i="7" a="1"/>
  <c r="AGQ14" i="7" s="1"/>
  <c r="ADZ15" i="7" a="1"/>
  <c r="ADZ15" i="7" s="1"/>
  <c r="AEA15" i="7" a="1"/>
  <c r="AEA15" i="7" s="1"/>
  <c r="AEB15" i="7" a="1"/>
  <c r="AEB15" i="7" s="1"/>
  <c r="AEC15" i="7" a="1"/>
  <c r="AEC15" i="7" s="1"/>
  <c r="AED15" i="7" a="1"/>
  <c r="AED15" i="7" s="1"/>
  <c r="AEE15" i="7" a="1"/>
  <c r="AEE15" i="7" s="1"/>
  <c r="AEF15" i="7" a="1"/>
  <c r="AEF15" i="7" s="1"/>
  <c r="AEG15" i="7" a="1"/>
  <c r="AEG15" i="7" s="1"/>
  <c r="AEH15" i="7" a="1"/>
  <c r="AEH15" i="7" s="1"/>
  <c r="AEI15" i="7" a="1"/>
  <c r="AEI15" i="7" s="1"/>
  <c r="AEJ15" i="7" a="1"/>
  <c r="AEJ15" i="7" s="1"/>
  <c r="AEK15" i="7" a="1"/>
  <c r="AEK15" i="7" s="1"/>
  <c r="AEL15" i="7" a="1"/>
  <c r="AEL15" i="7" s="1"/>
  <c r="AEM15" i="7" a="1"/>
  <c r="AEM15" i="7" s="1"/>
  <c r="AEN15" i="7" a="1"/>
  <c r="AEN15" i="7" s="1"/>
  <c r="AEO15" i="7" a="1"/>
  <c r="AEO15" i="7" s="1"/>
  <c r="AEP15" i="7" a="1"/>
  <c r="AEP15" i="7" s="1"/>
  <c r="AEQ15" i="7" a="1"/>
  <c r="AEQ15" i="7" s="1"/>
  <c r="AER15" i="7" a="1"/>
  <c r="AER15" i="7" s="1"/>
  <c r="AES15" i="7" a="1"/>
  <c r="AES15" i="7" s="1"/>
  <c r="AET15" i="7" a="1"/>
  <c r="AET15" i="7" s="1"/>
  <c r="AEU15" i="7" a="1"/>
  <c r="AEU15" i="7" s="1"/>
  <c r="AEV15" i="7" a="1"/>
  <c r="AEV15" i="7" s="1"/>
  <c r="AEW15" i="7" a="1"/>
  <c r="AEW15" i="7" s="1"/>
  <c r="AEX15" i="7" a="1"/>
  <c r="AEX15" i="7" s="1"/>
  <c r="AEY15" i="7" a="1"/>
  <c r="AEY15" i="7" s="1"/>
  <c r="AEZ15" i="7" a="1"/>
  <c r="AEZ15" i="7" s="1"/>
  <c r="AFA15" i="7" a="1"/>
  <c r="AFA15" i="7" s="1"/>
  <c r="AFB15" i="7" a="1"/>
  <c r="AFB15" i="7" s="1"/>
  <c r="AFC15" i="7" a="1"/>
  <c r="AFC15" i="7" s="1"/>
  <c r="AFD15" i="7" a="1"/>
  <c r="AFD15" i="7" s="1"/>
  <c r="AFE15" i="7" a="1"/>
  <c r="AFE15" i="7" s="1"/>
  <c r="AFF15" i="7" a="1"/>
  <c r="AFF15" i="7" s="1"/>
  <c r="AFG15" i="7" a="1"/>
  <c r="AFG15" i="7" s="1"/>
  <c r="AFH15" i="7" a="1"/>
  <c r="AFH15" i="7" s="1"/>
  <c r="AFI15" i="7" a="1"/>
  <c r="AFI15" i="7" s="1"/>
  <c r="AFJ15" i="7" a="1"/>
  <c r="AFJ15" i="7" s="1"/>
  <c r="AFK15" i="7" a="1"/>
  <c r="AFK15" i="7" s="1"/>
  <c r="AFL15" i="7" a="1"/>
  <c r="AFL15" i="7" s="1"/>
  <c r="AFM15" i="7" a="1"/>
  <c r="AFM15" i="7" s="1"/>
  <c r="AFN15" i="7" a="1"/>
  <c r="AFN15" i="7" s="1"/>
  <c r="AFO15" i="7" a="1"/>
  <c r="AFO15" i="7" s="1"/>
  <c r="AFP15" i="7" a="1"/>
  <c r="AFP15" i="7" s="1"/>
  <c r="AFR15" i="7" a="1"/>
  <c r="AFR15" i="7" s="1"/>
  <c r="AFS15" i="7" a="1"/>
  <c r="AFS15" i="7" s="1"/>
  <c r="AFT15" i="7" a="1"/>
  <c r="AFT15" i="7" s="1"/>
  <c r="AFU15" i="7" a="1"/>
  <c r="AFU15" i="7" s="1"/>
  <c r="AFV15" i="7" a="1"/>
  <c r="AFV15" i="7" s="1"/>
  <c r="AFW15" i="7" a="1"/>
  <c r="AFW15" i="7" s="1"/>
  <c r="AFX15" i="7" a="1"/>
  <c r="AFX15" i="7" s="1"/>
  <c r="AFY15" i="7" a="1"/>
  <c r="AFY15" i="7" s="1"/>
  <c r="AFZ15" i="7" a="1"/>
  <c r="AFZ15" i="7" s="1"/>
  <c r="AGA15" i="7" a="1"/>
  <c r="AGA15" i="7" s="1"/>
  <c r="AGB15" i="7" a="1"/>
  <c r="AGB15" i="7" s="1"/>
  <c r="AGC15" i="7" a="1"/>
  <c r="AGC15" i="7" s="1"/>
  <c r="AGD15" i="7" a="1"/>
  <c r="AGD15" i="7" s="1"/>
  <c r="AGE15" i="7" a="1"/>
  <c r="AGE15" i="7" s="1"/>
  <c r="AGF15" i="7" a="1"/>
  <c r="AGF15" i="7" s="1"/>
  <c r="AGG15" i="7" a="1"/>
  <c r="AGG15" i="7" s="1"/>
  <c r="AGH15" i="7" a="1"/>
  <c r="AGH15" i="7" s="1"/>
  <c r="AGI15" i="7" a="1"/>
  <c r="AGI15" i="7" s="1"/>
  <c r="AGJ15" i="7" a="1"/>
  <c r="AGJ15" i="7" s="1"/>
  <c r="AGK15" i="7" a="1"/>
  <c r="AGK15" i="7" s="1"/>
  <c r="AGL15" i="7" a="1"/>
  <c r="AGL15" i="7" s="1"/>
  <c r="AGM15" i="7" a="1"/>
  <c r="AGM15" i="7" s="1"/>
  <c r="AGO15" i="7" a="1"/>
  <c r="AGO15" i="7" s="1"/>
  <c r="AGP15" i="7" a="1"/>
  <c r="AGP15" i="7" s="1"/>
  <c r="AGQ15" i="7" a="1"/>
  <c r="AGQ15" i="7" s="1"/>
  <c r="ADZ17" i="7"/>
  <c r="AEA17" i="7"/>
  <c r="AEB17" i="7"/>
  <c r="AEC17" i="7"/>
  <c r="AED17" i="7"/>
  <c r="AEE17" i="7"/>
  <c r="AEF17" i="7"/>
  <c r="AEG17" i="7"/>
  <c r="AEH17" i="7"/>
  <c r="AEI17" i="7"/>
  <c r="AEJ17" i="7"/>
  <c r="AEK17" i="7"/>
  <c r="AEL17" i="7"/>
  <c r="AEM17" i="7"/>
  <c r="AEN17" i="7"/>
  <c r="AEO17" i="7"/>
  <c r="AEP17" i="7"/>
  <c r="AEQ17" i="7"/>
  <c r="AER17" i="7"/>
  <c r="AES17" i="7"/>
  <c r="AET17" i="7"/>
  <c r="AEU17" i="7"/>
  <c r="AEV17" i="7"/>
  <c r="AEW17" i="7"/>
  <c r="AEX17" i="7"/>
  <c r="AEY17" i="7"/>
  <c r="AEZ17" i="7"/>
  <c r="AFA17" i="7"/>
  <c r="AFB17" i="7"/>
  <c r="AFC17" i="7"/>
  <c r="AFD17" i="7"/>
  <c r="AFE17" i="7"/>
  <c r="AFF17" i="7"/>
  <c r="AFG17" i="7"/>
  <c r="AFH17" i="7"/>
  <c r="AFI17" i="7"/>
  <c r="AFJ17" i="7"/>
  <c r="AFK17" i="7"/>
  <c r="AFL17" i="7"/>
  <c r="AFM17" i="7"/>
  <c r="AFN17" i="7"/>
  <c r="AFO17" i="7"/>
  <c r="AFP17" i="7"/>
  <c r="AFQ17" i="7"/>
  <c r="AFR17" i="7"/>
  <c r="AFS17" i="7"/>
  <c r="AFT17" i="7"/>
  <c r="AFU17" i="7"/>
  <c r="AFV17" i="7"/>
  <c r="AFW17" i="7"/>
  <c r="AFX17" i="7"/>
  <c r="AFY17" i="7"/>
  <c r="AFZ17" i="7"/>
  <c r="AGA17" i="7"/>
  <c r="AGB17" i="7"/>
  <c r="AGC17" i="7"/>
  <c r="AGD17" i="7"/>
  <c r="AGE17" i="7"/>
  <c r="AGF17" i="7"/>
  <c r="AGG17" i="7"/>
  <c r="AGH17" i="7"/>
  <c r="AGI17" i="7"/>
  <c r="AGJ17" i="7"/>
  <c r="AGK17" i="7"/>
  <c r="AGL17" i="7"/>
  <c r="AGM17" i="7"/>
  <c r="AGN17" i="7"/>
  <c r="AGO17" i="7"/>
  <c r="AGP17" i="7"/>
  <c r="AGQ17" i="7"/>
  <c r="A146" i="5"/>
  <c r="A147" i="5"/>
  <c r="A148" i="5"/>
  <c r="A149" i="5"/>
  <c r="A150" i="5"/>
  <c r="A151" i="5"/>
  <c r="A152" i="5"/>
  <c r="A153" i="5"/>
  <c r="A154" i="5"/>
  <c r="A155" i="5"/>
  <c r="A127" i="5"/>
  <c r="IL3" i="7"/>
  <c r="IM3" i="7"/>
  <c r="IN3" i="7"/>
  <c r="IO3" i="7"/>
  <c r="IO4" i="7" s="1" a="1"/>
  <c r="IO4" i="7" s="1"/>
  <c r="IP3" i="7"/>
  <c r="IQ3" i="7"/>
  <c r="IQ4" i="7" s="1" a="1"/>
  <c r="IQ4" i="7" s="1"/>
  <c r="IQ5" i="7" s="1" a="1"/>
  <c r="IQ5" i="7" s="1"/>
  <c r="IR3" i="7"/>
  <c r="IR4" i="7" s="1" a="1"/>
  <c r="IR4" i="7" s="1"/>
  <c r="IR5" i="7" s="1" a="1"/>
  <c r="IR5" i="7" s="1"/>
  <c r="IS3" i="7"/>
  <c r="IS4" i="7" s="1" a="1"/>
  <c r="IS4" i="7" s="1"/>
  <c r="IS5" i="7" s="1" a="1"/>
  <c r="IS5" i="7" s="1"/>
  <c r="IT3" i="7"/>
  <c r="IU3" i="7"/>
  <c r="IV3" i="7"/>
  <c r="IV4" i="7" s="1" a="1"/>
  <c r="IV4" i="7" s="1"/>
  <c r="IV5" i="7" s="1" a="1"/>
  <c r="IV5" i="7" s="1"/>
  <c r="IW3" i="7"/>
  <c r="IW4" i="7" s="1" a="1"/>
  <c r="IW4" i="7" s="1"/>
  <c r="IX3" i="7"/>
  <c r="IY3" i="7"/>
  <c r="IY4" i="7" s="1" a="1"/>
  <c r="IY4" i="7" s="1"/>
  <c r="IY5" i="7" s="1" a="1"/>
  <c r="IY5" i="7" s="1"/>
  <c r="IZ3" i="7"/>
  <c r="IZ4" i="7" s="1" a="1"/>
  <c r="IZ4" i="7" s="1"/>
  <c r="IZ5" i="7" s="1" a="1"/>
  <c r="IZ5" i="7" s="1"/>
  <c r="JA3" i="7"/>
  <c r="JA4" i="7" s="1" a="1"/>
  <c r="JA4" i="7" s="1"/>
  <c r="JB3" i="7"/>
  <c r="JC3" i="7"/>
  <c r="JC4" i="7" s="1" a="1"/>
  <c r="JC4" i="7" s="1"/>
  <c r="JC5" i="7" s="1" a="1"/>
  <c r="JC5" i="7" s="1"/>
  <c r="JD3" i="7"/>
  <c r="JD4" i="7" s="1" a="1"/>
  <c r="JD4" i="7" s="1"/>
  <c r="JD5" i="7" s="1" a="1"/>
  <c r="JD5" i="7" s="1"/>
  <c r="JE3" i="7"/>
  <c r="JE4" i="7" s="1" a="1"/>
  <c r="JE4" i="7" s="1"/>
  <c r="JF3" i="7"/>
  <c r="JG3" i="7"/>
  <c r="JH3" i="7"/>
  <c r="JH4" i="7" s="1" a="1"/>
  <c r="JH4" i="7" s="1"/>
  <c r="JH5" i="7" s="1" a="1"/>
  <c r="JH5" i="7" s="1"/>
  <c r="JI3" i="7"/>
  <c r="JI4" i="7" s="1" a="1"/>
  <c r="JI4" i="7" s="1"/>
  <c r="JJ3" i="7"/>
  <c r="JK3" i="7"/>
  <c r="JK4" i="7" s="1" a="1"/>
  <c r="JK4" i="7" s="1"/>
  <c r="JK5" i="7" s="1" a="1"/>
  <c r="JK5" i="7" s="1"/>
  <c r="JL3" i="7"/>
  <c r="JL4" i="7" s="1" a="1"/>
  <c r="JL4" i="7" s="1"/>
  <c r="JL5" i="7" s="1" a="1"/>
  <c r="JL5" i="7" s="1"/>
  <c r="JM3" i="7"/>
  <c r="JM4" i="7" s="1" a="1"/>
  <c r="JM4" i="7" s="1"/>
  <c r="JN3" i="7"/>
  <c r="JO3" i="7"/>
  <c r="JO4" i="7" s="1" a="1"/>
  <c r="JO4" i="7" s="1"/>
  <c r="JO5" i="7" s="1" a="1"/>
  <c r="JO5" i="7" s="1"/>
  <c r="JP3" i="7"/>
  <c r="JP4" i="7" s="1" a="1"/>
  <c r="JP4" i="7" s="1"/>
  <c r="JP5" i="7" s="1" a="1"/>
  <c r="JP5" i="7" s="1"/>
  <c r="JQ3" i="7"/>
  <c r="JQ4" i="7" s="1" a="1"/>
  <c r="JQ4" i="7" s="1"/>
  <c r="JR3" i="7"/>
  <c r="JS3" i="7"/>
  <c r="JT3" i="7"/>
  <c r="JT4" i="7" s="1" a="1"/>
  <c r="JT4" i="7" s="1"/>
  <c r="JT5" i="7" s="1" a="1"/>
  <c r="JT5" i="7" s="1"/>
  <c r="JU3" i="7"/>
  <c r="JU4" i="7" s="1" a="1"/>
  <c r="JU4" i="7" s="1"/>
  <c r="JV3" i="7"/>
  <c r="JW3" i="7"/>
  <c r="JW4" i="7" s="1" a="1"/>
  <c r="JW4" i="7" s="1"/>
  <c r="JW5" i="7" s="1" a="1"/>
  <c r="JW5" i="7" s="1"/>
  <c r="JX3" i="7"/>
  <c r="JX4" i="7" s="1" a="1"/>
  <c r="JX4" i="7" s="1"/>
  <c r="JX5" i="7" s="1" a="1"/>
  <c r="JX5" i="7" s="1"/>
  <c r="JY3" i="7"/>
  <c r="JY4" i="7" s="1" a="1"/>
  <c r="JY4" i="7" s="1"/>
  <c r="JZ3" i="7"/>
  <c r="KA3" i="7"/>
  <c r="KA4" i="7" s="1" a="1"/>
  <c r="KA4" i="7" s="1"/>
  <c r="KA5" i="7" s="1" a="1"/>
  <c r="KA5" i="7" s="1"/>
  <c r="KB3" i="7"/>
  <c r="KB4" i="7" s="1" a="1"/>
  <c r="KB4" i="7" s="1"/>
  <c r="KB5" i="7" s="1" a="1"/>
  <c r="KB5" i="7" s="1"/>
  <c r="KC3" i="7"/>
  <c r="KC4" i="7" s="1" a="1"/>
  <c r="KC4" i="7" s="1"/>
  <c r="KD3" i="7"/>
  <c r="KE3" i="7"/>
  <c r="KF3" i="7"/>
  <c r="KF4" i="7" s="1" a="1"/>
  <c r="KF4" i="7" s="1"/>
  <c r="KF5" i="7" s="1" a="1"/>
  <c r="KF5" i="7" s="1"/>
  <c r="KG3" i="7"/>
  <c r="KG4" i="7" s="1" a="1"/>
  <c r="KG4" i="7" s="1"/>
  <c r="KH3" i="7"/>
  <c r="KI3" i="7"/>
  <c r="KI4" i="7" s="1" a="1"/>
  <c r="KI4" i="7" s="1"/>
  <c r="KI5" i="7" s="1" a="1"/>
  <c r="KI5" i="7" s="1"/>
  <c r="KI6" i="7" s="1" a="1"/>
  <c r="KI6" i="7" s="1"/>
  <c r="KJ3" i="7"/>
  <c r="KJ4" i="7" s="1" a="1"/>
  <c r="KJ4" i="7" s="1"/>
  <c r="KJ5" i="7" s="1" a="1"/>
  <c r="KJ5" i="7" s="1"/>
  <c r="KJ6" i="7" s="1" a="1"/>
  <c r="KJ6" i="7" s="1"/>
  <c r="KK3" i="7"/>
  <c r="KK4" i="7" s="1" a="1"/>
  <c r="KK4" i="7" s="1"/>
  <c r="KL3" i="7"/>
  <c r="KM3" i="7"/>
  <c r="KM4" i="7" s="1" a="1"/>
  <c r="KM4" i="7" s="1"/>
  <c r="KM5" i="7" s="1" a="1"/>
  <c r="KM5" i="7" s="1"/>
  <c r="KM6" i="7" s="1" a="1"/>
  <c r="KM6" i="7" s="1"/>
  <c r="KN3" i="7"/>
  <c r="KN4" i="7" s="1" a="1"/>
  <c r="KN4" i="7" s="1"/>
  <c r="KN5" i="7" s="1" a="1"/>
  <c r="KN5" i="7" s="1"/>
  <c r="KO3" i="7"/>
  <c r="KO4" i="7" s="1" a="1"/>
  <c r="KO4" i="7" s="1"/>
  <c r="KP3" i="7"/>
  <c r="KQ3" i="7"/>
  <c r="KQ4" i="7" s="1" a="1"/>
  <c r="KQ4" i="7" s="1"/>
  <c r="KQ5" i="7" s="1" a="1"/>
  <c r="KQ5" i="7" s="1"/>
  <c r="KR3" i="7"/>
  <c r="KR4" i="7" s="1" a="1"/>
  <c r="KR4" i="7" s="1"/>
  <c r="KR5" i="7" s="1" a="1"/>
  <c r="KR5" i="7" s="1"/>
  <c r="KR6" i="7" s="1" a="1"/>
  <c r="KS3" i="7"/>
  <c r="KS4" i="7" s="1" a="1"/>
  <c r="KS4" i="7" s="1"/>
  <c r="KT3" i="7"/>
  <c r="KU3" i="7"/>
  <c r="KV3" i="7"/>
  <c r="KV4" i="7" s="1" a="1"/>
  <c r="KV4" i="7" s="1"/>
  <c r="KV5" i="7" s="1" a="1"/>
  <c r="KV5" i="7" s="1"/>
  <c r="KW3" i="7"/>
  <c r="KW4" i="7" s="1" a="1"/>
  <c r="KW4" i="7" s="1"/>
  <c r="KX3" i="7"/>
  <c r="KY3" i="7"/>
  <c r="KY4" i="7" s="1" a="1"/>
  <c r="KY4" i="7" s="1"/>
  <c r="KY5" i="7" s="1" a="1"/>
  <c r="KY5" i="7" s="1"/>
  <c r="KZ3" i="7"/>
  <c r="KZ4" i="7" s="1" a="1"/>
  <c r="KZ4" i="7" s="1"/>
  <c r="LA3" i="7"/>
  <c r="LA4" i="7" s="1" a="1"/>
  <c r="LA4" i="7" s="1"/>
  <c r="LB3" i="7"/>
  <c r="LC3" i="7"/>
  <c r="LD3" i="7"/>
  <c r="LD4" i="7" s="1" a="1"/>
  <c r="LD4" i="7" s="1"/>
  <c r="LD5" i="7" s="1" a="1"/>
  <c r="LD5" i="7" s="1"/>
  <c r="LD6" i="7" s="1" a="1"/>
  <c r="LD6" i="7" s="1"/>
  <c r="LE3" i="7"/>
  <c r="LE4" i="7" s="1" a="1"/>
  <c r="LE4" i="7" s="1"/>
  <c r="LF3" i="7"/>
  <c r="LG3" i="7"/>
  <c r="LG4" i="7" s="1" a="1"/>
  <c r="LG4" i="7" s="1"/>
  <c r="LG5" i="7" s="1" a="1"/>
  <c r="LG5" i="7" s="1"/>
  <c r="LG6" i="7" s="1" a="1"/>
  <c r="LG6" i="7" s="1"/>
  <c r="LG7" i="7" s="1" a="1"/>
  <c r="LG7" i="7" s="1"/>
  <c r="LH3" i="7"/>
  <c r="LH4" i="7" s="1" a="1"/>
  <c r="LH4" i="7" s="1"/>
  <c r="LH5" i="7" s="1" a="1"/>
  <c r="LH5" i="7" s="1"/>
  <c r="LI3" i="7"/>
  <c r="LI4" i="7" s="1" a="1"/>
  <c r="LI4" i="7" s="1"/>
  <c r="LJ3" i="7"/>
  <c r="LK3" i="7"/>
  <c r="LK4" i="7" s="1" a="1"/>
  <c r="LK4" i="7" s="1"/>
  <c r="LK5" i="7" s="1" a="1"/>
  <c r="LK5" i="7" s="1"/>
  <c r="LK6" i="7" s="1" a="1"/>
  <c r="LK6" i="7" s="1"/>
  <c r="LK7" i="7" s="1" a="1"/>
  <c r="LK7" i="7" s="1"/>
  <c r="LL3" i="7"/>
  <c r="LL4" i="7" s="1" a="1"/>
  <c r="LL4" i="7" s="1"/>
  <c r="LL5" i="7" s="1" a="1"/>
  <c r="LL5" i="7" s="1"/>
  <c r="LM3" i="7"/>
  <c r="LM4" i="7" s="1" a="1"/>
  <c r="LM4" i="7" s="1"/>
  <c r="LN3" i="7"/>
  <c r="LO3" i="7"/>
  <c r="LO4" i="7" s="1" a="1"/>
  <c r="LO4" i="7" s="1"/>
  <c r="LO5" i="7" s="1" a="1"/>
  <c r="LO5" i="7" s="1"/>
  <c r="LO6" i="7" s="1" a="1"/>
  <c r="LO6" i="7" s="1"/>
  <c r="LO7" i="7" s="1" a="1"/>
  <c r="LO7" i="7" s="1"/>
  <c r="LP3" i="7"/>
  <c r="LP4" i="7" s="1" a="1"/>
  <c r="LP4" i="7" s="1"/>
  <c r="LQ3" i="7"/>
  <c r="LQ4" i="7" s="1" a="1"/>
  <c r="LQ4" i="7" s="1"/>
  <c r="LR3" i="7"/>
  <c r="LS3" i="7"/>
  <c r="LS4" i="7" s="1" a="1"/>
  <c r="LS4" i="7" s="1"/>
  <c r="LS5" i="7" s="1" a="1"/>
  <c r="LS5" i="7" s="1"/>
  <c r="LT3" i="7"/>
  <c r="LT4" i="7" s="1" a="1"/>
  <c r="LT4" i="7" s="1"/>
  <c r="LU3" i="7"/>
  <c r="LU4" i="7" s="1" a="1"/>
  <c r="LU4" i="7" s="1"/>
  <c r="LV3" i="7"/>
  <c r="LW3" i="7"/>
  <c r="LW4" i="7" s="1" a="1"/>
  <c r="LW4" i="7" s="1"/>
  <c r="LW5" i="7" s="1" a="1"/>
  <c r="LW5" i="7" s="1"/>
  <c r="LX3" i="7"/>
  <c r="LX4" i="7" s="1" a="1"/>
  <c r="LX4" i="7" s="1"/>
  <c r="LX5" i="7" s="1" a="1"/>
  <c r="LX5" i="7" s="1"/>
  <c r="LX6" i="7" s="1" a="1"/>
  <c r="LX6" i="7" s="1"/>
  <c r="LY3" i="7"/>
  <c r="LY4" i="7" s="1" a="1"/>
  <c r="LY4" i="7" s="1"/>
  <c r="LZ3" i="7"/>
  <c r="MA3" i="7"/>
  <c r="MA4" i="7" s="1" a="1"/>
  <c r="MA4" i="7" s="1"/>
  <c r="MA5" i="7" s="1" a="1"/>
  <c r="MA5" i="7" s="1"/>
  <c r="MB3" i="7"/>
  <c r="MB4" i="7" s="1" a="1"/>
  <c r="MB4" i="7" s="1"/>
  <c r="MB5" i="7" s="1" a="1"/>
  <c r="MB5" i="7" s="1"/>
  <c r="MC3" i="7"/>
  <c r="MC4" i="7" s="1" a="1"/>
  <c r="MC4" i="7" s="1"/>
  <c r="MD3" i="7"/>
  <c r="ME3" i="7"/>
  <c r="ME4" i="7" s="1" a="1"/>
  <c r="ME4" i="7" s="1"/>
  <c r="ME5" i="7" s="1" a="1"/>
  <c r="ME5" i="7" s="1"/>
  <c r="MF3" i="7"/>
  <c r="MF4" i="7" s="1" a="1"/>
  <c r="MF4" i="7" s="1"/>
  <c r="MF5" i="7" s="1" a="1"/>
  <c r="MF5" i="7" s="1"/>
  <c r="MG3" i="7"/>
  <c r="MG4" i="7" s="1" a="1"/>
  <c r="MG4" i="7" s="1"/>
  <c r="MH3" i="7"/>
  <c r="MI3" i="7"/>
  <c r="MI4" i="7" s="1" a="1"/>
  <c r="MI4" i="7" s="1"/>
  <c r="MI5" i="7" s="1" a="1"/>
  <c r="MI5" i="7" s="1"/>
  <c r="MJ3" i="7"/>
  <c r="MJ4" i="7" s="1" a="1"/>
  <c r="MJ4" i="7" s="1"/>
  <c r="MJ5" i="7" s="1" a="1"/>
  <c r="MJ5" i="7" s="1"/>
  <c r="MJ6" i="7" s="1" a="1"/>
  <c r="MJ6" i="7" s="1"/>
  <c r="MK3" i="7"/>
  <c r="MK4" i="7" s="1" a="1"/>
  <c r="MK4" i="7" s="1"/>
  <c r="ML3" i="7"/>
  <c r="MM3" i="7"/>
  <c r="MM4" i="7" s="1" a="1"/>
  <c r="MM4" i="7" s="1"/>
  <c r="MM5" i="7" s="1" a="1"/>
  <c r="MM5" i="7" s="1"/>
  <c r="MM6" i="7" s="1" a="1"/>
  <c r="MM6" i="7" s="1"/>
  <c r="MM7" i="7" s="1" a="1"/>
  <c r="MM7" i="7" s="1"/>
  <c r="MN3" i="7"/>
  <c r="MN4" i="7" s="1" a="1"/>
  <c r="MN4" i="7" s="1"/>
  <c r="MN5" i="7" s="1" a="1"/>
  <c r="MN5" i="7" s="1"/>
  <c r="MN6" i="7" s="1" a="1"/>
  <c r="MN6" i="7" s="1"/>
  <c r="MN7" i="7" s="1" a="1"/>
  <c r="MN7" i="7" s="1"/>
  <c r="MO3" i="7"/>
  <c r="MO4" i="7" s="1" a="1"/>
  <c r="MO4" i="7" s="1"/>
  <c r="MP3" i="7"/>
  <c r="MQ3" i="7"/>
  <c r="MQ4" i="7" s="1" a="1"/>
  <c r="MQ4" i="7" s="1"/>
  <c r="MQ5" i="7" s="1" a="1"/>
  <c r="MQ5" i="7" s="1"/>
  <c r="MR3" i="7"/>
  <c r="MR4" i="7" s="1" a="1"/>
  <c r="MR4" i="7" s="1"/>
  <c r="MS3" i="7"/>
  <c r="MS4" i="7" s="1" a="1"/>
  <c r="MS4" i="7" s="1"/>
  <c r="MT3" i="7"/>
  <c r="MU3" i="7"/>
  <c r="MU4" i="7" s="1" a="1"/>
  <c r="MU4" i="7" s="1"/>
  <c r="MU5" i="7" s="1" a="1"/>
  <c r="MU5" i="7" s="1"/>
  <c r="MU6" i="7" s="1" a="1"/>
  <c r="MU6" i="7" s="1"/>
  <c r="MV3" i="7"/>
  <c r="MV4" i="7" s="1" a="1"/>
  <c r="MV4" i="7" s="1"/>
  <c r="MW3" i="7"/>
  <c r="MW4" i="7" s="1" a="1"/>
  <c r="MW4" i="7" s="1"/>
  <c r="MX3" i="7"/>
  <c r="MY3" i="7"/>
  <c r="MY4" i="7" s="1" a="1"/>
  <c r="MY4" i="7" s="1"/>
  <c r="MY5" i="7" s="1" a="1"/>
  <c r="MY5" i="7" s="1"/>
  <c r="MZ3" i="7"/>
  <c r="MZ4" i="7" s="1" a="1"/>
  <c r="MZ4" i="7" s="1"/>
  <c r="NA3" i="7"/>
  <c r="NA4" i="7" s="1" a="1"/>
  <c r="NA4" i="7" s="1"/>
  <c r="NB3" i="7"/>
  <c r="NC3" i="7"/>
  <c r="NC4" i="7" s="1" a="1"/>
  <c r="NC4" i="7" s="1"/>
  <c r="NC5" i="7" s="1" a="1"/>
  <c r="NC5" i="7" s="1"/>
  <c r="ND3" i="7"/>
  <c r="ND4" i="7" s="1" a="1"/>
  <c r="ND4" i="7" s="1"/>
  <c r="ND5" i="7" s="1" a="1"/>
  <c r="ND5" i="7" s="1"/>
  <c r="NE3" i="7"/>
  <c r="NE4" i="7" s="1" a="1"/>
  <c r="NE4" i="7" s="1"/>
  <c r="NF3" i="7"/>
  <c r="NG3" i="7"/>
  <c r="NG4" i="7" s="1" a="1"/>
  <c r="NG4" i="7" s="1"/>
  <c r="NG5" i="7" s="1" a="1"/>
  <c r="NG5" i="7" s="1"/>
  <c r="NH3" i="7"/>
  <c r="NH4" i="7" s="1" a="1"/>
  <c r="NH4" i="7" s="1"/>
  <c r="NH5" i="7" s="1" a="1"/>
  <c r="NH5" i="7" s="1"/>
  <c r="NI3" i="7"/>
  <c r="NI4" i="7" s="1" a="1"/>
  <c r="NI4" i="7" s="1"/>
  <c r="NJ3" i="7"/>
  <c r="NK3" i="7"/>
  <c r="NK4" i="7" s="1" a="1"/>
  <c r="NK4" i="7" s="1"/>
  <c r="NK5" i="7" s="1" a="1"/>
  <c r="NK5" i="7" s="1"/>
  <c r="NK6" i="7" s="1" a="1"/>
  <c r="NK6" i="7" s="1"/>
  <c r="NK7" i="7" s="1" a="1"/>
  <c r="NK7" i="7" s="1"/>
  <c r="NL3" i="7"/>
  <c r="NL4" i="7" s="1" a="1"/>
  <c r="NL4" i="7" s="1"/>
  <c r="NL5" i="7" s="1" a="1"/>
  <c r="NL5" i="7" s="1"/>
  <c r="NL6" i="7" s="1" a="1"/>
  <c r="NL6" i="7" s="1"/>
  <c r="NM3" i="7"/>
  <c r="NM4" i="7" s="1" a="1"/>
  <c r="NM4" i="7" s="1"/>
  <c r="NN3" i="7"/>
  <c r="NO3" i="7"/>
  <c r="NO4" i="7" s="1" a="1"/>
  <c r="NO4" i="7" s="1"/>
  <c r="NO5" i="7" s="1" a="1"/>
  <c r="NO5" i="7" s="1"/>
  <c r="NP3" i="7"/>
  <c r="NP4" i="7" s="1" a="1"/>
  <c r="NP4" i="7" s="1"/>
  <c r="NP5" i="7" s="1" a="1"/>
  <c r="NP5" i="7" s="1"/>
  <c r="NQ3" i="7"/>
  <c r="NQ4" i="7" s="1" a="1"/>
  <c r="NQ4" i="7" s="1"/>
  <c r="NQ5" i="7" s="1" a="1"/>
  <c r="NQ5" i="7" s="1"/>
  <c r="NR3" i="7"/>
  <c r="NS3" i="7"/>
  <c r="NS4" i="7" s="1" a="1"/>
  <c r="NS4" i="7" s="1"/>
  <c r="NS5" i="7" s="1" a="1"/>
  <c r="NS5" i="7" s="1"/>
  <c r="NT3" i="7"/>
  <c r="NT4" i="7" s="1" a="1"/>
  <c r="NT4" i="7" s="1"/>
  <c r="NT5" i="7" s="1" a="1"/>
  <c r="NT5" i="7" s="1"/>
  <c r="NU3" i="7"/>
  <c r="NU4" i="7" s="1" a="1"/>
  <c r="NU4" i="7" s="1"/>
  <c r="NV3" i="7"/>
  <c r="NW3" i="7"/>
  <c r="NW4" i="7" s="1" a="1"/>
  <c r="NW4" i="7" s="1"/>
  <c r="NW5" i="7" s="1" a="1"/>
  <c r="NW5" i="7" s="1"/>
  <c r="NW6" i="7" s="1" a="1"/>
  <c r="NW6" i="7" s="1"/>
  <c r="NX3" i="7"/>
  <c r="NX4" i="7" s="1" a="1"/>
  <c r="NX4" i="7" s="1"/>
  <c r="NX5" i="7" s="1" a="1"/>
  <c r="NX5" i="7" s="1"/>
  <c r="NY3" i="7"/>
  <c r="NY4" i="7" s="1" a="1"/>
  <c r="NY4" i="7" s="1"/>
  <c r="NZ3" i="7"/>
  <c r="OA3" i="7"/>
  <c r="OA4" i="7" s="1" a="1"/>
  <c r="OA4" i="7" s="1"/>
  <c r="OA5" i="7" s="1" a="1"/>
  <c r="OA5" i="7" s="1"/>
  <c r="OB3" i="7"/>
  <c r="OB4" i="7" s="1" a="1"/>
  <c r="OB4" i="7" s="1"/>
  <c r="OB5" i="7" s="1" a="1"/>
  <c r="OB5" i="7" s="1"/>
  <c r="OC3" i="7"/>
  <c r="OC4" i="7" s="1" a="1"/>
  <c r="OC4" i="7" s="1"/>
  <c r="OD3" i="7"/>
  <c r="OE3" i="7"/>
  <c r="OE4" i="7" s="1" a="1"/>
  <c r="OE4" i="7" s="1"/>
  <c r="OE5" i="7" s="1" a="1"/>
  <c r="OE5" i="7" s="1"/>
  <c r="OF3" i="7"/>
  <c r="OF4" i="7" s="1" a="1"/>
  <c r="OF4" i="7" s="1"/>
  <c r="OF5" i="7" s="1" a="1"/>
  <c r="OF5" i="7" s="1"/>
  <c r="OG3" i="7"/>
  <c r="OG4" i="7" s="1" a="1"/>
  <c r="OG4" i="7" s="1"/>
  <c r="OH3" i="7"/>
  <c r="OI3" i="7"/>
  <c r="OI4" i="7" s="1" a="1"/>
  <c r="OI4" i="7" s="1"/>
  <c r="OI5" i="7" s="1" a="1"/>
  <c r="OI5" i="7" s="1"/>
  <c r="OJ3" i="7"/>
  <c r="OJ4" i="7" s="1" a="1"/>
  <c r="OJ4" i="7" s="1"/>
  <c r="OK3" i="7"/>
  <c r="OK4" i="7" s="1" a="1"/>
  <c r="OK4" i="7" s="1"/>
  <c r="OL3" i="7"/>
  <c r="OM3" i="7"/>
  <c r="OM4" i="7" s="1" a="1"/>
  <c r="OM4" i="7" s="1"/>
  <c r="OM5" i="7" s="1" a="1"/>
  <c r="OM5" i="7" s="1"/>
  <c r="OM6" i="7" s="1" a="1"/>
  <c r="OM6" i="7" s="1"/>
  <c r="ON3" i="7"/>
  <c r="ON4" i="7" s="1" a="1"/>
  <c r="ON4" i="7" s="1"/>
  <c r="OO3" i="7"/>
  <c r="OO4" i="7" s="1" a="1"/>
  <c r="OO4" i="7" s="1"/>
  <c r="OO5" i="7" s="1" a="1"/>
  <c r="OO5" i="7" s="1"/>
  <c r="OO6" i="7" s="1" a="1"/>
  <c r="OO6" i="7" s="1"/>
  <c r="OO7" i="7" s="1" a="1"/>
  <c r="OO7" i="7" s="1"/>
  <c r="OO8" i="7" s="1" a="1"/>
  <c r="OO8" i="7" s="1"/>
  <c r="OO9" i="7" s="1" a="1"/>
  <c r="OO9" i="7" s="1"/>
  <c r="OO10" i="7" s="1" a="1"/>
  <c r="OO10" i="7" s="1"/>
  <c r="OP3" i="7"/>
  <c r="OQ3" i="7"/>
  <c r="OQ4" i="7" s="1" a="1"/>
  <c r="OQ4" i="7" s="1"/>
  <c r="OQ5" i="7" s="1" a="1"/>
  <c r="OQ5" i="7" s="1"/>
  <c r="OQ6" i="7" s="1" a="1"/>
  <c r="OQ6" i="7" s="1"/>
  <c r="OR3" i="7"/>
  <c r="OR4" i="7" s="1" a="1"/>
  <c r="OR4" i="7" s="1"/>
  <c r="OR5" i="7" s="1" a="1"/>
  <c r="OR5" i="7" s="1"/>
  <c r="OR6" i="7" s="1" a="1"/>
  <c r="OR6" i="7" s="1"/>
  <c r="OS3" i="7"/>
  <c r="OS4" i="7" s="1" a="1"/>
  <c r="OS4" i="7" s="1"/>
  <c r="OT3" i="7"/>
  <c r="OU3" i="7"/>
  <c r="OU4" i="7" s="1" a="1"/>
  <c r="OU4" i="7" s="1"/>
  <c r="OU5" i="7" s="1" a="1"/>
  <c r="OU5" i="7" s="1"/>
  <c r="OU6" i="7" s="1" a="1"/>
  <c r="OU6" i="7" s="1"/>
  <c r="OV3" i="7"/>
  <c r="OV4" i="7" s="1" a="1"/>
  <c r="OV4" i="7" s="1"/>
  <c r="OV5" i="7" s="1" a="1"/>
  <c r="OV5" i="7" s="1"/>
  <c r="OV6" i="7" s="1" a="1"/>
  <c r="OV6" i="7" s="1"/>
  <c r="OV7" i="7" s="1" a="1"/>
  <c r="OV7" i="7" s="1"/>
  <c r="OW3" i="7"/>
  <c r="OW4" i="7" s="1" a="1"/>
  <c r="OW4" i="7" s="1"/>
  <c r="OX3" i="7"/>
  <c r="OY3" i="7"/>
  <c r="OY4" i="7" s="1" a="1"/>
  <c r="OY4" i="7" s="1"/>
  <c r="OY5" i="7" s="1" a="1"/>
  <c r="OY5" i="7" s="1"/>
  <c r="OZ3" i="7"/>
  <c r="OZ4" i="7" s="1" a="1"/>
  <c r="OZ4" i="7" s="1"/>
  <c r="OZ5" i="7" s="1" a="1"/>
  <c r="OZ5" i="7" s="1"/>
  <c r="OZ6" i="7" s="1" a="1"/>
  <c r="OZ6" i="7" s="1"/>
  <c r="PA3" i="7"/>
  <c r="PA4" i="7" s="1" a="1"/>
  <c r="PA4" i="7" s="1"/>
  <c r="PB3" i="7"/>
  <c r="PC3" i="7"/>
  <c r="PC4" i="7" s="1" a="1"/>
  <c r="PC4" i="7" s="1"/>
  <c r="PC5" i="7" s="1" a="1"/>
  <c r="PC5" i="7" s="1"/>
  <c r="PC6" i="7" s="1" a="1"/>
  <c r="PC6" i="7" s="1"/>
  <c r="PD3" i="7"/>
  <c r="PD4" i="7" s="1" a="1"/>
  <c r="PD4" i="7" s="1"/>
  <c r="PD5" i="7" s="1" a="1"/>
  <c r="PD5" i="7" s="1"/>
  <c r="PD6" i="7" s="1" a="1"/>
  <c r="PD6" i="7" s="1"/>
  <c r="PD7" i="7" s="1" a="1"/>
  <c r="PD7" i="7" s="1"/>
  <c r="PD8" i="7" s="1" a="1"/>
  <c r="PD8" i="7" s="1"/>
  <c r="PD9" i="7" s="1" a="1"/>
  <c r="PD9" i="7" s="1"/>
  <c r="PE3" i="7"/>
  <c r="PE4" i="7" s="1" a="1"/>
  <c r="PE4" i="7" s="1"/>
  <c r="PF3" i="7"/>
  <c r="PG3" i="7"/>
  <c r="PG4" i="7" s="1" a="1"/>
  <c r="PG4" i="7" s="1"/>
  <c r="PG5" i="7" s="1" a="1"/>
  <c r="PG5" i="7" s="1"/>
  <c r="PG6" i="7" s="1" a="1"/>
  <c r="PG6" i="7" s="1"/>
  <c r="PG7" i="7" s="1" a="1"/>
  <c r="PG7" i="7" s="1"/>
  <c r="PH3" i="7"/>
  <c r="PH4" i="7" s="1" a="1"/>
  <c r="PH4" i="7" s="1"/>
  <c r="PH5" i="7" s="1" a="1"/>
  <c r="PH5" i="7" s="1"/>
  <c r="PH6" i="7" s="1" a="1"/>
  <c r="PH6" i="7" s="1"/>
  <c r="PH7" i="7" s="1" a="1"/>
  <c r="PH7" i="7" s="1"/>
  <c r="PI3" i="7"/>
  <c r="PI4" i="7" s="1" a="1"/>
  <c r="PI4" i="7" s="1"/>
  <c r="PJ3" i="7"/>
  <c r="PK3" i="7"/>
  <c r="PK4" i="7" s="1" a="1"/>
  <c r="PK4" i="7" s="1"/>
  <c r="PK5" i="7" s="1" a="1"/>
  <c r="PK5" i="7" s="1"/>
  <c r="PK6" i="7" s="1" a="1"/>
  <c r="PK6" i="7" s="1"/>
  <c r="PL3" i="7"/>
  <c r="PL4" i="7" s="1" a="1"/>
  <c r="PL4" i="7" s="1"/>
  <c r="PL5" i="7" s="1" a="1"/>
  <c r="PL5" i="7" s="1"/>
  <c r="PL6" i="7" s="1" a="1"/>
  <c r="PL6" i="7" s="1"/>
  <c r="PL7" i="7" s="1" a="1"/>
  <c r="PL7" i="7" s="1"/>
  <c r="PL8" i="7" s="1" a="1"/>
  <c r="PL8" i="7" s="1"/>
  <c r="PL9" i="7" s="1" a="1"/>
  <c r="PL9" i="7" s="1"/>
  <c r="PM3" i="7"/>
  <c r="PM4" i="7" s="1" a="1"/>
  <c r="PM4" i="7" s="1"/>
  <c r="PN3" i="7"/>
  <c r="PO3" i="7"/>
  <c r="PO4" i="7" s="1" a="1"/>
  <c r="PO4" i="7" s="1"/>
  <c r="PO5" i="7" s="1" a="1"/>
  <c r="PO5" i="7" s="1"/>
  <c r="PO6" i="7" s="1" a="1"/>
  <c r="PO6" i="7" s="1"/>
  <c r="PP3" i="7"/>
  <c r="PP4" i="7" s="1" a="1"/>
  <c r="PP4" i="7" s="1"/>
  <c r="PP5" i="7" s="1" a="1"/>
  <c r="PP5" i="7" s="1"/>
  <c r="PP6" i="7" s="1" a="1"/>
  <c r="PP6" i="7" s="1"/>
  <c r="PQ3" i="7"/>
  <c r="PQ4" i="7" s="1" a="1"/>
  <c r="PQ4" i="7" s="1"/>
  <c r="PR3" i="7"/>
  <c r="PS3" i="7"/>
  <c r="PS4" i="7" s="1" a="1"/>
  <c r="PS4" i="7" s="1"/>
  <c r="PS5" i="7" s="1" a="1"/>
  <c r="PS5" i="7" s="1"/>
  <c r="PS6" i="7" s="1" a="1"/>
  <c r="PS6" i="7" s="1"/>
  <c r="PS7" i="7" s="1" a="1"/>
  <c r="PS7" i="7" s="1"/>
  <c r="PT3" i="7"/>
  <c r="PT4" i="7" s="1" a="1"/>
  <c r="PT4" i="7" s="1"/>
  <c r="PT5" i="7" s="1" a="1"/>
  <c r="PT5" i="7" s="1"/>
  <c r="PT6" i="7" s="1" a="1"/>
  <c r="PT6" i="7" s="1"/>
  <c r="PT7" i="7" s="1" a="1"/>
  <c r="PT7" i="7" s="1"/>
  <c r="PU3" i="7"/>
  <c r="PU4" i="7" s="1" a="1"/>
  <c r="PU4" i="7" s="1"/>
  <c r="PV3" i="7"/>
  <c r="PW3" i="7"/>
  <c r="PW4" i="7" s="1" a="1"/>
  <c r="PW4" i="7" s="1"/>
  <c r="PW5" i="7" s="1" a="1"/>
  <c r="PW5" i="7" s="1"/>
  <c r="PW6" i="7" s="1" a="1"/>
  <c r="PW6" i="7" s="1"/>
  <c r="PX3" i="7"/>
  <c r="PX4" i="7" s="1" a="1"/>
  <c r="PX4" i="7" s="1"/>
  <c r="PX5" i="7" s="1" a="1"/>
  <c r="PX5" i="7" s="1"/>
  <c r="PX6" i="7" s="1" a="1"/>
  <c r="PX6" i="7" s="1"/>
  <c r="PY3" i="7"/>
  <c r="PY4" i="7" s="1" a="1"/>
  <c r="PY4" i="7" s="1"/>
  <c r="PY5" i="7" s="1" a="1"/>
  <c r="PY5" i="7" s="1"/>
  <c r="PZ3" i="7"/>
  <c r="QA3" i="7"/>
  <c r="QA4" i="7" s="1" a="1"/>
  <c r="QA4" i="7" s="1"/>
  <c r="QA5" i="7" s="1" a="1"/>
  <c r="QA5" i="7" s="1"/>
  <c r="QA6" i="7" s="1" a="1"/>
  <c r="QA6" i="7" s="1"/>
  <c r="QA7" i="7" s="1" a="1"/>
  <c r="QA7" i="7" s="1"/>
  <c r="QA8" i="7" s="1" a="1"/>
  <c r="QA8" i="7" s="1"/>
  <c r="QB3" i="7"/>
  <c r="QB4" i="7" s="1" a="1"/>
  <c r="QB4" i="7" s="1"/>
  <c r="QC3" i="7"/>
  <c r="QC4" i="7" s="1" a="1"/>
  <c r="QC4" i="7" s="1"/>
  <c r="QD3" i="7"/>
  <c r="QE3" i="7"/>
  <c r="QE4" i="7" s="1" a="1"/>
  <c r="QE4" i="7" s="1"/>
  <c r="QE5" i="7" s="1" a="1"/>
  <c r="QE5" i="7" s="1"/>
  <c r="QF3" i="7"/>
  <c r="QF4" i="7" s="1" a="1"/>
  <c r="QF4" i="7" s="1"/>
  <c r="QF5" i="7" s="1" a="1"/>
  <c r="QF5" i="7" s="1"/>
  <c r="QF6" i="7" s="1" a="1"/>
  <c r="QF6" i="7" s="1"/>
  <c r="QF7" i="7" s="1" a="1"/>
  <c r="QF7" i="7" s="1"/>
  <c r="QG3" i="7"/>
  <c r="QG4" i="7" s="1" a="1"/>
  <c r="QG4" i="7" s="1"/>
  <c r="QH3" i="7"/>
  <c r="QI3" i="7"/>
  <c r="QI4" i="7" s="1" a="1"/>
  <c r="QI4" i="7" s="1"/>
  <c r="QI5" i="7" s="1" a="1"/>
  <c r="QI5" i="7" s="1"/>
  <c r="QI6" i="7" s="1" a="1"/>
  <c r="QI6" i="7" s="1"/>
  <c r="QJ3" i="7"/>
  <c r="QJ4" i="7" s="1" a="1"/>
  <c r="QJ4" i="7" s="1"/>
  <c r="QJ5" i="7" s="1" a="1"/>
  <c r="QJ5" i="7" s="1"/>
  <c r="QJ6" i="7" s="1" a="1"/>
  <c r="QJ6" i="7" s="1"/>
  <c r="QJ7" i="7" s="1" a="1"/>
  <c r="QJ7" i="7" s="1"/>
  <c r="QJ8" i="7" s="1" a="1"/>
  <c r="QJ8" i="7" s="1"/>
  <c r="QJ9" i="7" s="1" a="1"/>
  <c r="QJ9" i="7" s="1"/>
  <c r="QK3" i="7"/>
  <c r="QK4" i="7" s="1" a="1"/>
  <c r="QK4" i="7" s="1"/>
  <c r="QK5" i="7" s="1" a="1"/>
  <c r="QK5" i="7" s="1"/>
  <c r="QK6" i="7" s="1" a="1"/>
  <c r="QK6" i="7" s="1"/>
  <c r="QK7" i="7" s="1" a="1"/>
  <c r="QK7" i="7" s="1"/>
  <c r="QL3" i="7"/>
  <c r="QM3" i="7"/>
  <c r="QM4" i="7" s="1" a="1"/>
  <c r="QM4" i="7" s="1"/>
  <c r="QM5" i="7" s="1" a="1"/>
  <c r="QM5" i="7" s="1"/>
  <c r="QM6" i="7" s="1" a="1"/>
  <c r="QM6" i="7" s="1"/>
  <c r="QM7" i="7" s="1" a="1"/>
  <c r="QM7" i="7" s="1"/>
  <c r="QN3" i="7"/>
  <c r="QN4" i="7" s="1" a="1"/>
  <c r="QN4" i="7" s="1"/>
  <c r="QN5" i="7" s="1" a="1"/>
  <c r="QN5" i="7" s="1"/>
  <c r="QN6" i="7" s="1" a="1"/>
  <c r="QN6" i="7" s="1"/>
  <c r="QN7" i="7" s="1" a="1"/>
  <c r="QN7" i="7" s="1"/>
  <c r="QO3" i="7"/>
  <c r="QO4" i="7" s="1" a="1"/>
  <c r="QO4" i="7" s="1"/>
  <c r="QP3" i="7"/>
  <c r="QQ3" i="7"/>
  <c r="QQ4" i="7" s="1" a="1"/>
  <c r="QQ4" i="7" s="1"/>
  <c r="QQ5" i="7" s="1" a="1"/>
  <c r="QQ5" i="7" s="1"/>
  <c r="QQ6" i="7" s="1" a="1"/>
  <c r="QQ6" i="7" s="1"/>
  <c r="QR3" i="7"/>
  <c r="QR4" i="7" s="1" a="1"/>
  <c r="QR4" i="7" s="1"/>
  <c r="QR5" i="7" s="1" a="1"/>
  <c r="QR5" i="7" s="1"/>
  <c r="QS3" i="7"/>
  <c r="QS4" i="7" s="1" a="1"/>
  <c r="QS4" i="7" s="1"/>
  <c r="QT3" i="7"/>
  <c r="QU3" i="7"/>
  <c r="QU4" i="7" s="1" a="1"/>
  <c r="QU4" i="7" s="1"/>
  <c r="QU5" i="7" s="1" a="1"/>
  <c r="QU5" i="7" s="1"/>
  <c r="QU6" i="7" s="1" a="1"/>
  <c r="QU6" i="7" s="1"/>
  <c r="QU7" i="7" s="1" a="1"/>
  <c r="QU7" i="7" s="1"/>
  <c r="QV3" i="7"/>
  <c r="QV4" i="7" s="1" a="1"/>
  <c r="QV4" i="7" s="1"/>
  <c r="QV5" i="7" s="1" a="1"/>
  <c r="QV5" i="7" s="1"/>
  <c r="QW3" i="7"/>
  <c r="QW4" i="7" s="1" a="1"/>
  <c r="QW4" i="7" s="1"/>
  <c r="QX3" i="7"/>
  <c r="QY3" i="7"/>
  <c r="QY4" i="7" s="1" a="1"/>
  <c r="QY4" i="7" s="1"/>
  <c r="QY5" i="7" s="1" a="1"/>
  <c r="QY5" i="7" s="1"/>
  <c r="QY6" i="7" s="1" a="1"/>
  <c r="QY6" i="7" s="1"/>
  <c r="QZ3" i="7"/>
  <c r="QZ4" i="7" s="1" a="1"/>
  <c r="QZ4" i="7" s="1"/>
  <c r="QZ5" i="7" s="1" a="1"/>
  <c r="QZ5" i="7" s="1"/>
  <c r="RA3" i="7"/>
  <c r="RA4" i="7" s="1" a="1"/>
  <c r="RA4" i="7" s="1"/>
  <c r="RB3" i="7"/>
  <c r="RC3" i="7"/>
  <c r="RC4" i="7" s="1" a="1"/>
  <c r="RC4" i="7" s="1"/>
  <c r="RC5" i="7" s="1" a="1"/>
  <c r="RC5" i="7" s="1"/>
  <c r="RD3" i="7"/>
  <c r="RD4" i="7" s="1" a="1"/>
  <c r="RD4" i="7" s="1"/>
  <c r="RD5" i="7" s="1" a="1"/>
  <c r="RD5" i="7" s="1"/>
  <c r="RE3" i="7"/>
  <c r="RE4" i="7" s="1" a="1"/>
  <c r="RE4" i="7" s="1"/>
  <c r="RE5" i="7" s="1" a="1"/>
  <c r="RE5" i="7" s="1"/>
  <c r="RF3" i="7"/>
  <c r="RG3" i="7"/>
  <c r="RG4" i="7" s="1" a="1"/>
  <c r="RG4" i="7" s="1"/>
  <c r="RG5" i="7" s="1" a="1"/>
  <c r="RG5" i="7" s="1"/>
  <c r="RG6" i="7" s="1" a="1"/>
  <c r="RG6" i="7" s="1"/>
  <c r="RH3" i="7"/>
  <c r="RH4" i="7" s="1" a="1"/>
  <c r="RH4" i="7" s="1"/>
  <c r="RH5" i="7" s="1" a="1"/>
  <c r="RH5" i="7" s="1"/>
  <c r="RI3" i="7"/>
  <c r="RI4" i="7" s="1" a="1"/>
  <c r="RI4" i="7" s="1"/>
  <c r="RJ3" i="7"/>
  <c r="RK3" i="7"/>
  <c r="RK4" i="7" s="1" a="1"/>
  <c r="RK4" i="7" s="1"/>
  <c r="RK5" i="7" s="1" a="1"/>
  <c r="RK5" i="7" s="1"/>
  <c r="RL3" i="7"/>
  <c r="RL4" i="7" s="1" a="1"/>
  <c r="RL4" i="7" s="1"/>
  <c r="RL5" i="7" s="1" a="1"/>
  <c r="RL5" i="7" s="1"/>
  <c r="RL6" i="7" s="1" a="1"/>
  <c r="RL6" i="7" s="1"/>
  <c r="RM3" i="7"/>
  <c r="RM4" i="7" s="1" a="1"/>
  <c r="RM4" i="7" s="1"/>
  <c r="RN3" i="7"/>
  <c r="RO3" i="7"/>
  <c r="RO4" i="7" s="1" a="1"/>
  <c r="RO4" i="7" s="1"/>
  <c r="RO5" i="7" s="1" a="1"/>
  <c r="RO5" i="7" s="1"/>
  <c r="RP3" i="7"/>
  <c r="RP4" i="7" s="1" a="1"/>
  <c r="RP4" i="7" s="1"/>
  <c r="RP5" i="7" s="1" a="1"/>
  <c r="RP5" i="7" s="1"/>
  <c r="RQ3" i="7"/>
  <c r="RQ4" i="7" s="1" a="1"/>
  <c r="RQ4" i="7" s="1"/>
  <c r="RR3" i="7"/>
  <c r="RS3" i="7"/>
  <c r="RS4" i="7" s="1" a="1"/>
  <c r="RS4" i="7" s="1"/>
  <c r="RS5" i="7" s="1" a="1"/>
  <c r="RS5" i="7" s="1"/>
  <c r="RT3" i="7"/>
  <c r="RT4" i="7" s="1" a="1"/>
  <c r="RT4" i="7" s="1"/>
  <c r="RT5" i="7" s="1" a="1"/>
  <c r="RT5" i="7" s="1"/>
  <c r="RU3" i="7"/>
  <c r="RU4" i="7" s="1" a="1"/>
  <c r="RU4" i="7" s="1"/>
  <c r="RV3" i="7"/>
  <c r="RW3" i="7"/>
  <c r="RW4" i="7" s="1" a="1"/>
  <c r="RW4" i="7" s="1"/>
  <c r="RW5" i="7" s="1" a="1"/>
  <c r="RW5" i="7" s="1"/>
  <c r="RX3" i="7"/>
  <c r="RX4" i="7" s="1" a="1"/>
  <c r="RX4" i="7" s="1"/>
  <c r="RX5" i="7" s="1" a="1"/>
  <c r="RX5" i="7" s="1"/>
  <c r="RY3" i="7"/>
  <c r="RY4" i="7" s="1" a="1"/>
  <c r="RY4" i="7" s="1"/>
  <c r="RZ3" i="7"/>
  <c r="SA3" i="7"/>
  <c r="SA4" i="7" s="1" a="1"/>
  <c r="SA4" i="7" s="1"/>
  <c r="SA5" i="7" s="1" a="1"/>
  <c r="SA5" i="7" s="1"/>
  <c r="SB3" i="7"/>
  <c r="SB4" i="7" s="1" a="1"/>
  <c r="SB4" i="7" s="1"/>
  <c r="SB5" i="7" s="1" a="1"/>
  <c r="SB5" i="7" s="1"/>
  <c r="SC3" i="7"/>
  <c r="SC4" i="7" s="1" a="1"/>
  <c r="SC4" i="7" s="1"/>
  <c r="SD3" i="7"/>
  <c r="SE3" i="7"/>
  <c r="SE4" i="7" s="1" a="1"/>
  <c r="SE4" i="7" s="1"/>
  <c r="SE5" i="7" s="1" a="1"/>
  <c r="SE5" i="7" s="1"/>
  <c r="SE6" i="7" s="1" a="1"/>
  <c r="SE6" i="7" s="1"/>
  <c r="SF3" i="7"/>
  <c r="SF4" i="7" s="1" a="1"/>
  <c r="SF4" i="7" s="1"/>
  <c r="SF5" i="7" s="1" a="1"/>
  <c r="SF5" i="7" s="1"/>
  <c r="SF6" i="7" s="1" a="1"/>
  <c r="SF6" i="7" s="1"/>
  <c r="SG3" i="7"/>
  <c r="SG4" i="7" s="1" a="1"/>
  <c r="SG4" i="7" s="1"/>
  <c r="SH3" i="7"/>
  <c r="SI3" i="7"/>
  <c r="SI4" i="7" s="1" a="1"/>
  <c r="SI4" i="7" s="1"/>
  <c r="SI5" i="7" s="1" a="1"/>
  <c r="SI5" i="7" s="1"/>
  <c r="SI6" i="7" s="1" a="1"/>
  <c r="SI6" i="7" s="1"/>
  <c r="SI7" i="7" s="1" a="1"/>
  <c r="SI7" i="7" s="1"/>
  <c r="SJ3" i="7"/>
  <c r="SJ4" i="7" s="1" a="1"/>
  <c r="SJ4" i="7" s="1"/>
  <c r="SJ5" i="7" s="1" a="1"/>
  <c r="SJ5" i="7" s="1"/>
  <c r="SK3" i="7"/>
  <c r="SK4" i="7" s="1" a="1"/>
  <c r="SK4" i="7" s="1"/>
  <c r="SL3" i="7"/>
  <c r="SM3" i="7"/>
  <c r="SM4" i="7" s="1" a="1"/>
  <c r="SM4" i="7" s="1"/>
  <c r="SM5" i="7" s="1" a="1"/>
  <c r="SM5" i="7" s="1"/>
  <c r="SN3" i="7"/>
  <c r="SN4" i="7" s="1" a="1"/>
  <c r="SN4" i="7" s="1"/>
  <c r="SO3" i="7"/>
  <c r="SO4" i="7" s="1" a="1"/>
  <c r="SO4" i="7" s="1"/>
  <c r="SP3" i="7"/>
  <c r="SQ3" i="7"/>
  <c r="SQ4" i="7" s="1" a="1"/>
  <c r="SQ4" i="7" s="1"/>
  <c r="SQ5" i="7" s="1" a="1"/>
  <c r="SQ5" i="7" s="1"/>
  <c r="SR3" i="7"/>
  <c r="SR4" i="7" s="1" a="1"/>
  <c r="SR4" i="7" s="1"/>
  <c r="SS3" i="7"/>
  <c r="SS4" i="7" s="1" a="1"/>
  <c r="SS4" i="7" s="1"/>
  <c r="ST3" i="7"/>
  <c r="SU3" i="7"/>
  <c r="SU4" i="7" s="1" a="1"/>
  <c r="SU4" i="7" s="1"/>
  <c r="SU5" i="7" s="1" a="1"/>
  <c r="SU5" i="7" s="1"/>
  <c r="SV3" i="7"/>
  <c r="SV4" i="7" s="1" a="1"/>
  <c r="SV4" i="7" s="1"/>
  <c r="SV5" i="7" s="1" a="1"/>
  <c r="SV5" i="7" s="1"/>
  <c r="SV6" i="7" s="1" a="1"/>
  <c r="SV6" i="7" s="1"/>
  <c r="SV7" i="7" s="1" a="1"/>
  <c r="SV7" i="7" s="1"/>
  <c r="SW3" i="7"/>
  <c r="SW4" i="7" s="1" a="1"/>
  <c r="SW4" i="7" s="1"/>
  <c r="SX3" i="7"/>
  <c r="SY3" i="7"/>
  <c r="SY4" i="7" s="1" a="1"/>
  <c r="SY4" i="7" s="1"/>
  <c r="SY5" i="7" s="1" a="1"/>
  <c r="SY5" i="7" s="1"/>
  <c r="SZ3" i="7"/>
  <c r="SZ4" i="7" s="1" a="1"/>
  <c r="SZ4" i="7" s="1"/>
  <c r="SZ5" i="7" s="1" a="1"/>
  <c r="SZ5" i="7" s="1"/>
  <c r="SZ6" i="7" s="1" a="1"/>
  <c r="SZ6" i="7" s="1"/>
  <c r="TA3" i="7"/>
  <c r="TA4" i="7" s="1" a="1"/>
  <c r="TA4" i="7" s="1"/>
  <c r="TB3" i="7"/>
  <c r="TC3" i="7"/>
  <c r="TC4" i="7" s="1" a="1"/>
  <c r="TC4" i="7" s="1"/>
  <c r="TC5" i="7" s="1" a="1"/>
  <c r="TC5" i="7" s="1"/>
  <c r="TC6" i="7" s="1" a="1"/>
  <c r="TC6" i="7" s="1"/>
  <c r="TD3" i="7"/>
  <c r="TD4" i="7" s="1" a="1"/>
  <c r="TD4" i="7" s="1"/>
  <c r="TD5" i="7" s="1" a="1"/>
  <c r="TD5" i="7" s="1"/>
  <c r="TE3" i="7"/>
  <c r="TE4" i="7" s="1" a="1"/>
  <c r="TE4" i="7" s="1"/>
  <c r="TF3" i="7"/>
  <c r="TG3" i="7"/>
  <c r="TG4" i="7" s="1" a="1"/>
  <c r="TG4" i="7" s="1"/>
  <c r="TG5" i="7" s="1" a="1"/>
  <c r="TG5" i="7" s="1"/>
  <c r="TH3" i="7"/>
  <c r="TH4" i="7" s="1" a="1"/>
  <c r="TH4" i="7" s="1"/>
  <c r="TH5" i="7" s="1" a="1"/>
  <c r="TH5" i="7" s="1"/>
  <c r="TH6" i="7" s="1" a="1"/>
  <c r="TH6" i="7" s="1"/>
  <c r="TI3" i="7"/>
  <c r="TI4" i="7" s="1" a="1"/>
  <c r="TI4" i="7" s="1"/>
  <c r="TJ3" i="7"/>
  <c r="TK3" i="7"/>
  <c r="TK4" i="7" s="1" a="1"/>
  <c r="TK4" i="7" s="1"/>
  <c r="TK5" i="7" s="1" a="1"/>
  <c r="TK5" i="7" s="1"/>
  <c r="TL3" i="7"/>
  <c r="TL4" i="7" s="1" a="1"/>
  <c r="TL4" i="7" s="1"/>
  <c r="TM3" i="7"/>
  <c r="TM4" i="7" s="1" a="1"/>
  <c r="TM4" i="7" s="1"/>
  <c r="TN3" i="7"/>
  <c r="TO3" i="7"/>
  <c r="TO4" i="7" s="1" a="1"/>
  <c r="TO4" i="7" s="1"/>
  <c r="TO5" i="7" s="1" a="1"/>
  <c r="TO5" i="7" s="1"/>
  <c r="TO6" i="7" s="1" a="1"/>
  <c r="TO6" i="7" s="1"/>
  <c r="TO7" i="7" s="1" a="1"/>
  <c r="TO7" i="7" s="1"/>
  <c r="TP3" i="7"/>
  <c r="TP4" i="7" s="1" a="1"/>
  <c r="TP4" i="7" s="1"/>
  <c r="TP5" i="7" s="1" a="1"/>
  <c r="TP5" i="7" s="1"/>
  <c r="TQ3" i="7"/>
  <c r="TQ4" i="7" s="1" a="1"/>
  <c r="TQ4" i="7" s="1"/>
  <c r="TR3" i="7"/>
  <c r="TS3" i="7"/>
  <c r="TS4" i="7" s="1" a="1"/>
  <c r="TS4" i="7" s="1"/>
  <c r="TS5" i="7" s="1" a="1"/>
  <c r="TS5" i="7" s="1"/>
  <c r="TT3" i="7"/>
  <c r="TT4" i="7" s="1" a="1"/>
  <c r="TT4" i="7" s="1"/>
  <c r="TT5" i="7" s="1" a="1"/>
  <c r="TT5" i="7" s="1"/>
  <c r="TU3" i="7"/>
  <c r="TU4" i="7" s="1" a="1"/>
  <c r="TU4" i="7" s="1"/>
  <c r="TV3" i="7"/>
  <c r="TW3" i="7"/>
  <c r="TW4" i="7" s="1" a="1"/>
  <c r="TW4" i="7" s="1"/>
  <c r="TW5" i="7" s="1" a="1"/>
  <c r="TW5" i="7" s="1"/>
  <c r="TW6" i="7" s="1" a="1"/>
  <c r="TW6" i="7" s="1"/>
  <c r="TW7" i="7" s="1" a="1"/>
  <c r="TW7" i="7" s="1"/>
  <c r="TX3" i="7"/>
  <c r="TX4" i="7" s="1" a="1"/>
  <c r="TX4" i="7" s="1"/>
  <c r="TY3" i="7"/>
  <c r="TY4" i="7" s="1" a="1"/>
  <c r="TY4" i="7" s="1"/>
  <c r="TZ3" i="7"/>
  <c r="UA3" i="7"/>
  <c r="UA4" i="7" s="1" a="1"/>
  <c r="UA4" i="7" s="1"/>
  <c r="UA5" i="7" s="1" a="1"/>
  <c r="UA5" i="7" s="1"/>
  <c r="UA6" i="7" s="1" a="1"/>
  <c r="UA6" i="7" s="1"/>
  <c r="UB3" i="7"/>
  <c r="UB4" i="7" s="1" a="1"/>
  <c r="UB4" i="7" s="1"/>
  <c r="UB5" i="7" s="1" a="1"/>
  <c r="UB5" i="7" s="1"/>
  <c r="UC3" i="7"/>
  <c r="UC4" i="7" s="1" a="1"/>
  <c r="UC4" i="7" s="1"/>
  <c r="UD3" i="7"/>
  <c r="UE3" i="7"/>
  <c r="UE4" i="7" s="1" a="1"/>
  <c r="UE4" i="7" s="1"/>
  <c r="UE5" i="7" s="1" a="1"/>
  <c r="UE5" i="7" s="1"/>
  <c r="UE6" i="7" s="1" a="1"/>
  <c r="UE6" i="7" s="1"/>
  <c r="UE7" i="7" s="1" a="1"/>
  <c r="UE7" i="7" s="1"/>
  <c r="UF3" i="7"/>
  <c r="UF4" i="7" s="1" a="1"/>
  <c r="UF4" i="7" s="1"/>
  <c r="UF5" i="7" s="1" a="1"/>
  <c r="UF5" i="7" s="1"/>
  <c r="UF6" i="7" s="1" a="1"/>
  <c r="UF6" i="7" s="1"/>
  <c r="UF7" i="7" s="1" a="1"/>
  <c r="UF7" i="7" s="1"/>
  <c r="UG3" i="7"/>
  <c r="UG4" i="7" s="1" a="1"/>
  <c r="UG4" i="7" s="1"/>
  <c r="UH3" i="7"/>
  <c r="UI3" i="7"/>
  <c r="UJ3" i="7"/>
  <c r="UJ4" i="7" s="1" a="1"/>
  <c r="UJ4" i="7" s="1"/>
  <c r="UJ5" i="7" s="1" a="1"/>
  <c r="UJ5" i="7" s="1"/>
  <c r="UK3" i="7"/>
  <c r="UK4" i="7" s="1" a="1"/>
  <c r="UK4" i="7" s="1"/>
  <c r="UL3" i="7"/>
  <c r="UM3" i="7"/>
  <c r="UM4" i="7" s="1" a="1"/>
  <c r="UM4" i="7" s="1"/>
  <c r="UM5" i="7" s="1" a="1"/>
  <c r="UM5" i="7" s="1"/>
  <c r="UN3" i="7"/>
  <c r="UN4" i="7" s="1" a="1"/>
  <c r="UN4" i="7" s="1"/>
  <c r="UN5" i="7" s="1" a="1"/>
  <c r="UN5" i="7" s="1"/>
  <c r="UO3" i="7"/>
  <c r="UO4" i="7" s="1" a="1"/>
  <c r="UO4" i="7" s="1"/>
  <c r="UP3" i="7"/>
  <c r="UQ3" i="7"/>
  <c r="UQ4" i="7" s="1" a="1"/>
  <c r="UQ4" i="7" s="1"/>
  <c r="UQ5" i="7" s="1" a="1"/>
  <c r="UQ5" i="7" s="1"/>
  <c r="UR3" i="7"/>
  <c r="UR4" i="7" s="1" a="1"/>
  <c r="UR4" i="7" s="1"/>
  <c r="UR5" i="7" s="1" a="1"/>
  <c r="UR5" i="7" s="1"/>
  <c r="UR6" i="7" s="1" a="1"/>
  <c r="UR6" i="7" s="1"/>
  <c r="UR7" i="7" s="1" a="1"/>
  <c r="UR7" i="7" s="1"/>
  <c r="US3" i="7"/>
  <c r="US4" i="7" s="1" a="1"/>
  <c r="US4" i="7" s="1"/>
  <c r="UT3" i="7"/>
  <c r="UU3" i="7"/>
  <c r="UU4" i="7" s="1" a="1"/>
  <c r="UU4" i="7" s="1"/>
  <c r="UU5" i="7" s="1" a="1"/>
  <c r="UU5" i="7" s="1"/>
  <c r="UV3" i="7"/>
  <c r="UV4" i="7" s="1" a="1"/>
  <c r="UV4" i="7" s="1"/>
  <c r="UV5" i="7" s="1" a="1"/>
  <c r="UV5" i="7" s="1"/>
  <c r="UV6" i="7" s="1" a="1"/>
  <c r="UV6" i="7" s="1"/>
  <c r="UW3" i="7"/>
  <c r="UW4" i="7" s="1" a="1"/>
  <c r="UW4" i="7" s="1"/>
  <c r="UX3" i="7"/>
  <c r="UY3" i="7"/>
  <c r="UY4" i="7" s="1" a="1"/>
  <c r="UY4" i="7" s="1"/>
  <c r="UY5" i="7" s="1" a="1"/>
  <c r="UY5" i="7" s="1"/>
  <c r="UZ3" i="7"/>
  <c r="UZ4" i="7" s="1" a="1"/>
  <c r="UZ4" i="7" s="1"/>
  <c r="UZ5" i="7" s="1" a="1"/>
  <c r="UZ5" i="7" s="1"/>
  <c r="VA3" i="7"/>
  <c r="VA4" i="7" s="1" a="1"/>
  <c r="VA4" i="7" s="1"/>
  <c r="VB3" i="7"/>
  <c r="VC3" i="7"/>
  <c r="VC4" i="7" s="1" a="1"/>
  <c r="VC4" i="7" s="1"/>
  <c r="VC5" i="7" s="1" a="1"/>
  <c r="VC5" i="7" s="1"/>
  <c r="VD3" i="7"/>
  <c r="VD4" i="7" s="1" a="1"/>
  <c r="VD4" i="7" s="1"/>
  <c r="VD5" i="7" s="1" a="1"/>
  <c r="VD5" i="7" s="1"/>
  <c r="VD6" i="7" s="1" a="1"/>
  <c r="VD6" i="7" s="1"/>
  <c r="VD7" i="7" s="1" a="1"/>
  <c r="VD7" i="7" s="1"/>
  <c r="VE3" i="7"/>
  <c r="VE4" i="7" s="1" a="1"/>
  <c r="VE4" i="7" s="1"/>
  <c r="VF3" i="7"/>
  <c r="VG3" i="7"/>
  <c r="VG4" i="7" s="1" a="1"/>
  <c r="VG4" i="7" s="1"/>
  <c r="VG5" i="7" s="1" a="1"/>
  <c r="VG5" i="7" s="1"/>
  <c r="VH3" i="7"/>
  <c r="VH4" i="7" s="1" a="1"/>
  <c r="VH4" i="7" s="1"/>
  <c r="VI3" i="7"/>
  <c r="VI4" i="7" s="1" a="1"/>
  <c r="VI4" i="7" s="1"/>
  <c r="VJ3" i="7"/>
  <c r="VK3" i="7"/>
  <c r="VK4" i="7" s="1" a="1"/>
  <c r="VK4" i="7" s="1"/>
  <c r="VK5" i="7" s="1" a="1"/>
  <c r="VK5" i="7" s="1"/>
  <c r="VL3" i="7"/>
  <c r="VL4" i="7" s="1" a="1"/>
  <c r="VL4" i="7" s="1"/>
  <c r="VL5" i="7" s="1" a="1"/>
  <c r="VL5" i="7" s="1"/>
  <c r="VL6" i="7" s="1" a="1"/>
  <c r="VL6" i="7" s="1"/>
  <c r="VM3" i="7"/>
  <c r="VM4" i="7" s="1" a="1"/>
  <c r="VM4" i="7" s="1"/>
  <c r="VN3" i="7"/>
  <c r="VO3" i="7"/>
  <c r="VO4" i="7" s="1" a="1"/>
  <c r="VO4" i="7" s="1"/>
  <c r="VO5" i="7" s="1" a="1"/>
  <c r="VO5" i="7" s="1"/>
  <c r="VP3" i="7"/>
  <c r="VP4" i="7" s="1" a="1"/>
  <c r="VP4" i="7" s="1"/>
  <c r="VP5" i="7" s="1" a="1"/>
  <c r="VP5" i="7" s="1"/>
  <c r="VQ3" i="7"/>
  <c r="VQ4" i="7" s="1" a="1"/>
  <c r="VQ4" i="7" s="1"/>
  <c r="VR3" i="7"/>
  <c r="VS3" i="7"/>
  <c r="VS4" i="7" s="1" a="1"/>
  <c r="VS4" i="7" s="1"/>
  <c r="VS5" i="7" s="1" a="1"/>
  <c r="VS5" i="7" s="1"/>
  <c r="VT3" i="7"/>
  <c r="VT4" i="7" s="1" a="1"/>
  <c r="VT4" i="7" s="1"/>
  <c r="VT5" i="7" s="1" a="1"/>
  <c r="VT5" i="7" s="1"/>
  <c r="VU3" i="7"/>
  <c r="VU4" i="7" s="1" a="1"/>
  <c r="VU4" i="7" s="1"/>
  <c r="VV3" i="7"/>
  <c r="VW3" i="7"/>
  <c r="VW4" i="7" s="1" a="1"/>
  <c r="VW4" i="7" s="1"/>
  <c r="VW5" i="7" s="1" a="1"/>
  <c r="VW5" i="7" s="1"/>
  <c r="VX3" i="7"/>
  <c r="VX4" i="7" s="1" a="1"/>
  <c r="VX4" i="7" s="1"/>
  <c r="VX5" i="7" s="1" a="1"/>
  <c r="VX5" i="7" s="1"/>
  <c r="VY3" i="7"/>
  <c r="VY4" i="7" s="1" a="1"/>
  <c r="VY4" i="7" s="1"/>
  <c r="VZ3" i="7"/>
  <c r="WA3" i="7"/>
  <c r="WA4" i="7" s="1" a="1"/>
  <c r="WA4" i="7" s="1"/>
  <c r="WA5" i="7" s="1" a="1"/>
  <c r="WA5" i="7" s="1"/>
  <c r="WB3" i="7"/>
  <c r="WB4" i="7" s="1" a="1"/>
  <c r="WB4" i="7" s="1"/>
  <c r="WB5" i="7" s="1" a="1"/>
  <c r="WB5" i="7" s="1"/>
  <c r="WB6" i="7" s="1" a="1"/>
  <c r="WB6" i="7" s="1"/>
  <c r="WB7" i="7" s="1" a="1"/>
  <c r="WB7" i="7" s="1"/>
  <c r="WC3" i="7"/>
  <c r="WC4" i="7" s="1" a="1"/>
  <c r="WC4" i="7" s="1"/>
  <c r="WD3" i="7"/>
  <c r="WE3" i="7"/>
  <c r="WE4" i="7" s="1" a="1"/>
  <c r="WE4" i="7" s="1"/>
  <c r="WE5" i="7" s="1" a="1"/>
  <c r="WE5" i="7" s="1"/>
  <c r="WF3" i="7"/>
  <c r="WF4" i="7" s="1" a="1"/>
  <c r="WF4" i="7" s="1"/>
  <c r="WF5" i="7" s="1" a="1"/>
  <c r="WF5" i="7" s="1"/>
  <c r="WG3" i="7"/>
  <c r="WG4" i="7" s="1" a="1"/>
  <c r="WG4" i="7" s="1"/>
  <c r="WH3" i="7"/>
  <c r="WI3" i="7"/>
  <c r="WI4" i="7" s="1" a="1"/>
  <c r="WI4" i="7" s="1"/>
  <c r="WI5" i="7" s="1" a="1"/>
  <c r="WI5" i="7" s="1"/>
  <c r="WJ3" i="7"/>
  <c r="WJ4" i="7" s="1" a="1"/>
  <c r="WJ4" i="7" s="1"/>
  <c r="WJ5" i="7" s="1" a="1"/>
  <c r="WJ5" i="7" s="1"/>
  <c r="WJ6" i="7" s="1" a="1"/>
  <c r="WJ6" i="7" s="1"/>
  <c r="WK3" i="7"/>
  <c r="WK4" i="7" s="1" a="1"/>
  <c r="WK4" i="7" s="1"/>
  <c r="WL3" i="7"/>
  <c r="WM3" i="7"/>
  <c r="WM4" i="7" s="1" a="1"/>
  <c r="WM4" i="7" s="1"/>
  <c r="WN3" i="7"/>
  <c r="WN4" i="7" s="1" a="1"/>
  <c r="WN4" i="7" s="1"/>
  <c r="WO3" i="7"/>
  <c r="WO4" i="7" s="1" a="1"/>
  <c r="WO4" i="7" s="1"/>
  <c r="WP3" i="7"/>
  <c r="WQ3" i="7"/>
  <c r="WQ4" i="7" s="1" a="1"/>
  <c r="WQ4" i="7" s="1"/>
  <c r="WQ5" i="7" s="1" a="1"/>
  <c r="WQ5" i="7" s="1"/>
  <c r="WR3" i="7"/>
  <c r="WR4" i="7" s="1" a="1"/>
  <c r="WR4" i="7" s="1"/>
  <c r="WR5" i="7" s="1" a="1"/>
  <c r="WR5" i="7" s="1"/>
  <c r="WS3" i="7"/>
  <c r="WS4" i="7" s="1" a="1"/>
  <c r="WS4" i="7" s="1"/>
  <c r="WT3" i="7"/>
  <c r="WU3" i="7"/>
  <c r="WU4" i="7" s="1" a="1"/>
  <c r="WU4" i="7" s="1"/>
  <c r="WV3" i="7"/>
  <c r="WV4" i="7" s="1" a="1"/>
  <c r="WV4" i="7" s="1"/>
  <c r="WW3" i="7"/>
  <c r="WW4" i="7" s="1" a="1"/>
  <c r="WW4" i="7" s="1"/>
  <c r="WX3" i="7"/>
  <c r="WY3" i="7"/>
  <c r="WY4" i="7" s="1" a="1"/>
  <c r="WY4" i="7" s="1"/>
  <c r="WZ3" i="7"/>
  <c r="WZ4" i="7" s="1" a="1"/>
  <c r="WZ4" i="7" s="1"/>
  <c r="WZ5" i="7" s="1" a="1"/>
  <c r="WZ5" i="7" s="1"/>
  <c r="XA3" i="7"/>
  <c r="XA4" i="7" s="1" a="1"/>
  <c r="XA4" i="7" s="1"/>
  <c r="XB3" i="7"/>
  <c r="XC3" i="7"/>
  <c r="XC4" i="7" s="1" a="1"/>
  <c r="XC4" i="7" s="1"/>
  <c r="XC5" i="7" s="1" a="1"/>
  <c r="XC5" i="7" s="1"/>
  <c r="XD3" i="7"/>
  <c r="XD4" i="7" s="1" a="1"/>
  <c r="XD4" i="7" s="1"/>
  <c r="XD5" i="7" s="1" a="1"/>
  <c r="XD5" i="7" s="1"/>
  <c r="XE3" i="7"/>
  <c r="XE4" i="7" s="1" a="1"/>
  <c r="XE4" i="7" s="1"/>
  <c r="XF3" i="7"/>
  <c r="XG3" i="7"/>
  <c r="XG4" i="7" s="1" a="1"/>
  <c r="XG4" i="7" s="1"/>
  <c r="XG5" i="7" s="1" a="1"/>
  <c r="XG5" i="7" s="1"/>
  <c r="XH3" i="7"/>
  <c r="XH4" i="7" s="1" a="1"/>
  <c r="XH4" i="7" s="1"/>
  <c r="XH5" i="7" s="1" a="1"/>
  <c r="XH5" i="7" s="1"/>
  <c r="XH6" i="7" s="1" a="1"/>
  <c r="XH6" i="7" s="1"/>
  <c r="XI3" i="7"/>
  <c r="XI4" i="7" s="1" a="1"/>
  <c r="XI4" i="7" s="1"/>
  <c r="XJ3" i="7"/>
  <c r="XK3" i="7"/>
  <c r="XK4" i="7" s="1" a="1"/>
  <c r="XK4" i="7" s="1"/>
  <c r="XK5" i="7" s="1" a="1"/>
  <c r="XK5" i="7" s="1"/>
  <c r="XL3" i="7"/>
  <c r="XL4" i="7" s="1" a="1"/>
  <c r="XL4" i="7" s="1"/>
  <c r="XM3" i="7"/>
  <c r="XM4" i="7" s="1" a="1"/>
  <c r="XM4" i="7" s="1"/>
  <c r="XN3" i="7"/>
  <c r="XO3" i="7"/>
  <c r="XO4" i="7" s="1" a="1"/>
  <c r="XO4" i="7" s="1"/>
  <c r="XO5" i="7" s="1" a="1"/>
  <c r="XO5" i="7" s="1"/>
  <c r="XP3" i="7"/>
  <c r="XP4" i="7" s="1" a="1"/>
  <c r="XP4" i="7" s="1"/>
  <c r="XP5" i="7" s="1" a="1"/>
  <c r="XP5" i="7" s="1"/>
  <c r="XQ3" i="7"/>
  <c r="XQ4" i="7" s="1" a="1"/>
  <c r="XQ4" i="7" s="1"/>
  <c r="XR3" i="7"/>
  <c r="XS3" i="7"/>
  <c r="XS4" i="7" s="1" a="1"/>
  <c r="XS4" i="7" s="1"/>
  <c r="XS5" i="7" s="1" a="1"/>
  <c r="XS5" i="7" s="1"/>
  <c r="XT3" i="7"/>
  <c r="XT4" i="7" s="1" a="1"/>
  <c r="XT4" i="7" s="1"/>
  <c r="XT5" i="7" s="1" a="1"/>
  <c r="XT5" i="7" s="1"/>
  <c r="XU3" i="7"/>
  <c r="XU4" i="7" s="1" a="1"/>
  <c r="XU4" i="7" s="1"/>
  <c r="XV3" i="7"/>
  <c r="XW3" i="7"/>
  <c r="XW4" i="7" s="1" a="1"/>
  <c r="XW4" i="7" s="1"/>
  <c r="XW5" i="7" s="1" a="1"/>
  <c r="XW5" i="7" s="1"/>
  <c r="XX3" i="7"/>
  <c r="XX4" i="7" s="1" a="1"/>
  <c r="XX4" i="7" s="1"/>
  <c r="XX5" i="7" s="1" a="1"/>
  <c r="XX5" i="7" s="1"/>
  <c r="XY3" i="7"/>
  <c r="XY4" i="7" s="1" a="1"/>
  <c r="XY4" i="7" s="1"/>
  <c r="XZ3" i="7"/>
  <c r="YA3" i="7"/>
  <c r="YA4" i="7" s="1" a="1"/>
  <c r="YA4" i="7" s="1"/>
  <c r="YA5" i="7" s="1" a="1"/>
  <c r="YA5" i="7" s="1"/>
  <c r="YB3" i="7"/>
  <c r="YB4" i="7" s="1" a="1"/>
  <c r="YB4" i="7" s="1"/>
  <c r="YB5" i="7" s="1" a="1"/>
  <c r="YB5" i="7" s="1"/>
  <c r="YC3" i="7"/>
  <c r="YC4" i="7" s="1" a="1"/>
  <c r="YC4" i="7" s="1"/>
  <c r="YD3" i="7"/>
  <c r="YE3" i="7"/>
  <c r="YE4" i="7" s="1" a="1"/>
  <c r="YE4" i="7" s="1"/>
  <c r="YF3" i="7"/>
  <c r="YF4" i="7" s="1" a="1"/>
  <c r="YF4" i="7" s="1"/>
  <c r="YF5" i="7" s="1" a="1"/>
  <c r="YF5" i="7" s="1"/>
  <c r="YG3" i="7"/>
  <c r="YG4" i="7" s="1" a="1"/>
  <c r="YG4" i="7" s="1"/>
  <c r="YH3" i="7"/>
  <c r="YI3" i="7"/>
  <c r="YI4" i="7" s="1" a="1"/>
  <c r="YI4" i="7" s="1"/>
  <c r="YI5" i="7" s="1" a="1"/>
  <c r="YI5" i="7" s="1"/>
  <c r="YJ3" i="7"/>
  <c r="YJ4" i="7" s="1" a="1"/>
  <c r="YJ4" i="7" s="1"/>
  <c r="YJ5" i="7" s="1" a="1"/>
  <c r="YJ5" i="7" s="1"/>
  <c r="YK3" i="7"/>
  <c r="YK4" i="7" s="1" a="1"/>
  <c r="YK4" i="7" s="1"/>
  <c r="YL3" i="7"/>
  <c r="YM3" i="7"/>
  <c r="YM4" i="7" s="1" a="1"/>
  <c r="YM4" i="7" s="1"/>
  <c r="YM5" i="7" s="1" a="1"/>
  <c r="YM5" i="7" s="1"/>
  <c r="YN3" i="7"/>
  <c r="YN4" i="7" s="1" a="1"/>
  <c r="YN4" i="7" s="1"/>
  <c r="YN5" i="7" s="1" a="1"/>
  <c r="YN5" i="7" s="1"/>
  <c r="YO3" i="7"/>
  <c r="YO4" i="7" s="1" a="1"/>
  <c r="YO4" i="7" s="1"/>
  <c r="YP3" i="7"/>
  <c r="YQ3" i="7"/>
  <c r="YQ4" i="7" s="1" a="1"/>
  <c r="YQ4" i="7" s="1"/>
  <c r="YQ5" i="7" s="1" a="1"/>
  <c r="YQ5" i="7" s="1"/>
  <c r="YR3" i="7"/>
  <c r="YR4" i="7" s="1" a="1"/>
  <c r="YR4" i="7" s="1"/>
  <c r="YR5" i="7" s="1" a="1"/>
  <c r="YR5" i="7" s="1"/>
  <c r="YS3" i="7"/>
  <c r="YS4" i="7" s="1" a="1"/>
  <c r="YS4" i="7" s="1"/>
  <c r="YT3" i="7"/>
  <c r="YU3" i="7"/>
  <c r="YU4" i="7" s="1" a="1"/>
  <c r="YU4" i="7" s="1"/>
  <c r="YU5" i="7" s="1" a="1"/>
  <c r="YU5" i="7" s="1"/>
  <c r="YV3" i="7"/>
  <c r="YV4" i="7" s="1" a="1"/>
  <c r="YV4" i="7" s="1"/>
  <c r="YV5" i="7" s="1" a="1"/>
  <c r="YV5" i="7" s="1"/>
  <c r="YW3" i="7"/>
  <c r="YW4" i="7" s="1" a="1"/>
  <c r="YW4" i="7" s="1"/>
  <c r="YX3" i="7"/>
  <c r="YY3" i="7"/>
  <c r="YY4" i="7" s="1" a="1"/>
  <c r="YY4" i="7" s="1"/>
  <c r="YY5" i="7" s="1" a="1"/>
  <c r="YY5" i="7" s="1"/>
  <c r="YZ3" i="7"/>
  <c r="YZ4" i="7" s="1" a="1"/>
  <c r="YZ4" i="7" s="1"/>
  <c r="YZ5" i="7" s="1" a="1"/>
  <c r="YZ5" i="7" s="1"/>
  <c r="YZ6" i="7" s="1" a="1"/>
  <c r="YZ6" i="7" s="1"/>
  <c r="YZ7" i="7" s="1" a="1"/>
  <c r="YZ7" i="7" s="1"/>
  <c r="ZA3" i="7"/>
  <c r="ZA4" i="7" s="1" a="1"/>
  <c r="ZA4" i="7" s="1"/>
  <c r="ZA5" i="7" s="1" a="1"/>
  <c r="ZA5" i="7" s="1"/>
  <c r="ZB3" i="7"/>
  <c r="ZC3" i="7"/>
  <c r="ZC4" i="7" s="1" a="1"/>
  <c r="ZC4" i="7" s="1"/>
  <c r="ZC5" i="7" s="1" a="1"/>
  <c r="ZC5" i="7" s="1"/>
  <c r="ZC6" i="7" s="1" a="1"/>
  <c r="ZC6" i="7" s="1"/>
  <c r="ZD3" i="7"/>
  <c r="ZD4" i="7" s="1" a="1"/>
  <c r="ZD4" i="7" s="1"/>
  <c r="ZD5" i="7" s="1" a="1"/>
  <c r="ZD5" i="7" s="1"/>
  <c r="ZE3" i="7"/>
  <c r="ZE4" i="7" s="1" a="1"/>
  <c r="ZE4" i="7" s="1"/>
  <c r="ZF3" i="7"/>
  <c r="ZG3" i="7"/>
  <c r="ZG4" i="7" s="1" a="1"/>
  <c r="ZG4" i="7" s="1"/>
  <c r="ZG5" i="7" s="1" a="1"/>
  <c r="ZG5" i="7" s="1"/>
  <c r="ZH3" i="7"/>
  <c r="ZH4" i="7" s="1" a="1"/>
  <c r="ZH4" i="7" s="1"/>
  <c r="ZH5" i="7" s="1" a="1"/>
  <c r="ZH5" i="7" s="1"/>
  <c r="ZI3" i="7"/>
  <c r="ZI4" i="7" s="1" a="1"/>
  <c r="ZI4" i="7" s="1"/>
  <c r="ZJ3" i="7"/>
  <c r="ZK3" i="7"/>
  <c r="ZK4" i="7" s="1" a="1"/>
  <c r="ZK4" i="7" s="1"/>
  <c r="ZK5" i="7" s="1" a="1"/>
  <c r="ZK5" i="7" s="1"/>
  <c r="ZL3" i="7"/>
  <c r="ZL4" i="7" s="1" a="1"/>
  <c r="ZL4" i="7" s="1"/>
  <c r="ZL5" i="7" s="1" a="1"/>
  <c r="ZL5" i="7" s="1"/>
  <c r="ZL6" i="7" s="1" a="1"/>
  <c r="ZL6" i="7" s="1"/>
  <c r="ZM3" i="7"/>
  <c r="ZM4" i="7" s="1" a="1"/>
  <c r="ZM4" i="7" s="1"/>
  <c r="ZN3" i="7"/>
  <c r="ZO3" i="7"/>
  <c r="ZO4" i="7" s="1" a="1"/>
  <c r="ZO4" i="7" s="1"/>
  <c r="ZO5" i="7" s="1" a="1"/>
  <c r="ZO5" i="7" s="1"/>
  <c r="ZP3" i="7"/>
  <c r="ZP4" i="7" s="1" a="1"/>
  <c r="ZP4" i="7" s="1"/>
  <c r="ZP5" i="7" s="1" a="1"/>
  <c r="ZP5" i="7" s="1"/>
  <c r="ZQ3" i="7"/>
  <c r="ZQ4" i="7" s="1" a="1"/>
  <c r="ZQ4" i="7" s="1"/>
  <c r="ZQ5" i="7" s="1" a="1"/>
  <c r="ZQ5" i="7" s="1"/>
  <c r="ZR3" i="7"/>
  <c r="ZS3" i="7"/>
  <c r="ZS4" i="7" s="1" a="1"/>
  <c r="ZS4" i="7" s="1"/>
  <c r="ZT3" i="7"/>
  <c r="ZT4" i="7" s="1" a="1"/>
  <c r="ZT4" i="7" s="1"/>
  <c r="ZU3" i="7"/>
  <c r="ZU4" i="7" s="1" a="1"/>
  <c r="ZU4" i="7" s="1"/>
  <c r="ZV3" i="7"/>
  <c r="ZW3" i="7"/>
  <c r="ZW4" i="7" s="1" a="1"/>
  <c r="ZW4" i="7" s="1"/>
  <c r="ZX3" i="7"/>
  <c r="ZX4" i="7" s="1" a="1"/>
  <c r="ZX4" i="7" s="1"/>
  <c r="ZX5" i="7" s="1" a="1"/>
  <c r="ZX5" i="7" s="1"/>
  <c r="ZY3" i="7"/>
  <c r="ZY4" i="7" s="1" a="1"/>
  <c r="ZY4" i="7" s="1"/>
  <c r="ZZ3" i="7"/>
  <c r="AAA3" i="7"/>
  <c r="AAA4" i="7" s="1" a="1"/>
  <c r="AAA4" i="7" s="1"/>
  <c r="AAA5" i="7" s="1" a="1"/>
  <c r="AAA5" i="7" s="1"/>
  <c r="AAB3" i="7"/>
  <c r="AAB4" i="7" s="1" a="1"/>
  <c r="AAB4" i="7" s="1"/>
  <c r="AAB5" i="7" s="1" a="1"/>
  <c r="AAB5" i="7" s="1"/>
  <c r="AAC3" i="7"/>
  <c r="AAC4" i="7" s="1" a="1"/>
  <c r="AAC4" i="7" s="1"/>
  <c r="AAD3" i="7"/>
  <c r="AAE3" i="7"/>
  <c r="AAE4" i="7" s="1" a="1"/>
  <c r="AAE4" i="7" s="1"/>
  <c r="AAE5" i="7" s="1" a="1"/>
  <c r="AAE5" i="7" s="1"/>
  <c r="AAF3" i="7"/>
  <c r="AAF4" i="7" s="1" a="1"/>
  <c r="AAF4" i="7" s="1"/>
  <c r="AAF5" i="7" s="1" a="1"/>
  <c r="AAF5" i="7" s="1"/>
  <c r="AAG3" i="7"/>
  <c r="AAG4" i="7" s="1" a="1"/>
  <c r="AAG4" i="7" s="1"/>
  <c r="AAG5" i="7" s="1" a="1"/>
  <c r="AAG5" i="7" s="1"/>
  <c r="AAH3" i="7"/>
  <c r="AAI3" i="7"/>
  <c r="AAI4" i="7" s="1" a="1"/>
  <c r="AAI4" i="7" s="1"/>
  <c r="AAI5" i="7" s="1" a="1"/>
  <c r="AAI5" i="7" s="1"/>
  <c r="AAJ3" i="7"/>
  <c r="AAJ4" i="7" s="1" a="1"/>
  <c r="AAJ4" i="7" s="1"/>
  <c r="AAK3" i="7"/>
  <c r="AAK4" i="7" s="1" a="1"/>
  <c r="AAK4" i="7" s="1"/>
  <c r="AAL3" i="7"/>
  <c r="AAM3" i="7"/>
  <c r="AAM4" i="7" s="1" a="1"/>
  <c r="AAM4" i="7" s="1"/>
  <c r="AAM5" i="7" s="1" a="1"/>
  <c r="AAM5" i="7" s="1"/>
  <c r="AAM6" i="7" s="1" a="1"/>
  <c r="AAM6" i="7" s="1"/>
  <c r="AAM7" i="7" s="1" a="1"/>
  <c r="AAM7" i="7" s="1"/>
  <c r="AAN3" i="7"/>
  <c r="AAN4" i="7" s="1" a="1"/>
  <c r="AAN4" i="7" s="1"/>
  <c r="AAN5" i="7" s="1" a="1"/>
  <c r="AAN5" i="7" s="1"/>
  <c r="AAO3" i="7"/>
  <c r="AAO4" i="7" s="1" a="1"/>
  <c r="AAO4" i="7" s="1"/>
  <c r="AAO5" i="7" s="1" a="1"/>
  <c r="AAO5" i="7" s="1"/>
  <c r="AAO6" i="7" s="1" a="1"/>
  <c r="AAO6" i="7" s="1"/>
  <c r="AAP3" i="7"/>
  <c r="AAQ3" i="7"/>
  <c r="AAQ4" i="7" s="1" a="1"/>
  <c r="AAQ4" i="7" s="1"/>
  <c r="AAQ5" i="7" s="1" a="1"/>
  <c r="AAQ5" i="7" s="1"/>
  <c r="AAQ6" i="7" s="1" a="1"/>
  <c r="AAQ6" i="7" s="1"/>
  <c r="AAR3" i="7"/>
  <c r="AAR4" i="7" s="1" a="1"/>
  <c r="AAR4" i="7" s="1"/>
  <c r="AAR5" i="7" s="1" a="1"/>
  <c r="AAR5" i="7" s="1"/>
  <c r="AAR6" i="7" s="1" a="1"/>
  <c r="AAR6" i="7" s="1"/>
  <c r="AAS3" i="7"/>
  <c r="AAS4" i="7" s="1" a="1"/>
  <c r="AAS4" i="7" s="1"/>
  <c r="AAT3" i="7"/>
  <c r="AAU3" i="7"/>
  <c r="AAU4" i="7" s="1" a="1"/>
  <c r="AAU4" i="7" s="1"/>
  <c r="AAU5" i="7" s="1" a="1"/>
  <c r="AAU5" i="7" s="1"/>
  <c r="AAV3" i="7"/>
  <c r="AAV4" i="7" s="1" a="1"/>
  <c r="AAV4" i="7" s="1"/>
  <c r="AAW3" i="7"/>
  <c r="AAW4" i="7" s="1" a="1"/>
  <c r="AAW4" i="7" s="1"/>
  <c r="AAX3" i="7"/>
  <c r="AAY3" i="7"/>
  <c r="AAY4" i="7" s="1" a="1"/>
  <c r="AAY4" i="7" s="1"/>
  <c r="AAY5" i="7" s="1" a="1"/>
  <c r="AAY5" i="7" s="1"/>
  <c r="AAZ3" i="7"/>
  <c r="AAZ4" i="7" s="1" a="1"/>
  <c r="AAZ4" i="7" s="1"/>
  <c r="AAZ5" i="7" s="1" a="1"/>
  <c r="AAZ5" i="7" s="1"/>
  <c r="AAZ6" i="7" s="1" a="1"/>
  <c r="AAZ6" i="7" s="1"/>
  <c r="ABA3" i="7"/>
  <c r="ABA4" i="7" s="1" a="1"/>
  <c r="ABA4" i="7" s="1"/>
  <c r="ABA5" i="7" s="1" a="1"/>
  <c r="ABA5" i="7" s="1"/>
  <c r="ABA6" i="7" s="1" a="1"/>
  <c r="ABA6" i="7" s="1"/>
  <c r="ABB3" i="7"/>
  <c r="ABC3" i="7"/>
  <c r="ABC4" i="7" s="1" a="1"/>
  <c r="ABC4" i="7" s="1"/>
  <c r="ABC5" i="7" s="1" a="1"/>
  <c r="ABC5" i="7" s="1"/>
  <c r="ABD3" i="7"/>
  <c r="ABD4" i="7" s="1" a="1"/>
  <c r="ABD4" i="7" s="1"/>
  <c r="ABD5" i="7" s="1" a="1"/>
  <c r="ABD5" i="7" s="1"/>
  <c r="ABE3" i="7"/>
  <c r="ABE4" i="7" s="1" a="1"/>
  <c r="ABE4" i="7" s="1"/>
  <c r="ABF3" i="7"/>
  <c r="ABG3" i="7"/>
  <c r="ABG4" i="7" s="1" a="1"/>
  <c r="ABG4" i="7" s="1"/>
  <c r="ABG5" i="7" s="1" a="1"/>
  <c r="ABG5" i="7" s="1"/>
  <c r="ABG6" i="7" s="1" a="1"/>
  <c r="ABG6" i="7" s="1"/>
  <c r="ABH3" i="7"/>
  <c r="ABH4" i="7" s="1" a="1"/>
  <c r="ABH4" i="7" s="1"/>
  <c r="ABI3" i="7"/>
  <c r="ABI4" i="7" s="1" a="1"/>
  <c r="ABI4" i="7" s="1"/>
  <c r="ABJ3" i="7"/>
  <c r="ABK3" i="7"/>
  <c r="ABK4" i="7" s="1" a="1"/>
  <c r="ABK4" i="7" s="1"/>
  <c r="ABK5" i="7" s="1" a="1"/>
  <c r="ABK5" i="7" s="1"/>
  <c r="ABL3" i="7"/>
  <c r="ABL4" i="7" s="1" a="1"/>
  <c r="ABL4" i="7" s="1"/>
  <c r="ABM3" i="7"/>
  <c r="ABM4" i="7" s="1" a="1"/>
  <c r="ABM4" i="7" s="1"/>
  <c r="ABM5" i="7" s="1" a="1"/>
  <c r="ABM5" i="7" s="1"/>
  <c r="ABN3" i="7"/>
  <c r="ABO3" i="7"/>
  <c r="ABO4" i="7" s="1" a="1"/>
  <c r="ABO4" i="7" s="1"/>
  <c r="ABO5" i="7" s="1" a="1"/>
  <c r="ABO5" i="7" s="1"/>
  <c r="ABP3" i="7"/>
  <c r="ABP4" i="7" s="1" a="1"/>
  <c r="ABP4" i="7" s="1"/>
  <c r="ABQ3" i="7"/>
  <c r="ABQ4" i="7" s="1" a="1"/>
  <c r="ABQ4" i="7" s="1"/>
  <c r="ABR3" i="7"/>
  <c r="ABS3" i="7"/>
  <c r="ABS4" i="7" s="1" a="1"/>
  <c r="ABS4" i="7" s="1"/>
  <c r="ABS5" i="7" s="1" a="1"/>
  <c r="ABS5" i="7" s="1"/>
  <c r="ABT3" i="7"/>
  <c r="ABT4" i="7" s="1" a="1"/>
  <c r="ABT4" i="7" s="1"/>
  <c r="ABU3" i="7"/>
  <c r="ABU4" i="7" s="1" a="1"/>
  <c r="ABU4" i="7" s="1"/>
  <c r="ABV3" i="7"/>
  <c r="ABW3" i="7"/>
  <c r="ABW4" i="7" s="1" a="1"/>
  <c r="ABW4" i="7" s="1"/>
  <c r="ABW5" i="7" s="1" a="1"/>
  <c r="ABW5" i="7" s="1"/>
  <c r="ABX3" i="7"/>
  <c r="ABX4" i="7" s="1" a="1"/>
  <c r="ABX4" i="7" s="1"/>
  <c r="ABX5" i="7" s="1" a="1"/>
  <c r="ABX5" i="7" s="1"/>
  <c r="ABY3" i="7"/>
  <c r="ABY4" i="7" s="1" a="1"/>
  <c r="ABY4" i="7" s="1"/>
  <c r="ABZ3" i="7"/>
  <c r="ACA3" i="7"/>
  <c r="ACB3" i="7"/>
  <c r="ACB4" i="7" s="1" a="1"/>
  <c r="ACB4" i="7" s="1"/>
  <c r="ACB5" i="7" s="1" a="1"/>
  <c r="ACB5" i="7" s="1"/>
  <c r="ACC3" i="7"/>
  <c r="ACC4" i="7" s="1" a="1"/>
  <c r="ACC4" i="7" s="1"/>
  <c r="ACC5" i="7" s="1" a="1"/>
  <c r="ACC5" i="7" s="1"/>
  <c r="ACC6" i="7" s="1" a="1"/>
  <c r="ACC6" i="7" s="1"/>
  <c r="ACC7" i="7" s="1" a="1"/>
  <c r="ACC7" i="7" s="1"/>
  <c r="ACC8" i="7" s="1" a="1"/>
  <c r="ACC8" i="7" s="1"/>
  <c r="ACC9" i="7" s="1" a="1"/>
  <c r="ACC9" i="7" s="1"/>
  <c r="ACD3" i="7"/>
  <c r="ACE3" i="7"/>
  <c r="ACE4" i="7" s="1" a="1"/>
  <c r="ACE4" i="7" s="1"/>
  <c r="ACE5" i="7" s="1" a="1"/>
  <c r="ACE5" i="7" s="1"/>
  <c r="ACF3" i="7"/>
  <c r="ACF4" i="7" s="1" a="1"/>
  <c r="ACF4" i="7" s="1"/>
  <c r="ACF5" i="7" s="1" a="1"/>
  <c r="ACF5" i="7" s="1"/>
  <c r="ACG3" i="7"/>
  <c r="ACG4" i="7" s="1" a="1"/>
  <c r="ACG4" i="7" s="1"/>
  <c r="ACH3" i="7"/>
  <c r="ACI3" i="7"/>
  <c r="ACI4" i="7" s="1" a="1"/>
  <c r="ACI4" i="7" s="1"/>
  <c r="ACI5" i="7" s="1" a="1"/>
  <c r="ACI5" i="7" s="1"/>
  <c r="ACI6" i="7" s="1" a="1"/>
  <c r="ACI6" i="7" s="1"/>
  <c r="ACJ3" i="7"/>
  <c r="ACJ4" i="7" s="1" a="1"/>
  <c r="ACJ4" i="7" s="1"/>
  <c r="ACK3" i="7"/>
  <c r="ACK4" i="7" s="1" a="1"/>
  <c r="ACK4" i="7" s="1"/>
  <c r="ACL3" i="7"/>
  <c r="ACM3" i="7"/>
  <c r="ACM4" i="7" s="1" a="1"/>
  <c r="ACM4" i="7" s="1"/>
  <c r="ACM5" i="7" s="1" a="1"/>
  <c r="ACM5" i="7" s="1"/>
  <c r="ACN3" i="7"/>
  <c r="ACN4" i="7" s="1" a="1"/>
  <c r="ACN4" i="7" s="1"/>
  <c r="ACN5" i="7" s="1" a="1"/>
  <c r="ACN5" i="7" s="1"/>
  <c r="ACO3" i="7"/>
  <c r="ACO4" i="7" s="1" a="1"/>
  <c r="ACO4" i="7" s="1"/>
  <c r="ACO5" i="7" s="1" a="1"/>
  <c r="ACO5" i="7" s="1"/>
  <c r="ACP3" i="7"/>
  <c r="ACQ3" i="7"/>
  <c r="ACQ4" i="7" s="1" a="1"/>
  <c r="ACQ4" i="7" s="1"/>
  <c r="ACQ5" i="7" s="1" a="1"/>
  <c r="ACQ5" i="7" s="1"/>
  <c r="ACR3" i="7"/>
  <c r="ACR4" i="7" s="1" a="1"/>
  <c r="ACR4" i="7" s="1"/>
  <c r="ACR5" i="7" s="1" a="1"/>
  <c r="ACR5" i="7" s="1"/>
  <c r="ACS3" i="7"/>
  <c r="ACS4" i="7" s="1" a="1"/>
  <c r="ACS4" i="7" s="1"/>
  <c r="ACS5" i="7" s="1" a="1"/>
  <c r="ACS5" i="7" s="1"/>
  <c r="ACT3" i="7"/>
  <c r="ACU3" i="7"/>
  <c r="ACU4" i="7" s="1" a="1"/>
  <c r="ACU4" i="7" s="1"/>
  <c r="ACU5" i="7" s="1" a="1"/>
  <c r="ACU5" i="7" s="1"/>
  <c r="ACV3" i="7"/>
  <c r="ACV4" i="7" s="1" a="1"/>
  <c r="ACV4" i="7" s="1"/>
  <c r="ACV5" i="7" s="1" a="1"/>
  <c r="ACV5" i="7" s="1"/>
  <c r="ACW3" i="7"/>
  <c r="ACW4" i="7" s="1" a="1"/>
  <c r="ACW4" i="7" s="1"/>
  <c r="ACW5" i="7" s="1" a="1"/>
  <c r="ACW5" i="7" s="1"/>
  <c r="ACX3" i="7"/>
  <c r="ACY3" i="7"/>
  <c r="ACY4" i="7" s="1" a="1"/>
  <c r="ACY4" i="7" s="1"/>
  <c r="ACY5" i="7" s="1" a="1"/>
  <c r="ACY5" i="7" s="1"/>
  <c r="ACZ3" i="7"/>
  <c r="ACZ4" i="7" s="1" a="1"/>
  <c r="ACZ4" i="7" s="1"/>
  <c r="ACZ5" i="7" s="1" a="1"/>
  <c r="ACZ5" i="7" s="1"/>
  <c r="ADA3" i="7"/>
  <c r="ADA4" i="7" s="1" a="1"/>
  <c r="ADA4" i="7" s="1"/>
  <c r="ADB3" i="7"/>
  <c r="ADC3" i="7"/>
  <c r="ADC4" i="7" s="1" a="1"/>
  <c r="ADC4" i="7" s="1"/>
  <c r="ADC5" i="7" s="1" a="1"/>
  <c r="ADC5" i="7" s="1"/>
  <c r="ADD3" i="7"/>
  <c r="ADD4" i="7" s="1" a="1"/>
  <c r="ADD4" i="7" s="1"/>
  <c r="ADD5" i="7" s="1" a="1"/>
  <c r="ADD5" i="7" s="1"/>
  <c r="ADE3" i="7"/>
  <c r="ADE4" i="7" s="1" a="1"/>
  <c r="ADE4" i="7" s="1"/>
  <c r="ADE5" i="7" s="1" a="1"/>
  <c r="ADE5" i="7" s="1"/>
  <c r="ADF3" i="7"/>
  <c r="ADG3" i="7"/>
  <c r="ADG4" i="7" s="1" a="1"/>
  <c r="ADG4" i="7" s="1"/>
  <c r="ADG5" i="7" s="1" a="1"/>
  <c r="ADG5" i="7" s="1"/>
  <c r="ADH3" i="7"/>
  <c r="ADH4" i="7" s="1" a="1"/>
  <c r="ADH4" i="7" s="1"/>
  <c r="ADH5" i="7" s="1" a="1"/>
  <c r="ADH5" i="7" s="1"/>
  <c r="ADI3" i="7"/>
  <c r="ADI4" i="7" s="1" a="1"/>
  <c r="ADI4" i="7" s="1"/>
  <c r="ADI5" i="7" s="1" a="1"/>
  <c r="ADI5" i="7" s="1"/>
  <c r="ADJ3" i="7"/>
  <c r="ADK3" i="7"/>
  <c r="ADK4" i="7" s="1" a="1"/>
  <c r="ADK4" i="7" s="1"/>
  <c r="ADK5" i="7" s="1" a="1"/>
  <c r="ADK5" i="7" s="1"/>
  <c r="ADL3" i="7"/>
  <c r="ADL4" i="7" s="1" a="1"/>
  <c r="ADL4" i="7" s="1"/>
  <c r="ADL5" i="7" s="1" a="1"/>
  <c r="ADL5" i="7" s="1"/>
  <c r="ADM3" i="7"/>
  <c r="ADM4" i="7" s="1" a="1"/>
  <c r="ADM4" i="7" s="1"/>
  <c r="ADN3" i="7"/>
  <c r="ADO3" i="7"/>
  <c r="ADO4" i="7" s="1" a="1"/>
  <c r="ADO4" i="7" s="1"/>
  <c r="ADO5" i="7" s="1" a="1"/>
  <c r="ADO5" i="7" s="1"/>
  <c r="ADP3" i="7"/>
  <c r="ADP4" i="7" s="1" a="1"/>
  <c r="ADP4" i="7" s="1"/>
  <c r="ADP5" i="7" s="1" a="1"/>
  <c r="ADP5" i="7" s="1"/>
  <c r="ADQ3" i="7"/>
  <c r="ADQ4" i="7" s="1" a="1"/>
  <c r="ADQ4" i="7" s="1"/>
  <c r="ADR3" i="7"/>
  <c r="ADS3" i="7"/>
  <c r="ADS4" i="7" s="1" a="1"/>
  <c r="ADS4" i="7" s="1"/>
  <c r="ADS5" i="7" s="1" a="1"/>
  <c r="ADS5" i="7" s="1"/>
  <c r="ADT3" i="7"/>
  <c r="ADT4" i="7" s="1" a="1"/>
  <c r="ADT4" i="7" s="1"/>
  <c r="ADT5" i="7" s="1" a="1"/>
  <c r="ADT5" i="7" s="1"/>
  <c r="ADU3" i="7"/>
  <c r="ADU4" i="7" s="1" a="1"/>
  <c r="ADU4" i="7" s="1"/>
  <c r="ADU5" i="7" s="1" a="1"/>
  <c r="ADU5" i="7" s="1"/>
  <c r="ADV3" i="7"/>
  <c r="ADW3" i="7"/>
  <c r="ADW4" i="7" s="1" a="1"/>
  <c r="ADW4" i="7" s="1"/>
  <c r="ADW5" i="7" s="1" a="1"/>
  <c r="ADW5" i="7" s="1"/>
  <c r="ADX3" i="7"/>
  <c r="ADX4" i="7" s="1" a="1"/>
  <c r="ADX4" i="7" s="1"/>
  <c r="ADX5" i="7" s="1" a="1"/>
  <c r="ADX5" i="7" s="1"/>
  <c r="ADY3" i="7"/>
  <c r="ADY4" i="7" s="1" a="1"/>
  <c r="ADY4" i="7" s="1"/>
  <c r="ADY5" i="7" s="1" a="1"/>
  <c r="ADY5" i="7" s="1"/>
  <c r="IL4" i="7" a="1"/>
  <c r="IL4" i="7" s="1"/>
  <c r="IM4" i="7" a="1"/>
  <c r="IM4" i="7" s="1"/>
  <c r="IM5" i="7" s="1" a="1"/>
  <c r="IM5" i="7" s="1"/>
  <c r="IM6" i="7" s="1" a="1"/>
  <c r="IM6" i="7" s="1"/>
  <c r="IN4" i="7" a="1"/>
  <c r="IN4" i="7" s="1"/>
  <c r="IN5" i="7" s="1" a="1"/>
  <c r="IN5" i="7" s="1"/>
  <c r="IP4" i="7" a="1"/>
  <c r="IP4" i="7" s="1"/>
  <c r="IP5" i="7" s="1" a="1"/>
  <c r="IP5" i="7" s="1"/>
  <c r="IT4" i="7" a="1"/>
  <c r="IT4" i="7" s="1"/>
  <c r="IT5" i="7" s="1" a="1"/>
  <c r="IT5" i="7" s="1"/>
  <c r="IU4" i="7" a="1"/>
  <c r="IU4" i="7" s="1"/>
  <c r="IU5" i="7" s="1" a="1"/>
  <c r="IU5" i="7" s="1"/>
  <c r="IX4" i="7" a="1"/>
  <c r="IX4" i="7" s="1"/>
  <c r="IX5" i="7" s="1" a="1"/>
  <c r="IX5" i="7" s="1"/>
  <c r="JB4" i="7" a="1"/>
  <c r="JB4" i="7" s="1"/>
  <c r="JB5" i="7" s="1" a="1"/>
  <c r="JB5" i="7" s="1"/>
  <c r="JF4" i="7" a="1"/>
  <c r="JF4" i="7" s="1"/>
  <c r="JF5" i="7" s="1" a="1"/>
  <c r="JF5" i="7" s="1"/>
  <c r="JG4" i="7" a="1"/>
  <c r="JG4" i="7" s="1"/>
  <c r="JG5" i="7" s="1" a="1"/>
  <c r="JG5" i="7" s="1"/>
  <c r="JJ4" i="7" a="1"/>
  <c r="JJ4" i="7" s="1"/>
  <c r="JJ5" i="7" s="1" a="1"/>
  <c r="JJ5" i="7" s="1"/>
  <c r="JN4" i="7" a="1"/>
  <c r="JN4" i="7" s="1"/>
  <c r="JN5" i="7" s="1" a="1"/>
  <c r="JN5" i="7" s="1"/>
  <c r="JR4" i="7" a="1"/>
  <c r="JR4" i="7" s="1"/>
  <c r="JR5" i="7" s="1" a="1"/>
  <c r="JR5" i="7" s="1"/>
  <c r="JS4" i="7" a="1"/>
  <c r="JS4" i="7" s="1"/>
  <c r="JS5" i="7" s="1" a="1"/>
  <c r="JS5" i="7" s="1"/>
  <c r="JV4" i="7" a="1"/>
  <c r="JV4" i="7" s="1"/>
  <c r="JV5" i="7" s="1" a="1"/>
  <c r="JV5" i="7" s="1"/>
  <c r="JZ4" i="7" a="1"/>
  <c r="JZ4" i="7" s="1"/>
  <c r="JZ5" i="7" s="1" a="1"/>
  <c r="JZ5" i="7" s="1"/>
  <c r="KD4" i="7" a="1"/>
  <c r="KD4" i="7" s="1"/>
  <c r="KD5" i="7" s="1" a="1"/>
  <c r="KD5" i="7" s="1"/>
  <c r="KE4" i="7" a="1"/>
  <c r="KE4" i="7" s="1"/>
  <c r="KE5" i="7" s="1" a="1"/>
  <c r="KE5" i="7" s="1"/>
  <c r="KH4" i="7" a="1"/>
  <c r="KH4" i="7" s="1"/>
  <c r="KH5" i="7" s="1" a="1"/>
  <c r="KH5" i="7" s="1"/>
  <c r="KH6" i="7" s="1" a="1"/>
  <c r="KH6" i="7" s="1"/>
  <c r="KL4" i="7" a="1"/>
  <c r="KL4" i="7" s="1"/>
  <c r="KL5" i="7" s="1" a="1"/>
  <c r="KL5" i="7" s="1"/>
  <c r="KL6" i="7" s="1" a="1"/>
  <c r="KL6" i="7" s="1"/>
  <c r="KL7" i="7" s="1" a="1"/>
  <c r="KL7" i="7" s="1"/>
  <c r="KP4" i="7" a="1"/>
  <c r="KP4" i="7" s="1"/>
  <c r="KP5" i="7" s="1" a="1"/>
  <c r="KP5" i="7" s="1"/>
  <c r="KP6" i="7" s="1" a="1"/>
  <c r="KP6" i="7" s="1"/>
  <c r="KT4" i="7" a="1"/>
  <c r="KT4" i="7" s="1"/>
  <c r="KT5" i="7" s="1" a="1"/>
  <c r="KT5" i="7" s="1"/>
  <c r="KU4" i="7" a="1"/>
  <c r="KU4" i="7" s="1"/>
  <c r="KU5" i="7" s="1" a="1"/>
  <c r="KU5" i="7" s="1"/>
  <c r="KX4" i="7" a="1"/>
  <c r="KX4" i="7" s="1"/>
  <c r="KX5" i="7" s="1" a="1"/>
  <c r="KX5" i="7" s="1"/>
  <c r="LB4" i="7" a="1"/>
  <c r="LB4" i="7" s="1"/>
  <c r="LB5" i="7" s="1" a="1"/>
  <c r="LB5" i="7" s="1"/>
  <c r="LC4" i="7" a="1"/>
  <c r="LC4" i="7" s="1"/>
  <c r="LC5" i="7" s="1" a="1"/>
  <c r="LC5" i="7" s="1"/>
  <c r="LF4" i="7" a="1"/>
  <c r="LF4" i="7" s="1"/>
  <c r="LF5" i="7" s="1" a="1"/>
  <c r="LF5" i="7" s="1"/>
  <c r="LJ4" i="7" a="1"/>
  <c r="LJ4" i="7" s="1"/>
  <c r="LJ5" i="7" s="1" a="1"/>
  <c r="LJ5" i="7" s="1"/>
  <c r="LJ6" i="7" s="1" a="1"/>
  <c r="LJ6" i="7" s="1"/>
  <c r="LN4" i="7" a="1"/>
  <c r="LN4" i="7" s="1"/>
  <c r="LN5" i="7" s="1" a="1"/>
  <c r="LN5" i="7" s="1"/>
  <c r="LN6" i="7" s="1" a="1"/>
  <c r="LN6" i="7" s="1"/>
  <c r="LN7" i="7" s="1" a="1"/>
  <c r="LN7" i="7" s="1"/>
  <c r="LR4" i="7" a="1"/>
  <c r="LR4" i="7" s="1"/>
  <c r="LR5" i="7" s="1" a="1"/>
  <c r="LR5" i="7" s="1"/>
  <c r="LV4" i="7" a="1"/>
  <c r="LV4" i="7" s="1"/>
  <c r="LV5" i="7" s="1" a="1"/>
  <c r="LV5" i="7" s="1"/>
  <c r="LZ4" i="7" a="1"/>
  <c r="LZ4" i="7" s="1"/>
  <c r="LZ5" i="7" s="1" a="1"/>
  <c r="LZ5" i="7" s="1"/>
  <c r="MD4" i="7" a="1"/>
  <c r="MD4" i="7" s="1"/>
  <c r="MD5" i="7" s="1" a="1"/>
  <c r="MD5" i="7" s="1"/>
  <c r="MH4" i="7" a="1"/>
  <c r="MH4" i="7" s="1"/>
  <c r="MH5" i="7" s="1" a="1"/>
  <c r="MH5" i="7" s="1"/>
  <c r="ML4" i="7" a="1"/>
  <c r="ML4" i="7" s="1"/>
  <c r="ML5" i="7" s="1" a="1"/>
  <c r="ML5" i="7" s="1"/>
  <c r="ML6" i="7" s="1" a="1"/>
  <c r="ML6" i="7" s="1"/>
  <c r="ML7" i="7" s="1" a="1"/>
  <c r="ML7" i="7" s="1"/>
  <c r="MP4" i="7" a="1"/>
  <c r="MP4" i="7" s="1"/>
  <c r="MP5" i="7" s="1" a="1"/>
  <c r="MP5" i="7" s="1"/>
  <c r="MT4" i="7" a="1"/>
  <c r="MT4" i="7" s="1"/>
  <c r="MT5" i="7" s="1" a="1"/>
  <c r="MT5" i="7" s="1"/>
  <c r="MT6" i="7" s="1" a="1"/>
  <c r="MT6" i="7" s="1"/>
  <c r="MX4" i="7" a="1"/>
  <c r="MX4" i="7" s="1"/>
  <c r="MX5" i="7" s="1" a="1"/>
  <c r="MX5" i="7" s="1"/>
  <c r="MX6" i="7" s="1" a="1"/>
  <c r="MX6" i="7" s="1"/>
  <c r="NB4" i="7" a="1"/>
  <c r="NB4" i="7" s="1"/>
  <c r="NB5" i="7" s="1" a="1"/>
  <c r="NB5" i="7" s="1"/>
  <c r="NF4" i="7" a="1"/>
  <c r="NF4" i="7" s="1"/>
  <c r="NF5" i="7" s="1" a="1"/>
  <c r="NF5" i="7" s="1"/>
  <c r="NF6" i="7" s="1" a="1"/>
  <c r="NF6" i="7" s="1"/>
  <c r="NF7" i="7" s="1" a="1"/>
  <c r="NF7" i="7" s="1"/>
  <c r="NJ4" i="7" a="1"/>
  <c r="NJ4" i="7" s="1"/>
  <c r="NJ5" i="7" s="1" a="1"/>
  <c r="NJ5" i="7" s="1"/>
  <c r="NN4" i="7" a="1"/>
  <c r="NN4" i="7" s="1"/>
  <c r="NN5" i="7" s="1" a="1"/>
  <c r="NN5" i="7" s="1"/>
  <c r="NR4" i="7" a="1"/>
  <c r="NR4" i="7" s="1"/>
  <c r="NR5" i="7" s="1" a="1"/>
  <c r="NR5" i="7" s="1"/>
  <c r="NV4" i="7" a="1"/>
  <c r="NV4" i="7" s="1"/>
  <c r="NV5" i="7" s="1" a="1"/>
  <c r="NV5" i="7" s="1"/>
  <c r="NV6" i="7" s="1" a="1"/>
  <c r="NV6" i="7" s="1"/>
  <c r="NZ4" i="7" a="1"/>
  <c r="NZ4" i="7" s="1"/>
  <c r="NZ5" i="7" s="1" a="1"/>
  <c r="NZ5" i="7" s="1"/>
  <c r="OD4" i="7" a="1"/>
  <c r="OD4" i="7" s="1"/>
  <c r="OD5" i="7" s="1" a="1"/>
  <c r="OD5" i="7" s="1"/>
  <c r="OD6" i="7" s="1" a="1"/>
  <c r="OD6" i="7" s="1"/>
  <c r="OD7" i="7" s="1" a="1"/>
  <c r="OD7" i="7" s="1"/>
  <c r="OH4" i="7" a="1"/>
  <c r="OH4" i="7" s="1"/>
  <c r="OH5" i="7" s="1" a="1"/>
  <c r="OH5" i="7" s="1"/>
  <c r="OL4" i="7" a="1"/>
  <c r="OL4" i="7" s="1"/>
  <c r="OL5" i="7" s="1" a="1"/>
  <c r="OL5" i="7" s="1"/>
  <c r="OL6" i="7" s="1" a="1"/>
  <c r="OL6" i="7" s="1"/>
  <c r="OP4" i="7" a="1"/>
  <c r="OP4" i="7" s="1"/>
  <c r="OP5" i="7" s="1" a="1"/>
  <c r="OP5" i="7" s="1"/>
  <c r="OP6" i="7" s="1" a="1"/>
  <c r="OP6" i="7" s="1"/>
  <c r="OT4" i="7" a="1"/>
  <c r="OT4" i="7" s="1"/>
  <c r="OT5" i="7" s="1" a="1"/>
  <c r="OT5" i="7" s="1"/>
  <c r="OT6" i="7" s="1" a="1"/>
  <c r="OT6" i="7" s="1"/>
  <c r="OT7" i="7" s="1" a="1"/>
  <c r="OT7" i="7" s="1"/>
  <c r="OX4" i="7" a="1"/>
  <c r="OX4" i="7" s="1"/>
  <c r="OX5" i="7" s="1" a="1"/>
  <c r="OX5" i="7" s="1"/>
  <c r="OX6" i="7" s="1" a="1"/>
  <c r="OX6" i="7" s="1"/>
  <c r="PB4" i="7" a="1"/>
  <c r="PB4" i="7" s="1"/>
  <c r="PF4" i="7" a="1"/>
  <c r="PF4" i="7" s="1"/>
  <c r="PF5" i="7" s="1" a="1"/>
  <c r="PF5" i="7" s="1"/>
  <c r="PJ4" i="7" a="1"/>
  <c r="PJ4" i="7" s="1"/>
  <c r="PN4" i="7" a="1"/>
  <c r="PN4" i="7" s="1"/>
  <c r="PR4" i="7" a="1"/>
  <c r="PR4" i="7" s="1"/>
  <c r="PR5" i="7" s="1" a="1"/>
  <c r="PR5" i="7" s="1"/>
  <c r="PV4" i="7" a="1"/>
  <c r="PV4" i="7" s="1"/>
  <c r="PV5" i="7" s="1" a="1"/>
  <c r="PV5" i="7" s="1"/>
  <c r="PZ4" i="7" a="1"/>
  <c r="PZ4" i="7" s="1"/>
  <c r="PZ5" i="7" s="1" a="1"/>
  <c r="PZ5" i="7" s="1"/>
  <c r="QD4" i="7" a="1"/>
  <c r="QD4" i="7" s="1"/>
  <c r="QD5" i="7" s="1" a="1"/>
  <c r="QD5" i="7" s="1"/>
  <c r="QH4" i="7" a="1"/>
  <c r="QH4" i="7" s="1"/>
  <c r="QH5" i="7" s="1" a="1"/>
  <c r="QH5" i="7" s="1"/>
  <c r="QH6" i="7" s="1" a="1"/>
  <c r="QH6" i="7" s="1"/>
  <c r="QL4" i="7" a="1"/>
  <c r="QL4" i="7" s="1"/>
  <c r="QL5" i="7" s="1" a="1"/>
  <c r="QL5" i="7" s="1"/>
  <c r="QL6" i="7" s="1" a="1"/>
  <c r="QL6" i="7" s="1"/>
  <c r="QP4" i="7" a="1"/>
  <c r="QP4" i="7" s="1"/>
  <c r="QT4" i="7" a="1"/>
  <c r="QT4" i="7" s="1"/>
  <c r="QX4" i="7" a="1"/>
  <c r="QX4" i="7" s="1"/>
  <c r="QX5" i="7" s="1" a="1"/>
  <c r="QX5" i="7" s="1"/>
  <c r="RB4" i="7" a="1"/>
  <c r="RB4" i="7" s="1"/>
  <c r="RB5" i="7" s="1" a="1"/>
  <c r="RB5" i="7" s="1"/>
  <c r="RF4" i="7" a="1"/>
  <c r="RF4" i="7" s="1"/>
  <c r="RF5" i="7" s="1" a="1"/>
  <c r="RF5" i="7" s="1"/>
  <c r="RJ4" i="7" a="1"/>
  <c r="RJ4" i="7" s="1"/>
  <c r="RJ5" i="7" s="1" a="1"/>
  <c r="RJ5" i="7" s="1"/>
  <c r="RN4" i="7" a="1"/>
  <c r="RN4" i="7" s="1"/>
  <c r="RN5" i="7" s="1" a="1"/>
  <c r="RN5" i="7" s="1"/>
  <c r="RR4" i="7" a="1"/>
  <c r="RR4" i="7" s="1"/>
  <c r="RR5" i="7" s="1" a="1"/>
  <c r="RR5" i="7" s="1"/>
  <c r="RV4" i="7" a="1"/>
  <c r="RV4" i="7" s="1"/>
  <c r="RV5" i="7" s="1" a="1"/>
  <c r="RV5" i="7" s="1"/>
  <c r="RZ4" i="7" a="1"/>
  <c r="RZ4" i="7" s="1"/>
  <c r="RZ5" i="7" s="1" a="1"/>
  <c r="RZ5" i="7" s="1"/>
  <c r="SD4" i="7" a="1"/>
  <c r="SD4" i="7" s="1"/>
  <c r="SD5" i="7" s="1" a="1"/>
  <c r="SD5" i="7" s="1"/>
  <c r="SH4" i="7" a="1"/>
  <c r="SH4" i="7" s="1"/>
  <c r="SH5" i="7" s="1" a="1"/>
  <c r="SH5" i="7" s="1"/>
  <c r="SL4" i="7" a="1"/>
  <c r="SL4" i="7" s="1"/>
  <c r="SL5" i="7" s="1" a="1"/>
  <c r="SL5" i="7" s="1"/>
  <c r="SP4" i="7" a="1"/>
  <c r="SP4" i="7" s="1"/>
  <c r="SP5" i="7" s="1" a="1"/>
  <c r="SP5" i="7" s="1"/>
  <c r="SP6" i="7" s="1" a="1"/>
  <c r="SP6" i="7" s="1"/>
  <c r="SP7" i="7" s="1" a="1"/>
  <c r="SP7" i="7" s="1"/>
  <c r="ST4" i="7" a="1"/>
  <c r="ST4" i="7" s="1"/>
  <c r="ST5" i="7" s="1" a="1"/>
  <c r="ST5" i="7" s="1"/>
  <c r="SX4" i="7" a="1"/>
  <c r="SX4" i="7" s="1"/>
  <c r="SX5" i="7" s="1" a="1"/>
  <c r="SX5" i="7" s="1"/>
  <c r="TB4" i="7" a="1"/>
  <c r="TB4" i="7" s="1"/>
  <c r="TB5" i="7" s="1" a="1"/>
  <c r="TB5" i="7" s="1"/>
  <c r="TB6" i="7" s="1" a="1"/>
  <c r="TB6" i="7" s="1"/>
  <c r="TB7" i="7" s="1" a="1"/>
  <c r="TB7" i="7" s="1"/>
  <c r="TF4" i="7" a="1"/>
  <c r="TF4" i="7" s="1"/>
  <c r="TF5" i="7" s="1" a="1"/>
  <c r="TF5" i="7" s="1"/>
  <c r="TJ4" i="7" a="1"/>
  <c r="TJ4" i="7" s="1"/>
  <c r="TJ5" i="7" s="1" a="1"/>
  <c r="TJ5" i="7" s="1"/>
  <c r="TJ6" i="7" s="1" a="1"/>
  <c r="TJ6" i="7" s="1"/>
  <c r="TJ7" i="7" s="1" a="1"/>
  <c r="TJ7" i="7" s="1"/>
  <c r="TN4" i="7" a="1"/>
  <c r="TN4" i="7" s="1"/>
  <c r="TN5" i="7" s="1" a="1"/>
  <c r="TN5" i="7" s="1"/>
  <c r="TR4" i="7" a="1"/>
  <c r="TR4" i="7" s="1"/>
  <c r="TR5" i="7" s="1" a="1"/>
  <c r="TR5" i="7" s="1"/>
  <c r="TR6" i="7" s="1" a="1"/>
  <c r="TR6" i="7" s="1"/>
  <c r="TR7" i="7" s="1" a="1"/>
  <c r="TR7" i="7" s="1"/>
  <c r="TV4" i="7" a="1"/>
  <c r="TV4" i="7" s="1"/>
  <c r="TZ4" i="7" a="1"/>
  <c r="TZ4" i="7" s="1"/>
  <c r="TZ5" i="7" s="1" a="1"/>
  <c r="TZ5" i="7" s="1"/>
  <c r="UD4" i="7" a="1"/>
  <c r="UD4" i="7" s="1"/>
  <c r="UD5" i="7" s="1" a="1"/>
  <c r="UD5" i="7" s="1"/>
  <c r="UH4" i="7" a="1"/>
  <c r="UH4" i="7" s="1"/>
  <c r="UH5" i="7" s="1" a="1"/>
  <c r="UH5" i="7" s="1"/>
  <c r="UI4" i="7" a="1"/>
  <c r="UI4" i="7" s="1"/>
  <c r="UI5" i="7" s="1" a="1"/>
  <c r="UI5" i="7" s="1"/>
  <c r="UL4" i="7" a="1"/>
  <c r="UL4" i="7" s="1"/>
  <c r="UL5" i="7" s="1" a="1"/>
  <c r="UL5" i="7" s="1"/>
  <c r="UL6" i="7" s="1" a="1"/>
  <c r="UL6" i="7" s="1"/>
  <c r="UL7" i="7" s="1" a="1"/>
  <c r="UL7" i="7" s="1"/>
  <c r="UP4" i="7" a="1"/>
  <c r="UP4" i="7" s="1"/>
  <c r="UP5" i="7" s="1" a="1"/>
  <c r="UP5" i="7" s="1"/>
  <c r="UP6" i="7" s="1" a="1"/>
  <c r="UP6" i="7" s="1"/>
  <c r="UP7" i="7" s="1" a="1"/>
  <c r="UP7" i="7" s="1"/>
  <c r="UT4" i="7" a="1"/>
  <c r="UT4" i="7" s="1"/>
  <c r="UT5" i="7" s="1" a="1"/>
  <c r="UT5" i="7" s="1"/>
  <c r="UX4" i="7" a="1"/>
  <c r="UX4" i="7" s="1"/>
  <c r="UX5" i="7" s="1" a="1"/>
  <c r="UX5" i="7" s="1"/>
  <c r="VB4" i="7" a="1"/>
  <c r="VB4" i="7" s="1"/>
  <c r="VB5" i="7" s="1" a="1"/>
  <c r="VB5" i="7" s="1"/>
  <c r="VF4" i="7" a="1"/>
  <c r="VF4" i="7" s="1"/>
  <c r="VF5" i="7" s="1" a="1"/>
  <c r="VF5" i="7" s="1"/>
  <c r="VF6" i="7" s="1" a="1"/>
  <c r="VF6" i="7" s="1"/>
  <c r="VF7" i="7" s="1" a="1"/>
  <c r="VF7" i="7" s="1"/>
  <c r="VJ4" i="7" a="1"/>
  <c r="VJ4" i="7" s="1"/>
  <c r="VJ5" i="7" s="1" a="1"/>
  <c r="VJ5" i="7" s="1"/>
  <c r="VN4" i="7" a="1"/>
  <c r="VN4" i="7" s="1"/>
  <c r="VN5" i="7" s="1" a="1"/>
  <c r="VN5" i="7" s="1"/>
  <c r="VR4" i="7" a="1"/>
  <c r="VR4" i="7" s="1"/>
  <c r="VR5" i="7" s="1" a="1"/>
  <c r="VR5" i="7" s="1"/>
  <c r="VV4" i="7" a="1"/>
  <c r="VV4" i="7" s="1"/>
  <c r="VV5" i="7" s="1" a="1"/>
  <c r="VV5" i="7" s="1"/>
  <c r="VZ4" i="7" a="1"/>
  <c r="VZ4" i="7" s="1"/>
  <c r="VZ5" i="7" s="1" a="1"/>
  <c r="VZ5" i="7" s="1"/>
  <c r="WD4" i="7" a="1"/>
  <c r="WD4" i="7" s="1"/>
  <c r="WD5" i="7" s="1" a="1"/>
  <c r="WD5" i="7" s="1"/>
  <c r="WH4" i="7" a="1"/>
  <c r="WH4" i="7" s="1"/>
  <c r="WH5" i="7" s="1" a="1"/>
  <c r="WH5" i="7" s="1"/>
  <c r="WL4" i="7" a="1"/>
  <c r="WL4" i="7" s="1"/>
  <c r="WL5" i="7" s="1" a="1"/>
  <c r="WL5" i="7" s="1"/>
  <c r="WP4" i="7" a="1"/>
  <c r="WP4" i="7" s="1"/>
  <c r="WP5" i="7" s="1" a="1"/>
  <c r="WP5" i="7" s="1"/>
  <c r="WT4" i="7" a="1"/>
  <c r="WT4" i="7" s="1"/>
  <c r="WT5" i="7" s="1" a="1"/>
  <c r="WT5" i="7" s="1"/>
  <c r="WT6" i="7" s="1" a="1"/>
  <c r="WT6" i="7" s="1"/>
  <c r="WT7" i="7" s="1" a="1"/>
  <c r="WT7" i="7" s="1"/>
  <c r="WX4" i="7" a="1"/>
  <c r="WX4" i="7" s="1"/>
  <c r="WX5" i="7" s="1" a="1"/>
  <c r="WX5" i="7" s="1"/>
  <c r="XB4" i="7" a="1"/>
  <c r="XB4" i="7" s="1"/>
  <c r="XB5" i="7" s="1" a="1"/>
  <c r="XB5" i="7" s="1"/>
  <c r="XB6" i="7" s="1" a="1"/>
  <c r="XB6" i="7" s="1"/>
  <c r="XB7" i="7" s="1" a="1"/>
  <c r="XB7" i="7" s="1"/>
  <c r="XB8" i="7" s="1" a="1"/>
  <c r="XB8" i="7" s="1"/>
  <c r="XF4" i="7" a="1"/>
  <c r="XF4" i="7" s="1"/>
  <c r="XF5" i="7" s="1" a="1"/>
  <c r="XF5" i="7" s="1"/>
  <c r="XJ4" i="7" a="1"/>
  <c r="XJ4" i="7" s="1"/>
  <c r="XJ5" i="7" s="1" a="1"/>
  <c r="XJ5" i="7" s="1"/>
  <c r="XN4" i="7" a="1"/>
  <c r="XN4" i="7" s="1"/>
  <c r="XN5" i="7" s="1" a="1"/>
  <c r="XN5" i="7" s="1"/>
  <c r="XR4" i="7" a="1"/>
  <c r="XR4" i="7" s="1"/>
  <c r="XR5" i="7" s="1" a="1"/>
  <c r="XR5" i="7" s="1"/>
  <c r="XV4" i="7" a="1"/>
  <c r="XV4" i="7" s="1"/>
  <c r="XV5" i="7" s="1" a="1"/>
  <c r="XV5" i="7" s="1"/>
  <c r="XZ4" i="7" a="1"/>
  <c r="XZ4" i="7" s="1"/>
  <c r="XZ5" i="7" s="1" a="1"/>
  <c r="XZ5" i="7" s="1"/>
  <c r="YD4" i="7" a="1"/>
  <c r="YD4" i="7" s="1"/>
  <c r="YD5" i="7" s="1" a="1"/>
  <c r="YD5" i="7" s="1"/>
  <c r="YH4" i="7" a="1"/>
  <c r="YH4" i="7" s="1"/>
  <c r="YH5" i="7" s="1" a="1"/>
  <c r="YH5" i="7" s="1"/>
  <c r="YH6" i="7" s="1" a="1"/>
  <c r="YH6" i="7" s="1"/>
  <c r="YL4" i="7" a="1"/>
  <c r="YL4" i="7" s="1"/>
  <c r="YL5" i="7" s="1" a="1"/>
  <c r="YL5" i="7" s="1"/>
  <c r="YP4" i="7" a="1"/>
  <c r="YP4" i="7" s="1"/>
  <c r="YP5" i="7" s="1" a="1"/>
  <c r="YP5" i="7" s="1"/>
  <c r="YT4" i="7" a="1"/>
  <c r="YT4" i="7" s="1"/>
  <c r="YT5" i="7" s="1" a="1"/>
  <c r="YT5" i="7" s="1"/>
  <c r="YX4" i="7" a="1"/>
  <c r="YX4" i="7" s="1"/>
  <c r="YX5" i="7" s="1" a="1"/>
  <c r="YX5" i="7" s="1"/>
  <c r="ZB4" i="7" a="1"/>
  <c r="ZB4" i="7" s="1"/>
  <c r="ZB5" i="7" s="1" a="1"/>
  <c r="ZB5" i="7" s="1"/>
  <c r="ZB6" i="7" s="1" a="1"/>
  <c r="ZB6" i="7" s="1"/>
  <c r="ZB7" i="7" s="1" a="1"/>
  <c r="ZB7" i="7" s="1"/>
  <c r="ZF4" i="7" a="1"/>
  <c r="ZF4" i="7" s="1"/>
  <c r="ZF5" i="7" s="1" a="1"/>
  <c r="ZF5" i="7" s="1"/>
  <c r="ZF6" i="7" s="1" a="1"/>
  <c r="ZF6" i="7" s="1"/>
  <c r="ZJ4" i="7" a="1"/>
  <c r="ZJ4" i="7" s="1"/>
  <c r="ZJ5" i="7" s="1" a="1"/>
  <c r="ZJ5" i="7" s="1"/>
  <c r="ZN4" i="7" a="1"/>
  <c r="ZN4" i="7" s="1"/>
  <c r="ZN5" i="7" s="1" a="1"/>
  <c r="ZN5" i="7" s="1"/>
  <c r="ZR4" i="7" a="1"/>
  <c r="ZR4" i="7" s="1"/>
  <c r="ZR5" i="7" s="1" a="1"/>
  <c r="ZR5" i="7" s="1"/>
  <c r="ZV4" i="7" a="1"/>
  <c r="ZV4" i="7" s="1"/>
  <c r="ZZ4" i="7" a="1"/>
  <c r="ZZ4" i="7" s="1"/>
  <c r="ZZ5" i="7" s="1" a="1"/>
  <c r="ZZ5" i="7" s="1"/>
  <c r="AAD4" i="7" a="1"/>
  <c r="AAD4" i="7" s="1"/>
  <c r="AAD5" i="7" s="1" a="1"/>
  <c r="AAD5" i="7" s="1"/>
  <c r="AAH4" i="7" a="1"/>
  <c r="AAH4" i="7" s="1"/>
  <c r="AAH5" i="7" s="1" a="1"/>
  <c r="AAH5" i="7" s="1"/>
  <c r="AAL4" i="7" a="1"/>
  <c r="AAL4" i="7" s="1"/>
  <c r="AAL5" i="7" s="1" a="1"/>
  <c r="AAL5" i="7" s="1"/>
  <c r="AAL6" i="7" s="1" a="1"/>
  <c r="AAL6" i="7" s="1"/>
  <c r="AAP4" i="7" a="1"/>
  <c r="AAP4" i="7" s="1"/>
  <c r="AAP5" i="7" s="1" a="1"/>
  <c r="AAP5" i="7" s="1"/>
  <c r="AAT4" i="7" a="1"/>
  <c r="AAT4" i="7" s="1"/>
  <c r="AAT5" i="7" s="1" a="1"/>
  <c r="AAT5" i="7" s="1"/>
  <c r="AAX4" i="7" a="1"/>
  <c r="AAX4" i="7" s="1"/>
  <c r="AAX5" i="7" s="1" a="1"/>
  <c r="AAX5" i="7" s="1"/>
  <c r="AAX6" i="7" s="1" a="1"/>
  <c r="AAX6" i="7" s="1"/>
  <c r="AAX7" i="7" s="1" a="1"/>
  <c r="AAX7" i="7" s="1"/>
  <c r="ABB4" i="7" a="1"/>
  <c r="ABB4" i="7" s="1"/>
  <c r="ABB5" i="7" s="1" a="1"/>
  <c r="ABB5" i="7" s="1"/>
  <c r="ABB6" i="7" s="1" a="1"/>
  <c r="ABB6" i="7" s="1"/>
  <c r="ABB7" i="7" s="1" a="1"/>
  <c r="ABB7" i="7" s="1"/>
  <c r="ABF4" i="7" a="1"/>
  <c r="ABF4" i="7" s="1"/>
  <c r="ABF5" i="7" s="1" a="1"/>
  <c r="ABF5" i="7" s="1"/>
  <c r="ABF6" i="7" s="1" a="1"/>
  <c r="ABF6" i="7" s="1"/>
  <c r="ABF7" i="7" s="1" a="1"/>
  <c r="ABF7" i="7" s="1"/>
  <c r="ABJ4" i="7" a="1"/>
  <c r="ABJ4" i="7" s="1"/>
  <c r="ABJ5" i="7" s="1" a="1"/>
  <c r="ABJ5" i="7" s="1"/>
  <c r="ABN4" i="7" a="1"/>
  <c r="ABN4" i="7" s="1"/>
  <c r="ABN5" i="7" s="1" a="1"/>
  <c r="ABN5" i="7" s="1"/>
  <c r="ABR4" i="7" a="1"/>
  <c r="ABR4" i="7" s="1"/>
  <c r="ABR5" i="7" s="1" a="1"/>
  <c r="ABR5" i="7" s="1"/>
  <c r="ABV4" i="7" a="1"/>
  <c r="ABV4" i="7" s="1"/>
  <c r="ABV5" i="7" s="1" a="1"/>
  <c r="ABV5" i="7" s="1"/>
  <c r="ABZ4" i="7" a="1"/>
  <c r="ABZ4" i="7" s="1"/>
  <c r="ACA4" i="7" a="1"/>
  <c r="ACA4" i="7" s="1"/>
  <c r="ACA5" i="7" s="1" a="1"/>
  <c r="ACA5" i="7" s="1"/>
  <c r="ACA6" i="7" s="1" a="1"/>
  <c r="ACA6" i="7" s="1"/>
  <c r="ACD4" i="7" a="1"/>
  <c r="ACD4" i="7" s="1"/>
  <c r="ACH4" i="7" a="1"/>
  <c r="ACH4" i="7" s="1"/>
  <c r="ACH5" i="7" s="1" a="1"/>
  <c r="ACH5" i="7" s="1"/>
  <c r="ACH6" i="7" s="1" a="1"/>
  <c r="ACH6" i="7" s="1"/>
  <c r="ACL4" i="7" a="1"/>
  <c r="ACL4" i="7" s="1"/>
  <c r="ACL5" i="7" s="1" a="1"/>
  <c r="ACL5" i="7" s="1"/>
  <c r="ACL6" i="7" s="1" a="1"/>
  <c r="ACL6" i="7" s="1"/>
  <c r="ACP4" i="7" a="1"/>
  <c r="ACP4" i="7" s="1"/>
  <c r="ACP5" i="7" s="1" a="1"/>
  <c r="ACP5" i="7" s="1"/>
  <c r="ACT4" i="7" a="1"/>
  <c r="ACT4" i="7" s="1"/>
  <c r="ACT5" i="7" s="1" a="1"/>
  <c r="ACT5" i="7" s="1"/>
  <c r="ACX4" i="7" a="1"/>
  <c r="ACX4" i="7" s="1"/>
  <c r="ACX5" i="7" s="1" a="1"/>
  <c r="ACX5" i="7" s="1"/>
  <c r="ADB4" i="7" a="1"/>
  <c r="ADB4" i="7" s="1"/>
  <c r="ADB5" i="7" s="1" a="1"/>
  <c r="ADB5" i="7" s="1"/>
  <c r="ADF4" i="7" a="1"/>
  <c r="ADF4" i="7" s="1"/>
  <c r="ADF5" i="7" s="1" a="1"/>
  <c r="ADF5" i="7" s="1"/>
  <c r="ADJ4" i="7" a="1"/>
  <c r="ADJ4" i="7" s="1"/>
  <c r="ADJ5" i="7" s="1" a="1"/>
  <c r="ADJ5" i="7" s="1"/>
  <c r="ADN4" i="7" a="1"/>
  <c r="ADN4" i="7" s="1"/>
  <c r="ADN5" i="7" s="1" a="1"/>
  <c r="ADN5" i="7" s="1"/>
  <c r="ADR4" i="7" a="1"/>
  <c r="ADR4" i="7" s="1"/>
  <c r="ADR5" i="7" s="1" a="1"/>
  <c r="ADR5" i="7" s="1"/>
  <c r="ADV4" i="7" a="1"/>
  <c r="ADV4" i="7" s="1"/>
  <c r="IL5" i="7" a="1"/>
  <c r="IL5" i="7" s="1"/>
  <c r="IO5" i="7" a="1"/>
  <c r="IO5" i="7" s="1"/>
  <c r="IW5" i="7" a="1"/>
  <c r="IW5" i="7" s="1"/>
  <c r="JA5" i="7" a="1"/>
  <c r="JA5" i="7" s="1"/>
  <c r="JA6" i="7" s="1" a="1"/>
  <c r="JA6" i="7" s="1"/>
  <c r="JE5" i="7" a="1"/>
  <c r="JE5" i="7" s="1"/>
  <c r="JI5" i="7" a="1"/>
  <c r="JI5" i="7" s="1"/>
  <c r="JM5" i="7" a="1"/>
  <c r="JM5" i="7" s="1"/>
  <c r="JM6" i="7" s="1" a="1"/>
  <c r="JM6" i="7" s="1"/>
  <c r="JM7" i="7" s="1" a="1"/>
  <c r="JM7" i="7" s="1"/>
  <c r="JQ5" i="7" a="1"/>
  <c r="JQ5" i="7" s="1"/>
  <c r="JU5" i="7" a="1"/>
  <c r="JU5" i="7" s="1"/>
  <c r="JY5" i="7" a="1"/>
  <c r="JY5" i="7" s="1"/>
  <c r="KC5" i="7" a="1"/>
  <c r="KC5" i="7" s="1"/>
  <c r="KG5" i="7" a="1"/>
  <c r="KG5" i="7" s="1"/>
  <c r="KK5" i="7" a="1"/>
  <c r="KK5" i="7" s="1"/>
  <c r="KK6" i="7" s="1" a="1"/>
  <c r="KK6" i="7" s="1"/>
  <c r="KK7" i="7" s="1" a="1"/>
  <c r="KK7" i="7" s="1"/>
  <c r="KO5" i="7" a="1"/>
  <c r="KO5" i="7" s="1"/>
  <c r="KO6" i="7" s="1" a="1"/>
  <c r="KO6" i="7" s="1"/>
  <c r="KO7" i="7" s="1" a="1"/>
  <c r="KO7" i="7" s="1"/>
  <c r="KS5" i="7" a="1"/>
  <c r="KS5" i="7" s="1"/>
  <c r="KS6" i="7" s="1" a="1"/>
  <c r="KS6" i="7" s="1"/>
  <c r="KS7" i="7" s="1" a="1"/>
  <c r="KS7" i="7" s="1"/>
  <c r="KW5" i="7" a="1"/>
  <c r="KW5" i="7" s="1"/>
  <c r="LA5" i="7" a="1"/>
  <c r="LA5" i="7" s="1"/>
  <c r="LA6" i="7" s="1" a="1"/>
  <c r="LA6" i="7" s="1"/>
  <c r="LE5" i="7" a="1"/>
  <c r="LE5" i="7" s="1"/>
  <c r="LE6" i="7" s="1" a="1"/>
  <c r="LE6" i="7" s="1"/>
  <c r="LI5" i="7" a="1"/>
  <c r="LI5" i="7" s="1"/>
  <c r="LM5" i="7" a="1"/>
  <c r="LM5" i="7" s="1"/>
  <c r="LQ5" i="7" a="1"/>
  <c r="LQ5" i="7" s="1"/>
  <c r="LQ6" i="7" s="1" a="1"/>
  <c r="LQ6" i="7" s="1"/>
  <c r="LQ7" i="7" s="1" a="1"/>
  <c r="LQ7" i="7" s="1"/>
  <c r="LU5" i="7" a="1"/>
  <c r="LU5" i="7" s="1"/>
  <c r="LY5" i="7" a="1"/>
  <c r="LY5" i="7" s="1"/>
  <c r="LY6" i="7" s="1" a="1"/>
  <c r="LY6" i="7" s="1"/>
  <c r="MC5" i="7" a="1"/>
  <c r="MC5" i="7" s="1"/>
  <c r="MG5" i="7" a="1"/>
  <c r="MG5" i="7" s="1"/>
  <c r="MG6" i="7" s="1" a="1"/>
  <c r="MG6" i="7" s="1"/>
  <c r="MK5" i="7" a="1"/>
  <c r="MK5" i="7" s="1"/>
  <c r="MK6" i="7" s="1" a="1"/>
  <c r="MK6" i="7" s="1"/>
  <c r="MO5" i="7" a="1"/>
  <c r="MO5" i="7" s="1"/>
  <c r="MS5" i="7" a="1"/>
  <c r="MS5" i="7" s="1"/>
  <c r="MW5" i="7" a="1"/>
  <c r="MW5" i="7" s="1"/>
  <c r="MW6" i="7" s="1" a="1"/>
  <c r="MW6" i="7" s="1"/>
  <c r="NA5" i="7" a="1"/>
  <c r="NA5" i="7" s="1"/>
  <c r="NA6" i="7" s="1" a="1"/>
  <c r="NA6" i="7" s="1"/>
  <c r="NE5" i="7" a="1"/>
  <c r="NE5" i="7" s="1"/>
  <c r="NI5" i="7" a="1"/>
  <c r="NI5" i="7" s="1"/>
  <c r="NM5" i="7" a="1"/>
  <c r="NM5" i="7" s="1"/>
  <c r="NU5" i="7" a="1"/>
  <c r="NU5" i="7" s="1"/>
  <c r="NU6" i="7" s="1" a="1"/>
  <c r="NU6" i="7" s="1"/>
  <c r="NU7" i="7" s="1" a="1"/>
  <c r="NU7" i="7" s="1"/>
  <c r="NU8" i="7" s="1" a="1"/>
  <c r="NU8" i="7" s="1"/>
  <c r="NY5" i="7" a="1"/>
  <c r="NY5" i="7" s="1"/>
  <c r="OC5" i="7" a="1"/>
  <c r="OC5" i="7" s="1"/>
  <c r="OC6" i="7" s="1" a="1"/>
  <c r="OC6" i="7" s="1"/>
  <c r="OC7" i="7" s="1" a="1"/>
  <c r="OC7" i="7" s="1"/>
  <c r="OG5" i="7" a="1"/>
  <c r="OG5" i="7" s="1"/>
  <c r="OG6" i="7" s="1" a="1"/>
  <c r="OG6" i="7" s="1"/>
  <c r="OG7" i="7" s="1" a="1"/>
  <c r="OG7" i="7" s="1"/>
  <c r="OS5" i="7" a="1"/>
  <c r="OS5" i="7" s="1"/>
  <c r="OS6" i="7" s="1" a="1"/>
  <c r="OS6" i="7" s="1"/>
  <c r="PA5" i="7" a="1"/>
  <c r="PA5" i="7" s="1"/>
  <c r="PA6" i="7" s="1" a="1"/>
  <c r="PA6" i="7" s="1"/>
  <c r="PA7" i="7" s="1" a="1"/>
  <c r="PA7" i="7" s="1"/>
  <c r="PI5" i="7" a="1"/>
  <c r="PI5" i="7" s="1"/>
  <c r="PI6" i="7" s="1" a="1"/>
  <c r="PI6" i="7" s="1"/>
  <c r="PI7" i="7" s="1" a="1"/>
  <c r="PI7" i="7" s="1"/>
  <c r="PI8" i="7" s="1" a="1"/>
  <c r="PI8" i="7" s="1"/>
  <c r="PM5" i="7" a="1"/>
  <c r="PM5" i="7" s="1"/>
  <c r="PM6" i="7" s="1" a="1"/>
  <c r="PM6" i="7" s="1"/>
  <c r="PM7" i="7" s="1" a="1"/>
  <c r="PM7" i="7" s="1"/>
  <c r="QC5" i="7" a="1"/>
  <c r="QC5" i="7" s="1"/>
  <c r="QC6" i="7" s="1" a="1"/>
  <c r="QC6" i="7" s="1"/>
  <c r="QO5" i="7" a="1"/>
  <c r="QO5" i="7" s="1"/>
  <c r="QO6" i="7" s="1" a="1"/>
  <c r="QO6" i="7" s="1"/>
  <c r="RI5" i="7" a="1"/>
  <c r="RI5" i="7" s="1"/>
  <c r="RM5" i="7" a="1"/>
  <c r="RM5" i="7" s="1"/>
  <c r="RM6" i="7" s="1" a="1"/>
  <c r="RM6" i="7" s="1"/>
  <c r="SS5" i="7" a="1"/>
  <c r="SS5" i="7" s="1"/>
  <c r="SS6" i="7" s="1" a="1"/>
  <c r="SS6" i="7" s="1"/>
  <c r="SS7" i="7" s="1" a="1"/>
  <c r="SS7" i="7" s="1"/>
  <c r="SS8" i="7" s="1" a="1"/>
  <c r="SS8" i="7" s="1"/>
  <c r="SS9" i="7" s="1" a="1"/>
  <c r="SS9" i="7" s="1"/>
  <c r="UO5" i="7" a="1"/>
  <c r="UO5" i="7" s="1"/>
  <c r="UO6" i="7" s="1" a="1"/>
  <c r="UO6" i="7" s="1"/>
  <c r="UO7" i="7" s="1" a="1"/>
  <c r="UO7" i="7" s="1"/>
  <c r="VE5" i="7" a="1"/>
  <c r="VE5" i="7" s="1"/>
  <c r="YC5" i="7" a="1"/>
  <c r="YC5" i="7" s="1"/>
  <c r="IL6" i="7" a="1"/>
  <c r="IL6" i="7" s="1"/>
  <c r="IO6" i="7" a="1"/>
  <c r="IO6" i="7" s="1"/>
  <c r="IQ6" i="7" a="1"/>
  <c r="IQ6" i="7" s="1"/>
  <c r="IR6" i="7" a="1"/>
  <c r="IR6" i="7" s="1"/>
  <c r="IS6" i="7" a="1"/>
  <c r="IS6" i="7" s="1"/>
  <c r="IT6" i="7" a="1"/>
  <c r="IT6" i="7" s="1"/>
  <c r="IU6" i="7" a="1"/>
  <c r="IU6" i="7" s="1"/>
  <c r="IV6" i="7" a="1"/>
  <c r="IV6" i="7" s="1"/>
  <c r="IW6" i="7" a="1"/>
  <c r="IW6" i="7" s="1"/>
  <c r="IX6" i="7" a="1"/>
  <c r="IX6" i="7" s="1"/>
  <c r="IY6" i="7" a="1"/>
  <c r="IY6" i="7" s="1"/>
  <c r="IZ6" i="7" a="1"/>
  <c r="IZ6" i="7" s="1"/>
  <c r="JB6" i="7" a="1"/>
  <c r="JB6" i="7" s="1"/>
  <c r="JC6" i="7" a="1"/>
  <c r="JC6" i="7" s="1"/>
  <c r="JD6" i="7" a="1"/>
  <c r="JD6" i="7" s="1"/>
  <c r="JE6" i="7" a="1"/>
  <c r="JE6" i="7" s="1"/>
  <c r="JF6" i="7" a="1"/>
  <c r="JF6" i="7" s="1"/>
  <c r="JG6" i="7" a="1"/>
  <c r="JG6" i="7" s="1"/>
  <c r="JH6" i="7" a="1"/>
  <c r="JH6" i="7" s="1"/>
  <c r="JI6" i="7" a="1"/>
  <c r="JI6" i="7" s="1"/>
  <c r="JJ6" i="7" a="1"/>
  <c r="JJ6" i="7" s="1"/>
  <c r="JK6" i="7" a="1"/>
  <c r="JK6" i="7" s="1"/>
  <c r="JL6" i="7" a="1"/>
  <c r="JL6" i="7" s="1"/>
  <c r="JN6" i="7" a="1"/>
  <c r="JN6" i="7" s="1"/>
  <c r="JO6" i="7" a="1"/>
  <c r="JO6" i="7" s="1"/>
  <c r="JP6" i="7" a="1"/>
  <c r="JP6" i="7" s="1"/>
  <c r="JQ6" i="7" a="1"/>
  <c r="JQ6" i="7" s="1"/>
  <c r="JR6" i="7" a="1"/>
  <c r="JR6" i="7" s="1"/>
  <c r="JS6" i="7" a="1"/>
  <c r="JS6" i="7" s="1"/>
  <c r="JT6" i="7" a="1"/>
  <c r="JT6" i="7" s="1"/>
  <c r="JU6" i="7" a="1"/>
  <c r="JU6" i="7" s="1"/>
  <c r="JV6" i="7" a="1"/>
  <c r="JV6" i="7" s="1"/>
  <c r="JW6" i="7" a="1"/>
  <c r="JW6" i="7" s="1"/>
  <c r="JX6" i="7" a="1"/>
  <c r="JX6" i="7" s="1"/>
  <c r="JY6" i="7" a="1"/>
  <c r="JY6" i="7" s="1"/>
  <c r="JZ6" i="7" a="1"/>
  <c r="JZ6" i="7" s="1"/>
  <c r="KA6" i="7" a="1"/>
  <c r="KA6" i="7" s="1"/>
  <c r="KB6" i="7" a="1"/>
  <c r="KB6" i="7" s="1"/>
  <c r="KC6" i="7" a="1"/>
  <c r="KC6" i="7" s="1"/>
  <c r="KD6" i="7" a="1"/>
  <c r="KD6" i="7" s="1"/>
  <c r="KE6" i="7" a="1"/>
  <c r="KE6" i="7" s="1"/>
  <c r="KF6" i="7" a="1"/>
  <c r="KF6" i="7" s="1"/>
  <c r="KG6" i="7" a="1"/>
  <c r="KG6" i="7" s="1"/>
  <c r="KR6" i="7"/>
  <c r="KR7" i="7" s="1" a="1"/>
  <c r="KR7" i="7" s="1"/>
  <c r="KU6" i="7" a="1"/>
  <c r="KU6" i="7" s="1"/>
  <c r="KV6" i="7" a="1"/>
  <c r="KV6" i="7" s="1"/>
  <c r="KW6" i="7" a="1"/>
  <c r="KW6" i="7" s="1"/>
  <c r="LB6" i="7" a="1"/>
  <c r="LB6" i="7" s="1"/>
  <c r="LC6" i="7" a="1"/>
  <c r="LC6" i="7" s="1"/>
  <c r="LH6" i="7" a="1"/>
  <c r="LH6" i="7" s="1"/>
  <c r="LI6" i="7" a="1"/>
  <c r="LI6" i="7" s="1"/>
  <c r="LL6" i="7" a="1"/>
  <c r="LL6" i="7" s="1"/>
  <c r="LM6" i="7" a="1"/>
  <c r="LM6" i="7" s="1"/>
  <c r="LR6" i="7" a="1"/>
  <c r="LR6" i="7" s="1"/>
  <c r="LS6" i="7" a="1"/>
  <c r="LS6" i="7" s="1"/>
  <c r="LV6" i="7" a="1"/>
  <c r="LV6" i="7" s="1"/>
  <c r="LW6" i="7" a="1"/>
  <c r="LW6" i="7" s="1"/>
  <c r="MA6" i="7" a="1"/>
  <c r="MA6" i="7" s="1"/>
  <c r="MB6" i="7" a="1"/>
  <c r="MB6" i="7" s="1"/>
  <c r="MC6" i="7" a="1"/>
  <c r="MC6" i="7" s="1"/>
  <c r="MD6" i="7" a="1"/>
  <c r="MD6" i="7" s="1"/>
  <c r="MF6" i="7" a="1"/>
  <c r="MF6" i="7" s="1"/>
  <c r="MI6" i="7" a="1"/>
  <c r="MI6" i="7" s="1"/>
  <c r="MP6" i="7" a="1"/>
  <c r="MP6" i="7" s="1"/>
  <c r="MS6" i="7" a="1"/>
  <c r="MS6" i="7" s="1"/>
  <c r="NC6" i="7" a="1"/>
  <c r="NC6" i="7" s="1"/>
  <c r="ND6" i="7" a="1"/>
  <c r="ND6" i="7" s="1"/>
  <c r="NE6" i="7" a="1"/>
  <c r="NE6" i="7" s="1"/>
  <c r="NG6" i="7" a="1"/>
  <c r="NG6" i="7" s="1"/>
  <c r="NH6" i="7" a="1"/>
  <c r="NH6" i="7" s="1"/>
  <c r="NI6" i="7" a="1"/>
  <c r="NI6" i="7" s="1"/>
  <c r="NJ6" i="7" a="1"/>
  <c r="NJ6" i="7" s="1"/>
  <c r="NM6" i="7" a="1"/>
  <c r="NM6" i="7" s="1"/>
  <c r="NN6" i="7" a="1"/>
  <c r="NN6" i="7" s="1"/>
  <c r="NO6" i="7" a="1"/>
  <c r="NO6" i="7" s="1"/>
  <c r="NP6" i="7" a="1"/>
  <c r="NP6" i="7" s="1"/>
  <c r="NQ6" i="7" a="1"/>
  <c r="NQ6" i="7" s="1"/>
  <c r="NR6" i="7" a="1"/>
  <c r="NR6" i="7" s="1"/>
  <c r="NS6" i="7" a="1"/>
  <c r="NS6" i="7" s="1"/>
  <c r="NT6" i="7" a="1"/>
  <c r="NT6" i="7" s="1"/>
  <c r="NY6" i="7" a="1"/>
  <c r="NY6" i="7" s="1"/>
  <c r="NZ6" i="7" a="1"/>
  <c r="NZ6" i="7" s="1"/>
  <c r="OA6" i="7" a="1"/>
  <c r="OA6" i="7" s="1"/>
  <c r="OE6" i="7" a="1"/>
  <c r="OE6" i="7" s="1"/>
  <c r="OF6" i="7" a="1"/>
  <c r="OF6" i="7" s="1"/>
  <c r="OH6" i="7" a="1"/>
  <c r="OH6" i="7" s="1"/>
  <c r="OI6" i="7" a="1"/>
  <c r="OI6" i="7" s="1"/>
  <c r="PY6" i="7" a="1"/>
  <c r="PY6" i="7" s="1"/>
  <c r="PY7" i="7" s="1" a="1"/>
  <c r="PY7" i="7" s="1"/>
  <c r="PY8" i="7" s="1" a="1"/>
  <c r="PY8" i="7" s="1"/>
  <c r="QD6" i="7" a="1"/>
  <c r="QD6" i="7" s="1"/>
  <c r="QE6" i="7" a="1"/>
  <c r="QE6" i="7" s="1"/>
  <c r="QV6" i="7" a="1"/>
  <c r="QV6" i="7" s="1"/>
  <c r="QW6" i="7" a="1"/>
  <c r="QW6" i="7" s="1"/>
  <c r="QZ6" i="7" a="1"/>
  <c r="QZ6" i="7" s="1"/>
  <c r="RA6" i="7" a="1"/>
  <c r="RA6" i="7" s="1"/>
  <c r="RB6" i="7" a="1"/>
  <c r="RB6" i="7" s="1"/>
  <c r="RC6" i="7" a="1"/>
  <c r="RC6" i="7" s="1"/>
  <c r="RD6" i="7" a="1"/>
  <c r="RD6" i="7" s="1"/>
  <c r="RH6" i="7" a="1"/>
  <c r="RH6" i="7" s="1"/>
  <c r="RI6" i="7" a="1"/>
  <c r="RI6" i="7" s="1"/>
  <c r="RJ6" i="7" a="1"/>
  <c r="RJ6" i="7" s="1"/>
  <c r="RK6" i="7" a="1"/>
  <c r="RK6" i="7" s="1"/>
  <c r="RP6" i="7" a="1"/>
  <c r="RP6" i="7" s="1"/>
  <c r="RQ6" i="7" a="1"/>
  <c r="RQ6" i="7" s="1"/>
  <c r="RS6" i="7" a="1"/>
  <c r="RS6" i="7" s="1"/>
  <c r="RT6" i="7" a="1"/>
  <c r="RT6" i="7" s="1"/>
  <c r="RU6" i="7" a="1"/>
  <c r="RU6" i="7" s="1"/>
  <c r="RV6" i="7" a="1"/>
  <c r="RV6" i="7" s="1"/>
  <c r="RW6" i="7" a="1"/>
  <c r="RW6" i="7" s="1"/>
  <c r="RX6" i="7" a="1"/>
  <c r="RX6" i="7" s="1"/>
  <c r="RY6" i="7" a="1"/>
  <c r="RY6" i="7" s="1"/>
  <c r="RZ6" i="7" a="1"/>
  <c r="RZ6" i="7" s="1"/>
  <c r="SA6" i="7" a="1"/>
  <c r="SA6" i="7" s="1"/>
  <c r="SB6" i="7" a="1"/>
  <c r="SB6" i="7" s="1"/>
  <c r="SC6" i="7" a="1"/>
  <c r="SC6" i="7" s="1"/>
  <c r="SD6" i="7" a="1"/>
  <c r="SD6" i="7" s="1"/>
  <c r="SH6" i="7" a="1"/>
  <c r="SH6" i="7" s="1"/>
  <c r="SJ6" i="7" a="1"/>
  <c r="SJ6" i="7" s="1"/>
  <c r="SQ6" i="7" a="1"/>
  <c r="SQ6" i="7" s="1"/>
  <c r="ST6" i="7" a="1"/>
  <c r="ST6" i="7" s="1"/>
  <c r="SU6" i="7" a="1"/>
  <c r="SU6" i="7" s="1"/>
  <c r="SW6" i="7" a="1"/>
  <c r="SW6" i="7" s="1"/>
  <c r="TA6" i="7" a="1"/>
  <c r="TA6" i="7" s="1"/>
  <c r="TD6" i="7" a="1"/>
  <c r="TD6" i="7" s="1"/>
  <c r="TF6" i="7" a="1"/>
  <c r="TF6" i="7" s="1"/>
  <c r="TG6" i="7" a="1"/>
  <c r="TG6" i="7" s="1"/>
  <c r="TP6" i="7" a="1"/>
  <c r="TP6" i="7" s="1"/>
  <c r="TZ6" i="7" a="1"/>
  <c r="TZ6" i="7" s="1"/>
  <c r="UB6" i="7" a="1"/>
  <c r="UB6" i="7" s="1"/>
  <c r="UC6" i="7" a="1"/>
  <c r="UC6" i="7" s="1"/>
  <c r="UD6" i="7" a="1"/>
  <c r="UD6" i="7" s="1"/>
  <c r="UG6" i="7" a="1"/>
  <c r="UG6" i="7" s="1"/>
  <c r="UH6" i="7" a="1"/>
  <c r="UH6" i="7" s="1"/>
  <c r="UI6" i="7" a="1"/>
  <c r="UI6" i="7" s="1"/>
  <c r="UJ6" i="7" a="1"/>
  <c r="UJ6" i="7" s="1"/>
  <c r="UK6" i="7" a="1"/>
  <c r="UK6" i="7" s="1"/>
  <c r="UM6" i="7" a="1"/>
  <c r="UM6" i="7" s="1"/>
  <c r="UN6" i="7" a="1"/>
  <c r="UN6" i="7" s="1"/>
  <c r="US6" i="7" a="1"/>
  <c r="US6" i="7" s="1"/>
  <c r="UY6" i="7" a="1"/>
  <c r="UY6" i="7" s="1"/>
  <c r="VA6" i="7" a="1"/>
  <c r="VA6" i="7" s="1"/>
  <c r="VB6" i="7" a="1"/>
  <c r="VB6" i="7" s="1"/>
  <c r="VC6" i="7" a="1"/>
  <c r="VC6" i="7" s="1"/>
  <c r="VE6" i="7" a="1"/>
  <c r="VE6" i="7" s="1"/>
  <c r="VO6" i="7" a="1"/>
  <c r="VO6" i="7" s="1"/>
  <c r="VP6" i="7" a="1"/>
  <c r="VP6" i="7" s="1"/>
  <c r="VQ6" i="7" a="1"/>
  <c r="VQ6" i="7" s="1"/>
  <c r="VR6" i="7" a="1"/>
  <c r="VR6" i="7" s="1"/>
  <c r="VS6" i="7" a="1"/>
  <c r="VS6" i="7" s="1"/>
  <c r="VT6" i="7" a="1"/>
  <c r="VT6" i="7" s="1"/>
  <c r="VU6" i="7" a="1"/>
  <c r="VU6" i="7" s="1"/>
  <c r="VV6" i="7" a="1"/>
  <c r="VV6" i="7" s="1"/>
  <c r="VW6" i="7" a="1"/>
  <c r="VW6" i="7" s="1"/>
  <c r="VX6" i="7" a="1"/>
  <c r="VX6" i="7" s="1"/>
  <c r="VY6" i="7" a="1"/>
  <c r="VY6" i="7" s="1"/>
  <c r="VZ6" i="7" a="1"/>
  <c r="VZ6" i="7" s="1"/>
  <c r="WA6" i="7" a="1"/>
  <c r="WA6" i="7" s="1"/>
  <c r="WD6" i="7" a="1"/>
  <c r="WD6" i="7" s="1"/>
  <c r="WE6" i="7" a="1"/>
  <c r="WE6" i="7" s="1"/>
  <c r="WF6" i="7" a="1"/>
  <c r="WF6" i="7" s="1"/>
  <c r="WH6" i="7" a="1"/>
  <c r="WH6" i="7" s="1"/>
  <c r="WI6" i="7" a="1"/>
  <c r="WI6" i="7" s="1"/>
  <c r="WK6" i="7" a="1"/>
  <c r="WK6" i="7" s="1"/>
  <c r="WL6" i="7" a="1"/>
  <c r="WL6" i="7" s="1"/>
  <c r="WP6" i="7" a="1"/>
  <c r="WP6" i="7" s="1"/>
  <c r="WQ6" i="7" a="1"/>
  <c r="WQ6" i="7" s="1"/>
  <c r="WR6" i="7" a="1"/>
  <c r="WR6" i="7" s="1"/>
  <c r="XD6" i="7" a="1"/>
  <c r="XD6" i="7" s="1"/>
  <c r="XF6" i="7" a="1"/>
  <c r="XF6" i="7" s="1"/>
  <c r="XG6" i="7" a="1"/>
  <c r="XG6" i="7" s="1"/>
  <c r="XI6" i="7" a="1"/>
  <c r="XI6" i="7" s="1"/>
  <c r="XJ6" i="7" a="1"/>
  <c r="XJ6" i="7" s="1"/>
  <c r="XK6" i="7" a="1"/>
  <c r="XK6" i="7" s="1"/>
  <c r="XM6" i="7" a="1"/>
  <c r="XM6" i="7" s="1"/>
  <c r="XN6" i="7" a="1"/>
  <c r="XN6" i="7" s="1"/>
  <c r="XO6" i="7" a="1"/>
  <c r="XO6" i="7" s="1"/>
  <c r="XP6" i="7" a="1"/>
  <c r="XP6" i="7" s="1"/>
  <c r="XQ6" i="7" a="1"/>
  <c r="XQ6" i="7" s="1"/>
  <c r="XR6" i="7" a="1"/>
  <c r="XR6" i="7" s="1"/>
  <c r="XS6" i="7" a="1"/>
  <c r="XS6" i="7" s="1"/>
  <c r="XT6" i="7" a="1"/>
  <c r="XT6" i="7" s="1"/>
  <c r="XU6" i="7" a="1"/>
  <c r="XU6" i="7" s="1"/>
  <c r="XV6" i="7" a="1"/>
  <c r="XV6" i="7" s="1"/>
  <c r="XZ6" i="7" a="1"/>
  <c r="XZ6" i="7" s="1"/>
  <c r="YA6" i="7" a="1"/>
  <c r="YA6" i="7" s="1"/>
  <c r="YB6" i="7" a="1"/>
  <c r="YB6" i="7" s="1"/>
  <c r="YC6" i="7" a="1"/>
  <c r="YC6" i="7" s="1"/>
  <c r="YD6" i="7" a="1"/>
  <c r="YD6" i="7" s="1"/>
  <c r="YG6" i="7" a="1"/>
  <c r="YG6" i="7" s="1"/>
  <c r="YJ6" i="7" a="1"/>
  <c r="YJ6" i="7" s="1"/>
  <c r="YK6" i="7" a="1"/>
  <c r="YK6" i="7" s="1"/>
  <c r="YL6" i="7" a="1"/>
  <c r="YL6" i="7" s="1"/>
  <c r="YM6" i="7" a="1"/>
  <c r="YM6" i="7" s="1"/>
  <c r="YN6" i="7" a="1"/>
  <c r="YN6" i="7" s="1"/>
  <c r="YO6" i="7" a="1"/>
  <c r="YO6" i="7" s="1"/>
  <c r="YP6" i="7" a="1"/>
  <c r="YP6" i="7" s="1"/>
  <c r="YQ6" i="7" a="1"/>
  <c r="YQ6" i="7" s="1"/>
  <c r="YR6" i="7" a="1"/>
  <c r="YR6" i="7" s="1"/>
  <c r="YS6" i="7" a="1"/>
  <c r="YS6" i="7" s="1"/>
  <c r="YT6" i="7" a="1"/>
  <c r="YT6" i="7" s="1"/>
  <c r="YU6" i="7" a="1"/>
  <c r="YU6" i="7" s="1"/>
  <c r="YV6" i="7" a="1"/>
  <c r="YV6" i="7" s="1"/>
  <c r="YX6" i="7" a="1"/>
  <c r="YX6" i="7" s="1"/>
  <c r="YY6" i="7" a="1"/>
  <c r="YY6" i="7" s="1"/>
  <c r="ZA6" i="7" a="1"/>
  <c r="ZA6" i="7" s="1"/>
  <c r="ZD6" i="7" a="1"/>
  <c r="ZD6" i="7" s="1"/>
  <c r="ZH6" i="7" a="1"/>
  <c r="ZH6" i="7" s="1"/>
  <c r="ZI6" i="7" a="1"/>
  <c r="ZI6" i="7" s="1"/>
  <c r="ZJ6" i="7" a="1"/>
  <c r="ZJ6" i="7" s="1"/>
  <c r="ZK6" i="7" a="1"/>
  <c r="ZK6" i="7" s="1"/>
  <c r="ZY6" i="7" a="1"/>
  <c r="ZY6" i="7" s="1"/>
  <c r="ZZ6" i="7" a="1"/>
  <c r="ZZ6" i="7" s="1"/>
  <c r="AAA6" i="7" a="1"/>
  <c r="AAA6" i="7" s="1"/>
  <c r="AAB6" i="7" a="1"/>
  <c r="AAB6" i="7" s="1"/>
  <c r="AAC6" i="7" a="1"/>
  <c r="AAC6" i="7" s="1"/>
  <c r="AAD6" i="7" a="1"/>
  <c r="AAD6" i="7" s="1"/>
  <c r="AAE6" i="7" a="1"/>
  <c r="AAE6" i="7" s="1"/>
  <c r="AAF6" i="7" a="1"/>
  <c r="AAF6" i="7" s="1"/>
  <c r="AAG6" i="7" a="1"/>
  <c r="AAG6" i="7" s="1"/>
  <c r="AAH6" i="7" a="1"/>
  <c r="AAH6" i="7" s="1"/>
  <c r="AAI6" i="7" a="1"/>
  <c r="AAI6" i="7" s="1"/>
  <c r="AAK6" i="7" a="1"/>
  <c r="AAK6" i="7" s="1"/>
  <c r="AAN6" i="7" a="1"/>
  <c r="AAN6" i="7" s="1"/>
  <c r="AAU6" i="7" a="1"/>
  <c r="AAU6" i="7" s="1"/>
  <c r="AAY6" i="7" a="1"/>
  <c r="AAY6" i="7" s="1"/>
  <c r="ABD6" i="7" a="1"/>
  <c r="ABD6" i="7" s="1"/>
  <c r="ABH6" i="7" a="1"/>
  <c r="ABH6" i="7" s="1"/>
  <c r="ABK6" i="7" a="1"/>
  <c r="ABK6" i="7" s="1"/>
  <c r="ABM6" i="7" a="1"/>
  <c r="ABM6" i="7" s="1"/>
  <c r="ABR6" i="7" a="1"/>
  <c r="ABR6" i="7" s="1"/>
  <c r="ABV6" i="7" a="1"/>
  <c r="ABV6" i="7" s="1"/>
  <c r="ACM6" i="7" a="1"/>
  <c r="ACM6" i="7" s="1"/>
  <c r="ACO6" i="7" a="1"/>
  <c r="ACO6" i="7" s="1"/>
  <c r="ACP6" i="7" a="1"/>
  <c r="ACP6" i="7" s="1"/>
  <c r="ACQ6" i="7" a="1"/>
  <c r="ACQ6" i="7" s="1"/>
  <c r="ACR6" i="7" a="1"/>
  <c r="ACR6" i="7" s="1"/>
  <c r="ACS6" i="7" a="1"/>
  <c r="ACS6" i="7" s="1"/>
  <c r="ACT6" i="7" a="1"/>
  <c r="ACT6" i="7" s="1"/>
  <c r="ACU6" i="7" a="1"/>
  <c r="ACU6" i="7" s="1"/>
  <c r="ACX6" i="7" a="1"/>
  <c r="ACX6" i="7" s="1"/>
  <c r="ACY6" i="7" a="1"/>
  <c r="ACY6" i="7" s="1"/>
  <c r="ACZ6" i="7" a="1"/>
  <c r="ACZ6" i="7" s="1"/>
  <c r="ADA6" i="7" a="1"/>
  <c r="ADA6" i="7" s="1"/>
  <c r="ADB6" i="7" a="1"/>
  <c r="ADB6" i="7" s="1"/>
  <c r="ADC6" i="7" a="1"/>
  <c r="ADC6" i="7" s="1"/>
  <c r="ADD6" i="7" a="1"/>
  <c r="ADD6" i="7" s="1"/>
  <c r="ADF6" i="7" a="1"/>
  <c r="ADF6" i="7" s="1"/>
  <c r="ADG6" i="7" a="1"/>
  <c r="ADG6" i="7" s="1"/>
  <c r="ADH6" i="7" a="1"/>
  <c r="ADH6" i="7" s="1"/>
  <c r="ADI6" i="7" a="1"/>
  <c r="ADI6" i="7" s="1"/>
  <c r="ADJ6" i="7" a="1"/>
  <c r="ADJ6" i="7" s="1"/>
  <c r="ADK6" i="7" a="1"/>
  <c r="ADK6" i="7" s="1"/>
  <c r="ADN6" i="7" a="1"/>
  <c r="ADN6" i="7" s="1"/>
  <c r="ADO6" i="7" a="1"/>
  <c r="ADO6" i="7" s="1"/>
  <c r="ADP6" i="7" a="1"/>
  <c r="ADP6" i="7" s="1"/>
  <c r="ADQ6" i="7" a="1"/>
  <c r="ADQ6" i="7" s="1"/>
  <c r="ADR6" i="7" a="1"/>
  <c r="ADR6" i="7" s="1"/>
  <c r="ADS6" i="7" a="1"/>
  <c r="ADS6" i="7" s="1"/>
  <c r="ADT6" i="7" a="1"/>
  <c r="ADT6" i="7" s="1"/>
  <c r="ADU6" i="7" a="1"/>
  <c r="ADU6" i="7" s="1"/>
  <c r="ADW6" i="7" a="1"/>
  <c r="ADW6" i="7" s="1"/>
  <c r="ADX6" i="7" a="1"/>
  <c r="ADX6" i="7" s="1"/>
  <c r="ADY6" i="7" a="1"/>
  <c r="ADY6" i="7" s="1"/>
  <c r="IL7" i="7" a="1"/>
  <c r="IL7" i="7" s="1"/>
  <c r="IO7" i="7" a="1"/>
  <c r="IO7" i="7" s="1"/>
  <c r="IQ7" i="7" a="1"/>
  <c r="IQ7" i="7" s="1"/>
  <c r="IR7" i="7" a="1"/>
  <c r="IR7" i="7" s="1"/>
  <c r="IS7" i="7" a="1"/>
  <c r="IS7" i="7" s="1"/>
  <c r="IT7" i="7" a="1"/>
  <c r="IT7" i="7" s="1"/>
  <c r="IU7" i="7" a="1"/>
  <c r="IU7" i="7" s="1"/>
  <c r="IV7" i="7" a="1"/>
  <c r="IV7" i="7" s="1"/>
  <c r="IW7" i="7" a="1"/>
  <c r="IW7" i="7" s="1"/>
  <c r="IX7" i="7" a="1"/>
  <c r="IX7" i="7" s="1"/>
  <c r="IY7" i="7" a="1"/>
  <c r="IY7" i="7" s="1"/>
  <c r="IZ7" i="7" a="1"/>
  <c r="IZ7" i="7" s="1"/>
  <c r="JB7" i="7" a="1"/>
  <c r="JB7" i="7" s="1"/>
  <c r="JC7" i="7" a="1"/>
  <c r="JC7" i="7" s="1"/>
  <c r="JD7" i="7" a="1"/>
  <c r="JD7" i="7" s="1"/>
  <c r="JE7" i="7" a="1"/>
  <c r="JE7" i="7" s="1"/>
  <c r="JF7" i="7" a="1"/>
  <c r="JF7" i="7" s="1"/>
  <c r="JG7" i="7" a="1"/>
  <c r="JG7" i="7" s="1"/>
  <c r="JH7" i="7" a="1"/>
  <c r="JH7" i="7" s="1"/>
  <c r="JI7" i="7" a="1"/>
  <c r="JI7" i="7" s="1"/>
  <c r="JJ7" i="7" a="1"/>
  <c r="JJ7" i="7" s="1"/>
  <c r="JK7" i="7" a="1"/>
  <c r="JK7" i="7" s="1"/>
  <c r="JL7" i="7" a="1"/>
  <c r="JL7" i="7" s="1"/>
  <c r="JN7" i="7" a="1"/>
  <c r="JN7" i="7" s="1"/>
  <c r="JO7" i="7" a="1"/>
  <c r="JO7" i="7" s="1"/>
  <c r="JP7" i="7" a="1"/>
  <c r="JP7" i="7" s="1"/>
  <c r="JQ7" i="7" a="1"/>
  <c r="JQ7" i="7" s="1"/>
  <c r="JR7" i="7" a="1"/>
  <c r="JR7" i="7" s="1"/>
  <c r="JS7" i="7" a="1"/>
  <c r="JS7" i="7" s="1"/>
  <c r="JT7" i="7" a="1"/>
  <c r="JT7" i="7" s="1"/>
  <c r="JU7" i="7" a="1"/>
  <c r="JU7" i="7" s="1"/>
  <c r="JV7" i="7" a="1"/>
  <c r="JV7" i="7" s="1"/>
  <c r="JW7" i="7" a="1"/>
  <c r="JW7" i="7" s="1"/>
  <c r="JX7" i="7" a="1"/>
  <c r="JX7" i="7" s="1"/>
  <c r="JY7" i="7" a="1"/>
  <c r="JY7" i="7" s="1"/>
  <c r="JZ7" i="7" a="1"/>
  <c r="JZ7" i="7" s="1"/>
  <c r="KA7" i="7" a="1"/>
  <c r="KA7" i="7" s="1"/>
  <c r="KB7" i="7" a="1"/>
  <c r="KB7" i="7" s="1"/>
  <c r="KC7" i="7" a="1"/>
  <c r="KC7" i="7" s="1"/>
  <c r="KD7" i="7" a="1"/>
  <c r="KD7" i="7" s="1"/>
  <c r="KE7" i="7" a="1"/>
  <c r="KE7" i="7" s="1"/>
  <c r="KF7" i="7" a="1"/>
  <c r="KF7" i="7" s="1"/>
  <c r="KG7" i="7" a="1"/>
  <c r="KG7" i="7" s="1"/>
  <c r="KP7" i="7" a="1"/>
  <c r="KP7" i="7" s="1"/>
  <c r="KP8" i="7" s="1" a="1"/>
  <c r="KP8" i="7" s="1"/>
  <c r="KP9" i="7" s="1" a="1"/>
  <c r="KP9" i="7" s="1"/>
  <c r="KU7" i="7" a="1"/>
  <c r="KU7" i="7" s="1"/>
  <c r="KV7" i="7" a="1"/>
  <c r="KV7" i="7" s="1"/>
  <c r="KW7" i="7" a="1"/>
  <c r="KW7" i="7" s="1"/>
  <c r="LB7" i="7" a="1"/>
  <c r="LB7" i="7" s="1"/>
  <c r="LC7" i="7" a="1"/>
  <c r="LC7" i="7" s="1"/>
  <c r="LD7" i="7" a="1"/>
  <c r="LD7" i="7" s="1"/>
  <c r="LH7" i="7" a="1"/>
  <c r="LH7" i="7" s="1"/>
  <c r="LI7" i="7" a="1"/>
  <c r="LI7" i="7" s="1"/>
  <c r="LL7" i="7" a="1"/>
  <c r="LL7" i="7" s="1"/>
  <c r="LM7" i="7" a="1"/>
  <c r="LM7" i="7" s="1"/>
  <c r="LR7" i="7" a="1"/>
  <c r="LR7" i="7" s="1"/>
  <c r="LS7" i="7" a="1"/>
  <c r="LS7" i="7" s="1"/>
  <c r="LV7" i="7" a="1"/>
  <c r="LV7" i="7" s="1"/>
  <c r="LW7" i="7" a="1"/>
  <c r="LW7" i="7" s="1"/>
  <c r="LX7" i="7" a="1"/>
  <c r="LX7" i="7" s="1"/>
  <c r="MA7" i="7" a="1"/>
  <c r="MA7" i="7" s="1"/>
  <c r="MB7" i="7" a="1"/>
  <c r="MB7" i="7" s="1"/>
  <c r="MC7" i="7" a="1"/>
  <c r="MC7" i="7" s="1"/>
  <c r="MD7" i="7" a="1"/>
  <c r="MD7" i="7" s="1"/>
  <c r="MF7" i="7" a="1"/>
  <c r="MF7" i="7" s="1"/>
  <c r="MI7" i="7" a="1"/>
  <c r="MI7" i="7" s="1"/>
  <c r="MJ7" i="7" a="1"/>
  <c r="MJ7" i="7" s="1"/>
  <c r="MP7" i="7" a="1"/>
  <c r="MP7" i="7" s="1"/>
  <c r="MS7" i="7" a="1"/>
  <c r="MS7" i="7" s="1"/>
  <c r="NC7" i="7" a="1"/>
  <c r="NC7" i="7" s="1"/>
  <c r="ND7" i="7" a="1"/>
  <c r="ND7" i="7" s="1"/>
  <c r="NE7" i="7" a="1"/>
  <c r="NE7" i="7" s="1"/>
  <c r="NG7" i="7" a="1"/>
  <c r="NG7" i="7" s="1"/>
  <c r="NH7" i="7" a="1"/>
  <c r="NH7" i="7" s="1"/>
  <c r="NI7" i="7" a="1"/>
  <c r="NI7" i="7" s="1"/>
  <c r="NJ7" i="7" a="1"/>
  <c r="NJ7" i="7" s="1"/>
  <c r="NM7" i="7" a="1"/>
  <c r="NM7" i="7" s="1"/>
  <c r="NN7" i="7" a="1"/>
  <c r="NN7" i="7" s="1"/>
  <c r="NO7" i="7" a="1"/>
  <c r="NO7" i="7" s="1"/>
  <c r="NP7" i="7" a="1"/>
  <c r="NP7" i="7" s="1"/>
  <c r="NR7" i="7" a="1"/>
  <c r="NR7" i="7" s="1"/>
  <c r="NS7" i="7" a="1"/>
  <c r="NS7" i="7" s="1"/>
  <c r="NT7" i="7" a="1"/>
  <c r="NT7" i="7" s="1"/>
  <c r="NY7" i="7" a="1"/>
  <c r="NY7" i="7" s="1"/>
  <c r="NZ7" i="7" a="1"/>
  <c r="NZ7" i="7" s="1"/>
  <c r="OA7" i="7" a="1"/>
  <c r="OA7" i="7" s="1"/>
  <c r="OE7" i="7" a="1"/>
  <c r="OE7" i="7" s="1"/>
  <c r="OF7" i="7" a="1"/>
  <c r="OF7" i="7" s="1"/>
  <c r="OH7" i="7" a="1"/>
  <c r="OH7" i="7" s="1"/>
  <c r="OI7" i="7" a="1"/>
  <c r="OI7" i="7" s="1"/>
  <c r="OZ7" i="7" a="1"/>
  <c r="OZ7" i="7" s="1"/>
  <c r="OZ8" i="7" s="1" a="1"/>
  <c r="OZ8" i="7" s="1"/>
  <c r="OZ9" i="7" s="1" a="1"/>
  <c r="OZ9" i="7" s="1"/>
  <c r="QD7" i="7" a="1"/>
  <c r="QD7" i="7" s="1"/>
  <c r="QE7" i="7" a="1"/>
  <c r="QE7" i="7" s="1"/>
  <c r="QV7" i="7" a="1"/>
  <c r="QV7" i="7" s="1"/>
  <c r="QW7" i="7" a="1"/>
  <c r="QW7" i="7" s="1"/>
  <c r="QZ7" i="7" a="1"/>
  <c r="QZ7" i="7" s="1"/>
  <c r="RA7" i="7" a="1"/>
  <c r="RA7" i="7" s="1"/>
  <c r="RB7" i="7" a="1"/>
  <c r="RB7" i="7" s="1"/>
  <c r="RC7" i="7" a="1"/>
  <c r="RC7" i="7" s="1"/>
  <c r="RD7" i="7" a="1"/>
  <c r="RD7" i="7" s="1"/>
  <c r="RH7" i="7" a="1"/>
  <c r="RH7" i="7" s="1"/>
  <c r="RI7" i="7" a="1"/>
  <c r="RI7" i="7" s="1"/>
  <c r="RJ7" i="7" a="1"/>
  <c r="RJ7" i="7" s="1"/>
  <c r="RK7" i="7" a="1"/>
  <c r="RK7" i="7" s="1"/>
  <c r="RP7" i="7" a="1"/>
  <c r="RP7" i="7" s="1"/>
  <c r="RQ7" i="7" a="1"/>
  <c r="RQ7" i="7" s="1"/>
  <c r="RS7" i="7" a="1"/>
  <c r="RS7" i="7" s="1"/>
  <c r="RT7" i="7" a="1"/>
  <c r="RT7" i="7" s="1"/>
  <c r="RU7" i="7" a="1"/>
  <c r="RU7" i="7" s="1"/>
  <c r="RV7" i="7" a="1"/>
  <c r="RV7" i="7" s="1"/>
  <c r="RW7" i="7" a="1"/>
  <c r="RW7" i="7" s="1"/>
  <c r="RX7" i="7" a="1"/>
  <c r="RX7" i="7" s="1"/>
  <c r="RY7" i="7" a="1"/>
  <c r="RY7" i="7" s="1"/>
  <c r="RZ7" i="7" a="1"/>
  <c r="RZ7" i="7" s="1"/>
  <c r="SA7" i="7" a="1"/>
  <c r="SA7" i="7" s="1"/>
  <c r="SB7" i="7" a="1"/>
  <c r="SB7" i="7" s="1"/>
  <c r="SC7" i="7" a="1"/>
  <c r="SC7" i="7" s="1"/>
  <c r="SD7" i="7" a="1"/>
  <c r="SD7" i="7" s="1"/>
  <c r="SH7" i="7" a="1"/>
  <c r="SH7" i="7" s="1"/>
  <c r="SJ7" i="7" a="1"/>
  <c r="SJ7" i="7" s="1"/>
  <c r="SQ7" i="7" a="1"/>
  <c r="SQ7" i="7" s="1"/>
  <c r="ST7" i="7" a="1"/>
  <c r="ST7" i="7" s="1"/>
  <c r="SU7" i="7" a="1"/>
  <c r="SU7" i="7" s="1"/>
  <c r="SW7" i="7" a="1"/>
  <c r="SW7" i="7" s="1"/>
  <c r="TA7" i="7" a="1"/>
  <c r="TA7" i="7" s="1"/>
  <c r="TD7" i="7" a="1"/>
  <c r="TD7" i="7" s="1"/>
  <c r="TF7" i="7" a="1"/>
  <c r="TF7" i="7" s="1"/>
  <c r="TG7" i="7" a="1"/>
  <c r="TG7" i="7" s="1"/>
  <c r="TP7" i="7" a="1"/>
  <c r="TP7" i="7" s="1"/>
  <c r="TZ7" i="7" a="1"/>
  <c r="TZ7" i="7" s="1"/>
  <c r="UB7" i="7" a="1"/>
  <c r="UB7" i="7" s="1"/>
  <c r="UC7" i="7" a="1"/>
  <c r="UC7" i="7" s="1"/>
  <c r="UD7" i="7" a="1"/>
  <c r="UD7" i="7" s="1"/>
  <c r="UG7" i="7" a="1"/>
  <c r="UG7" i="7" s="1"/>
  <c r="UH7" i="7" a="1"/>
  <c r="UH7" i="7" s="1"/>
  <c r="UI7" i="7" a="1"/>
  <c r="UI7" i="7" s="1"/>
  <c r="UJ7" i="7" a="1"/>
  <c r="UJ7" i="7" s="1"/>
  <c r="UK7" i="7" a="1"/>
  <c r="UK7" i="7" s="1"/>
  <c r="UM7" i="7" a="1"/>
  <c r="UM7" i="7" s="1"/>
  <c r="UN7" i="7" a="1"/>
  <c r="UN7" i="7" s="1"/>
  <c r="US7" i="7" a="1"/>
  <c r="US7" i="7" s="1"/>
  <c r="UY7" i="7" a="1"/>
  <c r="UY7" i="7" s="1"/>
  <c r="VA7" i="7" a="1"/>
  <c r="VA7" i="7" s="1"/>
  <c r="VB7" i="7" a="1"/>
  <c r="VB7" i="7" s="1"/>
  <c r="VC7" i="7" a="1"/>
  <c r="VC7" i="7" s="1"/>
  <c r="VE7" i="7" a="1"/>
  <c r="VE7" i="7" s="1"/>
  <c r="VO7" i="7" a="1"/>
  <c r="VO7" i="7" s="1"/>
  <c r="VP7" i="7" a="1"/>
  <c r="VP7" i="7" s="1"/>
  <c r="VQ7" i="7" a="1"/>
  <c r="VQ7" i="7" s="1"/>
  <c r="VR7" i="7" a="1"/>
  <c r="VR7" i="7" s="1"/>
  <c r="VS7" i="7" a="1"/>
  <c r="VS7" i="7" s="1"/>
  <c r="VT7" i="7" a="1"/>
  <c r="VT7" i="7" s="1"/>
  <c r="VU7" i="7" a="1"/>
  <c r="VU7" i="7" s="1"/>
  <c r="VV7" i="7" a="1"/>
  <c r="VV7" i="7" s="1"/>
  <c r="VW7" i="7" a="1"/>
  <c r="VW7" i="7" s="1"/>
  <c r="VX7" i="7" a="1"/>
  <c r="VX7" i="7" s="1"/>
  <c r="VY7" i="7" a="1"/>
  <c r="VY7" i="7" s="1"/>
  <c r="VZ7" i="7" a="1"/>
  <c r="VZ7" i="7" s="1"/>
  <c r="WA7" i="7" a="1"/>
  <c r="WA7" i="7" s="1"/>
  <c r="WD7" i="7" a="1"/>
  <c r="WD7" i="7" s="1"/>
  <c r="WE7" i="7" a="1"/>
  <c r="WE7" i="7" s="1"/>
  <c r="WF7" i="7" a="1"/>
  <c r="WF7" i="7" s="1"/>
  <c r="WH7" i="7" a="1"/>
  <c r="WH7" i="7" s="1"/>
  <c r="WI7" i="7" a="1"/>
  <c r="WI7" i="7" s="1"/>
  <c r="WK7" i="7" a="1"/>
  <c r="WK7" i="7" s="1"/>
  <c r="WL7" i="7" a="1"/>
  <c r="WL7" i="7" s="1"/>
  <c r="WP7" i="7" a="1"/>
  <c r="WP7" i="7" s="1"/>
  <c r="WQ7" i="7" a="1"/>
  <c r="WQ7" i="7" s="1"/>
  <c r="WR7" i="7" a="1"/>
  <c r="WR7" i="7" s="1"/>
  <c r="XD7" i="7" a="1"/>
  <c r="XD7" i="7" s="1"/>
  <c r="XF7" i="7" a="1"/>
  <c r="XF7" i="7" s="1"/>
  <c r="XG7" i="7" a="1"/>
  <c r="XG7" i="7" s="1"/>
  <c r="XI7" i="7" a="1"/>
  <c r="XI7" i="7" s="1"/>
  <c r="XJ7" i="7" a="1"/>
  <c r="XJ7" i="7" s="1"/>
  <c r="XK7" i="7" a="1"/>
  <c r="XK7" i="7" s="1"/>
  <c r="XM7" i="7" a="1"/>
  <c r="XM7" i="7" s="1"/>
  <c r="XN7" i="7" a="1"/>
  <c r="XN7" i="7" s="1"/>
  <c r="XO7" i="7" a="1"/>
  <c r="XO7" i="7" s="1"/>
  <c r="XP7" i="7" a="1"/>
  <c r="XP7" i="7" s="1"/>
  <c r="XQ7" i="7" a="1"/>
  <c r="XQ7" i="7" s="1"/>
  <c r="XR7" i="7" a="1"/>
  <c r="XR7" i="7" s="1"/>
  <c r="XS7" i="7" a="1"/>
  <c r="XS7" i="7" s="1"/>
  <c r="XT7" i="7" a="1"/>
  <c r="XT7" i="7" s="1"/>
  <c r="XU7" i="7" a="1"/>
  <c r="XU7" i="7" s="1"/>
  <c r="XV7" i="7" a="1"/>
  <c r="XV7" i="7" s="1"/>
  <c r="XZ7" i="7" a="1"/>
  <c r="XZ7" i="7" s="1"/>
  <c r="YA7" i="7" a="1"/>
  <c r="YA7" i="7" s="1"/>
  <c r="YB7" i="7" a="1"/>
  <c r="YB7" i="7" s="1"/>
  <c r="YC7" i="7" a="1"/>
  <c r="YC7" i="7" s="1"/>
  <c r="YD7" i="7" a="1"/>
  <c r="YD7" i="7" s="1"/>
  <c r="YG7" i="7" a="1"/>
  <c r="YG7" i="7" s="1"/>
  <c r="YJ7" i="7" a="1"/>
  <c r="YJ7" i="7" s="1"/>
  <c r="YK7" i="7" a="1"/>
  <c r="YK7" i="7" s="1"/>
  <c r="YL7" i="7" a="1"/>
  <c r="YL7" i="7" s="1"/>
  <c r="YM7" i="7" a="1"/>
  <c r="YM7" i="7" s="1"/>
  <c r="YN7" i="7" a="1"/>
  <c r="YN7" i="7" s="1"/>
  <c r="YO7" i="7" a="1"/>
  <c r="YO7" i="7" s="1"/>
  <c r="YP7" i="7" a="1"/>
  <c r="YP7" i="7" s="1"/>
  <c r="YQ7" i="7" a="1"/>
  <c r="YQ7" i="7" s="1"/>
  <c r="YR7" i="7" a="1"/>
  <c r="YR7" i="7" s="1"/>
  <c r="YS7" i="7" a="1"/>
  <c r="YS7" i="7" s="1"/>
  <c r="YT7" i="7" a="1"/>
  <c r="YT7" i="7" s="1"/>
  <c r="YU7" i="7" a="1"/>
  <c r="YU7" i="7" s="1"/>
  <c r="YV7" i="7" a="1"/>
  <c r="YV7" i="7" s="1"/>
  <c r="YX7" i="7" a="1"/>
  <c r="YX7" i="7" s="1"/>
  <c r="YY7" i="7" a="1"/>
  <c r="YY7" i="7" s="1"/>
  <c r="ZA7" i="7" a="1"/>
  <c r="ZA7" i="7" s="1"/>
  <c r="ZD7" i="7" a="1"/>
  <c r="ZD7" i="7" s="1"/>
  <c r="ZH7" i="7" a="1"/>
  <c r="ZH7" i="7" s="1"/>
  <c r="ZI7" i="7" a="1"/>
  <c r="ZI7" i="7" s="1"/>
  <c r="ZJ7" i="7" a="1"/>
  <c r="ZJ7" i="7" s="1"/>
  <c r="ZK7" i="7" a="1"/>
  <c r="ZK7" i="7" s="1"/>
  <c r="ZY7" i="7" a="1"/>
  <c r="ZY7" i="7" s="1"/>
  <c r="ZZ7" i="7" a="1"/>
  <c r="ZZ7" i="7" s="1"/>
  <c r="AAA7" i="7" a="1"/>
  <c r="AAA7" i="7" s="1"/>
  <c r="AAB7" i="7" a="1"/>
  <c r="AAB7" i="7" s="1"/>
  <c r="AAC7" i="7" a="1"/>
  <c r="AAC7" i="7" s="1"/>
  <c r="AAD7" i="7" a="1"/>
  <c r="AAD7" i="7" s="1"/>
  <c r="AAE7" i="7" a="1"/>
  <c r="AAE7" i="7" s="1"/>
  <c r="AAF7" i="7" a="1"/>
  <c r="AAF7" i="7" s="1"/>
  <c r="AAG7" i="7" a="1"/>
  <c r="AAG7" i="7" s="1"/>
  <c r="AAH7" i="7" a="1"/>
  <c r="AAH7" i="7" s="1"/>
  <c r="AAI7" i="7" a="1"/>
  <c r="AAI7" i="7" s="1"/>
  <c r="AAK7" i="7" a="1"/>
  <c r="AAK7" i="7" s="1"/>
  <c r="AAN7" i="7" a="1"/>
  <c r="AAN7" i="7" s="1"/>
  <c r="AAU7" i="7" a="1"/>
  <c r="AAU7" i="7" s="1"/>
  <c r="AAY7" i="7" a="1"/>
  <c r="AAY7" i="7" s="1"/>
  <c r="ABD7" i="7" a="1"/>
  <c r="ABD7" i="7" s="1"/>
  <c r="ABH7" i="7" a="1"/>
  <c r="ABH7" i="7" s="1"/>
  <c r="ABK7" i="7" a="1"/>
  <c r="ABK7" i="7" s="1"/>
  <c r="ABM7" i="7" a="1"/>
  <c r="ABM7" i="7" s="1"/>
  <c r="ABR7" i="7" a="1"/>
  <c r="ABR7" i="7" s="1"/>
  <c r="ABV7" i="7" a="1"/>
  <c r="ABV7" i="7" s="1"/>
  <c r="ACM7" i="7" a="1"/>
  <c r="ACM7" i="7" s="1"/>
  <c r="ACO7" i="7" a="1"/>
  <c r="ACO7" i="7" s="1"/>
  <c r="ACP7" i="7" a="1"/>
  <c r="ACP7" i="7" s="1"/>
  <c r="ACQ7" i="7" a="1"/>
  <c r="ACQ7" i="7" s="1"/>
  <c r="ACR7" i="7" a="1"/>
  <c r="ACR7" i="7" s="1"/>
  <c r="ACS7" i="7" a="1"/>
  <c r="ACS7" i="7" s="1"/>
  <c r="ACT7" i="7" a="1"/>
  <c r="ACT7" i="7" s="1"/>
  <c r="ACU7" i="7" a="1"/>
  <c r="ACU7" i="7" s="1"/>
  <c r="ACX7" i="7" a="1"/>
  <c r="ACX7" i="7" s="1"/>
  <c r="ACY7" i="7" a="1"/>
  <c r="ACY7" i="7" s="1"/>
  <c r="ACZ7" i="7" a="1"/>
  <c r="ACZ7" i="7" s="1"/>
  <c r="ADA7" i="7" a="1"/>
  <c r="ADA7" i="7" s="1"/>
  <c r="ADB7" i="7" a="1"/>
  <c r="ADB7" i="7" s="1"/>
  <c r="ADC7" i="7" a="1"/>
  <c r="ADC7" i="7" s="1"/>
  <c r="ADD7" i="7" a="1"/>
  <c r="ADD7" i="7" s="1"/>
  <c r="ADF7" i="7" a="1"/>
  <c r="ADF7" i="7" s="1"/>
  <c r="ADG7" i="7" a="1"/>
  <c r="ADG7" i="7" s="1"/>
  <c r="ADH7" i="7" a="1"/>
  <c r="ADH7" i="7" s="1"/>
  <c r="ADI7" i="7" a="1"/>
  <c r="ADI7" i="7" s="1"/>
  <c r="ADJ7" i="7" a="1"/>
  <c r="ADJ7" i="7" s="1"/>
  <c r="ADK7" i="7" a="1"/>
  <c r="ADK7" i="7" s="1"/>
  <c r="ADN7" i="7" a="1"/>
  <c r="ADN7" i="7" s="1"/>
  <c r="ADO7" i="7" a="1"/>
  <c r="ADO7" i="7" s="1"/>
  <c r="ADP7" i="7" a="1"/>
  <c r="ADP7" i="7" s="1"/>
  <c r="ADQ7" i="7" a="1"/>
  <c r="ADQ7" i="7" s="1"/>
  <c r="ADR7" i="7" a="1"/>
  <c r="ADR7" i="7" s="1"/>
  <c r="ADS7" i="7" a="1"/>
  <c r="ADS7" i="7" s="1"/>
  <c r="ADT7" i="7" a="1"/>
  <c r="ADT7" i="7" s="1"/>
  <c r="ADU7" i="7" a="1"/>
  <c r="ADU7" i="7" s="1"/>
  <c r="ADW7" i="7" a="1"/>
  <c r="ADW7" i="7" s="1"/>
  <c r="ADX7" i="7" a="1"/>
  <c r="ADX7" i="7" s="1"/>
  <c r="ADY7" i="7" a="1"/>
  <c r="ADY7" i="7" s="1"/>
  <c r="IL8" i="7" a="1"/>
  <c r="IL8" i="7" s="1"/>
  <c r="IM8" i="7" a="1"/>
  <c r="IM8" i="7" s="1"/>
  <c r="IN8" i="7" a="1"/>
  <c r="IN8" i="7" s="1"/>
  <c r="IO8" i="7" a="1"/>
  <c r="IO8" i="7" s="1"/>
  <c r="IP8" i="7" a="1"/>
  <c r="IP8" i="7" s="1"/>
  <c r="IQ8" i="7" a="1"/>
  <c r="IQ8" i="7" s="1"/>
  <c r="IR8" i="7" a="1"/>
  <c r="IR8" i="7" s="1"/>
  <c r="IS8" i="7" a="1"/>
  <c r="IS8" i="7" s="1"/>
  <c r="IT8" i="7" a="1"/>
  <c r="IT8" i="7" s="1"/>
  <c r="IU8" i="7" a="1"/>
  <c r="IU8" i="7" s="1"/>
  <c r="IV8" i="7" a="1"/>
  <c r="IV8" i="7" s="1"/>
  <c r="IW8" i="7" a="1"/>
  <c r="IW8" i="7" s="1"/>
  <c r="IX8" i="7" a="1"/>
  <c r="IX8" i="7" s="1"/>
  <c r="IY8" i="7" a="1"/>
  <c r="IY8" i="7" s="1"/>
  <c r="IZ8" i="7" a="1"/>
  <c r="IZ8" i="7" s="1"/>
  <c r="JA8" i="7" a="1"/>
  <c r="JA8" i="7" s="1"/>
  <c r="JB8" i="7" a="1"/>
  <c r="JB8" i="7" s="1"/>
  <c r="JC8" i="7" a="1"/>
  <c r="JC8" i="7" s="1"/>
  <c r="JD8" i="7" a="1"/>
  <c r="JD8" i="7" s="1"/>
  <c r="JE8" i="7" a="1"/>
  <c r="JE8" i="7" s="1"/>
  <c r="JF8" i="7" a="1"/>
  <c r="JF8" i="7" s="1"/>
  <c r="JG8" i="7" a="1"/>
  <c r="JG8" i="7" s="1"/>
  <c r="JH8" i="7" a="1"/>
  <c r="JH8" i="7" s="1"/>
  <c r="JI8" i="7" a="1"/>
  <c r="JI8" i="7" s="1"/>
  <c r="JJ8" i="7" a="1"/>
  <c r="JJ8" i="7" s="1"/>
  <c r="JK8" i="7" a="1"/>
  <c r="JK8" i="7" s="1"/>
  <c r="JL8" i="7" a="1"/>
  <c r="JL8" i="7" s="1"/>
  <c r="JM8" i="7" a="1"/>
  <c r="JM8" i="7" s="1"/>
  <c r="JN8" i="7" a="1"/>
  <c r="JN8" i="7" s="1"/>
  <c r="JO8" i="7" a="1"/>
  <c r="JO8" i="7" s="1"/>
  <c r="JP8" i="7" a="1"/>
  <c r="JP8" i="7" s="1"/>
  <c r="JQ8" i="7" a="1"/>
  <c r="JQ8" i="7" s="1"/>
  <c r="JR8" i="7" a="1"/>
  <c r="JR8" i="7" s="1"/>
  <c r="JS8" i="7" a="1"/>
  <c r="JS8" i="7" s="1"/>
  <c r="JT8" i="7" a="1"/>
  <c r="JT8" i="7" s="1"/>
  <c r="JU8" i="7" a="1"/>
  <c r="JU8" i="7" s="1"/>
  <c r="JV8" i="7" a="1"/>
  <c r="JV8" i="7" s="1"/>
  <c r="JW8" i="7" a="1"/>
  <c r="JW8" i="7" s="1"/>
  <c r="JX8" i="7" a="1"/>
  <c r="JX8" i="7" s="1"/>
  <c r="JY8" i="7" a="1"/>
  <c r="JY8" i="7" s="1"/>
  <c r="JZ8" i="7" a="1"/>
  <c r="JZ8" i="7" s="1"/>
  <c r="KA8" i="7" a="1"/>
  <c r="KA8" i="7" s="1"/>
  <c r="KB8" i="7" a="1"/>
  <c r="KB8" i="7" s="1"/>
  <c r="KC8" i="7" a="1"/>
  <c r="KC8" i="7" s="1"/>
  <c r="KD8" i="7" a="1"/>
  <c r="KD8" i="7" s="1"/>
  <c r="KE8" i="7" a="1"/>
  <c r="KE8" i="7" s="1"/>
  <c r="KF8" i="7" a="1"/>
  <c r="KF8" i="7" s="1"/>
  <c r="KG8" i="7" a="1"/>
  <c r="KG8" i="7" s="1"/>
  <c r="KH8" i="7" a="1"/>
  <c r="KH8" i="7" s="1"/>
  <c r="KI8" i="7" a="1"/>
  <c r="KI8" i="7" s="1"/>
  <c r="KJ8" i="7" a="1"/>
  <c r="KJ8" i="7" s="1"/>
  <c r="KK8" i="7" a="1"/>
  <c r="KK8" i="7" s="1"/>
  <c r="KL8" i="7" a="1"/>
  <c r="KL8" i="7" s="1"/>
  <c r="KQ8" i="7" a="1"/>
  <c r="KQ8" i="7" s="1"/>
  <c r="KT8" i="7" a="1"/>
  <c r="KT8" i="7" s="1"/>
  <c r="KU8" i="7" a="1"/>
  <c r="KU8" i="7" s="1"/>
  <c r="KV8" i="7" a="1"/>
  <c r="KV8" i="7" s="1"/>
  <c r="KW8" i="7" a="1"/>
  <c r="KW8" i="7" s="1"/>
  <c r="KX8" i="7" a="1"/>
  <c r="KX8" i="7" s="1"/>
  <c r="KY8" i="7" a="1"/>
  <c r="KY8" i="7" s="1"/>
  <c r="LB8" i="7" a="1"/>
  <c r="LB8" i="7" s="1"/>
  <c r="LC8" i="7" a="1"/>
  <c r="LC8" i="7" s="1"/>
  <c r="LH8" i="7" a="1"/>
  <c r="LH8" i="7" s="1"/>
  <c r="LI8" i="7" a="1"/>
  <c r="LI8" i="7" s="1"/>
  <c r="LL8" i="7" a="1"/>
  <c r="LL8" i="7" s="1"/>
  <c r="LM8" i="7" a="1"/>
  <c r="LM8" i="7" s="1"/>
  <c r="LO8" i="7" a="1"/>
  <c r="LO8" i="7" s="1"/>
  <c r="LP8" i="7" a="1"/>
  <c r="LP8" i="7" s="1"/>
  <c r="LQ8" i="7" a="1"/>
  <c r="LQ8" i="7" s="1"/>
  <c r="LR8" i="7" a="1"/>
  <c r="LR8" i="7" s="1"/>
  <c r="LS8" i="7" a="1"/>
  <c r="LS8" i="7" s="1"/>
  <c r="LV8" i="7" a="1"/>
  <c r="LV8" i="7" s="1"/>
  <c r="LW8" i="7" a="1"/>
  <c r="LW8" i="7" s="1"/>
  <c r="MA8" i="7" a="1"/>
  <c r="MA8" i="7" s="1"/>
  <c r="MB8" i="7" a="1"/>
  <c r="MB8" i="7" s="1"/>
  <c r="MC8" i="7" a="1"/>
  <c r="MC8" i="7" s="1"/>
  <c r="MD8" i="7" a="1"/>
  <c r="MD8" i="7" s="1"/>
  <c r="ME8" i="7" a="1"/>
  <c r="ME8" i="7" s="1"/>
  <c r="MF8" i="7" a="1"/>
  <c r="MF8" i="7" s="1"/>
  <c r="MG8" i="7" a="1"/>
  <c r="MG8" i="7" s="1"/>
  <c r="MH8" i="7" a="1"/>
  <c r="MH8" i="7" s="1"/>
  <c r="MI8" i="7" a="1"/>
  <c r="MI8" i="7" s="1"/>
  <c r="MJ8" i="7" a="1"/>
  <c r="MJ8" i="7" s="1"/>
  <c r="MK8" i="7" a="1"/>
  <c r="MK8" i="7" s="1"/>
  <c r="MM8" i="7" a="1"/>
  <c r="MM8" i="7" s="1"/>
  <c r="MN8" i="7" a="1"/>
  <c r="MN8" i="7" s="1"/>
  <c r="MO8" i="7" a="1"/>
  <c r="MO8" i="7" s="1"/>
  <c r="MP8" i="7" a="1"/>
  <c r="MP8" i="7" s="1"/>
  <c r="MS8" i="7" a="1"/>
  <c r="MS8" i="7" s="1"/>
  <c r="NC8" i="7" a="1"/>
  <c r="NC8" i="7" s="1"/>
  <c r="ND8" i="7" a="1"/>
  <c r="ND8" i="7" s="1"/>
  <c r="NE8" i="7" a="1"/>
  <c r="NE8" i="7" s="1"/>
  <c r="NF8" i="7" a="1"/>
  <c r="NF8" i="7" s="1"/>
  <c r="NG8" i="7" a="1"/>
  <c r="NG8" i="7" s="1"/>
  <c r="NH8" i="7" a="1"/>
  <c r="NH8" i="7" s="1"/>
  <c r="NI8" i="7" a="1"/>
  <c r="NI8" i="7" s="1"/>
  <c r="NJ8" i="7" a="1"/>
  <c r="NJ8" i="7" s="1"/>
  <c r="NM8" i="7" a="1"/>
  <c r="NM8" i="7" s="1"/>
  <c r="NN8" i="7" a="1"/>
  <c r="NN8" i="7" s="1"/>
  <c r="NO8" i="7" a="1"/>
  <c r="NO8" i="7" s="1"/>
  <c r="NP8" i="7" a="1"/>
  <c r="NP8" i="7" s="1"/>
  <c r="NR8" i="7" a="1"/>
  <c r="NR8" i="7" s="1"/>
  <c r="NS8" i="7" a="1"/>
  <c r="NS8" i="7" s="1"/>
  <c r="NT8" i="7" a="1"/>
  <c r="NT8" i="7" s="1"/>
  <c r="NW8" i="7" a="1"/>
  <c r="NW8" i="7" s="1"/>
  <c r="NY8" i="7" a="1"/>
  <c r="NY8" i="7" s="1"/>
  <c r="NZ8" i="7" a="1"/>
  <c r="NZ8" i="7" s="1"/>
  <c r="OA8" i="7" a="1"/>
  <c r="OA8" i="7" s="1"/>
  <c r="OB8" i="7" a="1"/>
  <c r="OB8" i="7" s="1"/>
  <c r="OC8" i="7" a="1"/>
  <c r="OC8" i="7" s="1"/>
  <c r="OD8" i="7" a="1"/>
  <c r="OD8" i="7" s="1"/>
  <c r="OE8" i="7" a="1"/>
  <c r="OE8" i="7" s="1"/>
  <c r="OF8" i="7" a="1"/>
  <c r="OF8" i="7" s="1"/>
  <c r="OG8" i="7" a="1"/>
  <c r="OG8" i="7" s="1"/>
  <c r="OH8" i="7" a="1"/>
  <c r="OH8" i="7" s="1"/>
  <c r="OI8" i="7" a="1"/>
  <c r="OI8" i="7" s="1"/>
  <c r="OS8" i="7" a="1"/>
  <c r="OS8" i="7" s="1"/>
  <c r="OV8" i="7" a="1"/>
  <c r="OV8" i="7" s="1"/>
  <c r="OV9" i="7" s="1" a="1"/>
  <c r="OV9" i="7" s="1"/>
  <c r="PH8" i="7" a="1"/>
  <c r="PH8" i="7" s="1"/>
  <c r="PN8" i="7" a="1"/>
  <c r="PN8" i="7" s="1"/>
  <c r="PR8" i="7" a="1"/>
  <c r="PR8" i="7" s="1"/>
  <c r="PS8" i="7" a="1"/>
  <c r="PS8" i="7" s="1"/>
  <c r="PT8" i="7" a="1"/>
  <c r="PT8" i="7" s="1"/>
  <c r="PU8" i="7" a="1"/>
  <c r="PU8" i="7" s="1"/>
  <c r="PV8" i="7" a="1"/>
  <c r="PV8" i="7" s="1"/>
  <c r="QD8" i="7" a="1"/>
  <c r="QD8" i="7" s="1"/>
  <c r="QE8" i="7" a="1"/>
  <c r="QE8" i="7" s="1"/>
  <c r="QR8" i="7" a="1"/>
  <c r="QR8" i="7" s="1"/>
  <c r="QS8" i="7" a="1"/>
  <c r="QS8" i="7" s="1"/>
  <c r="QV8" i="7" a="1"/>
  <c r="QV8" i="7" s="1"/>
  <c r="QW8" i="7" a="1"/>
  <c r="QW8" i="7" s="1"/>
  <c r="QZ8" i="7" a="1"/>
  <c r="QZ8" i="7" s="1"/>
  <c r="RA8" i="7" a="1"/>
  <c r="RA8" i="7" s="1"/>
  <c r="RB8" i="7" a="1"/>
  <c r="RB8" i="7" s="1"/>
  <c r="RC8" i="7" a="1"/>
  <c r="RC8" i="7" s="1"/>
  <c r="RD8" i="7" a="1"/>
  <c r="RD8" i="7" s="1"/>
  <c r="RE8" i="7" a="1"/>
  <c r="RE8" i="7" s="1"/>
  <c r="RH8" i="7" a="1"/>
  <c r="RH8" i="7" s="1"/>
  <c r="RI8" i="7" a="1"/>
  <c r="RI8" i="7" s="1"/>
  <c r="RJ8" i="7" a="1"/>
  <c r="RJ8" i="7" s="1"/>
  <c r="RK8" i="7" a="1"/>
  <c r="RK8" i="7" s="1"/>
  <c r="RN8" i="7" a="1"/>
  <c r="RN8" i="7" s="1"/>
  <c r="RO8" i="7" a="1"/>
  <c r="RO8" i="7" s="1"/>
  <c r="RP8" i="7" a="1"/>
  <c r="RP8" i="7" s="1"/>
  <c r="RQ8" i="7" a="1"/>
  <c r="RQ8" i="7" s="1"/>
  <c r="RR8" i="7" a="1"/>
  <c r="RR8" i="7" s="1"/>
  <c r="RS8" i="7" a="1"/>
  <c r="RS8" i="7" s="1"/>
  <c r="RT8" i="7" a="1"/>
  <c r="RT8" i="7" s="1"/>
  <c r="RU8" i="7" a="1"/>
  <c r="RU8" i="7" s="1"/>
  <c r="RV8" i="7" a="1"/>
  <c r="RV8" i="7" s="1"/>
  <c r="RW8" i="7" a="1"/>
  <c r="RW8" i="7" s="1"/>
  <c r="RX8" i="7" a="1"/>
  <c r="RX8" i="7" s="1"/>
  <c r="RY8" i="7" a="1"/>
  <c r="RY8" i="7" s="1"/>
  <c r="RZ8" i="7" a="1"/>
  <c r="RZ8" i="7" s="1"/>
  <c r="SA8" i="7" a="1"/>
  <c r="SA8" i="7" s="1"/>
  <c r="SB8" i="7" a="1"/>
  <c r="SB8" i="7" s="1"/>
  <c r="SC8" i="7" a="1"/>
  <c r="SC8" i="7" s="1"/>
  <c r="SD8" i="7" a="1"/>
  <c r="SD8" i="7" s="1"/>
  <c r="SG8" i="7" a="1"/>
  <c r="SG8" i="7" s="1"/>
  <c r="SH8" i="7" a="1"/>
  <c r="SH8" i="7" s="1"/>
  <c r="SI8" i="7" a="1"/>
  <c r="SI8" i="7" s="1"/>
  <c r="SJ8" i="7" a="1"/>
  <c r="SJ8" i="7" s="1"/>
  <c r="SM8" i="7" a="1"/>
  <c r="SM8" i="7" s="1"/>
  <c r="SP8" i="7" a="1"/>
  <c r="SP8" i="7" s="1"/>
  <c r="SQ8" i="7" a="1"/>
  <c r="SQ8" i="7" s="1"/>
  <c r="SR8" i="7" a="1"/>
  <c r="SR8" i="7" s="1"/>
  <c r="ST8" i="7" a="1"/>
  <c r="ST8" i="7" s="1"/>
  <c r="SU8" i="7" a="1"/>
  <c r="SU8" i="7" s="1"/>
  <c r="SV8" i="7" a="1"/>
  <c r="SV8" i="7" s="1"/>
  <c r="SW8" i="7" a="1"/>
  <c r="SW8" i="7" s="1"/>
  <c r="SX8" i="7" a="1"/>
  <c r="SX8" i="7" s="1"/>
  <c r="TA8" i="7" a="1"/>
  <c r="TA8" i="7" s="1"/>
  <c r="TD8" i="7" a="1"/>
  <c r="TD8" i="7" s="1"/>
  <c r="TF8" i="7" a="1"/>
  <c r="TF8" i="7" s="1"/>
  <c r="TG8" i="7" a="1"/>
  <c r="TG8" i="7" s="1"/>
  <c r="TH8" i="7" a="1"/>
  <c r="TH8" i="7" s="1"/>
  <c r="TI8" i="7" a="1"/>
  <c r="TI8" i="7" s="1"/>
  <c r="TJ8" i="7" a="1"/>
  <c r="TJ8" i="7" s="1"/>
  <c r="TK8" i="7" a="1"/>
  <c r="TK8" i="7" s="1"/>
  <c r="TM8" i="7" a="1"/>
  <c r="TM8" i="7" s="1"/>
  <c r="TN8" i="7" a="1"/>
  <c r="TN8" i="7" s="1"/>
  <c r="TO8" i="7" a="1"/>
  <c r="TO8" i="7" s="1"/>
  <c r="TP8" i="7" a="1"/>
  <c r="TP8" i="7" s="1"/>
  <c r="TR8" i="7" a="1"/>
  <c r="TR8" i="7" s="1"/>
  <c r="TS8" i="7" a="1"/>
  <c r="TS8" i="7" s="1"/>
  <c r="TT8" i="7" a="1"/>
  <c r="TT8" i="7" s="1"/>
  <c r="TU8" i="7" a="1"/>
  <c r="TU8" i="7" s="1"/>
  <c r="TV8" i="7" a="1"/>
  <c r="TV8" i="7" s="1"/>
  <c r="TW8" i="7" a="1"/>
  <c r="TW8" i="7" s="1"/>
  <c r="TX8" i="7" a="1"/>
  <c r="TX8" i="7" s="1"/>
  <c r="TY8" i="7" a="1"/>
  <c r="TY8" i="7" s="1"/>
  <c r="TZ8" i="7" a="1"/>
  <c r="TZ8" i="7" s="1"/>
  <c r="UA8" i="7" a="1"/>
  <c r="UA8" i="7" s="1"/>
  <c r="UB8" i="7" a="1"/>
  <c r="UB8" i="7" s="1"/>
  <c r="UC8" i="7" a="1"/>
  <c r="UC8" i="7" s="1"/>
  <c r="UD8" i="7" a="1"/>
  <c r="UD8" i="7" s="1"/>
  <c r="UE8" i="7" a="1"/>
  <c r="UE8" i="7" s="1"/>
  <c r="UF8" i="7" a="1"/>
  <c r="UF8" i="7" s="1"/>
  <c r="UG8" i="7" a="1"/>
  <c r="UG8" i="7" s="1"/>
  <c r="UH8" i="7" a="1"/>
  <c r="UH8" i="7" s="1"/>
  <c r="UI8" i="7" a="1"/>
  <c r="UI8" i="7" s="1"/>
  <c r="UJ8" i="7" a="1"/>
  <c r="UJ8" i="7" s="1"/>
  <c r="UK8" i="7" a="1"/>
  <c r="UK8" i="7" s="1"/>
  <c r="UM8" i="7" a="1"/>
  <c r="UM8" i="7" s="1"/>
  <c r="UN8" i="7" a="1"/>
  <c r="UN8" i="7" s="1"/>
  <c r="UO8" i="7" a="1"/>
  <c r="UO8" i="7" s="1"/>
  <c r="UP8" i="7" a="1"/>
  <c r="UP8" i="7" s="1"/>
  <c r="UR8" i="7" a="1"/>
  <c r="UR8" i="7" s="1"/>
  <c r="US8" i="7" a="1"/>
  <c r="US8" i="7" s="1"/>
  <c r="UU8" i="7" a="1"/>
  <c r="UU8" i="7" s="1"/>
  <c r="UW8" i="7" a="1"/>
  <c r="UW8" i="7" s="1"/>
  <c r="UY8" i="7" a="1"/>
  <c r="UY8" i="7" s="1"/>
  <c r="VA8" i="7" a="1"/>
  <c r="VA8" i="7" s="1"/>
  <c r="VB8" i="7" a="1"/>
  <c r="VB8" i="7" s="1"/>
  <c r="VC8" i="7" a="1"/>
  <c r="VC8" i="7" s="1"/>
  <c r="VD8" i="7" a="1"/>
  <c r="VD8" i="7" s="1"/>
  <c r="VE8" i="7" a="1"/>
  <c r="VE8" i="7" s="1"/>
  <c r="VF8" i="7" a="1"/>
  <c r="VF8" i="7" s="1"/>
  <c r="VG8" i="7" a="1"/>
  <c r="VG8" i="7" s="1"/>
  <c r="VI8" i="7" a="1"/>
  <c r="VI8" i="7" s="1"/>
  <c r="VJ8" i="7" a="1"/>
  <c r="VJ8" i="7" s="1"/>
  <c r="VK8" i="7" a="1"/>
  <c r="VK8" i="7" s="1"/>
  <c r="VM8" i="7" a="1"/>
  <c r="VM8" i="7" s="1"/>
  <c r="VN8" i="7" a="1"/>
  <c r="VN8" i="7" s="1"/>
  <c r="VO8" i="7" a="1"/>
  <c r="VO8" i="7" s="1"/>
  <c r="VP8" i="7" a="1"/>
  <c r="VP8" i="7" s="1"/>
  <c r="VQ8" i="7" a="1"/>
  <c r="VQ8" i="7" s="1"/>
  <c r="VR8" i="7" a="1"/>
  <c r="VR8" i="7" s="1"/>
  <c r="VS8" i="7" a="1"/>
  <c r="VS8" i="7" s="1"/>
  <c r="VT8" i="7" a="1"/>
  <c r="VT8" i="7" s="1"/>
  <c r="VU8" i="7" a="1"/>
  <c r="VU8" i="7" s="1"/>
  <c r="VV8" i="7" a="1"/>
  <c r="VV8" i="7" s="1"/>
  <c r="VW8" i="7" a="1"/>
  <c r="VW8" i="7" s="1"/>
  <c r="VX8" i="7" a="1"/>
  <c r="VX8" i="7" s="1"/>
  <c r="VY8" i="7" a="1"/>
  <c r="VY8" i="7" s="1"/>
  <c r="VZ8" i="7" a="1"/>
  <c r="VZ8" i="7" s="1"/>
  <c r="WA8" i="7" a="1"/>
  <c r="WA8" i="7" s="1"/>
  <c r="WB8" i="7" a="1"/>
  <c r="WB8" i="7" s="1"/>
  <c r="WC8" i="7" a="1"/>
  <c r="WC8" i="7" s="1"/>
  <c r="WD8" i="7" a="1"/>
  <c r="WD8" i="7" s="1"/>
  <c r="WE8" i="7" a="1"/>
  <c r="WE8" i="7" s="1"/>
  <c r="WF8" i="7" a="1"/>
  <c r="WF8" i="7" s="1"/>
  <c r="WG8" i="7" a="1"/>
  <c r="WG8" i="7" s="1"/>
  <c r="WH8" i="7" a="1"/>
  <c r="WH8" i="7" s="1"/>
  <c r="WI8" i="7" a="1"/>
  <c r="WI8" i="7" s="1"/>
  <c r="WJ8" i="7" a="1"/>
  <c r="WJ8" i="7" s="1"/>
  <c r="WK8" i="7" a="1"/>
  <c r="WK8" i="7" s="1"/>
  <c r="WL8" i="7" a="1"/>
  <c r="WL8" i="7" s="1"/>
  <c r="WM8" i="7" a="1"/>
  <c r="WM8" i="7" s="1"/>
  <c r="WN8" i="7" a="1"/>
  <c r="WN8" i="7" s="1"/>
  <c r="WO8" i="7" a="1"/>
  <c r="WO8" i="7" s="1"/>
  <c r="WP8" i="7" a="1"/>
  <c r="WP8" i="7" s="1"/>
  <c r="WQ8" i="7" a="1"/>
  <c r="WQ8" i="7" s="1"/>
  <c r="WR8" i="7" a="1"/>
  <c r="WR8" i="7" s="1"/>
  <c r="XD8" i="7" a="1"/>
  <c r="XD8" i="7" s="1"/>
  <c r="XF8" i="7" a="1"/>
  <c r="XF8" i="7" s="1"/>
  <c r="XG8" i="7" a="1"/>
  <c r="XG8" i="7" s="1"/>
  <c r="XI8" i="7" a="1"/>
  <c r="XI8" i="7" s="1"/>
  <c r="XJ8" i="7" a="1"/>
  <c r="XJ8" i="7" s="1"/>
  <c r="XK8" i="7" a="1"/>
  <c r="XK8" i="7" s="1"/>
  <c r="XL8" i="7" a="1"/>
  <c r="XL8" i="7" s="1"/>
  <c r="XM8" i="7" a="1"/>
  <c r="XM8" i="7" s="1"/>
  <c r="XN8" i="7" a="1"/>
  <c r="XN8" i="7" s="1"/>
  <c r="XO8" i="7" a="1"/>
  <c r="XO8" i="7" s="1"/>
  <c r="XP8" i="7" a="1"/>
  <c r="XP8" i="7" s="1"/>
  <c r="XQ8" i="7" a="1"/>
  <c r="XQ8" i="7" s="1"/>
  <c r="XR8" i="7" a="1"/>
  <c r="XR8" i="7" s="1"/>
  <c r="XS8" i="7" a="1"/>
  <c r="XS8" i="7" s="1"/>
  <c r="XT8" i="7" a="1"/>
  <c r="XT8" i="7" s="1"/>
  <c r="XU8" i="7" a="1"/>
  <c r="XU8" i="7" s="1"/>
  <c r="XV8" i="7" a="1"/>
  <c r="XV8" i="7" s="1"/>
  <c r="XW8" i="7" a="1"/>
  <c r="XW8" i="7" s="1"/>
  <c r="XX8" i="7" a="1"/>
  <c r="XX8" i="7" s="1"/>
  <c r="XY8" i="7" a="1"/>
  <c r="XY8" i="7" s="1"/>
  <c r="XZ8" i="7" a="1"/>
  <c r="XZ8" i="7" s="1"/>
  <c r="YA8" i="7" a="1"/>
  <c r="YA8" i="7" s="1"/>
  <c r="YB8" i="7" a="1"/>
  <c r="YB8" i="7" s="1"/>
  <c r="YC8" i="7" a="1"/>
  <c r="YC8" i="7" s="1"/>
  <c r="YD8" i="7" a="1"/>
  <c r="YD8" i="7" s="1"/>
  <c r="YE8" i="7" a="1"/>
  <c r="YE8" i="7" s="1"/>
  <c r="YF8" i="7" a="1"/>
  <c r="YF8" i="7" s="1"/>
  <c r="YG8" i="7" a="1"/>
  <c r="YG8" i="7" s="1"/>
  <c r="YJ8" i="7" a="1"/>
  <c r="YJ8" i="7" s="1"/>
  <c r="YK8" i="7" a="1"/>
  <c r="YK8" i="7" s="1"/>
  <c r="YL8" i="7" a="1"/>
  <c r="YL8" i="7" s="1"/>
  <c r="YM8" i="7" a="1"/>
  <c r="YM8" i="7" s="1"/>
  <c r="YN8" i="7" a="1"/>
  <c r="YN8" i="7" s="1"/>
  <c r="YO8" i="7" a="1"/>
  <c r="YO8" i="7" s="1"/>
  <c r="YP8" i="7" a="1"/>
  <c r="YP8" i="7" s="1"/>
  <c r="YQ8" i="7" a="1"/>
  <c r="YQ8" i="7" s="1"/>
  <c r="YR8" i="7" a="1"/>
  <c r="YR8" i="7" s="1"/>
  <c r="YS8" i="7" a="1"/>
  <c r="YS8" i="7" s="1"/>
  <c r="YT8" i="7" a="1"/>
  <c r="YT8" i="7" s="1"/>
  <c r="YU8" i="7" a="1"/>
  <c r="YU8" i="7" s="1"/>
  <c r="YV8" i="7" a="1"/>
  <c r="YV8" i="7" s="1"/>
  <c r="YW8" i="7" a="1"/>
  <c r="YW8" i="7" s="1"/>
  <c r="YX8" i="7" a="1"/>
  <c r="YX8" i="7" s="1"/>
  <c r="YY8" i="7" a="1"/>
  <c r="YY8" i="7" s="1"/>
  <c r="YZ8" i="7" a="1"/>
  <c r="YZ8" i="7" s="1"/>
  <c r="ZA8" i="7" a="1"/>
  <c r="ZA8" i="7" s="1"/>
  <c r="ZB8" i="7" a="1"/>
  <c r="ZB8" i="7" s="1"/>
  <c r="ZC8" i="7" a="1"/>
  <c r="ZC8" i="7" s="1"/>
  <c r="ZD8" i="7" a="1"/>
  <c r="ZD8" i="7" s="1"/>
  <c r="ZE8" i="7" a="1"/>
  <c r="ZE8" i="7" s="1"/>
  <c r="ZG8" i="7" a="1"/>
  <c r="ZG8" i="7" s="1"/>
  <c r="ZH8" i="7" a="1"/>
  <c r="ZH8" i="7" s="1"/>
  <c r="ZI8" i="7" a="1"/>
  <c r="ZI8" i="7" s="1"/>
  <c r="ZJ8" i="7" a="1"/>
  <c r="ZJ8" i="7" s="1"/>
  <c r="ZK8" i="7" a="1"/>
  <c r="ZK8" i="7" s="1"/>
  <c r="ZL8" i="7" a="1"/>
  <c r="ZL8" i="7" s="1"/>
  <c r="ZM8" i="7" a="1"/>
  <c r="ZM8" i="7" s="1"/>
  <c r="ZN8" i="7" a="1"/>
  <c r="ZN8" i="7" s="1"/>
  <c r="ZO8" i="7" a="1"/>
  <c r="ZO8" i="7" s="1"/>
  <c r="ZP8" i="7" a="1"/>
  <c r="ZP8" i="7" s="1"/>
  <c r="ZQ8" i="7" a="1"/>
  <c r="ZQ8" i="7" s="1"/>
  <c r="ZR8" i="7" a="1"/>
  <c r="ZR8" i="7" s="1"/>
  <c r="ZS8" i="7" a="1"/>
  <c r="ZS8" i="7" s="1"/>
  <c r="ZT8" i="7" a="1"/>
  <c r="ZT8" i="7" s="1"/>
  <c r="ZU8" i="7" a="1"/>
  <c r="ZU8" i="7" s="1"/>
  <c r="ZV8" i="7" a="1"/>
  <c r="ZV8" i="7" s="1"/>
  <c r="ZW8" i="7" a="1"/>
  <c r="ZW8" i="7" s="1"/>
  <c r="ZX8" i="7" a="1"/>
  <c r="ZX8" i="7" s="1"/>
  <c r="ZY8" i="7" a="1"/>
  <c r="ZY8" i="7" s="1"/>
  <c r="ZZ8" i="7" a="1"/>
  <c r="ZZ8" i="7" s="1"/>
  <c r="AAA8" i="7" a="1"/>
  <c r="AAA8" i="7" s="1"/>
  <c r="AAB8" i="7" a="1"/>
  <c r="AAB8" i="7" s="1"/>
  <c r="AAC8" i="7" a="1"/>
  <c r="AAC8" i="7" s="1"/>
  <c r="AAD8" i="7" a="1"/>
  <c r="AAD8" i="7" s="1"/>
  <c r="AAE8" i="7" a="1"/>
  <c r="AAE8" i="7" s="1"/>
  <c r="AAF8" i="7" a="1"/>
  <c r="AAF8" i="7" s="1"/>
  <c r="AAG8" i="7" a="1"/>
  <c r="AAG8" i="7" s="1"/>
  <c r="AAH8" i="7" a="1"/>
  <c r="AAH8" i="7" s="1"/>
  <c r="AAI8" i="7" a="1"/>
  <c r="AAI8" i="7" s="1"/>
  <c r="AAJ8" i="7" a="1"/>
  <c r="AAJ8" i="7" s="1"/>
  <c r="AAK8" i="7" a="1"/>
  <c r="AAK8" i="7" s="1"/>
  <c r="AAM8" i="7" a="1"/>
  <c r="AAM8" i="7" s="1"/>
  <c r="AAN8" i="7" a="1"/>
  <c r="AAN8" i="7" s="1"/>
  <c r="AAT8" i="7" a="1"/>
  <c r="AAT8" i="7" s="1"/>
  <c r="AAU8" i="7" a="1"/>
  <c r="AAU8" i="7" s="1"/>
  <c r="AAV8" i="7" a="1"/>
  <c r="AAV8" i="7" s="1"/>
  <c r="AAW8" i="7" a="1"/>
  <c r="AAW8" i="7" s="1"/>
  <c r="AAX8" i="7" a="1"/>
  <c r="AAX8" i="7" s="1"/>
  <c r="AAY8" i="7" a="1"/>
  <c r="AAY8" i="7" s="1"/>
  <c r="AAZ8" i="7" a="1"/>
  <c r="AAZ8" i="7" s="1"/>
  <c r="ABB8" i="7" a="1"/>
  <c r="ABB8" i="7" s="1"/>
  <c r="ABD8" i="7" a="1"/>
  <c r="ABD8" i="7" s="1"/>
  <c r="ABF8" i="7" a="1"/>
  <c r="ABF8" i="7" s="1"/>
  <c r="ABH8" i="7" a="1"/>
  <c r="ABH8" i="7" s="1"/>
  <c r="ABI8" i="7" a="1"/>
  <c r="ABI8" i="7" s="1"/>
  <c r="ABJ8" i="7" a="1"/>
  <c r="ABJ8" i="7" s="1"/>
  <c r="ABK8" i="7" a="1"/>
  <c r="ABK8" i="7" s="1"/>
  <c r="ABL8" i="7" a="1"/>
  <c r="ABL8" i="7" s="1"/>
  <c r="ABM8" i="7" a="1"/>
  <c r="ABM8" i="7" s="1"/>
  <c r="ABN8" i="7" a="1"/>
  <c r="ABN8" i="7" s="1"/>
  <c r="ABO8" i="7" a="1"/>
  <c r="ABO8" i="7" s="1"/>
  <c r="ABP8" i="7" a="1"/>
  <c r="ABP8" i="7" s="1"/>
  <c r="ABQ8" i="7" a="1"/>
  <c r="ABQ8" i="7" s="1"/>
  <c r="ABR8" i="7" a="1"/>
  <c r="ABR8" i="7" s="1"/>
  <c r="ABS8" i="7" a="1"/>
  <c r="ABS8" i="7" s="1"/>
  <c r="ABT8" i="7" a="1"/>
  <c r="ABT8" i="7" s="1"/>
  <c r="ABV8" i="7" a="1"/>
  <c r="ABV8" i="7" s="1"/>
  <c r="ACF8" i="7" a="1"/>
  <c r="ACF8" i="7" s="1"/>
  <c r="ACM8" i="7" a="1"/>
  <c r="ACM8" i="7" s="1"/>
  <c r="ACN8" i="7" a="1"/>
  <c r="ACN8" i="7" s="1"/>
  <c r="ACO8" i="7" a="1"/>
  <c r="ACO8" i="7" s="1"/>
  <c r="ACP8" i="7" a="1"/>
  <c r="ACP8" i="7" s="1"/>
  <c r="ACQ8" i="7" a="1"/>
  <c r="ACQ8" i="7" s="1"/>
  <c r="ACR8" i="7" a="1"/>
  <c r="ACR8" i="7" s="1"/>
  <c r="ACS8" i="7" a="1"/>
  <c r="ACS8" i="7" s="1"/>
  <c r="ACT8" i="7" a="1"/>
  <c r="ACT8" i="7" s="1"/>
  <c r="ACU8" i="7" a="1"/>
  <c r="ACU8" i="7" s="1"/>
  <c r="ACV8" i="7" a="1"/>
  <c r="ACV8" i="7" s="1"/>
  <c r="ACW8" i="7" a="1"/>
  <c r="ACW8" i="7" s="1"/>
  <c r="ACX8" i="7" a="1"/>
  <c r="ACX8" i="7" s="1"/>
  <c r="ACY8" i="7" a="1"/>
  <c r="ACY8" i="7" s="1"/>
  <c r="ACZ8" i="7" a="1"/>
  <c r="ACZ8" i="7" s="1"/>
  <c r="ADA8" i="7" a="1"/>
  <c r="ADA8" i="7" s="1"/>
  <c r="ADB8" i="7" a="1"/>
  <c r="ADB8" i="7" s="1"/>
  <c r="ADC8" i="7" a="1"/>
  <c r="ADC8" i="7" s="1"/>
  <c r="ADD8" i="7" a="1"/>
  <c r="ADD8" i="7" s="1"/>
  <c r="ADE8" i="7" a="1"/>
  <c r="ADE8" i="7" s="1"/>
  <c r="ADF8" i="7" a="1"/>
  <c r="ADF8" i="7" s="1"/>
  <c r="ADG8" i="7" a="1"/>
  <c r="ADG8" i="7" s="1"/>
  <c r="ADH8" i="7" a="1"/>
  <c r="ADH8" i="7" s="1"/>
  <c r="ADI8" i="7" a="1"/>
  <c r="ADI8" i="7" s="1"/>
  <c r="ADJ8" i="7" a="1"/>
  <c r="ADJ8" i="7" s="1"/>
  <c r="ADK8" i="7" a="1"/>
  <c r="ADK8" i="7" s="1"/>
  <c r="ADL8" i="7" a="1"/>
  <c r="ADL8" i="7" s="1"/>
  <c r="ADM8" i="7" a="1"/>
  <c r="ADM8" i="7" s="1"/>
  <c r="ADN8" i="7" a="1"/>
  <c r="ADN8" i="7" s="1"/>
  <c r="ADO8" i="7" a="1"/>
  <c r="ADO8" i="7" s="1"/>
  <c r="ADP8" i="7" a="1"/>
  <c r="ADP8" i="7" s="1"/>
  <c r="ADQ8" i="7" a="1"/>
  <c r="ADQ8" i="7" s="1"/>
  <c r="ADR8" i="7" a="1"/>
  <c r="ADR8" i="7" s="1"/>
  <c r="ADS8" i="7" a="1"/>
  <c r="ADS8" i="7" s="1"/>
  <c r="ADT8" i="7" a="1"/>
  <c r="ADT8" i="7" s="1"/>
  <c r="ADU8" i="7" a="1"/>
  <c r="ADU8" i="7" s="1"/>
  <c r="ADV8" i="7" a="1"/>
  <c r="ADV8" i="7" s="1"/>
  <c r="ADW8" i="7" a="1"/>
  <c r="ADW8" i="7" s="1"/>
  <c r="ADX8" i="7" a="1"/>
  <c r="ADX8" i="7" s="1"/>
  <c r="ADY8" i="7" a="1"/>
  <c r="ADY8" i="7" s="1"/>
  <c r="IL9" i="7" a="1"/>
  <c r="IL9" i="7" s="1"/>
  <c r="IM9" i="7" a="1"/>
  <c r="IM9" i="7" s="1"/>
  <c r="IN9" i="7" a="1"/>
  <c r="IN9" i="7" s="1"/>
  <c r="IO9" i="7" a="1"/>
  <c r="IO9" i="7" s="1"/>
  <c r="IP9" i="7" a="1"/>
  <c r="IP9" i="7" s="1"/>
  <c r="IQ9" i="7" a="1"/>
  <c r="IQ9" i="7" s="1"/>
  <c r="IR9" i="7" a="1"/>
  <c r="IR9" i="7" s="1"/>
  <c r="IS9" i="7" a="1"/>
  <c r="IS9" i="7" s="1"/>
  <c r="IT9" i="7" a="1"/>
  <c r="IT9" i="7" s="1"/>
  <c r="IU9" i="7" a="1"/>
  <c r="IU9" i="7" s="1"/>
  <c r="IV9" i="7" a="1"/>
  <c r="IV9" i="7" s="1"/>
  <c r="IW9" i="7" a="1"/>
  <c r="IW9" i="7" s="1"/>
  <c r="IX9" i="7" a="1"/>
  <c r="IX9" i="7" s="1"/>
  <c r="IY9" i="7" a="1"/>
  <c r="IY9" i="7" s="1"/>
  <c r="IZ9" i="7" a="1"/>
  <c r="IZ9" i="7" s="1"/>
  <c r="JA9" i="7" a="1"/>
  <c r="JA9" i="7" s="1"/>
  <c r="JB9" i="7" a="1"/>
  <c r="JB9" i="7" s="1"/>
  <c r="JC9" i="7" a="1"/>
  <c r="JC9" i="7" s="1"/>
  <c r="JD9" i="7" a="1"/>
  <c r="JD9" i="7" s="1"/>
  <c r="JE9" i="7" a="1"/>
  <c r="JE9" i="7" s="1"/>
  <c r="JF9" i="7" a="1"/>
  <c r="JF9" i="7" s="1"/>
  <c r="JG9" i="7" a="1"/>
  <c r="JG9" i="7" s="1"/>
  <c r="JH9" i="7" a="1"/>
  <c r="JH9" i="7" s="1"/>
  <c r="JI9" i="7" a="1"/>
  <c r="JI9" i="7" s="1"/>
  <c r="JJ9" i="7" a="1"/>
  <c r="JJ9" i="7" s="1"/>
  <c r="JK9" i="7" a="1"/>
  <c r="JK9" i="7" s="1"/>
  <c r="JL9" i="7" a="1"/>
  <c r="JL9" i="7" s="1"/>
  <c r="JM9" i="7" a="1"/>
  <c r="JM9" i="7" s="1"/>
  <c r="JN9" i="7" a="1"/>
  <c r="JN9" i="7" s="1"/>
  <c r="JO9" i="7" a="1"/>
  <c r="JO9" i="7" s="1"/>
  <c r="JP9" i="7" a="1"/>
  <c r="JP9" i="7" s="1"/>
  <c r="JQ9" i="7" a="1"/>
  <c r="JQ9" i="7" s="1"/>
  <c r="JR9" i="7" a="1"/>
  <c r="JR9" i="7" s="1"/>
  <c r="JS9" i="7" a="1"/>
  <c r="JS9" i="7" s="1"/>
  <c r="JT9" i="7" a="1"/>
  <c r="JT9" i="7" s="1"/>
  <c r="JU9" i="7" a="1"/>
  <c r="JU9" i="7" s="1"/>
  <c r="JV9" i="7" a="1"/>
  <c r="JV9" i="7" s="1"/>
  <c r="JW9" i="7" a="1"/>
  <c r="JW9" i="7" s="1"/>
  <c r="JX9" i="7" a="1"/>
  <c r="JX9" i="7" s="1"/>
  <c r="JY9" i="7" a="1"/>
  <c r="JY9" i="7" s="1"/>
  <c r="JZ9" i="7" a="1"/>
  <c r="JZ9" i="7" s="1"/>
  <c r="KA9" i="7" a="1"/>
  <c r="KA9" i="7" s="1"/>
  <c r="KB9" i="7" a="1"/>
  <c r="KB9" i="7" s="1"/>
  <c r="KC9" i="7" a="1"/>
  <c r="KC9" i="7" s="1"/>
  <c r="KD9" i="7" a="1"/>
  <c r="KD9" i="7" s="1"/>
  <c r="KE9" i="7" a="1"/>
  <c r="KE9" i="7" s="1"/>
  <c r="KF9" i="7" a="1"/>
  <c r="KF9" i="7" s="1"/>
  <c r="KG9" i="7" a="1"/>
  <c r="KG9" i="7" s="1"/>
  <c r="KH9" i="7" a="1"/>
  <c r="KH9" i="7" s="1"/>
  <c r="KI9" i="7" a="1"/>
  <c r="KI9" i="7" s="1"/>
  <c r="KJ9" i="7" a="1"/>
  <c r="KJ9" i="7" s="1"/>
  <c r="KK9" i="7" a="1"/>
  <c r="KK9" i="7" s="1"/>
  <c r="KL9" i="7" a="1"/>
  <c r="KL9" i="7" s="1"/>
  <c r="KQ9" i="7" a="1"/>
  <c r="KQ9" i="7" s="1"/>
  <c r="KT9" i="7" a="1"/>
  <c r="KT9" i="7" s="1"/>
  <c r="KU9" i="7" a="1"/>
  <c r="KU9" i="7" s="1"/>
  <c r="KV9" i="7" a="1"/>
  <c r="KV9" i="7" s="1"/>
  <c r="KW9" i="7" a="1"/>
  <c r="KW9" i="7" s="1"/>
  <c r="KX9" i="7" a="1"/>
  <c r="KX9" i="7" s="1"/>
  <c r="KY9" i="7" a="1"/>
  <c r="KY9" i="7" s="1"/>
  <c r="LB9" i="7" a="1"/>
  <c r="LB9" i="7" s="1"/>
  <c r="LC9" i="7" a="1"/>
  <c r="LC9" i="7" s="1"/>
  <c r="LH9" i="7" a="1"/>
  <c r="LH9" i="7" s="1"/>
  <c r="LI9" i="7" a="1"/>
  <c r="LI9" i="7" s="1"/>
  <c r="LL9" i="7" a="1"/>
  <c r="LL9" i="7" s="1"/>
  <c r="LM9" i="7" a="1"/>
  <c r="LM9" i="7" s="1"/>
  <c r="LO9" i="7" a="1"/>
  <c r="LO9" i="7" s="1"/>
  <c r="LP9" i="7" a="1"/>
  <c r="LP9" i="7" s="1"/>
  <c r="LQ9" i="7" a="1"/>
  <c r="LQ9" i="7" s="1"/>
  <c r="LR9" i="7" a="1"/>
  <c r="LR9" i="7" s="1"/>
  <c r="LS9" i="7" a="1"/>
  <c r="LS9" i="7" s="1"/>
  <c r="LV9" i="7" a="1"/>
  <c r="LV9" i="7" s="1"/>
  <c r="LW9" i="7" a="1"/>
  <c r="LW9" i="7" s="1"/>
  <c r="MA9" i="7" a="1"/>
  <c r="MA9" i="7" s="1"/>
  <c r="MB9" i="7" a="1"/>
  <c r="MB9" i="7" s="1"/>
  <c r="MC9" i="7" a="1"/>
  <c r="MC9" i="7" s="1"/>
  <c r="MD9" i="7" a="1"/>
  <c r="MD9" i="7" s="1"/>
  <c r="ME9" i="7" a="1"/>
  <c r="ME9" i="7" s="1"/>
  <c r="MF9" i="7" a="1"/>
  <c r="MF9" i="7" s="1"/>
  <c r="MG9" i="7" a="1"/>
  <c r="MG9" i="7" s="1"/>
  <c r="MH9" i="7" a="1"/>
  <c r="MH9" i="7" s="1"/>
  <c r="MI9" i="7" a="1"/>
  <c r="MI9" i="7" s="1"/>
  <c r="MJ9" i="7" a="1"/>
  <c r="MJ9" i="7" s="1"/>
  <c r="MK9" i="7" a="1"/>
  <c r="MK9" i="7" s="1"/>
  <c r="MM9" i="7" a="1"/>
  <c r="MM9" i="7" s="1"/>
  <c r="MN9" i="7" a="1"/>
  <c r="MN9" i="7" s="1"/>
  <c r="MO9" i="7" a="1"/>
  <c r="MO9" i="7" s="1"/>
  <c r="MP9" i="7" a="1"/>
  <c r="MP9" i="7" s="1"/>
  <c r="MS9" i="7" a="1"/>
  <c r="MS9" i="7" s="1"/>
  <c r="NC9" i="7" a="1"/>
  <c r="NC9" i="7" s="1"/>
  <c r="ND9" i="7" a="1"/>
  <c r="ND9" i="7" s="1"/>
  <c r="NE9" i="7" a="1"/>
  <c r="NE9" i="7" s="1"/>
  <c r="NF9" i="7" a="1"/>
  <c r="NF9" i="7" s="1"/>
  <c r="NG9" i="7" a="1"/>
  <c r="NG9" i="7" s="1"/>
  <c r="NH9" i="7" a="1"/>
  <c r="NH9" i="7" s="1"/>
  <c r="NI9" i="7" a="1"/>
  <c r="NI9" i="7" s="1"/>
  <c r="NJ9" i="7" a="1"/>
  <c r="NJ9" i="7" s="1"/>
  <c r="NM9" i="7" a="1"/>
  <c r="NM9" i="7" s="1"/>
  <c r="NN9" i="7" a="1"/>
  <c r="NN9" i="7" s="1"/>
  <c r="NO9" i="7" a="1"/>
  <c r="NO9" i="7" s="1"/>
  <c r="NP9" i="7" a="1"/>
  <c r="NP9" i="7" s="1"/>
  <c r="NR9" i="7" a="1"/>
  <c r="NR9" i="7" s="1"/>
  <c r="NS9" i="7" a="1"/>
  <c r="NS9" i="7" s="1"/>
  <c r="NT9" i="7" a="1"/>
  <c r="NT9" i="7" s="1"/>
  <c r="NW9" i="7" a="1"/>
  <c r="NW9" i="7" s="1"/>
  <c r="NY9" i="7" a="1"/>
  <c r="NY9" i="7" s="1"/>
  <c r="NZ9" i="7" a="1"/>
  <c r="NZ9" i="7" s="1"/>
  <c r="OA9" i="7" a="1"/>
  <c r="OA9" i="7" s="1"/>
  <c r="OB9" i="7" a="1"/>
  <c r="OB9" i="7" s="1"/>
  <c r="OC9" i="7" a="1"/>
  <c r="OC9" i="7" s="1"/>
  <c r="OD9" i="7" a="1"/>
  <c r="OD9" i="7" s="1"/>
  <c r="OE9" i="7" a="1"/>
  <c r="OE9" i="7" s="1"/>
  <c r="OF9" i="7" a="1"/>
  <c r="OF9" i="7" s="1"/>
  <c r="OG9" i="7" a="1"/>
  <c r="OG9" i="7" s="1"/>
  <c r="OH9" i="7" a="1"/>
  <c r="OH9" i="7" s="1"/>
  <c r="OI9" i="7" a="1"/>
  <c r="OI9" i="7" s="1"/>
  <c r="OS9" i="7" a="1"/>
  <c r="OS9" i="7" s="1"/>
  <c r="PH9" i="7" a="1"/>
  <c r="PH9" i="7" s="1"/>
  <c r="PN9" i="7" a="1"/>
  <c r="PN9" i="7" s="1"/>
  <c r="PR9" i="7" a="1"/>
  <c r="PR9" i="7" s="1"/>
  <c r="PS9" i="7" a="1"/>
  <c r="PS9" i="7" s="1"/>
  <c r="PT9" i="7" a="1"/>
  <c r="PT9" i="7" s="1"/>
  <c r="PU9" i="7" a="1"/>
  <c r="PU9" i="7" s="1"/>
  <c r="PV9" i="7" a="1"/>
  <c r="PV9" i="7" s="1"/>
  <c r="QD9" i="7" a="1"/>
  <c r="QD9" i="7" s="1"/>
  <c r="QE9" i="7" a="1"/>
  <c r="QE9" i="7" s="1"/>
  <c r="QR9" i="7" a="1"/>
  <c r="QR9" i="7" s="1"/>
  <c r="QS9" i="7" a="1"/>
  <c r="QS9" i="7" s="1"/>
  <c r="QV9" i="7" a="1"/>
  <c r="QV9" i="7" s="1"/>
  <c r="QW9" i="7" a="1"/>
  <c r="QW9" i="7" s="1"/>
  <c r="QZ9" i="7" a="1"/>
  <c r="QZ9" i="7" s="1"/>
  <c r="RA9" i="7" a="1"/>
  <c r="RA9" i="7" s="1"/>
  <c r="RB9" i="7" a="1"/>
  <c r="RB9" i="7" s="1"/>
  <c r="RC9" i="7" a="1"/>
  <c r="RC9" i="7" s="1"/>
  <c r="RD9" i="7" a="1"/>
  <c r="RD9" i="7" s="1"/>
  <c r="RE9" i="7" a="1"/>
  <c r="RE9" i="7" s="1"/>
  <c r="RH9" i="7" a="1"/>
  <c r="RH9" i="7" s="1"/>
  <c r="RI9" i="7" a="1"/>
  <c r="RI9" i="7" s="1"/>
  <c r="RJ9" i="7" a="1"/>
  <c r="RJ9" i="7" s="1"/>
  <c r="RK9" i="7" a="1"/>
  <c r="RK9" i="7" s="1"/>
  <c r="RN9" i="7" a="1"/>
  <c r="RN9" i="7" s="1"/>
  <c r="RO9" i="7" a="1"/>
  <c r="RO9" i="7" s="1"/>
  <c r="RP9" i="7" a="1"/>
  <c r="RP9" i="7" s="1"/>
  <c r="RQ9" i="7" a="1"/>
  <c r="RQ9" i="7" s="1"/>
  <c r="RR9" i="7" a="1"/>
  <c r="RR9" i="7" s="1"/>
  <c r="RS9" i="7" a="1"/>
  <c r="RS9" i="7" s="1"/>
  <c r="RT9" i="7" a="1"/>
  <c r="RT9" i="7" s="1"/>
  <c r="RU9" i="7" a="1"/>
  <c r="RU9" i="7" s="1"/>
  <c r="RV9" i="7" a="1"/>
  <c r="RV9" i="7" s="1"/>
  <c r="RW9" i="7" a="1"/>
  <c r="RW9" i="7" s="1"/>
  <c r="RX9" i="7" a="1"/>
  <c r="RX9" i="7" s="1"/>
  <c r="RY9" i="7" a="1"/>
  <c r="RY9" i="7" s="1"/>
  <c r="RZ9" i="7" a="1"/>
  <c r="RZ9" i="7" s="1"/>
  <c r="SA9" i="7" a="1"/>
  <c r="SA9" i="7" s="1"/>
  <c r="SB9" i="7" a="1"/>
  <c r="SB9" i="7" s="1"/>
  <c r="SC9" i="7" a="1"/>
  <c r="SC9" i="7" s="1"/>
  <c r="SD9" i="7" a="1"/>
  <c r="SD9" i="7" s="1"/>
  <c r="SG9" i="7" a="1"/>
  <c r="SG9" i="7" s="1"/>
  <c r="SH9" i="7" a="1"/>
  <c r="SH9" i="7" s="1"/>
  <c r="SI9" i="7" a="1"/>
  <c r="SI9" i="7" s="1"/>
  <c r="SJ9" i="7" a="1"/>
  <c r="SJ9" i="7" s="1"/>
  <c r="SM9" i="7" a="1"/>
  <c r="SM9" i="7" s="1"/>
  <c r="SP9" i="7" a="1"/>
  <c r="SP9" i="7" s="1"/>
  <c r="SQ9" i="7" a="1"/>
  <c r="SQ9" i="7" s="1"/>
  <c r="SR9" i="7" a="1"/>
  <c r="SR9" i="7" s="1"/>
  <c r="ST9" i="7" a="1"/>
  <c r="ST9" i="7" s="1"/>
  <c r="SU9" i="7" a="1"/>
  <c r="SU9" i="7" s="1"/>
  <c r="SV9" i="7" a="1"/>
  <c r="SV9" i="7" s="1"/>
  <c r="SW9" i="7" a="1"/>
  <c r="SW9" i="7" s="1"/>
  <c r="SX9" i="7" a="1"/>
  <c r="SX9" i="7" s="1"/>
  <c r="TA9" i="7" a="1"/>
  <c r="TA9" i="7" s="1"/>
  <c r="TD9" i="7" a="1"/>
  <c r="TD9" i="7" s="1"/>
  <c r="TF9" i="7" a="1"/>
  <c r="TF9" i="7" s="1"/>
  <c r="TG9" i="7" a="1"/>
  <c r="TG9" i="7" s="1"/>
  <c r="TH9" i="7" a="1"/>
  <c r="TH9" i="7" s="1"/>
  <c r="TI9" i="7" a="1"/>
  <c r="TI9" i="7" s="1"/>
  <c r="TJ9" i="7" a="1"/>
  <c r="TJ9" i="7" s="1"/>
  <c r="TK9" i="7" a="1"/>
  <c r="TK9" i="7" s="1"/>
  <c r="TM9" i="7" a="1"/>
  <c r="TM9" i="7" s="1"/>
  <c r="TN9" i="7" a="1"/>
  <c r="TN9" i="7" s="1"/>
  <c r="TO9" i="7" a="1"/>
  <c r="TO9" i="7" s="1"/>
  <c r="TP9" i="7" a="1"/>
  <c r="TP9" i="7" s="1"/>
  <c r="TR9" i="7" a="1"/>
  <c r="TR9" i="7" s="1"/>
  <c r="TS9" i="7" a="1"/>
  <c r="TS9" i="7" s="1"/>
  <c r="TT9" i="7" a="1"/>
  <c r="TT9" i="7" s="1"/>
  <c r="TU9" i="7" a="1"/>
  <c r="TU9" i="7" s="1"/>
  <c r="TV9" i="7" a="1"/>
  <c r="TV9" i="7" s="1"/>
  <c r="TW9" i="7" a="1"/>
  <c r="TW9" i="7" s="1"/>
  <c r="TX9" i="7" a="1"/>
  <c r="TX9" i="7" s="1"/>
  <c r="TY9" i="7" a="1"/>
  <c r="TY9" i="7" s="1"/>
  <c r="TZ9" i="7" a="1"/>
  <c r="TZ9" i="7" s="1"/>
  <c r="UA9" i="7" a="1"/>
  <c r="UA9" i="7" s="1"/>
  <c r="UB9" i="7" a="1"/>
  <c r="UB9" i="7" s="1"/>
  <c r="UC9" i="7" a="1"/>
  <c r="UC9" i="7" s="1"/>
  <c r="UD9" i="7" a="1"/>
  <c r="UD9" i="7" s="1"/>
  <c r="UE9" i="7" a="1"/>
  <c r="UE9" i="7" s="1"/>
  <c r="UF9" i="7" a="1"/>
  <c r="UF9" i="7" s="1"/>
  <c r="UG9" i="7" a="1"/>
  <c r="UG9" i="7" s="1"/>
  <c r="UH9" i="7" a="1"/>
  <c r="UH9" i="7" s="1"/>
  <c r="UI9" i="7" a="1"/>
  <c r="UI9" i="7" s="1"/>
  <c r="UJ9" i="7" a="1"/>
  <c r="UJ9" i="7" s="1"/>
  <c r="UK9" i="7" a="1"/>
  <c r="UK9" i="7" s="1"/>
  <c r="UM9" i="7" a="1"/>
  <c r="UM9" i="7" s="1"/>
  <c r="UN9" i="7" a="1"/>
  <c r="UN9" i="7" s="1"/>
  <c r="UO9" i="7" a="1"/>
  <c r="UO9" i="7" s="1"/>
  <c r="UP9" i="7" a="1"/>
  <c r="UP9" i="7" s="1"/>
  <c r="UR9" i="7" a="1"/>
  <c r="UR9" i="7" s="1"/>
  <c r="US9" i="7" a="1"/>
  <c r="US9" i="7" s="1"/>
  <c r="UU9" i="7" a="1"/>
  <c r="UU9" i="7" s="1"/>
  <c r="UW9" i="7" a="1"/>
  <c r="UW9" i="7" s="1"/>
  <c r="UY9" i="7" a="1"/>
  <c r="UY9" i="7" s="1"/>
  <c r="VA9" i="7" a="1"/>
  <c r="VA9" i="7" s="1"/>
  <c r="VB9" i="7" a="1"/>
  <c r="VB9" i="7" s="1"/>
  <c r="VC9" i="7" a="1"/>
  <c r="VC9" i="7" s="1"/>
  <c r="VD9" i="7" a="1"/>
  <c r="VD9" i="7" s="1"/>
  <c r="VE9" i="7" a="1"/>
  <c r="VE9" i="7" s="1"/>
  <c r="VF9" i="7" a="1"/>
  <c r="VF9" i="7" s="1"/>
  <c r="VG9" i="7" a="1"/>
  <c r="VG9" i="7" s="1"/>
  <c r="VI9" i="7" a="1"/>
  <c r="VI9" i="7" s="1"/>
  <c r="VJ9" i="7" a="1"/>
  <c r="VJ9" i="7" s="1"/>
  <c r="VK9" i="7" a="1"/>
  <c r="VK9" i="7" s="1"/>
  <c r="VM9" i="7" a="1"/>
  <c r="VM9" i="7" s="1"/>
  <c r="VN9" i="7" a="1"/>
  <c r="VN9" i="7" s="1"/>
  <c r="VO9" i="7" a="1"/>
  <c r="VO9" i="7" s="1"/>
  <c r="VP9" i="7" a="1"/>
  <c r="VP9" i="7" s="1"/>
  <c r="VQ9" i="7" a="1"/>
  <c r="VQ9" i="7" s="1"/>
  <c r="VR9" i="7" a="1"/>
  <c r="VR9" i="7" s="1"/>
  <c r="VS9" i="7" a="1"/>
  <c r="VS9" i="7" s="1"/>
  <c r="VT9" i="7" a="1"/>
  <c r="VT9" i="7" s="1"/>
  <c r="VU9" i="7" a="1"/>
  <c r="VU9" i="7" s="1"/>
  <c r="VV9" i="7" a="1"/>
  <c r="VV9" i="7" s="1"/>
  <c r="VW9" i="7" a="1"/>
  <c r="VW9" i="7" s="1"/>
  <c r="VX9" i="7" a="1"/>
  <c r="VX9" i="7" s="1"/>
  <c r="VY9" i="7" a="1"/>
  <c r="VY9" i="7" s="1"/>
  <c r="VZ9" i="7" a="1"/>
  <c r="VZ9" i="7" s="1"/>
  <c r="WA9" i="7" a="1"/>
  <c r="WA9" i="7" s="1"/>
  <c r="WB9" i="7" a="1"/>
  <c r="WB9" i="7" s="1"/>
  <c r="WC9" i="7" a="1"/>
  <c r="WC9" i="7" s="1"/>
  <c r="WD9" i="7" a="1"/>
  <c r="WD9" i="7" s="1"/>
  <c r="WE9" i="7" a="1"/>
  <c r="WE9" i="7" s="1"/>
  <c r="WF9" i="7" a="1"/>
  <c r="WF9" i="7" s="1"/>
  <c r="WG9" i="7" a="1"/>
  <c r="WG9" i="7" s="1"/>
  <c r="WH9" i="7" a="1"/>
  <c r="WH9" i="7" s="1"/>
  <c r="WI9" i="7" a="1"/>
  <c r="WI9" i="7" s="1"/>
  <c r="WJ9" i="7" a="1"/>
  <c r="WJ9" i="7" s="1"/>
  <c r="WK9" i="7" a="1"/>
  <c r="WK9" i="7" s="1"/>
  <c r="WL9" i="7" a="1"/>
  <c r="WL9" i="7" s="1"/>
  <c r="WM9" i="7" a="1"/>
  <c r="WM9" i="7" s="1"/>
  <c r="WN9" i="7" a="1"/>
  <c r="WN9" i="7" s="1"/>
  <c r="WO9" i="7" a="1"/>
  <c r="WO9" i="7" s="1"/>
  <c r="WP9" i="7" a="1"/>
  <c r="WP9" i="7" s="1"/>
  <c r="WQ9" i="7" a="1"/>
  <c r="WQ9" i="7" s="1"/>
  <c r="WR9" i="7" a="1"/>
  <c r="WR9" i="7" s="1"/>
  <c r="XD9" i="7" a="1"/>
  <c r="XD9" i="7" s="1"/>
  <c r="XF9" i="7" a="1"/>
  <c r="XF9" i="7" s="1"/>
  <c r="XG9" i="7" a="1"/>
  <c r="XG9" i="7" s="1"/>
  <c r="XI9" i="7" a="1"/>
  <c r="XI9" i="7" s="1"/>
  <c r="XJ9" i="7" a="1"/>
  <c r="XJ9" i="7" s="1"/>
  <c r="XK9" i="7" a="1"/>
  <c r="XK9" i="7" s="1"/>
  <c r="XL9" i="7" a="1"/>
  <c r="XL9" i="7" s="1"/>
  <c r="XM9" i="7" a="1"/>
  <c r="XM9" i="7" s="1"/>
  <c r="XN9" i="7" a="1"/>
  <c r="XN9" i="7" s="1"/>
  <c r="XO9" i="7" a="1"/>
  <c r="XO9" i="7" s="1"/>
  <c r="XP9" i="7" a="1"/>
  <c r="XP9" i="7" s="1"/>
  <c r="XQ9" i="7" a="1"/>
  <c r="XQ9" i="7" s="1"/>
  <c r="XR9" i="7" a="1"/>
  <c r="XR9" i="7" s="1"/>
  <c r="XS9" i="7" a="1"/>
  <c r="XS9" i="7" s="1"/>
  <c r="XT9" i="7" a="1"/>
  <c r="XT9" i="7" s="1"/>
  <c r="XU9" i="7" a="1"/>
  <c r="XU9" i="7" s="1"/>
  <c r="XV9" i="7" a="1"/>
  <c r="XV9" i="7" s="1"/>
  <c r="XW9" i="7" a="1"/>
  <c r="XW9" i="7" s="1"/>
  <c r="XX9" i="7" a="1"/>
  <c r="XX9" i="7" s="1"/>
  <c r="XY9" i="7" a="1"/>
  <c r="XY9" i="7" s="1"/>
  <c r="XZ9" i="7" a="1"/>
  <c r="XZ9" i="7" s="1"/>
  <c r="YA9" i="7" a="1"/>
  <c r="YA9" i="7" s="1"/>
  <c r="YB9" i="7" a="1"/>
  <c r="YB9" i="7" s="1"/>
  <c r="YC9" i="7" a="1"/>
  <c r="YC9" i="7" s="1"/>
  <c r="YD9" i="7" a="1"/>
  <c r="YD9" i="7" s="1"/>
  <c r="YE9" i="7" a="1"/>
  <c r="YE9" i="7" s="1"/>
  <c r="YF9" i="7" a="1"/>
  <c r="YF9" i="7" s="1"/>
  <c r="YG9" i="7" a="1"/>
  <c r="YG9" i="7" s="1"/>
  <c r="YJ9" i="7" a="1"/>
  <c r="YJ9" i="7" s="1"/>
  <c r="YK9" i="7" a="1"/>
  <c r="YK9" i="7" s="1"/>
  <c r="YL9" i="7" a="1"/>
  <c r="YL9" i="7" s="1"/>
  <c r="YM9" i="7" a="1"/>
  <c r="YM9" i="7" s="1"/>
  <c r="YN9" i="7" a="1"/>
  <c r="YN9" i="7" s="1"/>
  <c r="YO9" i="7" a="1"/>
  <c r="YO9" i="7" s="1"/>
  <c r="YP9" i="7" a="1"/>
  <c r="YP9" i="7" s="1"/>
  <c r="YQ9" i="7" a="1"/>
  <c r="YQ9" i="7" s="1"/>
  <c r="YR9" i="7" a="1"/>
  <c r="YR9" i="7" s="1"/>
  <c r="YS9" i="7" a="1"/>
  <c r="YS9" i="7" s="1"/>
  <c r="YT9" i="7" a="1"/>
  <c r="YT9" i="7" s="1"/>
  <c r="YU9" i="7" a="1"/>
  <c r="YU9" i="7" s="1"/>
  <c r="YV9" i="7" a="1"/>
  <c r="YV9" i="7" s="1"/>
  <c r="YW9" i="7" a="1"/>
  <c r="YW9" i="7" s="1"/>
  <c r="YX9" i="7" a="1"/>
  <c r="YX9" i="7" s="1"/>
  <c r="YY9" i="7" a="1"/>
  <c r="YY9" i="7" s="1"/>
  <c r="YZ9" i="7" a="1"/>
  <c r="YZ9" i="7" s="1"/>
  <c r="ZA9" i="7" a="1"/>
  <c r="ZA9" i="7" s="1"/>
  <c r="ZB9" i="7" a="1"/>
  <c r="ZB9" i="7" s="1"/>
  <c r="ZC9" i="7" a="1"/>
  <c r="ZC9" i="7" s="1"/>
  <c r="ZD9" i="7" a="1"/>
  <c r="ZD9" i="7" s="1"/>
  <c r="ZE9" i="7" a="1"/>
  <c r="ZE9" i="7" s="1"/>
  <c r="ZG9" i="7" a="1"/>
  <c r="ZG9" i="7" s="1"/>
  <c r="ZH9" i="7" a="1"/>
  <c r="ZH9" i="7" s="1"/>
  <c r="ZI9" i="7" a="1"/>
  <c r="ZI9" i="7" s="1"/>
  <c r="ZJ9" i="7" a="1"/>
  <c r="ZJ9" i="7" s="1"/>
  <c r="ZK9" i="7" a="1"/>
  <c r="ZK9" i="7" s="1"/>
  <c r="ZL9" i="7" a="1"/>
  <c r="ZL9" i="7" s="1"/>
  <c r="ZM9" i="7" a="1"/>
  <c r="ZM9" i="7" s="1"/>
  <c r="ZN9" i="7" a="1"/>
  <c r="ZN9" i="7" s="1"/>
  <c r="ZO9" i="7" a="1"/>
  <c r="ZO9" i="7" s="1"/>
  <c r="ZP9" i="7" a="1"/>
  <c r="ZP9" i="7" s="1"/>
  <c r="ZQ9" i="7" a="1"/>
  <c r="ZQ9" i="7" s="1"/>
  <c r="ZR9" i="7" a="1"/>
  <c r="ZR9" i="7" s="1"/>
  <c r="ZS9" i="7" a="1"/>
  <c r="ZS9" i="7" s="1"/>
  <c r="ZT9" i="7" a="1"/>
  <c r="ZT9" i="7" s="1"/>
  <c r="ZU9" i="7" a="1"/>
  <c r="ZU9" i="7" s="1"/>
  <c r="ZV9" i="7" a="1"/>
  <c r="ZV9" i="7" s="1"/>
  <c r="ZW9" i="7" a="1"/>
  <c r="ZW9" i="7" s="1"/>
  <c r="ZX9" i="7" a="1"/>
  <c r="ZX9" i="7" s="1"/>
  <c r="ZY9" i="7" a="1"/>
  <c r="ZY9" i="7" s="1"/>
  <c r="ZZ9" i="7" a="1"/>
  <c r="ZZ9" i="7" s="1"/>
  <c r="AAA9" i="7" a="1"/>
  <c r="AAA9" i="7" s="1"/>
  <c r="AAB9" i="7" a="1"/>
  <c r="AAB9" i="7" s="1"/>
  <c r="AAC9" i="7" a="1"/>
  <c r="AAC9" i="7" s="1"/>
  <c r="AAD9" i="7" a="1"/>
  <c r="AAD9" i="7" s="1"/>
  <c r="AAE9" i="7" a="1"/>
  <c r="AAE9" i="7" s="1"/>
  <c r="AAF9" i="7" a="1"/>
  <c r="AAF9" i="7" s="1"/>
  <c r="AAG9" i="7" a="1"/>
  <c r="AAG9" i="7" s="1"/>
  <c r="AAH9" i="7" a="1"/>
  <c r="AAH9" i="7" s="1"/>
  <c r="AAI9" i="7" a="1"/>
  <c r="AAI9" i="7" s="1"/>
  <c r="AAJ9" i="7" a="1"/>
  <c r="AAJ9" i="7" s="1"/>
  <c r="AAK9" i="7" a="1"/>
  <c r="AAK9" i="7" s="1"/>
  <c r="AAM9" i="7" a="1"/>
  <c r="AAM9" i="7" s="1"/>
  <c r="AAN9" i="7" a="1"/>
  <c r="AAN9" i="7" s="1"/>
  <c r="AAT9" i="7" a="1"/>
  <c r="AAT9" i="7" s="1"/>
  <c r="AAU9" i="7" a="1"/>
  <c r="AAU9" i="7" s="1"/>
  <c r="AAV9" i="7" a="1"/>
  <c r="AAV9" i="7" s="1"/>
  <c r="AAW9" i="7" a="1"/>
  <c r="AAW9" i="7" s="1"/>
  <c r="AAX9" i="7" a="1"/>
  <c r="AAX9" i="7" s="1"/>
  <c r="AAY9" i="7" a="1"/>
  <c r="AAY9" i="7" s="1"/>
  <c r="AAZ9" i="7" a="1"/>
  <c r="AAZ9" i="7" s="1"/>
  <c r="ABB9" i="7" a="1"/>
  <c r="ABB9" i="7" s="1"/>
  <c r="ABD9" i="7" a="1"/>
  <c r="ABD9" i="7" s="1"/>
  <c r="ABF9" i="7" a="1"/>
  <c r="ABF9" i="7" s="1"/>
  <c r="ABH9" i="7" a="1"/>
  <c r="ABH9" i="7" s="1"/>
  <c r="ABI9" i="7" a="1"/>
  <c r="ABI9" i="7" s="1"/>
  <c r="ABJ9" i="7" a="1"/>
  <c r="ABJ9" i="7" s="1"/>
  <c r="ABK9" i="7" a="1"/>
  <c r="ABK9" i="7" s="1"/>
  <c r="ABL9" i="7" a="1"/>
  <c r="ABL9" i="7" s="1"/>
  <c r="ABM9" i="7" a="1"/>
  <c r="ABM9" i="7" s="1"/>
  <c r="ABN9" i="7" a="1"/>
  <c r="ABN9" i="7" s="1"/>
  <c r="ABO9" i="7" a="1"/>
  <c r="ABO9" i="7" s="1"/>
  <c r="ABP9" i="7" a="1"/>
  <c r="ABP9" i="7" s="1"/>
  <c r="ABQ9" i="7" a="1"/>
  <c r="ABQ9" i="7" s="1"/>
  <c r="ABR9" i="7" a="1"/>
  <c r="ABR9" i="7" s="1"/>
  <c r="ABS9" i="7" a="1"/>
  <c r="ABS9" i="7" s="1"/>
  <c r="ABT9" i="7" a="1"/>
  <c r="ABT9" i="7" s="1"/>
  <c r="ABV9" i="7" a="1"/>
  <c r="ABV9" i="7" s="1"/>
  <c r="ACF9" i="7" a="1"/>
  <c r="ACF9" i="7" s="1"/>
  <c r="ACM9" i="7" a="1"/>
  <c r="ACM9" i="7" s="1"/>
  <c r="ACN9" i="7" a="1"/>
  <c r="ACN9" i="7" s="1"/>
  <c r="ACO9" i="7" a="1"/>
  <c r="ACO9" i="7" s="1"/>
  <c r="ACP9" i="7" a="1"/>
  <c r="ACP9" i="7" s="1"/>
  <c r="ACQ9" i="7" a="1"/>
  <c r="ACQ9" i="7" s="1"/>
  <c r="ACR9" i="7" a="1"/>
  <c r="ACR9" i="7" s="1"/>
  <c r="ACS9" i="7" a="1"/>
  <c r="ACS9" i="7" s="1"/>
  <c r="ACT9" i="7" a="1"/>
  <c r="ACT9" i="7" s="1"/>
  <c r="ACU9" i="7" a="1"/>
  <c r="ACU9" i="7" s="1"/>
  <c r="ACV9" i="7" a="1"/>
  <c r="ACV9" i="7" s="1"/>
  <c r="ACW9" i="7" a="1"/>
  <c r="ACW9" i="7" s="1"/>
  <c r="ACX9" i="7" a="1"/>
  <c r="ACX9" i="7" s="1"/>
  <c r="ACY9" i="7" a="1"/>
  <c r="ACY9" i="7" s="1"/>
  <c r="ACZ9" i="7" a="1"/>
  <c r="ACZ9" i="7" s="1"/>
  <c r="ADA9" i="7" a="1"/>
  <c r="ADA9" i="7" s="1"/>
  <c r="ADB9" i="7" a="1"/>
  <c r="ADB9" i="7" s="1"/>
  <c r="ADC9" i="7" a="1"/>
  <c r="ADC9" i="7" s="1"/>
  <c r="ADD9" i="7" a="1"/>
  <c r="ADD9" i="7" s="1"/>
  <c r="ADE9" i="7" a="1"/>
  <c r="ADE9" i="7" s="1"/>
  <c r="ADF9" i="7" a="1"/>
  <c r="ADF9" i="7" s="1"/>
  <c r="ADG9" i="7" a="1"/>
  <c r="ADG9" i="7" s="1"/>
  <c r="ADH9" i="7" a="1"/>
  <c r="ADH9" i="7" s="1"/>
  <c r="ADI9" i="7" a="1"/>
  <c r="ADI9" i="7" s="1"/>
  <c r="ADJ9" i="7" a="1"/>
  <c r="ADJ9" i="7" s="1"/>
  <c r="ADK9" i="7" a="1"/>
  <c r="ADK9" i="7" s="1"/>
  <c r="ADL9" i="7" a="1"/>
  <c r="ADL9" i="7" s="1"/>
  <c r="ADM9" i="7" a="1"/>
  <c r="ADM9" i="7" s="1"/>
  <c r="ADN9" i="7" a="1"/>
  <c r="ADN9" i="7" s="1"/>
  <c r="ADO9" i="7" a="1"/>
  <c r="ADO9" i="7" s="1"/>
  <c r="ADP9" i="7" a="1"/>
  <c r="ADP9" i="7" s="1"/>
  <c r="ADQ9" i="7" a="1"/>
  <c r="ADQ9" i="7" s="1"/>
  <c r="ADR9" i="7" a="1"/>
  <c r="ADR9" i="7" s="1"/>
  <c r="ADS9" i="7" a="1"/>
  <c r="ADS9" i="7" s="1"/>
  <c r="ADT9" i="7" a="1"/>
  <c r="ADT9" i="7" s="1"/>
  <c r="ADU9" i="7" a="1"/>
  <c r="ADU9" i="7" s="1"/>
  <c r="ADV9" i="7" a="1"/>
  <c r="ADV9" i="7" s="1"/>
  <c r="ADW9" i="7" a="1"/>
  <c r="ADW9" i="7" s="1"/>
  <c r="ADX9" i="7" a="1"/>
  <c r="ADX9" i="7" s="1"/>
  <c r="ADY9" i="7" a="1"/>
  <c r="ADY9" i="7" s="1"/>
  <c r="IL10" i="7" a="1"/>
  <c r="IL10" i="7" s="1"/>
  <c r="IM10" i="7" a="1"/>
  <c r="IM10" i="7" s="1"/>
  <c r="IN10" i="7" a="1"/>
  <c r="IN10" i="7" s="1"/>
  <c r="IO10" i="7" a="1"/>
  <c r="IO10" i="7" s="1"/>
  <c r="IP10" i="7" a="1"/>
  <c r="IP10" i="7" s="1"/>
  <c r="IQ10" i="7" a="1"/>
  <c r="IQ10" i="7" s="1"/>
  <c r="IR10" i="7" a="1"/>
  <c r="IR10" i="7" s="1"/>
  <c r="IS10" i="7" a="1"/>
  <c r="IS10" i="7" s="1"/>
  <c r="IT10" i="7" a="1"/>
  <c r="IT10" i="7" s="1"/>
  <c r="IU10" i="7" a="1"/>
  <c r="IU10" i="7" s="1"/>
  <c r="IV10" i="7" a="1"/>
  <c r="IV10" i="7" s="1"/>
  <c r="IW10" i="7" a="1"/>
  <c r="IW10" i="7" s="1"/>
  <c r="IX10" i="7" a="1"/>
  <c r="IX10" i="7" s="1"/>
  <c r="IY10" i="7" a="1"/>
  <c r="IY10" i="7" s="1"/>
  <c r="IZ10" i="7" a="1"/>
  <c r="IZ10" i="7" s="1"/>
  <c r="JA10" i="7" a="1"/>
  <c r="JA10" i="7" s="1"/>
  <c r="JB10" i="7" a="1"/>
  <c r="JB10" i="7" s="1"/>
  <c r="JC10" i="7" a="1"/>
  <c r="JC10" i="7" s="1"/>
  <c r="JD10" i="7" a="1"/>
  <c r="JD10" i="7" s="1"/>
  <c r="JE10" i="7" a="1"/>
  <c r="JE10" i="7" s="1"/>
  <c r="JF10" i="7" a="1"/>
  <c r="JF10" i="7" s="1"/>
  <c r="JG10" i="7" a="1"/>
  <c r="JG10" i="7" s="1"/>
  <c r="JH10" i="7" a="1"/>
  <c r="JH10" i="7" s="1"/>
  <c r="JI10" i="7" a="1"/>
  <c r="JI10" i="7" s="1"/>
  <c r="JJ10" i="7" a="1"/>
  <c r="JJ10" i="7" s="1"/>
  <c r="JK10" i="7" a="1"/>
  <c r="JK10" i="7" s="1"/>
  <c r="JL10" i="7" a="1"/>
  <c r="JL10" i="7" s="1"/>
  <c r="JM10" i="7" a="1"/>
  <c r="JM10" i="7" s="1"/>
  <c r="JN10" i="7" a="1"/>
  <c r="JN10" i="7" s="1"/>
  <c r="JO10" i="7" a="1"/>
  <c r="JO10" i="7" s="1"/>
  <c r="JP10" i="7" a="1"/>
  <c r="JP10" i="7" s="1"/>
  <c r="JQ10" i="7" a="1"/>
  <c r="JQ10" i="7" s="1"/>
  <c r="JR10" i="7" a="1"/>
  <c r="JR10" i="7" s="1"/>
  <c r="JS10" i="7" a="1"/>
  <c r="JS10" i="7" s="1"/>
  <c r="JT10" i="7" a="1"/>
  <c r="JT10" i="7" s="1"/>
  <c r="JU10" i="7" a="1"/>
  <c r="JU10" i="7" s="1"/>
  <c r="JV10" i="7" a="1"/>
  <c r="JV10" i="7" s="1"/>
  <c r="JW10" i="7" a="1"/>
  <c r="JW10" i="7" s="1"/>
  <c r="JX10" i="7" a="1"/>
  <c r="JX10" i="7" s="1"/>
  <c r="JY10" i="7" a="1"/>
  <c r="JY10" i="7" s="1"/>
  <c r="JZ10" i="7" a="1"/>
  <c r="JZ10" i="7" s="1"/>
  <c r="KA10" i="7" a="1"/>
  <c r="KA10" i="7" s="1"/>
  <c r="KB10" i="7" a="1"/>
  <c r="KB10" i="7" s="1"/>
  <c r="KC10" i="7" a="1"/>
  <c r="KC10" i="7" s="1"/>
  <c r="KD10" i="7" a="1"/>
  <c r="KD10" i="7" s="1"/>
  <c r="KE10" i="7" a="1"/>
  <c r="KE10" i="7" s="1"/>
  <c r="KF10" i="7" a="1"/>
  <c r="KF10" i="7" s="1"/>
  <c r="KG10" i="7" a="1"/>
  <c r="KG10" i="7" s="1"/>
  <c r="KH10" i="7" a="1"/>
  <c r="KH10" i="7" s="1"/>
  <c r="KI10" i="7" a="1"/>
  <c r="KI10" i="7" s="1"/>
  <c r="KJ10" i="7" a="1"/>
  <c r="KJ10" i="7" s="1"/>
  <c r="KK10" i="7" a="1"/>
  <c r="KK10" i="7" s="1"/>
  <c r="KL10" i="7" a="1"/>
  <c r="KL10" i="7" s="1"/>
  <c r="KQ10" i="7" a="1"/>
  <c r="KQ10" i="7" s="1"/>
  <c r="KR10" i="7" a="1"/>
  <c r="KR10" i="7" s="1"/>
  <c r="KS10" i="7" a="1"/>
  <c r="KS10" i="7" s="1"/>
  <c r="KT10" i="7" a="1"/>
  <c r="KT10" i="7" s="1"/>
  <c r="KU10" i="7" a="1"/>
  <c r="KU10" i="7" s="1"/>
  <c r="KV10" i="7" a="1"/>
  <c r="KV10" i="7" s="1"/>
  <c r="KW10" i="7" a="1"/>
  <c r="KW10" i="7" s="1"/>
  <c r="KX10" i="7" a="1"/>
  <c r="KX10" i="7" s="1"/>
  <c r="KY10" i="7" a="1"/>
  <c r="KY10" i="7" s="1"/>
  <c r="LB10" i="7" a="1"/>
  <c r="LB10" i="7" s="1"/>
  <c r="LC10" i="7" a="1"/>
  <c r="LC10" i="7" s="1"/>
  <c r="LF10" i="7" a="1"/>
  <c r="LF10" i="7" s="1"/>
  <c r="LG10" i="7" a="1"/>
  <c r="LG10" i="7" s="1"/>
  <c r="LH10" i="7" a="1"/>
  <c r="LH10" i="7" s="1"/>
  <c r="LI10" i="7" a="1"/>
  <c r="LI10" i="7" s="1"/>
  <c r="LL10" i="7" a="1"/>
  <c r="LL10" i="7" s="1"/>
  <c r="LM10" i="7" a="1"/>
  <c r="LM10" i="7" s="1"/>
  <c r="LN10" i="7" a="1"/>
  <c r="LN10" i="7" s="1"/>
  <c r="LO10" i="7" a="1"/>
  <c r="LO10" i="7" s="1"/>
  <c r="LP10" i="7" a="1"/>
  <c r="LP10" i="7" s="1"/>
  <c r="LQ10" i="7" a="1"/>
  <c r="LQ10" i="7" s="1"/>
  <c r="LR10" i="7" a="1"/>
  <c r="LR10" i="7" s="1"/>
  <c r="LS10" i="7" a="1"/>
  <c r="LS10" i="7" s="1"/>
  <c r="LV10" i="7" a="1"/>
  <c r="LV10" i="7" s="1"/>
  <c r="LW10" i="7" a="1"/>
  <c r="LW10" i="7" s="1"/>
  <c r="LX10" i="7" a="1"/>
  <c r="LX10" i="7" s="1"/>
  <c r="LY10" i="7" a="1"/>
  <c r="LY10" i="7" s="1"/>
  <c r="MA10" i="7" a="1"/>
  <c r="MA10" i="7" s="1"/>
  <c r="MB10" i="7" a="1"/>
  <c r="MB10" i="7" s="1"/>
  <c r="MC10" i="7" a="1"/>
  <c r="MC10" i="7" s="1"/>
  <c r="MD10" i="7" a="1"/>
  <c r="MD10" i="7" s="1"/>
  <c r="ME10" i="7" a="1"/>
  <c r="ME10" i="7" s="1"/>
  <c r="MF10" i="7" a="1"/>
  <c r="MF10" i="7" s="1"/>
  <c r="MG10" i="7" a="1"/>
  <c r="MG10" i="7" s="1"/>
  <c r="MH10" i="7" a="1"/>
  <c r="MH10" i="7" s="1"/>
  <c r="MI10" i="7" a="1"/>
  <c r="MI10" i="7" s="1"/>
  <c r="MJ10" i="7" a="1"/>
  <c r="MJ10" i="7" s="1"/>
  <c r="MK10" i="7" a="1"/>
  <c r="MK10" i="7" s="1"/>
  <c r="ML10" i="7" a="1"/>
  <c r="ML10" i="7" s="1"/>
  <c r="MM10" i="7" a="1"/>
  <c r="MM10" i="7" s="1"/>
  <c r="MN10" i="7" a="1"/>
  <c r="MN10" i="7" s="1"/>
  <c r="MO10" i="7" a="1"/>
  <c r="MO10" i="7" s="1"/>
  <c r="MP10" i="7" a="1"/>
  <c r="MP10" i="7" s="1"/>
  <c r="MQ10" i="7" a="1"/>
  <c r="MQ10" i="7" s="1"/>
  <c r="MR10" i="7" a="1"/>
  <c r="MR10" i="7" s="1"/>
  <c r="MS10" i="7" a="1"/>
  <c r="MS10" i="7" s="1"/>
  <c r="MT10" i="7" a="1"/>
  <c r="MT10" i="7" s="1"/>
  <c r="MU10" i="7" a="1"/>
  <c r="MU10" i="7" s="1"/>
  <c r="MV10" i="7" a="1"/>
  <c r="MV10" i="7" s="1"/>
  <c r="MW10" i="7" a="1"/>
  <c r="MW10" i="7" s="1"/>
  <c r="MX10" i="7" a="1"/>
  <c r="MX10" i="7" s="1"/>
  <c r="MY10" i="7" a="1"/>
  <c r="MY10" i="7" s="1"/>
  <c r="MZ10" i="7" a="1"/>
  <c r="MZ10" i="7" s="1"/>
  <c r="NA10" i="7" a="1"/>
  <c r="NA10" i="7" s="1"/>
  <c r="NB10" i="7" a="1"/>
  <c r="NB10" i="7" s="1"/>
  <c r="NC10" i="7" a="1"/>
  <c r="NC10" i="7" s="1"/>
  <c r="ND10" i="7" a="1"/>
  <c r="ND10" i="7" s="1"/>
  <c r="NE10" i="7" a="1"/>
  <c r="NE10" i="7" s="1"/>
  <c r="NF10" i="7" a="1"/>
  <c r="NF10" i="7" s="1"/>
  <c r="NG10" i="7" a="1"/>
  <c r="NG10" i="7" s="1"/>
  <c r="NH10" i="7" a="1"/>
  <c r="NH10" i="7" s="1"/>
  <c r="NI10" i="7" a="1"/>
  <c r="NI10" i="7" s="1"/>
  <c r="NJ10" i="7" a="1"/>
  <c r="NJ10" i="7" s="1"/>
  <c r="NK10" i="7" a="1"/>
  <c r="NK10" i="7" s="1"/>
  <c r="NL10" i="7" a="1"/>
  <c r="NL10" i="7" s="1"/>
  <c r="NM10" i="7" a="1"/>
  <c r="NM10" i="7" s="1"/>
  <c r="NN10" i="7" a="1"/>
  <c r="NN10" i="7" s="1"/>
  <c r="NO10" i="7" a="1"/>
  <c r="NO10" i="7" s="1"/>
  <c r="NP10" i="7" a="1"/>
  <c r="NP10" i="7" s="1"/>
  <c r="NR10" i="7" a="1"/>
  <c r="NR10" i="7" s="1"/>
  <c r="NS10" i="7" a="1"/>
  <c r="NS10" i="7" s="1"/>
  <c r="NT10" i="7" a="1"/>
  <c r="NT10" i="7" s="1"/>
  <c r="NU10" i="7" a="1"/>
  <c r="NU10" i="7" s="1"/>
  <c r="NV10" i="7" a="1"/>
  <c r="NV10" i="7" s="1"/>
  <c r="NW10" i="7" a="1"/>
  <c r="NW10" i="7" s="1"/>
  <c r="NX10" i="7" a="1"/>
  <c r="NX10" i="7" s="1"/>
  <c r="NY10" i="7" a="1"/>
  <c r="NY10" i="7" s="1"/>
  <c r="NZ10" i="7" a="1"/>
  <c r="NZ10" i="7" s="1"/>
  <c r="OA10" i="7" a="1"/>
  <c r="OA10" i="7" s="1"/>
  <c r="OB10" i="7" a="1"/>
  <c r="OB10" i="7" s="1"/>
  <c r="OC10" i="7" a="1"/>
  <c r="OC10" i="7" s="1"/>
  <c r="OD10" i="7" a="1"/>
  <c r="OD10" i="7" s="1"/>
  <c r="OE10" i="7" a="1"/>
  <c r="OE10" i="7" s="1"/>
  <c r="OF10" i="7" a="1"/>
  <c r="OF10" i="7" s="1"/>
  <c r="OG10" i="7" a="1"/>
  <c r="OG10" i="7" s="1"/>
  <c r="OH10" i="7" a="1"/>
  <c r="OH10" i="7" s="1"/>
  <c r="OI10" i="7" a="1"/>
  <c r="OI10" i="7" s="1"/>
  <c r="OJ10" i="7" a="1"/>
  <c r="OJ10" i="7" s="1"/>
  <c r="OK10" i="7" a="1"/>
  <c r="OK10" i="7" s="1"/>
  <c r="OL10" i="7" a="1"/>
  <c r="OL10" i="7" s="1"/>
  <c r="OM10" i="7" a="1"/>
  <c r="OM10" i="7" s="1"/>
  <c r="ON10" i="7" a="1"/>
  <c r="ON10" i="7" s="1"/>
  <c r="OR10" i="7" a="1"/>
  <c r="OR10" i="7" s="1"/>
  <c r="OS10" i="7" a="1"/>
  <c r="OS10" i="7" s="1"/>
  <c r="OT10" i="7" a="1"/>
  <c r="OT10" i="7" s="1"/>
  <c r="OU10" i="7" a="1"/>
  <c r="OU10" i="7" s="1"/>
  <c r="OW10" i="7" a="1"/>
  <c r="OW10" i="7" s="1"/>
  <c r="OX10" i="7" a="1"/>
  <c r="OX10" i="7" s="1"/>
  <c r="OY10" i="7" a="1"/>
  <c r="OY10" i="7" s="1"/>
  <c r="PD10" i="7" a="1"/>
  <c r="PD10" i="7" s="1"/>
  <c r="PH10" i="7" a="1"/>
  <c r="PH10" i="7" s="1"/>
  <c r="PJ10" i="7" a="1"/>
  <c r="PJ10" i="7" s="1"/>
  <c r="PK10" i="7" a="1"/>
  <c r="PK10" i="7" s="1"/>
  <c r="PN10" i="7" a="1"/>
  <c r="PN10" i="7" s="1"/>
  <c r="PP10" i="7" a="1"/>
  <c r="PP10" i="7" s="1"/>
  <c r="PQ10" i="7" a="1"/>
  <c r="PQ10" i="7" s="1"/>
  <c r="PR10" i="7" a="1"/>
  <c r="PR10" i="7" s="1"/>
  <c r="PS10" i="7" a="1"/>
  <c r="PS10" i="7" s="1"/>
  <c r="PT10" i="7" a="1"/>
  <c r="PT10" i="7" s="1"/>
  <c r="PU10" i="7" a="1"/>
  <c r="PU10" i="7" s="1"/>
  <c r="PV10" i="7" a="1"/>
  <c r="PV10" i="7" s="1"/>
  <c r="PW10" i="7" a="1"/>
  <c r="PW10" i="7" s="1"/>
  <c r="QB10" i="7" a="1"/>
  <c r="QB10" i="7" s="1"/>
  <c r="QD10" i="7" a="1"/>
  <c r="QD10" i="7" s="1"/>
  <c r="QE10" i="7" a="1"/>
  <c r="QE10" i="7" s="1"/>
  <c r="QF10" i="7" a="1"/>
  <c r="QF10" i="7" s="1"/>
  <c r="QJ10" i="7" a="1"/>
  <c r="QJ10" i="7" s="1"/>
  <c r="QR10" i="7" a="1"/>
  <c r="QR10" i="7" s="1"/>
  <c r="QS10" i="7" a="1"/>
  <c r="QS10" i="7" s="1"/>
  <c r="QV10" i="7" a="1"/>
  <c r="QV10" i="7" s="1"/>
  <c r="QW10" i="7" a="1"/>
  <c r="QW10" i="7" s="1"/>
  <c r="QZ10" i="7" a="1"/>
  <c r="QZ10" i="7" s="1"/>
  <c r="RA10" i="7" a="1"/>
  <c r="RA10" i="7" s="1"/>
  <c r="RB10" i="7" a="1"/>
  <c r="RB10" i="7" s="1"/>
  <c r="RC10" i="7" a="1"/>
  <c r="RC10" i="7" s="1"/>
  <c r="RD10" i="7" a="1"/>
  <c r="RD10" i="7" s="1"/>
  <c r="RE10" i="7" a="1"/>
  <c r="RE10" i="7" s="1"/>
  <c r="RF10" i="7" a="1"/>
  <c r="RF10" i="7" s="1"/>
  <c r="RG10" i="7" a="1"/>
  <c r="RG10" i="7" s="1"/>
  <c r="RH10" i="7" a="1"/>
  <c r="RH10" i="7" s="1"/>
  <c r="RI10" i="7" a="1"/>
  <c r="RI10" i="7" s="1"/>
  <c r="RJ10" i="7" a="1"/>
  <c r="RJ10" i="7" s="1"/>
  <c r="RK10" i="7" a="1"/>
  <c r="RK10" i="7" s="1"/>
  <c r="RL10" i="7" a="1"/>
  <c r="RL10" i="7" s="1"/>
  <c r="RM10" i="7" a="1"/>
  <c r="RM10" i="7" s="1"/>
  <c r="RN10" i="7" a="1"/>
  <c r="RN10" i="7" s="1"/>
  <c r="RO10" i="7" a="1"/>
  <c r="RO10" i="7" s="1"/>
  <c r="RP10" i="7" a="1"/>
  <c r="RP10" i="7" s="1"/>
  <c r="RQ10" i="7" a="1"/>
  <c r="RQ10" i="7" s="1"/>
  <c r="RR10" i="7" a="1"/>
  <c r="RR10" i="7" s="1"/>
  <c r="RS10" i="7" a="1"/>
  <c r="RS10" i="7" s="1"/>
  <c r="RT10" i="7" a="1"/>
  <c r="RT10" i="7" s="1"/>
  <c r="RU10" i="7" a="1"/>
  <c r="RU10" i="7" s="1"/>
  <c r="RV10" i="7" a="1"/>
  <c r="RV10" i="7" s="1"/>
  <c r="RW10" i="7" a="1"/>
  <c r="RW10" i="7" s="1"/>
  <c r="RX10" i="7" a="1"/>
  <c r="RX10" i="7" s="1"/>
  <c r="RY10" i="7" a="1"/>
  <c r="RY10" i="7" s="1"/>
  <c r="RZ10" i="7" a="1"/>
  <c r="RZ10" i="7" s="1"/>
  <c r="SA10" i="7" a="1"/>
  <c r="SA10" i="7" s="1"/>
  <c r="SB10" i="7" a="1"/>
  <c r="SB10" i="7" s="1"/>
  <c r="SC10" i="7" a="1"/>
  <c r="SC10" i="7" s="1"/>
  <c r="SD10" i="7" a="1"/>
  <c r="SD10" i="7" s="1"/>
  <c r="SF10" i="7" a="1"/>
  <c r="SF10" i="7" s="1"/>
  <c r="SG10" i="7" a="1"/>
  <c r="SG10" i="7" s="1"/>
  <c r="SH10" i="7" a="1"/>
  <c r="SH10" i="7" s="1"/>
  <c r="SI10" i="7" a="1"/>
  <c r="SI10" i="7" s="1"/>
  <c r="SJ10" i="7" a="1"/>
  <c r="SJ10" i="7" s="1"/>
  <c r="SM10" i="7" a="1"/>
  <c r="SM10" i="7" s="1"/>
  <c r="SP10" i="7" a="1"/>
  <c r="SP10" i="7" s="1"/>
  <c r="SQ10" i="7" a="1"/>
  <c r="SQ10" i="7" s="1"/>
  <c r="SR10" i="7" a="1"/>
  <c r="SR10" i="7" s="1"/>
  <c r="ST10" i="7" a="1"/>
  <c r="ST10" i="7" s="1"/>
  <c r="SU10" i="7" a="1"/>
  <c r="SU10" i="7" s="1"/>
  <c r="SV10" i="7" a="1"/>
  <c r="SV10" i="7" s="1"/>
  <c r="SW10" i="7" a="1"/>
  <c r="SW10" i="7" s="1"/>
  <c r="SX10" i="7" a="1"/>
  <c r="SX10" i="7" s="1"/>
  <c r="SY10" i="7" a="1"/>
  <c r="SY10" i="7" s="1"/>
  <c r="SZ10" i="7" a="1"/>
  <c r="SZ10" i="7" s="1"/>
  <c r="TA10" i="7" a="1"/>
  <c r="TA10" i="7" s="1"/>
  <c r="TB10" i="7" a="1"/>
  <c r="TB10" i="7" s="1"/>
  <c r="TD10" i="7" a="1"/>
  <c r="TD10" i="7" s="1"/>
  <c r="TE10" i="7" a="1"/>
  <c r="TE10" i="7" s="1"/>
  <c r="TF10" i="7" a="1"/>
  <c r="TF10" i="7" s="1"/>
  <c r="TG10" i="7" a="1"/>
  <c r="TG10" i="7" s="1"/>
  <c r="TH10" i="7" a="1"/>
  <c r="TH10" i="7" s="1"/>
  <c r="TI10" i="7" a="1"/>
  <c r="TI10" i="7" s="1"/>
  <c r="TJ10" i="7" a="1"/>
  <c r="TJ10" i="7" s="1"/>
  <c r="TK10" i="7" a="1"/>
  <c r="TK10" i="7" s="1"/>
  <c r="TL10" i="7" a="1"/>
  <c r="TL10" i="7" s="1"/>
  <c r="TM10" i="7" a="1"/>
  <c r="TM10" i="7" s="1"/>
  <c r="TN10" i="7" a="1"/>
  <c r="TN10" i="7" s="1"/>
  <c r="TO10" i="7" a="1"/>
  <c r="TO10" i="7" s="1"/>
  <c r="TP10" i="7" a="1"/>
  <c r="TP10" i="7" s="1"/>
  <c r="TQ10" i="7" a="1"/>
  <c r="TQ10" i="7" s="1"/>
  <c r="TR10" i="7" a="1"/>
  <c r="TR10" i="7" s="1"/>
  <c r="TS10" i="7" a="1"/>
  <c r="TS10" i="7" s="1"/>
  <c r="TT10" i="7" a="1"/>
  <c r="TT10" i="7" s="1"/>
  <c r="TU10" i="7" a="1"/>
  <c r="TU10" i="7" s="1"/>
  <c r="TV10" i="7" a="1"/>
  <c r="TV10" i="7" s="1"/>
  <c r="TW10" i="7" a="1"/>
  <c r="TW10" i="7" s="1"/>
  <c r="TX10" i="7" a="1"/>
  <c r="TX10" i="7" s="1"/>
  <c r="TY10" i="7" a="1"/>
  <c r="TY10" i="7" s="1"/>
  <c r="TZ10" i="7" a="1"/>
  <c r="TZ10" i="7" s="1"/>
  <c r="UA10" i="7" a="1"/>
  <c r="UA10" i="7" s="1"/>
  <c r="UB10" i="7" a="1"/>
  <c r="UB10" i="7" s="1"/>
  <c r="UC10" i="7" a="1"/>
  <c r="UC10" i="7" s="1"/>
  <c r="UD10" i="7" a="1"/>
  <c r="UD10" i="7" s="1"/>
  <c r="UE10" i="7" a="1"/>
  <c r="UE10" i="7" s="1"/>
  <c r="UF10" i="7" a="1"/>
  <c r="UF10" i="7" s="1"/>
  <c r="UG10" i="7" a="1"/>
  <c r="UG10" i="7" s="1"/>
  <c r="UH10" i="7" a="1"/>
  <c r="UH10" i="7" s="1"/>
  <c r="UI10" i="7" a="1"/>
  <c r="UI10" i="7" s="1"/>
  <c r="UJ10" i="7" a="1"/>
  <c r="UJ10" i="7" s="1"/>
  <c r="UK10" i="7" a="1"/>
  <c r="UK10" i="7" s="1"/>
  <c r="UM10" i="7" a="1"/>
  <c r="UM10" i="7" s="1"/>
  <c r="UN10" i="7" a="1"/>
  <c r="UN10" i="7" s="1"/>
  <c r="UO10" i="7" a="1"/>
  <c r="UO10" i="7" s="1"/>
  <c r="UP10" i="7" a="1"/>
  <c r="UP10" i="7" s="1"/>
  <c r="UQ10" i="7" a="1"/>
  <c r="UQ10" i="7" s="1"/>
  <c r="UR10" i="7" a="1"/>
  <c r="UR10" i="7" s="1"/>
  <c r="US10" i="7" a="1"/>
  <c r="US10" i="7" s="1"/>
  <c r="UT10" i="7" a="1"/>
  <c r="UT10" i="7" s="1"/>
  <c r="UU10" i="7" a="1"/>
  <c r="UU10" i="7" s="1"/>
  <c r="UV10" i="7" a="1"/>
  <c r="UV10" i="7" s="1"/>
  <c r="UW10" i="7" a="1"/>
  <c r="UW10" i="7" s="1"/>
  <c r="UY10" i="7" a="1"/>
  <c r="UY10" i="7" s="1"/>
  <c r="UZ10" i="7" a="1"/>
  <c r="UZ10" i="7" s="1"/>
  <c r="VA10" i="7" a="1"/>
  <c r="VA10" i="7" s="1"/>
  <c r="VB10" i="7" a="1"/>
  <c r="VB10" i="7" s="1"/>
  <c r="VC10" i="7" a="1"/>
  <c r="VC10" i="7" s="1"/>
  <c r="VD10" i="7" a="1"/>
  <c r="VD10" i="7" s="1"/>
  <c r="VE10" i="7" a="1"/>
  <c r="VE10" i="7" s="1"/>
  <c r="VF10" i="7" a="1"/>
  <c r="VF10" i="7" s="1"/>
  <c r="VG10" i="7" a="1"/>
  <c r="VG10" i="7" s="1"/>
  <c r="VI10" i="7" a="1"/>
  <c r="VI10" i="7" s="1"/>
  <c r="VJ10" i="7" a="1"/>
  <c r="VJ10" i="7" s="1"/>
  <c r="VK10" i="7" a="1"/>
  <c r="VK10" i="7" s="1"/>
  <c r="VL10" i="7" a="1"/>
  <c r="VL10" i="7" s="1"/>
  <c r="VM10" i="7" a="1"/>
  <c r="VM10" i="7" s="1"/>
  <c r="VN10" i="7" a="1"/>
  <c r="VN10" i="7" s="1"/>
  <c r="VO10" i="7" a="1"/>
  <c r="VO10" i="7" s="1"/>
  <c r="VP10" i="7" a="1"/>
  <c r="VP10" i="7" s="1"/>
  <c r="VQ10" i="7" a="1"/>
  <c r="VQ10" i="7" s="1"/>
  <c r="VR10" i="7" a="1"/>
  <c r="VR10" i="7" s="1"/>
  <c r="VS10" i="7" a="1"/>
  <c r="VS10" i="7" s="1"/>
  <c r="VT10" i="7" a="1"/>
  <c r="VT10" i="7" s="1"/>
  <c r="VU10" i="7" a="1"/>
  <c r="VU10" i="7" s="1"/>
  <c r="VV10" i="7" a="1"/>
  <c r="VV10" i="7" s="1"/>
  <c r="VW10" i="7" a="1"/>
  <c r="VW10" i="7" s="1"/>
  <c r="VX10" i="7" a="1"/>
  <c r="VX10" i="7" s="1"/>
  <c r="VY10" i="7" a="1"/>
  <c r="VY10" i="7" s="1"/>
  <c r="VZ10" i="7" a="1"/>
  <c r="VZ10" i="7" s="1"/>
  <c r="WA10" i="7" a="1"/>
  <c r="WA10" i="7" s="1"/>
  <c r="WB10" i="7" a="1"/>
  <c r="WB10" i="7" s="1"/>
  <c r="WC10" i="7" a="1"/>
  <c r="WC10" i="7" s="1"/>
  <c r="WD10" i="7" a="1"/>
  <c r="WD10" i="7" s="1"/>
  <c r="WE10" i="7" a="1"/>
  <c r="WE10" i="7" s="1"/>
  <c r="WF10" i="7" a="1"/>
  <c r="WF10" i="7" s="1"/>
  <c r="WG10" i="7" a="1"/>
  <c r="WG10" i="7" s="1"/>
  <c r="WH10" i="7" a="1"/>
  <c r="WH10" i="7" s="1"/>
  <c r="WI10" i="7" a="1"/>
  <c r="WI10" i="7" s="1"/>
  <c r="WJ10" i="7" a="1"/>
  <c r="WJ10" i="7" s="1"/>
  <c r="WK10" i="7" a="1"/>
  <c r="WK10" i="7" s="1"/>
  <c r="WL10" i="7" a="1"/>
  <c r="WL10" i="7" s="1"/>
  <c r="WM10" i="7" a="1"/>
  <c r="WM10" i="7" s="1"/>
  <c r="WN10" i="7" a="1"/>
  <c r="WN10" i="7" s="1"/>
  <c r="WO10" i="7" a="1"/>
  <c r="WO10" i="7" s="1"/>
  <c r="WP10" i="7" a="1"/>
  <c r="WP10" i="7" s="1"/>
  <c r="WQ10" i="7" a="1"/>
  <c r="WQ10" i="7" s="1"/>
  <c r="WR10" i="7" a="1"/>
  <c r="WR10" i="7" s="1"/>
  <c r="WT10" i="7" a="1"/>
  <c r="WT10" i="7" s="1"/>
  <c r="WX10" i="7" a="1"/>
  <c r="WX10" i="7" s="1"/>
  <c r="XD10" i="7" a="1"/>
  <c r="XD10" i="7" s="1"/>
  <c r="XE10" i="7" a="1"/>
  <c r="XE10" i="7" s="1"/>
  <c r="XF10" i="7" a="1"/>
  <c r="XF10" i="7" s="1"/>
  <c r="XG10" i="7" a="1"/>
  <c r="XG10" i="7" s="1"/>
  <c r="XH10" i="7" a="1"/>
  <c r="XH10" i="7" s="1"/>
  <c r="XI10" i="7" a="1"/>
  <c r="XI10" i="7" s="1"/>
  <c r="XJ10" i="7" a="1"/>
  <c r="XJ10" i="7" s="1"/>
  <c r="XK10" i="7" a="1"/>
  <c r="XK10" i="7" s="1"/>
  <c r="XL10" i="7" a="1"/>
  <c r="XL10" i="7" s="1"/>
  <c r="XM10" i="7" a="1"/>
  <c r="XM10" i="7" s="1"/>
  <c r="XN10" i="7" a="1"/>
  <c r="XN10" i="7" s="1"/>
  <c r="XO10" i="7" a="1"/>
  <c r="XO10" i="7" s="1"/>
  <c r="XP10" i="7" a="1"/>
  <c r="XP10" i="7" s="1"/>
  <c r="XQ10" i="7" a="1"/>
  <c r="XQ10" i="7" s="1"/>
  <c r="XR10" i="7" a="1"/>
  <c r="XR10" i="7" s="1"/>
  <c r="XS10" i="7" a="1"/>
  <c r="XS10" i="7" s="1"/>
  <c r="XT10" i="7" a="1"/>
  <c r="XT10" i="7" s="1"/>
  <c r="XU10" i="7" a="1"/>
  <c r="XU10" i="7" s="1"/>
  <c r="XV10" i="7" a="1"/>
  <c r="XV10" i="7" s="1"/>
  <c r="XW10" i="7" a="1"/>
  <c r="XW10" i="7" s="1"/>
  <c r="XX10" i="7" a="1"/>
  <c r="XX10" i="7" s="1"/>
  <c r="XY10" i="7" a="1"/>
  <c r="XY10" i="7" s="1"/>
  <c r="XZ10" i="7" a="1"/>
  <c r="XZ10" i="7" s="1"/>
  <c r="YA10" i="7" a="1"/>
  <c r="YA10" i="7" s="1"/>
  <c r="YB10" i="7" a="1"/>
  <c r="YB10" i="7" s="1"/>
  <c r="YC10" i="7" a="1"/>
  <c r="YC10" i="7" s="1"/>
  <c r="YD10" i="7" a="1"/>
  <c r="YD10" i="7" s="1"/>
  <c r="YE10" i="7" a="1"/>
  <c r="YE10" i="7" s="1"/>
  <c r="YF10" i="7" a="1"/>
  <c r="YF10" i="7" s="1"/>
  <c r="YG10" i="7" a="1"/>
  <c r="YG10" i="7" s="1"/>
  <c r="YH10" i="7" a="1"/>
  <c r="YH10" i="7" s="1"/>
  <c r="YI10" i="7" a="1"/>
  <c r="YI10" i="7" s="1"/>
  <c r="YJ10" i="7" a="1"/>
  <c r="YJ10" i="7" s="1"/>
  <c r="YK10" i="7" a="1"/>
  <c r="YK10" i="7" s="1"/>
  <c r="YL10" i="7" a="1"/>
  <c r="YL10" i="7" s="1"/>
  <c r="YM10" i="7" a="1"/>
  <c r="YM10" i="7" s="1"/>
  <c r="YN10" i="7" a="1"/>
  <c r="YN10" i="7" s="1"/>
  <c r="YO10" i="7" a="1"/>
  <c r="YO10" i="7" s="1"/>
  <c r="YP10" i="7" a="1"/>
  <c r="YP10" i="7" s="1"/>
  <c r="YQ10" i="7" a="1"/>
  <c r="YQ10" i="7" s="1"/>
  <c r="YR10" i="7" a="1"/>
  <c r="YR10" i="7" s="1"/>
  <c r="YS10" i="7" a="1"/>
  <c r="YS10" i="7" s="1"/>
  <c r="YT10" i="7" a="1"/>
  <c r="YT10" i="7" s="1"/>
  <c r="YU10" i="7" a="1"/>
  <c r="YU10" i="7" s="1"/>
  <c r="YV10" i="7" a="1"/>
  <c r="YV10" i="7" s="1"/>
  <c r="YW10" i="7" a="1"/>
  <c r="YW10" i="7" s="1"/>
  <c r="YX10" i="7" a="1"/>
  <c r="YX10" i="7" s="1"/>
  <c r="YY10" i="7" a="1"/>
  <c r="YY10" i="7" s="1"/>
  <c r="YZ10" i="7" a="1"/>
  <c r="YZ10" i="7" s="1"/>
  <c r="ZA10" i="7" a="1"/>
  <c r="ZA10" i="7" s="1"/>
  <c r="ZB10" i="7" a="1"/>
  <c r="ZB10" i="7" s="1"/>
  <c r="ZC10" i="7" a="1"/>
  <c r="ZC10" i="7" s="1"/>
  <c r="ZD10" i="7" a="1"/>
  <c r="ZD10" i="7" s="1"/>
  <c r="ZE10" i="7" a="1"/>
  <c r="ZE10" i="7" s="1"/>
  <c r="ZG10" i="7" a="1"/>
  <c r="ZG10" i="7" s="1"/>
  <c r="ZH10" i="7" a="1"/>
  <c r="ZH10" i="7" s="1"/>
  <c r="ZI10" i="7" a="1"/>
  <c r="ZI10" i="7" s="1"/>
  <c r="ZJ10" i="7" a="1"/>
  <c r="ZJ10" i="7" s="1"/>
  <c r="ZK10" i="7" a="1"/>
  <c r="ZK10" i="7" s="1"/>
  <c r="ZL10" i="7" a="1"/>
  <c r="ZL10" i="7" s="1"/>
  <c r="ZM10" i="7" a="1"/>
  <c r="ZM10" i="7" s="1"/>
  <c r="ZN10" i="7" a="1"/>
  <c r="ZN10" i="7" s="1"/>
  <c r="ZO10" i="7" a="1"/>
  <c r="ZO10" i="7" s="1"/>
  <c r="ZP10" i="7" a="1"/>
  <c r="ZP10" i="7" s="1"/>
  <c r="ZQ10" i="7" a="1"/>
  <c r="ZQ10" i="7" s="1"/>
  <c r="ZR10" i="7" a="1"/>
  <c r="ZR10" i="7" s="1"/>
  <c r="ZS10" i="7" a="1"/>
  <c r="ZS10" i="7" s="1"/>
  <c r="ZT10" i="7" a="1"/>
  <c r="ZT10" i="7" s="1"/>
  <c r="ZU10" i="7" a="1"/>
  <c r="ZU10" i="7" s="1"/>
  <c r="ZV10" i="7" a="1"/>
  <c r="ZV10" i="7" s="1"/>
  <c r="ZW10" i="7" a="1"/>
  <c r="ZW10" i="7" s="1"/>
  <c r="ZX10" i="7" a="1"/>
  <c r="ZX10" i="7" s="1"/>
  <c r="ZY10" i="7" a="1"/>
  <c r="ZY10" i="7" s="1"/>
  <c r="ZZ10" i="7" a="1"/>
  <c r="ZZ10" i="7" s="1"/>
  <c r="AAA10" i="7" a="1"/>
  <c r="AAA10" i="7" s="1"/>
  <c r="AAB10" i="7" a="1"/>
  <c r="AAB10" i="7" s="1"/>
  <c r="AAC10" i="7" a="1"/>
  <c r="AAC10" i="7" s="1"/>
  <c r="AAD10" i="7" a="1"/>
  <c r="AAD10" i="7" s="1"/>
  <c r="AAE10" i="7" a="1"/>
  <c r="AAE10" i="7" s="1"/>
  <c r="AAF10" i="7" a="1"/>
  <c r="AAF10" i="7" s="1"/>
  <c r="AAG10" i="7" a="1"/>
  <c r="AAG10" i="7" s="1"/>
  <c r="AAH10" i="7" a="1"/>
  <c r="AAH10" i="7" s="1"/>
  <c r="AAI10" i="7" a="1"/>
  <c r="AAI10" i="7" s="1"/>
  <c r="AAJ10" i="7" a="1"/>
  <c r="AAJ10" i="7" s="1"/>
  <c r="AAK10" i="7" a="1"/>
  <c r="AAK10" i="7" s="1"/>
  <c r="AAL10" i="7" a="1"/>
  <c r="AAL10" i="7" s="1"/>
  <c r="AAM10" i="7" a="1"/>
  <c r="AAM10" i="7" s="1"/>
  <c r="AAN10" i="7" a="1"/>
  <c r="AAN10" i="7" s="1"/>
  <c r="AAO10" i="7" a="1"/>
  <c r="AAO10" i="7" s="1"/>
  <c r="AAR10" i="7" a="1"/>
  <c r="AAR10" i="7" s="1"/>
  <c r="AAT10" i="7" a="1"/>
  <c r="AAT10" i="7" s="1"/>
  <c r="AAU10" i="7" a="1"/>
  <c r="AAU10" i="7" s="1"/>
  <c r="AAV10" i="7" a="1"/>
  <c r="AAV10" i="7" s="1"/>
  <c r="AAW10" i="7" a="1"/>
  <c r="AAW10" i="7" s="1"/>
  <c r="AAX10" i="7" a="1"/>
  <c r="AAX10" i="7" s="1"/>
  <c r="AAY10" i="7" a="1"/>
  <c r="AAY10" i="7" s="1"/>
  <c r="AAZ10" i="7" a="1"/>
  <c r="AAZ10" i="7" s="1"/>
  <c r="ABA10" i="7" a="1"/>
  <c r="ABA10" i="7" s="1"/>
  <c r="ABB10" i="7" a="1"/>
  <c r="ABB10" i="7" s="1"/>
  <c r="ABD10" i="7" a="1"/>
  <c r="ABD10" i="7" s="1"/>
  <c r="ABE10" i="7" a="1"/>
  <c r="ABE10" i="7" s="1"/>
  <c r="ABF10" i="7" a="1"/>
  <c r="ABF10" i="7" s="1"/>
  <c r="ABH10" i="7" a="1"/>
  <c r="ABH10" i="7" s="1"/>
  <c r="ABI10" i="7" a="1"/>
  <c r="ABI10" i="7" s="1"/>
  <c r="ABJ10" i="7" a="1"/>
  <c r="ABJ10" i="7" s="1"/>
  <c r="ABK10" i="7" a="1"/>
  <c r="ABK10" i="7" s="1"/>
  <c r="ABL10" i="7" a="1"/>
  <c r="ABL10" i="7" s="1"/>
  <c r="ABM10" i="7" a="1"/>
  <c r="ABM10" i="7" s="1"/>
  <c r="ABN10" i="7" a="1"/>
  <c r="ABN10" i="7" s="1"/>
  <c r="ABO10" i="7" a="1"/>
  <c r="ABO10" i="7" s="1"/>
  <c r="ABP10" i="7" a="1"/>
  <c r="ABP10" i="7" s="1"/>
  <c r="ABQ10" i="7" a="1"/>
  <c r="ABQ10" i="7" s="1"/>
  <c r="ABR10" i="7" a="1"/>
  <c r="ABR10" i="7" s="1"/>
  <c r="ABS10" i="7" a="1"/>
  <c r="ABS10" i="7" s="1"/>
  <c r="ABT10" i="7" a="1"/>
  <c r="ABT10" i="7" s="1"/>
  <c r="ABV10" i="7" a="1"/>
  <c r="ABV10" i="7" s="1"/>
  <c r="ABW10" i="7" a="1"/>
  <c r="ABW10" i="7" s="1"/>
  <c r="ABX10" i="7" a="1"/>
  <c r="ABX10" i="7" s="1"/>
  <c r="ABY10" i="7" a="1"/>
  <c r="ABY10" i="7" s="1"/>
  <c r="ABZ10" i="7" a="1"/>
  <c r="ABZ10" i="7" s="1"/>
  <c r="ACA10" i="7" a="1"/>
  <c r="ACA10" i="7" s="1"/>
  <c r="ACB10" i="7" a="1"/>
  <c r="ACB10" i="7" s="1"/>
  <c r="ACC10" i="7" a="1"/>
  <c r="ACC10" i="7" s="1"/>
  <c r="ACD10" i="7" a="1"/>
  <c r="ACD10" i="7" s="1"/>
  <c r="ACF10" i="7" a="1"/>
  <c r="ACF10" i="7" s="1"/>
  <c r="ACG10" i="7" a="1"/>
  <c r="ACG10" i="7" s="1"/>
  <c r="ACH10" i="7" a="1"/>
  <c r="ACH10" i="7" s="1"/>
  <c r="ACI10" i="7" a="1"/>
  <c r="ACI10" i="7" s="1"/>
  <c r="ACJ10" i="7" a="1"/>
  <c r="ACJ10" i="7" s="1"/>
  <c r="ACL10" i="7" a="1"/>
  <c r="ACL10" i="7" s="1"/>
  <c r="ACM10" i="7" a="1"/>
  <c r="ACM10" i="7" s="1"/>
  <c r="ACN10" i="7" a="1"/>
  <c r="ACN10" i="7" s="1"/>
  <c r="ACO10" i="7" a="1"/>
  <c r="ACO10" i="7" s="1"/>
  <c r="ACP10" i="7" a="1"/>
  <c r="ACP10" i="7" s="1"/>
  <c r="ACQ10" i="7" a="1"/>
  <c r="ACQ10" i="7" s="1"/>
  <c r="ACR10" i="7" a="1"/>
  <c r="ACR10" i="7" s="1"/>
  <c r="ACS10" i="7" a="1"/>
  <c r="ACS10" i="7" s="1"/>
  <c r="ACT10" i="7" a="1"/>
  <c r="ACT10" i="7" s="1"/>
  <c r="ACU10" i="7" a="1"/>
  <c r="ACU10" i="7" s="1"/>
  <c r="ACV10" i="7" a="1"/>
  <c r="ACV10" i="7" s="1"/>
  <c r="ACW10" i="7" a="1"/>
  <c r="ACW10" i="7" s="1"/>
  <c r="ACX10" i="7" a="1"/>
  <c r="ACX10" i="7" s="1"/>
  <c r="ACY10" i="7" a="1"/>
  <c r="ACY10" i="7" s="1"/>
  <c r="ACZ10" i="7" a="1"/>
  <c r="ACZ10" i="7" s="1"/>
  <c r="ADA10" i="7" a="1"/>
  <c r="ADA10" i="7" s="1"/>
  <c r="ADB10" i="7" a="1"/>
  <c r="ADB10" i="7" s="1"/>
  <c r="ADC10" i="7" a="1"/>
  <c r="ADC10" i="7" s="1"/>
  <c r="ADD10" i="7" a="1"/>
  <c r="ADD10" i="7" s="1"/>
  <c r="ADE10" i="7" a="1"/>
  <c r="ADE10" i="7" s="1"/>
  <c r="ADF10" i="7" a="1"/>
  <c r="ADF10" i="7" s="1"/>
  <c r="ADG10" i="7" a="1"/>
  <c r="ADG10" i="7" s="1"/>
  <c r="ADH10" i="7" a="1"/>
  <c r="ADH10" i="7" s="1"/>
  <c r="ADI10" i="7" a="1"/>
  <c r="ADI10" i="7" s="1"/>
  <c r="ADJ10" i="7" a="1"/>
  <c r="ADJ10" i="7" s="1"/>
  <c r="ADK10" i="7" a="1"/>
  <c r="ADK10" i="7" s="1"/>
  <c r="ADL10" i="7" a="1"/>
  <c r="ADL10" i="7" s="1"/>
  <c r="ADM10" i="7" a="1"/>
  <c r="ADM10" i="7" s="1"/>
  <c r="ADN10" i="7" a="1"/>
  <c r="ADN10" i="7" s="1"/>
  <c r="ADO10" i="7" a="1"/>
  <c r="ADO10" i="7" s="1"/>
  <c r="ADP10" i="7" a="1"/>
  <c r="ADP10" i="7" s="1"/>
  <c r="ADQ10" i="7" a="1"/>
  <c r="ADQ10" i="7" s="1"/>
  <c r="ADR10" i="7" a="1"/>
  <c r="ADR10" i="7" s="1"/>
  <c r="ADS10" i="7" a="1"/>
  <c r="ADS10" i="7" s="1"/>
  <c r="ADT10" i="7" a="1"/>
  <c r="ADT10" i="7" s="1"/>
  <c r="ADU10" i="7" a="1"/>
  <c r="ADU10" i="7" s="1"/>
  <c r="ADV10" i="7" a="1"/>
  <c r="ADV10" i="7" s="1"/>
  <c r="ADW10" i="7" a="1"/>
  <c r="ADW10" i="7" s="1"/>
  <c r="ADX10" i="7" a="1"/>
  <c r="ADX10" i="7" s="1"/>
  <c r="ADY10" i="7" a="1"/>
  <c r="ADY10" i="7" s="1"/>
  <c r="IL11" i="7" a="1"/>
  <c r="IL11" i="7" s="1"/>
  <c r="IM11" i="7" a="1"/>
  <c r="IM11" i="7" s="1"/>
  <c r="IN11" i="7" a="1"/>
  <c r="IN11" i="7" s="1"/>
  <c r="IO11" i="7" a="1"/>
  <c r="IO11" i="7" s="1"/>
  <c r="IP11" i="7" a="1"/>
  <c r="IP11" i="7" s="1"/>
  <c r="IQ11" i="7" a="1"/>
  <c r="IQ11" i="7" s="1"/>
  <c r="IR11" i="7" a="1"/>
  <c r="IR11" i="7" s="1"/>
  <c r="IS11" i="7" a="1"/>
  <c r="IS11" i="7" s="1"/>
  <c r="IT11" i="7" a="1"/>
  <c r="IT11" i="7" s="1"/>
  <c r="IU11" i="7" a="1"/>
  <c r="IU11" i="7" s="1"/>
  <c r="IV11" i="7" a="1"/>
  <c r="IV11" i="7" s="1"/>
  <c r="IW11" i="7" a="1"/>
  <c r="IW11" i="7" s="1"/>
  <c r="IX11" i="7" a="1"/>
  <c r="IX11" i="7" s="1"/>
  <c r="IY11" i="7" a="1"/>
  <c r="IY11" i="7" s="1"/>
  <c r="IZ11" i="7" a="1"/>
  <c r="IZ11" i="7" s="1"/>
  <c r="JA11" i="7" a="1"/>
  <c r="JA11" i="7" s="1"/>
  <c r="JB11" i="7" a="1"/>
  <c r="JB11" i="7" s="1"/>
  <c r="JC11" i="7" a="1"/>
  <c r="JC11" i="7" s="1"/>
  <c r="JD11" i="7" a="1"/>
  <c r="JD11" i="7" s="1"/>
  <c r="JE11" i="7" a="1"/>
  <c r="JE11" i="7" s="1"/>
  <c r="JF11" i="7" a="1"/>
  <c r="JF11" i="7" s="1"/>
  <c r="JG11" i="7" a="1"/>
  <c r="JG11" i="7" s="1"/>
  <c r="JH11" i="7" a="1"/>
  <c r="JH11" i="7" s="1"/>
  <c r="JI11" i="7" a="1"/>
  <c r="JI11" i="7" s="1"/>
  <c r="JJ11" i="7" a="1"/>
  <c r="JJ11" i="7" s="1"/>
  <c r="JK11" i="7" a="1"/>
  <c r="JK11" i="7" s="1"/>
  <c r="JL11" i="7" a="1"/>
  <c r="JL11" i="7" s="1"/>
  <c r="JM11" i="7" a="1"/>
  <c r="JM11" i="7" s="1"/>
  <c r="JN11" i="7" a="1"/>
  <c r="JN11" i="7" s="1"/>
  <c r="JO11" i="7" a="1"/>
  <c r="JO11" i="7" s="1"/>
  <c r="JP11" i="7" a="1"/>
  <c r="JP11" i="7" s="1"/>
  <c r="JQ11" i="7" a="1"/>
  <c r="JQ11" i="7" s="1"/>
  <c r="JR11" i="7" a="1"/>
  <c r="JR11" i="7" s="1"/>
  <c r="JS11" i="7" a="1"/>
  <c r="JS11" i="7" s="1"/>
  <c r="JT11" i="7" a="1"/>
  <c r="JT11" i="7" s="1"/>
  <c r="JU11" i="7" a="1"/>
  <c r="JU11" i="7" s="1"/>
  <c r="JV11" i="7" a="1"/>
  <c r="JV11" i="7" s="1"/>
  <c r="JW11" i="7" a="1"/>
  <c r="JW11" i="7" s="1"/>
  <c r="JX11" i="7" a="1"/>
  <c r="JX11" i="7" s="1"/>
  <c r="JY11" i="7" a="1"/>
  <c r="JY11" i="7" s="1"/>
  <c r="JZ11" i="7" a="1"/>
  <c r="JZ11" i="7" s="1"/>
  <c r="KA11" i="7" a="1"/>
  <c r="KA11" i="7" s="1"/>
  <c r="KB11" i="7" a="1"/>
  <c r="KB11" i="7" s="1"/>
  <c r="KC11" i="7" a="1"/>
  <c r="KC11" i="7" s="1"/>
  <c r="KD11" i="7" a="1"/>
  <c r="KD11" i="7" s="1"/>
  <c r="KE11" i="7" a="1"/>
  <c r="KE11" i="7" s="1"/>
  <c r="KF11" i="7" a="1"/>
  <c r="KF11" i="7" s="1"/>
  <c r="KG11" i="7" a="1"/>
  <c r="KG11" i="7" s="1"/>
  <c r="KH11" i="7" a="1"/>
  <c r="KH11" i="7" s="1"/>
  <c r="KI11" i="7" a="1"/>
  <c r="KI11" i="7" s="1"/>
  <c r="KJ11" i="7" a="1"/>
  <c r="KJ11" i="7" s="1"/>
  <c r="KK11" i="7" a="1"/>
  <c r="KK11" i="7" s="1"/>
  <c r="KL11" i="7" a="1"/>
  <c r="KL11" i="7" s="1"/>
  <c r="KQ11" i="7" a="1"/>
  <c r="KQ11" i="7" s="1"/>
  <c r="KR11" i="7" a="1"/>
  <c r="KR11" i="7" s="1"/>
  <c r="KS11" i="7" a="1"/>
  <c r="KS11" i="7" s="1"/>
  <c r="KT11" i="7" a="1"/>
  <c r="KT11" i="7" s="1"/>
  <c r="KU11" i="7" a="1"/>
  <c r="KU11" i="7" s="1"/>
  <c r="KV11" i="7" a="1"/>
  <c r="KV11" i="7" s="1"/>
  <c r="KW11" i="7" a="1"/>
  <c r="KW11" i="7" s="1"/>
  <c r="KX11" i="7" a="1"/>
  <c r="KX11" i="7" s="1"/>
  <c r="KY11" i="7" a="1"/>
  <c r="KY11" i="7" s="1"/>
  <c r="LB11" i="7" a="1"/>
  <c r="LB11" i="7" s="1"/>
  <c r="LC11" i="7" a="1"/>
  <c r="LC11" i="7" s="1"/>
  <c r="LF11" i="7" a="1"/>
  <c r="LF11" i="7" s="1"/>
  <c r="LG11" i="7" a="1"/>
  <c r="LG11" i="7" s="1"/>
  <c r="LH11" i="7" a="1"/>
  <c r="LH11" i="7" s="1"/>
  <c r="LI11" i="7" a="1"/>
  <c r="LI11" i="7" s="1"/>
  <c r="LL11" i="7" a="1"/>
  <c r="LL11" i="7" s="1"/>
  <c r="LM11" i="7" a="1"/>
  <c r="LM11" i="7" s="1"/>
  <c r="LN11" i="7" a="1"/>
  <c r="LN11" i="7" s="1"/>
  <c r="LO11" i="7" a="1"/>
  <c r="LO11" i="7" s="1"/>
  <c r="LP11" i="7" a="1"/>
  <c r="LP11" i="7" s="1"/>
  <c r="LQ11" i="7" a="1"/>
  <c r="LQ11" i="7" s="1"/>
  <c r="LR11" i="7" a="1"/>
  <c r="LR11" i="7" s="1"/>
  <c r="LS11" i="7" a="1"/>
  <c r="LS11" i="7" s="1"/>
  <c r="LV11" i="7" a="1"/>
  <c r="LV11" i="7" s="1"/>
  <c r="LW11" i="7" a="1"/>
  <c r="LW11" i="7" s="1"/>
  <c r="LX11" i="7" a="1"/>
  <c r="LX11" i="7" s="1"/>
  <c r="LY11" i="7" a="1"/>
  <c r="LY11" i="7" s="1"/>
  <c r="MA11" i="7" a="1"/>
  <c r="MA11" i="7" s="1"/>
  <c r="MB11" i="7" a="1"/>
  <c r="MB11" i="7" s="1"/>
  <c r="MC11" i="7" a="1"/>
  <c r="MC11" i="7" s="1"/>
  <c r="MD11" i="7" a="1"/>
  <c r="MD11" i="7" s="1"/>
  <c r="ME11" i="7" a="1"/>
  <c r="ME11" i="7" s="1"/>
  <c r="MF11" i="7" a="1"/>
  <c r="MF11" i="7" s="1"/>
  <c r="MG11" i="7" a="1"/>
  <c r="MG11" i="7" s="1"/>
  <c r="MH11" i="7" a="1"/>
  <c r="MH11" i="7" s="1"/>
  <c r="MI11" i="7" a="1"/>
  <c r="MI11" i="7" s="1"/>
  <c r="MJ11" i="7" a="1"/>
  <c r="MJ11" i="7" s="1"/>
  <c r="MK11" i="7" a="1"/>
  <c r="MK11" i="7" s="1"/>
  <c r="ML11" i="7" a="1"/>
  <c r="ML11" i="7" s="1"/>
  <c r="MM11" i="7" a="1"/>
  <c r="MM11" i="7" s="1"/>
  <c r="MN11" i="7" a="1"/>
  <c r="MN11" i="7" s="1"/>
  <c r="MO11" i="7" a="1"/>
  <c r="MO11" i="7" s="1"/>
  <c r="MP11" i="7" a="1"/>
  <c r="MP11" i="7" s="1"/>
  <c r="MQ11" i="7" a="1"/>
  <c r="MQ11" i="7" s="1"/>
  <c r="MR11" i="7" a="1"/>
  <c r="MR11" i="7" s="1"/>
  <c r="MS11" i="7" a="1"/>
  <c r="MS11" i="7" s="1"/>
  <c r="MT11" i="7" a="1"/>
  <c r="MT11" i="7" s="1"/>
  <c r="MU11" i="7" a="1"/>
  <c r="MU11" i="7" s="1"/>
  <c r="MV11" i="7" a="1"/>
  <c r="MV11" i="7" s="1"/>
  <c r="MW11" i="7" a="1"/>
  <c r="MW11" i="7" s="1"/>
  <c r="MX11" i="7" a="1"/>
  <c r="MX11" i="7" s="1"/>
  <c r="MY11" i="7" a="1"/>
  <c r="MY11" i="7" s="1"/>
  <c r="MZ11" i="7" a="1"/>
  <c r="MZ11" i="7" s="1"/>
  <c r="NA11" i="7" a="1"/>
  <c r="NA11" i="7" s="1"/>
  <c r="NB11" i="7" a="1"/>
  <c r="NB11" i="7" s="1"/>
  <c r="NC11" i="7" a="1"/>
  <c r="NC11" i="7" s="1"/>
  <c r="ND11" i="7" a="1"/>
  <c r="ND11" i="7" s="1"/>
  <c r="NE11" i="7" a="1"/>
  <c r="NE11" i="7" s="1"/>
  <c r="NF11" i="7" a="1"/>
  <c r="NF11" i="7" s="1"/>
  <c r="NG11" i="7" a="1"/>
  <c r="NG11" i="7" s="1"/>
  <c r="NH11" i="7" a="1"/>
  <c r="NH11" i="7" s="1"/>
  <c r="NI11" i="7" a="1"/>
  <c r="NI11" i="7" s="1"/>
  <c r="NJ11" i="7" a="1"/>
  <c r="NJ11" i="7" s="1"/>
  <c r="NK11" i="7" a="1"/>
  <c r="NK11" i="7" s="1"/>
  <c r="NL11" i="7" a="1"/>
  <c r="NL11" i="7" s="1"/>
  <c r="NM11" i="7" a="1"/>
  <c r="NM11" i="7" s="1"/>
  <c r="NN11" i="7" a="1"/>
  <c r="NN11" i="7" s="1"/>
  <c r="NO11" i="7" a="1"/>
  <c r="NO11" i="7" s="1"/>
  <c r="NP11" i="7" a="1"/>
  <c r="NP11" i="7" s="1"/>
  <c r="NR11" i="7" a="1"/>
  <c r="NR11" i="7" s="1"/>
  <c r="NS11" i="7" a="1"/>
  <c r="NS11" i="7" s="1"/>
  <c r="NT11" i="7" a="1"/>
  <c r="NT11" i="7" s="1"/>
  <c r="NU11" i="7" a="1"/>
  <c r="NU11" i="7" s="1"/>
  <c r="NV11" i="7" a="1"/>
  <c r="NV11" i="7" s="1"/>
  <c r="NW11" i="7" a="1"/>
  <c r="NW11" i="7" s="1"/>
  <c r="NX11" i="7" a="1"/>
  <c r="NX11" i="7" s="1"/>
  <c r="NY11" i="7" a="1"/>
  <c r="NY11" i="7" s="1"/>
  <c r="NZ11" i="7" a="1"/>
  <c r="NZ11" i="7" s="1"/>
  <c r="OA11" i="7" a="1"/>
  <c r="OA11" i="7" s="1"/>
  <c r="OB11" i="7" a="1"/>
  <c r="OB11" i="7" s="1"/>
  <c r="OC11" i="7" a="1"/>
  <c r="OC11" i="7" s="1"/>
  <c r="OD11" i="7" a="1"/>
  <c r="OD11" i="7" s="1"/>
  <c r="OE11" i="7" a="1"/>
  <c r="OE11" i="7" s="1"/>
  <c r="OF11" i="7" a="1"/>
  <c r="OF11" i="7" s="1"/>
  <c r="OG11" i="7" a="1"/>
  <c r="OG11" i="7" s="1"/>
  <c r="OH11" i="7" a="1"/>
  <c r="OH11" i="7" s="1"/>
  <c r="OI11" i="7" a="1"/>
  <c r="OI11" i="7" s="1"/>
  <c r="OJ11" i="7" a="1"/>
  <c r="OJ11" i="7" s="1"/>
  <c r="OK11" i="7" a="1"/>
  <c r="OK11" i="7" s="1"/>
  <c r="OL11" i="7" a="1"/>
  <c r="OL11" i="7" s="1"/>
  <c r="OM11" i="7" a="1"/>
  <c r="OM11" i="7" s="1"/>
  <c r="ON11" i="7" a="1"/>
  <c r="ON11" i="7" s="1"/>
  <c r="OR11" i="7" a="1"/>
  <c r="OR11" i="7" s="1"/>
  <c r="OS11" i="7" a="1"/>
  <c r="OS11" i="7" s="1"/>
  <c r="OT11" i="7" a="1"/>
  <c r="OT11" i="7" s="1"/>
  <c r="OU11" i="7" a="1"/>
  <c r="OU11" i="7" s="1"/>
  <c r="OW11" i="7" a="1"/>
  <c r="OW11" i="7" s="1"/>
  <c r="OX11" i="7" a="1"/>
  <c r="OX11" i="7" s="1"/>
  <c r="OY11" i="7" a="1"/>
  <c r="OY11" i="7" s="1"/>
  <c r="PD11" i="7" a="1"/>
  <c r="PD11" i="7" s="1"/>
  <c r="PH11" i="7" a="1"/>
  <c r="PH11" i="7" s="1"/>
  <c r="PJ11" i="7" a="1"/>
  <c r="PJ11" i="7" s="1"/>
  <c r="PK11" i="7" a="1"/>
  <c r="PK11" i="7" s="1"/>
  <c r="PN11" i="7" a="1"/>
  <c r="PN11" i="7" s="1"/>
  <c r="PP11" i="7" a="1"/>
  <c r="PP11" i="7" s="1"/>
  <c r="PQ11" i="7" a="1"/>
  <c r="PQ11" i="7" s="1"/>
  <c r="PR11" i="7" a="1"/>
  <c r="PR11" i="7" s="1"/>
  <c r="PS11" i="7" a="1"/>
  <c r="PS11" i="7" s="1"/>
  <c r="PT11" i="7" a="1"/>
  <c r="PT11" i="7" s="1"/>
  <c r="PU11" i="7" a="1"/>
  <c r="PU11" i="7" s="1"/>
  <c r="PV11" i="7" a="1"/>
  <c r="PV11" i="7" s="1"/>
  <c r="PW11" i="7" a="1"/>
  <c r="PW11" i="7" s="1"/>
  <c r="QB11" i="7" a="1"/>
  <c r="QB11" i="7" s="1"/>
  <c r="QD11" i="7" a="1"/>
  <c r="QD11" i="7" s="1"/>
  <c r="QE11" i="7" a="1"/>
  <c r="QE11" i="7" s="1"/>
  <c r="QF11" i="7" a="1"/>
  <c r="QF11" i="7" s="1"/>
  <c r="QJ11" i="7" a="1"/>
  <c r="QJ11" i="7" s="1"/>
  <c r="QR11" i="7" a="1"/>
  <c r="QR11" i="7" s="1"/>
  <c r="QS11" i="7" a="1"/>
  <c r="QS11" i="7" s="1"/>
  <c r="QV11" i="7" a="1"/>
  <c r="QV11" i="7" s="1"/>
  <c r="QW11" i="7" a="1"/>
  <c r="QW11" i="7" s="1"/>
  <c r="QZ11" i="7" a="1"/>
  <c r="QZ11" i="7" s="1"/>
  <c r="RA11" i="7" a="1"/>
  <c r="RA11" i="7" s="1"/>
  <c r="RB11" i="7" a="1"/>
  <c r="RB11" i="7" s="1"/>
  <c r="RC11" i="7" a="1"/>
  <c r="RC11" i="7" s="1"/>
  <c r="RD11" i="7" a="1"/>
  <c r="RD11" i="7" s="1"/>
  <c r="RE11" i="7" a="1"/>
  <c r="RE11" i="7" s="1"/>
  <c r="RF11" i="7" a="1"/>
  <c r="RF11" i="7" s="1"/>
  <c r="RG11" i="7" a="1"/>
  <c r="RG11" i="7" s="1"/>
  <c r="RH11" i="7" a="1"/>
  <c r="RH11" i="7" s="1"/>
  <c r="RI11" i="7" a="1"/>
  <c r="RI11" i="7" s="1"/>
  <c r="RJ11" i="7" a="1"/>
  <c r="RJ11" i="7" s="1"/>
  <c r="RK11" i="7" a="1"/>
  <c r="RK11" i="7" s="1"/>
  <c r="RL11" i="7" a="1"/>
  <c r="RL11" i="7" s="1"/>
  <c r="RM11" i="7" a="1"/>
  <c r="RM11" i="7" s="1"/>
  <c r="RN11" i="7" a="1"/>
  <c r="RN11" i="7" s="1"/>
  <c r="RO11" i="7" a="1"/>
  <c r="RO11" i="7" s="1"/>
  <c r="RP11" i="7" a="1"/>
  <c r="RP11" i="7" s="1"/>
  <c r="RQ11" i="7" a="1"/>
  <c r="RQ11" i="7" s="1"/>
  <c r="RR11" i="7" a="1"/>
  <c r="RR11" i="7" s="1"/>
  <c r="RS11" i="7" a="1"/>
  <c r="RS11" i="7" s="1"/>
  <c r="RT11" i="7" a="1"/>
  <c r="RT11" i="7" s="1"/>
  <c r="RU11" i="7" a="1"/>
  <c r="RU11" i="7" s="1"/>
  <c r="RV11" i="7" a="1"/>
  <c r="RV11" i="7" s="1"/>
  <c r="RW11" i="7" a="1"/>
  <c r="RW11" i="7" s="1"/>
  <c r="RX11" i="7" a="1"/>
  <c r="RX11" i="7" s="1"/>
  <c r="RY11" i="7" a="1"/>
  <c r="RY11" i="7" s="1"/>
  <c r="RZ11" i="7" a="1"/>
  <c r="RZ11" i="7" s="1"/>
  <c r="SA11" i="7" a="1"/>
  <c r="SA11" i="7" s="1"/>
  <c r="SB11" i="7" a="1"/>
  <c r="SB11" i="7" s="1"/>
  <c r="SC11" i="7" a="1"/>
  <c r="SC11" i="7" s="1"/>
  <c r="SD11" i="7" a="1"/>
  <c r="SD11" i="7" s="1"/>
  <c r="SF11" i="7" a="1"/>
  <c r="SF11" i="7" s="1"/>
  <c r="SG11" i="7" a="1"/>
  <c r="SG11" i="7" s="1"/>
  <c r="SH11" i="7" a="1"/>
  <c r="SH11" i="7" s="1"/>
  <c r="SI11" i="7" a="1"/>
  <c r="SI11" i="7" s="1"/>
  <c r="SJ11" i="7" a="1"/>
  <c r="SJ11" i="7" s="1"/>
  <c r="SM11" i="7" a="1"/>
  <c r="SM11" i="7" s="1"/>
  <c r="SP11" i="7" a="1"/>
  <c r="SP11" i="7" s="1"/>
  <c r="SQ11" i="7" a="1"/>
  <c r="SQ11" i="7" s="1"/>
  <c r="SR11" i="7" a="1"/>
  <c r="SR11" i="7" s="1"/>
  <c r="ST11" i="7" a="1"/>
  <c r="ST11" i="7" s="1"/>
  <c r="SU11" i="7" a="1"/>
  <c r="SU11" i="7" s="1"/>
  <c r="SV11" i="7" a="1"/>
  <c r="SV11" i="7" s="1"/>
  <c r="SW11" i="7" a="1"/>
  <c r="SW11" i="7" s="1"/>
  <c r="SX11" i="7" a="1"/>
  <c r="SX11" i="7" s="1"/>
  <c r="SY11" i="7" a="1"/>
  <c r="SY11" i="7" s="1"/>
  <c r="SZ11" i="7" a="1"/>
  <c r="SZ11" i="7" s="1"/>
  <c r="TA11" i="7" a="1"/>
  <c r="TA11" i="7" s="1"/>
  <c r="TB11" i="7" a="1"/>
  <c r="TB11" i="7" s="1"/>
  <c r="TD11" i="7" a="1"/>
  <c r="TD11" i="7" s="1"/>
  <c r="TE11" i="7" a="1"/>
  <c r="TE11" i="7" s="1"/>
  <c r="TF11" i="7" a="1"/>
  <c r="TF11" i="7" s="1"/>
  <c r="TG11" i="7" a="1"/>
  <c r="TG11" i="7" s="1"/>
  <c r="TH11" i="7" a="1"/>
  <c r="TH11" i="7" s="1"/>
  <c r="TI11" i="7" a="1"/>
  <c r="TI11" i="7" s="1"/>
  <c r="TJ11" i="7" a="1"/>
  <c r="TJ11" i="7" s="1"/>
  <c r="TK11" i="7" a="1"/>
  <c r="TK11" i="7" s="1"/>
  <c r="TL11" i="7" a="1"/>
  <c r="TL11" i="7" s="1"/>
  <c r="TM11" i="7" a="1"/>
  <c r="TM11" i="7" s="1"/>
  <c r="TN11" i="7" a="1"/>
  <c r="TN11" i="7" s="1"/>
  <c r="TO11" i="7" a="1"/>
  <c r="TO11" i="7" s="1"/>
  <c r="TP11" i="7" a="1"/>
  <c r="TP11" i="7" s="1"/>
  <c r="TQ11" i="7" a="1"/>
  <c r="TQ11" i="7" s="1"/>
  <c r="TR11" i="7" a="1"/>
  <c r="TR11" i="7" s="1"/>
  <c r="TS11" i="7" a="1"/>
  <c r="TS11" i="7" s="1"/>
  <c r="TT11" i="7" a="1"/>
  <c r="TT11" i="7" s="1"/>
  <c r="TU11" i="7" a="1"/>
  <c r="TU11" i="7" s="1"/>
  <c r="TV11" i="7" a="1"/>
  <c r="TV11" i="7" s="1"/>
  <c r="TW11" i="7" a="1"/>
  <c r="TW11" i="7" s="1"/>
  <c r="TX11" i="7" a="1"/>
  <c r="TX11" i="7" s="1"/>
  <c r="TY11" i="7" a="1"/>
  <c r="TY11" i="7" s="1"/>
  <c r="TZ11" i="7" a="1"/>
  <c r="TZ11" i="7" s="1"/>
  <c r="UA11" i="7" a="1"/>
  <c r="UA11" i="7" s="1"/>
  <c r="UB11" i="7" a="1"/>
  <c r="UB11" i="7" s="1"/>
  <c r="UC11" i="7" a="1"/>
  <c r="UC11" i="7" s="1"/>
  <c r="UD11" i="7" a="1"/>
  <c r="UD11" i="7" s="1"/>
  <c r="UE11" i="7" a="1"/>
  <c r="UE11" i="7" s="1"/>
  <c r="UF11" i="7" a="1"/>
  <c r="UF11" i="7" s="1"/>
  <c r="UG11" i="7" a="1"/>
  <c r="UG11" i="7" s="1"/>
  <c r="UH11" i="7" a="1"/>
  <c r="UH11" i="7" s="1"/>
  <c r="UI11" i="7" a="1"/>
  <c r="UI11" i="7" s="1"/>
  <c r="UJ11" i="7" a="1"/>
  <c r="UJ11" i="7" s="1"/>
  <c r="UK11" i="7" a="1"/>
  <c r="UK11" i="7" s="1"/>
  <c r="UM11" i="7" a="1"/>
  <c r="UM11" i="7" s="1"/>
  <c r="UN11" i="7" a="1"/>
  <c r="UN11" i="7" s="1"/>
  <c r="UO11" i="7" a="1"/>
  <c r="UO11" i="7" s="1"/>
  <c r="UP11" i="7" a="1"/>
  <c r="UP11" i="7" s="1"/>
  <c r="UQ11" i="7" a="1"/>
  <c r="UQ11" i="7" s="1"/>
  <c r="UR11" i="7" a="1"/>
  <c r="UR11" i="7" s="1"/>
  <c r="US11" i="7" a="1"/>
  <c r="US11" i="7" s="1"/>
  <c r="UT11" i="7" a="1"/>
  <c r="UT11" i="7" s="1"/>
  <c r="UU11" i="7" a="1"/>
  <c r="UU11" i="7" s="1"/>
  <c r="UV11" i="7" a="1"/>
  <c r="UV11" i="7" s="1"/>
  <c r="UW11" i="7" a="1"/>
  <c r="UW11" i="7" s="1"/>
  <c r="UY11" i="7" a="1"/>
  <c r="UY11" i="7" s="1"/>
  <c r="UZ11" i="7" a="1"/>
  <c r="UZ11" i="7" s="1"/>
  <c r="VA11" i="7" a="1"/>
  <c r="VA11" i="7" s="1"/>
  <c r="VB11" i="7" a="1"/>
  <c r="VB11" i="7" s="1"/>
  <c r="VC11" i="7" a="1"/>
  <c r="VC11" i="7" s="1"/>
  <c r="VD11" i="7" a="1"/>
  <c r="VD11" i="7" s="1"/>
  <c r="VE11" i="7" a="1"/>
  <c r="VE11" i="7" s="1"/>
  <c r="VF11" i="7" a="1"/>
  <c r="VF11" i="7" s="1"/>
  <c r="VG11" i="7" a="1"/>
  <c r="VG11" i="7" s="1"/>
  <c r="VI11" i="7" a="1"/>
  <c r="VI11" i="7" s="1"/>
  <c r="VJ11" i="7" a="1"/>
  <c r="VJ11" i="7" s="1"/>
  <c r="VK11" i="7" a="1"/>
  <c r="VK11" i="7" s="1"/>
  <c r="VL11" i="7" a="1"/>
  <c r="VL11" i="7" s="1"/>
  <c r="VM11" i="7" a="1"/>
  <c r="VM11" i="7" s="1"/>
  <c r="VN11" i="7" a="1"/>
  <c r="VN11" i="7" s="1"/>
  <c r="VO11" i="7" a="1"/>
  <c r="VO11" i="7" s="1"/>
  <c r="VP11" i="7" a="1"/>
  <c r="VP11" i="7" s="1"/>
  <c r="VQ11" i="7" a="1"/>
  <c r="VQ11" i="7" s="1"/>
  <c r="VR11" i="7" a="1"/>
  <c r="VR11" i="7" s="1"/>
  <c r="VS11" i="7" a="1"/>
  <c r="VS11" i="7" s="1"/>
  <c r="VT11" i="7" a="1"/>
  <c r="VT11" i="7" s="1"/>
  <c r="VU11" i="7" a="1"/>
  <c r="VU11" i="7" s="1"/>
  <c r="VV11" i="7" a="1"/>
  <c r="VV11" i="7" s="1"/>
  <c r="VW11" i="7" a="1"/>
  <c r="VW11" i="7" s="1"/>
  <c r="VX11" i="7" a="1"/>
  <c r="VX11" i="7" s="1"/>
  <c r="VY11" i="7" a="1"/>
  <c r="VY11" i="7" s="1"/>
  <c r="VZ11" i="7" a="1"/>
  <c r="VZ11" i="7" s="1"/>
  <c r="WA11" i="7" a="1"/>
  <c r="WA11" i="7" s="1"/>
  <c r="WB11" i="7" a="1"/>
  <c r="WB11" i="7" s="1"/>
  <c r="WC11" i="7" a="1"/>
  <c r="WC11" i="7" s="1"/>
  <c r="WD11" i="7" a="1"/>
  <c r="WD11" i="7" s="1"/>
  <c r="WE11" i="7" a="1"/>
  <c r="WE11" i="7" s="1"/>
  <c r="WF11" i="7" a="1"/>
  <c r="WF11" i="7" s="1"/>
  <c r="WG11" i="7" a="1"/>
  <c r="WG11" i="7" s="1"/>
  <c r="WH11" i="7" a="1"/>
  <c r="WH11" i="7" s="1"/>
  <c r="WI11" i="7" a="1"/>
  <c r="WI11" i="7" s="1"/>
  <c r="WJ11" i="7" a="1"/>
  <c r="WJ11" i="7" s="1"/>
  <c r="WK11" i="7" a="1"/>
  <c r="WK11" i="7" s="1"/>
  <c r="WL11" i="7" a="1"/>
  <c r="WL11" i="7" s="1"/>
  <c r="WM11" i="7" a="1"/>
  <c r="WM11" i="7" s="1"/>
  <c r="WN11" i="7" a="1"/>
  <c r="WN11" i="7" s="1"/>
  <c r="WO11" i="7" a="1"/>
  <c r="WO11" i="7" s="1"/>
  <c r="WP11" i="7" a="1"/>
  <c r="WP11" i="7" s="1"/>
  <c r="WQ11" i="7" a="1"/>
  <c r="WQ11" i="7" s="1"/>
  <c r="WR11" i="7" a="1"/>
  <c r="WR11" i="7" s="1"/>
  <c r="WT11" i="7" a="1"/>
  <c r="WT11" i="7" s="1"/>
  <c r="WX11" i="7" a="1"/>
  <c r="WX11" i="7" s="1"/>
  <c r="XD11" i="7" a="1"/>
  <c r="XD11" i="7" s="1"/>
  <c r="XE11" i="7" a="1"/>
  <c r="XE11" i="7" s="1"/>
  <c r="XF11" i="7" a="1"/>
  <c r="XF11" i="7" s="1"/>
  <c r="XG11" i="7" a="1"/>
  <c r="XG11" i="7" s="1"/>
  <c r="XH11" i="7" a="1"/>
  <c r="XH11" i="7" s="1"/>
  <c r="XI11" i="7" a="1"/>
  <c r="XI11" i="7" s="1"/>
  <c r="XJ11" i="7" a="1"/>
  <c r="XJ11" i="7" s="1"/>
  <c r="XK11" i="7" a="1"/>
  <c r="XK11" i="7" s="1"/>
  <c r="XL11" i="7" a="1"/>
  <c r="XL11" i="7" s="1"/>
  <c r="XM11" i="7" a="1"/>
  <c r="XM11" i="7" s="1"/>
  <c r="XN11" i="7" a="1"/>
  <c r="XN11" i="7" s="1"/>
  <c r="XO11" i="7" a="1"/>
  <c r="XO11" i="7" s="1"/>
  <c r="XP11" i="7" a="1"/>
  <c r="XP11" i="7" s="1"/>
  <c r="XQ11" i="7" a="1"/>
  <c r="XQ11" i="7" s="1"/>
  <c r="XR11" i="7" a="1"/>
  <c r="XR11" i="7" s="1"/>
  <c r="XS11" i="7" a="1"/>
  <c r="XS11" i="7" s="1"/>
  <c r="XT11" i="7" a="1"/>
  <c r="XT11" i="7" s="1"/>
  <c r="XU11" i="7" a="1"/>
  <c r="XU11" i="7" s="1"/>
  <c r="XV11" i="7" a="1"/>
  <c r="XV11" i="7" s="1"/>
  <c r="XW11" i="7" a="1"/>
  <c r="XW11" i="7" s="1"/>
  <c r="XX11" i="7" a="1"/>
  <c r="XX11" i="7" s="1"/>
  <c r="XY11" i="7" a="1"/>
  <c r="XY11" i="7" s="1"/>
  <c r="XZ11" i="7" a="1"/>
  <c r="XZ11" i="7" s="1"/>
  <c r="YA11" i="7" a="1"/>
  <c r="YA11" i="7" s="1"/>
  <c r="YB11" i="7" a="1"/>
  <c r="YB11" i="7" s="1"/>
  <c r="YC11" i="7" a="1"/>
  <c r="YC11" i="7" s="1"/>
  <c r="YD11" i="7" a="1"/>
  <c r="YD11" i="7" s="1"/>
  <c r="YE11" i="7" a="1"/>
  <c r="YE11" i="7" s="1"/>
  <c r="YF11" i="7" a="1"/>
  <c r="YF11" i="7" s="1"/>
  <c r="YG11" i="7" a="1"/>
  <c r="YG11" i="7" s="1"/>
  <c r="YH11" i="7" a="1"/>
  <c r="YH11" i="7" s="1"/>
  <c r="YI11" i="7" a="1"/>
  <c r="YI11" i="7" s="1"/>
  <c r="YJ11" i="7" a="1"/>
  <c r="YJ11" i="7" s="1"/>
  <c r="YK11" i="7" a="1"/>
  <c r="YK11" i="7" s="1"/>
  <c r="YL11" i="7" a="1"/>
  <c r="YL11" i="7" s="1"/>
  <c r="YM11" i="7" a="1"/>
  <c r="YM11" i="7" s="1"/>
  <c r="YN11" i="7" a="1"/>
  <c r="YN11" i="7" s="1"/>
  <c r="YO11" i="7" a="1"/>
  <c r="YO11" i="7" s="1"/>
  <c r="YP11" i="7" a="1"/>
  <c r="YP11" i="7" s="1"/>
  <c r="YQ11" i="7" a="1"/>
  <c r="YQ11" i="7" s="1"/>
  <c r="YR11" i="7" a="1"/>
  <c r="YR11" i="7" s="1"/>
  <c r="YS11" i="7" a="1"/>
  <c r="YS11" i="7" s="1"/>
  <c r="YT11" i="7" a="1"/>
  <c r="YT11" i="7" s="1"/>
  <c r="YU11" i="7" a="1"/>
  <c r="YU11" i="7" s="1"/>
  <c r="YV11" i="7" a="1"/>
  <c r="YV11" i="7" s="1"/>
  <c r="YW11" i="7" a="1"/>
  <c r="YW11" i="7" s="1"/>
  <c r="YX11" i="7" a="1"/>
  <c r="YX11" i="7" s="1"/>
  <c r="YY11" i="7" a="1"/>
  <c r="YY11" i="7" s="1"/>
  <c r="YZ11" i="7" a="1"/>
  <c r="YZ11" i="7" s="1"/>
  <c r="ZA11" i="7" a="1"/>
  <c r="ZA11" i="7" s="1"/>
  <c r="ZB11" i="7" a="1"/>
  <c r="ZB11" i="7" s="1"/>
  <c r="ZC11" i="7" a="1"/>
  <c r="ZC11" i="7" s="1"/>
  <c r="ZD11" i="7" a="1"/>
  <c r="ZD11" i="7" s="1"/>
  <c r="ZE11" i="7" a="1"/>
  <c r="ZE11" i="7" s="1"/>
  <c r="ZG11" i="7" a="1"/>
  <c r="ZG11" i="7" s="1"/>
  <c r="ZH11" i="7" a="1"/>
  <c r="ZH11" i="7" s="1"/>
  <c r="ZI11" i="7" a="1"/>
  <c r="ZI11" i="7" s="1"/>
  <c r="ZJ11" i="7" a="1"/>
  <c r="ZJ11" i="7" s="1"/>
  <c r="ZK11" i="7" a="1"/>
  <c r="ZK11" i="7" s="1"/>
  <c r="ZL11" i="7" a="1"/>
  <c r="ZL11" i="7" s="1"/>
  <c r="ZM11" i="7" a="1"/>
  <c r="ZM11" i="7" s="1"/>
  <c r="ZN11" i="7" a="1"/>
  <c r="ZN11" i="7" s="1"/>
  <c r="ZO11" i="7" a="1"/>
  <c r="ZO11" i="7" s="1"/>
  <c r="ZP11" i="7" a="1"/>
  <c r="ZP11" i="7" s="1"/>
  <c r="ZQ11" i="7" a="1"/>
  <c r="ZQ11" i="7" s="1"/>
  <c r="ZR11" i="7" a="1"/>
  <c r="ZR11" i="7" s="1"/>
  <c r="ZS11" i="7" a="1"/>
  <c r="ZS11" i="7" s="1"/>
  <c r="ZT11" i="7" a="1"/>
  <c r="ZT11" i="7" s="1"/>
  <c r="ZU11" i="7" a="1"/>
  <c r="ZU11" i="7" s="1"/>
  <c r="ZV11" i="7" a="1"/>
  <c r="ZV11" i="7" s="1"/>
  <c r="ZW11" i="7" a="1"/>
  <c r="ZW11" i="7" s="1"/>
  <c r="ZX11" i="7" a="1"/>
  <c r="ZX11" i="7" s="1"/>
  <c r="ZY11" i="7" a="1"/>
  <c r="ZY11" i="7" s="1"/>
  <c r="ZZ11" i="7" a="1"/>
  <c r="ZZ11" i="7" s="1"/>
  <c r="AAA11" i="7" a="1"/>
  <c r="AAA11" i="7" s="1"/>
  <c r="AAB11" i="7" a="1"/>
  <c r="AAB11" i="7" s="1"/>
  <c r="AAC11" i="7" a="1"/>
  <c r="AAC11" i="7" s="1"/>
  <c r="AAD11" i="7" a="1"/>
  <c r="AAD11" i="7" s="1"/>
  <c r="AAE11" i="7" a="1"/>
  <c r="AAE11" i="7" s="1"/>
  <c r="AAF11" i="7" a="1"/>
  <c r="AAF11" i="7" s="1"/>
  <c r="AAG11" i="7" a="1"/>
  <c r="AAG11" i="7" s="1"/>
  <c r="AAH11" i="7" a="1"/>
  <c r="AAH11" i="7" s="1"/>
  <c r="AAI11" i="7" a="1"/>
  <c r="AAI11" i="7" s="1"/>
  <c r="AAJ11" i="7" a="1"/>
  <c r="AAJ11" i="7" s="1"/>
  <c r="AAK11" i="7" a="1"/>
  <c r="AAK11" i="7" s="1"/>
  <c r="AAL11" i="7" a="1"/>
  <c r="AAL11" i="7" s="1"/>
  <c r="AAM11" i="7" a="1"/>
  <c r="AAM11" i="7" s="1"/>
  <c r="AAN11" i="7" a="1"/>
  <c r="AAN11" i="7" s="1"/>
  <c r="AAO11" i="7" a="1"/>
  <c r="AAO11" i="7" s="1"/>
  <c r="AAR11" i="7" a="1"/>
  <c r="AAR11" i="7" s="1"/>
  <c r="AAT11" i="7" a="1"/>
  <c r="AAT11" i="7" s="1"/>
  <c r="AAU11" i="7" a="1"/>
  <c r="AAU11" i="7" s="1"/>
  <c r="AAV11" i="7" a="1"/>
  <c r="AAV11" i="7" s="1"/>
  <c r="AAW11" i="7" a="1"/>
  <c r="AAW11" i="7" s="1"/>
  <c r="AAX11" i="7" a="1"/>
  <c r="AAX11" i="7" s="1"/>
  <c r="AAY11" i="7" a="1"/>
  <c r="AAY11" i="7" s="1"/>
  <c r="AAZ11" i="7" a="1"/>
  <c r="AAZ11" i="7" s="1"/>
  <c r="ABA11" i="7" a="1"/>
  <c r="ABA11" i="7" s="1"/>
  <c r="ABB11" i="7" a="1"/>
  <c r="ABB11" i="7" s="1"/>
  <c r="ABD11" i="7" a="1"/>
  <c r="ABD11" i="7" s="1"/>
  <c r="ABE11" i="7" a="1"/>
  <c r="ABE11" i="7" s="1"/>
  <c r="ABF11" i="7" a="1"/>
  <c r="ABF11" i="7" s="1"/>
  <c r="ABH11" i="7" a="1"/>
  <c r="ABH11" i="7" s="1"/>
  <c r="ABI11" i="7" a="1"/>
  <c r="ABI11" i="7" s="1"/>
  <c r="ABJ11" i="7" a="1"/>
  <c r="ABJ11" i="7" s="1"/>
  <c r="ABK11" i="7" a="1"/>
  <c r="ABK11" i="7" s="1"/>
  <c r="ABL11" i="7" a="1"/>
  <c r="ABL11" i="7" s="1"/>
  <c r="ABM11" i="7" a="1"/>
  <c r="ABM11" i="7" s="1"/>
  <c r="ABN11" i="7" a="1"/>
  <c r="ABN11" i="7" s="1"/>
  <c r="ABO11" i="7" a="1"/>
  <c r="ABO11" i="7" s="1"/>
  <c r="ABP11" i="7" a="1"/>
  <c r="ABP11" i="7" s="1"/>
  <c r="ABQ11" i="7" a="1"/>
  <c r="ABQ11" i="7" s="1"/>
  <c r="ABR11" i="7" a="1"/>
  <c r="ABR11" i="7" s="1"/>
  <c r="ABS11" i="7" a="1"/>
  <c r="ABS11" i="7" s="1"/>
  <c r="ABT11" i="7" a="1"/>
  <c r="ABT11" i="7" s="1"/>
  <c r="ABV11" i="7" a="1"/>
  <c r="ABV11" i="7" s="1"/>
  <c r="ABW11" i="7" a="1"/>
  <c r="ABW11" i="7" s="1"/>
  <c r="ABX11" i="7" a="1"/>
  <c r="ABX11" i="7" s="1"/>
  <c r="ABY11" i="7" a="1"/>
  <c r="ABY11" i="7" s="1"/>
  <c r="ABZ11" i="7" a="1"/>
  <c r="ABZ11" i="7" s="1"/>
  <c r="ACA11" i="7" a="1"/>
  <c r="ACA11" i="7" s="1"/>
  <c r="ACB11" i="7" a="1"/>
  <c r="ACB11" i="7" s="1"/>
  <c r="ACC11" i="7" a="1"/>
  <c r="ACC11" i="7" s="1"/>
  <c r="ACD11" i="7" a="1"/>
  <c r="ACD11" i="7" s="1"/>
  <c r="ACF11" i="7" a="1"/>
  <c r="ACF11" i="7" s="1"/>
  <c r="ACG11" i="7" a="1"/>
  <c r="ACG11" i="7" s="1"/>
  <c r="ACH11" i="7" a="1"/>
  <c r="ACH11" i="7" s="1"/>
  <c r="ACI11" i="7" a="1"/>
  <c r="ACI11" i="7" s="1"/>
  <c r="ACJ11" i="7" a="1"/>
  <c r="ACJ11" i="7" s="1"/>
  <c r="ACL11" i="7" a="1"/>
  <c r="ACL11" i="7" s="1"/>
  <c r="ACM11" i="7" a="1"/>
  <c r="ACM11" i="7" s="1"/>
  <c r="ACN11" i="7" a="1"/>
  <c r="ACN11" i="7" s="1"/>
  <c r="ACO11" i="7" a="1"/>
  <c r="ACO11" i="7" s="1"/>
  <c r="ACP11" i="7" a="1"/>
  <c r="ACP11" i="7" s="1"/>
  <c r="ACQ11" i="7" a="1"/>
  <c r="ACQ11" i="7" s="1"/>
  <c r="ACR11" i="7" a="1"/>
  <c r="ACR11" i="7" s="1"/>
  <c r="ACS11" i="7" a="1"/>
  <c r="ACS11" i="7" s="1"/>
  <c r="ACT11" i="7" a="1"/>
  <c r="ACT11" i="7" s="1"/>
  <c r="ACU11" i="7" a="1"/>
  <c r="ACU11" i="7" s="1"/>
  <c r="ACV11" i="7" a="1"/>
  <c r="ACV11" i="7" s="1"/>
  <c r="ACW11" i="7" a="1"/>
  <c r="ACW11" i="7" s="1"/>
  <c r="ACX11" i="7" a="1"/>
  <c r="ACX11" i="7" s="1"/>
  <c r="ACY11" i="7" a="1"/>
  <c r="ACY11" i="7" s="1"/>
  <c r="ACZ11" i="7" a="1"/>
  <c r="ACZ11" i="7" s="1"/>
  <c r="ADA11" i="7" a="1"/>
  <c r="ADA11" i="7" s="1"/>
  <c r="ADB11" i="7" a="1"/>
  <c r="ADB11" i="7" s="1"/>
  <c r="ADC11" i="7" a="1"/>
  <c r="ADC11" i="7" s="1"/>
  <c r="ADD11" i="7" a="1"/>
  <c r="ADD11" i="7" s="1"/>
  <c r="ADE11" i="7" a="1"/>
  <c r="ADE11" i="7" s="1"/>
  <c r="ADF11" i="7" a="1"/>
  <c r="ADF11" i="7" s="1"/>
  <c r="ADG11" i="7" a="1"/>
  <c r="ADG11" i="7" s="1"/>
  <c r="ADH11" i="7" a="1"/>
  <c r="ADH11" i="7" s="1"/>
  <c r="ADI11" i="7" a="1"/>
  <c r="ADI11" i="7" s="1"/>
  <c r="ADJ11" i="7" a="1"/>
  <c r="ADJ11" i="7" s="1"/>
  <c r="ADK11" i="7" a="1"/>
  <c r="ADK11" i="7" s="1"/>
  <c r="ADL11" i="7" a="1"/>
  <c r="ADL11" i="7" s="1"/>
  <c r="ADM11" i="7" a="1"/>
  <c r="ADM11" i="7" s="1"/>
  <c r="ADN11" i="7" a="1"/>
  <c r="ADN11" i="7" s="1"/>
  <c r="ADO11" i="7" a="1"/>
  <c r="ADO11" i="7" s="1"/>
  <c r="ADP11" i="7" a="1"/>
  <c r="ADP11" i="7" s="1"/>
  <c r="ADQ11" i="7" a="1"/>
  <c r="ADQ11" i="7" s="1"/>
  <c r="ADR11" i="7" a="1"/>
  <c r="ADR11" i="7" s="1"/>
  <c r="ADS11" i="7" a="1"/>
  <c r="ADS11" i="7" s="1"/>
  <c r="ADT11" i="7" a="1"/>
  <c r="ADT11" i="7" s="1"/>
  <c r="ADU11" i="7" a="1"/>
  <c r="ADU11" i="7" s="1"/>
  <c r="ADV11" i="7" a="1"/>
  <c r="ADV11" i="7" s="1"/>
  <c r="ADW11" i="7" a="1"/>
  <c r="ADW11" i="7" s="1"/>
  <c r="ADX11" i="7" a="1"/>
  <c r="ADX11" i="7" s="1"/>
  <c r="ADY11" i="7" a="1"/>
  <c r="ADY11" i="7" s="1"/>
  <c r="IL12" i="7" a="1"/>
  <c r="IL12" i="7" s="1"/>
  <c r="IM12" i="7" a="1"/>
  <c r="IM12" i="7" s="1"/>
  <c r="IN12" i="7" a="1"/>
  <c r="IN12" i="7" s="1"/>
  <c r="IO12" i="7" a="1"/>
  <c r="IO12" i="7" s="1"/>
  <c r="IP12" i="7" a="1"/>
  <c r="IP12" i="7" s="1"/>
  <c r="IQ12" i="7" a="1"/>
  <c r="IQ12" i="7" s="1"/>
  <c r="IR12" i="7" a="1"/>
  <c r="IR12" i="7" s="1"/>
  <c r="IS12" i="7" a="1"/>
  <c r="IS12" i="7" s="1"/>
  <c r="IT12" i="7" a="1"/>
  <c r="IT12" i="7" s="1"/>
  <c r="IU12" i="7" a="1"/>
  <c r="IU12" i="7" s="1"/>
  <c r="IV12" i="7" a="1"/>
  <c r="IV12" i="7" s="1"/>
  <c r="IW12" i="7" a="1"/>
  <c r="IW12" i="7" s="1"/>
  <c r="IX12" i="7" a="1"/>
  <c r="IX12" i="7" s="1"/>
  <c r="IY12" i="7" a="1"/>
  <c r="IY12" i="7" s="1"/>
  <c r="IZ12" i="7" a="1"/>
  <c r="IZ12" i="7" s="1"/>
  <c r="JA12" i="7" a="1"/>
  <c r="JA12" i="7" s="1"/>
  <c r="JB12" i="7" a="1"/>
  <c r="JB12" i="7" s="1"/>
  <c r="JC12" i="7" a="1"/>
  <c r="JC12" i="7" s="1"/>
  <c r="JD12" i="7" a="1"/>
  <c r="JD12" i="7" s="1"/>
  <c r="JE12" i="7" a="1"/>
  <c r="JE12" i="7" s="1"/>
  <c r="JF12" i="7" a="1"/>
  <c r="JF12" i="7" s="1"/>
  <c r="JG12" i="7" a="1"/>
  <c r="JG12" i="7" s="1"/>
  <c r="JH12" i="7" a="1"/>
  <c r="JH12" i="7" s="1"/>
  <c r="JI12" i="7" a="1"/>
  <c r="JI12" i="7" s="1"/>
  <c r="JJ12" i="7" a="1"/>
  <c r="JJ12" i="7" s="1"/>
  <c r="JK12" i="7" a="1"/>
  <c r="JK12" i="7" s="1"/>
  <c r="JL12" i="7" a="1"/>
  <c r="JL12" i="7" s="1"/>
  <c r="JM12" i="7" a="1"/>
  <c r="JM12" i="7" s="1"/>
  <c r="JN12" i="7" a="1"/>
  <c r="JN12" i="7" s="1"/>
  <c r="JO12" i="7" a="1"/>
  <c r="JO12" i="7" s="1"/>
  <c r="JP12" i="7" a="1"/>
  <c r="JP12" i="7" s="1"/>
  <c r="JQ12" i="7" a="1"/>
  <c r="JQ12" i="7" s="1"/>
  <c r="JR12" i="7" a="1"/>
  <c r="JR12" i="7" s="1"/>
  <c r="JS12" i="7" a="1"/>
  <c r="JS12" i="7" s="1"/>
  <c r="JT12" i="7" a="1"/>
  <c r="JT12" i="7" s="1"/>
  <c r="JU12" i="7" a="1"/>
  <c r="JU12" i="7" s="1"/>
  <c r="JV12" i="7" a="1"/>
  <c r="JV12" i="7" s="1"/>
  <c r="JW12" i="7" a="1"/>
  <c r="JW12" i="7" s="1"/>
  <c r="JX12" i="7" a="1"/>
  <c r="JX12" i="7" s="1"/>
  <c r="JY12" i="7" a="1"/>
  <c r="JY12" i="7" s="1"/>
  <c r="JZ12" i="7" a="1"/>
  <c r="JZ12" i="7" s="1"/>
  <c r="KA12" i="7" a="1"/>
  <c r="KA12" i="7" s="1"/>
  <c r="KB12" i="7" a="1"/>
  <c r="KB12" i="7" s="1"/>
  <c r="KC12" i="7" a="1"/>
  <c r="KC12" i="7" s="1"/>
  <c r="KD12" i="7" a="1"/>
  <c r="KD12" i="7" s="1"/>
  <c r="KE12" i="7" a="1"/>
  <c r="KE12" i="7" s="1"/>
  <c r="KF12" i="7" a="1"/>
  <c r="KF12" i="7" s="1"/>
  <c r="KG12" i="7" a="1"/>
  <c r="KG12" i="7" s="1"/>
  <c r="KH12" i="7" a="1"/>
  <c r="KH12" i="7" s="1"/>
  <c r="KI12" i="7" a="1"/>
  <c r="KI12" i="7" s="1"/>
  <c r="KJ12" i="7" a="1"/>
  <c r="KJ12" i="7" s="1"/>
  <c r="KK12" i="7" a="1"/>
  <c r="KK12" i="7" s="1"/>
  <c r="KL12" i="7" a="1"/>
  <c r="KL12" i="7" s="1"/>
  <c r="KM12" i="7" a="1"/>
  <c r="KM12" i="7" s="1"/>
  <c r="KN12" i="7" a="1"/>
  <c r="KN12" i="7" s="1"/>
  <c r="KO12" i="7" a="1"/>
  <c r="KO12" i="7" s="1"/>
  <c r="KP12" i="7" a="1"/>
  <c r="KP12" i="7" s="1"/>
  <c r="KQ12" i="7" a="1"/>
  <c r="KQ12" i="7" s="1"/>
  <c r="KR12" i="7" a="1"/>
  <c r="KR12" i="7" s="1"/>
  <c r="KS12" i="7" a="1"/>
  <c r="KS12" i="7" s="1"/>
  <c r="KT12" i="7" a="1"/>
  <c r="KT12" i="7" s="1"/>
  <c r="KU12" i="7" a="1"/>
  <c r="KU12" i="7" s="1"/>
  <c r="KV12" i="7" a="1"/>
  <c r="KV12" i="7" s="1"/>
  <c r="KW12" i="7" a="1"/>
  <c r="KW12" i="7" s="1"/>
  <c r="KX12" i="7" a="1"/>
  <c r="KX12" i="7" s="1"/>
  <c r="KY12" i="7" a="1"/>
  <c r="KY12" i="7" s="1"/>
  <c r="LA12" i="7" a="1"/>
  <c r="LA12" i="7" s="1"/>
  <c r="LB12" i="7" a="1"/>
  <c r="LB12" i="7" s="1"/>
  <c r="LC12" i="7" a="1"/>
  <c r="LC12" i="7" s="1"/>
  <c r="LD12" i="7" a="1"/>
  <c r="LD12" i="7" s="1"/>
  <c r="LE12" i="7" a="1"/>
  <c r="LE12" i="7" s="1"/>
  <c r="LF12" i="7" a="1"/>
  <c r="LF12" i="7" s="1"/>
  <c r="LG12" i="7" a="1"/>
  <c r="LG12" i="7" s="1"/>
  <c r="LH12" i="7" a="1"/>
  <c r="LH12" i="7" s="1"/>
  <c r="LI12" i="7" a="1"/>
  <c r="LI12" i="7" s="1"/>
  <c r="LL12" i="7" a="1"/>
  <c r="LL12" i="7" s="1"/>
  <c r="LM12" i="7" a="1"/>
  <c r="LM12" i="7" s="1"/>
  <c r="LN12" i="7" a="1"/>
  <c r="LN12" i="7" s="1"/>
  <c r="LO12" i="7" a="1"/>
  <c r="LO12" i="7" s="1"/>
  <c r="LP12" i="7" a="1"/>
  <c r="LP12" i="7" s="1"/>
  <c r="LQ12" i="7" a="1"/>
  <c r="LQ12" i="7" s="1"/>
  <c r="LR12" i="7" a="1"/>
  <c r="LR12" i="7" s="1"/>
  <c r="LS12" i="7" a="1"/>
  <c r="LS12" i="7" s="1"/>
  <c r="LU12" i="7" a="1"/>
  <c r="LU12" i="7" s="1"/>
  <c r="LV12" i="7" a="1"/>
  <c r="LV12" i="7" s="1"/>
  <c r="LW12" i="7" a="1"/>
  <c r="LW12" i="7" s="1"/>
  <c r="LX12" i="7" a="1"/>
  <c r="LX12" i="7" s="1"/>
  <c r="LY12" i="7" a="1"/>
  <c r="LY12" i="7" s="1"/>
  <c r="MA12" i="7" a="1"/>
  <c r="MA12" i="7" s="1"/>
  <c r="MB12" i="7" a="1"/>
  <c r="MB12" i="7" s="1"/>
  <c r="MC12" i="7" a="1"/>
  <c r="MC12" i="7" s="1"/>
  <c r="MD12" i="7" a="1"/>
  <c r="MD12" i="7" s="1"/>
  <c r="ME12" i="7" a="1"/>
  <c r="ME12" i="7" s="1"/>
  <c r="MF12" i="7" a="1"/>
  <c r="MF12" i="7" s="1"/>
  <c r="MG12" i="7" a="1"/>
  <c r="MG12" i="7" s="1"/>
  <c r="MH12" i="7" a="1"/>
  <c r="MH12" i="7" s="1"/>
  <c r="MI12" i="7" a="1"/>
  <c r="MI12" i="7" s="1"/>
  <c r="MJ12" i="7" a="1"/>
  <c r="MJ12" i="7" s="1"/>
  <c r="MK12" i="7" a="1"/>
  <c r="MK12" i="7" s="1"/>
  <c r="ML12" i="7" a="1"/>
  <c r="ML12" i="7" s="1"/>
  <c r="MM12" i="7" a="1"/>
  <c r="MM12" i="7" s="1"/>
  <c r="MN12" i="7" a="1"/>
  <c r="MN12" i="7" s="1"/>
  <c r="MO12" i="7" a="1"/>
  <c r="MO12" i="7" s="1"/>
  <c r="MP12" i="7" a="1"/>
  <c r="MP12" i="7" s="1"/>
  <c r="MQ12" i="7" a="1"/>
  <c r="MQ12" i="7" s="1"/>
  <c r="MR12" i="7" a="1"/>
  <c r="MR12" i="7" s="1"/>
  <c r="MS12" i="7" a="1"/>
  <c r="MS12" i="7" s="1"/>
  <c r="MT12" i="7" a="1"/>
  <c r="MT12" i="7" s="1"/>
  <c r="MU12" i="7" a="1"/>
  <c r="MU12" i="7" s="1"/>
  <c r="MV12" i="7" a="1"/>
  <c r="MV12" i="7" s="1"/>
  <c r="MW12" i="7" a="1"/>
  <c r="MW12" i="7" s="1"/>
  <c r="MX12" i="7" a="1"/>
  <c r="MX12" i="7" s="1"/>
  <c r="MY12" i="7" a="1"/>
  <c r="MY12" i="7" s="1"/>
  <c r="MZ12" i="7" a="1"/>
  <c r="MZ12" i="7" s="1"/>
  <c r="NA12" i="7" a="1"/>
  <c r="NA12" i="7" s="1"/>
  <c r="NB12" i="7" a="1"/>
  <c r="NB12" i="7" s="1"/>
  <c r="NC12" i="7" a="1"/>
  <c r="NC12" i="7" s="1"/>
  <c r="ND12" i="7" a="1"/>
  <c r="ND12" i="7" s="1"/>
  <c r="NE12" i="7" a="1"/>
  <c r="NE12" i="7" s="1"/>
  <c r="NF12" i="7" a="1"/>
  <c r="NF12" i="7" s="1"/>
  <c r="NG12" i="7" a="1"/>
  <c r="NG12" i="7" s="1"/>
  <c r="NH12" i="7" a="1"/>
  <c r="NH12" i="7" s="1"/>
  <c r="NI12" i="7" a="1"/>
  <c r="NI12" i="7" s="1"/>
  <c r="NJ12" i="7" a="1"/>
  <c r="NJ12" i="7" s="1"/>
  <c r="NK12" i="7" a="1"/>
  <c r="NK12" i="7" s="1"/>
  <c r="NL12" i="7" a="1"/>
  <c r="NL12" i="7" s="1"/>
  <c r="NM12" i="7" a="1"/>
  <c r="NM12" i="7" s="1"/>
  <c r="NN12" i="7" a="1"/>
  <c r="NN12" i="7" s="1"/>
  <c r="NO12" i="7" a="1"/>
  <c r="NO12" i="7" s="1"/>
  <c r="NP12" i="7" a="1"/>
  <c r="NP12" i="7" s="1"/>
  <c r="NR12" i="7" a="1"/>
  <c r="NR12" i="7" s="1"/>
  <c r="NS12" i="7" a="1"/>
  <c r="NS12" i="7" s="1"/>
  <c r="NT12" i="7" a="1"/>
  <c r="NT12" i="7" s="1"/>
  <c r="NU12" i="7" a="1"/>
  <c r="NU12" i="7" s="1"/>
  <c r="NV12" i="7" a="1"/>
  <c r="NV12" i="7" s="1"/>
  <c r="NW12" i="7" a="1"/>
  <c r="NW12" i="7" s="1"/>
  <c r="NX12" i="7" a="1"/>
  <c r="NX12" i="7" s="1"/>
  <c r="NY12" i="7" a="1"/>
  <c r="NY12" i="7" s="1"/>
  <c r="NZ12" i="7" a="1"/>
  <c r="NZ12" i="7" s="1"/>
  <c r="OA12" i="7" a="1"/>
  <c r="OA12" i="7" s="1"/>
  <c r="OB12" i="7" a="1"/>
  <c r="OB12" i="7" s="1"/>
  <c r="OC12" i="7" a="1"/>
  <c r="OC12" i="7" s="1"/>
  <c r="OD12" i="7" a="1"/>
  <c r="OD12" i="7" s="1"/>
  <c r="OE12" i="7" a="1"/>
  <c r="OE12" i="7" s="1"/>
  <c r="OF12" i="7" a="1"/>
  <c r="OF12" i="7" s="1"/>
  <c r="OG12" i="7" a="1"/>
  <c r="OG12" i="7" s="1"/>
  <c r="OH12" i="7" a="1"/>
  <c r="OH12" i="7" s="1"/>
  <c r="OI12" i="7" a="1"/>
  <c r="OI12" i="7" s="1"/>
  <c r="OJ12" i="7" a="1"/>
  <c r="OJ12" i="7" s="1"/>
  <c r="OK12" i="7" a="1"/>
  <c r="OK12" i="7" s="1"/>
  <c r="OL12" i="7" a="1"/>
  <c r="OL12" i="7" s="1"/>
  <c r="OM12" i="7" a="1"/>
  <c r="OM12" i="7" s="1"/>
  <c r="ON12" i="7" a="1"/>
  <c r="ON12" i="7" s="1"/>
  <c r="OO12" i="7" a="1"/>
  <c r="OO12" i="7" s="1"/>
  <c r="OP12" i="7" a="1"/>
  <c r="OP12" i="7" s="1"/>
  <c r="OQ12" i="7" a="1"/>
  <c r="OQ12" i="7" s="1"/>
  <c r="OR12" i="7" a="1"/>
  <c r="OR12" i="7" s="1"/>
  <c r="OS12" i="7" a="1"/>
  <c r="OS12" i="7" s="1"/>
  <c r="OT12" i="7" a="1"/>
  <c r="OT12" i="7" s="1"/>
  <c r="OU12" i="7" a="1"/>
  <c r="OU12" i="7" s="1"/>
  <c r="OV12" i="7" a="1"/>
  <c r="OV12" i="7" s="1"/>
  <c r="OW12" i="7" a="1"/>
  <c r="OW12" i="7" s="1"/>
  <c r="OX12" i="7" a="1"/>
  <c r="OX12" i="7" s="1"/>
  <c r="OY12" i="7" a="1"/>
  <c r="OY12" i="7" s="1"/>
  <c r="OZ12" i="7" a="1"/>
  <c r="OZ12" i="7" s="1"/>
  <c r="PB12" i="7" a="1"/>
  <c r="PB12" i="7" s="1"/>
  <c r="PD12" i="7" a="1"/>
  <c r="PD12" i="7" s="1"/>
  <c r="PF12" i="7" a="1"/>
  <c r="PF12" i="7" s="1"/>
  <c r="PG12" i="7" a="1"/>
  <c r="PG12" i="7" s="1"/>
  <c r="PH12" i="7" a="1"/>
  <c r="PH12" i="7" s="1"/>
  <c r="PI12" i="7" a="1"/>
  <c r="PI12" i="7" s="1"/>
  <c r="PJ12" i="7" a="1"/>
  <c r="PJ12" i="7" s="1"/>
  <c r="PK12" i="7" a="1"/>
  <c r="PK12" i="7" s="1"/>
  <c r="PL12" i="7" a="1"/>
  <c r="PL12" i="7" s="1"/>
  <c r="PN12" i="7" a="1"/>
  <c r="PN12" i="7" s="1"/>
  <c r="PP12" i="7" a="1"/>
  <c r="PP12" i="7" s="1"/>
  <c r="PQ12" i="7" a="1"/>
  <c r="PQ12" i="7" s="1"/>
  <c r="PR12" i="7" a="1"/>
  <c r="PR12" i="7" s="1"/>
  <c r="PS12" i="7" a="1"/>
  <c r="PS12" i="7" s="1"/>
  <c r="PT12" i="7" a="1"/>
  <c r="PT12" i="7" s="1"/>
  <c r="PU12" i="7" a="1"/>
  <c r="PU12" i="7" s="1"/>
  <c r="PV12" i="7" a="1"/>
  <c r="PV12" i="7" s="1"/>
  <c r="PW12" i="7" a="1"/>
  <c r="PW12" i="7" s="1"/>
  <c r="PY12" i="7" a="1"/>
  <c r="PY12" i="7" s="1"/>
  <c r="PZ12" i="7" a="1"/>
  <c r="PZ12" i="7" s="1"/>
  <c r="QA12" i="7" a="1"/>
  <c r="QA12" i="7" s="1"/>
  <c r="QB12" i="7" a="1"/>
  <c r="QB12" i="7" s="1"/>
  <c r="QC12" i="7" a="1"/>
  <c r="QC12" i="7" s="1"/>
  <c r="QD12" i="7" a="1"/>
  <c r="QD12" i="7" s="1"/>
  <c r="QE12" i="7" a="1"/>
  <c r="QE12" i="7" s="1"/>
  <c r="QF12" i="7" a="1"/>
  <c r="QF12" i="7" s="1"/>
  <c r="QG12" i="7" a="1"/>
  <c r="QG12" i="7" s="1"/>
  <c r="QH12" i="7" a="1"/>
  <c r="QH12" i="7" s="1"/>
  <c r="QI12" i="7" a="1"/>
  <c r="QI12" i="7" s="1"/>
  <c r="QJ12" i="7" a="1"/>
  <c r="QJ12" i="7" s="1"/>
  <c r="QK12" i="7" a="1"/>
  <c r="QK12" i="7" s="1"/>
  <c r="QL12" i="7" a="1"/>
  <c r="QL12" i="7" s="1"/>
  <c r="QR12" i="7" a="1"/>
  <c r="QR12" i="7" s="1"/>
  <c r="QS12" i="7" a="1"/>
  <c r="QS12" i="7" s="1"/>
  <c r="QT12" i="7" a="1"/>
  <c r="QT12" i="7" s="1"/>
  <c r="QV12" i="7" a="1"/>
  <c r="QV12" i="7" s="1"/>
  <c r="QW12" i="7" a="1"/>
  <c r="QW12" i="7" s="1"/>
  <c r="QX12" i="7" a="1"/>
  <c r="QX12" i="7" s="1"/>
  <c r="QY12" i="7" a="1"/>
  <c r="QY12" i="7" s="1"/>
  <c r="QZ12" i="7" a="1"/>
  <c r="QZ12" i="7" s="1"/>
  <c r="RA12" i="7" a="1"/>
  <c r="RA12" i="7" s="1"/>
  <c r="RB12" i="7" a="1"/>
  <c r="RB12" i="7" s="1"/>
  <c r="RC12" i="7" a="1"/>
  <c r="RC12" i="7" s="1"/>
  <c r="RD12" i="7" a="1"/>
  <c r="RD12" i="7" s="1"/>
  <c r="RE12" i="7" a="1"/>
  <c r="RE12" i="7" s="1"/>
  <c r="RF12" i="7" a="1"/>
  <c r="RF12" i="7" s="1"/>
  <c r="RG12" i="7" a="1"/>
  <c r="RG12" i="7" s="1"/>
  <c r="RH12" i="7" a="1"/>
  <c r="RH12" i="7" s="1"/>
  <c r="RI12" i="7" a="1"/>
  <c r="RI12" i="7" s="1"/>
  <c r="RJ12" i="7" a="1"/>
  <c r="RJ12" i="7" s="1"/>
  <c r="RK12" i="7" a="1"/>
  <c r="RK12" i="7" s="1"/>
  <c r="RL12" i="7" a="1"/>
  <c r="RL12" i="7" s="1"/>
  <c r="RM12" i="7" a="1"/>
  <c r="RM12" i="7" s="1"/>
  <c r="RN12" i="7" a="1"/>
  <c r="RN12" i="7" s="1"/>
  <c r="RO12" i="7" a="1"/>
  <c r="RO12" i="7" s="1"/>
  <c r="RP12" i="7" a="1"/>
  <c r="RP12" i="7" s="1"/>
  <c r="RQ12" i="7" a="1"/>
  <c r="RQ12" i="7" s="1"/>
  <c r="RR12" i="7" a="1"/>
  <c r="RR12" i="7" s="1"/>
  <c r="RS12" i="7" a="1"/>
  <c r="RS12" i="7" s="1"/>
  <c r="RT12" i="7" a="1"/>
  <c r="RT12" i="7" s="1"/>
  <c r="RU12" i="7" a="1"/>
  <c r="RU12" i="7" s="1"/>
  <c r="RV12" i="7" a="1"/>
  <c r="RV12" i="7" s="1"/>
  <c r="RW12" i="7" a="1"/>
  <c r="RW12" i="7" s="1"/>
  <c r="RX12" i="7" a="1"/>
  <c r="RX12" i="7" s="1"/>
  <c r="RY12" i="7" a="1"/>
  <c r="RY12" i="7" s="1"/>
  <c r="RZ12" i="7" a="1"/>
  <c r="RZ12" i="7" s="1"/>
  <c r="SA12" i="7" a="1"/>
  <c r="SA12" i="7" s="1"/>
  <c r="SB12" i="7" a="1"/>
  <c r="SB12" i="7" s="1"/>
  <c r="SC12" i="7" a="1"/>
  <c r="SC12" i="7" s="1"/>
  <c r="SD12" i="7" a="1"/>
  <c r="SD12" i="7" s="1"/>
  <c r="SE12" i="7" a="1"/>
  <c r="SE12" i="7" s="1"/>
  <c r="SF12" i="7" a="1"/>
  <c r="SF12" i="7" s="1"/>
  <c r="SG12" i="7" a="1"/>
  <c r="SG12" i="7" s="1"/>
  <c r="SH12" i="7" a="1"/>
  <c r="SH12" i="7" s="1"/>
  <c r="SI12" i="7" a="1"/>
  <c r="SI12" i="7" s="1"/>
  <c r="SJ12" i="7" a="1"/>
  <c r="SJ12" i="7" s="1"/>
  <c r="SK12" i="7" a="1"/>
  <c r="SK12" i="7" s="1"/>
  <c r="SL12" i="7" a="1"/>
  <c r="SL12" i="7" s="1"/>
  <c r="SM12" i="7" a="1"/>
  <c r="SM12" i="7" s="1"/>
  <c r="SO12" i="7" a="1"/>
  <c r="SO12" i="7" s="1"/>
  <c r="SP12" i="7" a="1"/>
  <c r="SP12" i="7" s="1"/>
  <c r="SQ12" i="7" a="1"/>
  <c r="SQ12" i="7" s="1"/>
  <c r="SR12" i="7" a="1"/>
  <c r="SR12" i="7" s="1"/>
  <c r="SS12" i="7" a="1"/>
  <c r="SS12" i="7" s="1"/>
  <c r="ST12" i="7" a="1"/>
  <c r="ST12" i="7" s="1"/>
  <c r="SU12" i="7" a="1"/>
  <c r="SU12" i="7" s="1"/>
  <c r="SV12" i="7" a="1"/>
  <c r="SV12" i="7" s="1"/>
  <c r="SW12" i="7" a="1"/>
  <c r="SW12" i="7" s="1"/>
  <c r="SX12" i="7" a="1"/>
  <c r="SX12" i="7" s="1"/>
  <c r="SY12" i="7" a="1"/>
  <c r="SY12" i="7" s="1"/>
  <c r="SZ12" i="7" a="1"/>
  <c r="SZ12" i="7" s="1"/>
  <c r="TA12" i="7" a="1"/>
  <c r="TA12" i="7" s="1"/>
  <c r="TB12" i="7" a="1"/>
  <c r="TB12" i="7" s="1"/>
  <c r="TD12" i="7" a="1"/>
  <c r="TD12" i="7" s="1"/>
  <c r="TE12" i="7" a="1"/>
  <c r="TE12" i="7" s="1"/>
  <c r="TF12" i="7" a="1"/>
  <c r="TF12" i="7" s="1"/>
  <c r="TG12" i="7" a="1"/>
  <c r="TG12" i="7" s="1"/>
  <c r="TH12" i="7" a="1"/>
  <c r="TH12" i="7" s="1"/>
  <c r="TI12" i="7" a="1"/>
  <c r="TI12" i="7" s="1"/>
  <c r="TJ12" i="7" a="1"/>
  <c r="TJ12" i="7" s="1"/>
  <c r="TK12" i="7" a="1"/>
  <c r="TK12" i="7" s="1"/>
  <c r="TL12" i="7" a="1"/>
  <c r="TL12" i="7" s="1"/>
  <c r="TM12" i="7" a="1"/>
  <c r="TM12" i="7" s="1"/>
  <c r="TN12" i="7" a="1"/>
  <c r="TN12" i="7" s="1"/>
  <c r="TO12" i="7" a="1"/>
  <c r="TO12" i="7" s="1"/>
  <c r="TP12" i="7" a="1"/>
  <c r="TP12" i="7" s="1"/>
  <c r="TQ12" i="7" a="1"/>
  <c r="TQ12" i="7" s="1"/>
  <c r="TR12" i="7" a="1"/>
  <c r="TR12" i="7" s="1"/>
  <c r="TS12" i="7" a="1"/>
  <c r="TS12" i="7" s="1"/>
  <c r="TT12" i="7" a="1"/>
  <c r="TT12" i="7" s="1"/>
  <c r="TU12" i="7" a="1"/>
  <c r="TU12" i="7" s="1"/>
  <c r="TV12" i="7" a="1"/>
  <c r="TV12" i="7" s="1"/>
  <c r="TW12" i="7" a="1"/>
  <c r="TW12" i="7" s="1"/>
  <c r="TX12" i="7" a="1"/>
  <c r="TX12" i="7" s="1"/>
  <c r="TY12" i="7" a="1"/>
  <c r="TY12" i="7" s="1"/>
  <c r="TZ12" i="7" a="1"/>
  <c r="TZ12" i="7" s="1"/>
  <c r="UA12" i="7" a="1"/>
  <c r="UA12" i="7" s="1"/>
  <c r="UB12" i="7" a="1"/>
  <c r="UB12" i="7" s="1"/>
  <c r="UC12" i="7" a="1"/>
  <c r="UC12" i="7" s="1"/>
  <c r="UD12" i="7" a="1"/>
  <c r="UD12" i="7" s="1"/>
  <c r="UE12" i="7" a="1"/>
  <c r="UE12" i="7" s="1"/>
  <c r="UF12" i="7" a="1"/>
  <c r="UF12" i="7" s="1"/>
  <c r="UG12" i="7" a="1"/>
  <c r="UG12" i="7" s="1"/>
  <c r="UH12" i="7" a="1"/>
  <c r="UH12" i="7" s="1"/>
  <c r="UI12" i="7" a="1"/>
  <c r="UI12" i="7" s="1"/>
  <c r="UJ12" i="7" a="1"/>
  <c r="UJ12" i="7" s="1"/>
  <c r="UK12" i="7" a="1"/>
  <c r="UK12" i="7" s="1"/>
  <c r="UL12" i="7" a="1"/>
  <c r="UL12" i="7" s="1"/>
  <c r="UM12" i="7" a="1"/>
  <c r="UM12" i="7" s="1"/>
  <c r="UN12" i="7" a="1"/>
  <c r="UN12" i="7" s="1"/>
  <c r="UO12" i="7" a="1"/>
  <c r="UO12" i="7" s="1"/>
  <c r="UP12" i="7" a="1"/>
  <c r="UP12" i="7" s="1"/>
  <c r="UQ12" i="7" a="1"/>
  <c r="UQ12" i="7" s="1"/>
  <c r="UR12" i="7" a="1"/>
  <c r="UR12" i="7" s="1"/>
  <c r="US12" i="7" a="1"/>
  <c r="US12" i="7" s="1"/>
  <c r="UT12" i="7" a="1"/>
  <c r="UT12" i="7" s="1"/>
  <c r="UU12" i="7" a="1"/>
  <c r="UU12" i="7" s="1"/>
  <c r="UV12" i="7" a="1"/>
  <c r="UV12" i="7" s="1"/>
  <c r="UW12" i="7" a="1"/>
  <c r="UW12" i="7" s="1"/>
  <c r="UX12" i="7" a="1"/>
  <c r="UX12" i="7" s="1"/>
  <c r="UY12" i="7" a="1"/>
  <c r="UY12" i="7" s="1"/>
  <c r="UZ12" i="7" a="1"/>
  <c r="UZ12" i="7" s="1"/>
  <c r="VA12" i="7" a="1"/>
  <c r="VA12" i="7" s="1"/>
  <c r="VB12" i="7" a="1"/>
  <c r="VB12" i="7" s="1"/>
  <c r="VC12" i="7" a="1"/>
  <c r="VC12" i="7" s="1"/>
  <c r="VD12" i="7" a="1"/>
  <c r="VD12" i="7" s="1"/>
  <c r="VE12" i="7" a="1"/>
  <c r="VE12" i="7" s="1"/>
  <c r="VF12" i="7" a="1"/>
  <c r="VF12" i="7" s="1"/>
  <c r="VG12" i="7" a="1"/>
  <c r="VG12" i="7" s="1"/>
  <c r="VI12" i="7" a="1"/>
  <c r="VI12" i="7" s="1"/>
  <c r="VJ12" i="7" a="1"/>
  <c r="VJ12" i="7" s="1"/>
  <c r="VK12" i="7" a="1"/>
  <c r="VK12" i="7" s="1"/>
  <c r="VL12" i="7" a="1"/>
  <c r="VL12" i="7" s="1"/>
  <c r="VM12" i="7" a="1"/>
  <c r="VM12" i="7" s="1"/>
  <c r="VN12" i="7" a="1"/>
  <c r="VN12" i="7" s="1"/>
  <c r="VO12" i="7" a="1"/>
  <c r="VO12" i="7" s="1"/>
  <c r="VP12" i="7" a="1"/>
  <c r="VP12" i="7" s="1"/>
  <c r="VQ12" i="7" a="1"/>
  <c r="VQ12" i="7" s="1"/>
  <c r="VR12" i="7" a="1"/>
  <c r="VR12" i="7" s="1"/>
  <c r="VS12" i="7" a="1"/>
  <c r="VS12" i="7" s="1"/>
  <c r="VT12" i="7" a="1"/>
  <c r="VT12" i="7" s="1"/>
  <c r="VU12" i="7" a="1"/>
  <c r="VU12" i="7" s="1"/>
  <c r="VV12" i="7" a="1"/>
  <c r="VV12" i="7" s="1"/>
  <c r="VW12" i="7" a="1"/>
  <c r="VW12" i="7" s="1"/>
  <c r="VX12" i="7" a="1"/>
  <c r="VX12" i="7" s="1"/>
  <c r="VY12" i="7" a="1"/>
  <c r="VY12" i="7" s="1"/>
  <c r="VZ12" i="7" a="1"/>
  <c r="VZ12" i="7" s="1"/>
  <c r="WA12" i="7" a="1"/>
  <c r="WA12" i="7" s="1"/>
  <c r="WB12" i="7" a="1"/>
  <c r="WB12" i="7" s="1"/>
  <c r="WC12" i="7" a="1"/>
  <c r="WC12" i="7" s="1"/>
  <c r="WD12" i="7" a="1"/>
  <c r="WD12" i="7" s="1"/>
  <c r="WE12" i="7" a="1"/>
  <c r="WE12" i="7" s="1"/>
  <c r="WF12" i="7" a="1"/>
  <c r="WF12" i="7" s="1"/>
  <c r="WG12" i="7" a="1"/>
  <c r="WG12" i="7" s="1"/>
  <c r="WH12" i="7" a="1"/>
  <c r="WH12" i="7" s="1"/>
  <c r="WI12" i="7" a="1"/>
  <c r="WI12" i="7" s="1"/>
  <c r="WJ12" i="7" a="1"/>
  <c r="WJ12" i="7" s="1"/>
  <c r="WK12" i="7" a="1"/>
  <c r="WK12" i="7" s="1"/>
  <c r="WL12" i="7" a="1"/>
  <c r="WL12" i="7" s="1"/>
  <c r="WM12" i="7" a="1"/>
  <c r="WM12" i="7" s="1"/>
  <c r="WN12" i="7" a="1"/>
  <c r="WN12" i="7" s="1"/>
  <c r="WO12" i="7" a="1"/>
  <c r="WO12" i="7" s="1"/>
  <c r="WP12" i="7" a="1"/>
  <c r="WP12" i="7" s="1"/>
  <c r="WQ12" i="7" a="1"/>
  <c r="WQ12" i="7" s="1"/>
  <c r="WR12" i="7" a="1"/>
  <c r="WR12" i="7" s="1"/>
  <c r="WS12" i="7" a="1"/>
  <c r="WS12" i="7" s="1"/>
  <c r="WT12" i="7" a="1"/>
  <c r="WT12" i="7" s="1"/>
  <c r="WU12" i="7" a="1"/>
  <c r="WU12" i="7" s="1"/>
  <c r="WV12" i="7" a="1"/>
  <c r="WV12" i="7" s="1"/>
  <c r="WW12" i="7" a="1"/>
  <c r="WW12" i="7" s="1"/>
  <c r="WX12" i="7" a="1"/>
  <c r="WX12" i="7" s="1"/>
  <c r="WY12" i="7" a="1"/>
  <c r="WY12" i="7" s="1"/>
  <c r="WZ12" i="7" a="1"/>
  <c r="WZ12" i="7" s="1"/>
  <c r="XA12" i="7" a="1"/>
  <c r="XA12" i="7" s="1"/>
  <c r="XB12" i="7" a="1"/>
  <c r="XB12" i="7" s="1"/>
  <c r="XC12" i="7" a="1"/>
  <c r="XC12" i="7" s="1"/>
  <c r="XD12" i="7" a="1"/>
  <c r="XD12" i="7" s="1"/>
  <c r="XE12" i="7" a="1"/>
  <c r="XE12" i="7" s="1"/>
  <c r="XF12" i="7" a="1"/>
  <c r="XF12" i="7" s="1"/>
  <c r="XG12" i="7" a="1"/>
  <c r="XG12" i="7" s="1"/>
  <c r="XH12" i="7" a="1"/>
  <c r="XH12" i="7" s="1"/>
  <c r="XI12" i="7" a="1"/>
  <c r="XI12" i="7" s="1"/>
  <c r="XJ12" i="7" a="1"/>
  <c r="XJ12" i="7" s="1"/>
  <c r="XK12" i="7" a="1"/>
  <c r="XK12" i="7" s="1"/>
  <c r="XL12" i="7" a="1"/>
  <c r="XL12" i="7" s="1"/>
  <c r="XM12" i="7" a="1"/>
  <c r="XM12" i="7" s="1"/>
  <c r="XN12" i="7" a="1"/>
  <c r="XN12" i="7" s="1"/>
  <c r="XO12" i="7" a="1"/>
  <c r="XO12" i="7" s="1"/>
  <c r="XP12" i="7" a="1"/>
  <c r="XP12" i="7" s="1"/>
  <c r="XQ12" i="7" a="1"/>
  <c r="XQ12" i="7" s="1"/>
  <c r="XR12" i="7" a="1"/>
  <c r="XR12" i="7" s="1"/>
  <c r="XS12" i="7" a="1"/>
  <c r="XS12" i="7" s="1"/>
  <c r="XT12" i="7" a="1"/>
  <c r="XT12" i="7" s="1"/>
  <c r="XU12" i="7" a="1"/>
  <c r="XU12" i="7" s="1"/>
  <c r="XV12" i="7" a="1"/>
  <c r="XV12" i="7" s="1"/>
  <c r="XW12" i="7" a="1"/>
  <c r="XW12" i="7" s="1"/>
  <c r="XX12" i="7" a="1"/>
  <c r="XX12" i="7" s="1"/>
  <c r="XY12" i="7" a="1"/>
  <c r="XY12" i="7" s="1"/>
  <c r="XZ12" i="7" a="1"/>
  <c r="XZ12" i="7" s="1"/>
  <c r="YA12" i="7" a="1"/>
  <c r="YA12" i="7" s="1"/>
  <c r="YB12" i="7" a="1"/>
  <c r="YB12" i="7" s="1"/>
  <c r="YC12" i="7" a="1"/>
  <c r="YC12" i="7" s="1"/>
  <c r="YD12" i="7" a="1"/>
  <c r="YD12" i="7" s="1"/>
  <c r="YE12" i="7" a="1"/>
  <c r="YE12" i="7" s="1"/>
  <c r="YF12" i="7" a="1"/>
  <c r="YF12" i="7" s="1"/>
  <c r="YG12" i="7" a="1"/>
  <c r="YG12" i="7" s="1"/>
  <c r="YH12" i="7" a="1"/>
  <c r="YH12" i="7" s="1"/>
  <c r="YI12" i="7" a="1"/>
  <c r="YI12" i="7" s="1"/>
  <c r="YJ12" i="7" a="1"/>
  <c r="YJ12" i="7" s="1"/>
  <c r="YK12" i="7" a="1"/>
  <c r="YK12" i="7" s="1"/>
  <c r="YL12" i="7" a="1"/>
  <c r="YL12" i="7" s="1"/>
  <c r="YM12" i="7" a="1"/>
  <c r="YM12" i="7" s="1"/>
  <c r="YN12" i="7" a="1"/>
  <c r="YN12" i="7" s="1"/>
  <c r="YO12" i="7" a="1"/>
  <c r="YO12" i="7" s="1"/>
  <c r="YP12" i="7" a="1"/>
  <c r="YP12" i="7" s="1"/>
  <c r="YQ12" i="7" a="1"/>
  <c r="YQ12" i="7" s="1"/>
  <c r="YR12" i="7" a="1"/>
  <c r="YR12" i="7" s="1"/>
  <c r="YS12" i="7" a="1"/>
  <c r="YS12" i="7" s="1"/>
  <c r="YT12" i="7" a="1"/>
  <c r="YT12" i="7" s="1"/>
  <c r="YU12" i="7" a="1"/>
  <c r="YU12" i="7" s="1"/>
  <c r="YV12" i="7" a="1"/>
  <c r="YV12" i="7" s="1"/>
  <c r="YW12" i="7" a="1"/>
  <c r="YW12" i="7" s="1"/>
  <c r="YX12" i="7" a="1"/>
  <c r="YX12" i="7" s="1"/>
  <c r="YY12" i="7" a="1"/>
  <c r="YY12" i="7" s="1"/>
  <c r="YZ12" i="7" a="1"/>
  <c r="YZ12" i="7" s="1"/>
  <c r="ZA12" i="7" a="1"/>
  <c r="ZA12" i="7" s="1"/>
  <c r="ZB12" i="7" a="1"/>
  <c r="ZB12" i="7" s="1"/>
  <c r="ZC12" i="7" a="1"/>
  <c r="ZC12" i="7" s="1"/>
  <c r="ZD12" i="7" a="1"/>
  <c r="ZD12" i="7" s="1"/>
  <c r="ZE12" i="7" a="1"/>
  <c r="ZE12" i="7" s="1"/>
  <c r="ZF12" i="7" a="1"/>
  <c r="ZF12" i="7" s="1"/>
  <c r="ZG12" i="7" a="1"/>
  <c r="ZG12" i="7" s="1"/>
  <c r="ZH12" i="7" a="1"/>
  <c r="ZH12" i="7" s="1"/>
  <c r="ZI12" i="7" a="1"/>
  <c r="ZI12" i="7" s="1"/>
  <c r="ZJ12" i="7" a="1"/>
  <c r="ZJ12" i="7" s="1"/>
  <c r="ZK12" i="7" a="1"/>
  <c r="ZK12" i="7" s="1"/>
  <c r="ZL12" i="7" a="1"/>
  <c r="ZL12" i="7" s="1"/>
  <c r="ZM12" i="7" a="1"/>
  <c r="ZM12" i="7" s="1"/>
  <c r="ZN12" i="7" a="1"/>
  <c r="ZN12" i="7" s="1"/>
  <c r="ZO12" i="7" a="1"/>
  <c r="ZO12" i="7" s="1"/>
  <c r="ZP12" i="7" a="1"/>
  <c r="ZP12" i="7" s="1"/>
  <c r="ZQ12" i="7" a="1"/>
  <c r="ZQ12" i="7" s="1"/>
  <c r="ZR12" i="7" a="1"/>
  <c r="ZR12" i="7" s="1"/>
  <c r="ZS12" i="7" a="1"/>
  <c r="ZS12" i="7" s="1"/>
  <c r="ZT12" i="7" a="1"/>
  <c r="ZT12" i="7" s="1"/>
  <c r="ZU12" i="7" a="1"/>
  <c r="ZU12" i="7" s="1"/>
  <c r="ZV12" i="7" a="1"/>
  <c r="ZV12" i="7" s="1"/>
  <c r="ZW12" i="7" a="1"/>
  <c r="ZW12" i="7" s="1"/>
  <c r="ZX12" i="7" a="1"/>
  <c r="ZX12" i="7" s="1"/>
  <c r="ZY12" i="7" a="1"/>
  <c r="ZY12" i="7" s="1"/>
  <c r="ZZ12" i="7" a="1"/>
  <c r="ZZ12" i="7" s="1"/>
  <c r="AAA12" i="7" a="1"/>
  <c r="AAA12" i="7" s="1"/>
  <c r="AAB12" i="7" a="1"/>
  <c r="AAB12" i="7" s="1"/>
  <c r="AAC12" i="7" a="1"/>
  <c r="AAC12" i="7" s="1"/>
  <c r="AAD12" i="7" a="1"/>
  <c r="AAD12" i="7" s="1"/>
  <c r="AAE12" i="7" a="1"/>
  <c r="AAE12" i="7" s="1"/>
  <c r="AAF12" i="7" a="1"/>
  <c r="AAF12" i="7" s="1"/>
  <c r="AAG12" i="7" a="1"/>
  <c r="AAG12" i="7" s="1"/>
  <c r="AAH12" i="7" a="1"/>
  <c r="AAH12" i="7" s="1"/>
  <c r="AAI12" i="7" a="1"/>
  <c r="AAI12" i="7" s="1"/>
  <c r="AAJ12" i="7" a="1"/>
  <c r="AAJ12" i="7" s="1"/>
  <c r="AAK12" i="7" a="1"/>
  <c r="AAK12" i="7" s="1"/>
  <c r="AAL12" i="7" a="1"/>
  <c r="AAL12" i="7" s="1"/>
  <c r="AAM12" i="7" a="1"/>
  <c r="AAM12" i="7" s="1"/>
  <c r="AAN12" i="7" a="1"/>
  <c r="AAN12" i="7" s="1"/>
  <c r="AAO12" i="7" a="1"/>
  <c r="AAO12" i="7" s="1"/>
  <c r="AAP12" i="7" a="1"/>
  <c r="AAP12" i="7" s="1"/>
  <c r="AAR12" i="7" a="1"/>
  <c r="AAR12" i="7" s="1"/>
  <c r="AAT12" i="7" a="1"/>
  <c r="AAT12" i="7" s="1"/>
  <c r="AAU12" i="7" a="1"/>
  <c r="AAU12" i="7" s="1"/>
  <c r="AAV12" i="7" a="1"/>
  <c r="AAV12" i="7" s="1"/>
  <c r="AAW12" i="7" a="1"/>
  <c r="AAW12" i="7" s="1"/>
  <c r="AAX12" i="7" a="1"/>
  <c r="AAX12" i="7" s="1"/>
  <c r="AAY12" i="7" a="1"/>
  <c r="AAY12" i="7" s="1"/>
  <c r="AAZ12" i="7" a="1"/>
  <c r="AAZ12" i="7" s="1"/>
  <c r="ABA12" i="7" a="1"/>
  <c r="ABA12" i="7" s="1"/>
  <c r="ABB12" i="7" a="1"/>
  <c r="ABB12" i="7" s="1"/>
  <c r="ABD12" i="7" a="1"/>
  <c r="ABD12" i="7" s="1"/>
  <c r="ABE12" i="7" a="1"/>
  <c r="ABE12" i="7" s="1"/>
  <c r="ABF12" i="7" a="1"/>
  <c r="ABF12" i="7" s="1"/>
  <c r="ABG12" i="7" a="1"/>
  <c r="ABG12" i="7" s="1"/>
  <c r="ABH12" i="7" a="1"/>
  <c r="ABH12" i="7" s="1"/>
  <c r="ABI12" i="7" a="1"/>
  <c r="ABI12" i="7" s="1"/>
  <c r="ABJ12" i="7" a="1"/>
  <c r="ABJ12" i="7" s="1"/>
  <c r="ABK12" i="7" a="1"/>
  <c r="ABK12" i="7" s="1"/>
  <c r="ABL12" i="7" a="1"/>
  <c r="ABL12" i="7" s="1"/>
  <c r="ABM12" i="7" a="1"/>
  <c r="ABM12" i="7" s="1"/>
  <c r="ABN12" i="7" a="1"/>
  <c r="ABN12" i="7" s="1"/>
  <c r="ABO12" i="7" a="1"/>
  <c r="ABO12" i="7" s="1"/>
  <c r="ABP12" i="7" a="1"/>
  <c r="ABP12" i="7" s="1"/>
  <c r="ABQ12" i="7" a="1"/>
  <c r="ABQ12" i="7" s="1"/>
  <c r="ABR12" i="7" a="1"/>
  <c r="ABR12" i="7" s="1"/>
  <c r="ABS12" i="7" a="1"/>
  <c r="ABS12" i="7" s="1"/>
  <c r="ABT12" i="7" a="1"/>
  <c r="ABT12" i="7" s="1"/>
  <c r="ABU12" i="7" a="1"/>
  <c r="ABU12" i="7" s="1"/>
  <c r="ABV12" i="7" a="1"/>
  <c r="ABV12" i="7" s="1"/>
  <c r="ABW12" i="7" a="1"/>
  <c r="ABW12" i="7" s="1"/>
  <c r="ABX12" i="7" a="1"/>
  <c r="ABX12" i="7" s="1"/>
  <c r="ABY12" i="7" a="1"/>
  <c r="ABY12" i="7" s="1"/>
  <c r="ABZ12" i="7" a="1"/>
  <c r="ABZ12" i="7" s="1"/>
  <c r="ACA12" i="7" a="1"/>
  <c r="ACA12" i="7" s="1"/>
  <c r="ACB12" i="7" a="1"/>
  <c r="ACB12" i="7" s="1"/>
  <c r="ACC12" i="7" a="1"/>
  <c r="ACC12" i="7" s="1"/>
  <c r="ACD12" i="7" a="1"/>
  <c r="ACD12" i="7" s="1"/>
  <c r="ACE12" i="7" a="1"/>
  <c r="ACE12" i="7" s="1"/>
  <c r="ACF12" i="7" a="1"/>
  <c r="ACF12" i="7" s="1"/>
  <c r="ACG12" i="7" a="1"/>
  <c r="ACG12" i="7" s="1"/>
  <c r="ACH12" i="7" a="1"/>
  <c r="ACH12" i="7" s="1"/>
  <c r="ACI12" i="7" a="1"/>
  <c r="ACI12" i="7" s="1"/>
  <c r="ACJ12" i="7" a="1"/>
  <c r="ACJ12" i="7" s="1"/>
  <c r="ACL12" i="7" a="1"/>
  <c r="ACL12" i="7" s="1"/>
  <c r="ACM12" i="7" a="1"/>
  <c r="ACM12" i="7" s="1"/>
  <c r="ACN12" i="7" a="1"/>
  <c r="ACN12" i="7" s="1"/>
  <c r="ACO12" i="7" a="1"/>
  <c r="ACO12" i="7" s="1"/>
  <c r="ACP12" i="7" a="1"/>
  <c r="ACP12" i="7" s="1"/>
  <c r="ACQ12" i="7" a="1"/>
  <c r="ACQ12" i="7" s="1"/>
  <c r="ACR12" i="7" a="1"/>
  <c r="ACR12" i="7" s="1"/>
  <c r="ACS12" i="7" a="1"/>
  <c r="ACS12" i="7" s="1"/>
  <c r="ACT12" i="7" a="1"/>
  <c r="ACT12" i="7" s="1"/>
  <c r="ACU12" i="7" a="1"/>
  <c r="ACU12" i="7" s="1"/>
  <c r="ACV12" i="7" a="1"/>
  <c r="ACV12" i="7" s="1"/>
  <c r="ACW12" i="7" a="1"/>
  <c r="ACW12" i="7" s="1"/>
  <c r="ACX12" i="7" a="1"/>
  <c r="ACX12" i="7" s="1"/>
  <c r="ACY12" i="7" a="1"/>
  <c r="ACY12" i="7" s="1"/>
  <c r="ACZ12" i="7" a="1"/>
  <c r="ACZ12" i="7" s="1"/>
  <c r="ADA12" i="7" a="1"/>
  <c r="ADA12" i="7" s="1"/>
  <c r="ADB12" i="7" a="1"/>
  <c r="ADB12" i="7" s="1"/>
  <c r="ADC12" i="7" a="1"/>
  <c r="ADC12" i="7" s="1"/>
  <c r="ADD12" i="7" a="1"/>
  <c r="ADD12" i="7" s="1"/>
  <c r="ADE12" i="7" a="1"/>
  <c r="ADE12" i="7" s="1"/>
  <c r="ADF12" i="7" a="1"/>
  <c r="ADF12" i="7" s="1"/>
  <c r="ADG12" i="7" a="1"/>
  <c r="ADG12" i="7" s="1"/>
  <c r="ADH12" i="7" a="1"/>
  <c r="ADH12" i="7" s="1"/>
  <c r="ADI12" i="7" a="1"/>
  <c r="ADI12" i="7" s="1"/>
  <c r="ADJ12" i="7" a="1"/>
  <c r="ADJ12" i="7" s="1"/>
  <c r="ADK12" i="7" a="1"/>
  <c r="ADK12" i="7" s="1"/>
  <c r="ADL12" i="7" a="1"/>
  <c r="ADL12" i="7" s="1"/>
  <c r="ADM12" i="7" a="1"/>
  <c r="ADM12" i="7" s="1"/>
  <c r="ADN12" i="7" a="1"/>
  <c r="ADN12" i="7" s="1"/>
  <c r="ADO12" i="7" a="1"/>
  <c r="ADO12" i="7" s="1"/>
  <c r="ADP12" i="7" a="1"/>
  <c r="ADP12" i="7" s="1"/>
  <c r="ADQ12" i="7" a="1"/>
  <c r="ADQ12" i="7" s="1"/>
  <c r="ADR12" i="7" a="1"/>
  <c r="ADR12" i="7" s="1"/>
  <c r="ADS12" i="7" a="1"/>
  <c r="ADS12" i="7" s="1"/>
  <c r="ADT12" i="7" a="1"/>
  <c r="ADT12" i="7" s="1"/>
  <c r="ADU12" i="7" a="1"/>
  <c r="ADU12" i="7" s="1"/>
  <c r="ADV12" i="7" a="1"/>
  <c r="ADV12" i="7" s="1"/>
  <c r="ADW12" i="7" a="1"/>
  <c r="ADW12" i="7" s="1"/>
  <c r="ADX12" i="7" a="1"/>
  <c r="ADX12" i="7" s="1"/>
  <c r="ADY12" i="7" a="1"/>
  <c r="ADY12" i="7" s="1"/>
  <c r="IL13" i="7" a="1"/>
  <c r="IL13" i="7" s="1"/>
  <c r="IM13" i="7" a="1"/>
  <c r="IM13" i="7" s="1"/>
  <c r="IN13" i="7" a="1"/>
  <c r="IN13" i="7" s="1"/>
  <c r="IO13" i="7" a="1"/>
  <c r="IO13" i="7" s="1"/>
  <c r="IP13" i="7" a="1"/>
  <c r="IP13" i="7" s="1"/>
  <c r="IQ13" i="7" a="1"/>
  <c r="IQ13" i="7" s="1"/>
  <c r="IR13" i="7" a="1"/>
  <c r="IR13" i="7" s="1"/>
  <c r="IS13" i="7" a="1"/>
  <c r="IS13" i="7" s="1"/>
  <c r="IT13" i="7" a="1"/>
  <c r="IT13" i="7" s="1"/>
  <c r="IU13" i="7" a="1"/>
  <c r="IU13" i="7" s="1"/>
  <c r="IV13" i="7" a="1"/>
  <c r="IV13" i="7" s="1"/>
  <c r="IW13" i="7" a="1"/>
  <c r="IW13" i="7" s="1"/>
  <c r="IX13" i="7" a="1"/>
  <c r="IX13" i="7" s="1"/>
  <c r="IY13" i="7" a="1"/>
  <c r="IY13" i="7" s="1"/>
  <c r="IZ13" i="7" a="1"/>
  <c r="IZ13" i="7" s="1"/>
  <c r="JA13" i="7" a="1"/>
  <c r="JA13" i="7" s="1"/>
  <c r="JB13" i="7" a="1"/>
  <c r="JB13" i="7" s="1"/>
  <c r="JC13" i="7" a="1"/>
  <c r="JC13" i="7" s="1"/>
  <c r="JD13" i="7" a="1"/>
  <c r="JD13" i="7" s="1"/>
  <c r="JE13" i="7" a="1"/>
  <c r="JE13" i="7" s="1"/>
  <c r="JF13" i="7" a="1"/>
  <c r="JF13" i="7" s="1"/>
  <c r="JG13" i="7" a="1"/>
  <c r="JG13" i="7" s="1"/>
  <c r="JH13" i="7" a="1"/>
  <c r="JH13" i="7" s="1"/>
  <c r="JI13" i="7" a="1"/>
  <c r="JI13" i="7" s="1"/>
  <c r="JJ13" i="7" a="1"/>
  <c r="JJ13" i="7" s="1"/>
  <c r="JK13" i="7" a="1"/>
  <c r="JK13" i="7" s="1"/>
  <c r="JL13" i="7" a="1"/>
  <c r="JL13" i="7" s="1"/>
  <c r="JM13" i="7" a="1"/>
  <c r="JM13" i="7" s="1"/>
  <c r="JN13" i="7" a="1"/>
  <c r="JN13" i="7" s="1"/>
  <c r="JO13" i="7" a="1"/>
  <c r="JO13" i="7" s="1"/>
  <c r="JP13" i="7" a="1"/>
  <c r="JP13" i="7" s="1"/>
  <c r="JQ13" i="7" a="1"/>
  <c r="JQ13" i="7" s="1"/>
  <c r="JR13" i="7" a="1"/>
  <c r="JR13" i="7" s="1"/>
  <c r="JS13" i="7" a="1"/>
  <c r="JS13" i="7" s="1"/>
  <c r="JT13" i="7" a="1"/>
  <c r="JT13" i="7" s="1"/>
  <c r="JU13" i="7" a="1"/>
  <c r="JU13" i="7" s="1"/>
  <c r="JV13" i="7" a="1"/>
  <c r="JV13" i="7" s="1"/>
  <c r="JW13" i="7" a="1"/>
  <c r="JW13" i="7" s="1"/>
  <c r="JX13" i="7" a="1"/>
  <c r="JX13" i="7" s="1"/>
  <c r="JY13" i="7" a="1"/>
  <c r="JY13" i="7" s="1"/>
  <c r="JZ13" i="7" a="1"/>
  <c r="JZ13" i="7" s="1"/>
  <c r="KA13" i="7" a="1"/>
  <c r="KA13" i="7" s="1"/>
  <c r="KB13" i="7" a="1"/>
  <c r="KB13" i="7" s="1"/>
  <c r="KC13" i="7" a="1"/>
  <c r="KC13" i="7" s="1"/>
  <c r="KD13" i="7" a="1"/>
  <c r="KD13" i="7" s="1"/>
  <c r="KE13" i="7" a="1"/>
  <c r="KE13" i="7" s="1"/>
  <c r="KF13" i="7" a="1"/>
  <c r="KF13" i="7" s="1"/>
  <c r="KG13" i="7" a="1"/>
  <c r="KG13" i="7" s="1"/>
  <c r="KH13" i="7" a="1"/>
  <c r="KH13" i="7" s="1"/>
  <c r="KI13" i="7" a="1"/>
  <c r="KI13" i="7" s="1"/>
  <c r="KJ13" i="7" a="1"/>
  <c r="KJ13" i="7" s="1"/>
  <c r="KK13" i="7" a="1"/>
  <c r="KK13" i="7" s="1"/>
  <c r="KL13" i="7" a="1"/>
  <c r="KL13" i="7" s="1"/>
  <c r="KM13" i="7" a="1"/>
  <c r="KM13" i="7" s="1"/>
  <c r="KN13" i="7" a="1"/>
  <c r="KN13" i="7" s="1"/>
  <c r="KO13" i="7" a="1"/>
  <c r="KO13" i="7" s="1"/>
  <c r="KP13" i="7" a="1"/>
  <c r="KP13" i="7" s="1"/>
  <c r="KQ13" i="7" a="1"/>
  <c r="KQ13" i="7" s="1"/>
  <c r="KR13" i="7" a="1"/>
  <c r="KR13" i="7" s="1"/>
  <c r="KS13" i="7" a="1"/>
  <c r="KS13" i="7" s="1"/>
  <c r="KT13" i="7" a="1"/>
  <c r="KT13" i="7" s="1"/>
  <c r="KU13" i="7" a="1"/>
  <c r="KU13" i="7" s="1"/>
  <c r="KV13" i="7" a="1"/>
  <c r="KV13" i="7" s="1"/>
  <c r="KW13" i="7" a="1"/>
  <c r="KW13" i="7" s="1"/>
  <c r="KX13" i="7" a="1"/>
  <c r="KX13" i="7" s="1"/>
  <c r="KY13" i="7" a="1"/>
  <c r="KY13" i="7" s="1"/>
  <c r="LA13" i="7" a="1"/>
  <c r="LA13" i="7" s="1"/>
  <c r="LB13" i="7" a="1"/>
  <c r="LB13" i="7" s="1"/>
  <c r="LC13" i="7" a="1"/>
  <c r="LC13" i="7" s="1"/>
  <c r="LD13" i="7" a="1"/>
  <c r="LD13" i="7" s="1"/>
  <c r="LE13" i="7" a="1"/>
  <c r="LE13" i="7" s="1"/>
  <c r="LF13" i="7" a="1"/>
  <c r="LF13" i="7" s="1"/>
  <c r="LG13" i="7" a="1"/>
  <c r="LG13" i="7" s="1"/>
  <c r="LH13" i="7" a="1"/>
  <c r="LH13" i="7" s="1"/>
  <c r="LI13" i="7" a="1"/>
  <c r="LI13" i="7" s="1"/>
  <c r="LL13" i="7" a="1"/>
  <c r="LL13" i="7" s="1"/>
  <c r="LM13" i="7" a="1"/>
  <c r="LM13" i="7" s="1"/>
  <c r="LN13" i="7" a="1"/>
  <c r="LN13" i="7" s="1"/>
  <c r="LO13" i="7" a="1"/>
  <c r="LO13" i="7" s="1"/>
  <c r="LP13" i="7" a="1"/>
  <c r="LP13" i="7" s="1"/>
  <c r="LQ13" i="7" a="1"/>
  <c r="LQ13" i="7" s="1"/>
  <c r="LR13" i="7" a="1"/>
  <c r="LR13" i="7" s="1"/>
  <c r="LS13" i="7" a="1"/>
  <c r="LS13" i="7" s="1"/>
  <c r="LU13" i="7" a="1"/>
  <c r="LU13" i="7" s="1"/>
  <c r="LV13" i="7" a="1"/>
  <c r="LV13" i="7" s="1"/>
  <c r="LW13" i="7" a="1"/>
  <c r="LW13" i="7" s="1"/>
  <c r="LX13" i="7" a="1"/>
  <c r="LX13" i="7" s="1"/>
  <c r="LY13" i="7" a="1"/>
  <c r="LY13" i="7" s="1"/>
  <c r="MA13" i="7" a="1"/>
  <c r="MA13" i="7" s="1"/>
  <c r="MB13" i="7" a="1"/>
  <c r="MB13" i="7" s="1"/>
  <c r="MC13" i="7" a="1"/>
  <c r="MC13" i="7" s="1"/>
  <c r="MD13" i="7" a="1"/>
  <c r="MD13" i="7" s="1"/>
  <c r="ME13" i="7" a="1"/>
  <c r="ME13" i="7" s="1"/>
  <c r="MF13" i="7" a="1"/>
  <c r="MF13" i="7" s="1"/>
  <c r="MG13" i="7" a="1"/>
  <c r="MG13" i="7" s="1"/>
  <c r="MH13" i="7" a="1"/>
  <c r="MH13" i="7" s="1"/>
  <c r="MI13" i="7" a="1"/>
  <c r="MI13" i="7" s="1"/>
  <c r="MJ13" i="7" a="1"/>
  <c r="MJ13" i="7" s="1"/>
  <c r="MK13" i="7" a="1"/>
  <c r="MK13" i="7" s="1"/>
  <c r="ML13" i="7" a="1"/>
  <c r="ML13" i="7" s="1"/>
  <c r="MM13" i="7" a="1"/>
  <c r="MM13" i="7" s="1"/>
  <c r="MN13" i="7" a="1"/>
  <c r="MN13" i="7" s="1"/>
  <c r="MO13" i="7" a="1"/>
  <c r="MO13" i="7" s="1"/>
  <c r="MP13" i="7" a="1"/>
  <c r="MP13" i="7" s="1"/>
  <c r="MQ13" i="7" a="1"/>
  <c r="MQ13" i="7" s="1"/>
  <c r="MR13" i="7" a="1"/>
  <c r="MR13" i="7" s="1"/>
  <c r="MS13" i="7" a="1"/>
  <c r="MS13" i="7" s="1"/>
  <c r="MT13" i="7" a="1"/>
  <c r="MT13" i="7" s="1"/>
  <c r="MU13" i="7" a="1"/>
  <c r="MU13" i="7" s="1"/>
  <c r="MV13" i="7" a="1"/>
  <c r="MV13" i="7" s="1"/>
  <c r="MW13" i="7" a="1"/>
  <c r="MW13" i="7" s="1"/>
  <c r="MX13" i="7" a="1"/>
  <c r="MX13" i="7" s="1"/>
  <c r="MY13" i="7" a="1"/>
  <c r="MY13" i="7" s="1"/>
  <c r="MZ13" i="7" a="1"/>
  <c r="MZ13" i="7" s="1"/>
  <c r="NA13" i="7" a="1"/>
  <c r="NA13" i="7" s="1"/>
  <c r="NB13" i="7" a="1"/>
  <c r="NB13" i="7" s="1"/>
  <c r="NC13" i="7" a="1"/>
  <c r="NC13" i="7" s="1"/>
  <c r="ND13" i="7" a="1"/>
  <c r="ND13" i="7" s="1"/>
  <c r="NE13" i="7" a="1"/>
  <c r="NE13" i="7" s="1"/>
  <c r="NF13" i="7" a="1"/>
  <c r="NF13" i="7" s="1"/>
  <c r="NG13" i="7" a="1"/>
  <c r="NG13" i="7" s="1"/>
  <c r="NH13" i="7" a="1"/>
  <c r="NH13" i="7" s="1"/>
  <c r="NI13" i="7" a="1"/>
  <c r="NI13" i="7" s="1"/>
  <c r="NJ13" i="7" a="1"/>
  <c r="NJ13" i="7" s="1"/>
  <c r="NK13" i="7" a="1"/>
  <c r="NK13" i="7" s="1"/>
  <c r="NL13" i="7" a="1"/>
  <c r="NL13" i="7" s="1"/>
  <c r="NM13" i="7" a="1"/>
  <c r="NM13" i="7" s="1"/>
  <c r="NN13" i="7" a="1"/>
  <c r="NN13" i="7" s="1"/>
  <c r="NO13" i="7" a="1"/>
  <c r="NO13" i="7" s="1"/>
  <c r="NP13" i="7" a="1"/>
  <c r="NP13" i="7" s="1"/>
  <c r="NR13" i="7" a="1"/>
  <c r="NR13" i="7" s="1"/>
  <c r="NS13" i="7" a="1"/>
  <c r="NS13" i="7" s="1"/>
  <c r="NT13" i="7" a="1"/>
  <c r="NT13" i="7" s="1"/>
  <c r="NU13" i="7" a="1"/>
  <c r="NU13" i="7" s="1"/>
  <c r="NV13" i="7" a="1"/>
  <c r="NV13" i="7" s="1"/>
  <c r="NW13" i="7" a="1"/>
  <c r="NW13" i="7" s="1"/>
  <c r="NX13" i="7" a="1"/>
  <c r="NX13" i="7" s="1"/>
  <c r="NY13" i="7" a="1"/>
  <c r="NY13" i="7" s="1"/>
  <c r="NZ13" i="7" a="1"/>
  <c r="NZ13" i="7" s="1"/>
  <c r="OA13" i="7" a="1"/>
  <c r="OA13" i="7" s="1"/>
  <c r="OB13" i="7" a="1"/>
  <c r="OB13" i="7" s="1"/>
  <c r="OC13" i="7" a="1"/>
  <c r="OC13" i="7" s="1"/>
  <c r="OD13" i="7" a="1"/>
  <c r="OD13" i="7" s="1"/>
  <c r="OE13" i="7" a="1"/>
  <c r="OE13" i="7" s="1"/>
  <c r="OF13" i="7" a="1"/>
  <c r="OF13" i="7" s="1"/>
  <c r="OG13" i="7" a="1"/>
  <c r="OG13" i="7" s="1"/>
  <c r="OH13" i="7" a="1"/>
  <c r="OH13" i="7" s="1"/>
  <c r="OI13" i="7" a="1"/>
  <c r="OI13" i="7" s="1"/>
  <c r="OJ13" i="7" a="1"/>
  <c r="OJ13" i="7" s="1"/>
  <c r="OK13" i="7" a="1"/>
  <c r="OK13" i="7" s="1"/>
  <c r="OL13" i="7" a="1"/>
  <c r="OL13" i="7" s="1"/>
  <c r="OM13" i="7" a="1"/>
  <c r="OM13" i="7" s="1"/>
  <c r="ON13" i="7" a="1"/>
  <c r="ON13" i="7" s="1"/>
  <c r="OO13" i="7" a="1"/>
  <c r="OO13" i="7" s="1"/>
  <c r="OP13" i="7" a="1"/>
  <c r="OP13" i="7" s="1"/>
  <c r="OQ13" i="7" a="1"/>
  <c r="OQ13" i="7" s="1"/>
  <c r="OR13" i="7" a="1"/>
  <c r="OR13" i="7" s="1"/>
  <c r="OS13" i="7" a="1"/>
  <c r="OS13" i="7" s="1"/>
  <c r="OT13" i="7" a="1"/>
  <c r="OT13" i="7" s="1"/>
  <c r="OU13" i="7" a="1"/>
  <c r="OU13" i="7" s="1"/>
  <c r="OV13" i="7" a="1"/>
  <c r="OV13" i="7" s="1"/>
  <c r="OW13" i="7" a="1"/>
  <c r="OW13" i="7" s="1"/>
  <c r="OX13" i="7" a="1"/>
  <c r="OX13" i="7" s="1"/>
  <c r="OY13" i="7" a="1"/>
  <c r="OY13" i="7" s="1"/>
  <c r="OZ13" i="7" a="1"/>
  <c r="OZ13" i="7" s="1"/>
  <c r="PB13" i="7" a="1"/>
  <c r="PB13" i="7" s="1"/>
  <c r="PD13" i="7" a="1"/>
  <c r="PD13" i="7" s="1"/>
  <c r="PF13" i="7" a="1"/>
  <c r="PF13" i="7" s="1"/>
  <c r="PG13" i="7" a="1"/>
  <c r="PG13" i="7" s="1"/>
  <c r="PH13" i="7" a="1"/>
  <c r="PH13" i="7" s="1"/>
  <c r="PI13" i="7" a="1"/>
  <c r="PI13" i="7" s="1"/>
  <c r="PJ13" i="7" a="1"/>
  <c r="PJ13" i="7" s="1"/>
  <c r="PK13" i="7" a="1"/>
  <c r="PK13" i="7" s="1"/>
  <c r="PL13" i="7" a="1"/>
  <c r="PL13" i="7" s="1"/>
  <c r="PN13" i="7" a="1"/>
  <c r="PN13" i="7" s="1"/>
  <c r="PP13" i="7" a="1"/>
  <c r="PP13" i="7" s="1"/>
  <c r="PQ13" i="7" a="1"/>
  <c r="PQ13" i="7" s="1"/>
  <c r="PR13" i="7" a="1"/>
  <c r="PR13" i="7" s="1"/>
  <c r="PS13" i="7" a="1"/>
  <c r="PS13" i="7" s="1"/>
  <c r="PT13" i="7" a="1"/>
  <c r="PT13" i="7" s="1"/>
  <c r="PU13" i="7" a="1"/>
  <c r="PU13" i="7" s="1"/>
  <c r="PV13" i="7" a="1"/>
  <c r="PV13" i="7" s="1"/>
  <c r="PW13" i="7" a="1"/>
  <c r="PW13" i="7" s="1"/>
  <c r="PY13" i="7" a="1"/>
  <c r="PY13" i="7" s="1"/>
  <c r="PZ13" i="7" a="1"/>
  <c r="PZ13" i="7" s="1"/>
  <c r="QA13" i="7" a="1"/>
  <c r="QA13" i="7" s="1"/>
  <c r="QB13" i="7" a="1"/>
  <c r="QB13" i="7" s="1"/>
  <c r="QC13" i="7" a="1"/>
  <c r="QC13" i="7" s="1"/>
  <c r="QD13" i="7" a="1"/>
  <c r="QD13" i="7" s="1"/>
  <c r="QE13" i="7" a="1"/>
  <c r="QE13" i="7" s="1"/>
  <c r="QF13" i="7" a="1"/>
  <c r="QF13" i="7" s="1"/>
  <c r="QG13" i="7" a="1"/>
  <c r="QG13" i="7" s="1"/>
  <c r="QH13" i="7" a="1"/>
  <c r="QH13" i="7" s="1"/>
  <c r="QI13" i="7" a="1"/>
  <c r="QI13" i="7" s="1"/>
  <c r="QJ13" i="7" a="1"/>
  <c r="QJ13" i="7" s="1"/>
  <c r="QK13" i="7" a="1"/>
  <c r="QK13" i="7" s="1"/>
  <c r="QL13" i="7" a="1"/>
  <c r="QL13" i="7" s="1"/>
  <c r="QR13" i="7" a="1"/>
  <c r="QR13" i="7" s="1"/>
  <c r="QS13" i="7" a="1"/>
  <c r="QS13" i="7" s="1"/>
  <c r="QT13" i="7" a="1"/>
  <c r="QT13" i="7" s="1"/>
  <c r="QV13" i="7" a="1"/>
  <c r="QV13" i="7" s="1"/>
  <c r="QW13" i="7" a="1"/>
  <c r="QW13" i="7" s="1"/>
  <c r="QX13" i="7" a="1"/>
  <c r="QX13" i="7" s="1"/>
  <c r="QY13" i="7" a="1"/>
  <c r="QY13" i="7" s="1"/>
  <c r="QZ13" i="7" a="1"/>
  <c r="QZ13" i="7" s="1"/>
  <c r="RA13" i="7" a="1"/>
  <c r="RA13" i="7" s="1"/>
  <c r="RB13" i="7" a="1"/>
  <c r="RB13" i="7" s="1"/>
  <c r="RC13" i="7" a="1"/>
  <c r="RC13" i="7" s="1"/>
  <c r="RD13" i="7" a="1"/>
  <c r="RD13" i="7" s="1"/>
  <c r="RE13" i="7" a="1"/>
  <c r="RE13" i="7" s="1"/>
  <c r="RF13" i="7" a="1"/>
  <c r="RF13" i="7" s="1"/>
  <c r="RG13" i="7" a="1"/>
  <c r="RG13" i="7" s="1"/>
  <c r="RH13" i="7" a="1"/>
  <c r="RH13" i="7" s="1"/>
  <c r="RI13" i="7" a="1"/>
  <c r="RI13" i="7" s="1"/>
  <c r="RJ13" i="7" a="1"/>
  <c r="RJ13" i="7" s="1"/>
  <c r="RK13" i="7" a="1"/>
  <c r="RK13" i="7" s="1"/>
  <c r="RL13" i="7" a="1"/>
  <c r="RL13" i="7" s="1"/>
  <c r="RM13" i="7" a="1"/>
  <c r="RM13" i="7" s="1"/>
  <c r="RN13" i="7" a="1"/>
  <c r="RN13" i="7" s="1"/>
  <c r="RO13" i="7" a="1"/>
  <c r="RO13" i="7" s="1"/>
  <c r="RP13" i="7" a="1"/>
  <c r="RP13" i="7" s="1"/>
  <c r="RQ13" i="7" a="1"/>
  <c r="RQ13" i="7" s="1"/>
  <c r="RR13" i="7" a="1"/>
  <c r="RR13" i="7" s="1"/>
  <c r="RS13" i="7" a="1"/>
  <c r="RS13" i="7" s="1"/>
  <c r="RT13" i="7" a="1"/>
  <c r="RT13" i="7" s="1"/>
  <c r="RU13" i="7" a="1"/>
  <c r="RU13" i="7" s="1"/>
  <c r="RV13" i="7" a="1"/>
  <c r="RV13" i="7" s="1"/>
  <c r="RW13" i="7" a="1"/>
  <c r="RW13" i="7" s="1"/>
  <c r="RX13" i="7" a="1"/>
  <c r="RX13" i="7" s="1"/>
  <c r="RY13" i="7" a="1"/>
  <c r="RY13" i="7" s="1"/>
  <c r="RZ13" i="7" a="1"/>
  <c r="RZ13" i="7" s="1"/>
  <c r="SA13" i="7" a="1"/>
  <c r="SA13" i="7" s="1"/>
  <c r="SB13" i="7" a="1"/>
  <c r="SB13" i="7" s="1"/>
  <c r="SC13" i="7" a="1"/>
  <c r="SC13" i="7" s="1"/>
  <c r="SD13" i="7" a="1"/>
  <c r="SD13" i="7" s="1"/>
  <c r="SE13" i="7" a="1"/>
  <c r="SE13" i="7" s="1"/>
  <c r="SF13" i="7" a="1"/>
  <c r="SF13" i="7" s="1"/>
  <c r="SG13" i="7" a="1"/>
  <c r="SG13" i="7" s="1"/>
  <c r="SH13" i="7" a="1"/>
  <c r="SH13" i="7" s="1"/>
  <c r="SI13" i="7" a="1"/>
  <c r="SI13" i="7" s="1"/>
  <c r="SJ13" i="7" a="1"/>
  <c r="SJ13" i="7" s="1"/>
  <c r="SK13" i="7" a="1"/>
  <c r="SK13" i="7" s="1"/>
  <c r="SL13" i="7" a="1"/>
  <c r="SL13" i="7" s="1"/>
  <c r="SM13" i="7" a="1"/>
  <c r="SM13" i="7" s="1"/>
  <c r="SO13" i="7" a="1"/>
  <c r="SO13" i="7" s="1"/>
  <c r="SP13" i="7" a="1"/>
  <c r="SP13" i="7" s="1"/>
  <c r="SQ13" i="7" a="1"/>
  <c r="SQ13" i="7" s="1"/>
  <c r="SR13" i="7" a="1"/>
  <c r="SR13" i="7" s="1"/>
  <c r="SS13" i="7" a="1"/>
  <c r="SS13" i="7" s="1"/>
  <c r="ST13" i="7" a="1"/>
  <c r="ST13" i="7" s="1"/>
  <c r="SU13" i="7" a="1"/>
  <c r="SU13" i="7" s="1"/>
  <c r="SV13" i="7" a="1"/>
  <c r="SV13" i="7" s="1"/>
  <c r="SW13" i="7" a="1"/>
  <c r="SW13" i="7" s="1"/>
  <c r="SX13" i="7" a="1"/>
  <c r="SX13" i="7" s="1"/>
  <c r="SY13" i="7" a="1"/>
  <c r="SY13" i="7" s="1"/>
  <c r="SZ13" i="7" a="1"/>
  <c r="SZ13" i="7" s="1"/>
  <c r="TA13" i="7" a="1"/>
  <c r="TA13" i="7" s="1"/>
  <c r="TB13" i="7" a="1"/>
  <c r="TB13" i="7" s="1"/>
  <c r="TD13" i="7" a="1"/>
  <c r="TD13" i="7" s="1"/>
  <c r="TE13" i="7" a="1"/>
  <c r="TE13" i="7" s="1"/>
  <c r="TF13" i="7" a="1"/>
  <c r="TF13" i="7" s="1"/>
  <c r="TG13" i="7" a="1"/>
  <c r="TG13" i="7" s="1"/>
  <c r="TH13" i="7" a="1"/>
  <c r="TH13" i="7" s="1"/>
  <c r="TI13" i="7" a="1"/>
  <c r="TI13" i="7" s="1"/>
  <c r="TJ13" i="7" a="1"/>
  <c r="TJ13" i="7" s="1"/>
  <c r="TK13" i="7" a="1"/>
  <c r="TK13" i="7" s="1"/>
  <c r="TL13" i="7" a="1"/>
  <c r="TL13" i="7" s="1"/>
  <c r="TM13" i="7" a="1"/>
  <c r="TM13" i="7" s="1"/>
  <c r="TN13" i="7" a="1"/>
  <c r="TN13" i="7" s="1"/>
  <c r="TO13" i="7" a="1"/>
  <c r="TO13" i="7" s="1"/>
  <c r="TP13" i="7" a="1"/>
  <c r="TP13" i="7" s="1"/>
  <c r="TQ13" i="7" a="1"/>
  <c r="TQ13" i="7" s="1"/>
  <c r="TR13" i="7" a="1"/>
  <c r="TR13" i="7" s="1"/>
  <c r="TS13" i="7" a="1"/>
  <c r="TS13" i="7" s="1"/>
  <c r="TT13" i="7" a="1"/>
  <c r="TT13" i="7" s="1"/>
  <c r="TU13" i="7" a="1"/>
  <c r="TU13" i="7" s="1"/>
  <c r="TV13" i="7" a="1"/>
  <c r="TV13" i="7" s="1"/>
  <c r="TW13" i="7" a="1"/>
  <c r="TW13" i="7" s="1"/>
  <c r="TX13" i="7" a="1"/>
  <c r="TX13" i="7" s="1"/>
  <c r="TY13" i="7" a="1"/>
  <c r="TY13" i="7" s="1"/>
  <c r="TZ13" i="7" a="1"/>
  <c r="TZ13" i="7" s="1"/>
  <c r="UA13" i="7" a="1"/>
  <c r="UA13" i="7" s="1"/>
  <c r="UB13" i="7" a="1"/>
  <c r="UB13" i="7" s="1"/>
  <c r="UC13" i="7" a="1"/>
  <c r="UC13" i="7" s="1"/>
  <c r="UD13" i="7" a="1"/>
  <c r="UD13" i="7" s="1"/>
  <c r="UE13" i="7" a="1"/>
  <c r="UE13" i="7" s="1"/>
  <c r="UF13" i="7" a="1"/>
  <c r="UF13" i="7" s="1"/>
  <c r="UG13" i="7" a="1"/>
  <c r="UG13" i="7" s="1"/>
  <c r="UH13" i="7" a="1"/>
  <c r="UH13" i="7" s="1"/>
  <c r="UI13" i="7" a="1"/>
  <c r="UI13" i="7" s="1"/>
  <c r="UJ13" i="7" a="1"/>
  <c r="UJ13" i="7" s="1"/>
  <c r="UK13" i="7" a="1"/>
  <c r="UK13" i="7" s="1"/>
  <c r="UL13" i="7" a="1"/>
  <c r="UL13" i="7" s="1"/>
  <c r="UM13" i="7" a="1"/>
  <c r="UM13" i="7" s="1"/>
  <c r="UN13" i="7" a="1"/>
  <c r="UN13" i="7" s="1"/>
  <c r="UO13" i="7" a="1"/>
  <c r="UO13" i="7" s="1"/>
  <c r="UP13" i="7" a="1"/>
  <c r="UP13" i="7" s="1"/>
  <c r="UQ13" i="7" a="1"/>
  <c r="UQ13" i="7" s="1"/>
  <c r="UR13" i="7" a="1"/>
  <c r="UR13" i="7" s="1"/>
  <c r="US13" i="7" a="1"/>
  <c r="US13" i="7" s="1"/>
  <c r="UT13" i="7" a="1"/>
  <c r="UT13" i="7" s="1"/>
  <c r="UU13" i="7" a="1"/>
  <c r="UU13" i="7" s="1"/>
  <c r="UV13" i="7" a="1"/>
  <c r="UV13" i="7" s="1"/>
  <c r="UW13" i="7" a="1"/>
  <c r="UW13" i="7" s="1"/>
  <c r="UX13" i="7" a="1"/>
  <c r="UX13" i="7" s="1"/>
  <c r="UY13" i="7" a="1"/>
  <c r="UY13" i="7" s="1"/>
  <c r="UZ13" i="7" a="1"/>
  <c r="UZ13" i="7" s="1"/>
  <c r="VA13" i="7" a="1"/>
  <c r="VA13" i="7" s="1"/>
  <c r="VB13" i="7" a="1"/>
  <c r="VB13" i="7" s="1"/>
  <c r="VC13" i="7" a="1"/>
  <c r="VC13" i="7" s="1"/>
  <c r="VD13" i="7" a="1"/>
  <c r="VD13" i="7" s="1"/>
  <c r="VE13" i="7" a="1"/>
  <c r="VE13" i="7" s="1"/>
  <c r="VF13" i="7" a="1"/>
  <c r="VF13" i="7" s="1"/>
  <c r="VG13" i="7" a="1"/>
  <c r="VG13" i="7" s="1"/>
  <c r="VI13" i="7" a="1"/>
  <c r="VI13" i="7" s="1"/>
  <c r="VJ13" i="7" a="1"/>
  <c r="VJ13" i="7" s="1"/>
  <c r="VK13" i="7" a="1"/>
  <c r="VK13" i="7" s="1"/>
  <c r="VL13" i="7" a="1"/>
  <c r="VL13" i="7" s="1"/>
  <c r="VM13" i="7" a="1"/>
  <c r="VM13" i="7" s="1"/>
  <c r="VN13" i="7" a="1"/>
  <c r="VN13" i="7" s="1"/>
  <c r="VO13" i="7" a="1"/>
  <c r="VO13" i="7" s="1"/>
  <c r="VP13" i="7" a="1"/>
  <c r="VP13" i="7" s="1"/>
  <c r="VQ13" i="7" a="1"/>
  <c r="VQ13" i="7" s="1"/>
  <c r="VR13" i="7" a="1"/>
  <c r="VR13" i="7" s="1"/>
  <c r="VS13" i="7" a="1"/>
  <c r="VS13" i="7" s="1"/>
  <c r="VT13" i="7" a="1"/>
  <c r="VT13" i="7" s="1"/>
  <c r="VU13" i="7" a="1"/>
  <c r="VU13" i="7" s="1"/>
  <c r="VV13" i="7" a="1"/>
  <c r="VV13" i="7" s="1"/>
  <c r="VW13" i="7" a="1"/>
  <c r="VW13" i="7" s="1"/>
  <c r="VX13" i="7" a="1"/>
  <c r="VX13" i="7" s="1"/>
  <c r="VY13" i="7" a="1"/>
  <c r="VY13" i="7" s="1"/>
  <c r="VZ13" i="7" a="1"/>
  <c r="VZ13" i="7" s="1"/>
  <c r="WA13" i="7" a="1"/>
  <c r="WA13" i="7" s="1"/>
  <c r="WB13" i="7" a="1"/>
  <c r="WB13" i="7" s="1"/>
  <c r="WC13" i="7" a="1"/>
  <c r="WC13" i="7" s="1"/>
  <c r="WD13" i="7" a="1"/>
  <c r="WD13" i="7" s="1"/>
  <c r="WE13" i="7" a="1"/>
  <c r="WE13" i="7" s="1"/>
  <c r="WF13" i="7" a="1"/>
  <c r="WF13" i="7" s="1"/>
  <c r="WG13" i="7" a="1"/>
  <c r="WG13" i="7" s="1"/>
  <c r="WH13" i="7" a="1"/>
  <c r="WH13" i="7" s="1"/>
  <c r="WI13" i="7" a="1"/>
  <c r="WI13" i="7" s="1"/>
  <c r="WJ13" i="7" a="1"/>
  <c r="WJ13" i="7" s="1"/>
  <c r="WK13" i="7" a="1"/>
  <c r="WK13" i="7" s="1"/>
  <c r="WL13" i="7" a="1"/>
  <c r="WL13" i="7" s="1"/>
  <c r="WM13" i="7" a="1"/>
  <c r="WM13" i="7" s="1"/>
  <c r="WN13" i="7" a="1"/>
  <c r="WN13" i="7" s="1"/>
  <c r="WO13" i="7" a="1"/>
  <c r="WO13" i="7" s="1"/>
  <c r="WP13" i="7" a="1"/>
  <c r="WP13" i="7" s="1"/>
  <c r="WQ13" i="7" a="1"/>
  <c r="WQ13" i="7" s="1"/>
  <c r="WR13" i="7" a="1"/>
  <c r="WR13" i="7" s="1"/>
  <c r="WS13" i="7" a="1"/>
  <c r="WS13" i="7" s="1"/>
  <c r="WT13" i="7" a="1"/>
  <c r="WT13" i="7" s="1"/>
  <c r="WU13" i="7" a="1"/>
  <c r="WU13" i="7" s="1"/>
  <c r="WV13" i="7" a="1"/>
  <c r="WV13" i="7" s="1"/>
  <c r="WW13" i="7" a="1"/>
  <c r="WW13" i="7" s="1"/>
  <c r="WX13" i="7" a="1"/>
  <c r="WX13" i="7" s="1"/>
  <c r="WY13" i="7" a="1"/>
  <c r="WY13" i="7" s="1"/>
  <c r="WZ13" i="7" a="1"/>
  <c r="WZ13" i="7" s="1"/>
  <c r="XA13" i="7" a="1"/>
  <c r="XA13" i="7" s="1"/>
  <c r="XB13" i="7" a="1"/>
  <c r="XB13" i="7" s="1"/>
  <c r="XC13" i="7" a="1"/>
  <c r="XC13" i="7" s="1"/>
  <c r="XD13" i="7" a="1"/>
  <c r="XD13" i="7" s="1"/>
  <c r="XE13" i="7" a="1"/>
  <c r="XE13" i="7" s="1"/>
  <c r="XF13" i="7" a="1"/>
  <c r="XF13" i="7" s="1"/>
  <c r="XG13" i="7" a="1"/>
  <c r="XG13" i="7" s="1"/>
  <c r="XH13" i="7" a="1"/>
  <c r="XH13" i="7" s="1"/>
  <c r="XI13" i="7" a="1"/>
  <c r="XI13" i="7" s="1"/>
  <c r="XJ13" i="7" a="1"/>
  <c r="XJ13" i="7" s="1"/>
  <c r="XK13" i="7" a="1"/>
  <c r="XK13" i="7" s="1"/>
  <c r="XL13" i="7" a="1"/>
  <c r="XL13" i="7" s="1"/>
  <c r="XM13" i="7" a="1"/>
  <c r="XM13" i="7" s="1"/>
  <c r="XN13" i="7" a="1"/>
  <c r="XN13" i="7" s="1"/>
  <c r="XO13" i="7" a="1"/>
  <c r="XO13" i="7" s="1"/>
  <c r="XP13" i="7" a="1"/>
  <c r="XP13" i="7" s="1"/>
  <c r="XQ13" i="7" a="1"/>
  <c r="XQ13" i="7" s="1"/>
  <c r="XR13" i="7" a="1"/>
  <c r="XR13" i="7" s="1"/>
  <c r="XS13" i="7" a="1"/>
  <c r="XS13" i="7" s="1"/>
  <c r="XT13" i="7" a="1"/>
  <c r="XT13" i="7" s="1"/>
  <c r="XU13" i="7" a="1"/>
  <c r="XU13" i="7" s="1"/>
  <c r="XV13" i="7" a="1"/>
  <c r="XV13" i="7" s="1"/>
  <c r="XW13" i="7" a="1"/>
  <c r="XW13" i="7" s="1"/>
  <c r="XX13" i="7" a="1"/>
  <c r="XX13" i="7" s="1"/>
  <c r="XY13" i="7" a="1"/>
  <c r="XY13" i="7" s="1"/>
  <c r="XZ13" i="7" a="1"/>
  <c r="XZ13" i="7" s="1"/>
  <c r="YA13" i="7" a="1"/>
  <c r="YA13" i="7" s="1"/>
  <c r="YB13" i="7" a="1"/>
  <c r="YB13" i="7" s="1"/>
  <c r="YC13" i="7" a="1"/>
  <c r="YC13" i="7" s="1"/>
  <c r="YD13" i="7" a="1"/>
  <c r="YD13" i="7" s="1"/>
  <c r="YE13" i="7" a="1"/>
  <c r="YE13" i="7" s="1"/>
  <c r="YF13" i="7" a="1"/>
  <c r="YF13" i="7" s="1"/>
  <c r="YG13" i="7" a="1"/>
  <c r="YG13" i="7" s="1"/>
  <c r="YH13" i="7" a="1"/>
  <c r="YH13" i="7" s="1"/>
  <c r="YI13" i="7" a="1"/>
  <c r="YI13" i="7" s="1"/>
  <c r="YJ13" i="7" a="1"/>
  <c r="YJ13" i="7" s="1"/>
  <c r="YK13" i="7" a="1"/>
  <c r="YK13" i="7" s="1"/>
  <c r="YL13" i="7" a="1"/>
  <c r="YL13" i="7" s="1"/>
  <c r="YM13" i="7" a="1"/>
  <c r="YM13" i="7" s="1"/>
  <c r="YN13" i="7" a="1"/>
  <c r="YN13" i="7" s="1"/>
  <c r="YO13" i="7" a="1"/>
  <c r="YO13" i="7" s="1"/>
  <c r="YP13" i="7" a="1"/>
  <c r="YP13" i="7" s="1"/>
  <c r="YQ13" i="7" a="1"/>
  <c r="YQ13" i="7" s="1"/>
  <c r="YR13" i="7" a="1"/>
  <c r="YR13" i="7" s="1"/>
  <c r="YS13" i="7" a="1"/>
  <c r="YS13" i="7" s="1"/>
  <c r="YT13" i="7" a="1"/>
  <c r="YT13" i="7" s="1"/>
  <c r="YU13" i="7" a="1"/>
  <c r="YU13" i="7" s="1"/>
  <c r="YV13" i="7" a="1"/>
  <c r="YV13" i="7" s="1"/>
  <c r="YW13" i="7" a="1"/>
  <c r="YW13" i="7" s="1"/>
  <c r="YX13" i="7" a="1"/>
  <c r="YX13" i="7" s="1"/>
  <c r="YY13" i="7" a="1"/>
  <c r="YY13" i="7" s="1"/>
  <c r="YZ13" i="7" a="1"/>
  <c r="YZ13" i="7" s="1"/>
  <c r="ZA13" i="7" a="1"/>
  <c r="ZA13" i="7" s="1"/>
  <c r="ZB13" i="7" a="1"/>
  <c r="ZB13" i="7" s="1"/>
  <c r="ZC13" i="7" a="1"/>
  <c r="ZC13" i="7" s="1"/>
  <c r="ZD13" i="7" a="1"/>
  <c r="ZD13" i="7" s="1"/>
  <c r="ZE13" i="7" a="1"/>
  <c r="ZE13" i="7" s="1"/>
  <c r="ZF13" i="7" a="1"/>
  <c r="ZF13" i="7" s="1"/>
  <c r="ZG13" i="7" a="1"/>
  <c r="ZG13" i="7" s="1"/>
  <c r="ZH13" i="7" a="1"/>
  <c r="ZH13" i="7" s="1"/>
  <c r="ZI13" i="7" a="1"/>
  <c r="ZI13" i="7" s="1"/>
  <c r="ZJ13" i="7" a="1"/>
  <c r="ZJ13" i="7" s="1"/>
  <c r="ZK13" i="7" a="1"/>
  <c r="ZK13" i="7" s="1"/>
  <c r="ZL13" i="7" a="1"/>
  <c r="ZL13" i="7" s="1"/>
  <c r="ZM13" i="7" a="1"/>
  <c r="ZM13" i="7" s="1"/>
  <c r="ZN13" i="7" a="1"/>
  <c r="ZN13" i="7" s="1"/>
  <c r="ZO13" i="7" a="1"/>
  <c r="ZO13" i="7" s="1"/>
  <c r="ZP13" i="7" a="1"/>
  <c r="ZP13" i="7" s="1"/>
  <c r="ZQ13" i="7" a="1"/>
  <c r="ZQ13" i="7" s="1"/>
  <c r="ZR13" i="7" a="1"/>
  <c r="ZR13" i="7" s="1"/>
  <c r="ZS13" i="7" a="1"/>
  <c r="ZS13" i="7" s="1"/>
  <c r="ZT13" i="7" a="1"/>
  <c r="ZT13" i="7" s="1"/>
  <c r="ZU13" i="7" a="1"/>
  <c r="ZU13" i="7" s="1"/>
  <c r="ZV13" i="7" a="1"/>
  <c r="ZV13" i="7" s="1"/>
  <c r="ZW13" i="7" a="1"/>
  <c r="ZW13" i="7" s="1"/>
  <c r="ZX13" i="7" a="1"/>
  <c r="ZX13" i="7" s="1"/>
  <c r="ZY13" i="7" a="1"/>
  <c r="ZY13" i="7" s="1"/>
  <c r="ZZ13" i="7" a="1"/>
  <c r="ZZ13" i="7" s="1"/>
  <c r="AAA13" i="7" a="1"/>
  <c r="AAA13" i="7" s="1"/>
  <c r="AAB13" i="7" a="1"/>
  <c r="AAB13" i="7" s="1"/>
  <c r="AAC13" i="7" a="1"/>
  <c r="AAC13" i="7" s="1"/>
  <c r="AAD13" i="7" a="1"/>
  <c r="AAD13" i="7" s="1"/>
  <c r="AAE13" i="7" a="1"/>
  <c r="AAE13" i="7" s="1"/>
  <c r="AAF13" i="7" a="1"/>
  <c r="AAF13" i="7" s="1"/>
  <c r="AAG13" i="7" a="1"/>
  <c r="AAG13" i="7" s="1"/>
  <c r="AAH13" i="7" a="1"/>
  <c r="AAH13" i="7" s="1"/>
  <c r="AAI13" i="7" a="1"/>
  <c r="AAI13" i="7" s="1"/>
  <c r="AAJ13" i="7" a="1"/>
  <c r="AAJ13" i="7" s="1"/>
  <c r="AAK13" i="7" a="1"/>
  <c r="AAK13" i="7" s="1"/>
  <c r="AAL13" i="7" a="1"/>
  <c r="AAL13" i="7" s="1"/>
  <c r="AAM13" i="7" a="1"/>
  <c r="AAM13" i="7" s="1"/>
  <c r="AAN13" i="7" a="1"/>
  <c r="AAN13" i="7" s="1"/>
  <c r="AAO13" i="7" a="1"/>
  <c r="AAO13" i="7" s="1"/>
  <c r="AAP13" i="7" a="1"/>
  <c r="AAP13" i="7" s="1"/>
  <c r="AAR13" i="7" a="1"/>
  <c r="AAR13" i="7" s="1"/>
  <c r="AAT13" i="7" a="1"/>
  <c r="AAT13" i="7" s="1"/>
  <c r="AAU13" i="7" a="1"/>
  <c r="AAU13" i="7" s="1"/>
  <c r="AAV13" i="7" a="1"/>
  <c r="AAV13" i="7" s="1"/>
  <c r="AAW13" i="7" a="1"/>
  <c r="AAW13" i="7" s="1"/>
  <c r="AAX13" i="7" a="1"/>
  <c r="AAX13" i="7" s="1"/>
  <c r="AAY13" i="7" a="1"/>
  <c r="AAY13" i="7" s="1"/>
  <c r="AAZ13" i="7" a="1"/>
  <c r="AAZ13" i="7" s="1"/>
  <c r="ABA13" i="7" a="1"/>
  <c r="ABA13" i="7" s="1"/>
  <c r="ABB13" i="7" a="1"/>
  <c r="ABB13" i="7" s="1"/>
  <c r="ABD13" i="7" a="1"/>
  <c r="ABD13" i="7" s="1"/>
  <c r="ABE13" i="7" a="1"/>
  <c r="ABE13" i="7" s="1"/>
  <c r="ABF13" i="7" a="1"/>
  <c r="ABF13" i="7" s="1"/>
  <c r="ABG13" i="7" a="1"/>
  <c r="ABG13" i="7" s="1"/>
  <c r="ABH13" i="7" a="1"/>
  <c r="ABH13" i="7" s="1"/>
  <c r="ABI13" i="7" a="1"/>
  <c r="ABI13" i="7" s="1"/>
  <c r="ABJ13" i="7" a="1"/>
  <c r="ABJ13" i="7" s="1"/>
  <c r="ABK13" i="7" a="1"/>
  <c r="ABK13" i="7" s="1"/>
  <c r="ABL13" i="7" a="1"/>
  <c r="ABL13" i="7" s="1"/>
  <c r="ABM13" i="7" a="1"/>
  <c r="ABM13" i="7" s="1"/>
  <c r="ABN13" i="7" a="1"/>
  <c r="ABN13" i="7" s="1"/>
  <c r="ABO13" i="7" a="1"/>
  <c r="ABO13" i="7" s="1"/>
  <c r="ABP13" i="7" a="1"/>
  <c r="ABP13" i="7" s="1"/>
  <c r="ABQ13" i="7" a="1"/>
  <c r="ABQ13" i="7" s="1"/>
  <c r="ABR13" i="7" a="1"/>
  <c r="ABR13" i="7" s="1"/>
  <c r="ABS13" i="7" a="1"/>
  <c r="ABS13" i="7" s="1"/>
  <c r="ABT13" i="7" a="1"/>
  <c r="ABT13" i="7" s="1"/>
  <c r="ABU13" i="7" a="1"/>
  <c r="ABU13" i="7" s="1"/>
  <c r="ABV13" i="7" a="1"/>
  <c r="ABV13" i="7" s="1"/>
  <c r="ABW13" i="7" a="1"/>
  <c r="ABW13" i="7" s="1"/>
  <c r="ABX13" i="7" a="1"/>
  <c r="ABX13" i="7" s="1"/>
  <c r="ABY13" i="7" a="1"/>
  <c r="ABY13" i="7" s="1"/>
  <c r="ABZ13" i="7" a="1"/>
  <c r="ABZ13" i="7" s="1"/>
  <c r="ACA13" i="7" a="1"/>
  <c r="ACA13" i="7" s="1"/>
  <c r="ACB13" i="7" a="1"/>
  <c r="ACB13" i="7" s="1"/>
  <c r="ACC13" i="7" a="1"/>
  <c r="ACC13" i="7" s="1"/>
  <c r="ACD13" i="7" a="1"/>
  <c r="ACD13" i="7" s="1"/>
  <c r="ACE13" i="7" a="1"/>
  <c r="ACE13" i="7" s="1"/>
  <c r="ACF13" i="7" a="1"/>
  <c r="ACF13" i="7" s="1"/>
  <c r="ACG13" i="7" a="1"/>
  <c r="ACG13" i="7" s="1"/>
  <c r="ACH13" i="7" a="1"/>
  <c r="ACH13" i="7" s="1"/>
  <c r="ACI13" i="7" a="1"/>
  <c r="ACI13" i="7" s="1"/>
  <c r="ACJ13" i="7" a="1"/>
  <c r="ACJ13" i="7" s="1"/>
  <c r="ACL13" i="7" a="1"/>
  <c r="ACL13" i="7" s="1"/>
  <c r="ACM13" i="7" a="1"/>
  <c r="ACM13" i="7" s="1"/>
  <c r="ACN13" i="7" a="1"/>
  <c r="ACN13" i="7" s="1"/>
  <c r="ACO13" i="7" a="1"/>
  <c r="ACO13" i="7" s="1"/>
  <c r="ACP13" i="7" a="1"/>
  <c r="ACP13" i="7" s="1"/>
  <c r="ACQ13" i="7" a="1"/>
  <c r="ACQ13" i="7" s="1"/>
  <c r="ACR13" i="7" a="1"/>
  <c r="ACR13" i="7" s="1"/>
  <c r="ACS13" i="7" a="1"/>
  <c r="ACS13" i="7" s="1"/>
  <c r="ACT13" i="7" a="1"/>
  <c r="ACT13" i="7" s="1"/>
  <c r="ACU13" i="7" a="1"/>
  <c r="ACU13" i="7" s="1"/>
  <c r="ACV13" i="7" a="1"/>
  <c r="ACV13" i="7" s="1"/>
  <c r="ACW13" i="7" a="1"/>
  <c r="ACW13" i="7" s="1"/>
  <c r="ACX13" i="7" a="1"/>
  <c r="ACX13" i="7" s="1"/>
  <c r="ACY13" i="7" a="1"/>
  <c r="ACY13" i="7" s="1"/>
  <c r="ACZ13" i="7" a="1"/>
  <c r="ACZ13" i="7" s="1"/>
  <c r="ADA13" i="7" a="1"/>
  <c r="ADA13" i="7" s="1"/>
  <c r="ADB13" i="7" a="1"/>
  <c r="ADB13" i="7" s="1"/>
  <c r="ADC13" i="7" a="1"/>
  <c r="ADC13" i="7" s="1"/>
  <c r="ADD13" i="7" a="1"/>
  <c r="ADD13" i="7" s="1"/>
  <c r="ADE13" i="7" a="1"/>
  <c r="ADE13" i="7" s="1"/>
  <c r="ADF13" i="7" a="1"/>
  <c r="ADF13" i="7" s="1"/>
  <c r="ADG13" i="7" a="1"/>
  <c r="ADG13" i="7" s="1"/>
  <c r="ADH13" i="7" a="1"/>
  <c r="ADH13" i="7" s="1"/>
  <c r="ADI13" i="7" a="1"/>
  <c r="ADI13" i="7" s="1"/>
  <c r="ADJ13" i="7" a="1"/>
  <c r="ADJ13" i="7" s="1"/>
  <c r="ADK13" i="7" a="1"/>
  <c r="ADK13" i="7" s="1"/>
  <c r="ADL13" i="7" a="1"/>
  <c r="ADL13" i="7" s="1"/>
  <c r="ADM13" i="7" a="1"/>
  <c r="ADM13" i="7" s="1"/>
  <c r="ADN13" i="7" a="1"/>
  <c r="ADN13" i="7" s="1"/>
  <c r="ADO13" i="7" a="1"/>
  <c r="ADO13" i="7" s="1"/>
  <c r="ADP13" i="7" a="1"/>
  <c r="ADP13" i="7" s="1"/>
  <c r="ADQ13" i="7" a="1"/>
  <c r="ADQ13" i="7" s="1"/>
  <c r="ADR13" i="7" a="1"/>
  <c r="ADR13" i="7" s="1"/>
  <c r="ADS13" i="7" a="1"/>
  <c r="ADS13" i="7" s="1"/>
  <c r="ADT13" i="7" a="1"/>
  <c r="ADT13" i="7" s="1"/>
  <c r="ADU13" i="7" a="1"/>
  <c r="ADU13" i="7" s="1"/>
  <c r="ADV13" i="7" a="1"/>
  <c r="ADV13" i="7" s="1"/>
  <c r="ADW13" i="7" a="1"/>
  <c r="ADW13" i="7" s="1"/>
  <c r="ADX13" i="7" a="1"/>
  <c r="ADX13" i="7" s="1"/>
  <c r="ADY13" i="7" a="1"/>
  <c r="ADY13" i="7" s="1"/>
  <c r="IL14" i="7" a="1"/>
  <c r="IL14" i="7" s="1"/>
  <c r="IM14" i="7" a="1"/>
  <c r="IM14" i="7" s="1"/>
  <c r="IN14" i="7" a="1"/>
  <c r="IN14" i="7" s="1"/>
  <c r="IO14" i="7" a="1"/>
  <c r="IO14" i="7" s="1"/>
  <c r="IP14" i="7" a="1"/>
  <c r="IP14" i="7" s="1"/>
  <c r="IQ14" i="7" a="1"/>
  <c r="IQ14" i="7" s="1"/>
  <c r="IR14" i="7" a="1"/>
  <c r="IR14" i="7" s="1"/>
  <c r="IS14" i="7" a="1"/>
  <c r="IS14" i="7" s="1"/>
  <c r="IT14" i="7" a="1"/>
  <c r="IT14" i="7" s="1"/>
  <c r="IU14" i="7" a="1"/>
  <c r="IU14" i="7" s="1"/>
  <c r="IV14" i="7" a="1"/>
  <c r="IV14" i="7" s="1"/>
  <c r="IW14" i="7" a="1"/>
  <c r="IW14" i="7" s="1"/>
  <c r="IX14" i="7" a="1"/>
  <c r="IX14" i="7" s="1"/>
  <c r="IY14" i="7" a="1"/>
  <c r="IY14" i="7" s="1"/>
  <c r="IZ14" i="7" a="1"/>
  <c r="IZ14" i="7" s="1"/>
  <c r="JA14" i="7" a="1"/>
  <c r="JA14" i="7" s="1"/>
  <c r="JB14" i="7" a="1"/>
  <c r="JB14" i="7" s="1"/>
  <c r="JC14" i="7" a="1"/>
  <c r="JC14" i="7" s="1"/>
  <c r="JD14" i="7" a="1"/>
  <c r="JD14" i="7" s="1"/>
  <c r="JE14" i="7" a="1"/>
  <c r="JE14" i="7" s="1"/>
  <c r="JF14" i="7" a="1"/>
  <c r="JF14" i="7" s="1"/>
  <c r="JG14" i="7" a="1"/>
  <c r="JG14" i="7" s="1"/>
  <c r="JH14" i="7" a="1"/>
  <c r="JH14" i="7" s="1"/>
  <c r="JI14" i="7" a="1"/>
  <c r="JI14" i="7" s="1"/>
  <c r="JJ14" i="7" a="1"/>
  <c r="JJ14" i="7" s="1"/>
  <c r="JK14" i="7" a="1"/>
  <c r="JK14" i="7" s="1"/>
  <c r="JL14" i="7" a="1"/>
  <c r="JL14" i="7" s="1"/>
  <c r="JM14" i="7" a="1"/>
  <c r="JM14" i="7" s="1"/>
  <c r="JN14" i="7" a="1"/>
  <c r="JN14" i="7" s="1"/>
  <c r="JO14" i="7" a="1"/>
  <c r="JO14" i="7" s="1"/>
  <c r="JP14" i="7" a="1"/>
  <c r="JP14" i="7" s="1"/>
  <c r="JQ14" i="7" a="1"/>
  <c r="JQ14" i="7" s="1"/>
  <c r="JR14" i="7" a="1"/>
  <c r="JR14" i="7" s="1"/>
  <c r="JS14" i="7" a="1"/>
  <c r="JS14" i="7" s="1"/>
  <c r="JT14" i="7" a="1"/>
  <c r="JT14" i="7" s="1"/>
  <c r="JU14" i="7" a="1"/>
  <c r="JU14" i="7" s="1"/>
  <c r="JV14" i="7" a="1"/>
  <c r="JV14" i="7" s="1"/>
  <c r="JW14" i="7" a="1"/>
  <c r="JW14" i="7" s="1"/>
  <c r="JX14" i="7" a="1"/>
  <c r="JX14" i="7" s="1"/>
  <c r="JY14" i="7" a="1"/>
  <c r="JY14" i="7" s="1"/>
  <c r="JZ14" i="7" a="1"/>
  <c r="JZ14" i="7" s="1"/>
  <c r="KA14" i="7" a="1"/>
  <c r="KA14" i="7" s="1"/>
  <c r="KB14" i="7" a="1"/>
  <c r="KB14" i="7" s="1"/>
  <c r="KC14" i="7" a="1"/>
  <c r="KC14" i="7" s="1"/>
  <c r="KD14" i="7" a="1"/>
  <c r="KD14" i="7" s="1"/>
  <c r="KE14" i="7" a="1"/>
  <c r="KE14" i="7" s="1"/>
  <c r="KF14" i="7" a="1"/>
  <c r="KF14" i="7" s="1"/>
  <c r="KG14" i="7" a="1"/>
  <c r="KG14" i="7" s="1"/>
  <c r="KH14" i="7" a="1"/>
  <c r="KH14" i="7" s="1"/>
  <c r="KI14" i="7" a="1"/>
  <c r="KI14" i="7" s="1"/>
  <c r="KJ14" i="7" a="1"/>
  <c r="KJ14" i="7" s="1"/>
  <c r="KK14" i="7" a="1"/>
  <c r="KK14" i="7" s="1"/>
  <c r="KL14" i="7" a="1"/>
  <c r="KL14" i="7" s="1"/>
  <c r="KM14" i="7" a="1"/>
  <c r="KM14" i="7" s="1"/>
  <c r="KN14" i="7" a="1"/>
  <c r="KN14" i="7" s="1"/>
  <c r="KO14" i="7" a="1"/>
  <c r="KO14" i="7" s="1"/>
  <c r="KP14" i="7" a="1"/>
  <c r="KP14" i="7" s="1"/>
  <c r="KQ14" i="7" a="1"/>
  <c r="KQ14" i="7" s="1"/>
  <c r="KR14" i="7" a="1"/>
  <c r="KR14" i="7" s="1"/>
  <c r="KS14" i="7" a="1"/>
  <c r="KS14" i="7" s="1"/>
  <c r="KT14" i="7" a="1"/>
  <c r="KT14" i="7" s="1"/>
  <c r="KU14" i="7" a="1"/>
  <c r="KU14" i="7" s="1"/>
  <c r="KV14" i="7" a="1"/>
  <c r="KV14" i="7" s="1"/>
  <c r="KW14" i="7" a="1"/>
  <c r="KW14" i="7" s="1"/>
  <c r="KX14" i="7" a="1"/>
  <c r="KX14" i="7" s="1"/>
  <c r="KY14" i="7" a="1"/>
  <c r="KY14" i="7" s="1"/>
  <c r="KZ14" i="7" a="1"/>
  <c r="KZ14" i="7" s="1"/>
  <c r="LA14" i="7" a="1"/>
  <c r="LA14" i="7" s="1"/>
  <c r="LB14" i="7" a="1"/>
  <c r="LB14" i="7" s="1"/>
  <c r="LC14" i="7" a="1"/>
  <c r="LC14" i="7" s="1"/>
  <c r="LD14" i="7" a="1"/>
  <c r="LD14" i="7" s="1"/>
  <c r="LE14" i="7" a="1"/>
  <c r="LE14" i="7" s="1"/>
  <c r="LF14" i="7" a="1"/>
  <c r="LF14" i="7" s="1"/>
  <c r="LG14" i="7" a="1"/>
  <c r="LG14" i="7" s="1"/>
  <c r="LH14" i="7" a="1"/>
  <c r="LH14" i="7" s="1"/>
  <c r="LI14" i="7" a="1"/>
  <c r="LI14" i="7" s="1"/>
  <c r="LK14" i="7" a="1"/>
  <c r="LK14" i="7" s="1"/>
  <c r="LL14" i="7" a="1"/>
  <c r="LL14" i="7" s="1"/>
  <c r="LM14" i="7" a="1"/>
  <c r="LM14" i="7" s="1"/>
  <c r="LN14" i="7" a="1"/>
  <c r="LN14" i="7" s="1"/>
  <c r="LO14" i="7" a="1"/>
  <c r="LO14" i="7" s="1"/>
  <c r="LP14" i="7" a="1"/>
  <c r="LP14" i="7" s="1"/>
  <c r="LQ14" i="7" a="1"/>
  <c r="LQ14" i="7" s="1"/>
  <c r="LR14" i="7" a="1"/>
  <c r="LR14" i="7" s="1"/>
  <c r="LS14" i="7" a="1"/>
  <c r="LS14" i="7" s="1"/>
  <c r="LU14" i="7" a="1"/>
  <c r="LU14" i="7" s="1"/>
  <c r="LV14" i="7" a="1"/>
  <c r="LV14" i="7" s="1"/>
  <c r="LW14" i="7" a="1"/>
  <c r="LW14" i="7" s="1"/>
  <c r="LX14" i="7" a="1"/>
  <c r="LX14" i="7" s="1"/>
  <c r="LY14" i="7" a="1"/>
  <c r="LY14" i="7" s="1"/>
  <c r="LZ14" i="7" a="1"/>
  <c r="LZ14" i="7" s="1"/>
  <c r="MA14" i="7" a="1"/>
  <c r="MA14" i="7" s="1"/>
  <c r="MB14" i="7" a="1"/>
  <c r="MB14" i="7" s="1"/>
  <c r="MC14" i="7" a="1"/>
  <c r="MC14" i="7" s="1"/>
  <c r="MD14" i="7" a="1"/>
  <c r="MD14" i="7" s="1"/>
  <c r="ME14" i="7" a="1"/>
  <c r="ME14" i="7" s="1"/>
  <c r="MF14" i="7" a="1"/>
  <c r="MF14" i="7" s="1"/>
  <c r="MG14" i="7" a="1"/>
  <c r="MG14" i="7" s="1"/>
  <c r="MH14" i="7" a="1"/>
  <c r="MH14" i="7" s="1"/>
  <c r="MI14" i="7" a="1"/>
  <c r="MI14" i="7" s="1"/>
  <c r="MJ14" i="7" a="1"/>
  <c r="MJ14" i="7" s="1"/>
  <c r="MK14" i="7" a="1"/>
  <c r="MK14" i="7" s="1"/>
  <c r="ML14" i="7" a="1"/>
  <c r="ML14" i="7" s="1"/>
  <c r="MM14" i="7" a="1"/>
  <c r="MM14" i="7" s="1"/>
  <c r="MN14" i="7" a="1"/>
  <c r="MN14" i="7" s="1"/>
  <c r="MO14" i="7" a="1"/>
  <c r="MO14" i="7" s="1"/>
  <c r="MP14" i="7" a="1"/>
  <c r="MP14" i="7" s="1"/>
  <c r="MQ14" i="7" a="1"/>
  <c r="MQ14" i="7" s="1"/>
  <c r="MR14" i="7" a="1"/>
  <c r="MR14" i="7" s="1"/>
  <c r="MS14" i="7" a="1"/>
  <c r="MS14" i="7" s="1"/>
  <c r="MT14" i="7" a="1"/>
  <c r="MT14" i="7" s="1"/>
  <c r="MU14" i="7" a="1"/>
  <c r="MU14" i="7" s="1"/>
  <c r="MV14" i="7" a="1"/>
  <c r="MV14" i="7" s="1"/>
  <c r="MW14" i="7" a="1"/>
  <c r="MW14" i="7" s="1"/>
  <c r="MX14" i="7" a="1"/>
  <c r="MX14" i="7" s="1"/>
  <c r="MY14" i="7" a="1"/>
  <c r="MY14" i="7" s="1"/>
  <c r="MZ14" i="7" a="1"/>
  <c r="MZ14" i="7" s="1"/>
  <c r="NA14" i="7" a="1"/>
  <c r="NA14" i="7" s="1"/>
  <c r="NB14" i="7" a="1"/>
  <c r="NB14" i="7" s="1"/>
  <c r="NC14" i="7" a="1"/>
  <c r="NC14" i="7" s="1"/>
  <c r="ND14" i="7" a="1"/>
  <c r="ND14" i="7" s="1"/>
  <c r="NE14" i="7" a="1"/>
  <c r="NE14" i="7" s="1"/>
  <c r="NF14" i="7" a="1"/>
  <c r="NF14" i="7" s="1"/>
  <c r="NG14" i="7" a="1"/>
  <c r="NG14" i="7" s="1"/>
  <c r="NH14" i="7" a="1"/>
  <c r="NH14" i="7" s="1"/>
  <c r="NI14" i="7" a="1"/>
  <c r="NI14" i="7" s="1"/>
  <c r="NJ14" i="7" a="1"/>
  <c r="NJ14" i="7" s="1"/>
  <c r="NK14" i="7" a="1"/>
  <c r="NK14" i="7" s="1"/>
  <c r="NL14" i="7" a="1"/>
  <c r="NL14" i="7" s="1"/>
  <c r="NM14" i="7" a="1"/>
  <c r="NM14" i="7" s="1"/>
  <c r="NN14" i="7" a="1"/>
  <c r="NN14" i="7" s="1"/>
  <c r="NO14" i="7" a="1"/>
  <c r="NO14" i="7" s="1"/>
  <c r="NP14" i="7" a="1"/>
  <c r="NP14" i="7" s="1"/>
  <c r="NQ14" i="7" a="1"/>
  <c r="NQ14" i="7" s="1"/>
  <c r="NR14" i="7" a="1"/>
  <c r="NR14" i="7" s="1"/>
  <c r="NS14" i="7" a="1"/>
  <c r="NS14" i="7" s="1"/>
  <c r="NT14" i="7" a="1"/>
  <c r="NT14" i="7" s="1"/>
  <c r="NU14" i="7" a="1"/>
  <c r="NU14" i="7" s="1"/>
  <c r="NV14" i="7" a="1"/>
  <c r="NV14" i="7" s="1"/>
  <c r="NW14" i="7" a="1"/>
  <c r="NW14" i="7" s="1"/>
  <c r="NX14" i="7" a="1"/>
  <c r="NX14" i="7" s="1"/>
  <c r="NY14" i="7" a="1"/>
  <c r="NY14" i="7" s="1"/>
  <c r="NZ14" i="7" a="1"/>
  <c r="NZ14" i="7" s="1"/>
  <c r="OA14" i="7" a="1"/>
  <c r="OA14" i="7" s="1"/>
  <c r="OB14" i="7" a="1"/>
  <c r="OB14" i="7" s="1"/>
  <c r="OC14" i="7" a="1"/>
  <c r="OC14" i="7" s="1"/>
  <c r="OD14" i="7" a="1"/>
  <c r="OD14" i="7" s="1"/>
  <c r="OE14" i="7" a="1"/>
  <c r="OE14" i="7" s="1"/>
  <c r="OF14" i="7" a="1"/>
  <c r="OF14" i="7" s="1"/>
  <c r="OG14" i="7" a="1"/>
  <c r="OG14" i="7" s="1"/>
  <c r="OH14" i="7" a="1"/>
  <c r="OH14" i="7" s="1"/>
  <c r="OI14" i="7" a="1"/>
  <c r="OI14" i="7" s="1"/>
  <c r="OJ14" i="7" a="1"/>
  <c r="OJ14" i="7" s="1"/>
  <c r="OK14" i="7" a="1"/>
  <c r="OK14" i="7" s="1"/>
  <c r="OL14" i="7" a="1"/>
  <c r="OL14" i="7" s="1"/>
  <c r="OM14" i="7" a="1"/>
  <c r="OM14" i="7" s="1"/>
  <c r="ON14" i="7" a="1"/>
  <c r="ON14" i="7" s="1"/>
  <c r="OO14" i="7" a="1"/>
  <c r="OO14" i="7" s="1"/>
  <c r="OP14" i="7" a="1"/>
  <c r="OP14" i="7" s="1"/>
  <c r="OQ14" i="7" a="1"/>
  <c r="OQ14" i="7" s="1"/>
  <c r="OR14" i="7" a="1"/>
  <c r="OR14" i="7" s="1"/>
  <c r="OS14" i="7" a="1"/>
  <c r="OS14" i="7" s="1"/>
  <c r="OT14" i="7" a="1"/>
  <c r="OT14" i="7" s="1"/>
  <c r="OU14" i="7" a="1"/>
  <c r="OU14" i="7" s="1"/>
  <c r="OV14" i="7" a="1"/>
  <c r="OV14" i="7" s="1"/>
  <c r="OW14" i="7" a="1"/>
  <c r="OW14" i="7" s="1"/>
  <c r="OX14" i="7" a="1"/>
  <c r="OX14" i="7" s="1"/>
  <c r="OY14" i="7" a="1"/>
  <c r="OY14" i="7" s="1"/>
  <c r="OZ14" i="7" a="1"/>
  <c r="OZ14" i="7" s="1"/>
  <c r="PB14" i="7" a="1"/>
  <c r="PB14" i="7" s="1"/>
  <c r="PC14" i="7" a="1"/>
  <c r="PC14" i="7" s="1"/>
  <c r="PD14" i="7" a="1"/>
  <c r="PD14" i="7" s="1"/>
  <c r="PE14" i="7" a="1"/>
  <c r="PE14" i="7" s="1"/>
  <c r="PF14" i="7" a="1"/>
  <c r="PF14" i="7" s="1"/>
  <c r="PG14" i="7" a="1"/>
  <c r="PG14" i="7" s="1"/>
  <c r="PH14" i="7" a="1"/>
  <c r="PH14" i="7" s="1"/>
  <c r="PI14" i="7" a="1"/>
  <c r="PI14" i="7" s="1"/>
  <c r="PJ14" i="7" a="1"/>
  <c r="PJ14" i="7" s="1"/>
  <c r="PK14" i="7" a="1"/>
  <c r="PK14" i="7" s="1"/>
  <c r="PL14" i="7" a="1"/>
  <c r="PL14" i="7" s="1"/>
  <c r="PN14" i="7" a="1"/>
  <c r="PN14" i="7" s="1"/>
  <c r="PP14" i="7" a="1"/>
  <c r="PP14" i="7" s="1"/>
  <c r="PQ14" i="7" a="1"/>
  <c r="PQ14" i="7" s="1"/>
  <c r="PR14" i="7" a="1"/>
  <c r="PR14" i="7" s="1"/>
  <c r="PS14" i="7" a="1"/>
  <c r="PS14" i="7" s="1"/>
  <c r="PT14" i="7" a="1"/>
  <c r="PT14" i="7" s="1"/>
  <c r="PU14" i="7" a="1"/>
  <c r="PU14" i="7" s="1"/>
  <c r="PV14" i="7" a="1"/>
  <c r="PV14" i="7" s="1"/>
  <c r="PW14" i="7" a="1"/>
  <c r="PW14" i="7" s="1"/>
  <c r="PX14" i="7" a="1"/>
  <c r="PX14" i="7" s="1"/>
  <c r="PY14" i="7" a="1"/>
  <c r="PY14" i="7" s="1"/>
  <c r="PZ14" i="7" a="1"/>
  <c r="PZ14" i="7" s="1"/>
  <c r="QA14" i="7" a="1"/>
  <c r="QA14" i="7" s="1"/>
  <c r="QB14" i="7" a="1"/>
  <c r="QB14" i="7" s="1"/>
  <c r="QC14" i="7" a="1"/>
  <c r="QC14" i="7" s="1"/>
  <c r="QD14" i="7" a="1"/>
  <c r="QD14" i="7" s="1"/>
  <c r="QE14" i="7" a="1"/>
  <c r="QE14" i="7" s="1"/>
  <c r="QF14" i="7" a="1"/>
  <c r="QF14" i="7" s="1"/>
  <c r="QG14" i="7" a="1"/>
  <c r="QG14" i="7" s="1"/>
  <c r="QH14" i="7" a="1"/>
  <c r="QH14" i="7" s="1"/>
  <c r="QI14" i="7" a="1"/>
  <c r="QI14" i="7" s="1"/>
  <c r="QJ14" i="7" a="1"/>
  <c r="QJ14" i="7" s="1"/>
  <c r="QK14" i="7" a="1"/>
  <c r="QK14" i="7" s="1"/>
  <c r="QL14" i="7" a="1"/>
  <c r="QL14" i="7" s="1"/>
  <c r="QM14" i="7" a="1"/>
  <c r="QM14" i="7" s="1"/>
  <c r="QN14" i="7" a="1"/>
  <c r="QN14" i="7" s="1"/>
  <c r="QO14" i="7" a="1"/>
  <c r="QO14" i="7" s="1"/>
  <c r="QP14" i="7" a="1"/>
  <c r="QP14" i="7" s="1"/>
  <c r="QQ14" i="7" a="1"/>
  <c r="QQ14" i="7" s="1"/>
  <c r="QR14" i="7" a="1"/>
  <c r="QR14" i="7" s="1"/>
  <c r="QS14" i="7" a="1"/>
  <c r="QS14" i="7" s="1"/>
  <c r="QT14" i="7" a="1"/>
  <c r="QT14" i="7" s="1"/>
  <c r="QU14" i="7" a="1"/>
  <c r="QU14" i="7" s="1"/>
  <c r="QV14" i="7" a="1"/>
  <c r="QV14" i="7" s="1"/>
  <c r="QW14" i="7" a="1"/>
  <c r="QW14" i="7" s="1"/>
  <c r="QX14" i="7" a="1"/>
  <c r="QX14" i="7" s="1"/>
  <c r="QY14" i="7" a="1"/>
  <c r="QY14" i="7" s="1"/>
  <c r="QZ14" i="7" a="1"/>
  <c r="QZ14" i="7" s="1"/>
  <c r="RA14" i="7" a="1"/>
  <c r="RA14" i="7" s="1"/>
  <c r="RB14" i="7" a="1"/>
  <c r="RB14" i="7" s="1"/>
  <c r="RC14" i="7" a="1"/>
  <c r="RC14" i="7" s="1"/>
  <c r="RD14" i="7" a="1"/>
  <c r="RD14" i="7" s="1"/>
  <c r="RE14" i="7" a="1"/>
  <c r="RE14" i="7" s="1"/>
  <c r="RF14" i="7" a="1"/>
  <c r="RF14" i="7" s="1"/>
  <c r="RG14" i="7" a="1"/>
  <c r="RG14" i="7" s="1"/>
  <c r="RH14" i="7" a="1"/>
  <c r="RH14" i="7" s="1"/>
  <c r="RI14" i="7" a="1"/>
  <c r="RI14" i="7" s="1"/>
  <c r="RJ14" i="7" a="1"/>
  <c r="RJ14" i="7" s="1"/>
  <c r="RK14" i="7" a="1"/>
  <c r="RK14" i="7" s="1"/>
  <c r="RL14" i="7" a="1"/>
  <c r="RL14" i="7" s="1"/>
  <c r="RM14" i="7" a="1"/>
  <c r="RM14" i="7" s="1"/>
  <c r="RN14" i="7" a="1"/>
  <c r="RN14" i="7" s="1"/>
  <c r="RO14" i="7" a="1"/>
  <c r="RO14" i="7" s="1"/>
  <c r="RP14" i="7" a="1"/>
  <c r="RP14" i="7" s="1"/>
  <c r="RQ14" i="7" a="1"/>
  <c r="RQ14" i="7" s="1"/>
  <c r="RR14" i="7" a="1"/>
  <c r="RR14" i="7" s="1"/>
  <c r="RS14" i="7" a="1"/>
  <c r="RS14" i="7" s="1"/>
  <c r="RT14" i="7" a="1"/>
  <c r="RT14" i="7" s="1"/>
  <c r="RU14" i="7" a="1"/>
  <c r="RU14" i="7" s="1"/>
  <c r="RV14" i="7" a="1"/>
  <c r="RV14" i="7" s="1"/>
  <c r="RW14" i="7" a="1"/>
  <c r="RW14" i="7" s="1"/>
  <c r="RX14" i="7" a="1"/>
  <c r="RX14" i="7" s="1"/>
  <c r="RY14" i="7" a="1"/>
  <c r="RY14" i="7" s="1"/>
  <c r="RZ14" i="7" a="1"/>
  <c r="RZ14" i="7" s="1"/>
  <c r="SA14" i="7" a="1"/>
  <c r="SA14" i="7" s="1"/>
  <c r="SB14" i="7" a="1"/>
  <c r="SB14" i="7" s="1"/>
  <c r="SC14" i="7" a="1"/>
  <c r="SC14" i="7" s="1"/>
  <c r="SD14" i="7" a="1"/>
  <c r="SD14" i="7" s="1"/>
  <c r="SE14" i="7" a="1"/>
  <c r="SE14" i="7" s="1"/>
  <c r="SF14" i="7" a="1"/>
  <c r="SF14" i="7" s="1"/>
  <c r="SG14" i="7" a="1"/>
  <c r="SG14" i="7" s="1"/>
  <c r="SH14" i="7" a="1"/>
  <c r="SH14" i="7" s="1"/>
  <c r="SI14" i="7" a="1"/>
  <c r="SI14" i="7" s="1"/>
  <c r="SJ14" i="7" a="1"/>
  <c r="SJ14" i="7" s="1"/>
  <c r="SK14" i="7" a="1"/>
  <c r="SK14" i="7" s="1"/>
  <c r="SL14" i="7" a="1"/>
  <c r="SL14" i="7" s="1"/>
  <c r="SM14" i="7" a="1"/>
  <c r="SM14" i="7" s="1"/>
  <c r="SN14" i="7" a="1"/>
  <c r="SN14" i="7" s="1"/>
  <c r="SO14" i="7" a="1"/>
  <c r="SO14" i="7" s="1"/>
  <c r="SP14" i="7" a="1"/>
  <c r="SP14" i="7" s="1"/>
  <c r="SQ14" i="7" a="1"/>
  <c r="SQ14" i="7" s="1"/>
  <c r="SR14" i="7" a="1"/>
  <c r="SR14" i="7" s="1"/>
  <c r="SS14" i="7" a="1"/>
  <c r="SS14" i="7" s="1"/>
  <c r="ST14" i="7" a="1"/>
  <c r="ST14" i="7" s="1"/>
  <c r="SU14" i="7" a="1"/>
  <c r="SU14" i="7" s="1"/>
  <c r="SV14" i="7" a="1"/>
  <c r="SV14" i="7" s="1"/>
  <c r="SW14" i="7" a="1"/>
  <c r="SW14" i="7" s="1"/>
  <c r="SX14" i="7" a="1"/>
  <c r="SX14" i="7" s="1"/>
  <c r="SY14" i="7" a="1"/>
  <c r="SY14" i="7" s="1"/>
  <c r="SZ14" i="7" a="1"/>
  <c r="SZ14" i="7" s="1"/>
  <c r="TA14" i="7" a="1"/>
  <c r="TA14" i="7" s="1"/>
  <c r="TB14" i="7" a="1"/>
  <c r="TB14" i="7" s="1"/>
  <c r="TC14" i="7" a="1"/>
  <c r="TC14" i="7" s="1"/>
  <c r="TD14" i="7" a="1"/>
  <c r="TD14" i="7" s="1"/>
  <c r="TE14" i="7" a="1"/>
  <c r="TE14" i="7" s="1"/>
  <c r="TF14" i="7" a="1"/>
  <c r="TF14" i="7" s="1"/>
  <c r="TG14" i="7" a="1"/>
  <c r="TG14" i="7" s="1"/>
  <c r="TH14" i="7" a="1"/>
  <c r="TH14" i="7" s="1"/>
  <c r="TI14" i="7" a="1"/>
  <c r="TI14" i="7" s="1"/>
  <c r="TJ14" i="7" a="1"/>
  <c r="TJ14" i="7" s="1"/>
  <c r="TK14" i="7" a="1"/>
  <c r="TK14" i="7" s="1"/>
  <c r="TL14" i="7" a="1"/>
  <c r="TL14" i="7" s="1"/>
  <c r="TM14" i="7" a="1"/>
  <c r="TM14" i="7" s="1"/>
  <c r="TN14" i="7" a="1"/>
  <c r="TN14" i="7" s="1"/>
  <c r="TO14" i="7" a="1"/>
  <c r="TO14" i="7" s="1"/>
  <c r="TP14" i="7" a="1"/>
  <c r="TP14" i="7" s="1"/>
  <c r="TQ14" i="7" a="1"/>
  <c r="TQ14" i="7" s="1"/>
  <c r="TR14" i="7" a="1"/>
  <c r="TR14" i="7" s="1"/>
  <c r="TS14" i="7" a="1"/>
  <c r="TS14" i="7" s="1"/>
  <c r="TT14" i="7" a="1"/>
  <c r="TT14" i="7" s="1"/>
  <c r="TU14" i="7" a="1"/>
  <c r="TU14" i="7" s="1"/>
  <c r="TV14" i="7" a="1"/>
  <c r="TV14" i="7" s="1"/>
  <c r="TW14" i="7" a="1"/>
  <c r="TW14" i="7" s="1"/>
  <c r="TX14" i="7" a="1"/>
  <c r="TX14" i="7" s="1"/>
  <c r="TY14" i="7" a="1"/>
  <c r="TY14" i="7" s="1"/>
  <c r="TZ14" i="7" a="1"/>
  <c r="TZ14" i="7" s="1"/>
  <c r="UA14" i="7" a="1"/>
  <c r="UA14" i="7" s="1"/>
  <c r="UB14" i="7" a="1"/>
  <c r="UB14" i="7" s="1"/>
  <c r="UC14" i="7" a="1"/>
  <c r="UC14" i="7" s="1"/>
  <c r="UD14" i="7" a="1"/>
  <c r="UD14" i="7" s="1"/>
  <c r="UE14" i="7" a="1"/>
  <c r="UE14" i="7" s="1"/>
  <c r="UF14" i="7" a="1"/>
  <c r="UF14" i="7" s="1"/>
  <c r="UG14" i="7" a="1"/>
  <c r="UG14" i="7" s="1"/>
  <c r="UH14" i="7" a="1"/>
  <c r="UH14" i="7" s="1"/>
  <c r="UI14" i="7" a="1"/>
  <c r="UI14" i="7" s="1"/>
  <c r="UJ14" i="7" a="1"/>
  <c r="UJ14" i="7" s="1"/>
  <c r="UK14" i="7" a="1"/>
  <c r="UK14" i="7" s="1"/>
  <c r="UL14" i="7" a="1"/>
  <c r="UL14" i="7" s="1"/>
  <c r="UM14" i="7" a="1"/>
  <c r="UM14" i="7" s="1"/>
  <c r="UN14" i="7" a="1"/>
  <c r="UN14" i="7" s="1"/>
  <c r="UO14" i="7" a="1"/>
  <c r="UO14" i="7" s="1"/>
  <c r="UP14" i="7" a="1"/>
  <c r="UP14" i="7" s="1"/>
  <c r="UQ14" i="7" a="1"/>
  <c r="UQ14" i="7" s="1"/>
  <c r="UR14" i="7" a="1"/>
  <c r="UR14" i="7" s="1"/>
  <c r="US14" i="7" a="1"/>
  <c r="US14" i="7" s="1"/>
  <c r="UT14" i="7" a="1"/>
  <c r="UT14" i="7" s="1"/>
  <c r="UU14" i="7" a="1"/>
  <c r="UU14" i="7" s="1"/>
  <c r="UV14" i="7" a="1"/>
  <c r="UV14" i="7" s="1"/>
  <c r="UW14" i="7" a="1"/>
  <c r="UW14" i="7" s="1"/>
  <c r="UX14" i="7" a="1"/>
  <c r="UX14" i="7" s="1"/>
  <c r="UY14" i="7" a="1"/>
  <c r="UY14" i="7" s="1"/>
  <c r="UZ14" i="7" a="1"/>
  <c r="UZ14" i="7" s="1"/>
  <c r="VA14" i="7" a="1"/>
  <c r="VA14" i="7" s="1"/>
  <c r="VB14" i="7" a="1"/>
  <c r="VB14" i="7" s="1"/>
  <c r="VC14" i="7" a="1"/>
  <c r="VC14" i="7" s="1"/>
  <c r="VD14" i="7" a="1"/>
  <c r="VD14" i="7" s="1"/>
  <c r="VE14" i="7" a="1"/>
  <c r="VE14" i="7" s="1"/>
  <c r="VF14" i="7" a="1"/>
  <c r="VF14" i="7" s="1"/>
  <c r="VG14" i="7" a="1"/>
  <c r="VG14" i="7" s="1"/>
  <c r="VH14" i="7" a="1"/>
  <c r="VH14" i="7" s="1"/>
  <c r="VI14" i="7" a="1"/>
  <c r="VI14" i="7" s="1"/>
  <c r="VJ14" i="7" a="1"/>
  <c r="VJ14" i="7" s="1"/>
  <c r="VK14" i="7" a="1"/>
  <c r="VK14" i="7" s="1"/>
  <c r="VL14" i="7" a="1"/>
  <c r="VL14" i="7" s="1"/>
  <c r="VM14" i="7" a="1"/>
  <c r="VM14" i="7" s="1"/>
  <c r="VN14" i="7" a="1"/>
  <c r="VN14" i="7" s="1"/>
  <c r="VO14" i="7" a="1"/>
  <c r="VO14" i="7" s="1"/>
  <c r="VP14" i="7" a="1"/>
  <c r="VP14" i="7" s="1"/>
  <c r="VQ14" i="7" a="1"/>
  <c r="VQ14" i="7" s="1"/>
  <c r="VR14" i="7" a="1"/>
  <c r="VR14" i="7" s="1"/>
  <c r="VS14" i="7" a="1"/>
  <c r="VS14" i="7" s="1"/>
  <c r="VT14" i="7" a="1"/>
  <c r="VT14" i="7" s="1"/>
  <c r="VU14" i="7" a="1"/>
  <c r="VU14" i="7" s="1"/>
  <c r="VV14" i="7" a="1"/>
  <c r="VV14" i="7" s="1"/>
  <c r="VW14" i="7" a="1"/>
  <c r="VW14" i="7" s="1"/>
  <c r="VX14" i="7" a="1"/>
  <c r="VX14" i="7" s="1"/>
  <c r="VY14" i="7" a="1"/>
  <c r="VY14" i="7" s="1"/>
  <c r="VZ14" i="7" a="1"/>
  <c r="VZ14" i="7" s="1"/>
  <c r="WA14" i="7" a="1"/>
  <c r="WA14" i="7" s="1"/>
  <c r="WB14" i="7" a="1"/>
  <c r="WB14" i="7" s="1"/>
  <c r="WC14" i="7" a="1"/>
  <c r="WC14" i="7" s="1"/>
  <c r="WD14" i="7" a="1"/>
  <c r="WD14" i="7" s="1"/>
  <c r="WE14" i="7" a="1"/>
  <c r="WE14" i="7" s="1"/>
  <c r="WF14" i="7" a="1"/>
  <c r="WF14" i="7" s="1"/>
  <c r="WG14" i="7" a="1"/>
  <c r="WG14" i="7" s="1"/>
  <c r="WH14" i="7" a="1"/>
  <c r="WH14" i="7" s="1"/>
  <c r="WI14" i="7" a="1"/>
  <c r="WI14" i="7" s="1"/>
  <c r="WJ14" i="7" a="1"/>
  <c r="WJ14" i="7" s="1"/>
  <c r="WK14" i="7" a="1"/>
  <c r="WK14" i="7" s="1"/>
  <c r="WL14" i="7" a="1"/>
  <c r="WL14" i="7" s="1"/>
  <c r="WM14" i="7" a="1"/>
  <c r="WM14" i="7" s="1"/>
  <c r="WN14" i="7" a="1"/>
  <c r="WN14" i="7" s="1"/>
  <c r="WO14" i="7" a="1"/>
  <c r="WO14" i="7" s="1"/>
  <c r="WP14" i="7" a="1"/>
  <c r="WP14" i="7" s="1"/>
  <c r="WQ14" i="7" a="1"/>
  <c r="WQ14" i="7" s="1"/>
  <c r="WR14" i="7" a="1"/>
  <c r="WR14" i="7" s="1"/>
  <c r="WS14" i="7" a="1"/>
  <c r="WS14" i="7" s="1"/>
  <c r="WT14" i="7" a="1"/>
  <c r="WT14" i="7" s="1"/>
  <c r="WU14" i="7" a="1"/>
  <c r="WU14" i="7" s="1"/>
  <c r="WV14" i="7" a="1"/>
  <c r="WV14" i="7" s="1"/>
  <c r="WW14" i="7" a="1"/>
  <c r="WW14" i="7" s="1"/>
  <c r="WX14" i="7" a="1"/>
  <c r="WX14" i="7" s="1"/>
  <c r="WY14" i="7" a="1"/>
  <c r="WY14" i="7" s="1"/>
  <c r="WZ14" i="7" a="1"/>
  <c r="WZ14" i="7" s="1"/>
  <c r="XA14" i="7" a="1"/>
  <c r="XA14" i="7" s="1"/>
  <c r="XB14" i="7" a="1"/>
  <c r="XB14" i="7" s="1"/>
  <c r="XC14" i="7" a="1"/>
  <c r="XC14" i="7" s="1"/>
  <c r="XD14" i="7" a="1"/>
  <c r="XD14" i="7" s="1"/>
  <c r="XE14" i="7" a="1"/>
  <c r="XE14" i="7" s="1"/>
  <c r="XF14" i="7" a="1"/>
  <c r="XF14" i="7" s="1"/>
  <c r="XG14" i="7" a="1"/>
  <c r="XG14" i="7" s="1"/>
  <c r="XH14" i="7" a="1"/>
  <c r="XH14" i="7" s="1"/>
  <c r="XI14" i="7" a="1"/>
  <c r="XI14" i="7" s="1"/>
  <c r="XJ14" i="7" a="1"/>
  <c r="XJ14" i="7" s="1"/>
  <c r="XK14" i="7" a="1"/>
  <c r="XK14" i="7" s="1"/>
  <c r="XL14" i="7" a="1"/>
  <c r="XL14" i="7" s="1"/>
  <c r="XM14" i="7" a="1"/>
  <c r="XM14" i="7" s="1"/>
  <c r="XN14" i="7" a="1"/>
  <c r="XN14" i="7" s="1"/>
  <c r="XO14" i="7" a="1"/>
  <c r="XO14" i="7" s="1"/>
  <c r="XP14" i="7" a="1"/>
  <c r="XP14" i="7" s="1"/>
  <c r="XQ14" i="7" a="1"/>
  <c r="XQ14" i="7" s="1"/>
  <c r="XR14" i="7" a="1"/>
  <c r="XR14" i="7" s="1"/>
  <c r="XS14" i="7" a="1"/>
  <c r="XS14" i="7" s="1"/>
  <c r="XT14" i="7" a="1"/>
  <c r="XT14" i="7" s="1"/>
  <c r="XU14" i="7" a="1"/>
  <c r="XU14" i="7" s="1"/>
  <c r="XV14" i="7" a="1"/>
  <c r="XV14" i="7" s="1"/>
  <c r="XW14" i="7" a="1"/>
  <c r="XW14" i="7" s="1"/>
  <c r="XX14" i="7" a="1"/>
  <c r="XX14" i="7" s="1"/>
  <c r="XY14" i="7" a="1"/>
  <c r="XY14" i="7" s="1"/>
  <c r="XZ14" i="7" a="1"/>
  <c r="XZ14" i="7" s="1"/>
  <c r="YA14" i="7" a="1"/>
  <c r="YA14" i="7" s="1"/>
  <c r="YB14" i="7" a="1"/>
  <c r="YB14" i="7" s="1"/>
  <c r="YC14" i="7" a="1"/>
  <c r="YC14" i="7" s="1"/>
  <c r="YD14" i="7" a="1"/>
  <c r="YD14" i="7" s="1"/>
  <c r="YE14" i="7" a="1"/>
  <c r="YE14" i="7" s="1"/>
  <c r="YF14" i="7" a="1"/>
  <c r="YF14" i="7" s="1"/>
  <c r="YG14" i="7" a="1"/>
  <c r="YG14" i="7" s="1"/>
  <c r="YH14" i="7" a="1"/>
  <c r="YH14" i="7" s="1"/>
  <c r="YI14" i="7" a="1"/>
  <c r="YI14" i="7" s="1"/>
  <c r="YJ14" i="7" a="1"/>
  <c r="YJ14" i="7" s="1"/>
  <c r="YK14" i="7" a="1"/>
  <c r="YK14" i="7" s="1"/>
  <c r="YL14" i="7" a="1"/>
  <c r="YL14" i="7" s="1"/>
  <c r="YM14" i="7" a="1"/>
  <c r="YM14" i="7" s="1"/>
  <c r="YN14" i="7" a="1"/>
  <c r="YN14" i="7" s="1"/>
  <c r="YO14" i="7" a="1"/>
  <c r="YO14" i="7" s="1"/>
  <c r="YP14" i="7" a="1"/>
  <c r="YP14" i="7" s="1"/>
  <c r="YQ14" i="7" a="1"/>
  <c r="YQ14" i="7" s="1"/>
  <c r="YR14" i="7" a="1"/>
  <c r="YR14" i="7" s="1"/>
  <c r="YS14" i="7" a="1"/>
  <c r="YS14" i="7" s="1"/>
  <c r="YT14" i="7" a="1"/>
  <c r="YT14" i="7" s="1"/>
  <c r="YU14" i="7" a="1"/>
  <c r="YU14" i="7" s="1"/>
  <c r="YV14" i="7" a="1"/>
  <c r="YV14" i="7" s="1"/>
  <c r="YW14" i="7" a="1"/>
  <c r="YW14" i="7" s="1"/>
  <c r="YX14" i="7" a="1"/>
  <c r="YX14" i="7" s="1"/>
  <c r="YY14" i="7" a="1"/>
  <c r="YY14" i="7" s="1"/>
  <c r="YZ14" i="7" a="1"/>
  <c r="YZ14" i="7" s="1"/>
  <c r="ZA14" i="7" a="1"/>
  <c r="ZA14" i="7" s="1"/>
  <c r="ZB14" i="7" a="1"/>
  <c r="ZB14" i="7" s="1"/>
  <c r="ZC14" i="7" a="1"/>
  <c r="ZC14" i="7" s="1"/>
  <c r="ZD14" i="7" a="1"/>
  <c r="ZD14" i="7" s="1"/>
  <c r="ZE14" i="7" a="1"/>
  <c r="ZE14" i="7" s="1"/>
  <c r="ZF14" i="7" a="1"/>
  <c r="ZF14" i="7" s="1"/>
  <c r="ZG14" i="7" a="1"/>
  <c r="ZG14" i="7" s="1"/>
  <c r="ZH14" i="7" a="1"/>
  <c r="ZH14" i="7" s="1"/>
  <c r="ZI14" i="7" a="1"/>
  <c r="ZI14" i="7" s="1"/>
  <c r="ZJ14" i="7" a="1"/>
  <c r="ZJ14" i="7" s="1"/>
  <c r="ZK14" i="7" a="1"/>
  <c r="ZK14" i="7" s="1"/>
  <c r="ZL14" i="7" a="1"/>
  <c r="ZL14" i="7" s="1"/>
  <c r="ZM14" i="7" a="1"/>
  <c r="ZM14" i="7" s="1"/>
  <c r="ZN14" i="7" a="1"/>
  <c r="ZN14" i="7" s="1"/>
  <c r="ZO14" i="7" a="1"/>
  <c r="ZO14" i="7" s="1"/>
  <c r="ZP14" i="7" a="1"/>
  <c r="ZP14" i="7" s="1"/>
  <c r="ZQ14" i="7" a="1"/>
  <c r="ZQ14" i="7" s="1"/>
  <c r="ZR14" i="7" a="1"/>
  <c r="ZR14" i="7" s="1"/>
  <c r="ZS14" i="7" a="1"/>
  <c r="ZS14" i="7" s="1"/>
  <c r="ZT14" i="7" a="1"/>
  <c r="ZT14" i="7" s="1"/>
  <c r="ZU14" i="7" a="1"/>
  <c r="ZU14" i="7" s="1"/>
  <c r="ZV14" i="7" a="1"/>
  <c r="ZV14" i="7" s="1"/>
  <c r="ZW14" i="7" a="1"/>
  <c r="ZW14" i="7" s="1"/>
  <c r="ZX14" i="7" a="1"/>
  <c r="ZX14" i="7" s="1"/>
  <c r="ZY14" i="7" a="1"/>
  <c r="ZY14" i="7" s="1"/>
  <c r="ZZ14" i="7" a="1"/>
  <c r="ZZ14" i="7" s="1"/>
  <c r="AAA14" i="7" a="1"/>
  <c r="AAA14" i="7" s="1"/>
  <c r="AAB14" i="7" a="1"/>
  <c r="AAB14" i="7" s="1"/>
  <c r="AAC14" i="7" a="1"/>
  <c r="AAC14" i="7" s="1"/>
  <c r="AAD14" i="7" a="1"/>
  <c r="AAD14" i="7" s="1"/>
  <c r="AAE14" i="7" a="1"/>
  <c r="AAE14" i="7" s="1"/>
  <c r="AAF14" i="7" a="1"/>
  <c r="AAF14" i="7" s="1"/>
  <c r="AAG14" i="7" a="1"/>
  <c r="AAG14" i="7" s="1"/>
  <c r="AAH14" i="7" a="1"/>
  <c r="AAH14" i="7" s="1"/>
  <c r="AAI14" i="7" a="1"/>
  <c r="AAI14" i="7" s="1"/>
  <c r="AAJ14" i="7" a="1"/>
  <c r="AAJ14" i="7" s="1"/>
  <c r="AAK14" i="7" a="1"/>
  <c r="AAK14" i="7" s="1"/>
  <c r="AAL14" i="7" a="1"/>
  <c r="AAL14" i="7" s="1"/>
  <c r="AAM14" i="7" a="1"/>
  <c r="AAM14" i="7" s="1"/>
  <c r="AAN14" i="7" a="1"/>
  <c r="AAN14" i="7" s="1"/>
  <c r="AAO14" i="7" a="1"/>
  <c r="AAO14" i="7" s="1"/>
  <c r="AAP14" i="7" a="1"/>
  <c r="AAP14" i="7" s="1"/>
  <c r="AAQ14" i="7" a="1"/>
  <c r="AAQ14" i="7" s="1"/>
  <c r="AAR14" i="7" a="1"/>
  <c r="AAR14" i="7" s="1"/>
  <c r="AAS14" i="7" a="1"/>
  <c r="AAS14" i="7" s="1"/>
  <c r="AAT14" i="7" a="1"/>
  <c r="AAT14" i="7" s="1"/>
  <c r="AAU14" i="7" a="1"/>
  <c r="AAU14" i="7" s="1"/>
  <c r="AAV14" i="7" a="1"/>
  <c r="AAV14" i="7" s="1"/>
  <c r="AAW14" i="7" a="1"/>
  <c r="AAW14" i="7" s="1"/>
  <c r="AAX14" i="7" a="1"/>
  <c r="AAX14" i="7" s="1"/>
  <c r="AAY14" i="7" a="1"/>
  <c r="AAY14" i="7" s="1"/>
  <c r="AAZ14" i="7" a="1"/>
  <c r="AAZ14" i="7" s="1"/>
  <c r="ABA14" i="7" a="1"/>
  <c r="ABA14" i="7" s="1"/>
  <c r="ABB14" i="7" a="1"/>
  <c r="ABB14" i="7" s="1"/>
  <c r="ABC14" i="7" a="1"/>
  <c r="ABC14" i="7" s="1"/>
  <c r="ABD14" i="7" a="1"/>
  <c r="ABD14" i="7" s="1"/>
  <c r="ABE14" i="7" a="1"/>
  <c r="ABE14" i="7" s="1"/>
  <c r="ABF14" i="7" a="1"/>
  <c r="ABF14" i="7" s="1"/>
  <c r="ABG14" i="7" a="1"/>
  <c r="ABG14" i="7" s="1"/>
  <c r="ABH14" i="7" a="1"/>
  <c r="ABH14" i="7" s="1"/>
  <c r="ABI14" i="7" a="1"/>
  <c r="ABI14" i="7" s="1"/>
  <c r="ABJ14" i="7" a="1"/>
  <c r="ABJ14" i="7" s="1"/>
  <c r="ABK14" i="7" a="1"/>
  <c r="ABK14" i="7" s="1"/>
  <c r="ABL14" i="7" a="1"/>
  <c r="ABL14" i="7" s="1"/>
  <c r="ABM14" i="7" a="1"/>
  <c r="ABM14" i="7" s="1"/>
  <c r="ABN14" i="7" a="1"/>
  <c r="ABN14" i="7" s="1"/>
  <c r="ABO14" i="7" a="1"/>
  <c r="ABO14" i="7" s="1"/>
  <c r="ABP14" i="7" a="1"/>
  <c r="ABP14" i="7" s="1"/>
  <c r="ABQ14" i="7" a="1"/>
  <c r="ABQ14" i="7" s="1"/>
  <c r="ABR14" i="7" a="1"/>
  <c r="ABR14" i="7" s="1"/>
  <c r="ABS14" i="7" a="1"/>
  <c r="ABS14" i="7" s="1"/>
  <c r="ABT14" i="7" a="1"/>
  <c r="ABT14" i="7" s="1"/>
  <c r="ABU14" i="7" a="1"/>
  <c r="ABU14" i="7" s="1"/>
  <c r="ABV14" i="7" a="1"/>
  <c r="ABV14" i="7" s="1"/>
  <c r="ABW14" i="7" a="1"/>
  <c r="ABW14" i="7" s="1"/>
  <c r="ABX14" i="7" a="1"/>
  <c r="ABX14" i="7" s="1"/>
  <c r="ABY14" i="7" a="1"/>
  <c r="ABY14" i="7" s="1"/>
  <c r="ABZ14" i="7" a="1"/>
  <c r="ABZ14" i="7" s="1"/>
  <c r="ACA14" i="7" a="1"/>
  <c r="ACA14" i="7" s="1"/>
  <c r="ACB14" i="7" a="1"/>
  <c r="ACB14" i="7" s="1"/>
  <c r="ACC14" i="7" a="1"/>
  <c r="ACC14" i="7" s="1"/>
  <c r="ACD14" i="7" a="1"/>
  <c r="ACD14" i="7" s="1"/>
  <c r="ACE14" i="7" a="1"/>
  <c r="ACE14" i="7" s="1"/>
  <c r="ACF14" i="7" a="1"/>
  <c r="ACF14" i="7" s="1"/>
  <c r="ACG14" i="7" a="1"/>
  <c r="ACG14" i="7" s="1"/>
  <c r="ACH14" i="7" a="1"/>
  <c r="ACH14" i="7" s="1"/>
  <c r="ACI14" i="7" a="1"/>
  <c r="ACI14" i="7" s="1"/>
  <c r="ACJ14" i="7" a="1"/>
  <c r="ACJ14" i="7" s="1"/>
  <c r="ACK14" i="7" a="1"/>
  <c r="ACK14" i="7" s="1"/>
  <c r="ACL14" i="7" a="1"/>
  <c r="ACL14" i="7" s="1"/>
  <c r="ACM14" i="7" a="1"/>
  <c r="ACM14" i="7" s="1"/>
  <c r="ACN14" i="7" a="1"/>
  <c r="ACN14" i="7" s="1"/>
  <c r="ACO14" i="7" a="1"/>
  <c r="ACO14" i="7" s="1"/>
  <c r="ACP14" i="7" a="1"/>
  <c r="ACP14" i="7" s="1"/>
  <c r="ACQ14" i="7" a="1"/>
  <c r="ACQ14" i="7" s="1"/>
  <c r="ACR14" i="7" a="1"/>
  <c r="ACR14" i="7" s="1"/>
  <c r="ACS14" i="7" a="1"/>
  <c r="ACS14" i="7" s="1"/>
  <c r="ACT14" i="7" a="1"/>
  <c r="ACT14" i="7" s="1"/>
  <c r="ACU14" i="7" a="1"/>
  <c r="ACU14" i="7" s="1"/>
  <c r="ACV14" i="7" a="1"/>
  <c r="ACV14" i="7" s="1"/>
  <c r="ACW14" i="7" a="1"/>
  <c r="ACW14" i="7" s="1"/>
  <c r="ACX14" i="7" a="1"/>
  <c r="ACX14" i="7" s="1"/>
  <c r="ACY14" i="7" a="1"/>
  <c r="ACY14" i="7" s="1"/>
  <c r="ACZ14" i="7" a="1"/>
  <c r="ACZ14" i="7" s="1"/>
  <c r="ADA14" i="7" a="1"/>
  <c r="ADA14" i="7" s="1"/>
  <c r="ADB14" i="7" a="1"/>
  <c r="ADB14" i="7" s="1"/>
  <c r="ADC14" i="7" a="1"/>
  <c r="ADC14" i="7" s="1"/>
  <c r="ADD14" i="7" a="1"/>
  <c r="ADD14" i="7" s="1"/>
  <c r="ADE14" i="7" a="1"/>
  <c r="ADE14" i="7" s="1"/>
  <c r="ADF14" i="7" a="1"/>
  <c r="ADF14" i="7" s="1"/>
  <c r="ADG14" i="7" a="1"/>
  <c r="ADG14" i="7" s="1"/>
  <c r="ADH14" i="7" a="1"/>
  <c r="ADH14" i="7" s="1"/>
  <c r="ADI14" i="7" a="1"/>
  <c r="ADI14" i="7" s="1"/>
  <c r="ADJ14" i="7" a="1"/>
  <c r="ADJ14" i="7" s="1"/>
  <c r="ADK14" i="7" a="1"/>
  <c r="ADK14" i="7" s="1"/>
  <c r="ADL14" i="7" a="1"/>
  <c r="ADL14" i="7" s="1"/>
  <c r="ADM14" i="7" a="1"/>
  <c r="ADM14" i="7" s="1"/>
  <c r="ADN14" i="7" a="1"/>
  <c r="ADN14" i="7" s="1"/>
  <c r="ADO14" i="7" a="1"/>
  <c r="ADO14" i="7" s="1"/>
  <c r="ADP14" i="7" a="1"/>
  <c r="ADP14" i="7" s="1"/>
  <c r="ADQ14" i="7" a="1"/>
  <c r="ADQ14" i="7" s="1"/>
  <c r="ADR14" i="7" a="1"/>
  <c r="ADR14" i="7" s="1"/>
  <c r="ADS14" i="7" a="1"/>
  <c r="ADS14" i="7" s="1"/>
  <c r="ADT14" i="7" a="1"/>
  <c r="ADT14" i="7" s="1"/>
  <c r="ADU14" i="7" a="1"/>
  <c r="ADU14" i="7" s="1"/>
  <c r="ADV14" i="7" a="1"/>
  <c r="ADV14" i="7" s="1"/>
  <c r="ADW14" i="7" a="1"/>
  <c r="ADW14" i="7" s="1"/>
  <c r="ADX14" i="7" a="1"/>
  <c r="ADX14" i="7" s="1"/>
  <c r="ADY14" i="7" a="1"/>
  <c r="ADY14" i="7" s="1"/>
  <c r="IL15" i="7" a="1"/>
  <c r="IL15" i="7" s="1"/>
  <c r="IM15" i="7" a="1"/>
  <c r="IM15" i="7" s="1"/>
  <c r="IN15" i="7" a="1"/>
  <c r="IN15" i="7" s="1"/>
  <c r="IO15" i="7" a="1"/>
  <c r="IO15" i="7" s="1"/>
  <c r="IP15" i="7" a="1"/>
  <c r="IP15" i="7" s="1"/>
  <c r="IQ15" i="7" a="1"/>
  <c r="IQ15" i="7" s="1"/>
  <c r="IR15" i="7" a="1"/>
  <c r="IR15" i="7" s="1"/>
  <c r="IS15" i="7" a="1"/>
  <c r="IS15" i="7" s="1"/>
  <c r="IT15" i="7" a="1"/>
  <c r="IT15" i="7" s="1"/>
  <c r="IU15" i="7" a="1"/>
  <c r="IU15" i="7" s="1"/>
  <c r="IV15" i="7" a="1"/>
  <c r="IV15" i="7" s="1"/>
  <c r="IW15" i="7" a="1"/>
  <c r="IW15" i="7" s="1"/>
  <c r="IX15" i="7" a="1"/>
  <c r="IX15" i="7" s="1"/>
  <c r="IY15" i="7" a="1"/>
  <c r="IY15" i="7" s="1"/>
  <c r="IZ15" i="7" a="1"/>
  <c r="IZ15" i="7" s="1"/>
  <c r="JA15" i="7" a="1"/>
  <c r="JA15" i="7" s="1"/>
  <c r="JB15" i="7" a="1"/>
  <c r="JB15" i="7" s="1"/>
  <c r="JC15" i="7" a="1"/>
  <c r="JC15" i="7" s="1"/>
  <c r="JD15" i="7" a="1"/>
  <c r="JD15" i="7" s="1"/>
  <c r="JE15" i="7" a="1"/>
  <c r="JE15" i="7" s="1"/>
  <c r="JF15" i="7" a="1"/>
  <c r="JF15" i="7" s="1"/>
  <c r="JG15" i="7" a="1"/>
  <c r="JG15" i="7" s="1"/>
  <c r="JH15" i="7" a="1"/>
  <c r="JH15" i="7" s="1"/>
  <c r="JI15" i="7" a="1"/>
  <c r="JI15" i="7" s="1"/>
  <c r="JJ15" i="7" a="1"/>
  <c r="JJ15" i="7" s="1"/>
  <c r="JK15" i="7" a="1"/>
  <c r="JK15" i="7" s="1"/>
  <c r="JL15" i="7" a="1"/>
  <c r="JL15" i="7" s="1"/>
  <c r="JM15" i="7" a="1"/>
  <c r="JM15" i="7" s="1"/>
  <c r="JN15" i="7" a="1"/>
  <c r="JN15" i="7" s="1"/>
  <c r="JO15" i="7" a="1"/>
  <c r="JO15" i="7" s="1"/>
  <c r="JP15" i="7" a="1"/>
  <c r="JP15" i="7" s="1"/>
  <c r="JQ15" i="7" a="1"/>
  <c r="JQ15" i="7" s="1"/>
  <c r="JR15" i="7" a="1"/>
  <c r="JR15" i="7" s="1"/>
  <c r="JS15" i="7" a="1"/>
  <c r="JS15" i="7" s="1"/>
  <c r="JT15" i="7" a="1"/>
  <c r="JT15" i="7" s="1"/>
  <c r="JU15" i="7" a="1"/>
  <c r="JU15" i="7" s="1"/>
  <c r="JV15" i="7" a="1"/>
  <c r="JV15" i="7" s="1"/>
  <c r="JW15" i="7" a="1"/>
  <c r="JW15" i="7" s="1"/>
  <c r="JX15" i="7" a="1"/>
  <c r="JX15" i="7" s="1"/>
  <c r="JY15" i="7" a="1"/>
  <c r="JY15" i="7" s="1"/>
  <c r="JZ15" i="7" a="1"/>
  <c r="JZ15" i="7" s="1"/>
  <c r="KA15" i="7" a="1"/>
  <c r="KA15" i="7" s="1"/>
  <c r="KB15" i="7" a="1"/>
  <c r="KB15" i="7" s="1"/>
  <c r="KC15" i="7" a="1"/>
  <c r="KC15" i="7" s="1"/>
  <c r="KD15" i="7" a="1"/>
  <c r="KD15" i="7" s="1"/>
  <c r="KE15" i="7" a="1"/>
  <c r="KE15" i="7" s="1"/>
  <c r="KF15" i="7" a="1"/>
  <c r="KF15" i="7" s="1"/>
  <c r="KG15" i="7" a="1"/>
  <c r="KG15" i="7" s="1"/>
  <c r="KH15" i="7" a="1"/>
  <c r="KH15" i="7" s="1"/>
  <c r="KI15" i="7" a="1"/>
  <c r="KI15" i="7" s="1"/>
  <c r="KJ15" i="7" a="1"/>
  <c r="KJ15" i="7" s="1"/>
  <c r="KK15" i="7" a="1"/>
  <c r="KK15" i="7" s="1"/>
  <c r="KL15" i="7" a="1"/>
  <c r="KL15" i="7" s="1"/>
  <c r="KM15" i="7" a="1"/>
  <c r="KM15" i="7" s="1"/>
  <c r="KN15" i="7" a="1"/>
  <c r="KN15" i="7" s="1"/>
  <c r="KO15" i="7" a="1"/>
  <c r="KO15" i="7" s="1"/>
  <c r="KP15" i="7" a="1"/>
  <c r="KP15" i="7" s="1"/>
  <c r="KQ15" i="7" a="1"/>
  <c r="KQ15" i="7" s="1"/>
  <c r="KR15" i="7" a="1"/>
  <c r="KR15" i="7" s="1"/>
  <c r="KS15" i="7" a="1"/>
  <c r="KS15" i="7" s="1"/>
  <c r="KT15" i="7" a="1"/>
  <c r="KT15" i="7" s="1"/>
  <c r="KU15" i="7" a="1"/>
  <c r="KU15" i="7" s="1"/>
  <c r="KV15" i="7" a="1"/>
  <c r="KV15" i="7" s="1"/>
  <c r="KW15" i="7" a="1"/>
  <c r="KW15" i="7" s="1"/>
  <c r="KX15" i="7" a="1"/>
  <c r="KX15" i="7" s="1"/>
  <c r="KY15" i="7" a="1"/>
  <c r="KY15" i="7" s="1"/>
  <c r="KZ15" i="7" a="1"/>
  <c r="KZ15" i="7" s="1"/>
  <c r="LA15" i="7" a="1"/>
  <c r="LA15" i="7" s="1"/>
  <c r="LB15" i="7" a="1"/>
  <c r="LB15" i="7" s="1"/>
  <c r="LC15" i="7" a="1"/>
  <c r="LC15" i="7" s="1"/>
  <c r="LD15" i="7" a="1"/>
  <c r="LD15" i="7" s="1"/>
  <c r="LE15" i="7" a="1"/>
  <c r="LE15" i="7" s="1"/>
  <c r="LF15" i="7" a="1"/>
  <c r="LF15" i="7" s="1"/>
  <c r="LG15" i="7" a="1"/>
  <c r="LG15" i="7" s="1"/>
  <c r="LH15" i="7" a="1"/>
  <c r="LH15" i="7" s="1"/>
  <c r="LI15" i="7" a="1"/>
  <c r="LI15" i="7" s="1"/>
  <c r="LK15" i="7" a="1"/>
  <c r="LK15" i="7" s="1"/>
  <c r="LL15" i="7" a="1"/>
  <c r="LL15" i="7" s="1"/>
  <c r="LM15" i="7" a="1"/>
  <c r="LM15" i="7" s="1"/>
  <c r="LN15" i="7" a="1"/>
  <c r="LN15" i="7" s="1"/>
  <c r="LO15" i="7" a="1"/>
  <c r="LO15" i="7" s="1"/>
  <c r="LP15" i="7" a="1"/>
  <c r="LP15" i="7" s="1"/>
  <c r="LQ15" i="7" a="1"/>
  <c r="LQ15" i="7" s="1"/>
  <c r="LR15" i="7" a="1"/>
  <c r="LR15" i="7" s="1"/>
  <c r="LS15" i="7" a="1"/>
  <c r="LS15" i="7" s="1"/>
  <c r="LU15" i="7" a="1"/>
  <c r="LU15" i="7" s="1"/>
  <c r="LV15" i="7" a="1"/>
  <c r="LV15" i="7" s="1"/>
  <c r="LW15" i="7" a="1"/>
  <c r="LW15" i="7" s="1"/>
  <c r="LX15" i="7" a="1"/>
  <c r="LX15" i="7" s="1"/>
  <c r="LY15" i="7" a="1"/>
  <c r="LY15" i="7" s="1"/>
  <c r="LZ15" i="7" a="1"/>
  <c r="LZ15" i="7" s="1"/>
  <c r="MA15" i="7" a="1"/>
  <c r="MA15" i="7" s="1"/>
  <c r="MB15" i="7" a="1"/>
  <c r="MB15" i="7" s="1"/>
  <c r="MC15" i="7" a="1"/>
  <c r="MC15" i="7" s="1"/>
  <c r="MD15" i="7" a="1"/>
  <c r="MD15" i="7" s="1"/>
  <c r="ME15" i="7" a="1"/>
  <c r="ME15" i="7" s="1"/>
  <c r="MF15" i="7" a="1"/>
  <c r="MF15" i="7" s="1"/>
  <c r="MG15" i="7" a="1"/>
  <c r="MG15" i="7" s="1"/>
  <c r="MH15" i="7" a="1"/>
  <c r="MH15" i="7" s="1"/>
  <c r="MI15" i="7" a="1"/>
  <c r="MI15" i="7" s="1"/>
  <c r="MJ15" i="7" a="1"/>
  <c r="MJ15" i="7" s="1"/>
  <c r="MK15" i="7" a="1"/>
  <c r="MK15" i="7" s="1"/>
  <c r="ML15" i="7" a="1"/>
  <c r="ML15" i="7" s="1"/>
  <c r="MM15" i="7" a="1"/>
  <c r="MM15" i="7" s="1"/>
  <c r="MN15" i="7" a="1"/>
  <c r="MN15" i="7" s="1"/>
  <c r="MO15" i="7" a="1"/>
  <c r="MO15" i="7" s="1"/>
  <c r="MP15" i="7" a="1"/>
  <c r="MP15" i="7" s="1"/>
  <c r="MQ15" i="7" a="1"/>
  <c r="MQ15" i="7" s="1"/>
  <c r="MR15" i="7" a="1"/>
  <c r="MR15" i="7" s="1"/>
  <c r="MS15" i="7" a="1"/>
  <c r="MS15" i="7" s="1"/>
  <c r="MT15" i="7" a="1"/>
  <c r="MT15" i="7" s="1"/>
  <c r="MU15" i="7" a="1"/>
  <c r="MU15" i="7" s="1"/>
  <c r="MV15" i="7" a="1"/>
  <c r="MV15" i="7" s="1"/>
  <c r="MW15" i="7" a="1"/>
  <c r="MW15" i="7" s="1"/>
  <c r="MX15" i="7" a="1"/>
  <c r="MX15" i="7" s="1"/>
  <c r="MY15" i="7" a="1"/>
  <c r="MY15" i="7" s="1"/>
  <c r="MZ15" i="7" a="1"/>
  <c r="MZ15" i="7" s="1"/>
  <c r="NA15" i="7" a="1"/>
  <c r="NA15" i="7" s="1"/>
  <c r="NB15" i="7" a="1"/>
  <c r="NB15" i="7" s="1"/>
  <c r="NC15" i="7" a="1"/>
  <c r="NC15" i="7" s="1"/>
  <c r="ND15" i="7" a="1"/>
  <c r="ND15" i="7" s="1"/>
  <c r="NE15" i="7" a="1"/>
  <c r="NE15" i="7" s="1"/>
  <c r="NF15" i="7" a="1"/>
  <c r="NF15" i="7" s="1"/>
  <c r="NG15" i="7" a="1"/>
  <c r="NG15" i="7" s="1"/>
  <c r="NH15" i="7" a="1"/>
  <c r="NH15" i="7" s="1"/>
  <c r="NI15" i="7" a="1"/>
  <c r="NI15" i="7" s="1"/>
  <c r="NJ15" i="7" a="1"/>
  <c r="NJ15" i="7" s="1"/>
  <c r="NK15" i="7" a="1"/>
  <c r="NK15" i="7" s="1"/>
  <c r="NL15" i="7" a="1"/>
  <c r="NL15" i="7" s="1"/>
  <c r="NM15" i="7" a="1"/>
  <c r="NM15" i="7" s="1"/>
  <c r="NN15" i="7" a="1"/>
  <c r="NN15" i="7" s="1"/>
  <c r="NO15" i="7" a="1"/>
  <c r="NO15" i="7" s="1"/>
  <c r="NP15" i="7" a="1"/>
  <c r="NP15" i="7" s="1"/>
  <c r="NQ15" i="7" a="1"/>
  <c r="NQ15" i="7" s="1"/>
  <c r="NR15" i="7" a="1"/>
  <c r="NR15" i="7" s="1"/>
  <c r="NS15" i="7" a="1"/>
  <c r="NS15" i="7" s="1"/>
  <c r="NT15" i="7" a="1"/>
  <c r="NT15" i="7" s="1"/>
  <c r="NU15" i="7" a="1"/>
  <c r="NU15" i="7" s="1"/>
  <c r="NV15" i="7" a="1"/>
  <c r="NV15" i="7" s="1"/>
  <c r="NW15" i="7" a="1"/>
  <c r="NW15" i="7" s="1"/>
  <c r="NX15" i="7" a="1"/>
  <c r="NX15" i="7" s="1"/>
  <c r="NY15" i="7" a="1"/>
  <c r="NY15" i="7" s="1"/>
  <c r="NZ15" i="7" a="1"/>
  <c r="NZ15" i="7" s="1"/>
  <c r="OA15" i="7" a="1"/>
  <c r="OA15" i="7" s="1"/>
  <c r="OB15" i="7" a="1"/>
  <c r="OB15" i="7" s="1"/>
  <c r="OC15" i="7" a="1"/>
  <c r="OC15" i="7" s="1"/>
  <c r="OD15" i="7" a="1"/>
  <c r="OD15" i="7" s="1"/>
  <c r="OE15" i="7" a="1"/>
  <c r="OE15" i="7" s="1"/>
  <c r="OF15" i="7" a="1"/>
  <c r="OF15" i="7" s="1"/>
  <c r="OG15" i="7" a="1"/>
  <c r="OG15" i="7" s="1"/>
  <c r="OH15" i="7" a="1"/>
  <c r="OH15" i="7" s="1"/>
  <c r="OI15" i="7" a="1"/>
  <c r="OI15" i="7" s="1"/>
  <c r="OJ15" i="7" a="1"/>
  <c r="OJ15" i="7" s="1"/>
  <c r="OK15" i="7" a="1"/>
  <c r="OK15" i="7" s="1"/>
  <c r="OL15" i="7" a="1"/>
  <c r="OL15" i="7" s="1"/>
  <c r="OM15" i="7" a="1"/>
  <c r="OM15" i="7" s="1"/>
  <c r="ON15" i="7" a="1"/>
  <c r="ON15" i="7" s="1"/>
  <c r="OO15" i="7" a="1"/>
  <c r="OO15" i="7" s="1"/>
  <c r="OP15" i="7" a="1"/>
  <c r="OP15" i="7" s="1"/>
  <c r="OQ15" i="7" a="1"/>
  <c r="OQ15" i="7" s="1"/>
  <c r="OR15" i="7" a="1"/>
  <c r="OR15" i="7" s="1"/>
  <c r="OS15" i="7" a="1"/>
  <c r="OS15" i="7" s="1"/>
  <c r="OT15" i="7" a="1"/>
  <c r="OT15" i="7" s="1"/>
  <c r="OU15" i="7" a="1"/>
  <c r="OU15" i="7" s="1"/>
  <c r="OV15" i="7" a="1"/>
  <c r="OV15" i="7" s="1"/>
  <c r="OW15" i="7" a="1"/>
  <c r="OW15" i="7" s="1"/>
  <c r="OX15" i="7" a="1"/>
  <c r="OX15" i="7" s="1"/>
  <c r="OY15" i="7" a="1"/>
  <c r="OY15" i="7" s="1"/>
  <c r="OZ15" i="7" a="1"/>
  <c r="OZ15" i="7" s="1"/>
  <c r="PB15" i="7" a="1"/>
  <c r="PB15" i="7" s="1"/>
  <c r="PC15" i="7" a="1"/>
  <c r="PC15" i="7" s="1"/>
  <c r="PD15" i="7" a="1"/>
  <c r="PD15" i="7" s="1"/>
  <c r="PE15" i="7" a="1"/>
  <c r="PE15" i="7" s="1"/>
  <c r="PF15" i="7" a="1"/>
  <c r="PF15" i="7" s="1"/>
  <c r="PG15" i="7" a="1"/>
  <c r="PG15" i="7" s="1"/>
  <c r="PH15" i="7" a="1"/>
  <c r="PH15" i="7" s="1"/>
  <c r="PI15" i="7" a="1"/>
  <c r="PI15" i="7" s="1"/>
  <c r="PJ15" i="7" a="1"/>
  <c r="PJ15" i="7" s="1"/>
  <c r="PK15" i="7" a="1"/>
  <c r="PK15" i="7" s="1"/>
  <c r="PL15" i="7" a="1"/>
  <c r="PL15" i="7" s="1"/>
  <c r="PN15" i="7" a="1"/>
  <c r="PN15" i="7" s="1"/>
  <c r="PP15" i="7" a="1"/>
  <c r="PP15" i="7" s="1"/>
  <c r="PQ15" i="7" a="1"/>
  <c r="PQ15" i="7" s="1"/>
  <c r="PR15" i="7" a="1"/>
  <c r="PR15" i="7" s="1"/>
  <c r="PS15" i="7" a="1"/>
  <c r="PS15" i="7" s="1"/>
  <c r="PT15" i="7" a="1"/>
  <c r="PT15" i="7" s="1"/>
  <c r="PU15" i="7" a="1"/>
  <c r="PU15" i="7" s="1"/>
  <c r="PV15" i="7" a="1"/>
  <c r="PV15" i="7" s="1"/>
  <c r="PW15" i="7" a="1"/>
  <c r="PW15" i="7" s="1"/>
  <c r="PX15" i="7" a="1"/>
  <c r="PX15" i="7" s="1"/>
  <c r="PY15" i="7" a="1"/>
  <c r="PY15" i="7" s="1"/>
  <c r="PZ15" i="7" a="1"/>
  <c r="PZ15" i="7" s="1"/>
  <c r="QA15" i="7" a="1"/>
  <c r="QA15" i="7" s="1"/>
  <c r="QB15" i="7" a="1"/>
  <c r="QB15" i="7" s="1"/>
  <c r="QC15" i="7" a="1"/>
  <c r="QC15" i="7" s="1"/>
  <c r="QD15" i="7" a="1"/>
  <c r="QD15" i="7" s="1"/>
  <c r="QE15" i="7" a="1"/>
  <c r="QE15" i="7" s="1"/>
  <c r="QF15" i="7" a="1"/>
  <c r="QF15" i="7" s="1"/>
  <c r="QG15" i="7" a="1"/>
  <c r="QG15" i="7" s="1"/>
  <c r="QH15" i="7" a="1"/>
  <c r="QH15" i="7" s="1"/>
  <c r="QI15" i="7" a="1"/>
  <c r="QI15" i="7" s="1"/>
  <c r="QJ15" i="7" a="1"/>
  <c r="QJ15" i="7" s="1"/>
  <c r="QK15" i="7" a="1"/>
  <c r="QK15" i="7" s="1"/>
  <c r="QL15" i="7" a="1"/>
  <c r="QL15" i="7" s="1"/>
  <c r="QM15" i="7" a="1"/>
  <c r="QM15" i="7" s="1"/>
  <c r="QN15" i="7" a="1"/>
  <c r="QN15" i="7" s="1"/>
  <c r="QO15" i="7" a="1"/>
  <c r="QO15" i="7" s="1"/>
  <c r="QP15" i="7" a="1"/>
  <c r="QP15" i="7" s="1"/>
  <c r="QQ15" i="7" a="1"/>
  <c r="QQ15" i="7" s="1"/>
  <c r="QR15" i="7" a="1"/>
  <c r="QR15" i="7" s="1"/>
  <c r="QS15" i="7" a="1"/>
  <c r="QS15" i="7" s="1"/>
  <c r="QT15" i="7" a="1"/>
  <c r="QT15" i="7" s="1"/>
  <c r="QU15" i="7" a="1"/>
  <c r="QU15" i="7" s="1"/>
  <c r="QV15" i="7" a="1"/>
  <c r="QV15" i="7" s="1"/>
  <c r="QW15" i="7" a="1"/>
  <c r="QW15" i="7" s="1"/>
  <c r="QX15" i="7" a="1"/>
  <c r="QX15" i="7" s="1"/>
  <c r="QY15" i="7" a="1"/>
  <c r="QY15" i="7" s="1"/>
  <c r="QZ15" i="7" a="1"/>
  <c r="QZ15" i="7" s="1"/>
  <c r="RA15" i="7" a="1"/>
  <c r="RA15" i="7" s="1"/>
  <c r="RB15" i="7" a="1"/>
  <c r="RB15" i="7" s="1"/>
  <c r="RC15" i="7" a="1"/>
  <c r="RC15" i="7" s="1"/>
  <c r="RD15" i="7" a="1"/>
  <c r="RD15" i="7" s="1"/>
  <c r="RE15" i="7" a="1"/>
  <c r="RE15" i="7" s="1"/>
  <c r="RF15" i="7" a="1"/>
  <c r="RF15" i="7" s="1"/>
  <c r="RG15" i="7" a="1"/>
  <c r="RG15" i="7" s="1"/>
  <c r="RH15" i="7" a="1"/>
  <c r="RH15" i="7" s="1"/>
  <c r="RI15" i="7" a="1"/>
  <c r="RI15" i="7" s="1"/>
  <c r="RJ15" i="7" a="1"/>
  <c r="RJ15" i="7" s="1"/>
  <c r="RK15" i="7" a="1"/>
  <c r="RK15" i="7" s="1"/>
  <c r="RL15" i="7" a="1"/>
  <c r="RL15" i="7" s="1"/>
  <c r="RM15" i="7" a="1"/>
  <c r="RM15" i="7" s="1"/>
  <c r="RN15" i="7" a="1"/>
  <c r="RN15" i="7" s="1"/>
  <c r="RO15" i="7" a="1"/>
  <c r="RO15" i="7" s="1"/>
  <c r="RP15" i="7" a="1"/>
  <c r="RP15" i="7" s="1"/>
  <c r="RQ15" i="7" a="1"/>
  <c r="RQ15" i="7" s="1"/>
  <c r="RR15" i="7" a="1"/>
  <c r="RR15" i="7" s="1"/>
  <c r="RS15" i="7" a="1"/>
  <c r="RS15" i="7" s="1"/>
  <c r="RT15" i="7" a="1"/>
  <c r="RT15" i="7" s="1"/>
  <c r="RU15" i="7" a="1"/>
  <c r="RU15" i="7" s="1"/>
  <c r="RV15" i="7" a="1"/>
  <c r="RV15" i="7" s="1"/>
  <c r="RW15" i="7" a="1"/>
  <c r="RW15" i="7" s="1"/>
  <c r="RX15" i="7" a="1"/>
  <c r="RX15" i="7" s="1"/>
  <c r="RY15" i="7" a="1"/>
  <c r="RY15" i="7" s="1"/>
  <c r="RZ15" i="7" a="1"/>
  <c r="RZ15" i="7" s="1"/>
  <c r="SA15" i="7" a="1"/>
  <c r="SA15" i="7" s="1"/>
  <c r="SB15" i="7" a="1"/>
  <c r="SB15" i="7" s="1"/>
  <c r="SC15" i="7" a="1"/>
  <c r="SC15" i="7" s="1"/>
  <c r="SD15" i="7" a="1"/>
  <c r="SD15" i="7" s="1"/>
  <c r="SE15" i="7" a="1"/>
  <c r="SE15" i="7" s="1"/>
  <c r="SF15" i="7" a="1"/>
  <c r="SF15" i="7" s="1"/>
  <c r="SG15" i="7" a="1"/>
  <c r="SG15" i="7" s="1"/>
  <c r="SH15" i="7" a="1"/>
  <c r="SH15" i="7" s="1"/>
  <c r="SI15" i="7" a="1"/>
  <c r="SI15" i="7" s="1"/>
  <c r="SJ15" i="7" a="1"/>
  <c r="SJ15" i="7" s="1"/>
  <c r="SK15" i="7" a="1"/>
  <c r="SK15" i="7" s="1"/>
  <c r="SL15" i="7" a="1"/>
  <c r="SL15" i="7" s="1"/>
  <c r="SM15" i="7" a="1"/>
  <c r="SM15" i="7" s="1"/>
  <c r="SN15" i="7" a="1"/>
  <c r="SN15" i="7" s="1"/>
  <c r="SO15" i="7" a="1"/>
  <c r="SO15" i="7" s="1"/>
  <c r="SP15" i="7" a="1"/>
  <c r="SP15" i="7" s="1"/>
  <c r="SQ15" i="7" a="1"/>
  <c r="SQ15" i="7" s="1"/>
  <c r="SR15" i="7" a="1"/>
  <c r="SR15" i="7" s="1"/>
  <c r="SS15" i="7" a="1"/>
  <c r="SS15" i="7" s="1"/>
  <c r="ST15" i="7" a="1"/>
  <c r="ST15" i="7" s="1"/>
  <c r="SU15" i="7" a="1"/>
  <c r="SU15" i="7" s="1"/>
  <c r="SV15" i="7" a="1"/>
  <c r="SV15" i="7" s="1"/>
  <c r="SW15" i="7" a="1"/>
  <c r="SW15" i="7" s="1"/>
  <c r="SX15" i="7" a="1"/>
  <c r="SX15" i="7" s="1"/>
  <c r="SY15" i="7" a="1"/>
  <c r="SY15" i="7" s="1"/>
  <c r="SZ15" i="7" a="1"/>
  <c r="SZ15" i="7" s="1"/>
  <c r="TA15" i="7" a="1"/>
  <c r="TA15" i="7" s="1"/>
  <c r="TB15" i="7" a="1"/>
  <c r="TB15" i="7" s="1"/>
  <c r="TC15" i="7" a="1"/>
  <c r="TC15" i="7" s="1"/>
  <c r="TD15" i="7" a="1"/>
  <c r="TD15" i="7" s="1"/>
  <c r="TE15" i="7" a="1"/>
  <c r="TE15" i="7" s="1"/>
  <c r="TF15" i="7" a="1"/>
  <c r="TF15" i="7" s="1"/>
  <c r="TG15" i="7" a="1"/>
  <c r="TG15" i="7" s="1"/>
  <c r="TH15" i="7" a="1"/>
  <c r="TH15" i="7" s="1"/>
  <c r="TI15" i="7" a="1"/>
  <c r="TI15" i="7" s="1"/>
  <c r="TJ15" i="7" a="1"/>
  <c r="TJ15" i="7" s="1"/>
  <c r="TK15" i="7" a="1"/>
  <c r="TK15" i="7" s="1"/>
  <c r="TL15" i="7" a="1"/>
  <c r="TL15" i="7" s="1"/>
  <c r="TM15" i="7" a="1"/>
  <c r="TM15" i="7" s="1"/>
  <c r="TN15" i="7" a="1"/>
  <c r="TN15" i="7" s="1"/>
  <c r="TO15" i="7" a="1"/>
  <c r="TO15" i="7" s="1"/>
  <c r="TP15" i="7" a="1"/>
  <c r="TP15" i="7" s="1"/>
  <c r="TQ15" i="7" a="1"/>
  <c r="TQ15" i="7" s="1"/>
  <c r="TR15" i="7" a="1"/>
  <c r="TR15" i="7" s="1"/>
  <c r="TS15" i="7" a="1"/>
  <c r="TS15" i="7" s="1"/>
  <c r="TT15" i="7" a="1"/>
  <c r="TT15" i="7" s="1"/>
  <c r="TU15" i="7" a="1"/>
  <c r="TU15" i="7" s="1"/>
  <c r="TV15" i="7" a="1"/>
  <c r="TV15" i="7" s="1"/>
  <c r="TW15" i="7" a="1"/>
  <c r="TW15" i="7" s="1"/>
  <c r="TX15" i="7" a="1"/>
  <c r="TX15" i="7" s="1"/>
  <c r="TY15" i="7" a="1"/>
  <c r="TY15" i="7" s="1"/>
  <c r="TZ15" i="7" a="1"/>
  <c r="TZ15" i="7" s="1"/>
  <c r="UA15" i="7" a="1"/>
  <c r="UA15" i="7" s="1"/>
  <c r="UB15" i="7" a="1"/>
  <c r="UB15" i="7" s="1"/>
  <c r="UC15" i="7" a="1"/>
  <c r="UC15" i="7" s="1"/>
  <c r="UD15" i="7" a="1"/>
  <c r="UD15" i="7" s="1"/>
  <c r="UE15" i="7" a="1"/>
  <c r="UE15" i="7" s="1"/>
  <c r="UF15" i="7" a="1"/>
  <c r="UF15" i="7" s="1"/>
  <c r="UG15" i="7" a="1"/>
  <c r="UG15" i="7" s="1"/>
  <c r="UH15" i="7" a="1"/>
  <c r="UH15" i="7" s="1"/>
  <c r="UI15" i="7" a="1"/>
  <c r="UI15" i="7" s="1"/>
  <c r="UJ15" i="7" a="1"/>
  <c r="UJ15" i="7" s="1"/>
  <c r="UK15" i="7" a="1"/>
  <c r="UK15" i="7" s="1"/>
  <c r="UL15" i="7" a="1"/>
  <c r="UL15" i="7" s="1"/>
  <c r="UM15" i="7" a="1"/>
  <c r="UM15" i="7" s="1"/>
  <c r="UN15" i="7" a="1"/>
  <c r="UN15" i="7" s="1"/>
  <c r="UO15" i="7" a="1"/>
  <c r="UO15" i="7" s="1"/>
  <c r="UP15" i="7" a="1"/>
  <c r="UP15" i="7" s="1"/>
  <c r="UQ15" i="7" a="1"/>
  <c r="UQ15" i="7" s="1"/>
  <c r="UR15" i="7" a="1"/>
  <c r="UR15" i="7" s="1"/>
  <c r="US15" i="7" a="1"/>
  <c r="US15" i="7" s="1"/>
  <c r="UT15" i="7" a="1"/>
  <c r="UT15" i="7" s="1"/>
  <c r="UU15" i="7" a="1"/>
  <c r="UU15" i="7" s="1"/>
  <c r="UV15" i="7" a="1"/>
  <c r="UV15" i="7" s="1"/>
  <c r="UW15" i="7" a="1"/>
  <c r="UW15" i="7" s="1"/>
  <c r="UX15" i="7" a="1"/>
  <c r="UX15" i="7" s="1"/>
  <c r="UY15" i="7" a="1"/>
  <c r="UY15" i="7" s="1"/>
  <c r="UZ15" i="7" a="1"/>
  <c r="UZ15" i="7" s="1"/>
  <c r="VA15" i="7" a="1"/>
  <c r="VA15" i="7" s="1"/>
  <c r="VB15" i="7" a="1"/>
  <c r="VB15" i="7" s="1"/>
  <c r="VC15" i="7" a="1"/>
  <c r="VC15" i="7" s="1"/>
  <c r="VD15" i="7" a="1"/>
  <c r="VD15" i="7" s="1"/>
  <c r="VE15" i="7" a="1"/>
  <c r="VE15" i="7" s="1"/>
  <c r="VF15" i="7" a="1"/>
  <c r="VF15" i="7" s="1"/>
  <c r="VG15" i="7" a="1"/>
  <c r="VG15" i="7" s="1"/>
  <c r="VH15" i="7" a="1"/>
  <c r="VH15" i="7" s="1"/>
  <c r="VI15" i="7" a="1"/>
  <c r="VI15" i="7" s="1"/>
  <c r="VJ15" i="7" a="1"/>
  <c r="VJ15" i="7" s="1"/>
  <c r="VK15" i="7" a="1"/>
  <c r="VK15" i="7" s="1"/>
  <c r="VL15" i="7" a="1"/>
  <c r="VL15" i="7" s="1"/>
  <c r="VM15" i="7" a="1"/>
  <c r="VM15" i="7" s="1"/>
  <c r="VN15" i="7" a="1"/>
  <c r="VN15" i="7" s="1"/>
  <c r="VO15" i="7" a="1"/>
  <c r="VO15" i="7" s="1"/>
  <c r="VP15" i="7" a="1"/>
  <c r="VP15" i="7" s="1"/>
  <c r="VQ15" i="7" a="1"/>
  <c r="VQ15" i="7" s="1"/>
  <c r="VR15" i="7" a="1"/>
  <c r="VR15" i="7" s="1"/>
  <c r="VS15" i="7" a="1"/>
  <c r="VS15" i="7" s="1"/>
  <c r="VT15" i="7" a="1"/>
  <c r="VT15" i="7" s="1"/>
  <c r="VU15" i="7" a="1"/>
  <c r="VU15" i="7" s="1"/>
  <c r="VV15" i="7" a="1"/>
  <c r="VV15" i="7" s="1"/>
  <c r="VW15" i="7" a="1"/>
  <c r="VW15" i="7" s="1"/>
  <c r="VX15" i="7" a="1"/>
  <c r="VX15" i="7" s="1"/>
  <c r="VY15" i="7" a="1"/>
  <c r="VY15" i="7" s="1"/>
  <c r="VZ15" i="7" a="1"/>
  <c r="VZ15" i="7" s="1"/>
  <c r="WA15" i="7" a="1"/>
  <c r="WA15" i="7" s="1"/>
  <c r="WB15" i="7" a="1"/>
  <c r="WB15" i="7" s="1"/>
  <c r="WC15" i="7" a="1"/>
  <c r="WC15" i="7" s="1"/>
  <c r="WD15" i="7" a="1"/>
  <c r="WD15" i="7" s="1"/>
  <c r="WE15" i="7" a="1"/>
  <c r="WE15" i="7" s="1"/>
  <c r="WF15" i="7" a="1"/>
  <c r="WF15" i="7" s="1"/>
  <c r="WG15" i="7" a="1"/>
  <c r="WG15" i="7" s="1"/>
  <c r="WH15" i="7" a="1"/>
  <c r="WH15" i="7" s="1"/>
  <c r="WI15" i="7" a="1"/>
  <c r="WI15" i="7" s="1"/>
  <c r="WJ15" i="7" a="1"/>
  <c r="WJ15" i="7" s="1"/>
  <c r="WK15" i="7" a="1"/>
  <c r="WK15" i="7" s="1"/>
  <c r="WL15" i="7" a="1"/>
  <c r="WL15" i="7" s="1"/>
  <c r="WM15" i="7" a="1"/>
  <c r="WM15" i="7" s="1"/>
  <c r="WN15" i="7" a="1"/>
  <c r="WN15" i="7" s="1"/>
  <c r="WO15" i="7" a="1"/>
  <c r="WO15" i="7" s="1"/>
  <c r="WP15" i="7" a="1"/>
  <c r="WP15" i="7" s="1"/>
  <c r="WQ15" i="7" a="1"/>
  <c r="WQ15" i="7" s="1"/>
  <c r="WR15" i="7" a="1"/>
  <c r="WR15" i="7" s="1"/>
  <c r="WS15" i="7" a="1"/>
  <c r="WS15" i="7" s="1"/>
  <c r="WT15" i="7" a="1"/>
  <c r="WT15" i="7" s="1"/>
  <c r="WU15" i="7" a="1"/>
  <c r="WU15" i="7" s="1"/>
  <c r="WV15" i="7" a="1"/>
  <c r="WV15" i="7" s="1"/>
  <c r="WW15" i="7" a="1"/>
  <c r="WW15" i="7" s="1"/>
  <c r="WX15" i="7" a="1"/>
  <c r="WX15" i="7" s="1"/>
  <c r="WY15" i="7" a="1"/>
  <c r="WY15" i="7" s="1"/>
  <c r="WZ15" i="7" a="1"/>
  <c r="WZ15" i="7" s="1"/>
  <c r="XA15" i="7" a="1"/>
  <c r="XA15" i="7" s="1"/>
  <c r="XB15" i="7" a="1"/>
  <c r="XB15" i="7" s="1"/>
  <c r="XC15" i="7" a="1"/>
  <c r="XC15" i="7" s="1"/>
  <c r="XD15" i="7" a="1"/>
  <c r="XD15" i="7" s="1"/>
  <c r="XE15" i="7" a="1"/>
  <c r="XE15" i="7" s="1"/>
  <c r="XF15" i="7" a="1"/>
  <c r="XF15" i="7" s="1"/>
  <c r="XG15" i="7" a="1"/>
  <c r="XG15" i="7" s="1"/>
  <c r="XH15" i="7" a="1"/>
  <c r="XH15" i="7" s="1"/>
  <c r="XI15" i="7" a="1"/>
  <c r="XI15" i="7" s="1"/>
  <c r="XJ15" i="7" a="1"/>
  <c r="XJ15" i="7" s="1"/>
  <c r="XK15" i="7" a="1"/>
  <c r="XK15" i="7" s="1"/>
  <c r="XL15" i="7" a="1"/>
  <c r="XL15" i="7" s="1"/>
  <c r="XM15" i="7" a="1"/>
  <c r="XM15" i="7" s="1"/>
  <c r="XN15" i="7" a="1"/>
  <c r="XN15" i="7" s="1"/>
  <c r="XO15" i="7" a="1"/>
  <c r="XO15" i="7" s="1"/>
  <c r="XP15" i="7" a="1"/>
  <c r="XP15" i="7" s="1"/>
  <c r="XQ15" i="7" a="1"/>
  <c r="XQ15" i="7" s="1"/>
  <c r="XR15" i="7" a="1"/>
  <c r="XR15" i="7" s="1"/>
  <c r="XS15" i="7" a="1"/>
  <c r="XS15" i="7" s="1"/>
  <c r="XT15" i="7" a="1"/>
  <c r="XT15" i="7" s="1"/>
  <c r="XU15" i="7" a="1"/>
  <c r="XU15" i="7" s="1"/>
  <c r="XV15" i="7" a="1"/>
  <c r="XV15" i="7" s="1"/>
  <c r="XW15" i="7" a="1"/>
  <c r="XW15" i="7" s="1"/>
  <c r="XX15" i="7" a="1"/>
  <c r="XX15" i="7" s="1"/>
  <c r="XY15" i="7" a="1"/>
  <c r="XY15" i="7" s="1"/>
  <c r="XZ15" i="7" a="1"/>
  <c r="XZ15" i="7" s="1"/>
  <c r="YA15" i="7" a="1"/>
  <c r="YA15" i="7" s="1"/>
  <c r="YB15" i="7" a="1"/>
  <c r="YB15" i="7" s="1"/>
  <c r="YC15" i="7" a="1"/>
  <c r="YC15" i="7" s="1"/>
  <c r="YD15" i="7" a="1"/>
  <c r="YD15" i="7" s="1"/>
  <c r="YE15" i="7" a="1"/>
  <c r="YE15" i="7" s="1"/>
  <c r="YF15" i="7" a="1"/>
  <c r="YF15" i="7" s="1"/>
  <c r="YG15" i="7" a="1"/>
  <c r="YG15" i="7" s="1"/>
  <c r="YH15" i="7" a="1"/>
  <c r="YH15" i="7" s="1"/>
  <c r="YI15" i="7" a="1"/>
  <c r="YI15" i="7" s="1"/>
  <c r="YJ15" i="7" a="1"/>
  <c r="YJ15" i="7" s="1"/>
  <c r="YK15" i="7" a="1"/>
  <c r="YK15" i="7" s="1"/>
  <c r="YL15" i="7" a="1"/>
  <c r="YL15" i="7" s="1"/>
  <c r="YM15" i="7" a="1"/>
  <c r="YM15" i="7" s="1"/>
  <c r="YN15" i="7" a="1"/>
  <c r="YN15" i="7" s="1"/>
  <c r="YO15" i="7" a="1"/>
  <c r="YO15" i="7" s="1"/>
  <c r="YP15" i="7" a="1"/>
  <c r="YP15" i="7" s="1"/>
  <c r="YQ15" i="7" a="1"/>
  <c r="YQ15" i="7" s="1"/>
  <c r="YR15" i="7" a="1"/>
  <c r="YR15" i="7" s="1"/>
  <c r="YS15" i="7" a="1"/>
  <c r="YS15" i="7" s="1"/>
  <c r="YT15" i="7" a="1"/>
  <c r="YT15" i="7" s="1"/>
  <c r="YU15" i="7" a="1"/>
  <c r="YU15" i="7" s="1"/>
  <c r="YV15" i="7" a="1"/>
  <c r="YV15" i="7" s="1"/>
  <c r="YW15" i="7" a="1"/>
  <c r="YW15" i="7" s="1"/>
  <c r="YX15" i="7" a="1"/>
  <c r="YX15" i="7" s="1"/>
  <c r="YY15" i="7" a="1"/>
  <c r="YY15" i="7" s="1"/>
  <c r="YZ15" i="7" a="1"/>
  <c r="YZ15" i="7" s="1"/>
  <c r="ZA15" i="7" a="1"/>
  <c r="ZA15" i="7" s="1"/>
  <c r="ZB15" i="7" a="1"/>
  <c r="ZB15" i="7" s="1"/>
  <c r="ZC15" i="7" a="1"/>
  <c r="ZC15" i="7" s="1"/>
  <c r="ZD15" i="7" a="1"/>
  <c r="ZD15" i="7" s="1"/>
  <c r="ZE15" i="7" a="1"/>
  <c r="ZE15" i="7" s="1"/>
  <c r="ZF15" i="7" a="1"/>
  <c r="ZF15" i="7" s="1"/>
  <c r="ZG15" i="7" a="1"/>
  <c r="ZG15" i="7" s="1"/>
  <c r="ZH15" i="7" a="1"/>
  <c r="ZH15" i="7" s="1"/>
  <c r="ZI15" i="7" a="1"/>
  <c r="ZI15" i="7" s="1"/>
  <c r="ZJ15" i="7" a="1"/>
  <c r="ZJ15" i="7" s="1"/>
  <c r="ZK15" i="7" a="1"/>
  <c r="ZK15" i="7" s="1"/>
  <c r="ZL15" i="7" a="1"/>
  <c r="ZL15" i="7" s="1"/>
  <c r="ZM15" i="7" a="1"/>
  <c r="ZM15" i="7" s="1"/>
  <c r="ZN15" i="7" a="1"/>
  <c r="ZN15" i="7" s="1"/>
  <c r="ZO15" i="7" a="1"/>
  <c r="ZO15" i="7" s="1"/>
  <c r="ZP15" i="7" a="1"/>
  <c r="ZP15" i="7" s="1"/>
  <c r="ZQ15" i="7" a="1"/>
  <c r="ZQ15" i="7" s="1"/>
  <c r="ZR15" i="7" a="1"/>
  <c r="ZR15" i="7" s="1"/>
  <c r="ZS15" i="7" a="1"/>
  <c r="ZS15" i="7" s="1"/>
  <c r="ZT15" i="7" a="1"/>
  <c r="ZT15" i="7" s="1"/>
  <c r="ZU15" i="7" a="1"/>
  <c r="ZU15" i="7" s="1"/>
  <c r="ZV15" i="7" a="1"/>
  <c r="ZV15" i="7" s="1"/>
  <c r="ZW15" i="7" a="1"/>
  <c r="ZW15" i="7" s="1"/>
  <c r="ZX15" i="7" a="1"/>
  <c r="ZX15" i="7" s="1"/>
  <c r="ZY15" i="7" a="1"/>
  <c r="ZY15" i="7" s="1"/>
  <c r="ZZ15" i="7" a="1"/>
  <c r="ZZ15" i="7" s="1"/>
  <c r="AAA15" i="7" a="1"/>
  <c r="AAA15" i="7" s="1"/>
  <c r="AAB15" i="7" a="1"/>
  <c r="AAB15" i="7" s="1"/>
  <c r="AAC15" i="7" a="1"/>
  <c r="AAC15" i="7" s="1"/>
  <c r="AAD15" i="7" a="1"/>
  <c r="AAD15" i="7" s="1"/>
  <c r="AAE15" i="7" a="1"/>
  <c r="AAE15" i="7" s="1"/>
  <c r="AAF15" i="7" a="1"/>
  <c r="AAF15" i="7" s="1"/>
  <c r="AAG15" i="7" a="1"/>
  <c r="AAG15" i="7" s="1"/>
  <c r="AAH15" i="7" a="1"/>
  <c r="AAH15" i="7" s="1"/>
  <c r="AAI15" i="7" a="1"/>
  <c r="AAI15" i="7" s="1"/>
  <c r="AAJ15" i="7" a="1"/>
  <c r="AAJ15" i="7" s="1"/>
  <c r="AAK15" i="7" a="1"/>
  <c r="AAK15" i="7" s="1"/>
  <c r="AAL15" i="7" a="1"/>
  <c r="AAL15" i="7" s="1"/>
  <c r="AAM15" i="7" a="1"/>
  <c r="AAM15" i="7" s="1"/>
  <c r="AAN15" i="7" a="1"/>
  <c r="AAN15" i="7" s="1"/>
  <c r="AAO15" i="7" a="1"/>
  <c r="AAO15" i="7" s="1"/>
  <c r="AAP15" i="7" a="1"/>
  <c r="AAP15" i="7" s="1"/>
  <c r="AAQ15" i="7" a="1"/>
  <c r="AAQ15" i="7" s="1"/>
  <c r="AAR15" i="7" a="1"/>
  <c r="AAR15" i="7" s="1"/>
  <c r="AAS15" i="7" a="1"/>
  <c r="AAS15" i="7" s="1"/>
  <c r="AAT15" i="7" a="1"/>
  <c r="AAT15" i="7" s="1"/>
  <c r="AAU15" i="7" a="1"/>
  <c r="AAU15" i="7" s="1"/>
  <c r="AAV15" i="7" a="1"/>
  <c r="AAV15" i="7" s="1"/>
  <c r="AAW15" i="7" a="1"/>
  <c r="AAW15" i="7" s="1"/>
  <c r="AAX15" i="7" a="1"/>
  <c r="AAX15" i="7" s="1"/>
  <c r="AAY15" i="7" a="1"/>
  <c r="AAY15" i="7" s="1"/>
  <c r="AAZ15" i="7" a="1"/>
  <c r="AAZ15" i="7" s="1"/>
  <c r="ABA15" i="7" a="1"/>
  <c r="ABA15" i="7" s="1"/>
  <c r="ABB15" i="7" a="1"/>
  <c r="ABB15" i="7" s="1"/>
  <c r="ABC15" i="7" a="1"/>
  <c r="ABC15" i="7" s="1"/>
  <c r="ABD15" i="7" a="1"/>
  <c r="ABD15" i="7" s="1"/>
  <c r="ABE15" i="7" a="1"/>
  <c r="ABE15" i="7" s="1"/>
  <c r="ABF15" i="7" a="1"/>
  <c r="ABF15" i="7" s="1"/>
  <c r="ABG15" i="7" a="1"/>
  <c r="ABG15" i="7" s="1"/>
  <c r="ABH15" i="7" a="1"/>
  <c r="ABH15" i="7" s="1"/>
  <c r="ABI15" i="7" a="1"/>
  <c r="ABI15" i="7" s="1"/>
  <c r="ABJ15" i="7" a="1"/>
  <c r="ABJ15" i="7" s="1"/>
  <c r="ABK15" i="7" a="1"/>
  <c r="ABK15" i="7" s="1"/>
  <c r="ABL15" i="7" a="1"/>
  <c r="ABL15" i="7" s="1"/>
  <c r="ABM15" i="7" a="1"/>
  <c r="ABM15" i="7" s="1"/>
  <c r="ABN15" i="7" a="1"/>
  <c r="ABN15" i="7" s="1"/>
  <c r="ABO15" i="7" a="1"/>
  <c r="ABO15" i="7" s="1"/>
  <c r="ABP15" i="7" a="1"/>
  <c r="ABP15" i="7" s="1"/>
  <c r="ABQ15" i="7" a="1"/>
  <c r="ABQ15" i="7" s="1"/>
  <c r="ABR15" i="7" a="1"/>
  <c r="ABR15" i="7" s="1"/>
  <c r="ABS15" i="7" a="1"/>
  <c r="ABS15" i="7" s="1"/>
  <c r="ABT15" i="7" a="1"/>
  <c r="ABT15" i="7" s="1"/>
  <c r="ABU15" i="7" a="1"/>
  <c r="ABU15" i="7" s="1"/>
  <c r="ABV15" i="7" a="1"/>
  <c r="ABV15" i="7" s="1"/>
  <c r="ABW15" i="7" a="1"/>
  <c r="ABW15" i="7" s="1"/>
  <c r="ABX15" i="7" a="1"/>
  <c r="ABX15" i="7" s="1"/>
  <c r="ABY15" i="7" a="1"/>
  <c r="ABY15" i="7" s="1"/>
  <c r="ABZ15" i="7" a="1"/>
  <c r="ABZ15" i="7" s="1"/>
  <c r="ACA15" i="7" a="1"/>
  <c r="ACA15" i="7" s="1"/>
  <c r="ACB15" i="7" a="1"/>
  <c r="ACB15" i="7" s="1"/>
  <c r="ACC15" i="7" a="1"/>
  <c r="ACC15" i="7" s="1"/>
  <c r="ACD15" i="7" a="1"/>
  <c r="ACD15" i="7" s="1"/>
  <c r="ACE15" i="7" a="1"/>
  <c r="ACE15" i="7" s="1"/>
  <c r="ACF15" i="7" a="1"/>
  <c r="ACF15" i="7" s="1"/>
  <c r="ACG15" i="7" a="1"/>
  <c r="ACG15" i="7" s="1"/>
  <c r="ACH15" i="7" a="1"/>
  <c r="ACH15" i="7" s="1"/>
  <c r="ACI15" i="7" a="1"/>
  <c r="ACI15" i="7" s="1"/>
  <c r="ACJ15" i="7" a="1"/>
  <c r="ACJ15" i="7" s="1"/>
  <c r="ACK15" i="7" a="1"/>
  <c r="ACK15" i="7" s="1"/>
  <c r="ACL15" i="7" a="1"/>
  <c r="ACL15" i="7" s="1"/>
  <c r="ACM15" i="7" a="1"/>
  <c r="ACM15" i="7" s="1"/>
  <c r="ACN15" i="7" a="1"/>
  <c r="ACN15" i="7" s="1"/>
  <c r="ACO15" i="7" a="1"/>
  <c r="ACO15" i="7" s="1"/>
  <c r="ACP15" i="7" a="1"/>
  <c r="ACP15" i="7" s="1"/>
  <c r="ACQ15" i="7" a="1"/>
  <c r="ACQ15" i="7" s="1"/>
  <c r="ACR15" i="7" a="1"/>
  <c r="ACR15" i="7" s="1"/>
  <c r="ACS15" i="7" a="1"/>
  <c r="ACS15" i="7" s="1"/>
  <c r="ACT15" i="7" a="1"/>
  <c r="ACT15" i="7" s="1"/>
  <c r="ACU15" i="7" a="1"/>
  <c r="ACU15" i="7" s="1"/>
  <c r="ACV15" i="7" a="1"/>
  <c r="ACV15" i="7" s="1"/>
  <c r="ACW15" i="7" a="1"/>
  <c r="ACW15" i="7" s="1"/>
  <c r="ACX15" i="7" a="1"/>
  <c r="ACX15" i="7" s="1"/>
  <c r="ACY15" i="7" a="1"/>
  <c r="ACY15" i="7" s="1"/>
  <c r="ACZ15" i="7" a="1"/>
  <c r="ACZ15" i="7" s="1"/>
  <c r="ADA15" i="7" a="1"/>
  <c r="ADA15" i="7" s="1"/>
  <c r="ADB15" i="7" a="1"/>
  <c r="ADB15" i="7" s="1"/>
  <c r="ADC15" i="7" a="1"/>
  <c r="ADC15" i="7" s="1"/>
  <c r="ADD15" i="7" a="1"/>
  <c r="ADD15" i="7" s="1"/>
  <c r="ADE15" i="7" a="1"/>
  <c r="ADE15" i="7" s="1"/>
  <c r="ADF15" i="7" a="1"/>
  <c r="ADF15" i="7" s="1"/>
  <c r="ADG15" i="7" a="1"/>
  <c r="ADG15" i="7" s="1"/>
  <c r="ADH15" i="7" a="1"/>
  <c r="ADH15" i="7" s="1"/>
  <c r="ADI15" i="7" a="1"/>
  <c r="ADI15" i="7" s="1"/>
  <c r="ADJ15" i="7" a="1"/>
  <c r="ADJ15" i="7" s="1"/>
  <c r="ADK15" i="7" a="1"/>
  <c r="ADK15" i="7" s="1"/>
  <c r="ADL15" i="7" a="1"/>
  <c r="ADL15" i="7" s="1"/>
  <c r="ADM15" i="7" a="1"/>
  <c r="ADM15" i="7" s="1"/>
  <c r="ADN15" i="7" a="1"/>
  <c r="ADN15" i="7" s="1"/>
  <c r="ADO15" i="7" a="1"/>
  <c r="ADO15" i="7" s="1"/>
  <c r="ADP15" i="7" a="1"/>
  <c r="ADP15" i="7" s="1"/>
  <c r="ADQ15" i="7" a="1"/>
  <c r="ADQ15" i="7" s="1"/>
  <c r="ADR15" i="7" a="1"/>
  <c r="ADR15" i="7" s="1"/>
  <c r="ADS15" i="7" a="1"/>
  <c r="ADS15" i="7" s="1"/>
  <c r="ADT15" i="7" a="1"/>
  <c r="ADT15" i="7" s="1"/>
  <c r="ADU15" i="7" a="1"/>
  <c r="ADU15" i="7" s="1"/>
  <c r="ADV15" i="7" a="1"/>
  <c r="ADV15" i="7" s="1"/>
  <c r="ADW15" i="7" a="1"/>
  <c r="ADW15" i="7" s="1"/>
  <c r="ADX15" i="7" a="1"/>
  <c r="ADX15" i="7" s="1"/>
  <c r="ADY15" i="7" a="1"/>
  <c r="ADY15" i="7" s="1"/>
  <c r="IL17" i="7"/>
  <c r="IM17" i="7"/>
  <c r="IN17" i="7"/>
  <c r="IO17" i="7"/>
  <c r="IP17" i="7"/>
  <c r="IQ17" i="7"/>
  <c r="IR17" i="7"/>
  <c r="IS17" i="7"/>
  <c r="IT17" i="7"/>
  <c r="IU17" i="7"/>
  <c r="IV17" i="7"/>
  <c r="IW17" i="7"/>
  <c r="IX17" i="7"/>
  <c r="IY17" i="7"/>
  <c r="IZ17" i="7"/>
  <c r="JA17" i="7"/>
  <c r="JB17" i="7"/>
  <c r="JC17" i="7"/>
  <c r="JD17" i="7"/>
  <c r="JE17" i="7"/>
  <c r="JF17" i="7"/>
  <c r="JG17" i="7"/>
  <c r="JH17" i="7"/>
  <c r="JI17" i="7"/>
  <c r="JJ17" i="7"/>
  <c r="JK17" i="7"/>
  <c r="JL17" i="7"/>
  <c r="JM17" i="7"/>
  <c r="JN17" i="7"/>
  <c r="JO17" i="7"/>
  <c r="JP17" i="7"/>
  <c r="JQ17" i="7"/>
  <c r="JR17" i="7"/>
  <c r="JS17" i="7"/>
  <c r="JT17" i="7"/>
  <c r="JU17" i="7"/>
  <c r="JV17" i="7"/>
  <c r="JW17" i="7"/>
  <c r="JX17" i="7"/>
  <c r="JY17" i="7"/>
  <c r="JZ17" i="7"/>
  <c r="KA17" i="7"/>
  <c r="KB17" i="7"/>
  <c r="KC17" i="7"/>
  <c r="KD17" i="7"/>
  <c r="KE17" i="7"/>
  <c r="KF17" i="7"/>
  <c r="KG17" i="7"/>
  <c r="KH17" i="7"/>
  <c r="KI17" i="7"/>
  <c r="KJ17" i="7"/>
  <c r="KK17" i="7"/>
  <c r="KL17" i="7"/>
  <c r="KM17" i="7"/>
  <c r="KN17" i="7"/>
  <c r="KO17" i="7"/>
  <c r="KP17" i="7"/>
  <c r="KQ17" i="7"/>
  <c r="KR17" i="7"/>
  <c r="KS17" i="7"/>
  <c r="KT17" i="7"/>
  <c r="KU17" i="7"/>
  <c r="KV17" i="7"/>
  <c r="KW17" i="7"/>
  <c r="KX17" i="7"/>
  <c r="KY17" i="7"/>
  <c r="KZ17" i="7"/>
  <c r="LA17" i="7"/>
  <c r="LB17" i="7"/>
  <c r="LC17" i="7"/>
  <c r="LD17" i="7"/>
  <c r="LE17" i="7"/>
  <c r="LF17" i="7"/>
  <c r="LG17" i="7"/>
  <c r="LH17" i="7"/>
  <c r="LI17" i="7"/>
  <c r="LJ17" i="7"/>
  <c r="LK17" i="7"/>
  <c r="LL17" i="7"/>
  <c r="LM17" i="7"/>
  <c r="LN17" i="7"/>
  <c r="LO17" i="7"/>
  <c r="LP17" i="7"/>
  <c r="LQ17" i="7"/>
  <c r="LR17" i="7"/>
  <c r="LS17" i="7"/>
  <c r="LT17" i="7"/>
  <c r="LU17" i="7"/>
  <c r="LV17" i="7"/>
  <c r="LW17" i="7"/>
  <c r="LX17" i="7"/>
  <c r="LY17" i="7"/>
  <c r="LZ17" i="7"/>
  <c r="MA17" i="7"/>
  <c r="MB17" i="7"/>
  <c r="MC17" i="7"/>
  <c r="MD17" i="7"/>
  <c r="ME17" i="7"/>
  <c r="MF17" i="7"/>
  <c r="MG17" i="7"/>
  <c r="MH17" i="7"/>
  <c r="MI17" i="7"/>
  <c r="MJ17" i="7"/>
  <c r="MK17" i="7"/>
  <c r="ML17" i="7"/>
  <c r="MM17" i="7"/>
  <c r="MN17" i="7"/>
  <c r="MO17" i="7"/>
  <c r="MP17" i="7"/>
  <c r="MQ17" i="7"/>
  <c r="MR17" i="7"/>
  <c r="MS17" i="7"/>
  <c r="MT17" i="7"/>
  <c r="MU17" i="7"/>
  <c r="MV17" i="7"/>
  <c r="MW17" i="7"/>
  <c r="MX17" i="7"/>
  <c r="MY17" i="7"/>
  <c r="MZ17" i="7"/>
  <c r="NA17" i="7"/>
  <c r="NB17" i="7"/>
  <c r="NC17" i="7"/>
  <c r="ND17" i="7"/>
  <c r="NE17" i="7"/>
  <c r="NF17" i="7"/>
  <c r="NG17" i="7"/>
  <c r="NH17" i="7"/>
  <c r="NI17" i="7"/>
  <c r="NJ17" i="7"/>
  <c r="NK17" i="7"/>
  <c r="NL17" i="7"/>
  <c r="NM17" i="7"/>
  <c r="NN17" i="7"/>
  <c r="NO17" i="7"/>
  <c r="NP17" i="7"/>
  <c r="NQ17" i="7"/>
  <c r="NR17" i="7"/>
  <c r="NS17" i="7"/>
  <c r="NT17" i="7"/>
  <c r="NU17" i="7"/>
  <c r="NV17" i="7"/>
  <c r="NW17" i="7"/>
  <c r="NX17" i="7"/>
  <c r="NY17" i="7"/>
  <c r="NZ17" i="7"/>
  <c r="OA17" i="7"/>
  <c r="OB17" i="7"/>
  <c r="OC17" i="7"/>
  <c r="OD17" i="7"/>
  <c r="OE17" i="7"/>
  <c r="OF17" i="7"/>
  <c r="OG17" i="7"/>
  <c r="OH17" i="7"/>
  <c r="OI17" i="7"/>
  <c r="OJ17" i="7"/>
  <c r="OK17" i="7"/>
  <c r="OL17" i="7"/>
  <c r="OM17" i="7"/>
  <c r="ON17" i="7"/>
  <c r="OO17" i="7"/>
  <c r="OP17" i="7"/>
  <c r="OQ17" i="7"/>
  <c r="OR17" i="7"/>
  <c r="OS17" i="7"/>
  <c r="OT17" i="7"/>
  <c r="OU17" i="7"/>
  <c r="OV17" i="7"/>
  <c r="OW17" i="7"/>
  <c r="OX17" i="7"/>
  <c r="OY17" i="7"/>
  <c r="OZ17" i="7"/>
  <c r="PA17" i="7"/>
  <c r="PB17" i="7"/>
  <c r="PC17" i="7"/>
  <c r="PD17" i="7"/>
  <c r="PE17" i="7"/>
  <c r="PF17" i="7"/>
  <c r="PG17" i="7"/>
  <c r="PH17" i="7"/>
  <c r="PI17" i="7"/>
  <c r="PJ17" i="7"/>
  <c r="PK17" i="7"/>
  <c r="PL17" i="7"/>
  <c r="PM17" i="7"/>
  <c r="PN17" i="7"/>
  <c r="PO17" i="7"/>
  <c r="PP17" i="7"/>
  <c r="PQ17" i="7"/>
  <c r="PR17" i="7"/>
  <c r="PS17" i="7"/>
  <c r="PT17" i="7"/>
  <c r="PU17" i="7"/>
  <c r="PV17" i="7"/>
  <c r="PW17" i="7"/>
  <c r="PX17" i="7"/>
  <c r="PY17" i="7"/>
  <c r="PZ17" i="7"/>
  <c r="QA17" i="7"/>
  <c r="QB17" i="7"/>
  <c r="QC17" i="7"/>
  <c r="QD17" i="7"/>
  <c r="QE17" i="7"/>
  <c r="QF17" i="7"/>
  <c r="QG17" i="7"/>
  <c r="QH17" i="7"/>
  <c r="QI17" i="7"/>
  <c r="QJ17" i="7"/>
  <c r="QK17" i="7"/>
  <c r="QL17" i="7"/>
  <c r="QM17" i="7"/>
  <c r="QN17" i="7"/>
  <c r="QO17" i="7"/>
  <c r="QP17" i="7"/>
  <c r="QQ17" i="7"/>
  <c r="QR17" i="7"/>
  <c r="QS17" i="7"/>
  <c r="QT17" i="7"/>
  <c r="QU17" i="7"/>
  <c r="QV17" i="7"/>
  <c r="QW17" i="7"/>
  <c r="QX17" i="7"/>
  <c r="QY17" i="7"/>
  <c r="QZ17" i="7"/>
  <c r="RA17" i="7"/>
  <c r="RB17" i="7"/>
  <c r="RC17" i="7"/>
  <c r="RD17" i="7"/>
  <c r="RE17" i="7"/>
  <c r="RF17" i="7"/>
  <c r="RG17" i="7"/>
  <c r="RH17" i="7"/>
  <c r="RI17" i="7"/>
  <c r="RJ17" i="7"/>
  <c r="RK17" i="7"/>
  <c r="RL17" i="7"/>
  <c r="RM17" i="7"/>
  <c r="RN17" i="7"/>
  <c r="RO17" i="7"/>
  <c r="RP17" i="7"/>
  <c r="RQ17" i="7"/>
  <c r="RR17" i="7"/>
  <c r="RS17" i="7"/>
  <c r="RT17" i="7"/>
  <c r="RU17" i="7"/>
  <c r="RV17" i="7"/>
  <c r="RW17" i="7"/>
  <c r="RX17" i="7"/>
  <c r="RY17" i="7"/>
  <c r="RZ17" i="7"/>
  <c r="SA17" i="7"/>
  <c r="SB17" i="7"/>
  <c r="SC17" i="7"/>
  <c r="SD17" i="7"/>
  <c r="SE17" i="7"/>
  <c r="SF17" i="7"/>
  <c r="SG17" i="7"/>
  <c r="SH17" i="7"/>
  <c r="SI17" i="7"/>
  <c r="SJ17" i="7"/>
  <c r="SK17" i="7"/>
  <c r="SL17" i="7"/>
  <c r="SM17" i="7"/>
  <c r="SN17" i="7"/>
  <c r="SO17" i="7"/>
  <c r="SP17" i="7"/>
  <c r="SQ17" i="7"/>
  <c r="SR17" i="7"/>
  <c r="SS17" i="7"/>
  <c r="ST17" i="7"/>
  <c r="SU17" i="7"/>
  <c r="SV17" i="7"/>
  <c r="SW17" i="7"/>
  <c r="SX17" i="7"/>
  <c r="SY17" i="7"/>
  <c r="SZ17" i="7"/>
  <c r="TA17" i="7"/>
  <c r="TB17" i="7"/>
  <c r="TC17" i="7"/>
  <c r="TD17" i="7"/>
  <c r="TE17" i="7"/>
  <c r="TF17" i="7"/>
  <c r="TG17" i="7"/>
  <c r="TH17" i="7"/>
  <c r="TI17" i="7"/>
  <c r="TJ17" i="7"/>
  <c r="TK17" i="7"/>
  <c r="TL17" i="7"/>
  <c r="TM17" i="7"/>
  <c r="TN17" i="7"/>
  <c r="TO17" i="7"/>
  <c r="TP17" i="7"/>
  <c r="TQ17" i="7"/>
  <c r="TR17" i="7"/>
  <c r="TS17" i="7"/>
  <c r="TT17" i="7"/>
  <c r="TU17" i="7"/>
  <c r="TV17" i="7"/>
  <c r="TW17" i="7"/>
  <c r="TX17" i="7"/>
  <c r="TY17" i="7"/>
  <c r="TZ17" i="7"/>
  <c r="UA17" i="7"/>
  <c r="UB17" i="7"/>
  <c r="UC17" i="7"/>
  <c r="UD17" i="7"/>
  <c r="UE17" i="7"/>
  <c r="UF17" i="7"/>
  <c r="UG17" i="7"/>
  <c r="UH17" i="7"/>
  <c r="UI17" i="7"/>
  <c r="UJ17" i="7"/>
  <c r="UK17" i="7"/>
  <c r="UL17" i="7"/>
  <c r="UM17" i="7"/>
  <c r="UN17" i="7"/>
  <c r="UO17" i="7"/>
  <c r="UP17" i="7"/>
  <c r="UQ17" i="7"/>
  <c r="UR17" i="7"/>
  <c r="US17" i="7"/>
  <c r="UT17" i="7"/>
  <c r="UU17" i="7"/>
  <c r="UV17" i="7"/>
  <c r="UW17" i="7"/>
  <c r="UX17" i="7"/>
  <c r="UY17" i="7"/>
  <c r="UZ17" i="7"/>
  <c r="VA17" i="7"/>
  <c r="VB17" i="7"/>
  <c r="VC17" i="7"/>
  <c r="VD17" i="7"/>
  <c r="VE17" i="7"/>
  <c r="VF17" i="7"/>
  <c r="VG17" i="7"/>
  <c r="VH17" i="7"/>
  <c r="VI17" i="7"/>
  <c r="VJ17" i="7"/>
  <c r="VK17" i="7"/>
  <c r="VL17" i="7"/>
  <c r="VM17" i="7"/>
  <c r="VN17" i="7"/>
  <c r="VO17" i="7"/>
  <c r="VP17" i="7"/>
  <c r="VQ17" i="7"/>
  <c r="VR17" i="7"/>
  <c r="VS17" i="7"/>
  <c r="VT17" i="7"/>
  <c r="VU17" i="7"/>
  <c r="VV17" i="7"/>
  <c r="VW17" i="7"/>
  <c r="VX17" i="7"/>
  <c r="VY17" i="7"/>
  <c r="VZ17" i="7"/>
  <c r="WA17" i="7"/>
  <c r="WB17" i="7"/>
  <c r="WC17" i="7"/>
  <c r="WD17" i="7"/>
  <c r="WE17" i="7"/>
  <c r="WF17" i="7"/>
  <c r="WG17" i="7"/>
  <c r="WH17" i="7"/>
  <c r="WI17" i="7"/>
  <c r="WJ17" i="7"/>
  <c r="WK17" i="7"/>
  <c r="WL17" i="7"/>
  <c r="WM17" i="7"/>
  <c r="WN17" i="7"/>
  <c r="WO17" i="7"/>
  <c r="WP17" i="7"/>
  <c r="WQ17" i="7"/>
  <c r="WR17" i="7"/>
  <c r="WS17" i="7"/>
  <c r="WT17" i="7"/>
  <c r="WU17" i="7"/>
  <c r="WV17" i="7"/>
  <c r="WW17" i="7"/>
  <c r="WX17" i="7"/>
  <c r="WY17" i="7"/>
  <c r="WZ17" i="7"/>
  <c r="XA17" i="7"/>
  <c r="XB17" i="7"/>
  <c r="XC17" i="7"/>
  <c r="XD17" i="7"/>
  <c r="XE17" i="7"/>
  <c r="XF17" i="7"/>
  <c r="XG17" i="7"/>
  <c r="XH17" i="7"/>
  <c r="XI17" i="7"/>
  <c r="XJ17" i="7"/>
  <c r="XK17" i="7"/>
  <c r="XL17" i="7"/>
  <c r="XM17" i="7"/>
  <c r="XN17" i="7"/>
  <c r="XO17" i="7"/>
  <c r="XP17" i="7"/>
  <c r="XQ17" i="7"/>
  <c r="XR17" i="7"/>
  <c r="XS17" i="7"/>
  <c r="XT17" i="7"/>
  <c r="XU17" i="7"/>
  <c r="XV17" i="7"/>
  <c r="XW17" i="7"/>
  <c r="XX17" i="7"/>
  <c r="XY17" i="7"/>
  <c r="XZ17" i="7"/>
  <c r="YA17" i="7"/>
  <c r="YB17" i="7"/>
  <c r="YC17" i="7"/>
  <c r="YD17" i="7"/>
  <c r="YE17" i="7"/>
  <c r="YF17" i="7"/>
  <c r="YH17" i="7"/>
  <c r="YI17" i="7"/>
  <c r="YJ17" i="7"/>
  <c r="YK17" i="7"/>
  <c r="YL17" i="7"/>
  <c r="YM17" i="7"/>
  <c r="YN17" i="7"/>
  <c r="YO17" i="7"/>
  <c r="YP17" i="7"/>
  <c r="YQ17" i="7"/>
  <c r="YR17" i="7"/>
  <c r="YS17" i="7"/>
  <c r="YT17" i="7"/>
  <c r="YU17" i="7"/>
  <c r="YV17" i="7"/>
  <c r="YW17" i="7"/>
  <c r="YX17" i="7"/>
  <c r="YY17" i="7"/>
  <c r="YZ17" i="7"/>
  <c r="ZA17" i="7"/>
  <c r="ZB17" i="7"/>
  <c r="ZC17" i="7"/>
  <c r="ZD17" i="7"/>
  <c r="ZE17" i="7"/>
  <c r="ZF17" i="7"/>
  <c r="ZG17" i="7"/>
  <c r="ZH17" i="7"/>
  <c r="ZI17" i="7"/>
  <c r="ZJ17" i="7"/>
  <c r="ZK17" i="7"/>
  <c r="ZL17" i="7"/>
  <c r="ZM17" i="7"/>
  <c r="ZN17" i="7"/>
  <c r="ZO17" i="7"/>
  <c r="ZP17" i="7"/>
  <c r="ZQ17" i="7"/>
  <c r="ZR17" i="7"/>
  <c r="ZS17" i="7"/>
  <c r="ZT17" i="7"/>
  <c r="ZU17" i="7"/>
  <c r="ZV17" i="7"/>
  <c r="ZW17" i="7"/>
  <c r="ZX17" i="7"/>
  <c r="ZY17" i="7"/>
  <c r="ZZ17" i="7"/>
  <c r="AAA17" i="7"/>
  <c r="AAB17" i="7"/>
  <c r="AAC17" i="7"/>
  <c r="AAD17" i="7"/>
  <c r="AAE17" i="7"/>
  <c r="AAF17" i="7"/>
  <c r="AAG17" i="7"/>
  <c r="AAH17" i="7"/>
  <c r="AAI17" i="7"/>
  <c r="AAJ17" i="7"/>
  <c r="AAK17" i="7"/>
  <c r="AAL17" i="7"/>
  <c r="AAM17" i="7"/>
  <c r="AAN17" i="7"/>
  <c r="AAO17" i="7"/>
  <c r="AAP17" i="7"/>
  <c r="AAQ17" i="7"/>
  <c r="AAR17" i="7"/>
  <c r="AAS17" i="7"/>
  <c r="AAT17" i="7"/>
  <c r="AAU17" i="7"/>
  <c r="AAV17" i="7"/>
  <c r="AAW17" i="7"/>
  <c r="AAX17" i="7"/>
  <c r="AAY17" i="7"/>
  <c r="AAZ17" i="7"/>
  <c r="ABA17" i="7"/>
  <c r="ABB17" i="7"/>
  <c r="ABC17" i="7"/>
  <c r="ABD17" i="7"/>
  <c r="ABE17" i="7"/>
  <c r="ABF17" i="7"/>
  <c r="ABG17" i="7"/>
  <c r="ABH17" i="7"/>
  <c r="ABI17" i="7"/>
  <c r="ABJ17" i="7"/>
  <c r="ABK17" i="7"/>
  <c r="ABL17" i="7"/>
  <c r="ABM17" i="7"/>
  <c r="ABN17" i="7"/>
  <c r="ABO17" i="7"/>
  <c r="ABP17" i="7"/>
  <c r="ABQ17" i="7"/>
  <c r="ABR17" i="7"/>
  <c r="ABS17" i="7"/>
  <c r="ABT17" i="7"/>
  <c r="ABU17" i="7"/>
  <c r="ABV17" i="7"/>
  <c r="ABW17" i="7"/>
  <c r="ABX17" i="7"/>
  <c r="ABY17" i="7"/>
  <c r="ABZ17" i="7"/>
  <c r="ACA17" i="7"/>
  <c r="ACB17" i="7"/>
  <c r="ACC17" i="7"/>
  <c r="ACD17" i="7"/>
  <c r="ACE17" i="7"/>
  <c r="ACF17" i="7"/>
  <c r="ACG17" i="7"/>
  <c r="ACH17" i="7"/>
  <c r="ACI17" i="7"/>
  <c r="ACJ17" i="7"/>
  <c r="ACK17" i="7"/>
  <c r="ACL17" i="7"/>
  <c r="ACM17" i="7"/>
  <c r="ACN17" i="7"/>
  <c r="ACO17" i="7"/>
  <c r="ACP17" i="7"/>
  <c r="ACQ17" i="7"/>
  <c r="ACR17" i="7"/>
  <c r="ACS17" i="7"/>
  <c r="ACT17" i="7"/>
  <c r="ACU17" i="7"/>
  <c r="ACV17" i="7"/>
  <c r="ACW17" i="7"/>
  <c r="ACX17" i="7"/>
  <c r="ACY17" i="7"/>
  <c r="ACZ17" i="7"/>
  <c r="ADA17" i="7"/>
  <c r="ADB17" i="7"/>
  <c r="ADC17" i="7"/>
  <c r="ADD17" i="7"/>
  <c r="ADE17" i="7"/>
  <c r="ADF17" i="7"/>
  <c r="ADG17" i="7"/>
  <c r="ADH17" i="7"/>
  <c r="ADI17" i="7"/>
  <c r="ADJ17" i="7"/>
  <c r="ADK17" i="7"/>
  <c r="ADL17" i="7"/>
  <c r="ADM17" i="7"/>
  <c r="ADN17" i="7"/>
  <c r="ADO17" i="7"/>
  <c r="ADP17" i="7"/>
  <c r="ADQ17" i="7"/>
  <c r="ADR17" i="7"/>
  <c r="ADS17" i="7"/>
  <c r="ADT17" i="7"/>
  <c r="ADU17" i="7"/>
  <c r="ADV17" i="7"/>
  <c r="ADW17" i="7"/>
  <c r="ADX17" i="7"/>
  <c r="ADY17" i="7"/>
  <c r="IK3" i="7"/>
  <c r="IK4" i="7" s="1" a="1"/>
  <c r="IK4" i="7" s="1"/>
  <c r="IK15" i="7" a="1"/>
  <c r="IK15" i="7" s="1"/>
  <c r="IK14" i="7" a="1"/>
  <c r="IK14" i="7" s="1"/>
  <c r="IK13" i="7" a="1"/>
  <c r="IK13" i="7" s="1"/>
  <c r="IK12" i="7" a="1"/>
  <c r="IK12" i="7" s="1"/>
  <c r="IK17" i="7"/>
  <c r="B161" i="4"/>
  <c r="B150" i="5" s="1"/>
  <c r="B160" i="4"/>
  <c r="B149" i="5" s="1"/>
  <c r="B159" i="4"/>
  <c r="B148" i="5" s="1"/>
  <c r="B158" i="4"/>
  <c r="B147" i="5" s="1"/>
  <c r="B157" i="4"/>
  <c r="B156" i="4"/>
  <c r="B145" i="5" s="1"/>
  <c r="B155" i="4"/>
  <c r="B154" i="4"/>
  <c r="B153" i="4"/>
  <c r="B152" i="4"/>
  <c r="N152" i="4" s="1"/>
  <c r="B151" i="4"/>
  <c r="B150" i="4"/>
  <c r="B149" i="4"/>
  <c r="B148" i="4"/>
  <c r="N148" i="4" s="1"/>
  <c r="B147" i="4"/>
  <c r="B146" i="4"/>
  <c r="B145" i="4"/>
  <c r="B144" i="4"/>
  <c r="B133" i="5" s="1"/>
  <c r="B143" i="4"/>
  <c r="B142" i="4"/>
  <c r="B141" i="4"/>
  <c r="B140" i="4"/>
  <c r="B129" i="5" s="1"/>
  <c r="B139" i="4"/>
  <c r="B138" i="4"/>
  <c r="B137" i="4"/>
  <c r="B126" i="5" s="1"/>
  <c r="B136" i="4"/>
  <c r="B125" i="5" s="1"/>
  <c r="B135" i="4"/>
  <c r="B134" i="4"/>
  <c r="B133" i="4"/>
  <c r="B122" i="5" s="1"/>
  <c r="B132" i="4"/>
  <c r="B121" i="5" s="1"/>
  <c r="B131" i="4"/>
  <c r="B130" i="4"/>
  <c r="B129" i="4"/>
  <c r="B128" i="4"/>
  <c r="B117" i="5" s="1"/>
  <c r="B127" i="4"/>
  <c r="B126" i="4"/>
  <c r="B125" i="4"/>
  <c r="B124" i="4"/>
  <c r="B123" i="4"/>
  <c r="B122" i="4"/>
  <c r="B121" i="4"/>
  <c r="B120" i="4"/>
  <c r="B119" i="4"/>
  <c r="B118" i="4"/>
  <c r="B117" i="4"/>
  <c r="B116" i="4"/>
  <c r="B115" i="4"/>
  <c r="B114" i="4"/>
  <c r="B113" i="4"/>
  <c r="B112" i="4"/>
  <c r="B111" i="4"/>
  <c r="B110" i="4"/>
  <c r="B109" i="4"/>
  <c r="B108" i="4"/>
  <c r="B107" i="4"/>
  <c r="B106" i="4"/>
  <c r="B105" i="4"/>
  <c r="B94" i="5" s="1"/>
  <c r="B104" i="4"/>
  <c r="B103" i="4"/>
  <c r="B102" i="4"/>
  <c r="B101" i="4"/>
  <c r="B100" i="4"/>
  <c r="B99" i="4"/>
  <c r="B98" i="4"/>
  <c r="B97" i="4"/>
  <c r="N97" i="4" s="1"/>
  <c r="B96" i="4"/>
  <c r="B85" i="5" s="1"/>
  <c r="B95" i="4"/>
  <c r="B94" i="4"/>
  <c r="B93" i="4"/>
  <c r="B92" i="4"/>
  <c r="B91" i="4"/>
  <c r="B90" i="4"/>
  <c r="B89" i="4"/>
  <c r="B78" i="5" s="1"/>
  <c r="B88" i="4"/>
  <c r="B87" i="4"/>
  <c r="B86" i="4"/>
  <c r="B85" i="4"/>
  <c r="B74" i="5" s="1"/>
  <c r="B84" i="4"/>
  <c r="B83" i="4"/>
  <c r="B82" i="4"/>
  <c r="B81" i="4"/>
  <c r="B70" i="5" s="1"/>
  <c r="B80" i="4"/>
  <c r="B69" i="5" s="1"/>
  <c r="B79" i="4"/>
  <c r="B78" i="4"/>
  <c r="B77" i="4"/>
  <c r="B76" i="4"/>
  <c r="B65" i="5" s="1"/>
  <c r="B75" i="4"/>
  <c r="B74" i="4"/>
  <c r="B73" i="4"/>
  <c r="B72" i="4"/>
  <c r="B61" i="5" s="1"/>
  <c r="B71" i="4"/>
  <c r="B70" i="4"/>
  <c r="B69" i="4"/>
  <c r="B58" i="5" s="1"/>
  <c r="B68" i="4"/>
  <c r="B67" i="4"/>
  <c r="B66" i="4"/>
  <c r="B65" i="4"/>
  <c r="B54" i="5" s="1"/>
  <c r="B64" i="4"/>
  <c r="B63" i="4"/>
  <c r="B62" i="4"/>
  <c r="B61" i="4"/>
  <c r="B50" i="5" s="1"/>
  <c r="B60" i="4"/>
  <c r="B59" i="4"/>
  <c r="B58" i="4"/>
  <c r="B57" i="4"/>
  <c r="B46" i="5" s="1"/>
  <c r="B56" i="4"/>
  <c r="B55" i="4"/>
  <c r="B54" i="4"/>
  <c r="B53" i="4"/>
  <c r="B42" i="5" s="1"/>
  <c r="B52" i="4"/>
  <c r="B41" i="5" s="1"/>
  <c r="B51" i="4"/>
  <c r="B50" i="4"/>
  <c r="B49" i="4"/>
  <c r="B38" i="5" s="1"/>
  <c r="B48" i="4"/>
  <c r="B47" i="4"/>
  <c r="B46" i="4"/>
  <c r="B45" i="4"/>
  <c r="B34" i="5" s="1"/>
  <c r="B44" i="4"/>
  <c r="B43" i="4"/>
  <c r="B42" i="4"/>
  <c r="B41" i="4"/>
  <c r="B30" i="5" s="1"/>
  <c r="B40" i="4"/>
  <c r="B39" i="4"/>
  <c r="B38" i="4"/>
  <c r="B37" i="4"/>
  <c r="B26" i="5" s="1"/>
  <c r="B36" i="4"/>
  <c r="B35" i="4"/>
  <c r="B34" i="4"/>
  <c r="B33" i="4"/>
  <c r="B22" i="5" s="1"/>
  <c r="B32" i="4"/>
  <c r="B31" i="4"/>
  <c r="B30" i="4"/>
  <c r="B29" i="4"/>
  <c r="B18" i="5" s="1"/>
  <c r="B28" i="4"/>
  <c r="B27" i="4"/>
  <c r="B26" i="4"/>
  <c r="B25" i="4"/>
  <c r="B14" i="5" s="1"/>
  <c r="EU136" i="11"/>
  <c r="EU137" i="11"/>
  <c r="EU138" i="11"/>
  <c r="EU139" i="11"/>
  <c r="EU140" i="11"/>
  <c r="EU141" i="11"/>
  <c r="EU142" i="11"/>
  <c r="EU143" i="11"/>
  <c r="EU144" i="11"/>
  <c r="EU145" i="11"/>
  <c r="EU146" i="11"/>
  <c r="EU147" i="11"/>
  <c r="EU148" i="11"/>
  <c r="EU149" i="11"/>
  <c r="EU150"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1" i="11"/>
  <c r="A12" i="11"/>
  <c r="A13" i="11"/>
  <c r="A14" i="11"/>
  <c r="A15" i="11"/>
  <c r="A16" i="11"/>
  <c r="A17" i="11"/>
  <c r="A18" i="11"/>
  <c r="A19" i="11"/>
  <c r="A20" i="11"/>
  <c r="A21" i="11"/>
  <c r="A22" i="11"/>
  <c r="A23" i="11"/>
  <c r="A24" i="11"/>
  <c r="A25" i="11"/>
  <c r="A26" i="11"/>
  <c r="A27"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46" i="11"/>
  <c r="B142" i="5"/>
  <c r="A153" i="4"/>
  <c r="F153" i="4" a="1"/>
  <c r="F153" i="4" s="1"/>
  <c r="M153" i="4" a="1"/>
  <c r="M153" i="4" s="1"/>
  <c r="A154" i="4"/>
  <c r="B143" i="5"/>
  <c r="F154" i="4" a="1"/>
  <c r="F154" i="4" s="1"/>
  <c r="M154" i="4" a="1"/>
  <c r="M154" i="4" s="1"/>
  <c r="A155" i="4"/>
  <c r="B144" i="5"/>
  <c r="F155" i="4" a="1"/>
  <c r="F155" i="4" s="1"/>
  <c r="M155" i="4" a="1"/>
  <c r="M155" i="4" s="1"/>
  <c r="A156" i="4"/>
  <c r="F156" i="4" a="1"/>
  <c r="F156" i="4" s="1"/>
  <c r="M156" i="4" a="1"/>
  <c r="M156" i="4" s="1"/>
  <c r="A157" i="4"/>
  <c r="B146" i="5"/>
  <c r="F157" i="4" a="1"/>
  <c r="F157" i="4" s="1"/>
  <c r="M157" i="4" a="1"/>
  <c r="M157" i="4" s="1"/>
  <c r="A158" i="4"/>
  <c r="F158" i="4" a="1"/>
  <c r="F158" i="4" s="1"/>
  <c r="M158" i="4" a="1"/>
  <c r="M158" i="4" s="1"/>
  <c r="A159" i="4"/>
  <c r="F159" i="4" a="1"/>
  <c r="F159" i="4" s="1"/>
  <c r="M159" i="4" a="1"/>
  <c r="M159" i="4" s="1"/>
  <c r="A160" i="4"/>
  <c r="F160" i="4" a="1"/>
  <c r="F160" i="4" s="1"/>
  <c r="M160" i="4" a="1"/>
  <c r="M160" i="4" s="1"/>
  <c r="A161" i="4"/>
  <c r="F161" i="4" a="1"/>
  <c r="F161" i="4" s="1"/>
  <c r="M161" i="4" a="1"/>
  <c r="M161" i="4" s="1"/>
  <c r="A126" i="4"/>
  <c r="B115" i="5"/>
  <c r="F126" i="4" a="1"/>
  <c r="F126" i="4" s="1"/>
  <c r="M126" i="4" a="1"/>
  <c r="M126" i="4" s="1"/>
  <c r="A127" i="4"/>
  <c r="B116" i="5"/>
  <c r="F127" i="4" a="1"/>
  <c r="F127" i="4" s="1"/>
  <c r="M127" i="4" a="1"/>
  <c r="M127" i="4" s="1"/>
  <c r="A128" i="4"/>
  <c r="F128" i="4" a="1"/>
  <c r="F128" i="4" s="1"/>
  <c r="M128" i="4" a="1"/>
  <c r="M128" i="4" s="1"/>
  <c r="A129" i="4"/>
  <c r="B118" i="5"/>
  <c r="F129" i="4" a="1"/>
  <c r="F129" i="4" s="1"/>
  <c r="M129" i="4" a="1"/>
  <c r="M129" i="4" s="1"/>
  <c r="A130" i="4"/>
  <c r="B119" i="5"/>
  <c r="F130" i="4" a="1"/>
  <c r="F130" i="4" s="1"/>
  <c r="M130" i="4" a="1"/>
  <c r="M130" i="4" s="1"/>
  <c r="A131" i="4"/>
  <c r="B120" i="5"/>
  <c r="F131" i="4" a="1"/>
  <c r="F131" i="4" s="1"/>
  <c r="M131" i="4" a="1"/>
  <c r="M131" i="4" s="1"/>
  <c r="A132" i="4"/>
  <c r="F132" i="4" a="1"/>
  <c r="F132" i="4" s="1"/>
  <c r="M132" i="4" a="1"/>
  <c r="M132" i="4" s="1"/>
  <c r="A133" i="4"/>
  <c r="F133" i="4" a="1"/>
  <c r="F133" i="4" s="1"/>
  <c r="M133" i="4" a="1"/>
  <c r="M133" i="4" s="1"/>
  <c r="A134" i="4"/>
  <c r="B123" i="5"/>
  <c r="F134" i="4" a="1"/>
  <c r="F134" i="4" s="1"/>
  <c r="M134" i="4" a="1"/>
  <c r="M134" i="4" s="1"/>
  <c r="A135" i="4"/>
  <c r="B124" i="5"/>
  <c r="F135" i="4" a="1"/>
  <c r="F135" i="4" s="1"/>
  <c r="M135" i="4" a="1"/>
  <c r="M135" i="4" s="1"/>
  <c r="A136" i="4"/>
  <c r="F136" i="4" a="1"/>
  <c r="F136" i="4" s="1"/>
  <c r="M136" i="4" a="1"/>
  <c r="M136" i="4" s="1"/>
  <c r="A137" i="4"/>
  <c r="F137" i="4" a="1"/>
  <c r="F137" i="4" s="1"/>
  <c r="M137" i="4" a="1"/>
  <c r="M137" i="4" s="1"/>
  <c r="A138" i="4"/>
  <c r="B127" i="5"/>
  <c r="F138" i="4" a="1"/>
  <c r="F138" i="4" s="1"/>
  <c r="M138" i="4" a="1"/>
  <c r="M138" i="4" s="1"/>
  <c r="A139" i="4"/>
  <c r="B128" i="5"/>
  <c r="F139" i="4" a="1"/>
  <c r="F139" i="4" s="1"/>
  <c r="M139" i="4" a="1"/>
  <c r="M139" i="4" s="1"/>
  <c r="A140" i="4"/>
  <c r="F140" i="4" a="1"/>
  <c r="F140" i="4" s="1"/>
  <c r="M140" i="4" a="1"/>
  <c r="M140" i="4" s="1"/>
  <c r="A141" i="4"/>
  <c r="B130" i="5"/>
  <c r="F141" i="4" a="1"/>
  <c r="F141" i="4" s="1"/>
  <c r="M141" i="4" a="1"/>
  <c r="M141" i="4" s="1"/>
  <c r="A142" i="4"/>
  <c r="B131" i="5"/>
  <c r="F142" i="4" a="1"/>
  <c r="F142" i="4" s="1"/>
  <c r="M142" i="4" a="1"/>
  <c r="M142" i="4" s="1"/>
  <c r="A143" i="4"/>
  <c r="B132" i="5"/>
  <c r="F143" i="4" a="1"/>
  <c r="F143" i="4" s="1"/>
  <c r="M143" i="4" a="1"/>
  <c r="M143" i="4" s="1"/>
  <c r="A144" i="4"/>
  <c r="F144" i="4" a="1"/>
  <c r="F144" i="4" s="1"/>
  <c r="M144" i="4" a="1"/>
  <c r="M144" i="4" s="1"/>
  <c r="A145" i="4"/>
  <c r="B134" i="5"/>
  <c r="F145" i="4" a="1"/>
  <c r="F145" i="4" s="1"/>
  <c r="M145" i="4" a="1"/>
  <c r="M145" i="4" s="1"/>
  <c r="A146" i="4"/>
  <c r="B135" i="5"/>
  <c r="F146" i="4" a="1"/>
  <c r="F146" i="4" s="1"/>
  <c r="M146" i="4" a="1"/>
  <c r="M146" i="4" s="1"/>
  <c r="A147" i="4"/>
  <c r="B136" i="5"/>
  <c r="F147" i="4" a="1"/>
  <c r="F147" i="4" s="1"/>
  <c r="M147" i="4" a="1"/>
  <c r="M147" i="4" s="1"/>
  <c r="A148" i="4"/>
  <c r="F148" i="4" a="1"/>
  <c r="F148" i="4" s="1"/>
  <c r="M148" i="4" a="1"/>
  <c r="M148" i="4"/>
  <c r="A149" i="4"/>
  <c r="B138" i="5"/>
  <c r="F149" i="4" a="1"/>
  <c r="F149" i="4" s="1"/>
  <c r="M149" i="4" a="1"/>
  <c r="M149" i="4" s="1"/>
  <c r="A150" i="4"/>
  <c r="B139" i="5"/>
  <c r="F150" i="4" a="1"/>
  <c r="F150" i="4" s="1"/>
  <c r="M150" i="4" a="1"/>
  <c r="M150" i="4"/>
  <c r="N150" i="4"/>
  <c r="A151" i="4"/>
  <c r="B140" i="5"/>
  <c r="F151" i="4" a="1"/>
  <c r="F151" i="4" s="1"/>
  <c r="M151" i="4" a="1"/>
  <c r="M151" i="4" s="1"/>
  <c r="N151" i="4" s="1"/>
  <c r="A152" i="4"/>
  <c r="F152" i="4" a="1"/>
  <c r="F152" i="4"/>
  <c r="M152" i="4" a="1"/>
  <c r="M152" i="4"/>
  <c r="X59" i="1"/>
  <c r="X60" i="1"/>
  <c r="X61" i="1"/>
  <c r="X62" i="1"/>
  <c r="X63" i="1"/>
  <c r="X64" i="1"/>
  <c r="X65" i="1"/>
  <c r="X46" i="1"/>
  <c r="X47" i="1"/>
  <c r="X48" i="1"/>
  <c r="X49" i="1"/>
  <c r="X50" i="1"/>
  <c r="X51" i="1"/>
  <c r="X52" i="1"/>
  <c r="X53" i="1"/>
  <c r="X54" i="1"/>
  <c r="X55" i="1"/>
  <c r="X56" i="1"/>
  <c r="X57" i="1"/>
  <c r="X58" i="1"/>
  <c r="X45" i="1"/>
  <c r="X44" i="1"/>
  <c r="X43" i="1"/>
  <c r="X42" i="1"/>
  <c r="X41" i="1"/>
  <c r="X40" i="1"/>
  <c r="X39" i="1"/>
  <c r="X38" i="1"/>
  <c r="X35" i="1"/>
  <c r="X36" i="1"/>
  <c r="X37" i="1"/>
  <c r="EU16" i="11"/>
  <c r="EU17" i="11"/>
  <c r="EU18" i="11"/>
  <c r="EU19" i="11"/>
  <c r="EU20" i="11"/>
  <c r="EU21" i="11"/>
  <c r="EU22" i="11"/>
  <c r="EU23" i="11"/>
  <c r="EU24" i="11"/>
  <c r="EU25" i="11"/>
  <c r="EU26" i="11"/>
  <c r="EU27" i="11"/>
  <c r="EU28" i="11"/>
  <c r="EU29" i="11"/>
  <c r="EU30" i="11"/>
  <c r="EU31" i="11"/>
  <c r="EU32" i="11"/>
  <c r="EU33" i="11"/>
  <c r="EU34" i="11"/>
  <c r="EU35" i="11"/>
  <c r="EU36" i="11"/>
  <c r="EU37" i="11"/>
  <c r="EU38" i="11"/>
  <c r="EU39" i="11"/>
  <c r="EU40" i="11"/>
  <c r="EU41" i="11"/>
  <c r="EU42" i="11"/>
  <c r="EU43" i="11"/>
  <c r="EU44" i="11"/>
  <c r="EU45" i="11"/>
  <c r="EU46" i="11"/>
  <c r="EU47" i="11"/>
  <c r="EU48" i="11"/>
  <c r="EU49" i="11"/>
  <c r="EU50" i="11"/>
  <c r="EU51" i="11"/>
  <c r="EU52" i="11"/>
  <c r="EU53" i="11"/>
  <c r="EU54" i="11"/>
  <c r="EU55" i="11"/>
  <c r="EU56" i="11"/>
  <c r="EU57" i="11"/>
  <c r="EU58" i="11"/>
  <c r="EU59" i="11"/>
  <c r="EU60" i="11"/>
  <c r="EU61" i="11"/>
  <c r="EU62" i="11"/>
  <c r="EU63" i="11"/>
  <c r="EU64" i="11"/>
  <c r="EU65" i="11"/>
  <c r="EU66" i="11"/>
  <c r="EU67" i="11"/>
  <c r="EU68" i="11"/>
  <c r="EU69" i="11"/>
  <c r="EU70" i="11"/>
  <c r="EU71" i="11"/>
  <c r="EU72" i="11"/>
  <c r="EU73" i="11"/>
  <c r="EU74" i="11"/>
  <c r="EU75" i="11"/>
  <c r="EU76" i="11"/>
  <c r="EU77" i="11"/>
  <c r="EU78" i="11"/>
  <c r="EU79" i="11"/>
  <c r="EU80" i="11"/>
  <c r="EU81" i="11"/>
  <c r="EU82" i="11"/>
  <c r="EU83" i="11"/>
  <c r="EU84" i="11"/>
  <c r="EU85" i="11"/>
  <c r="EU86" i="11"/>
  <c r="EU87" i="11"/>
  <c r="EU88" i="11"/>
  <c r="EU89" i="11"/>
  <c r="EU90" i="11"/>
  <c r="EU91" i="11"/>
  <c r="EU92" i="11"/>
  <c r="EU93" i="11"/>
  <c r="EU94" i="11"/>
  <c r="EU95" i="11"/>
  <c r="EU96" i="11"/>
  <c r="EU97" i="11"/>
  <c r="EU98" i="11"/>
  <c r="EU99" i="11"/>
  <c r="EU100" i="11"/>
  <c r="EU101" i="11"/>
  <c r="EU102" i="11"/>
  <c r="EU103" i="11"/>
  <c r="EU104" i="11"/>
  <c r="EU105" i="11"/>
  <c r="EU106" i="11"/>
  <c r="EU107" i="11"/>
  <c r="EU108" i="11"/>
  <c r="EU109" i="11"/>
  <c r="EU110" i="11"/>
  <c r="EU111" i="11"/>
  <c r="EU112" i="11"/>
  <c r="EU113" i="11"/>
  <c r="EU114" i="11"/>
  <c r="EU115" i="11"/>
  <c r="EU116" i="11"/>
  <c r="EU117" i="11"/>
  <c r="EU118" i="11"/>
  <c r="EU119" i="11"/>
  <c r="EU120" i="11"/>
  <c r="EU121" i="11"/>
  <c r="EU122" i="11"/>
  <c r="EU123" i="11"/>
  <c r="EU124" i="11"/>
  <c r="EU125" i="11"/>
  <c r="EU126" i="11"/>
  <c r="EU127" i="11"/>
  <c r="EU128" i="11"/>
  <c r="EU129" i="11"/>
  <c r="EU130" i="11"/>
  <c r="EU131" i="11"/>
  <c r="EU132" i="11"/>
  <c r="EU133" i="11"/>
  <c r="EU134" i="11"/>
  <c r="EU135" i="11"/>
  <c r="EU15" i="11"/>
  <c r="A10" i="11"/>
  <c r="V17" i="7"/>
  <c r="W17"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AZ17" i="7"/>
  <c r="BA17" i="7"/>
  <c r="BB17" i="7"/>
  <c r="BC17" i="7"/>
  <c r="BD17" i="7"/>
  <c r="BE17" i="7"/>
  <c r="BF17" i="7"/>
  <c r="BG17" i="7"/>
  <c r="BH17" i="7"/>
  <c r="BI17" i="7"/>
  <c r="BJ17" i="7"/>
  <c r="BK17" i="7"/>
  <c r="BL17" i="7"/>
  <c r="BM17" i="7"/>
  <c r="BN17" i="7"/>
  <c r="BO17" i="7"/>
  <c r="BP17" i="7"/>
  <c r="BQ17" i="7"/>
  <c r="BR17" i="7"/>
  <c r="BS17" i="7"/>
  <c r="BT17" i="7"/>
  <c r="BU17" i="7"/>
  <c r="BV17" i="7"/>
  <c r="BW17" i="7"/>
  <c r="BX17" i="7"/>
  <c r="BY17" i="7"/>
  <c r="BZ17" i="7"/>
  <c r="CA17" i="7"/>
  <c r="CB17" i="7"/>
  <c r="CC17" i="7"/>
  <c r="CD17" i="7"/>
  <c r="CE17" i="7"/>
  <c r="CF17" i="7"/>
  <c r="CG17" i="7"/>
  <c r="CH17" i="7"/>
  <c r="CI17" i="7"/>
  <c r="CJ17" i="7"/>
  <c r="CK17" i="7"/>
  <c r="CL17" i="7"/>
  <c r="CM17" i="7"/>
  <c r="CN17" i="7"/>
  <c r="CO17" i="7"/>
  <c r="CP17" i="7"/>
  <c r="CQ17" i="7"/>
  <c r="CR17" i="7"/>
  <c r="CS17" i="7"/>
  <c r="CT17" i="7"/>
  <c r="CU17" i="7"/>
  <c r="CV17" i="7"/>
  <c r="CW17" i="7"/>
  <c r="CX17" i="7"/>
  <c r="CY17" i="7"/>
  <c r="CZ17" i="7"/>
  <c r="DA17" i="7"/>
  <c r="DB17" i="7"/>
  <c r="DC17" i="7"/>
  <c r="DD17" i="7"/>
  <c r="DE17" i="7"/>
  <c r="DF17" i="7"/>
  <c r="DG17" i="7"/>
  <c r="DH17" i="7"/>
  <c r="DI17" i="7"/>
  <c r="DJ17" i="7"/>
  <c r="DK17" i="7"/>
  <c r="DL17" i="7"/>
  <c r="DM17" i="7"/>
  <c r="DN17" i="7"/>
  <c r="DO17" i="7"/>
  <c r="DP17" i="7"/>
  <c r="DQ17" i="7"/>
  <c r="DR17" i="7"/>
  <c r="DS17" i="7"/>
  <c r="DT17" i="7"/>
  <c r="DU17" i="7"/>
  <c r="DV17" i="7"/>
  <c r="DW17" i="7"/>
  <c r="DX17" i="7"/>
  <c r="DY17" i="7"/>
  <c r="DZ17" i="7"/>
  <c r="EA17" i="7"/>
  <c r="EB17" i="7"/>
  <c r="EC17" i="7"/>
  <c r="ED17" i="7"/>
  <c r="EE17" i="7"/>
  <c r="EF17" i="7"/>
  <c r="EG17" i="7"/>
  <c r="EH17" i="7"/>
  <c r="EI17" i="7"/>
  <c r="EJ17" i="7"/>
  <c r="EK17" i="7"/>
  <c r="EL17" i="7"/>
  <c r="EM17" i="7"/>
  <c r="EN17" i="7"/>
  <c r="EO17" i="7"/>
  <c r="EP17" i="7"/>
  <c r="EQ17" i="7"/>
  <c r="ER17" i="7"/>
  <c r="ES17" i="7"/>
  <c r="ET17" i="7"/>
  <c r="EU17" i="7"/>
  <c r="EV17" i="7"/>
  <c r="EW17" i="7"/>
  <c r="EX17" i="7"/>
  <c r="EY17" i="7"/>
  <c r="EZ17" i="7"/>
  <c r="FA17" i="7"/>
  <c r="FB17" i="7"/>
  <c r="FC17" i="7"/>
  <c r="FD17" i="7"/>
  <c r="FE17" i="7"/>
  <c r="FF17" i="7"/>
  <c r="FG17" i="7"/>
  <c r="FH17" i="7"/>
  <c r="FI17" i="7"/>
  <c r="FJ17" i="7"/>
  <c r="FK17" i="7"/>
  <c r="FL17" i="7"/>
  <c r="FM17" i="7"/>
  <c r="FN17" i="7"/>
  <c r="FO17" i="7"/>
  <c r="FP17" i="7"/>
  <c r="FQ17" i="7"/>
  <c r="FR17" i="7"/>
  <c r="FS17" i="7"/>
  <c r="FT17" i="7"/>
  <c r="FU17" i="7"/>
  <c r="FV17" i="7"/>
  <c r="FW17" i="7"/>
  <c r="FX17" i="7"/>
  <c r="FY17" i="7"/>
  <c r="FZ17" i="7"/>
  <c r="GA17" i="7"/>
  <c r="GB17" i="7"/>
  <c r="GC17" i="7"/>
  <c r="GD17" i="7"/>
  <c r="GE17" i="7"/>
  <c r="GF17" i="7"/>
  <c r="GG17" i="7"/>
  <c r="GH17" i="7"/>
  <c r="GI17" i="7"/>
  <c r="GJ17" i="7"/>
  <c r="GK17" i="7"/>
  <c r="GL17" i="7"/>
  <c r="GM17" i="7"/>
  <c r="GN17" i="7"/>
  <c r="GO17" i="7"/>
  <c r="GP17" i="7"/>
  <c r="GQ17" i="7"/>
  <c r="GR17" i="7"/>
  <c r="GS17" i="7"/>
  <c r="GT17" i="7"/>
  <c r="GU17" i="7"/>
  <c r="GV17" i="7"/>
  <c r="GW17" i="7"/>
  <c r="GX17" i="7"/>
  <c r="GY17" i="7"/>
  <c r="GZ17" i="7"/>
  <c r="HA17" i="7"/>
  <c r="HB17" i="7"/>
  <c r="HC17" i="7"/>
  <c r="HD17" i="7"/>
  <c r="HE17" i="7"/>
  <c r="HF17" i="7"/>
  <c r="HG17" i="7"/>
  <c r="HH17" i="7"/>
  <c r="HI17" i="7"/>
  <c r="HJ17" i="7"/>
  <c r="HK17" i="7"/>
  <c r="HL17" i="7"/>
  <c r="HM17" i="7"/>
  <c r="HN17" i="7"/>
  <c r="HO17" i="7"/>
  <c r="HP17" i="7"/>
  <c r="HQ17" i="7"/>
  <c r="HR17" i="7"/>
  <c r="HS17" i="7"/>
  <c r="HT17" i="7"/>
  <c r="HU17" i="7"/>
  <c r="HV17" i="7"/>
  <c r="HW17" i="7"/>
  <c r="HX17" i="7"/>
  <c r="HY17" i="7"/>
  <c r="HZ17" i="7"/>
  <c r="IA17" i="7"/>
  <c r="IB17" i="7"/>
  <c r="IC17" i="7"/>
  <c r="ID17" i="7"/>
  <c r="IE17" i="7"/>
  <c r="IF17" i="7"/>
  <c r="IG17" i="7"/>
  <c r="IH17" i="7"/>
  <c r="II17" i="7"/>
  <c r="IJ17" i="7"/>
  <c r="U17" i="7"/>
  <c r="A115" i="5"/>
  <c r="A116" i="5"/>
  <c r="A117" i="5"/>
  <c r="A118" i="5"/>
  <c r="A119" i="5"/>
  <c r="A120" i="5"/>
  <c r="A121" i="5"/>
  <c r="A122" i="5"/>
  <c r="A123" i="5"/>
  <c r="A124" i="5"/>
  <c r="A125" i="5"/>
  <c r="A126" i="5"/>
  <c r="A128" i="5"/>
  <c r="A129" i="5"/>
  <c r="A130" i="5"/>
  <c r="A131" i="5"/>
  <c r="A132" i="5"/>
  <c r="A133" i="5"/>
  <c r="A134" i="5"/>
  <c r="A135" i="5"/>
  <c r="A136" i="5"/>
  <c r="A137" i="5"/>
  <c r="A138" i="5"/>
  <c r="A139" i="5"/>
  <c r="A140" i="5"/>
  <c r="A141" i="5"/>
  <c r="A142" i="5"/>
  <c r="A143" i="5"/>
  <c r="A144" i="5"/>
  <c r="A145" i="5"/>
  <c r="B59" i="5"/>
  <c r="F70" i="4" a="1"/>
  <c r="F70" i="4" s="1"/>
  <c r="B60" i="5"/>
  <c r="F71" i="4" a="1"/>
  <c r="F71" i="4" s="1"/>
  <c r="F72" i="4" a="1"/>
  <c r="F72" i="4" s="1"/>
  <c r="B62" i="5"/>
  <c r="F73" i="4" a="1"/>
  <c r="F73" i="4" s="1"/>
  <c r="B63" i="5"/>
  <c r="F74" i="4" a="1"/>
  <c r="F74" i="4" s="1"/>
  <c r="M74" i="4" a="1"/>
  <c r="M74" i="4" s="1"/>
  <c r="B64" i="5"/>
  <c r="F75" i="4" a="1"/>
  <c r="F75" i="4" s="1"/>
  <c r="M75" i="4" a="1"/>
  <c r="M75" i="4" s="1"/>
  <c r="F76" i="4" a="1"/>
  <c r="F76" i="4" s="1"/>
  <c r="M76" i="4" a="1"/>
  <c r="M76" i="4"/>
  <c r="B66" i="5"/>
  <c r="F77" i="4" a="1"/>
  <c r="F77" i="4" s="1"/>
  <c r="M77" i="4" a="1"/>
  <c r="M77" i="4" s="1"/>
  <c r="B67" i="5"/>
  <c r="F78" i="4" a="1"/>
  <c r="F78" i="4" s="1"/>
  <c r="M78" i="4" a="1"/>
  <c r="M78" i="4" s="1"/>
  <c r="B68" i="5"/>
  <c r="F79" i="4" a="1"/>
  <c r="F79" i="4" s="1"/>
  <c r="M79" i="4" a="1"/>
  <c r="M79" i="4" s="1"/>
  <c r="F80" i="4" a="1"/>
  <c r="F80" i="4" s="1"/>
  <c r="M80" i="4" a="1"/>
  <c r="M80" i="4"/>
  <c r="F81" i="4" a="1"/>
  <c r="F81" i="4" s="1"/>
  <c r="M81" i="4" a="1"/>
  <c r="M81" i="4" s="1"/>
  <c r="B71" i="5"/>
  <c r="F82" i="4" a="1"/>
  <c r="F82" i="4" s="1"/>
  <c r="M82" i="4" a="1"/>
  <c r="M82" i="4" s="1"/>
  <c r="B72" i="5"/>
  <c r="F83" i="4" a="1"/>
  <c r="F83" i="4" s="1"/>
  <c r="M83" i="4" a="1"/>
  <c r="M83" i="4" s="1"/>
  <c r="B73" i="5"/>
  <c r="F84" i="4" a="1"/>
  <c r="F84" i="4" s="1"/>
  <c r="M84" i="4" a="1"/>
  <c r="M84" i="4"/>
  <c r="F85" i="4" a="1"/>
  <c r="F85" i="4" s="1"/>
  <c r="M85" i="4" a="1"/>
  <c r="M85" i="4" s="1"/>
  <c r="B75" i="5"/>
  <c r="F86" i="4" a="1"/>
  <c r="F86" i="4" s="1"/>
  <c r="M86" i="4" a="1"/>
  <c r="M86" i="4" s="1"/>
  <c r="B76" i="5"/>
  <c r="F87" i="4" a="1"/>
  <c r="F87" i="4" s="1"/>
  <c r="M87" i="4" a="1"/>
  <c r="M87" i="4" s="1"/>
  <c r="B77" i="5"/>
  <c r="F88" i="4" a="1"/>
  <c r="F88" i="4" s="1"/>
  <c r="M88" i="4" a="1"/>
  <c r="M88" i="4"/>
  <c r="F89" i="4" a="1"/>
  <c r="F89" i="4" s="1"/>
  <c r="M89" i="4" a="1"/>
  <c r="M89" i="4" s="1"/>
  <c r="B79" i="5"/>
  <c r="F90" i="4" a="1"/>
  <c r="F90" i="4" s="1"/>
  <c r="M90" i="4" a="1"/>
  <c r="M90" i="4" s="1"/>
  <c r="B80" i="5"/>
  <c r="F91" i="4" a="1"/>
  <c r="F91" i="4" s="1"/>
  <c r="M91" i="4" a="1"/>
  <c r="M91" i="4" s="1"/>
  <c r="B81" i="5"/>
  <c r="F92" i="4" a="1"/>
  <c r="F92" i="4" s="1"/>
  <c r="M92" i="4" a="1"/>
  <c r="M92" i="4"/>
  <c r="B82" i="5"/>
  <c r="F93" i="4" a="1"/>
  <c r="F93" i="4" s="1"/>
  <c r="M93" i="4" a="1"/>
  <c r="M93" i="4" s="1"/>
  <c r="B83" i="5"/>
  <c r="F94" i="4" a="1"/>
  <c r="F94" i="4" s="1"/>
  <c r="M94" i="4" a="1"/>
  <c r="M94" i="4"/>
  <c r="B84" i="5"/>
  <c r="F95" i="4" a="1"/>
  <c r="F95" i="4" s="1"/>
  <c r="M95" i="4" a="1"/>
  <c r="M95" i="4" s="1"/>
  <c r="F96" i="4" a="1"/>
  <c r="F96" i="4" s="1"/>
  <c r="M96" i="4" a="1"/>
  <c r="M96" i="4"/>
  <c r="F97" i="4" a="1"/>
  <c r="F97" i="4" s="1"/>
  <c r="M97" i="4" a="1"/>
  <c r="M97" i="4" s="1"/>
  <c r="B87" i="5"/>
  <c r="F98" i="4" a="1"/>
  <c r="F98" i="4" s="1"/>
  <c r="M98" i="4" a="1"/>
  <c r="M98" i="4"/>
  <c r="B88" i="5"/>
  <c r="F99" i="4" a="1"/>
  <c r="F99" i="4" s="1"/>
  <c r="M99" i="4" a="1"/>
  <c r="M99" i="4" s="1"/>
  <c r="B89" i="5"/>
  <c r="F100" i="4" a="1"/>
  <c r="F100" i="4" s="1"/>
  <c r="M100" i="4" a="1"/>
  <c r="M100" i="4"/>
  <c r="N101" i="4"/>
  <c r="F101" i="4" a="1"/>
  <c r="F101" i="4" s="1"/>
  <c r="M101" i="4" a="1"/>
  <c r="M101" i="4" s="1"/>
  <c r="B91" i="5"/>
  <c r="F102" i="4" a="1"/>
  <c r="F102" i="4" s="1"/>
  <c r="M102" i="4" a="1"/>
  <c r="M102" i="4"/>
  <c r="B92" i="5"/>
  <c r="F103" i="4" a="1"/>
  <c r="F103" i="4" s="1"/>
  <c r="M103" i="4" a="1"/>
  <c r="M103" i="4" s="1"/>
  <c r="B93" i="5"/>
  <c r="F104" i="4" a="1"/>
  <c r="F104" i="4" s="1"/>
  <c r="M104" i="4" a="1"/>
  <c r="M104" i="4"/>
  <c r="F105" i="4" a="1"/>
  <c r="F105" i="4" s="1"/>
  <c r="M105" i="4" a="1"/>
  <c r="M105" i="4" s="1"/>
  <c r="B95" i="5"/>
  <c r="F106" i="4" a="1"/>
  <c r="F106" i="4" s="1"/>
  <c r="M106" i="4" a="1"/>
  <c r="M106" i="4"/>
  <c r="B96" i="5"/>
  <c r="F107" i="4" a="1"/>
  <c r="F107" i="4" s="1"/>
  <c r="M107" i="4" a="1"/>
  <c r="M107" i="4" s="1"/>
  <c r="B97" i="5"/>
  <c r="F108" i="4" a="1"/>
  <c r="F108" i="4" s="1"/>
  <c r="M108" i="4" a="1"/>
  <c r="M108" i="4"/>
  <c r="B98" i="5"/>
  <c r="F109" i="4" a="1"/>
  <c r="F109" i="4" s="1"/>
  <c r="M109" i="4" a="1"/>
  <c r="M109" i="4" s="1"/>
  <c r="B99" i="5"/>
  <c r="F110" i="4" a="1"/>
  <c r="F110" i="4" s="1"/>
  <c r="M110" i="4" a="1"/>
  <c r="M110" i="4"/>
  <c r="B100" i="5"/>
  <c r="F111" i="4" a="1"/>
  <c r="F111" i="4" s="1"/>
  <c r="M111" i="4" a="1"/>
  <c r="M111" i="4" s="1"/>
  <c r="B101" i="5"/>
  <c r="F112" i="4" a="1"/>
  <c r="F112" i="4" s="1"/>
  <c r="M112" i="4" a="1"/>
  <c r="M112" i="4"/>
  <c r="N113" i="4"/>
  <c r="F113" i="4" a="1"/>
  <c r="F113" i="4" s="1"/>
  <c r="M113" i="4" a="1"/>
  <c r="M113" i="4" s="1"/>
  <c r="B103" i="5"/>
  <c r="F114" i="4" a="1"/>
  <c r="F114" i="4" s="1"/>
  <c r="M114" i="4" a="1"/>
  <c r="M114" i="4"/>
  <c r="B104" i="5"/>
  <c r="F115" i="4" a="1"/>
  <c r="F115" i="4" s="1"/>
  <c r="M115" i="4" a="1"/>
  <c r="M115" i="4" s="1"/>
  <c r="B105" i="5"/>
  <c r="F116" i="4" a="1"/>
  <c r="F116" i="4" s="1"/>
  <c r="M116" i="4" a="1"/>
  <c r="M116" i="4"/>
  <c r="N117" i="4"/>
  <c r="F117" i="4" a="1"/>
  <c r="F117" i="4" s="1"/>
  <c r="M117" i="4" a="1"/>
  <c r="M117" i="4" s="1"/>
  <c r="B107" i="5"/>
  <c r="F118" i="4" a="1"/>
  <c r="F118" i="4" s="1"/>
  <c r="M118" i="4" a="1"/>
  <c r="M118" i="4"/>
  <c r="B108" i="5"/>
  <c r="F119" i="4" a="1"/>
  <c r="F119" i="4" s="1"/>
  <c r="M119" i="4" a="1"/>
  <c r="M119" i="4" s="1"/>
  <c r="B109" i="5"/>
  <c r="F120" i="4" a="1"/>
  <c r="F120" i="4" s="1"/>
  <c r="M120" i="4" a="1"/>
  <c r="M120" i="4"/>
  <c r="B110" i="5"/>
  <c r="F121" i="4" a="1"/>
  <c r="F121" i="4" s="1"/>
  <c r="M121" i="4" a="1"/>
  <c r="M121" i="4" s="1"/>
  <c r="B111" i="5"/>
  <c r="F122" i="4" a="1"/>
  <c r="F122" i="4" s="1"/>
  <c r="M122" i="4" a="1"/>
  <c r="M122" i="4"/>
  <c r="B112" i="5"/>
  <c r="F123" i="4" a="1"/>
  <c r="F123" i="4" s="1"/>
  <c r="M123" i="4" a="1"/>
  <c r="M123" i="4" s="1"/>
  <c r="B113" i="5"/>
  <c r="F124" i="4" a="1"/>
  <c r="F124" i="4" s="1"/>
  <c r="M124" i="4" a="1"/>
  <c r="M124" i="4"/>
  <c r="B114" i="5"/>
  <c r="F125" i="4" a="1"/>
  <c r="F125" i="4" s="1"/>
  <c r="M125" i="4" a="1"/>
  <c r="M125" i="4" s="1"/>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9" i="4"/>
  <c r="A120" i="4"/>
  <c r="A121" i="4"/>
  <c r="A122" i="4"/>
  <c r="A123" i="4"/>
  <c r="A124" i="4"/>
  <c r="A125" i="4"/>
  <c r="A110" i="4"/>
  <c r="A111" i="4"/>
  <c r="A112" i="4"/>
  <c r="A113" i="4"/>
  <c r="A114" i="4"/>
  <c r="A115" i="4"/>
  <c r="A116" i="4"/>
  <c r="A117" i="4"/>
  <c r="A118" i="4"/>
  <c r="A96" i="4"/>
  <c r="A97" i="4"/>
  <c r="A98" i="4"/>
  <c r="A99" i="4"/>
  <c r="A100" i="4"/>
  <c r="A101" i="4"/>
  <c r="A102" i="4"/>
  <c r="A103" i="4"/>
  <c r="A104" i="4"/>
  <c r="A105" i="4"/>
  <c r="A106" i="4"/>
  <c r="A107" i="4"/>
  <c r="A108" i="4"/>
  <c r="A109" i="4"/>
  <c r="A70" i="4"/>
  <c r="A71" i="4"/>
  <c r="A72" i="4"/>
  <c r="A73" i="4"/>
  <c r="A74" i="4"/>
  <c r="A75" i="4"/>
  <c r="A76" i="4"/>
  <c r="A77" i="4"/>
  <c r="A78" i="4"/>
  <c r="A79" i="4"/>
  <c r="A80" i="4"/>
  <c r="A81" i="4"/>
  <c r="A82" i="4"/>
  <c r="A83" i="4"/>
  <c r="A84" i="4"/>
  <c r="A85" i="4"/>
  <c r="A86" i="4"/>
  <c r="A87" i="4"/>
  <c r="A88" i="4"/>
  <c r="A89" i="4"/>
  <c r="A90" i="4"/>
  <c r="A91" i="4"/>
  <c r="A92" i="4"/>
  <c r="A93" i="4"/>
  <c r="A94" i="4"/>
  <c r="A95" i="4"/>
  <c r="EU3" i="7"/>
  <c r="EU4" i="7" s="1" a="1"/>
  <c r="EU4" i="7" s="1"/>
  <c r="EV3" i="7"/>
  <c r="EW3" i="7"/>
  <c r="EX3" i="7"/>
  <c r="EX4" i="7" s="1" a="1"/>
  <c r="EX4" i="7" s="1"/>
  <c r="EX5" i="7" s="1" a="1"/>
  <c r="EX5" i="7" s="1"/>
  <c r="EY3" i="7"/>
  <c r="EY4" i="7" s="1" a="1"/>
  <c r="EY4" i="7" s="1"/>
  <c r="EZ3" i="7"/>
  <c r="EZ4" i="7" s="1" a="1"/>
  <c r="EZ4" i="7" s="1"/>
  <c r="EZ5" i="7" s="1" a="1"/>
  <c r="EZ5" i="7" s="1"/>
  <c r="FA3" i="7"/>
  <c r="FA4" i="7" s="1" a="1"/>
  <c r="FA4" i="7" s="1"/>
  <c r="FB3" i="7"/>
  <c r="FB4" i="7" s="1" a="1"/>
  <c r="FB4" i="7" s="1"/>
  <c r="FB5" i="7" s="1" a="1"/>
  <c r="FB5" i="7" s="1"/>
  <c r="FC3" i="7"/>
  <c r="FC4" i="7" s="1" a="1"/>
  <c r="FC4" i="7" s="1"/>
  <c r="FD3" i="7"/>
  <c r="FD4" i="7" s="1" a="1"/>
  <c r="FD4" i="7" s="1"/>
  <c r="FE3" i="7"/>
  <c r="FF3" i="7"/>
  <c r="FF4" i="7" s="1" a="1"/>
  <c r="FF4" i="7" s="1"/>
  <c r="FF5" i="7" s="1" a="1"/>
  <c r="FF5" i="7" s="1"/>
  <c r="FG3" i="7"/>
  <c r="FH3" i="7"/>
  <c r="FH4" i="7" s="1" a="1"/>
  <c r="FH4" i="7" s="1"/>
  <c r="FH5" i="7" s="1" a="1"/>
  <c r="FH5" i="7" s="1"/>
  <c r="FI3" i="7"/>
  <c r="FJ3" i="7"/>
  <c r="FJ4" i="7" s="1" a="1"/>
  <c r="FJ4" i="7" s="1"/>
  <c r="FJ5" i="7" s="1" a="1"/>
  <c r="FJ5" i="7" s="1"/>
  <c r="FK3" i="7"/>
  <c r="FK4" i="7" s="1" a="1"/>
  <c r="FK4" i="7" s="1"/>
  <c r="FK5" i="7" s="1" a="1"/>
  <c r="FK5" i="7" s="1"/>
  <c r="FL3" i="7"/>
  <c r="FL4" i="7" s="1" a="1"/>
  <c r="FL4" i="7" s="1"/>
  <c r="FL5" i="7" s="1" a="1"/>
  <c r="FL5" i="7" s="1"/>
  <c r="FM3" i="7"/>
  <c r="FN3" i="7"/>
  <c r="FN4" i="7" s="1" a="1"/>
  <c r="FN4" i="7" s="1"/>
  <c r="FN5" i="7" s="1" a="1"/>
  <c r="FN5" i="7" s="1"/>
  <c r="FO3" i="7"/>
  <c r="FO4" i="7" s="1" a="1"/>
  <c r="FO4" i="7" s="1"/>
  <c r="FO5" i="7" s="1" a="1"/>
  <c r="FO5" i="7" s="1"/>
  <c r="FP3" i="7"/>
  <c r="FP4" i="7" s="1" a="1"/>
  <c r="FP4" i="7" s="1"/>
  <c r="FP5" i="7" s="1" a="1"/>
  <c r="FP5" i="7" s="1"/>
  <c r="FQ3" i="7"/>
  <c r="FR3" i="7"/>
  <c r="FR4" i="7" s="1" a="1"/>
  <c r="FR4" i="7" s="1"/>
  <c r="FR5" i="7" s="1" a="1"/>
  <c r="FR5" i="7" s="1"/>
  <c r="FS3" i="7"/>
  <c r="FS4" i="7" s="1" a="1"/>
  <c r="FS4" i="7" s="1"/>
  <c r="FS5" i="7" s="1" a="1"/>
  <c r="FS5" i="7" s="1"/>
  <c r="FT3" i="7"/>
  <c r="FT4" i="7" s="1" a="1"/>
  <c r="FT4" i="7" s="1"/>
  <c r="FT5" i="7" s="1" a="1"/>
  <c r="FT5" i="7" s="1"/>
  <c r="FU3" i="7"/>
  <c r="FU4" i="7" s="1" a="1"/>
  <c r="FU4" i="7" s="1"/>
  <c r="FV3" i="7"/>
  <c r="FV4" i="7" s="1" a="1"/>
  <c r="FV4" i="7" s="1"/>
  <c r="FV5" i="7" s="1" a="1"/>
  <c r="FV5" i="7" s="1"/>
  <c r="FW3" i="7"/>
  <c r="FW4" i="7" s="1" a="1"/>
  <c r="FW4" i="7" s="1"/>
  <c r="FW5" i="7" s="1" a="1"/>
  <c r="FW5" i="7" s="1"/>
  <c r="FX3" i="7"/>
  <c r="FX4" i="7" s="1" a="1"/>
  <c r="FX4" i="7" s="1"/>
  <c r="FX5" i="7" s="1" a="1"/>
  <c r="FX5" i="7" s="1"/>
  <c r="FY3" i="7"/>
  <c r="FZ3" i="7"/>
  <c r="FZ4" i="7" s="1" a="1"/>
  <c r="FZ4" i="7" s="1"/>
  <c r="FZ5" i="7" s="1" a="1"/>
  <c r="FZ5" i="7" s="1"/>
  <c r="GA3" i="7"/>
  <c r="GA4" i="7" s="1" a="1"/>
  <c r="GA4" i="7" s="1"/>
  <c r="GA5" i="7" s="1" a="1"/>
  <c r="GA5" i="7" s="1"/>
  <c r="GB3" i="7"/>
  <c r="GB4" i="7" s="1" a="1"/>
  <c r="GB4" i="7" s="1"/>
  <c r="GB5" i="7" s="1" a="1"/>
  <c r="GB5" i="7" s="1"/>
  <c r="GC3" i="7"/>
  <c r="GD3" i="7"/>
  <c r="GD4" i="7" s="1" a="1"/>
  <c r="GD4" i="7" s="1"/>
  <c r="GD5" i="7" s="1" a="1"/>
  <c r="GD5" i="7" s="1"/>
  <c r="GE3" i="7"/>
  <c r="GE4" i="7" s="1" a="1"/>
  <c r="GE4" i="7" s="1"/>
  <c r="GE5" i="7" s="1" a="1"/>
  <c r="GE5" i="7" s="1"/>
  <c r="GF3" i="7"/>
  <c r="GF4" i="7" s="1" a="1"/>
  <c r="GF4" i="7" s="1"/>
  <c r="GF5" i="7" s="1" a="1"/>
  <c r="GF5" i="7" s="1"/>
  <c r="GG3" i="7"/>
  <c r="GG4" i="7" s="1" a="1"/>
  <c r="GG4" i="7" s="1"/>
  <c r="GH3" i="7"/>
  <c r="GH4" i="7" s="1" a="1"/>
  <c r="GH4" i="7" s="1"/>
  <c r="GH5" i="7" s="1" a="1"/>
  <c r="GH5" i="7" s="1"/>
  <c r="GI3" i="7"/>
  <c r="GI4" i="7" s="1" a="1"/>
  <c r="GI4" i="7" s="1"/>
  <c r="GI5" i="7" s="1" a="1"/>
  <c r="GI5" i="7" s="1"/>
  <c r="GJ3" i="7"/>
  <c r="GJ4" i="7" s="1" a="1"/>
  <c r="GJ4" i="7" s="1"/>
  <c r="GJ5" i="7" s="1" a="1"/>
  <c r="GJ5" i="7" s="1"/>
  <c r="GK3" i="7"/>
  <c r="GL3" i="7"/>
  <c r="GL4" i="7" s="1" a="1"/>
  <c r="GL4" i="7" s="1"/>
  <c r="GL5" i="7" s="1" a="1"/>
  <c r="GL5" i="7" s="1"/>
  <c r="GM3" i="7"/>
  <c r="GM4" i="7" s="1" a="1"/>
  <c r="GM4" i="7" s="1"/>
  <c r="GN3" i="7"/>
  <c r="GN4" i="7" s="1" a="1"/>
  <c r="GN4" i="7" s="1"/>
  <c r="GN5" i="7" s="1" a="1"/>
  <c r="GN5" i="7" s="1"/>
  <c r="GO3" i="7"/>
  <c r="GP3" i="7"/>
  <c r="GP4" i="7" s="1" a="1"/>
  <c r="GP4" i="7" s="1"/>
  <c r="GP5" i="7" s="1" a="1"/>
  <c r="GP5" i="7" s="1"/>
  <c r="GQ3" i="7"/>
  <c r="GQ4" i="7" s="1" a="1"/>
  <c r="GQ4" i="7" s="1"/>
  <c r="GQ5" i="7" s="1" a="1"/>
  <c r="GQ5" i="7" s="1"/>
  <c r="GR3" i="7"/>
  <c r="GR4" i="7" s="1" a="1"/>
  <c r="GR4" i="7" s="1"/>
  <c r="GR5" i="7" s="1" a="1"/>
  <c r="GR5" i="7" s="1"/>
  <c r="GS3" i="7"/>
  <c r="GT3" i="7"/>
  <c r="GT4" i="7" s="1" a="1"/>
  <c r="GT4" i="7" s="1"/>
  <c r="GT5" i="7" s="1" a="1"/>
  <c r="GT5" i="7" s="1"/>
  <c r="GU3" i="7"/>
  <c r="GU4" i="7" s="1" a="1"/>
  <c r="GU4" i="7" s="1"/>
  <c r="GU5" i="7" s="1" a="1"/>
  <c r="GU5" i="7" s="1"/>
  <c r="GV3" i="7"/>
  <c r="GV4" i="7" s="1" a="1"/>
  <c r="GV4" i="7" s="1"/>
  <c r="GV5" i="7" s="1" a="1"/>
  <c r="GV5" i="7" s="1"/>
  <c r="GW3" i="7"/>
  <c r="GX3" i="7"/>
  <c r="GX4" i="7" s="1" a="1"/>
  <c r="GX4" i="7" s="1"/>
  <c r="GX5" i="7" s="1" a="1"/>
  <c r="GX5" i="7" s="1"/>
  <c r="GY3" i="7"/>
  <c r="GY4" i="7" s="1" a="1"/>
  <c r="GY4" i="7" s="1"/>
  <c r="GY5" i="7" s="1" a="1"/>
  <c r="GY5" i="7" s="1"/>
  <c r="GZ3" i="7"/>
  <c r="GZ4" i="7" s="1" a="1"/>
  <c r="GZ4" i="7" s="1"/>
  <c r="GZ5" i="7" s="1" a="1"/>
  <c r="GZ5" i="7" s="1"/>
  <c r="HA3" i="7"/>
  <c r="HB3" i="7"/>
  <c r="HB4" i="7" s="1" a="1"/>
  <c r="HB4" i="7" s="1"/>
  <c r="HB5" i="7" s="1" a="1"/>
  <c r="HB5" i="7" s="1"/>
  <c r="HC3" i="7"/>
  <c r="HC4" i="7" s="1" a="1"/>
  <c r="HC4" i="7" s="1"/>
  <c r="HC5" i="7" s="1" a="1"/>
  <c r="HC5" i="7" s="1"/>
  <c r="HD3" i="7"/>
  <c r="HD4" i="7" s="1" a="1"/>
  <c r="HD4" i="7" s="1"/>
  <c r="HD5" i="7" s="1" a="1"/>
  <c r="HD5" i="7" s="1"/>
  <c r="HE3" i="7"/>
  <c r="HE4" i="7" s="1" a="1"/>
  <c r="HE4" i="7" s="1"/>
  <c r="HF3" i="7"/>
  <c r="HF4" i="7" s="1" a="1"/>
  <c r="HF4" i="7" s="1"/>
  <c r="HF5" i="7" s="1" a="1"/>
  <c r="HF5" i="7" s="1"/>
  <c r="HG3" i="7"/>
  <c r="HG4" i="7" s="1" a="1"/>
  <c r="HG4" i="7" s="1"/>
  <c r="HG5" i="7" s="1" a="1"/>
  <c r="HG5" i="7" s="1"/>
  <c r="HH3" i="7"/>
  <c r="HH4" i="7" s="1" a="1"/>
  <c r="HH4" i="7" s="1"/>
  <c r="HH5" i="7" s="1" a="1"/>
  <c r="HH5" i="7" s="1"/>
  <c r="HI3" i="7"/>
  <c r="HI4" i="7" s="1" a="1"/>
  <c r="HI4" i="7" s="1"/>
  <c r="HJ3" i="7"/>
  <c r="HJ4" i="7" s="1" a="1"/>
  <c r="HJ4" i="7" s="1"/>
  <c r="HJ5" i="7" s="1" a="1"/>
  <c r="HJ5" i="7" s="1"/>
  <c r="HK3" i="7"/>
  <c r="HK4" i="7" s="1" a="1"/>
  <c r="HK4" i="7" s="1"/>
  <c r="HK5" i="7" s="1" a="1"/>
  <c r="HK5" i="7" s="1"/>
  <c r="HL3" i="7"/>
  <c r="HL4" i="7" s="1" a="1"/>
  <c r="HL4" i="7" s="1"/>
  <c r="HL5" i="7" s="1" a="1"/>
  <c r="HL5" i="7" s="1"/>
  <c r="HM3" i="7"/>
  <c r="HN3" i="7"/>
  <c r="HN4" i="7" s="1" a="1"/>
  <c r="HN4" i="7" s="1"/>
  <c r="HN5" i="7" s="1" a="1"/>
  <c r="HN5" i="7" s="1"/>
  <c r="HO3" i="7"/>
  <c r="HO4" i="7" s="1" a="1"/>
  <c r="HO4" i="7" s="1"/>
  <c r="HO5" i="7" s="1" a="1"/>
  <c r="HO5" i="7" s="1"/>
  <c r="HP3" i="7"/>
  <c r="HP4" i="7" s="1" a="1"/>
  <c r="HP4" i="7" s="1"/>
  <c r="HP5" i="7" s="1" a="1"/>
  <c r="HP5" i="7" s="1"/>
  <c r="HQ3" i="7"/>
  <c r="HQ4" i="7" s="1" a="1"/>
  <c r="HQ4" i="7" s="1"/>
  <c r="HR3" i="7"/>
  <c r="HR4" i="7" s="1" a="1"/>
  <c r="HR4" i="7" s="1"/>
  <c r="HR5" i="7" s="1" a="1"/>
  <c r="HR5" i="7" s="1"/>
  <c r="HS3" i="7"/>
  <c r="HS4" i="7" s="1" a="1"/>
  <c r="HS4" i="7" s="1"/>
  <c r="HS5" i="7" s="1" a="1"/>
  <c r="HS5" i="7" s="1"/>
  <c r="HT3" i="7"/>
  <c r="HT4" i="7" s="1" a="1"/>
  <c r="HT4" i="7" s="1"/>
  <c r="HT5" i="7" s="1" a="1"/>
  <c r="HT5" i="7" s="1"/>
  <c r="HU3" i="7"/>
  <c r="HU4" i="7" s="1" a="1"/>
  <c r="HU4" i="7" s="1"/>
  <c r="HV3" i="7"/>
  <c r="HV4" i="7" s="1" a="1"/>
  <c r="HV4" i="7" s="1"/>
  <c r="HV5" i="7" s="1" a="1"/>
  <c r="HV5" i="7" s="1"/>
  <c r="HW3" i="7"/>
  <c r="HW4" i="7" s="1" a="1"/>
  <c r="HW4" i="7" s="1"/>
  <c r="HW5" i="7" s="1" a="1"/>
  <c r="HW5" i="7" s="1"/>
  <c r="HX3" i="7"/>
  <c r="HX4" i="7" s="1" a="1"/>
  <c r="HX4" i="7" s="1"/>
  <c r="HX5" i="7" s="1" a="1"/>
  <c r="HX5" i="7" s="1"/>
  <c r="HY3" i="7"/>
  <c r="HY4" i="7" s="1" a="1"/>
  <c r="HY4" i="7" s="1"/>
  <c r="HZ3" i="7"/>
  <c r="HZ4" i="7" s="1" a="1"/>
  <c r="HZ4" i="7" s="1"/>
  <c r="HZ5" i="7" s="1" a="1"/>
  <c r="HZ5" i="7" s="1"/>
  <c r="IA3" i="7"/>
  <c r="IA4" i="7" s="1" a="1"/>
  <c r="IA4" i="7" s="1"/>
  <c r="IA5" i="7" s="1" a="1"/>
  <c r="IA5" i="7" s="1"/>
  <c r="IB3" i="7"/>
  <c r="IB4" i="7" s="1" a="1"/>
  <c r="IB4" i="7" s="1"/>
  <c r="IB5" i="7" s="1" a="1"/>
  <c r="IB5" i="7" s="1"/>
  <c r="IC3" i="7"/>
  <c r="ID3" i="7"/>
  <c r="ID4" i="7" s="1" a="1"/>
  <c r="ID4" i="7" s="1"/>
  <c r="ID5" i="7" s="1" a="1"/>
  <c r="ID5" i="7" s="1"/>
  <c r="IE3" i="7"/>
  <c r="IE4" i="7" s="1" a="1"/>
  <c r="IE4" i="7" s="1"/>
  <c r="IE5" i="7" s="1" a="1"/>
  <c r="IE5" i="7" s="1"/>
  <c r="IF3" i="7"/>
  <c r="IF4" i="7" s="1" a="1"/>
  <c r="IF4" i="7" s="1"/>
  <c r="IF5" i="7" s="1" a="1"/>
  <c r="IF5" i="7" s="1"/>
  <c r="IG3" i="7"/>
  <c r="IH3" i="7"/>
  <c r="IH4" i="7" s="1" a="1"/>
  <c r="IH4" i="7" s="1"/>
  <c r="IH5" i="7" s="1" a="1"/>
  <c r="IH5" i="7" s="1"/>
  <c r="II3" i="7"/>
  <c r="II4" i="7" s="1" a="1"/>
  <c r="II4" i="7" s="1"/>
  <c r="II5" i="7" s="1" a="1"/>
  <c r="II5" i="7" s="1"/>
  <c r="IJ3" i="7"/>
  <c r="IJ4" i="7" s="1" a="1"/>
  <c r="IJ4" i="7" s="1"/>
  <c r="IJ5" i="7" s="1" a="1"/>
  <c r="IJ5" i="7" s="1"/>
  <c r="EV4" i="7" a="1"/>
  <c r="EV4" i="7" s="1"/>
  <c r="EV5" i="7" s="1" a="1"/>
  <c r="EV5" i="7" s="1"/>
  <c r="EY5" i="7" a="1"/>
  <c r="EY5" i="7" s="1"/>
  <c r="ET3" i="7"/>
  <c r="ET4" i="7" s="1" a="1"/>
  <c r="ET4" i="7" s="1"/>
  <c r="ET5" i="7" s="1" a="1"/>
  <c r="ET5" i="7" s="1"/>
  <c r="ES3" i="7"/>
  <c r="ES4" i="7" s="1" a="1"/>
  <c r="ES4" i="7" s="1"/>
  <c r="ES5" i="7" s="1" a="1"/>
  <c r="ES5" i="7" s="1"/>
  <c r="AD35" i="10"/>
  <c r="AD73" i="10"/>
  <c r="V60" i="9"/>
  <c r="V35" i="10"/>
  <c r="F26" i="4" a="1"/>
  <c r="F26" i="4" s="1"/>
  <c r="F27" i="4" a="1"/>
  <c r="F27" i="4" s="1"/>
  <c r="F28" i="4" a="1"/>
  <c r="F28" i="4" s="1"/>
  <c r="F29" i="4" a="1"/>
  <c r="F29" i="4" s="1"/>
  <c r="F30" i="4" a="1"/>
  <c r="F30" i="4" s="1"/>
  <c r="F31" i="4" a="1"/>
  <c r="F31" i="4" s="1"/>
  <c r="F32" i="4" a="1"/>
  <c r="F32" i="4" s="1"/>
  <c r="F33" i="4" a="1"/>
  <c r="F33" i="4" s="1"/>
  <c r="F34" i="4" a="1"/>
  <c r="F34" i="4" s="1"/>
  <c r="F35" i="4" a="1"/>
  <c r="F35" i="4" s="1"/>
  <c r="F36" i="4" a="1"/>
  <c r="F36" i="4" s="1"/>
  <c r="F37" i="4" a="1"/>
  <c r="F37" i="4" s="1"/>
  <c r="F38" i="4" a="1"/>
  <c r="F38" i="4" s="1"/>
  <c r="F39" i="4" a="1"/>
  <c r="F39" i="4" s="1"/>
  <c r="F40" i="4" a="1"/>
  <c r="F40" i="4" s="1"/>
  <c r="F41" i="4" a="1"/>
  <c r="F41" i="4" s="1"/>
  <c r="F42" i="4" a="1"/>
  <c r="F42" i="4" s="1"/>
  <c r="F43" i="4" a="1"/>
  <c r="F43" i="4" s="1"/>
  <c r="F44" i="4" a="1"/>
  <c r="F44" i="4" s="1"/>
  <c r="F45" i="4" a="1"/>
  <c r="F45" i="4" s="1"/>
  <c r="F46" i="4" a="1"/>
  <c r="F46" i="4" s="1"/>
  <c r="F47" i="4" a="1"/>
  <c r="F47" i="4" s="1"/>
  <c r="F48" i="4" a="1"/>
  <c r="F48" i="4" s="1"/>
  <c r="F49" i="4" a="1"/>
  <c r="F49" i="4" s="1"/>
  <c r="F50" i="4" a="1"/>
  <c r="F50" i="4" s="1"/>
  <c r="F51" i="4" a="1"/>
  <c r="F51" i="4" s="1"/>
  <c r="F52" i="4" a="1"/>
  <c r="F52" i="4" s="1"/>
  <c r="F53" i="4" a="1"/>
  <c r="F53" i="4" s="1"/>
  <c r="F54" i="4" a="1"/>
  <c r="F54" i="4" s="1"/>
  <c r="F55" i="4" a="1"/>
  <c r="F55" i="4" s="1"/>
  <c r="F56" i="4" a="1"/>
  <c r="F56" i="4" s="1"/>
  <c r="F57" i="4" a="1"/>
  <c r="F57" i="4" s="1"/>
  <c r="F58" i="4" a="1"/>
  <c r="F58" i="4" s="1"/>
  <c r="F59" i="4" a="1"/>
  <c r="F59" i="4" s="1"/>
  <c r="F60" i="4" a="1"/>
  <c r="F60" i="4" s="1"/>
  <c r="F61" i="4" a="1"/>
  <c r="F61" i="4" s="1"/>
  <c r="F62" i="4" a="1"/>
  <c r="F62" i="4" s="1"/>
  <c r="F63" i="4" a="1"/>
  <c r="F63" i="4" s="1"/>
  <c r="F64" i="4" a="1"/>
  <c r="F64" i="4" s="1"/>
  <c r="F65" i="4" a="1"/>
  <c r="F65" i="4" s="1"/>
  <c r="F66" i="4" a="1"/>
  <c r="F66" i="4" s="1"/>
  <c r="F67" i="4" a="1"/>
  <c r="F67" i="4" s="1"/>
  <c r="F68" i="4" a="1"/>
  <c r="F68" i="4" s="1"/>
  <c r="F69" i="4" a="1"/>
  <c r="F69" i="4" s="1"/>
  <c r="F25" i="4" a="1"/>
  <c r="F25" i="4" s="1"/>
  <c r="C17" i="7"/>
  <c r="D17" i="7"/>
  <c r="E17" i="7"/>
  <c r="F17" i="7"/>
  <c r="G17" i="7"/>
  <c r="H17" i="7"/>
  <c r="I17" i="7"/>
  <c r="J17" i="7"/>
  <c r="K17" i="7"/>
  <c r="L17" i="7"/>
  <c r="M17" i="7"/>
  <c r="N17" i="7"/>
  <c r="O17" i="7"/>
  <c r="P17" i="7"/>
  <c r="Q17" i="7"/>
  <c r="R17" i="7"/>
  <c r="S17" i="7"/>
  <c r="T17" i="7"/>
  <c r="B17" i="7"/>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I25" i="10"/>
  <c r="AJ25" i="10"/>
  <c r="AK25" i="10"/>
  <c r="AL25" i="10"/>
  <c r="AM25" i="10"/>
  <c r="AN25" i="10"/>
  <c r="AO25" i="10"/>
  <c r="AP25" i="10"/>
  <c r="AQ25" i="10"/>
  <c r="AR25" i="10"/>
  <c r="AS25" i="10"/>
  <c r="AT25" i="10"/>
  <c r="AU25" i="10"/>
  <c r="AV25" i="10"/>
  <c r="AW25" i="10"/>
  <c r="AX25" i="10"/>
  <c r="AY25" i="10"/>
  <c r="AZ25" i="10"/>
  <c r="BA25" i="10"/>
  <c r="BB25" i="10"/>
  <c r="BC25" i="10"/>
  <c r="BD25" i="10"/>
  <c r="BE25" i="10"/>
  <c r="BF25" i="10"/>
  <c r="BG25" i="10"/>
  <c r="BH25" i="10"/>
  <c r="BI25" i="10"/>
  <c r="BJ25" i="10"/>
  <c r="BK25" i="10"/>
  <c r="BL25" i="10"/>
  <c r="BM25" i="10"/>
  <c r="BN25" i="10"/>
  <c r="BO25" i="10"/>
  <c r="BP25" i="10"/>
  <c r="BQ25" i="10"/>
  <c r="BR25" i="10"/>
  <c r="BS25" i="10"/>
  <c r="BT25" i="10"/>
  <c r="BU25" i="10"/>
  <c r="BV25" i="10"/>
  <c r="BW25" i="10"/>
  <c r="BX25" i="10"/>
  <c r="BY25" i="10"/>
  <c r="BZ25" i="10"/>
  <c r="CA25" i="10"/>
  <c r="CB25" i="10"/>
  <c r="CC25" i="10"/>
  <c r="CD25" i="10"/>
  <c r="CE25" i="10"/>
  <c r="CF25" i="10"/>
  <c r="CG25" i="10"/>
  <c r="CH25" i="10"/>
  <c r="CI25" i="10"/>
  <c r="CJ25" i="10"/>
  <c r="CK25" i="10"/>
  <c r="CL25" i="10"/>
  <c r="CM25" i="10"/>
  <c r="CN25" i="10"/>
  <c r="CO25" i="10"/>
  <c r="CP25" i="10"/>
  <c r="CQ25" i="10"/>
  <c r="CR25" i="10"/>
  <c r="CS25" i="10"/>
  <c r="CT25" i="10"/>
  <c r="CU25" i="10"/>
  <c r="CV25" i="10"/>
  <c r="CW25" i="10"/>
  <c r="CX25" i="10"/>
  <c r="CY25" i="10"/>
  <c r="CZ25" i="10"/>
  <c r="DA25" i="10"/>
  <c r="DB25" i="10"/>
  <c r="DC25" i="10"/>
  <c r="DD25" i="10"/>
  <c r="DE25" i="10"/>
  <c r="DF25" i="10"/>
  <c r="DG25" i="10"/>
  <c r="DH25" i="10"/>
  <c r="DI25" i="10"/>
  <c r="DJ25" i="10"/>
  <c r="DK25" i="10"/>
  <c r="DL25" i="10"/>
  <c r="DM25" i="10"/>
  <c r="DN25" i="10"/>
  <c r="DO25" i="10"/>
  <c r="DP25" i="10"/>
  <c r="DQ25" i="10"/>
  <c r="DR25" i="10"/>
  <c r="DS25" i="10"/>
  <c r="DT25" i="10"/>
  <c r="DU25" i="10"/>
  <c r="DV25" i="10"/>
  <c r="DW25" i="10"/>
  <c r="DX25" i="10"/>
  <c r="DY25" i="10"/>
  <c r="DZ25" i="10"/>
  <c r="EA25" i="10"/>
  <c r="EB25" i="10"/>
  <c r="EC25" i="10"/>
  <c r="ED25" i="10"/>
  <c r="EE25" i="10"/>
  <c r="EF25" i="10"/>
  <c r="EG25" i="10"/>
  <c r="EH25" i="10"/>
  <c r="EI25" i="10"/>
  <c r="EJ25" i="10"/>
  <c r="EK25" i="10"/>
  <c r="EL25" i="10"/>
  <c r="EM25" i="10"/>
  <c r="EN25" i="10"/>
  <c r="EO25" i="10"/>
  <c r="EP25" i="10"/>
  <c r="EQ25" i="10"/>
  <c r="ER25" i="10"/>
  <c r="ES25" i="10"/>
  <c r="C26" i="10"/>
  <c r="D26" i="10"/>
  <c r="E26" i="10"/>
  <c r="F26" i="10"/>
  <c r="G26" i="10"/>
  <c r="H26" i="10"/>
  <c r="I26" i="10"/>
  <c r="J26" i="10"/>
  <c r="K26" i="10"/>
  <c r="L26" i="10"/>
  <c r="M26" i="10"/>
  <c r="N26" i="10"/>
  <c r="O26" i="10"/>
  <c r="P26" i="10"/>
  <c r="Q26" i="10"/>
  <c r="R26" i="10"/>
  <c r="S26" i="10"/>
  <c r="T26" i="10"/>
  <c r="U26" i="10"/>
  <c r="W26" i="10"/>
  <c r="X26" i="10"/>
  <c r="AA26" i="10"/>
  <c r="AB26" i="10"/>
  <c r="AE26" i="10"/>
  <c r="AF26" i="10"/>
  <c r="AG26" i="10"/>
  <c r="AH26" i="10"/>
  <c r="AI26" i="10"/>
  <c r="AJ26" i="10"/>
  <c r="AK26" i="10"/>
  <c r="AL26" i="10"/>
  <c r="AM26" i="10"/>
  <c r="AN26" i="10"/>
  <c r="AO26" i="10"/>
  <c r="AP26" i="10"/>
  <c r="AQ26" i="10"/>
  <c r="AR26" i="10"/>
  <c r="AS26" i="10"/>
  <c r="AT26" i="10"/>
  <c r="AU26" i="10"/>
  <c r="AV26" i="10"/>
  <c r="AW26" i="10"/>
  <c r="AX26" i="10"/>
  <c r="AY26" i="10"/>
  <c r="AZ26" i="10"/>
  <c r="BA26" i="10"/>
  <c r="BB26" i="10"/>
  <c r="BC26" i="10"/>
  <c r="BD26" i="10"/>
  <c r="BE26" i="10"/>
  <c r="BF26" i="10"/>
  <c r="BG26" i="10"/>
  <c r="BH26" i="10"/>
  <c r="BI26" i="10"/>
  <c r="BJ26" i="10"/>
  <c r="BK26" i="10"/>
  <c r="BL26" i="10"/>
  <c r="BM26" i="10"/>
  <c r="BN26" i="10"/>
  <c r="BO26" i="10"/>
  <c r="BP26" i="10"/>
  <c r="BQ26" i="10"/>
  <c r="BR26" i="10"/>
  <c r="BS26" i="10"/>
  <c r="BT26" i="10"/>
  <c r="BU26" i="10"/>
  <c r="BV26" i="10"/>
  <c r="BW26" i="10"/>
  <c r="BX26" i="10"/>
  <c r="BY26" i="10"/>
  <c r="BZ26" i="10"/>
  <c r="CA26" i="10"/>
  <c r="CB26" i="10"/>
  <c r="CC26" i="10"/>
  <c r="CD26" i="10"/>
  <c r="CE26" i="10"/>
  <c r="CF26" i="10"/>
  <c r="CG26" i="10"/>
  <c r="CH26" i="10"/>
  <c r="CI26" i="10"/>
  <c r="CJ26" i="10"/>
  <c r="CK26" i="10"/>
  <c r="CL26" i="10"/>
  <c r="CM26" i="10"/>
  <c r="CN26" i="10"/>
  <c r="CO26" i="10"/>
  <c r="CP26" i="10"/>
  <c r="CQ26" i="10"/>
  <c r="CR26" i="10"/>
  <c r="CS26" i="10"/>
  <c r="CT26" i="10"/>
  <c r="CU26" i="10"/>
  <c r="CV26" i="10"/>
  <c r="CW26" i="10"/>
  <c r="CX26" i="10"/>
  <c r="CY26" i="10"/>
  <c r="CZ26" i="10"/>
  <c r="DA26" i="10"/>
  <c r="DB26" i="10"/>
  <c r="DC26" i="10"/>
  <c r="DD26" i="10"/>
  <c r="DE26" i="10"/>
  <c r="DF26" i="10"/>
  <c r="DG26" i="10"/>
  <c r="DH26" i="10"/>
  <c r="DI26" i="10"/>
  <c r="DJ26" i="10"/>
  <c r="DK26" i="10"/>
  <c r="DL26" i="10"/>
  <c r="DM26" i="10"/>
  <c r="DN26" i="10"/>
  <c r="DO26" i="10"/>
  <c r="DP26" i="10"/>
  <c r="DQ26" i="10"/>
  <c r="DR26" i="10"/>
  <c r="DS26" i="10"/>
  <c r="DT26" i="10"/>
  <c r="DU26" i="10"/>
  <c r="DV26" i="10"/>
  <c r="DW26" i="10"/>
  <c r="DX26" i="10"/>
  <c r="DY26" i="10"/>
  <c r="DZ26" i="10"/>
  <c r="EA26" i="10"/>
  <c r="EB26" i="10"/>
  <c r="EC26" i="10"/>
  <c r="ED26" i="10"/>
  <c r="EE26" i="10"/>
  <c r="EF26" i="10"/>
  <c r="EG26" i="10"/>
  <c r="EH26" i="10"/>
  <c r="EI26" i="10"/>
  <c r="EJ26" i="10"/>
  <c r="EK26" i="10"/>
  <c r="EL26" i="10"/>
  <c r="EM26" i="10"/>
  <c r="EN26" i="10"/>
  <c r="EO26" i="10"/>
  <c r="EP26" i="10"/>
  <c r="EQ26" i="10"/>
  <c r="ER26" i="10"/>
  <c r="ES26"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I27" i="10"/>
  <c r="AJ27" i="10"/>
  <c r="AK27" i="10"/>
  <c r="AL27" i="10"/>
  <c r="AM27" i="10"/>
  <c r="AN27" i="10"/>
  <c r="AO27" i="10"/>
  <c r="AP27" i="10"/>
  <c r="AQ27" i="10"/>
  <c r="AR27" i="10"/>
  <c r="AS27" i="10"/>
  <c r="AT27" i="10"/>
  <c r="AU27" i="10"/>
  <c r="AV27" i="10"/>
  <c r="AW27" i="10"/>
  <c r="AX27" i="10"/>
  <c r="AY27" i="10"/>
  <c r="AZ27" i="10"/>
  <c r="BA27" i="10"/>
  <c r="BB27" i="10"/>
  <c r="BC27" i="10"/>
  <c r="BD27" i="10"/>
  <c r="BE27" i="10"/>
  <c r="BF27" i="10"/>
  <c r="BG27" i="10"/>
  <c r="BH27" i="10"/>
  <c r="BI27" i="10"/>
  <c r="BJ27" i="10"/>
  <c r="BK27" i="10"/>
  <c r="BL27" i="10"/>
  <c r="BM27" i="10"/>
  <c r="BN27" i="10"/>
  <c r="BO27" i="10"/>
  <c r="BP27" i="10"/>
  <c r="BQ27" i="10"/>
  <c r="BR27" i="10"/>
  <c r="BS27" i="10"/>
  <c r="BT27" i="10"/>
  <c r="BU27" i="10"/>
  <c r="BV27" i="10"/>
  <c r="BW27" i="10"/>
  <c r="BX27" i="10"/>
  <c r="BY27" i="10"/>
  <c r="BZ27" i="10"/>
  <c r="CA27" i="10"/>
  <c r="CB27" i="10"/>
  <c r="CC27" i="10"/>
  <c r="CD27" i="10"/>
  <c r="CE27" i="10"/>
  <c r="CF27" i="10"/>
  <c r="CG27" i="10"/>
  <c r="CH27" i="10"/>
  <c r="CI27" i="10"/>
  <c r="CJ27" i="10"/>
  <c r="CK27" i="10"/>
  <c r="CL27" i="10"/>
  <c r="CM27" i="10"/>
  <c r="CN27" i="10"/>
  <c r="CO27" i="10"/>
  <c r="CP27" i="10"/>
  <c r="CQ27" i="10"/>
  <c r="CR27" i="10"/>
  <c r="CS27" i="10"/>
  <c r="CT27" i="10"/>
  <c r="CU27" i="10"/>
  <c r="CV27" i="10"/>
  <c r="CW27" i="10"/>
  <c r="CX27" i="10"/>
  <c r="CY27" i="10"/>
  <c r="CZ27" i="10"/>
  <c r="DA27" i="10"/>
  <c r="DB27" i="10"/>
  <c r="DC27" i="10"/>
  <c r="DD27" i="10"/>
  <c r="DE27" i="10"/>
  <c r="DF27" i="10"/>
  <c r="DG27" i="10"/>
  <c r="DH27" i="10"/>
  <c r="DI27" i="10"/>
  <c r="DJ27" i="10"/>
  <c r="DK27" i="10"/>
  <c r="DL27" i="10"/>
  <c r="DM27" i="10"/>
  <c r="DN27" i="10"/>
  <c r="DO27" i="10"/>
  <c r="DP27" i="10"/>
  <c r="DQ27" i="10"/>
  <c r="DR27" i="10"/>
  <c r="DS27" i="10"/>
  <c r="DT27" i="10"/>
  <c r="DU27" i="10"/>
  <c r="DV27" i="10"/>
  <c r="DW27" i="10"/>
  <c r="DX27" i="10"/>
  <c r="DY27" i="10"/>
  <c r="DZ27" i="10"/>
  <c r="EA27" i="10"/>
  <c r="EB27" i="10"/>
  <c r="EC27" i="10"/>
  <c r="ED27" i="10"/>
  <c r="EE27" i="10"/>
  <c r="EF27" i="10"/>
  <c r="EG27" i="10"/>
  <c r="EH27" i="10"/>
  <c r="EI27" i="10"/>
  <c r="EJ27" i="10"/>
  <c r="EK27" i="10"/>
  <c r="EL27" i="10"/>
  <c r="EM27" i="10"/>
  <c r="EN27" i="10"/>
  <c r="EO27" i="10"/>
  <c r="EP27" i="10"/>
  <c r="EQ27" i="10"/>
  <c r="ER27" i="10"/>
  <c r="ES27"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I28" i="10"/>
  <c r="AJ28" i="10"/>
  <c r="AK28" i="10"/>
  <c r="AL28" i="10"/>
  <c r="AM28" i="10"/>
  <c r="AN28" i="10"/>
  <c r="AO28" i="10"/>
  <c r="AP28" i="10"/>
  <c r="AQ28" i="10"/>
  <c r="AR28" i="10"/>
  <c r="AS28" i="10"/>
  <c r="AT28" i="10"/>
  <c r="AU28" i="10"/>
  <c r="AV28" i="10"/>
  <c r="AW28" i="10"/>
  <c r="AX28" i="10"/>
  <c r="AY28" i="10"/>
  <c r="AZ28" i="10"/>
  <c r="BA28" i="10"/>
  <c r="BB28" i="10"/>
  <c r="BC28" i="10"/>
  <c r="BD28" i="10"/>
  <c r="BE28" i="10"/>
  <c r="BF28" i="10"/>
  <c r="BG28" i="10"/>
  <c r="BH28" i="10"/>
  <c r="BI28" i="10"/>
  <c r="BJ28" i="10"/>
  <c r="BK28" i="10"/>
  <c r="BL28" i="10"/>
  <c r="BM28" i="10"/>
  <c r="BN28" i="10"/>
  <c r="BO28" i="10"/>
  <c r="BP28" i="10"/>
  <c r="BQ28" i="10"/>
  <c r="BR28" i="10"/>
  <c r="BS28" i="10"/>
  <c r="BT28" i="10"/>
  <c r="BU28" i="10"/>
  <c r="BV28" i="10"/>
  <c r="BW28" i="10"/>
  <c r="BX28" i="10"/>
  <c r="BY28" i="10"/>
  <c r="BZ28" i="10"/>
  <c r="CA28" i="10"/>
  <c r="CB28" i="10"/>
  <c r="CC28" i="10"/>
  <c r="CD28" i="10"/>
  <c r="CE28" i="10"/>
  <c r="CF28" i="10"/>
  <c r="CG28" i="10"/>
  <c r="CH28" i="10"/>
  <c r="CI28" i="10"/>
  <c r="CJ28" i="10"/>
  <c r="CK28" i="10"/>
  <c r="CL28" i="10"/>
  <c r="CM28" i="10"/>
  <c r="CN28" i="10"/>
  <c r="CO28" i="10"/>
  <c r="CP28" i="10"/>
  <c r="CQ28" i="10"/>
  <c r="CR28" i="10"/>
  <c r="CS28" i="10"/>
  <c r="CT28" i="10"/>
  <c r="CU28" i="10"/>
  <c r="CV28" i="10"/>
  <c r="CW28" i="10"/>
  <c r="CX28" i="10"/>
  <c r="CY28" i="10"/>
  <c r="CZ28" i="10"/>
  <c r="DA28" i="10"/>
  <c r="DB28" i="10"/>
  <c r="DC28" i="10"/>
  <c r="DD28" i="10"/>
  <c r="DE28" i="10"/>
  <c r="DF28" i="10"/>
  <c r="DG28" i="10"/>
  <c r="DH28" i="10"/>
  <c r="DI28" i="10"/>
  <c r="DJ28" i="10"/>
  <c r="DK28" i="10"/>
  <c r="DL28" i="10"/>
  <c r="DM28" i="10"/>
  <c r="DN28" i="10"/>
  <c r="DO28" i="10"/>
  <c r="DP28" i="10"/>
  <c r="DQ28" i="10"/>
  <c r="DR28" i="10"/>
  <c r="DS28" i="10"/>
  <c r="DT28" i="10"/>
  <c r="DU28" i="10"/>
  <c r="DV28" i="10"/>
  <c r="DW28" i="10"/>
  <c r="DX28" i="10"/>
  <c r="DY28" i="10"/>
  <c r="DZ28" i="10"/>
  <c r="EA28" i="10"/>
  <c r="EB28" i="10"/>
  <c r="EC28" i="10"/>
  <c r="ED28" i="10"/>
  <c r="EE28" i="10"/>
  <c r="EF28" i="10"/>
  <c r="EG28" i="10"/>
  <c r="EH28" i="10"/>
  <c r="EI28" i="10"/>
  <c r="EJ28" i="10"/>
  <c r="EK28" i="10"/>
  <c r="EL28" i="10"/>
  <c r="EM28" i="10"/>
  <c r="EN28" i="10"/>
  <c r="EO28" i="10"/>
  <c r="EP28" i="10"/>
  <c r="EQ28" i="10"/>
  <c r="ER28" i="10"/>
  <c r="ES28"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I29" i="10"/>
  <c r="AJ29" i="10"/>
  <c r="AK29" i="10"/>
  <c r="AL29" i="10"/>
  <c r="AM29" i="10"/>
  <c r="AN29" i="10"/>
  <c r="AO29" i="10"/>
  <c r="AP29" i="10"/>
  <c r="AQ29" i="10"/>
  <c r="AR29" i="10"/>
  <c r="AS29" i="10"/>
  <c r="AT29" i="10"/>
  <c r="AU29" i="10"/>
  <c r="AV29" i="10"/>
  <c r="AW29" i="10"/>
  <c r="AX29" i="10"/>
  <c r="AY29" i="10"/>
  <c r="AZ29" i="10"/>
  <c r="BA29" i="10"/>
  <c r="BB29" i="10"/>
  <c r="BC29" i="10"/>
  <c r="BD29" i="10"/>
  <c r="BE29" i="10"/>
  <c r="BF29" i="10"/>
  <c r="BG29" i="10"/>
  <c r="BH29" i="10"/>
  <c r="BI29" i="10"/>
  <c r="BJ29" i="10"/>
  <c r="BK29" i="10"/>
  <c r="BL29" i="10"/>
  <c r="BM29" i="10"/>
  <c r="BN29" i="10"/>
  <c r="BO29" i="10"/>
  <c r="BP29" i="10"/>
  <c r="BQ29" i="10"/>
  <c r="BR29" i="10"/>
  <c r="BS29" i="10"/>
  <c r="BT29" i="10"/>
  <c r="BU29" i="10"/>
  <c r="BV29" i="10"/>
  <c r="BW29" i="10"/>
  <c r="BX29" i="10"/>
  <c r="BY29" i="10"/>
  <c r="BZ29" i="10"/>
  <c r="CA29" i="10"/>
  <c r="CB29" i="10"/>
  <c r="CC29" i="10"/>
  <c r="CD29" i="10"/>
  <c r="CE29" i="10"/>
  <c r="CF29" i="10"/>
  <c r="CG29" i="10"/>
  <c r="CH29" i="10"/>
  <c r="CI29" i="10"/>
  <c r="CJ29" i="10"/>
  <c r="CK29" i="10"/>
  <c r="CL29" i="10"/>
  <c r="CM29" i="10"/>
  <c r="CN29" i="10"/>
  <c r="CO29" i="10"/>
  <c r="CP29" i="10"/>
  <c r="CQ29" i="10"/>
  <c r="CR29" i="10"/>
  <c r="CS29" i="10"/>
  <c r="CT29" i="10"/>
  <c r="CU29" i="10"/>
  <c r="CV29" i="10"/>
  <c r="CW29" i="10"/>
  <c r="CX29" i="10"/>
  <c r="CY29" i="10"/>
  <c r="CZ29" i="10"/>
  <c r="DA29" i="10"/>
  <c r="DB29" i="10"/>
  <c r="DC29" i="10"/>
  <c r="DD29" i="10"/>
  <c r="DE29" i="10"/>
  <c r="DF29" i="10"/>
  <c r="DG29" i="10"/>
  <c r="DH29" i="10"/>
  <c r="DI29" i="10"/>
  <c r="DJ29" i="10"/>
  <c r="DK29" i="10"/>
  <c r="DL29" i="10"/>
  <c r="DM29" i="10"/>
  <c r="DN29" i="10"/>
  <c r="DO29" i="10"/>
  <c r="DP29" i="10"/>
  <c r="DQ29" i="10"/>
  <c r="DR29" i="10"/>
  <c r="DS29" i="10"/>
  <c r="DT29" i="10"/>
  <c r="DU29" i="10"/>
  <c r="DV29" i="10"/>
  <c r="DW29" i="10"/>
  <c r="DX29" i="10"/>
  <c r="DY29" i="10"/>
  <c r="DZ29" i="10"/>
  <c r="EA29" i="10"/>
  <c r="EB29" i="10"/>
  <c r="EC29" i="10"/>
  <c r="ED29" i="10"/>
  <c r="EE29" i="10"/>
  <c r="EF29" i="10"/>
  <c r="EG29" i="10"/>
  <c r="EH29" i="10"/>
  <c r="EI29" i="10"/>
  <c r="EJ29" i="10"/>
  <c r="EK29" i="10"/>
  <c r="EL29" i="10"/>
  <c r="EM29" i="10"/>
  <c r="EN29" i="10"/>
  <c r="EO29" i="10"/>
  <c r="EP29" i="10"/>
  <c r="EQ29" i="10"/>
  <c r="ER29" i="10"/>
  <c r="ES29" i="10"/>
  <c r="C30" i="10"/>
  <c r="D30" i="10"/>
  <c r="E30" i="10"/>
  <c r="F30" i="10"/>
  <c r="G30" i="10"/>
  <c r="H30" i="10"/>
  <c r="I30" i="10"/>
  <c r="J30" i="10"/>
  <c r="K30" i="10"/>
  <c r="L30" i="10"/>
  <c r="M30" i="10"/>
  <c r="N30" i="10"/>
  <c r="O30" i="10"/>
  <c r="P30" i="10"/>
  <c r="Q30" i="10"/>
  <c r="R30" i="10"/>
  <c r="S30" i="10"/>
  <c r="T30" i="10"/>
  <c r="U30" i="10"/>
  <c r="W30" i="10"/>
  <c r="X30" i="10"/>
  <c r="AA30" i="10"/>
  <c r="AB30" i="10"/>
  <c r="AE30" i="10"/>
  <c r="AF30" i="10"/>
  <c r="AG30" i="10"/>
  <c r="AH30" i="10"/>
  <c r="AI30" i="10"/>
  <c r="AJ30" i="10"/>
  <c r="AK30" i="10"/>
  <c r="AL30" i="10"/>
  <c r="AM30" i="10"/>
  <c r="AN30" i="10"/>
  <c r="AO30" i="10"/>
  <c r="AP30" i="10"/>
  <c r="AQ30" i="10"/>
  <c r="AR30" i="10"/>
  <c r="AS30" i="10"/>
  <c r="AT30" i="10"/>
  <c r="AU30" i="10"/>
  <c r="AV30" i="10"/>
  <c r="AW30" i="10"/>
  <c r="AX30" i="10"/>
  <c r="AY30" i="10"/>
  <c r="AZ30" i="10"/>
  <c r="BA30" i="10"/>
  <c r="BB30" i="10"/>
  <c r="BC30" i="10"/>
  <c r="BD30" i="10"/>
  <c r="BE30" i="10"/>
  <c r="BF30" i="10"/>
  <c r="BG30" i="10"/>
  <c r="BH30" i="10"/>
  <c r="BI30" i="10"/>
  <c r="BJ30" i="10"/>
  <c r="BK30" i="10"/>
  <c r="BL30" i="10"/>
  <c r="BM30" i="10"/>
  <c r="BN30" i="10"/>
  <c r="BO30" i="10"/>
  <c r="BP30" i="10"/>
  <c r="BQ30" i="10"/>
  <c r="BR30" i="10"/>
  <c r="BS30" i="10"/>
  <c r="BT30" i="10"/>
  <c r="BU30" i="10"/>
  <c r="BV30" i="10"/>
  <c r="BW30" i="10"/>
  <c r="BX30" i="10"/>
  <c r="BY30" i="10"/>
  <c r="BZ30" i="10"/>
  <c r="CA30" i="10"/>
  <c r="CB30" i="10"/>
  <c r="CC30" i="10"/>
  <c r="CD30" i="10"/>
  <c r="CE30" i="10"/>
  <c r="CF30" i="10"/>
  <c r="CG30" i="10"/>
  <c r="CH30" i="10"/>
  <c r="CI30" i="10"/>
  <c r="CJ30" i="10"/>
  <c r="CK30" i="10"/>
  <c r="CL30" i="10"/>
  <c r="CM30" i="10"/>
  <c r="CN30" i="10"/>
  <c r="CO30" i="10"/>
  <c r="CP30" i="10"/>
  <c r="CQ30" i="10"/>
  <c r="CR30" i="10"/>
  <c r="CS30" i="10"/>
  <c r="CT30" i="10"/>
  <c r="CU30" i="10"/>
  <c r="CV30" i="10"/>
  <c r="CW30" i="10"/>
  <c r="CX30" i="10"/>
  <c r="CY30" i="10"/>
  <c r="CZ30" i="10"/>
  <c r="DA30" i="10"/>
  <c r="DB30" i="10"/>
  <c r="DC30" i="10"/>
  <c r="DD30" i="10"/>
  <c r="DE30" i="10"/>
  <c r="DF30" i="10"/>
  <c r="DG30" i="10"/>
  <c r="DH30" i="10"/>
  <c r="DI30" i="10"/>
  <c r="DJ30" i="10"/>
  <c r="DK30" i="10"/>
  <c r="DL30" i="10"/>
  <c r="DM30" i="10"/>
  <c r="DN30" i="10"/>
  <c r="DO30" i="10"/>
  <c r="DP30" i="10"/>
  <c r="DQ30" i="10"/>
  <c r="DR30" i="10"/>
  <c r="DS30" i="10"/>
  <c r="DT30" i="10"/>
  <c r="DU30" i="10"/>
  <c r="DV30" i="10"/>
  <c r="DW30" i="10"/>
  <c r="DX30" i="10"/>
  <c r="DY30" i="10"/>
  <c r="DZ30" i="10"/>
  <c r="EA30" i="10"/>
  <c r="EB30" i="10"/>
  <c r="EC30" i="10"/>
  <c r="ED30" i="10"/>
  <c r="EE30" i="10"/>
  <c r="EF30" i="10"/>
  <c r="EG30" i="10"/>
  <c r="EH30" i="10"/>
  <c r="EI30" i="10"/>
  <c r="EJ30" i="10"/>
  <c r="EK30" i="10"/>
  <c r="EL30" i="10"/>
  <c r="EM30" i="10"/>
  <c r="EN30" i="10"/>
  <c r="EO30" i="10"/>
  <c r="EP30" i="10"/>
  <c r="EQ30" i="10"/>
  <c r="ER30" i="10"/>
  <c r="ES30"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I31" i="10"/>
  <c r="AJ31" i="10"/>
  <c r="AK31" i="10"/>
  <c r="AL31" i="10"/>
  <c r="AM31" i="10"/>
  <c r="AN31" i="10"/>
  <c r="AO31" i="10"/>
  <c r="AP31" i="10"/>
  <c r="AQ31" i="10"/>
  <c r="AR31" i="10"/>
  <c r="AS31" i="10"/>
  <c r="AT31" i="10"/>
  <c r="AU31" i="10"/>
  <c r="AV31" i="10"/>
  <c r="AW31" i="10"/>
  <c r="AX31" i="10"/>
  <c r="AY31" i="10"/>
  <c r="AZ31" i="10"/>
  <c r="BA31" i="10"/>
  <c r="BB31" i="10"/>
  <c r="BC31" i="10"/>
  <c r="BD31" i="10"/>
  <c r="BE31" i="10"/>
  <c r="BF31" i="10"/>
  <c r="BG31" i="10"/>
  <c r="BH31" i="10"/>
  <c r="BI31" i="10"/>
  <c r="BJ31" i="10"/>
  <c r="BK31" i="10"/>
  <c r="BL31" i="10"/>
  <c r="BM31" i="10"/>
  <c r="BN31" i="10"/>
  <c r="BO31" i="10"/>
  <c r="BP31" i="10"/>
  <c r="BQ31" i="10"/>
  <c r="BR31" i="10"/>
  <c r="BS31" i="10"/>
  <c r="BT31" i="10"/>
  <c r="BU31" i="10"/>
  <c r="BV31" i="10"/>
  <c r="BW31" i="10"/>
  <c r="BX31" i="10"/>
  <c r="BY31" i="10"/>
  <c r="BZ31" i="10"/>
  <c r="CA31" i="10"/>
  <c r="CB31" i="10"/>
  <c r="CC31" i="10"/>
  <c r="CD31" i="10"/>
  <c r="CE31" i="10"/>
  <c r="CF31" i="10"/>
  <c r="CG31" i="10"/>
  <c r="CH31" i="10"/>
  <c r="CI31" i="10"/>
  <c r="CJ31" i="10"/>
  <c r="CK31" i="10"/>
  <c r="CL31" i="10"/>
  <c r="CM31" i="10"/>
  <c r="CN31" i="10"/>
  <c r="CO31" i="10"/>
  <c r="CP31" i="10"/>
  <c r="CQ31" i="10"/>
  <c r="CR31" i="10"/>
  <c r="CS31" i="10"/>
  <c r="CT31" i="10"/>
  <c r="CU31" i="10"/>
  <c r="CV31" i="10"/>
  <c r="CW31" i="10"/>
  <c r="CX31" i="10"/>
  <c r="CY31" i="10"/>
  <c r="CZ31" i="10"/>
  <c r="DA31" i="10"/>
  <c r="DB31" i="10"/>
  <c r="DC31" i="10"/>
  <c r="DD31" i="10"/>
  <c r="DE31" i="10"/>
  <c r="DF31" i="10"/>
  <c r="DG31" i="10"/>
  <c r="DH31" i="10"/>
  <c r="DI31" i="10"/>
  <c r="DJ31" i="10"/>
  <c r="DK31" i="10"/>
  <c r="DL31" i="10"/>
  <c r="DM31" i="10"/>
  <c r="DN31" i="10"/>
  <c r="DO31" i="10"/>
  <c r="DP31" i="10"/>
  <c r="DQ31" i="10"/>
  <c r="DR31" i="10"/>
  <c r="DS31" i="10"/>
  <c r="DT31" i="10"/>
  <c r="DU31" i="10"/>
  <c r="DV31" i="10"/>
  <c r="DW31" i="10"/>
  <c r="DX31" i="10"/>
  <c r="DY31" i="10"/>
  <c r="DZ31" i="10"/>
  <c r="EA31" i="10"/>
  <c r="EB31" i="10"/>
  <c r="EC31" i="10"/>
  <c r="ED31" i="10"/>
  <c r="EE31" i="10"/>
  <c r="EF31" i="10"/>
  <c r="EG31" i="10"/>
  <c r="EH31" i="10"/>
  <c r="EI31" i="10"/>
  <c r="EJ31" i="10"/>
  <c r="EK31" i="10"/>
  <c r="EL31" i="10"/>
  <c r="EM31" i="10"/>
  <c r="EN31" i="10"/>
  <c r="EO31" i="10"/>
  <c r="EP31" i="10"/>
  <c r="EQ31" i="10"/>
  <c r="ER31" i="10"/>
  <c r="ES31"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AO32" i="10"/>
  <c r="AP32" i="10"/>
  <c r="AQ32" i="10"/>
  <c r="AR32" i="10"/>
  <c r="AS32" i="10"/>
  <c r="AT32" i="10"/>
  <c r="AU32" i="10"/>
  <c r="AV32" i="10"/>
  <c r="AW32" i="10"/>
  <c r="AX32" i="10"/>
  <c r="AY32" i="10"/>
  <c r="AZ32" i="10"/>
  <c r="BA32" i="10"/>
  <c r="BB32" i="10"/>
  <c r="BC32" i="10"/>
  <c r="BD32" i="10"/>
  <c r="BE32" i="10"/>
  <c r="BF32" i="10"/>
  <c r="BG32" i="10"/>
  <c r="BH32" i="10"/>
  <c r="BI32" i="10"/>
  <c r="BJ32" i="10"/>
  <c r="BK32" i="10"/>
  <c r="BL32" i="10"/>
  <c r="BM32" i="10"/>
  <c r="BN32" i="10"/>
  <c r="BO32" i="10"/>
  <c r="BP32" i="10"/>
  <c r="BQ32" i="10"/>
  <c r="BR32" i="10"/>
  <c r="BS32" i="10"/>
  <c r="BT32" i="10"/>
  <c r="BU32" i="10"/>
  <c r="BV32" i="10"/>
  <c r="BW32" i="10"/>
  <c r="BX32" i="10"/>
  <c r="BY32" i="10"/>
  <c r="BZ32" i="10"/>
  <c r="CA32" i="10"/>
  <c r="CB32" i="10"/>
  <c r="CC32" i="10"/>
  <c r="CD32" i="10"/>
  <c r="CE32" i="10"/>
  <c r="CF32" i="10"/>
  <c r="CG32" i="10"/>
  <c r="CH32" i="10"/>
  <c r="CI32" i="10"/>
  <c r="CJ32" i="10"/>
  <c r="CK32" i="10"/>
  <c r="CL32" i="10"/>
  <c r="CM32" i="10"/>
  <c r="CN32" i="10"/>
  <c r="CO32" i="10"/>
  <c r="CP32" i="10"/>
  <c r="CQ32" i="10"/>
  <c r="CR32" i="10"/>
  <c r="CS32" i="10"/>
  <c r="CT32" i="10"/>
  <c r="CU32" i="10"/>
  <c r="CV32" i="10"/>
  <c r="CW32" i="10"/>
  <c r="CX32" i="10"/>
  <c r="CY32" i="10"/>
  <c r="CZ32" i="10"/>
  <c r="DA32" i="10"/>
  <c r="DB32" i="10"/>
  <c r="DC32" i="10"/>
  <c r="DD32" i="10"/>
  <c r="DE32" i="10"/>
  <c r="DF32" i="10"/>
  <c r="DG32" i="10"/>
  <c r="DH32" i="10"/>
  <c r="DI32" i="10"/>
  <c r="DJ32" i="10"/>
  <c r="DK32" i="10"/>
  <c r="DL32" i="10"/>
  <c r="DM32" i="10"/>
  <c r="DN32" i="10"/>
  <c r="DO32" i="10"/>
  <c r="DP32" i="10"/>
  <c r="DQ32" i="10"/>
  <c r="DR32" i="10"/>
  <c r="DS32" i="10"/>
  <c r="DT32" i="10"/>
  <c r="DU32" i="10"/>
  <c r="DV32" i="10"/>
  <c r="DW32" i="10"/>
  <c r="DX32" i="10"/>
  <c r="DY32" i="10"/>
  <c r="DZ32" i="10"/>
  <c r="EA32" i="10"/>
  <c r="EB32" i="10"/>
  <c r="EC32" i="10"/>
  <c r="ED32" i="10"/>
  <c r="EE32" i="10"/>
  <c r="EF32" i="10"/>
  <c r="EG32" i="10"/>
  <c r="EH32" i="10"/>
  <c r="EI32" i="10"/>
  <c r="EJ32" i="10"/>
  <c r="EK32" i="10"/>
  <c r="EL32" i="10"/>
  <c r="EM32" i="10"/>
  <c r="EN32" i="10"/>
  <c r="EO32" i="10"/>
  <c r="EP32" i="10"/>
  <c r="EQ32" i="10"/>
  <c r="ER32" i="10"/>
  <c r="ES32"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I33" i="10"/>
  <c r="AJ33" i="10"/>
  <c r="AK33" i="10"/>
  <c r="AL33" i="10"/>
  <c r="AM33" i="10"/>
  <c r="AN33" i="10"/>
  <c r="AO33" i="10"/>
  <c r="AP33" i="10"/>
  <c r="AQ33" i="10"/>
  <c r="AR33" i="10"/>
  <c r="AS33" i="10"/>
  <c r="AT33" i="10"/>
  <c r="AU33" i="10"/>
  <c r="AV33" i="10"/>
  <c r="AW33" i="10"/>
  <c r="AX33" i="10"/>
  <c r="AY33" i="10"/>
  <c r="AZ33" i="10"/>
  <c r="BA33" i="10"/>
  <c r="BB33" i="10"/>
  <c r="BC33" i="10"/>
  <c r="BD33" i="10"/>
  <c r="BE33" i="10"/>
  <c r="BF33" i="10"/>
  <c r="BG33" i="10"/>
  <c r="BH33" i="10"/>
  <c r="BI33" i="10"/>
  <c r="BJ33" i="10"/>
  <c r="BK33" i="10"/>
  <c r="BL33" i="10"/>
  <c r="BM33" i="10"/>
  <c r="BN33" i="10"/>
  <c r="BO33" i="10"/>
  <c r="BP33" i="10"/>
  <c r="BQ33" i="10"/>
  <c r="BR33" i="10"/>
  <c r="BS33" i="10"/>
  <c r="BT33" i="10"/>
  <c r="BU33" i="10"/>
  <c r="BV33" i="10"/>
  <c r="BW33" i="10"/>
  <c r="BX33" i="10"/>
  <c r="BY33" i="10"/>
  <c r="BZ33" i="10"/>
  <c r="CA33" i="10"/>
  <c r="CB33" i="10"/>
  <c r="CC33" i="10"/>
  <c r="CD33" i="10"/>
  <c r="CE33" i="10"/>
  <c r="CF33" i="10"/>
  <c r="CG33" i="10"/>
  <c r="CH33" i="10"/>
  <c r="CI33" i="10"/>
  <c r="CJ33" i="10"/>
  <c r="CK33" i="10"/>
  <c r="CL33" i="10"/>
  <c r="CM33" i="10"/>
  <c r="CN33" i="10"/>
  <c r="CO33" i="10"/>
  <c r="CP33" i="10"/>
  <c r="CQ33" i="10"/>
  <c r="CR33" i="10"/>
  <c r="CS33" i="10"/>
  <c r="CT33" i="10"/>
  <c r="CU33" i="10"/>
  <c r="CV33" i="10"/>
  <c r="CW33" i="10"/>
  <c r="CX33" i="10"/>
  <c r="CY33" i="10"/>
  <c r="CZ33" i="10"/>
  <c r="DA33" i="10"/>
  <c r="DB33" i="10"/>
  <c r="DC33" i="10"/>
  <c r="DD33" i="10"/>
  <c r="DE33" i="10"/>
  <c r="DF33" i="10"/>
  <c r="DG33" i="10"/>
  <c r="DH33" i="10"/>
  <c r="DI33" i="10"/>
  <c r="DJ33" i="10"/>
  <c r="DK33" i="10"/>
  <c r="DL33" i="10"/>
  <c r="DM33" i="10"/>
  <c r="DN33" i="10"/>
  <c r="DO33" i="10"/>
  <c r="DP33" i="10"/>
  <c r="DQ33" i="10"/>
  <c r="DR33" i="10"/>
  <c r="DS33" i="10"/>
  <c r="DT33" i="10"/>
  <c r="DU33" i="10"/>
  <c r="DV33" i="10"/>
  <c r="DW33" i="10"/>
  <c r="DX33" i="10"/>
  <c r="DY33" i="10"/>
  <c r="DZ33" i="10"/>
  <c r="EA33" i="10"/>
  <c r="EB33" i="10"/>
  <c r="EC33" i="10"/>
  <c r="ED33" i="10"/>
  <c r="EE33" i="10"/>
  <c r="EF33" i="10"/>
  <c r="EG33" i="10"/>
  <c r="EH33" i="10"/>
  <c r="EI33" i="10"/>
  <c r="EJ33" i="10"/>
  <c r="EK33" i="10"/>
  <c r="EL33" i="10"/>
  <c r="EM33" i="10"/>
  <c r="EN33" i="10"/>
  <c r="EO33" i="10"/>
  <c r="EP33" i="10"/>
  <c r="EQ33" i="10"/>
  <c r="ER33" i="10"/>
  <c r="ES33"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AO34" i="10"/>
  <c r="AP34" i="10"/>
  <c r="AQ34" i="10"/>
  <c r="AR34" i="10"/>
  <c r="AS34" i="10"/>
  <c r="AT34" i="10"/>
  <c r="AU34" i="10"/>
  <c r="AV34" i="10"/>
  <c r="AW34" i="10"/>
  <c r="AX34" i="10"/>
  <c r="AY34" i="10"/>
  <c r="AZ34" i="10"/>
  <c r="BA34" i="10"/>
  <c r="BB34" i="10"/>
  <c r="BC34" i="10"/>
  <c r="BD34" i="10"/>
  <c r="BE34" i="10"/>
  <c r="BF34" i="10"/>
  <c r="BG34" i="10"/>
  <c r="BH34" i="10"/>
  <c r="BI34" i="10"/>
  <c r="BJ34" i="10"/>
  <c r="BK34" i="10"/>
  <c r="BL34" i="10"/>
  <c r="BM34" i="10"/>
  <c r="BN34" i="10"/>
  <c r="BO34" i="10"/>
  <c r="BP34" i="10"/>
  <c r="BQ34" i="10"/>
  <c r="BR34" i="10"/>
  <c r="BS34" i="10"/>
  <c r="BT34" i="10"/>
  <c r="BU34" i="10"/>
  <c r="BV34" i="10"/>
  <c r="BW34" i="10"/>
  <c r="BX34" i="10"/>
  <c r="BY34" i="10"/>
  <c r="BZ34" i="10"/>
  <c r="CA34" i="10"/>
  <c r="CB34" i="10"/>
  <c r="CC34" i="10"/>
  <c r="CD34" i="10"/>
  <c r="CE34" i="10"/>
  <c r="CF34" i="10"/>
  <c r="CG34" i="10"/>
  <c r="CH34" i="10"/>
  <c r="CI34" i="10"/>
  <c r="CJ34" i="10"/>
  <c r="CK34" i="10"/>
  <c r="CL34" i="10"/>
  <c r="CM34" i="10"/>
  <c r="CN34" i="10"/>
  <c r="CO34" i="10"/>
  <c r="CP34" i="10"/>
  <c r="CQ34" i="10"/>
  <c r="CR34" i="10"/>
  <c r="CS34" i="10"/>
  <c r="CT34" i="10"/>
  <c r="CU34" i="10"/>
  <c r="CV34" i="10"/>
  <c r="CW34" i="10"/>
  <c r="CX34" i="10"/>
  <c r="CY34" i="10"/>
  <c r="CZ34" i="10"/>
  <c r="DA34" i="10"/>
  <c r="DB34" i="10"/>
  <c r="DC34" i="10"/>
  <c r="DD34" i="10"/>
  <c r="DE34" i="10"/>
  <c r="DF34" i="10"/>
  <c r="DG34" i="10"/>
  <c r="DH34" i="10"/>
  <c r="DI34" i="10"/>
  <c r="DJ34" i="10"/>
  <c r="DK34" i="10"/>
  <c r="DL34" i="10"/>
  <c r="DM34" i="10"/>
  <c r="DN34" i="10"/>
  <c r="DO34" i="10"/>
  <c r="DP34" i="10"/>
  <c r="DQ34" i="10"/>
  <c r="DR34" i="10"/>
  <c r="DS34" i="10"/>
  <c r="DT34" i="10"/>
  <c r="DU34" i="10"/>
  <c r="DV34" i="10"/>
  <c r="DW34" i="10"/>
  <c r="DX34" i="10"/>
  <c r="DY34" i="10"/>
  <c r="DZ34" i="10"/>
  <c r="EA34" i="10"/>
  <c r="EB34" i="10"/>
  <c r="EC34" i="10"/>
  <c r="ED34" i="10"/>
  <c r="EE34" i="10"/>
  <c r="EF34" i="10"/>
  <c r="EG34" i="10"/>
  <c r="EH34" i="10"/>
  <c r="EI34" i="10"/>
  <c r="EJ34" i="10"/>
  <c r="EK34" i="10"/>
  <c r="EL34" i="10"/>
  <c r="EM34" i="10"/>
  <c r="EN34" i="10"/>
  <c r="EO34" i="10"/>
  <c r="EP34" i="10"/>
  <c r="EQ34" i="10"/>
  <c r="ER34" i="10"/>
  <c r="ES34" i="10"/>
  <c r="C35" i="10"/>
  <c r="D35" i="10"/>
  <c r="E35" i="10"/>
  <c r="F35" i="10"/>
  <c r="G35" i="10"/>
  <c r="H35" i="10"/>
  <c r="I35" i="10"/>
  <c r="J35" i="10"/>
  <c r="K35" i="10"/>
  <c r="L35" i="10"/>
  <c r="M35" i="10"/>
  <c r="N35" i="10"/>
  <c r="O35" i="10"/>
  <c r="P35" i="10"/>
  <c r="Q35" i="10"/>
  <c r="R35" i="10"/>
  <c r="S35" i="10"/>
  <c r="T35" i="10"/>
  <c r="U35" i="10"/>
  <c r="W35" i="10"/>
  <c r="X35" i="10"/>
  <c r="Y35" i="10"/>
  <c r="AA35" i="10"/>
  <c r="AB35" i="10"/>
  <c r="AC35" i="10"/>
  <c r="AE35" i="10"/>
  <c r="AF35" i="10"/>
  <c r="AG35" i="10"/>
  <c r="AH35" i="10"/>
  <c r="AI35" i="10"/>
  <c r="AJ35" i="10"/>
  <c r="AK35" i="10"/>
  <c r="AL35" i="10"/>
  <c r="AM35" i="10"/>
  <c r="AN35" i="10"/>
  <c r="AO35" i="10"/>
  <c r="AP35" i="10"/>
  <c r="AQ35" i="10"/>
  <c r="AR35" i="10"/>
  <c r="AS35" i="10"/>
  <c r="AT35" i="10"/>
  <c r="AU35" i="10"/>
  <c r="AV35" i="10"/>
  <c r="AW35" i="10"/>
  <c r="AX35" i="10"/>
  <c r="AY35" i="10"/>
  <c r="AZ35" i="10"/>
  <c r="BA35" i="10"/>
  <c r="BB35" i="10"/>
  <c r="BC35" i="10"/>
  <c r="BD35" i="10"/>
  <c r="BE35" i="10"/>
  <c r="BF35" i="10"/>
  <c r="BG35" i="10"/>
  <c r="BH35" i="10"/>
  <c r="BI35" i="10"/>
  <c r="BJ35" i="10"/>
  <c r="BK35" i="10"/>
  <c r="BL35" i="10"/>
  <c r="BM35" i="10"/>
  <c r="BN35" i="10"/>
  <c r="BO35" i="10"/>
  <c r="BP35" i="10"/>
  <c r="BQ35" i="10"/>
  <c r="BR35" i="10"/>
  <c r="BS35" i="10"/>
  <c r="BT35" i="10"/>
  <c r="BU35" i="10"/>
  <c r="BV35" i="10"/>
  <c r="BW35" i="10"/>
  <c r="BX35" i="10"/>
  <c r="BY35" i="10"/>
  <c r="BZ35" i="10"/>
  <c r="CA35" i="10"/>
  <c r="CB35" i="10"/>
  <c r="CC35" i="10"/>
  <c r="CD35" i="10"/>
  <c r="CE35" i="10"/>
  <c r="CF35" i="10"/>
  <c r="CG35" i="10"/>
  <c r="CH35" i="10"/>
  <c r="CI35" i="10"/>
  <c r="CJ35" i="10"/>
  <c r="CK35" i="10"/>
  <c r="CL35" i="10"/>
  <c r="CM35" i="10"/>
  <c r="CN35" i="10"/>
  <c r="CO35" i="10"/>
  <c r="CP35" i="10"/>
  <c r="CQ35" i="10"/>
  <c r="CR35" i="10"/>
  <c r="CS35" i="10"/>
  <c r="CT35" i="10"/>
  <c r="CU35" i="10"/>
  <c r="CV35" i="10"/>
  <c r="CW35" i="10"/>
  <c r="CX35" i="10"/>
  <c r="CY35" i="10"/>
  <c r="CZ35" i="10"/>
  <c r="DA35" i="10"/>
  <c r="DB35" i="10"/>
  <c r="DC35" i="10"/>
  <c r="DD35" i="10"/>
  <c r="DE35" i="10"/>
  <c r="DF35" i="10"/>
  <c r="DG35" i="10"/>
  <c r="DH35" i="10"/>
  <c r="DI35" i="10"/>
  <c r="DJ35" i="10"/>
  <c r="DK35" i="10"/>
  <c r="DL35" i="10"/>
  <c r="DM35" i="10"/>
  <c r="DN35" i="10"/>
  <c r="DO35" i="10"/>
  <c r="DP35" i="10"/>
  <c r="DQ35" i="10"/>
  <c r="DR35" i="10"/>
  <c r="DS35" i="10"/>
  <c r="DT35" i="10"/>
  <c r="DU35" i="10"/>
  <c r="DV35" i="10"/>
  <c r="DW35" i="10"/>
  <c r="DX35" i="10"/>
  <c r="DY35" i="10"/>
  <c r="DZ35" i="10"/>
  <c r="EA35" i="10"/>
  <c r="EB35" i="10"/>
  <c r="EC35" i="10"/>
  <c r="ED35" i="10"/>
  <c r="EE35" i="10"/>
  <c r="EF35" i="10"/>
  <c r="EG35" i="10"/>
  <c r="EH35" i="10"/>
  <c r="EI35" i="10"/>
  <c r="EJ35" i="10"/>
  <c r="EK35" i="10"/>
  <c r="EL35" i="10"/>
  <c r="EM35" i="10"/>
  <c r="EN35" i="10"/>
  <c r="EO35" i="10"/>
  <c r="EP35" i="10"/>
  <c r="EQ35" i="10"/>
  <c r="ER35" i="10"/>
  <c r="ES35"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I36" i="10"/>
  <c r="AJ36" i="10"/>
  <c r="AK36" i="10"/>
  <c r="AL36" i="10"/>
  <c r="AM36" i="10"/>
  <c r="AN36" i="10"/>
  <c r="AO36" i="10"/>
  <c r="AP36" i="10"/>
  <c r="AQ36" i="10"/>
  <c r="AR36" i="10"/>
  <c r="AS36" i="10"/>
  <c r="AT36" i="10"/>
  <c r="AU36" i="10"/>
  <c r="AV36" i="10"/>
  <c r="AW36" i="10"/>
  <c r="AX36" i="10"/>
  <c r="AY36" i="10"/>
  <c r="AZ36" i="10"/>
  <c r="BA36" i="10"/>
  <c r="BB36" i="10"/>
  <c r="BC36" i="10"/>
  <c r="BD36" i="10"/>
  <c r="BE36" i="10"/>
  <c r="BF36" i="10"/>
  <c r="BG36" i="10"/>
  <c r="BH36" i="10"/>
  <c r="BI36" i="10"/>
  <c r="BJ36" i="10"/>
  <c r="BK36" i="10"/>
  <c r="BL36" i="10"/>
  <c r="BM36" i="10"/>
  <c r="BN36" i="10"/>
  <c r="BO36" i="10"/>
  <c r="BP36" i="10"/>
  <c r="BQ36" i="10"/>
  <c r="BR36" i="10"/>
  <c r="BS36" i="10"/>
  <c r="BT36" i="10"/>
  <c r="BU36" i="10"/>
  <c r="BV36" i="10"/>
  <c r="BW36" i="10"/>
  <c r="BX36" i="10"/>
  <c r="BY36" i="10"/>
  <c r="BZ36" i="10"/>
  <c r="CA36" i="10"/>
  <c r="CB36" i="10"/>
  <c r="CC36" i="10"/>
  <c r="CD36" i="10"/>
  <c r="CE36" i="10"/>
  <c r="CF36" i="10"/>
  <c r="CG36" i="10"/>
  <c r="CH36" i="10"/>
  <c r="CI36" i="10"/>
  <c r="CJ36" i="10"/>
  <c r="CK36" i="10"/>
  <c r="CL36" i="10"/>
  <c r="CM36" i="10"/>
  <c r="CN36" i="10"/>
  <c r="CO36" i="10"/>
  <c r="CP36" i="10"/>
  <c r="CQ36" i="10"/>
  <c r="CR36" i="10"/>
  <c r="CS36" i="10"/>
  <c r="CT36" i="10"/>
  <c r="CU36" i="10"/>
  <c r="CV36" i="10"/>
  <c r="CW36" i="10"/>
  <c r="CX36" i="10"/>
  <c r="CY36" i="10"/>
  <c r="CZ36" i="10"/>
  <c r="DA36" i="10"/>
  <c r="DB36" i="10"/>
  <c r="DC36" i="10"/>
  <c r="DD36" i="10"/>
  <c r="DE36" i="10"/>
  <c r="DF36" i="10"/>
  <c r="DG36" i="10"/>
  <c r="DH36" i="10"/>
  <c r="DI36" i="10"/>
  <c r="DJ36" i="10"/>
  <c r="DK36" i="10"/>
  <c r="DL36" i="10"/>
  <c r="DM36" i="10"/>
  <c r="DN36" i="10"/>
  <c r="DO36" i="10"/>
  <c r="DP36" i="10"/>
  <c r="DQ36" i="10"/>
  <c r="DR36" i="10"/>
  <c r="DS36" i="10"/>
  <c r="DT36" i="10"/>
  <c r="DU36" i="10"/>
  <c r="DV36" i="10"/>
  <c r="DW36" i="10"/>
  <c r="DX36" i="10"/>
  <c r="DY36" i="10"/>
  <c r="DZ36" i="10"/>
  <c r="EA36" i="10"/>
  <c r="EB36" i="10"/>
  <c r="EC36" i="10"/>
  <c r="ED36" i="10"/>
  <c r="EE36" i="10"/>
  <c r="EF36" i="10"/>
  <c r="EG36" i="10"/>
  <c r="EH36" i="10"/>
  <c r="EI36" i="10"/>
  <c r="EJ36" i="10"/>
  <c r="EK36" i="10"/>
  <c r="EL36" i="10"/>
  <c r="EM36" i="10"/>
  <c r="EN36" i="10"/>
  <c r="EO36" i="10"/>
  <c r="EP36" i="10"/>
  <c r="EQ36" i="10"/>
  <c r="ER36" i="10"/>
  <c r="ES36" i="10"/>
  <c r="C37" i="10"/>
  <c r="D37" i="10"/>
  <c r="E37" i="10"/>
  <c r="F37" i="10"/>
  <c r="G37" i="10"/>
  <c r="H37" i="10"/>
  <c r="I37" i="10"/>
  <c r="J37" i="10"/>
  <c r="K37" i="10"/>
  <c r="L37" i="10"/>
  <c r="M37" i="10"/>
  <c r="N37" i="10"/>
  <c r="O37" i="10"/>
  <c r="P37" i="10"/>
  <c r="Q37" i="10"/>
  <c r="R37" i="10"/>
  <c r="S37" i="10"/>
  <c r="T37" i="10"/>
  <c r="U37" i="10"/>
  <c r="W37" i="10"/>
  <c r="X37" i="10"/>
  <c r="AA37" i="10"/>
  <c r="AB37" i="10"/>
  <c r="AE37" i="10"/>
  <c r="AF37" i="10"/>
  <c r="AG37" i="10"/>
  <c r="AH37" i="10"/>
  <c r="AI37" i="10"/>
  <c r="AJ37" i="10"/>
  <c r="AK37" i="10"/>
  <c r="AL37" i="10"/>
  <c r="AM37" i="10"/>
  <c r="AN37" i="10"/>
  <c r="AO37" i="10"/>
  <c r="AP37" i="10"/>
  <c r="AQ37" i="10"/>
  <c r="AR37" i="10"/>
  <c r="AS37" i="10"/>
  <c r="AT37" i="10"/>
  <c r="AU37" i="10"/>
  <c r="AV37" i="10"/>
  <c r="AW37" i="10"/>
  <c r="AX37" i="10"/>
  <c r="AY37" i="10"/>
  <c r="AZ37" i="10"/>
  <c r="BA37" i="10"/>
  <c r="BB37" i="10"/>
  <c r="BC37" i="10"/>
  <c r="BD37" i="10"/>
  <c r="BE37" i="10"/>
  <c r="BF37" i="10"/>
  <c r="BG37" i="10"/>
  <c r="BH37" i="10"/>
  <c r="BI37" i="10"/>
  <c r="BJ37" i="10"/>
  <c r="BK37" i="10"/>
  <c r="BL37" i="10"/>
  <c r="BM37" i="10"/>
  <c r="BN37" i="10"/>
  <c r="BO37" i="10"/>
  <c r="BP37" i="10"/>
  <c r="BQ37" i="10"/>
  <c r="BR37" i="10"/>
  <c r="BS37" i="10"/>
  <c r="BT37" i="10"/>
  <c r="BU37" i="10"/>
  <c r="BV37" i="10"/>
  <c r="BW37" i="10"/>
  <c r="BX37" i="10"/>
  <c r="BY37" i="10"/>
  <c r="BZ37" i="10"/>
  <c r="CA37" i="10"/>
  <c r="CB37" i="10"/>
  <c r="CC37" i="10"/>
  <c r="CD37" i="10"/>
  <c r="CE37" i="10"/>
  <c r="CF37" i="10"/>
  <c r="CG37" i="10"/>
  <c r="CH37" i="10"/>
  <c r="CI37" i="10"/>
  <c r="CJ37" i="10"/>
  <c r="CK37" i="10"/>
  <c r="CL37" i="10"/>
  <c r="CM37" i="10"/>
  <c r="CN37" i="10"/>
  <c r="CO37" i="10"/>
  <c r="CP37" i="10"/>
  <c r="CQ37" i="10"/>
  <c r="CR37" i="10"/>
  <c r="CS37" i="10"/>
  <c r="CT37" i="10"/>
  <c r="CU37" i="10"/>
  <c r="CV37" i="10"/>
  <c r="CW37" i="10"/>
  <c r="CX37" i="10"/>
  <c r="CY37" i="10"/>
  <c r="CZ37" i="10"/>
  <c r="DA37" i="10"/>
  <c r="DB37" i="10"/>
  <c r="DC37" i="10"/>
  <c r="DD37" i="10"/>
  <c r="DE37" i="10"/>
  <c r="DF37" i="10"/>
  <c r="DG37" i="10"/>
  <c r="DH37" i="10"/>
  <c r="DI37" i="10"/>
  <c r="DJ37" i="10"/>
  <c r="DK37" i="10"/>
  <c r="DL37" i="10"/>
  <c r="DM37" i="10"/>
  <c r="DN37" i="10"/>
  <c r="DO37" i="10"/>
  <c r="DP37" i="10"/>
  <c r="DQ37" i="10"/>
  <c r="DR37" i="10"/>
  <c r="DS37" i="10"/>
  <c r="DT37" i="10"/>
  <c r="DU37" i="10"/>
  <c r="DV37" i="10"/>
  <c r="DW37" i="10"/>
  <c r="DX37" i="10"/>
  <c r="DY37" i="10"/>
  <c r="DZ37" i="10"/>
  <c r="EA37" i="10"/>
  <c r="EB37" i="10"/>
  <c r="EC37" i="10"/>
  <c r="ED37" i="10"/>
  <c r="EE37" i="10"/>
  <c r="EF37" i="10"/>
  <c r="EG37" i="10"/>
  <c r="EH37" i="10"/>
  <c r="EI37" i="10"/>
  <c r="EJ37" i="10"/>
  <c r="EK37" i="10"/>
  <c r="EL37" i="10"/>
  <c r="EM37" i="10"/>
  <c r="EN37" i="10"/>
  <c r="EO37" i="10"/>
  <c r="EP37" i="10"/>
  <c r="EQ37" i="10"/>
  <c r="ER37" i="10"/>
  <c r="ES37"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I38" i="10"/>
  <c r="AJ38" i="10"/>
  <c r="AK38" i="10"/>
  <c r="AL38" i="10"/>
  <c r="AM38" i="10"/>
  <c r="AN38" i="10"/>
  <c r="AO38" i="10"/>
  <c r="AP38" i="10"/>
  <c r="AQ38" i="10"/>
  <c r="AR38" i="10"/>
  <c r="AS38" i="10"/>
  <c r="AT38" i="10"/>
  <c r="AU38" i="10"/>
  <c r="AV38" i="10"/>
  <c r="AW38" i="10"/>
  <c r="AX38" i="10"/>
  <c r="AY38" i="10"/>
  <c r="AZ38" i="10"/>
  <c r="BA38" i="10"/>
  <c r="BB38" i="10"/>
  <c r="BC38" i="10"/>
  <c r="BD38" i="10"/>
  <c r="BE38" i="10"/>
  <c r="BF38" i="10"/>
  <c r="BG38" i="10"/>
  <c r="BH38" i="10"/>
  <c r="BI38" i="10"/>
  <c r="BJ38" i="10"/>
  <c r="BK38" i="10"/>
  <c r="BL38" i="10"/>
  <c r="BM38" i="10"/>
  <c r="BN38" i="10"/>
  <c r="BO38" i="10"/>
  <c r="BP38" i="10"/>
  <c r="BQ38" i="10"/>
  <c r="BR38" i="10"/>
  <c r="BS38" i="10"/>
  <c r="BT38" i="10"/>
  <c r="BU38" i="10"/>
  <c r="BV38" i="10"/>
  <c r="BW38" i="10"/>
  <c r="BX38" i="10"/>
  <c r="BY38" i="10"/>
  <c r="BZ38" i="10"/>
  <c r="CA38" i="10"/>
  <c r="CB38" i="10"/>
  <c r="CC38" i="10"/>
  <c r="CD38" i="10"/>
  <c r="CE38" i="10"/>
  <c r="CF38" i="10"/>
  <c r="CG38" i="10"/>
  <c r="CH38" i="10"/>
  <c r="CI38" i="10"/>
  <c r="CJ38" i="10"/>
  <c r="CK38" i="10"/>
  <c r="CL38" i="10"/>
  <c r="CM38" i="10"/>
  <c r="CN38" i="10"/>
  <c r="CO38" i="10"/>
  <c r="CP38" i="10"/>
  <c r="CQ38" i="10"/>
  <c r="CR38" i="10"/>
  <c r="CS38" i="10"/>
  <c r="CT38" i="10"/>
  <c r="CU38" i="10"/>
  <c r="CV38" i="10"/>
  <c r="CW38" i="10"/>
  <c r="CX38" i="10"/>
  <c r="CY38" i="10"/>
  <c r="CZ38" i="10"/>
  <c r="DA38" i="10"/>
  <c r="DB38" i="10"/>
  <c r="DC38" i="10"/>
  <c r="DD38" i="10"/>
  <c r="DE38" i="10"/>
  <c r="DF38" i="10"/>
  <c r="DG38" i="10"/>
  <c r="DH38" i="10"/>
  <c r="DI38" i="10"/>
  <c r="DJ38" i="10"/>
  <c r="DK38" i="10"/>
  <c r="DL38" i="10"/>
  <c r="DM38" i="10"/>
  <c r="DN38" i="10"/>
  <c r="DO38" i="10"/>
  <c r="DP38" i="10"/>
  <c r="DQ38" i="10"/>
  <c r="DR38" i="10"/>
  <c r="DS38" i="10"/>
  <c r="DT38" i="10"/>
  <c r="DU38" i="10"/>
  <c r="DV38" i="10"/>
  <c r="DW38" i="10"/>
  <c r="DX38" i="10"/>
  <c r="DY38" i="10"/>
  <c r="DZ38" i="10"/>
  <c r="EA38" i="10"/>
  <c r="EB38" i="10"/>
  <c r="EC38" i="10"/>
  <c r="ED38" i="10"/>
  <c r="EE38" i="10"/>
  <c r="EF38" i="10"/>
  <c r="EG38" i="10"/>
  <c r="EH38" i="10"/>
  <c r="EI38" i="10"/>
  <c r="EJ38" i="10"/>
  <c r="EK38" i="10"/>
  <c r="EL38" i="10"/>
  <c r="EM38" i="10"/>
  <c r="EN38" i="10"/>
  <c r="EO38" i="10"/>
  <c r="EP38" i="10"/>
  <c r="EQ38" i="10"/>
  <c r="ER38" i="10"/>
  <c r="ES38"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I39" i="10"/>
  <c r="AJ39" i="10"/>
  <c r="AK39" i="10"/>
  <c r="AL39" i="10"/>
  <c r="AM39" i="10"/>
  <c r="AN39" i="10"/>
  <c r="AO39" i="10"/>
  <c r="AP39" i="10"/>
  <c r="AQ39" i="10"/>
  <c r="AR39" i="10"/>
  <c r="AS39" i="10"/>
  <c r="AT39" i="10"/>
  <c r="AU39" i="10"/>
  <c r="AV39" i="10"/>
  <c r="AW39" i="10"/>
  <c r="AX39" i="10"/>
  <c r="AY39" i="10"/>
  <c r="AZ39" i="10"/>
  <c r="BA39" i="10"/>
  <c r="BB39" i="10"/>
  <c r="BC39" i="10"/>
  <c r="BD39" i="10"/>
  <c r="BE39" i="10"/>
  <c r="BF39" i="10"/>
  <c r="BG39" i="10"/>
  <c r="BH39" i="10"/>
  <c r="BI39" i="10"/>
  <c r="BJ39" i="10"/>
  <c r="BK39" i="10"/>
  <c r="BL39" i="10"/>
  <c r="BM39" i="10"/>
  <c r="BN39" i="10"/>
  <c r="BO39" i="10"/>
  <c r="BP39" i="10"/>
  <c r="BQ39" i="10"/>
  <c r="BR39" i="10"/>
  <c r="BS39" i="10"/>
  <c r="BT39" i="10"/>
  <c r="BU39" i="10"/>
  <c r="BV39" i="10"/>
  <c r="BW39" i="10"/>
  <c r="BX39" i="10"/>
  <c r="BY39" i="10"/>
  <c r="BZ39" i="10"/>
  <c r="CA39" i="10"/>
  <c r="CB39" i="10"/>
  <c r="CC39" i="10"/>
  <c r="CD39" i="10"/>
  <c r="CE39" i="10"/>
  <c r="CF39" i="10"/>
  <c r="CG39" i="10"/>
  <c r="CH39" i="10"/>
  <c r="CI39" i="10"/>
  <c r="CJ39" i="10"/>
  <c r="CK39" i="10"/>
  <c r="CL39" i="10"/>
  <c r="CM39" i="10"/>
  <c r="CN39" i="10"/>
  <c r="CO39" i="10"/>
  <c r="CP39" i="10"/>
  <c r="CQ39" i="10"/>
  <c r="CR39" i="10"/>
  <c r="CS39" i="10"/>
  <c r="CT39" i="10"/>
  <c r="CU39" i="10"/>
  <c r="CV39" i="10"/>
  <c r="CW39" i="10"/>
  <c r="CX39" i="10"/>
  <c r="CY39" i="10"/>
  <c r="CZ39" i="10"/>
  <c r="DA39" i="10"/>
  <c r="DB39" i="10"/>
  <c r="DC39" i="10"/>
  <c r="DD39" i="10"/>
  <c r="DE39" i="10"/>
  <c r="DF39" i="10"/>
  <c r="DG39" i="10"/>
  <c r="DH39" i="10"/>
  <c r="DI39" i="10"/>
  <c r="DJ39" i="10"/>
  <c r="DK39" i="10"/>
  <c r="DL39" i="10"/>
  <c r="DM39" i="10"/>
  <c r="DN39" i="10"/>
  <c r="DO39" i="10"/>
  <c r="DP39" i="10"/>
  <c r="DQ39" i="10"/>
  <c r="DR39" i="10"/>
  <c r="DS39" i="10"/>
  <c r="DT39" i="10"/>
  <c r="DU39" i="10"/>
  <c r="DV39" i="10"/>
  <c r="DW39" i="10"/>
  <c r="DX39" i="10"/>
  <c r="DY39" i="10"/>
  <c r="DZ39" i="10"/>
  <c r="EA39" i="10"/>
  <c r="EB39" i="10"/>
  <c r="EC39" i="10"/>
  <c r="ED39" i="10"/>
  <c r="EE39" i="10"/>
  <c r="EF39" i="10"/>
  <c r="EG39" i="10"/>
  <c r="EH39" i="10"/>
  <c r="EI39" i="10"/>
  <c r="EJ39" i="10"/>
  <c r="EK39" i="10"/>
  <c r="EL39" i="10"/>
  <c r="EM39" i="10"/>
  <c r="EN39" i="10"/>
  <c r="EO39" i="10"/>
  <c r="EP39" i="10"/>
  <c r="EQ39" i="10"/>
  <c r="ER39" i="10"/>
  <c r="ES39"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I40" i="10"/>
  <c r="AJ40" i="10"/>
  <c r="AK40" i="10"/>
  <c r="AL40" i="10"/>
  <c r="AM40" i="10"/>
  <c r="AN40" i="10"/>
  <c r="AO40" i="10"/>
  <c r="AP40" i="10"/>
  <c r="AQ40" i="10"/>
  <c r="AR40" i="10"/>
  <c r="AS40" i="10"/>
  <c r="AT40" i="10"/>
  <c r="AU40" i="10"/>
  <c r="AV40" i="10"/>
  <c r="AW40" i="10"/>
  <c r="AX40" i="10"/>
  <c r="AY40" i="10"/>
  <c r="AZ40" i="10"/>
  <c r="BA40" i="10"/>
  <c r="BB40" i="10"/>
  <c r="BC40" i="10"/>
  <c r="BD40" i="10"/>
  <c r="BE40" i="10"/>
  <c r="BF40" i="10"/>
  <c r="BG40" i="10"/>
  <c r="BH40" i="10"/>
  <c r="BI40" i="10"/>
  <c r="BJ40" i="10"/>
  <c r="BK40" i="10"/>
  <c r="BL40" i="10"/>
  <c r="BM40" i="10"/>
  <c r="BN40" i="10"/>
  <c r="BO40" i="10"/>
  <c r="BP40" i="10"/>
  <c r="BQ40" i="10"/>
  <c r="BR40" i="10"/>
  <c r="BS40" i="10"/>
  <c r="BT40" i="10"/>
  <c r="BU40" i="10"/>
  <c r="BV40" i="10"/>
  <c r="BW40" i="10"/>
  <c r="BX40" i="10"/>
  <c r="BY40" i="10"/>
  <c r="BZ40" i="10"/>
  <c r="CA40" i="10"/>
  <c r="CB40" i="10"/>
  <c r="CC40" i="10"/>
  <c r="CD40" i="10"/>
  <c r="CE40" i="10"/>
  <c r="CF40" i="10"/>
  <c r="CG40" i="10"/>
  <c r="CH40" i="10"/>
  <c r="CI40" i="10"/>
  <c r="CJ40" i="10"/>
  <c r="CK40" i="10"/>
  <c r="CL40" i="10"/>
  <c r="CM40" i="10"/>
  <c r="CN40" i="10"/>
  <c r="CO40" i="10"/>
  <c r="CP40" i="10"/>
  <c r="CQ40" i="10"/>
  <c r="CR40" i="10"/>
  <c r="CS40" i="10"/>
  <c r="CT40" i="10"/>
  <c r="CU40" i="10"/>
  <c r="CV40" i="10"/>
  <c r="CW40" i="10"/>
  <c r="CX40" i="10"/>
  <c r="CY40" i="10"/>
  <c r="CZ40" i="10"/>
  <c r="DA40" i="10"/>
  <c r="DB40" i="10"/>
  <c r="DC40" i="10"/>
  <c r="DD40" i="10"/>
  <c r="DE40" i="10"/>
  <c r="DF40" i="10"/>
  <c r="DG40" i="10"/>
  <c r="DH40" i="10"/>
  <c r="DI40" i="10"/>
  <c r="DJ40" i="10"/>
  <c r="DK40" i="10"/>
  <c r="DL40" i="10"/>
  <c r="DM40" i="10"/>
  <c r="DN40" i="10"/>
  <c r="DO40" i="10"/>
  <c r="DP40" i="10"/>
  <c r="DQ40" i="10"/>
  <c r="DR40" i="10"/>
  <c r="DS40" i="10"/>
  <c r="DT40" i="10"/>
  <c r="DU40" i="10"/>
  <c r="DV40" i="10"/>
  <c r="DW40" i="10"/>
  <c r="DX40" i="10"/>
  <c r="DY40" i="10"/>
  <c r="DZ40" i="10"/>
  <c r="EA40" i="10"/>
  <c r="EB40" i="10"/>
  <c r="EC40" i="10"/>
  <c r="ED40" i="10"/>
  <c r="EE40" i="10"/>
  <c r="EF40" i="10"/>
  <c r="EG40" i="10"/>
  <c r="EH40" i="10"/>
  <c r="EI40" i="10"/>
  <c r="EJ40" i="10"/>
  <c r="EK40" i="10"/>
  <c r="EL40" i="10"/>
  <c r="EM40" i="10"/>
  <c r="EN40" i="10"/>
  <c r="EO40" i="10"/>
  <c r="EP40" i="10"/>
  <c r="EQ40" i="10"/>
  <c r="ER40" i="10"/>
  <c r="ES40" i="10"/>
  <c r="C41" i="10"/>
  <c r="D41" i="10"/>
  <c r="E41" i="10"/>
  <c r="F41" i="10"/>
  <c r="G41" i="10"/>
  <c r="H41" i="10"/>
  <c r="I41" i="10"/>
  <c r="J41" i="10"/>
  <c r="K41" i="10"/>
  <c r="L41" i="10"/>
  <c r="M41" i="10"/>
  <c r="N41" i="10"/>
  <c r="O41" i="10"/>
  <c r="P41" i="10"/>
  <c r="Q41" i="10"/>
  <c r="R41" i="10"/>
  <c r="S41" i="10"/>
  <c r="T41" i="10"/>
  <c r="U41" i="10"/>
  <c r="W41" i="10"/>
  <c r="X41" i="10"/>
  <c r="AA41" i="10"/>
  <c r="AB41" i="10"/>
  <c r="AE41" i="10"/>
  <c r="AF41" i="10"/>
  <c r="AG41" i="10"/>
  <c r="AH41" i="10"/>
  <c r="AI41" i="10"/>
  <c r="AJ41" i="10"/>
  <c r="AK41" i="10"/>
  <c r="AL41" i="10"/>
  <c r="AM41" i="10"/>
  <c r="AN41" i="10"/>
  <c r="AO41" i="10"/>
  <c r="AP41" i="10"/>
  <c r="AQ41" i="10"/>
  <c r="AR41" i="10"/>
  <c r="AS41" i="10"/>
  <c r="AT41" i="10"/>
  <c r="AU41" i="10"/>
  <c r="AV41" i="10"/>
  <c r="AW41" i="10"/>
  <c r="AX41" i="10"/>
  <c r="AY41" i="10"/>
  <c r="AZ41" i="10"/>
  <c r="BA41" i="10"/>
  <c r="BB41" i="10"/>
  <c r="BC41" i="10"/>
  <c r="BD41" i="10"/>
  <c r="BE41" i="10"/>
  <c r="BF41" i="10"/>
  <c r="BG41" i="10"/>
  <c r="BH41" i="10"/>
  <c r="BI41" i="10"/>
  <c r="BJ41" i="10"/>
  <c r="BK41" i="10"/>
  <c r="BL41" i="10"/>
  <c r="BM41" i="10"/>
  <c r="BN41" i="10"/>
  <c r="BO41" i="10"/>
  <c r="BP41" i="10"/>
  <c r="BQ41" i="10"/>
  <c r="BR41" i="10"/>
  <c r="BS41" i="10"/>
  <c r="BT41" i="10"/>
  <c r="BU41" i="10"/>
  <c r="BV41" i="10"/>
  <c r="BW41" i="10"/>
  <c r="BX41" i="10"/>
  <c r="BY41" i="10"/>
  <c r="BZ41" i="10"/>
  <c r="CA41" i="10"/>
  <c r="CB41" i="10"/>
  <c r="CC41" i="10"/>
  <c r="CD41" i="10"/>
  <c r="CE41" i="10"/>
  <c r="CF41" i="10"/>
  <c r="CG41" i="10"/>
  <c r="CH41" i="10"/>
  <c r="CI41" i="10"/>
  <c r="CJ41" i="10"/>
  <c r="CK41" i="10"/>
  <c r="CL41" i="10"/>
  <c r="CM41" i="10"/>
  <c r="CN41" i="10"/>
  <c r="CO41" i="10"/>
  <c r="CP41" i="10"/>
  <c r="CQ41" i="10"/>
  <c r="CR41" i="10"/>
  <c r="CS41" i="10"/>
  <c r="CT41" i="10"/>
  <c r="CU41" i="10"/>
  <c r="CV41" i="10"/>
  <c r="CW41" i="10"/>
  <c r="CX41" i="10"/>
  <c r="CY41" i="10"/>
  <c r="CZ41" i="10"/>
  <c r="DA41" i="10"/>
  <c r="DB41" i="10"/>
  <c r="DC41" i="10"/>
  <c r="DD41" i="10"/>
  <c r="DE41" i="10"/>
  <c r="DF41" i="10"/>
  <c r="DG41" i="10"/>
  <c r="DH41" i="10"/>
  <c r="DI41" i="10"/>
  <c r="DJ41" i="10"/>
  <c r="DK41" i="10"/>
  <c r="DL41" i="10"/>
  <c r="DM41" i="10"/>
  <c r="DN41" i="10"/>
  <c r="DO41" i="10"/>
  <c r="DP41" i="10"/>
  <c r="DQ41" i="10"/>
  <c r="DR41" i="10"/>
  <c r="DS41" i="10"/>
  <c r="DT41" i="10"/>
  <c r="DU41" i="10"/>
  <c r="DV41" i="10"/>
  <c r="DW41" i="10"/>
  <c r="DX41" i="10"/>
  <c r="DY41" i="10"/>
  <c r="DZ41" i="10"/>
  <c r="EA41" i="10"/>
  <c r="EB41" i="10"/>
  <c r="EC41" i="10"/>
  <c r="ED41" i="10"/>
  <c r="EE41" i="10"/>
  <c r="EF41" i="10"/>
  <c r="EG41" i="10"/>
  <c r="EH41" i="10"/>
  <c r="EI41" i="10"/>
  <c r="EJ41" i="10"/>
  <c r="EK41" i="10"/>
  <c r="EL41" i="10"/>
  <c r="EM41" i="10"/>
  <c r="EN41" i="10"/>
  <c r="EO41" i="10"/>
  <c r="EP41" i="10"/>
  <c r="EQ41" i="10"/>
  <c r="ER41" i="10"/>
  <c r="ES41"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I42" i="10"/>
  <c r="AJ42" i="10"/>
  <c r="AK42" i="10"/>
  <c r="AL42" i="10"/>
  <c r="AM42" i="10"/>
  <c r="AN42" i="10"/>
  <c r="AO42" i="10"/>
  <c r="AP42" i="10"/>
  <c r="AQ42" i="10"/>
  <c r="AR42" i="10"/>
  <c r="AS42" i="10"/>
  <c r="AT42" i="10"/>
  <c r="AU42" i="10"/>
  <c r="AV42" i="10"/>
  <c r="AW42" i="10"/>
  <c r="AX42" i="10"/>
  <c r="AY42" i="10"/>
  <c r="AZ42" i="10"/>
  <c r="BA42" i="10"/>
  <c r="BB42" i="10"/>
  <c r="BC42" i="10"/>
  <c r="BD42" i="10"/>
  <c r="BE42" i="10"/>
  <c r="BF42" i="10"/>
  <c r="BG42" i="10"/>
  <c r="BH42" i="10"/>
  <c r="BI42" i="10"/>
  <c r="BJ42" i="10"/>
  <c r="BK42" i="10"/>
  <c r="BL42" i="10"/>
  <c r="BM42" i="10"/>
  <c r="BN42" i="10"/>
  <c r="BO42" i="10"/>
  <c r="BP42" i="10"/>
  <c r="BQ42" i="10"/>
  <c r="BR42" i="10"/>
  <c r="BS42" i="10"/>
  <c r="BT42" i="10"/>
  <c r="BU42" i="10"/>
  <c r="BV42" i="10"/>
  <c r="BW42" i="10"/>
  <c r="BX42" i="10"/>
  <c r="BY42" i="10"/>
  <c r="BZ42" i="10"/>
  <c r="CA42" i="10"/>
  <c r="CB42" i="10"/>
  <c r="CC42" i="10"/>
  <c r="CD42" i="10"/>
  <c r="CE42" i="10"/>
  <c r="CF42" i="10"/>
  <c r="CG42" i="10"/>
  <c r="CH42" i="10"/>
  <c r="CI42" i="10"/>
  <c r="CJ42" i="10"/>
  <c r="CK42" i="10"/>
  <c r="CL42" i="10"/>
  <c r="CM42" i="10"/>
  <c r="CN42" i="10"/>
  <c r="CO42" i="10"/>
  <c r="CP42" i="10"/>
  <c r="CQ42" i="10"/>
  <c r="CR42" i="10"/>
  <c r="CS42" i="10"/>
  <c r="CT42" i="10"/>
  <c r="CU42" i="10"/>
  <c r="CV42" i="10"/>
  <c r="CW42" i="10"/>
  <c r="CX42" i="10"/>
  <c r="CY42" i="10"/>
  <c r="CZ42" i="10"/>
  <c r="DA42" i="10"/>
  <c r="DB42" i="10"/>
  <c r="DC42" i="10"/>
  <c r="DD42" i="10"/>
  <c r="DE42" i="10"/>
  <c r="DF42" i="10"/>
  <c r="DG42" i="10"/>
  <c r="DH42" i="10"/>
  <c r="DI42" i="10"/>
  <c r="DJ42" i="10"/>
  <c r="DK42" i="10"/>
  <c r="DL42" i="10"/>
  <c r="DM42" i="10"/>
  <c r="DN42" i="10"/>
  <c r="DO42" i="10"/>
  <c r="DP42" i="10"/>
  <c r="DQ42" i="10"/>
  <c r="DR42" i="10"/>
  <c r="DS42" i="10"/>
  <c r="DT42" i="10"/>
  <c r="DU42" i="10"/>
  <c r="DV42" i="10"/>
  <c r="DW42" i="10"/>
  <c r="DX42" i="10"/>
  <c r="DY42" i="10"/>
  <c r="DZ42" i="10"/>
  <c r="EA42" i="10"/>
  <c r="EB42" i="10"/>
  <c r="EC42" i="10"/>
  <c r="ED42" i="10"/>
  <c r="EE42" i="10"/>
  <c r="EF42" i="10"/>
  <c r="EG42" i="10"/>
  <c r="EH42" i="10"/>
  <c r="EI42" i="10"/>
  <c r="EJ42" i="10"/>
  <c r="EK42" i="10"/>
  <c r="EL42" i="10"/>
  <c r="EM42" i="10"/>
  <c r="EN42" i="10"/>
  <c r="EO42" i="10"/>
  <c r="EP42" i="10"/>
  <c r="EQ42" i="10"/>
  <c r="ER42" i="10"/>
  <c r="ES42"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I43" i="10"/>
  <c r="AJ43" i="10"/>
  <c r="AK43" i="10"/>
  <c r="AL43" i="10"/>
  <c r="AM43" i="10"/>
  <c r="AN43" i="10"/>
  <c r="AO43" i="10"/>
  <c r="AP43" i="10"/>
  <c r="AQ43" i="10"/>
  <c r="AR43" i="10"/>
  <c r="AS43" i="10"/>
  <c r="AT43" i="10"/>
  <c r="AU43" i="10"/>
  <c r="AV43" i="10"/>
  <c r="AW43" i="10"/>
  <c r="AX43" i="10"/>
  <c r="AY43" i="10"/>
  <c r="AZ43" i="10"/>
  <c r="BA43" i="10"/>
  <c r="BB43" i="10"/>
  <c r="BC43" i="10"/>
  <c r="BD43" i="10"/>
  <c r="BE43" i="10"/>
  <c r="BF43" i="10"/>
  <c r="BG43" i="10"/>
  <c r="BH43" i="10"/>
  <c r="BI43" i="10"/>
  <c r="BJ43" i="10"/>
  <c r="BK43" i="10"/>
  <c r="BL43" i="10"/>
  <c r="BM43" i="10"/>
  <c r="BN43" i="10"/>
  <c r="BO43" i="10"/>
  <c r="BP43" i="10"/>
  <c r="BQ43" i="10"/>
  <c r="BR43" i="10"/>
  <c r="BS43" i="10"/>
  <c r="BT43" i="10"/>
  <c r="BU43" i="10"/>
  <c r="BV43" i="10"/>
  <c r="BW43" i="10"/>
  <c r="BX43" i="10"/>
  <c r="BY43" i="10"/>
  <c r="BZ43" i="10"/>
  <c r="CA43" i="10"/>
  <c r="CB43" i="10"/>
  <c r="CC43" i="10"/>
  <c r="CD43" i="10"/>
  <c r="CE43" i="10"/>
  <c r="CF43" i="10"/>
  <c r="CG43" i="10"/>
  <c r="CH43" i="10"/>
  <c r="CI43" i="10"/>
  <c r="CJ43" i="10"/>
  <c r="CK43" i="10"/>
  <c r="CL43" i="10"/>
  <c r="CM43" i="10"/>
  <c r="CN43" i="10"/>
  <c r="CO43" i="10"/>
  <c r="CP43" i="10"/>
  <c r="CQ43" i="10"/>
  <c r="CR43" i="10"/>
  <c r="CS43" i="10"/>
  <c r="CT43" i="10"/>
  <c r="CU43" i="10"/>
  <c r="CV43" i="10"/>
  <c r="CW43" i="10"/>
  <c r="CX43" i="10"/>
  <c r="CY43" i="10"/>
  <c r="CZ43" i="10"/>
  <c r="DA43" i="10"/>
  <c r="DB43" i="10"/>
  <c r="DC43" i="10"/>
  <c r="DD43" i="10"/>
  <c r="DE43" i="10"/>
  <c r="DF43" i="10"/>
  <c r="DG43" i="10"/>
  <c r="DH43" i="10"/>
  <c r="DI43" i="10"/>
  <c r="DJ43" i="10"/>
  <c r="DK43" i="10"/>
  <c r="DL43" i="10"/>
  <c r="DM43" i="10"/>
  <c r="DN43" i="10"/>
  <c r="DO43" i="10"/>
  <c r="DP43" i="10"/>
  <c r="DQ43" i="10"/>
  <c r="DR43" i="10"/>
  <c r="DS43" i="10"/>
  <c r="DT43" i="10"/>
  <c r="DU43" i="10"/>
  <c r="DV43" i="10"/>
  <c r="DW43" i="10"/>
  <c r="DX43" i="10"/>
  <c r="DY43" i="10"/>
  <c r="DZ43" i="10"/>
  <c r="EA43" i="10"/>
  <c r="EB43" i="10"/>
  <c r="EC43" i="10"/>
  <c r="ED43" i="10"/>
  <c r="EE43" i="10"/>
  <c r="EF43" i="10"/>
  <c r="EG43" i="10"/>
  <c r="EH43" i="10"/>
  <c r="EI43" i="10"/>
  <c r="EJ43" i="10"/>
  <c r="EK43" i="10"/>
  <c r="EL43" i="10"/>
  <c r="EM43" i="10"/>
  <c r="EN43" i="10"/>
  <c r="EO43" i="10"/>
  <c r="EP43" i="10"/>
  <c r="EQ43" i="10"/>
  <c r="ER43" i="10"/>
  <c r="ES43"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I44" i="10"/>
  <c r="AJ44" i="10"/>
  <c r="AK44" i="10"/>
  <c r="AL44" i="10"/>
  <c r="AM44" i="10"/>
  <c r="AN44" i="10"/>
  <c r="AO44" i="10"/>
  <c r="AP44" i="10"/>
  <c r="AQ44" i="10"/>
  <c r="AR44" i="10"/>
  <c r="AS44" i="10"/>
  <c r="AT44" i="10"/>
  <c r="AU44" i="10"/>
  <c r="AV44" i="10"/>
  <c r="AW44" i="10"/>
  <c r="AX44" i="10"/>
  <c r="AY44" i="10"/>
  <c r="AZ44" i="10"/>
  <c r="BA44" i="10"/>
  <c r="BB44" i="10"/>
  <c r="BC44" i="10"/>
  <c r="BD44" i="10"/>
  <c r="BE44" i="10"/>
  <c r="BF44" i="10"/>
  <c r="BG44" i="10"/>
  <c r="BH44" i="10"/>
  <c r="BI44" i="10"/>
  <c r="BJ44" i="10"/>
  <c r="BK44" i="10"/>
  <c r="BL44" i="10"/>
  <c r="BM44" i="10"/>
  <c r="BN44" i="10"/>
  <c r="BO44" i="10"/>
  <c r="BP44" i="10"/>
  <c r="BQ44" i="10"/>
  <c r="BR44" i="10"/>
  <c r="BS44" i="10"/>
  <c r="BT44" i="10"/>
  <c r="BU44" i="10"/>
  <c r="BV44" i="10"/>
  <c r="BW44" i="10"/>
  <c r="BX44" i="10"/>
  <c r="BY44" i="10"/>
  <c r="BZ44" i="10"/>
  <c r="CA44" i="10"/>
  <c r="CB44" i="10"/>
  <c r="CC44" i="10"/>
  <c r="CD44" i="10"/>
  <c r="CE44" i="10"/>
  <c r="CF44" i="10"/>
  <c r="CG44" i="10"/>
  <c r="CH44" i="10"/>
  <c r="CI44" i="10"/>
  <c r="CJ44" i="10"/>
  <c r="CK44" i="10"/>
  <c r="CL44" i="10"/>
  <c r="CM44" i="10"/>
  <c r="CN44" i="10"/>
  <c r="CO44" i="10"/>
  <c r="CP44" i="10"/>
  <c r="CQ44" i="10"/>
  <c r="CR44" i="10"/>
  <c r="CS44" i="10"/>
  <c r="CT44" i="10"/>
  <c r="CU44" i="10"/>
  <c r="CV44" i="10"/>
  <c r="CW44" i="10"/>
  <c r="CX44" i="10"/>
  <c r="CY44" i="10"/>
  <c r="CZ44" i="10"/>
  <c r="DA44" i="10"/>
  <c r="DB44" i="10"/>
  <c r="DC44" i="10"/>
  <c r="DD44" i="10"/>
  <c r="DE44" i="10"/>
  <c r="DF44" i="10"/>
  <c r="DG44" i="10"/>
  <c r="DH44" i="10"/>
  <c r="DI44" i="10"/>
  <c r="DJ44" i="10"/>
  <c r="DK44" i="10"/>
  <c r="DL44" i="10"/>
  <c r="DM44" i="10"/>
  <c r="DN44" i="10"/>
  <c r="DO44" i="10"/>
  <c r="DP44" i="10"/>
  <c r="DQ44" i="10"/>
  <c r="DR44" i="10"/>
  <c r="DS44" i="10"/>
  <c r="DT44" i="10"/>
  <c r="DU44" i="10"/>
  <c r="DV44" i="10"/>
  <c r="DW44" i="10"/>
  <c r="DX44" i="10"/>
  <c r="DY44" i="10"/>
  <c r="DZ44" i="10"/>
  <c r="EA44" i="10"/>
  <c r="EB44" i="10"/>
  <c r="EC44" i="10"/>
  <c r="ED44" i="10"/>
  <c r="EE44" i="10"/>
  <c r="EF44" i="10"/>
  <c r="EG44" i="10"/>
  <c r="EH44" i="10"/>
  <c r="EI44" i="10"/>
  <c r="EJ44" i="10"/>
  <c r="EK44" i="10"/>
  <c r="EL44" i="10"/>
  <c r="EM44" i="10"/>
  <c r="EN44" i="10"/>
  <c r="EO44" i="10"/>
  <c r="EP44" i="10"/>
  <c r="EQ44" i="10"/>
  <c r="ER44" i="10"/>
  <c r="ES44"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I45" i="10"/>
  <c r="AJ45" i="10"/>
  <c r="AK45" i="10"/>
  <c r="AL45" i="10"/>
  <c r="AM45" i="10"/>
  <c r="AN45" i="10"/>
  <c r="AO45" i="10"/>
  <c r="AP45" i="10"/>
  <c r="AQ45" i="10"/>
  <c r="AR45" i="10"/>
  <c r="AS45" i="10"/>
  <c r="AT45" i="10"/>
  <c r="AU45" i="10"/>
  <c r="AV45" i="10"/>
  <c r="AW45" i="10"/>
  <c r="AX45" i="10"/>
  <c r="AY45" i="10"/>
  <c r="AZ45" i="10"/>
  <c r="BA45" i="10"/>
  <c r="BB45" i="10"/>
  <c r="BC45" i="10"/>
  <c r="BD45" i="10"/>
  <c r="BE45" i="10"/>
  <c r="BF45" i="10"/>
  <c r="BG45" i="10"/>
  <c r="BH45" i="10"/>
  <c r="BI45" i="10"/>
  <c r="BJ45" i="10"/>
  <c r="BK45" i="10"/>
  <c r="BL45" i="10"/>
  <c r="BM45" i="10"/>
  <c r="BN45" i="10"/>
  <c r="BO45" i="10"/>
  <c r="BP45" i="10"/>
  <c r="BQ45" i="10"/>
  <c r="BR45" i="10"/>
  <c r="BS45" i="10"/>
  <c r="BT45" i="10"/>
  <c r="BU45" i="10"/>
  <c r="BV45" i="10"/>
  <c r="BW45" i="10"/>
  <c r="BX45" i="10"/>
  <c r="BY45" i="10"/>
  <c r="BZ45" i="10"/>
  <c r="CA45" i="10"/>
  <c r="CB45" i="10"/>
  <c r="CC45" i="10"/>
  <c r="CD45" i="10"/>
  <c r="CE45" i="10"/>
  <c r="CF45" i="10"/>
  <c r="CG45" i="10"/>
  <c r="CH45" i="10"/>
  <c r="CI45" i="10"/>
  <c r="CJ45" i="10"/>
  <c r="CK45" i="10"/>
  <c r="CL45" i="10"/>
  <c r="CM45" i="10"/>
  <c r="CN45" i="10"/>
  <c r="CO45" i="10"/>
  <c r="CP45" i="10"/>
  <c r="CQ45" i="10"/>
  <c r="CR45" i="10"/>
  <c r="CS45" i="10"/>
  <c r="CT45" i="10"/>
  <c r="CU45" i="10"/>
  <c r="CV45" i="10"/>
  <c r="CW45" i="10"/>
  <c r="CX45" i="10"/>
  <c r="CY45" i="10"/>
  <c r="CZ45" i="10"/>
  <c r="DA45" i="10"/>
  <c r="DB45" i="10"/>
  <c r="DC45" i="10"/>
  <c r="DD45" i="10"/>
  <c r="DE45" i="10"/>
  <c r="DF45" i="10"/>
  <c r="DG45" i="10"/>
  <c r="DH45" i="10"/>
  <c r="DI45" i="10"/>
  <c r="DJ45" i="10"/>
  <c r="DK45" i="10"/>
  <c r="DL45" i="10"/>
  <c r="DM45" i="10"/>
  <c r="DN45" i="10"/>
  <c r="DO45" i="10"/>
  <c r="DP45" i="10"/>
  <c r="DQ45" i="10"/>
  <c r="DR45" i="10"/>
  <c r="DS45" i="10"/>
  <c r="DT45" i="10"/>
  <c r="DU45" i="10"/>
  <c r="DV45" i="10"/>
  <c r="DW45" i="10"/>
  <c r="DX45" i="10"/>
  <c r="DY45" i="10"/>
  <c r="DZ45" i="10"/>
  <c r="EA45" i="10"/>
  <c r="EB45" i="10"/>
  <c r="EC45" i="10"/>
  <c r="ED45" i="10"/>
  <c r="EE45" i="10"/>
  <c r="EF45" i="10"/>
  <c r="EG45" i="10"/>
  <c r="EH45" i="10"/>
  <c r="EI45" i="10"/>
  <c r="EJ45" i="10"/>
  <c r="EK45" i="10"/>
  <c r="EL45" i="10"/>
  <c r="EM45" i="10"/>
  <c r="EN45" i="10"/>
  <c r="EO45" i="10"/>
  <c r="EP45" i="10"/>
  <c r="EQ45" i="10"/>
  <c r="ER45" i="10"/>
  <c r="ES45"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I46" i="10"/>
  <c r="AJ46" i="10"/>
  <c r="AK46" i="10"/>
  <c r="AL46" i="10"/>
  <c r="AM46" i="10"/>
  <c r="AN46" i="10"/>
  <c r="AO46" i="10"/>
  <c r="AP46" i="10"/>
  <c r="AQ46" i="10"/>
  <c r="AR46" i="10"/>
  <c r="AS46" i="10"/>
  <c r="AT46" i="10"/>
  <c r="AU46" i="10"/>
  <c r="AV46" i="10"/>
  <c r="AW46" i="10"/>
  <c r="AX46" i="10"/>
  <c r="AY46" i="10"/>
  <c r="AZ46" i="10"/>
  <c r="BA46" i="10"/>
  <c r="BB46" i="10"/>
  <c r="BC46" i="10"/>
  <c r="BD46" i="10"/>
  <c r="BE46" i="10"/>
  <c r="BF46" i="10"/>
  <c r="BG46" i="10"/>
  <c r="BH46" i="10"/>
  <c r="BI46" i="10"/>
  <c r="BJ46" i="10"/>
  <c r="BK46" i="10"/>
  <c r="BL46" i="10"/>
  <c r="BM46" i="10"/>
  <c r="BN46" i="10"/>
  <c r="BO46" i="10"/>
  <c r="BP46" i="10"/>
  <c r="BQ46" i="10"/>
  <c r="BR46" i="10"/>
  <c r="BS46" i="10"/>
  <c r="BT46" i="10"/>
  <c r="BU46" i="10"/>
  <c r="BV46" i="10"/>
  <c r="BW46" i="10"/>
  <c r="BX46" i="10"/>
  <c r="BY46" i="10"/>
  <c r="BZ46" i="10"/>
  <c r="CA46" i="10"/>
  <c r="CB46" i="10"/>
  <c r="CC46" i="10"/>
  <c r="CD46" i="10"/>
  <c r="CE46" i="10"/>
  <c r="CF46" i="10"/>
  <c r="CG46" i="10"/>
  <c r="CH46" i="10"/>
  <c r="CI46" i="10"/>
  <c r="CJ46" i="10"/>
  <c r="CK46" i="10"/>
  <c r="CL46" i="10"/>
  <c r="CM46" i="10"/>
  <c r="CN46" i="10"/>
  <c r="CO46" i="10"/>
  <c r="CP46" i="10"/>
  <c r="CQ46" i="10"/>
  <c r="CR46" i="10"/>
  <c r="CS46" i="10"/>
  <c r="CT46" i="10"/>
  <c r="CU46" i="10"/>
  <c r="CV46" i="10"/>
  <c r="CW46" i="10"/>
  <c r="CX46" i="10"/>
  <c r="CY46" i="10"/>
  <c r="CZ46" i="10"/>
  <c r="DA46" i="10"/>
  <c r="DB46" i="10"/>
  <c r="DC46" i="10"/>
  <c r="DD46" i="10"/>
  <c r="DE46" i="10"/>
  <c r="DF46" i="10"/>
  <c r="DG46" i="10"/>
  <c r="DH46" i="10"/>
  <c r="DI46" i="10"/>
  <c r="DJ46" i="10"/>
  <c r="DK46" i="10"/>
  <c r="DL46" i="10"/>
  <c r="DM46" i="10"/>
  <c r="DN46" i="10"/>
  <c r="DO46" i="10"/>
  <c r="DP46" i="10"/>
  <c r="DQ46" i="10"/>
  <c r="DR46" i="10"/>
  <c r="DS46" i="10"/>
  <c r="DT46" i="10"/>
  <c r="DU46" i="10"/>
  <c r="DV46" i="10"/>
  <c r="DW46" i="10"/>
  <c r="DX46" i="10"/>
  <c r="DY46" i="10"/>
  <c r="DZ46" i="10"/>
  <c r="EA46" i="10"/>
  <c r="EB46" i="10"/>
  <c r="EC46" i="10"/>
  <c r="ED46" i="10"/>
  <c r="EE46" i="10"/>
  <c r="EF46" i="10"/>
  <c r="EG46" i="10"/>
  <c r="EH46" i="10"/>
  <c r="EI46" i="10"/>
  <c r="EJ46" i="10"/>
  <c r="EK46" i="10"/>
  <c r="EL46" i="10"/>
  <c r="EM46" i="10"/>
  <c r="EN46" i="10"/>
  <c r="EO46" i="10"/>
  <c r="EP46" i="10"/>
  <c r="EQ46" i="10"/>
  <c r="ER46" i="10"/>
  <c r="ES46"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I47" i="10"/>
  <c r="AJ47" i="10"/>
  <c r="AK47" i="10"/>
  <c r="AL47" i="10"/>
  <c r="AM47" i="10"/>
  <c r="AN47" i="10"/>
  <c r="AO47" i="10"/>
  <c r="AP47" i="10"/>
  <c r="AQ47" i="10"/>
  <c r="AR47" i="10"/>
  <c r="AS47" i="10"/>
  <c r="AT47" i="10"/>
  <c r="AU47" i="10"/>
  <c r="AV47" i="10"/>
  <c r="AW47" i="10"/>
  <c r="AX47" i="10"/>
  <c r="AY47" i="10"/>
  <c r="AZ47" i="10"/>
  <c r="BA47" i="10"/>
  <c r="BB47" i="10"/>
  <c r="BC47" i="10"/>
  <c r="BD47" i="10"/>
  <c r="BE47" i="10"/>
  <c r="BF47" i="10"/>
  <c r="BG47" i="10"/>
  <c r="BH47" i="10"/>
  <c r="BI47" i="10"/>
  <c r="BJ47" i="10"/>
  <c r="BK47" i="10"/>
  <c r="BL47" i="10"/>
  <c r="BM47" i="10"/>
  <c r="BN47" i="10"/>
  <c r="BO47" i="10"/>
  <c r="BP47" i="10"/>
  <c r="BQ47" i="10"/>
  <c r="BR47" i="10"/>
  <c r="BS47" i="10"/>
  <c r="BT47" i="10"/>
  <c r="BU47" i="10"/>
  <c r="BV47" i="10"/>
  <c r="BW47" i="10"/>
  <c r="BX47" i="10"/>
  <c r="BY47" i="10"/>
  <c r="BZ47" i="10"/>
  <c r="CA47" i="10"/>
  <c r="CB47" i="10"/>
  <c r="CC47" i="10"/>
  <c r="CD47" i="10"/>
  <c r="CE47" i="10"/>
  <c r="CF47" i="10"/>
  <c r="CG47" i="10"/>
  <c r="CH47" i="10"/>
  <c r="CI47" i="10"/>
  <c r="CJ47" i="10"/>
  <c r="CK47" i="10"/>
  <c r="CL47" i="10"/>
  <c r="CM47" i="10"/>
  <c r="CN47" i="10"/>
  <c r="CO47" i="10"/>
  <c r="CP47" i="10"/>
  <c r="CQ47" i="10"/>
  <c r="CR47" i="10"/>
  <c r="CS47" i="10"/>
  <c r="CT47" i="10"/>
  <c r="CU47" i="10"/>
  <c r="CV47" i="10"/>
  <c r="CW47" i="10"/>
  <c r="CX47" i="10"/>
  <c r="CY47" i="10"/>
  <c r="CZ47" i="10"/>
  <c r="DA47" i="10"/>
  <c r="DB47" i="10"/>
  <c r="DC47" i="10"/>
  <c r="DD47" i="10"/>
  <c r="DE47" i="10"/>
  <c r="DF47" i="10"/>
  <c r="DG47" i="10"/>
  <c r="DH47" i="10"/>
  <c r="DI47" i="10"/>
  <c r="DJ47" i="10"/>
  <c r="DK47" i="10"/>
  <c r="DL47" i="10"/>
  <c r="DM47" i="10"/>
  <c r="DN47" i="10"/>
  <c r="DO47" i="10"/>
  <c r="DP47" i="10"/>
  <c r="DQ47" i="10"/>
  <c r="DR47" i="10"/>
  <c r="DS47" i="10"/>
  <c r="DT47" i="10"/>
  <c r="DU47" i="10"/>
  <c r="DV47" i="10"/>
  <c r="DW47" i="10"/>
  <c r="DX47" i="10"/>
  <c r="DY47" i="10"/>
  <c r="DZ47" i="10"/>
  <c r="EA47" i="10"/>
  <c r="EB47" i="10"/>
  <c r="EC47" i="10"/>
  <c r="ED47" i="10"/>
  <c r="EE47" i="10"/>
  <c r="EF47" i="10"/>
  <c r="EG47" i="10"/>
  <c r="EH47" i="10"/>
  <c r="EI47" i="10"/>
  <c r="EJ47" i="10"/>
  <c r="EK47" i="10"/>
  <c r="EL47" i="10"/>
  <c r="EM47" i="10"/>
  <c r="EN47" i="10"/>
  <c r="EO47" i="10"/>
  <c r="EP47" i="10"/>
  <c r="EQ47" i="10"/>
  <c r="ER47" i="10"/>
  <c r="ES47"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I48" i="10"/>
  <c r="AJ48" i="10"/>
  <c r="AK48" i="10"/>
  <c r="AL48" i="10"/>
  <c r="AM48" i="10"/>
  <c r="AN48" i="10"/>
  <c r="AO48" i="10"/>
  <c r="AP48" i="10"/>
  <c r="AQ48" i="10"/>
  <c r="AR48" i="10"/>
  <c r="AS48" i="10"/>
  <c r="AT48" i="10"/>
  <c r="AU48" i="10"/>
  <c r="AV48" i="10"/>
  <c r="AW48" i="10"/>
  <c r="AX48" i="10"/>
  <c r="AY48" i="10"/>
  <c r="AZ48" i="10"/>
  <c r="BA48" i="10"/>
  <c r="BB48" i="10"/>
  <c r="BC48" i="10"/>
  <c r="BD48" i="10"/>
  <c r="BE48" i="10"/>
  <c r="BF48" i="10"/>
  <c r="BG48" i="10"/>
  <c r="BH48" i="10"/>
  <c r="BI48" i="10"/>
  <c r="BJ48" i="10"/>
  <c r="BK48" i="10"/>
  <c r="BL48" i="10"/>
  <c r="BM48" i="10"/>
  <c r="BN48" i="10"/>
  <c r="BO48" i="10"/>
  <c r="BP48" i="10"/>
  <c r="BQ48" i="10"/>
  <c r="BR48" i="10"/>
  <c r="BS48" i="10"/>
  <c r="BT48" i="10"/>
  <c r="BU48" i="10"/>
  <c r="BV48" i="10"/>
  <c r="BW48" i="10"/>
  <c r="BX48" i="10"/>
  <c r="BY48" i="10"/>
  <c r="BZ48" i="10"/>
  <c r="CA48" i="10"/>
  <c r="CB48" i="10"/>
  <c r="CC48" i="10"/>
  <c r="CD48" i="10"/>
  <c r="CE48" i="10"/>
  <c r="CF48" i="10"/>
  <c r="CG48" i="10"/>
  <c r="CH48" i="10"/>
  <c r="CI48" i="10"/>
  <c r="CJ48" i="10"/>
  <c r="CK48" i="10"/>
  <c r="CL48" i="10"/>
  <c r="CM48" i="10"/>
  <c r="CN48" i="10"/>
  <c r="CO48" i="10"/>
  <c r="CP48" i="10"/>
  <c r="CQ48" i="10"/>
  <c r="CR48" i="10"/>
  <c r="CS48" i="10"/>
  <c r="CT48" i="10"/>
  <c r="CU48" i="10"/>
  <c r="CV48" i="10"/>
  <c r="CW48" i="10"/>
  <c r="CX48" i="10"/>
  <c r="CY48" i="10"/>
  <c r="CZ48" i="10"/>
  <c r="DA48" i="10"/>
  <c r="DB48" i="10"/>
  <c r="DC48" i="10"/>
  <c r="DD48" i="10"/>
  <c r="DE48" i="10"/>
  <c r="DF48" i="10"/>
  <c r="DG48" i="10"/>
  <c r="DH48" i="10"/>
  <c r="DI48" i="10"/>
  <c r="DJ48" i="10"/>
  <c r="DK48" i="10"/>
  <c r="DL48" i="10"/>
  <c r="DM48" i="10"/>
  <c r="DN48" i="10"/>
  <c r="DO48" i="10"/>
  <c r="DP48" i="10"/>
  <c r="DQ48" i="10"/>
  <c r="DR48" i="10"/>
  <c r="DS48" i="10"/>
  <c r="DT48" i="10"/>
  <c r="DU48" i="10"/>
  <c r="DV48" i="10"/>
  <c r="DW48" i="10"/>
  <c r="DX48" i="10"/>
  <c r="DY48" i="10"/>
  <c r="DZ48" i="10"/>
  <c r="EA48" i="10"/>
  <c r="EB48" i="10"/>
  <c r="EC48" i="10"/>
  <c r="ED48" i="10"/>
  <c r="EE48" i="10"/>
  <c r="EF48" i="10"/>
  <c r="EG48" i="10"/>
  <c r="EH48" i="10"/>
  <c r="EI48" i="10"/>
  <c r="EJ48" i="10"/>
  <c r="EK48" i="10"/>
  <c r="EL48" i="10"/>
  <c r="EM48" i="10"/>
  <c r="EN48" i="10"/>
  <c r="EO48" i="10"/>
  <c r="EP48" i="10"/>
  <c r="EQ48" i="10"/>
  <c r="ER48" i="10"/>
  <c r="ES48"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I49" i="10"/>
  <c r="AJ49" i="10"/>
  <c r="AK49" i="10"/>
  <c r="AL49" i="10"/>
  <c r="AM49" i="10"/>
  <c r="AN49" i="10"/>
  <c r="AO49" i="10"/>
  <c r="AP49" i="10"/>
  <c r="AQ49" i="10"/>
  <c r="AR49" i="10"/>
  <c r="AS49" i="10"/>
  <c r="AT49" i="10"/>
  <c r="AU49" i="10"/>
  <c r="AV49" i="10"/>
  <c r="AW49" i="10"/>
  <c r="AX49" i="10"/>
  <c r="AY49" i="10"/>
  <c r="AZ49" i="10"/>
  <c r="BA49" i="10"/>
  <c r="BB49" i="10"/>
  <c r="BC49" i="10"/>
  <c r="BD49" i="10"/>
  <c r="BE49" i="10"/>
  <c r="BF49" i="10"/>
  <c r="BG49" i="10"/>
  <c r="BH49" i="10"/>
  <c r="BI49" i="10"/>
  <c r="BJ49" i="10"/>
  <c r="BK49" i="10"/>
  <c r="BL49" i="10"/>
  <c r="BM49" i="10"/>
  <c r="BN49" i="10"/>
  <c r="BO49" i="10"/>
  <c r="BP49" i="10"/>
  <c r="BQ49" i="10"/>
  <c r="BR49" i="10"/>
  <c r="BS49" i="10"/>
  <c r="BT49" i="10"/>
  <c r="BU49" i="10"/>
  <c r="BV49" i="10"/>
  <c r="BW49" i="10"/>
  <c r="BX49" i="10"/>
  <c r="BY49" i="10"/>
  <c r="BZ49" i="10"/>
  <c r="CA49" i="10"/>
  <c r="CB49" i="10"/>
  <c r="CC49" i="10"/>
  <c r="CD49" i="10"/>
  <c r="CE49" i="10"/>
  <c r="CF49" i="10"/>
  <c r="CG49" i="10"/>
  <c r="CH49" i="10"/>
  <c r="CI49" i="10"/>
  <c r="CJ49" i="10"/>
  <c r="CK49" i="10"/>
  <c r="CL49" i="10"/>
  <c r="CM49" i="10"/>
  <c r="CN49" i="10"/>
  <c r="CO49" i="10"/>
  <c r="CP49" i="10"/>
  <c r="CQ49" i="10"/>
  <c r="CR49" i="10"/>
  <c r="CS49" i="10"/>
  <c r="CT49" i="10"/>
  <c r="CU49" i="10"/>
  <c r="CV49" i="10"/>
  <c r="CW49" i="10"/>
  <c r="CX49" i="10"/>
  <c r="CY49" i="10"/>
  <c r="CZ49" i="10"/>
  <c r="DA49" i="10"/>
  <c r="DB49" i="10"/>
  <c r="DC49" i="10"/>
  <c r="DD49" i="10"/>
  <c r="DE49" i="10"/>
  <c r="DF49" i="10"/>
  <c r="DG49" i="10"/>
  <c r="DH49" i="10"/>
  <c r="DI49" i="10"/>
  <c r="DJ49" i="10"/>
  <c r="DK49" i="10"/>
  <c r="DL49" i="10"/>
  <c r="DM49" i="10"/>
  <c r="DN49" i="10"/>
  <c r="DO49" i="10"/>
  <c r="DP49" i="10"/>
  <c r="DQ49" i="10"/>
  <c r="DR49" i="10"/>
  <c r="DS49" i="10"/>
  <c r="DT49" i="10"/>
  <c r="DU49" i="10"/>
  <c r="DV49" i="10"/>
  <c r="DW49" i="10"/>
  <c r="DX49" i="10"/>
  <c r="DY49" i="10"/>
  <c r="DZ49" i="10"/>
  <c r="EA49" i="10"/>
  <c r="EB49" i="10"/>
  <c r="EC49" i="10"/>
  <c r="ED49" i="10"/>
  <c r="EE49" i="10"/>
  <c r="EF49" i="10"/>
  <c r="EG49" i="10"/>
  <c r="EH49" i="10"/>
  <c r="EI49" i="10"/>
  <c r="EJ49" i="10"/>
  <c r="EK49" i="10"/>
  <c r="EL49" i="10"/>
  <c r="EM49" i="10"/>
  <c r="EN49" i="10"/>
  <c r="EO49" i="10"/>
  <c r="EP49" i="10"/>
  <c r="EQ49" i="10"/>
  <c r="ER49" i="10"/>
  <c r="ES49"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I50" i="10"/>
  <c r="AJ50" i="10"/>
  <c r="AK50" i="10"/>
  <c r="AL50" i="10"/>
  <c r="AM50" i="10"/>
  <c r="AN50" i="10"/>
  <c r="AO50" i="10"/>
  <c r="AP50" i="10"/>
  <c r="AQ50" i="10"/>
  <c r="AR50" i="10"/>
  <c r="AS50" i="10"/>
  <c r="AT50" i="10"/>
  <c r="AU50" i="10"/>
  <c r="AV50" i="10"/>
  <c r="AW50" i="10"/>
  <c r="AX50" i="10"/>
  <c r="AY50" i="10"/>
  <c r="AZ50" i="10"/>
  <c r="BA50" i="10"/>
  <c r="BB50" i="10"/>
  <c r="BC50" i="10"/>
  <c r="BD50" i="10"/>
  <c r="BE50" i="10"/>
  <c r="BF50" i="10"/>
  <c r="BG50" i="10"/>
  <c r="BH50" i="10"/>
  <c r="BI50" i="10"/>
  <c r="BJ50" i="10"/>
  <c r="BK50" i="10"/>
  <c r="BL50" i="10"/>
  <c r="BM50" i="10"/>
  <c r="BN50" i="10"/>
  <c r="BO50" i="10"/>
  <c r="BP50" i="10"/>
  <c r="BQ50" i="10"/>
  <c r="BR50" i="10"/>
  <c r="BS50" i="10"/>
  <c r="BT50" i="10"/>
  <c r="BU50" i="10"/>
  <c r="BV50" i="10"/>
  <c r="BW50" i="10"/>
  <c r="BX50" i="10"/>
  <c r="BY50" i="10"/>
  <c r="BZ50" i="10"/>
  <c r="CA50" i="10"/>
  <c r="CB50" i="10"/>
  <c r="CC50" i="10"/>
  <c r="CD50" i="10"/>
  <c r="CE50" i="10"/>
  <c r="CF50" i="10"/>
  <c r="CG50" i="10"/>
  <c r="CH50" i="10"/>
  <c r="CI50" i="10"/>
  <c r="CJ50" i="10"/>
  <c r="CK50" i="10"/>
  <c r="CL50" i="10"/>
  <c r="CM50" i="10"/>
  <c r="CN50" i="10"/>
  <c r="CO50" i="10"/>
  <c r="CP50" i="10"/>
  <c r="CQ50" i="10"/>
  <c r="CR50" i="10"/>
  <c r="CS50" i="10"/>
  <c r="CT50" i="10"/>
  <c r="CU50" i="10"/>
  <c r="CV50" i="10"/>
  <c r="CW50" i="10"/>
  <c r="CX50" i="10"/>
  <c r="CY50" i="10"/>
  <c r="CZ50" i="10"/>
  <c r="DA50" i="10"/>
  <c r="DB50" i="10"/>
  <c r="DC50" i="10"/>
  <c r="DD50" i="10"/>
  <c r="DE50" i="10"/>
  <c r="DF50" i="10"/>
  <c r="DG50" i="10"/>
  <c r="DH50" i="10"/>
  <c r="DI50" i="10"/>
  <c r="DJ50" i="10"/>
  <c r="DK50" i="10"/>
  <c r="DL50" i="10"/>
  <c r="DM50" i="10"/>
  <c r="DN50" i="10"/>
  <c r="DO50" i="10"/>
  <c r="DP50" i="10"/>
  <c r="DQ50" i="10"/>
  <c r="DR50" i="10"/>
  <c r="DS50" i="10"/>
  <c r="DT50" i="10"/>
  <c r="DU50" i="10"/>
  <c r="DV50" i="10"/>
  <c r="DW50" i="10"/>
  <c r="DX50" i="10"/>
  <c r="DY50" i="10"/>
  <c r="DZ50" i="10"/>
  <c r="EA50" i="10"/>
  <c r="EB50" i="10"/>
  <c r="EC50" i="10"/>
  <c r="ED50" i="10"/>
  <c r="EE50" i="10"/>
  <c r="EF50" i="10"/>
  <c r="EG50" i="10"/>
  <c r="EH50" i="10"/>
  <c r="EI50" i="10"/>
  <c r="EJ50" i="10"/>
  <c r="EK50" i="10"/>
  <c r="EL50" i="10"/>
  <c r="EM50" i="10"/>
  <c r="EN50" i="10"/>
  <c r="EO50" i="10"/>
  <c r="EP50" i="10"/>
  <c r="EQ50" i="10"/>
  <c r="ER50" i="10"/>
  <c r="ES50"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I51" i="10"/>
  <c r="AJ51" i="10"/>
  <c r="AK51" i="10"/>
  <c r="AL51" i="10"/>
  <c r="AM51" i="10"/>
  <c r="AN51" i="10"/>
  <c r="AO51" i="10"/>
  <c r="AP51" i="10"/>
  <c r="AQ51" i="10"/>
  <c r="AR51" i="10"/>
  <c r="AS51" i="10"/>
  <c r="AT51" i="10"/>
  <c r="AU51" i="10"/>
  <c r="AV51" i="10"/>
  <c r="AW51" i="10"/>
  <c r="AX51" i="10"/>
  <c r="AY51" i="10"/>
  <c r="AZ51" i="10"/>
  <c r="BA51" i="10"/>
  <c r="BB51" i="10"/>
  <c r="BC51" i="10"/>
  <c r="BD51" i="10"/>
  <c r="BE51" i="10"/>
  <c r="BF51" i="10"/>
  <c r="BG51" i="10"/>
  <c r="BH51" i="10"/>
  <c r="BI51" i="10"/>
  <c r="BJ51" i="10"/>
  <c r="BK51" i="10"/>
  <c r="BL51" i="10"/>
  <c r="BM51" i="10"/>
  <c r="BN51" i="10"/>
  <c r="BO51" i="10"/>
  <c r="BP51" i="10"/>
  <c r="BQ51" i="10"/>
  <c r="BR51" i="10"/>
  <c r="BS51" i="10"/>
  <c r="BT51" i="10"/>
  <c r="BU51" i="10"/>
  <c r="BV51" i="10"/>
  <c r="BW51" i="10"/>
  <c r="BX51" i="10"/>
  <c r="BY51" i="10"/>
  <c r="BZ51" i="10"/>
  <c r="CA51" i="10"/>
  <c r="CB51" i="10"/>
  <c r="CC51" i="10"/>
  <c r="CD51" i="10"/>
  <c r="CE51" i="10"/>
  <c r="CF51" i="10"/>
  <c r="CG51" i="10"/>
  <c r="CH51" i="10"/>
  <c r="CI51" i="10"/>
  <c r="CJ51" i="10"/>
  <c r="CK51" i="10"/>
  <c r="CL51" i="10"/>
  <c r="CM51" i="10"/>
  <c r="CN51" i="10"/>
  <c r="CO51" i="10"/>
  <c r="CP51" i="10"/>
  <c r="CQ51" i="10"/>
  <c r="CR51" i="10"/>
  <c r="CS51" i="10"/>
  <c r="CT51" i="10"/>
  <c r="CU51" i="10"/>
  <c r="CV51" i="10"/>
  <c r="CW51" i="10"/>
  <c r="CX51" i="10"/>
  <c r="CY51" i="10"/>
  <c r="CZ51" i="10"/>
  <c r="DA51" i="10"/>
  <c r="DB51" i="10"/>
  <c r="DC51" i="10"/>
  <c r="DD51" i="10"/>
  <c r="DE51" i="10"/>
  <c r="DF51" i="10"/>
  <c r="DG51" i="10"/>
  <c r="DH51" i="10"/>
  <c r="DI51" i="10"/>
  <c r="DJ51" i="10"/>
  <c r="DK51" i="10"/>
  <c r="DL51" i="10"/>
  <c r="DM51" i="10"/>
  <c r="DN51" i="10"/>
  <c r="DO51" i="10"/>
  <c r="DP51" i="10"/>
  <c r="DQ51" i="10"/>
  <c r="DR51" i="10"/>
  <c r="DS51" i="10"/>
  <c r="DT51" i="10"/>
  <c r="DU51" i="10"/>
  <c r="DV51" i="10"/>
  <c r="DW51" i="10"/>
  <c r="DX51" i="10"/>
  <c r="DY51" i="10"/>
  <c r="DZ51" i="10"/>
  <c r="EA51" i="10"/>
  <c r="EB51" i="10"/>
  <c r="EC51" i="10"/>
  <c r="ED51" i="10"/>
  <c r="EE51" i="10"/>
  <c r="EF51" i="10"/>
  <c r="EG51" i="10"/>
  <c r="EH51" i="10"/>
  <c r="EI51" i="10"/>
  <c r="EJ51" i="10"/>
  <c r="EK51" i="10"/>
  <c r="EL51" i="10"/>
  <c r="EM51" i="10"/>
  <c r="EN51" i="10"/>
  <c r="EO51" i="10"/>
  <c r="EP51" i="10"/>
  <c r="EQ51" i="10"/>
  <c r="ER51" i="10"/>
  <c r="ES51"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I52" i="10"/>
  <c r="AJ52" i="10"/>
  <c r="AK52" i="10"/>
  <c r="AL52" i="10"/>
  <c r="AM52" i="10"/>
  <c r="AN52" i="10"/>
  <c r="AO52" i="10"/>
  <c r="AP52" i="10"/>
  <c r="AQ52" i="10"/>
  <c r="AR52" i="10"/>
  <c r="AS52" i="10"/>
  <c r="AT52" i="10"/>
  <c r="AU52" i="10"/>
  <c r="AV52" i="10"/>
  <c r="AW52" i="10"/>
  <c r="AX52" i="10"/>
  <c r="AY52" i="10"/>
  <c r="AZ52" i="10"/>
  <c r="BA52" i="10"/>
  <c r="BB52" i="10"/>
  <c r="BC52" i="10"/>
  <c r="BD52" i="10"/>
  <c r="BE52" i="10"/>
  <c r="BF52" i="10"/>
  <c r="BG52" i="10"/>
  <c r="BH52" i="10"/>
  <c r="BI52" i="10"/>
  <c r="BJ52" i="10"/>
  <c r="BK52" i="10"/>
  <c r="BL52" i="10"/>
  <c r="BM52" i="10"/>
  <c r="BN52" i="10"/>
  <c r="BO52" i="10"/>
  <c r="BP52" i="10"/>
  <c r="BQ52" i="10"/>
  <c r="BR52" i="10"/>
  <c r="BS52" i="10"/>
  <c r="BT52" i="10"/>
  <c r="BU52" i="10"/>
  <c r="BV52" i="10"/>
  <c r="BW52" i="10"/>
  <c r="BX52" i="10"/>
  <c r="BY52" i="10"/>
  <c r="BZ52" i="10"/>
  <c r="CA52" i="10"/>
  <c r="CB52" i="10"/>
  <c r="CC52" i="10"/>
  <c r="CD52" i="10"/>
  <c r="CE52" i="10"/>
  <c r="CF52" i="10"/>
  <c r="CG52" i="10"/>
  <c r="CH52" i="10"/>
  <c r="CI52" i="10"/>
  <c r="CJ52" i="10"/>
  <c r="CK52" i="10"/>
  <c r="CL52" i="10"/>
  <c r="CM52" i="10"/>
  <c r="CN52" i="10"/>
  <c r="CO52" i="10"/>
  <c r="CP52" i="10"/>
  <c r="CQ52" i="10"/>
  <c r="CR52" i="10"/>
  <c r="CS52" i="10"/>
  <c r="CT52" i="10"/>
  <c r="CU52" i="10"/>
  <c r="CV52" i="10"/>
  <c r="CW52" i="10"/>
  <c r="CX52" i="10"/>
  <c r="CY52" i="10"/>
  <c r="CZ52" i="10"/>
  <c r="DA52" i="10"/>
  <c r="DB52" i="10"/>
  <c r="DC52" i="10"/>
  <c r="DD52" i="10"/>
  <c r="DE52" i="10"/>
  <c r="DF52" i="10"/>
  <c r="DG52" i="10"/>
  <c r="DH52" i="10"/>
  <c r="DI52" i="10"/>
  <c r="DJ52" i="10"/>
  <c r="DK52" i="10"/>
  <c r="DL52" i="10"/>
  <c r="DM52" i="10"/>
  <c r="DN52" i="10"/>
  <c r="DO52" i="10"/>
  <c r="DP52" i="10"/>
  <c r="DQ52" i="10"/>
  <c r="DR52" i="10"/>
  <c r="DS52" i="10"/>
  <c r="DT52" i="10"/>
  <c r="DU52" i="10"/>
  <c r="DV52" i="10"/>
  <c r="DW52" i="10"/>
  <c r="DX52" i="10"/>
  <c r="DY52" i="10"/>
  <c r="DZ52" i="10"/>
  <c r="EA52" i="10"/>
  <c r="EB52" i="10"/>
  <c r="EC52" i="10"/>
  <c r="ED52" i="10"/>
  <c r="EE52" i="10"/>
  <c r="EF52" i="10"/>
  <c r="EG52" i="10"/>
  <c r="EH52" i="10"/>
  <c r="EI52" i="10"/>
  <c r="EJ52" i="10"/>
  <c r="EK52" i="10"/>
  <c r="EL52" i="10"/>
  <c r="EM52" i="10"/>
  <c r="EN52" i="10"/>
  <c r="EO52" i="10"/>
  <c r="EP52" i="10"/>
  <c r="EQ52" i="10"/>
  <c r="ER52" i="10"/>
  <c r="ES52"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I53" i="10"/>
  <c r="AJ53" i="10"/>
  <c r="AK53" i="10"/>
  <c r="AL53" i="10"/>
  <c r="AM53" i="10"/>
  <c r="AN53" i="10"/>
  <c r="AO53" i="10"/>
  <c r="AP53" i="10"/>
  <c r="AQ53" i="10"/>
  <c r="AR53" i="10"/>
  <c r="AS53" i="10"/>
  <c r="AT53" i="10"/>
  <c r="AU53" i="10"/>
  <c r="AV53" i="10"/>
  <c r="AW53" i="10"/>
  <c r="AX53" i="10"/>
  <c r="AY53" i="10"/>
  <c r="AZ53" i="10"/>
  <c r="BA53" i="10"/>
  <c r="BB53" i="10"/>
  <c r="BC53" i="10"/>
  <c r="BD53" i="10"/>
  <c r="BE53" i="10"/>
  <c r="BF53" i="10"/>
  <c r="BG53" i="10"/>
  <c r="BH53" i="10"/>
  <c r="BI53" i="10"/>
  <c r="BJ53" i="10"/>
  <c r="BK53" i="10"/>
  <c r="BL53" i="10"/>
  <c r="BM53" i="10"/>
  <c r="BN53" i="10"/>
  <c r="BO53" i="10"/>
  <c r="BP53" i="10"/>
  <c r="BQ53" i="10"/>
  <c r="BR53" i="10"/>
  <c r="BS53" i="10"/>
  <c r="BT53" i="10"/>
  <c r="BU53" i="10"/>
  <c r="BV53" i="10"/>
  <c r="BW53" i="10"/>
  <c r="BX53" i="10"/>
  <c r="BY53" i="10"/>
  <c r="BZ53" i="10"/>
  <c r="CA53" i="10"/>
  <c r="CB53" i="10"/>
  <c r="CC53" i="10"/>
  <c r="CD53" i="10"/>
  <c r="CE53" i="10"/>
  <c r="CF53" i="10"/>
  <c r="CG53" i="10"/>
  <c r="CH53" i="10"/>
  <c r="CI53" i="10"/>
  <c r="CJ53" i="10"/>
  <c r="CK53" i="10"/>
  <c r="CL53" i="10"/>
  <c r="CM53" i="10"/>
  <c r="CN53" i="10"/>
  <c r="CO53" i="10"/>
  <c r="CP53" i="10"/>
  <c r="CQ53" i="10"/>
  <c r="CR53" i="10"/>
  <c r="CS53" i="10"/>
  <c r="CT53" i="10"/>
  <c r="CU53" i="10"/>
  <c r="CV53" i="10"/>
  <c r="CW53" i="10"/>
  <c r="CX53" i="10"/>
  <c r="CY53" i="10"/>
  <c r="CZ53" i="10"/>
  <c r="DA53" i="10"/>
  <c r="DB53" i="10"/>
  <c r="DC53" i="10"/>
  <c r="DD53" i="10"/>
  <c r="DE53" i="10"/>
  <c r="DF53" i="10"/>
  <c r="DG53" i="10"/>
  <c r="DH53" i="10"/>
  <c r="DI53" i="10"/>
  <c r="DJ53" i="10"/>
  <c r="DK53" i="10"/>
  <c r="DL53" i="10"/>
  <c r="DM53" i="10"/>
  <c r="DN53" i="10"/>
  <c r="DO53" i="10"/>
  <c r="DP53" i="10"/>
  <c r="DQ53" i="10"/>
  <c r="DR53" i="10"/>
  <c r="DS53" i="10"/>
  <c r="DT53" i="10"/>
  <c r="DU53" i="10"/>
  <c r="DV53" i="10"/>
  <c r="DW53" i="10"/>
  <c r="DX53" i="10"/>
  <c r="DY53" i="10"/>
  <c r="DZ53" i="10"/>
  <c r="EA53" i="10"/>
  <c r="EB53" i="10"/>
  <c r="EC53" i="10"/>
  <c r="ED53" i="10"/>
  <c r="EE53" i="10"/>
  <c r="EF53" i="10"/>
  <c r="EG53" i="10"/>
  <c r="EH53" i="10"/>
  <c r="EI53" i="10"/>
  <c r="EJ53" i="10"/>
  <c r="EK53" i="10"/>
  <c r="EL53" i="10"/>
  <c r="EM53" i="10"/>
  <c r="EN53" i="10"/>
  <c r="EO53" i="10"/>
  <c r="EP53" i="10"/>
  <c r="EQ53" i="10"/>
  <c r="ER53" i="10"/>
  <c r="ES53"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I54" i="10"/>
  <c r="AJ54" i="10"/>
  <c r="AK54" i="10"/>
  <c r="AL54" i="10"/>
  <c r="AM54" i="10"/>
  <c r="AN54" i="10"/>
  <c r="AO54" i="10"/>
  <c r="AP54" i="10"/>
  <c r="AQ54" i="10"/>
  <c r="AR54" i="10"/>
  <c r="AS54" i="10"/>
  <c r="AT54" i="10"/>
  <c r="AU54" i="10"/>
  <c r="AV54" i="10"/>
  <c r="AW54" i="10"/>
  <c r="AX54" i="10"/>
  <c r="AY54" i="10"/>
  <c r="AZ54" i="10"/>
  <c r="BA54" i="10"/>
  <c r="BB54" i="10"/>
  <c r="BC54" i="10"/>
  <c r="BD54" i="10"/>
  <c r="BE54" i="10"/>
  <c r="BF54" i="10"/>
  <c r="BG54" i="10"/>
  <c r="BH54" i="10"/>
  <c r="BI54" i="10"/>
  <c r="BJ54" i="10"/>
  <c r="BK54" i="10"/>
  <c r="BL54" i="10"/>
  <c r="BM54" i="10"/>
  <c r="BN54" i="10"/>
  <c r="BO54" i="10"/>
  <c r="BP54" i="10"/>
  <c r="BQ54" i="10"/>
  <c r="BR54" i="10"/>
  <c r="BS54" i="10"/>
  <c r="BT54" i="10"/>
  <c r="BU54" i="10"/>
  <c r="BV54" i="10"/>
  <c r="BW54" i="10"/>
  <c r="BX54" i="10"/>
  <c r="BY54" i="10"/>
  <c r="BZ54" i="10"/>
  <c r="CA54" i="10"/>
  <c r="CB54" i="10"/>
  <c r="CC54" i="10"/>
  <c r="CD54" i="10"/>
  <c r="CE54" i="10"/>
  <c r="CF54" i="10"/>
  <c r="CG54" i="10"/>
  <c r="CH54" i="10"/>
  <c r="CI54" i="10"/>
  <c r="CJ54" i="10"/>
  <c r="CK54" i="10"/>
  <c r="CL54" i="10"/>
  <c r="CM54" i="10"/>
  <c r="CN54" i="10"/>
  <c r="CO54" i="10"/>
  <c r="CP54" i="10"/>
  <c r="CQ54" i="10"/>
  <c r="CR54" i="10"/>
  <c r="CS54" i="10"/>
  <c r="CT54" i="10"/>
  <c r="CU54" i="10"/>
  <c r="CV54" i="10"/>
  <c r="CW54" i="10"/>
  <c r="CX54" i="10"/>
  <c r="CY54" i="10"/>
  <c r="CZ54" i="10"/>
  <c r="DA54" i="10"/>
  <c r="DB54" i="10"/>
  <c r="DC54" i="10"/>
  <c r="DD54" i="10"/>
  <c r="DE54" i="10"/>
  <c r="DF54" i="10"/>
  <c r="DG54" i="10"/>
  <c r="DH54" i="10"/>
  <c r="DI54" i="10"/>
  <c r="DJ54" i="10"/>
  <c r="DK54" i="10"/>
  <c r="DL54" i="10"/>
  <c r="DM54" i="10"/>
  <c r="DN54" i="10"/>
  <c r="DO54" i="10"/>
  <c r="DP54" i="10"/>
  <c r="DQ54" i="10"/>
  <c r="DR54" i="10"/>
  <c r="DS54" i="10"/>
  <c r="DT54" i="10"/>
  <c r="DU54" i="10"/>
  <c r="DV54" i="10"/>
  <c r="DW54" i="10"/>
  <c r="DX54" i="10"/>
  <c r="DY54" i="10"/>
  <c r="DZ54" i="10"/>
  <c r="EA54" i="10"/>
  <c r="EB54" i="10"/>
  <c r="EC54" i="10"/>
  <c r="ED54" i="10"/>
  <c r="EE54" i="10"/>
  <c r="EF54" i="10"/>
  <c r="EG54" i="10"/>
  <c r="EH54" i="10"/>
  <c r="EI54" i="10"/>
  <c r="EJ54" i="10"/>
  <c r="EK54" i="10"/>
  <c r="EL54" i="10"/>
  <c r="EM54" i="10"/>
  <c r="EN54" i="10"/>
  <c r="EO54" i="10"/>
  <c r="EP54" i="10"/>
  <c r="EQ54" i="10"/>
  <c r="ER54" i="10"/>
  <c r="ES54"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I55" i="10"/>
  <c r="AJ55" i="10"/>
  <c r="AK55" i="10"/>
  <c r="AL55" i="10"/>
  <c r="AM55" i="10"/>
  <c r="AN55" i="10"/>
  <c r="AO55" i="10"/>
  <c r="AP55" i="10"/>
  <c r="AQ55" i="10"/>
  <c r="AR55" i="10"/>
  <c r="AS55" i="10"/>
  <c r="AT55" i="10"/>
  <c r="AU55" i="10"/>
  <c r="AV55" i="10"/>
  <c r="AW55" i="10"/>
  <c r="AX55" i="10"/>
  <c r="AY55" i="10"/>
  <c r="AZ55" i="10"/>
  <c r="BA55" i="10"/>
  <c r="BB55" i="10"/>
  <c r="BC55" i="10"/>
  <c r="BD55" i="10"/>
  <c r="BE55" i="10"/>
  <c r="BF55" i="10"/>
  <c r="BG55" i="10"/>
  <c r="BH55" i="10"/>
  <c r="BI55" i="10"/>
  <c r="BJ55" i="10"/>
  <c r="BK55" i="10"/>
  <c r="BL55" i="10"/>
  <c r="BM55" i="10"/>
  <c r="BN55" i="10"/>
  <c r="BO55" i="10"/>
  <c r="BP55" i="10"/>
  <c r="BQ55" i="10"/>
  <c r="BR55" i="10"/>
  <c r="BS55" i="10"/>
  <c r="BT55" i="10"/>
  <c r="BU55" i="10"/>
  <c r="BV55" i="10"/>
  <c r="BW55" i="10"/>
  <c r="BX55" i="10"/>
  <c r="BY55" i="10"/>
  <c r="BZ55" i="10"/>
  <c r="CA55" i="10"/>
  <c r="CB55" i="10"/>
  <c r="CC55" i="10"/>
  <c r="CD55" i="10"/>
  <c r="CE55" i="10"/>
  <c r="CF55" i="10"/>
  <c r="CG55" i="10"/>
  <c r="CH55" i="10"/>
  <c r="CI55" i="10"/>
  <c r="CJ55" i="10"/>
  <c r="CK55" i="10"/>
  <c r="CL55" i="10"/>
  <c r="CM55" i="10"/>
  <c r="CN55" i="10"/>
  <c r="CO55" i="10"/>
  <c r="CP55" i="10"/>
  <c r="CQ55" i="10"/>
  <c r="CR55" i="10"/>
  <c r="CS55" i="10"/>
  <c r="CT55" i="10"/>
  <c r="CU55" i="10"/>
  <c r="CV55" i="10"/>
  <c r="CW55" i="10"/>
  <c r="CX55" i="10"/>
  <c r="CY55" i="10"/>
  <c r="CZ55" i="10"/>
  <c r="DA55" i="10"/>
  <c r="DB55" i="10"/>
  <c r="DC55" i="10"/>
  <c r="DD55" i="10"/>
  <c r="DE55" i="10"/>
  <c r="DF55" i="10"/>
  <c r="DG55" i="10"/>
  <c r="DH55" i="10"/>
  <c r="DI55" i="10"/>
  <c r="DJ55" i="10"/>
  <c r="DK55" i="10"/>
  <c r="DL55" i="10"/>
  <c r="DM55" i="10"/>
  <c r="DN55" i="10"/>
  <c r="DO55" i="10"/>
  <c r="DP55" i="10"/>
  <c r="DQ55" i="10"/>
  <c r="DR55" i="10"/>
  <c r="DS55" i="10"/>
  <c r="DT55" i="10"/>
  <c r="DU55" i="10"/>
  <c r="DV55" i="10"/>
  <c r="DW55" i="10"/>
  <c r="DX55" i="10"/>
  <c r="DY55" i="10"/>
  <c r="DZ55" i="10"/>
  <c r="EA55" i="10"/>
  <c r="EB55" i="10"/>
  <c r="EC55" i="10"/>
  <c r="ED55" i="10"/>
  <c r="EE55" i="10"/>
  <c r="EF55" i="10"/>
  <c r="EG55" i="10"/>
  <c r="EH55" i="10"/>
  <c r="EI55" i="10"/>
  <c r="EJ55" i="10"/>
  <c r="EK55" i="10"/>
  <c r="EL55" i="10"/>
  <c r="EM55" i="10"/>
  <c r="EN55" i="10"/>
  <c r="EO55" i="10"/>
  <c r="EP55" i="10"/>
  <c r="EQ55" i="10"/>
  <c r="ER55" i="10"/>
  <c r="ES55"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I56" i="10"/>
  <c r="AJ56" i="10"/>
  <c r="AK56" i="10"/>
  <c r="AL56" i="10"/>
  <c r="AM56" i="10"/>
  <c r="AN56" i="10"/>
  <c r="AO56" i="10"/>
  <c r="AP56" i="10"/>
  <c r="AQ56" i="10"/>
  <c r="AR56" i="10"/>
  <c r="AS56" i="10"/>
  <c r="AT56" i="10"/>
  <c r="AU56" i="10"/>
  <c r="AV56" i="10"/>
  <c r="AW56" i="10"/>
  <c r="AX56" i="10"/>
  <c r="AY56" i="10"/>
  <c r="AZ56" i="10"/>
  <c r="BA56" i="10"/>
  <c r="BB56" i="10"/>
  <c r="BC56" i="10"/>
  <c r="BD56" i="10"/>
  <c r="BE56" i="10"/>
  <c r="BF56" i="10"/>
  <c r="BG56" i="10"/>
  <c r="BH56" i="10"/>
  <c r="BI56" i="10"/>
  <c r="BJ56" i="10"/>
  <c r="BK56" i="10"/>
  <c r="BL56" i="10"/>
  <c r="BM56" i="10"/>
  <c r="BN56" i="10"/>
  <c r="BO56" i="10"/>
  <c r="BP56" i="10"/>
  <c r="BQ56" i="10"/>
  <c r="BR56" i="10"/>
  <c r="BS56" i="10"/>
  <c r="BT56" i="10"/>
  <c r="BU56" i="10"/>
  <c r="BV56" i="10"/>
  <c r="BW56" i="10"/>
  <c r="BX56" i="10"/>
  <c r="BY56" i="10"/>
  <c r="BZ56" i="10"/>
  <c r="CA56" i="10"/>
  <c r="CB56" i="10"/>
  <c r="CC56" i="10"/>
  <c r="CD56" i="10"/>
  <c r="CE56" i="10"/>
  <c r="CF56" i="10"/>
  <c r="CG56" i="10"/>
  <c r="CH56" i="10"/>
  <c r="CI56" i="10"/>
  <c r="CJ56" i="10"/>
  <c r="CK56" i="10"/>
  <c r="CL56" i="10"/>
  <c r="CM56" i="10"/>
  <c r="CN56" i="10"/>
  <c r="CO56" i="10"/>
  <c r="CP56" i="10"/>
  <c r="CQ56" i="10"/>
  <c r="CR56" i="10"/>
  <c r="CS56" i="10"/>
  <c r="CT56" i="10"/>
  <c r="CU56" i="10"/>
  <c r="CV56" i="10"/>
  <c r="CW56" i="10"/>
  <c r="CX56" i="10"/>
  <c r="CY56" i="10"/>
  <c r="CZ56" i="10"/>
  <c r="DA56" i="10"/>
  <c r="DB56" i="10"/>
  <c r="DC56" i="10"/>
  <c r="DD56" i="10"/>
  <c r="DE56" i="10"/>
  <c r="DF56" i="10"/>
  <c r="DG56" i="10"/>
  <c r="DH56" i="10"/>
  <c r="DI56" i="10"/>
  <c r="DJ56" i="10"/>
  <c r="DK56" i="10"/>
  <c r="DL56" i="10"/>
  <c r="DM56" i="10"/>
  <c r="DN56" i="10"/>
  <c r="DO56" i="10"/>
  <c r="DP56" i="10"/>
  <c r="DQ56" i="10"/>
  <c r="DR56" i="10"/>
  <c r="DS56" i="10"/>
  <c r="DT56" i="10"/>
  <c r="DU56" i="10"/>
  <c r="DV56" i="10"/>
  <c r="DW56" i="10"/>
  <c r="DX56" i="10"/>
  <c r="DY56" i="10"/>
  <c r="DZ56" i="10"/>
  <c r="EA56" i="10"/>
  <c r="EB56" i="10"/>
  <c r="EC56" i="10"/>
  <c r="ED56" i="10"/>
  <c r="EE56" i="10"/>
  <c r="EF56" i="10"/>
  <c r="EG56" i="10"/>
  <c r="EH56" i="10"/>
  <c r="EI56" i="10"/>
  <c r="EJ56" i="10"/>
  <c r="EK56" i="10"/>
  <c r="EL56" i="10"/>
  <c r="EM56" i="10"/>
  <c r="EN56" i="10"/>
  <c r="EO56" i="10"/>
  <c r="EP56" i="10"/>
  <c r="EQ56" i="10"/>
  <c r="ER56" i="10"/>
  <c r="ES56"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I57" i="10"/>
  <c r="AJ57" i="10"/>
  <c r="AK57" i="10"/>
  <c r="AL57" i="10"/>
  <c r="AM57" i="10"/>
  <c r="AN57" i="10"/>
  <c r="AO57" i="10"/>
  <c r="AP57" i="10"/>
  <c r="AQ57" i="10"/>
  <c r="AR57" i="10"/>
  <c r="AS57" i="10"/>
  <c r="AT57" i="10"/>
  <c r="AU57" i="10"/>
  <c r="AV57" i="10"/>
  <c r="AW57" i="10"/>
  <c r="AX57" i="10"/>
  <c r="AY57" i="10"/>
  <c r="AZ57" i="10"/>
  <c r="BA57" i="10"/>
  <c r="BB57" i="10"/>
  <c r="BC57" i="10"/>
  <c r="BD57" i="10"/>
  <c r="BE57" i="10"/>
  <c r="BF57" i="10"/>
  <c r="BG57" i="10"/>
  <c r="BH57" i="10"/>
  <c r="BI57" i="10"/>
  <c r="BJ57" i="10"/>
  <c r="BK57" i="10"/>
  <c r="BL57" i="10"/>
  <c r="BM57" i="10"/>
  <c r="BN57" i="10"/>
  <c r="BO57" i="10"/>
  <c r="BP57" i="10"/>
  <c r="BQ57" i="10"/>
  <c r="BR57" i="10"/>
  <c r="BS57" i="10"/>
  <c r="BT57" i="10"/>
  <c r="BU57" i="10"/>
  <c r="BV57" i="10"/>
  <c r="BW57" i="10"/>
  <c r="BX57" i="10"/>
  <c r="BY57" i="10"/>
  <c r="BZ57" i="10"/>
  <c r="CA57" i="10"/>
  <c r="CB57" i="10"/>
  <c r="CC57" i="10"/>
  <c r="CD57" i="10"/>
  <c r="CE57" i="10"/>
  <c r="CF57" i="10"/>
  <c r="CG57" i="10"/>
  <c r="CH57" i="10"/>
  <c r="CI57" i="10"/>
  <c r="CJ57" i="10"/>
  <c r="CK57" i="10"/>
  <c r="CL57" i="10"/>
  <c r="CM57" i="10"/>
  <c r="CN57" i="10"/>
  <c r="CO57" i="10"/>
  <c r="CP57" i="10"/>
  <c r="CQ57" i="10"/>
  <c r="CR57" i="10"/>
  <c r="CS57" i="10"/>
  <c r="CT57" i="10"/>
  <c r="CU57" i="10"/>
  <c r="CV57" i="10"/>
  <c r="CW57" i="10"/>
  <c r="CX57" i="10"/>
  <c r="CY57" i="10"/>
  <c r="CZ57" i="10"/>
  <c r="DA57" i="10"/>
  <c r="DB57" i="10"/>
  <c r="DC57" i="10"/>
  <c r="DD57" i="10"/>
  <c r="DE57" i="10"/>
  <c r="DF57" i="10"/>
  <c r="DG57" i="10"/>
  <c r="DH57" i="10"/>
  <c r="DI57" i="10"/>
  <c r="DJ57" i="10"/>
  <c r="DK57" i="10"/>
  <c r="DL57" i="10"/>
  <c r="DM57" i="10"/>
  <c r="DN57" i="10"/>
  <c r="DO57" i="10"/>
  <c r="DP57" i="10"/>
  <c r="DQ57" i="10"/>
  <c r="DR57" i="10"/>
  <c r="DS57" i="10"/>
  <c r="DT57" i="10"/>
  <c r="DU57" i="10"/>
  <c r="DV57" i="10"/>
  <c r="DW57" i="10"/>
  <c r="DX57" i="10"/>
  <c r="DY57" i="10"/>
  <c r="DZ57" i="10"/>
  <c r="EA57" i="10"/>
  <c r="EB57" i="10"/>
  <c r="EC57" i="10"/>
  <c r="ED57" i="10"/>
  <c r="EE57" i="10"/>
  <c r="EF57" i="10"/>
  <c r="EG57" i="10"/>
  <c r="EH57" i="10"/>
  <c r="EI57" i="10"/>
  <c r="EJ57" i="10"/>
  <c r="EK57" i="10"/>
  <c r="EL57" i="10"/>
  <c r="EM57" i="10"/>
  <c r="EN57" i="10"/>
  <c r="EO57" i="10"/>
  <c r="EP57" i="10"/>
  <c r="EQ57" i="10"/>
  <c r="ER57" i="10"/>
  <c r="ES57"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I58" i="10"/>
  <c r="AJ58" i="10"/>
  <c r="AK58" i="10"/>
  <c r="AL58" i="10"/>
  <c r="AM58" i="10"/>
  <c r="AN58" i="10"/>
  <c r="AO58" i="10"/>
  <c r="AP58" i="10"/>
  <c r="AQ58" i="10"/>
  <c r="AR58" i="10"/>
  <c r="AS58" i="10"/>
  <c r="AT58" i="10"/>
  <c r="AU58" i="10"/>
  <c r="AV58" i="10"/>
  <c r="AW58" i="10"/>
  <c r="AX58" i="10"/>
  <c r="AY58" i="10"/>
  <c r="AZ58" i="10"/>
  <c r="BA58" i="10"/>
  <c r="BB58" i="10"/>
  <c r="BC58" i="10"/>
  <c r="BD58" i="10"/>
  <c r="BE58" i="10"/>
  <c r="BF58" i="10"/>
  <c r="BG58" i="10"/>
  <c r="BH58" i="10"/>
  <c r="BI58" i="10"/>
  <c r="BJ58" i="10"/>
  <c r="BK58" i="10"/>
  <c r="BL58" i="10"/>
  <c r="BM58" i="10"/>
  <c r="BN58" i="10"/>
  <c r="BO58" i="10"/>
  <c r="BP58" i="10"/>
  <c r="BQ58" i="10"/>
  <c r="BR58" i="10"/>
  <c r="BS58" i="10"/>
  <c r="BT58" i="10"/>
  <c r="BU58" i="10"/>
  <c r="BV58" i="10"/>
  <c r="BW58" i="10"/>
  <c r="BX58" i="10"/>
  <c r="BY58" i="10"/>
  <c r="BZ58" i="10"/>
  <c r="CA58" i="10"/>
  <c r="CB58" i="10"/>
  <c r="CC58" i="10"/>
  <c r="CD58" i="10"/>
  <c r="CE58" i="10"/>
  <c r="CF58" i="10"/>
  <c r="CG58" i="10"/>
  <c r="CH58" i="10"/>
  <c r="CI58" i="10"/>
  <c r="CJ58" i="10"/>
  <c r="CK58" i="10"/>
  <c r="CL58" i="10"/>
  <c r="CM58" i="10"/>
  <c r="CN58" i="10"/>
  <c r="CO58" i="10"/>
  <c r="CP58" i="10"/>
  <c r="CQ58" i="10"/>
  <c r="CR58" i="10"/>
  <c r="CS58" i="10"/>
  <c r="CT58" i="10"/>
  <c r="CU58" i="10"/>
  <c r="CV58" i="10"/>
  <c r="CW58" i="10"/>
  <c r="CX58" i="10"/>
  <c r="CY58" i="10"/>
  <c r="CZ58" i="10"/>
  <c r="DA58" i="10"/>
  <c r="DB58" i="10"/>
  <c r="DC58" i="10"/>
  <c r="DD58" i="10"/>
  <c r="DE58" i="10"/>
  <c r="DF58" i="10"/>
  <c r="DG58" i="10"/>
  <c r="DH58" i="10"/>
  <c r="DI58" i="10"/>
  <c r="DJ58" i="10"/>
  <c r="DK58" i="10"/>
  <c r="DL58" i="10"/>
  <c r="DM58" i="10"/>
  <c r="DN58" i="10"/>
  <c r="DO58" i="10"/>
  <c r="DP58" i="10"/>
  <c r="DQ58" i="10"/>
  <c r="DR58" i="10"/>
  <c r="DS58" i="10"/>
  <c r="DT58" i="10"/>
  <c r="DU58" i="10"/>
  <c r="DV58" i="10"/>
  <c r="DW58" i="10"/>
  <c r="DX58" i="10"/>
  <c r="DY58" i="10"/>
  <c r="DZ58" i="10"/>
  <c r="EA58" i="10"/>
  <c r="EB58" i="10"/>
  <c r="EC58" i="10"/>
  <c r="ED58" i="10"/>
  <c r="EE58" i="10"/>
  <c r="EF58" i="10"/>
  <c r="EG58" i="10"/>
  <c r="EH58" i="10"/>
  <c r="EI58" i="10"/>
  <c r="EJ58" i="10"/>
  <c r="EK58" i="10"/>
  <c r="EL58" i="10"/>
  <c r="EM58" i="10"/>
  <c r="EN58" i="10"/>
  <c r="EO58" i="10"/>
  <c r="EP58" i="10"/>
  <c r="EQ58" i="10"/>
  <c r="ER58" i="10"/>
  <c r="ES58"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I59" i="10"/>
  <c r="AJ59" i="10"/>
  <c r="AK59" i="10"/>
  <c r="AL59" i="10"/>
  <c r="AM59" i="10"/>
  <c r="AN59" i="10"/>
  <c r="AO59" i="10"/>
  <c r="AP59" i="10"/>
  <c r="AQ59" i="10"/>
  <c r="AR59" i="10"/>
  <c r="AS59" i="10"/>
  <c r="AT59" i="10"/>
  <c r="AU59" i="10"/>
  <c r="AV59" i="10"/>
  <c r="AW59" i="10"/>
  <c r="AX59" i="10"/>
  <c r="AY59" i="10"/>
  <c r="AZ59" i="10"/>
  <c r="BA59" i="10"/>
  <c r="BB59" i="10"/>
  <c r="BC59" i="10"/>
  <c r="BD59" i="10"/>
  <c r="BE59" i="10"/>
  <c r="BF59" i="10"/>
  <c r="BG59" i="10"/>
  <c r="BH59" i="10"/>
  <c r="BI59" i="10"/>
  <c r="BJ59" i="10"/>
  <c r="BK59" i="10"/>
  <c r="BL59" i="10"/>
  <c r="BM59" i="10"/>
  <c r="BN59" i="10"/>
  <c r="BO59" i="10"/>
  <c r="BP59" i="10"/>
  <c r="BQ59" i="10"/>
  <c r="BR59" i="10"/>
  <c r="BS59" i="10"/>
  <c r="BT59" i="10"/>
  <c r="BU59" i="10"/>
  <c r="BV59" i="10"/>
  <c r="BW59" i="10"/>
  <c r="BX59" i="10"/>
  <c r="BY59" i="10"/>
  <c r="BZ59" i="10"/>
  <c r="CA59" i="10"/>
  <c r="CB59" i="10"/>
  <c r="CC59" i="10"/>
  <c r="CD59" i="10"/>
  <c r="CE59" i="10"/>
  <c r="CF59" i="10"/>
  <c r="CG59" i="10"/>
  <c r="CH59" i="10"/>
  <c r="CI59" i="10"/>
  <c r="CJ59" i="10"/>
  <c r="CK59" i="10"/>
  <c r="CL59" i="10"/>
  <c r="CM59" i="10"/>
  <c r="CN59" i="10"/>
  <c r="CO59" i="10"/>
  <c r="CP59" i="10"/>
  <c r="CQ59" i="10"/>
  <c r="CR59" i="10"/>
  <c r="CS59" i="10"/>
  <c r="CT59" i="10"/>
  <c r="CU59" i="10"/>
  <c r="CV59" i="10"/>
  <c r="CW59" i="10"/>
  <c r="CX59" i="10"/>
  <c r="CY59" i="10"/>
  <c r="CZ59" i="10"/>
  <c r="DA59" i="10"/>
  <c r="DB59" i="10"/>
  <c r="DC59" i="10"/>
  <c r="DD59" i="10"/>
  <c r="DE59" i="10"/>
  <c r="DF59" i="10"/>
  <c r="DG59" i="10"/>
  <c r="DH59" i="10"/>
  <c r="DI59" i="10"/>
  <c r="DJ59" i="10"/>
  <c r="DK59" i="10"/>
  <c r="DL59" i="10"/>
  <c r="DM59" i="10"/>
  <c r="DN59" i="10"/>
  <c r="DO59" i="10"/>
  <c r="DP59" i="10"/>
  <c r="DQ59" i="10"/>
  <c r="DR59" i="10"/>
  <c r="DS59" i="10"/>
  <c r="DT59" i="10"/>
  <c r="DU59" i="10"/>
  <c r="DV59" i="10"/>
  <c r="DW59" i="10"/>
  <c r="DX59" i="10"/>
  <c r="DY59" i="10"/>
  <c r="DZ59" i="10"/>
  <c r="EA59" i="10"/>
  <c r="EB59" i="10"/>
  <c r="EC59" i="10"/>
  <c r="ED59" i="10"/>
  <c r="EE59" i="10"/>
  <c r="EF59" i="10"/>
  <c r="EG59" i="10"/>
  <c r="EH59" i="10"/>
  <c r="EI59" i="10"/>
  <c r="EJ59" i="10"/>
  <c r="EK59" i="10"/>
  <c r="EL59" i="10"/>
  <c r="EM59" i="10"/>
  <c r="EN59" i="10"/>
  <c r="EO59" i="10"/>
  <c r="EP59" i="10"/>
  <c r="EQ59" i="10"/>
  <c r="ER59" i="10"/>
  <c r="ES59"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I60" i="10"/>
  <c r="AJ60" i="10"/>
  <c r="AK60" i="10"/>
  <c r="AL60" i="10"/>
  <c r="AM60" i="10"/>
  <c r="AN60" i="10"/>
  <c r="AO60" i="10"/>
  <c r="AP60" i="10"/>
  <c r="AQ60" i="10"/>
  <c r="AR60" i="10"/>
  <c r="AS60" i="10"/>
  <c r="AT60" i="10"/>
  <c r="AU60" i="10"/>
  <c r="AV60" i="10"/>
  <c r="AW60" i="10"/>
  <c r="AX60" i="10"/>
  <c r="AY60" i="10"/>
  <c r="AZ60" i="10"/>
  <c r="BA60" i="10"/>
  <c r="BB60" i="10"/>
  <c r="BC60" i="10"/>
  <c r="BD60" i="10"/>
  <c r="BE60" i="10"/>
  <c r="BF60" i="10"/>
  <c r="BG60" i="10"/>
  <c r="BH60" i="10"/>
  <c r="BI60" i="10"/>
  <c r="BJ60" i="10"/>
  <c r="BK60" i="10"/>
  <c r="BL60" i="10"/>
  <c r="BM60" i="10"/>
  <c r="BN60" i="10"/>
  <c r="BO60" i="10"/>
  <c r="BP60" i="10"/>
  <c r="BQ60" i="10"/>
  <c r="BR60" i="10"/>
  <c r="BS60" i="10"/>
  <c r="BT60" i="10"/>
  <c r="BU60" i="10"/>
  <c r="BV60" i="10"/>
  <c r="BW60" i="10"/>
  <c r="BX60" i="10"/>
  <c r="BY60" i="10"/>
  <c r="BZ60" i="10"/>
  <c r="CA60" i="10"/>
  <c r="CB60" i="10"/>
  <c r="CC60" i="10"/>
  <c r="CD60" i="10"/>
  <c r="CE60" i="10"/>
  <c r="CF60" i="10"/>
  <c r="CG60" i="10"/>
  <c r="CH60" i="10"/>
  <c r="CI60" i="10"/>
  <c r="CJ60" i="10"/>
  <c r="CK60" i="10"/>
  <c r="CL60" i="10"/>
  <c r="CM60" i="10"/>
  <c r="CN60" i="10"/>
  <c r="CO60" i="10"/>
  <c r="CP60" i="10"/>
  <c r="CQ60" i="10"/>
  <c r="CR60" i="10"/>
  <c r="CS60" i="10"/>
  <c r="CT60" i="10"/>
  <c r="CU60" i="10"/>
  <c r="CV60" i="10"/>
  <c r="CW60" i="10"/>
  <c r="CX60" i="10"/>
  <c r="CY60" i="10"/>
  <c r="CZ60" i="10"/>
  <c r="DA60" i="10"/>
  <c r="DB60" i="10"/>
  <c r="DC60" i="10"/>
  <c r="DD60" i="10"/>
  <c r="DE60" i="10"/>
  <c r="DF60" i="10"/>
  <c r="DG60" i="10"/>
  <c r="DH60" i="10"/>
  <c r="DI60" i="10"/>
  <c r="DJ60" i="10"/>
  <c r="DK60" i="10"/>
  <c r="DL60" i="10"/>
  <c r="DM60" i="10"/>
  <c r="DN60" i="10"/>
  <c r="DO60" i="10"/>
  <c r="DP60" i="10"/>
  <c r="DQ60" i="10"/>
  <c r="DR60" i="10"/>
  <c r="DS60" i="10"/>
  <c r="DT60" i="10"/>
  <c r="DU60" i="10"/>
  <c r="DV60" i="10"/>
  <c r="DW60" i="10"/>
  <c r="DX60" i="10"/>
  <c r="DY60" i="10"/>
  <c r="DZ60" i="10"/>
  <c r="EA60" i="10"/>
  <c r="EB60" i="10"/>
  <c r="EC60" i="10"/>
  <c r="ED60" i="10"/>
  <c r="EE60" i="10"/>
  <c r="EF60" i="10"/>
  <c r="EG60" i="10"/>
  <c r="EH60" i="10"/>
  <c r="EI60" i="10"/>
  <c r="EJ60" i="10"/>
  <c r="EK60" i="10"/>
  <c r="EL60" i="10"/>
  <c r="EM60" i="10"/>
  <c r="EN60" i="10"/>
  <c r="EO60" i="10"/>
  <c r="EP60" i="10"/>
  <c r="EQ60" i="10"/>
  <c r="ER60" i="10"/>
  <c r="ES60"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I61" i="10"/>
  <c r="AJ61" i="10"/>
  <c r="AK61" i="10"/>
  <c r="AL61" i="10"/>
  <c r="AM61" i="10"/>
  <c r="AN61" i="10"/>
  <c r="AO61" i="10"/>
  <c r="AP61" i="10"/>
  <c r="AQ61" i="10"/>
  <c r="AR61" i="10"/>
  <c r="AS61" i="10"/>
  <c r="AT61" i="10"/>
  <c r="AU61" i="10"/>
  <c r="AV61" i="10"/>
  <c r="AW61" i="10"/>
  <c r="AX61" i="10"/>
  <c r="AY61" i="10"/>
  <c r="AZ61" i="10"/>
  <c r="BA61" i="10"/>
  <c r="BB61" i="10"/>
  <c r="BC61" i="10"/>
  <c r="BD61" i="10"/>
  <c r="BE61" i="10"/>
  <c r="BF61" i="10"/>
  <c r="BG61" i="10"/>
  <c r="BH61" i="10"/>
  <c r="BI61" i="10"/>
  <c r="BJ61" i="10"/>
  <c r="BK61" i="10"/>
  <c r="BL61" i="10"/>
  <c r="BM61" i="10"/>
  <c r="BN61" i="10"/>
  <c r="BO61" i="10"/>
  <c r="BP61" i="10"/>
  <c r="BQ61" i="10"/>
  <c r="BR61" i="10"/>
  <c r="BS61" i="10"/>
  <c r="BT61" i="10"/>
  <c r="BU61" i="10"/>
  <c r="BV61" i="10"/>
  <c r="BW61" i="10"/>
  <c r="BX61" i="10"/>
  <c r="BY61" i="10"/>
  <c r="BZ61" i="10"/>
  <c r="CA61" i="10"/>
  <c r="CB61" i="10"/>
  <c r="CC61" i="10"/>
  <c r="CD61" i="10"/>
  <c r="CE61" i="10"/>
  <c r="CF61" i="10"/>
  <c r="CG61" i="10"/>
  <c r="CH61" i="10"/>
  <c r="CI61" i="10"/>
  <c r="CJ61" i="10"/>
  <c r="CK61" i="10"/>
  <c r="CL61" i="10"/>
  <c r="CM61" i="10"/>
  <c r="CN61" i="10"/>
  <c r="CO61" i="10"/>
  <c r="CP61" i="10"/>
  <c r="CQ61" i="10"/>
  <c r="CR61" i="10"/>
  <c r="CS61" i="10"/>
  <c r="CT61" i="10"/>
  <c r="CU61" i="10"/>
  <c r="CV61" i="10"/>
  <c r="CW61" i="10"/>
  <c r="CX61" i="10"/>
  <c r="CY61" i="10"/>
  <c r="CZ61" i="10"/>
  <c r="DA61" i="10"/>
  <c r="DB61" i="10"/>
  <c r="DC61" i="10"/>
  <c r="DD61" i="10"/>
  <c r="DE61" i="10"/>
  <c r="DF61" i="10"/>
  <c r="DG61" i="10"/>
  <c r="DH61" i="10"/>
  <c r="DI61" i="10"/>
  <c r="DJ61" i="10"/>
  <c r="DK61" i="10"/>
  <c r="DL61" i="10"/>
  <c r="DM61" i="10"/>
  <c r="DN61" i="10"/>
  <c r="DO61" i="10"/>
  <c r="DP61" i="10"/>
  <c r="DQ61" i="10"/>
  <c r="DR61" i="10"/>
  <c r="DS61" i="10"/>
  <c r="DT61" i="10"/>
  <c r="DU61" i="10"/>
  <c r="DV61" i="10"/>
  <c r="DW61" i="10"/>
  <c r="DX61" i="10"/>
  <c r="DY61" i="10"/>
  <c r="DZ61" i="10"/>
  <c r="EA61" i="10"/>
  <c r="EB61" i="10"/>
  <c r="EC61" i="10"/>
  <c r="ED61" i="10"/>
  <c r="EE61" i="10"/>
  <c r="EF61" i="10"/>
  <c r="EG61" i="10"/>
  <c r="EH61" i="10"/>
  <c r="EI61" i="10"/>
  <c r="EJ61" i="10"/>
  <c r="EK61" i="10"/>
  <c r="EL61" i="10"/>
  <c r="EM61" i="10"/>
  <c r="EN61" i="10"/>
  <c r="EO61" i="10"/>
  <c r="EP61" i="10"/>
  <c r="EQ61" i="10"/>
  <c r="ER61" i="10"/>
  <c r="ES61"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I62" i="10"/>
  <c r="AJ62" i="10"/>
  <c r="AK62" i="10"/>
  <c r="AL62" i="10"/>
  <c r="AM62" i="10"/>
  <c r="AN62" i="10"/>
  <c r="AO62" i="10"/>
  <c r="AP62" i="10"/>
  <c r="AQ62" i="10"/>
  <c r="AR62" i="10"/>
  <c r="AS62" i="10"/>
  <c r="AT62" i="10"/>
  <c r="AU62" i="10"/>
  <c r="AV62" i="10"/>
  <c r="AW62" i="10"/>
  <c r="AX62" i="10"/>
  <c r="AY62" i="10"/>
  <c r="AZ62" i="10"/>
  <c r="BA62" i="10"/>
  <c r="BB62" i="10"/>
  <c r="BC62" i="10"/>
  <c r="BD62" i="10"/>
  <c r="BE62" i="10"/>
  <c r="BF62" i="10"/>
  <c r="BG62" i="10"/>
  <c r="BH62" i="10"/>
  <c r="BI62" i="10"/>
  <c r="BJ62" i="10"/>
  <c r="BK62" i="10"/>
  <c r="BL62" i="10"/>
  <c r="BM62" i="10"/>
  <c r="BN62" i="10"/>
  <c r="BO62" i="10"/>
  <c r="BP62" i="10"/>
  <c r="BQ62" i="10"/>
  <c r="BR62" i="10"/>
  <c r="BS62" i="10"/>
  <c r="BT62" i="10"/>
  <c r="BU62" i="10"/>
  <c r="BV62" i="10"/>
  <c r="BW62" i="10"/>
  <c r="BX62" i="10"/>
  <c r="BY62" i="10"/>
  <c r="BZ62" i="10"/>
  <c r="CA62" i="10"/>
  <c r="CB62" i="10"/>
  <c r="CC62" i="10"/>
  <c r="CD62" i="10"/>
  <c r="CE62" i="10"/>
  <c r="CF62" i="10"/>
  <c r="CG62" i="10"/>
  <c r="CH62" i="10"/>
  <c r="CI62" i="10"/>
  <c r="CJ62" i="10"/>
  <c r="CK62" i="10"/>
  <c r="CL62" i="10"/>
  <c r="CM62" i="10"/>
  <c r="CN62" i="10"/>
  <c r="CO62" i="10"/>
  <c r="CP62" i="10"/>
  <c r="CQ62" i="10"/>
  <c r="CR62" i="10"/>
  <c r="CS62" i="10"/>
  <c r="CT62" i="10"/>
  <c r="CU62" i="10"/>
  <c r="CV62" i="10"/>
  <c r="CW62" i="10"/>
  <c r="CX62" i="10"/>
  <c r="CY62" i="10"/>
  <c r="CZ62" i="10"/>
  <c r="DA62" i="10"/>
  <c r="DB62" i="10"/>
  <c r="DC62" i="10"/>
  <c r="DD62" i="10"/>
  <c r="DE62" i="10"/>
  <c r="DF62" i="10"/>
  <c r="DG62" i="10"/>
  <c r="DH62" i="10"/>
  <c r="DI62" i="10"/>
  <c r="DJ62" i="10"/>
  <c r="DK62" i="10"/>
  <c r="DL62" i="10"/>
  <c r="DM62" i="10"/>
  <c r="DN62" i="10"/>
  <c r="DO62" i="10"/>
  <c r="DP62" i="10"/>
  <c r="DQ62" i="10"/>
  <c r="DR62" i="10"/>
  <c r="DS62" i="10"/>
  <c r="DT62" i="10"/>
  <c r="DU62" i="10"/>
  <c r="DV62" i="10"/>
  <c r="DW62" i="10"/>
  <c r="DX62" i="10"/>
  <c r="DY62" i="10"/>
  <c r="DZ62" i="10"/>
  <c r="EA62" i="10"/>
  <c r="EB62" i="10"/>
  <c r="EC62" i="10"/>
  <c r="ED62" i="10"/>
  <c r="EE62" i="10"/>
  <c r="EF62" i="10"/>
  <c r="EG62" i="10"/>
  <c r="EH62" i="10"/>
  <c r="EI62" i="10"/>
  <c r="EJ62" i="10"/>
  <c r="EK62" i="10"/>
  <c r="EL62" i="10"/>
  <c r="EM62" i="10"/>
  <c r="EN62" i="10"/>
  <c r="EO62" i="10"/>
  <c r="EP62" i="10"/>
  <c r="EQ62" i="10"/>
  <c r="ER62" i="10"/>
  <c r="ES62" i="10"/>
  <c r="C63" i="10"/>
  <c r="D63" i="10"/>
  <c r="E63" i="10"/>
  <c r="F63" i="10"/>
  <c r="G63" i="10"/>
  <c r="H63" i="10"/>
  <c r="I63" i="10"/>
  <c r="J63" i="10"/>
  <c r="K63" i="10"/>
  <c r="L63" i="10"/>
  <c r="M63" i="10"/>
  <c r="N63" i="10"/>
  <c r="O63" i="10"/>
  <c r="P63" i="10"/>
  <c r="Q63" i="10"/>
  <c r="R63" i="10"/>
  <c r="S63" i="10"/>
  <c r="T63" i="10"/>
  <c r="U63" i="10"/>
  <c r="W63" i="10"/>
  <c r="X63" i="10"/>
  <c r="Y63" i="10"/>
  <c r="AA63" i="10"/>
  <c r="AB63" i="10"/>
  <c r="AC63" i="10"/>
  <c r="AE63" i="10"/>
  <c r="AF63" i="10"/>
  <c r="AG63" i="10"/>
  <c r="AH63" i="10"/>
  <c r="AI63" i="10"/>
  <c r="AJ63" i="10"/>
  <c r="AK63" i="10"/>
  <c r="AL63" i="10"/>
  <c r="AM63" i="10"/>
  <c r="AN63" i="10"/>
  <c r="AO63" i="10"/>
  <c r="AP63" i="10"/>
  <c r="AQ63" i="10"/>
  <c r="AR63" i="10"/>
  <c r="AS63" i="10"/>
  <c r="AT63" i="10"/>
  <c r="AU63" i="10"/>
  <c r="AV63" i="10"/>
  <c r="AW63" i="10"/>
  <c r="AX63" i="10"/>
  <c r="AY63" i="10"/>
  <c r="AZ63" i="10"/>
  <c r="BA63" i="10"/>
  <c r="BB63" i="10"/>
  <c r="BC63" i="10"/>
  <c r="BD63" i="10"/>
  <c r="BE63" i="10"/>
  <c r="BF63" i="10"/>
  <c r="BG63" i="10"/>
  <c r="BH63" i="10"/>
  <c r="BI63" i="10"/>
  <c r="BJ63" i="10"/>
  <c r="BK63" i="10"/>
  <c r="BL63" i="10"/>
  <c r="BM63" i="10"/>
  <c r="BN63" i="10"/>
  <c r="BO63" i="10"/>
  <c r="BP63" i="10"/>
  <c r="BQ63" i="10"/>
  <c r="BR63" i="10"/>
  <c r="BS63" i="10"/>
  <c r="BT63" i="10"/>
  <c r="BU63" i="10"/>
  <c r="BV63" i="10"/>
  <c r="BW63" i="10"/>
  <c r="BX63" i="10"/>
  <c r="BY63" i="10"/>
  <c r="BZ63" i="10"/>
  <c r="CA63" i="10"/>
  <c r="CB63" i="10"/>
  <c r="CC63" i="10"/>
  <c r="CD63" i="10"/>
  <c r="CE63" i="10"/>
  <c r="CF63" i="10"/>
  <c r="CG63" i="10"/>
  <c r="CH63" i="10"/>
  <c r="CI63" i="10"/>
  <c r="CJ63" i="10"/>
  <c r="CK63" i="10"/>
  <c r="CL63" i="10"/>
  <c r="CM63" i="10"/>
  <c r="CN63" i="10"/>
  <c r="CO63" i="10"/>
  <c r="CP63" i="10"/>
  <c r="CQ63" i="10"/>
  <c r="CR63" i="10"/>
  <c r="CS63" i="10"/>
  <c r="CT63" i="10"/>
  <c r="CU63" i="10"/>
  <c r="CV63" i="10"/>
  <c r="CW63" i="10"/>
  <c r="CX63" i="10"/>
  <c r="CY63" i="10"/>
  <c r="CZ63" i="10"/>
  <c r="DA63" i="10"/>
  <c r="DB63" i="10"/>
  <c r="DC63" i="10"/>
  <c r="DD63" i="10"/>
  <c r="DE63" i="10"/>
  <c r="DF63" i="10"/>
  <c r="DG63" i="10"/>
  <c r="DH63" i="10"/>
  <c r="DI63" i="10"/>
  <c r="DJ63" i="10"/>
  <c r="DK63" i="10"/>
  <c r="DL63" i="10"/>
  <c r="DM63" i="10"/>
  <c r="DN63" i="10"/>
  <c r="DO63" i="10"/>
  <c r="DP63" i="10"/>
  <c r="DQ63" i="10"/>
  <c r="DR63" i="10"/>
  <c r="DS63" i="10"/>
  <c r="DT63" i="10"/>
  <c r="DU63" i="10"/>
  <c r="DV63" i="10"/>
  <c r="DW63" i="10"/>
  <c r="DX63" i="10"/>
  <c r="DY63" i="10"/>
  <c r="DZ63" i="10"/>
  <c r="EA63" i="10"/>
  <c r="EB63" i="10"/>
  <c r="EC63" i="10"/>
  <c r="ED63" i="10"/>
  <c r="EE63" i="10"/>
  <c r="EF63" i="10"/>
  <c r="EG63" i="10"/>
  <c r="EH63" i="10"/>
  <c r="EI63" i="10"/>
  <c r="EJ63" i="10"/>
  <c r="EK63" i="10"/>
  <c r="EL63" i="10"/>
  <c r="EM63" i="10"/>
  <c r="EN63" i="10"/>
  <c r="EO63" i="10"/>
  <c r="EP63" i="10"/>
  <c r="EQ63" i="10"/>
  <c r="ER63" i="10"/>
  <c r="ES63"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I64" i="10"/>
  <c r="AJ64" i="10"/>
  <c r="AK64" i="10"/>
  <c r="AL64" i="10"/>
  <c r="AM64" i="10"/>
  <c r="AN64" i="10"/>
  <c r="AO64" i="10"/>
  <c r="AP64" i="10"/>
  <c r="AQ64" i="10"/>
  <c r="AR64" i="10"/>
  <c r="AS64" i="10"/>
  <c r="AT64" i="10"/>
  <c r="AU64" i="10"/>
  <c r="AV64" i="10"/>
  <c r="AW64" i="10"/>
  <c r="AX64" i="10"/>
  <c r="AY64" i="10"/>
  <c r="AZ64" i="10"/>
  <c r="BA64" i="10"/>
  <c r="BB64" i="10"/>
  <c r="BC64" i="10"/>
  <c r="BD64" i="10"/>
  <c r="BE64" i="10"/>
  <c r="BF64" i="10"/>
  <c r="BG64" i="10"/>
  <c r="BH64" i="10"/>
  <c r="BI64" i="10"/>
  <c r="BJ64" i="10"/>
  <c r="BK64" i="10"/>
  <c r="BL64" i="10"/>
  <c r="BM64" i="10"/>
  <c r="BN64" i="10"/>
  <c r="BO64" i="10"/>
  <c r="BP64" i="10"/>
  <c r="BQ64" i="10"/>
  <c r="BR64" i="10"/>
  <c r="BS64" i="10"/>
  <c r="BT64" i="10"/>
  <c r="BU64" i="10"/>
  <c r="BV64" i="10"/>
  <c r="BW64" i="10"/>
  <c r="BX64" i="10"/>
  <c r="BY64" i="10"/>
  <c r="BZ64" i="10"/>
  <c r="CA64" i="10"/>
  <c r="CB64" i="10"/>
  <c r="CC64" i="10"/>
  <c r="CD64" i="10"/>
  <c r="CE64" i="10"/>
  <c r="CF64" i="10"/>
  <c r="CG64" i="10"/>
  <c r="CH64" i="10"/>
  <c r="CI64" i="10"/>
  <c r="CJ64" i="10"/>
  <c r="CK64" i="10"/>
  <c r="CL64" i="10"/>
  <c r="CM64" i="10"/>
  <c r="CN64" i="10"/>
  <c r="CO64" i="10"/>
  <c r="CP64" i="10"/>
  <c r="CQ64" i="10"/>
  <c r="CR64" i="10"/>
  <c r="CS64" i="10"/>
  <c r="CT64" i="10"/>
  <c r="CU64" i="10"/>
  <c r="CV64" i="10"/>
  <c r="CW64" i="10"/>
  <c r="CX64" i="10"/>
  <c r="CY64" i="10"/>
  <c r="CZ64" i="10"/>
  <c r="DA64" i="10"/>
  <c r="DB64" i="10"/>
  <c r="DC64" i="10"/>
  <c r="DD64" i="10"/>
  <c r="DE64" i="10"/>
  <c r="DF64" i="10"/>
  <c r="DG64" i="10"/>
  <c r="DH64" i="10"/>
  <c r="DI64" i="10"/>
  <c r="DJ64" i="10"/>
  <c r="DK64" i="10"/>
  <c r="DL64" i="10"/>
  <c r="DM64" i="10"/>
  <c r="DN64" i="10"/>
  <c r="DO64" i="10"/>
  <c r="DP64" i="10"/>
  <c r="DQ64" i="10"/>
  <c r="DR64" i="10"/>
  <c r="DS64" i="10"/>
  <c r="DT64" i="10"/>
  <c r="DU64" i="10"/>
  <c r="DV64" i="10"/>
  <c r="DW64" i="10"/>
  <c r="DX64" i="10"/>
  <c r="DY64" i="10"/>
  <c r="DZ64" i="10"/>
  <c r="EA64" i="10"/>
  <c r="EB64" i="10"/>
  <c r="EC64" i="10"/>
  <c r="ED64" i="10"/>
  <c r="EE64" i="10"/>
  <c r="EF64" i="10"/>
  <c r="EG64" i="10"/>
  <c r="EH64" i="10"/>
  <c r="EI64" i="10"/>
  <c r="EJ64" i="10"/>
  <c r="EK64" i="10"/>
  <c r="EL64" i="10"/>
  <c r="EM64" i="10"/>
  <c r="EN64" i="10"/>
  <c r="EO64" i="10"/>
  <c r="EP64" i="10"/>
  <c r="EQ64" i="10"/>
  <c r="ER64" i="10"/>
  <c r="ES64" i="10"/>
  <c r="C65" i="10"/>
  <c r="D65" i="10"/>
  <c r="E65" i="10"/>
  <c r="F65" i="10"/>
  <c r="G65" i="10"/>
  <c r="H65" i="10"/>
  <c r="I65" i="10"/>
  <c r="J65" i="10"/>
  <c r="K65" i="10"/>
  <c r="L65" i="10"/>
  <c r="M65" i="10"/>
  <c r="N65" i="10"/>
  <c r="O65" i="10"/>
  <c r="P65" i="10"/>
  <c r="Q65" i="10"/>
  <c r="R65" i="10"/>
  <c r="S65" i="10"/>
  <c r="T65" i="10"/>
  <c r="U65" i="10"/>
  <c r="W65" i="10"/>
  <c r="X65" i="10"/>
  <c r="AA65" i="10"/>
  <c r="AB65" i="10"/>
  <c r="AE65" i="10"/>
  <c r="AF65" i="10"/>
  <c r="AG65" i="10"/>
  <c r="AH65" i="10"/>
  <c r="AI65" i="10"/>
  <c r="AJ65" i="10"/>
  <c r="AK65" i="10"/>
  <c r="AL65" i="10"/>
  <c r="AM65" i="10"/>
  <c r="AN65" i="10"/>
  <c r="AO65" i="10"/>
  <c r="AP65" i="10"/>
  <c r="AQ65" i="10"/>
  <c r="AR65" i="10"/>
  <c r="AS65" i="10"/>
  <c r="AT65" i="10"/>
  <c r="AU65" i="10"/>
  <c r="AV65" i="10"/>
  <c r="AW65" i="10"/>
  <c r="AX65" i="10"/>
  <c r="AY65" i="10"/>
  <c r="AZ65" i="10"/>
  <c r="BA65" i="10"/>
  <c r="BB65" i="10"/>
  <c r="BC65" i="10"/>
  <c r="BD65" i="10"/>
  <c r="BE65" i="10"/>
  <c r="BF65" i="10"/>
  <c r="BG65" i="10"/>
  <c r="BH65" i="10"/>
  <c r="BI65" i="10"/>
  <c r="BJ65" i="10"/>
  <c r="BK65" i="10"/>
  <c r="BL65" i="10"/>
  <c r="BM65" i="10"/>
  <c r="BN65" i="10"/>
  <c r="BO65" i="10"/>
  <c r="BP65" i="10"/>
  <c r="BQ65" i="10"/>
  <c r="BR65" i="10"/>
  <c r="BS65" i="10"/>
  <c r="BT65" i="10"/>
  <c r="BU65" i="10"/>
  <c r="BV65" i="10"/>
  <c r="BW65" i="10"/>
  <c r="BX65" i="10"/>
  <c r="BY65" i="10"/>
  <c r="BZ65" i="10"/>
  <c r="CA65" i="10"/>
  <c r="CB65" i="10"/>
  <c r="CC65" i="10"/>
  <c r="CD65" i="10"/>
  <c r="CE65" i="10"/>
  <c r="CF65" i="10"/>
  <c r="CG65" i="10"/>
  <c r="CH65" i="10"/>
  <c r="CI65" i="10"/>
  <c r="CJ65" i="10"/>
  <c r="CK65" i="10"/>
  <c r="CL65" i="10"/>
  <c r="CM65" i="10"/>
  <c r="CN65" i="10"/>
  <c r="CO65" i="10"/>
  <c r="CP65" i="10"/>
  <c r="CQ65" i="10"/>
  <c r="CR65" i="10"/>
  <c r="CS65" i="10"/>
  <c r="CT65" i="10"/>
  <c r="CU65" i="10"/>
  <c r="CV65" i="10"/>
  <c r="CW65" i="10"/>
  <c r="CX65" i="10"/>
  <c r="CY65" i="10"/>
  <c r="CZ65" i="10"/>
  <c r="DA65" i="10"/>
  <c r="DB65" i="10"/>
  <c r="DC65" i="10"/>
  <c r="DD65" i="10"/>
  <c r="DE65" i="10"/>
  <c r="DF65" i="10"/>
  <c r="DG65" i="10"/>
  <c r="DH65" i="10"/>
  <c r="DI65" i="10"/>
  <c r="DJ65" i="10"/>
  <c r="DK65" i="10"/>
  <c r="DL65" i="10"/>
  <c r="DM65" i="10"/>
  <c r="DN65" i="10"/>
  <c r="DO65" i="10"/>
  <c r="DP65" i="10"/>
  <c r="DQ65" i="10"/>
  <c r="DR65" i="10"/>
  <c r="DS65" i="10"/>
  <c r="DT65" i="10"/>
  <c r="DU65" i="10"/>
  <c r="DV65" i="10"/>
  <c r="DW65" i="10"/>
  <c r="DX65" i="10"/>
  <c r="DY65" i="10"/>
  <c r="DZ65" i="10"/>
  <c r="EA65" i="10"/>
  <c r="EB65" i="10"/>
  <c r="EC65" i="10"/>
  <c r="ED65" i="10"/>
  <c r="EE65" i="10"/>
  <c r="EF65" i="10"/>
  <c r="EG65" i="10"/>
  <c r="EH65" i="10"/>
  <c r="EI65" i="10"/>
  <c r="EJ65" i="10"/>
  <c r="EK65" i="10"/>
  <c r="EL65" i="10"/>
  <c r="EM65" i="10"/>
  <c r="EN65" i="10"/>
  <c r="EO65" i="10"/>
  <c r="EP65" i="10"/>
  <c r="EQ65" i="10"/>
  <c r="ER65" i="10"/>
  <c r="ES65" i="10"/>
  <c r="C66" i="10"/>
  <c r="D66" i="10"/>
  <c r="E66" i="10"/>
  <c r="F66" i="10"/>
  <c r="G66" i="10"/>
  <c r="H66" i="10"/>
  <c r="I66" i="10"/>
  <c r="J66" i="10"/>
  <c r="K66" i="10"/>
  <c r="L66" i="10"/>
  <c r="M66" i="10"/>
  <c r="N66" i="10"/>
  <c r="O66" i="10"/>
  <c r="P66" i="10"/>
  <c r="Q66" i="10"/>
  <c r="R66" i="10"/>
  <c r="S66" i="10"/>
  <c r="T66" i="10"/>
  <c r="U66" i="10"/>
  <c r="W66" i="10"/>
  <c r="X66" i="10"/>
  <c r="AA66" i="10"/>
  <c r="AB66" i="10"/>
  <c r="AE66" i="10"/>
  <c r="AF66" i="10"/>
  <c r="AG66" i="10"/>
  <c r="AH66" i="10"/>
  <c r="AI66" i="10"/>
  <c r="AJ66" i="10"/>
  <c r="AK66" i="10"/>
  <c r="AL66" i="10"/>
  <c r="AM66" i="10"/>
  <c r="AN66" i="10"/>
  <c r="AO66" i="10"/>
  <c r="AP66" i="10"/>
  <c r="AQ66" i="10"/>
  <c r="AR66" i="10"/>
  <c r="AS66" i="10"/>
  <c r="AT66" i="10"/>
  <c r="AU66" i="10"/>
  <c r="AV66" i="10"/>
  <c r="AW66" i="10"/>
  <c r="AX66" i="10"/>
  <c r="AY66" i="10"/>
  <c r="AZ66" i="10"/>
  <c r="BA66" i="10"/>
  <c r="BB66" i="10"/>
  <c r="BC66" i="10"/>
  <c r="BD66" i="10"/>
  <c r="BE66" i="10"/>
  <c r="BF66" i="10"/>
  <c r="BG66" i="10"/>
  <c r="BH66" i="10"/>
  <c r="BI66" i="10"/>
  <c r="BJ66" i="10"/>
  <c r="BK66" i="10"/>
  <c r="BL66" i="10"/>
  <c r="BM66" i="10"/>
  <c r="BN66" i="10"/>
  <c r="BO66" i="10"/>
  <c r="BP66" i="10"/>
  <c r="BQ66" i="10"/>
  <c r="BR66" i="10"/>
  <c r="BS66" i="10"/>
  <c r="BT66" i="10"/>
  <c r="BU66" i="10"/>
  <c r="BV66" i="10"/>
  <c r="BW66" i="10"/>
  <c r="BX66" i="10"/>
  <c r="BY66" i="10"/>
  <c r="BZ66" i="10"/>
  <c r="CA66" i="10"/>
  <c r="CB66" i="10"/>
  <c r="CC66" i="10"/>
  <c r="CD66" i="10"/>
  <c r="CE66" i="10"/>
  <c r="CF66" i="10"/>
  <c r="CG66" i="10"/>
  <c r="CH66" i="10"/>
  <c r="CI66" i="10"/>
  <c r="CJ66" i="10"/>
  <c r="CK66" i="10"/>
  <c r="CL66" i="10"/>
  <c r="CM66" i="10"/>
  <c r="CN66" i="10"/>
  <c r="CO66" i="10"/>
  <c r="CP66" i="10"/>
  <c r="CQ66" i="10"/>
  <c r="CR66" i="10"/>
  <c r="CS66" i="10"/>
  <c r="CT66" i="10"/>
  <c r="CU66" i="10"/>
  <c r="CV66" i="10"/>
  <c r="CW66" i="10"/>
  <c r="CX66" i="10"/>
  <c r="CY66" i="10"/>
  <c r="CZ66" i="10"/>
  <c r="DA66" i="10"/>
  <c r="DB66" i="10"/>
  <c r="DC66" i="10"/>
  <c r="DD66" i="10"/>
  <c r="DE66" i="10"/>
  <c r="DF66" i="10"/>
  <c r="DG66" i="10"/>
  <c r="DH66" i="10"/>
  <c r="DI66" i="10"/>
  <c r="DJ66" i="10"/>
  <c r="DK66" i="10"/>
  <c r="DL66" i="10"/>
  <c r="DM66" i="10"/>
  <c r="DN66" i="10"/>
  <c r="DO66" i="10"/>
  <c r="DP66" i="10"/>
  <c r="DQ66" i="10"/>
  <c r="DR66" i="10"/>
  <c r="DS66" i="10"/>
  <c r="DT66" i="10"/>
  <c r="DU66" i="10"/>
  <c r="DV66" i="10"/>
  <c r="DW66" i="10"/>
  <c r="DX66" i="10"/>
  <c r="DY66" i="10"/>
  <c r="DZ66" i="10"/>
  <c r="EA66" i="10"/>
  <c r="EB66" i="10"/>
  <c r="EC66" i="10"/>
  <c r="ED66" i="10"/>
  <c r="EE66" i="10"/>
  <c r="EF66" i="10"/>
  <c r="EG66" i="10"/>
  <c r="EH66" i="10"/>
  <c r="EI66" i="10"/>
  <c r="EJ66" i="10"/>
  <c r="EK66" i="10"/>
  <c r="EL66" i="10"/>
  <c r="EM66" i="10"/>
  <c r="EN66" i="10"/>
  <c r="EO66" i="10"/>
  <c r="EP66" i="10"/>
  <c r="EQ66" i="10"/>
  <c r="ER66" i="10"/>
  <c r="ES66"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I67" i="10"/>
  <c r="AJ67" i="10"/>
  <c r="AK67" i="10"/>
  <c r="AL67" i="10"/>
  <c r="AM67" i="10"/>
  <c r="AN67" i="10"/>
  <c r="AO67" i="10"/>
  <c r="AP67" i="10"/>
  <c r="AQ67" i="10"/>
  <c r="AR67" i="10"/>
  <c r="AS67" i="10"/>
  <c r="AT67" i="10"/>
  <c r="AU67" i="10"/>
  <c r="AV67" i="10"/>
  <c r="AW67" i="10"/>
  <c r="AX67" i="10"/>
  <c r="AY67" i="10"/>
  <c r="AZ67" i="10"/>
  <c r="BA67" i="10"/>
  <c r="BB67" i="10"/>
  <c r="BC67" i="10"/>
  <c r="BD67" i="10"/>
  <c r="BE67" i="10"/>
  <c r="BF67" i="10"/>
  <c r="BG67" i="10"/>
  <c r="BH67" i="10"/>
  <c r="BI67" i="10"/>
  <c r="BJ67" i="10"/>
  <c r="BK67" i="10"/>
  <c r="BL67" i="10"/>
  <c r="BM67" i="10"/>
  <c r="BN67" i="10"/>
  <c r="BO67" i="10"/>
  <c r="BP67" i="10"/>
  <c r="BQ67" i="10"/>
  <c r="BR67" i="10"/>
  <c r="BS67" i="10"/>
  <c r="BT67" i="10"/>
  <c r="BU67" i="10"/>
  <c r="BV67" i="10"/>
  <c r="BW67" i="10"/>
  <c r="BX67" i="10"/>
  <c r="BY67" i="10"/>
  <c r="BZ67" i="10"/>
  <c r="CA67" i="10"/>
  <c r="CB67" i="10"/>
  <c r="CC67" i="10"/>
  <c r="CD67" i="10"/>
  <c r="CE67" i="10"/>
  <c r="CF67" i="10"/>
  <c r="CG67" i="10"/>
  <c r="CH67" i="10"/>
  <c r="CI67" i="10"/>
  <c r="CJ67" i="10"/>
  <c r="CK67" i="10"/>
  <c r="CL67" i="10"/>
  <c r="CM67" i="10"/>
  <c r="CN67" i="10"/>
  <c r="CO67" i="10"/>
  <c r="CP67" i="10"/>
  <c r="CQ67" i="10"/>
  <c r="CR67" i="10"/>
  <c r="CS67" i="10"/>
  <c r="CT67" i="10"/>
  <c r="CU67" i="10"/>
  <c r="CV67" i="10"/>
  <c r="CW67" i="10"/>
  <c r="CX67" i="10"/>
  <c r="CY67" i="10"/>
  <c r="CZ67" i="10"/>
  <c r="DA67" i="10"/>
  <c r="DB67" i="10"/>
  <c r="DC67" i="10"/>
  <c r="DD67" i="10"/>
  <c r="DE67" i="10"/>
  <c r="DF67" i="10"/>
  <c r="DG67" i="10"/>
  <c r="DH67" i="10"/>
  <c r="DI67" i="10"/>
  <c r="DJ67" i="10"/>
  <c r="DK67" i="10"/>
  <c r="DL67" i="10"/>
  <c r="DM67" i="10"/>
  <c r="DN67" i="10"/>
  <c r="DO67" i="10"/>
  <c r="DP67" i="10"/>
  <c r="DQ67" i="10"/>
  <c r="DR67" i="10"/>
  <c r="DS67" i="10"/>
  <c r="DT67" i="10"/>
  <c r="DU67" i="10"/>
  <c r="DV67" i="10"/>
  <c r="DW67" i="10"/>
  <c r="DX67" i="10"/>
  <c r="DY67" i="10"/>
  <c r="DZ67" i="10"/>
  <c r="EA67" i="10"/>
  <c r="EB67" i="10"/>
  <c r="EC67" i="10"/>
  <c r="ED67" i="10"/>
  <c r="EE67" i="10"/>
  <c r="EF67" i="10"/>
  <c r="EG67" i="10"/>
  <c r="EH67" i="10"/>
  <c r="EI67" i="10"/>
  <c r="EJ67" i="10"/>
  <c r="EK67" i="10"/>
  <c r="EL67" i="10"/>
  <c r="EM67" i="10"/>
  <c r="EN67" i="10"/>
  <c r="EO67" i="10"/>
  <c r="EP67" i="10"/>
  <c r="EQ67" i="10"/>
  <c r="ER67" i="10"/>
  <c r="ES67"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I68" i="10"/>
  <c r="AJ68" i="10"/>
  <c r="AK68" i="10"/>
  <c r="AL68" i="10"/>
  <c r="AM68" i="10"/>
  <c r="AN68" i="10"/>
  <c r="AO68" i="10"/>
  <c r="AP68" i="10"/>
  <c r="AQ68" i="10"/>
  <c r="AR68" i="10"/>
  <c r="AS68" i="10"/>
  <c r="AT68" i="10"/>
  <c r="AU68" i="10"/>
  <c r="AV68" i="10"/>
  <c r="AW68" i="10"/>
  <c r="AX68" i="10"/>
  <c r="AY68" i="10"/>
  <c r="AZ68" i="10"/>
  <c r="BA68" i="10"/>
  <c r="BB68" i="10"/>
  <c r="BC68" i="10"/>
  <c r="BD68" i="10"/>
  <c r="BE68" i="10"/>
  <c r="BF68" i="10"/>
  <c r="BG68" i="10"/>
  <c r="BH68" i="10"/>
  <c r="BI68" i="10"/>
  <c r="BJ68" i="10"/>
  <c r="BK68" i="10"/>
  <c r="BL68" i="10"/>
  <c r="BM68" i="10"/>
  <c r="BN68" i="10"/>
  <c r="BO68" i="10"/>
  <c r="BP68" i="10"/>
  <c r="BQ68" i="10"/>
  <c r="BR68" i="10"/>
  <c r="BS68" i="10"/>
  <c r="BT68" i="10"/>
  <c r="BU68" i="10"/>
  <c r="BV68" i="10"/>
  <c r="BW68" i="10"/>
  <c r="BX68" i="10"/>
  <c r="BY68" i="10"/>
  <c r="BZ68" i="10"/>
  <c r="CA68" i="10"/>
  <c r="CB68" i="10"/>
  <c r="CC68" i="10"/>
  <c r="CD68" i="10"/>
  <c r="CE68" i="10"/>
  <c r="CF68" i="10"/>
  <c r="CG68" i="10"/>
  <c r="CH68" i="10"/>
  <c r="CI68" i="10"/>
  <c r="CJ68" i="10"/>
  <c r="CK68" i="10"/>
  <c r="CL68" i="10"/>
  <c r="CM68" i="10"/>
  <c r="CN68" i="10"/>
  <c r="CO68" i="10"/>
  <c r="CP68" i="10"/>
  <c r="CQ68" i="10"/>
  <c r="CR68" i="10"/>
  <c r="CS68" i="10"/>
  <c r="CT68" i="10"/>
  <c r="CU68" i="10"/>
  <c r="CV68" i="10"/>
  <c r="CW68" i="10"/>
  <c r="CX68" i="10"/>
  <c r="CY68" i="10"/>
  <c r="CZ68" i="10"/>
  <c r="DA68" i="10"/>
  <c r="DB68" i="10"/>
  <c r="DC68" i="10"/>
  <c r="DD68" i="10"/>
  <c r="DE68" i="10"/>
  <c r="DF68" i="10"/>
  <c r="DG68" i="10"/>
  <c r="DH68" i="10"/>
  <c r="DI68" i="10"/>
  <c r="DJ68" i="10"/>
  <c r="DK68" i="10"/>
  <c r="DL68" i="10"/>
  <c r="DM68" i="10"/>
  <c r="DN68" i="10"/>
  <c r="DO68" i="10"/>
  <c r="DP68" i="10"/>
  <c r="DQ68" i="10"/>
  <c r="DR68" i="10"/>
  <c r="DS68" i="10"/>
  <c r="DT68" i="10"/>
  <c r="DU68" i="10"/>
  <c r="DV68" i="10"/>
  <c r="DW68" i="10"/>
  <c r="DX68" i="10"/>
  <c r="DY68" i="10"/>
  <c r="DZ68" i="10"/>
  <c r="EA68" i="10"/>
  <c r="EB68" i="10"/>
  <c r="EC68" i="10"/>
  <c r="ED68" i="10"/>
  <c r="EE68" i="10"/>
  <c r="EF68" i="10"/>
  <c r="EG68" i="10"/>
  <c r="EH68" i="10"/>
  <c r="EI68" i="10"/>
  <c r="EJ68" i="10"/>
  <c r="EK68" i="10"/>
  <c r="EL68" i="10"/>
  <c r="EM68" i="10"/>
  <c r="EN68" i="10"/>
  <c r="EO68" i="10"/>
  <c r="EP68" i="10"/>
  <c r="EQ68" i="10"/>
  <c r="ER68" i="10"/>
  <c r="ES68"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I69" i="10"/>
  <c r="AJ69" i="10"/>
  <c r="AK69" i="10"/>
  <c r="AL69" i="10"/>
  <c r="AM69" i="10"/>
  <c r="AN69" i="10"/>
  <c r="AO69" i="10"/>
  <c r="AP69" i="10"/>
  <c r="AQ69" i="10"/>
  <c r="AR69" i="10"/>
  <c r="AS69" i="10"/>
  <c r="AT69" i="10"/>
  <c r="AU69" i="10"/>
  <c r="AV69" i="10"/>
  <c r="AW69" i="10"/>
  <c r="AX69" i="10"/>
  <c r="AY69" i="10"/>
  <c r="AZ69" i="10"/>
  <c r="BA69" i="10"/>
  <c r="BB69" i="10"/>
  <c r="BC69" i="10"/>
  <c r="BD69" i="10"/>
  <c r="BE69" i="10"/>
  <c r="BF69" i="10"/>
  <c r="BG69" i="10"/>
  <c r="BH69" i="10"/>
  <c r="BI69" i="10"/>
  <c r="BJ69" i="10"/>
  <c r="BK69" i="10"/>
  <c r="BL69" i="10"/>
  <c r="BM69" i="10"/>
  <c r="BN69" i="10"/>
  <c r="BO69" i="10"/>
  <c r="BP69" i="10"/>
  <c r="BQ69" i="10"/>
  <c r="BR69" i="10"/>
  <c r="BS69" i="10"/>
  <c r="BT69" i="10"/>
  <c r="BU69" i="10"/>
  <c r="BV69" i="10"/>
  <c r="BW69" i="10"/>
  <c r="BX69" i="10"/>
  <c r="BY69" i="10"/>
  <c r="BZ69" i="10"/>
  <c r="CA69" i="10"/>
  <c r="CB69" i="10"/>
  <c r="CC69" i="10"/>
  <c r="CD69" i="10"/>
  <c r="CE69" i="10"/>
  <c r="CF69" i="10"/>
  <c r="CG69" i="10"/>
  <c r="CH69" i="10"/>
  <c r="CI69" i="10"/>
  <c r="CJ69" i="10"/>
  <c r="CK69" i="10"/>
  <c r="CL69" i="10"/>
  <c r="CM69" i="10"/>
  <c r="CN69" i="10"/>
  <c r="CO69" i="10"/>
  <c r="CP69" i="10"/>
  <c r="CQ69" i="10"/>
  <c r="CR69" i="10"/>
  <c r="CS69" i="10"/>
  <c r="CT69" i="10"/>
  <c r="CU69" i="10"/>
  <c r="CV69" i="10"/>
  <c r="CW69" i="10"/>
  <c r="CX69" i="10"/>
  <c r="CY69" i="10"/>
  <c r="CZ69" i="10"/>
  <c r="DA69" i="10"/>
  <c r="DB69" i="10"/>
  <c r="DC69" i="10"/>
  <c r="DD69" i="10"/>
  <c r="DE69" i="10"/>
  <c r="DF69" i="10"/>
  <c r="DG69" i="10"/>
  <c r="DH69" i="10"/>
  <c r="DI69" i="10"/>
  <c r="DJ69" i="10"/>
  <c r="DK69" i="10"/>
  <c r="DL69" i="10"/>
  <c r="DM69" i="10"/>
  <c r="DN69" i="10"/>
  <c r="DO69" i="10"/>
  <c r="DP69" i="10"/>
  <c r="DQ69" i="10"/>
  <c r="DR69" i="10"/>
  <c r="DS69" i="10"/>
  <c r="DT69" i="10"/>
  <c r="DU69" i="10"/>
  <c r="DV69" i="10"/>
  <c r="DW69" i="10"/>
  <c r="DX69" i="10"/>
  <c r="DY69" i="10"/>
  <c r="DZ69" i="10"/>
  <c r="EA69" i="10"/>
  <c r="EB69" i="10"/>
  <c r="EC69" i="10"/>
  <c r="ED69" i="10"/>
  <c r="EE69" i="10"/>
  <c r="EF69" i="10"/>
  <c r="EG69" i="10"/>
  <c r="EH69" i="10"/>
  <c r="EI69" i="10"/>
  <c r="EJ69" i="10"/>
  <c r="EK69" i="10"/>
  <c r="EL69" i="10"/>
  <c r="EM69" i="10"/>
  <c r="EN69" i="10"/>
  <c r="EO69" i="10"/>
  <c r="EP69" i="10"/>
  <c r="EQ69" i="10"/>
  <c r="ER69" i="10"/>
  <c r="ES69"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I70" i="10"/>
  <c r="AJ70" i="10"/>
  <c r="AK70" i="10"/>
  <c r="AL70" i="10"/>
  <c r="AM70" i="10"/>
  <c r="AN70" i="10"/>
  <c r="AO70" i="10"/>
  <c r="AP70" i="10"/>
  <c r="AQ70" i="10"/>
  <c r="AR70" i="10"/>
  <c r="AS70" i="10"/>
  <c r="AT70" i="10"/>
  <c r="AU70" i="10"/>
  <c r="AV70" i="10"/>
  <c r="AW70" i="10"/>
  <c r="AX70" i="10"/>
  <c r="AY70" i="10"/>
  <c r="AZ70" i="10"/>
  <c r="BA70" i="10"/>
  <c r="BB70" i="10"/>
  <c r="BC70" i="10"/>
  <c r="BD70" i="10"/>
  <c r="BE70" i="10"/>
  <c r="BF70" i="10"/>
  <c r="BG70" i="10"/>
  <c r="BH70" i="10"/>
  <c r="BI70" i="10"/>
  <c r="BJ70" i="10"/>
  <c r="BK70" i="10"/>
  <c r="BL70" i="10"/>
  <c r="BM70" i="10"/>
  <c r="BN70" i="10"/>
  <c r="BO70" i="10"/>
  <c r="BP70" i="10"/>
  <c r="BQ70" i="10"/>
  <c r="BR70" i="10"/>
  <c r="BS70" i="10"/>
  <c r="BT70" i="10"/>
  <c r="BU70" i="10"/>
  <c r="BV70" i="10"/>
  <c r="BW70" i="10"/>
  <c r="BX70" i="10"/>
  <c r="BY70" i="10"/>
  <c r="BZ70" i="10"/>
  <c r="CA70" i="10"/>
  <c r="CB70" i="10"/>
  <c r="CC70" i="10"/>
  <c r="CD70" i="10"/>
  <c r="CE70" i="10"/>
  <c r="CF70" i="10"/>
  <c r="CG70" i="10"/>
  <c r="CH70" i="10"/>
  <c r="CI70" i="10"/>
  <c r="CJ70" i="10"/>
  <c r="CK70" i="10"/>
  <c r="CL70" i="10"/>
  <c r="CM70" i="10"/>
  <c r="CN70" i="10"/>
  <c r="CO70" i="10"/>
  <c r="CP70" i="10"/>
  <c r="CQ70" i="10"/>
  <c r="CR70" i="10"/>
  <c r="CS70" i="10"/>
  <c r="CT70" i="10"/>
  <c r="CU70" i="10"/>
  <c r="CV70" i="10"/>
  <c r="CW70" i="10"/>
  <c r="CX70" i="10"/>
  <c r="CY70" i="10"/>
  <c r="CZ70" i="10"/>
  <c r="DA70" i="10"/>
  <c r="DB70" i="10"/>
  <c r="DC70" i="10"/>
  <c r="DD70" i="10"/>
  <c r="DE70" i="10"/>
  <c r="DF70" i="10"/>
  <c r="DG70" i="10"/>
  <c r="DH70" i="10"/>
  <c r="DI70" i="10"/>
  <c r="DJ70" i="10"/>
  <c r="DK70" i="10"/>
  <c r="DL70" i="10"/>
  <c r="DM70" i="10"/>
  <c r="DN70" i="10"/>
  <c r="DO70" i="10"/>
  <c r="DP70" i="10"/>
  <c r="DQ70" i="10"/>
  <c r="DR70" i="10"/>
  <c r="DS70" i="10"/>
  <c r="DT70" i="10"/>
  <c r="DU70" i="10"/>
  <c r="DV70" i="10"/>
  <c r="DW70" i="10"/>
  <c r="DX70" i="10"/>
  <c r="DY70" i="10"/>
  <c r="DZ70" i="10"/>
  <c r="EA70" i="10"/>
  <c r="EB70" i="10"/>
  <c r="EC70" i="10"/>
  <c r="ED70" i="10"/>
  <c r="EE70" i="10"/>
  <c r="EF70" i="10"/>
  <c r="EG70" i="10"/>
  <c r="EH70" i="10"/>
  <c r="EI70" i="10"/>
  <c r="EJ70" i="10"/>
  <c r="EK70" i="10"/>
  <c r="EL70" i="10"/>
  <c r="EM70" i="10"/>
  <c r="EN70" i="10"/>
  <c r="EO70" i="10"/>
  <c r="EP70" i="10"/>
  <c r="EQ70" i="10"/>
  <c r="ER70" i="10"/>
  <c r="ES70"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I71" i="10"/>
  <c r="AJ71" i="10"/>
  <c r="AK71" i="10"/>
  <c r="AL71" i="10"/>
  <c r="AM71" i="10"/>
  <c r="AN71" i="10"/>
  <c r="AO71" i="10"/>
  <c r="AP71" i="10"/>
  <c r="AQ71" i="10"/>
  <c r="AR71" i="10"/>
  <c r="AS71" i="10"/>
  <c r="AT71" i="10"/>
  <c r="AU71" i="10"/>
  <c r="AV71" i="10"/>
  <c r="AW71" i="10"/>
  <c r="AX71" i="10"/>
  <c r="AY71" i="10"/>
  <c r="AZ71" i="10"/>
  <c r="BA71" i="10"/>
  <c r="BB71" i="10"/>
  <c r="BC71" i="10"/>
  <c r="BD71" i="10"/>
  <c r="BE71" i="10"/>
  <c r="BF71" i="10"/>
  <c r="BG71" i="10"/>
  <c r="BH71" i="10"/>
  <c r="BI71" i="10"/>
  <c r="BJ71" i="10"/>
  <c r="BK71" i="10"/>
  <c r="BL71" i="10"/>
  <c r="BM71" i="10"/>
  <c r="BN71" i="10"/>
  <c r="BO71" i="10"/>
  <c r="BP71" i="10"/>
  <c r="BQ71" i="10"/>
  <c r="BR71" i="10"/>
  <c r="BS71" i="10"/>
  <c r="BT71" i="10"/>
  <c r="BU71" i="10"/>
  <c r="BV71" i="10"/>
  <c r="BW71" i="10"/>
  <c r="BX71" i="10"/>
  <c r="BY71" i="10"/>
  <c r="BZ71" i="10"/>
  <c r="CA71" i="10"/>
  <c r="CB71" i="10"/>
  <c r="CC71" i="10"/>
  <c r="CD71" i="10"/>
  <c r="CE71" i="10"/>
  <c r="CF71" i="10"/>
  <c r="CG71" i="10"/>
  <c r="CH71" i="10"/>
  <c r="CI71" i="10"/>
  <c r="CJ71" i="10"/>
  <c r="CK71" i="10"/>
  <c r="CL71" i="10"/>
  <c r="CM71" i="10"/>
  <c r="CN71" i="10"/>
  <c r="CO71" i="10"/>
  <c r="CP71" i="10"/>
  <c r="CQ71" i="10"/>
  <c r="CR71" i="10"/>
  <c r="CS71" i="10"/>
  <c r="CT71" i="10"/>
  <c r="CU71" i="10"/>
  <c r="CV71" i="10"/>
  <c r="CW71" i="10"/>
  <c r="CX71" i="10"/>
  <c r="CY71" i="10"/>
  <c r="CZ71" i="10"/>
  <c r="DA71" i="10"/>
  <c r="DB71" i="10"/>
  <c r="DC71" i="10"/>
  <c r="DD71" i="10"/>
  <c r="DE71" i="10"/>
  <c r="DF71" i="10"/>
  <c r="DG71" i="10"/>
  <c r="DH71" i="10"/>
  <c r="DI71" i="10"/>
  <c r="DJ71" i="10"/>
  <c r="DK71" i="10"/>
  <c r="DL71" i="10"/>
  <c r="DM71" i="10"/>
  <c r="DN71" i="10"/>
  <c r="DO71" i="10"/>
  <c r="DP71" i="10"/>
  <c r="DQ71" i="10"/>
  <c r="DR71" i="10"/>
  <c r="DS71" i="10"/>
  <c r="DT71" i="10"/>
  <c r="DU71" i="10"/>
  <c r="DV71" i="10"/>
  <c r="DW71" i="10"/>
  <c r="DX71" i="10"/>
  <c r="DY71" i="10"/>
  <c r="DZ71" i="10"/>
  <c r="EA71" i="10"/>
  <c r="EB71" i="10"/>
  <c r="EC71" i="10"/>
  <c r="ED71" i="10"/>
  <c r="EE71" i="10"/>
  <c r="EF71" i="10"/>
  <c r="EG71" i="10"/>
  <c r="EH71" i="10"/>
  <c r="EI71" i="10"/>
  <c r="EJ71" i="10"/>
  <c r="EK71" i="10"/>
  <c r="EL71" i="10"/>
  <c r="EM71" i="10"/>
  <c r="EN71" i="10"/>
  <c r="EO71" i="10"/>
  <c r="EP71" i="10"/>
  <c r="EQ71" i="10"/>
  <c r="ER71" i="10"/>
  <c r="ES71"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I72" i="10"/>
  <c r="AJ72" i="10"/>
  <c r="AK72" i="10"/>
  <c r="AL72" i="10"/>
  <c r="AM72" i="10"/>
  <c r="AN72" i="10"/>
  <c r="AO72" i="10"/>
  <c r="AP72" i="10"/>
  <c r="AQ72" i="10"/>
  <c r="AR72" i="10"/>
  <c r="AS72" i="10"/>
  <c r="AT72" i="10"/>
  <c r="AU72" i="10"/>
  <c r="AV72" i="10"/>
  <c r="AW72" i="10"/>
  <c r="AX72" i="10"/>
  <c r="AY72" i="10"/>
  <c r="AZ72" i="10"/>
  <c r="BA72" i="10"/>
  <c r="BB72" i="10"/>
  <c r="BC72" i="10"/>
  <c r="BD72" i="10"/>
  <c r="BE72" i="10"/>
  <c r="BF72" i="10"/>
  <c r="BG72" i="10"/>
  <c r="BH72" i="10"/>
  <c r="BI72" i="10"/>
  <c r="BJ72" i="10"/>
  <c r="BK72" i="10"/>
  <c r="BL72" i="10"/>
  <c r="BM72" i="10"/>
  <c r="BN72" i="10"/>
  <c r="BO72" i="10"/>
  <c r="BP72" i="10"/>
  <c r="BQ72" i="10"/>
  <c r="BR72" i="10"/>
  <c r="BS72" i="10"/>
  <c r="BT72" i="10"/>
  <c r="BU72" i="10"/>
  <c r="BV72" i="10"/>
  <c r="BW72" i="10"/>
  <c r="BX72" i="10"/>
  <c r="BY72" i="10"/>
  <c r="BZ72" i="10"/>
  <c r="CA72" i="10"/>
  <c r="CB72" i="10"/>
  <c r="CC72" i="10"/>
  <c r="CD72" i="10"/>
  <c r="CE72" i="10"/>
  <c r="CF72" i="10"/>
  <c r="CG72" i="10"/>
  <c r="CH72" i="10"/>
  <c r="CI72" i="10"/>
  <c r="CJ72" i="10"/>
  <c r="CK72" i="10"/>
  <c r="CL72" i="10"/>
  <c r="CM72" i="10"/>
  <c r="CN72" i="10"/>
  <c r="CO72" i="10"/>
  <c r="CP72" i="10"/>
  <c r="CQ72" i="10"/>
  <c r="CR72" i="10"/>
  <c r="CS72" i="10"/>
  <c r="CT72" i="10"/>
  <c r="CU72" i="10"/>
  <c r="CV72" i="10"/>
  <c r="CW72" i="10"/>
  <c r="CX72" i="10"/>
  <c r="CY72" i="10"/>
  <c r="CZ72" i="10"/>
  <c r="DA72" i="10"/>
  <c r="DB72" i="10"/>
  <c r="DC72" i="10"/>
  <c r="DD72" i="10"/>
  <c r="DE72" i="10"/>
  <c r="DF72" i="10"/>
  <c r="DG72" i="10"/>
  <c r="DH72" i="10"/>
  <c r="DI72" i="10"/>
  <c r="DJ72" i="10"/>
  <c r="DK72" i="10"/>
  <c r="DL72" i="10"/>
  <c r="DM72" i="10"/>
  <c r="DN72" i="10"/>
  <c r="DO72" i="10"/>
  <c r="DP72" i="10"/>
  <c r="DQ72" i="10"/>
  <c r="DR72" i="10"/>
  <c r="DS72" i="10"/>
  <c r="DT72" i="10"/>
  <c r="DU72" i="10"/>
  <c r="DV72" i="10"/>
  <c r="DW72" i="10"/>
  <c r="DX72" i="10"/>
  <c r="DY72" i="10"/>
  <c r="DZ72" i="10"/>
  <c r="EA72" i="10"/>
  <c r="EB72" i="10"/>
  <c r="EC72" i="10"/>
  <c r="ED72" i="10"/>
  <c r="EE72" i="10"/>
  <c r="EF72" i="10"/>
  <c r="EG72" i="10"/>
  <c r="EH72" i="10"/>
  <c r="EI72" i="10"/>
  <c r="EJ72" i="10"/>
  <c r="EK72" i="10"/>
  <c r="EL72" i="10"/>
  <c r="EM72" i="10"/>
  <c r="EN72" i="10"/>
  <c r="EO72" i="10"/>
  <c r="EP72" i="10"/>
  <c r="EQ72" i="10"/>
  <c r="ER72" i="10"/>
  <c r="ES72" i="10"/>
  <c r="C73" i="10"/>
  <c r="D73" i="10"/>
  <c r="E73" i="10"/>
  <c r="F73" i="10"/>
  <c r="G73" i="10"/>
  <c r="H73" i="10"/>
  <c r="I73" i="10"/>
  <c r="J73" i="10"/>
  <c r="K73" i="10"/>
  <c r="L73" i="10"/>
  <c r="M73" i="10"/>
  <c r="N73" i="10"/>
  <c r="O73" i="10"/>
  <c r="P73" i="10"/>
  <c r="Q73" i="10"/>
  <c r="R73" i="10"/>
  <c r="S73" i="10"/>
  <c r="T73" i="10"/>
  <c r="U73" i="10"/>
  <c r="W73" i="10"/>
  <c r="X73" i="10"/>
  <c r="AA73" i="10"/>
  <c r="AB73" i="10"/>
  <c r="AE73" i="10"/>
  <c r="AF73" i="10"/>
  <c r="AG73" i="10"/>
  <c r="AH73" i="10"/>
  <c r="AI73" i="10"/>
  <c r="AJ73" i="10"/>
  <c r="AK73" i="10"/>
  <c r="AL73" i="10"/>
  <c r="AM73" i="10"/>
  <c r="AN73" i="10"/>
  <c r="AO73" i="10"/>
  <c r="AP73" i="10"/>
  <c r="AQ73" i="10"/>
  <c r="AR73" i="10"/>
  <c r="AS73" i="10"/>
  <c r="AT73" i="10"/>
  <c r="AU73" i="10"/>
  <c r="AV73" i="10"/>
  <c r="AW73" i="10"/>
  <c r="AX73" i="10"/>
  <c r="AY73" i="10"/>
  <c r="AZ73" i="10"/>
  <c r="BA73" i="10"/>
  <c r="BB73" i="10"/>
  <c r="BC73" i="10"/>
  <c r="BD73" i="10"/>
  <c r="BE73" i="10"/>
  <c r="BF73" i="10"/>
  <c r="BG73" i="10"/>
  <c r="BH73" i="10"/>
  <c r="BI73" i="10"/>
  <c r="BJ73" i="10"/>
  <c r="BK73" i="10"/>
  <c r="BL73" i="10"/>
  <c r="BM73" i="10"/>
  <c r="BN73" i="10"/>
  <c r="BO73" i="10"/>
  <c r="BP73" i="10"/>
  <c r="BQ73" i="10"/>
  <c r="BR73" i="10"/>
  <c r="BS73" i="10"/>
  <c r="BT73" i="10"/>
  <c r="BU73" i="10"/>
  <c r="BV73" i="10"/>
  <c r="BW73" i="10"/>
  <c r="BX73" i="10"/>
  <c r="BY73" i="10"/>
  <c r="BZ73" i="10"/>
  <c r="CA73" i="10"/>
  <c r="CB73" i="10"/>
  <c r="CC73" i="10"/>
  <c r="CD73" i="10"/>
  <c r="CE73" i="10"/>
  <c r="CF73" i="10"/>
  <c r="CG73" i="10"/>
  <c r="CH73" i="10"/>
  <c r="CI73" i="10"/>
  <c r="CJ73" i="10"/>
  <c r="CK73" i="10"/>
  <c r="CL73" i="10"/>
  <c r="CM73" i="10"/>
  <c r="CN73" i="10"/>
  <c r="CO73" i="10"/>
  <c r="CP73" i="10"/>
  <c r="CQ73" i="10"/>
  <c r="CR73" i="10"/>
  <c r="CS73" i="10"/>
  <c r="CT73" i="10"/>
  <c r="CU73" i="10"/>
  <c r="CV73" i="10"/>
  <c r="CW73" i="10"/>
  <c r="CX73" i="10"/>
  <c r="CY73" i="10"/>
  <c r="CZ73" i="10"/>
  <c r="DA73" i="10"/>
  <c r="DB73" i="10"/>
  <c r="DC73" i="10"/>
  <c r="DD73" i="10"/>
  <c r="DE73" i="10"/>
  <c r="DF73" i="10"/>
  <c r="DG73" i="10"/>
  <c r="DH73" i="10"/>
  <c r="DI73" i="10"/>
  <c r="DJ73" i="10"/>
  <c r="DK73" i="10"/>
  <c r="DL73" i="10"/>
  <c r="DM73" i="10"/>
  <c r="DN73" i="10"/>
  <c r="DO73" i="10"/>
  <c r="DP73" i="10"/>
  <c r="DQ73" i="10"/>
  <c r="DR73" i="10"/>
  <c r="DS73" i="10"/>
  <c r="DT73" i="10"/>
  <c r="DU73" i="10"/>
  <c r="DV73" i="10"/>
  <c r="DW73" i="10"/>
  <c r="DX73" i="10"/>
  <c r="DY73" i="10"/>
  <c r="DZ73" i="10"/>
  <c r="EA73" i="10"/>
  <c r="EB73" i="10"/>
  <c r="EC73" i="10"/>
  <c r="ED73" i="10"/>
  <c r="EE73" i="10"/>
  <c r="EF73" i="10"/>
  <c r="EG73" i="10"/>
  <c r="EH73" i="10"/>
  <c r="EI73" i="10"/>
  <c r="EJ73" i="10"/>
  <c r="EK73" i="10"/>
  <c r="EL73" i="10"/>
  <c r="EM73" i="10"/>
  <c r="EN73" i="10"/>
  <c r="EO73" i="10"/>
  <c r="EP73" i="10"/>
  <c r="EQ73" i="10"/>
  <c r="ER73" i="10"/>
  <c r="ES73"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2" i="10"/>
  <c r="A73" i="10"/>
  <c r="A25" i="10"/>
  <c r="A8" i="7"/>
  <c r="A62" i="4"/>
  <c r="A63" i="4"/>
  <c r="A64" i="4"/>
  <c r="A65" i="4"/>
  <c r="A66" i="4"/>
  <c r="A67" i="4"/>
  <c r="A68" i="4"/>
  <c r="A69" i="4"/>
  <c r="A61" i="4"/>
  <c r="A60" i="4"/>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14" i="5"/>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25" i="4"/>
  <c r="B15" i="5"/>
  <c r="B16" i="5"/>
  <c r="B17" i="5"/>
  <c r="B19" i="5"/>
  <c r="B20" i="5"/>
  <c r="B21" i="5"/>
  <c r="B23" i="5"/>
  <c r="B24" i="5"/>
  <c r="B25" i="5"/>
  <c r="B27" i="5"/>
  <c r="B28" i="5"/>
  <c r="B29" i="5"/>
  <c r="B31" i="5"/>
  <c r="B32" i="5"/>
  <c r="B33" i="5"/>
  <c r="B35" i="5"/>
  <c r="B36" i="5"/>
  <c r="B37" i="5"/>
  <c r="B39" i="5"/>
  <c r="B40" i="5"/>
  <c r="B43" i="5"/>
  <c r="B44" i="5"/>
  <c r="B45" i="5"/>
  <c r="B47" i="5"/>
  <c r="B48" i="5"/>
  <c r="B49" i="5"/>
  <c r="B51" i="5"/>
  <c r="B52" i="5"/>
  <c r="B53" i="5"/>
  <c r="B55" i="5"/>
  <c r="B56" i="5"/>
  <c r="B57" i="5"/>
  <c r="V11" i="9"/>
  <c r="AG11" i="9"/>
  <c r="AR11" i="9"/>
  <c r="BC11" i="9"/>
  <c r="BO11" i="9"/>
  <c r="CE11" i="9"/>
  <c r="CY11" i="9"/>
  <c r="V12" i="9"/>
  <c r="AG12" i="9"/>
  <c r="AR12" i="9"/>
  <c r="BC12" i="9"/>
  <c r="BO12" i="9"/>
  <c r="CE12" i="9"/>
  <c r="CY12" i="9"/>
  <c r="V13" i="9"/>
  <c r="AG13" i="9"/>
  <c r="AR13" i="9"/>
  <c r="BC13" i="9"/>
  <c r="BO13" i="9"/>
  <c r="CE13" i="9"/>
  <c r="CY13" i="9"/>
  <c r="V14" i="9"/>
  <c r="AG14" i="9"/>
  <c r="AR14" i="9"/>
  <c r="BC14" i="9"/>
  <c r="BO14" i="9"/>
  <c r="CE14" i="9"/>
  <c r="CY14" i="9"/>
  <c r="V15" i="9"/>
  <c r="AG15" i="9"/>
  <c r="AR15" i="9"/>
  <c r="BC15" i="9"/>
  <c r="BO15" i="9"/>
  <c r="CE15" i="9"/>
  <c r="CY15" i="9"/>
  <c r="V16" i="9"/>
  <c r="AG16" i="9"/>
  <c r="AR16" i="9"/>
  <c r="BC16" i="9"/>
  <c r="BO16" i="9"/>
  <c r="CE16" i="9"/>
  <c r="CY16" i="9"/>
  <c r="V17" i="9"/>
  <c r="AG17" i="9"/>
  <c r="AR17" i="9"/>
  <c r="BC17" i="9"/>
  <c r="BO17" i="9"/>
  <c r="CE17" i="9"/>
  <c r="CY17" i="9"/>
  <c r="V18" i="9"/>
  <c r="AG18" i="9"/>
  <c r="AR18" i="9"/>
  <c r="BC18" i="9"/>
  <c r="BO18" i="9"/>
  <c r="CE18" i="9"/>
  <c r="CY18" i="9"/>
  <c r="V19" i="9"/>
  <c r="AG19" i="9"/>
  <c r="AR19" i="9"/>
  <c r="BC19" i="9"/>
  <c r="BO19" i="9"/>
  <c r="CE19" i="9"/>
  <c r="CY19" i="9"/>
  <c r="V20" i="9"/>
  <c r="AG20" i="9"/>
  <c r="AR20" i="9"/>
  <c r="BC20" i="9"/>
  <c r="BO20" i="9"/>
  <c r="CE20" i="9"/>
  <c r="CY20" i="9"/>
  <c r="V21" i="9"/>
  <c r="AG21" i="9"/>
  <c r="AR21" i="9"/>
  <c r="BC21" i="9"/>
  <c r="BO21" i="9"/>
  <c r="CE21" i="9"/>
  <c r="CY21" i="9"/>
  <c r="V22" i="9"/>
  <c r="AG22" i="9"/>
  <c r="AR22" i="9"/>
  <c r="BC22" i="9"/>
  <c r="BO22" i="9"/>
  <c r="CE22" i="9"/>
  <c r="CY22" i="9"/>
  <c r="V23" i="9"/>
  <c r="AG23" i="9"/>
  <c r="AR23" i="9"/>
  <c r="BC23" i="9"/>
  <c r="BO23" i="9"/>
  <c r="CE23" i="9"/>
  <c r="CY23" i="9"/>
  <c r="V24" i="9"/>
  <c r="AG24" i="9"/>
  <c r="AR24" i="9"/>
  <c r="BC24" i="9"/>
  <c r="BO24" i="9"/>
  <c r="CE24" i="9"/>
  <c r="CY24" i="9"/>
  <c r="V25" i="9"/>
  <c r="AG25" i="9"/>
  <c r="AR25" i="9"/>
  <c r="BC25" i="9"/>
  <c r="BO25" i="9"/>
  <c r="CE25" i="9"/>
  <c r="CY25" i="9"/>
  <c r="V26" i="9"/>
  <c r="AG26" i="9"/>
  <c r="AR26" i="9"/>
  <c r="BC26" i="9"/>
  <c r="BO26" i="9"/>
  <c r="CE26" i="9"/>
  <c r="CY26" i="9"/>
  <c r="V27" i="9"/>
  <c r="AG27" i="9"/>
  <c r="AR27" i="9"/>
  <c r="BC27" i="9"/>
  <c r="BO27" i="9"/>
  <c r="CE27" i="9"/>
  <c r="CY27" i="9"/>
  <c r="V28" i="9"/>
  <c r="AG28" i="9"/>
  <c r="AR28" i="9"/>
  <c r="BC28" i="9"/>
  <c r="BO28" i="9"/>
  <c r="CE28" i="9"/>
  <c r="CY28" i="9"/>
  <c r="V29" i="9"/>
  <c r="AG29" i="9"/>
  <c r="AR29" i="9"/>
  <c r="BC29" i="9"/>
  <c r="BO29" i="9"/>
  <c r="CE29" i="9"/>
  <c r="CY29" i="9"/>
  <c r="V30" i="9"/>
  <c r="AG30" i="9"/>
  <c r="AR30" i="9"/>
  <c r="BC30" i="9"/>
  <c r="BO30" i="9"/>
  <c r="CE30" i="9"/>
  <c r="CY30" i="9"/>
  <c r="V31" i="9"/>
  <c r="AG31" i="9"/>
  <c r="AR31" i="9"/>
  <c r="BC31" i="9"/>
  <c r="BO31" i="9"/>
  <c r="CE31" i="9"/>
  <c r="CY31" i="9"/>
  <c r="V32" i="9"/>
  <c r="AG32" i="9"/>
  <c r="AR32" i="9"/>
  <c r="BC32" i="9"/>
  <c r="BO32" i="9"/>
  <c r="CE32" i="9"/>
  <c r="CY32" i="9"/>
  <c r="V33" i="9"/>
  <c r="AG33" i="9"/>
  <c r="AR33" i="9"/>
  <c r="BC33" i="9"/>
  <c r="BO33" i="9"/>
  <c r="CE33" i="9"/>
  <c r="CY33" i="9"/>
  <c r="V34" i="9"/>
  <c r="AG34" i="9"/>
  <c r="AR34" i="9"/>
  <c r="BC34" i="9"/>
  <c r="BO34" i="9"/>
  <c r="CE34" i="9"/>
  <c r="CY34" i="9"/>
  <c r="V35" i="9"/>
  <c r="AG35" i="9"/>
  <c r="AR35" i="9"/>
  <c r="BC35" i="9"/>
  <c r="BO35" i="9"/>
  <c r="CE35" i="9"/>
  <c r="CY35" i="9"/>
  <c r="V36" i="9"/>
  <c r="AG36" i="9"/>
  <c r="AR36" i="9"/>
  <c r="BC36" i="9"/>
  <c r="BO36" i="9"/>
  <c r="CE36" i="9"/>
  <c r="CY36" i="9"/>
  <c r="V37" i="9"/>
  <c r="AG37" i="9"/>
  <c r="AR37" i="9"/>
  <c r="BC37" i="9"/>
  <c r="BO37" i="9"/>
  <c r="CE37" i="9"/>
  <c r="CY37" i="9"/>
  <c r="V38" i="9"/>
  <c r="AG38" i="9"/>
  <c r="AR38" i="9"/>
  <c r="BC38" i="9"/>
  <c r="BO38" i="9"/>
  <c r="CE38" i="9"/>
  <c r="CY38" i="9"/>
  <c r="V39" i="9"/>
  <c r="AG39" i="9"/>
  <c r="AR39" i="9"/>
  <c r="BC39" i="9"/>
  <c r="BO39" i="9"/>
  <c r="CE39" i="9"/>
  <c r="CY39" i="9"/>
  <c r="V40" i="9"/>
  <c r="AG40" i="9"/>
  <c r="AR40" i="9"/>
  <c r="BC40" i="9"/>
  <c r="BO40" i="9"/>
  <c r="CE40" i="9"/>
  <c r="CY40" i="9"/>
  <c r="V41" i="9"/>
  <c r="AG41" i="9"/>
  <c r="AR41" i="9"/>
  <c r="BC41" i="9"/>
  <c r="BO41" i="9"/>
  <c r="CE41" i="9"/>
  <c r="CY41" i="9"/>
  <c r="V42" i="9"/>
  <c r="AG42" i="9"/>
  <c r="AR42" i="9"/>
  <c r="BC42" i="9"/>
  <c r="BO42" i="9"/>
  <c r="CE42" i="9"/>
  <c r="CY42" i="9"/>
  <c r="V43" i="9"/>
  <c r="AG43" i="9"/>
  <c r="AR43" i="9"/>
  <c r="BC43" i="9"/>
  <c r="BO43" i="9"/>
  <c r="CE43" i="9"/>
  <c r="CY43" i="9"/>
  <c r="V44" i="9"/>
  <c r="AG44" i="9"/>
  <c r="AR44" i="9"/>
  <c r="BC44" i="9"/>
  <c r="BO44" i="9"/>
  <c r="CE44" i="9"/>
  <c r="CY44" i="9"/>
  <c r="V45" i="9"/>
  <c r="AG45" i="9"/>
  <c r="AR45" i="9"/>
  <c r="BC45" i="9"/>
  <c r="BO45" i="9"/>
  <c r="CE45" i="9"/>
  <c r="CY45" i="9"/>
  <c r="V46" i="9"/>
  <c r="AG46" i="9"/>
  <c r="AR46" i="9"/>
  <c r="BC46" i="9"/>
  <c r="BO46" i="9"/>
  <c r="CE46" i="9"/>
  <c r="CY46" i="9"/>
  <c r="V47" i="9"/>
  <c r="AG47" i="9"/>
  <c r="AR47" i="9"/>
  <c r="BC47" i="9"/>
  <c r="BO47" i="9"/>
  <c r="CE47" i="9"/>
  <c r="CY47" i="9"/>
  <c r="V48" i="9"/>
  <c r="AG48" i="9"/>
  <c r="AR48" i="9"/>
  <c r="BC48" i="9"/>
  <c r="BO48" i="9"/>
  <c r="CE48" i="9"/>
  <c r="CY48" i="9"/>
  <c r="V49" i="9"/>
  <c r="AG49" i="9"/>
  <c r="AR49" i="9"/>
  <c r="BC49" i="9"/>
  <c r="BO49" i="9"/>
  <c r="CE49" i="9"/>
  <c r="CY49" i="9"/>
  <c r="V50" i="9"/>
  <c r="AG50" i="9"/>
  <c r="AR50" i="9"/>
  <c r="BC50" i="9"/>
  <c r="BO50" i="9"/>
  <c r="CE50" i="9"/>
  <c r="CY50" i="9"/>
  <c r="V51" i="9"/>
  <c r="AG51" i="9"/>
  <c r="AR51" i="9"/>
  <c r="BC51" i="9"/>
  <c r="BO51" i="9"/>
  <c r="CE51" i="9"/>
  <c r="CY51" i="9"/>
  <c r="V52" i="9"/>
  <c r="AG52" i="9"/>
  <c r="AR52" i="9"/>
  <c r="BC52" i="9"/>
  <c r="BO52" i="9"/>
  <c r="CE52" i="9"/>
  <c r="CY52" i="9"/>
  <c r="V53" i="9"/>
  <c r="AG53" i="9"/>
  <c r="AR53" i="9"/>
  <c r="BC53" i="9"/>
  <c r="BO53" i="9"/>
  <c r="CE53" i="9"/>
  <c r="CY53" i="9"/>
  <c r="V54" i="9"/>
  <c r="AG54" i="9"/>
  <c r="AR54" i="9"/>
  <c r="BC54" i="9"/>
  <c r="BO54" i="9"/>
  <c r="CE54" i="9"/>
  <c r="CY54" i="9"/>
  <c r="V55" i="9"/>
  <c r="AG55" i="9"/>
  <c r="AR55" i="9"/>
  <c r="BC55" i="9"/>
  <c r="BO55" i="9"/>
  <c r="CE55" i="9"/>
  <c r="CY55" i="9"/>
  <c r="V56" i="9"/>
  <c r="AG56" i="9"/>
  <c r="AR56" i="9"/>
  <c r="BC56" i="9"/>
  <c r="BO56" i="9"/>
  <c r="CE56" i="9"/>
  <c r="CY56" i="9"/>
  <c r="AG57" i="9"/>
  <c r="AR57" i="9"/>
  <c r="BC57" i="9"/>
  <c r="BO57" i="9"/>
  <c r="CE57" i="9"/>
  <c r="CY57" i="9"/>
  <c r="AG58" i="9"/>
  <c r="AR58" i="9"/>
  <c r="BC58" i="9"/>
  <c r="BO58" i="9"/>
  <c r="CE58" i="9"/>
  <c r="CY58" i="9"/>
  <c r="AG59" i="9"/>
  <c r="AR59" i="9"/>
  <c r="BC59" i="9"/>
  <c r="BO59" i="9"/>
  <c r="CE59" i="9"/>
  <c r="CY59" i="9"/>
  <c r="AG60" i="9"/>
  <c r="AR60" i="9"/>
  <c r="BC60" i="9"/>
  <c r="BO60" i="9"/>
  <c r="CE60" i="9"/>
  <c r="CY60" i="9"/>
  <c r="V61" i="9"/>
  <c r="AG61" i="9"/>
  <c r="AR61" i="9"/>
  <c r="BC61" i="9"/>
  <c r="BO61" i="9"/>
  <c r="CE61" i="9"/>
  <c r="CY61" i="9"/>
  <c r="V62" i="9"/>
  <c r="AG62" i="9"/>
  <c r="AR62" i="9"/>
  <c r="BC62" i="9"/>
  <c r="BO62" i="9"/>
  <c r="CE62" i="9"/>
  <c r="CY62" i="9"/>
  <c r="V63" i="9"/>
  <c r="AG63" i="9"/>
  <c r="AR63" i="9"/>
  <c r="BC63" i="9"/>
  <c r="BO63" i="9"/>
  <c r="CE63" i="9"/>
  <c r="CY63" i="9"/>
  <c r="V64" i="9"/>
  <c r="AG64" i="9"/>
  <c r="AR64" i="9"/>
  <c r="BC64" i="9"/>
  <c r="BO64" i="9"/>
  <c r="CE64" i="9"/>
  <c r="CY64" i="9"/>
  <c r="V65" i="9"/>
  <c r="AG65" i="9"/>
  <c r="AR65" i="9"/>
  <c r="BC65" i="9"/>
  <c r="BO65" i="9"/>
  <c r="CE65" i="9"/>
  <c r="CY65" i="9"/>
  <c r="V66" i="9"/>
  <c r="AG66" i="9"/>
  <c r="AR66" i="9"/>
  <c r="BC66" i="9"/>
  <c r="BO66" i="9"/>
  <c r="CE66" i="9"/>
  <c r="CY66" i="9"/>
  <c r="V67" i="9"/>
  <c r="AG67" i="9"/>
  <c r="AR67" i="9"/>
  <c r="BC67" i="9"/>
  <c r="BO67" i="9"/>
  <c r="CE67" i="9"/>
  <c r="CY67" i="9"/>
  <c r="V68" i="9"/>
  <c r="AG68" i="9"/>
  <c r="AR68" i="9"/>
  <c r="BC68" i="9"/>
  <c r="BO68" i="9"/>
  <c r="CE68" i="9"/>
  <c r="CY68" i="9"/>
  <c r="V69" i="9"/>
  <c r="AG69" i="9"/>
  <c r="AR69" i="9"/>
  <c r="BC69" i="9"/>
  <c r="BO69" i="9"/>
  <c r="CE69" i="9"/>
  <c r="CY69" i="9"/>
  <c r="V70" i="9"/>
  <c r="AG70" i="9"/>
  <c r="AR70" i="9"/>
  <c r="BC70" i="9"/>
  <c r="BO70" i="9"/>
  <c r="CE70" i="9"/>
  <c r="CY70" i="9"/>
  <c r="V71" i="9"/>
  <c r="AG71" i="9"/>
  <c r="AR71" i="9"/>
  <c r="BC71" i="9"/>
  <c r="BO71" i="9"/>
  <c r="CE71" i="9"/>
  <c r="CY71" i="9"/>
  <c r="V72" i="9"/>
  <c r="AG72" i="9"/>
  <c r="AR72" i="9"/>
  <c r="BC72" i="9"/>
  <c r="BO72" i="9"/>
  <c r="CE72" i="9"/>
  <c r="CY72" i="9"/>
  <c r="V73" i="9"/>
  <c r="AG73" i="9"/>
  <c r="AR73" i="9"/>
  <c r="BC73" i="9"/>
  <c r="BO73" i="9"/>
  <c r="CE73" i="9"/>
  <c r="CY73" i="9"/>
  <c r="V74" i="9"/>
  <c r="AG74" i="9"/>
  <c r="AR74" i="9"/>
  <c r="BC74" i="9"/>
  <c r="BO74" i="9"/>
  <c r="CE74" i="9"/>
  <c r="CY74" i="9"/>
  <c r="V75" i="9"/>
  <c r="AG75" i="9"/>
  <c r="AR75" i="9"/>
  <c r="BC75" i="9"/>
  <c r="BO75" i="9"/>
  <c r="CE75" i="9"/>
  <c r="CY75" i="9"/>
  <c r="V76" i="9"/>
  <c r="AG76" i="9"/>
  <c r="AR76" i="9"/>
  <c r="BC76" i="9"/>
  <c r="BO76" i="9"/>
  <c r="CE76" i="9"/>
  <c r="CY76" i="9"/>
  <c r="V77" i="9"/>
  <c r="AG77" i="9"/>
  <c r="AR77" i="9"/>
  <c r="BC77" i="9"/>
  <c r="BO77" i="9"/>
  <c r="CE77" i="9"/>
  <c r="CY77" i="9"/>
  <c r="V78" i="9"/>
  <c r="AG78" i="9"/>
  <c r="AR78" i="9"/>
  <c r="BC78" i="9"/>
  <c r="BO78" i="9"/>
  <c r="CE78" i="9"/>
  <c r="CY78" i="9"/>
  <c r="V79" i="9"/>
  <c r="AG79" i="9"/>
  <c r="AR79" i="9"/>
  <c r="BC79" i="9"/>
  <c r="BO79" i="9"/>
  <c r="CE79" i="9"/>
  <c r="CY79" i="9"/>
  <c r="V80" i="9"/>
  <c r="AG80" i="9"/>
  <c r="AR80" i="9"/>
  <c r="BC80" i="9"/>
  <c r="BO80" i="9"/>
  <c r="CE80" i="9"/>
  <c r="CY80" i="9"/>
  <c r="V81" i="9"/>
  <c r="AG81" i="9"/>
  <c r="AR81" i="9"/>
  <c r="BC81" i="9"/>
  <c r="BO81" i="9"/>
  <c r="CE81" i="9"/>
  <c r="CY81" i="9"/>
  <c r="V82" i="9"/>
  <c r="AG82" i="9"/>
  <c r="AR82" i="9"/>
  <c r="BC82" i="9"/>
  <c r="BO82" i="9"/>
  <c r="CE82" i="9"/>
  <c r="CY82" i="9"/>
  <c r="V83" i="9"/>
  <c r="AG83" i="9"/>
  <c r="AR83" i="9"/>
  <c r="BC83" i="9"/>
  <c r="BO83" i="9"/>
  <c r="CE83" i="9"/>
  <c r="CY83" i="9"/>
  <c r="V84" i="9"/>
  <c r="AG84" i="9"/>
  <c r="AR84" i="9"/>
  <c r="BC84" i="9"/>
  <c r="BO84" i="9"/>
  <c r="CE84" i="9"/>
  <c r="CY84" i="9"/>
  <c r="V85" i="9"/>
  <c r="AG85" i="9"/>
  <c r="AR85" i="9"/>
  <c r="BC85" i="9"/>
  <c r="BO85" i="9"/>
  <c r="CE85" i="9"/>
  <c r="CY85" i="9"/>
  <c r="V86" i="9"/>
  <c r="AG86" i="9"/>
  <c r="AR86" i="9"/>
  <c r="BC86" i="9"/>
  <c r="BO86" i="9"/>
  <c r="CE86" i="9"/>
  <c r="CY86" i="9"/>
  <c r="V87" i="9"/>
  <c r="AG87" i="9"/>
  <c r="AR87" i="9"/>
  <c r="BC87" i="9"/>
  <c r="BO87" i="9"/>
  <c r="CE87" i="9"/>
  <c r="CY87" i="9"/>
  <c r="V88" i="9"/>
  <c r="AG88" i="9"/>
  <c r="AR88" i="9"/>
  <c r="BC88" i="9"/>
  <c r="BO88" i="9"/>
  <c r="CE88" i="9"/>
  <c r="CY88" i="9"/>
  <c r="V89" i="9"/>
  <c r="AG89" i="9"/>
  <c r="AR89" i="9"/>
  <c r="BC89" i="9"/>
  <c r="BO89" i="9"/>
  <c r="CE89" i="9"/>
  <c r="CY89" i="9"/>
  <c r="V90" i="9"/>
  <c r="AG90" i="9"/>
  <c r="AR90" i="9"/>
  <c r="BC90" i="9"/>
  <c r="BO90" i="9"/>
  <c r="CE90" i="9"/>
  <c r="CY90" i="9"/>
  <c r="V91" i="9"/>
  <c r="AG91" i="9"/>
  <c r="AR91" i="9"/>
  <c r="BC91" i="9"/>
  <c r="BO91" i="9"/>
  <c r="CE91" i="9"/>
  <c r="CY91" i="9"/>
  <c r="V92" i="9"/>
  <c r="AG92" i="9"/>
  <c r="AR92" i="9"/>
  <c r="BC92" i="9"/>
  <c r="BO92" i="9"/>
  <c r="CE92" i="9"/>
  <c r="CY92" i="9"/>
  <c r="V93" i="9"/>
  <c r="AG93" i="9"/>
  <c r="AR93" i="9"/>
  <c r="BC93" i="9"/>
  <c r="BO93" i="9"/>
  <c r="CE93" i="9"/>
  <c r="CY93" i="9"/>
  <c r="V94" i="9"/>
  <c r="AG94" i="9"/>
  <c r="AR94" i="9"/>
  <c r="BC94" i="9"/>
  <c r="BO94" i="9"/>
  <c r="CE94" i="9"/>
  <c r="CY94" i="9"/>
  <c r="V95" i="9"/>
  <c r="AG95" i="9"/>
  <c r="AR95" i="9"/>
  <c r="BC95" i="9"/>
  <c r="BO95" i="9"/>
  <c r="CE95" i="9"/>
  <c r="CY95" i="9"/>
  <c r="V96" i="9"/>
  <c r="AG96" i="9"/>
  <c r="AR96" i="9"/>
  <c r="BC96" i="9"/>
  <c r="BO96" i="9"/>
  <c r="CE96" i="9"/>
  <c r="CY96" i="9"/>
  <c r="V97" i="9"/>
  <c r="AG97" i="9"/>
  <c r="AR97" i="9"/>
  <c r="BC97" i="9"/>
  <c r="BO97" i="9"/>
  <c r="CE97" i="9"/>
  <c r="CY97" i="9"/>
  <c r="V98" i="9"/>
  <c r="AG98" i="9"/>
  <c r="AR98" i="9"/>
  <c r="BC98" i="9"/>
  <c r="BO98" i="9"/>
  <c r="CE98" i="9"/>
  <c r="CY98" i="9"/>
  <c r="V99" i="9"/>
  <c r="AG99" i="9"/>
  <c r="AR99" i="9"/>
  <c r="BC99" i="9"/>
  <c r="BO99" i="9"/>
  <c r="CE99" i="9"/>
  <c r="CY99" i="9"/>
  <c r="V100" i="9"/>
  <c r="AG100" i="9"/>
  <c r="AR100" i="9"/>
  <c r="BC100" i="9"/>
  <c r="BO100" i="9"/>
  <c r="CE100" i="9"/>
  <c r="CY100" i="9"/>
  <c r="V101" i="9"/>
  <c r="AG101" i="9"/>
  <c r="AR101" i="9"/>
  <c r="BC101" i="9"/>
  <c r="BO101" i="9"/>
  <c r="CE101" i="9"/>
  <c r="CY101" i="9"/>
  <c r="V102" i="9"/>
  <c r="AG102" i="9"/>
  <c r="AR102" i="9"/>
  <c r="BC102" i="9"/>
  <c r="BO102" i="9"/>
  <c r="CE102" i="9"/>
  <c r="CY102" i="9"/>
  <c r="V103" i="9"/>
  <c r="AG103" i="9"/>
  <c r="AR103" i="9"/>
  <c r="BC103" i="9"/>
  <c r="BO103" i="9"/>
  <c r="CE103" i="9"/>
  <c r="CY103" i="9"/>
  <c r="V104" i="9"/>
  <c r="AG104" i="9"/>
  <c r="AR104" i="9"/>
  <c r="BC104" i="9"/>
  <c r="BO104" i="9"/>
  <c r="CE104" i="9"/>
  <c r="CY104" i="9"/>
  <c r="J12" i="9"/>
  <c r="J13" i="9"/>
  <c r="J14" i="9"/>
  <c r="J15" i="9"/>
  <c r="U15" i="9" s="1"/>
  <c r="J16" i="9"/>
  <c r="U16" i="9" s="1"/>
  <c r="J17" i="9"/>
  <c r="U17" i="9" s="1"/>
  <c r="J18" i="9"/>
  <c r="J19" i="9"/>
  <c r="U19" i="9" s="1"/>
  <c r="J20" i="9"/>
  <c r="U20" i="9" s="1"/>
  <c r="J21" i="9"/>
  <c r="U21" i="9" s="1"/>
  <c r="J22" i="9"/>
  <c r="U22" i="9" s="1"/>
  <c r="J23" i="9"/>
  <c r="J24" i="9"/>
  <c r="U24" i="9" s="1"/>
  <c r="J25" i="9"/>
  <c r="J26" i="9"/>
  <c r="J27" i="9"/>
  <c r="J28" i="9"/>
  <c r="J29" i="9"/>
  <c r="U29" i="9" s="1"/>
  <c r="J30" i="9"/>
  <c r="U30" i="9" s="1"/>
  <c r="J31" i="9"/>
  <c r="U31" i="9" s="1"/>
  <c r="J32" i="9"/>
  <c r="U32" i="9" s="1"/>
  <c r="J33" i="9"/>
  <c r="U33" i="9" s="1"/>
  <c r="J34" i="9"/>
  <c r="J35" i="9"/>
  <c r="U35" i="9" s="1"/>
  <c r="J36" i="9"/>
  <c r="U36" i="9" s="1"/>
  <c r="J37" i="9"/>
  <c r="U37" i="9" s="1"/>
  <c r="J38" i="9"/>
  <c r="U38" i="9" s="1"/>
  <c r="J39" i="9"/>
  <c r="U39" i="9" s="1"/>
  <c r="J40" i="9"/>
  <c r="U40" i="9" s="1"/>
  <c r="J41" i="9"/>
  <c r="J42" i="9"/>
  <c r="U42" i="9" s="1"/>
  <c r="J43" i="9"/>
  <c r="J44" i="9"/>
  <c r="J45" i="9"/>
  <c r="J46" i="9"/>
  <c r="U46" i="9" s="1"/>
  <c r="J47" i="9"/>
  <c r="U47" i="9" s="1"/>
  <c r="J48" i="9"/>
  <c r="J49" i="9"/>
  <c r="J50" i="9"/>
  <c r="U50" i="9" s="1"/>
  <c r="J51" i="9"/>
  <c r="U51" i="9" s="1"/>
  <c r="J52" i="9"/>
  <c r="U52" i="9" s="1"/>
  <c r="J53" i="9"/>
  <c r="U53" i="9" s="1"/>
  <c r="J54" i="9"/>
  <c r="J55" i="9"/>
  <c r="J56" i="9"/>
  <c r="EI56" i="9" s="1"/>
  <c r="J57" i="9"/>
  <c r="J58" i="9"/>
  <c r="J59" i="9"/>
  <c r="J60" i="9"/>
  <c r="U60" i="9" s="1"/>
  <c r="J61" i="9"/>
  <c r="U61" i="9" s="1"/>
  <c r="J62" i="9"/>
  <c r="J63" i="9"/>
  <c r="U63" i="9" s="1"/>
  <c r="J64" i="9"/>
  <c r="J65" i="9"/>
  <c r="U65" i="9" s="1"/>
  <c r="J66" i="9"/>
  <c r="U66" i="9" s="1"/>
  <c r="J67" i="9"/>
  <c r="U67" i="9" s="1"/>
  <c r="J68" i="9"/>
  <c r="U68" i="9" s="1"/>
  <c r="J69" i="9"/>
  <c r="J70" i="9"/>
  <c r="J71" i="9"/>
  <c r="J72" i="9"/>
  <c r="BN72" i="9" s="1"/>
  <c r="J73" i="9"/>
  <c r="U73" i="9" s="1"/>
  <c r="J74" i="9"/>
  <c r="J75" i="9"/>
  <c r="J76" i="9"/>
  <c r="U76" i="9" s="1"/>
  <c r="J77" i="9"/>
  <c r="J78" i="9"/>
  <c r="J79" i="9"/>
  <c r="U79" i="9" s="1"/>
  <c r="J80" i="9"/>
  <c r="J81" i="9"/>
  <c r="U81" i="9" s="1"/>
  <c r="J82" i="9"/>
  <c r="U82" i="9" s="1"/>
  <c r="J83" i="9"/>
  <c r="U83" i="9" s="1"/>
  <c r="J84" i="9"/>
  <c r="U84" i="9" s="1"/>
  <c r="J85" i="9"/>
  <c r="U85" i="9" s="1"/>
  <c r="J86" i="9"/>
  <c r="J87" i="9"/>
  <c r="J88" i="9"/>
  <c r="EI88" i="9" s="1"/>
  <c r="J89" i="9"/>
  <c r="J90" i="9"/>
  <c r="J91" i="9"/>
  <c r="J92" i="9"/>
  <c r="U92" i="9" s="1"/>
  <c r="J93" i="9"/>
  <c r="U93" i="9" s="1"/>
  <c r="J94" i="9"/>
  <c r="J95" i="9"/>
  <c r="U95" i="9" s="1"/>
  <c r="J96" i="9"/>
  <c r="U96" i="9" s="1"/>
  <c r="J97" i="9"/>
  <c r="J98" i="9"/>
  <c r="J99" i="9"/>
  <c r="U99" i="9" s="1"/>
  <c r="J100" i="9"/>
  <c r="U100" i="9" s="1"/>
  <c r="J101" i="9"/>
  <c r="U101" i="9" s="1"/>
  <c r="J102" i="9"/>
  <c r="J103" i="9"/>
  <c r="J104" i="9"/>
  <c r="U104" i="9" s="1"/>
  <c r="J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1" i="9"/>
  <c r="EJ12" i="9"/>
  <c r="EJ13" i="9"/>
  <c r="EJ14" i="9"/>
  <c r="EJ15" i="9"/>
  <c r="EJ16" i="9"/>
  <c r="EJ17" i="9"/>
  <c r="EJ18" i="9"/>
  <c r="EJ19" i="9"/>
  <c r="EJ20" i="9"/>
  <c r="EJ21" i="9"/>
  <c r="EJ22" i="9"/>
  <c r="EJ23" i="9"/>
  <c r="EJ24" i="9"/>
  <c r="EJ25" i="9"/>
  <c r="EJ26" i="9"/>
  <c r="EJ27" i="9"/>
  <c r="EJ28" i="9"/>
  <c r="EJ29" i="9"/>
  <c r="EJ30" i="9"/>
  <c r="EJ31" i="9"/>
  <c r="EJ32" i="9"/>
  <c r="EJ33" i="9"/>
  <c r="EJ34" i="9"/>
  <c r="EJ35" i="9"/>
  <c r="EJ36" i="9"/>
  <c r="EJ37" i="9"/>
  <c r="EJ38" i="9"/>
  <c r="EJ39" i="9"/>
  <c r="EJ40" i="9"/>
  <c r="EJ41" i="9"/>
  <c r="EJ42" i="9"/>
  <c r="EJ43" i="9"/>
  <c r="EJ44" i="9"/>
  <c r="EJ45" i="9"/>
  <c r="EJ46" i="9"/>
  <c r="EJ47" i="9"/>
  <c r="EJ48" i="9"/>
  <c r="EJ49" i="9"/>
  <c r="EJ50" i="9"/>
  <c r="EJ51" i="9"/>
  <c r="EJ52" i="9"/>
  <c r="EJ53" i="9"/>
  <c r="EJ54" i="9"/>
  <c r="EJ55" i="9"/>
  <c r="EJ56" i="9"/>
  <c r="EJ57" i="9"/>
  <c r="EJ58" i="9"/>
  <c r="EJ59" i="9"/>
  <c r="EJ60" i="9"/>
  <c r="EJ61" i="9"/>
  <c r="EJ62" i="9"/>
  <c r="EJ63" i="9"/>
  <c r="EJ64" i="9"/>
  <c r="EJ65" i="9"/>
  <c r="EJ66" i="9"/>
  <c r="EJ67" i="9"/>
  <c r="EJ68" i="9"/>
  <c r="EJ69" i="9"/>
  <c r="EJ70" i="9"/>
  <c r="EJ71" i="9"/>
  <c r="EJ72" i="9"/>
  <c r="EJ73" i="9"/>
  <c r="EJ74" i="9"/>
  <c r="EJ75" i="9"/>
  <c r="EJ76" i="9"/>
  <c r="EJ77" i="9"/>
  <c r="EJ78" i="9"/>
  <c r="EJ79" i="9"/>
  <c r="EJ80" i="9"/>
  <c r="EJ81" i="9"/>
  <c r="EJ82" i="9"/>
  <c r="EJ83" i="9"/>
  <c r="EJ84" i="9"/>
  <c r="EJ85" i="9"/>
  <c r="EJ86" i="9"/>
  <c r="EJ87" i="9"/>
  <c r="EJ88" i="9"/>
  <c r="EJ89" i="9"/>
  <c r="EJ90" i="9"/>
  <c r="EJ91" i="9"/>
  <c r="EJ92" i="9"/>
  <c r="EJ93" i="9"/>
  <c r="EJ94" i="9"/>
  <c r="EJ95" i="9"/>
  <c r="EJ96" i="9"/>
  <c r="EJ97" i="9"/>
  <c r="EJ98" i="9"/>
  <c r="EJ99" i="9"/>
  <c r="EJ100" i="9"/>
  <c r="EJ101" i="9"/>
  <c r="EJ102" i="9"/>
  <c r="EJ103" i="9"/>
  <c r="EJ104" i="9"/>
  <c r="EJ11" i="9"/>
  <c r="DW12" i="9"/>
  <c r="DW13" i="9"/>
  <c r="DW14" i="9"/>
  <c r="DW15" i="9"/>
  <c r="DW16" i="9"/>
  <c r="DW17" i="9"/>
  <c r="DW18" i="9"/>
  <c r="DW19" i="9"/>
  <c r="DW20" i="9"/>
  <c r="DW21" i="9"/>
  <c r="DW22" i="9"/>
  <c r="DW23" i="9"/>
  <c r="DW24" i="9"/>
  <c r="DW25" i="9"/>
  <c r="DW26" i="9"/>
  <c r="DW27" i="9"/>
  <c r="DW28" i="9"/>
  <c r="DW29" i="9"/>
  <c r="DW30" i="9"/>
  <c r="DW31" i="9"/>
  <c r="DW32" i="9"/>
  <c r="DW33" i="9"/>
  <c r="DW34" i="9"/>
  <c r="DW35" i="9"/>
  <c r="DW36" i="9"/>
  <c r="DW37" i="9"/>
  <c r="DW38" i="9"/>
  <c r="DW39" i="9"/>
  <c r="DW40" i="9"/>
  <c r="DW41" i="9"/>
  <c r="DW42" i="9"/>
  <c r="DW43" i="9"/>
  <c r="DW44" i="9"/>
  <c r="DW45" i="9"/>
  <c r="DW46" i="9"/>
  <c r="DW47" i="9"/>
  <c r="DW48" i="9"/>
  <c r="DW49" i="9"/>
  <c r="DW50" i="9"/>
  <c r="DW51" i="9"/>
  <c r="DW52" i="9"/>
  <c r="DW53" i="9"/>
  <c r="DW54" i="9"/>
  <c r="DW55" i="9"/>
  <c r="DW56" i="9"/>
  <c r="DW57" i="9"/>
  <c r="DW58" i="9"/>
  <c r="DW59" i="9"/>
  <c r="DW60" i="9"/>
  <c r="DW61" i="9"/>
  <c r="DW62" i="9"/>
  <c r="DW63" i="9"/>
  <c r="DW64" i="9"/>
  <c r="DW65" i="9"/>
  <c r="DW66" i="9"/>
  <c r="DW67" i="9"/>
  <c r="DW68" i="9"/>
  <c r="DW69" i="9"/>
  <c r="DW70" i="9"/>
  <c r="DW71" i="9"/>
  <c r="DW72" i="9"/>
  <c r="DW73" i="9"/>
  <c r="DW74" i="9"/>
  <c r="DW75" i="9"/>
  <c r="DW76" i="9"/>
  <c r="DW77" i="9"/>
  <c r="DW78" i="9"/>
  <c r="DW79" i="9"/>
  <c r="DW80" i="9"/>
  <c r="DW81" i="9"/>
  <c r="DW82" i="9"/>
  <c r="DW83" i="9"/>
  <c r="DW84" i="9"/>
  <c r="DW85" i="9"/>
  <c r="DW86" i="9"/>
  <c r="DW87" i="9"/>
  <c r="DW88" i="9"/>
  <c r="DW89" i="9"/>
  <c r="DW90" i="9"/>
  <c r="DW91" i="9"/>
  <c r="DW92" i="9"/>
  <c r="DW93" i="9"/>
  <c r="DW94" i="9"/>
  <c r="DW95" i="9"/>
  <c r="DW96" i="9"/>
  <c r="DW97" i="9"/>
  <c r="DW98" i="9"/>
  <c r="DW99" i="9"/>
  <c r="DW100" i="9"/>
  <c r="DW101" i="9"/>
  <c r="DW102" i="9"/>
  <c r="DW103" i="9"/>
  <c r="DW104" i="9"/>
  <c r="DW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1"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2" i="9"/>
  <c r="B13" i="9"/>
  <c r="B14" i="9"/>
  <c r="B15" i="9"/>
  <c r="B16" i="9"/>
  <c r="B17" i="9"/>
  <c r="B18" i="9"/>
  <c r="B19" i="9"/>
  <c r="B20" i="9"/>
  <c r="B21" i="9"/>
  <c r="B22" i="9"/>
  <c r="B23" i="9"/>
  <c r="B24" i="9"/>
  <c r="B25" i="9"/>
  <c r="B26" i="9"/>
  <c r="B27" i="9"/>
  <c r="B28" i="9"/>
  <c r="B29" i="9"/>
  <c r="B30" i="9"/>
  <c r="B31" i="9"/>
  <c r="B32" i="9"/>
  <c r="B33" i="9"/>
  <c r="B34" i="9"/>
  <c r="B35" i="9"/>
  <c r="B11" i="9"/>
  <c r="ER3" i="7"/>
  <c r="EQ3" i="7"/>
  <c r="EP3" i="7"/>
  <c r="EP4" i="7" s="1" a="1"/>
  <c r="EP4" i="7" s="1"/>
  <c r="EP5" i="7" s="1" a="1"/>
  <c r="EP5" i="7" s="1"/>
  <c r="EO3" i="7"/>
  <c r="EN3" i="7"/>
  <c r="EM3" i="7"/>
  <c r="EL3" i="7"/>
  <c r="EK3" i="7"/>
  <c r="EJ3" i="7"/>
  <c r="EJ4" i="7" s="1" a="1"/>
  <c r="EJ4" i="7" s="1"/>
  <c r="EJ5" i="7" s="1" a="1"/>
  <c r="EJ5" i="7" s="1"/>
  <c r="EI3" i="7"/>
  <c r="EH3" i="7"/>
  <c r="EH4" i="7" s="1" a="1"/>
  <c r="EH4" i="7" s="1"/>
  <c r="EH5" i="7" s="1" a="1"/>
  <c r="EH5" i="7" s="1"/>
  <c r="EF3" i="7"/>
  <c r="EC3" i="7"/>
  <c r="DZ3" i="7"/>
  <c r="DY3" i="7"/>
  <c r="DX3" i="7"/>
  <c r="DW3" i="7"/>
  <c r="DW4" i="7" s="1" a="1"/>
  <c r="DW4" i="7" s="1"/>
  <c r="DW5" i="7" s="1" a="1"/>
  <c r="DW5" i="7" s="1"/>
  <c r="DV3" i="7"/>
  <c r="DU3" i="7"/>
  <c r="DT3" i="7"/>
  <c r="DS3" i="7"/>
  <c r="DR3" i="7"/>
  <c r="DQ3" i="7"/>
  <c r="DP3" i="7"/>
  <c r="DO3" i="7"/>
  <c r="DN3" i="7"/>
  <c r="DM3" i="7"/>
  <c r="DL3" i="7"/>
  <c r="DK3" i="7"/>
  <c r="DJ3" i="7"/>
  <c r="DI3" i="7"/>
  <c r="DH3" i="7"/>
  <c r="DG3" i="7"/>
  <c r="DF3" i="7"/>
  <c r="DE3" i="7"/>
  <c r="DD3" i="7"/>
  <c r="DC3" i="7"/>
  <c r="DB3" i="7"/>
  <c r="DA3" i="7"/>
  <c r="CZ3" i="7"/>
  <c r="CY3" i="7"/>
  <c r="CX3" i="7"/>
  <c r="CW3" i="7"/>
  <c r="CW4" i="7" s="1" a="1"/>
  <c r="CW4" i="7" s="1"/>
  <c r="CW5" i="7" s="1" a="1"/>
  <c r="CW5" i="7" s="1"/>
  <c r="CV3" i="7"/>
  <c r="CU3" i="7"/>
  <c r="CU4" i="7" s="1" a="1"/>
  <c r="CU4" i="7" s="1"/>
  <c r="CU5" i="7" s="1" a="1"/>
  <c r="CU5" i="7" s="1"/>
  <c r="CT3" i="7"/>
  <c r="CT4" i="7" s="1" a="1"/>
  <c r="CT4" i="7" s="1"/>
  <c r="CS3" i="7"/>
  <c r="CR3" i="7"/>
  <c r="CR4" i="7" s="1" a="1"/>
  <c r="CR4" i="7" s="1"/>
  <c r="CR5" i="7" s="1" a="1"/>
  <c r="CR5" i="7" s="1"/>
  <c r="CQ3" i="7"/>
  <c r="CQ4" i="7" s="1" a="1"/>
  <c r="CQ4" i="7" s="1"/>
  <c r="CQ5" i="7" s="1" a="1"/>
  <c r="CQ5" i="7" s="1"/>
  <c r="CP3" i="7"/>
  <c r="CP4" i="7" s="1" a="1"/>
  <c r="CP4" i="7" s="1"/>
  <c r="CO3" i="7"/>
  <c r="CO4" i="7" s="1" a="1"/>
  <c r="CO4" i="7" s="1"/>
  <c r="CO5" i="7" s="1" a="1"/>
  <c r="CO5" i="7" s="1"/>
  <c r="CN3" i="7"/>
  <c r="CM3" i="7"/>
  <c r="CM4" i="7" s="1" a="1"/>
  <c r="CM4" i="7" s="1"/>
  <c r="CM5" i="7" s="1" a="1"/>
  <c r="CM5" i="7" s="1"/>
  <c r="CL3" i="7"/>
  <c r="CL4" i="7" s="1" a="1"/>
  <c r="CL4" i="7" s="1"/>
  <c r="CK3" i="7"/>
  <c r="CJ3" i="7"/>
  <c r="CI3" i="7"/>
  <c r="CH3" i="7"/>
  <c r="CG3" i="7"/>
  <c r="CG4" i="7" s="1" a="1"/>
  <c r="CG4" i="7" s="1"/>
  <c r="CG5" i="7" s="1" a="1"/>
  <c r="CG5" i="7" s="1"/>
  <c r="CF3" i="7"/>
  <c r="CE3" i="7"/>
  <c r="CD3" i="7"/>
  <c r="CC3" i="7"/>
  <c r="CB3" i="7"/>
  <c r="CA3" i="7"/>
  <c r="CA4" i="7" s="1" a="1"/>
  <c r="CA4" i="7" s="1"/>
  <c r="CA5" i="7" s="1" a="1"/>
  <c r="CA5" i="7" s="1"/>
  <c r="BZ3" i="7"/>
  <c r="BY3" i="7"/>
  <c r="BX3" i="7"/>
  <c r="BW3" i="7"/>
  <c r="BV3" i="7"/>
  <c r="BU3" i="7"/>
  <c r="BT3" i="7"/>
  <c r="BS3" i="7"/>
  <c r="BR3" i="7"/>
  <c r="BQ3" i="7"/>
  <c r="BP3" i="7"/>
  <c r="BO3" i="7"/>
  <c r="BN3" i="7"/>
  <c r="BM3" i="7"/>
  <c r="BL3" i="7"/>
  <c r="BL4" i="7" s="1" a="1"/>
  <c r="BL4" i="7" s="1"/>
  <c r="BL5" i="7" s="1" a="1"/>
  <c r="BL5" i="7" s="1"/>
  <c r="BK3" i="7"/>
  <c r="BK4" i="7" s="1" a="1"/>
  <c r="BK4" i="7" s="1"/>
  <c r="BK5" i="7" s="1" a="1"/>
  <c r="BK5" i="7" s="1"/>
  <c r="BJ3" i="7"/>
  <c r="BI3" i="7"/>
  <c r="BI4" i="7" s="1" a="1"/>
  <c r="BI4" i="7" s="1"/>
  <c r="BI5" i="7" s="1" a="1"/>
  <c r="BI5" i="7" s="1"/>
  <c r="BH3" i="7"/>
  <c r="BG3" i="7"/>
  <c r="BG4" i="7" s="1" a="1"/>
  <c r="BG4" i="7" s="1"/>
  <c r="BG5" i="7" s="1" a="1"/>
  <c r="BG5" i="7" s="1"/>
  <c r="BF3" i="7"/>
  <c r="BF4" i="7" s="1" a="1"/>
  <c r="BF4" i="7" s="1"/>
  <c r="BE3" i="7"/>
  <c r="BD3" i="7"/>
  <c r="BC3" i="7"/>
  <c r="BC4" i="7" s="1" a="1"/>
  <c r="BC4" i="7" s="1"/>
  <c r="BC5" i="7" s="1" a="1"/>
  <c r="BC5" i="7" s="1"/>
  <c r="BB3" i="7"/>
  <c r="BA3" i="7"/>
  <c r="BA4" i="7" s="1" a="1"/>
  <c r="BA4" i="7" s="1"/>
  <c r="BA5" i="7" s="1" a="1"/>
  <c r="BA5" i="7" s="1"/>
  <c r="AZ3" i="7"/>
  <c r="AY3" i="7"/>
  <c r="AX3" i="7"/>
  <c r="AW3" i="7"/>
  <c r="AV3" i="7"/>
  <c r="AU3" i="7"/>
  <c r="AT3" i="7"/>
  <c r="AS3" i="7"/>
  <c r="AS4" i="7" s="1" a="1"/>
  <c r="AS4" i="7" s="1"/>
  <c r="AS5" i="7" s="1" a="1"/>
  <c r="AS5" i="7" s="1"/>
  <c r="AR3" i="7"/>
  <c r="AQ3" i="7"/>
  <c r="AP3" i="7"/>
  <c r="AP4" i="7" s="1" a="1"/>
  <c r="AP4" i="7" s="1"/>
  <c r="AO3" i="7"/>
  <c r="AN3" i="7"/>
  <c r="AN4" i="7" s="1" a="1"/>
  <c r="AN4" i="7" s="1"/>
  <c r="AN5" i="7" s="1" a="1"/>
  <c r="AN5" i="7" s="1"/>
  <c r="AM3" i="7"/>
  <c r="AM4" i="7" s="1" a="1"/>
  <c r="AM4" i="7" s="1"/>
  <c r="AM5" i="7" s="1" a="1"/>
  <c r="AM5" i="7" s="1"/>
  <c r="AL3" i="7"/>
  <c r="AK3" i="7"/>
  <c r="AJ3" i="7"/>
  <c r="AI3" i="7"/>
  <c r="AI4" i="7" s="1" a="1"/>
  <c r="AI4" i="7" s="1"/>
  <c r="AI5" i="7" s="1" a="1"/>
  <c r="AI5" i="7" s="1"/>
  <c r="AH3" i="7"/>
  <c r="AH4" i="7" s="1" a="1"/>
  <c r="AH4" i="7" s="1"/>
  <c r="AG3" i="7"/>
  <c r="AF3" i="7"/>
  <c r="AE3" i="7"/>
  <c r="AE4" i="7" s="1" a="1"/>
  <c r="AE4" i="7" s="1"/>
  <c r="AE5" i="7" s="1" a="1"/>
  <c r="AE5" i="7" s="1"/>
  <c r="AC3" i="7"/>
  <c r="AB3" i="7"/>
  <c r="AA3" i="7"/>
  <c r="Y3" i="7"/>
  <c r="X3" i="7"/>
  <c r="X4" i="7" s="1" a="1"/>
  <c r="X4" i="7" s="1"/>
  <c r="X5" i="7" s="1" a="1"/>
  <c r="X5" i="7" s="1"/>
  <c r="W3" i="7"/>
  <c r="U3" i="7"/>
  <c r="T3" i="7"/>
  <c r="S3" i="7"/>
  <c r="S4" i="7" s="1" a="1"/>
  <c r="S4" i="7" s="1"/>
  <c r="S5" i="7" s="1" a="1"/>
  <c r="S5" i="7" s="1"/>
  <c r="R3" i="7"/>
  <c r="Q3" i="7"/>
  <c r="P3" i="7"/>
  <c r="P4" i="7" s="1" a="1"/>
  <c r="P4" i="7" s="1"/>
  <c r="P5" i="7" s="1" a="1"/>
  <c r="P5" i="7" s="1"/>
  <c r="O3" i="7"/>
  <c r="O4" i="7" s="1" a="1"/>
  <c r="O4" i="7" s="1"/>
  <c r="O5" i="7" s="1" a="1"/>
  <c r="O5" i="7" s="1"/>
  <c r="N3" i="7"/>
  <c r="M3" i="7"/>
  <c r="M4" i="7" s="1" a="1"/>
  <c r="M4" i="7" s="1"/>
  <c r="M5" i="7" s="1" a="1"/>
  <c r="M5" i="7" s="1"/>
  <c r="L3" i="7"/>
  <c r="K3" i="7"/>
  <c r="J3" i="7"/>
  <c r="I3" i="7"/>
  <c r="H3" i="7"/>
  <c r="G3" i="7"/>
  <c r="F3" i="7"/>
  <c r="E3" i="7"/>
  <c r="D3" i="7"/>
  <c r="C3" i="7"/>
  <c r="B3" i="7"/>
  <c r="B106" i="2"/>
  <c r="X34" i="1"/>
  <c r="D34" i="1"/>
  <c r="E34" i="1"/>
  <c r="F34" i="1"/>
  <c r="G34" i="1"/>
  <c r="C6" i="12" s="1"/>
  <c r="C38" i="12" s="1"/>
  <c r="G38" i="12" s="1"/>
  <c r="H34" i="1"/>
  <c r="I34" i="1"/>
  <c r="J34" i="1"/>
  <c r="K34" i="1"/>
  <c r="L34" i="1"/>
  <c r="M34" i="1"/>
  <c r="N34" i="1"/>
  <c r="O34" i="1"/>
  <c r="P34" i="1"/>
  <c r="Q34" i="1"/>
  <c r="R34" i="1"/>
  <c r="S34" i="1"/>
  <c r="X33" i="1"/>
  <c r="X32" i="1"/>
  <c r="X30" i="1"/>
  <c r="X31" i="1"/>
  <c r="ES209" i="2"/>
  <c r="ES210" i="2" s="1" a="1"/>
  <c r="ES210" i="2" s="1"/>
  <c r="ES211" i="2" s="1" a="1"/>
  <c r="ES211" i="2" s="1"/>
  <c r="A143" i="2"/>
  <c r="A144" i="2"/>
  <c r="A145" i="2"/>
  <c r="A146" i="2"/>
  <c r="A147" i="2"/>
  <c r="A148" i="2"/>
  <c r="A149" i="2"/>
  <c r="A150" i="2"/>
  <c r="C223" i="2"/>
  <c r="D223" i="2"/>
  <c r="E223" i="2"/>
  <c r="F223" i="2"/>
  <c r="G223" i="2"/>
  <c r="H223" i="2"/>
  <c r="I223" i="2"/>
  <c r="J223" i="2"/>
  <c r="K223" i="2"/>
  <c r="L223" i="2"/>
  <c r="M223" i="2"/>
  <c r="N223" i="2"/>
  <c r="O223" i="2"/>
  <c r="P223" i="2"/>
  <c r="Q223" i="2"/>
  <c r="R223" i="2"/>
  <c r="S223" i="2"/>
  <c r="T223" i="2"/>
  <c r="U223" i="2"/>
  <c r="V223" i="2"/>
  <c r="W223" i="2"/>
  <c r="X223" i="2"/>
  <c r="Y223" i="2"/>
  <c r="Z223" i="2"/>
  <c r="AA223" i="2"/>
  <c r="AB223" i="2"/>
  <c r="AC223" i="2"/>
  <c r="AD223" i="2"/>
  <c r="AE223" i="2"/>
  <c r="AF223" i="2"/>
  <c r="AG223" i="2"/>
  <c r="AH223" i="2"/>
  <c r="AI223" i="2"/>
  <c r="AJ223" i="2"/>
  <c r="AK223" i="2"/>
  <c r="AL223" i="2"/>
  <c r="AM223" i="2"/>
  <c r="AN223" i="2"/>
  <c r="AO223" i="2"/>
  <c r="AP223" i="2"/>
  <c r="AQ223" i="2"/>
  <c r="AR223" i="2"/>
  <c r="AS223" i="2"/>
  <c r="AT223" i="2"/>
  <c r="AU223" i="2"/>
  <c r="AV223" i="2"/>
  <c r="AW223" i="2"/>
  <c r="AX223" i="2"/>
  <c r="AY223" i="2"/>
  <c r="AZ223" i="2"/>
  <c r="BA223" i="2"/>
  <c r="BB223" i="2"/>
  <c r="BC223" i="2"/>
  <c r="BD223" i="2"/>
  <c r="BE223" i="2"/>
  <c r="BF223" i="2"/>
  <c r="BG223" i="2"/>
  <c r="BH223" i="2"/>
  <c r="BI223" i="2"/>
  <c r="BJ223" i="2"/>
  <c r="BK223" i="2"/>
  <c r="BL223" i="2"/>
  <c r="BM223" i="2"/>
  <c r="BN223" i="2"/>
  <c r="BO223" i="2"/>
  <c r="BP223" i="2"/>
  <c r="BQ223" i="2"/>
  <c r="BR223" i="2"/>
  <c r="BS223" i="2"/>
  <c r="BT223" i="2"/>
  <c r="BU223" i="2"/>
  <c r="BV223" i="2"/>
  <c r="BW223" i="2"/>
  <c r="BX223" i="2"/>
  <c r="BY223" i="2"/>
  <c r="BZ223" i="2"/>
  <c r="CA223" i="2"/>
  <c r="CB223" i="2"/>
  <c r="CC223" i="2"/>
  <c r="CD223" i="2"/>
  <c r="CE223" i="2"/>
  <c r="CF223" i="2"/>
  <c r="CG223" i="2"/>
  <c r="CH223" i="2"/>
  <c r="CI223" i="2"/>
  <c r="CJ223" i="2"/>
  <c r="CK223" i="2"/>
  <c r="CL223" i="2"/>
  <c r="CM223" i="2"/>
  <c r="CN223" i="2"/>
  <c r="CO223" i="2"/>
  <c r="CP223" i="2"/>
  <c r="CQ223" i="2"/>
  <c r="CR223" i="2"/>
  <c r="CS223" i="2"/>
  <c r="CT223" i="2"/>
  <c r="CU223" i="2"/>
  <c r="CV223" i="2"/>
  <c r="CW223" i="2"/>
  <c r="CX223" i="2"/>
  <c r="CY223" i="2"/>
  <c r="CZ223" i="2"/>
  <c r="DA223" i="2"/>
  <c r="DB223" i="2"/>
  <c r="DC223" i="2"/>
  <c r="DD223" i="2"/>
  <c r="DE223" i="2"/>
  <c r="DF223" i="2"/>
  <c r="DG223" i="2"/>
  <c r="DH223" i="2"/>
  <c r="DI223" i="2"/>
  <c r="DJ223" i="2"/>
  <c r="DK223" i="2"/>
  <c r="DL223" i="2"/>
  <c r="DM223" i="2"/>
  <c r="DN223" i="2"/>
  <c r="DO223" i="2"/>
  <c r="DP223" i="2"/>
  <c r="DQ223" i="2"/>
  <c r="DR223" i="2"/>
  <c r="DS223" i="2"/>
  <c r="DT223" i="2"/>
  <c r="DU223" i="2"/>
  <c r="DV223" i="2"/>
  <c r="DW223" i="2"/>
  <c r="DX223" i="2"/>
  <c r="DY223" i="2"/>
  <c r="DZ223" i="2"/>
  <c r="EA223" i="2"/>
  <c r="EB223" i="2"/>
  <c r="EC223" i="2"/>
  <c r="ED223" i="2"/>
  <c r="EE223" i="2"/>
  <c r="EF223" i="2"/>
  <c r="EG223" i="2"/>
  <c r="EH223" i="2"/>
  <c r="EI223" i="2"/>
  <c r="EJ223" i="2"/>
  <c r="EK223" i="2"/>
  <c r="EL223" i="2"/>
  <c r="EM223" i="2"/>
  <c r="EN223" i="2"/>
  <c r="EO223" i="2"/>
  <c r="EP223" i="2"/>
  <c r="EQ223" i="2"/>
  <c r="ER223" i="2"/>
  <c r="ES223" i="2"/>
  <c r="ET223" i="2"/>
  <c r="EU223" i="2"/>
  <c r="EV223" i="2"/>
  <c r="EW223" i="2"/>
  <c r="EX223" i="2"/>
  <c r="EY223" i="2"/>
  <c r="EZ223" i="2"/>
  <c r="FA223" i="2"/>
  <c r="FB223" i="2"/>
  <c r="FC223" i="2"/>
  <c r="FD223" i="2"/>
  <c r="FE223" i="2"/>
  <c r="FF223" i="2"/>
  <c r="FG223" i="2"/>
  <c r="FH223" i="2"/>
  <c r="FI223" i="2"/>
  <c r="FJ223" i="2"/>
  <c r="FK223" i="2"/>
  <c r="FL223" i="2"/>
  <c r="FM223" i="2"/>
  <c r="FN223" i="2"/>
  <c r="FO223" i="2"/>
  <c r="FP223" i="2"/>
  <c r="FQ223" i="2"/>
  <c r="FR223" i="2"/>
  <c r="FS223" i="2"/>
  <c r="FT223" i="2"/>
  <c r="FU223" i="2"/>
  <c r="FV223" i="2"/>
  <c r="FW223" i="2"/>
  <c r="FX223" i="2"/>
  <c r="FY223" i="2"/>
  <c r="FZ223" i="2"/>
  <c r="GA223" i="2"/>
  <c r="GB223" i="2"/>
  <c r="GC223" i="2"/>
  <c r="GD223" i="2"/>
  <c r="GE223" i="2"/>
  <c r="GF223" i="2"/>
  <c r="GG223" i="2"/>
  <c r="GH223" i="2"/>
  <c r="GI223" i="2"/>
  <c r="GJ223" i="2"/>
  <c r="GK223" i="2"/>
  <c r="GL223" i="2"/>
  <c r="GM223" i="2"/>
  <c r="GN223" i="2"/>
  <c r="GO223" i="2"/>
  <c r="GP223" i="2"/>
  <c r="GQ223" i="2"/>
  <c r="GR223" i="2"/>
  <c r="GS223" i="2"/>
  <c r="GT223" i="2"/>
  <c r="GU223" i="2"/>
  <c r="GV223" i="2"/>
  <c r="B223" i="2"/>
  <c r="DW209" i="2"/>
  <c r="DX209" i="2"/>
  <c r="DY209" i="2"/>
  <c r="DY210" i="2" s="1" a="1"/>
  <c r="DY210" i="2" s="1"/>
  <c r="DY211" i="2" s="1" a="1"/>
  <c r="DY211" i="2" s="1"/>
  <c r="DZ209" i="2"/>
  <c r="EC209" i="2"/>
  <c r="EC210" i="2" s="1" a="1"/>
  <c r="EC210" i="2" s="1"/>
  <c r="EC211" i="2" s="1" a="1"/>
  <c r="EC211" i="2" s="1"/>
  <c r="EF209" i="2"/>
  <c r="EF210" i="2" s="1" a="1"/>
  <c r="EF210" i="2" s="1"/>
  <c r="EF211" i="2" s="1" a="1"/>
  <c r="EF211" i="2" s="1"/>
  <c r="EH209" i="2"/>
  <c r="EI209" i="2"/>
  <c r="DW210" i="2" a="1"/>
  <c r="DW210" i="2" s="1"/>
  <c r="DX210" i="2" a="1"/>
  <c r="DX210" i="2" s="1"/>
  <c r="DX211" i="2" s="1" a="1"/>
  <c r="DX211" i="2" s="1"/>
  <c r="EI210" i="2" a="1"/>
  <c r="EI210" i="2" s="1"/>
  <c r="EI211" i="2" s="1" a="1"/>
  <c r="EI211" i="2" s="1"/>
  <c r="DY212" i="2" a="1"/>
  <c r="DY212" i="2" s="1"/>
  <c r="DY213" i="2" s="1" a="1"/>
  <c r="DY213" i="2" s="1"/>
  <c r="EH212" i="2" a="1"/>
  <c r="EH212" i="2" s="1"/>
  <c r="EH213" i="2" a="1"/>
  <c r="EH213" i="2" s="1"/>
  <c r="DW214" i="2" a="1"/>
  <c r="DW214" i="2" s="1"/>
  <c r="DY214" i="2" a="1"/>
  <c r="DY214" i="2" s="1"/>
  <c r="EH214" i="2" a="1"/>
  <c r="EH214" i="2" s="1"/>
  <c r="DW215" i="2" a="1"/>
  <c r="DW215" i="2" s="1"/>
  <c r="DY215" i="2" a="1"/>
  <c r="DY215" i="2" s="1"/>
  <c r="EH215" i="2" a="1"/>
  <c r="EH215" i="2" s="1"/>
  <c r="DW216" i="2" a="1"/>
  <c r="DW216" i="2" s="1"/>
  <c r="DX216" i="2" a="1"/>
  <c r="DX216" i="2" s="1"/>
  <c r="DY216" i="2" a="1"/>
  <c r="DY216" i="2" s="1"/>
  <c r="EH216" i="2" a="1"/>
  <c r="EH216" i="2" s="1"/>
  <c r="DW217" i="2" a="1"/>
  <c r="DW217" i="2" s="1"/>
  <c r="DX217" i="2" a="1"/>
  <c r="DX217" i="2" s="1"/>
  <c r="DY217" i="2" a="1"/>
  <c r="DY217" i="2" s="1"/>
  <c r="EH217" i="2" a="1"/>
  <c r="EH217" i="2" s="1"/>
  <c r="DW218" i="2" a="1"/>
  <c r="DW218" i="2" s="1"/>
  <c r="DX218" i="2" a="1"/>
  <c r="DX218" i="2" s="1"/>
  <c r="DY218" i="2" a="1"/>
  <c r="DY218" i="2" s="1"/>
  <c r="DZ218" i="2" a="1"/>
  <c r="DZ218" i="2" s="1"/>
  <c r="EH218" i="2" a="1"/>
  <c r="EH218" i="2" s="1"/>
  <c r="DW219" i="2" a="1"/>
  <c r="DW219" i="2" s="1"/>
  <c r="DX219" i="2" a="1"/>
  <c r="DX219" i="2" s="1"/>
  <c r="DY219" i="2" a="1"/>
  <c r="DY219" i="2" s="1"/>
  <c r="DZ219" i="2" a="1"/>
  <c r="DZ219" i="2" s="1"/>
  <c r="EH219" i="2" a="1"/>
  <c r="EH219" i="2" s="1"/>
  <c r="DV209" i="2"/>
  <c r="DV210" i="2" s="1" a="1"/>
  <c r="DV210" i="2" s="1"/>
  <c r="EJ209" i="2"/>
  <c r="EJ210" i="2" s="1" a="1"/>
  <c r="EJ210" i="2" s="1"/>
  <c r="EK209" i="2"/>
  <c r="EK210" i="2" s="1" a="1"/>
  <c r="EK210" i="2" s="1"/>
  <c r="EL209" i="2"/>
  <c r="EL210" i="2" s="1" a="1"/>
  <c r="EL210" i="2" s="1"/>
  <c r="EL211" i="2" s="1" a="1"/>
  <c r="EL211" i="2" s="1"/>
  <c r="EL212" i="2" s="1" a="1"/>
  <c r="EL212" i="2" s="1"/>
  <c r="EM209" i="2"/>
  <c r="EM210" i="2" s="1" a="1"/>
  <c r="EM210" i="2" s="1"/>
  <c r="EM211" i="2" s="1" a="1"/>
  <c r="EM211" i="2" s="1"/>
  <c r="EM212" i="2" s="1" a="1"/>
  <c r="EM212" i="2" s="1"/>
  <c r="EM213" i="2" s="1" a="1"/>
  <c r="EM213" i="2" s="1"/>
  <c r="EN209" i="2"/>
  <c r="EN210" i="2" s="1" a="1"/>
  <c r="EN210" i="2" s="1"/>
  <c r="EO209" i="2"/>
  <c r="EO210" i="2" s="1" a="1"/>
  <c r="EO210" i="2" s="1"/>
  <c r="EP209" i="2"/>
  <c r="EP210" i="2" s="1" a="1"/>
  <c r="EP210" i="2" s="1"/>
  <c r="EP211" i="2" s="1" a="1"/>
  <c r="EP211" i="2" s="1"/>
  <c r="EQ209" i="2"/>
  <c r="EQ210" i="2" s="1" a="1"/>
  <c r="EQ210" i="2" s="1"/>
  <c r="EQ211" i="2" s="1" a="1"/>
  <c r="EQ211" i="2" s="1"/>
  <c r="ER209" i="2"/>
  <c r="ER210" i="2" s="1" a="1"/>
  <c r="ER210" i="2" s="1"/>
  <c r="ER211" i="2" s="1" a="1"/>
  <c r="ER211" i="2" s="1"/>
  <c r="EP212" i="2" a="1"/>
  <c r="EP212" i="2" s="1"/>
  <c r="EP213" i="2" a="1"/>
  <c r="EP213" i="2" s="1"/>
  <c r="EM214" i="2" a="1"/>
  <c r="EM214" i="2" s="1"/>
  <c r="EP214" i="2" a="1"/>
  <c r="EP214" i="2" s="1"/>
  <c r="EM215" i="2" a="1"/>
  <c r="EM215" i="2" s="1"/>
  <c r="EP215" i="2" a="1"/>
  <c r="EP215" i="2" s="1"/>
  <c r="EJ216" i="2" a="1"/>
  <c r="EJ216" i="2" s="1"/>
  <c r="EK216" i="2" a="1"/>
  <c r="EK216" i="2" s="1"/>
  <c r="EL216" i="2" a="1"/>
  <c r="EL216" i="2" s="1"/>
  <c r="EM216" i="2" a="1"/>
  <c r="EM216" i="2" s="1"/>
  <c r="EN216" i="2" a="1"/>
  <c r="EN216" i="2" s="1"/>
  <c r="EP216" i="2" a="1"/>
  <c r="EP216" i="2" s="1"/>
  <c r="ER216" i="2" a="1"/>
  <c r="ER216" i="2" s="1"/>
  <c r="EJ217" i="2" a="1"/>
  <c r="EJ217" i="2" s="1"/>
  <c r="EK217" i="2" a="1"/>
  <c r="EK217" i="2" s="1"/>
  <c r="EL217" i="2" a="1"/>
  <c r="EL217" i="2" s="1"/>
  <c r="EM217" i="2" a="1"/>
  <c r="EM217" i="2" s="1"/>
  <c r="EN217" i="2" a="1"/>
  <c r="EN217" i="2" s="1"/>
  <c r="EP217" i="2" a="1"/>
  <c r="EP217" i="2" s="1"/>
  <c r="ER217" i="2" a="1"/>
  <c r="ER217" i="2" s="1"/>
  <c r="EJ218" i="2" a="1"/>
  <c r="EJ218" i="2" s="1"/>
  <c r="EK218" i="2" a="1"/>
  <c r="EK218" i="2" s="1"/>
  <c r="EL218" i="2" a="1"/>
  <c r="EL218" i="2" s="1"/>
  <c r="EM218" i="2" a="1"/>
  <c r="EM218" i="2" s="1"/>
  <c r="EN218" i="2" a="1"/>
  <c r="EN218" i="2" s="1"/>
  <c r="EO218" i="2" a="1"/>
  <c r="EO218" i="2" s="1"/>
  <c r="EP218" i="2" a="1"/>
  <c r="EP218" i="2" s="1"/>
  <c r="EQ218" i="2" a="1"/>
  <c r="EQ218" i="2" s="1"/>
  <c r="ER218" i="2" a="1"/>
  <c r="ER218" i="2" s="1"/>
  <c r="EJ219" i="2" a="1"/>
  <c r="EJ219" i="2" s="1"/>
  <c r="EK219" i="2" a="1"/>
  <c r="EK219" i="2" s="1"/>
  <c r="EL219" i="2" a="1"/>
  <c r="EL219" i="2" s="1"/>
  <c r="EM219" i="2" a="1"/>
  <c r="EM219" i="2" s="1"/>
  <c r="EN219" i="2" a="1"/>
  <c r="EN219" i="2" s="1"/>
  <c r="EO219" i="2" a="1"/>
  <c r="EO219" i="2" s="1"/>
  <c r="EP219" i="2" a="1"/>
  <c r="EP219" i="2" s="1"/>
  <c r="EQ219" i="2" a="1"/>
  <c r="EQ219" i="2" s="1"/>
  <c r="ER219" i="2" a="1"/>
  <c r="ER219" i="2" s="1"/>
  <c r="ET209" i="2"/>
  <c r="ET210" i="2" s="1" a="1"/>
  <c r="ET210" i="2" s="1"/>
  <c r="EU209" i="2"/>
  <c r="EU210" i="2" s="1" a="1"/>
  <c r="EU210" i="2" s="1"/>
  <c r="EU211" i="2" s="1" a="1"/>
  <c r="EU211" i="2" s="1"/>
  <c r="EV209" i="2"/>
  <c r="EV210" i="2" s="1" a="1"/>
  <c r="EV210" i="2" s="1"/>
  <c r="EV211" i="2" s="1" a="1"/>
  <c r="EV211" i="2" s="1"/>
  <c r="EW209" i="2"/>
  <c r="EX209" i="2"/>
  <c r="EX210" i="2" s="1" a="1"/>
  <c r="EX210" i="2" s="1"/>
  <c r="EX211" i="2" s="1" a="1"/>
  <c r="EX211" i="2" s="1"/>
  <c r="EY209" i="2"/>
  <c r="EY210" i="2" s="1" a="1"/>
  <c r="EY210" i="2" s="1"/>
  <c r="EY211" i="2" s="1" a="1"/>
  <c r="EY211" i="2" s="1"/>
  <c r="EZ209" i="2"/>
  <c r="EZ210" i="2" s="1" a="1"/>
  <c r="EZ210" i="2" s="1"/>
  <c r="EZ211" i="2" s="1" a="1"/>
  <c r="EZ211" i="2" s="1"/>
  <c r="EW210" i="2" a="1"/>
  <c r="EW210" i="2" s="1"/>
  <c r="EW211" i="2" s="1" a="1"/>
  <c r="EW211" i="2" s="1"/>
  <c r="ET212" i="2" a="1"/>
  <c r="ET212" i="2" s="1"/>
  <c r="EU212" i="2" a="1"/>
  <c r="EU212" i="2" s="1"/>
  <c r="EV212" i="2" a="1"/>
  <c r="EV212" i="2" s="1"/>
  <c r="EW212" i="2" a="1"/>
  <c r="EW212" i="2" s="1"/>
  <c r="EX212" i="2" a="1"/>
  <c r="EX212" i="2" s="1"/>
  <c r="EY212" i="2" a="1"/>
  <c r="EY212" i="2" s="1"/>
  <c r="EZ212" i="2" a="1"/>
  <c r="EZ212" i="2" s="1"/>
  <c r="ET213" i="2" a="1"/>
  <c r="ET213" i="2" s="1"/>
  <c r="EU213" i="2" a="1"/>
  <c r="EU213" i="2" s="1"/>
  <c r="EV213" i="2" a="1"/>
  <c r="EV213" i="2" s="1"/>
  <c r="EW213" i="2" a="1"/>
  <c r="EW213" i="2" s="1"/>
  <c r="EX213" i="2" a="1"/>
  <c r="EX213" i="2" s="1"/>
  <c r="EY213" i="2" a="1"/>
  <c r="EY213" i="2" s="1"/>
  <c r="EZ213" i="2" a="1"/>
  <c r="EZ213" i="2" s="1"/>
  <c r="ET214" i="2" a="1"/>
  <c r="ET214" i="2" s="1"/>
  <c r="EU214" i="2" a="1"/>
  <c r="EU214" i="2" s="1"/>
  <c r="EV214" i="2" a="1"/>
  <c r="EV214" i="2" s="1"/>
  <c r="EW214" i="2" a="1"/>
  <c r="EW214" i="2" s="1"/>
  <c r="EX214" i="2" a="1"/>
  <c r="EX214" i="2" s="1"/>
  <c r="EY214" i="2" a="1"/>
  <c r="EY214" i="2" s="1"/>
  <c r="EZ214" i="2" a="1"/>
  <c r="EZ214" i="2" s="1"/>
  <c r="ET215" i="2" a="1"/>
  <c r="ET215" i="2" s="1"/>
  <c r="EU215" i="2" a="1"/>
  <c r="EU215" i="2" s="1"/>
  <c r="EV215" i="2" a="1"/>
  <c r="EV215" i="2" s="1"/>
  <c r="EW215" i="2" a="1"/>
  <c r="EW215" i="2" s="1"/>
  <c r="EX215" i="2" a="1"/>
  <c r="EX215" i="2" s="1"/>
  <c r="EY215" i="2" a="1"/>
  <c r="EY215" i="2" s="1"/>
  <c r="EZ215" i="2" a="1"/>
  <c r="EZ215" i="2" s="1"/>
  <c r="ES216" i="2" a="1"/>
  <c r="ES216" i="2" s="1"/>
  <c r="ET216" i="2" a="1"/>
  <c r="ET216" i="2" s="1"/>
  <c r="EU216" i="2" a="1"/>
  <c r="EU216" i="2" s="1"/>
  <c r="EV216" i="2" a="1"/>
  <c r="EV216" i="2" s="1"/>
  <c r="EW216" i="2" a="1"/>
  <c r="EW216" i="2" s="1"/>
  <c r="EX216" i="2" a="1"/>
  <c r="EX216" i="2" s="1"/>
  <c r="EY216" i="2" a="1"/>
  <c r="EY216" i="2" s="1"/>
  <c r="EZ216" i="2" a="1"/>
  <c r="EZ216" i="2" s="1"/>
  <c r="ES217" i="2" a="1"/>
  <c r="ES217" i="2" s="1"/>
  <c r="ET217" i="2" a="1"/>
  <c r="ET217" i="2" s="1"/>
  <c r="EU217" i="2" a="1"/>
  <c r="EU217" i="2" s="1"/>
  <c r="EV217" i="2" a="1"/>
  <c r="EV217" i="2" s="1"/>
  <c r="EW217" i="2" a="1"/>
  <c r="EW217" i="2" s="1"/>
  <c r="EX217" i="2" a="1"/>
  <c r="EX217" i="2" s="1"/>
  <c r="EY217" i="2" a="1"/>
  <c r="EY217" i="2" s="1"/>
  <c r="EZ217" i="2" a="1"/>
  <c r="EZ217" i="2" s="1"/>
  <c r="ES218" i="2" a="1"/>
  <c r="ES218" i="2" s="1"/>
  <c r="ET218" i="2" a="1"/>
  <c r="ET218" i="2" s="1"/>
  <c r="EU218" i="2" a="1"/>
  <c r="EU218" i="2" s="1"/>
  <c r="EV218" i="2" a="1"/>
  <c r="EV218" i="2" s="1"/>
  <c r="EW218" i="2" a="1"/>
  <c r="EW218" i="2" s="1"/>
  <c r="EX218" i="2" a="1"/>
  <c r="EX218" i="2" s="1"/>
  <c r="EY218" i="2" a="1"/>
  <c r="EY218" i="2" s="1"/>
  <c r="EZ218" i="2" a="1"/>
  <c r="EZ218" i="2" s="1"/>
  <c r="ES219" i="2" a="1"/>
  <c r="ES219" i="2" s="1"/>
  <c r="ET219" i="2" a="1"/>
  <c r="ET219" i="2" s="1"/>
  <c r="EU219" i="2" a="1"/>
  <c r="EU219" i="2" s="1"/>
  <c r="EV219" i="2" a="1"/>
  <c r="EV219" i="2" s="1"/>
  <c r="EW219" i="2" a="1"/>
  <c r="EW219" i="2" s="1"/>
  <c r="EX219" i="2" a="1"/>
  <c r="EX219" i="2" s="1"/>
  <c r="EY219" i="2" a="1"/>
  <c r="EY219" i="2" s="1"/>
  <c r="EZ219" i="2" a="1"/>
  <c r="EZ219" i="2" s="1"/>
  <c r="DJ209" i="2"/>
  <c r="DK209" i="2"/>
  <c r="DL209" i="2"/>
  <c r="DM209" i="2"/>
  <c r="DN209" i="2"/>
  <c r="DN210" i="2" s="1" a="1"/>
  <c r="DN210" i="2" s="1"/>
  <c r="DO209" i="2"/>
  <c r="DO210" i="2" s="1" a="1"/>
  <c r="DO210" i="2" s="1"/>
  <c r="DO211" i="2" s="1" a="1"/>
  <c r="DO211" i="2" s="1"/>
  <c r="DP209" i="2"/>
  <c r="DP210" i="2" s="1" a="1"/>
  <c r="DP210" i="2" s="1"/>
  <c r="DQ209" i="2"/>
  <c r="DR209" i="2"/>
  <c r="DR210" i="2" s="1" a="1"/>
  <c r="DR210" i="2" s="1"/>
  <c r="DS209" i="2"/>
  <c r="DS210" i="2" s="1" a="1"/>
  <c r="DS210" i="2" s="1"/>
  <c r="DT209" i="2"/>
  <c r="DT210" i="2" s="1" a="1"/>
  <c r="DT210" i="2" s="1"/>
  <c r="DT211" i="2" s="1" a="1"/>
  <c r="DT211" i="2" s="1"/>
  <c r="DU209" i="2"/>
  <c r="DJ210" i="2" a="1"/>
  <c r="DJ210" i="2" s="1"/>
  <c r="DK210" i="2" a="1"/>
  <c r="DK210" i="2" s="1"/>
  <c r="DL210" i="2" a="1"/>
  <c r="DL210" i="2" s="1"/>
  <c r="DU214" i="2" a="1"/>
  <c r="DU214" i="2" s="1"/>
  <c r="DU215" i="2" a="1"/>
  <c r="DU215" i="2" s="1"/>
  <c r="DJ216" i="2" a="1"/>
  <c r="DJ216" i="2" s="1"/>
  <c r="DK216" i="2" a="1"/>
  <c r="DK216" i="2" s="1"/>
  <c r="DL216" i="2" a="1"/>
  <c r="DL216" i="2" s="1"/>
  <c r="DM216" i="2" a="1"/>
  <c r="DM216" i="2" s="1"/>
  <c r="DN216" i="2" a="1"/>
  <c r="DN216" i="2" s="1"/>
  <c r="DO216" i="2" a="1"/>
  <c r="DO216" i="2" s="1"/>
  <c r="DP216" i="2" a="1"/>
  <c r="DP216" i="2" s="1"/>
  <c r="DQ216" i="2" a="1"/>
  <c r="DQ216" i="2" s="1"/>
  <c r="DR216" i="2" a="1"/>
  <c r="DR216" i="2" s="1"/>
  <c r="DS216" i="2" a="1"/>
  <c r="DS216" i="2" s="1"/>
  <c r="DU216" i="2" a="1"/>
  <c r="DU216" i="2" s="1"/>
  <c r="DJ217" i="2" a="1"/>
  <c r="DJ217" i="2" s="1"/>
  <c r="DK217" i="2" a="1"/>
  <c r="DK217" i="2" s="1"/>
  <c r="DL217" i="2" a="1"/>
  <c r="DL217" i="2" s="1"/>
  <c r="DM217" i="2" a="1"/>
  <c r="DM217" i="2" s="1"/>
  <c r="DN217" i="2" a="1"/>
  <c r="DN217" i="2" s="1"/>
  <c r="DO217" i="2" a="1"/>
  <c r="DO217" i="2" s="1"/>
  <c r="DP217" i="2" a="1"/>
  <c r="DP217" i="2" s="1"/>
  <c r="DQ217" i="2" a="1"/>
  <c r="DQ217" i="2" s="1"/>
  <c r="DR217" i="2" a="1"/>
  <c r="DR217" i="2" s="1"/>
  <c r="DS217" i="2" a="1"/>
  <c r="DS217" i="2" s="1"/>
  <c r="DU217" i="2" a="1"/>
  <c r="DU217" i="2" s="1"/>
  <c r="DJ218" i="2" a="1"/>
  <c r="DJ218" i="2" s="1"/>
  <c r="DK218" i="2" a="1"/>
  <c r="DK218" i="2" s="1"/>
  <c r="DL218" i="2" a="1"/>
  <c r="DL218" i="2" s="1"/>
  <c r="DM218" i="2" a="1"/>
  <c r="DM218" i="2" s="1"/>
  <c r="DN218" i="2" a="1"/>
  <c r="DN218" i="2" s="1"/>
  <c r="DO218" i="2" a="1"/>
  <c r="DO218" i="2" s="1"/>
  <c r="DP218" i="2" a="1"/>
  <c r="DP218" i="2" s="1"/>
  <c r="DQ218" i="2" a="1"/>
  <c r="DQ218" i="2" s="1"/>
  <c r="DR218" i="2" a="1"/>
  <c r="DR218" i="2" s="1"/>
  <c r="DS218" i="2" a="1"/>
  <c r="DS218" i="2" s="1"/>
  <c r="DT218" i="2" a="1"/>
  <c r="DT218" i="2" s="1"/>
  <c r="DU218" i="2" a="1"/>
  <c r="DU218" i="2" s="1"/>
  <c r="DJ219" i="2" a="1"/>
  <c r="DJ219" i="2" s="1"/>
  <c r="DK219" i="2" a="1"/>
  <c r="DK219" i="2" s="1"/>
  <c r="DL219" i="2" a="1"/>
  <c r="DL219" i="2" s="1"/>
  <c r="DM219" i="2" a="1"/>
  <c r="DM219" i="2" s="1"/>
  <c r="DN219" i="2" a="1"/>
  <c r="DN219" i="2" s="1"/>
  <c r="DO219" i="2" a="1"/>
  <c r="DO219" i="2" s="1"/>
  <c r="DP219" i="2" a="1"/>
  <c r="DP219" i="2" s="1"/>
  <c r="DQ219" i="2" a="1"/>
  <c r="DQ219" i="2" s="1"/>
  <c r="DR219" i="2" a="1"/>
  <c r="DR219" i="2" s="1"/>
  <c r="DS219" i="2" a="1"/>
  <c r="DS219" i="2" s="1"/>
  <c r="DT219" i="2" a="1"/>
  <c r="DT219" i="2" s="1"/>
  <c r="DU219" i="2" a="1"/>
  <c r="DU219" i="2" s="1"/>
  <c r="DD209" i="2"/>
  <c r="DD210" i="2" s="1" a="1"/>
  <c r="DD210" i="2" s="1"/>
  <c r="DE209" i="2"/>
  <c r="DE210" i="2" s="1" a="1"/>
  <c r="DE210" i="2" s="1"/>
  <c r="DF209" i="2"/>
  <c r="DF210" i="2" s="1" a="1"/>
  <c r="DF210" i="2" s="1"/>
  <c r="DG209" i="2"/>
  <c r="DG210" i="2" s="1" a="1"/>
  <c r="DG210" i="2" s="1"/>
  <c r="DH209" i="2"/>
  <c r="DH210" i="2" s="1" a="1"/>
  <c r="DH210" i="2" s="1"/>
  <c r="DD216" i="2" a="1"/>
  <c r="DD216" i="2" s="1"/>
  <c r="DE216" i="2" a="1"/>
  <c r="DE216" i="2" s="1"/>
  <c r="DF216" i="2" a="1"/>
  <c r="DF216" i="2" s="1"/>
  <c r="DG216" i="2" a="1"/>
  <c r="DG216" i="2" s="1"/>
  <c r="DH216" i="2" a="1"/>
  <c r="DH216" i="2" s="1"/>
  <c r="DD217" i="2" a="1"/>
  <c r="DD217" i="2" s="1"/>
  <c r="DE217" i="2" a="1"/>
  <c r="DE217" i="2" s="1"/>
  <c r="DF217" i="2" a="1"/>
  <c r="DF217" i="2" s="1"/>
  <c r="DG217" i="2" a="1"/>
  <c r="DG217" i="2" s="1"/>
  <c r="DH217" i="2" a="1"/>
  <c r="DH217" i="2" s="1"/>
  <c r="DD218" i="2" a="1"/>
  <c r="DD218" i="2" s="1"/>
  <c r="DE218" i="2" a="1"/>
  <c r="DE218" i="2" s="1"/>
  <c r="DF218" i="2" a="1"/>
  <c r="DF218" i="2" s="1"/>
  <c r="DG218" i="2" a="1"/>
  <c r="DG218" i="2" s="1"/>
  <c r="DH218" i="2" a="1"/>
  <c r="DH218" i="2" s="1"/>
  <c r="DD219" i="2" a="1"/>
  <c r="DD219" i="2" s="1"/>
  <c r="DE219" i="2" a="1"/>
  <c r="DE219" i="2" s="1"/>
  <c r="DF219" i="2" a="1"/>
  <c r="DF219" i="2" s="1"/>
  <c r="DG219" i="2" a="1"/>
  <c r="DG219" i="2" s="1"/>
  <c r="DH219" i="2" a="1"/>
  <c r="DH219" i="2" s="1"/>
  <c r="U209" i="2"/>
  <c r="V209" i="2"/>
  <c r="W209" i="2"/>
  <c r="X209" i="2"/>
  <c r="Y209" i="2"/>
  <c r="Y210" i="2" s="1" a="1"/>
  <c r="Y210" i="2" s="1"/>
  <c r="Y211" i="2" s="1" a="1"/>
  <c r="Y211" i="2" s="1"/>
  <c r="Z209" i="2"/>
  <c r="Z210" i="2" s="1" a="1"/>
  <c r="Z210" i="2" s="1"/>
  <c r="Z211" i="2" s="1" a="1"/>
  <c r="Z211" i="2" s="1"/>
  <c r="Z212" i="2" s="1" a="1"/>
  <c r="Z212" i="2" s="1"/>
  <c r="AA209" i="2"/>
  <c r="AA210" i="2" s="1" a="1"/>
  <c r="AA210" i="2" s="1"/>
  <c r="AB209" i="2"/>
  <c r="AC209" i="2"/>
  <c r="AC210" i="2" s="1" a="1"/>
  <c r="AC210" i="2" s="1"/>
  <c r="AD209" i="2"/>
  <c r="AD210" i="2" s="1" a="1"/>
  <c r="AD210" i="2" s="1"/>
  <c r="AD211" i="2" s="1" a="1"/>
  <c r="AD211" i="2" s="1"/>
  <c r="AE209" i="2"/>
  <c r="AE210" i="2" s="1" a="1"/>
  <c r="AE210" i="2" s="1"/>
  <c r="AF209" i="2"/>
  <c r="AG209" i="2"/>
  <c r="AG210" i="2" s="1" a="1"/>
  <c r="AG210" i="2" s="1"/>
  <c r="AH209" i="2"/>
  <c r="AH210" i="2" s="1" a="1"/>
  <c r="AH210" i="2" s="1"/>
  <c r="AI209" i="2"/>
  <c r="AI210" i="2" s="1" a="1"/>
  <c r="AI210" i="2" s="1"/>
  <c r="AI211" i="2" s="1" a="1"/>
  <c r="AI211" i="2" s="1"/>
  <c r="AJ209" i="2"/>
  <c r="AK209" i="2"/>
  <c r="AK210" i="2" s="1" a="1"/>
  <c r="AK210" i="2" s="1"/>
  <c r="AK211" i="2" s="1" a="1"/>
  <c r="AK211" i="2" s="1"/>
  <c r="AK212" i="2" s="1" a="1"/>
  <c r="AK212" i="2" s="1"/>
  <c r="AL209" i="2"/>
  <c r="AL210" i="2" s="1" a="1"/>
  <c r="AL210" i="2" s="1"/>
  <c r="AL211" i="2" s="1" a="1"/>
  <c r="AL211" i="2" s="1"/>
  <c r="AM209" i="2"/>
  <c r="AM210" i="2" s="1" a="1"/>
  <c r="AM210" i="2" s="1"/>
  <c r="AM211" i="2" s="1" a="1"/>
  <c r="AM211" i="2" s="1"/>
  <c r="AN209" i="2"/>
  <c r="AO209" i="2"/>
  <c r="AO210" i="2" s="1" a="1"/>
  <c r="AO210" i="2" s="1"/>
  <c r="AP209" i="2"/>
  <c r="AP210" i="2" s="1" a="1"/>
  <c r="AP210" i="2" s="1"/>
  <c r="AQ209" i="2"/>
  <c r="AQ210" i="2" s="1" a="1"/>
  <c r="AQ210" i="2" s="1"/>
  <c r="AQ211" i="2" s="1" a="1"/>
  <c r="AQ211" i="2" s="1"/>
  <c r="AR209" i="2"/>
  <c r="AS209" i="2"/>
  <c r="AS210" i="2" s="1" a="1"/>
  <c r="AS210" i="2" s="1"/>
  <c r="AS211" i="2" s="1" a="1"/>
  <c r="AS211" i="2" s="1"/>
  <c r="AT209" i="2"/>
  <c r="AT210" i="2" s="1" a="1"/>
  <c r="AT210" i="2" s="1"/>
  <c r="AT211" i="2" s="1" a="1"/>
  <c r="AT211" i="2" s="1"/>
  <c r="AU209" i="2"/>
  <c r="AU210" i="2" s="1" a="1"/>
  <c r="AU210" i="2" s="1"/>
  <c r="AU211" i="2" s="1" a="1"/>
  <c r="AU211" i="2" s="1"/>
  <c r="AU212" i="2" s="1" a="1"/>
  <c r="AU212" i="2" s="1"/>
  <c r="AU213" i="2" s="1" a="1"/>
  <c r="AU213" i="2" s="1"/>
  <c r="AV209" i="2"/>
  <c r="AW209" i="2"/>
  <c r="AW210" i="2" s="1" a="1"/>
  <c r="AW210" i="2" s="1"/>
  <c r="AW211" i="2" s="1" a="1"/>
  <c r="AW211" i="2" s="1"/>
  <c r="AX209" i="2"/>
  <c r="AX210" i="2" s="1" a="1"/>
  <c r="AX210" i="2" s="1"/>
  <c r="AY209" i="2"/>
  <c r="AY210" i="2" s="1" a="1"/>
  <c r="AY210" i="2" s="1"/>
  <c r="AY211" i="2" s="1" a="1"/>
  <c r="AY211" i="2" s="1"/>
  <c r="AZ209" i="2"/>
  <c r="BA209" i="2"/>
  <c r="BB209" i="2"/>
  <c r="BB210" i="2" s="1" a="1"/>
  <c r="BB210" i="2" s="1"/>
  <c r="BB211" i="2" s="1" a="1"/>
  <c r="BB211" i="2" s="1"/>
  <c r="BC209" i="2"/>
  <c r="BC210" i="2" s="1" a="1"/>
  <c r="BC210" i="2" s="1"/>
  <c r="BC211" i="2" s="1" a="1"/>
  <c r="BC211" i="2" s="1"/>
  <c r="BD209" i="2"/>
  <c r="BE209" i="2"/>
  <c r="BE210" i="2" s="1" a="1"/>
  <c r="BE210" i="2" s="1"/>
  <c r="BF209" i="2"/>
  <c r="BF210" i="2" s="1" a="1"/>
  <c r="BF210" i="2" s="1"/>
  <c r="BG209" i="2"/>
  <c r="BG210" i="2" s="1" a="1"/>
  <c r="BG210" i="2" s="1"/>
  <c r="BG211" i="2" s="1" a="1"/>
  <c r="BG211" i="2" s="1"/>
  <c r="BH209" i="2"/>
  <c r="BI209" i="2"/>
  <c r="BI210" i="2" s="1" a="1"/>
  <c r="BI210" i="2" s="1"/>
  <c r="BJ209" i="2"/>
  <c r="BJ210" i="2" s="1" a="1"/>
  <c r="BJ210" i="2" s="1"/>
  <c r="BJ211" i="2" s="1" a="1"/>
  <c r="BJ211" i="2" s="1"/>
  <c r="BK209" i="2"/>
  <c r="BK210" i="2" s="1" a="1"/>
  <c r="BK210" i="2" s="1"/>
  <c r="BK211" i="2" s="1" a="1"/>
  <c r="BK211" i="2" s="1"/>
  <c r="BL209" i="2"/>
  <c r="BM209" i="2"/>
  <c r="BM210" i="2" s="1" a="1"/>
  <c r="BM210" i="2" s="1"/>
  <c r="BN209" i="2"/>
  <c r="BN210" i="2" s="1" a="1"/>
  <c r="BN210" i="2" s="1"/>
  <c r="BN211" i="2" s="1" a="1"/>
  <c r="BN211" i="2" s="1"/>
  <c r="BO209" i="2"/>
  <c r="BO210" i="2" s="1" a="1"/>
  <c r="BO210" i="2" s="1"/>
  <c r="BO211" i="2" s="1" a="1"/>
  <c r="BO211" i="2" s="1"/>
  <c r="BP209" i="2"/>
  <c r="BQ209" i="2"/>
  <c r="BQ210" i="2" s="1" a="1"/>
  <c r="BQ210" i="2" s="1"/>
  <c r="BR209" i="2"/>
  <c r="BR210" i="2" s="1" a="1"/>
  <c r="BR210" i="2" s="1"/>
  <c r="BS209" i="2"/>
  <c r="BS210" i="2" s="1" a="1"/>
  <c r="BS210" i="2" s="1"/>
  <c r="BT209" i="2"/>
  <c r="BU209" i="2"/>
  <c r="BU210" i="2" s="1" a="1"/>
  <c r="BU210" i="2" s="1"/>
  <c r="BV209" i="2"/>
  <c r="BV210" i="2" s="1" a="1"/>
  <c r="BV210" i="2" s="1"/>
  <c r="BW209" i="2"/>
  <c r="BW210" i="2" s="1" a="1"/>
  <c r="BW210" i="2" s="1"/>
  <c r="BX209" i="2"/>
  <c r="BY209" i="2"/>
  <c r="BY210" i="2" s="1" a="1"/>
  <c r="BY210" i="2" s="1"/>
  <c r="BZ209" i="2"/>
  <c r="BZ210" i="2" s="1" a="1"/>
  <c r="BZ210" i="2" s="1"/>
  <c r="BZ211" i="2" s="1" a="1"/>
  <c r="BZ211" i="2" s="1"/>
  <c r="BZ212" i="2" s="1" a="1"/>
  <c r="BZ212" i="2" s="1"/>
  <c r="CA209" i="2"/>
  <c r="CA210" i="2" s="1" a="1"/>
  <c r="CA210" i="2" s="1"/>
  <c r="CA211" i="2" s="1" a="1"/>
  <c r="CA211" i="2" s="1"/>
  <c r="CB209" i="2"/>
  <c r="CC209" i="2"/>
  <c r="CC210" i="2" s="1" a="1"/>
  <c r="CC210" i="2" s="1"/>
  <c r="CD209" i="2"/>
  <c r="CD210" i="2" s="1" a="1"/>
  <c r="CD210" i="2" s="1"/>
  <c r="CD211" i="2" s="1" a="1"/>
  <c r="CD211" i="2" s="1"/>
  <c r="CE209" i="2"/>
  <c r="CE210" i="2" s="1" a="1"/>
  <c r="CE210" i="2" s="1"/>
  <c r="CE211" i="2" s="1" a="1"/>
  <c r="CE211" i="2" s="1"/>
  <c r="CE212" i="2" s="1" a="1"/>
  <c r="CE212" i="2" s="1"/>
  <c r="CF209" i="2"/>
  <c r="CG209" i="2"/>
  <c r="CG210" i="2" s="1" a="1"/>
  <c r="CG210" i="2" s="1"/>
  <c r="CG211" i="2" s="1" a="1"/>
  <c r="CG211" i="2" s="1"/>
  <c r="CH209" i="2"/>
  <c r="CH210" i="2" s="1" a="1"/>
  <c r="CH210" i="2" s="1"/>
  <c r="CH211" i="2" s="1" a="1"/>
  <c r="CH211" i="2" s="1"/>
  <c r="CH212" i="2" s="1" a="1"/>
  <c r="CH212" i="2" s="1"/>
  <c r="CH213" i="2" s="1" a="1"/>
  <c r="CH213" i="2" s="1"/>
  <c r="CI209" i="2"/>
  <c r="CI210" i="2" s="1" a="1"/>
  <c r="CI210" i="2" s="1"/>
  <c r="CJ209" i="2"/>
  <c r="CK209" i="2"/>
  <c r="CK210" i="2" s="1" a="1"/>
  <c r="CK210" i="2" s="1"/>
  <c r="CK211" i="2" s="1" a="1"/>
  <c r="CK211" i="2" s="1"/>
  <c r="CL209" i="2"/>
  <c r="CL210" i="2" s="1" a="1"/>
  <c r="CL210" i="2" s="1"/>
  <c r="CM209" i="2"/>
  <c r="CM210" i="2" s="1" a="1"/>
  <c r="CM210" i="2" s="1"/>
  <c r="CM211" i="2" s="1" a="1"/>
  <c r="CM211" i="2" s="1"/>
  <c r="CN209" i="2"/>
  <c r="CO209" i="2"/>
  <c r="CO210" i="2" s="1" a="1"/>
  <c r="CO210" i="2" s="1"/>
  <c r="CO211" i="2" s="1" a="1"/>
  <c r="CO211" i="2" s="1"/>
  <c r="CP209" i="2"/>
  <c r="CP210" i="2" s="1" a="1"/>
  <c r="CP210" i="2" s="1"/>
  <c r="CP211" i="2" s="1" a="1"/>
  <c r="CP211" i="2" s="1"/>
  <c r="CP212" i="2" s="1" a="1"/>
  <c r="CP212" i="2" s="1"/>
  <c r="CP213" i="2" s="1" a="1"/>
  <c r="CP213" i="2" s="1"/>
  <c r="CQ209" i="2"/>
  <c r="CQ210" i="2" s="1" a="1"/>
  <c r="CQ210" i="2" s="1"/>
  <c r="CQ211" i="2" s="1" a="1"/>
  <c r="CQ211" i="2" s="1"/>
  <c r="CR209" i="2"/>
  <c r="CS209" i="2"/>
  <c r="CS210" i="2" s="1" a="1"/>
  <c r="CS210" i="2" s="1"/>
  <c r="CS211" i="2" s="1" a="1"/>
  <c r="CS211" i="2" s="1"/>
  <c r="CS212" i="2" s="1" a="1"/>
  <c r="CS212" i="2" s="1"/>
  <c r="CS213" i="2" s="1" a="1"/>
  <c r="CS213" i="2" s="1"/>
  <c r="CT209" i="2"/>
  <c r="CT210" i="2" s="1" a="1"/>
  <c r="CT210" i="2" s="1"/>
  <c r="CT211" i="2" s="1" a="1"/>
  <c r="CT211" i="2" s="1"/>
  <c r="CU209" i="2"/>
  <c r="CU210" i="2" s="1" a="1"/>
  <c r="CU210" i="2" s="1"/>
  <c r="CU211" i="2" s="1" a="1"/>
  <c r="CU211" i="2" s="1"/>
  <c r="CV209" i="2"/>
  <c r="CW209" i="2"/>
  <c r="CW210" i="2" s="1" a="1"/>
  <c r="CW210" i="2" s="1"/>
  <c r="CW211" i="2" s="1" a="1"/>
  <c r="CW211" i="2" s="1"/>
  <c r="CX209" i="2"/>
  <c r="CX210" i="2" s="1" a="1"/>
  <c r="CX210" i="2" s="1"/>
  <c r="CX211" i="2" s="1" a="1"/>
  <c r="CX211" i="2" s="1"/>
  <c r="CY209" i="2"/>
  <c r="CY210" i="2" s="1" a="1"/>
  <c r="CY210" i="2" s="1"/>
  <c r="CY211" i="2" s="1" a="1"/>
  <c r="CY211" i="2" s="1"/>
  <c r="CZ209" i="2"/>
  <c r="DA209" i="2"/>
  <c r="DA210" i="2" s="1" a="1"/>
  <c r="DA210" i="2" s="1"/>
  <c r="DA211" i="2" s="1" a="1"/>
  <c r="DA211" i="2" s="1"/>
  <c r="DB209" i="2"/>
  <c r="DB210" i="2" s="1" a="1"/>
  <c r="DB210" i="2" s="1"/>
  <c r="DB211" i="2" s="1" a="1"/>
  <c r="DB211" i="2" s="1"/>
  <c r="DC209" i="2"/>
  <c r="DC210" i="2" s="1" a="1"/>
  <c r="DC210" i="2" s="1"/>
  <c r="DC211" i="2" s="1" a="1"/>
  <c r="DC211" i="2" s="1"/>
  <c r="DI209" i="2"/>
  <c r="U210" i="2" a="1"/>
  <c r="U210" i="2" s="1"/>
  <c r="U211" i="2" s="1" a="1"/>
  <c r="U211" i="2" s="1"/>
  <c r="V210" i="2" a="1"/>
  <c r="V210" i="2" s="1"/>
  <c r="W210" i="2" a="1"/>
  <c r="W210" i="2" s="1"/>
  <c r="DI210" i="2" a="1"/>
  <c r="DI210" i="2" s="1"/>
  <c r="DI211" i="2" s="1" a="1"/>
  <c r="DI211" i="2" s="1"/>
  <c r="AG212" i="2" a="1"/>
  <c r="AG212" i="2" s="1"/>
  <c r="AJ212" i="2" a="1"/>
  <c r="AJ212" i="2" s="1"/>
  <c r="AL212" i="2" a="1"/>
  <c r="AL212" i="2" s="1"/>
  <c r="AM212" i="2" a="1"/>
  <c r="AM212" i="2" s="1"/>
  <c r="AO212" i="2" a="1"/>
  <c r="AO212" i="2" s="1"/>
  <c r="AP212" i="2" a="1"/>
  <c r="AP212" i="2" s="1"/>
  <c r="AT212" i="2" a="1"/>
  <c r="AT212" i="2" s="1"/>
  <c r="AT213" i="2" s="1" a="1"/>
  <c r="AT213" i="2" s="1"/>
  <c r="BA212" i="2" a="1"/>
  <c r="BA212" i="2" s="1"/>
  <c r="BB212" i="2" a="1"/>
  <c r="BB212" i="2" s="1"/>
  <c r="BC212" i="2" a="1"/>
  <c r="BC212" i="2" s="1"/>
  <c r="BJ212" i="2" a="1"/>
  <c r="BJ212" i="2" s="1"/>
  <c r="BK212" i="2" a="1"/>
  <c r="BK212" i="2" s="1"/>
  <c r="BM212" i="2" a="1"/>
  <c r="BM212" i="2" s="1"/>
  <c r="CG212" i="2" a="1"/>
  <c r="CG212" i="2" s="1"/>
  <c r="CL212" i="2" a="1"/>
  <c r="CL212" i="2" s="1"/>
  <c r="CM212" i="2" a="1"/>
  <c r="CM212" i="2" s="1"/>
  <c r="CO212" i="2" a="1"/>
  <c r="CO212" i="2" s="1"/>
  <c r="CT212" i="2" a="1"/>
  <c r="CT212" i="2" s="1"/>
  <c r="CW212" i="2" a="1"/>
  <c r="CW212" i="2" s="1"/>
  <c r="AG213" i="2" a="1"/>
  <c r="AG213" i="2" s="1"/>
  <c r="AJ213" i="2" a="1"/>
  <c r="AJ213" i="2" s="1"/>
  <c r="AL213" i="2" a="1"/>
  <c r="AL213" i="2" s="1"/>
  <c r="AM213" i="2" a="1"/>
  <c r="AM213" i="2" s="1"/>
  <c r="AO213" i="2" a="1"/>
  <c r="AO213" i="2" s="1"/>
  <c r="AP213" i="2" a="1"/>
  <c r="AP213" i="2" s="1"/>
  <c r="BA213" i="2" a="1"/>
  <c r="BA213" i="2" s="1"/>
  <c r="BB213" i="2" a="1"/>
  <c r="BB213" i="2" s="1"/>
  <c r="BC213" i="2" a="1"/>
  <c r="BC213" i="2" s="1"/>
  <c r="BJ213" i="2" a="1"/>
  <c r="BJ213" i="2" s="1"/>
  <c r="BK213" i="2" a="1"/>
  <c r="BK213" i="2" s="1"/>
  <c r="BM213" i="2" a="1"/>
  <c r="BM213" i="2" s="1"/>
  <c r="CG213" i="2" a="1"/>
  <c r="CG213" i="2" s="1"/>
  <c r="CL213" i="2" a="1"/>
  <c r="CL213" i="2" s="1"/>
  <c r="CM213" i="2" a="1"/>
  <c r="CM213" i="2" s="1"/>
  <c r="CO213" i="2" a="1"/>
  <c r="CO213" i="2" s="1"/>
  <c r="CT213" i="2" a="1"/>
  <c r="CT213" i="2" s="1"/>
  <c r="CW213" i="2" a="1"/>
  <c r="CW213" i="2" s="1"/>
  <c r="V214" i="2" a="1"/>
  <c r="V214" i="2" s="1"/>
  <c r="AD214" i="2" a="1"/>
  <c r="AD214" i="2" s="1"/>
  <c r="AE214" i="2" a="1"/>
  <c r="AE214" i="2" s="1"/>
  <c r="AF214" i="2" a="1"/>
  <c r="AF214" i="2" s="1"/>
  <c r="AG214" i="2" a="1"/>
  <c r="AG214" i="2" s="1"/>
  <c r="AH214" i="2" a="1"/>
  <c r="AH214" i="2" s="1"/>
  <c r="AI214" i="2" a="1"/>
  <c r="AI214" i="2" s="1"/>
  <c r="AJ214" i="2" a="1"/>
  <c r="AJ214" i="2" s="1"/>
  <c r="AK214" i="2" a="1"/>
  <c r="AK214" i="2" s="1"/>
  <c r="AL214" i="2" a="1"/>
  <c r="AL214" i="2" s="1"/>
  <c r="AM214" i="2" a="1"/>
  <c r="AM214" i="2" s="1"/>
  <c r="AN214" i="2" a="1"/>
  <c r="AN214" i="2" s="1"/>
  <c r="AO214" i="2" a="1"/>
  <c r="AO214" i="2" s="1"/>
  <c r="AP214" i="2" a="1"/>
  <c r="AP214" i="2" s="1"/>
  <c r="AS214" i="2" a="1"/>
  <c r="AS214" i="2" s="1"/>
  <c r="AT214" i="2" a="1"/>
  <c r="AT214" i="2" s="1"/>
  <c r="AU214" i="2" a="1"/>
  <c r="AU214" i="2" s="1"/>
  <c r="AW214" i="2" a="1"/>
  <c r="AW214" i="2" s="1"/>
  <c r="AX214" i="2" a="1"/>
  <c r="AX214" i="2" s="1"/>
  <c r="AY214" i="2" a="1"/>
  <c r="AY214" i="2" s="1"/>
  <c r="AZ214" i="2" a="1"/>
  <c r="AZ214" i="2" s="1"/>
  <c r="BA214" i="2" a="1"/>
  <c r="BA214" i="2" s="1"/>
  <c r="BB214" i="2" a="1"/>
  <c r="BB214" i="2" s="1"/>
  <c r="BC214" i="2" a="1"/>
  <c r="BC214" i="2" s="1"/>
  <c r="BD214" i="2" a="1"/>
  <c r="BD214" i="2" s="1"/>
  <c r="BE214" i="2" a="1"/>
  <c r="BE214" i="2" s="1"/>
  <c r="BF214" i="2" a="1"/>
  <c r="BF214" i="2" s="1"/>
  <c r="BG214" i="2" a="1"/>
  <c r="BG214" i="2" s="1"/>
  <c r="BI214" i="2" a="1"/>
  <c r="BI214" i="2" s="1"/>
  <c r="BJ214" i="2" a="1"/>
  <c r="BJ214" i="2" s="1"/>
  <c r="BK214" i="2" a="1"/>
  <c r="BK214" i="2" s="1"/>
  <c r="BM214" i="2" a="1"/>
  <c r="BM214" i="2" s="1"/>
  <c r="CA214" i="2" a="1"/>
  <c r="CA214" i="2" s="1"/>
  <c r="CG214" i="2" a="1"/>
  <c r="CG214" i="2" s="1"/>
  <c r="CH214" i="2" a="1"/>
  <c r="CH214" i="2" s="1"/>
  <c r="CI214" i="2" a="1"/>
  <c r="CI214" i="2" s="1"/>
  <c r="CL214" i="2" a="1"/>
  <c r="CL214" i="2" s="1"/>
  <c r="CM214" i="2" a="1"/>
  <c r="CM214" i="2" s="1"/>
  <c r="CO214" i="2" a="1"/>
  <c r="CO214" i="2" s="1"/>
  <c r="CP214" i="2" a="1"/>
  <c r="CP214" i="2" s="1"/>
  <c r="CQ214" i="2" a="1"/>
  <c r="CQ214" i="2" s="1"/>
  <c r="CR214" i="2" a="1"/>
  <c r="CR214" i="2" s="1"/>
  <c r="CS214" i="2" a="1"/>
  <c r="CS214" i="2" s="1"/>
  <c r="CT214" i="2" a="1"/>
  <c r="CT214" i="2" s="1"/>
  <c r="CU214" i="2" a="1"/>
  <c r="CU214" i="2" s="1"/>
  <c r="CV214" i="2" a="1"/>
  <c r="CV214" i="2" s="1"/>
  <c r="CW214" i="2" a="1"/>
  <c r="CW214" i="2" s="1"/>
  <c r="V215" i="2" a="1"/>
  <c r="V215" i="2" s="1"/>
  <c r="AD215" i="2" a="1"/>
  <c r="AD215" i="2" s="1"/>
  <c r="AE215" i="2" a="1"/>
  <c r="AE215" i="2" s="1"/>
  <c r="AF215" i="2" a="1"/>
  <c r="AF215" i="2" s="1"/>
  <c r="AG215" i="2" a="1"/>
  <c r="AG215" i="2" s="1"/>
  <c r="AH215" i="2" a="1"/>
  <c r="AH215" i="2" s="1"/>
  <c r="AI215" i="2" a="1"/>
  <c r="AI215" i="2" s="1"/>
  <c r="AJ215" i="2" a="1"/>
  <c r="AJ215" i="2" s="1"/>
  <c r="AK215" i="2" a="1"/>
  <c r="AK215" i="2" s="1"/>
  <c r="AL215" i="2" a="1"/>
  <c r="AL215" i="2" s="1"/>
  <c r="AM215" i="2" a="1"/>
  <c r="AM215" i="2" s="1"/>
  <c r="AN215" i="2" a="1"/>
  <c r="AN215" i="2" s="1"/>
  <c r="AO215" i="2" a="1"/>
  <c r="AO215" i="2" s="1"/>
  <c r="AP215" i="2" a="1"/>
  <c r="AP215" i="2" s="1"/>
  <c r="AS215" i="2" a="1"/>
  <c r="AS215" i="2" s="1"/>
  <c r="AT215" i="2" a="1"/>
  <c r="AT215" i="2" s="1"/>
  <c r="AU215" i="2" a="1"/>
  <c r="AU215" i="2" s="1"/>
  <c r="AW215" i="2" a="1"/>
  <c r="AW215" i="2" s="1"/>
  <c r="AX215" i="2" a="1"/>
  <c r="AX215" i="2" s="1"/>
  <c r="AY215" i="2" a="1"/>
  <c r="AY215" i="2" s="1"/>
  <c r="AZ215" i="2" a="1"/>
  <c r="AZ215" i="2" s="1"/>
  <c r="BA215" i="2" a="1"/>
  <c r="BA215" i="2" s="1"/>
  <c r="BB215" i="2" a="1"/>
  <c r="BB215" i="2" s="1"/>
  <c r="BC215" i="2" a="1"/>
  <c r="BC215" i="2" s="1"/>
  <c r="BD215" i="2" a="1"/>
  <c r="BD215" i="2" s="1"/>
  <c r="BE215" i="2" a="1"/>
  <c r="BE215" i="2" s="1"/>
  <c r="BF215" i="2" a="1"/>
  <c r="BF215" i="2" s="1"/>
  <c r="BG215" i="2" a="1"/>
  <c r="BG215" i="2" s="1"/>
  <c r="BI215" i="2" a="1"/>
  <c r="BI215" i="2" s="1"/>
  <c r="BJ215" i="2" a="1"/>
  <c r="BJ215" i="2" s="1"/>
  <c r="BK215" i="2" a="1"/>
  <c r="BK215" i="2" s="1"/>
  <c r="BM215" i="2" a="1"/>
  <c r="BM215" i="2" s="1"/>
  <c r="CA215" i="2" a="1"/>
  <c r="CA215" i="2" s="1"/>
  <c r="CG215" i="2" a="1"/>
  <c r="CG215" i="2" s="1"/>
  <c r="CH215" i="2" a="1"/>
  <c r="CH215" i="2" s="1"/>
  <c r="CI215" i="2" a="1"/>
  <c r="CI215" i="2" s="1"/>
  <c r="CL215" i="2" a="1"/>
  <c r="CL215" i="2" s="1"/>
  <c r="CM215" i="2" a="1"/>
  <c r="CM215" i="2" s="1"/>
  <c r="CO215" i="2" a="1"/>
  <c r="CO215" i="2" s="1"/>
  <c r="CP215" i="2" a="1"/>
  <c r="CP215" i="2" s="1"/>
  <c r="CQ215" i="2" a="1"/>
  <c r="CQ215" i="2" s="1"/>
  <c r="CR215" i="2" a="1"/>
  <c r="CR215" i="2" s="1"/>
  <c r="CS215" i="2" a="1"/>
  <c r="CS215" i="2" s="1"/>
  <c r="CT215" i="2" a="1"/>
  <c r="CT215" i="2" s="1"/>
  <c r="CU215" i="2" a="1"/>
  <c r="CU215" i="2" s="1"/>
  <c r="CV215" i="2" a="1"/>
  <c r="CV215" i="2" s="1"/>
  <c r="CW215" i="2" a="1"/>
  <c r="CW215" i="2" s="1"/>
  <c r="U216" i="2" a="1"/>
  <c r="U216" i="2" s="1"/>
  <c r="V216" i="2" a="1"/>
  <c r="V216" i="2" s="1"/>
  <c r="W216" i="2" a="1"/>
  <c r="W216" i="2" s="1"/>
  <c r="X216" i="2" a="1"/>
  <c r="X216" i="2" s="1"/>
  <c r="Y216" i="2" a="1"/>
  <c r="Y216" i="2" s="1"/>
  <c r="AA216" i="2" a="1"/>
  <c r="AA216" i="2" s="1"/>
  <c r="AB216" i="2" a="1"/>
  <c r="AB216" i="2" s="1"/>
  <c r="AC216" i="2" a="1"/>
  <c r="AC216" i="2" s="1"/>
  <c r="AD216" i="2" a="1"/>
  <c r="AD216" i="2" s="1"/>
  <c r="AE216" i="2" a="1"/>
  <c r="AE216" i="2" s="1"/>
  <c r="AF216" i="2" a="1"/>
  <c r="AF216" i="2" s="1"/>
  <c r="AG216" i="2" a="1"/>
  <c r="AG216" i="2" s="1"/>
  <c r="AH216" i="2" a="1"/>
  <c r="AH216" i="2" s="1"/>
  <c r="AI216" i="2" a="1"/>
  <c r="AI216" i="2" s="1"/>
  <c r="AJ216" i="2" a="1"/>
  <c r="AJ216" i="2" s="1"/>
  <c r="AK216" i="2" a="1"/>
  <c r="AK216" i="2" s="1"/>
  <c r="AL216" i="2" a="1"/>
  <c r="AL216" i="2" s="1"/>
  <c r="AM216" i="2" a="1"/>
  <c r="AM216" i="2" s="1"/>
  <c r="AN216" i="2" a="1"/>
  <c r="AN216" i="2" s="1"/>
  <c r="AO216" i="2" a="1"/>
  <c r="AO216" i="2" s="1"/>
  <c r="AP216" i="2" a="1"/>
  <c r="AP216" i="2" s="1"/>
  <c r="AQ216" i="2" a="1"/>
  <c r="AQ216" i="2" s="1"/>
  <c r="AR216" i="2" a="1"/>
  <c r="AR216" i="2" s="1"/>
  <c r="AS216" i="2" a="1"/>
  <c r="AS216" i="2" s="1"/>
  <c r="AT216" i="2" a="1"/>
  <c r="AT216" i="2" s="1"/>
  <c r="AU216" i="2" a="1"/>
  <c r="AU216" i="2" s="1"/>
  <c r="AW216" i="2" a="1"/>
  <c r="AW216" i="2" s="1"/>
  <c r="AX216" i="2" a="1"/>
  <c r="AX216" i="2" s="1"/>
  <c r="AY216" i="2" a="1"/>
  <c r="AY216" i="2" s="1"/>
  <c r="AZ216" i="2" a="1"/>
  <c r="AZ216" i="2" s="1"/>
  <c r="BA216" i="2" a="1"/>
  <c r="BA216" i="2" s="1"/>
  <c r="BB216" i="2" a="1"/>
  <c r="BB216" i="2" s="1"/>
  <c r="BC216" i="2" a="1"/>
  <c r="BC216" i="2" s="1"/>
  <c r="BD216" i="2" a="1"/>
  <c r="BD216" i="2" s="1"/>
  <c r="BE216" i="2" a="1"/>
  <c r="BE216" i="2" s="1"/>
  <c r="BF216" i="2" a="1"/>
  <c r="BF216" i="2" s="1"/>
  <c r="BG216" i="2" a="1"/>
  <c r="BG216" i="2" s="1"/>
  <c r="BH216" i="2" a="1"/>
  <c r="BH216" i="2" s="1"/>
  <c r="BI216" i="2" a="1"/>
  <c r="BI216" i="2" s="1"/>
  <c r="BJ216" i="2" a="1"/>
  <c r="BJ216" i="2" s="1"/>
  <c r="BK216" i="2" a="1"/>
  <c r="BK216" i="2" s="1"/>
  <c r="BM216" i="2" a="1"/>
  <c r="BM216" i="2" s="1"/>
  <c r="BN216" i="2" a="1"/>
  <c r="BN216" i="2" s="1"/>
  <c r="BO216" i="2" a="1"/>
  <c r="BO216" i="2" s="1"/>
  <c r="BV216" i="2" a="1"/>
  <c r="BV216" i="2" s="1"/>
  <c r="BW216" i="2" a="1"/>
  <c r="BW216" i="2" s="1"/>
  <c r="BY216" i="2" a="1"/>
  <c r="BY216" i="2" s="1"/>
  <c r="BZ216" i="2" a="1"/>
  <c r="BZ216" i="2" s="1"/>
  <c r="CA216" i="2" a="1"/>
  <c r="CA216" i="2" s="1"/>
  <c r="CD216" i="2" a="1"/>
  <c r="CD216" i="2" s="1"/>
  <c r="CF216" i="2" a="1"/>
  <c r="CF216" i="2" s="1"/>
  <c r="CG216" i="2" a="1"/>
  <c r="CG216" i="2" s="1"/>
  <c r="CH216" i="2" a="1"/>
  <c r="CH216" i="2" s="1"/>
  <c r="CI216" i="2" a="1"/>
  <c r="CI216" i="2" s="1"/>
  <c r="CJ216" i="2" a="1"/>
  <c r="CJ216" i="2" s="1"/>
  <c r="CK216" i="2" a="1"/>
  <c r="CK216" i="2" s="1"/>
  <c r="CL216" i="2" a="1"/>
  <c r="CL216" i="2" s="1"/>
  <c r="CM216" i="2" a="1"/>
  <c r="CM216" i="2" s="1"/>
  <c r="CN216" i="2" a="1"/>
  <c r="CN216" i="2" s="1"/>
  <c r="CO216" i="2" a="1"/>
  <c r="CO216" i="2" s="1"/>
  <c r="CP216" i="2" a="1"/>
  <c r="CP216" i="2" s="1"/>
  <c r="CQ216" i="2" a="1"/>
  <c r="CQ216" i="2" s="1"/>
  <c r="CR216" i="2" a="1"/>
  <c r="CR216" i="2" s="1"/>
  <c r="CS216" i="2" a="1"/>
  <c r="CS216" i="2" s="1"/>
  <c r="CT216" i="2" a="1"/>
  <c r="CT216" i="2" s="1"/>
  <c r="CU216" i="2" a="1"/>
  <c r="CU216" i="2" s="1"/>
  <c r="CV216" i="2" a="1"/>
  <c r="CV216" i="2" s="1"/>
  <c r="CW216" i="2" a="1"/>
  <c r="CW216" i="2" s="1"/>
  <c r="CX216" i="2" a="1"/>
  <c r="CX216" i="2" s="1"/>
  <c r="CY216" i="2" a="1"/>
  <c r="CY216" i="2" s="1"/>
  <c r="CZ216" i="2" a="1"/>
  <c r="CZ216" i="2" s="1"/>
  <c r="DA216" i="2" a="1"/>
  <c r="DA216" i="2" s="1"/>
  <c r="DB216" i="2" a="1"/>
  <c r="DB216" i="2" s="1"/>
  <c r="DC216" i="2" a="1"/>
  <c r="DC216" i="2" s="1"/>
  <c r="DI216" i="2" a="1"/>
  <c r="DI216" i="2" s="1"/>
  <c r="U217" i="2" a="1"/>
  <c r="U217" i="2" s="1"/>
  <c r="V217" i="2" a="1"/>
  <c r="V217" i="2" s="1"/>
  <c r="W217" i="2" a="1"/>
  <c r="W217" i="2" s="1"/>
  <c r="X217" i="2" a="1"/>
  <c r="X217" i="2" s="1"/>
  <c r="Y217" i="2" a="1"/>
  <c r="Y217" i="2" s="1"/>
  <c r="AA217" i="2" a="1"/>
  <c r="AA217" i="2" s="1"/>
  <c r="AB217" i="2" a="1"/>
  <c r="AB217" i="2" s="1"/>
  <c r="AC217" i="2" a="1"/>
  <c r="AC217" i="2" s="1"/>
  <c r="AD217" i="2" a="1"/>
  <c r="AD217" i="2" s="1"/>
  <c r="AE217" i="2" a="1"/>
  <c r="AE217" i="2" s="1"/>
  <c r="AF217" i="2" a="1"/>
  <c r="AF217" i="2" s="1"/>
  <c r="AG217" i="2" a="1"/>
  <c r="AG217" i="2" s="1"/>
  <c r="AH217" i="2" a="1"/>
  <c r="AH217" i="2" s="1"/>
  <c r="AI217" i="2" a="1"/>
  <c r="AI217" i="2" s="1"/>
  <c r="AJ217" i="2" a="1"/>
  <c r="AJ217" i="2" s="1"/>
  <c r="AK217" i="2" a="1"/>
  <c r="AK217" i="2" s="1"/>
  <c r="AL217" i="2" a="1"/>
  <c r="AL217" i="2" s="1"/>
  <c r="AM217" i="2" a="1"/>
  <c r="AM217" i="2" s="1"/>
  <c r="AN217" i="2" a="1"/>
  <c r="AN217" i="2" s="1"/>
  <c r="AO217" i="2" a="1"/>
  <c r="AO217" i="2" s="1"/>
  <c r="AP217" i="2" a="1"/>
  <c r="AP217" i="2" s="1"/>
  <c r="AQ217" i="2" a="1"/>
  <c r="AQ217" i="2" s="1"/>
  <c r="AR217" i="2" a="1"/>
  <c r="AR217" i="2" s="1"/>
  <c r="AS217" i="2" a="1"/>
  <c r="AS217" i="2" s="1"/>
  <c r="AT217" i="2" a="1"/>
  <c r="AT217" i="2" s="1"/>
  <c r="AU217" i="2" a="1"/>
  <c r="AU217" i="2" s="1"/>
  <c r="AW217" i="2" a="1"/>
  <c r="AW217" i="2" s="1"/>
  <c r="AX217" i="2" a="1"/>
  <c r="AX217" i="2" s="1"/>
  <c r="AY217" i="2" a="1"/>
  <c r="AY217" i="2" s="1"/>
  <c r="AZ217" i="2" a="1"/>
  <c r="AZ217" i="2" s="1"/>
  <c r="BA217" i="2" a="1"/>
  <c r="BA217" i="2" s="1"/>
  <c r="BB217" i="2" a="1"/>
  <c r="BB217" i="2" s="1"/>
  <c r="BC217" i="2" a="1"/>
  <c r="BC217" i="2" s="1"/>
  <c r="BD217" i="2" a="1"/>
  <c r="BD217" i="2" s="1"/>
  <c r="BE217" i="2" a="1"/>
  <c r="BE217" i="2" s="1"/>
  <c r="BF217" i="2" a="1"/>
  <c r="BF217" i="2" s="1"/>
  <c r="BG217" i="2" a="1"/>
  <c r="BG217" i="2" s="1"/>
  <c r="BH217" i="2" a="1"/>
  <c r="BH217" i="2" s="1"/>
  <c r="BI217" i="2" a="1"/>
  <c r="BI217" i="2" s="1"/>
  <c r="BJ217" i="2" a="1"/>
  <c r="BJ217" i="2" s="1"/>
  <c r="BK217" i="2" a="1"/>
  <c r="BK217" i="2" s="1"/>
  <c r="BM217" i="2" a="1"/>
  <c r="BM217" i="2" s="1"/>
  <c r="BN217" i="2" a="1"/>
  <c r="BN217" i="2" s="1"/>
  <c r="BO217" i="2" a="1"/>
  <c r="BO217" i="2" s="1"/>
  <c r="BV217" i="2" a="1"/>
  <c r="BV217" i="2" s="1"/>
  <c r="BW217" i="2" a="1"/>
  <c r="BW217" i="2" s="1"/>
  <c r="BY217" i="2" a="1"/>
  <c r="BY217" i="2" s="1"/>
  <c r="BZ217" i="2" a="1"/>
  <c r="BZ217" i="2" s="1"/>
  <c r="CA217" i="2" a="1"/>
  <c r="CA217" i="2" s="1"/>
  <c r="CD217" i="2" a="1"/>
  <c r="CD217" i="2" s="1"/>
  <c r="CF217" i="2" a="1"/>
  <c r="CF217" i="2" s="1"/>
  <c r="CG217" i="2" a="1"/>
  <c r="CG217" i="2" s="1"/>
  <c r="CH217" i="2" a="1"/>
  <c r="CH217" i="2" s="1"/>
  <c r="CI217" i="2" a="1"/>
  <c r="CI217" i="2" s="1"/>
  <c r="CJ217" i="2" a="1"/>
  <c r="CJ217" i="2" s="1"/>
  <c r="CK217" i="2" a="1"/>
  <c r="CK217" i="2" s="1"/>
  <c r="CL217" i="2" a="1"/>
  <c r="CL217" i="2" s="1"/>
  <c r="CM217" i="2" a="1"/>
  <c r="CM217" i="2" s="1"/>
  <c r="CN217" i="2" a="1"/>
  <c r="CN217" i="2" s="1"/>
  <c r="CO217" i="2" a="1"/>
  <c r="CO217" i="2" s="1"/>
  <c r="CP217" i="2" a="1"/>
  <c r="CP217" i="2" s="1"/>
  <c r="CQ217" i="2" a="1"/>
  <c r="CQ217" i="2" s="1"/>
  <c r="CR217" i="2" a="1"/>
  <c r="CR217" i="2" s="1"/>
  <c r="CS217" i="2" a="1"/>
  <c r="CS217" i="2" s="1"/>
  <c r="CT217" i="2" a="1"/>
  <c r="CT217" i="2" s="1"/>
  <c r="CU217" i="2" a="1"/>
  <c r="CU217" i="2" s="1"/>
  <c r="CV217" i="2" a="1"/>
  <c r="CV217" i="2" s="1"/>
  <c r="CW217" i="2" a="1"/>
  <c r="CW217" i="2" s="1"/>
  <c r="CX217" i="2" a="1"/>
  <c r="CX217" i="2" s="1"/>
  <c r="CY217" i="2" a="1"/>
  <c r="CY217" i="2" s="1"/>
  <c r="CZ217" i="2" a="1"/>
  <c r="CZ217" i="2" s="1"/>
  <c r="DA217" i="2" a="1"/>
  <c r="DA217" i="2" s="1"/>
  <c r="DB217" i="2" a="1"/>
  <c r="DB217" i="2" s="1"/>
  <c r="DC217" i="2" a="1"/>
  <c r="DC217" i="2" s="1"/>
  <c r="DI217" i="2" a="1"/>
  <c r="DI217" i="2" s="1"/>
  <c r="U218" i="2" a="1"/>
  <c r="U218" i="2" s="1"/>
  <c r="V218" i="2" a="1"/>
  <c r="V218" i="2" s="1"/>
  <c r="W218" i="2" a="1"/>
  <c r="W218" i="2" s="1"/>
  <c r="X218" i="2" a="1"/>
  <c r="X218" i="2" s="1"/>
  <c r="Y218" i="2" a="1"/>
  <c r="Y218" i="2" s="1"/>
  <c r="Z218" i="2" a="1"/>
  <c r="Z218" i="2" s="1"/>
  <c r="AA218" i="2" a="1"/>
  <c r="AA218" i="2" s="1"/>
  <c r="AB218" i="2" a="1"/>
  <c r="AB218" i="2" s="1"/>
  <c r="AC218" i="2" a="1"/>
  <c r="AC218" i="2" s="1"/>
  <c r="AD218" i="2" a="1"/>
  <c r="AD218" i="2" s="1"/>
  <c r="AE218" i="2" a="1"/>
  <c r="AE218" i="2" s="1"/>
  <c r="AF218" i="2" a="1"/>
  <c r="AF218" i="2" s="1"/>
  <c r="AG218" i="2" a="1"/>
  <c r="AG218" i="2" s="1"/>
  <c r="AH218" i="2" a="1"/>
  <c r="AH218" i="2" s="1"/>
  <c r="AI218" i="2" a="1"/>
  <c r="AI218" i="2" s="1"/>
  <c r="AJ218" i="2" a="1"/>
  <c r="AJ218" i="2" s="1"/>
  <c r="AK218" i="2" a="1"/>
  <c r="AK218" i="2" s="1"/>
  <c r="AL218" i="2" a="1"/>
  <c r="AL218" i="2" s="1"/>
  <c r="AM218" i="2" a="1"/>
  <c r="AM218" i="2" s="1"/>
  <c r="AN218" i="2" a="1"/>
  <c r="AN218" i="2" s="1"/>
  <c r="AO218" i="2" a="1"/>
  <c r="AO218" i="2" s="1"/>
  <c r="AP218" i="2" a="1"/>
  <c r="AP218" i="2" s="1"/>
  <c r="AQ218" i="2" a="1"/>
  <c r="AQ218" i="2" s="1"/>
  <c r="AR218" i="2" a="1"/>
  <c r="AR218" i="2" s="1"/>
  <c r="AS218" i="2" a="1"/>
  <c r="AS218" i="2" s="1"/>
  <c r="AT218" i="2" a="1"/>
  <c r="AT218" i="2" s="1"/>
  <c r="AU218" i="2" a="1"/>
  <c r="AU218" i="2" s="1"/>
  <c r="AV218" i="2" a="1"/>
  <c r="AV218" i="2" s="1"/>
  <c r="AW218" i="2" a="1"/>
  <c r="AW218" i="2" s="1"/>
  <c r="AX218" i="2" a="1"/>
  <c r="AX218" i="2" s="1"/>
  <c r="AY218" i="2" a="1"/>
  <c r="AY218" i="2" s="1"/>
  <c r="AZ218" i="2" a="1"/>
  <c r="AZ218" i="2" s="1"/>
  <c r="BA218" i="2" a="1"/>
  <c r="BA218" i="2" s="1"/>
  <c r="BB218" i="2" a="1"/>
  <c r="BB218" i="2" s="1"/>
  <c r="BC218" i="2" a="1"/>
  <c r="BC218" i="2" s="1"/>
  <c r="BD218" i="2" a="1"/>
  <c r="BD218" i="2" s="1"/>
  <c r="BE218" i="2" a="1"/>
  <c r="BE218" i="2" s="1"/>
  <c r="BF218" i="2" a="1"/>
  <c r="BF218" i="2" s="1"/>
  <c r="BG218" i="2" a="1"/>
  <c r="BG218" i="2" s="1"/>
  <c r="BH218" i="2" a="1"/>
  <c r="BH218" i="2" s="1"/>
  <c r="BI218" i="2" a="1"/>
  <c r="BI218" i="2" s="1"/>
  <c r="BJ218" i="2" a="1"/>
  <c r="BJ218" i="2" s="1"/>
  <c r="BK218" i="2" a="1"/>
  <c r="BK218" i="2" s="1"/>
  <c r="BL218" i="2" a="1"/>
  <c r="BL218" i="2" s="1"/>
  <c r="BM218" i="2" a="1"/>
  <c r="BM218" i="2" s="1"/>
  <c r="BN218" i="2" a="1"/>
  <c r="BN218" i="2" s="1"/>
  <c r="BO218" i="2" a="1"/>
  <c r="BO218" i="2" s="1"/>
  <c r="BQ218" i="2" a="1"/>
  <c r="BQ218" i="2" s="1"/>
  <c r="BR218" i="2" a="1"/>
  <c r="BR218" i="2" s="1"/>
  <c r="BS218" i="2" a="1"/>
  <c r="BS218" i="2" s="1"/>
  <c r="BU218" i="2" a="1"/>
  <c r="BU218" i="2" s="1"/>
  <c r="BV218" i="2" a="1"/>
  <c r="BV218" i="2" s="1"/>
  <c r="BW218" i="2" a="1"/>
  <c r="BW218" i="2" s="1"/>
  <c r="BY218" i="2" a="1"/>
  <c r="BY218" i="2" s="1"/>
  <c r="BZ218" i="2" a="1"/>
  <c r="BZ218" i="2" s="1"/>
  <c r="CA218" i="2" a="1"/>
  <c r="CA218" i="2" s="1"/>
  <c r="CB218" i="2" a="1"/>
  <c r="CB218" i="2" s="1"/>
  <c r="CC218" i="2" a="1"/>
  <c r="CC218" i="2" s="1"/>
  <c r="CD218" i="2" a="1"/>
  <c r="CD218" i="2" s="1"/>
  <c r="CE218" i="2" a="1"/>
  <c r="CE218" i="2" s="1"/>
  <c r="CF218" i="2" a="1"/>
  <c r="CF218" i="2" s="1"/>
  <c r="CG218" i="2" a="1"/>
  <c r="CG218" i="2" s="1"/>
  <c r="CH218" i="2" a="1"/>
  <c r="CH218" i="2" s="1"/>
  <c r="CI218" i="2" a="1"/>
  <c r="CI218" i="2" s="1"/>
  <c r="CJ218" i="2" a="1"/>
  <c r="CJ218" i="2" s="1"/>
  <c r="CK218" i="2" a="1"/>
  <c r="CK218" i="2" s="1"/>
  <c r="CL218" i="2" a="1"/>
  <c r="CL218" i="2" s="1"/>
  <c r="CM218" i="2" a="1"/>
  <c r="CM218" i="2" s="1"/>
  <c r="CN218" i="2" a="1"/>
  <c r="CN218" i="2" s="1"/>
  <c r="CO218" i="2" a="1"/>
  <c r="CO218" i="2" s="1"/>
  <c r="CP218" i="2" a="1"/>
  <c r="CP218" i="2" s="1"/>
  <c r="CQ218" i="2" a="1"/>
  <c r="CQ218" i="2" s="1"/>
  <c r="CR218" i="2" a="1"/>
  <c r="CR218" i="2" s="1"/>
  <c r="CS218" i="2" a="1"/>
  <c r="CS218" i="2" s="1"/>
  <c r="CT218" i="2" a="1"/>
  <c r="CT218" i="2" s="1"/>
  <c r="CU218" i="2" a="1"/>
  <c r="CU218" i="2" s="1"/>
  <c r="CV218" i="2" a="1"/>
  <c r="CV218" i="2" s="1"/>
  <c r="CW218" i="2" a="1"/>
  <c r="CW218" i="2" s="1"/>
  <c r="CX218" i="2" a="1"/>
  <c r="CX218" i="2" s="1"/>
  <c r="CY218" i="2" a="1"/>
  <c r="CY218" i="2" s="1"/>
  <c r="CZ218" i="2" a="1"/>
  <c r="CZ218" i="2" s="1"/>
  <c r="DA218" i="2" a="1"/>
  <c r="DA218" i="2" s="1"/>
  <c r="DB218" i="2" a="1"/>
  <c r="DB218" i="2" s="1"/>
  <c r="DC218" i="2" a="1"/>
  <c r="DC218" i="2" s="1"/>
  <c r="DI218" i="2" a="1"/>
  <c r="DI218" i="2" s="1"/>
  <c r="U219" i="2" a="1"/>
  <c r="U219" i="2" s="1"/>
  <c r="V219" i="2" a="1"/>
  <c r="V219" i="2" s="1"/>
  <c r="W219" i="2" a="1"/>
  <c r="W219" i="2" s="1"/>
  <c r="X219" i="2" a="1"/>
  <c r="X219" i="2" s="1"/>
  <c r="Y219" i="2" a="1"/>
  <c r="Y219" i="2" s="1"/>
  <c r="Z219" i="2" a="1"/>
  <c r="Z219" i="2" s="1"/>
  <c r="AA219" i="2" a="1"/>
  <c r="AA219" i="2" s="1"/>
  <c r="AB219" i="2" a="1"/>
  <c r="AB219" i="2" s="1"/>
  <c r="AC219" i="2" a="1"/>
  <c r="AC219" i="2" s="1"/>
  <c r="AD219" i="2" a="1"/>
  <c r="AD219" i="2" s="1"/>
  <c r="AE219" i="2" a="1"/>
  <c r="AE219" i="2" s="1"/>
  <c r="AF219" i="2" a="1"/>
  <c r="AF219" i="2" s="1"/>
  <c r="AG219" i="2" a="1"/>
  <c r="AG219" i="2" s="1"/>
  <c r="AH219" i="2" a="1"/>
  <c r="AH219" i="2" s="1"/>
  <c r="AI219" i="2" a="1"/>
  <c r="AI219" i="2" s="1"/>
  <c r="AJ219" i="2" a="1"/>
  <c r="AJ219" i="2" s="1"/>
  <c r="AK219" i="2" a="1"/>
  <c r="AK219" i="2" s="1"/>
  <c r="AL219" i="2" a="1"/>
  <c r="AL219" i="2" s="1"/>
  <c r="AM219" i="2" a="1"/>
  <c r="AM219" i="2" s="1"/>
  <c r="AN219" i="2" a="1"/>
  <c r="AN219" i="2" s="1"/>
  <c r="AO219" i="2" a="1"/>
  <c r="AO219" i="2" s="1"/>
  <c r="AP219" i="2" a="1"/>
  <c r="AP219" i="2" s="1"/>
  <c r="AQ219" i="2" a="1"/>
  <c r="AQ219" i="2" s="1"/>
  <c r="AR219" i="2" a="1"/>
  <c r="AR219" i="2" s="1"/>
  <c r="AS219" i="2" a="1"/>
  <c r="AS219" i="2" s="1"/>
  <c r="AT219" i="2" a="1"/>
  <c r="AT219" i="2" s="1"/>
  <c r="AU219" i="2" a="1"/>
  <c r="AU219" i="2" s="1"/>
  <c r="AV219" i="2" a="1"/>
  <c r="AV219" i="2" s="1"/>
  <c r="AW219" i="2" a="1"/>
  <c r="AW219" i="2" s="1"/>
  <c r="AX219" i="2" a="1"/>
  <c r="AX219" i="2" s="1"/>
  <c r="AY219" i="2" a="1"/>
  <c r="AY219" i="2" s="1"/>
  <c r="AZ219" i="2" a="1"/>
  <c r="AZ219" i="2" s="1"/>
  <c r="BA219" i="2" a="1"/>
  <c r="BA219" i="2" s="1"/>
  <c r="BB219" i="2" a="1"/>
  <c r="BB219" i="2" s="1"/>
  <c r="BC219" i="2" a="1"/>
  <c r="BC219" i="2" s="1"/>
  <c r="BD219" i="2" a="1"/>
  <c r="BD219" i="2" s="1"/>
  <c r="BE219" i="2" a="1"/>
  <c r="BE219" i="2" s="1"/>
  <c r="BF219" i="2" a="1"/>
  <c r="BF219" i="2" s="1"/>
  <c r="BG219" i="2" a="1"/>
  <c r="BG219" i="2" s="1"/>
  <c r="BH219" i="2" a="1"/>
  <c r="BH219" i="2" s="1"/>
  <c r="BI219" i="2" a="1"/>
  <c r="BI219" i="2" s="1"/>
  <c r="BJ219" i="2" a="1"/>
  <c r="BJ219" i="2" s="1"/>
  <c r="BK219" i="2" a="1"/>
  <c r="BK219" i="2" s="1"/>
  <c r="BL219" i="2" a="1"/>
  <c r="BL219" i="2" s="1"/>
  <c r="BM219" i="2" a="1"/>
  <c r="BM219" i="2" s="1"/>
  <c r="BN219" i="2" a="1"/>
  <c r="BN219" i="2" s="1"/>
  <c r="BO219" i="2" a="1"/>
  <c r="BO219" i="2" s="1"/>
  <c r="BQ219" i="2" a="1"/>
  <c r="BQ219" i="2" s="1"/>
  <c r="BR219" i="2" a="1"/>
  <c r="BR219" i="2" s="1"/>
  <c r="BS219" i="2" a="1"/>
  <c r="BS219" i="2" s="1"/>
  <c r="BU219" i="2" a="1"/>
  <c r="BU219" i="2" s="1"/>
  <c r="BV219" i="2" a="1"/>
  <c r="BV219" i="2" s="1"/>
  <c r="BW219" i="2" a="1"/>
  <c r="BW219" i="2" s="1"/>
  <c r="BY219" i="2" a="1"/>
  <c r="BY219" i="2" s="1"/>
  <c r="BZ219" i="2" a="1"/>
  <c r="BZ219" i="2" s="1"/>
  <c r="CA219" i="2" a="1"/>
  <c r="CA219" i="2" s="1"/>
  <c r="CB219" i="2" a="1"/>
  <c r="CB219" i="2" s="1"/>
  <c r="CC219" i="2" a="1"/>
  <c r="CC219" i="2" s="1"/>
  <c r="CD219" i="2" a="1"/>
  <c r="CD219" i="2" s="1"/>
  <c r="CE219" i="2" a="1"/>
  <c r="CE219" i="2" s="1"/>
  <c r="CF219" i="2" a="1"/>
  <c r="CF219" i="2" s="1"/>
  <c r="CG219" i="2" a="1"/>
  <c r="CG219" i="2" s="1"/>
  <c r="CH219" i="2" a="1"/>
  <c r="CH219" i="2" s="1"/>
  <c r="CI219" i="2" a="1"/>
  <c r="CI219" i="2" s="1"/>
  <c r="CJ219" i="2" a="1"/>
  <c r="CJ219" i="2" s="1"/>
  <c r="CK219" i="2" a="1"/>
  <c r="CK219" i="2" s="1"/>
  <c r="CL219" i="2" a="1"/>
  <c r="CL219" i="2" s="1"/>
  <c r="CM219" i="2" a="1"/>
  <c r="CM219" i="2" s="1"/>
  <c r="CN219" i="2" a="1"/>
  <c r="CN219" i="2" s="1"/>
  <c r="CO219" i="2" a="1"/>
  <c r="CO219" i="2" s="1"/>
  <c r="CP219" i="2" a="1"/>
  <c r="CP219" i="2" s="1"/>
  <c r="CQ219" i="2" a="1"/>
  <c r="CQ219" i="2" s="1"/>
  <c r="CR219" i="2" a="1"/>
  <c r="CR219" i="2" s="1"/>
  <c r="CS219" i="2" a="1"/>
  <c r="CS219" i="2" s="1"/>
  <c r="CT219" i="2" a="1"/>
  <c r="CT219" i="2" s="1"/>
  <c r="CU219" i="2" a="1"/>
  <c r="CU219" i="2" s="1"/>
  <c r="CV219" i="2" a="1"/>
  <c r="CV219" i="2" s="1"/>
  <c r="CW219" i="2" a="1"/>
  <c r="CW219" i="2" s="1"/>
  <c r="CX219" i="2" a="1"/>
  <c r="CX219" i="2" s="1"/>
  <c r="CY219" i="2" a="1"/>
  <c r="CY219" i="2" s="1"/>
  <c r="CZ219" i="2" a="1"/>
  <c r="CZ219" i="2" s="1"/>
  <c r="DA219" i="2" a="1"/>
  <c r="DA219" i="2" s="1"/>
  <c r="DB219" i="2" a="1"/>
  <c r="DB219" i="2" s="1"/>
  <c r="DC219" i="2" a="1"/>
  <c r="DC219" i="2" s="1"/>
  <c r="DI219" i="2" a="1"/>
  <c r="DI219" i="2" s="1"/>
  <c r="M209" i="2"/>
  <c r="N209" i="2"/>
  <c r="O209" i="2"/>
  <c r="O210" i="2" s="1" a="1"/>
  <c r="O210" i="2" s="1"/>
  <c r="O211" i="2" s="1" a="1"/>
  <c r="O211" i="2" s="1"/>
  <c r="P209" i="2"/>
  <c r="P210" i="2" s="1" a="1"/>
  <c r="P210" i="2" s="1"/>
  <c r="Q209" i="2"/>
  <c r="Q210" i="2" s="1" a="1"/>
  <c r="Q210" i="2" s="1"/>
  <c r="Q211" i="2" s="1" a="1"/>
  <c r="Q211" i="2" s="1"/>
  <c r="R209" i="2"/>
  <c r="R210" i="2" s="1" a="1"/>
  <c r="R210" i="2" s="1"/>
  <c r="R211" i="2" s="1" a="1"/>
  <c r="R211" i="2" s="1"/>
  <c r="S209" i="2"/>
  <c r="S210" i="2" s="1" a="1"/>
  <c r="S210" i="2" s="1"/>
  <c r="T209" i="2"/>
  <c r="T210" i="2" s="1" a="1"/>
  <c r="T210" i="2" s="1"/>
  <c r="M210" i="2" a="1"/>
  <c r="M210" i="2" s="1"/>
  <c r="N210" i="2" a="1"/>
  <c r="N210" i="2" s="1"/>
  <c r="O212" i="2" a="1"/>
  <c r="O212" i="2" s="1"/>
  <c r="Q212" i="2" a="1"/>
  <c r="Q212" i="2" s="1"/>
  <c r="O213" i="2" a="1"/>
  <c r="O213" i="2" s="1"/>
  <c r="Q213" i="2" a="1"/>
  <c r="Q213" i="2" s="1"/>
  <c r="M214" i="2" a="1"/>
  <c r="M214" i="2" s="1"/>
  <c r="O214" i="2" a="1"/>
  <c r="O214" i="2" s="1"/>
  <c r="P214" i="2" a="1"/>
  <c r="P214" i="2" s="1"/>
  <c r="Q214" i="2" a="1"/>
  <c r="Q214" i="2" s="1"/>
  <c r="R214" i="2" a="1"/>
  <c r="R214" i="2" s="1"/>
  <c r="S214" i="2" a="1"/>
  <c r="S214" i="2" s="1"/>
  <c r="T214" i="2" a="1"/>
  <c r="T214" i="2" s="1"/>
  <c r="M215" i="2" a="1"/>
  <c r="M215" i="2" s="1"/>
  <c r="O215" i="2" a="1"/>
  <c r="O215" i="2" s="1"/>
  <c r="P215" i="2" a="1"/>
  <c r="P215" i="2" s="1"/>
  <c r="Q215" i="2" a="1"/>
  <c r="Q215" i="2" s="1"/>
  <c r="R215" i="2" a="1"/>
  <c r="R215" i="2" s="1"/>
  <c r="S215" i="2" a="1"/>
  <c r="S215" i="2" s="1"/>
  <c r="T215" i="2" a="1"/>
  <c r="T215" i="2" s="1"/>
  <c r="M216" i="2" a="1"/>
  <c r="M216" i="2" s="1"/>
  <c r="N216" i="2" a="1"/>
  <c r="N216" i="2" s="1"/>
  <c r="O216" i="2" a="1"/>
  <c r="O216" i="2" s="1"/>
  <c r="P216" i="2" a="1"/>
  <c r="P216" i="2" s="1"/>
  <c r="Q216" i="2" a="1"/>
  <c r="Q216" i="2" s="1"/>
  <c r="R216" i="2" a="1"/>
  <c r="R216" i="2" s="1"/>
  <c r="S216" i="2" a="1"/>
  <c r="S216" i="2" s="1"/>
  <c r="T216" i="2" a="1"/>
  <c r="T216" i="2" s="1"/>
  <c r="M217" i="2" a="1"/>
  <c r="M217" i="2" s="1"/>
  <c r="N217" i="2" a="1"/>
  <c r="N217" i="2" s="1"/>
  <c r="O217" i="2" a="1"/>
  <c r="O217" i="2" s="1"/>
  <c r="P217" i="2" a="1"/>
  <c r="P217" i="2" s="1"/>
  <c r="Q217" i="2" a="1"/>
  <c r="Q217" i="2" s="1"/>
  <c r="R217" i="2" a="1"/>
  <c r="R217" i="2" s="1"/>
  <c r="S217" i="2" a="1"/>
  <c r="S217" i="2" s="1"/>
  <c r="T217" i="2" a="1"/>
  <c r="T217" i="2" s="1"/>
  <c r="M218" i="2" a="1"/>
  <c r="M218" i="2" s="1"/>
  <c r="N218" i="2" a="1"/>
  <c r="N218" i="2" s="1"/>
  <c r="O218" i="2" a="1"/>
  <c r="O218" i="2" s="1"/>
  <c r="P218" i="2" a="1"/>
  <c r="P218" i="2" s="1"/>
  <c r="Q218" i="2" a="1"/>
  <c r="Q218" i="2" s="1"/>
  <c r="R218" i="2" a="1"/>
  <c r="R218" i="2" s="1"/>
  <c r="S218" i="2" a="1"/>
  <c r="S218" i="2" s="1"/>
  <c r="T218" i="2" a="1"/>
  <c r="T218" i="2" s="1"/>
  <c r="M219" i="2" a="1"/>
  <c r="M219" i="2" s="1"/>
  <c r="N219" i="2" a="1"/>
  <c r="N219" i="2" s="1"/>
  <c r="O219" i="2" a="1"/>
  <c r="O219" i="2" s="1"/>
  <c r="P219" i="2" a="1"/>
  <c r="P219" i="2" s="1"/>
  <c r="Q219" i="2" a="1"/>
  <c r="Q219" i="2" s="1"/>
  <c r="R219" i="2" a="1"/>
  <c r="R219" i="2" s="1"/>
  <c r="S219" i="2" a="1"/>
  <c r="S219" i="2" s="1"/>
  <c r="T219" i="2" a="1"/>
  <c r="T219" i="2" s="1"/>
  <c r="C209" i="2"/>
  <c r="C210" i="2" s="1" a="1"/>
  <c r="C210" i="2" s="1"/>
  <c r="C211" i="2" s="1" a="1"/>
  <c r="C211" i="2" s="1"/>
  <c r="D209" i="2"/>
  <c r="D210" i="2" s="1" a="1"/>
  <c r="D210" i="2" s="1"/>
  <c r="E209" i="2"/>
  <c r="E210" i="2" s="1" a="1"/>
  <c r="E210" i="2" s="1"/>
  <c r="E211" i="2" s="1" a="1"/>
  <c r="E211" i="2" s="1"/>
  <c r="F209" i="2"/>
  <c r="F210" i="2" s="1" a="1"/>
  <c r="F210" i="2" s="1"/>
  <c r="G209" i="2"/>
  <c r="G210" i="2" s="1" a="1"/>
  <c r="G210" i="2" s="1"/>
  <c r="H209" i="2"/>
  <c r="H210" i="2" s="1" a="1"/>
  <c r="H210" i="2" s="1"/>
  <c r="I209" i="2"/>
  <c r="I210" i="2" s="1" a="1"/>
  <c r="I210" i="2" s="1"/>
  <c r="I211" i="2" s="1" a="1"/>
  <c r="I211" i="2" s="1"/>
  <c r="J209" i="2"/>
  <c r="J210" i="2" s="1" a="1"/>
  <c r="J210" i="2" s="1"/>
  <c r="K209" i="2"/>
  <c r="K210" i="2" s="1" a="1"/>
  <c r="K210" i="2" s="1"/>
  <c r="L209" i="2"/>
  <c r="L210" i="2" s="1" a="1"/>
  <c r="L210" i="2" s="1"/>
  <c r="L211" i="2" s="1" a="1"/>
  <c r="L211" i="2" s="1"/>
  <c r="J212" i="2" a="1"/>
  <c r="J212" i="2" s="1"/>
  <c r="L212" i="2" a="1"/>
  <c r="L212" i="2" s="1"/>
  <c r="J213" i="2" a="1"/>
  <c r="J213" i="2" s="1"/>
  <c r="L213" i="2" a="1"/>
  <c r="L213" i="2" s="1"/>
  <c r="J214" i="2" a="1"/>
  <c r="J214" i="2" s="1"/>
  <c r="K214" i="2" a="1"/>
  <c r="K214" i="2" s="1"/>
  <c r="L214" i="2" a="1"/>
  <c r="L214" i="2" s="1"/>
  <c r="J215" i="2" a="1"/>
  <c r="J215" i="2" s="1"/>
  <c r="K215" i="2" a="1"/>
  <c r="K215" i="2" s="1"/>
  <c r="L215" i="2" a="1"/>
  <c r="L215" i="2" s="1"/>
  <c r="H216" i="2" a="1"/>
  <c r="H216" i="2" s="1"/>
  <c r="J216" i="2" a="1"/>
  <c r="J216" i="2" s="1"/>
  <c r="K216" i="2" a="1"/>
  <c r="K216" i="2" s="1"/>
  <c r="L216" i="2" a="1"/>
  <c r="L216" i="2" s="1"/>
  <c r="H217" i="2" a="1"/>
  <c r="H217" i="2" s="1"/>
  <c r="J217" i="2" a="1"/>
  <c r="J217" i="2" s="1"/>
  <c r="K217" i="2" a="1"/>
  <c r="K217" i="2" s="1"/>
  <c r="L217" i="2" a="1"/>
  <c r="L217" i="2" s="1"/>
  <c r="C218" i="2" a="1"/>
  <c r="C218" i="2" s="1"/>
  <c r="F218" i="2" a="1"/>
  <c r="F218" i="2" s="1"/>
  <c r="G218" i="2" a="1"/>
  <c r="G218" i="2" s="1"/>
  <c r="H218" i="2" a="1"/>
  <c r="H218" i="2" s="1"/>
  <c r="J218" i="2" a="1"/>
  <c r="J218" i="2" s="1"/>
  <c r="K218" i="2" a="1"/>
  <c r="K218" i="2" s="1"/>
  <c r="L218" i="2" a="1"/>
  <c r="L218" i="2" s="1"/>
  <c r="C219" i="2" a="1"/>
  <c r="C219" i="2" s="1"/>
  <c r="F219" i="2" a="1"/>
  <c r="F219" i="2" s="1"/>
  <c r="G219" i="2" a="1"/>
  <c r="G219" i="2" s="1"/>
  <c r="H219" i="2" a="1"/>
  <c r="H219" i="2" s="1"/>
  <c r="J219" i="2" a="1"/>
  <c r="J219" i="2" s="1"/>
  <c r="K219" i="2" a="1"/>
  <c r="K219" i="2" s="1"/>
  <c r="L219" i="2" a="1"/>
  <c r="L219" i="2" s="1"/>
  <c r="B219" i="2" a="1"/>
  <c r="B219" i="2" s="1"/>
  <c r="B218" i="2" a="1"/>
  <c r="B218" i="2" s="1"/>
  <c r="B217" i="2" a="1"/>
  <c r="B217" i="2" s="1"/>
  <c r="B216" i="2" a="1"/>
  <c r="B216" i="2" s="1"/>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108" i="2"/>
  <c r="B109" i="2"/>
  <c r="B110" i="2"/>
  <c r="B111" i="2"/>
  <c r="B112" i="2"/>
  <c r="B113" i="2"/>
  <c r="B114" i="2"/>
  <c r="B115" i="2"/>
  <c r="B116" i="2"/>
  <c r="B117" i="2"/>
  <c r="B118" i="2"/>
  <c r="B119" i="2"/>
  <c r="B120" i="2"/>
  <c r="B121" i="2"/>
  <c r="B122" i="2"/>
  <c r="B123" i="2"/>
  <c r="B124" i="2"/>
  <c r="B125" i="2"/>
  <c r="B126" i="2"/>
  <c r="B127" i="2"/>
  <c r="B128" i="2"/>
  <c r="B129" i="2"/>
  <c r="B130" i="2"/>
  <c r="B131" i="2"/>
  <c r="B107" i="2"/>
  <c r="B209"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106" i="2"/>
  <c r="X29" i="1"/>
  <c r="J9" i="1"/>
  <c r="K9" i="1" s="1"/>
  <c r="J10" i="1"/>
  <c r="K10" i="1" s="1"/>
  <c r="J11" i="1"/>
  <c r="K11" i="1" s="1"/>
  <c r="J12" i="1"/>
  <c r="K12" i="1" s="1"/>
  <c r="J13" i="1"/>
  <c r="K13" i="1" s="1"/>
  <c r="J14" i="1"/>
  <c r="K14" i="1" s="1"/>
  <c r="J15" i="1"/>
  <c r="K15" i="1" s="1"/>
  <c r="J16" i="1"/>
  <c r="K16" i="1" s="1"/>
  <c r="X26" i="1"/>
  <c r="X25" i="1"/>
  <c r="X28" i="1"/>
  <c r="X6" i="1"/>
  <c r="X18" i="1"/>
  <c r="X19" i="1"/>
  <c r="X27" i="1"/>
  <c r="X15" i="1"/>
  <c r="X14" i="1"/>
  <c r="X13" i="1"/>
  <c r="X10" i="1"/>
  <c r="X11" i="1"/>
  <c r="X17" i="1"/>
  <c r="X20" i="1"/>
  <c r="X7" i="1"/>
  <c r="X8" i="1"/>
  <c r="X9" i="1"/>
  <c r="X12" i="1"/>
  <c r="X16" i="1"/>
  <c r="X24" i="1"/>
  <c r="X23" i="1"/>
  <c r="X22" i="1"/>
  <c r="X21" i="1"/>
  <c r="C11" i="12" l="1" a="1"/>
  <c r="C11" i="12" s="1"/>
  <c r="C43" i="12" s="1"/>
  <c r="H43" i="12" s="1"/>
  <c r="C8" i="12" a="1"/>
  <c r="C8" i="12" s="1"/>
  <c r="C40" i="12" s="1"/>
  <c r="H40" i="12" s="1"/>
  <c r="F2" i="12"/>
  <c r="F11" i="12" s="1"/>
  <c r="C19" i="12" s="1"/>
  <c r="C5" i="12"/>
  <c r="C37" i="12" s="1"/>
  <c r="F37" i="12" s="1"/>
  <c r="C10" i="12" a="1"/>
  <c r="C10" i="12" s="1"/>
  <c r="C42" i="12" s="1"/>
  <c r="H42" i="12" s="1"/>
  <c r="C12" i="12" a="1"/>
  <c r="C12" i="12" s="1"/>
  <c r="C44" i="12" s="1"/>
  <c r="H44" i="12" s="1"/>
  <c r="C9" i="12" a="1"/>
  <c r="C9" i="12" s="1"/>
  <c r="C41" i="12" s="1"/>
  <c r="H41" i="12" s="1"/>
  <c r="C7" i="12" a="1"/>
  <c r="C7" i="12" s="1"/>
  <c r="C4" i="12"/>
  <c r="C15" i="12"/>
  <c r="TU5" i="7" a="1"/>
  <c r="TU5" i="7" s="1"/>
  <c r="HI5" i="7" a="1"/>
  <c r="HI5" i="7" s="1"/>
  <c r="HY5" i="7" a="1"/>
  <c r="HY5" i="7" s="1"/>
  <c r="FU5" i="7" a="1"/>
  <c r="FU5" i="7" s="1"/>
  <c r="XM5" i="7" a="1"/>
  <c r="XM5" i="7" s="1"/>
  <c r="TA5" i="7" a="1"/>
  <c r="TA5" i="7" s="1"/>
  <c r="QF8" i="7" a="1"/>
  <c r="QF8" i="7" s="1"/>
  <c r="QF9" i="7" s="1" a="1"/>
  <c r="QF9" i="7" s="1"/>
  <c r="XI5" i="7" a="1"/>
  <c r="XI5" i="7" s="1"/>
  <c r="VQ5" i="7" a="1"/>
  <c r="VQ5" i="7" s="1"/>
  <c r="WC5" i="7" a="1"/>
  <c r="WC5" i="7" s="1"/>
  <c r="TY5" i="7" a="1"/>
  <c r="TY5" i="7" s="1"/>
  <c r="TY6" i="7" s="1" a="1"/>
  <c r="TY6" i="7" s="1"/>
  <c r="TY7" i="7" s="1" a="1"/>
  <c r="TY7" i="7" s="1"/>
  <c r="SK5" i="7" a="1"/>
  <c r="SK5" i="7" s="1"/>
  <c r="SK6" i="7" s="1" a="1"/>
  <c r="SK6" i="7" s="1"/>
  <c r="WG5" i="7" a="1"/>
  <c r="WG5" i="7" s="1"/>
  <c r="WG6" i="7" s="1" a="1"/>
  <c r="WG6" i="7" s="1"/>
  <c r="UW5" i="7" a="1"/>
  <c r="UW5" i="7" s="1"/>
  <c r="UW6" i="7" s="1" a="1"/>
  <c r="UW6" i="7" s="1"/>
  <c r="TQ5" i="7" a="1"/>
  <c r="TQ5" i="7" s="1"/>
  <c r="TQ6" i="7" s="1" a="1"/>
  <c r="TQ6" i="7" s="1"/>
  <c r="RY5" i="7" a="1"/>
  <c r="RY5" i="7" s="1"/>
  <c r="ABQ5" i="7" a="1"/>
  <c r="ABQ5" i="7" s="1"/>
  <c r="ABQ6" i="7" s="1" a="1"/>
  <c r="ABQ6" i="7" s="1"/>
  <c r="ZM5" i="7" a="1"/>
  <c r="ZM5" i="7" s="1"/>
  <c r="ZM6" i="7" s="1" a="1"/>
  <c r="ZM6" i="7" s="1"/>
  <c r="ZI5" i="7" a="1"/>
  <c r="ZI5" i="7" s="1"/>
  <c r="YO5" i="7" a="1"/>
  <c r="YO5" i="7" s="1"/>
  <c r="WK5" i="7" a="1"/>
  <c r="WK5" i="7" s="1"/>
  <c r="VM5" i="7" a="1"/>
  <c r="VM5" i="7" s="1"/>
  <c r="VM6" i="7" s="1" a="1"/>
  <c r="VM6" i="7" s="1"/>
  <c r="UK5" i="7" a="1"/>
  <c r="UK5" i="7" s="1"/>
  <c r="TE5" i="7" a="1"/>
  <c r="TE5" i="7" s="1"/>
  <c r="TE6" i="7" s="1" a="1"/>
  <c r="TE6" i="7" s="1"/>
  <c r="SC5" i="7" a="1"/>
  <c r="SC5" i="7" s="1"/>
  <c r="RA5" i="7" a="1"/>
  <c r="RA5" i="7" s="1"/>
  <c r="PQ5" i="7" a="1"/>
  <c r="PQ5" i="7" s="1"/>
  <c r="PQ6" i="7" s="1" a="1"/>
  <c r="PQ6" i="7" s="1"/>
  <c r="OW5" i="7" a="1"/>
  <c r="OW5" i="7" s="1"/>
  <c r="OW6" i="7" s="1" a="1"/>
  <c r="OW6" i="7" s="1"/>
  <c r="OB6" i="7" a="1"/>
  <c r="OB6" i="7" s="1"/>
  <c r="OB7" i="7" s="1" a="1"/>
  <c r="OB7" i="7" s="1"/>
  <c r="NX6" i="7" a="1"/>
  <c r="NX6" i="7" s="1"/>
  <c r="ABI5" i="7" a="1"/>
  <c r="ABI5" i="7" s="1"/>
  <c r="ABI6" i="7" s="1" a="1"/>
  <c r="ABI6" i="7" s="1"/>
  <c r="ABI7" i="7" s="1" a="1"/>
  <c r="ABI7" i="7" s="1"/>
  <c r="AFR6" i="7" a="1"/>
  <c r="AFR6" i="7" s="1"/>
  <c r="AFR7" i="7" s="1" a="1"/>
  <c r="AFR7" i="7" s="1"/>
  <c r="AAS5" i="7" a="1"/>
  <c r="AAS5" i="7" s="1"/>
  <c r="AAS6" i="7" s="1" a="1"/>
  <c r="AAS6" i="7" s="1"/>
  <c r="AFG5" i="7" a="1"/>
  <c r="AFG5" i="7" s="1"/>
  <c r="AEQ5" i="7" a="1"/>
  <c r="AEQ5" i="7" s="1"/>
  <c r="AEA5" i="7" a="1"/>
  <c r="AEA5" i="7" s="1"/>
  <c r="AGB5" i="7" a="1"/>
  <c r="AGB5" i="7" s="1"/>
  <c r="AGB6" i="7" s="1" a="1"/>
  <c r="AGB6" i="7" s="1"/>
  <c r="AGB7" i="7" s="1" a="1"/>
  <c r="AGB7" i="7" s="1"/>
  <c r="LJ7" i="7" a="1"/>
  <c r="LJ7" i="7" s="1"/>
  <c r="LJ8" i="7" s="1" a="1"/>
  <c r="LJ8" i="7" s="1"/>
  <c r="IM7" i="7" a="1"/>
  <c r="IM7" i="7" s="1"/>
  <c r="RE6" i="7" a="1"/>
  <c r="RE6" i="7" s="1"/>
  <c r="RE7" i="7" s="1" a="1"/>
  <c r="RE7" i="7" s="1"/>
  <c r="ADQ5" i="7" a="1"/>
  <c r="ADQ5" i="7" s="1"/>
  <c r="AAC5" i="7" a="1"/>
  <c r="AAC5" i="7" s="1"/>
  <c r="YG5" i="7" a="1"/>
  <c r="YG5" i="7" s="1"/>
  <c r="WW5" i="7" a="1"/>
  <c r="WW5" i="7" s="1"/>
  <c r="WW6" i="7" s="1" a="1"/>
  <c r="WW6" i="7" s="1"/>
  <c r="VU5" i="7" a="1"/>
  <c r="VU5" i="7" s="1"/>
  <c r="VA5" i="7" a="1"/>
  <c r="VA5" i="7" s="1"/>
  <c r="UG5" i="7" a="1"/>
  <c r="UG5" i="7" s="1"/>
  <c r="TI5" i="7" a="1"/>
  <c r="TI5" i="7" s="1"/>
  <c r="TI6" i="7" s="1" a="1"/>
  <c r="TI6" i="7" s="1"/>
  <c r="TI7" i="7" s="1" a="1"/>
  <c r="TI7" i="7" s="1"/>
  <c r="SO5" i="7" a="1"/>
  <c r="SO5" i="7" s="1"/>
  <c r="SO6" i="7" s="1" a="1"/>
  <c r="SO6" i="7" s="1"/>
  <c r="SO7" i="7" s="1" a="1"/>
  <c r="SO7" i="7" s="1"/>
  <c r="RU5" i="7" a="1"/>
  <c r="RU5" i="7" s="1"/>
  <c r="QS5" i="7" a="1"/>
  <c r="QS5" i="7" s="1"/>
  <c r="QS6" i="7" s="1" a="1"/>
  <c r="QS6" i="7" s="1"/>
  <c r="PU5" i="7" a="1"/>
  <c r="PU5" i="7" s="1"/>
  <c r="PE5" i="7" a="1"/>
  <c r="PE5" i="7" s="1"/>
  <c r="PE6" i="7" s="1" a="1"/>
  <c r="PE6" i="7" s="1"/>
  <c r="PE7" i="7" s="1" a="1"/>
  <c r="PE7" i="7" s="1"/>
  <c r="PE8" i="7" s="1" a="1"/>
  <c r="PE8" i="7" s="1"/>
  <c r="PE9" i="7" s="1" a="1"/>
  <c r="PE9" i="7" s="1"/>
  <c r="PE10" i="7" s="1" a="1"/>
  <c r="PE10" i="7" s="1"/>
  <c r="ACG5" i="7" a="1"/>
  <c r="ACG5" i="7" s="1"/>
  <c r="AAK5" i="7" a="1"/>
  <c r="AAK5" i="7" s="1"/>
  <c r="YW5" i="7" a="1"/>
  <c r="YW5" i="7" s="1"/>
  <c r="YW6" i="7" s="1" a="1"/>
  <c r="YW6" i="7" s="1"/>
  <c r="XQ5" i="7" a="1"/>
  <c r="XQ5" i="7" s="1"/>
  <c r="WS5" i="7" a="1"/>
  <c r="WS5" i="7" s="1"/>
  <c r="WS6" i="7" s="1" a="1"/>
  <c r="WS6" i="7" s="1"/>
  <c r="QN8" i="7" a="1"/>
  <c r="QN8" i="7" s="1"/>
  <c r="QN9" i="7" s="1" a="1"/>
  <c r="QN9" i="7" s="1"/>
  <c r="QN10" i="7" s="1" a="1"/>
  <c r="QN10" i="7" s="1"/>
  <c r="QL7" i="7" a="1"/>
  <c r="QL7" i="7" s="1"/>
  <c r="QL8" i="7" s="1" a="1"/>
  <c r="QL8" i="7" s="1"/>
  <c r="QL9" i="7" s="1" a="1"/>
  <c r="QL9" i="7" s="1"/>
  <c r="QL10" i="7" s="1" a="1"/>
  <c r="QL10" i="7" s="1"/>
  <c r="ADE6" i="7" a="1"/>
  <c r="ADE6" i="7" s="1"/>
  <c r="ADE7" i="7" s="1" a="1"/>
  <c r="ADE7" i="7" s="1"/>
  <c r="ACW6" i="7" a="1"/>
  <c r="ACW6" i="7" s="1"/>
  <c r="ACW7" i="7" s="1" a="1"/>
  <c r="ACW7" i="7" s="1"/>
  <c r="ACK5" i="7" a="1"/>
  <c r="ACK5" i="7" s="1"/>
  <c r="ACK6" i="7" s="1" a="1"/>
  <c r="ACK6" i="7" s="1"/>
  <c r="ABE5" i="7" a="1"/>
  <c r="ABE5" i="7" s="1"/>
  <c r="ABE6" i="7" s="1" a="1"/>
  <c r="ABE6" i="7" s="1"/>
  <c r="ABE7" i="7" s="1" a="1"/>
  <c r="ABE7" i="7" s="1"/>
  <c r="ZU5" i="7" a="1"/>
  <c r="ZU5" i="7" s="1"/>
  <c r="ZU6" i="7" s="1" a="1"/>
  <c r="ZU6" i="7" s="1"/>
  <c r="YS5" i="7" a="1"/>
  <c r="YS5" i="7" s="1"/>
  <c r="XY5" i="7" a="1"/>
  <c r="XY5" i="7" s="1"/>
  <c r="XY6" i="7" s="1" a="1"/>
  <c r="XY6" i="7" s="1"/>
  <c r="XY7" i="7" s="1" a="1"/>
  <c r="XY7" i="7" s="1"/>
  <c r="XA5" i="7" a="1"/>
  <c r="XA5" i="7" s="1"/>
  <c r="XA6" i="7" s="1" a="1"/>
  <c r="XA6" i="7" s="1"/>
  <c r="AEI6" i="7" a="1"/>
  <c r="AEI6" i="7" s="1"/>
  <c r="AEI7" i="7" s="1" a="1"/>
  <c r="AEI7" i="7" s="1"/>
  <c r="AAO7" i="7" a="1"/>
  <c r="AAO7" i="7" s="1"/>
  <c r="AAO8" i="7" s="1" a="1"/>
  <c r="AAO8" i="7" s="1"/>
  <c r="ZQ6" i="7" a="1"/>
  <c r="ZQ6" i="7" s="1"/>
  <c r="ZQ7" i="7" s="1" a="1"/>
  <c r="ZQ7" i="7" s="1"/>
  <c r="ABY5" i="7" a="1"/>
  <c r="ABY5" i="7" s="1"/>
  <c r="ABY6" i="7" s="1" a="1"/>
  <c r="ABY6" i="7" s="1"/>
  <c r="AAW5" i="7" a="1"/>
  <c r="AAW5" i="7" s="1"/>
  <c r="ZY5" i="7" a="1"/>
  <c r="ZY5" i="7" s="1"/>
  <c r="ZE5" i="7" a="1"/>
  <c r="ZE5" i="7" s="1"/>
  <c r="ZE6" i="7" s="1" a="1"/>
  <c r="ZE6" i="7" s="1"/>
  <c r="YK5" i="7" a="1"/>
  <c r="YK5" i="7" s="1"/>
  <c r="XU5" i="7" a="1"/>
  <c r="XU5" i="7" s="1"/>
  <c r="XE5" i="7" a="1"/>
  <c r="XE5" i="7" s="1"/>
  <c r="WO5" i="7" a="1"/>
  <c r="WO5" i="7" s="1"/>
  <c r="WO6" i="7" s="1" a="1"/>
  <c r="WO6" i="7" s="1"/>
  <c r="VY5" i="7" a="1"/>
  <c r="VY5" i="7" s="1"/>
  <c r="VI5" i="7" a="1"/>
  <c r="VI5" i="7" s="1"/>
  <c r="US5" i="7" a="1"/>
  <c r="US5" i="7" s="1"/>
  <c r="UC5" i="7" a="1"/>
  <c r="UC5" i="7" s="1"/>
  <c r="TM5" i="7" a="1"/>
  <c r="TM5" i="7" s="1"/>
  <c r="SW5" i="7" a="1"/>
  <c r="SW5" i="7" s="1"/>
  <c r="SG5" i="7" a="1"/>
  <c r="SG5" i="7" s="1"/>
  <c r="SG6" i="7" s="1" a="1"/>
  <c r="SG6" i="7" s="1"/>
  <c r="RQ5" i="7" a="1"/>
  <c r="RQ5" i="7" s="1"/>
  <c r="QW5" i="7" a="1"/>
  <c r="QW5" i="7" s="1"/>
  <c r="QG5" i="7" a="1"/>
  <c r="QG5" i="7" s="1"/>
  <c r="QG6" i="7" s="1" a="1"/>
  <c r="QG6" i="7" s="1"/>
  <c r="AGC5" i="7" a="1"/>
  <c r="AGC5" i="7" s="1"/>
  <c r="AGC6" i="7" s="1" a="1"/>
  <c r="AGC6" i="7" s="1"/>
  <c r="AGC7" i="7" s="1" a="1"/>
  <c r="AGC7" i="7" s="1"/>
  <c r="B141" i="5"/>
  <c r="EV152" i="11"/>
  <c r="C151" i="5" s="1"/>
  <c r="EV155" i="11"/>
  <c r="C154" i="5" s="1"/>
  <c r="EV156" i="11"/>
  <c r="C155" i="5" s="1"/>
  <c r="F155" i="5" s="1"/>
  <c r="G155" i="5" s="1"/>
  <c r="EV154" i="11"/>
  <c r="C153" i="5" s="1"/>
  <c r="EV153" i="11"/>
  <c r="C152" i="5" s="1"/>
  <c r="F152" i="5" s="1"/>
  <c r="G152" i="5" s="1"/>
  <c r="EV151" i="11"/>
  <c r="C150" i="5" s="1"/>
  <c r="N164" i="4"/>
  <c r="N163" i="4"/>
  <c r="N162" i="4"/>
  <c r="N165" i="4"/>
  <c r="EV66" i="11"/>
  <c r="EV122" i="11"/>
  <c r="EV125" i="11"/>
  <c r="AGE7" i="7" a="1"/>
  <c r="AGE7" i="7" s="1"/>
  <c r="AGE8" i="7" s="1" a="1"/>
  <c r="AGE8" i="7" s="1"/>
  <c r="AGN5" i="7" a="1"/>
  <c r="AGN5" i="7" s="1"/>
  <c r="AGM8" i="7" a="1"/>
  <c r="AGM8" i="7" s="1"/>
  <c r="AGD5" i="7" a="1"/>
  <c r="AGD5" i="7" s="1"/>
  <c r="AGD6" i="7" s="1" a="1"/>
  <c r="AGD6" i="7" s="1"/>
  <c r="AGL5" i="7" a="1"/>
  <c r="AGL5" i="7" s="1"/>
  <c r="AGN6" i="7" a="1"/>
  <c r="AGN6" i="7" s="1"/>
  <c r="AGF6" i="7" a="1"/>
  <c r="AGF6" i="7" s="1"/>
  <c r="AGF7" i="7" s="1" a="1"/>
  <c r="AGF7" i="7" s="1"/>
  <c r="AGO5" i="7" a="1"/>
  <c r="AGO5" i="7" s="1"/>
  <c r="AFU4" i="7" a="1"/>
  <c r="AFU4" i="7" s="1"/>
  <c r="AFU5" i="7" s="1" a="1"/>
  <c r="AFU5" i="7" s="1"/>
  <c r="AFM4" i="7" a="1"/>
  <c r="AFM4" i="7" s="1"/>
  <c r="AFM5" i="7" s="1" a="1"/>
  <c r="AFM5" i="7" s="1"/>
  <c r="AFI5" i="7" a="1"/>
  <c r="AFI5" i="7" s="1"/>
  <c r="AFE4" i="7" a="1"/>
  <c r="AFE4" i="7" s="1"/>
  <c r="AFE5" i="7" s="1" a="1"/>
  <c r="AFE5" i="7" s="1"/>
  <c r="AEW4" i="7" a="1"/>
  <c r="AEW4" i="7" s="1"/>
  <c r="AEW5" i="7" s="1" a="1"/>
  <c r="AEW5" i="7" s="1"/>
  <c r="AEO4" i="7" a="1"/>
  <c r="AEO4" i="7" s="1"/>
  <c r="AEO5" i="7" s="1" a="1"/>
  <c r="AEO5" i="7" s="1"/>
  <c r="AEG4" i="7" a="1"/>
  <c r="AEG4" i="7" s="1"/>
  <c r="AEG5" i="7" s="1" a="1"/>
  <c r="AEG5" i="7" s="1"/>
  <c r="AGG4" i="7" a="1"/>
  <c r="AGG4" i="7" s="1"/>
  <c r="AFA4" i="7" a="1"/>
  <c r="AFA4" i="7" s="1"/>
  <c r="AFA5" i="7" s="1" a="1"/>
  <c r="AFA5" i="7" s="1"/>
  <c r="AEC4" i="7" a="1"/>
  <c r="AEC4" i="7" s="1"/>
  <c r="AFY4" i="7" a="1"/>
  <c r="AFY4" i="7" s="1"/>
  <c r="AFY5" i="7" s="1" a="1"/>
  <c r="AFY5" i="7" s="1"/>
  <c r="AES4" i="7" a="1"/>
  <c r="AES4" i="7" s="1"/>
  <c r="AES5" i="7" s="1" a="1"/>
  <c r="AES5" i="7" s="1"/>
  <c r="AGH6" i="7" a="1"/>
  <c r="AGH6" i="7" s="1"/>
  <c r="AGH7" i="7" s="1" a="1"/>
  <c r="AGH7" i="7" s="1"/>
  <c r="AFB6" i="7" a="1"/>
  <c r="AFB6" i="7" s="1"/>
  <c r="AFQ4" i="7" a="1"/>
  <c r="AFQ4" i="7" s="1"/>
  <c r="AEK4" i="7" a="1"/>
  <c r="AEK4" i="7" s="1"/>
  <c r="AEK5" i="7" s="1" a="1"/>
  <c r="AEK5" i="7" s="1"/>
  <c r="PF6" i="7" a="1"/>
  <c r="PF6" i="7" s="1"/>
  <c r="IP6" i="7" a="1"/>
  <c r="IP6" i="7" s="1"/>
  <c r="IP7" i="7" s="1" a="1"/>
  <c r="IP7" i="7" s="1"/>
  <c r="ADM5" i="7" a="1"/>
  <c r="ADM5" i="7" s="1"/>
  <c r="ADM6" i="7" s="1" a="1"/>
  <c r="ADM6" i="7" s="1"/>
  <c r="YE5" i="7" a="1"/>
  <c r="YE5" i="7" s="1"/>
  <c r="YE6" i="7" s="1" a="1"/>
  <c r="YE6" i="7" s="1"/>
  <c r="NB6" i="7" a="1"/>
  <c r="NB6" i="7" s="1"/>
  <c r="NB7" i="7" s="1" a="1"/>
  <c r="NB7" i="7" s="1"/>
  <c r="NB8" i="7" s="1" a="1"/>
  <c r="NB8" i="7" s="1"/>
  <c r="AAT6" i="7" a="1"/>
  <c r="AAT6" i="7" s="1"/>
  <c r="AAT7" i="7" s="1" a="1"/>
  <c r="AAT7" i="7" s="1"/>
  <c r="ADA5" i="7" a="1"/>
  <c r="ADA5" i="7" s="1"/>
  <c r="ABU5" i="7" a="1"/>
  <c r="ABU5" i="7" s="1"/>
  <c r="ABU6" i="7" s="1" a="1"/>
  <c r="ABU6" i="7" s="1"/>
  <c r="RG7" i="7" a="1"/>
  <c r="RG7" i="7" s="1"/>
  <c r="RG8" i="7" s="1" a="1"/>
  <c r="RG8" i="7" s="1"/>
  <c r="RG9" i="7" s="1" a="1"/>
  <c r="RG9" i="7" s="1"/>
  <c r="OS7" i="7" a="1"/>
  <c r="OS7" i="7" s="1"/>
  <c r="ABN6" i="7" a="1"/>
  <c r="ABN6" i="7" s="1"/>
  <c r="ABN7" i="7" s="1" a="1"/>
  <c r="ABN7" i="7" s="1"/>
  <c r="TS6" i="7" a="1"/>
  <c r="TS6" i="7" s="1"/>
  <c r="TS7" i="7" s="1" a="1"/>
  <c r="TS7" i="7" s="1"/>
  <c r="XW6" i="7" a="1"/>
  <c r="XW6" i="7" s="1"/>
  <c r="XW7" i="7" s="1" a="1"/>
  <c r="XW7" i="7" s="1"/>
  <c r="VN6" i="7" a="1"/>
  <c r="VN6" i="7" s="1"/>
  <c r="VN7" i="7" s="1" a="1"/>
  <c r="VN7" i="7" s="1"/>
  <c r="QR6" i="7" a="1"/>
  <c r="QR6" i="7" s="1"/>
  <c r="QR7" i="7" s="1" a="1"/>
  <c r="QR7" i="7" s="1"/>
  <c r="PE11" i="7" a="1"/>
  <c r="PE11" i="7" s="1"/>
  <c r="UV7" i="7" a="1"/>
  <c r="UV7" i="7" s="1"/>
  <c r="UV8" i="7" s="1" a="1"/>
  <c r="UV8" i="7" s="1"/>
  <c r="UA7" i="7" a="1"/>
  <c r="UA7" i="7" s="1"/>
  <c r="ZP6" i="7" a="1"/>
  <c r="ZP6" i="7" s="1"/>
  <c r="ZP7" i="7" s="1" a="1"/>
  <c r="ZP7" i="7" s="1"/>
  <c r="UQ6" i="7" a="1"/>
  <c r="UQ6" i="7" s="1"/>
  <c r="UQ7" i="7" s="1" a="1"/>
  <c r="UQ7" i="7" s="1"/>
  <c r="UQ8" i="7" s="1" a="1"/>
  <c r="UQ8" i="7" s="1"/>
  <c r="UQ9" i="7" s="1" a="1"/>
  <c r="UQ9" i="7" s="1"/>
  <c r="ZO6" i="7" a="1"/>
  <c r="ZO6" i="7" s="1"/>
  <c r="KI7" i="7" a="1"/>
  <c r="KI7" i="7" s="1"/>
  <c r="JA7" i="7" a="1"/>
  <c r="JA7" i="7" s="1"/>
  <c r="KR8" i="7" a="1"/>
  <c r="KR8" i="7" s="1"/>
  <c r="KR9" i="7" s="1" a="1"/>
  <c r="KR9" i="7" s="1"/>
  <c r="MU7" i="7" a="1"/>
  <c r="MU7" i="7" s="1"/>
  <c r="MU8" i="7" s="1" a="1"/>
  <c r="MU8" i="7" s="1"/>
  <c r="ZC7" i="7" a="1"/>
  <c r="ZC7" i="7" s="1"/>
  <c r="PM8" i="7" a="1"/>
  <c r="PM8" i="7" s="1"/>
  <c r="PM9" i="7" s="1" a="1"/>
  <c r="PM9" i="7" s="1"/>
  <c r="PM10" i="7" s="1" a="1"/>
  <c r="PM10" i="7" s="1"/>
  <c r="PM11" i="7" s="1" a="1"/>
  <c r="PM11" i="7" s="1"/>
  <c r="ML8" i="7" a="1"/>
  <c r="ML8" i="7" s="1"/>
  <c r="ML9" i="7" s="1" a="1"/>
  <c r="ML9" i="7" s="1"/>
  <c r="AAQ7" i="7" a="1"/>
  <c r="AAQ7" i="7" s="1"/>
  <c r="AAQ8" i="7" s="1" a="1"/>
  <c r="AAQ8" i="7" s="1"/>
  <c r="AAQ9" i="7" s="1" a="1"/>
  <c r="AAQ9" i="7" s="1"/>
  <c r="WW7" i="7" a="1"/>
  <c r="WW7" i="7" s="1"/>
  <c r="WW8" i="7" s="1" a="1"/>
  <c r="WW8" i="7" s="1"/>
  <c r="WW9" i="7" s="1" a="1"/>
  <c r="WW9" i="7" s="1"/>
  <c r="WW10" i="7" s="1" a="1"/>
  <c r="WW10" i="7" s="1"/>
  <c r="WW11" i="7" s="1" a="1"/>
  <c r="WW11" i="7" s="1"/>
  <c r="RF6" i="7" a="1"/>
  <c r="RF6" i="7" s="1"/>
  <c r="RF7" i="7" s="1" a="1"/>
  <c r="RF7" i="7" s="1"/>
  <c r="RF8" i="7" s="1" a="1"/>
  <c r="RF8" i="7" s="1"/>
  <c r="RF9" i="7" s="1" a="1"/>
  <c r="RF9" i="7" s="1"/>
  <c r="MQ6" i="7" a="1"/>
  <c r="MQ6" i="7" s="1"/>
  <c r="MQ7" i="7" s="1" a="1"/>
  <c r="MQ7" i="7" s="1"/>
  <c r="QS7" i="7" a="1"/>
  <c r="QS7" i="7" s="1"/>
  <c r="RN6" i="7" a="1"/>
  <c r="RN6" i="7" s="1"/>
  <c r="RN7" i="7" s="1" a="1"/>
  <c r="RN7" i="7" s="1"/>
  <c r="QX6" i="7" a="1"/>
  <c r="QX6" i="7" s="1"/>
  <c r="QX7" i="7" s="1" a="1"/>
  <c r="QX7" i="7" s="1"/>
  <c r="QX8" i="7" s="1" a="1"/>
  <c r="QX8" i="7" s="1"/>
  <c r="QX9" i="7" s="1" a="1"/>
  <c r="QX9" i="7" s="1"/>
  <c r="ABP5" i="7" a="1"/>
  <c r="ABP5" i="7" s="1"/>
  <c r="ABP6" i="7" s="1" a="1"/>
  <c r="ABP6" i="7" s="1"/>
  <c r="ABP7" i="7" s="1" a="1"/>
  <c r="ABP7" i="7" s="1"/>
  <c r="ABH5" i="7" a="1"/>
  <c r="ABH5" i="7" s="1"/>
  <c r="AAL7" i="7" a="1"/>
  <c r="AAL7" i="7" s="1"/>
  <c r="AAL8" i="7" s="1" a="1"/>
  <c r="AAL8" i="7" s="1"/>
  <c r="AAL9" i="7" s="1" a="1"/>
  <c r="AAL9" i="7" s="1"/>
  <c r="MK7" i="7" a="1"/>
  <c r="MK7" i="7" s="1"/>
  <c r="ABJ6" i="7" a="1"/>
  <c r="ABJ6" i="7" s="1"/>
  <c r="ABJ7" i="7" s="1" a="1"/>
  <c r="ABJ7" i="7" s="1"/>
  <c r="PA8" i="7" a="1"/>
  <c r="PA8" i="7" s="1"/>
  <c r="PA9" i="7" s="1" a="1"/>
  <c r="PA9" i="7" s="1"/>
  <c r="PA10" i="7" s="1" a="1"/>
  <c r="PA10" i="7" s="1"/>
  <c r="LK8" i="7" a="1"/>
  <c r="LK8" i="7" s="1"/>
  <c r="LK9" i="7" s="1" a="1"/>
  <c r="LK9" i="7" s="1"/>
  <c r="LK10" i="7" s="1" a="1"/>
  <c r="LK10" i="7" s="1"/>
  <c r="LK11" i="7" s="1" a="1"/>
  <c r="LK11" i="7" s="1"/>
  <c r="LK12" i="7" s="1" a="1"/>
  <c r="LK12" i="7" s="1"/>
  <c r="LK13" i="7" s="1" a="1"/>
  <c r="LK13" i="7" s="1"/>
  <c r="TQ7" i="7" a="1"/>
  <c r="TQ7" i="7" s="1"/>
  <c r="TQ8" i="7" s="1" a="1"/>
  <c r="TQ8" i="7" s="1"/>
  <c r="PC7" i="7" a="1"/>
  <c r="PC7" i="7" s="1"/>
  <c r="ACE6" i="7" a="1"/>
  <c r="ACE6" i="7" s="1"/>
  <c r="AAS7" i="7" a="1"/>
  <c r="AAS7" i="7" s="1"/>
  <c r="AAS8" i="7" s="1" a="1"/>
  <c r="AAS8" i="7" s="1"/>
  <c r="MZ5" i="7" a="1"/>
  <c r="MZ5" i="7" s="1"/>
  <c r="MZ6" i="7" s="1" a="1"/>
  <c r="MZ6" i="7" s="1"/>
  <c r="MZ7" i="7" s="1" a="1"/>
  <c r="MZ7" i="7" s="1"/>
  <c r="MZ8" i="7" s="1" a="1"/>
  <c r="MZ8" i="7" s="1"/>
  <c r="LT5" i="7" a="1"/>
  <c r="LT5" i="7" s="1"/>
  <c r="LT6" i="7" s="1" a="1"/>
  <c r="LT6" i="7" s="1"/>
  <c r="KZ5" i="7" a="1"/>
  <c r="KZ5" i="7" s="1"/>
  <c r="KZ6" i="7" s="1" a="1"/>
  <c r="KZ6" i="7" s="1"/>
  <c r="MX7" i="7" a="1"/>
  <c r="MX7" i="7" s="1"/>
  <c r="MX8" i="7" s="1" a="1"/>
  <c r="MX8" i="7" s="1"/>
  <c r="MX9" i="7" s="1" a="1"/>
  <c r="MX9" i="7" s="1"/>
  <c r="KX6" i="7" a="1"/>
  <c r="KX6" i="7" s="1"/>
  <c r="KX7" i="7" s="1" a="1"/>
  <c r="KX7" i="7" s="1"/>
  <c r="OO11" i="7" a="1"/>
  <c r="OO11" i="7" s="1"/>
  <c r="SO8" i="7" a="1"/>
  <c r="SO8" i="7" s="1"/>
  <c r="NW7" i="7" a="1"/>
  <c r="NW7" i="7" s="1"/>
  <c r="PR6" i="7" a="1"/>
  <c r="PR6" i="7" s="1"/>
  <c r="PR7" i="7" s="1" a="1"/>
  <c r="PR7" i="7" s="1"/>
  <c r="QL11" i="7" a="1"/>
  <c r="QL11" i="7" s="1"/>
  <c r="WJ7" i="7" a="1"/>
  <c r="WJ7" i="7" s="1"/>
  <c r="PK7" i="7" a="1"/>
  <c r="PK7" i="7" s="1"/>
  <c r="MG7" i="7" a="1"/>
  <c r="MG7" i="7" s="1"/>
  <c r="YW7" i="7" a="1"/>
  <c r="YW7" i="7" s="1"/>
  <c r="TV5" i="7" a="1"/>
  <c r="TV5" i="7" s="1"/>
  <c r="TV6" i="7" s="1" a="1"/>
  <c r="TV6" i="7" s="1"/>
  <c r="WV5" i="7" a="1"/>
  <c r="WV5" i="7" s="1"/>
  <c r="WV6" i="7" s="1" a="1"/>
  <c r="WV6" i="7" s="1"/>
  <c r="WV7" i="7" s="1" a="1"/>
  <c r="WV7" i="7" s="1"/>
  <c r="TX5" i="7" a="1"/>
  <c r="TX5" i="7" s="1"/>
  <c r="TX6" i="7" s="1" a="1"/>
  <c r="TX6" i="7" s="1"/>
  <c r="TX7" i="7" s="1" a="1"/>
  <c r="TX7" i="7" s="1"/>
  <c r="NV7" i="7" a="1"/>
  <c r="NV7" i="7" s="1"/>
  <c r="NV8" i="7" s="1" a="1"/>
  <c r="NV8" i="7" s="1"/>
  <c r="NV9" i="7" s="1" a="1"/>
  <c r="NV9" i="7" s="1"/>
  <c r="KM7" i="7" a="1"/>
  <c r="KM7" i="7" s="1"/>
  <c r="KM8" i="7" s="1" a="1"/>
  <c r="KM8" i="7" s="1"/>
  <c r="KM9" i="7" s="1" a="1"/>
  <c r="KM9" i="7" s="1"/>
  <c r="RO6" i="7" a="1"/>
  <c r="RO6" i="7" s="1"/>
  <c r="RO7" i="7" s="1" a="1"/>
  <c r="RO7" i="7" s="1"/>
  <c r="KQ6" i="7" a="1"/>
  <c r="KQ6" i="7" s="1"/>
  <c r="KQ7" i="7" s="1" a="1"/>
  <c r="KQ7" i="7" s="1"/>
  <c r="QN11" i="7" a="1"/>
  <c r="QN11" i="7" s="1"/>
  <c r="QN12" i="7" s="1" a="1"/>
  <c r="QN12" i="7" s="1"/>
  <c r="PL10" i="7" a="1"/>
  <c r="PL10" i="7" s="1"/>
  <c r="PL11" i="7" s="1" a="1"/>
  <c r="PL11" i="7" s="1"/>
  <c r="ACI7" i="7" a="1"/>
  <c r="ACI7" i="7" s="1"/>
  <c r="ACI8" i="7" s="1" a="1"/>
  <c r="ACI8" i="7" s="1"/>
  <c r="ACI9" i="7" s="1" a="1"/>
  <c r="ACI9" i="7" s="1"/>
  <c r="ABQ7" i="7" a="1"/>
  <c r="ABQ7" i="7" s="1"/>
  <c r="ABG7" i="7" a="1"/>
  <c r="ABG7" i="7" s="1"/>
  <c r="RM7" i="7" a="1"/>
  <c r="RM7" i="7" s="1"/>
  <c r="RM8" i="7" s="1" a="1"/>
  <c r="RM8" i="7" s="1"/>
  <c r="RM9" i="7" s="1" a="1"/>
  <c r="RM9" i="7" s="1"/>
  <c r="PQ7" i="7" a="1"/>
  <c r="PQ7" i="7" s="1"/>
  <c r="PQ8" i="7" s="1" a="1"/>
  <c r="PQ8" i="7" s="1"/>
  <c r="NL7" i="7" a="1"/>
  <c r="NL7" i="7" s="1"/>
  <c r="NL8" i="7" s="1" a="1"/>
  <c r="NL8" i="7" s="1"/>
  <c r="NL9" i="7" s="1" a="1"/>
  <c r="NL9" i="7" s="1"/>
  <c r="ABW6" i="7" a="1"/>
  <c r="ABW6" i="7" s="1"/>
  <c r="ABW7" i="7" s="1" a="1"/>
  <c r="ABW7" i="7" s="1"/>
  <c r="ABW8" i="7" s="1" a="1"/>
  <c r="ABW8" i="7" s="1"/>
  <c r="ABW9" i="7" s="1" a="1"/>
  <c r="ABW9" i="7" s="1"/>
  <c r="WX6" i="7" a="1"/>
  <c r="WX6" i="7" s="1"/>
  <c r="LF6" i="7" a="1"/>
  <c r="LF6" i="7" s="1"/>
  <c r="LF7" i="7" s="1" a="1"/>
  <c r="LF7" i="7" s="1"/>
  <c r="LF8" i="7" s="1" a="1"/>
  <c r="LF8" i="7" s="1"/>
  <c r="LF9" i="7" s="1" a="1"/>
  <c r="LF9" i="7" s="1"/>
  <c r="KY6" i="7" a="1"/>
  <c r="KY6" i="7" s="1"/>
  <c r="KY7" i="7" s="1" a="1"/>
  <c r="KY7" i="7" s="1"/>
  <c r="PI9" i="7" a="1"/>
  <c r="PI9" i="7" s="1"/>
  <c r="PI10" i="7" s="1" a="1"/>
  <c r="PI10" i="7" s="1"/>
  <c r="PI11" i="7" s="1" a="1"/>
  <c r="PI11" i="7" s="1"/>
  <c r="KS8" i="7" a="1"/>
  <c r="KS8" i="7" s="1"/>
  <c r="KS9" i="7" s="1" a="1"/>
  <c r="KS9" i="7" s="1"/>
  <c r="ZL7" i="7" a="1"/>
  <c r="ZL7" i="7" s="1"/>
  <c r="SK7" i="7" a="1"/>
  <c r="SK7" i="7" s="1"/>
  <c r="SK8" i="7" s="1" a="1"/>
  <c r="SK8" i="7" s="1"/>
  <c r="QG7" i="7" a="1"/>
  <c r="QG7" i="7" s="1"/>
  <c r="QG8" i="7" s="1" a="1"/>
  <c r="QG8" i="7" s="1"/>
  <c r="QG9" i="7" s="1" a="1"/>
  <c r="QG9" i="7" s="1"/>
  <c r="QG10" i="7" s="1" a="1"/>
  <c r="QG10" i="7" s="1"/>
  <c r="QG11" i="7" s="1" a="1"/>
  <c r="QG11" i="7" s="1"/>
  <c r="ZG6" i="7" a="1"/>
  <c r="ZG6" i="7" s="1"/>
  <c r="ZG7" i="7" s="1" a="1"/>
  <c r="ZG7" i="7" s="1"/>
  <c r="YF6" i="7" a="1"/>
  <c r="YF6" i="7" s="1"/>
  <c r="YF7" i="7" s="1" a="1"/>
  <c r="YF7" i="7" s="1"/>
  <c r="UX6" i="7" a="1"/>
  <c r="UX6" i="7" s="1"/>
  <c r="OR7" i="7" a="1"/>
  <c r="OR7" i="7" s="1"/>
  <c r="OR8" i="7" s="1" a="1"/>
  <c r="OR8" i="7" s="1"/>
  <c r="OR9" i="7" s="1" a="1"/>
  <c r="OR9" i="7" s="1"/>
  <c r="LJ9" i="7" a="1"/>
  <c r="LJ9" i="7" s="1"/>
  <c r="LJ10" i="7" s="1" a="1"/>
  <c r="LJ10" i="7" s="1"/>
  <c r="PE12" i="7" a="1"/>
  <c r="PE12" i="7" s="1"/>
  <c r="PE13" i="7" s="1" a="1"/>
  <c r="PE13" i="7" s="1"/>
  <c r="QA9" i="7" a="1"/>
  <c r="QA9" i="7" s="1"/>
  <c r="QA10" i="7" s="1" a="1"/>
  <c r="QA10" i="7" s="1"/>
  <c r="NU9" i="7" a="1"/>
  <c r="NU9" i="7" s="1"/>
  <c r="MU9" i="7" a="1"/>
  <c r="MU9" i="7" s="1"/>
  <c r="QK8" i="7" a="1"/>
  <c r="QK8" i="7" s="1"/>
  <c r="QK9" i="7" s="1" a="1"/>
  <c r="QK9" i="7" s="1"/>
  <c r="PG8" i="7" a="1"/>
  <c r="PG8" i="7" s="1"/>
  <c r="LN8" i="7" a="1"/>
  <c r="LN8" i="7" s="1"/>
  <c r="LN9" i="7" s="1" a="1"/>
  <c r="LN9" i="7" s="1"/>
  <c r="ADM7" i="7" a="1"/>
  <c r="ADM7" i="7" s="1"/>
  <c r="ACL7" i="7" a="1"/>
  <c r="ACL7" i="7" s="1"/>
  <c r="ZE7" i="7" a="1"/>
  <c r="ZE7" i="7" s="1"/>
  <c r="WS7" i="7" a="1"/>
  <c r="WS7" i="7" s="1"/>
  <c r="WS8" i="7" s="1" a="1"/>
  <c r="WS8" i="7" s="1"/>
  <c r="OP7" i="7" a="1"/>
  <c r="OP7" i="7" s="1"/>
  <c r="KH7" i="7" a="1"/>
  <c r="KH7" i="7" s="1"/>
  <c r="SL6" i="7" a="1"/>
  <c r="SL6" i="7" s="1"/>
  <c r="SL7" i="7" s="1" a="1"/>
  <c r="SL7" i="7" s="1"/>
  <c r="SL8" i="7" s="1" a="1"/>
  <c r="SL8" i="7" s="1"/>
  <c r="SL9" i="7" s="1" a="1"/>
  <c r="SL9" i="7" s="1"/>
  <c r="SL10" i="7" s="1" a="1"/>
  <c r="SL10" i="7" s="1"/>
  <c r="SL11" i="7" s="1" a="1"/>
  <c r="SL11" i="7" s="1"/>
  <c r="AAQ10" i="7" a="1"/>
  <c r="AAQ10" i="7" s="1"/>
  <c r="AAQ11" i="7" s="1" a="1"/>
  <c r="AAQ11" i="7" s="1"/>
  <c r="KP10" i="7" a="1"/>
  <c r="KP10" i="7" s="1"/>
  <c r="KP11" i="7" s="1" a="1"/>
  <c r="KP11" i="7" s="1"/>
  <c r="WG7" i="7" a="1"/>
  <c r="WG7" i="7" s="1"/>
  <c r="ABG8" i="7" a="1"/>
  <c r="ABG8" i="7" s="1"/>
  <c r="ABG9" i="7" s="1" a="1"/>
  <c r="ABG9" i="7" s="1"/>
  <c r="ABG10" i="7" s="1" a="1"/>
  <c r="ABG10" i="7" s="1"/>
  <c r="ABG11" i="7" s="1" a="1"/>
  <c r="ABG11" i="7" s="1"/>
  <c r="TE7" i="7" a="1"/>
  <c r="TE7" i="7" s="1"/>
  <c r="TE8" i="7" s="1" a="1"/>
  <c r="TE8" i="7" s="1"/>
  <c r="MY6" i="7" a="1"/>
  <c r="MY6" i="7" s="1"/>
  <c r="MY7" i="7" s="1" a="1"/>
  <c r="MY7" i="7" s="1"/>
  <c r="MY8" i="7" s="1" a="1"/>
  <c r="MY8" i="7" s="1"/>
  <c r="MY9" i="7" s="1" a="1"/>
  <c r="MY9" i="7" s="1"/>
  <c r="MO6" i="7" a="1"/>
  <c r="MO6" i="7" s="1"/>
  <c r="MO7" i="7" s="1" a="1"/>
  <c r="MO7" i="7" s="1"/>
  <c r="ACJ5" i="7" a="1"/>
  <c r="ACJ5" i="7" s="1"/>
  <c r="ACJ6" i="7" s="1" a="1"/>
  <c r="ACJ6" i="7" s="1"/>
  <c r="ACJ7" i="7" s="1" a="1"/>
  <c r="ACJ7" i="7" s="1"/>
  <c r="ACJ8" i="7" s="1" a="1"/>
  <c r="ACJ8" i="7" s="1"/>
  <c r="ABL5" i="7" a="1"/>
  <c r="ABL5" i="7" s="1"/>
  <c r="ABL6" i="7" s="1" a="1"/>
  <c r="ABL6" i="7" s="1"/>
  <c r="ABL7" i="7" s="1" a="1"/>
  <c r="ABL7" i="7" s="1"/>
  <c r="AAJ5" i="7" a="1"/>
  <c r="AAJ5" i="7" s="1"/>
  <c r="AAJ6" i="7" s="1" a="1"/>
  <c r="AAJ6" i="7" s="1"/>
  <c r="WN5" i="7" a="1"/>
  <c r="WN5" i="7" s="1"/>
  <c r="WN6" i="7" s="1" a="1"/>
  <c r="WN6" i="7" s="1"/>
  <c r="VH5" i="7" a="1"/>
  <c r="VH5" i="7" s="1"/>
  <c r="VH6" i="7" s="1" a="1"/>
  <c r="VH6" i="7" s="1"/>
  <c r="QB5" i="7" a="1"/>
  <c r="QB5" i="7" s="1"/>
  <c r="QB6" i="7" s="1" a="1"/>
  <c r="QB6" i="7" s="1"/>
  <c r="MV5" i="7" a="1"/>
  <c r="MV5" i="7" s="1"/>
  <c r="MV6" i="7" s="1" a="1"/>
  <c r="MV6" i="7" s="1"/>
  <c r="LP5" i="7" a="1"/>
  <c r="LP5" i="7" s="1"/>
  <c r="LP6" i="7" s="1" a="1"/>
  <c r="LP6" i="7" s="1"/>
  <c r="LP7" i="7" s="1" a="1"/>
  <c r="LP7" i="7" s="1"/>
  <c r="LD8" i="7" a="1"/>
  <c r="LD8" i="7" s="1"/>
  <c r="ACG6" i="7" a="1"/>
  <c r="ACG6" i="7" s="1"/>
  <c r="ACG7" i="7" s="1" a="1"/>
  <c r="ACG7" i="7" s="1"/>
  <c r="ACD5" i="7" a="1"/>
  <c r="ACD5" i="7" s="1"/>
  <c r="ACD6" i="7" s="1" a="1"/>
  <c r="ACD6" i="7" s="1"/>
  <c r="XL5" i="7" a="1"/>
  <c r="XL5" i="7" s="1"/>
  <c r="XL6" i="7" s="1" a="1"/>
  <c r="XL6" i="7" s="1"/>
  <c r="OL7" i="7" a="1"/>
  <c r="OL7" i="7" s="1"/>
  <c r="OL8" i="7" s="1" a="1"/>
  <c r="OL8" i="7" s="1"/>
  <c r="OL9" i="7" s="1" a="1"/>
  <c r="OL9" i="7" s="1"/>
  <c r="AAO9" i="7" a="1"/>
  <c r="AAO9" i="7" s="1"/>
  <c r="AAR7" i="7" a="1"/>
  <c r="AAR7" i="7" s="1"/>
  <c r="AAR8" i="7" s="1" a="1"/>
  <c r="AAR8" i="7" s="1"/>
  <c r="ZS5" i="7" a="1"/>
  <c r="ZS5" i="7" s="1"/>
  <c r="ZS6" i="7" s="1" a="1"/>
  <c r="ZS6" i="7" s="1"/>
  <c r="VI6" i="7" a="1"/>
  <c r="VI6" i="7" s="1"/>
  <c r="VI7" i="7" s="1" a="1"/>
  <c r="VI7" i="7" s="1"/>
  <c r="TU6" i="7" a="1"/>
  <c r="TU6" i="7" s="1"/>
  <c r="TU7" i="7" s="1" a="1"/>
  <c r="TU7" i="7" s="1"/>
  <c r="TN6" i="7" a="1"/>
  <c r="TN6" i="7" s="1"/>
  <c r="TN7" i="7" s="1" a="1"/>
  <c r="TN7" i="7" s="1"/>
  <c r="QC7" i="7" a="1"/>
  <c r="QC7" i="7" s="1"/>
  <c r="QC8" i="7" s="1" a="1"/>
  <c r="QC8" i="7" s="1"/>
  <c r="LU6" i="7" a="1"/>
  <c r="LU6" i="7" s="1"/>
  <c r="LU7" i="7" s="1" a="1"/>
  <c r="LU7" i="7" s="1"/>
  <c r="ADV5" i="7" a="1"/>
  <c r="ADV5" i="7" s="1"/>
  <c r="ADV6" i="7" s="1" a="1"/>
  <c r="ADV6" i="7" s="1"/>
  <c r="ADV7" i="7" s="1" a="1"/>
  <c r="ADV7" i="7" s="1"/>
  <c r="VK6" i="7" a="1"/>
  <c r="VK6" i="7" s="1"/>
  <c r="VK7" i="7" s="1" a="1"/>
  <c r="VK7" i="7" s="1"/>
  <c r="SX6" i="7" a="1"/>
  <c r="SX6" i="7" s="1"/>
  <c r="SX7" i="7" s="1" a="1"/>
  <c r="SX7" i="7" s="1"/>
  <c r="MT7" i="7" a="1"/>
  <c r="MT7" i="7" s="1"/>
  <c r="MT8" i="7" s="1" a="1"/>
  <c r="MT8" i="7" s="1"/>
  <c r="OT8" i="7" a="1"/>
  <c r="OT8" i="7" s="1"/>
  <c r="OT9" i="7" s="1" a="1"/>
  <c r="OT9" i="7" s="1"/>
  <c r="AAZ7" i="7" a="1"/>
  <c r="AAZ7" i="7" s="1"/>
  <c r="XH7" i="7" a="1"/>
  <c r="XH7" i="7" s="1"/>
  <c r="VL7" i="7" a="1"/>
  <c r="VL7" i="7" s="1"/>
  <c r="VL8" i="7" s="1" a="1"/>
  <c r="VL8" i="7" s="1"/>
  <c r="MH6" i="7" a="1"/>
  <c r="MH6" i="7" s="1"/>
  <c r="MH7" i="7" s="1" a="1"/>
  <c r="MH7" i="7" s="1"/>
  <c r="LZ6" i="7" a="1"/>
  <c r="LZ6" i="7" s="1"/>
  <c r="LZ7" i="7" s="1" a="1"/>
  <c r="LZ7" i="7" s="1"/>
  <c r="LZ8" i="7" s="1" a="1"/>
  <c r="LZ8" i="7" s="1"/>
  <c r="LZ9" i="7" s="1" a="1"/>
  <c r="LZ9" i="7" s="1"/>
  <c r="LZ10" i="7" s="1" a="1"/>
  <c r="LZ10" i="7" s="1"/>
  <c r="ABT5" i="7" a="1"/>
  <c r="ABT5" i="7" s="1"/>
  <c r="ABT6" i="7" s="1" a="1"/>
  <c r="ABT6" i="7" s="1"/>
  <c r="TC7" i="7" a="1"/>
  <c r="TC7" i="7" s="1"/>
  <c r="TC8" i="7" s="1" a="1"/>
  <c r="TC8" i="7" s="1"/>
  <c r="ABC6" i="7" a="1"/>
  <c r="ABC6" i="7" s="1"/>
  <c r="ABC7" i="7" s="1" a="1"/>
  <c r="ABC7" i="7" s="1"/>
  <c r="ABC8" i="7" s="1" a="1"/>
  <c r="ABC8" i="7" s="1"/>
  <c r="ABC9" i="7" s="1" a="1"/>
  <c r="ABC9" i="7" s="1"/>
  <c r="ABC10" i="7" s="1" a="1"/>
  <c r="ABC10" i="7" s="1"/>
  <c r="TT6" i="7" a="1"/>
  <c r="TT6" i="7" s="1"/>
  <c r="TT7" i="7" s="1" a="1"/>
  <c r="TT7" i="7" s="1"/>
  <c r="ZW5" i="7" a="1"/>
  <c r="ZW5" i="7" s="1"/>
  <c r="ZW6" i="7" s="1" a="1"/>
  <c r="ZW6" i="7" s="1"/>
  <c r="ZM7" i="7" a="1"/>
  <c r="ZM7" i="7" s="1"/>
  <c r="ZR6" i="7" a="1"/>
  <c r="ZR6" i="7" s="1"/>
  <c r="ZR7" i="7" s="1" a="1"/>
  <c r="ZR7" i="7" s="1"/>
  <c r="WZ6" i="7" a="1"/>
  <c r="WZ6" i="7" s="1"/>
  <c r="WZ7" i="7" s="1" a="1"/>
  <c r="WZ7" i="7" s="1"/>
  <c r="PZ6" i="7" a="1"/>
  <c r="PZ6" i="7" s="1"/>
  <c r="NK8" i="7" a="1"/>
  <c r="NK8" i="7" s="1"/>
  <c r="NK9" i="7" s="1" a="1"/>
  <c r="NK9" i="7" s="1"/>
  <c r="PF7" i="7" a="1"/>
  <c r="PF7" i="7" s="1"/>
  <c r="PF8" i="7" s="1" a="1"/>
  <c r="PF8" i="7" s="1"/>
  <c r="ACV6" i="7" a="1"/>
  <c r="ACV6" i="7" s="1"/>
  <c r="ACV7" i="7" s="1" a="1"/>
  <c r="ACV7" i="7" s="1"/>
  <c r="ON5" i="7" a="1"/>
  <c r="ON5" i="7" s="1"/>
  <c r="ON6" i="7" s="1" a="1"/>
  <c r="ON6" i="7" s="1"/>
  <c r="OJ5" i="7" a="1"/>
  <c r="OJ5" i="7" s="1"/>
  <c r="OJ6" i="7" s="1" a="1"/>
  <c r="OJ6" i="7" s="1"/>
  <c r="MR5" i="7" a="1"/>
  <c r="MR5" i="7" s="1"/>
  <c r="MR6" i="7" s="1" a="1"/>
  <c r="MR6" i="7" s="1"/>
  <c r="ACE7" i="7" a="1"/>
  <c r="ACE7" i="7" s="1"/>
  <c r="OZ10" i="7" a="1"/>
  <c r="OZ10" i="7" s="1"/>
  <c r="OZ11" i="7" s="1" a="1"/>
  <c r="OZ11" i="7" s="1"/>
  <c r="OV10" i="7" a="1"/>
  <c r="OV10" i="7" s="1"/>
  <c r="OV11" i="7" s="1" a="1"/>
  <c r="OV11" i="7" s="1"/>
  <c r="TB8" i="7" a="1"/>
  <c r="TB8" i="7" s="1"/>
  <c r="TB9" i="7" s="1" a="1"/>
  <c r="TB9" i="7" s="1"/>
  <c r="ACA7" i="7" a="1"/>
  <c r="ACA7" i="7" s="1"/>
  <c r="ACA8" i="7" s="1" a="1"/>
  <c r="ACA8" i="7" s="1"/>
  <c r="ACA9" i="7" s="1" a="1"/>
  <c r="ACA9" i="7" s="1"/>
  <c r="TM6" i="7" a="1"/>
  <c r="TM6" i="7" s="1"/>
  <c r="TM7" i="7" s="1" a="1"/>
  <c r="TM7" i="7" s="1"/>
  <c r="OW7" i="7" a="1"/>
  <c r="OW7" i="7" s="1"/>
  <c r="OW8" i="7" s="1" a="1"/>
  <c r="OW8" i="7" s="1"/>
  <c r="OW9" i="7" s="1" a="1"/>
  <c r="OW9" i="7" s="1"/>
  <c r="NQ7" i="7" a="1"/>
  <c r="NQ7" i="7" s="1"/>
  <c r="NQ8" i="7" s="1" a="1"/>
  <c r="NQ8" i="7" s="1"/>
  <c r="ABY7" i="7" a="1"/>
  <c r="ABY7" i="7" s="1"/>
  <c r="ABY8" i="7" s="1" a="1"/>
  <c r="ABY8" i="7" s="1"/>
  <c r="ZU7" i="7" a="1"/>
  <c r="ZU7" i="7" s="1"/>
  <c r="AAQ12" i="7" a="1"/>
  <c r="AAQ12" i="7" s="1"/>
  <c r="AAQ13" i="7" s="1" a="1"/>
  <c r="AAQ13" i="7" s="1"/>
  <c r="UV9" i="7" a="1"/>
  <c r="UV9" i="7" s="1"/>
  <c r="TQ9" i="7" a="1"/>
  <c r="TQ9" i="7" s="1"/>
  <c r="PK8" i="7" a="1"/>
  <c r="PK8" i="7" s="1"/>
  <c r="PK9" i="7" s="1" a="1"/>
  <c r="PK9" i="7" s="1"/>
  <c r="QQ7" i="7" a="1"/>
  <c r="QQ7" i="7" s="1"/>
  <c r="LE7" i="7" a="1"/>
  <c r="LE7" i="7" s="1"/>
  <c r="LE8" i="7" s="1" a="1"/>
  <c r="LE8" i="7" s="1"/>
  <c r="AAP6" i="7" a="1"/>
  <c r="AAP6" i="7" s="1"/>
  <c r="AAP7" i="7" s="1" a="1"/>
  <c r="AAP7" i="7" s="1"/>
  <c r="AAP8" i="7" s="1" a="1"/>
  <c r="AAP8" i="7" s="1"/>
  <c r="PU6" i="7" a="1"/>
  <c r="PU6" i="7" s="1"/>
  <c r="PU7" i="7" s="1" a="1"/>
  <c r="PU7" i="7" s="1"/>
  <c r="ZT5" i="7" a="1"/>
  <c r="ZT5" i="7" s="1"/>
  <c r="ZT6" i="7" s="1" a="1"/>
  <c r="ZT6" i="7" s="1"/>
  <c r="ZO7" i="7" a="1"/>
  <c r="ZO7" i="7" s="1"/>
  <c r="SS10" i="7" a="1"/>
  <c r="SS10" i="7" s="1"/>
  <c r="SS11" i="7" s="1" a="1"/>
  <c r="SS11" i="7" s="1"/>
  <c r="ABU7" i="7" a="1"/>
  <c r="ABU7" i="7" s="1"/>
  <c r="UW7" i="7" a="1"/>
  <c r="UW7" i="7" s="1"/>
  <c r="PC8" i="7" a="1"/>
  <c r="PC8" i="7" s="1"/>
  <c r="PC9" i="7" s="1" a="1"/>
  <c r="PC9" i="7" s="1"/>
  <c r="PC10" i="7" s="1" a="1"/>
  <c r="PC10" i="7" s="1"/>
  <c r="OY6" i="7" a="1"/>
  <c r="OY6" i="7" s="1"/>
  <c r="LA7" i="7" a="1"/>
  <c r="LA7" i="7" s="1"/>
  <c r="MW7" i="7" a="1"/>
  <c r="MW7" i="7" s="1"/>
  <c r="MW8" i="7" s="1" a="1"/>
  <c r="MW8" i="7" s="1"/>
  <c r="MW9" i="7" s="1" a="1"/>
  <c r="MW9" i="7" s="1"/>
  <c r="KJ7" i="7" a="1"/>
  <c r="KJ7" i="7" s="1"/>
  <c r="ZX6" i="7" a="1"/>
  <c r="ZX6" i="7" s="1"/>
  <c r="ZX7" i="7" s="1" a="1"/>
  <c r="ZX7" i="7" s="1"/>
  <c r="YI6" i="7" a="1"/>
  <c r="YI6" i="7" s="1"/>
  <c r="XC6" i="7" a="1"/>
  <c r="XC6" i="7" s="1"/>
  <c r="KO8" i="7" a="1"/>
  <c r="KO8" i="7" s="1"/>
  <c r="KO9" i="7" s="1" a="1"/>
  <c r="KO9" i="7" s="1"/>
  <c r="KO10" i="7" s="1" a="1"/>
  <c r="KO10" i="7" s="1"/>
  <c r="KO11" i="7" s="1" a="1"/>
  <c r="KO11" i="7" s="1"/>
  <c r="ACB6" i="7" a="1"/>
  <c r="ACB6" i="7" s="1"/>
  <c r="ACB7" i="7" s="1" a="1"/>
  <c r="ACB7" i="7" s="1"/>
  <c r="ACB8" i="7" s="1" a="1"/>
  <c r="ACB8" i="7" s="1"/>
  <c r="XX6" i="7" a="1"/>
  <c r="XX6" i="7" s="1"/>
  <c r="XX7" i="7" s="1" a="1"/>
  <c r="XX7" i="7" s="1"/>
  <c r="OQ7" i="7" a="1"/>
  <c r="OQ7" i="7" s="1"/>
  <c r="OQ8" i="7" s="1" a="1"/>
  <c r="OQ8" i="7" s="1"/>
  <c r="QY7" i="7" a="1"/>
  <c r="QY7" i="7" s="1"/>
  <c r="NX7" i="7" a="1"/>
  <c r="NX7" i="7" s="1"/>
  <c r="NX8" i="7" s="1" a="1"/>
  <c r="NX8" i="7" s="1"/>
  <c r="NX9" i="7" s="1" a="1"/>
  <c r="NX9" i="7" s="1"/>
  <c r="SF7" i="7" a="1"/>
  <c r="SF7" i="7" s="1"/>
  <c r="SF8" i="7" s="1" a="1"/>
  <c r="SF8" i="7" s="1"/>
  <c r="SF9" i="7" s="1" a="1"/>
  <c r="SF9" i="7" s="1"/>
  <c r="SN5" i="7" a="1"/>
  <c r="SN5" i="7" s="1"/>
  <c r="SN6" i="7" s="1" a="1"/>
  <c r="SN6" i="7" s="1"/>
  <c r="XA7" i="7" a="1"/>
  <c r="XA7" i="7" s="1"/>
  <c r="XA8" i="7" s="1" a="1"/>
  <c r="XA8" i="7" s="1"/>
  <c r="SE7" i="7" a="1"/>
  <c r="SE7" i="7" s="1"/>
  <c r="SE8" i="7" s="1" a="1"/>
  <c r="SE8" i="7" s="1"/>
  <c r="SE9" i="7" s="1" a="1"/>
  <c r="SE9" i="7" s="1"/>
  <c r="ABX6" i="7" a="1"/>
  <c r="ABX6" i="7" s="1"/>
  <c r="ABX7" i="7" s="1" a="1"/>
  <c r="ABX7" i="7" s="1"/>
  <c r="ABS6" i="7" a="1"/>
  <c r="ABS6" i="7" s="1"/>
  <c r="ABS7" i="7" s="1" a="1"/>
  <c r="ABS7" i="7" s="1"/>
  <c r="ABA7" i="7" a="1"/>
  <c r="ABA7" i="7" s="1"/>
  <c r="ABA8" i="7" s="1" a="1"/>
  <c r="ABA8" i="7" s="1"/>
  <c r="ABZ5" i="7" a="1"/>
  <c r="ABZ5" i="7" s="1"/>
  <c r="ABZ6" i="7" s="1" a="1"/>
  <c r="ABZ6" i="7" s="1"/>
  <c r="VJ6" i="7" a="1"/>
  <c r="VJ6" i="7" s="1"/>
  <c r="VJ7" i="7" s="1" a="1"/>
  <c r="VJ7" i="7" s="1"/>
  <c r="UT6" i="7" a="1"/>
  <c r="UT6" i="7" s="1"/>
  <c r="UT7" i="7" s="1" a="1"/>
  <c r="UT7" i="7" s="1"/>
  <c r="SR5" i="7" a="1"/>
  <c r="SR5" i="7" s="1"/>
  <c r="SR6" i="7" s="1" a="1"/>
  <c r="SR6" i="7" s="1"/>
  <c r="ACH7" i="7" a="1"/>
  <c r="ACH7" i="7" s="1"/>
  <c r="ACH8" i="7" s="1" a="1"/>
  <c r="ACH8" i="7" s="1"/>
  <c r="ACH9" i="7" s="1" a="1"/>
  <c r="ACH9" i="7" s="1"/>
  <c r="NA7" i="7" a="1"/>
  <c r="NA7" i="7" s="1"/>
  <c r="NA8" i="7" s="1" a="1"/>
  <c r="NA8" i="7" s="1"/>
  <c r="ADL6" i="7" a="1"/>
  <c r="ADL6" i="7" s="1"/>
  <c r="ADL7" i="7" s="1" a="1"/>
  <c r="ADL7" i="7" s="1"/>
  <c r="ACN6" i="7" a="1"/>
  <c r="ACN6" i="7" s="1"/>
  <c r="ACN7" i="7" s="1" a="1"/>
  <c r="ACN7" i="7" s="1"/>
  <c r="OU7" i="7" a="1"/>
  <c r="OU7" i="7" s="1"/>
  <c r="OU8" i="7" s="1" a="1"/>
  <c r="OU8" i="7" s="1"/>
  <c r="LY7" i="7" a="1"/>
  <c r="LY7" i="7" s="1"/>
  <c r="LY8" i="7" s="1" a="1"/>
  <c r="LY8" i="7" s="1"/>
  <c r="TL5" i="7" a="1"/>
  <c r="TL5" i="7" s="1"/>
  <c r="TL6" i="7" s="1" a="1"/>
  <c r="TL6" i="7" s="1"/>
  <c r="QP5" i="7" a="1"/>
  <c r="QP5" i="7" s="1"/>
  <c r="QP6" i="7" s="1" a="1"/>
  <c r="QP6" i="7" s="1"/>
  <c r="LX8" i="7" a="1"/>
  <c r="LX8" i="7" s="1"/>
  <c r="LX9" i="7" s="1" a="1"/>
  <c r="LX9" i="7" s="1"/>
  <c r="ABE8" i="7" a="1"/>
  <c r="ABE8" i="7" s="1"/>
  <c r="ABE9" i="7" s="1" a="1"/>
  <c r="ABE9" i="7" s="1"/>
  <c r="UX7" i="7" a="1"/>
  <c r="UX7" i="7" s="1"/>
  <c r="UX8" i="7" s="1" a="1"/>
  <c r="UX8" i="7" s="1"/>
  <c r="SZ7" i="7" a="1"/>
  <c r="SZ7" i="7" s="1"/>
  <c r="SZ8" i="7" s="1" a="1"/>
  <c r="SZ8" i="7" s="1"/>
  <c r="SZ9" i="7" s="1" a="1"/>
  <c r="SZ9" i="7" s="1"/>
  <c r="QT5" i="7" a="1"/>
  <c r="QT5" i="7" s="1"/>
  <c r="QT6" i="7" s="1" a="1"/>
  <c r="QT6" i="7" s="1"/>
  <c r="VM7" i="7" a="1"/>
  <c r="VM7" i="7" s="1"/>
  <c r="PW7" i="7" a="1"/>
  <c r="PW7" i="7" s="1"/>
  <c r="PO7" i="7" a="1"/>
  <c r="PO7" i="7" s="1"/>
  <c r="XE6" i="7" a="1"/>
  <c r="XE6" i="7" s="1"/>
  <c r="XE7" i="7" s="1" a="1"/>
  <c r="XE7" i="7" s="1"/>
  <c r="XE8" i="7" s="1" a="1"/>
  <c r="XE8" i="7" s="1"/>
  <c r="WC6" i="7" a="1"/>
  <c r="WC6" i="7" s="1"/>
  <c r="WC7" i="7" s="1" a="1"/>
  <c r="WC7" i="7" s="1"/>
  <c r="VG6" i="7" a="1"/>
  <c r="VG6" i="7" s="1"/>
  <c r="VG7" i="7" s="1" a="1"/>
  <c r="VG7" i="7" s="1"/>
  <c r="WO7" i="7" a="1"/>
  <c r="WO7" i="7" s="1"/>
  <c r="QO7" i="7" a="1"/>
  <c r="QO7" i="7" s="1"/>
  <c r="YH7" i="7" a="1"/>
  <c r="YH7" i="7" s="1"/>
  <c r="YH8" i="7" s="1" a="1"/>
  <c r="YH8" i="7" s="1"/>
  <c r="YH9" i="7" s="1" a="1"/>
  <c r="YH9" i="7" s="1"/>
  <c r="QI7" i="7" a="1"/>
  <c r="QI7" i="7" s="1"/>
  <c r="QI8" i="7" s="1" a="1"/>
  <c r="QI8" i="7" s="1"/>
  <c r="WT8" i="7" a="1"/>
  <c r="WT8" i="7" s="1"/>
  <c r="WT9" i="7" s="1" a="1"/>
  <c r="WT9" i="7" s="1"/>
  <c r="ACK7" i="7" a="1"/>
  <c r="ACK7" i="7" s="1"/>
  <c r="PY9" i="7" a="1"/>
  <c r="PY9" i="7" s="1"/>
  <c r="PY10" i="7" s="1" a="1"/>
  <c r="PY10" i="7" s="1"/>
  <c r="AAR9" i="7" a="1"/>
  <c r="AAR9" i="7" s="1"/>
  <c r="ABO6" i="7" a="1"/>
  <c r="ABO6" i="7" s="1"/>
  <c r="ABO7" i="7" s="1" a="1"/>
  <c r="ABO7" i="7" s="1"/>
  <c r="WY5" i="7" a="1"/>
  <c r="WY5" i="7" s="1"/>
  <c r="WY6" i="7" s="1" a="1"/>
  <c r="WY6" i="7" s="1"/>
  <c r="WM5" i="7" a="1"/>
  <c r="WM5" i="7" s="1"/>
  <c r="WM6" i="7" s="1" a="1"/>
  <c r="WM6" i="7" s="1"/>
  <c r="WM7" i="7" s="1" a="1"/>
  <c r="WM7" i="7" s="1"/>
  <c r="WS9" i="7" a="1"/>
  <c r="WS9" i="7" s="1"/>
  <c r="UZ6" i="7" a="1"/>
  <c r="UZ6" i="7" s="1"/>
  <c r="UU6" i="7" a="1"/>
  <c r="UU6" i="7" s="1"/>
  <c r="UU7" i="7" s="1" a="1"/>
  <c r="UU7" i="7" s="1"/>
  <c r="AAV5" i="7" a="1"/>
  <c r="AAV5" i="7" s="1"/>
  <c r="AAV6" i="7" s="1" a="1"/>
  <c r="AAV6" i="7" s="1"/>
  <c r="AAV7" i="7" s="1" a="1"/>
  <c r="AAV7" i="7" s="1"/>
  <c r="WU5" i="7" a="1"/>
  <c r="WU5" i="7" s="1"/>
  <c r="WU6" i="7" s="1" a="1"/>
  <c r="WU6" i="7" s="1"/>
  <c r="TK6" i="7" a="1"/>
  <c r="TK6" i="7" s="1"/>
  <c r="TK7" i="7" s="1" a="1"/>
  <c r="TK7" i="7" s="1"/>
  <c r="SY6" i="7" a="1"/>
  <c r="SY6" i="7" s="1"/>
  <c r="SM6" i="7" a="1"/>
  <c r="SM6" i="7" s="1"/>
  <c r="SM7" i="7" s="1" a="1"/>
  <c r="SM7" i="7" s="1"/>
  <c r="QU8" i="7" a="1"/>
  <c r="QU8" i="7" s="1"/>
  <c r="QU9" i="7" s="1" a="1"/>
  <c r="QU9" i="7" s="1"/>
  <c r="QM8" i="7" a="1"/>
  <c r="QM8" i="7" s="1"/>
  <c r="QM9" i="7" s="1" a="1"/>
  <c r="QM9" i="7" s="1"/>
  <c r="OP8" i="7" a="1"/>
  <c r="OP8" i="7" s="1"/>
  <c r="OP9" i="7" s="1" a="1"/>
  <c r="OP9" i="7" s="1"/>
  <c r="NB9" i="7" a="1"/>
  <c r="NB9" i="7" s="1"/>
  <c r="PG9" i="7" a="1"/>
  <c r="PG9" i="7" s="1"/>
  <c r="LG8" i="7" a="1"/>
  <c r="LG8" i="7" s="1"/>
  <c r="LG9" i="7" s="1" a="1"/>
  <c r="LG9" i="7" s="1"/>
  <c r="PQ9" i="7" a="1"/>
  <c r="PQ9" i="7" s="1"/>
  <c r="MQ8" i="7" a="1"/>
  <c r="MQ8" i="7" s="1"/>
  <c r="MQ9" i="7" s="1" a="1"/>
  <c r="MQ9" i="7" s="1"/>
  <c r="ZF7" i="7" a="1"/>
  <c r="ZF7" i="7" s="1"/>
  <c r="OX7" i="7" a="1"/>
  <c r="OX7" i="7" s="1"/>
  <c r="OM7" i="7" a="1"/>
  <c r="OM7" i="7" s="1"/>
  <c r="OM8" i="7" s="1" a="1"/>
  <c r="OM8" i="7" s="1"/>
  <c r="OM9" i="7" s="1" a="1"/>
  <c r="OM9" i="7" s="1"/>
  <c r="ACF6" i="7" a="1"/>
  <c r="ACF6" i="7" s="1"/>
  <c r="ACF7" i="7" s="1" a="1"/>
  <c r="ACF7" i="7" s="1"/>
  <c r="ZN6" i="7" a="1"/>
  <c r="ZN6" i="7" s="1"/>
  <c r="ZN7" i="7" s="1" a="1"/>
  <c r="ZN7" i="7" s="1"/>
  <c r="ZV5" i="7" a="1"/>
  <c r="ZV5" i="7" s="1"/>
  <c r="PA11" i="7" a="1"/>
  <c r="PA11" i="7" s="1"/>
  <c r="PA12" i="7" s="1" a="1"/>
  <c r="PA12" i="7" s="1"/>
  <c r="PM12" i="7" a="1"/>
  <c r="PM12" i="7" s="1"/>
  <c r="PM13" i="7" s="1" a="1"/>
  <c r="PM13" i="7" s="1"/>
  <c r="PM14" i="7" s="1" a="1"/>
  <c r="PM14" i="7" s="1"/>
  <c r="QX10" i="7" a="1"/>
  <c r="QX10" i="7" s="1"/>
  <c r="QX11" i="7" s="1" a="1"/>
  <c r="QX11" i="7" s="1"/>
  <c r="SO9" i="7" a="1"/>
  <c r="SO9" i="7" s="1"/>
  <c r="PB5" i="7" a="1"/>
  <c r="PB5" i="7" s="1"/>
  <c r="PB6" i="7" s="1" a="1"/>
  <c r="PB6" i="7" s="1"/>
  <c r="KT6" i="7" a="1"/>
  <c r="KT6" i="7" s="1"/>
  <c r="KT7" i="7" s="1" a="1"/>
  <c r="KT7" i="7" s="1"/>
  <c r="KN6" i="7" a="1"/>
  <c r="KN6" i="7" s="1"/>
  <c r="KN7" i="7" s="1" a="1"/>
  <c r="KN7" i="7" s="1"/>
  <c r="IN6" i="7" a="1"/>
  <c r="IN6" i="7" s="1"/>
  <c r="IN7" i="7" s="1" a="1"/>
  <c r="IN7" i="7" s="1"/>
  <c r="TH7" i="7" a="1"/>
  <c r="TH7" i="7" s="1"/>
  <c r="ME6" i="7" a="1"/>
  <c r="ME6" i="7" s="1"/>
  <c r="ME7" i="7" s="1" a="1"/>
  <c r="ME7" i="7" s="1"/>
  <c r="AAW6" i="7" a="1"/>
  <c r="AAW6" i="7" s="1"/>
  <c r="AAW7" i="7" s="1" a="1"/>
  <c r="AAW7" i="7" s="1"/>
  <c r="RL7" i="7" a="1"/>
  <c r="RL7" i="7" s="1"/>
  <c r="RL8" i="7" s="1" a="1"/>
  <c r="RL8" i="7" s="1"/>
  <c r="PP7" i="7" a="1"/>
  <c r="PP7" i="7" s="1"/>
  <c r="PP8" i="7" s="1" a="1"/>
  <c r="PP8" i="7" s="1"/>
  <c r="PX7" i="7" a="1"/>
  <c r="PX7" i="7" s="1"/>
  <c r="PX8" i="7" s="1" a="1"/>
  <c r="PX8" i="7" s="1"/>
  <c r="UL8" i="7" a="1"/>
  <c r="UL8" i="7" s="1"/>
  <c r="QH7" i="7" a="1"/>
  <c r="QH7" i="7" s="1"/>
  <c r="QH8" i="7" s="1" a="1"/>
  <c r="QH8" i="7" s="1"/>
  <c r="PJ5" i="7" a="1"/>
  <c r="PJ5" i="7" s="1"/>
  <c r="PJ6" i="7" s="1" a="1"/>
  <c r="PJ6" i="7" s="1"/>
  <c r="RR6" i="7" a="1"/>
  <c r="RR6" i="7" s="1"/>
  <c r="RR7" i="7" s="1" a="1"/>
  <c r="RR7" i="7" s="1"/>
  <c r="PV6" i="7" a="1"/>
  <c r="PV6" i="7" s="1"/>
  <c r="PV7" i="7" s="1" a="1"/>
  <c r="PV7" i="7" s="1"/>
  <c r="PN5" i="7" a="1"/>
  <c r="PN5" i="7" s="1"/>
  <c r="PN6" i="7" s="1" a="1"/>
  <c r="PN6" i="7" s="1"/>
  <c r="OK5" i="7" a="1"/>
  <c r="OK5" i="7" s="1"/>
  <c r="OK6" i="7" s="1" a="1"/>
  <c r="OK6" i="7" s="1"/>
  <c r="EV54" i="11"/>
  <c r="C53" i="5" s="1"/>
  <c r="EV62" i="11"/>
  <c r="C61" i="5" s="1"/>
  <c r="EV58" i="11"/>
  <c r="C57" i="5" s="1"/>
  <c r="EV130" i="11"/>
  <c r="EV50" i="11"/>
  <c r="C49" i="5" s="1"/>
  <c r="EV100" i="11"/>
  <c r="EV110" i="11"/>
  <c r="C109" i="5" s="1"/>
  <c r="EV44" i="11"/>
  <c r="EV117" i="11"/>
  <c r="C116" i="5" s="1"/>
  <c r="EV119" i="11"/>
  <c r="EV132" i="11"/>
  <c r="C131" i="5" s="1"/>
  <c r="EV134" i="11"/>
  <c r="XB9" i="7" a="1"/>
  <c r="XB9" i="7" s="1"/>
  <c r="XB10" i="7" s="1" a="1"/>
  <c r="XB10" i="7" s="1"/>
  <c r="IK5" i="7" a="1"/>
  <c r="IK5" i="7" s="1"/>
  <c r="IK6" i="7" s="1" a="1"/>
  <c r="IK6" i="7" s="1"/>
  <c r="FN15" i="7" a="1"/>
  <c r="FN15" i="7" s="1"/>
  <c r="EV98" i="11"/>
  <c r="C97" i="5" s="1"/>
  <c r="EV135" i="11"/>
  <c r="C134" i="5" s="1"/>
  <c r="EV52" i="11"/>
  <c r="C51" i="5" s="1"/>
  <c r="EV56" i="11"/>
  <c r="EV60" i="11"/>
  <c r="C59" i="5" s="1"/>
  <c r="EV64" i="11"/>
  <c r="EV68" i="11"/>
  <c r="C67" i="5" s="1"/>
  <c r="EV75" i="11"/>
  <c r="EV45" i="11"/>
  <c r="EV74" i="11"/>
  <c r="EV78" i="11"/>
  <c r="C77" i="5" s="1"/>
  <c r="EV95" i="11"/>
  <c r="EV30" i="11"/>
  <c r="C29" i="5" s="1"/>
  <c r="F29" i="5" s="1"/>
  <c r="EV131" i="11"/>
  <c r="EV72" i="11"/>
  <c r="C71" i="5" s="1"/>
  <c r="EV77" i="11"/>
  <c r="C76" i="5" s="1"/>
  <c r="EV97" i="11"/>
  <c r="C96" i="5" s="1"/>
  <c r="EV107" i="11"/>
  <c r="C106" i="5" s="1"/>
  <c r="EV111" i="11"/>
  <c r="C110" i="5" s="1"/>
  <c r="EV121" i="11"/>
  <c r="C120" i="5" s="1"/>
  <c r="EV31" i="11"/>
  <c r="C30" i="5" s="1"/>
  <c r="EV35" i="11"/>
  <c r="EV103" i="11"/>
  <c r="C102" i="5" s="1"/>
  <c r="EV104" i="11"/>
  <c r="EV108" i="11"/>
  <c r="C107" i="5" s="1"/>
  <c r="EV112" i="11"/>
  <c r="EV127" i="11"/>
  <c r="C126" i="5" s="1"/>
  <c r="EV32" i="11"/>
  <c r="C31" i="5" s="1"/>
  <c r="EV33" i="11"/>
  <c r="C32" i="5" s="1"/>
  <c r="EV36" i="11"/>
  <c r="C35" i="5" s="1"/>
  <c r="F35" i="5" s="1"/>
  <c r="EV38" i="11"/>
  <c r="C37" i="5" s="1"/>
  <c r="EV39" i="11"/>
  <c r="EV40" i="11"/>
  <c r="C39" i="5" s="1"/>
  <c r="F39" i="5" s="1"/>
  <c r="EV41" i="11"/>
  <c r="EV42" i="11"/>
  <c r="EV43" i="11"/>
  <c r="C42" i="5" s="1"/>
  <c r="EV46" i="11"/>
  <c r="C45" i="5" s="1"/>
  <c r="EV53" i="11"/>
  <c r="EV57" i="11"/>
  <c r="C56" i="5" s="1"/>
  <c r="EV61" i="11"/>
  <c r="C60" i="5" s="1"/>
  <c r="EV65" i="11"/>
  <c r="C64" i="5" s="1"/>
  <c r="EV69" i="11"/>
  <c r="C68" i="5" s="1"/>
  <c r="EV73" i="11"/>
  <c r="C72" i="5" s="1"/>
  <c r="F72" i="5" s="1"/>
  <c r="EV79" i="11"/>
  <c r="C78" i="5" s="1"/>
  <c r="EV101" i="11"/>
  <c r="EV105" i="11"/>
  <c r="C104" i="5" s="1"/>
  <c r="EV106" i="11"/>
  <c r="C105" i="5" s="1"/>
  <c r="EV109" i="11"/>
  <c r="EV124" i="11"/>
  <c r="C123" i="5" s="1"/>
  <c r="EV128" i="11"/>
  <c r="C127" i="5" s="1"/>
  <c r="F127" i="5" s="1"/>
  <c r="G127" i="5" s="1"/>
  <c r="EV113" i="11"/>
  <c r="C112" i="5" s="1"/>
  <c r="EV143" i="11"/>
  <c r="C142" i="5" s="1"/>
  <c r="EV142" i="11"/>
  <c r="C141" i="5" s="1"/>
  <c r="EV34" i="11"/>
  <c r="EV114" i="11"/>
  <c r="C113" i="5" s="1"/>
  <c r="EV141" i="11"/>
  <c r="C140" i="5" s="1"/>
  <c r="EV140" i="11"/>
  <c r="C139" i="5" s="1"/>
  <c r="EV137" i="11"/>
  <c r="C136" i="5" s="1"/>
  <c r="EV136" i="11"/>
  <c r="C135" i="5" s="1"/>
  <c r="EV29" i="11"/>
  <c r="C28" i="5" s="1"/>
  <c r="EV15" i="11"/>
  <c r="C14" i="5" s="1"/>
  <c r="EV16" i="11"/>
  <c r="C15" i="5" s="1"/>
  <c r="EV17" i="11"/>
  <c r="C16" i="5" s="1"/>
  <c r="EV18" i="11"/>
  <c r="EV51" i="11"/>
  <c r="C50" i="5" s="1"/>
  <c r="EV55" i="11"/>
  <c r="C54" i="5" s="1"/>
  <c r="EV59" i="11"/>
  <c r="C58" i="5" s="1"/>
  <c r="EV63" i="11"/>
  <c r="EV67" i="11"/>
  <c r="C66" i="5" s="1"/>
  <c r="EV80" i="11"/>
  <c r="C79" i="5" s="1"/>
  <c r="EV82" i="11"/>
  <c r="EV83" i="11"/>
  <c r="EV84" i="11"/>
  <c r="C83" i="5" s="1"/>
  <c r="EV85" i="11"/>
  <c r="C84" i="5" s="1"/>
  <c r="EV86" i="11"/>
  <c r="C85" i="5" s="1"/>
  <c r="EV87" i="11"/>
  <c r="C86" i="5" s="1"/>
  <c r="EV88" i="11"/>
  <c r="C87" i="5" s="1"/>
  <c r="EV89" i="11"/>
  <c r="EV90" i="11"/>
  <c r="C89" i="5" s="1"/>
  <c r="EV91" i="11"/>
  <c r="C90" i="5" s="1"/>
  <c r="EV92" i="11"/>
  <c r="C91" i="5" s="1"/>
  <c r="EV93" i="11"/>
  <c r="C92" i="5" s="1"/>
  <c r="EV94" i="11"/>
  <c r="C93" i="5" s="1"/>
  <c r="EV96" i="11"/>
  <c r="C95" i="5" s="1"/>
  <c r="EV102" i="11"/>
  <c r="C101" i="5" s="1"/>
  <c r="EV115" i="11"/>
  <c r="C114" i="5" s="1"/>
  <c r="EV120" i="11"/>
  <c r="C119" i="5" s="1"/>
  <c r="EV129" i="11"/>
  <c r="C128" i="5" s="1"/>
  <c r="EV139" i="11"/>
  <c r="C138" i="5" s="1"/>
  <c r="EV20" i="11"/>
  <c r="C19" i="5" s="1"/>
  <c r="EV21" i="11"/>
  <c r="C20" i="5" s="1"/>
  <c r="EV22" i="11"/>
  <c r="C21" i="5" s="1"/>
  <c r="EV23" i="11"/>
  <c r="C22" i="5" s="1"/>
  <c r="EV24" i="11"/>
  <c r="C23" i="5" s="1"/>
  <c r="EV25" i="11"/>
  <c r="C24" i="5" s="1"/>
  <c r="EV26" i="11"/>
  <c r="C25" i="5" s="1"/>
  <c r="EV27" i="11"/>
  <c r="C26" i="5" s="1"/>
  <c r="EV28" i="11"/>
  <c r="C27" i="5" s="1"/>
  <c r="EV37" i="11"/>
  <c r="C36" i="5" s="1"/>
  <c r="EV47" i="11"/>
  <c r="C46" i="5" s="1"/>
  <c r="EV48" i="11"/>
  <c r="C47" i="5" s="1"/>
  <c r="EV49" i="11"/>
  <c r="C48" i="5" s="1"/>
  <c r="EV70" i="11"/>
  <c r="C69" i="5" s="1"/>
  <c r="EV71" i="11"/>
  <c r="C70" i="5" s="1"/>
  <c r="EV76" i="11"/>
  <c r="C75" i="5" s="1"/>
  <c r="EV81" i="11"/>
  <c r="C80" i="5" s="1"/>
  <c r="EV99" i="11"/>
  <c r="C98" i="5" s="1"/>
  <c r="EV116" i="11"/>
  <c r="C115" i="5" s="1"/>
  <c r="EV118" i="11"/>
  <c r="EV123" i="11"/>
  <c r="C122" i="5" s="1"/>
  <c r="EV126" i="11"/>
  <c r="C125" i="5" s="1"/>
  <c r="EV133" i="11"/>
  <c r="C132" i="5" s="1"/>
  <c r="EV150" i="11"/>
  <c r="C149" i="5" s="1"/>
  <c r="EV149" i="11"/>
  <c r="C148" i="5" s="1"/>
  <c r="EV148" i="11"/>
  <c r="C147" i="5" s="1"/>
  <c r="F147" i="5" s="1"/>
  <c r="G147" i="5" s="1"/>
  <c r="EV147" i="11"/>
  <c r="C146" i="5" s="1"/>
  <c r="EV146" i="11"/>
  <c r="C145" i="5" s="1"/>
  <c r="EV145" i="11"/>
  <c r="C144" i="5" s="1"/>
  <c r="EV144" i="11"/>
  <c r="C143" i="5" s="1"/>
  <c r="EV138" i="11"/>
  <c r="C137" i="5" s="1"/>
  <c r="EV19" i="11"/>
  <c r="C18" i="5" s="1"/>
  <c r="K4" i="7" a="1"/>
  <c r="K4" i="7" s="1"/>
  <c r="K5" i="7" s="1" a="1"/>
  <c r="K5" i="7" s="1"/>
  <c r="N147" i="4"/>
  <c r="B137" i="5"/>
  <c r="N149" i="4"/>
  <c r="N145" i="4"/>
  <c r="N144" i="4"/>
  <c r="N141" i="4"/>
  <c r="N139" i="4"/>
  <c r="N137" i="4"/>
  <c r="N135" i="4"/>
  <c r="N133" i="4"/>
  <c r="N131" i="4"/>
  <c r="N129" i="4"/>
  <c r="N127" i="4"/>
  <c r="N126" i="4"/>
  <c r="F136" i="5"/>
  <c r="G136" i="5" s="1"/>
  <c r="N161" i="4"/>
  <c r="N160" i="4"/>
  <c r="N159" i="4"/>
  <c r="N158" i="4"/>
  <c r="N157" i="4"/>
  <c r="N156" i="4"/>
  <c r="N155" i="4"/>
  <c r="N154" i="4"/>
  <c r="N153" i="4"/>
  <c r="F150" i="5"/>
  <c r="G150" i="5" s="1"/>
  <c r="N140" i="4"/>
  <c r="N136" i="4"/>
  <c r="N132" i="4"/>
  <c r="N128" i="4"/>
  <c r="N143" i="4"/>
  <c r="N146" i="4"/>
  <c r="N142" i="4"/>
  <c r="N138" i="4"/>
  <c r="N134" i="4"/>
  <c r="N130" i="4"/>
  <c r="N124" i="4"/>
  <c r="FD5" i="7" a="1"/>
  <c r="FD5" i="7" s="1"/>
  <c r="N87" i="4"/>
  <c r="HE5" i="7" a="1"/>
  <c r="HE5" i="7" s="1"/>
  <c r="HE6" i="7" s="1" a="1"/>
  <c r="HE6" i="7" s="1"/>
  <c r="HE7" i="7" s="1" a="1"/>
  <c r="HE7" i="7" s="1"/>
  <c r="FA5" i="7" a="1"/>
  <c r="FA5" i="7" s="1"/>
  <c r="HU5" i="7" a="1"/>
  <c r="HU5" i="7" s="1"/>
  <c r="HU6" i="7" s="1" a="1"/>
  <c r="HU6" i="7" s="1"/>
  <c r="HU7" i="7" s="1" a="1"/>
  <c r="HU7" i="7" s="1"/>
  <c r="HQ5" i="7" a="1"/>
  <c r="HQ5" i="7" s="1"/>
  <c r="HQ6" i="7" s="1" a="1"/>
  <c r="HQ6" i="7" s="1"/>
  <c r="HQ7" i="7" s="1" a="1"/>
  <c r="HQ7" i="7" s="1"/>
  <c r="GG5" i="7" a="1"/>
  <c r="GG5" i="7" s="1"/>
  <c r="N108" i="4"/>
  <c r="N100" i="4"/>
  <c r="N92" i="4"/>
  <c r="N118" i="4"/>
  <c r="N110" i="4"/>
  <c r="N102" i="4"/>
  <c r="N94" i="4"/>
  <c r="N88" i="4"/>
  <c r="N122" i="4"/>
  <c r="N121" i="4"/>
  <c r="N120" i="4"/>
  <c r="N112" i="4"/>
  <c r="N96" i="4"/>
  <c r="N84" i="4"/>
  <c r="N90" i="4"/>
  <c r="N80" i="4"/>
  <c r="N79" i="4"/>
  <c r="N74" i="4"/>
  <c r="N111" i="4"/>
  <c r="FG4" i="7" a="1"/>
  <c r="FG4" i="7" s="1"/>
  <c r="FG5" i="7" s="1" a="1"/>
  <c r="FG5" i="7" s="1"/>
  <c r="FC5" i="7" a="1"/>
  <c r="FC5" i="7" s="1"/>
  <c r="EU5" i="7" a="1"/>
  <c r="EU5" i="7" s="1"/>
  <c r="EU6" i="7" s="1" a="1"/>
  <c r="EU6" i="7" s="1"/>
  <c r="EU7" i="7" s="1" a="1"/>
  <c r="EU7" i="7" s="1"/>
  <c r="GM5" i="7" a="1"/>
  <c r="GM5" i="7" s="1"/>
  <c r="C17" i="5"/>
  <c r="N125" i="4"/>
  <c r="N123" i="4"/>
  <c r="N106" i="4"/>
  <c r="N91" i="4"/>
  <c r="N82" i="4"/>
  <c r="N83" i="4"/>
  <c r="M71" i="4" a="1"/>
  <c r="M71" i="4" s="1"/>
  <c r="N71" i="4" s="1"/>
  <c r="M70" i="4" a="1"/>
  <c r="M70" i="4" s="1"/>
  <c r="N70" i="4" s="1"/>
  <c r="N98" i="4"/>
  <c r="N95" i="4"/>
  <c r="N93" i="4"/>
  <c r="N89" i="4"/>
  <c r="N76" i="4"/>
  <c r="M72" i="4" a="1"/>
  <c r="M72" i="4" s="1"/>
  <c r="N72" i="4" s="1"/>
  <c r="N114" i="4"/>
  <c r="N109" i="4"/>
  <c r="N116" i="4"/>
  <c r="N107" i="4"/>
  <c r="N105" i="4"/>
  <c r="N104" i="4"/>
  <c r="N86" i="4"/>
  <c r="N85" i="4"/>
  <c r="N81" i="4"/>
  <c r="C65" i="5"/>
  <c r="C33" i="5"/>
  <c r="C41" i="5"/>
  <c r="C43" i="5"/>
  <c r="C81" i="5"/>
  <c r="C73" i="5"/>
  <c r="C88" i="5"/>
  <c r="C40" i="5"/>
  <c r="C99" i="5"/>
  <c r="N77" i="4"/>
  <c r="B106" i="5"/>
  <c r="B102" i="5"/>
  <c r="B90" i="5"/>
  <c r="B86" i="5"/>
  <c r="C111" i="5"/>
  <c r="C103" i="5"/>
  <c r="C82" i="5"/>
  <c r="C74" i="5"/>
  <c r="C63" i="5"/>
  <c r="C55" i="5"/>
  <c r="C34" i="5"/>
  <c r="N119" i="4"/>
  <c r="N103" i="4"/>
  <c r="N78" i="4"/>
  <c r="N75" i="4"/>
  <c r="C108" i="5"/>
  <c r="C100" i="5"/>
  <c r="C52" i="5"/>
  <c r="C44" i="5"/>
  <c r="F44" i="5" s="1"/>
  <c r="N115" i="4"/>
  <c r="N99" i="4"/>
  <c r="C94" i="5"/>
  <c r="C62" i="5"/>
  <c r="C38" i="5"/>
  <c r="C124" i="5"/>
  <c r="C118" i="5"/>
  <c r="C133" i="5"/>
  <c r="C117" i="5"/>
  <c r="C130" i="5"/>
  <c r="C129" i="5"/>
  <c r="C121" i="5"/>
  <c r="IG4" i="7" a="1"/>
  <c r="IG4" i="7" s="1"/>
  <c r="IG5" i="7" s="1" a="1"/>
  <c r="IG5" i="7" s="1"/>
  <c r="IG6" i="7" s="1" a="1"/>
  <c r="IG6" i="7" s="1"/>
  <c r="IG7" i="7" s="1" a="1"/>
  <c r="IG7" i="7" s="1"/>
  <c r="IC4" i="7" a="1"/>
  <c r="IC4" i="7" s="1"/>
  <c r="IC5" i="7" s="1" a="1"/>
  <c r="IC5" i="7" s="1"/>
  <c r="IC6" i="7" s="1" a="1"/>
  <c r="IC6" i="7" s="1"/>
  <c r="IC7" i="7" s="1" a="1"/>
  <c r="IC7" i="7" s="1"/>
  <c r="HM4" i="7" a="1"/>
  <c r="HM4" i="7" s="1"/>
  <c r="HM5" i="7" s="1" a="1"/>
  <c r="HM5" i="7" s="1"/>
  <c r="HA4" i="7" a="1"/>
  <c r="HA4" i="7" s="1"/>
  <c r="HA5" i="7" s="1" a="1"/>
  <c r="HA5" i="7" s="1"/>
  <c r="GW4" i="7" a="1"/>
  <c r="GW4" i="7" s="1"/>
  <c r="GW5" i="7" s="1" a="1"/>
  <c r="GW5" i="7" s="1"/>
  <c r="GS4" i="7" a="1"/>
  <c r="GS4" i="7" s="1"/>
  <c r="GS5" i="7" s="1" a="1"/>
  <c r="GS5" i="7" s="1"/>
  <c r="GO4" i="7" a="1"/>
  <c r="GO4" i="7" s="1"/>
  <c r="GO5" i="7" s="1" a="1"/>
  <c r="GO5" i="7" s="1"/>
  <c r="GK4" i="7" a="1"/>
  <c r="GK4" i="7" s="1"/>
  <c r="GK5" i="7" s="1" a="1"/>
  <c r="GK5" i="7" s="1"/>
  <c r="GK6" i="7" s="1" a="1"/>
  <c r="GK6" i="7" s="1"/>
  <c r="GC4" i="7" a="1"/>
  <c r="GC4" i="7" s="1"/>
  <c r="GC5" i="7" s="1" a="1"/>
  <c r="GC5" i="7" s="1"/>
  <c r="FY4" i="7" a="1"/>
  <c r="FY4" i="7" s="1"/>
  <c r="FY5" i="7" s="1" a="1"/>
  <c r="FY5" i="7" s="1"/>
  <c r="FQ4" i="7" a="1"/>
  <c r="FQ4" i="7" s="1"/>
  <c r="FQ5" i="7" s="1" a="1"/>
  <c r="FQ5" i="7" s="1"/>
  <c r="FM4" i="7" a="1"/>
  <c r="FM4" i="7" s="1"/>
  <c r="FM5" i="7" s="1" a="1"/>
  <c r="FM5" i="7" s="1"/>
  <c r="FI4" i="7" a="1"/>
  <c r="FI4" i="7" s="1"/>
  <c r="FI5" i="7" s="1" a="1"/>
  <c r="FI5" i="7" s="1"/>
  <c r="FE4" i="7" a="1"/>
  <c r="FE4" i="7" s="1"/>
  <c r="FE5" i="7" s="1" a="1"/>
  <c r="FE5" i="7" s="1"/>
  <c r="EW4" i="7" a="1"/>
  <c r="EW4" i="7" s="1"/>
  <c r="EW5" i="7" s="1" a="1"/>
  <c r="EW5" i="7" s="1"/>
  <c r="EW6" i="7" s="1" a="1"/>
  <c r="EW6" i="7" s="1"/>
  <c r="EW7" i="7" s="1" a="1"/>
  <c r="EW7" i="7" s="1"/>
  <c r="GO15" i="7" a="1"/>
  <c r="GO15" i="7" s="1"/>
  <c r="FI15" i="7" a="1"/>
  <c r="FI15" i="7" s="1"/>
  <c r="ES15" i="7" a="1"/>
  <c r="ES15" i="7" s="1"/>
  <c r="IC15" i="7" a="1"/>
  <c r="IC15" i="7" s="1"/>
  <c r="HR15" i="7" a="1"/>
  <c r="HR15" i="7" s="1"/>
  <c r="GW15" i="7" a="1"/>
  <c r="GW15" i="7" s="1"/>
  <c r="GL15" i="7" a="1"/>
  <c r="GL15" i="7" s="1"/>
  <c r="FQ15" i="7" a="1"/>
  <c r="FQ15" i="7" s="1"/>
  <c r="FF15" i="7" a="1"/>
  <c r="FF15" i="7" s="1"/>
  <c r="ET12" i="7" a="1"/>
  <c r="ET12" i="7" s="1"/>
  <c r="HZ15" i="7" a="1"/>
  <c r="HZ15" i="7" s="1"/>
  <c r="HE15" i="7" a="1"/>
  <c r="HE15" i="7" s="1"/>
  <c r="GT15" i="7" a="1"/>
  <c r="GT15" i="7" s="1"/>
  <c r="FY15" i="7" a="1"/>
  <c r="FY15" i="7" s="1"/>
  <c r="BC6" i="7" a="1"/>
  <c r="BC6" i="7" s="1"/>
  <c r="EX6" i="7" a="1"/>
  <c r="EX6" i="7" s="1"/>
  <c r="FA6" i="7" a="1"/>
  <c r="FA6" i="7" s="1"/>
  <c r="FG6" i="7" a="1"/>
  <c r="FG6" i="7" s="1"/>
  <c r="FL6" i="7" a="1"/>
  <c r="FL6" i="7" s="1"/>
  <c r="FR6" i="7" a="1"/>
  <c r="FR6" i="7" s="1"/>
  <c r="FV6" i="7" a="1"/>
  <c r="FV6" i="7" s="1"/>
  <c r="FY6" i="7" a="1"/>
  <c r="FY6" i="7" s="1"/>
  <c r="GB6" i="7" a="1"/>
  <c r="GB6" i="7" s="1"/>
  <c r="GB7" i="7" s="1" a="1"/>
  <c r="GB7" i="7" s="1"/>
  <c r="GH6" i="7" a="1"/>
  <c r="GH6" i="7" s="1"/>
  <c r="GH7" i="7" s="1" a="1"/>
  <c r="GH7" i="7" s="1"/>
  <c r="GL6" i="7" a="1"/>
  <c r="GL6" i="7" s="1"/>
  <c r="GL7" i="7" s="1" a="1"/>
  <c r="GL7" i="7" s="1"/>
  <c r="GR6" i="7" a="1"/>
  <c r="GR6" i="7" s="1"/>
  <c r="GV6" i="7" a="1"/>
  <c r="GV6" i="7" s="1"/>
  <c r="GV7" i="7" s="1" a="1"/>
  <c r="GV7" i="7" s="1"/>
  <c r="GY6" i="7" a="1"/>
  <c r="GY6" i="7" s="1"/>
  <c r="HC6" i="7" a="1"/>
  <c r="HC6" i="7" s="1"/>
  <c r="HC7" i="7" s="1" a="1"/>
  <c r="HC7" i="7" s="1"/>
  <c r="HI6" i="7" a="1"/>
  <c r="HI6" i="7" s="1"/>
  <c r="HL6" i="7" a="1"/>
  <c r="HL6" i="7" s="1"/>
  <c r="HL7" i="7" s="1" a="1"/>
  <c r="HL7" i="7" s="1"/>
  <c r="HO6" i="7" a="1"/>
  <c r="HO6" i="7" s="1"/>
  <c r="HO7" i="7" s="1" a="1"/>
  <c r="HO7" i="7" s="1"/>
  <c r="HR6" i="7" a="1"/>
  <c r="HR6" i="7" s="1"/>
  <c r="HR7" i="7" s="1" a="1"/>
  <c r="HR7" i="7" s="1"/>
  <c r="IA6" i="7" a="1"/>
  <c r="IA6" i="7" s="1"/>
  <c r="IA7" i="7" s="1" a="1"/>
  <c r="IA7" i="7" s="1"/>
  <c r="ID6" i="7" a="1"/>
  <c r="ID6" i="7" s="1"/>
  <c r="ID7" i="7" s="1" a="1"/>
  <c r="ID7" i="7" s="1"/>
  <c r="IJ6" i="7" a="1"/>
  <c r="IJ6" i="7" s="1"/>
  <c r="IJ7" i="7" s="1" a="1"/>
  <c r="IJ7" i="7" s="1"/>
  <c r="EY6" i="7" a="1"/>
  <c r="EY6" i="7" s="1"/>
  <c r="FD6" i="7" a="1"/>
  <c r="FD6" i="7" s="1"/>
  <c r="FJ6" i="7" a="1"/>
  <c r="FJ6" i="7" s="1"/>
  <c r="FP6" i="7" a="1"/>
  <c r="FP6" i="7" s="1"/>
  <c r="FP7" i="7" s="1" a="1"/>
  <c r="FP7" i="7" s="1"/>
  <c r="FP8" i="7" s="1" a="1"/>
  <c r="FP8" i="7" s="1"/>
  <c r="FP9" i="7" s="1" a="1"/>
  <c r="FP9" i="7" s="1"/>
  <c r="FS6" i="7" a="1"/>
  <c r="FS6" i="7" s="1"/>
  <c r="FS7" i="7" s="1" a="1"/>
  <c r="FS7" i="7" s="1"/>
  <c r="FW6" i="7" a="1"/>
  <c r="FW6" i="7" s="1"/>
  <c r="GF6" i="7" a="1"/>
  <c r="GF6" i="7" s="1"/>
  <c r="GI6" i="7" a="1"/>
  <c r="GI6" i="7" s="1"/>
  <c r="GI7" i="7" s="1" a="1"/>
  <c r="GI7" i="7" s="1"/>
  <c r="GM6" i="7" a="1"/>
  <c r="GM6" i="7" s="1"/>
  <c r="GS6" i="7" a="1"/>
  <c r="GS6" i="7" s="1"/>
  <c r="GW6" i="7" a="1"/>
  <c r="GW6" i="7" s="1"/>
  <c r="GZ6" i="7" a="1"/>
  <c r="GZ6" i="7" s="1"/>
  <c r="GZ7" i="7" s="1" a="1"/>
  <c r="GZ7" i="7" s="1"/>
  <c r="HF6" i="7" a="1"/>
  <c r="HF6" i="7" s="1"/>
  <c r="HF7" i="7" s="1" a="1"/>
  <c r="HF7" i="7" s="1"/>
  <c r="HJ6" i="7" a="1"/>
  <c r="HJ6" i="7" s="1"/>
  <c r="HJ7" i="7" s="1" a="1"/>
  <c r="HJ7" i="7" s="1"/>
  <c r="HS6" i="7" a="1"/>
  <c r="HS6" i="7" s="1"/>
  <c r="HS7" i="7" s="1" a="1"/>
  <c r="HS7" i="7" s="1"/>
  <c r="HX6" i="7" a="1"/>
  <c r="HX6" i="7" s="1"/>
  <c r="HX7" i="7" s="1" a="1"/>
  <c r="HX7" i="7" s="1"/>
  <c r="HX8" i="7" s="1" a="1"/>
  <c r="HX8" i="7" s="1"/>
  <c r="HX9" i="7" s="1" a="1"/>
  <c r="HX9" i="7" s="1"/>
  <c r="IE6" i="7" a="1"/>
  <c r="IE6" i="7" s="1"/>
  <c r="IE7" i="7" s="1" a="1"/>
  <c r="IE7" i="7" s="1"/>
  <c r="IH6" i="7" a="1"/>
  <c r="IH6" i="7" s="1"/>
  <c r="IH7" i="7" s="1" a="1"/>
  <c r="IH7" i="7" s="1"/>
  <c r="EV6" i="7" a="1"/>
  <c r="EV6" i="7" s="1"/>
  <c r="EV7" i="7" s="1" a="1"/>
  <c r="EV7" i="7" s="1"/>
  <c r="FB6" i="7" a="1"/>
  <c r="FB6" i="7" s="1"/>
  <c r="FB7" i="7" s="1" a="1"/>
  <c r="FB7" i="7" s="1"/>
  <c r="FE6" i="7" a="1"/>
  <c r="FE6" i="7" s="1"/>
  <c r="FH6" i="7" a="1"/>
  <c r="FH6" i="7" s="1"/>
  <c r="FK6" i="7" a="1"/>
  <c r="FK6" i="7" s="1"/>
  <c r="FN6" i="7" a="1"/>
  <c r="FN6" i="7" s="1"/>
  <c r="FQ6" i="7" a="1"/>
  <c r="FQ6" i="7" s="1"/>
  <c r="FT6" i="7" a="1"/>
  <c r="FT6" i="7" s="1"/>
  <c r="FZ6" i="7" a="1"/>
  <c r="FZ6" i="7" s="1"/>
  <c r="FZ7" i="7" s="1" a="1"/>
  <c r="FZ7" i="7" s="1"/>
  <c r="GD6" i="7" a="1"/>
  <c r="GD6" i="7" s="1"/>
  <c r="GG6" i="7" a="1"/>
  <c r="GG6" i="7" s="1"/>
  <c r="GJ6" i="7" a="1"/>
  <c r="GJ6" i="7" s="1"/>
  <c r="GP6" i="7" a="1"/>
  <c r="GP6" i="7" s="1"/>
  <c r="GT6" i="7" a="1"/>
  <c r="GT6" i="7" s="1"/>
  <c r="HD6" i="7" a="1"/>
  <c r="HD6" i="7" s="1"/>
  <c r="HD7" i="7" s="1" a="1"/>
  <c r="HD7" i="7" s="1"/>
  <c r="HG6" i="7" a="1"/>
  <c r="HG6" i="7" s="1"/>
  <c r="HG7" i="7" s="1" a="1"/>
  <c r="HG7" i="7" s="1"/>
  <c r="HK6" i="7" a="1"/>
  <c r="HK6" i="7" s="1"/>
  <c r="HK7" i="7" s="1" a="1"/>
  <c r="HK7" i="7" s="1"/>
  <c r="HP6" i="7" a="1"/>
  <c r="HP6" i="7" s="1"/>
  <c r="HP7" i="7" s="1" a="1"/>
  <c r="HP7" i="7" s="1"/>
  <c r="HV6" i="7" a="1"/>
  <c r="HV6" i="7" s="1"/>
  <c r="HV7" i="7" s="1" a="1"/>
  <c r="HV7" i="7" s="1"/>
  <c r="HY6" i="7" a="1"/>
  <c r="HY6" i="7" s="1"/>
  <c r="HY7" i="7" s="1" a="1"/>
  <c r="HY7" i="7" s="1"/>
  <c r="IB6" i="7" a="1"/>
  <c r="IB6" i="7" s="1"/>
  <c r="IB7" i="7" s="1" a="1"/>
  <c r="IB7" i="7" s="1"/>
  <c r="II6" i="7" a="1"/>
  <c r="II6" i="7" s="1"/>
  <c r="II7" i="7" s="1" a="1"/>
  <c r="II7" i="7" s="1"/>
  <c r="FF6" i="7" a="1"/>
  <c r="FF6" i="7" s="1"/>
  <c r="FF7" i="7" s="1" a="1"/>
  <c r="FF7" i="7" s="1"/>
  <c r="GE6" i="7" a="1"/>
  <c r="GE6" i="7" s="1"/>
  <c r="GQ6" i="7" a="1"/>
  <c r="GQ6" i="7" s="1"/>
  <c r="FA7" i="7" a="1"/>
  <c r="FA7" i="7" s="1"/>
  <c r="FI6" i="7" a="1"/>
  <c r="FI6" i="7" s="1"/>
  <c r="FU6" i="7" a="1"/>
  <c r="FU6" i="7" s="1"/>
  <c r="HH6" i="7" a="1"/>
  <c r="HH6" i="7" s="1"/>
  <c r="HH7" i="7" s="1" a="1"/>
  <c r="HH7" i="7" s="1"/>
  <c r="HT6" i="7" a="1"/>
  <c r="HT6" i="7" s="1"/>
  <c r="HT7" i="7" s="1" a="1"/>
  <c r="HT7" i="7" s="1"/>
  <c r="IF6" i="7" a="1"/>
  <c r="IF6" i="7" s="1"/>
  <c r="IF7" i="7" s="1" a="1"/>
  <c r="IF7" i="7" s="1"/>
  <c r="EZ6" i="7" a="1"/>
  <c r="EZ6" i="7" s="1"/>
  <c r="FX6" i="7" a="1"/>
  <c r="FX6" i="7" s="1"/>
  <c r="GX6" i="7" a="1"/>
  <c r="GX6" i="7" s="1"/>
  <c r="HW6" i="7" a="1"/>
  <c r="HW6" i="7" s="1"/>
  <c r="HW7" i="7" s="1" a="1"/>
  <c r="HW7" i="7" s="1"/>
  <c r="GN6" i="7" a="1"/>
  <c r="GN6" i="7" s="1"/>
  <c r="GN7" i="7" s="1" a="1"/>
  <c r="GN7" i="7" s="1"/>
  <c r="EY7" i="7" a="1"/>
  <c r="EY7" i="7" s="1"/>
  <c r="FK7" i="7" a="1"/>
  <c r="FK7" i="7" s="1"/>
  <c r="FQ7" i="7" a="1"/>
  <c r="FQ7" i="7" s="1"/>
  <c r="FT7" i="7" a="1"/>
  <c r="FT7" i="7" s="1"/>
  <c r="FX7" i="7" a="1"/>
  <c r="FX7" i="7" s="1"/>
  <c r="GD7" i="7" a="1"/>
  <c r="GD7" i="7" s="1"/>
  <c r="GG7" i="7" a="1"/>
  <c r="GG7" i="7" s="1"/>
  <c r="GJ7" i="7" a="1"/>
  <c r="GJ7" i="7" s="1"/>
  <c r="GT7" i="7" a="1"/>
  <c r="GT7" i="7" s="1"/>
  <c r="GX7" i="7" a="1"/>
  <c r="GX7" i="7" s="1"/>
  <c r="EV8" i="7" a="1"/>
  <c r="EV8" i="7" s="1"/>
  <c r="EZ8" i="7" a="1"/>
  <c r="EZ8" i="7" s="1"/>
  <c r="FF8" i="7" a="1"/>
  <c r="FF8" i="7" s="1"/>
  <c r="FI8" i="7" a="1"/>
  <c r="FI8" i="7" s="1"/>
  <c r="FL8" i="7" a="1"/>
  <c r="FL8" i="7" s="1"/>
  <c r="FV8" i="7" a="1"/>
  <c r="FV8" i="7" s="1"/>
  <c r="FY8" i="7" a="1"/>
  <c r="FY8" i="7" s="1"/>
  <c r="GB8" i="7" a="1"/>
  <c r="GB8" i="7" s="1"/>
  <c r="GF8" i="7" a="1"/>
  <c r="GF8" i="7" s="1"/>
  <c r="GL8" i="7" a="1"/>
  <c r="GL8" i="7" s="1"/>
  <c r="GP8" i="7" a="1"/>
  <c r="GP8" i="7" s="1"/>
  <c r="GS8" i="7" a="1"/>
  <c r="GS8" i="7" s="1"/>
  <c r="GW8" i="7" a="1"/>
  <c r="GW8" i="7" s="1"/>
  <c r="HD8" i="7" a="1"/>
  <c r="HD8" i="7" s="1"/>
  <c r="HG8" i="7" a="1"/>
  <c r="HG8" i="7" s="1"/>
  <c r="HK8" i="7" a="1"/>
  <c r="HK8" i="7" s="1"/>
  <c r="HN8" i="7" a="1"/>
  <c r="HN8" i="7" s="1"/>
  <c r="HQ8" i="7" a="1"/>
  <c r="HQ8" i="7" s="1"/>
  <c r="HW8" i="7" a="1"/>
  <c r="HW8" i="7" s="1"/>
  <c r="IA8" i="7" a="1"/>
  <c r="IA8" i="7" s="1"/>
  <c r="ID8" i="7" a="1"/>
  <c r="ID8" i="7" s="1"/>
  <c r="IG8" i="7" a="1"/>
  <c r="IG8" i="7" s="1"/>
  <c r="FC6" i="7" a="1"/>
  <c r="FC6" i="7" s="1"/>
  <c r="HB6" i="7" a="1"/>
  <c r="HB6" i="7" s="1"/>
  <c r="HB7" i="7" s="1" a="1"/>
  <c r="HB7" i="7" s="1"/>
  <c r="EZ7" i="7" a="1"/>
  <c r="EZ7" i="7" s="1"/>
  <c r="FC7" i="7" a="1"/>
  <c r="FC7" i="7" s="1"/>
  <c r="FI7" i="7" a="1"/>
  <c r="FI7" i="7" s="1"/>
  <c r="FL7" i="7" a="1"/>
  <c r="FL7" i="7" s="1"/>
  <c r="FO7" i="7" a="1"/>
  <c r="FO7" i="7" s="1"/>
  <c r="FR7" i="7" a="1"/>
  <c r="FR7" i="7" s="1"/>
  <c r="FU7" i="7" a="1"/>
  <c r="FU7" i="7" s="1"/>
  <c r="GA7" i="7" a="1"/>
  <c r="GA7" i="7" s="1"/>
  <c r="GE7" i="7" a="1"/>
  <c r="GE7" i="7" s="1"/>
  <c r="GQ7" i="7" a="1"/>
  <c r="GQ7" i="7" s="1"/>
  <c r="EW8" i="7" a="1"/>
  <c r="EW8" i="7" s="1"/>
  <c r="FC8" i="7" a="1"/>
  <c r="FC8" i="7" s="1"/>
  <c r="FG8" i="7" a="1"/>
  <c r="FG8" i="7" s="1"/>
  <c r="FJ8" i="7" a="1"/>
  <c r="FJ8" i="7" s="1"/>
  <c r="FS8" i="7" a="1"/>
  <c r="FS8" i="7" s="1"/>
  <c r="FW8" i="7" a="1"/>
  <c r="FW8" i="7" s="1"/>
  <c r="FZ8" i="7" a="1"/>
  <c r="FZ8" i="7" s="1"/>
  <c r="GC8" i="7" a="1"/>
  <c r="GC8" i="7" s="1"/>
  <c r="GI8" i="7" a="1"/>
  <c r="GI8" i="7" s="1"/>
  <c r="GM8" i="7" a="1"/>
  <c r="GM8" i="7" s="1"/>
  <c r="GT8" i="7" a="1"/>
  <c r="GT8" i="7" s="1"/>
  <c r="GX8" i="7" a="1"/>
  <c r="GX8" i="7" s="1"/>
  <c r="HA8" i="7" a="1"/>
  <c r="HA8" i="7" s="1"/>
  <c r="HE8" i="7" a="1"/>
  <c r="HE8" i="7" s="1"/>
  <c r="FO6" i="7" a="1"/>
  <c r="FO6" i="7" s="1"/>
  <c r="HN6" i="7" a="1"/>
  <c r="HN6" i="7" s="1"/>
  <c r="HN7" i="7" s="1" a="1"/>
  <c r="HN7" i="7" s="1"/>
  <c r="FD7" i="7" a="1"/>
  <c r="FD7" i="7" s="1"/>
  <c r="FG7" i="7" a="1"/>
  <c r="FG7" i="7" s="1"/>
  <c r="FJ7" i="7" a="1"/>
  <c r="FJ7" i="7" s="1"/>
  <c r="FV7" i="7" a="1"/>
  <c r="FV7" i="7" s="1"/>
  <c r="FY7" i="7" a="1"/>
  <c r="FY7" i="7" s="1"/>
  <c r="GF7" i="7" a="1"/>
  <c r="GF7" i="7" s="1"/>
  <c r="GR7" i="7" a="1"/>
  <c r="GR7" i="7" s="1"/>
  <c r="GY7" i="7" a="1"/>
  <c r="GY7" i="7" s="1"/>
  <c r="EX8" i="7" a="1"/>
  <c r="EX8" i="7" s="1"/>
  <c r="FA8" i="7" a="1"/>
  <c r="FA8" i="7" s="1"/>
  <c r="FD8" i="7" a="1"/>
  <c r="FD8" i="7" s="1"/>
  <c r="FH8" i="7" a="1"/>
  <c r="FH8" i="7" s="1"/>
  <c r="FN8" i="7" a="1"/>
  <c r="FN8" i="7" s="1"/>
  <c r="FQ8" i="7" a="1"/>
  <c r="FQ8" i="7" s="1"/>
  <c r="FT8" i="7" a="1"/>
  <c r="FT8" i="7" s="1"/>
  <c r="FX8" i="7" a="1"/>
  <c r="FX8" i="7" s="1"/>
  <c r="GD8" i="7" a="1"/>
  <c r="GD8" i="7" s="1"/>
  <c r="GG8" i="7" a="1"/>
  <c r="GG8" i="7" s="1"/>
  <c r="GJ8" i="7" a="1"/>
  <c r="GJ8" i="7" s="1"/>
  <c r="GQ8" i="7" a="1"/>
  <c r="GQ8" i="7" s="1"/>
  <c r="GU8" i="7" a="1"/>
  <c r="GU8" i="7" s="1"/>
  <c r="HB8" i="7" a="1"/>
  <c r="HB8" i="7" s="1"/>
  <c r="HF8" i="7" a="1"/>
  <c r="HF8" i="7" s="1"/>
  <c r="HI8" i="7" a="1"/>
  <c r="HI8" i="7" s="1"/>
  <c r="HO8" i="7" a="1"/>
  <c r="HO8" i="7" s="1"/>
  <c r="HS8" i="7" a="1"/>
  <c r="HS8" i="7" s="1"/>
  <c r="HY8" i="7" a="1"/>
  <c r="HY8" i="7" s="1"/>
  <c r="IE8" i="7" a="1"/>
  <c r="IE8" i="7" s="1"/>
  <c r="II8" i="7" a="1"/>
  <c r="II8" i="7" s="1"/>
  <c r="HZ6" i="7" a="1"/>
  <c r="HZ6" i="7" s="1"/>
  <c r="HZ7" i="7" s="1" a="1"/>
  <c r="HZ7" i="7" s="1"/>
  <c r="FE7" i="7" a="1"/>
  <c r="FE7" i="7" s="1"/>
  <c r="GP7" i="7" a="1"/>
  <c r="GP7" i="7" s="1"/>
  <c r="EY8" i="7" a="1"/>
  <c r="EY8" i="7" s="1"/>
  <c r="FK8" i="7" a="1"/>
  <c r="FK8" i="7" s="1"/>
  <c r="GY8" i="7" a="1"/>
  <c r="GY8" i="7" s="1"/>
  <c r="HP8" i="7" a="1"/>
  <c r="HP8" i="7" s="1"/>
  <c r="IC8" i="7" a="1"/>
  <c r="IC8" i="7" s="1"/>
  <c r="IJ8" i="7" a="1"/>
  <c r="IJ8" i="7" s="1"/>
  <c r="EY9" i="7" a="1"/>
  <c r="EY9" i="7" s="1"/>
  <c r="FB9" i="7" a="1"/>
  <c r="FB9" i="7" s="1"/>
  <c r="FE9" i="7" a="1"/>
  <c r="FE9" i="7" s="1"/>
  <c r="FH9" i="7" a="1"/>
  <c r="FH9" i="7" s="1"/>
  <c r="FO9" i="7" a="1"/>
  <c r="FO9" i="7" s="1"/>
  <c r="FR9" i="7" a="1"/>
  <c r="FR9" i="7" s="1"/>
  <c r="FU9" i="7" a="1"/>
  <c r="FU9" i="7" s="1"/>
  <c r="FX9" i="7" a="1"/>
  <c r="FX9" i="7" s="1"/>
  <c r="GE9" i="7" a="1"/>
  <c r="GE9" i="7" s="1"/>
  <c r="GH9" i="7" a="1"/>
  <c r="GH9" i="7" s="1"/>
  <c r="GU9" i="7" a="1"/>
  <c r="GU9" i="7" s="1"/>
  <c r="GX9" i="7" a="1"/>
  <c r="GX9" i="7" s="1"/>
  <c r="HA9" i="7" a="1"/>
  <c r="HA9" i="7" s="1"/>
  <c r="HD9" i="7" a="1"/>
  <c r="HD9" i="7" s="1"/>
  <c r="HK9" i="7" a="1"/>
  <c r="HK9" i="7" s="1"/>
  <c r="HN9" i="7" a="1"/>
  <c r="HN9" i="7" s="1"/>
  <c r="HQ9" i="7" a="1"/>
  <c r="HQ9" i="7" s="1"/>
  <c r="HT9" i="7" a="1"/>
  <c r="HT9" i="7" s="1"/>
  <c r="IA9" i="7" a="1"/>
  <c r="IA9" i="7" s="1"/>
  <c r="ID9" i="7" a="1"/>
  <c r="ID9" i="7" s="1"/>
  <c r="IG9" i="7" a="1"/>
  <c r="IG9" i="7" s="1"/>
  <c r="IJ9" i="7" a="1"/>
  <c r="IJ9" i="7" s="1"/>
  <c r="FH7" i="7" a="1"/>
  <c r="FH7" i="7" s="1"/>
  <c r="GS7" i="7" a="1"/>
  <c r="GS7" i="7" s="1"/>
  <c r="FB8" i="7" a="1"/>
  <c r="FB8" i="7" s="1"/>
  <c r="FO8" i="7" a="1"/>
  <c r="FO8" i="7" s="1"/>
  <c r="GA8" i="7" a="1"/>
  <c r="GA8" i="7" s="1"/>
  <c r="GO8" i="7" a="1"/>
  <c r="GO8" i="7" s="1"/>
  <c r="HC8" i="7" a="1"/>
  <c r="HC8" i="7" s="1"/>
  <c r="HL8" i="7" a="1"/>
  <c r="HL8" i="7" s="1"/>
  <c r="HR8" i="7" a="1"/>
  <c r="HR8" i="7" s="1"/>
  <c r="EV9" i="7" a="1"/>
  <c r="EV9" i="7" s="1"/>
  <c r="FC9" i="7" a="1"/>
  <c r="FC9" i="7" s="1"/>
  <c r="FF9" i="7" a="1"/>
  <c r="FF9" i="7" s="1"/>
  <c r="FI9" i="7" a="1"/>
  <c r="FI9" i="7" s="1"/>
  <c r="FL9" i="7" a="1"/>
  <c r="FL9" i="7" s="1"/>
  <c r="FS9" i="7" a="1"/>
  <c r="FS9" i="7" s="1"/>
  <c r="FV9" i="7" a="1"/>
  <c r="FV9" i="7" s="1"/>
  <c r="FY9" i="7" a="1"/>
  <c r="FY9" i="7" s="1"/>
  <c r="GB9" i="7" a="1"/>
  <c r="GB9" i="7" s="1"/>
  <c r="GI9" i="7" a="1"/>
  <c r="GI9" i="7" s="1"/>
  <c r="GL9" i="7" a="1"/>
  <c r="GL9" i="7" s="1"/>
  <c r="GO9" i="7" a="1"/>
  <c r="GO9" i="7" s="1"/>
  <c r="GR9" i="7" a="1"/>
  <c r="GR9" i="7" s="1"/>
  <c r="GY9" i="7" a="1"/>
  <c r="GY9" i="7" s="1"/>
  <c r="HB9" i="7" a="1"/>
  <c r="HB9" i="7" s="1"/>
  <c r="HE9" i="7" a="1"/>
  <c r="HE9" i="7" s="1"/>
  <c r="HH9" i="7" a="1"/>
  <c r="HH9" i="7" s="1"/>
  <c r="HO9" i="7" a="1"/>
  <c r="HO9" i="7" s="1"/>
  <c r="HR9" i="7" a="1"/>
  <c r="HR9" i="7" s="1"/>
  <c r="HU9" i="7" a="1"/>
  <c r="HU9" i="7" s="1"/>
  <c r="IE9" i="7" a="1"/>
  <c r="IE9" i="7" s="1"/>
  <c r="IH9" i="7" a="1"/>
  <c r="IH9" i="7" s="1"/>
  <c r="EX7" i="7" a="1"/>
  <c r="EX7" i="7" s="1"/>
  <c r="FW7" i="7" a="1"/>
  <c r="FW7" i="7" s="1"/>
  <c r="GW7" i="7" a="1"/>
  <c r="GW7" i="7" s="1"/>
  <c r="FE8" i="7" a="1"/>
  <c r="FE8" i="7" s="1"/>
  <c r="FR8" i="7" a="1"/>
  <c r="FR8" i="7" s="1"/>
  <c r="GE8" i="7" a="1"/>
  <c r="GE8" i="7" s="1"/>
  <c r="GR8" i="7" a="1"/>
  <c r="GR8" i="7" s="1"/>
  <c r="HM8" i="7" a="1"/>
  <c r="HM8" i="7" s="1"/>
  <c r="HT8" i="7" a="1"/>
  <c r="HT8" i="7" s="1"/>
  <c r="HZ8" i="7" a="1"/>
  <c r="HZ8" i="7" s="1"/>
  <c r="IF8" i="7" a="1"/>
  <c r="IF8" i="7" s="1"/>
  <c r="EW9" i="7" a="1"/>
  <c r="EW9" i="7" s="1"/>
  <c r="EZ9" i="7" a="1"/>
  <c r="EZ9" i="7" s="1"/>
  <c r="FG9" i="7" a="1"/>
  <c r="FG9" i="7" s="1"/>
  <c r="FJ9" i="7" a="1"/>
  <c r="FJ9" i="7" s="1"/>
  <c r="FW9" i="7" a="1"/>
  <c r="FW9" i="7" s="1"/>
  <c r="FZ9" i="7" a="1"/>
  <c r="FZ9" i="7" s="1"/>
  <c r="GC9" i="7" a="1"/>
  <c r="GC9" i="7" s="1"/>
  <c r="GF9" i="7" a="1"/>
  <c r="GF9" i="7" s="1"/>
  <c r="GM9" i="7" a="1"/>
  <c r="GM9" i="7" s="1"/>
  <c r="GP9" i="7" a="1"/>
  <c r="GP9" i="7" s="1"/>
  <c r="GS9" i="7" a="1"/>
  <c r="GS9" i="7" s="1"/>
  <c r="GV9" i="7" a="1"/>
  <c r="GV9" i="7" s="1"/>
  <c r="HC9" i="7" a="1"/>
  <c r="HC9" i="7" s="1"/>
  <c r="HF9" i="7" a="1"/>
  <c r="HF9" i="7" s="1"/>
  <c r="HI9" i="7" a="1"/>
  <c r="HI9" i="7" s="1"/>
  <c r="HL9" i="7" a="1"/>
  <c r="HL9" i="7" s="1"/>
  <c r="HS9" i="7" a="1"/>
  <c r="HS9" i="7" s="1"/>
  <c r="HY9" i="7" a="1"/>
  <c r="HY9" i="7" s="1"/>
  <c r="IB9" i="7" a="1"/>
  <c r="IB9" i="7" s="1"/>
  <c r="II9" i="7" a="1"/>
  <c r="II9" i="7" s="1"/>
  <c r="FU8" i="7" a="1"/>
  <c r="FU8" i="7" s="1"/>
  <c r="EU9" i="7" a="1"/>
  <c r="EU9" i="7" s="1"/>
  <c r="FT9" i="7" a="1"/>
  <c r="FT9" i="7" s="1"/>
  <c r="GG9" i="7" a="1"/>
  <c r="GG9" i="7" s="1"/>
  <c r="GT9" i="7" a="1"/>
  <c r="GT9" i="7" s="1"/>
  <c r="HG9" i="7" a="1"/>
  <c r="HG9" i="7" s="1"/>
  <c r="IF9" i="7" a="1"/>
  <c r="IF9" i="7" s="1"/>
  <c r="EV10" i="7" a="1"/>
  <c r="EV10" i="7" s="1"/>
  <c r="EY10" i="7" a="1"/>
  <c r="EY10" i="7" s="1"/>
  <c r="FB10" i="7" a="1"/>
  <c r="FB10" i="7" s="1"/>
  <c r="FH10" i="7" a="1"/>
  <c r="FH10" i="7" s="1"/>
  <c r="FM10" i="7" a="1"/>
  <c r="FM10" i="7" s="1"/>
  <c r="FS10" i="7" a="1"/>
  <c r="FS10" i="7" s="1"/>
  <c r="FV10" i="7" a="1"/>
  <c r="FV10" i="7" s="1"/>
  <c r="FY10" i="7" a="1"/>
  <c r="FY10" i="7" s="1"/>
  <c r="GB10" i="7" a="1"/>
  <c r="GB10" i="7" s="1"/>
  <c r="GE10" i="7" a="1"/>
  <c r="GE10" i="7" s="1"/>
  <c r="GH10" i="7" a="1"/>
  <c r="GH10" i="7" s="1"/>
  <c r="GS10" i="7" a="1"/>
  <c r="GS10" i="7" s="1"/>
  <c r="GY10" i="7" a="1"/>
  <c r="GY10" i="7" s="1"/>
  <c r="HB10" i="7" a="1"/>
  <c r="HB10" i="7" s="1"/>
  <c r="HE10" i="7" a="1"/>
  <c r="HE10" i="7" s="1"/>
  <c r="HH10" i="7" a="1"/>
  <c r="HH10" i="7" s="1"/>
  <c r="HK10" i="7" a="1"/>
  <c r="HK10" i="7" s="1"/>
  <c r="HN10" i="7" a="1"/>
  <c r="HN10" i="7" s="1"/>
  <c r="HT10" i="7" a="1"/>
  <c r="HT10" i="7" s="1"/>
  <c r="HY10" i="7" a="1"/>
  <c r="HY10" i="7" s="1"/>
  <c r="IE10" i="7" a="1"/>
  <c r="IE10" i="7" s="1"/>
  <c r="IH10" i="7" a="1"/>
  <c r="IH10" i="7" s="1"/>
  <c r="EW11" i="7" a="1"/>
  <c r="EW11" i="7" s="1"/>
  <c r="EZ11" i="7" a="1"/>
  <c r="EZ11" i="7" s="1"/>
  <c r="FC11" i="7" a="1"/>
  <c r="FC11" i="7" s="1"/>
  <c r="FF11" i="7" a="1"/>
  <c r="FF11" i="7" s="1"/>
  <c r="FI11" i="7" a="1"/>
  <c r="FI11" i="7" s="1"/>
  <c r="FO11" i="7" a="1"/>
  <c r="FO11" i="7" s="1"/>
  <c r="FT11" i="7" a="1"/>
  <c r="FT11" i="7" s="1"/>
  <c r="FZ11" i="7" a="1"/>
  <c r="FZ11" i="7" s="1"/>
  <c r="GC11" i="7" a="1"/>
  <c r="GC11" i="7" s="1"/>
  <c r="GF11" i="7" a="1"/>
  <c r="GF11" i="7" s="1"/>
  <c r="GI11" i="7" a="1"/>
  <c r="GI11" i="7" s="1"/>
  <c r="GL11" i="7" a="1"/>
  <c r="GL11" i="7" s="1"/>
  <c r="GO11" i="7" a="1"/>
  <c r="GO11" i="7" s="1"/>
  <c r="GU11" i="7" a="1"/>
  <c r="GU11" i="7" s="1"/>
  <c r="GZ11" i="7" a="1"/>
  <c r="GZ11" i="7" s="1"/>
  <c r="HF11" i="7" a="1"/>
  <c r="HF11" i="7" s="1"/>
  <c r="HI11" i="7" a="1"/>
  <c r="HI11" i="7" s="1"/>
  <c r="HM11" i="7" a="1"/>
  <c r="HM11" i="7" s="1"/>
  <c r="HP11" i="7" a="1"/>
  <c r="HP11" i="7" s="1"/>
  <c r="HW11" i="7" a="1"/>
  <c r="HW11" i="7" s="1"/>
  <c r="HZ11" i="7" a="1"/>
  <c r="HZ11" i="7" s="1"/>
  <c r="IC11" i="7" a="1"/>
  <c r="IC11" i="7" s="1"/>
  <c r="IF11" i="7" a="1"/>
  <c r="IF11" i="7" s="1"/>
  <c r="EU12" i="7" a="1"/>
  <c r="EU12" i="7" s="1"/>
  <c r="EY12" i="7" a="1"/>
  <c r="EY12" i="7" s="1"/>
  <c r="FF12" i="7" a="1"/>
  <c r="FF12" i="7" s="1"/>
  <c r="FJ12" i="7" a="1"/>
  <c r="FJ12" i="7" s="1"/>
  <c r="FM12" i="7" a="1"/>
  <c r="FM12" i="7" s="1"/>
  <c r="FQ12" i="7" a="1"/>
  <c r="FQ12" i="7" s="1"/>
  <c r="FT12" i="7" a="1"/>
  <c r="FT12" i="7" s="1"/>
  <c r="FX12" i="7" a="1"/>
  <c r="FX12" i="7" s="1"/>
  <c r="GA12" i="7" a="1"/>
  <c r="GA12" i="7" s="1"/>
  <c r="GE12" i="7" a="1"/>
  <c r="GE12" i="7" s="1"/>
  <c r="GL12" i="7" a="1"/>
  <c r="GL12" i="7" s="1"/>
  <c r="GO12" i="7" a="1"/>
  <c r="GO12" i="7" s="1"/>
  <c r="GR12" i="7" a="1"/>
  <c r="GR12" i="7" s="1"/>
  <c r="GU12" i="7" a="1"/>
  <c r="GU12" i="7" s="1"/>
  <c r="HB12" i="7" a="1"/>
  <c r="HB12" i="7" s="1"/>
  <c r="HE12" i="7" a="1"/>
  <c r="HE12" i="7" s="1"/>
  <c r="HH12" i="7" a="1"/>
  <c r="HH12" i="7" s="1"/>
  <c r="HK12" i="7" a="1"/>
  <c r="HK12" i="7" s="1"/>
  <c r="HR12" i="7" a="1"/>
  <c r="HR12" i="7" s="1"/>
  <c r="HU12" i="7" a="1"/>
  <c r="HU12" i="7" s="1"/>
  <c r="HX12" i="7" a="1"/>
  <c r="HX12" i="7" s="1"/>
  <c r="IA12" i="7" a="1"/>
  <c r="IA12" i="7" s="1"/>
  <c r="IH12" i="7" a="1"/>
  <c r="IH12" i="7" s="1"/>
  <c r="FN7" i="7" a="1"/>
  <c r="FN7" i="7" s="1"/>
  <c r="HI7" i="7" a="1"/>
  <c r="HI7" i="7" s="1"/>
  <c r="GH8" i="7" a="1"/>
  <c r="GH8" i="7" s="1"/>
  <c r="HU8" i="7" a="1"/>
  <c r="HU8" i="7" s="1"/>
  <c r="EX9" i="7" a="1"/>
  <c r="EX9" i="7" s="1"/>
  <c r="FK9" i="7" a="1"/>
  <c r="FK9" i="7" s="1"/>
  <c r="GJ9" i="7" a="1"/>
  <c r="GJ9" i="7" s="1"/>
  <c r="GW9" i="7" a="1"/>
  <c r="GW9" i="7" s="1"/>
  <c r="HW9" i="7" a="1"/>
  <c r="HW9" i="7" s="1"/>
  <c r="EZ10" i="7" a="1"/>
  <c r="EZ10" i="7" s="1"/>
  <c r="FE10" i="7" a="1"/>
  <c r="FE10" i="7" s="1"/>
  <c r="FK10" i="7" a="1"/>
  <c r="FK10" i="7" s="1"/>
  <c r="FN10" i="7" a="1"/>
  <c r="FN10" i="7" s="1"/>
  <c r="FQ10" i="7" a="1"/>
  <c r="FQ10" i="7" s="1"/>
  <c r="FT10" i="7" a="1"/>
  <c r="FT10" i="7" s="1"/>
  <c r="FW10" i="7" a="1"/>
  <c r="FW10" i="7" s="1"/>
  <c r="FZ10" i="7" a="1"/>
  <c r="FZ10" i="7" s="1"/>
  <c r="GF10" i="7" a="1"/>
  <c r="GF10" i="7" s="1"/>
  <c r="GK10" i="7" a="1"/>
  <c r="GK10" i="7" s="1"/>
  <c r="GQ10" i="7" a="1"/>
  <c r="GQ10" i="7" s="1"/>
  <c r="GT10" i="7" a="1"/>
  <c r="GT10" i="7" s="1"/>
  <c r="GW10" i="7" a="1"/>
  <c r="GW10" i="7" s="1"/>
  <c r="GZ10" i="7" a="1"/>
  <c r="GZ10" i="7" s="1"/>
  <c r="HC10" i="7" a="1"/>
  <c r="HC10" i="7" s="1"/>
  <c r="HF10" i="7" a="1"/>
  <c r="HF10" i="7" s="1"/>
  <c r="HL10" i="7" a="1"/>
  <c r="HL10" i="7" s="1"/>
  <c r="HQ10" i="7" a="1"/>
  <c r="HQ10" i="7" s="1"/>
  <c r="HW10" i="7" a="1"/>
  <c r="HW10" i="7" s="1"/>
  <c r="HZ10" i="7" a="1"/>
  <c r="HZ10" i="7" s="1"/>
  <c r="IC10" i="7" a="1"/>
  <c r="IC10" i="7" s="1"/>
  <c r="IF10" i="7" a="1"/>
  <c r="IF10" i="7" s="1"/>
  <c r="II10" i="7" a="1"/>
  <c r="II10" i="7" s="1"/>
  <c r="EU11" i="7" a="1"/>
  <c r="EU11" i="7" s="1"/>
  <c r="EX11" i="7" a="1"/>
  <c r="EX11" i="7" s="1"/>
  <c r="FA11" i="7" a="1"/>
  <c r="FA11" i="7" s="1"/>
  <c r="FG11" i="7" a="1"/>
  <c r="FG11" i="7" s="1"/>
  <c r="FL11" i="7" a="1"/>
  <c r="FL11" i="7" s="1"/>
  <c r="FR11" i="7" a="1"/>
  <c r="FR11" i="7" s="1"/>
  <c r="FU11" i="7" a="1"/>
  <c r="FU11" i="7" s="1"/>
  <c r="FX11" i="7" a="1"/>
  <c r="FX11" i="7" s="1"/>
  <c r="GA11" i="7" a="1"/>
  <c r="GA11" i="7" s="1"/>
  <c r="GD11" i="7" a="1"/>
  <c r="GD11" i="7" s="1"/>
  <c r="GG11" i="7" a="1"/>
  <c r="GG11" i="7" s="1"/>
  <c r="GM11" i="7" a="1"/>
  <c r="GM11" i="7" s="1"/>
  <c r="GR11" i="7" a="1"/>
  <c r="GR11" i="7" s="1"/>
  <c r="GX11" i="7" a="1"/>
  <c r="GX11" i="7" s="1"/>
  <c r="HA11" i="7" a="1"/>
  <c r="HA11" i="7" s="1"/>
  <c r="HD11" i="7" a="1"/>
  <c r="HD11" i="7" s="1"/>
  <c r="HG11" i="7" a="1"/>
  <c r="HG11" i="7" s="1"/>
  <c r="HK11" i="7" a="1"/>
  <c r="HK11" i="7" s="1"/>
  <c r="HN11" i="7" a="1"/>
  <c r="HN11" i="7" s="1"/>
  <c r="HQ11" i="7" a="1"/>
  <c r="HQ11" i="7" s="1"/>
  <c r="HT11" i="7" a="1"/>
  <c r="HT11" i="7" s="1"/>
  <c r="IA11" i="7" a="1"/>
  <c r="IA11" i="7" s="1"/>
  <c r="ID11" i="7" a="1"/>
  <c r="ID11" i="7" s="1"/>
  <c r="IG11" i="7" a="1"/>
  <c r="IG11" i="7" s="1"/>
  <c r="IJ11" i="7" a="1"/>
  <c r="IJ11" i="7" s="1"/>
  <c r="EU8" i="7" a="1"/>
  <c r="EU8" i="7" s="1"/>
  <c r="GV8" i="7" a="1"/>
  <c r="GV8" i="7" s="1"/>
  <c r="IB8" i="7" a="1"/>
  <c r="IB8" i="7" s="1"/>
  <c r="FA9" i="7" a="1"/>
  <c r="FA9" i="7" s="1"/>
  <c r="FN9" i="7" a="1"/>
  <c r="FN9" i="7" s="1"/>
  <c r="GA9" i="7" a="1"/>
  <c r="GA9" i="7" s="1"/>
  <c r="HM9" i="7" a="1"/>
  <c r="HM9" i="7" s="1"/>
  <c r="HZ9" i="7" a="1"/>
  <c r="HZ9" i="7" s="1"/>
  <c r="EW10" i="7" a="1"/>
  <c r="EW10" i="7" s="1"/>
  <c r="FC10" i="7" a="1"/>
  <c r="FC10" i="7" s="1"/>
  <c r="FF10" i="7" a="1"/>
  <c r="FF10" i="7" s="1"/>
  <c r="FI10" i="7" a="1"/>
  <c r="FI10" i="7" s="1"/>
  <c r="FL10" i="7" a="1"/>
  <c r="FL10" i="7" s="1"/>
  <c r="FO10" i="7" a="1"/>
  <c r="FO10" i="7" s="1"/>
  <c r="FR10" i="7" a="1"/>
  <c r="FR10" i="7" s="1"/>
  <c r="FX10" i="7" a="1"/>
  <c r="FX10" i="7" s="1"/>
  <c r="GC10" i="7" a="1"/>
  <c r="GC10" i="7" s="1"/>
  <c r="GI10" i="7" a="1"/>
  <c r="GI10" i="7" s="1"/>
  <c r="GL10" i="7" a="1"/>
  <c r="GL10" i="7" s="1"/>
  <c r="GO10" i="7" a="1"/>
  <c r="GO10" i="7" s="1"/>
  <c r="GR10" i="7" a="1"/>
  <c r="GR10" i="7" s="1"/>
  <c r="GU10" i="7" a="1"/>
  <c r="GU10" i="7" s="1"/>
  <c r="GX10" i="7" a="1"/>
  <c r="GX10" i="7" s="1"/>
  <c r="HD10" i="7" a="1"/>
  <c r="HD10" i="7" s="1"/>
  <c r="HI10" i="7" a="1"/>
  <c r="HI10" i="7" s="1"/>
  <c r="HO10" i="7" a="1"/>
  <c r="HO10" i="7" s="1"/>
  <c r="HR10" i="7" a="1"/>
  <c r="HR10" i="7" s="1"/>
  <c r="HU10" i="7" a="1"/>
  <c r="HU10" i="7" s="1"/>
  <c r="HX10" i="7" a="1"/>
  <c r="HX10" i="7" s="1"/>
  <c r="IA10" i="7" a="1"/>
  <c r="IA10" i="7" s="1"/>
  <c r="ID10" i="7" a="1"/>
  <c r="ID10" i="7" s="1"/>
  <c r="IJ10" i="7" a="1"/>
  <c r="IJ10" i="7" s="1"/>
  <c r="EY11" i="7" a="1"/>
  <c r="EY11" i="7" s="1"/>
  <c r="FD11" i="7" a="1"/>
  <c r="FD11" i="7" s="1"/>
  <c r="FJ11" i="7" a="1"/>
  <c r="FJ11" i="7" s="1"/>
  <c r="FM11" i="7" a="1"/>
  <c r="FM11" i="7" s="1"/>
  <c r="FP11" i="7" a="1"/>
  <c r="FP11" i="7" s="1"/>
  <c r="FS11" i="7" a="1"/>
  <c r="FS11" i="7" s="1"/>
  <c r="FV11" i="7" a="1"/>
  <c r="FV11" i="7" s="1"/>
  <c r="FY11" i="7" a="1"/>
  <c r="FY11" i="7" s="1"/>
  <c r="GE11" i="7" a="1"/>
  <c r="GE11" i="7" s="1"/>
  <c r="GJ11" i="7" a="1"/>
  <c r="GJ11" i="7" s="1"/>
  <c r="GP11" i="7" a="1"/>
  <c r="GP11" i="7" s="1"/>
  <c r="GS11" i="7" a="1"/>
  <c r="GS11" i="7" s="1"/>
  <c r="GV11" i="7" a="1"/>
  <c r="GV11" i="7" s="1"/>
  <c r="GY11" i="7" a="1"/>
  <c r="GY11" i="7" s="1"/>
  <c r="HB11" i="7" a="1"/>
  <c r="HB11" i="7" s="1"/>
  <c r="HE11" i="7" a="1"/>
  <c r="HE11" i="7" s="1"/>
  <c r="HO11" i="7" a="1"/>
  <c r="HO11" i="7" s="1"/>
  <c r="HR11" i="7" a="1"/>
  <c r="HR11" i="7" s="1"/>
  <c r="HU11" i="7" a="1"/>
  <c r="HU11" i="7" s="1"/>
  <c r="HX11" i="7" a="1"/>
  <c r="HX11" i="7" s="1"/>
  <c r="IE11" i="7" a="1"/>
  <c r="IE11" i="7" s="1"/>
  <c r="IH11" i="7" a="1"/>
  <c r="IH11" i="7" s="1"/>
  <c r="EW12" i="7" a="1"/>
  <c r="EW12" i="7" s="1"/>
  <c r="FA12" i="7" a="1"/>
  <c r="FA12" i="7" s="1"/>
  <c r="FD12" i="7" a="1"/>
  <c r="FD12" i="7" s="1"/>
  <c r="FH12" i="7" a="1"/>
  <c r="FH12" i="7" s="1"/>
  <c r="FK12" i="7" a="1"/>
  <c r="FK12" i="7" s="1"/>
  <c r="FO12" i="7" a="1"/>
  <c r="FO12" i="7" s="1"/>
  <c r="FV12" i="7" a="1"/>
  <c r="FV12" i="7" s="1"/>
  <c r="FZ12" i="7" a="1"/>
  <c r="FZ12" i="7" s="1"/>
  <c r="GC12" i="7" a="1"/>
  <c r="GC12" i="7" s="1"/>
  <c r="GG12" i="7" a="1"/>
  <c r="GG12" i="7" s="1"/>
  <c r="GJ12" i="7" a="1"/>
  <c r="GJ12" i="7" s="1"/>
  <c r="GM12" i="7" a="1"/>
  <c r="GM12" i="7" s="1"/>
  <c r="GT12" i="7" a="1"/>
  <c r="GT12" i="7" s="1"/>
  <c r="GW12" i="7" a="1"/>
  <c r="GW12" i="7" s="1"/>
  <c r="GZ12" i="7" a="1"/>
  <c r="GZ12" i="7" s="1"/>
  <c r="HC12" i="7" a="1"/>
  <c r="HC12" i="7" s="1"/>
  <c r="HJ12" i="7" a="1"/>
  <c r="HJ12" i="7" s="1"/>
  <c r="HM12" i="7" a="1"/>
  <c r="HM12" i="7" s="1"/>
  <c r="HP12" i="7" a="1"/>
  <c r="HP12" i="7" s="1"/>
  <c r="HS12" i="7" a="1"/>
  <c r="HS12" i="7" s="1"/>
  <c r="HZ12" i="7" a="1"/>
  <c r="HZ12" i="7" s="1"/>
  <c r="IC12" i="7" a="1"/>
  <c r="IC12" i="7" s="1"/>
  <c r="IF12" i="7" a="1"/>
  <c r="IF12" i="7" s="1"/>
  <c r="II12" i="7" a="1"/>
  <c r="II12" i="7" s="1"/>
  <c r="HH8" i="7" a="1"/>
  <c r="HH8" i="7" s="1"/>
  <c r="FQ9" i="7" a="1"/>
  <c r="FQ9" i="7" s="1"/>
  <c r="HP9" i="7" a="1"/>
  <c r="HP9" i="7" s="1"/>
  <c r="EU10" i="7" a="1"/>
  <c r="EU10" i="7" s="1"/>
  <c r="FG10" i="7" a="1"/>
  <c r="FG10" i="7" s="1"/>
  <c r="GD10" i="7" a="1"/>
  <c r="GD10" i="7" s="1"/>
  <c r="GP10" i="7" a="1"/>
  <c r="GP10" i="7" s="1"/>
  <c r="HA10" i="7" a="1"/>
  <c r="HA10" i="7" s="1"/>
  <c r="HM10" i="7" a="1"/>
  <c r="HM10" i="7" s="1"/>
  <c r="FB11" i="7" a="1"/>
  <c r="FB11" i="7" s="1"/>
  <c r="FN11" i="7" a="1"/>
  <c r="FN11" i="7" s="1"/>
  <c r="GK11" i="7" a="1"/>
  <c r="GK11" i="7" s="1"/>
  <c r="GW11" i="7" a="1"/>
  <c r="GW11" i="7" s="1"/>
  <c r="HH11" i="7" a="1"/>
  <c r="HH11" i="7" s="1"/>
  <c r="II11" i="7" a="1"/>
  <c r="II11" i="7" s="1"/>
  <c r="FB12" i="7" a="1"/>
  <c r="FB12" i="7" s="1"/>
  <c r="FI12" i="7" a="1"/>
  <c r="FI12" i="7" s="1"/>
  <c r="FP12" i="7" a="1"/>
  <c r="FP12" i="7" s="1"/>
  <c r="FW12" i="7" a="1"/>
  <c r="FW12" i="7" s="1"/>
  <c r="GD12" i="7" a="1"/>
  <c r="GD12" i="7" s="1"/>
  <c r="GK12" i="7" a="1"/>
  <c r="GK12" i="7" s="1"/>
  <c r="GQ12" i="7" a="1"/>
  <c r="GQ12" i="7" s="1"/>
  <c r="GX12" i="7" a="1"/>
  <c r="GX12" i="7" s="1"/>
  <c r="HD12" i="7" a="1"/>
  <c r="HD12" i="7" s="1"/>
  <c r="HQ12" i="7" a="1"/>
  <c r="HQ12" i="7" s="1"/>
  <c r="HW12" i="7" a="1"/>
  <c r="HW12" i="7" s="1"/>
  <c r="ID12" i="7" a="1"/>
  <c r="ID12" i="7" s="1"/>
  <c r="IJ12" i="7" a="1"/>
  <c r="IJ12" i="7" s="1"/>
  <c r="EV13" i="7" a="1"/>
  <c r="EV13" i="7" s="1"/>
  <c r="EY13" i="7" a="1"/>
  <c r="EY13" i="7" s="1"/>
  <c r="FE13" i="7" a="1"/>
  <c r="FE13" i="7" s="1"/>
  <c r="FH13" i="7" a="1"/>
  <c r="FH13" i="7" s="1"/>
  <c r="FK13" i="7" a="1"/>
  <c r="FK13" i="7" s="1"/>
  <c r="FO13" i="7" a="1"/>
  <c r="FO13" i="7" s="1"/>
  <c r="FU13" i="7" a="1"/>
  <c r="FU13" i="7" s="1"/>
  <c r="FZ13" i="7" a="1"/>
  <c r="FZ13" i="7" s="1"/>
  <c r="GF13" i="7" a="1"/>
  <c r="GF13" i="7" s="1"/>
  <c r="GI13" i="7" a="1"/>
  <c r="GI13" i="7" s="1"/>
  <c r="GL13" i="7" a="1"/>
  <c r="GL13" i="7" s="1"/>
  <c r="GS13" i="7" a="1"/>
  <c r="GS13" i="7" s="1"/>
  <c r="GV13" i="7" a="1"/>
  <c r="GV13" i="7" s="1"/>
  <c r="GY13" i="7" a="1"/>
  <c r="GY13" i="7" s="1"/>
  <c r="HB13" i="7" a="1"/>
  <c r="HB13" i="7" s="1"/>
  <c r="HE13" i="7" a="1"/>
  <c r="HE13" i="7" s="1"/>
  <c r="HH13" i="7" a="1"/>
  <c r="HH13" i="7" s="1"/>
  <c r="HK13" i="7" a="1"/>
  <c r="HK13" i="7" s="1"/>
  <c r="HQ13" i="7" a="1"/>
  <c r="HQ13" i="7" s="1"/>
  <c r="HT13" i="7" a="1"/>
  <c r="HT13" i="7" s="1"/>
  <c r="HW13" i="7" a="1"/>
  <c r="HW13" i="7" s="1"/>
  <c r="IA13" i="7" a="1"/>
  <c r="IA13" i="7" s="1"/>
  <c r="IG13" i="7" a="1"/>
  <c r="IG13" i="7" s="1"/>
  <c r="EU14" i="7" a="1"/>
  <c r="EU14" i="7" s="1"/>
  <c r="EX14" i="7" a="1"/>
  <c r="EX14" i="7" s="1"/>
  <c r="FA14" i="7" a="1"/>
  <c r="FA14" i="7" s="1"/>
  <c r="FE14" i="7" a="1"/>
  <c r="FE14" i="7" s="1"/>
  <c r="FK14" i="7" a="1"/>
  <c r="FK14" i="7" s="1"/>
  <c r="FN14" i="7" a="1"/>
  <c r="FN14" i="7" s="1"/>
  <c r="FQ14" i="7" a="1"/>
  <c r="FQ14" i="7" s="1"/>
  <c r="FU14" i="7" a="1"/>
  <c r="FU14" i="7" s="1"/>
  <c r="GA14" i="7" a="1"/>
  <c r="GA14" i="7" s="1"/>
  <c r="GD14" i="7" a="1"/>
  <c r="GD14" i="7" s="1"/>
  <c r="GG14" i="7" a="1"/>
  <c r="GG14" i="7" s="1"/>
  <c r="GK14" i="7" a="1"/>
  <c r="GK14" i="7" s="1"/>
  <c r="GQ14" i="7" a="1"/>
  <c r="GQ14" i="7" s="1"/>
  <c r="GT14" i="7" a="1"/>
  <c r="GT14" i="7" s="1"/>
  <c r="GW14" i="7" a="1"/>
  <c r="GW14" i="7" s="1"/>
  <c r="HA14" i="7" a="1"/>
  <c r="HA14" i="7" s="1"/>
  <c r="HG14" i="7" a="1"/>
  <c r="HG14" i="7" s="1"/>
  <c r="HJ14" i="7" a="1"/>
  <c r="HJ14" i="7" s="1"/>
  <c r="HM14" i="7" a="1"/>
  <c r="HM14" i="7" s="1"/>
  <c r="HQ14" i="7" a="1"/>
  <c r="HQ14" i="7" s="1"/>
  <c r="HW14" i="7" a="1"/>
  <c r="HW14" i="7" s="1"/>
  <c r="HZ14" i="7" a="1"/>
  <c r="HZ14" i="7" s="1"/>
  <c r="IC14" i="7" a="1"/>
  <c r="IC14" i="7" s="1"/>
  <c r="IG14" i="7" a="1"/>
  <c r="IG14" i="7" s="1"/>
  <c r="GM7" i="7" a="1"/>
  <c r="GM7" i="7" s="1"/>
  <c r="IH8" i="7" a="1"/>
  <c r="IH8" i="7" s="1"/>
  <c r="GD9" i="7" a="1"/>
  <c r="GD9" i="7" s="1"/>
  <c r="IC9" i="7" a="1"/>
  <c r="IC9" i="7" s="1"/>
  <c r="EX10" i="7" a="1"/>
  <c r="EX10" i="7" s="1"/>
  <c r="FJ10" i="7" a="1"/>
  <c r="FJ10" i="7" s="1"/>
  <c r="FU10" i="7" a="1"/>
  <c r="FU10" i="7" s="1"/>
  <c r="GG10" i="7" a="1"/>
  <c r="GG10" i="7" s="1"/>
  <c r="HP10" i="7" a="1"/>
  <c r="HP10" i="7" s="1"/>
  <c r="IB10" i="7" a="1"/>
  <c r="IB10" i="7" s="1"/>
  <c r="FE11" i="7" a="1"/>
  <c r="FE11" i="7" s="1"/>
  <c r="FQ11" i="7" a="1"/>
  <c r="FQ11" i="7" s="1"/>
  <c r="GB11" i="7" a="1"/>
  <c r="GB11" i="7" s="1"/>
  <c r="HL11" i="7" a="1"/>
  <c r="HL11" i="7" s="1"/>
  <c r="HY11" i="7" a="1"/>
  <c r="HY11" i="7" s="1"/>
  <c r="EV12" i="7" a="1"/>
  <c r="EV12" i="7" s="1"/>
  <c r="FC12" i="7" a="1"/>
  <c r="FC12" i="7" s="1"/>
  <c r="FR12" i="7" a="1"/>
  <c r="FR12" i="7" s="1"/>
  <c r="FY12" i="7" a="1"/>
  <c r="FY12" i="7" s="1"/>
  <c r="GF12" i="7" a="1"/>
  <c r="GF12" i="7" s="1"/>
  <c r="GS12" i="7" a="1"/>
  <c r="GS12" i="7" s="1"/>
  <c r="GY12" i="7" a="1"/>
  <c r="GY12" i="7" s="1"/>
  <c r="HF12" i="7" a="1"/>
  <c r="HF12" i="7" s="1"/>
  <c r="HL12" i="7" a="1"/>
  <c r="HL12" i="7" s="1"/>
  <c r="HY12" i="7" a="1"/>
  <c r="HY12" i="7" s="1"/>
  <c r="IE12" i="7" a="1"/>
  <c r="IE12" i="7" s="1"/>
  <c r="EW13" i="7" a="1"/>
  <c r="EW13" i="7" s="1"/>
  <c r="FB13" i="7" a="1"/>
  <c r="FB13" i="7" s="1"/>
  <c r="FI13" i="7" a="1"/>
  <c r="FI13" i="7" s="1"/>
  <c r="FL13" i="7" a="1"/>
  <c r="FL13" i="7" s="1"/>
  <c r="FR13" i="7" a="1"/>
  <c r="FR13" i="7" s="1"/>
  <c r="FX13" i="7" a="1"/>
  <c r="FX13" i="7" s="1"/>
  <c r="GA13" i="7" a="1"/>
  <c r="GA13" i="7" s="1"/>
  <c r="GD13" i="7" a="1"/>
  <c r="GD13" i="7" s="1"/>
  <c r="GG13" i="7" a="1"/>
  <c r="GG13" i="7" s="1"/>
  <c r="GJ13" i="7" a="1"/>
  <c r="GJ13" i="7" s="1"/>
  <c r="GM13" i="7" a="1"/>
  <c r="GM13" i="7" s="1"/>
  <c r="GP13" i="7" a="1"/>
  <c r="GP13" i="7" s="1"/>
  <c r="GT13" i="7" a="1"/>
  <c r="GT13" i="7" s="1"/>
  <c r="GW13" i="7" a="1"/>
  <c r="GW13" i="7" s="1"/>
  <c r="GZ13" i="7" a="1"/>
  <c r="GZ13" i="7" s="1"/>
  <c r="HC13" i="7" a="1"/>
  <c r="HC13" i="7" s="1"/>
  <c r="HI13" i="7" a="1"/>
  <c r="HI13" i="7" s="1"/>
  <c r="HN13" i="7" a="1"/>
  <c r="HN13" i="7" s="1"/>
  <c r="HU13" i="7" a="1"/>
  <c r="HU13" i="7" s="1"/>
  <c r="HX13" i="7" a="1"/>
  <c r="HX13" i="7" s="1"/>
  <c r="ID13" i="7" a="1"/>
  <c r="ID13" i="7" s="1"/>
  <c r="IJ13" i="7" a="1"/>
  <c r="IJ13" i="7" s="1"/>
  <c r="EV14" i="7" a="1"/>
  <c r="EV14" i="7" s="1"/>
  <c r="EY14" i="7" a="1"/>
  <c r="EY14" i="7" s="1"/>
  <c r="FB14" i="7" a="1"/>
  <c r="FB14" i="7" s="1"/>
  <c r="FH14" i="7" a="1"/>
  <c r="FH14" i="7" s="1"/>
  <c r="FL14" i="7" a="1"/>
  <c r="FL14" i="7" s="1"/>
  <c r="FO14" i="7" a="1"/>
  <c r="FO14" i="7" s="1"/>
  <c r="FR14" i="7" a="1"/>
  <c r="FR14" i="7" s="1"/>
  <c r="FX14" i="7" a="1"/>
  <c r="FX14" i="7" s="1"/>
  <c r="GB14" i="7" a="1"/>
  <c r="GB14" i="7" s="1"/>
  <c r="GE14" i="7" a="1"/>
  <c r="GE14" i="7" s="1"/>
  <c r="GH14" i="7" a="1"/>
  <c r="GH14" i="7" s="1"/>
  <c r="GN14" i="7" a="1"/>
  <c r="GN14" i="7" s="1"/>
  <c r="GR14" i="7" a="1"/>
  <c r="GR14" i="7" s="1"/>
  <c r="GU14" i="7" a="1"/>
  <c r="GU14" i="7" s="1"/>
  <c r="GX14" i="7" a="1"/>
  <c r="GX14" i="7" s="1"/>
  <c r="HD14" i="7" a="1"/>
  <c r="HD14" i="7" s="1"/>
  <c r="HH14" i="7" a="1"/>
  <c r="HH14" i="7" s="1"/>
  <c r="HK14" i="7" a="1"/>
  <c r="HK14" i="7" s="1"/>
  <c r="HN14" i="7" a="1"/>
  <c r="HN14" i="7" s="1"/>
  <c r="HT14" i="7" a="1"/>
  <c r="HT14" i="7" s="1"/>
  <c r="HX14" i="7" a="1"/>
  <c r="HX14" i="7" s="1"/>
  <c r="IA14" i="7" a="1"/>
  <c r="IA14" i="7" s="1"/>
  <c r="ID14" i="7" a="1"/>
  <c r="ID14" i="7" s="1"/>
  <c r="IJ14" i="7" a="1"/>
  <c r="IJ14" i="7" s="1"/>
  <c r="GQ9" i="7" a="1"/>
  <c r="GQ9" i="7" s="1"/>
  <c r="FA10" i="7" a="1"/>
  <c r="FA10" i="7" s="1"/>
  <c r="GJ10" i="7" a="1"/>
  <c r="GJ10" i="7" s="1"/>
  <c r="GV10" i="7" a="1"/>
  <c r="GV10" i="7" s="1"/>
  <c r="HG10" i="7" a="1"/>
  <c r="HG10" i="7" s="1"/>
  <c r="HS10" i="7" a="1"/>
  <c r="HS10" i="7" s="1"/>
  <c r="EV11" i="7" a="1"/>
  <c r="EV11" i="7" s="1"/>
  <c r="FH11" i="7" a="1"/>
  <c r="FH11" i="7" s="1"/>
  <c r="GQ11" i="7" a="1"/>
  <c r="GQ11" i="7" s="1"/>
  <c r="HC11" i="7" a="1"/>
  <c r="HC11" i="7" s="1"/>
  <c r="IB11" i="7" a="1"/>
  <c r="IB11" i="7" s="1"/>
  <c r="EX12" i="7" a="1"/>
  <c r="EX12" i="7" s="1"/>
  <c r="FE12" i="7" a="1"/>
  <c r="FE12" i="7" s="1"/>
  <c r="FL12" i="7" a="1"/>
  <c r="FL12" i="7" s="1"/>
  <c r="FS12" i="7" a="1"/>
  <c r="FS12" i="7" s="1"/>
  <c r="GH12" i="7" a="1"/>
  <c r="GH12" i="7" s="1"/>
  <c r="GN12" i="7" a="1"/>
  <c r="GN12" i="7" s="1"/>
  <c r="HA12" i="7" a="1"/>
  <c r="HA12" i="7" s="1"/>
  <c r="HG12" i="7" a="1"/>
  <c r="HG12" i="7" s="1"/>
  <c r="HN12" i="7" a="1"/>
  <c r="HN12" i="7" s="1"/>
  <c r="HT12" i="7" a="1"/>
  <c r="HT12" i="7" s="1"/>
  <c r="IG12" i="7" a="1"/>
  <c r="IG12" i="7" s="1"/>
  <c r="EZ13" i="7" a="1"/>
  <c r="EZ13" i="7" s="1"/>
  <c r="FC13" i="7" a="1"/>
  <c r="FC13" i="7" s="1"/>
  <c r="FF13" i="7" a="1"/>
  <c r="FF13" i="7" s="1"/>
  <c r="FM13" i="7" a="1"/>
  <c r="FM13" i="7" s="1"/>
  <c r="FP13" i="7" a="1"/>
  <c r="FP13" i="7" s="1"/>
  <c r="FS13" i="7" a="1"/>
  <c r="FS13" i="7" s="1"/>
  <c r="FV13" i="7" a="1"/>
  <c r="FV13" i="7" s="1"/>
  <c r="FY13" i="7" a="1"/>
  <c r="FY13" i="7" s="1"/>
  <c r="GB13" i="7" a="1"/>
  <c r="GB13" i="7" s="1"/>
  <c r="GE13" i="7" a="1"/>
  <c r="GE13" i="7" s="1"/>
  <c r="GK13" i="7" a="1"/>
  <c r="GK13" i="7" s="1"/>
  <c r="GN13" i="7" a="1"/>
  <c r="GN13" i="7" s="1"/>
  <c r="GQ13" i="7" a="1"/>
  <c r="GQ13" i="7" s="1"/>
  <c r="GU13" i="7" a="1"/>
  <c r="GU13" i="7" s="1"/>
  <c r="HA13" i="7" a="1"/>
  <c r="HA13" i="7" s="1"/>
  <c r="HF13" i="7" a="1"/>
  <c r="HF13" i="7" s="1"/>
  <c r="HL13" i="7" a="1"/>
  <c r="HL13" i="7" s="1"/>
  <c r="HO13" i="7" a="1"/>
  <c r="HO13" i="7" s="1"/>
  <c r="HR13" i="7" a="1"/>
  <c r="HR13" i="7" s="1"/>
  <c r="HY13" i="7" a="1"/>
  <c r="HY13" i="7" s="1"/>
  <c r="IB13" i="7" a="1"/>
  <c r="IB13" i="7" s="1"/>
  <c r="IE13" i="7" a="1"/>
  <c r="IE13" i="7" s="1"/>
  <c r="IH13" i="7" a="1"/>
  <c r="IH13" i="7" s="1"/>
  <c r="EW14" i="7" a="1"/>
  <c r="EW14" i="7" s="1"/>
  <c r="FC14" i="7" a="1"/>
  <c r="FC14" i="7" s="1"/>
  <c r="FF14" i="7" a="1"/>
  <c r="FF14" i="7" s="1"/>
  <c r="FI14" i="7" a="1"/>
  <c r="FI14" i="7" s="1"/>
  <c r="FM14" i="7" a="1"/>
  <c r="FM14" i="7" s="1"/>
  <c r="FS14" i="7" a="1"/>
  <c r="FS14" i="7" s="1"/>
  <c r="FV14" i="7" a="1"/>
  <c r="FV14" i="7" s="1"/>
  <c r="FY14" i="7" a="1"/>
  <c r="FY14" i="7" s="1"/>
  <c r="GC14" i="7" a="1"/>
  <c r="GC14" i="7" s="1"/>
  <c r="GI14" i="7" a="1"/>
  <c r="GI14" i="7" s="1"/>
  <c r="GL14" i="7" a="1"/>
  <c r="GL14" i="7" s="1"/>
  <c r="GO14" i="7" a="1"/>
  <c r="GO14" i="7" s="1"/>
  <c r="GS14" i="7" a="1"/>
  <c r="GS14" i="7" s="1"/>
  <c r="GY14" i="7" a="1"/>
  <c r="GY14" i="7" s="1"/>
  <c r="HB14" i="7" a="1"/>
  <c r="HB14" i="7" s="1"/>
  <c r="HE14" i="7" a="1"/>
  <c r="HE14" i="7" s="1"/>
  <c r="HI14" i="7" a="1"/>
  <c r="HI14" i="7" s="1"/>
  <c r="HO14" i="7" a="1"/>
  <c r="HO14" i="7" s="1"/>
  <c r="HR14" i="7" a="1"/>
  <c r="HR14" i="7" s="1"/>
  <c r="HU14" i="7" a="1"/>
  <c r="HU14" i="7" s="1"/>
  <c r="HY14" i="7" a="1"/>
  <c r="HY14" i="7" s="1"/>
  <c r="IE14" i="7" a="1"/>
  <c r="IE14" i="7" s="1"/>
  <c r="IH14" i="7" a="1"/>
  <c r="IH14" i="7" s="1"/>
  <c r="GM10" i="7" a="1"/>
  <c r="GM10" i="7" s="1"/>
  <c r="IG10" i="7" a="1"/>
  <c r="IG10" i="7" s="1"/>
  <c r="FK11" i="7" a="1"/>
  <c r="FK11" i="7" s="1"/>
  <c r="FN12" i="7" a="1"/>
  <c r="FN12" i="7" s="1"/>
  <c r="GP12" i="7" a="1"/>
  <c r="GP12" i="7" s="1"/>
  <c r="HO12" i="7" a="1"/>
  <c r="HO12" i="7" s="1"/>
  <c r="EX13" i="7" a="1"/>
  <c r="EX13" i="7" s="1"/>
  <c r="FJ13" i="7" a="1"/>
  <c r="FJ13" i="7" s="1"/>
  <c r="FW13" i="7" a="1"/>
  <c r="FW13" i="7" s="1"/>
  <c r="GH13" i="7" a="1"/>
  <c r="GH13" i="7" s="1"/>
  <c r="HG13" i="7" a="1"/>
  <c r="HG13" i="7" s="1"/>
  <c r="HS13" i="7" a="1"/>
  <c r="HS13" i="7" s="1"/>
  <c r="IF13" i="7" a="1"/>
  <c r="IF13" i="7" s="1"/>
  <c r="FJ14" i="7" a="1"/>
  <c r="FJ14" i="7" s="1"/>
  <c r="FW14" i="7" a="1"/>
  <c r="FW14" i="7" s="1"/>
  <c r="GJ14" i="7" a="1"/>
  <c r="GJ14" i="7" s="1"/>
  <c r="GV14" i="7" a="1"/>
  <c r="GV14" i="7" s="1"/>
  <c r="HV14" i="7" a="1"/>
  <c r="HV14" i="7" s="1"/>
  <c r="II14" i="7" a="1"/>
  <c r="II14" i="7" s="1"/>
  <c r="EV15" i="7" a="1"/>
  <c r="EV15" i="7" s="1"/>
  <c r="EY15" i="7" a="1"/>
  <c r="EY15" i="7" s="1"/>
  <c r="FD15" i="7" a="1"/>
  <c r="FD15" i="7" s="1"/>
  <c r="FG15" i="7" a="1"/>
  <c r="FG15" i="7" s="1"/>
  <c r="FL15" i="7" a="1"/>
  <c r="FL15" i="7" s="1"/>
  <c r="FO15" i="7" a="1"/>
  <c r="FO15" i="7" s="1"/>
  <c r="FT15" i="7" a="1"/>
  <c r="FT15" i="7" s="1"/>
  <c r="FW15" i="7" a="1"/>
  <c r="FW15" i="7" s="1"/>
  <c r="GB15" i="7" a="1"/>
  <c r="GB15" i="7" s="1"/>
  <c r="GE15" i="7" a="1"/>
  <c r="GE15" i="7" s="1"/>
  <c r="GJ15" i="7" a="1"/>
  <c r="GJ15" i="7" s="1"/>
  <c r="GM15" i="7" a="1"/>
  <c r="GM15" i="7" s="1"/>
  <c r="GR15" i="7" a="1"/>
  <c r="GR15" i="7" s="1"/>
  <c r="GU15" i="7" a="1"/>
  <c r="GU15" i="7" s="1"/>
  <c r="GZ15" i="7" a="1"/>
  <c r="GZ15" i="7" s="1"/>
  <c r="HC15" i="7" a="1"/>
  <c r="HC15" i="7" s="1"/>
  <c r="HH15" i="7" a="1"/>
  <c r="HH15" i="7" s="1"/>
  <c r="HK15" i="7" a="1"/>
  <c r="HK15" i="7" s="1"/>
  <c r="HP15" i="7" a="1"/>
  <c r="HP15" i="7" s="1"/>
  <c r="HS15" i="7" a="1"/>
  <c r="HS15" i="7" s="1"/>
  <c r="HX15" i="7" a="1"/>
  <c r="HX15" i="7" s="1"/>
  <c r="IA15" i="7" a="1"/>
  <c r="IA15" i="7" s="1"/>
  <c r="IF15" i="7" a="1"/>
  <c r="IF15" i="7" s="1"/>
  <c r="II15" i="7" a="1"/>
  <c r="II15" i="7" s="1"/>
  <c r="ET9" i="7" a="1"/>
  <c r="ET9" i="7" s="1"/>
  <c r="ET13" i="7" a="1"/>
  <c r="ET13" i="7" s="1"/>
  <c r="ES14" i="7" a="1"/>
  <c r="ES14" i="7" s="1"/>
  <c r="ES10" i="7" a="1"/>
  <c r="ES10" i="7" s="1"/>
  <c r="FD10" i="7" a="1"/>
  <c r="FD10" i="7" s="1"/>
  <c r="FW11" i="7" a="1"/>
  <c r="FW11" i="7" s="1"/>
  <c r="HS11" i="7" a="1"/>
  <c r="HS11" i="7" s="1"/>
  <c r="FU12" i="7" a="1"/>
  <c r="FU12" i="7" s="1"/>
  <c r="GV12" i="7" a="1"/>
  <c r="GV12" i="7" s="1"/>
  <c r="HV12" i="7" a="1"/>
  <c r="HV12" i="7" s="1"/>
  <c r="FA13" i="7" a="1"/>
  <c r="FA13" i="7" s="1"/>
  <c r="FN13" i="7" a="1"/>
  <c r="FN13" i="7" s="1"/>
  <c r="GX13" i="7" a="1"/>
  <c r="GX13" i="7" s="1"/>
  <c r="HJ13" i="7" a="1"/>
  <c r="HJ13" i="7" s="1"/>
  <c r="HV13" i="7" a="1"/>
  <c r="HV13" i="7" s="1"/>
  <c r="II13" i="7" a="1"/>
  <c r="II13" i="7" s="1"/>
  <c r="EZ14" i="7" a="1"/>
  <c r="EZ14" i="7" s="1"/>
  <c r="FZ14" i="7" a="1"/>
  <c r="FZ14" i="7" s="1"/>
  <c r="GM14" i="7" a="1"/>
  <c r="GM14" i="7" s="1"/>
  <c r="GZ14" i="7" a="1"/>
  <c r="GZ14" i="7" s="1"/>
  <c r="HL14" i="7" a="1"/>
  <c r="HL14" i="7" s="1"/>
  <c r="EW15" i="7" a="1"/>
  <c r="EW15" i="7" s="1"/>
  <c r="FB15" i="7" a="1"/>
  <c r="FB15" i="7" s="1"/>
  <c r="FE15" i="7" a="1"/>
  <c r="FE15" i="7" s="1"/>
  <c r="FJ15" i="7" a="1"/>
  <c r="FJ15" i="7" s="1"/>
  <c r="FM15" i="7" a="1"/>
  <c r="FM15" i="7" s="1"/>
  <c r="FR15" i="7" a="1"/>
  <c r="FR15" i="7" s="1"/>
  <c r="FU15" i="7" a="1"/>
  <c r="FU15" i="7" s="1"/>
  <c r="FZ15" i="7" a="1"/>
  <c r="FZ15" i="7" s="1"/>
  <c r="GC15" i="7" a="1"/>
  <c r="GC15" i="7" s="1"/>
  <c r="GH15" i="7" a="1"/>
  <c r="GH15" i="7" s="1"/>
  <c r="GK15" i="7" a="1"/>
  <c r="GK15" i="7" s="1"/>
  <c r="GP15" i="7" a="1"/>
  <c r="GP15" i="7" s="1"/>
  <c r="GS15" i="7" a="1"/>
  <c r="GS15" i="7" s="1"/>
  <c r="GX15" i="7" a="1"/>
  <c r="GX15" i="7" s="1"/>
  <c r="HA15" i="7" a="1"/>
  <c r="HA15" i="7" s="1"/>
  <c r="HF15" i="7" a="1"/>
  <c r="HF15" i="7" s="1"/>
  <c r="HI15" i="7" a="1"/>
  <c r="HI15" i="7" s="1"/>
  <c r="HN15" i="7" a="1"/>
  <c r="HN15" i="7" s="1"/>
  <c r="HQ15" i="7" a="1"/>
  <c r="HQ15" i="7" s="1"/>
  <c r="HV15" i="7" a="1"/>
  <c r="HV15" i="7" s="1"/>
  <c r="HY15" i="7" a="1"/>
  <c r="HY15" i="7" s="1"/>
  <c r="ID15" i="7" a="1"/>
  <c r="ID15" i="7" s="1"/>
  <c r="IG15" i="7" a="1"/>
  <c r="IG15" i="7" s="1"/>
  <c r="ET10" i="7" a="1"/>
  <c r="ET10" i="7" s="1"/>
  <c r="ET14" i="7" a="1"/>
  <c r="ET14" i="7" s="1"/>
  <c r="ES13" i="7" a="1"/>
  <c r="ES13" i="7" s="1"/>
  <c r="ES6" i="7" a="1"/>
  <c r="ES6" i="7" s="1"/>
  <c r="ES7" i="7" s="1" a="1"/>
  <c r="ES7" i="7" s="1"/>
  <c r="ES8" i="7" s="1" a="1"/>
  <c r="ES8" i="7" s="1"/>
  <c r="ES9" i="7" s="1" a="1"/>
  <c r="ES9" i="7" s="1"/>
  <c r="FG14" i="7" a="1"/>
  <c r="FG14" i="7" s="1"/>
  <c r="HF14" i="7" a="1"/>
  <c r="HF14" i="7" s="1"/>
  <c r="FD9" i="7" a="1"/>
  <c r="FD9" i="7" s="1"/>
  <c r="FP10" i="7" a="1"/>
  <c r="FP10" i="7" s="1"/>
  <c r="GH11" i="7" a="1"/>
  <c r="GH11" i="7" s="1"/>
  <c r="EZ12" i="7" a="1"/>
  <c r="EZ12" i="7" s="1"/>
  <c r="GB12" i="7" a="1"/>
  <c r="GB12" i="7" s="1"/>
  <c r="IB12" i="7" a="1"/>
  <c r="IB12" i="7" s="1"/>
  <c r="FD13" i="7" a="1"/>
  <c r="FD13" i="7" s="1"/>
  <c r="FQ13" i="7" a="1"/>
  <c r="FQ13" i="7" s="1"/>
  <c r="GC13" i="7" a="1"/>
  <c r="GC13" i="7" s="1"/>
  <c r="GO13" i="7" a="1"/>
  <c r="GO13" i="7" s="1"/>
  <c r="HM13" i="7" a="1"/>
  <c r="HM13" i="7" s="1"/>
  <c r="HZ13" i="7" a="1"/>
  <c r="HZ13" i="7" s="1"/>
  <c r="FD14" i="7" a="1"/>
  <c r="FD14" i="7" s="1"/>
  <c r="FP14" i="7" a="1"/>
  <c r="FP14" i="7" s="1"/>
  <c r="GP14" i="7" a="1"/>
  <c r="GP14" i="7" s="1"/>
  <c r="HC14" i="7" a="1"/>
  <c r="HC14" i="7" s="1"/>
  <c r="HP14" i="7" a="1"/>
  <c r="HP14" i="7" s="1"/>
  <c r="IB14" i="7" a="1"/>
  <c r="IB14" i="7" s="1"/>
  <c r="EU15" i="7" a="1"/>
  <c r="EU15" i="7" s="1"/>
  <c r="EZ15" i="7" a="1"/>
  <c r="EZ15" i="7" s="1"/>
  <c r="FC15" i="7" a="1"/>
  <c r="FC15" i="7" s="1"/>
  <c r="FH15" i="7" a="1"/>
  <c r="FH15" i="7" s="1"/>
  <c r="FK15" i="7" a="1"/>
  <c r="FK15" i="7" s="1"/>
  <c r="FP15" i="7" a="1"/>
  <c r="FP15" i="7" s="1"/>
  <c r="FS15" i="7" a="1"/>
  <c r="FS15" i="7" s="1"/>
  <c r="FX15" i="7" a="1"/>
  <c r="FX15" i="7" s="1"/>
  <c r="GA15" i="7" a="1"/>
  <c r="GA15" i="7" s="1"/>
  <c r="GF15" i="7" a="1"/>
  <c r="GF15" i="7" s="1"/>
  <c r="GI15" i="7" a="1"/>
  <c r="GI15" i="7" s="1"/>
  <c r="GN15" i="7" a="1"/>
  <c r="GN15" i="7" s="1"/>
  <c r="GQ15" i="7" a="1"/>
  <c r="GQ15" i="7" s="1"/>
  <c r="GV15" i="7" a="1"/>
  <c r="GV15" i="7" s="1"/>
  <c r="GY15" i="7" a="1"/>
  <c r="GY15" i="7" s="1"/>
  <c r="HD15" i="7" a="1"/>
  <c r="HD15" i="7" s="1"/>
  <c r="HG15" i="7" a="1"/>
  <c r="HG15" i="7" s="1"/>
  <c r="HL15" i="7" a="1"/>
  <c r="HL15" i="7" s="1"/>
  <c r="HO15" i="7" a="1"/>
  <c r="HO15" i="7" s="1"/>
  <c r="HT15" i="7" a="1"/>
  <c r="HT15" i="7" s="1"/>
  <c r="HW15" i="7" a="1"/>
  <c r="HW15" i="7" s="1"/>
  <c r="IB15" i="7" a="1"/>
  <c r="IB15" i="7" s="1"/>
  <c r="IE15" i="7" a="1"/>
  <c r="IE15" i="7" s="1"/>
  <c r="IJ15" i="7" a="1"/>
  <c r="IJ15" i="7" s="1"/>
  <c r="ET6" i="7" a="1"/>
  <c r="ET6" i="7" s="1"/>
  <c r="ET7" i="7" s="1" a="1"/>
  <c r="ET7" i="7" s="1"/>
  <c r="ET11" i="7" a="1"/>
  <c r="ET11" i="7" s="1"/>
  <c r="ET15" i="7" a="1"/>
  <c r="ET15" i="7" s="1"/>
  <c r="ES12" i="7" a="1"/>
  <c r="ES12" i="7" s="1"/>
  <c r="GF14" i="7" a="1"/>
  <c r="GF14" i="7" s="1"/>
  <c r="IF14" i="7" a="1"/>
  <c r="IF14" i="7" s="1"/>
  <c r="EX15" i="7" a="1"/>
  <c r="EX15" i="7" s="1"/>
  <c r="GA6" i="7" a="1"/>
  <c r="GA6" i="7" s="1"/>
  <c r="GA10" i="7" a="1"/>
  <c r="GA10" i="7" s="1"/>
  <c r="GT11" i="7" a="1"/>
  <c r="GT11" i="7" s="1"/>
  <c r="FG12" i="7" a="1"/>
  <c r="FG12" i="7" s="1"/>
  <c r="GI12" i="7" a="1"/>
  <c r="GI12" i="7" s="1"/>
  <c r="HI12" i="7" a="1"/>
  <c r="HI12" i="7" s="1"/>
  <c r="EU13" i="7" a="1"/>
  <c r="EU13" i="7" s="1"/>
  <c r="FG13" i="7" a="1"/>
  <c r="FG13" i="7" s="1"/>
  <c r="FT13" i="7" a="1"/>
  <c r="FT13" i="7" s="1"/>
  <c r="GR13" i="7" a="1"/>
  <c r="GR13" i="7" s="1"/>
  <c r="HD13" i="7" a="1"/>
  <c r="HD13" i="7" s="1"/>
  <c r="HP13" i="7" a="1"/>
  <c r="HP13" i="7" s="1"/>
  <c r="IC13" i="7" a="1"/>
  <c r="IC13" i="7" s="1"/>
  <c r="FT14" i="7" a="1"/>
  <c r="FT14" i="7" s="1"/>
  <c r="HS14" i="7" a="1"/>
  <c r="HS14" i="7" s="1"/>
  <c r="FA15" i="7" a="1"/>
  <c r="FA15" i="7" s="1"/>
  <c r="ES11" i="7" a="1"/>
  <c r="ES11" i="7" s="1"/>
  <c r="HU15" i="7" a="1"/>
  <c r="HU15" i="7" s="1"/>
  <c r="HJ15" i="7" a="1"/>
  <c r="HJ15" i="7" s="1"/>
  <c r="GD15" i="7" a="1"/>
  <c r="GD15" i="7" s="1"/>
  <c r="ET8" i="7" a="1"/>
  <c r="ET8" i="7" s="1"/>
  <c r="IH15" i="7" a="1"/>
  <c r="IH15" i="7" s="1"/>
  <c r="HM15" i="7" a="1"/>
  <c r="HM15" i="7" s="1"/>
  <c r="HB15" i="7" a="1"/>
  <c r="HB15" i="7" s="1"/>
  <c r="GG15" i="7" a="1"/>
  <c r="GG15" i="7" s="1"/>
  <c r="FV15" i="7" a="1"/>
  <c r="FV15" i="7" s="1"/>
  <c r="GU6" i="7" a="1"/>
  <c r="GU6" i="7" s="1"/>
  <c r="GU7" i="7" s="1" a="1"/>
  <c r="GU7" i="7" s="1"/>
  <c r="C10" i="7" a="1"/>
  <c r="C10" i="7" s="1"/>
  <c r="DK12" i="7" a="1"/>
  <c r="DK12" i="7" s="1"/>
  <c r="BX15" i="7" a="1"/>
  <c r="BX15" i="7" s="1"/>
  <c r="AB11" i="7" a="1"/>
  <c r="AB11" i="7" s="1"/>
  <c r="DM14" i="7" a="1"/>
  <c r="DM14" i="7" s="1"/>
  <c r="CH10" i="7" a="1"/>
  <c r="CH10" i="7" s="1"/>
  <c r="G13" i="7" a="1"/>
  <c r="G13" i="7" s="1"/>
  <c r="BZ14" i="7" a="1"/>
  <c r="BZ14" i="7" s="1"/>
  <c r="CR15" i="7" a="1"/>
  <c r="CR15" i="7" s="1"/>
  <c r="BC13" i="7" a="1"/>
  <c r="BC13" i="7" s="1"/>
  <c r="EJ15" i="7" a="1"/>
  <c r="EJ15" i="7" s="1"/>
  <c r="AW15" i="7" a="1"/>
  <c r="AW15" i="7" s="1"/>
  <c r="AO14" i="7" a="1"/>
  <c r="AO14" i="7" s="1"/>
  <c r="AV12" i="7" a="1"/>
  <c r="AV12" i="7" s="1"/>
  <c r="AJ9" i="7" a="1"/>
  <c r="AJ9" i="7" s="1"/>
  <c r="B10" i="7" a="1"/>
  <c r="B10" i="7" s="1"/>
  <c r="DI15" i="7" a="1"/>
  <c r="DI15" i="7" s="1"/>
  <c r="P15" i="7" a="1"/>
  <c r="P15" i="7" s="1"/>
  <c r="DV13" i="7" a="1"/>
  <c r="DV13" i="7" s="1"/>
  <c r="CY11" i="7" a="1"/>
  <c r="CY11" i="7" s="1"/>
  <c r="BH7" i="7" a="1"/>
  <c r="BH7" i="7" s="1"/>
  <c r="G15" i="7" a="1"/>
  <c r="G15" i="7" s="1"/>
  <c r="F12" i="7" a="1"/>
  <c r="F12" i="7" s="1"/>
  <c r="C8" i="7" a="1"/>
  <c r="C8" i="7" s="1"/>
  <c r="DV15" i="7" a="1"/>
  <c r="DV15" i="7" s="1"/>
  <c r="DB15" i="7" a="1"/>
  <c r="DB15" i="7" s="1"/>
  <c r="CK15" i="7" a="1"/>
  <c r="CK15" i="7" s="1"/>
  <c r="BQ15" i="7" a="1"/>
  <c r="BQ15" i="7" s="1"/>
  <c r="AO15" i="7" a="1"/>
  <c r="AO15" i="7" s="1"/>
  <c r="EQ14" i="7" a="1"/>
  <c r="EQ14" i="7" s="1"/>
  <c r="DA14" i="7" a="1"/>
  <c r="DA14" i="7" s="1"/>
  <c r="BP14" i="7" a="1"/>
  <c r="BP14" i="7" s="1"/>
  <c r="AB14" i="7" a="1"/>
  <c r="AB14" i="7" s="1"/>
  <c r="DA13" i="7" a="1"/>
  <c r="DA13" i="7" s="1"/>
  <c r="AJ13" i="7" a="1"/>
  <c r="AJ13" i="7" s="1"/>
  <c r="CO12" i="7" a="1"/>
  <c r="CO12" i="7" s="1"/>
  <c r="U12" i="7" a="1"/>
  <c r="U12" i="7" s="1"/>
  <c r="CE11" i="7" a="1"/>
  <c r="CE11" i="7" s="1"/>
  <c r="DZ10" i="7" a="1"/>
  <c r="DZ10" i="7" s="1"/>
  <c r="AR10" i="7" a="1"/>
  <c r="AR10" i="7" s="1"/>
  <c r="DA8" i="7" a="1"/>
  <c r="DA8" i="7" s="1"/>
  <c r="CP6" i="7" a="1"/>
  <c r="CP6" i="7" s="1"/>
  <c r="F15" i="7" a="1"/>
  <c r="F15" i="7" s="1"/>
  <c r="DT15" i="7" a="1"/>
  <c r="DT15" i="7" s="1"/>
  <c r="DA15" i="7" a="1"/>
  <c r="DA15" i="7" s="1"/>
  <c r="CG15" i="7" a="1"/>
  <c r="CG15" i="7" s="1"/>
  <c r="BL15" i="7" a="1"/>
  <c r="BL15" i="7" s="1"/>
  <c r="AJ15" i="7" a="1"/>
  <c r="AJ15" i="7" s="1"/>
  <c r="EK14" i="7" a="1"/>
  <c r="EK14" i="7" s="1"/>
  <c r="CT14" i="7" a="1"/>
  <c r="CT14" i="7" s="1"/>
  <c r="BI14" i="7" a="1"/>
  <c r="BI14" i="7" s="1"/>
  <c r="S14" i="7" a="1"/>
  <c r="S14" i="7" s="1"/>
  <c r="CL13" i="7" a="1"/>
  <c r="CL13" i="7" s="1"/>
  <c r="T13" i="7" a="1"/>
  <c r="T13" i="7" s="1"/>
  <c r="CC12" i="7" a="1"/>
  <c r="CC12" i="7" s="1"/>
  <c r="J12" i="7" a="1"/>
  <c r="J12" i="7" s="1"/>
  <c r="BO11" i="7" a="1"/>
  <c r="BO11" i="7" s="1"/>
  <c r="DO10" i="7" a="1"/>
  <c r="DO10" i="7" s="1"/>
  <c r="J10" i="7" a="1"/>
  <c r="J10" i="7" s="1"/>
  <c r="BV8" i="7" a="1"/>
  <c r="BV8" i="7" s="1"/>
  <c r="AL6" i="7" a="1"/>
  <c r="AL6" i="7" s="1"/>
  <c r="B8" i="7" a="1"/>
  <c r="B8" i="7" s="1"/>
  <c r="D14" i="7" a="1"/>
  <c r="D14" i="7" s="1"/>
  <c r="F10" i="7" a="1"/>
  <c r="F10" i="7" s="1"/>
  <c r="EK15" i="7" a="1"/>
  <c r="EK15" i="7" s="1"/>
  <c r="DM15" i="7" a="1"/>
  <c r="DM15" i="7" s="1"/>
  <c r="CS15" i="7" a="1"/>
  <c r="CS15" i="7" s="1"/>
  <c r="BZ15" i="7" a="1"/>
  <c r="BZ15" i="7" s="1"/>
  <c r="BB15" i="7" a="1"/>
  <c r="BB15" i="7" s="1"/>
  <c r="U15" i="7" a="1"/>
  <c r="U15" i="7" s="1"/>
  <c r="DU14" i="7" a="1"/>
  <c r="DU14" i="7" s="1"/>
  <c r="CG14" i="7" a="1"/>
  <c r="CG14" i="7" s="1"/>
  <c r="AV14" i="7" a="1"/>
  <c r="AV14" i="7" s="1"/>
  <c r="EP13" i="7" a="1"/>
  <c r="EP13" i="7" s="1"/>
  <c r="BO13" i="7" a="1"/>
  <c r="BO13" i="7" s="1"/>
  <c r="DY12" i="7" a="1"/>
  <c r="DY12" i="7" s="1"/>
  <c r="BG12" i="7" a="1"/>
  <c r="BG12" i="7" s="1"/>
  <c r="DM11" i="7" a="1"/>
  <c r="DM11" i="7" s="1"/>
  <c r="AS11" i="7" a="1"/>
  <c r="AS11" i="7" s="1"/>
  <c r="CU10" i="7" a="1"/>
  <c r="CU10" i="7" s="1"/>
  <c r="BL9" i="7" a="1"/>
  <c r="BL9" i="7" s="1"/>
  <c r="EJ7" i="7" a="1"/>
  <c r="EJ7" i="7" s="1"/>
  <c r="B12" i="7" a="1"/>
  <c r="B12" i="7" s="1"/>
  <c r="H14" i="7" a="1"/>
  <c r="H14" i="7" s="1"/>
  <c r="F13" i="7" a="1"/>
  <c r="F13" i="7" s="1"/>
  <c r="G11" i="7" a="1"/>
  <c r="G11" i="7" s="1"/>
  <c r="C9" i="7" a="1"/>
  <c r="C9" i="7" s="1"/>
  <c r="EQ15" i="7" a="1"/>
  <c r="EQ15" i="7" s="1"/>
  <c r="EI15" i="7" a="1"/>
  <c r="EI15" i="7" s="1"/>
  <c r="DQ15" i="7" a="1"/>
  <c r="DQ15" i="7" s="1"/>
  <c r="DH15" i="7" a="1"/>
  <c r="DH15" i="7" s="1"/>
  <c r="CX15" i="7" a="1"/>
  <c r="CX15" i="7" s="1"/>
  <c r="CN15" i="7" a="1"/>
  <c r="CN15" i="7" s="1"/>
  <c r="CF15" i="7" a="1"/>
  <c r="CF15" i="7" s="1"/>
  <c r="BV15" i="7" a="1"/>
  <c r="BV15" i="7" s="1"/>
  <c r="BJ15" i="7" a="1"/>
  <c r="BJ15" i="7" s="1"/>
  <c r="AV15" i="7" a="1"/>
  <c r="AV15" i="7" s="1"/>
  <c r="AG15" i="7" a="1"/>
  <c r="AG15" i="7" s="1"/>
  <c r="O15" i="7" a="1"/>
  <c r="O15" i="7" s="1"/>
  <c r="EJ14" i="7" a="1"/>
  <c r="EJ14" i="7" s="1"/>
  <c r="DJ14" i="7" a="1"/>
  <c r="DJ14" i="7" s="1"/>
  <c r="CR14" i="7" a="1"/>
  <c r="CR14" i="7" s="1"/>
  <c r="BY14" i="7" a="1"/>
  <c r="BY14" i="7" s="1"/>
  <c r="BE14" i="7" a="1"/>
  <c r="BE14" i="7" s="1"/>
  <c r="AN14" i="7" a="1"/>
  <c r="AN14" i="7" s="1"/>
  <c r="R14" i="7" a="1"/>
  <c r="R14" i="7" s="1"/>
  <c r="DN13" i="7" a="1"/>
  <c r="DN13" i="7" s="1"/>
  <c r="CK13" i="7" a="1"/>
  <c r="CK13" i="7" s="1"/>
  <c r="AY13" i="7" a="1"/>
  <c r="AY13" i="7" s="1"/>
  <c r="O13" i="7" a="1"/>
  <c r="O13" i="7" s="1"/>
  <c r="DF12" i="7" a="1"/>
  <c r="DF12" i="7" s="1"/>
  <c r="BZ12" i="7" a="1"/>
  <c r="BZ12" i="7" s="1"/>
  <c r="AO12" i="7" a="1"/>
  <c r="AO12" i="7" s="1"/>
  <c r="EP11" i="7" a="1"/>
  <c r="EP11" i="7" s="1"/>
  <c r="CU11" i="7" a="1"/>
  <c r="CU11" i="7" s="1"/>
  <c r="BG11" i="7" a="1"/>
  <c r="BG11" i="7" s="1"/>
  <c r="X11" i="7" a="1"/>
  <c r="X11" i="7" s="1"/>
  <c r="DJ10" i="7" a="1"/>
  <c r="DJ10" i="7" s="1"/>
  <c r="CA10" i="7" a="1"/>
  <c r="CA10" i="7" s="1"/>
  <c r="DZ9" i="7" a="1"/>
  <c r="DZ9" i="7" s="1"/>
  <c r="AE9" i="7" a="1"/>
  <c r="AE9" i="7" s="1"/>
  <c r="AZ8" i="7" a="1"/>
  <c r="AZ8" i="7" s="1"/>
  <c r="BF7" i="7" a="1"/>
  <c r="BF7" i="7" s="1"/>
  <c r="AF6" i="7" a="1"/>
  <c r="AF6" i="7" s="1"/>
  <c r="B15" i="7" a="1"/>
  <c r="B15" i="7" s="1"/>
  <c r="G14" i="7" a="1"/>
  <c r="G14" i="7" s="1"/>
  <c r="H12" i="7" a="1"/>
  <c r="H12" i="7" s="1"/>
  <c r="EO15" i="7" a="1"/>
  <c r="EO15" i="7" s="1"/>
  <c r="DX15" i="7" a="1"/>
  <c r="DX15" i="7" s="1"/>
  <c r="DN15" i="7" a="1"/>
  <c r="DN15" i="7" s="1"/>
  <c r="DF15" i="7" a="1"/>
  <c r="DF15" i="7" s="1"/>
  <c r="CV15" i="7" a="1"/>
  <c r="CV15" i="7" s="1"/>
  <c r="CL15" i="7" a="1"/>
  <c r="CL15" i="7" s="1"/>
  <c r="CC15" i="7" a="1"/>
  <c r="CC15" i="7" s="1"/>
  <c r="BR15" i="7" a="1"/>
  <c r="BR15" i="7" s="1"/>
  <c r="BE15" i="7" a="1"/>
  <c r="BE15" i="7" s="1"/>
  <c r="AP15" i="7" a="1"/>
  <c r="AP15" i="7" s="1"/>
  <c r="X15" i="7" a="1"/>
  <c r="X15" i="7" s="1"/>
  <c r="DV14" i="7" a="1"/>
  <c r="DV14" i="7" s="1"/>
  <c r="DB14" i="7" a="1"/>
  <c r="DB14" i="7" s="1"/>
  <c r="CK14" i="7" a="1"/>
  <c r="CK14" i="7" s="1"/>
  <c r="BQ14" i="7" a="1"/>
  <c r="BQ14" i="7" s="1"/>
  <c r="AX14" i="7" a="1"/>
  <c r="AX14" i="7" s="1"/>
  <c r="AF14" i="7" a="1"/>
  <c r="AF14" i="7" s="1"/>
  <c r="J14" i="7" a="1"/>
  <c r="J14" i="7" s="1"/>
  <c r="DB13" i="7" a="1"/>
  <c r="DB13" i="7" s="1"/>
  <c r="BW13" i="7" a="1"/>
  <c r="BW13" i="7" s="1"/>
  <c r="AM13" i="7" a="1"/>
  <c r="AM13" i="7" s="1"/>
  <c r="DZ12" i="7" a="1"/>
  <c r="DZ12" i="7" s="1"/>
  <c r="CU12" i="7" a="1"/>
  <c r="CU12" i="7" s="1"/>
  <c r="BK12" i="7" a="1"/>
  <c r="BK12" i="7" s="1"/>
  <c r="AA12" i="7" a="1"/>
  <c r="AA12" i="7" s="1"/>
  <c r="DQ11" i="7" a="1"/>
  <c r="DQ11" i="7" s="1"/>
  <c r="CK11" i="7" a="1"/>
  <c r="CK11" i="7" s="1"/>
  <c r="AW11" i="7" a="1"/>
  <c r="AW11" i="7" s="1"/>
  <c r="CX10" i="7" a="1"/>
  <c r="CX10" i="7" s="1"/>
  <c r="AW10" i="7" a="1"/>
  <c r="AW10" i="7" s="1"/>
  <c r="CJ9" i="7" a="1"/>
  <c r="CJ9" i="7" s="1"/>
  <c r="DL8" i="7" a="1"/>
  <c r="DL8" i="7" s="1"/>
  <c r="O8" i="7" a="1"/>
  <c r="O8" i="7" s="1"/>
  <c r="DY6" i="7" a="1"/>
  <c r="DY6" i="7" s="1"/>
  <c r="BP15" i="7" a="1"/>
  <c r="BP15" i="7" s="1"/>
  <c r="BH15" i="7" a="1"/>
  <c r="BH15" i="7" s="1"/>
  <c r="BA15" i="7" a="1"/>
  <c r="BA15" i="7" s="1"/>
  <c r="AT15" i="7" a="1"/>
  <c r="AT15" i="7" s="1"/>
  <c r="AL15" i="7" a="1"/>
  <c r="AL15" i="7" s="1"/>
  <c r="AF15" i="7" a="1"/>
  <c r="AF15" i="7" s="1"/>
  <c r="T15" i="7" a="1"/>
  <c r="T15" i="7" s="1"/>
  <c r="L15" i="7" a="1"/>
  <c r="L15" i="7" s="1"/>
  <c r="EO14" i="7" a="1"/>
  <c r="EO14" i="7" s="1"/>
  <c r="EI14" i="7" a="1"/>
  <c r="EI14" i="7" s="1"/>
  <c r="DQ14" i="7" a="1"/>
  <c r="DQ14" i="7" s="1"/>
  <c r="DH14" i="7" a="1"/>
  <c r="DH14" i="7" s="1"/>
  <c r="CZ14" i="7" a="1"/>
  <c r="CZ14" i="7" s="1"/>
  <c r="CO14" i="7" a="1"/>
  <c r="CO14" i="7" s="1"/>
  <c r="CF14" i="7" a="1"/>
  <c r="CF14" i="7" s="1"/>
  <c r="BV14" i="7" a="1"/>
  <c r="BV14" i="7" s="1"/>
  <c r="BL14" i="7" a="1"/>
  <c r="BL14" i="7" s="1"/>
  <c r="BD14" i="7" a="1"/>
  <c r="BD14" i="7" s="1"/>
  <c r="AT14" i="7" a="1"/>
  <c r="AT14" i="7" s="1"/>
  <c r="AJ14" i="7" a="1"/>
  <c r="AJ14" i="7" s="1"/>
  <c r="X14" i="7" a="1"/>
  <c r="X14" i="7" s="1"/>
  <c r="P14" i="7" a="1"/>
  <c r="P14" i="7" s="1"/>
  <c r="EK13" i="7" a="1"/>
  <c r="EK13" i="7" s="1"/>
  <c r="DM13" i="7" a="1"/>
  <c r="DM13" i="7" s="1"/>
  <c r="CV13" i="7" a="1"/>
  <c r="CV13" i="7" s="1"/>
  <c r="CC13" i="7" a="1"/>
  <c r="CC13" i="7" s="1"/>
  <c r="BN13" i="7" a="1"/>
  <c r="BN13" i="7" s="1"/>
  <c r="AU13" i="7" a="1"/>
  <c r="AU13" i="7" s="1"/>
  <c r="AC13" i="7" a="1"/>
  <c r="AC13" i="7" s="1"/>
  <c r="DU12" i="7" a="1"/>
  <c r="DU12" i="7" s="1"/>
  <c r="DC12" i="7" a="1"/>
  <c r="DC12" i="7" s="1"/>
  <c r="CK12" i="7" a="1"/>
  <c r="CK12" i="7" s="1"/>
  <c r="BT12" i="7" a="1"/>
  <c r="BT12" i="7" s="1"/>
  <c r="AZ12" i="7" a="1"/>
  <c r="AZ12" i="7" s="1"/>
  <c r="AK12" i="7" a="1"/>
  <c r="AK12" i="7" s="1"/>
  <c r="S12" i="7" a="1"/>
  <c r="S12" i="7" s="1"/>
  <c r="DW11" i="7" a="1"/>
  <c r="DW11" i="7" s="1"/>
  <c r="DG11" i="7" a="1"/>
  <c r="DG11" i="7" s="1"/>
  <c r="CT11" i="7" a="1"/>
  <c r="CT11" i="7" s="1"/>
  <c r="BZ11" i="7" a="1"/>
  <c r="BZ11" i="7" s="1"/>
  <c r="BF11" i="7" a="1"/>
  <c r="BF11" i="7" s="1"/>
  <c r="AO11" i="7" a="1"/>
  <c r="AO11" i="7" s="1"/>
  <c r="N11" i="7" a="1"/>
  <c r="N11" i="7" s="1"/>
  <c r="DY10" i="7" a="1"/>
  <c r="DY10" i="7" s="1"/>
  <c r="DI10" i="7" a="1"/>
  <c r="DI10" i="7" s="1"/>
  <c r="CO10" i="7" a="1"/>
  <c r="CO10" i="7" s="1"/>
  <c r="BU10" i="7" a="1"/>
  <c r="BU10" i="7" s="1"/>
  <c r="AM10" i="7" a="1"/>
  <c r="AM10" i="7" s="1"/>
  <c r="DF9" i="7" a="1"/>
  <c r="DF9" i="7" s="1"/>
  <c r="BH9" i="7" a="1"/>
  <c r="BH9" i="7" s="1"/>
  <c r="M9" i="7" a="1"/>
  <c r="M9" i="7" s="1"/>
  <c r="CL8" i="7" a="1"/>
  <c r="CL8" i="7" s="1"/>
  <c r="AT8" i="7" a="1"/>
  <c r="AT8" i="7" s="1"/>
  <c r="CW7" i="7" a="1"/>
  <c r="CW7" i="7" s="1"/>
  <c r="AI7" i="7" a="1"/>
  <c r="AI7" i="7" s="1"/>
  <c r="BJ6" i="7" a="1"/>
  <c r="BJ6" i="7" s="1"/>
  <c r="P6" i="7" a="1"/>
  <c r="P6" i="7" s="1"/>
  <c r="B14" i="7" a="1"/>
  <c r="B14" i="7" s="1"/>
  <c r="D15" i="7" a="1"/>
  <c r="D15" i="7" s="1"/>
  <c r="I13" i="7" a="1"/>
  <c r="I13" i="7" s="1"/>
  <c r="G12" i="7" a="1"/>
  <c r="G12" i="7" s="1"/>
  <c r="C11" i="7" a="1"/>
  <c r="C11" i="7" s="1"/>
  <c r="F9" i="7" a="1"/>
  <c r="F9" i="7" s="1"/>
  <c r="EN15" i="7" a="1"/>
  <c r="EN15" i="7" s="1"/>
  <c r="DY15" i="7" a="1"/>
  <c r="DY15" i="7" s="1"/>
  <c r="DR15" i="7" a="1"/>
  <c r="DR15" i="7" s="1"/>
  <c r="DL15" i="7" a="1"/>
  <c r="DL15" i="7" s="1"/>
  <c r="DD15" i="7" a="1"/>
  <c r="DD15" i="7" s="1"/>
  <c r="CW15" i="7" a="1"/>
  <c r="CW15" i="7" s="1"/>
  <c r="CP15" i="7" a="1"/>
  <c r="CP15" i="7" s="1"/>
  <c r="CH15" i="7" a="1"/>
  <c r="CH15" i="7" s="1"/>
  <c r="CB15" i="7" a="1"/>
  <c r="CB15" i="7" s="1"/>
  <c r="BU15" i="7" a="1"/>
  <c r="BU15" i="7" s="1"/>
  <c r="BM15" i="7" a="1"/>
  <c r="BM15" i="7" s="1"/>
  <c r="BF15" i="7" a="1"/>
  <c r="BF15" i="7" s="1"/>
  <c r="AZ15" i="7" a="1"/>
  <c r="AZ15" i="7" s="1"/>
  <c r="AR15" i="7" a="1"/>
  <c r="AR15" i="7" s="1"/>
  <c r="AK15" i="7" a="1"/>
  <c r="AK15" i="7" s="1"/>
  <c r="AB15" i="7" a="1"/>
  <c r="AB15" i="7" s="1"/>
  <c r="Q15" i="7" a="1"/>
  <c r="Q15" i="7" s="1"/>
  <c r="K15" i="7" a="1"/>
  <c r="K15" i="7" s="1"/>
  <c r="EN14" i="7" a="1"/>
  <c r="EN14" i="7" s="1"/>
  <c r="DX14" i="7" a="1"/>
  <c r="DX14" i="7" s="1"/>
  <c r="DP14" i="7" a="1"/>
  <c r="DP14" i="7" s="1"/>
  <c r="DF14" i="7" a="1"/>
  <c r="DF14" i="7" s="1"/>
  <c r="CV14" i="7" a="1"/>
  <c r="CV14" i="7" s="1"/>
  <c r="CL14" i="7" a="1"/>
  <c r="CL14" i="7" s="1"/>
  <c r="CD14" i="7" a="1"/>
  <c r="CD14" i="7" s="1"/>
  <c r="BT14" i="7" a="1"/>
  <c r="BT14" i="7" s="1"/>
  <c r="BJ14" i="7" a="1"/>
  <c r="BJ14" i="7" s="1"/>
  <c r="BA14" i="7" a="1"/>
  <c r="BA14" i="7" s="1"/>
  <c r="AP14" i="7" a="1"/>
  <c r="AP14" i="7" s="1"/>
  <c r="AH14" i="7" a="1"/>
  <c r="AH14" i="7" s="1"/>
  <c r="W14" i="7" a="1"/>
  <c r="W14" i="7" s="1"/>
  <c r="L14" i="7" a="1"/>
  <c r="L14" i="7" s="1"/>
  <c r="DX13" i="7" a="1"/>
  <c r="DX13" i="7" s="1"/>
  <c r="DI13" i="7" a="1"/>
  <c r="DI13" i="7" s="1"/>
  <c r="CR13" i="7" a="1"/>
  <c r="CR13" i="7" s="1"/>
  <c r="BZ13" i="7" a="1"/>
  <c r="BZ13" i="7" s="1"/>
  <c r="BH13" i="7" a="1"/>
  <c r="BH13" i="7" s="1"/>
  <c r="AN13" i="7" a="1"/>
  <c r="AN13" i="7" s="1"/>
  <c r="X13" i="7" a="1"/>
  <c r="X13" i="7" s="1"/>
  <c r="EP12" i="7" a="1"/>
  <c r="EP12" i="7" s="1"/>
  <c r="DN12" i="7" a="1"/>
  <c r="DN12" i="7" s="1"/>
  <c r="CX12" i="7" a="1"/>
  <c r="CX12" i="7" s="1"/>
  <c r="CI12" i="7" a="1"/>
  <c r="CI12" i="7" s="1"/>
  <c r="BM12" i="7" a="1"/>
  <c r="BM12" i="7" s="1"/>
  <c r="AW12" i="7" a="1"/>
  <c r="AW12" i="7" s="1"/>
  <c r="AG12" i="7" a="1"/>
  <c r="AG12" i="7" s="1"/>
  <c r="M12" i="7" a="1"/>
  <c r="M12" i="7" s="1"/>
  <c r="DV11" i="7" a="1"/>
  <c r="DV11" i="7" s="1"/>
  <c r="DF11" i="7" a="1"/>
  <c r="DF11" i="7" s="1"/>
  <c r="CL11" i="7" a="1"/>
  <c r="CL11" i="7" s="1"/>
  <c r="BU11" i="7" a="1"/>
  <c r="BU11" i="7" s="1"/>
  <c r="BE11" i="7" a="1"/>
  <c r="BE11" i="7" s="1"/>
  <c r="AJ11" i="7" a="1"/>
  <c r="AJ11" i="7" s="1"/>
  <c r="M11" i="7" a="1"/>
  <c r="M11" i="7" s="1"/>
  <c r="DS10" i="7" a="1"/>
  <c r="DS10" i="7" s="1"/>
  <c r="DA10" i="7" a="1"/>
  <c r="DA10" i="7" s="1"/>
  <c r="CM10" i="7" a="1"/>
  <c r="CM10" i="7" s="1"/>
  <c r="BI10" i="7" a="1"/>
  <c r="BI10" i="7" s="1"/>
  <c r="T10" i="7" a="1"/>
  <c r="T10" i="7" s="1"/>
  <c r="CP9" i="7" a="1"/>
  <c r="CP9" i="7" s="1"/>
  <c r="BB9" i="7" a="1"/>
  <c r="BB9" i="7" s="1"/>
  <c r="EM8" i="7" a="1"/>
  <c r="EM8" i="7" s="1"/>
  <c r="BW8" i="7" a="1"/>
  <c r="BW8" i="7" s="1"/>
  <c r="AG8" i="7" a="1"/>
  <c r="AG8" i="7" s="1"/>
  <c r="BM7" i="7" a="1"/>
  <c r="BM7" i="7" s="1"/>
  <c r="BI6" i="7" a="1"/>
  <c r="BI6" i="7" s="1"/>
  <c r="B11" i="7" a="1"/>
  <c r="B11" i="7" s="1"/>
  <c r="I15" i="7" a="1"/>
  <c r="I15" i="7" s="1"/>
  <c r="I14" i="7" a="1"/>
  <c r="I14" i="7" s="1"/>
  <c r="C14" i="7" a="1"/>
  <c r="C14" i="7" s="1"/>
  <c r="C13" i="7" a="1"/>
  <c r="C13" i="7" s="1"/>
  <c r="I11" i="7" a="1"/>
  <c r="I11" i="7" s="1"/>
  <c r="I10" i="7" a="1"/>
  <c r="I10" i="7" s="1"/>
  <c r="F8" i="7" a="1"/>
  <c r="F8" i="7" s="1"/>
  <c r="ER15" i="7" a="1"/>
  <c r="ER15" i="7" s="1"/>
  <c r="EM15" i="7" a="1"/>
  <c r="EM15" i="7" s="1"/>
  <c r="DZ15" i="7" a="1"/>
  <c r="DZ15" i="7" s="1"/>
  <c r="DU15" i="7" a="1"/>
  <c r="DU15" i="7" s="1"/>
  <c r="DP15" i="7" a="1"/>
  <c r="DP15" i="7" s="1"/>
  <c r="DJ15" i="7" a="1"/>
  <c r="DJ15" i="7" s="1"/>
  <c r="DE15" i="7" a="1"/>
  <c r="DE15" i="7" s="1"/>
  <c r="CZ15" i="7" a="1"/>
  <c r="CZ15" i="7" s="1"/>
  <c r="CT15" i="7" a="1"/>
  <c r="CT15" i="7" s="1"/>
  <c r="CO15" i="7" a="1"/>
  <c r="CO15" i="7" s="1"/>
  <c r="CJ15" i="7" a="1"/>
  <c r="CJ15" i="7" s="1"/>
  <c r="CD15" i="7" a="1"/>
  <c r="CD15" i="7" s="1"/>
  <c r="BY15" i="7" a="1"/>
  <c r="BY15" i="7" s="1"/>
  <c r="BT15" i="7" a="1"/>
  <c r="BT15" i="7" s="1"/>
  <c r="BN15" i="7" a="1"/>
  <c r="BN15" i="7" s="1"/>
  <c r="BI15" i="7" a="1"/>
  <c r="BI15" i="7" s="1"/>
  <c r="BD15" i="7" a="1"/>
  <c r="BD15" i="7" s="1"/>
  <c r="AX15" i="7" a="1"/>
  <c r="AX15" i="7" s="1"/>
  <c r="AS15" i="7" a="1"/>
  <c r="AS15" i="7" s="1"/>
  <c r="AN15" i="7" a="1"/>
  <c r="AN15" i="7" s="1"/>
  <c r="AH15" i="7" a="1"/>
  <c r="AH15" i="7" s="1"/>
  <c r="AA15" i="7" a="1"/>
  <c r="AA15" i="7" s="1"/>
  <c r="S15" i="7" a="1"/>
  <c r="S15" i="7" s="1"/>
  <c r="M15" i="7" a="1"/>
  <c r="M15" i="7" s="1"/>
  <c r="ER14" i="7" a="1"/>
  <c r="ER14" i="7" s="1"/>
  <c r="EM14" i="7" a="1"/>
  <c r="EM14" i="7" s="1"/>
  <c r="DZ14" i="7" a="1"/>
  <c r="DZ14" i="7" s="1"/>
  <c r="DR14" i="7" a="1"/>
  <c r="DR14" i="7" s="1"/>
  <c r="DL14" i="7" a="1"/>
  <c r="DL14" i="7" s="1"/>
  <c r="DE14" i="7" a="1"/>
  <c r="DE14" i="7" s="1"/>
  <c r="CW14" i="7" a="1"/>
  <c r="CW14" i="7" s="1"/>
  <c r="CP14" i="7" a="1"/>
  <c r="CP14" i="7" s="1"/>
  <c r="CJ14" i="7" a="1"/>
  <c r="CJ14" i="7" s="1"/>
  <c r="CB14" i="7" a="1"/>
  <c r="CB14" i="7" s="1"/>
  <c r="BU14" i="7" a="1"/>
  <c r="BU14" i="7" s="1"/>
  <c r="BN14" i="7" a="1"/>
  <c r="BN14" i="7" s="1"/>
  <c r="BF14" i="7" a="1"/>
  <c r="BF14" i="7" s="1"/>
  <c r="AZ14" i="7" a="1"/>
  <c r="AZ14" i="7" s="1"/>
  <c r="AS14" i="7" a="1"/>
  <c r="AS14" i="7" s="1"/>
  <c r="AK14" i="7" a="1"/>
  <c r="AK14" i="7" s="1"/>
  <c r="AC14" i="7" a="1"/>
  <c r="AC14" i="7" s="1"/>
  <c r="V14" i="7" a="1"/>
  <c r="V14" i="7" s="1"/>
  <c r="N14" i="7" a="1"/>
  <c r="N14" i="7" s="1"/>
  <c r="EL13" i="7" a="1"/>
  <c r="EL13" i="7" s="1"/>
  <c r="DT13" i="7" a="1"/>
  <c r="DT13" i="7" s="1"/>
  <c r="DF13" i="7" a="1"/>
  <c r="DF13" i="7" s="1"/>
  <c r="CS13" i="7" a="1"/>
  <c r="CS13" i="7" s="1"/>
  <c r="CG13" i="7" a="1"/>
  <c r="CG13" i="7" s="1"/>
  <c r="BQ13" i="7" a="1"/>
  <c r="BQ13" i="7" s="1"/>
  <c r="BF13" i="7" a="1"/>
  <c r="BF13" i="7" s="1"/>
  <c r="AT13" i="7" a="1"/>
  <c r="AT13" i="7" s="1"/>
  <c r="AE13" i="7" a="1"/>
  <c r="AE13" i="7" s="1"/>
  <c r="P13" i="7" a="1"/>
  <c r="P13" i="7" s="1"/>
  <c r="EM12" i="7" a="1"/>
  <c r="EM12" i="7" s="1"/>
  <c r="DQ12" i="7" a="1"/>
  <c r="DQ12" i="7" s="1"/>
  <c r="DE12" i="7" a="1"/>
  <c r="DE12" i="7" s="1"/>
  <c r="CS12" i="7" a="1"/>
  <c r="CS12" i="7" s="1"/>
  <c r="CD12" i="7" a="1"/>
  <c r="CD12" i="7" s="1"/>
  <c r="BR12" i="7" a="1"/>
  <c r="BR12" i="7" s="1"/>
  <c r="BE12" i="7" a="1"/>
  <c r="BE12" i="7" s="1"/>
  <c r="AQ12" i="7" a="1"/>
  <c r="AQ12" i="7" s="1"/>
  <c r="AE12" i="7" a="1"/>
  <c r="AE12" i="7" s="1"/>
  <c r="R12" i="7" a="1"/>
  <c r="R12" i="7" s="1"/>
  <c r="EH11" i="7" a="1"/>
  <c r="EH11" i="7" s="1"/>
  <c r="DO11" i="7" a="1"/>
  <c r="DO11" i="7" s="1"/>
  <c r="DB11" i="7" a="1"/>
  <c r="DB11" i="7" s="1"/>
  <c r="CO11" i="7" a="1"/>
  <c r="CO11" i="7" s="1"/>
  <c r="CD11" i="7" a="1"/>
  <c r="CD11" i="7" s="1"/>
  <c r="BM11" i="7" a="1"/>
  <c r="BM11" i="7" s="1"/>
  <c r="AY11" i="7" a="1"/>
  <c r="AY11" i="7" s="1"/>
  <c r="AK11" i="7" a="1"/>
  <c r="AK11" i="7" s="1"/>
  <c r="S11" i="7" a="1"/>
  <c r="S11" i="7" s="1"/>
  <c r="EM10" i="7" a="1"/>
  <c r="EM10" i="7" s="1"/>
  <c r="DQ10" i="7" a="1"/>
  <c r="DQ10" i="7" s="1"/>
  <c r="DE10" i="7" a="1"/>
  <c r="DE10" i="7" s="1"/>
  <c r="CP10" i="7" a="1"/>
  <c r="CP10" i="7" s="1"/>
  <c r="CE10" i="7" a="1"/>
  <c r="CE10" i="7" s="1"/>
  <c r="BH10" i="7" a="1"/>
  <c r="BH10" i="7" s="1"/>
  <c r="U10" i="7" a="1"/>
  <c r="U10" i="7" s="1"/>
  <c r="DP9" i="7" a="1"/>
  <c r="DP9" i="7" s="1"/>
  <c r="CI9" i="7" a="1"/>
  <c r="CI9" i="7" s="1"/>
  <c r="AO9" i="7" a="1"/>
  <c r="AO9" i="7" s="1"/>
  <c r="CR8" i="7" a="1"/>
  <c r="CR8" i="7" s="1"/>
  <c r="BD8" i="7" a="1"/>
  <c r="BD8" i="7" s="1"/>
  <c r="AF8" i="7" a="1"/>
  <c r="AF8" i="7" s="1"/>
  <c r="CS7" i="7" a="1"/>
  <c r="CS7" i="7" s="1"/>
  <c r="AN7" i="7" a="1"/>
  <c r="AN7" i="7" s="1"/>
  <c r="CU6" i="7" a="1"/>
  <c r="CU6" i="7" s="1"/>
  <c r="AP6" i="7" a="1"/>
  <c r="AP6" i="7" s="1"/>
  <c r="CO6" i="7" a="1"/>
  <c r="CO6" i="7" s="1"/>
  <c r="AO7" i="7" a="1"/>
  <c r="AO7" i="7" s="1"/>
  <c r="CM7" i="7" a="1"/>
  <c r="CM7" i="7" s="1"/>
  <c r="M8" i="7" a="1"/>
  <c r="M8" i="7" s="1"/>
  <c r="AM8" i="7" a="1"/>
  <c r="AM8" i="7" s="1"/>
  <c r="BK8" i="7" a="1"/>
  <c r="BK8" i="7" s="1"/>
  <c r="CM8" i="7" a="1"/>
  <c r="CM8" i="7" s="1"/>
  <c r="DV8" i="7" a="1"/>
  <c r="DV8" i="7" s="1"/>
  <c r="AB9" i="7" a="1"/>
  <c r="AB9" i="7" s="1"/>
  <c r="AX9" i="7" a="1"/>
  <c r="AX9" i="7" s="1"/>
  <c r="BR9" i="7" a="1"/>
  <c r="BR9" i="7" s="1"/>
  <c r="CU9" i="7" a="1"/>
  <c r="CU9" i="7" s="1"/>
  <c r="EP9" i="7" a="1"/>
  <c r="EP9" i="7" s="1"/>
  <c r="AG10" i="7" a="1"/>
  <c r="AG10" i="7" s="1"/>
  <c r="BD10" i="7" a="1"/>
  <c r="BD10" i="7" s="1"/>
  <c r="BV10" i="7" a="1"/>
  <c r="BV10" i="7" s="1"/>
  <c r="CI10" i="7" a="1"/>
  <c r="CI10" i="7" s="1"/>
  <c r="CT10" i="7" a="1"/>
  <c r="CT10" i="7" s="1"/>
  <c r="DC10" i="7" a="1"/>
  <c r="DC10" i="7" s="1"/>
  <c r="DK10" i="7" a="1"/>
  <c r="DK10" i="7" s="1"/>
  <c r="DV10" i="7" a="1"/>
  <c r="DV10" i="7" s="1"/>
  <c r="EP10" i="7" a="1"/>
  <c r="EP10" i="7" s="1"/>
  <c r="Q11" i="7" a="1"/>
  <c r="Q11" i="7" s="1"/>
  <c r="AH11" i="7" a="1"/>
  <c r="AH11" i="7" s="1"/>
  <c r="AP11" i="7" a="1"/>
  <c r="AP11" i="7" s="1"/>
  <c r="BA11" i="7" a="1"/>
  <c r="BA11" i="7" s="1"/>
  <c r="BK11" i="7" a="1"/>
  <c r="BK11" i="7" s="1"/>
  <c r="BY11" i="7" a="1"/>
  <c r="BY11" i="7" s="1"/>
  <c r="CG11" i="7" a="1"/>
  <c r="CG11" i="7" s="1"/>
  <c r="CQ11" i="7" a="1"/>
  <c r="CQ11" i="7" s="1"/>
  <c r="DA11" i="7" a="1"/>
  <c r="DA11" i="7" s="1"/>
  <c r="DJ11" i="7" a="1"/>
  <c r="DJ11" i="7" s="1"/>
  <c r="DU11" i="7" a="1"/>
  <c r="DU11" i="7" s="1"/>
  <c r="EL11" i="7" a="1"/>
  <c r="EL11" i="7" s="1"/>
  <c r="N12" i="7" a="1"/>
  <c r="N12" i="7" s="1"/>
  <c r="Y12" i="7" a="1"/>
  <c r="Y12" i="7" s="1"/>
  <c r="AJ12" i="7" a="1"/>
  <c r="AJ12" i="7" s="1"/>
  <c r="AR12" i="7" a="1"/>
  <c r="AR12" i="7" s="1"/>
  <c r="BC12" i="7" a="1"/>
  <c r="BC12" i="7" s="1"/>
  <c r="BL12" i="7" a="1"/>
  <c r="BL12" i="7" s="1"/>
  <c r="BV12" i="7" a="1"/>
  <c r="BV12" i="7" s="1"/>
  <c r="CH12" i="7" a="1"/>
  <c r="CH12" i="7" s="1"/>
  <c r="CP12" i="7" a="1"/>
  <c r="CP12" i="7" s="1"/>
  <c r="CY12" i="7" a="1"/>
  <c r="CY12" i="7" s="1"/>
  <c r="DJ12" i="7" a="1"/>
  <c r="DJ12" i="7" s="1"/>
  <c r="DS12" i="7" a="1"/>
  <c r="DS12" i="7" s="1"/>
  <c r="EH12" i="7" a="1"/>
  <c r="EH12" i="7" s="1"/>
  <c r="L13" i="7" a="1"/>
  <c r="L13" i="7" s="1"/>
  <c r="U13" i="7" a="1"/>
  <c r="U13" i="7" s="1"/>
  <c r="AH13" i="7" a="1"/>
  <c r="AH13" i="7" s="1"/>
  <c r="AR13" i="7" a="1"/>
  <c r="AR13" i="7" s="1"/>
  <c r="AZ13" i="7" a="1"/>
  <c r="AZ13" i="7" s="1"/>
  <c r="BJ13" i="7" a="1"/>
  <c r="BJ13" i="7" s="1"/>
  <c r="BU13" i="7" a="1"/>
  <c r="BU13" i="7" s="1"/>
  <c r="CF13" i="7" a="1"/>
  <c r="CF13" i="7" s="1"/>
  <c r="CN13" i="7" a="1"/>
  <c r="CN13" i="7" s="1"/>
  <c r="CX13" i="7" a="1"/>
  <c r="CX13" i="7" s="1"/>
  <c r="DH13" i="7" a="1"/>
  <c r="DH13" i="7" s="1"/>
  <c r="DQ13" i="7" a="1"/>
  <c r="DQ13" i="7" s="1"/>
  <c r="EJ13" i="7" a="1"/>
  <c r="EJ13" i="7" s="1"/>
  <c r="ER13" i="7" a="1"/>
  <c r="ER13" i="7" s="1"/>
  <c r="O14" i="7" a="1"/>
  <c r="O14" i="7" s="1"/>
  <c r="T14" i="7" a="1"/>
  <c r="T14" i="7" s="1"/>
  <c r="AA14" i="7" a="1"/>
  <c r="AA14" i="7" s="1"/>
  <c r="AG14" i="7" a="1"/>
  <c r="AG14" i="7" s="1"/>
  <c r="AL14" i="7" a="1"/>
  <c r="AL14" i="7" s="1"/>
  <c r="AR14" i="7" a="1"/>
  <c r="AR14" i="7" s="1"/>
  <c r="AW14" i="7" a="1"/>
  <c r="AW14" i="7" s="1"/>
  <c r="BB14" i="7" a="1"/>
  <c r="BB14" i="7" s="1"/>
  <c r="BH14" i="7" a="1"/>
  <c r="BH14" i="7" s="1"/>
  <c r="BM14" i="7" a="1"/>
  <c r="BM14" i="7" s="1"/>
  <c r="BR14" i="7" a="1"/>
  <c r="BR14" i="7" s="1"/>
  <c r="BX14" i="7" a="1"/>
  <c r="BX14" i="7" s="1"/>
  <c r="CC14" i="7" a="1"/>
  <c r="CC14" i="7" s="1"/>
  <c r="CH14" i="7" a="1"/>
  <c r="CH14" i="7" s="1"/>
  <c r="CN14" i="7" a="1"/>
  <c r="CN14" i="7" s="1"/>
  <c r="CS14" i="7" a="1"/>
  <c r="CS14" i="7" s="1"/>
  <c r="CX14" i="7" a="1"/>
  <c r="CX14" i="7" s="1"/>
  <c r="DD14" i="7" a="1"/>
  <c r="DD14" i="7" s="1"/>
  <c r="DI14" i="7" a="1"/>
  <c r="DI14" i="7" s="1"/>
  <c r="DN14" i="7" a="1"/>
  <c r="DN14" i="7" s="1"/>
  <c r="DT14" i="7" a="1"/>
  <c r="DT14" i="7" s="1"/>
  <c r="DY14" i="7" a="1"/>
  <c r="DY14" i="7" s="1"/>
  <c r="M6" i="7" a="1"/>
  <c r="M6" i="7" s="1"/>
  <c r="AE6" i="7" a="1"/>
  <c r="AE6" i="7" s="1"/>
  <c r="AT6" i="7" a="1"/>
  <c r="AT6" i="7" s="1"/>
  <c r="CG6" i="7" a="1"/>
  <c r="CG6" i="7" s="1"/>
  <c r="DW6" i="7" a="1"/>
  <c r="DW6" i="7" s="1"/>
  <c r="S7" i="7" a="1"/>
  <c r="S7" i="7" s="1"/>
  <c r="AZ7" i="7" a="1"/>
  <c r="AZ7" i="7" s="1"/>
  <c r="CL7" i="7" a="1"/>
  <c r="CL7" i="7" s="1"/>
  <c r="DF7" i="7" a="1"/>
  <c r="DF7" i="7" s="1"/>
  <c r="T8" i="7" a="1"/>
  <c r="T8" i="7" s="1"/>
  <c r="AS8" i="7" a="1"/>
  <c r="AS8" i="7" s="1"/>
  <c r="BF8" i="7" a="1"/>
  <c r="BF8" i="7" s="1"/>
  <c r="CH8" i="7" a="1"/>
  <c r="CH8" i="7" s="1"/>
  <c r="CV8" i="7" a="1"/>
  <c r="CV8" i="7" s="1"/>
  <c r="DW8" i="7" a="1"/>
  <c r="DW8" i="7" s="1"/>
  <c r="R9" i="7" a="1"/>
  <c r="R9" i="7" s="1"/>
  <c r="AN9" i="7" a="1"/>
  <c r="AN9" i="7" s="1"/>
  <c r="BC9" i="7" a="1"/>
  <c r="BC9" i="7" s="1"/>
  <c r="CC9" i="7" a="1"/>
  <c r="CC9" i="7" s="1"/>
  <c r="CT9" i="7" a="1"/>
  <c r="CT9" i="7" s="1"/>
  <c r="DU9" i="7" a="1"/>
  <c r="DU9" i="7" s="1"/>
  <c r="P10" i="7" a="1"/>
  <c r="P10" i="7" s="1"/>
  <c r="AK10" i="7" a="1"/>
  <c r="AK10" i="7" s="1"/>
  <c r="AX10" i="7" a="1"/>
  <c r="AX10" i="7" s="1"/>
  <c r="BN10" i="7" a="1"/>
  <c r="BN10" i="7" s="1"/>
  <c r="CD10" i="7" a="1"/>
  <c r="CD10" i="7" s="1"/>
  <c r="CK10" i="7" a="1"/>
  <c r="CK10" i="7" s="1"/>
  <c r="CS10" i="7" a="1"/>
  <c r="CS10" i="7" s="1"/>
  <c r="CY10" i="7" a="1"/>
  <c r="CY10" i="7" s="1"/>
  <c r="DF10" i="7" a="1"/>
  <c r="DF10" i="7" s="1"/>
  <c r="DN10" i="7" a="1"/>
  <c r="DN10" i="7" s="1"/>
  <c r="DU10" i="7" a="1"/>
  <c r="DU10" i="7" s="1"/>
  <c r="EH10" i="7" a="1"/>
  <c r="EH10" i="7" s="1"/>
  <c r="K11" i="7" a="1"/>
  <c r="K11" i="7" s="1"/>
  <c r="R11" i="7" a="1"/>
  <c r="R11" i="7" s="1"/>
  <c r="AF11" i="7" a="1"/>
  <c r="AF11" i="7" s="1"/>
  <c r="AN11" i="7" a="1"/>
  <c r="AN11" i="7" s="1"/>
  <c r="AT11" i="7" a="1"/>
  <c r="AT11" i="7" s="1"/>
  <c r="BB11" i="7" a="1"/>
  <c r="BB11" i="7" s="1"/>
  <c r="BJ11" i="7" a="1"/>
  <c r="BJ11" i="7" s="1"/>
  <c r="BS11" i="7" a="1"/>
  <c r="BS11" i="7" s="1"/>
  <c r="CA11" i="7" a="1"/>
  <c r="CA11" i="7" s="1"/>
  <c r="CI11" i="7" a="1"/>
  <c r="CI11" i="7" s="1"/>
  <c r="CP11" i="7" a="1"/>
  <c r="CP11" i="7" s="1"/>
  <c r="CW11" i="7" a="1"/>
  <c r="CW11" i="7" s="1"/>
  <c r="DE11" i="7" a="1"/>
  <c r="DE11" i="7" s="1"/>
  <c r="DK11" i="7" a="1"/>
  <c r="DK11" i="7" s="1"/>
  <c r="DR11" i="7" a="1"/>
  <c r="DR11" i="7" s="1"/>
  <c r="DZ11" i="7" a="1"/>
  <c r="DZ11" i="7" s="1"/>
  <c r="O12" i="7" a="1"/>
  <c r="O12" i="7" s="1"/>
  <c r="W12" i="7" a="1"/>
  <c r="W12" i="7" s="1"/>
  <c r="AF12" i="7" a="1"/>
  <c r="AF12" i="7" s="1"/>
  <c r="AM12" i="7" a="1"/>
  <c r="AM12" i="7" s="1"/>
  <c r="AU12" i="7" a="1"/>
  <c r="AU12" i="7" s="1"/>
  <c r="BA12" i="7" a="1"/>
  <c r="BA12" i="7" s="1"/>
  <c r="BH12" i="7" a="1"/>
  <c r="BH12" i="7" s="1"/>
  <c r="BQ12" i="7" a="1"/>
  <c r="BQ12" i="7" s="1"/>
  <c r="BY12" i="7" a="1"/>
  <c r="BY12" i="7" s="1"/>
  <c r="CE12" i="7" a="1"/>
  <c r="CE12" i="7" s="1"/>
  <c r="CM12" i="7" a="1"/>
  <c r="CM12" i="7" s="1"/>
  <c r="CT12" i="7" a="1"/>
  <c r="CT12" i="7" s="1"/>
  <c r="DA12" i="7" a="1"/>
  <c r="DA12" i="7" s="1"/>
  <c r="DI12" i="7" a="1"/>
  <c r="DI12" i="7" s="1"/>
  <c r="DO12" i="7" a="1"/>
  <c r="DO12" i="7" s="1"/>
  <c r="DV12" i="7" a="1"/>
  <c r="DV12" i="7" s="1"/>
  <c r="EL12" i="7" a="1"/>
  <c r="EL12" i="7" s="1"/>
  <c r="K13" i="7" a="1"/>
  <c r="K13" i="7" s="1"/>
  <c r="Q13" i="7" a="1"/>
  <c r="Q13" i="7" s="1"/>
  <c r="AA13" i="7" a="1"/>
  <c r="AA13" i="7" s="1"/>
  <c r="AI13" i="7" a="1"/>
  <c r="AI13" i="7" s="1"/>
  <c r="AP13" i="7" a="1"/>
  <c r="AP13" i="7" s="1"/>
  <c r="AX13" i="7" a="1"/>
  <c r="AX13" i="7" s="1"/>
  <c r="BD13" i="7" a="1"/>
  <c r="BD13" i="7" s="1"/>
  <c r="BK13" i="7" a="1"/>
  <c r="BK13" i="7" s="1"/>
  <c r="BT13" i="7" a="1"/>
  <c r="BT13" i="7" s="1"/>
  <c r="CB13" i="7" a="1"/>
  <c r="CB13" i="7" s="1"/>
  <c r="CH13" i="7" a="1"/>
  <c r="CH13" i="7" s="1"/>
  <c r="CP13" i="7" a="1"/>
  <c r="CP13" i="7" s="1"/>
  <c r="CW13" i="7" a="1"/>
  <c r="CW13" i="7" s="1"/>
  <c r="DD13" i="7" a="1"/>
  <c r="DD13" i="7" s="1"/>
  <c r="DL13" i="7" a="1"/>
  <c r="DL13" i="7" s="1"/>
  <c r="DR13" i="7" a="1"/>
  <c r="DR13" i="7" s="1"/>
  <c r="DY13" i="7" a="1"/>
  <c r="DY13" i="7" s="1"/>
  <c r="EN13" i="7" a="1"/>
  <c r="EN13" i="7" s="1"/>
  <c r="K14" i="7" a="1"/>
  <c r="K14" i="7" s="1"/>
  <c r="B9" i="7" a="1"/>
  <c r="B9" i="7" s="1"/>
  <c r="B13" i="7" a="1"/>
  <c r="B13" i="7" s="1"/>
  <c r="H15" i="7" a="1"/>
  <c r="H15" i="7" s="1"/>
  <c r="C15" i="7" a="1"/>
  <c r="C15" i="7" s="1"/>
  <c r="F14" i="7" a="1"/>
  <c r="F14" i="7" s="1"/>
  <c r="H13" i="7" a="1"/>
  <c r="H13" i="7" s="1"/>
  <c r="I12" i="7" a="1"/>
  <c r="I12" i="7" s="1"/>
  <c r="C12" i="7" a="1"/>
  <c r="C12" i="7" s="1"/>
  <c r="F11" i="7" a="1"/>
  <c r="F11" i="7" s="1"/>
  <c r="G10" i="7" a="1"/>
  <c r="G10" i="7" s="1"/>
  <c r="EP15" i="7" a="1"/>
  <c r="EP15" i="7" s="1"/>
  <c r="EL15" i="7" a="1"/>
  <c r="EL15" i="7" s="1"/>
  <c r="EH15" i="7" a="1"/>
  <c r="EH15" i="7" s="1"/>
  <c r="DW15" i="7" a="1"/>
  <c r="DW15" i="7" s="1"/>
  <c r="DS15" i="7" a="1"/>
  <c r="DS15" i="7" s="1"/>
  <c r="DO15" i="7" a="1"/>
  <c r="DO15" i="7" s="1"/>
  <c r="DK15" i="7" a="1"/>
  <c r="DK15" i="7" s="1"/>
  <c r="DG15" i="7" a="1"/>
  <c r="DG15" i="7" s="1"/>
  <c r="DC15" i="7" a="1"/>
  <c r="DC15" i="7" s="1"/>
  <c r="CY15" i="7" a="1"/>
  <c r="CY15" i="7" s="1"/>
  <c r="CU15" i="7" a="1"/>
  <c r="CU15" i="7" s="1"/>
  <c r="CQ15" i="7" a="1"/>
  <c r="CQ15" i="7" s="1"/>
  <c r="CM15" i="7" a="1"/>
  <c r="CM15" i="7" s="1"/>
  <c r="CI15" i="7" a="1"/>
  <c r="CI15" i="7" s="1"/>
  <c r="CE15" i="7" a="1"/>
  <c r="CE15" i="7" s="1"/>
  <c r="CA15" i="7" a="1"/>
  <c r="CA15" i="7" s="1"/>
  <c r="BW15" i="7" a="1"/>
  <c r="BW15" i="7" s="1"/>
  <c r="BS15" i="7" a="1"/>
  <c r="BS15" i="7" s="1"/>
  <c r="BO15" i="7" a="1"/>
  <c r="BO15" i="7" s="1"/>
  <c r="BK15" i="7" a="1"/>
  <c r="BK15" i="7" s="1"/>
  <c r="BG15" i="7" a="1"/>
  <c r="BG15" i="7" s="1"/>
  <c r="BC15" i="7" a="1"/>
  <c r="BC15" i="7" s="1"/>
  <c r="AY15" i="7" a="1"/>
  <c r="AY15" i="7" s="1"/>
  <c r="AU15" i="7" a="1"/>
  <c r="AU15" i="7" s="1"/>
  <c r="AQ15" i="7" a="1"/>
  <c r="AQ15" i="7" s="1"/>
  <c r="AM15" i="7" a="1"/>
  <c r="AM15" i="7" s="1"/>
  <c r="AI15" i="7" a="1"/>
  <c r="AI15" i="7" s="1"/>
  <c r="AE15" i="7" a="1"/>
  <c r="AE15" i="7" s="1"/>
  <c r="W15" i="7" a="1"/>
  <c r="W15" i="7" s="1"/>
  <c r="R15" i="7" a="1"/>
  <c r="R15" i="7" s="1"/>
  <c r="N15" i="7" a="1"/>
  <c r="N15" i="7" s="1"/>
  <c r="J15" i="7" a="1"/>
  <c r="J15" i="7" s="1"/>
  <c r="EP14" i="7" a="1"/>
  <c r="EP14" i="7" s="1"/>
  <c r="EL14" i="7" a="1"/>
  <c r="EL14" i="7" s="1"/>
  <c r="EH14" i="7" a="1"/>
  <c r="EH14" i="7" s="1"/>
  <c r="DW14" i="7" a="1"/>
  <c r="DW14" i="7" s="1"/>
  <c r="DS14" i="7" a="1"/>
  <c r="DS14" i="7" s="1"/>
  <c r="DO14" i="7" a="1"/>
  <c r="DO14" i="7" s="1"/>
  <c r="DK14" i="7" a="1"/>
  <c r="DK14" i="7" s="1"/>
  <c r="DG14" i="7" a="1"/>
  <c r="DG14" i="7" s="1"/>
  <c r="DC14" i="7" a="1"/>
  <c r="DC14" i="7" s="1"/>
  <c r="CY14" i="7" a="1"/>
  <c r="CY14" i="7" s="1"/>
  <c r="CU14" i="7" a="1"/>
  <c r="CU14" i="7" s="1"/>
  <c r="CQ14" i="7" a="1"/>
  <c r="CQ14" i="7" s="1"/>
  <c r="CM14" i="7" a="1"/>
  <c r="CM14" i="7" s="1"/>
  <c r="CI14" i="7" a="1"/>
  <c r="CI14" i="7" s="1"/>
  <c r="CE14" i="7" a="1"/>
  <c r="CE14" i="7" s="1"/>
  <c r="CA14" i="7" a="1"/>
  <c r="CA14" i="7" s="1"/>
  <c r="BW14" i="7" a="1"/>
  <c r="BW14" i="7" s="1"/>
  <c r="BS14" i="7" a="1"/>
  <c r="BS14" i="7" s="1"/>
  <c r="BO14" i="7" a="1"/>
  <c r="BO14" i="7" s="1"/>
  <c r="BK14" i="7" a="1"/>
  <c r="BK14" i="7" s="1"/>
  <c r="BG14" i="7" a="1"/>
  <c r="BG14" i="7" s="1"/>
  <c r="BC14" i="7" a="1"/>
  <c r="BC14" i="7" s="1"/>
  <c r="AY14" i="7" a="1"/>
  <c r="AY14" i="7" s="1"/>
  <c r="AU14" i="7" a="1"/>
  <c r="AU14" i="7" s="1"/>
  <c r="AQ14" i="7" a="1"/>
  <c r="AQ14" i="7" s="1"/>
  <c r="AM14" i="7" a="1"/>
  <c r="AM14" i="7" s="1"/>
  <c r="AI14" i="7" a="1"/>
  <c r="AI14" i="7" s="1"/>
  <c r="AE14" i="7" a="1"/>
  <c r="AE14" i="7" s="1"/>
  <c r="Y14" i="7" a="1"/>
  <c r="Y14" i="7" s="1"/>
  <c r="U14" i="7" a="1"/>
  <c r="U14" i="7" s="1"/>
  <c r="Q14" i="7" a="1"/>
  <c r="Q14" i="7" s="1"/>
  <c r="M14" i="7" a="1"/>
  <c r="M14" i="7" s="1"/>
  <c r="EM13" i="7" a="1"/>
  <c r="EM13" i="7" s="1"/>
  <c r="DZ13" i="7" a="1"/>
  <c r="DZ13" i="7" s="1"/>
  <c r="DU13" i="7" a="1"/>
  <c r="DU13" i="7" s="1"/>
  <c r="DP13" i="7" a="1"/>
  <c r="DP13" i="7" s="1"/>
  <c r="DJ13" i="7" a="1"/>
  <c r="DJ13" i="7" s="1"/>
  <c r="DE13" i="7" a="1"/>
  <c r="DE13" i="7" s="1"/>
  <c r="CZ13" i="7" a="1"/>
  <c r="CZ13" i="7" s="1"/>
  <c r="CT13" i="7" a="1"/>
  <c r="CT13" i="7" s="1"/>
  <c r="CO13" i="7" a="1"/>
  <c r="CO13" i="7" s="1"/>
  <c r="CJ13" i="7" a="1"/>
  <c r="CJ13" i="7" s="1"/>
  <c r="CD13" i="7" a="1"/>
  <c r="CD13" i="7" s="1"/>
  <c r="BY13" i="7" a="1"/>
  <c r="BY13" i="7" s="1"/>
  <c r="BS13" i="7" a="1"/>
  <c r="BS13" i="7" s="1"/>
  <c r="BL13" i="7" a="1"/>
  <c r="BL13" i="7" s="1"/>
  <c r="BG13" i="7" a="1"/>
  <c r="BG13" i="7" s="1"/>
  <c r="BB13" i="7" a="1"/>
  <c r="BB13" i="7" s="1"/>
  <c r="AV13" i="7" a="1"/>
  <c r="AV13" i="7" s="1"/>
  <c r="AQ13" i="7" a="1"/>
  <c r="AQ13" i="7" s="1"/>
  <c r="AL13" i="7" a="1"/>
  <c r="AL13" i="7" s="1"/>
  <c r="AF13" i="7" a="1"/>
  <c r="AF13" i="7" s="1"/>
  <c r="Y13" i="7" a="1"/>
  <c r="Y13" i="7" s="1"/>
  <c r="S13" i="7" a="1"/>
  <c r="S13" i="7" s="1"/>
  <c r="M13" i="7" a="1"/>
  <c r="M13" i="7" s="1"/>
  <c r="ER12" i="7" a="1"/>
  <c r="ER12" i="7" s="1"/>
  <c r="EK12" i="7" a="1"/>
  <c r="EK12" i="7" s="1"/>
  <c r="DW12" i="7" a="1"/>
  <c r="DW12" i="7" s="1"/>
  <c r="DR12" i="7" a="1"/>
  <c r="DR12" i="7" s="1"/>
  <c r="DM12" i="7" a="1"/>
  <c r="DM12" i="7" s="1"/>
  <c r="DG12" i="7" a="1"/>
  <c r="DG12" i="7" s="1"/>
  <c r="DB12" i="7" a="1"/>
  <c r="DB12" i="7" s="1"/>
  <c r="CW12" i="7" a="1"/>
  <c r="CW12" i="7" s="1"/>
  <c r="CQ12" i="7" a="1"/>
  <c r="CQ12" i="7" s="1"/>
  <c r="CL12" i="7" a="1"/>
  <c r="CL12" i="7" s="1"/>
  <c r="CG12" i="7" a="1"/>
  <c r="CG12" i="7" s="1"/>
  <c r="CA12" i="7" a="1"/>
  <c r="CA12" i="7" s="1"/>
  <c r="BU12" i="7" a="1"/>
  <c r="BU12" i="7" s="1"/>
  <c r="BO12" i="7" a="1"/>
  <c r="BO12" i="7" s="1"/>
  <c r="BI12" i="7" a="1"/>
  <c r="BI12" i="7" s="1"/>
  <c r="BD12" i="7" a="1"/>
  <c r="BD12" i="7" s="1"/>
  <c r="AY12" i="7" a="1"/>
  <c r="AY12" i="7" s="1"/>
  <c r="AS12" i="7" a="1"/>
  <c r="AS12" i="7" s="1"/>
  <c r="AN12" i="7" a="1"/>
  <c r="AN12" i="7" s="1"/>
  <c r="AI12" i="7" a="1"/>
  <c r="AI12" i="7" s="1"/>
  <c r="AB12" i="7" a="1"/>
  <c r="AB12" i="7" s="1"/>
  <c r="V12" i="7" a="1"/>
  <c r="V12" i="7" s="1"/>
  <c r="Q12" i="7" a="1"/>
  <c r="Q12" i="7" s="1"/>
  <c r="K12" i="7" a="1"/>
  <c r="K12" i="7" s="1"/>
  <c r="EM11" i="7" a="1"/>
  <c r="EM11" i="7" s="1"/>
  <c r="DY11" i="7" a="1"/>
  <c r="DY11" i="7" s="1"/>
  <c r="DS11" i="7" a="1"/>
  <c r="DS11" i="7" s="1"/>
  <c r="DN11" i="7" a="1"/>
  <c r="DN11" i="7" s="1"/>
  <c r="DI11" i="7" a="1"/>
  <c r="DI11" i="7" s="1"/>
  <c r="DC11" i="7" a="1"/>
  <c r="DC11" i="7" s="1"/>
  <c r="CX11" i="7" a="1"/>
  <c r="CX11" i="7" s="1"/>
  <c r="CS11" i="7" a="1"/>
  <c r="CS11" i="7" s="1"/>
  <c r="CM11" i="7" a="1"/>
  <c r="CM11" i="7" s="1"/>
  <c r="CH11" i="7" a="1"/>
  <c r="CH11" i="7" s="1"/>
  <c r="CC11" i="7" a="1"/>
  <c r="CC11" i="7" s="1"/>
  <c r="BV11" i="7" a="1"/>
  <c r="BV11" i="7" s="1"/>
  <c r="BN11" i="7" a="1"/>
  <c r="BN11" i="7" s="1"/>
  <c r="BI11" i="7" a="1"/>
  <c r="BI11" i="7" s="1"/>
  <c r="BC11" i="7" a="1"/>
  <c r="BC11" i="7" s="1"/>
  <c r="AX11" i="7" a="1"/>
  <c r="AX11" i="7" s="1"/>
  <c r="AR11" i="7" a="1"/>
  <c r="AR11" i="7" s="1"/>
  <c r="AL11" i="7" a="1"/>
  <c r="AL11" i="7" s="1"/>
  <c r="AG11" i="7" a="1"/>
  <c r="AG11" i="7" s="1"/>
  <c r="U11" i="7" a="1"/>
  <c r="U11" i="7" s="1"/>
  <c r="O11" i="7" a="1"/>
  <c r="O11" i="7" s="1"/>
  <c r="J11" i="7" a="1"/>
  <c r="J11" i="7" s="1"/>
  <c r="EL10" i="7" a="1"/>
  <c r="EL10" i="7" s="1"/>
  <c r="DW10" i="7" a="1"/>
  <c r="DW10" i="7" s="1"/>
  <c r="DR10" i="7" a="1"/>
  <c r="DR10" i="7" s="1"/>
  <c r="DM10" i="7" a="1"/>
  <c r="DM10" i="7" s="1"/>
  <c r="DG10" i="7" a="1"/>
  <c r="DG10" i="7" s="1"/>
  <c r="DB10" i="7" a="1"/>
  <c r="DB10" i="7" s="1"/>
  <c r="CW10" i="7" a="1"/>
  <c r="CW10" i="7" s="1"/>
  <c r="CQ10" i="7" a="1"/>
  <c r="CQ10" i="7" s="1"/>
  <c r="CL10" i="7" a="1"/>
  <c r="CL10" i="7" s="1"/>
  <c r="CG10" i="7" a="1"/>
  <c r="CG10" i="7" s="1"/>
  <c r="BZ10" i="7" a="1"/>
  <c r="BZ10" i="7" s="1"/>
  <c r="BM10" i="7" a="1"/>
  <c r="BM10" i="7" s="1"/>
  <c r="BB10" i="7" a="1"/>
  <c r="BB10" i="7" s="1"/>
  <c r="AQ10" i="7" a="1"/>
  <c r="AQ10" i="7" s="1"/>
  <c r="AF10" i="7" a="1"/>
  <c r="AF10" i="7" s="1"/>
  <c r="N10" i="7" a="1"/>
  <c r="N10" i="7" s="1"/>
  <c r="DY9" i="7" a="1"/>
  <c r="DY9" i="7" s="1"/>
  <c r="DB9" i="7" a="1"/>
  <c r="DB9" i="7" s="1"/>
  <c r="CN9" i="7" a="1"/>
  <c r="CN9" i="7" s="1"/>
  <c r="CA9" i="7" a="1"/>
  <c r="CA9" i="7" s="1"/>
  <c r="BG9" i="7" a="1"/>
  <c r="BG9" i="7" s="1"/>
  <c r="AU9" i="7" a="1"/>
  <c r="AU9" i="7" s="1"/>
  <c r="AI9" i="7" a="1"/>
  <c r="AI9" i="7" s="1"/>
  <c r="Q9" i="7" a="1"/>
  <c r="Q9" i="7" s="1"/>
  <c r="EH8" i="7" a="1"/>
  <c r="EH8" i="7" s="1"/>
  <c r="DJ8" i="7" a="1"/>
  <c r="DJ8" i="7" s="1"/>
  <c r="CQ8" i="7" a="1"/>
  <c r="CQ8" i="7" s="1"/>
  <c r="CF8" i="7" a="1"/>
  <c r="CF8" i="7" s="1"/>
  <c r="BJ8" i="7" a="1"/>
  <c r="BJ8" i="7" s="1"/>
  <c r="AY8" i="7" a="1"/>
  <c r="AY8" i="7" s="1"/>
  <c r="AK8" i="7" a="1"/>
  <c r="AK8" i="7" s="1"/>
  <c r="S8" i="7" a="1"/>
  <c r="S8" i="7" s="1"/>
  <c r="EH7" i="7" a="1"/>
  <c r="EH7" i="7" s="1"/>
  <c r="CQ7" i="7" a="1"/>
  <c r="CQ7" i="7" s="1"/>
  <c r="BL7" i="7" a="1"/>
  <c r="BL7" i="7" s="1"/>
  <c r="AW7" i="7" a="1"/>
  <c r="AW7" i="7" s="1"/>
  <c r="AG7" i="7" a="1"/>
  <c r="AG7" i="7" s="1"/>
  <c r="CT6" i="7" a="1"/>
  <c r="CT6" i="7" s="1"/>
  <c r="BZ6" i="7" a="1"/>
  <c r="BZ6" i="7" s="1"/>
  <c r="BB6" i="7" a="1"/>
  <c r="BB6" i="7" s="1"/>
  <c r="AJ6" i="7" a="1"/>
  <c r="AJ6" i="7" s="1"/>
  <c r="J6" i="7" a="1"/>
  <c r="J6" i="7" s="1"/>
  <c r="O6" i="7" a="1"/>
  <c r="O6" i="7" s="1"/>
  <c r="AB6" i="7" a="1"/>
  <c r="AB6" i="7" s="1"/>
  <c r="AH6" i="7" a="1"/>
  <c r="AH6" i="7" s="1"/>
  <c r="AM6" i="7" a="1"/>
  <c r="AM6" i="7" s="1"/>
  <c r="AS6" i="7" a="1"/>
  <c r="AS6" i="7" s="1"/>
  <c r="BA6" i="7" a="1"/>
  <c r="BA6" i="7" s="1"/>
  <c r="BG6" i="7" a="1"/>
  <c r="BG6" i="7" s="1"/>
  <c r="BK6" i="7" a="1"/>
  <c r="BK6" i="7" s="1"/>
  <c r="CA6" i="7" a="1"/>
  <c r="CA6" i="7" s="1"/>
  <c r="CN6" i="7" a="1"/>
  <c r="CN6" i="7" s="1"/>
  <c r="CR6" i="7" a="1"/>
  <c r="CR6" i="7" s="1"/>
  <c r="CV6" i="7" a="1"/>
  <c r="CV6" i="7" s="1"/>
  <c r="DX6" i="7" a="1"/>
  <c r="DX6" i="7" s="1"/>
  <c r="O7" i="7" a="1"/>
  <c r="O7" i="7" s="1"/>
  <c r="AB7" i="7" a="1"/>
  <c r="AB7" i="7" s="1"/>
  <c r="AH7" i="7" a="1"/>
  <c r="AH7" i="7" s="1"/>
  <c r="AM7" i="7" a="1"/>
  <c r="AM7" i="7" s="1"/>
  <c r="AS7" i="7" a="1"/>
  <c r="AS7" i="7" s="1"/>
  <c r="BA7" i="7" a="1"/>
  <c r="BA7" i="7" s="1"/>
  <c r="BG7" i="7" a="1"/>
  <c r="BG7" i="7" s="1"/>
  <c r="BK7" i="7" a="1"/>
  <c r="BK7" i="7" s="1"/>
  <c r="CA7" i="7" a="1"/>
  <c r="CA7" i="7" s="1"/>
  <c r="CN7" i="7" a="1"/>
  <c r="CN7" i="7" s="1"/>
  <c r="CR7" i="7" a="1"/>
  <c r="CR7" i="7" s="1"/>
  <c r="CV7" i="7" a="1"/>
  <c r="CV7" i="7" s="1"/>
  <c r="DX7" i="7" a="1"/>
  <c r="DX7" i="7" s="1"/>
  <c r="N8" i="7" a="1"/>
  <c r="N8" i="7" s="1"/>
  <c r="R8" i="7" a="1"/>
  <c r="R8" i="7" s="1"/>
  <c r="AB8" i="7" a="1"/>
  <c r="AB8" i="7" s="1"/>
  <c r="AH8" i="7" a="1"/>
  <c r="AH8" i="7" s="1"/>
  <c r="AL8" i="7" a="1"/>
  <c r="AL8" i="7" s="1"/>
  <c r="AP8" i="7" a="1"/>
  <c r="AP8" i="7" s="1"/>
  <c r="AW8" i="7" a="1"/>
  <c r="AW8" i="7" s="1"/>
  <c r="BA8" i="7" a="1"/>
  <c r="BA8" i="7" s="1"/>
  <c r="BE8" i="7" a="1"/>
  <c r="BE8" i="7" s="1"/>
  <c r="BI8" i="7" a="1"/>
  <c r="BI8" i="7" s="1"/>
  <c r="BM8" i="7" a="1"/>
  <c r="BM8" i="7" s="1"/>
  <c r="BZ8" i="7" a="1"/>
  <c r="BZ8" i="7" s="1"/>
  <c r="CG8" i="7" a="1"/>
  <c r="CG8" i="7" s="1"/>
  <c r="CK8" i="7" a="1"/>
  <c r="CK8" i="7" s="1"/>
  <c r="CO8" i="7" a="1"/>
  <c r="CO8" i="7" s="1"/>
  <c r="CS8" i="7" a="1"/>
  <c r="CS8" i="7" s="1"/>
  <c r="CW8" i="7" a="1"/>
  <c r="CW8" i="7" s="1"/>
  <c r="DH8" i="7" a="1"/>
  <c r="DH8" i="7" s="1"/>
  <c r="DR8" i="7" a="1"/>
  <c r="DR8" i="7" s="1"/>
  <c r="DX8" i="7" a="1"/>
  <c r="DX8" i="7" s="1"/>
  <c r="EJ8" i="7" a="1"/>
  <c r="EJ8" i="7" s="1"/>
  <c r="O9" i="7" a="1"/>
  <c r="O9" i="7" s="1"/>
  <c r="S9" i="7" a="1"/>
  <c r="S9" i="7" s="1"/>
  <c r="AC9" i="7" a="1"/>
  <c r="AC9" i="7" s="1"/>
  <c r="AH9" i="7" a="1"/>
  <c r="AH9" i="7" s="1"/>
  <c r="AL9" i="7" a="1"/>
  <c r="AL9" i="7" s="1"/>
  <c r="AP9" i="7" a="1"/>
  <c r="AP9" i="7" s="1"/>
  <c r="AW9" i="7" a="1"/>
  <c r="AW9" i="7" s="1"/>
  <c r="BA9" i="7" a="1"/>
  <c r="BA9" i="7" s="1"/>
  <c r="BE9" i="7" a="1"/>
  <c r="BE9" i="7" s="1"/>
  <c r="BI9" i="7" a="1"/>
  <c r="BI9" i="7" s="1"/>
  <c r="BM9" i="7" a="1"/>
  <c r="BM9" i="7" s="1"/>
  <c r="BZ9" i="7" a="1"/>
  <c r="BZ9" i="7" s="1"/>
  <c r="CG9" i="7" a="1"/>
  <c r="CG9" i="7" s="1"/>
  <c r="CK9" i="7" a="1"/>
  <c r="CK9" i="7" s="1"/>
  <c r="CO9" i="7" a="1"/>
  <c r="CO9" i="7" s="1"/>
  <c r="CS9" i="7" a="1"/>
  <c r="CS9" i="7" s="1"/>
  <c r="CW9" i="7" a="1"/>
  <c r="CW9" i="7" s="1"/>
  <c r="DH9" i="7" a="1"/>
  <c r="DH9" i="7" s="1"/>
  <c r="DR9" i="7" a="1"/>
  <c r="DR9" i="7" s="1"/>
  <c r="DX9" i="7" a="1"/>
  <c r="DX9" i="7" s="1"/>
  <c r="EJ9" i="7" a="1"/>
  <c r="EJ9" i="7" s="1"/>
  <c r="K10" i="7" a="1"/>
  <c r="K10" i="7" s="1"/>
  <c r="O10" i="7" a="1"/>
  <c r="O10" i="7" s="1"/>
  <c r="S10" i="7" a="1"/>
  <c r="S10" i="7" s="1"/>
  <c r="AB10" i="7" a="1"/>
  <c r="AB10" i="7" s="1"/>
  <c r="AH10" i="7" a="1"/>
  <c r="AH10" i="7" s="1"/>
  <c r="AL10" i="7" a="1"/>
  <c r="AL10" i="7" s="1"/>
  <c r="AP10" i="7" a="1"/>
  <c r="AP10" i="7" s="1"/>
  <c r="AT10" i="7" a="1"/>
  <c r="AT10" i="7" s="1"/>
  <c r="AY10" i="7" a="1"/>
  <c r="AY10" i="7" s="1"/>
  <c r="BC10" i="7" a="1"/>
  <c r="BC10" i="7" s="1"/>
  <c r="BG10" i="7" a="1"/>
  <c r="BG10" i="7" s="1"/>
  <c r="BK10" i="7" a="1"/>
  <c r="BK10" i="7" s="1"/>
  <c r="BO10" i="7" a="1"/>
  <c r="BO10" i="7" s="1"/>
  <c r="K6" i="7" a="1"/>
  <c r="K6" i="7" s="1"/>
  <c r="AG6" i="7" a="1"/>
  <c r="AG6" i="7" s="1"/>
  <c r="AN6" i="7" a="1"/>
  <c r="AN6" i="7" s="1"/>
  <c r="AW6" i="7" a="1"/>
  <c r="AW6" i="7" s="1"/>
  <c r="BF6" i="7" a="1"/>
  <c r="BF6" i="7" s="1"/>
  <c r="BL6" i="7" a="1"/>
  <c r="BL6" i="7" s="1"/>
  <c r="CL6" i="7" a="1"/>
  <c r="CL6" i="7" s="1"/>
  <c r="CQ6" i="7" a="1"/>
  <c r="CQ6" i="7" s="1"/>
  <c r="CW6" i="7" a="1"/>
  <c r="CW6" i="7" s="1"/>
  <c r="EH6" i="7" a="1"/>
  <c r="EH6" i="7" s="1"/>
  <c r="M7" i="7" a="1"/>
  <c r="M7" i="7" s="1"/>
  <c r="AE7" i="7" a="1"/>
  <c r="AE7" i="7" s="1"/>
  <c r="AJ7" i="7" a="1"/>
  <c r="AJ7" i="7" s="1"/>
  <c r="AP7" i="7" a="1"/>
  <c r="AP7" i="7" s="1"/>
  <c r="BB7" i="7" a="1"/>
  <c r="BB7" i="7" s="1"/>
  <c r="BI7" i="7" a="1"/>
  <c r="BI7" i="7" s="1"/>
  <c r="BZ7" i="7" a="1"/>
  <c r="BZ7" i="7" s="1"/>
  <c r="CO7" i="7" a="1"/>
  <c r="CO7" i="7" s="1"/>
  <c r="CT7" i="7" a="1"/>
  <c r="CT7" i="7" s="1"/>
  <c r="DW7" i="7" a="1"/>
  <c r="DW7" i="7" s="1"/>
  <c r="P8" i="7" a="1"/>
  <c r="P8" i="7" s="1"/>
  <c r="P9" i="7" s="1" a="1"/>
  <c r="P9" i="7" s="1"/>
  <c r="X8" i="7" a="1"/>
  <c r="X8" i="7" s="1"/>
  <c r="AI8" i="7" a="1"/>
  <c r="AI8" i="7" s="1"/>
  <c r="AN8" i="7" a="1"/>
  <c r="AN8" i="7" s="1"/>
  <c r="AU8" i="7" a="1"/>
  <c r="AU8" i="7" s="1"/>
  <c r="BB8" i="7" a="1"/>
  <c r="BB8" i="7" s="1"/>
  <c r="BG8" i="7" a="1"/>
  <c r="BG8" i="7" s="1"/>
  <c r="BL8" i="7" a="1"/>
  <c r="BL8" i="7" s="1"/>
  <c r="CA8" i="7" a="1"/>
  <c r="CA8" i="7" s="1"/>
  <c r="CI8" i="7" a="1"/>
  <c r="CI8" i="7" s="1"/>
  <c r="CN8" i="7" a="1"/>
  <c r="CN8" i="7" s="1"/>
  <c r="CT8" i="7" a="1"/>
  <c r="CT8" i="7" s="1"/>
  <c r="DB8" i="7" a="1"/>
  <c r="DB8" i="7" s="1"/>
  <c r="DP8" i="7" a="1"/>
  <c r="DP8" i="7" s="1"/>
  <c r="DY8" i="7" a="1"/>
  <c r="DY8" i="7" s="1"/>
  <c r="EP8" i="7" a="1"/>
  <c r="EP8" i="7" s="1"/>
  <c r="N9" i="7" a="1"/>
  <c r="N9" i="7" s="1"/>
  <c r="T9" i="7" a="1"/>
  <c r="T9" i="7" s="1"/>
  <c r="AF9" i="7" a="1"/>
  <c r="AF9" i="7" s="1"/>
  <c r="AK9" i="7" a="1"/>
  <c r="AK9" i="7" s="1"/>
  <c r="AS9" i="7" a="1"/>
  <c r="AS9" i="7" s="1"/>
  <c r="AY9" i="7" a="1"/>
  <c r="AY9" i="7" s="1"/>
  <c r="BD9" i="7" a="1"/>
  <c r="BD9" i="7" s="1"/>
  <c r="BJ9" i="7" a="1"/>
  <c r="BJ9" i="7" s="1"/>
  <c r="BV9" i="7" a="1"/>
  <c r="BV9" i="7" s="1"/>
  <c r="CF9" i="7" a="1"/>
  <c r="CF9" i="7" s="1"/>
  <c r="CL9" i="7" a="1"/>
  <c r="CL9" i="7" s="1"/>
  <c r="CQ9" i="7" a="1"/>
  <c r="CQ9" i="7" s="1"/>
  <c r="CV9" i="7" a="1"/>
  <c r="CV9" i="7" s="1"/>
  <c r="DJ9" i="7" a="1"/>
  <c r="DJ9" i="7" s="1"/>
  <c r="DV9" i="7" a="1"/>
  <c r="DV9" i="7" s="1"/>
  <c r="EH9" i="7" a="1"/>
  <c r="EH9" i="7" s="1"/>
  <c r="L10" i="7" a="1"/>
  <c r="L10" i="7" s="1"/>
  <c r="Q10" i="7" a="1"/>
  <c r="Q10" i="7" s="1"/>
  <c r="X10" i="7" a="1"/>
  <c r="X10" i="7" s="1"/>
  <c r="AI10" i="7" a="1"/>
  <c r="AI10" i="7" s="1"/>
  <c r="AN10" i="7" a="1"/>
  <c r="AN10" i="7" s="1"/>
  <c r="AS10" i="7" a="1"/>
  <c r="AS10" i="7" s="1"/>
  <c r="AZ10" i="7" a="1"/>
  <c r="AZ10" i="7" s="1"/>
  <c r="BE10" i="7" a="1"/>
  <c r="BE10" i="7" s="1"/>
  <c r="BJ10" i="7" a="1"/>
  <c r="BJ10" i="7" s="1"/>
  <c r="BR10" i="7" a="1"/>
  <c r="BR10" i="7" s="1"/>
  <c r="BW10" i="7" a="1"/>
  <c r="BW10" i="7" s="1"/>
  <c r="CB10" i="7" a="1"/>
  <c r="CB10" i="7" s="1"/>
  <c r="CF10" i="7" a="1"/>
  <c r="CF10" i="7" s="1"/>
  <c r="CJ10" i="7" a="1"/>
  <c r="CJ10" i="7" s="1"/>
  <c r="CN10" i="7" a="1"/>
  <c r="CN10" i="7" s="1"/>
  <c r="CR10" i="7" a="1"/>
  <c r="CR10" i="7" s="1"/>
  <c r="CV10" i="7" a="1"/>
  <c r="CV10" i="7" s="1"/>
  <c r="CZ10" i="7" a="1"/>
  <c r="CZ10" i="7" s="1"/>
  <c r="DD10" i="7" a="1"/>
  <c r="DD10" i="7" s="1"/>
  <c r="DH10" i="7" a="1"/>
  <c r="DH10" i="7" s="1"/>
  <c r="DL10" i="7" a="1"/>
  <c r="DL10" i="7" s="1"/>
  <c r="DP10" i="7" a="1"/>
  <c r="DP10" i="7" s="1"/>
  <c r="DT10" i="7" a="1"/>
  <c r="DT10" i="7" s="1"/>
  <c r="DX10" i="7" a="1"/>
  <c r="DX10" i="7" s="1"/>
  <c r="EJ10" i="7" a="1"/>
  <c r="EJ10" i="7" s="1"/>
  <c r="ER10" i="7" a="1"/>
  <c r="ER10" i="7" s="1"/>
  <c r="L11" i="7" a="1"/>
  <c r="L11" i="7" s="1"/>
  <c r="P11" i="7" a="1"/>
  <c r="P11" i="7" s="1"/>
  <c r="T11" i="7" a="1"/>
  <c r="T11" i="7" s="1"/>
  <c r="AE11" i="7" a="1"/>
  <c r="AE11" i="7" s="1"/>
  <c r="AI11" i="7" a="1"/>
  <c r="AI11" i="7" s="1"/>
  <c r="AM11" i="7" a="1"/>
  <c r="AM11" i="7" s="1"/>
  <c r="AQ11" i="7" a="1"/>
  <c r="AQ11" i="7" s="1"/>
  <c r="AU11" i="7" a="1"/>
  <c r="AU11" i="7" s="1"/>
  <c r="AZ11" i="7" a="1"/>
  <c r="AZ11" i="7" s="1"/>
  <c r="BD11" i="7" a="1"/>
  <c r="BD11" i="7" s="1"/>
  <c r="BH11" i="7" a="1"/>
  <c r="BH11" i="7" s="1"/>
  <c r="BL11" i="7" a="1"/>
  <c r="BL11" i="7" s="1"/>
  <c r="BR11" i="7" a="1"/>
  <c r="BR11" i="7" s="1"/>
  <c r="BW11" i="7" a="1"/>
  <c r="BW11" i="7" s="1"/>
  <c r="CB11" i="7" a="1"/>
  <c r="CB11" i="7" s="1"/>
  <c r="CF11" i="7" a="1"/>
  <c r="CF11" i="7" s="1"/>
  <c r="CJ11" i="7" a="1"/>
  <c r="CJ11" i="7" s="1"/>
  <c r="CN11" i="7" a="1"/>
  <c r="CN11" i="7" s="1"/>
  <c r="CR11" i="7" a="1"/>
  <c r="CR11" i="7" s="1"/>
  <c r="CV11" i="7" a="1"/>
  <c r="CV11" i="7" s="1"/>
  <c r="CZ11" i="7" a="1"/>
  <c r="CZ11" i="7" s="1"/>
  <c r="DD11" i="7" a="1"/>
  <c r="DD11" i="7" s="1"/>
  <c r="DH11" i="7" a="1"/>
  <c r="DH11" i="7" s="1"/>
  <c r="DL11" i="7" a="1"/>
  <c r="DL11" i="7" s="1"/>
  <c r="DP11" i="7" a="1"/>
  <c r="DP11" i="7" s="1"/>
  <c r="DT11" i="7" a="1"/>
  <c r="DT11" i="7" s="1"/>
  <c r="DX11" i="7" a="1"/>
  <c r="DX11" i="7" s="1"/>
  <c r="EJ11" i="7" a="1"/>
  <c r="EJ11" i="7" s="1"/>
  <c r="ER11" i="7" a="1"/>
  <c r="ER11" i="7" s="1"/>
  <c r="L12" i="7" a="1"/>
  <c r="L12" i="7" s="1"/>
  <c r="P12" i="7" a="1"/>
  <c r="P12" i="7" s="1"/>
  <c r="T12" i="7" a="1"/>
  <c r="T12" i="7" s="1"/>
  <c r="X12" i="7" a="1"/>
  <c r="X12" i="7" s="1"/>
  <c r="AC12" i="7" a="1"/>
  <c r="AC12" i="7" s="1"/>
  <c r="AH12" i="7" a="1"/>
  <c r="AH12" i="7" s="1"/>
  <c r="AL12" i="7" a="1"/>
  <c r="AL12" i="7" s="1"/>
  <c r="AP12" i="7" a="1"/>
  <c r="AP12" i="7" s="1"/>
  <c r="AT12" i="7" a="1"/>
  <c r="AT12" i="7" s="1"/>
  <c r="AX12" i="7" a="1"/>
  <c r="AX12" i="7" s="1"/>
  <c r="BB12" i="7" a="1"/>
  <c r="BB12" i="7" s="1"/>
  <c r="BF12" i="7" a="1"/>
  <c r="BF12" i="7" s="1"/>
  <c r="BJ12" i="7" a="1"/>
  <c r="BJ12" i="7" s="1"/>
  <c r="BN12" i="7" a="1"/>
  <c r="BN12" i="7" s="1"/>
  <c r="BS12" i="7" a="1"/>
  <c r="BS12" i="7" s="1"/>
  <c r="BW12" i="7" a="1"/>
  <c r="BW12" i="7" s="1"/>
  <c r="CB12" i="7" a="1"/>
  <c r="CB12" i="7" s="1"/>
  <c r="CF12" i="7" a="1"/>
  <c r="CF12" i="7" s="1"/>
  <c r="CJ12" i="7" a="1"/>
  <c r="CJ12" i="7" s="1"/>
  <c r="CN12" i="7" a="1"/>
  <c r="CN12" i="7" s="1"/>
  <c r="CR12" i="7" a="1"/>
  <c r="CR12" i="7" s="1"/>
  <c r="CV12" i="7" a="1"/>
  <c r="CV12" i="7" s="1"/>
  <c r="CZ12" i="7" a="1"/>
  <c r="CZ12" i="7" s="1"/>
  <c r="DD12" i="7" a="1"/>
  <c r="DD12" i="7" s="1"/>
  <c r="DH12" i="7" a="1"/>
  <c r="DH12" i="7" s="1"/>
  <c r="DL12" i="7" a="1"/>
  <c r="DL12" i="7" s="1"/>
  <c r="DP12" i="7" a="1"/>
  <c r="DP12" i="7" s="1"/>
  <c r="DT12" i="7" a="1"/>
  <c r="DT12" i="7" s="1"/>
  <c r="DX12" i="7" a="1"/>
  <c r="DX12" i="7" s="1"/>
  <c r="EJ12" i="7" a="1"/>
  <c r="EJ12" i="7" s="1"/>
  <c r="EN12" i="7" a="1"/>
  <c r="EN12" i="7" s="1"/>
  <c r="J13" i="7" a="1"/>
  <c r="J13" i="7" s="1"/>
  <c r="N13" i="7" a="1"/>
  <c r="N13" i="7" s="1"/>
  <c r="R13" i="7" a="1"/>
  <c r="R13" i="7" s="1"/>
  <c r="W13" i="7" a="1"/>
  <c r="W13" i="7" s="1"/>
  <c r="AB13" i="7" a="1"/>
  <c r="AB13" i="7" s="1"/>
  <c r="AG13" i="7" a="1"/>
  <c r="AG13" i="7" s="1"/>
  <c r="AK13" i="7" a="1"/>
  <c r="AK13" i="7" s="1"/>
  <c r="AO13" i="7" a="1"/>
  <c r="AO13" i="7" s="1"/>
  <c r="AS13" i="7" a="1"/>
  <c r="AS13" i="7" s="1"/>
  <c r="AW13" i="7" a="1"/>
  <c r="AW13" i="7" s="1"/>
  <c r="BA13" i="7" a="1"/>
  <c r="BA13" i="7" s="1"/>
  <c r="BE13" i="7" a="1"/>
  <c r="BE13" i="7" s="1"/>
  <c r="BI13" i="7" a="1"/>
  <c r="BI13" i="7" s="1"/>
  <c r="BM13" i="7" a="1"/>
  <c r="BM13" i="7" s="1"/>
  <c r="BR13" i="7" a="1"/>
  <c r="BR13" i="7" s="1"/>
  <c r="BV13" i="7" a="1"/>
  <c r="BV13" i="7" s="1"/>
  <c r="CA13" i="7" a="1"/>
  <c r="CA13" i="7" s="1"/>
  <c r="CE13" i="7" a="1"/>
  <c r="CE13" i="7" s="1"/>
  <c r="CI13" i="7" a="1"/>
  <c r="CI13" i="7" s="1"/>
  <c r="CM13" i="7" a="1"/>
  <c r="CM13" i="7" s="1"/>
  <c r="CQ13" i="7" a="1"/>
  <c r="CQ13" i="7" s="1"/>
  <c r="CU13" i="7" a="1"/>
  <c r="CU13" i="7" s="1"/>
  <c r="CY13" i="7" a="1"/>
  <c r="CY13" i="7" s="1"/>
  <c r="DC13" i="7" a="1"/>
  <c r="DC13" i="7" s="1"/>
  <c r="DG13" i="7" a="1"/>
  <c r="DG13" i="7" s="1"/>
  <c r="DK13" i="7" a="1"/>
  <c r="DK13" i="7" s="1"/>
  <c r="DO13" i="7" a="1"/>
  <c r="DO13" i="7" s="1"/>
  <c r="DS13" i="7" a="1"/>
  <c r="DS13" i="7" s="1"/>
  <c r="DW13" i="7" a="1"/>
  <c r="DW13" i="7" s="1"/>
  <c r="EH13" i="7" a="1"/>
  <c r="EH13" i="7" s="1"/>
  <c r="S6" i="7" a="1"/>
  <c r="S6" i="7" s="1"/>
  <c r="AI6" i="7" a="1"/>
  <c r="AI6" i="7" s="1"/>
  <c r="AO6" i="7" a="1"/>
  <c r="AO6" i="7" s="1"/>
  <c r="AZ6" i="7" a="1"/>
  <c r="AZ6" i="7" s="1"/>
  <c r="BH6" i="7" a="1"/>
  <c r="BH6" i="7" s="1"/>
  <c r="BM6" i="7" a="1"/>
  <c r="BM6" i="7" s="1"/>
  <c r="CM6" i="7" a="1"/>
  <c r="CM6" i="7" s="1"/>
  <c r="CS6" i="7" a="1"/>
  <c r="CS6" i="7" s="1"/>
  <c r="DF6" i="7" a="1"/>
  <c r="DF6" i="7" s="1"/>
  <c r="EJ6" i="7" a="1"/>
  <c r="EJ6" i="7" s="1"/>
  <c r="P7" i="7" a="1"/>
  <c r="P7" i="7" s="1"/>
  <c r="AF7" i="7" a="1"/>
  <c r="AF7" i="7" s="1"/>
  <c r="AL7" i="7" a="1"/>
  <c r="AL7" i="7" s="1"/>
  <c r="AT7" i="7" a="1"/>
  <c r="AT7" i="7" s="1"/>
  <c r="BC7" i="7" a="1"/>
  <c r="BC7" i="7" s="1"/>
  <c r="BJ7" i="7" a="1"/>
  <c r="BJ7" i="7" s="1"/>
  <c r="CG7" i="7" a="1"/>
  <c r="CG7" i="7" s="1"/>
  <c r="CP7" i="7" a="1"/>
  <c r="CP7" i="7" s="1"/>
  <c r="CU7" i="7" a="1"/>
  <c r="CU7" i="7" s="1"/>
  <c r="DY7" i="7" a="1"/>
  <c r="DY7" i="7" s="1"/>
  <c r="Q8" i="7" a="1"/>
  <c r="Q8" i="7" s="1"/>
  <c r="AE8" i="7" a="1"/>
  <c r="AE8" i="7" s="1"/>
  <c r="AJ8" i="7" a="1"/>
  <c r="AJ8" i="7" s="1"/>
  <c r="AO8" i="7" a="1"/>
  <c r="AO8" i="7" s="1"/>
  <c r="AX8" i="7" a="1"/>
  <c r="AX8" i="7" s="1"/>
  <c r="BC8" i="7" a="1"/>
  <c r="BC8" i="7" s="1"/>
  <c r="BH8" i="7" a="1"/>
  <c r="BH8" i="7" s="1"/>
  <c r="BR8" i="7" a="1"/>
  <c r="BR8" i="7" s="1"/>
  <c r="CC8" i="7" a="1"/>
  <c r="CC8" i="7" s="1"/>
  <c r="CJ8" i="7" a="1"/>
  <c r="CJ8" i="7" s="1"/>
  <c r="CP8" i="7" a="1"/>
  <c r="CP8" i="7" s="1"/>
  <c r="CU8" i="7" a="1"/>
  <c r="CU8" i="7" s="1"/>
  <c r="DF8" i="7" a="1"/>
  <c r="DF8" i="7" s="1"/>
  <c r="DU8" i="7" a="1"/>
  <c r="DU8" i="7" s="1"/>
  <c r="DZ8" i="7" a="1"/>
  <c r="DZ8" i="7" s="1"/>
  <c r="X9" i="7" a="1"/>
  <c r="X9" i="7" s="1"/>
  <c r="AG9" i="7" a="1"/>
  <c r="AG9" i="7" s="1"/>
  <c r="AM9" i="7" a="1"/>
  <c r="AM9" i="7" s="1"/>
  <c r="AT9" i="7" a="1"/>
  <c r="AT9" i="7" s="1"/>
  <c r="AZ9" i="7" a="1"/>
  <c r="AZ9" i="7" s="1"/>
  <c r="BF9" i="7" a="1"/>
  <c r="BF9" i="7" s="1"/>
  <c r="BK9" i="7" a="1"/>
  <c r="BK9" i="7" s="1"/>
  <c r="BW9" i="7" a="1"/>
  <c r="BW9" i="7" s="1"/>
  <c r="CH9" i="7" a="1"/>
  <c r="CH9" i="7" s="1"/>
  <c r="CM9" i="7" a="1"/>
  <c r="CM9" i="7" s="1"/>
  <c r="CR9" i="7" a="1"/>
  <c r="CR9" i="7" s="1"/>
  <c r="DA9" i="7" a="1"/>
  <c r="DA9" i="7" s="1"/>
  <c r="DL9" i="7" a="1"/>
  <c r="DL9" i="7" s="1"/>
  <c r="DW9" i="7" a="1"/>
  <c r="DW9" i="7" s="1"/>
  <c r="EM9" i="7" a="1"/>
  <c r="EM9" i="7" s="1"/>
  <c r="M10" i="7" a="1"/>
  <c r="M10" i="7" s="1"/>
  <c r="R10" i="7" a="1"/>
  <c r="R10" i="7" s="1"/>
  <c r="AE10" i="7" a="1"/>
  <c r="AE10" i="7" s="1"/>
  <c r="AJ10" i="7" a="1"/>
  <c r="AJ10" i="7" s="1"/>
  <c r="AO10" i="7" a="1"/>
  <c r="AO10" i="7" s="1"/>
  <c r="AU10" i="7" a="1"/>
  <c r="AU10" i="7" s="1"/>
  <c r="BA10" i="7" a="1"/>
  <c r="BA10" i="7" s="1"/>
  <c r="BF10" i="7" a="1"/>
  <c r="BF10" i="7" s="1"/>
  <c r="BL10" i="7" a="1"/>
  <c r="BL10" i="7" s="1"/>
  <c r="BS10" i="7" a="1"/>
  <c r="BS10" i="7" s="1"/>
  <c r="BY10" i="7" a="1"/>
  <c r="BY10" i="7" s="1"/>
  <c r="CC10" i="7" a="1"/>
  <c r="CC10" i="7" s="1"/>
  <c r="X6" i="7" a="1"/>
  <c r="X6" i="7" s="1"/>
  <c r="X7" i="7" s="1" a="1"/>
  <c r="X7" i="7" s="1"/>
  <c r="Z35" i="10"/>
  <c r="M35" i="4" s="1" a="1"/>
  <c r="M35" i="4" s="1"/>
  <c r="N35" i="4" s="1"/>
  <c r="V15" i="7" a="1"/>
  <c r="V15" i="7" s="1"/>
  <c r="V11" i="7" a="1"/>
  <c r="V11" i="7" s="1"/>
  <c r="AD9" i="7" a="1"/>
  <c r="AD9" i="7" s="1"/>
  <c r="V73" i="10"/>
  <c r="V65" i="10"/>
  <c r="V63" i="10"/>
  <c r="V59" i="9"/>
  <c r="AC73" i="10"/>
  <c r="Y73" i="10"/>
  <c r="AC26" i="10"/>
  <c r="Y26" i="10"/>
  <c r="V3" i="7"/>
  <c r="V13" i="7" a="1"/>
  <c r="V13" i="7" s="1"/>
  <c r="V10" i="7" a="1"/>
  <c r="V10" i="7" s="1"/>
  <c r="V66" i="10"/>
  <c r="V30" i="10"/>
  <c r="V26" i="10"/>
  <c r="Z73" i="10"/>
  <c r="V41" i="10"/>
  <c r="V37" i="10"/>
  <c r="AD3" i="7"/>
  <c r="AD4" i="7" s="1" a="1"/>
  <c r="AD4" i="7" s="1"/>
  <c r="AD10" i="7" a="1"/>
  <c r="AD10" i="7" s="1"/>
  <c r="Z10" i="7" a="1"/>
  <c r="Z10" i="7" s="1"/>
  <c r="AD8" i="7" a="1"/>
  <c r="AD8" i="7" s="1"/>
  <c r="AD65" i="10"/>
  <c r="Z65" i="10"/>
  <c r="AD41" i="10"/>
  <c r="Z41" i="10"/>
  <c r="AD37" i="10"/>
  <c r="Z37" i="10"/>
  <c r="AD15" i="7" a="1"/>
  <c r="AD15" i="7" s="1"/>
  <c r="Z15" i="7" a="1"/>
  <c r="Z15" i="7" s="1"/>
  <c r="AD11" i="7" a="1"/>
  <c r="AD11" i="7" s="1"/>
  <c r="Z11" i="7" a="1"/>
  <c r="Z11" i="7" s="1"/>
  <c r="AC10" i="7" a="1"/>
  <c r="AC10" i="7" s="1"/>
  <c r="AC8" i="7" a="1"/>
  <c r="AC8" i="7" s="1"/>
  <c r="V58" i="9"/>
  <c r="AD66" i="10"/>
  <c r="Z66" i="10"/>
  <c r="AC65" i="10"/>
  <c r="Y65" i="10"/>
  <c r="AC41" i="10"/>
  <c r="Y41" i="10"/>
  <c r="AC37" i="10"/>
  <c r="Y37" i="10"/>
  <c r="AD30" i="10"/>
  <c r="Z30" i="10"/>
  <c r="AD26" i="10"/>
  <c r="Z26" i="10"/>
  <c r="Z3" i="7"/>
  <c r="Z4" i="7" s="1" a="1"/>
  <c r="Z4" i="7" s="1"/>
  <c r="Z5" i="7" s="1" a="1"/>
  <c r="Z5" i="7" s="1"/>
  <c r="V57" i="9"/>
  <c r="AC15" i="7" a="1"/>
  <c r="AC15" i="7" s="1"/>
  <c r="Y15" i="7" a="1"/>
  <c r="Y15" i="7" s="1"/>
  <c r="AD14" i="7" a="1"/>
  <c r="AD14" i="7" s="1"/>
  <c r="Z14" i="7" a="1"/>
  <c r="Z14" i="7" s="1"/>
  <c r="AD13" i="7" a="1"/>
  <c r="AD13" i="7" s="1"/>
  <c r="Z13" i="7" a="1"/>
  <c r="Z13" i="7" s="1"/>
  <c r="AD12" i="7" a="1"/>
  <c r="AD12" i="7" s="1"/>
  <c r="Z12" i="7" a="1"/>
  <c r="Z12" i="7" s="1"/>
  <c r="AC11" i="7" a="1"/>
  <c r="AC11" i="7" s="1"/>
  <c r="AC66" i="10"/>
  <c r="Y66" i="10"/>
  <c r="AD63" i="10"/>
  <c r="Z63" i="10"/>
  <c r="AC30" i="10"/>
  <c r="Y30" i="10"/>
  <c r="EP6" i="7" a="1"/>
  <c r="EP6" i="7" s="1"/>
  <c r="EP7" i="7" s="1" a="1"/>
  <c r="EP7" i="7" s="1"/>
  <c r="M29" i="4" a="1"/>
  <c r="M29" i="4" s="1"/>
  <c r="N29" i="4" s="1"/>
  <c r="M25" i="4" a="1"/>
  <c r="M25" i="4" s="1"/>
  <c r="N25" i="4" s="1"/>
  <c r="M58" i="4" a="1"/>
  <c r="M58" i="4" s="1"/>
  <c r="N58" i="4" s="1"/>
  <c r="M62" i="4" a="1"/>
  <c r="M62" i="4" s="1"/>
  <c r="N62" i="4" s="1"/>
  <c r="M46" i="4" a="1"/>
  <c r="M46" i="4" s="1"/>
  <c r="N46" i="4" s="1"/>
  <c r="M38" i="4" a="1"/>
  <c r="M38" i="4" s="1"/>
  <c r="N38" i="4" s="1"/>
  <c r="M50" i="4" a="1"/>
  <c r="M50" i="4" s="1"/>
  <c r="N50" i="4" s="1"/>
  <c r="M42" i="4" a="1"/>
  <c r="M42" i="4" s="1"/>
  <c r="N42" i="4" s="1"/>
  <c r="M54" i="4" a="1"/>
  <c r="M54" i="4" s="1"/>
  <c r="N54" i="4" s="1"/>
  <c r="M34" i="4" a="1"/>
  <c r="M34" i="4" s="1"/>
  <c r="N34" i="4" s="1"/>
  <c r="M32" i="4" a="1"/>
  <c r="M32" i="4" s="1"/>
  <c r="N32" i="4" s="1"/>
  <c r="M69" i="4" a="1"/>
  <c r="M69" i="4" s="1"/>
  <c r="N69" i="4" s="1"/>
  <c r="M61" i="4" a="1"/>
  <c r="M61" i="4" s="1"/>
  <c r="N61" i="4" s="1"/>
  <c r="M57" i="4" a="1"/>
  <c r="M57" i="4" s="1"/>
  <c r="N57" i="4" s="1"/>
  <c r="M53" i="4" a="1"/>
  <c r="M53" i="4" s="1"/>
  <c r="N53" i="4" s="1"/>
  <c r="M49" i="4" a="1"/>
  <c r="M49" i="4" s="1"/>
  <c r="N49" i="4" s="1"/>
  <c r="M45" i="4" a="1"/>
  <c r="M45" i="4" s="1"/>
  <c r="N45" i="4" s="1"/>
  <c r="M33" i="4" a="1"/>
  <c r="M33" i="4" s="1"/>
  <c r="N33" i="4" s="1"/>
  <c r="M67" i="4" a="1"/>
  <c r="M67" i="4" s="1"/>
  <c r="N67" i="4" s="1"/>
  <c r="M59" i="4" a="1"/>
  <c r="M59" i="4" s="1"/>
  <c r="N59" i="4" s="1"/>
  <c r="M55" i="4" a="1"/>
  <c r="M55" i="4" s="1"/>
  <c r="N55" i="4" s="1"/>
  <c r="M51" i="4" a="1"/>
  <c r="M51" i="4" s="1"/>
  <c r="N51" i="4" s="1"/>
  <c r="M47" i="4" a="1"/>
  <c r="M47" i="4" s="1"/>
  <c r="N47" i="4" s="1"/>
  <c r="M43" i="4" a="1"/>
  <c r="M43" i="4" s="1"/>
  <c r="N43" i="4" s="1"/>
  <c r="M39" i="4" a="1"/>
  <c r="M39" i="4" s="1"/>
  <c r="N39" i="4" s="1"/>
  <c r="M31" i="4" a="1"/>
  <c r="M31" i="4" s="1"/>
  <c r="N31" i="4" s="1"/>
  <c r="M27" i="4" a="1"/>
  <c r="M27" i="4" s="1"/>
  <c r="N27" i="4" s="1"/>
  <c r="M68" i="4" a="1"/>
  <c r="M68" i="4" s="1"/>
  <c r="N68" i="4" s="1"/>
  <c r="M64" i="4" a="1"/>
  <c r="M64" i="4" s="1"/>
  <c r="N64" i="4" s="1"/>
  <c r="M60" i="4" a="1"/>
  <c r="M60" i="4" s="1"/>
  <c r="N60" i="4" s="1"/>
  <c r="M56" i="4" a="1"/>
  <c r="M56" i="4" s="1"/>
  <c r="N56" i="4" s="1"/>
  <c r="M52" i="4" a="1"/>
  <c r="M52" i="4" s="1"/>
  <c r="N52" i="4" s="1"/>
  <c r="M48" i="4" a="1"/>
  <c r="M48" i="4" s="1"/>
  <c r="N48" i="4" s="1"/>
  <c r="M44" i="4" a="1"/>
  <c r="M44" i="4" s="1"/>
  <c r="N44" i="4" s="1"/>
  <c r="M40" i="4" a="1"/>
  <c r="M40" i="4" s="1"/>
  <c r="N40" i="4" s="1"/>
  <c r="M36" i="4" a="1"/>
  <c r="M36" i="4" s="1"/>
  <c r="N36" i="4" s="1"/>
  <c r="M28" i="4" a="1"/>
  <c r="M28" i="4" s="1"/>
  <c r="N28" i="4" s="1"/>
  <c r="U88" i="9"/>
  <c r="U72" i="9"/>
  <c r="AF80" i="9"/>
  <c r="U80" i="9"/>
  <c r="AF64" i="9"/>
  <c r="U64" i="9"/>
  <c r="AF48" i="9"/>
  <c r="U48" i="9"/>
  <c r="CD45" i="9"/>
  <c r="U45" i="9"/>
  <c r="AF34" i="9"/>
  <c r="U34" i="9"/>
  <c r="EI26" i="9"/>
  <c r="U26" i="9"/>
  <c r="AF18" i="9"/>
  <c r="U18" i="9"/>
  <c r="CD14" i="9"/>
  <c r="U14" i="9"/>
  <c r="U56" i="9"/>
  <c r="EI103" i="9"/>
  <c r="U103" i="9"/>
  <c r="BB91" i="9"/>
  <c r="U91" i="9"/>
  <c r="AF87" i="9"/>
  <c r="U87" i="9"/>
  <c r="BB75" i="9"/>
  <c r="U75" i="9"/>
  <c r="DV71" i="9"/>
  <c r="U71" i="9"/>
  <c r="BB59" i="9"/>
  <c r="U59" i="9"/>
  <c r="AF55" i="9"/>
  <c r="U55" i="9"/>
  <c r="BB44" i="9"/>
  <c r="U44" i="9"/>
  <c r="EI41" i="9"/>
  <c r="U41" i="9"/>
  <c r="AF25" i="9"/>
  <c r="U25" i="9"/>
  <c r="BB13" i="9"/>
  <c r="U13" i="9"/>
  <c r="AF102" i="9"/>
  <c r="U102" i="9"/>
  <c r="AF98" i="9"/>
  <c r="U98" i="9"/>
  <c r="CD94" i="9"/>
  <c r="U94" i="9"/>
  <c r="BB90" i="9"/>
  <c r="U90" i="9"/>
  <c r="CD86" i="9"/>
  <c r="U86" i="9"/>
  <c r="CD78" i="9"/>
  <c r="U78" i="9"/>
  <c r="BB74" i="9"/>
  <c r="U74" i="9"/>
  <c r="CD70" i="9"/>
  <c r="U70" i="9"/>
  <c r="CD62" i="9"/>
  <c r="U62" i="9"/>
  <c r="BB58" i="9"/>
  <c r="U58" i="9"/>
  <c r="CD54" i="9"/>
  <c r="U54" i="9"/>
  <c r="BB43" i="9"/>
  <c r="U43" i="9"/>
  <c r="BB28" i="9"/>
  <c r="U28" i="9"/>
  <c r="BB12" i="9"/>
  <c r="U12" i="9"/>
  <c r="BN11" i="9"/>
  <c r="U11" i="9"/>
  <c r="BN97" i="9"/>
  <c r="U97" i="9"/>
  <c r="BN89" i="9"/>
  <c r="U89" i="9"/>
  <c r="AQ77" i="9"/>
  <c r="U77" i="9"/>
  <c r="AQ69" i="9"/>
  <c r="U69" i="9"/>
  <c r="BN57" i="9"/>
  <c r="U57" i="9"/>
  <c r="BN49" i="9"/>
  <c r="U49" i="9"/>
  <c r="BN27" i="9"/>
  <c r="U27" i="9"/>
  <c r="AQ23" i="9"/>
  <c r="U23" i="9"/>
  <c r="CD29" i="9"/>
  <c r="BB29" i="9"/>
  <c r="CD102" i="9"/>
  <c r="CX72" i="9"/>
  <c r="AF71" i="9"/>
  <c r="AF41" i="9"/>
  <c r="CX71" i="9"/>
  <c r="DV103" i="9"/>
  <c r="DV41" i="9"/>
  <c r="EI71" i="9"/>
  <c r="DV104" i="9"/>
  <c r="AF88" i="9"/>
  <c r="AF56" i="9"/>
  <c r="AF26" i="9"/>
  <c r="CX104" i="9"/>
  <c r="DV72" i="9"/>
  <c r="EI104" i="9"/>
  <c r="AF72" i="9"/>
  <c r="CD30" i="9"/>
  <c r="EI72" i="9"/>
  <c r="CX103" i="9"/>
  <c r="CX41" i="9"/>
  <c r="EI101" i="9"/>
  <c r="DV101" i="9"/>
  <c r="CX101" i="9"/>
  <c r="BB101" i="9"/>
  <c r="BN101" i="9"/>
  <c r="EI93" i="9"/>
  <c r="DV93" i="9"/>
  <c r="CX93" i="9"/>
  <c r="AF93" i="9"/>
  <c r="BB93" i="9"/>
  <c r="BN93" i="9"/>
  <c r="EI85" i="9"/>
  <c r="DV85" i="9"/>
  <c r="CX85" i="9"/>
  <c r="AF85" i="9"/>
  <c r="BB85" i="9"/>
  <c r="BN85" i="9"/>
  <c r="EI81" i="9"/>
  <c r="DV81" i="9"/>
  <c r="CX81" i="9"/>
  <c r="AF81" i="9"/>
  <c r="BB81" i="9"/>
  <c r="CD81" i="9"/>
  <c r="AQ81" i="9"/>
  <c r="EI73" i="9"/>
  <c r="DV73" i="9"/>
  <c r="CX73" i="9"/>
  <c r="AF73" i="9"/>
  <c r="BB73" i="9"/>
  <c r="CD73" i="9"/>
  <c r="AQ73" i="9"/>
  <c r="EI69" i="9"/>
  <c r="DV69" i="9"/>
  <c r="CX69" i="9"/>
  <c r="AF69" i="9"/>
  <c r="BB69" i="9"/>
  <c r="BN69" i="9"/>
  <c r="EI65" i="9"/>
  <c r="DV65" i="9"/>
  <c r="CX65" i="9"/>
  <c r="AF65" i="9"/>
  <c r="BB65" i="9"/>
  <c r="CD65" i="9"/>
  <c r="AQ65" i="9"/>
  <c r="EI61" i="9"/>
  <c r="DV61" i="9"/>
  <c r="CX61" i="9"/>
  <c r="AF61" i="9"/>
  <c r="BB61" i="9"/>
  <c r="BN61" i="9"/>
  <c r="EI57" i="9"/>
  <c r="DV57" i="9"/>
  <c r="CX57" i="9"/>
  <c r="AF57" i="9"/>
  <c r="BB57" i="9"/>
  <c r="CD57" i="9"/>
  <c r="AQ57" i="9"/>
  <c r="EI53" i="9"/>
  <c r="DV53" i="9"/>
  <c r="CX53" i="9"/>
  <c r="AF53" i="9"/>
  <c r="BB53" i="9"/>
  <c r="BN53" i="9"/>
  <c r="EI42" i="9"/>
  <c r="DV42" i="9"/>
  <c r="CX42" i="9"/>
  <c r="CD42" i="9"/>
  <c r="AF42" i="9"/>
  <c r="BB42" i="9"/>
  <c r="AQ42" i="9"/>
  <c r="EI39" i="9"/>
  <c r="DV39" i="9"/>
  <c r="CX39" i="9"/>
  <c r="CD39" i="9"/>
  <c r="AF39" i="9"/>
  <c r="BB39" i="9"/>
  <c r="BN39" i="9"/>
  <c r="EI35" i="9"/>
  <c r="DV35" i="9"/>
  <c r="CX35" i="9"/>
  <c r="CD35" i="9"/>
  <c r="AF35" i="9"/>
  <c r="BB35" i="9"/>
  <c r="AQ35" i="9"/>
  <c r="EI31" i="9"/>
  <c r="DV31" i="9"/>
  <c r="CX31" i="9"/>
  <c r="CD31" i="9"/>
  <c r="AF31" i="9"/>
  <c r="BB31" i="9"/>
  <c r="BN31" i="9"/>
  <c r="EI27" i="9"/>
  <c r="DV27" i="9"/>
  <c r="CX27" i="9"/>
  <c r="CD27" i="9"/>
  <c r="AF27" i="9"/>
  <c r="BB27" i="9"/>
  <c r="AQ27" i="9"/>
  <c r="EI23" i="9"/>
  <c r="DV23" i="9"/>
  <c r="CX23" i="9"/>
  <c r="CD23" i="9"/>
  <c r="AF23" i="9"/>
  <c r="BB23" i="9"/>
  <c r="BN23" i="9"/>
  <c r="EI19" i="9"/>
  <c r="DV19" i="9"/>
  <c r="CX19" i="9"/>
  <c r="CD19" i="9"/>
  <c r="AF19" i="9"/>
  <c r="BB19" i="9"/>
  <c r="AQ19" i="9"/>
  <c r="EI15" i="9"/>
  <c r="DV15" i="9"/>
  <c r="CX15" i="9"/>
  <c r="CD15" i="9"/>
  <c r="AF15" i="9"/>
  <c r="BB15" i="9"/>
  <c r="BN15" i="9"/>
  <c r="AQ101" i="9"/>
  <c r="AQ53" i="9"/>
  <c r="BN73" i="9"/>
  <c r="BN42" i="9"/>
  <c r="AF97" i="9"/>
  <c r="BN88" i="9"/>
  <c r="BN56" i="9"/>
  <c r="BN26" i="9"/>
  <c r="CD101" i="9"/>
  <c r="CD85" i="9"/>
  <c r="CD69" i="9"/>
  <c r="CD53" i="9"/>
  <c r="CD103" i="9"/>
  <c r="BN103" i="9"/>
  <c r="AQ103" i="9"/>
  <c r="AF103" i="9"/>
  <c r="BB103" i="9"/>
  <c r="EI99" i="9"/>
  <c r="DV99" i="9"/>
  <c r="CX99" i="9"/>
  <c r="CD99" i="9"/>
  <c r="BN99" i="9"/>
  <c r="AQ99" i="9"/>
  <c r="AF99" i="9"/>
  <c r="CD95" i="9"/>
  <c r="BN95" i="9"/>
  <c r="AQ95" i="9"/>
  <c r="EI95" i="9"/>
  <c r="DV95" i="9"/>
  <c r="CX95" i="9"/>
  <c r="AF95" i="9"/>
  <c r="BB95" i="9"/>
  <c r="EI91" i="9"/>
  <c r="DV91" i="9"/>
  <c r="CX91" i="9"/>
  <c r="CD91" i="9"/>
  <c r="BN91" i="9"/>
  <c r="AQ91" i="9"/>
  <c r="AF91" i="9"/>
  <c r="CD87" i="9"/>
  <c r="BN87" i="9"/>
  <c r="AQ87" i="9"/>
  <c r="BB87" i="9"/>
  <c r="EI83" i="9"/>
  <c r="DV83" i="9"/>
  <c r="CX83" i="9"/>
  <c r="CD83" i="9"/>
  <c r="BN83" i="9"/>
  <c r="AQ83" i="9"/>
  <c r="AF83" i="9"/>
  <c r="CD79" i="9"/>
  <c r="BN79" i="9"/>
  <c r="AQ79" i="9"/>
  <c r="EI79" i="9"/>
  <c r="DV79" i="9"/>
  <c r="CX79" i="9"/>
  <c r="BB79" i="9"/>
  <c r="EI75" i="9"/>
  <c r="DV75" i="9"/>
  <c r="CX75" i="9"/>
  <c r="CD75" i="9"/>
  <c r="BN75" i="9"/>
  <c r="AQ75" i="9"/>
  <c r="AF75" i="9"/>
  <c r="CD71" i="9"/>
  <c r="BN71" i="9"/>
  <c r="AQ71" i="9"/>
  <c r="BB71" i="9"/>
  <c r="EI67" i="9"/>
  <c r="DV67" i="9"/>
  <c r="CX67" i="9"/>
  <c r="CD67" i="9"/>
  <c r="BN67" i="9"/>
  <c r="AQ67" i="9"/>
  <c r="AF67" i="9"/>
  <c r="CD63" i="9"/>
  <c r="BN63" i="9"/>
  <c r="AQ63" i="9"/>
  <c r="EI63" i="9"/>
  <c r="DV63" i="9"/>
  <c r="CX63" i="9"/>
  <c r="BB63" i="9"/>
  <c r="EI59" i="9"/>
  <c r="DV59" i="9"/>
  <c r="CX59" i="9"/>
  <c r="CD59" i="9"/>
  <c r="BN59" i="9"/>
  <c r="AQ59" i="9"/>
  <c r="AF59" i="9"/>
  <c r="CD55" i="9"/>
  <c r="BN55" i="9"/>
  <c r="AQ55" i="9"/>
  <c r="BB55" i="9"/>
  <c r="EI51" i="9"/>
  <c r="DV51" i="9"/>
  <c r="CX51" i="9"/>
  <c r="CD51" i="9"/>
  <c r="BN51" i="9"/>
  <c r="AQ51" i="9"/>
  <c r="AF51" i="9"/>
  <c r="CD47" i="9"/>
  <c r="BN47" i="9"/>
  <c r="AQ47" i="9"/>
  <c r="EI47" i="9"/>
  <c r="DV47" i="9"/>
  <c r="CX47" i="9"/>
  <c r="BB47" i="9"/>
  <c r="EI44" i="9"/>
  <c r="DV44" i="9"/>
  <c r="CX44" i="9"/>
  <c r="BN44" i="9"/>
  <c r="AQ44" i="9"/>
  <c r="AF44" i="9"/>
  <c r="CD41" i="9"/>
  <c r="BN41" i="9"/>
  <c r="AQ41" i="9"/>
  <c r="BB41" i="9"/>
  <c r="EI37" i="9"/>
  <c r="DV37" i="9"/>
  <c r="CX37" i="9"/>
  <c r="BN37" i="9"/>
  <c r="AQ37" i="9"/>
  <c r="CD37" i="9"/>
  <c r="AF37" i="9"/>
  <c r="CD33" i="9"/>
  <c r="BN33" i="9"/>
  <c r="AQ33" i="9"/>
  <c r="EI33" i="9"/>
  <c r="DV33" i="9"/>
  <c r="CX33" i="9"/>
  <c r="BB33" i="9"/>
  <c r="EI29" i="9"/>
  <c r="DV29" i="9"/>
  <c r="CX29" i="9"/>
  <c r="BN29" i="9"/>
  <c r="AQ29" i="9"/>
  <c r="AF29" i="9"/>
  <c r="CD25" i="9"/>
  <c r="BN25" i="9"/>
  <c r="AQ25" i="9"/>
  <c r="BB25" i="9"/>
  <c r="EI21" i="9"/>
  <c r="DV21" i="9"/>
  <c r="CX21" i="9"/>
  <c r="BN21" i="9"/>
  <c r="AQ21" i="9"/>
  <c r="CD21" i="9"/>
  <c r="AF21" i="9"/>
  <c r="CD17" i="9"/>
  <c r="BN17" i="9"/>
  <c r="AQ17" i="9"/>
  <c r="EI17" i="9"/>
  <c r="DV17" i="9"/>
  <c r="CX17" i="9"/>
  <c r="BB17" i="9"/>
  <c r="EI13" i="9"/>
  <c r="DV13" i="9"/>
  <c r="CX13" i="9"/>
  <c r="BN13" i="9"/>
  <c r="AQ13" i="9"/>
  <c r="AF13" i="9"/>
  <c r="AF94" i="9"/>
  <c r="AQ93" i="9"/>
  <c r="AQ61" i="9"/>
  <c r="AQ31" i="9"/>
  <c r="AQ15" i="9"/>
  <c r="BB99" i="9"/>
  <c r="BB83" i="9"/>
  <c r="BB67" i="9"/>
  <c r="BB51" i="9"/>
  <c r="BB37" i="9"/>
  <c r="BB21" i="9"/>
  <c r="BN81" i="9"/>
  <c r="BN65" i="9"/>
  <c r="BN35" i="9"/>
  <c r="BN19" i="9"/>
  <c r="CX88" i="9"/>
  <c r="CX56" i="9"/>
  <c r="CX26" i="9"/>
  <c r="DV88" i="9"/>
  <c r="DV56" i="9"/>
  <c r="DV26" i="9"/>
  <c r="EI11" i="9"/>
  <c r="DV11" i="9"/>
  <c r="CX11" i="9"/>
  <c r="CD11" i="9"/>
  <c r="AF11" i="9"/>
  <c r="BB11" i="9"/>
  <c r="AQ11" i="9"/>
  <c r="EI97" i="9"/>
  <c r="DV97" i="9"/>
  <c r="CX97" i="9"/>
  <c r="BB97" i="9"/>
  <c r="CD97" i="9"/>
  <c r="AQ97" i="9"/>
  <c r="EI89" i="9"/>
  <c r="DV89" i="9"/>
  <c r="CX89" i="9"/>
  <c r="AF89" i="9"/>
  <c r="BB89" i="9"/>
  <c r="CD89" i="9"/>
  <c r="AQ89" i="9"/>
  <c r="EI77" i="9"/>
  <c r="DV77" i="9"/>
  <c r="CX77" i="9"/>
  <c r="AF77" i="9"/>
  <c r="BB77" i="9"/>
  <c r="BN77" i="9"/>
  <c r="EI49" i="9"/>
  <c r="DV49" i="9"/>
  <c r="CX49" i="9"/>
  <c r="AF49" i="9"/>
  <c r="BB49" i="9"/>
  <c r="CD49" i="9"/>
  <c r="AQ49" i="9"/>
  <c r="AQ85" i="9"/>
  <c r="AQ39" i="9"/>
  <c r="BB104" i="9"/>
  <c r="CD104" i="9"/>
  <c r="AQ104" i="9"/>
  <c r="AF104" i="9"/>
  <c r="BB100" i="9"/>
  <c r="EI100" i="9"/>
  <c r="DV100" i="9"/>
  <c r="CX100" i="9"/>
  <c r="CD100" i="9"/>
  <c r="BN100" i="9"/>
  <c r="AF100" i="9"/>
  <c r="BB96" i="9"/>
  <c r="CD96" i="9"/>
  <c r="AQ96" i="9"/>
  <c r="EI96" i="9"/>
  <c r="DV96" i="9"/>
  <c r="CX96" i="9"/>
  <c r="AF96" i="9"/>
  <c r="BB92" i="9"/>
  <c r="EI92" i="9"/>
  <c r="DV92" i="9"/>
  <c r="CX92" i="9"/>
  <c r="CD92" i="9"/>
  <c r="BN92" i="9"/>
  <c r="BB88" i="9"/>
  <c r="CD88" i="9"/>
  <c r="AQ88" i="9"/>
  <c r="BB84" i="9"/>
  <c r="EI84" i="9"/>
  <c r="DV84" i="9"/>
  <c r="CX84" i="9"/>
  <c r="CD84" i="9"/>
  <c r="BN84" i="9"/>
  <c r="AF84" i="9"/>
  <c r="BB80" i="9"/>
  <c r="CD80" i="9"/>
  <c r="AQ80" i="9"/>
  <c r="EI80" i="9"/>
  <c r="DV80" i="9"/>
  <c r="CX80" i="9"/>
  <c r="BB76" i="9"/>
  <c r="EI76" i="9"/>
  <c r="DV76" i="9"/>
  <c r="CX76" i="9"/>
  <c r="CD76" i="9"/>
  <c r="BN76" i="9"/>
  <c r="AF76" i="9"/>
  <c r="BB72" i="9"/>
  <c r="CD72" i="9"/>
  <c r="AQ72" i="9"/>
  <c r="BB68" i="9"/>
  <c r="EI68" i="9"/>
  <c r="DV68" i="9"/>
  <c r="CX68" i="9"/>
  <c r="CD68" i="9"/>
  <c r="BN68" i="9"/>
  <c r="AF68" i="9"/>
  <c r="BB64" i="9"/>
  <c r="CD64" i="9"/>
  <c r="AQ64" i="9"/>
  <c r="EI64" i="9"/>
  <c r="DV64" i="9"/>
  <c r="CX64" i="9"/>
  <c r="BB60" i="9"/>
  <c r="EI60" i="9"/>
  <c r="DV60" i="9"/>
  <c r="CX60" i="9"/>
  <c r="CD60" i="9"/>
  <c r="BN60" i="9"/>
  <c r="AF60" i="9"/>
  <c r="BB56" i="9"/>
  <c r="CD56" i="9"/>
  <c r="AQ56" i="9"/>
  <c r="BB52" i="9"/>
  <c r="EI52" i="9"/>
  <c r="DV52" i="9"/>
  <c r="CX52" i="9"/>
  <c r="CD52" i="9"/>
  <c r="BN52" i="9"/>
  <c r="AF52" i="9"/>
  <c r="BB48" i="9"/>
  <c r="CD48" i="9"/>
  <c r="AQ48" i="9"/>
  <c r="EI48" i="9"/>
  <c r="DV48" i="9"/>
  <c r="CX48" i="9"/>
  <c r="BB45" i="9"/>
  <c r="EI45" i="9"/>
  <c r="DV45" i="9"/>
  <c r="CX45" i="9"/>
  <c r="BN45" i="9"/>
  <c r="AF45" i="9"/>
  <c r="BB38" i="9"/>
  <c r="EI38" i="9"/>
  <c r="DV38" i="9"/>
  <c r="CX38" i="9"/>
  <c r="BN38" i="9"/>
  <c r="CD38" i="9"/>
  <c r="AF38" i="9"/>
  <c r="BB34" i="9"/>
  <c r="CD34" i="9"/>
  <c r="AQ34" i="9"/>
  <c r="EI34" i="9"/>
  <c r="DV34" i="9"/>
  <c r="CX34" i="9"/>
  <c r="BB30" i="9"/>
  <c r="EI30" i="9"/>
  <c r="DV30" i="9"/>
  <c r="CX30" i="9"/>
  <c r="BN30" i="9"/>
  <c r="AF30" i="9"/>
  <c r="BB26" i="9"/>
  <c r="CD26" i="9"/>
  <c r="AQ26" i="9"/>
  <c r="BB22" i="9"/>
  <c r="EI22" i="9"/>
  <c r="DV22" i="9"/>
  <c r="CX22" i="9"/>
  <c r="BN22" i="9"/>
  <c r="CD22" i="9"/>
  <c r="AF22" i="9"/>
  <c r="BB18" i="9"/>
  <c r="CD18" i="9"/>
  <c r="AQ18" i="9"/>
  <c r="EI18" i="9"/>
  <c r="DV18" i="9"/>
  <c r="CX18" i="9"/>
  <c r="BB14" i="9"/>
  <c r="EI14" i="9"/>
  <c r="DV14" i="9"/>
  <c r="CX14" i="9"/>
  <c r="BN14" i="9"/>
  <c r="AF14" i="9"/>
  <c r="AQ100" i="9"/>
  <c r="AQ84" i="9"/>
  <c r="AQ68" i="9"/>
  <c r="AQ52" i="9"/>
  <c r="AQ38" i="9"/>
  <c r="AQ22" i="9"/>
  <c r="BN104" i="9"/>
  <c r="EI102" i="9"/>
  <c r="DV102" i="9"/>
  <c r="CX102" i="9"/>
  <c r="BN102" i="9"/>
  <c r="AQ102" i="9"/>
  <c r="BB102" i="9"/>
  <c r="EI98" i="9"/>
  <c r="DV98" i="9"/>
  <c r="CX98" i="9"/>
  <c r="BN98" i="9"/>
  <c r="AQ98" i="9"/>
  <c r="CD98" i="9"/>
  <c r="EI94" i="9"/>
  <c r="DV94" i="9"/>
  <c r="CX94" i="9"/>
  <c r="BN94" i="9"/>
  <c r="AQ94" i="9"/>
  <c r="BB94" i="9"/>
  <c r="EI90" i="9"/>
  <c r="DV90" i="9"/>
  <c r="CX90" i="9"/>
  <c r="BN90" i="9"/>
  <c r="AQ90" i="9"/>
  <c r="AF90" i="9"/>
  <c r="CD90" i="9"/>
  <c r="EI86" i="9"/>
  <c r="DV86" i="9"/>
  <c r="CX86" i="9"/>
  <c r="BN86" i="9"/>
  <c r="AQ86" i="9"/>
  <c r="AF86" i="9"/>
  <c r="BB86" i="9"/>
  <c r="EI82" i="9"/>
  <c r="DV82" i="9"/>
  <c r="CX82" i="9"/>
  <c r="BN82" i="9"/>
  <c r="AQ82" i="9"/>
  <c r="AF82" i="9"/>
  <c r="CD82" i="9"/>
  <c r="EI78" i="9"/>
  <c r="DV78" i="9"/>
  <c r="CX78" i="9"/>
  <c r="BN78" i="9"/>
  <c r="AQ78" i="9"/>
  <c r="AF78" i="9"/>
  <c r="BB78" i="9"/>
  <c r="EI74" i="9"/>
  <c r="DV74" i="9"/>
  <c r="CX74" i="9"/>
  <c r="BN74" i="9"/>
  <c r="AQ74" i="9"/>
  <c r="AF74" i="9"/>
  <c r="CD74" i="9"/>
  <c r="EI70" i="9"/>
  <c r="DV70" i="9"/>
  <c r="CX70" i="9"/>
  <c r="BN70" i="9"/>
  <c r="AQ70" i="9"/>
  <c r="AF70" i="9"/>
  <c r="BB70" i="9"/>
  <c r="EI66" i="9"/>
  <c r="DV66" i="9"/>
  <c r="CX66" i="9"/>
  <c r="BN66" i="9"/>
  <c r="AQ66" i="9"/>
  <c r="AF66" i="9"/>
  <c r="CD66" i="9"/>
  <c r="EI62" i="9"/>
  <c r="DV62" i="9"/>
  <c r="CX62" i="9"/>
  <c r="BN62" i="9"/>
  <c r="AQ62" i="9"/>
  <c r="AF62" i="9"/>
  <c r="BB62" i="9"/>
  <c r="EI58" i="9"/>
  <c r="DV58" i="9"/>
  <c r="CX58" i="9"/>
  <c r="BN58" i="9"/>
  <c r="AQ58" i="9"/>
  <c r="AF58" i="9"/>
  <c r="CD58" i="9"/>
  <c r="EI54" i="9"/>
  <c r="DV54" i="9"/>
  <c r="CX54" i="9"/>
  <c r="BN54" i="9"/>
  <c r="AQ54" i="9"/>
  <c r="AF54" i="9"/>
  <c r="BB54" i="9"/>
  <c r="EI50" i="9"/>
  <c r="DV50" i="9"/>
  <c r="CX50" i="9"/>
  <c r="BN50" i="9"/>
  <c r="AQ50" i="9"/>
  <c r="AF50" i="9"/>
  <c r="CD50" i="9"/>
  <c r="EI46" i="9"/>
  <c r="DV46" i="9"/>
  <c r="CX46" i="9"/>
  <c r="CD46" i="9"/>
  <c r="BN46" i="9"/>
  <c r="AQ46" i="9"/>
  <c r="AF46" i="9"/>
  <c r="BB46" i="9"/>
  <c r="EI43" i="9"/>
  <c r="DV43" i="9"/>
  <c r="CX43" i="9"/>
  <c r="CD43" i="9"/>
  <c r="BN43" i="9"/>
  <c r="AQ43" i="9"/>
  <c r="AF43" i="9"/>
  <c r="EI40" i="9"/>
  <c r="DV40" i="9"/>
  <c r="CX40" i="9"/>
  <c r="CD40" i="9"/>
  <c r="BN40" i="9"/>
  <c r="AQ40" i="9"/>
  <c r="AF40" i="9"/>
  <c r="BB40" i="9"/>
  <c r="EI36" i="9"/>
  <c r="DV36" i="9"/>
  <c r="CX36" i="9"/>
  <c r="CD36" i="9"/>
  <c r="BN36" i="9"/>
  <c r="AQ36" i="9"/>
  <c r="AF36" i="9"/>
  <c r="EI32" i="9"/>
  <c r="DV32" i="9"/>
  <c r="CX32" i="9"/>
  <c r="CD32" i="9"/>
  <c r="BN32" i="9"/>
  <c r="AQ32" i="9"/>
  <c r="AF32" i="9"/>
  <c r="BB32" i="9"/>
  <c r="EI28" i="9"/>
  <c r="DV28" i="9"/>
  <c r="CX28" i="9"/>
  <c r="CD28" i="9"/>
  <c r="BN28" i="9"/>
  <c r="AQ28" i="9"/>
  <c r="AF28" i="9"/>
  <c r="EI24" i="9"/>
  <c r="DV24" i="9"/>
  <c r="CX24" i="9"/>
  <c r="CD24" i="9"/>
  <c r="BN24" i="9"/>
  <c r="AQ24" i="9"/>
  <c r="AF24" i="9"/>
  <c r="BB24" i="9"/>
  <c r="EI20" i="9"/>
  <c r="DV20" i="9"/>
  <c r="CX20" i="9"/>
  <c r="CD20" i="9"/>
  <c r="BN20" i="9"/>
  <c r="AQ20" i="9"/>
  <c r="AF20" i="9"/>
  <c r="EI16" i="9"/>
  <c r="DV16" i="9"/>
  <c r="CX16" i="9"/>
  <c r="CD16" i="9"/>
  <c r="BN16" i="9"/>
  <c r="AQ16" i="9"/>
  <c r="AF16" i="9"/>
  <c r="BB16" i="9"/>
  <c r="EI12" i="9"/>
  <c r="DV12" i="9"/>
  <c r="CX12" i="9"/>
  <c r="CD12" i="9"/>
  <c r="BN12" i="9"/>
  <c r="AQ12" i="9"/>
  <c r="AF12" i="9"/>
  <c r="AF101" i="9"/>
  <c r="AF92" i="9"/>
  <c r="AF79" i="9"/>
  <c r="AF63" i="9"/>
  <c r="AF47" i="9"/>
  <c r="AF33" i="9"/>
  <c r="AF17" i="9"/>
  <c r="AQ92" i="9"/>
  <c r="AQ76" i="9"/>
  <c r="AQ60" i="9"/>
  <c r="AQ45" i="9"/>
  <c r="AQ30" i="9"/>
  <c r="AQ14" i="9"/>
  <c r="BB98" i="9"/>
  <c r="BB82" i="9"/>
  <c r="BB66" i="9"/>
  <c r="BB50" i="9"/>
  <c r="BB36" i="9"/>
  <c r="BB20" i="9"/>
  <c r="BN96" i="9"/>
  <c r="BN80" i="9"/>
  <c r="BN64" i="9"/>
  <c r="BN48" i="9"/>
  <c r="BN34" i="9"/>
  <c r="BN18" i="9"/>
  <c r="CD93" i="9"/>
  <c r="CD77" i="9"/>
  <c r="CD61" i="9"/>
  <c r="CD44" i="9"/>
  <c r="CD13" i="9"/>
  <c r="CX87" i="9"/>
  <c r="CX55" i="9"/>
  <c r="CX25" i="9"/>
  <c r="DV87" i="9"/>
  <c r="DV55" i="9"/>
  <c r="DV25" i="9"/>
  <c r="EI87" i="9"/>
  <c r="EI55" i="9"/>
  <c r="EI25" i="9"/>
  <c r="C4" i="7" a="1"/>
  <c r="C4" i="7" s="1"/>
  <c r="C5" i="7" s="1" a="1"/>
  <c r="C5" i="7" s="1"/>
  <c r="C6" i="7" s="1" a="1"/>
  <c r="C6" i="7" s="1"/>
  <c r="G4" i="7" a="1"/>
  <c r="G4" i="7" s="1"/>
  <c r="G5" i="7" s="1" a="1"/>
  <c r="G5" i="7" s="1"/>
  <c r="G6" i="7" s="1" a="1"/>
  <c r="G6" i="7" s="1"/>
  <c r="W4" i="7" a="1"/>
  <c r="W4" i="7" s="1"/>
  <c r="W5" i="7" s="1" a="1"/>
  <c r="W5" i="7" s="1"/>
  <c r="AA4" i="7" a="1"/>
  <c r="AA4" i="7" s="1"/>
  <c r="AA5" i="7" s="1" a="1"/>
  <c r="AA5" i="7" s="1"/>
  <c r="AQ4" i="7" a="1"/>
  <c r="AQ4" i="7" s="1"/>
  <c r="AQ5" i="7" s="1" a="1"/>
  <c r="AQ5" i="7" s="1"/>
  <c r="AQ6" i="7" s="1" a="1"/>
  <c r="AQ6" i="7" s="1"/>
  <c r="AU4" i="7" a="1"/>
  <c r="AU4" i="7" s="1"/>
  <c r="AU5" i="7" s="1" a="1"/>
  <c r="AU5" i="7" s="1"/>
  <c r="AU6" i="7" s="1" a="1"/>
  <c r="AU6" i="7" s="1"/>
  <c r="AY4" i="7" a="1"/>
  <c r="AY4" i="7" s="1"/>
  <c r="AY5" i="7" s="1" a="1"/>
  <c r="AY5" i="7" s="1"/>
  <c r="AY6" i="7" s="1" a="1"/>
  <c r="AY6" i="7" s="1"/>
  <c r="AY7" i="7" s="1" a="1"/>
  <c r="AY7" i="7" s="1"/>
  <c r="BO4" i="7" a="1"/>
  <c r="BO4" i="7" s="1"/>
  <c r="BO5" i="7" s="1" a="1"/>
  <c r="BO5" i="7" s="1"/>
  <c r="BS4" i="7" a="1"/>
  <c r="BS4" i="7" s="1"/>
  <c r="BS5" i="7" s="1" a="1"/>
  <c r="BS5" i="7" s="1"/>
  <c r="BW4" i="7" a="1"/>
  <c r="BW4" i="7" s="1"/>
  <c r="BW5" i="7" s="1" a="1"/>
  <c r="BW5" i="7" s="1"/>
  <c r="CE4" i="7" a="1"/>
  <c r="CE4" i="7" s="1"/>
  <c r="CE5" i="7" s="1" a="1"/>
  <c r="CE5" i="7" s="1"/>
  <c r="CI4" i="7" a="1"/>
  <c r="CI4" i="7" s="1"/>
  <c r="CY4" i="7" a="1"/>
  <c r="CY4" i="7" s="1"/>
  <c r="CY5" i="7" s="1" a="1"/>
  <c r="CY5" i="7" s="1"/>
  <c r="DC4" i="7" a="1"/>
  <c r="DC4" i="7" s="1"/>
  <c r="DC5" i="7" s="1" a="1"/>
  <c r="DC5" i="7" s="1"/>
  <c r="DG4" i="7" a="1"/>
  <c r="DG4" i="7" s="1"/>
  <c r="DG5" i="7" s="1" a="1"/>
  <c r="DG5" i="7" s="1"/>
  <c r="DK4" i="7" a="1"/>
  <c r="DK4" i="7" s="1"/>
  <c r="DK5" i="7" s="1" a="1"/>
  <c r="DK5" i="7" s="1"/>
  <c r="DK6" i="7" s="1" a="1"/>
  <c r="DK6" i="7" s="1"/>
  <c r="DO4" i="7" a="1"/>
  <c r="DO4" i="7" s="1"/>
  <c r="DO5" i="7" s="1" a="1"/>
  <c r="DO5" i="7" s="1"/>
  <c r="DO6" i="7" s="1" a="1"/>
  <c r="DO6" i="7" s="1"/>
  <c r="DO7" i="7" s="1" a="1"/>
  <c r="DO7" i="7" s="1"/>
  <c r="DS4" i="7" a="1"/>
  <c r="DS4" i="7" s="1"/>
  <c r="DS5" i="7" s="1" a="1"/>
  <c r="DS5" i="7" s="1"/>
  <c r="EC4" i="7" a="1"/>
  <c r="EC4" i="7" s="1"/>
  <c r="EC5" i="7" s="1" a="1"/>
  <c r="EC5" i="7" s="1"/>
  <c r="EN4" i="7" a="1"/>
  <c r="EN4" i="7" s="1"/>
  <c r="EN5" i="7" s="1" a="1"/>
  <c r="EN5" i="7" s="1"/>
  <c r="ER4" i="7" a="1"/>
  <c r="ER4" i="7" s="1"/>
  <c r="ER5" i="7" s="1" a="1"/>
  <c r="ER5" i="7" s="1"/>
  <c r="AF4" i="7" a="1"/>
  <c r="AF4" i="7" s="1"/>
  <c r="BP4" i="7" a="1"/>
  <c r="BP4" i="7" s="1"/>
  <c r="BP5" i="7" s="1" a="1"/>
  <c r="BP5" i="7" s="1"/>
  <c r="BX4" i="7" a="1"/>
  <c r="BX4" i="7" s="1"/>
  <c r="BX5" i="7" s="1" a="1"/>
  <c r="BX5" i="7" s="1"/>
  <c r="EF4" i="7" a="1"/>
  <c r="EF4" i="7" s="1"/>
  <c r="EF5" i="7" s="1" a="1"/>
  <c r="EF5" i="7" s="1"/>
  <c r="EO4" i="7" a="1"/>
  <c r="EO4" i="7" s="1"/>
  <c r="U4" i="7" a="1"/>
  <c r="U4" i="7" s="1"/>
  <c r="J4" i="7" a="1"/>
  <c r="J4" i="7" s="1"/>
  <c r="J5" i="7" s="1" a="1"/>
  <c r="J5" i="7" s="1"/>
  <c r="AX4" i="7" a="1"/>
  <c r="AX4" i="7" s="1"/>
  <c r="AX5" i="7" s="1" a="1"/>
  <c r="AX5" i="7" s="1"/>
  <c r="BN4" i="7" a="1"/>
  <c r="BN4" i="7" s="1"/>
  <c r="BV4" i="7" a="1"/>
  <c r="BV4" i="7" s="1"/>
  <c r="BV5" i="7" s="1" a="1"/>
  <c r="BV5" i="7" s="1"/>
  <c r="DB4" i="7" a="1"/>
  <c r="DB4" i="7" s="1"/>
  <c r="DB5" i="7" s="1" a="1"/>
  <c r="DB5" i="7" s="1"/>
  <c r="DJ4" i="7" a="1"/>
  <c r="DJ4" i="7" s="1"/>
  <c r="DJ5" i="7" s="1" a="1"/>
  <c r="DJ5" i="7" s="1"/>
  <c r="DR4" i="7" a="1"/>
  <c r="DR4" i="7" s="1"/>
  <c r="DR5" i="7" s="1" a="1"/>
  <c r="DR5" i="7" s="1"/>
  <c r="DR6" i="7" s="1" a="1"/>
  <c r="DR6" i="7" s="1"/>
  <c r="DZ4" i="7" a="1"/>
  <c r="DZ4" i="7" s="1"/>
  <c r="DZ5" i="7" s="1" a="1"/>
  <c r="DZ5" i="7" s="1"/>
  <c r="AT4" i="7" a="1"/>
  <c r="AT4" i="7" s="1"/>
  <c r="AT5" i="7" s="1" a="1"/>
  <c r="AT5" i="7" s="1"/>
  <c r="BB4" i="7" a="1"/>
  <c r="BB4" i="7" s="1"/>
  <c r="BJ4" i="7" a="1"/>
  <c r="BJ4" i="7" s="1"/>
  <c r="BJ5" i="7" s="1" a="1"/>
  <c r="BJ5" i="7" s="1"/>
  <c r="BR4" i="7" a="1"/>
  <c r="BR4" i="7" s="1"/>
  <c r="BR5" i="7" s="1" a="1"/>
  <c r="BR5" i="7" s="1"/>
  <c r="DF4" i="7" a="1"/>
  <c r="DF4" i="7" s="1"/>
  <c r="DF5" i="7" s="1" a="1"/>
  <c r="DF5" i="7" s="1"/>
  <c r="DN4" i="7" a="1"/>
  <c r="DN4" i="7" s="1"/>
  <c r="R4" i="7" a="1"/>
  <c r="R4" i="7" s="1"/>
  <c r="E4" i="7" a="1"/>
  <c r="E4" i="7" s="1"/>
  <c r="E5" i="7" s="1" a="1"/>
  <c r="E5" i="7" s="1"/>
  <c r="H4" i="7" a="1"/>
  <c r="H4" i="7" s="1"/>
  <c r="AC4" i="7" a="1"/>
  <c r="AC4" i="7" s="1"/>
  <c r="AK4" i="7" a="1"/>
  <c r="AK4" i="7" s="1"/>
  <c r="AV4" i="7" a="1"/>
  <c r="AV4" i="7" s="1"/>
  <c r="BD4" i="7" a="1"/>
  <c r="BD4" i="7" s="1"/>
  <c r="BQ4" i="7" a="1"/>
  <c r="BQ4" i="7" s="1"/>
  <c r="BT4" i="7" a="1"/>
  <c r="BT4" i="7" s="1"/>
  <c r="BY4" i="7" a="1"/>
  <c r="BY4" i="7" s="1"/>
  <c r="CB4" i="7" a="1"/>
  <c r="CB4" i="7" s="1"/>
  <c r="CJ4" i="7" a="1"/>
  <c r="CJ4" i="7" s="1"/>
  <c r="CZ4" i="7" a="1"/>
  <c r="CZ4" i="7" s="1"/>
  <c r="DE4" i="7" a="1"/>
  <c r="DE4" i="7" s="1"/>
  <c r="DH4" i="7" a="1"/>
  <c r="DH4" i="7" s="1"/>
  <c r="DM4" i="7" a="1"/>
  <c r="DM4" i="7" s="1"/>
  <c r="DP4" i="7" a="1"/>
  <c r="DP4" i="7" s="1"/>
  <c r="DU4" i="7" a="1"/>
  <c r="DU4" i="7" s="1"/>
  <c r="DX4" i="7" a="1"/>
  <c r="DX4" i="7" s="1"/>
  <c r="DX5" i="7" s="1" a="1"/>
  <c r="DX5" i="7" s="1"/>
  <c r="EK4" i="7" a="1"/>
  <c r="EK4" i="7" s="1"/>
  <c r="AH5" i="7" a="1"/>
  <c r="AH5" i="7" s="1"/>
  <c r="AP5" i="7" a="1"/>
  <c r="AP5" i="7" s="1"/>
  <c r="BF5" i="7" a="1"/>
  <c r="BF5" i="7" s="1"/>
  <c r="CL5" i="7" a="1"/>
  <c r="CL5" i="7" s="1"/>
  <c r="CT5" i="7" a="1"/>
  <c r="CT5" i="7" s="1"/>
  <c r="AL4" i="7" a="1"/>
  <c r="AL4" i="7" s="1"/>
  <c r="AL5" i="7" s="1" a="1"/>
  <c r="AL5" i="7" s="1"/>
  <c r="CH4" i="7" a="1"/>
  <c r="CH4" i="7" s="1"/>
  <c r="DV4" i="7" a="1"/>
  <c r="DV4" i="7" s="1"/>
  <c r="EQ4" i="7" a="1"/>
  <c r="EQ4" i="7" s="1"/>
  <c r="F4" i="7" a="1"/>
  <c r="F4" i="7" s="1"/>
  <c r="F5" i="7" s="1" a="1"/>
  <c r="F5" i="7" s="1"/>
  <c r="BZ4" i="7" a="1"/>
  <c r="BZ4" i="7" s="1"/>
  <c r="BZ5" i="7" s="1" a="1"/>
  <c r="BZ5" i="7" s="1"/>
  <c r="EI4" i="7" a="1"/>
  <c r="EI4" i="7" s="1"/>
  <c r="D4" i="7" a="1"/>
  <c r="D4" i="7" s="1"/>
  <c r="I4" i="7" a="1"/>
  <c r="I4" i="7" s="1"/>
  <c r="L4" i="7" a="1"/>
  <c r="L4" i="7" s="1"/>
  <c r="Q4" i="7" a="1"/>
  <c r="Q4" i="7" s="1"/>
  <c r="Q5" i="7" s="1" a="1"/>
  <c r="Q5" i="7" s="1"/>
  <c r="T4" i="7" a="1"/>
  <c r="T4" i="7" s="1"/>
  <c r="Y4" i="7" a="1"/>
  <c r="Y4" i="7" s="1"/>
  <c r="AB4" i="7" a="1"/>
  <c r="AB4" i="7" s="1"/>
  <c r="AB5" i="7" s="1" a="1"/>
  <c r="AB5" i="7" s="1"/>
  <c r="AG4" i="7" a="1"/>
  <c r="AG4" i="7" s="1"/>
  <c r="AJ4" i="7" a="1"/>
  <c r="AJ4" i="7" s="1"/>
  <c r="AJ5" i="7" s="1" a="1"/>
  <c r="AJ5" i="7" s="1"/>
  <c r="AO4" i="7" a="1"/>
  <c r="AO4" i="7" s="1"/>
  <c r="AO5" i="7" s="1" a="1"/>
  <c r="AO5" i="7" s="1"/>
  <c r="AR4" i="7" a="1"/>
  <c r="AR4" i="7" s="1"/>
  <c r="AW4" i="7" a="1"/>
  <c r="AW4" i="7" s="1"/>
  <c r="AW5" i="7" s="1" a="1"/>
  <c r="AW5" i="7" s="1"/>
  <c r="AZ4" i="7" a="1"/>
  <c r="AZ4" i="7" s="1"/>
  <c r="AZ5" i="7" s="1" a="1"/>
  <c r="AZ5" i="7" s="1"/>
  <c r="BE4" i="7" a="1"/>
  <c r="BE4" i="7" s="1"/>
  <c r="BH4" i="7" a="1"/>
  <c r="BH4" i="7" s="1"/>
  <c r="BH5" i="7" s="1" a="1"/>
  <c r="BH5" i="7" s="1"/>
  <c r="BM4" i="7" a="1"/>
  <c r="BM4" i="7" s="1"/>
  <c r="BM5" i="7" s="1" a="1"/>
  <c r="BM5" i="7" s="1"/>
  <c r="BU4" i="7" a="1"/>
  <c r="BU4" i="7" s="1"/>
  <c r="CC4" i="7" a="1"/>
  <c r="CC4" i="7" s="1"/>
  <c r="CC5" i="7" s="1" a="1"/>
  <c r="CC5" i="7" s="1"/>
  <c r="CF4" i="7" a="1"/>
  <c r="CF4" i="7" s="1"/>
  <c r="CK4" i="7" a="1"/>
  <c r="CK4" i="7" s="1"/>
  <c r="CN4" i="7" a="1"/>
  <c r="CN4" i="7" s="1"/>
  <c r="CN5" i="7" s="1" a="1"/>
  <c r="CN5" i="7" s="1"/>
  <c r="CS4" i="7" a="1"/>
  <c r="CS4" i="7" s="1"/>
  <c r="CS5" i="7" s="1" a="1"/>
  <c r="CS5" i="7" s="1"/>
  <c r="CV4" i="7" a="1"/>
  <c r="CV4" i="7" s="1"/>
  <c r="CV5" i="7" s="1" a="1"/>
  <c r="CV5" i="7" s="1"/>
  <c r="DA4" i="7" a="1"/>
  <c r="DA4" i="7" s="1"/>
  <c r="DD4" i="7" a="1"/>
  <c r="DD4" i="7" s="1"/>
  <c r="DI4" i="7" a="1"/>
  <c r="DI4" i="7" s="1"/>
  <c r="DI5" i="7" s="1" a="1"/>
  <c r="DI5" i="7" s="1"/>
  <c r="DL4" i="7" a="1"/>
  <c r="DL4" i="7" s="1"/>
  <c r="DL5" i="7" s="1" a="1"/>
  <c r="DL5" i="7" s="1"/>
  <c r="DQ4" i="7" a="1"/>
  <c r="DQ4" i="7" s="1"/>
  <c r="DT4" i="7" a="1"/>
  <c r="DT4" i="7" s="1"/>
  <c r="DY4" i="7" a="1"/>
  <c r="DY4" i="7" s="1"/>
  <c r="DY5" i="7" s="1" a="1"/>
  <c r="DY5" i="7" s="1"/>
  <c r="EL4" i="7" a="1"/>
  <c r="EL4" i="7" s="1"/>
  <c r="EL5" i="7" s="1" a="1"/>
  <c r="EL5" i="7" s="1"/>
  <c r="CP5" i="7" a="1"/>
  <c r="CP5" i="7" s="1"/>
  <c r="N4" i="7" a="1"/>
  <c r="N4" i="7" s="1"/>
  <c r="CX4" i="7" a="1"/>
  <c r="CX4" i="7" s="1"/>
  <c r="B4" i="7" a="1"/>
  <c r="B4" i="7" s="1"/>
  <c r="CD4" i="7" a="1"/>
  <c r="CD4" i="7" s="1"/>
  <c r="EM4" i="7" a="1"/>
  <c r="EM4" i="7" s="1"/>
  <c r="CC211" i="2" a="1"/>
  <c r="CC211" i="2" s="1"/>
  <c r="ES212" i="2" a="1"/>
  <c r="ES212" i="2" s="1"/>
  <c r="ER212" i="2" a="1"/>
  <c r="ER212" i="2" s="1"/>
  <c r="EQ212" i="2" a="1"/>
  <c r="EQ212" i="2" s="1"/>
  <c r="EL213" i="2" a="1"/>
  <c r="EL213" i="2" s="1"/>
  <c r="EI212" i="2" a="1"/>
  <c r="EI212" i="2" s="1"/>
  <c r="EN211" i="2" a="1"/>
  <c r="EN211" i="2" s="1"/>
  <c r="EJ211" i="2" a="1"/>
  <c r="EJ211" i="2" s="1"/>
  <c r="EJ212" i="2" s="1" a="1"/>
  <c r="EJ212" i="2" s="1"/>
  <c r="AB107" i="2"/>
  <c r="AF107" i="2" s="1"/>
  <c r="AB198" i="2"/>
  <c r="AF198" i="2" s="1"/>
  <c r="AB194" i="2"/>
  <c r="AF194" i="2" s="1"/>
  <c r="AB190" i="2"/>
  <c r="AF190" i="2" s="1"/>
  <c r="AB186" i="2"/>
  <c r="AF186" i="2" s="1"/>
  <c r="AB182" i="2"/>
  <c r="AF182" i="2" s="1"/>
  <c r="AB178" i="2"/>
  <c r="AF178" i="2" s="1"/>
  <c r="AB174" i="2"/>
  <c r="AF174" i="2" s="1"/>
  <c r="AB170" i="2"/>
  <c r="AF170" i="2" s="1"/>
  <c r="AB166" i="2"/>
  <c r="AF166" i="2" s="1"/>
  <c r="AB162" i="2"/>
  <c r="AF162" i="2" s="1"/>
  <c r="AB158" i="2"/>
  <c r="AF158" i="2" s="1"/>
  <c r="AB154" i="2"/>
  <c r="AF154" i="2" s="1"/>
  <c r="AB150" i="2"/>
  <c r="AF150" i="2" s="1"/>
  <c r="AB146" i="2"/>
  <c r="AF146" i="2" s="1"/>
  <c r="AB142" i="2"/>
  <c r="AF142" i="2" s="1"/>
  <c r="AB138" i="2"/>
  <c r="AF138" i="2" s="1"/>
  <c r="AB134" i="2"/>
  <c r="AF134" i="2" s="1"/>
  <c r="AB130" i="2"/>
  <c r="AF130" i="2" s="1"/>
  <c r="AB126" i="2"/>
  <c r="AF126" i="2" s="1"/>
  <c r="AB122" i="2"/>
  <c r="AF122" i="2" s="1"/>
  <c r="AB118" i="2"/>
  <c r="AF118" i="2" s="1"/>
  <c r="AB114" i="2"/>
  <c r="AF114" i="2" s="1"/>
  <c r="AB110" i="2"/>
  <c r="AF110" i="2" s="1"/>
  <c r="AB106" i="2"/>
  <c r="AF106" i="2" s="1"/>
  <c r="AB197" i="2"/>
  <c r="AF197" i="2" s="1"/>
  <c r="AB193" i="2"/>
  <c r="AF193" i="2" s="1"/>
  <c r="AB189" i="2"/>
  <c r="AF189" i="2" s="1"/>
  <c r="AB185" i="2"/>
  <c r="AF185" i="2" s="1"/>
  <c r="AB181" i="2"/>
  <c r="AF181" i="2" s="1"/>
  <c r="AB177" i="2"/>
  <c r="AF177" i="2" s="1"/>
  <c r="AB173" i="2"/>
  <c r="AF173" i="2" s="1"/>
  <c r="AB169" i="2"/>
  <c r="AF169" i="2" s="1"/>
  <c r="AB165" i="2"/>
  <c r="AF165" i="2" s="1"/>
  <c r="AB161" i="2"/>
  <c r="AF161" i="2" s="1"/>
  <c r="AB157" i="2"/>
  <c r="AF157" i="2" s="1"/>
  <c r="AB153" i="2"/>
  <c r="AF153" i="2" s="1"/>
  <c r="AB149" i="2"/>
  <c r="AF149" i="2" s="1"/>
  <c r="AB145" i="2"/>
  <c r="AF145" i="2" s="1"/>
  <c r="AB141" i="2"/>
  <c r="AF141" i="2" s="1"/>
  <c r="AB137" i="2"/>
  <c r="AF137" i="2" s="1"/>
  <c r="AB133" i="2"/>
  <c r="AF133" i="2" s="1"/>
  <c r="AB129" i="2"/>
  <c r="AF129" i="2" s="1"/>
  <c r="AB125" i="2"/>
  <c r="AF125" i="2" s="1"/>
  <c r="AB121" i="2"/>
  <c r="AF121" i="2" s="1"/>
  <c r="AB117" i="2"/>
  <c r="AF117" i="2" s="1"/>
  <c r="AB113" i="2"/>
  <c r="AF113" i="2" s="1"/>
  <c r="AB109" i="2"/>
  <c r="AF109" i="2" s="1"/>
  <c r="AB200" i="2"/>
  <c r="AF200" i="2" s="1"/>
  <c r="AB196" i="2"/>
  <c r="AF196" i="2" s="1"/>
  <c r="AB192" i="2"/>
  <c r="AF192" i="2" s="1"/>
  <c r="AB188" i="2"/>
  <c r="AF188" i="2" s="1"/>
  <c r="AB184" i="2"/>
  <c r="AF184" i="2" s="1"/>
  <c r="AB180" i="2"/>
  <c r="AF180" i="2" s="1"/>
  <c r="AB176" i="2"/>
  <c r="AF176" i="2" s="1"/>
  <c r="AB172" i="2"/>
  <c r="AF172" i="2" s="1"/>
  <c r="AB168" i="2"/>
  <c r="AF168" i="2" s="1"/>
  <c r="AB164" i="2"/>
  <c r="AF164" i="2" s="1"/>
  <c r="AB160" i="2"/>
  <c r="AF160" i="2" s="1"/>
  <c r="AB156" i="2"/>
  <c r="AF156" i="2" s="1"/>
  <c r="AB152" i="2"/>
  <c r="AF152" i="2" s="1"/>
  <c r="AB148" i="2"/>
  <c r="AF148" i="2" s="1"/>
  <c r="AB144" i="2"/>
  <c r="AF144" i="2" s="1"/>
  <c r="AB140" i="2"/>
  <c r="AF140" i="2" s="1"/>
  <c r="AB136" i="2"/>
  <c r="AF136" i="2" s="1"/>
  <c r="AB132" i="2"/>
  <c r="AF132" i="2" s="1"/>
  <c r="AB128" i="2"/>
  <c r="AF128" i="2" s="1"/>
  <c r="AB124" i="2"/>
  <c r="AF124" i="2" s="1"/>
  <c r="AB120" i="2"/>
  <c r="AF120" i="2" s="1"/>
  <c r="AB116" i="2"/>
  <c r="AF116" i="2" s="1"/>
  <c r="AB112" i="2"/>
  <c r="AF112" i="2" s="1"/>
  <c r="AB108" i="2"/>
  <c r="AF108" i="2" s="1"/>
  <c r="AB199" i="2"/>
  <c r="AF199" i="2" s="1"/>
  <c r="AB195" i="2"/>
  <c r="AF195" i="2" s="1"/>
  <c r="AB191" i="2"/>
  <c r="AF191" i="2" s="1"/>
  <c r="AB187" i="2"/>
  <c r="AF187" i="2" s="1"/>
  <c r="AB183" i="2"/>
  <c r="AF183" i="2" s="1"/>
  <c r="AB179" i="2"/>
  <c r="AF179" i="2" s="1"/>
  <c r="AB175" i="2"/>
  <c r="AF175" i="2" s="1"/>
  <c r="AB171" i="2"/>
  <c r="AF171" i="2" s="1"/>
  <c r="AB167" i="2"/>
  <c r="AF167" i="2" s="1"/>
  <c r="AB163" i="2"/>
  <c r="AF163" i="2" s="1"/>
  <c r="AB159" i="2"/>
  <c r="AF159" i="2" s="1"/>
  <c r="AB155" i="2"/>
  <c r="AF155" i="2" s="1"/>
  <c r="AB151" i="2"/>
  <c r="AF151" i="2" s="1"/>
  <c r="AB147" i="2"/>
  <c r="AF147" i="2" s="1"/>
  <c r="AB143" i="2"/>
  <c r="AF143" i="2" s="1"/>
  <c r="AB139" i="2"/>
  <c r="AF139" i="2" s="1"/>
  <c r="AB135" i="2"/>
  <c r="AF135" i="2" s="1"/>
  <c r="AB131" i="2"/>
  <c r="AF131" i="2" s="1"/>
  <c r="AB127" i="2"/>
  <c r="AF127" i="2" s="1"/>
  <c r="AB123" i="2"/>
  <c r="AF123" i="2" s="1"/>
  <c r="AB119" i="2"/>
  <c r="AF119" i="2" s="1"/>
  <c r="AB115" i="2"/>
  <c r="AF115" i="2" s="1"/>
  <c r="AB111" i="2"/>
  <c r="AF111" i="2" s="1"/>
  <c r="DW211" i="2" a="1"/>
  <c r="DW211" i="2" s="1"/>
  <c r="DW212" i="2" s="1" a="1"/>
  <c r="DW212" i="2" s="1"/>
  <c r="DW213" i="2" s="1" a="1"/>
  <c r="DW213" i="2" s="1"/>
  <c r="CK212" i="2" a="1"/>
  <c r="CK212" i="2" s="1"/>
  <c r="CK213" i="2" s="1" a="1"/>
  <c r="CK213" i="2" s="1"/>
  <c r="BU211" i="2" a="1"/>
  <c r="BU211" i="2" s="1"/>
  <c r="BU212" i="2" s="1" a="1"/>
  <c r="BU212" i="2" s="1"/>
  <c r="BU213" i="2" s="1" a="1"/>
  <c r="BU213" i="2" s="1"/>
  <c r="BU214" i="2" s="1" a="1"/>
  <c r="BU214" i="2" s="1"/>
  <c r="EO211" i="2" a="1"/>
  <c r="EO211" i="2" s="1"/>
  <c r="EO212" i="2" s="1" a="1"/>
  <c r="EO212" i="2" s="1"/>
  <c r="EK211" i="2" a="1"/>
  <c r="EK211" i="2" s="1"/>
  <c r="EK212" i="2" s="1" a="1"/>
  <c r="EK212" i="2" s="1"/>
  <c r="AQ212" i="2" a="1"/>
  <c r="AQ212" i="2" s="1"/>
  <c r="AX211" i="2" a="1"/>
  <c r="AX211" i="2" s="1"/>
  <c r="AX212" i="2" s="1" a="1"/>
  <c r="AX212" i="2" s="1"/>
  <c r="AX213" i="2" s="1" a="1"/>
  <c r="AX213" i="2" s="1"/>
  <c r="AY212" i="2" a="1"/>
  <c r="AY212" i="2" s="1"/>
  <c r="AY213" i="2" s="1" a="1"/>
  <c r="AY213" i="2" s="1"/>
  <c r="BM211" i="2" a="1"/>
  <c r="BM211" i="2" s="1"/>
  <c r="BN212" i="2" a="1"/>
  <c r="BN212" i="2" s="1"/>
  <c r="BN213" i="2" s="1" a="1"/>
  <c r="BN213" i="2" s="1"/>
  <c r="BN214" i="2" s="1" a="1"/>
  <c r="BN214" i="2" s="1"/>
  <c r="BN215" i="2" s="1" a="1"/>
  <c r="BN215" i="2" s="1"/>
  <c r="DV211" i="2" a="1"/>
  <c r="DV211" i="2" s="1"/>
  <c r="DV212" i="2" s="1" a="1"/>
  <c r="DV212" i="2" s="1"/>
  <c r="EF212" i="2" a="1"/>
  <c r="EF212" i="2" s="1"/>
  <c r="EF213" i="2" s="1" a="1"/>
  <c r="EF213" i="2" s="1"/>
  <c r="DX212" i="2" a="1"/>
  <c r="DX212" i="2" s="1"/>
  <c r="DX213" i="2" s="1" a="1"/>
  <c r="DX213" i="2" s="1"/>
  <c r="EC212" i="2" a="1"/>
  <c r="EC212" i="2" s="1"/>
  <c r="EH210" i="2" a="1"/>
  <c r="EH210" i="2" s="1"/>
  <c r="EH211" i="2" s="1" a="1"/>
  <c r="EH211" i="2" s="1"/>
  <c r="DZ210" i="2" a="1"/>
  <c r="DZ210" i="2" s="1"/>
  <c r="AE211" i="2" a="1"/>
  <c r="AE211" i="2" s="1"/>
  <c r="AE212" i="2" s="1" a="1"/>
  <c r="AE212" i="2" s="1"/>
  <c r="BG212" i="2" a="1"/>
  <c r="BG212" i="2" s="1"/>
  <c r="BV211" i="2" a="1"/>
  <c r="BV211" i="2" s="1"/>
  <c r="BV212" i="2" s="1" a="1"/>
  <c r="BV212" i="2" s="1"/>
  <c r="BV213" i="2" s="1" a="1"/>
  <c r="BV213" i="2" s="1"/>
  <c r="BE211" i="2" a="1"/>
  <c r="BE211" i="2" s="1"/>
  <c r="BE212" i="2" s="1" a="1"/>
  <c r="BE212" i="2" s="1"/>
  <c r="BE213" i="2" s="1" a="1"/>
  <c r="BE213" i="2" s="1"/>
  <c r="AG211" i="2" a="1"/>
  <c r="AG211" i="2" s="1"/>
  <c r="BG213" i="2" a="1"/>
  <c r="BG213" i="2" s="1"/>
  <c r="DL211" i="2" a="1"/>
  <c r="DL211" i="2" s="1"/>
  <c r="DL212" i="2" s="1" a="1"/>
  <c r="DL212" i="2" s="1"/>
  <c r="BR211" i="2" a="1"/>
  <c r="BR211" i="2" s="1"/>
  <c r="BR212" i="2" s="1" a="1"/>
  <c r="BR212" i="2" s="1"/>
  <c r="BF211" i="2" a="1"/>
  <c r="BF211" i="2" s="1"/>
  <c r="V211" i="2" a="1"/>
  <c r="V211" i="2" s="1"/>
  <c r="V212" i="2" s="1" a="1"/>
  <c r="V212" i="2" s="1"/>
  <c r="V213" i="2" s="1" a="1"/>
  <c r="V213" i="2" s="1"/>
  <c r="AC211" i="2" a="1"/>
  <c r="AC211" i="2" s="1"/>
  <c r="AC212" i="2" s="1" a="1"/>
  <c r="AC212" i="2" s="1"/>
  <c r="AP211" i="2" a="1"/>
  <c r="AP211" i="2" s="1"/>
  <c r="AH211" i="2" a="1"/>
  <c r="AH211" i="2" s="1"/>
  <c r="AH212" i="2" s="1" a="1"/>
  <c r="AH212" i="2" s="1"/>
  <c r="AH213" i="2" s="1" a="1"/>
  <c r="AH213" i="2" s="1"/>
  <c r="BY211" i="2" a="1"/>
  <c r="BY211" i="2" s="1"/>
  <c r="BY212" i="2" s="1" a="1"/>
  <c r="BY212" i="2" s="1"/>
  <c r="BY213" i="2" s="1" a="1"/>
  <c r="BY213" i="2" s="1"/>
  <c r="CA212" i="2" a="1"/>
  <c r="CA212" i="2" s="1"/>
  <c r="AI212" i="2" a="1"/>
  <c r="AI212" i="2" s="1"/>
  <c r="AI213" i="2" s="1" a="1"/>
  <c r="AI213" i="2" s="1"/>
  <c r="U212" i="2" a="1"/>
  <c r="U212" i="2" s="1"/>
  <c r="U213" i="2" s="1" a="1"/>
  <c r="U213" i="2" s="1"/>
  <c r="U214" i="2" s="1" a="1"/>
  <c r="U214" i="2" s="1"/>
  <c r="U215" i="2" s="1" a="1"/>
  <c r="U215" i="2" s="1"/>
  <c r="AO211" i="2" a="1"/>
  <c r="AO211" i="2" s="1"/>
  <c r="BA210" i="2" a="1"/>
  <c r="BA210" i="2" s="1"/>
  <c r="BA211" i="2" s="1" a="1"/>
  <c r="BA211" i="2" s="1"/>
  <c r="BW211" i="2" a="1"/>
  <c r="BW211" i="2" s="1"/>
  <c r="BW212" i="2" s="1" a="1"/>
  <c r="BW212" i="2" s="1"/>
  <c r="BW213" i="2" s="1" a="1"/>
  <c r="BW213" i="2" s="1"/>
  <c r="BW214" i="2" s="1" a="1"/>
  <c r="BW214" i="2" s="1"/>
  <c r="BW215" i="2" s="1" a="1"/>
  <c r="BW215" i="2" s="1"/>
  <c r="CD212" i="2" a="1"/>
  <c r="CD212" i="2" s="1"/>
  <c r="CD213" i="2" s="1" a="1"/>
  <c r="CD213" i="2" s="1"/>
  <c r="CD214" i="2" s="1" a="1"/>
  <c r="CD214" i="2" s="1"/>
  <c r="BO212" i="2" a="1"/>
  <c r="BO212" i="2" s="1"/>
  <c r="BO213" i="2" s="1" a="1"/>
  <c r="BO213" i="2" s="1"/>
  <c r="BO214" i="2" s="1" a="1"/>
  <c r="BO214" i="2" s="1"/>
  <c r="AD212" i="2" a="1"/>
  <c r="AD212" i="2" s="1"/>
  <c r="AD213" i="2" s="1" a="1"/>
  <c r="AD213" i="2" s="1"/>
  <c r="CL211" i="2" a="1"/>
  <c r="CL211" i="2" s="1"/>
  <c r="BQ211" i="2" a="1"/>
  <c r="BQ211" i="2" s="1"/>
  <c r="BQ212" i="2" s="1" a="1"/>
  <c r="BQ212" i="2" s="1"/>
  <c r="BI211" i="2" a="1"/>
  <c r="BI211" i="2" s="1"/>
  <c r="DP211" i="2" a="1"/>
  <c r="DP211" i="2" s="1"/>
  <c r="DP212" i="2" s="1" a="1"/>
  <c r="DP212" i="2" s="1"/>
  <c r="DP213" i="2" s="1" a="1"/>
  <c r="DP213" i="2" s="1"/>
  <c r="DT212" i="2" a="1"/>
  <c r="DT212" i="2" s="1"/>
  <c r="DT213" i="2" s="1" a="1"/>
  <c r="DT213" i="2" s="1"/>
  <c r="BF212" i="2" a="1"/>
  <c r="BF212" i="2" s="1"/>
  <c r="BF213" i="2" s="1" a="1"/>
  <c r="BF213" i="2" s="1"/>
  <c r="DS211" i="2" a="1"/>
  <c r="DS211" i="2" s="1"/>
  <c r="DS212" i="2" s="1" a="1"/>
  <c r="DS212" i="2" s="1"/>
  <c r="DK211" i="2" a="1"/>
  <c r="DK211" i="2" s="1"/>
  <c r="DK212" i="2" s="1" a="1"/>
  <c r="DK212" i="2" s="1"/>
  <c r="DK213" i="2" s="1" a="1"/>
  <c r="DK213" i="2" s="1"/>
  <c r="DK214" i="2" s="1" a="1"/>
  <c r="DK214" i="2" s="1"/>
  <c r="BZ213" i="2" a="1"/>
  <c r="BZ213" i="2" s="1"/>
  <c r="BZ214" i="2" s="1" a="1"/>
  <c r="BZ214" i="2" s="1"/>
  <c r="BZ215" i="2" s="1" a="1"/>
  <c r="BZ215" i="2" s="1"/>
  <c r="AS212" i="2" a="1"/>
  <c r="AS212" i="2" s="1"/>
  <c r="AS213" i="2" s="1" a="1"/>
  <c r="AS213" i="2" s="1"/>
  <c r="AK213" i="2" a="1"/>
  <c r="AK213" i="2" s="1"/>
  <c r="CC212" i="2" a="1"/>
  <c r="CC212" i="2" s="1"/>
  <c r="CC213" i="2" s="1" a="1"/>
  <c r="CC213" i="2" s="1"/>
  <c r="CC214" i="2" s="1" a="1"/>
  <c r="CC214" i="2" s="1"/>
  <c r="AW212" i="2" a="1"/>
  <c r="AW212" i="2" s="1"/>
  <c r="AW213" i="2" s="1" a="1"/>
  <c r="AW213" i="2" s="1"/>
  <c r="Y212" i="2" a="1"/>
  <c r="Y212" i="2" s="1"/>
  <c r="AA211" i="2" a="1"/>
  <c r="AA211" i="2" s="1"/>
  <c r="AA212" i="2" s="1" a="1"/>
  <c r="AA212" i="2" s="1"/>
  <c r="CA213" i="2" a="1"/>
  <c r="CA213" i="2" s="1"/>
  <c r="ET211" i="2" a="1"/>
  <c r="ET211" i="2" s="1"/>
  <c r="DO212" i="2" a="1"/>
  <c r="DO212" i="2" s="1"/>
  <c r="DO213" i="2" s="1" a="1"/>
  <c r="DO213" i="2" s="1"/>
  <c r="DR211" i="2" a="1"/>
  <c r="DR211" i="2" s="1"/>
  <c r="DR212" i="2" s="1" a="1"/>
  <c r="DR212" i="2" s="1"/>
  <c r="DJ211" i="2" a="1"/>
  <c r="DJ211" i="2" s="1"/>
  <c r="DJ212" i="2" s="1" a="1"/>
  <c r="DJ212" i="2" s="1"/>
  <c r="DU210" i="2" a="1"/>
  <c r="DU210" i="2" s="1"/>
  <c r="DU211" i="2" s="1" a="1"/>
  <c r="DU211" i="2" s="1"/>
  <c r="DM210" i="2" a="1"/>
  <c r="DM210" i="2" s="1"/>
  <c r="DM211" i="2" s="1" a="1"/>
  <c r="DM211" i="2" s="1"/>
  <c r="DN211" i="2" a="1"/>
  <c r="DN211" i="2" s="1"/>
  <c r="DN212" i="2" s="1" a="1"/>
  <c r="DN212" i="2" s="1"/>
  <c r="DQ210" i="2" a="1"/>
  <c r="DQ210" i="2" s="1"/>
  <c r="DG211" i="2" a="1"/>
  <c r="DG211" i="2" s="1"/>
  <c r="DG212" i="2" s="1" a="1"/>
  <c r="DG212" i="2" s="1"/>
  <c r="DF211" i="2" a="1"/>
  <c r="DF211" i="2" s="1"/>
  <c r="DE211" i="2" a="1"/>
  <c r="DE211" i="2" s="1"/>
  <c r="DE212" i="2" s="1" a="1"/>
  <c r="DE212" i="2" s="1"/>
  <c r="DD211" i="2" a="1"/>
  <c r="DD211" i="2" s="1"/>
  <c r="DD212" i="2" s="1" a="1"/>
  <c r="DD212" i="2" s="1"/>
  <c r="DH211" i="2" a="1"/>
  <c r="DH211" i="2" s="1"/>
  <c r="DI212" i="2" a="1"/>
  <c r="DI212" i="2" s="1"/>
  <c r="DB212" i="2" a="1"/>
  <c r="DB212" i="2" s="1"/>
  <c r="DC212" i="2" a="1"/>
  <c r="DC212" i="2" s="1"/>
  <c r="DA212" i="2" a="1"/>
  <c r="DA212" i="2" s="1"/>
  <c r="CX212" i="2" a="1"/>
  <c r="CX212" i="2" s="1"/>
  <c r="CY212" i="2" a="1"/>
  <c r="CY212" i="2" s="1"/>
  <c r="CQ212" i="2" a="1"/>
  <c r="CQ212" i="2" s="1"/>
  <c r="CQ213" i="2" s="1" a="1"/>
  <c r="CQ213" i="2" s="1"/>
  <c r="CK214" i="2" a="1"/>
  <c r="CK214" i="2" s="1"/>
  <c r="CK215" i="2" s="1" a="1"/>
  <c r="CK215" i="2" s="1"/>
  <c r="CE213" i="2" a="1"/>
  <c r="CE213" i="2" s="1"/>
  <c r="BI212" i="2" a="1"/>
  <c r="BI212" i="2" s="1"/>
  <c r="BI213" i="2" s="1" a="1"/>
  <c r="BI213" i="2" s="1"/>
  <c r="W211" i="2" a="1"/>
  <c r="W211" i="2" s="1"/>
  <c r="W212" i="2" s="1" a="1"/>
  <c r="W212" i="2" s="1"/>
  <c r="CV210" i="2" a="1"/>
  <c r="CV210" i="2" s="1"/>
  <c r="CV211" i="2" s="1" a="1"/>
  <c r="CV211" i="2" s="1"/>
  <c r="CV212" i="2" s="1" a="1"/>
  <c r="CV212" i="2" s="1"/>
  <c r="CN210" i="2" a="1"/>
  <c r="CN210" i="2" s="1"/>
  <c r="CN211" i="2" s="1" a="1"/>
  <c r="CN211" i="2" s="1"/>
  <c r="CF210" i="2" a="1"/>
  <c r="CF210" i="2" s="1"/>
  <c r="CF211" i="2" s="1" a="1"/>
  <c r="CF211" i="2" s="1"/>
  <c r="BX210" i="2" a="1"/>
  <c r="BX210" i="2" s="1"/>
  <c r="BP210" i="2" a="1"/>
  <c r="BP210" i="2" s="1"/>
  <c r="BP211" i="2" s="1" a="1"/>
  <c r="BP211" i="2" s="1"/>
  <c r="BD210" i="2" a="1"/>
  <c r="BD210" i="2" s="1"/>
  <c r="BD211" i="2" s="1" a="1"/>
  <c r="BD211" i="2" s="1"/>
  <c r="BD212" i="2" s="1" a="1"/>
  <c r="BD212" i="2" s="1"/>
  <c r="AV210" i="2" a="1"/>
  <c r="AV210" i="2" s="1"/>
  <c r="AV211" i="2" s="1" a="1"/>
  <c r="AV211" i="2" s="1"/>
  <c r="AN210" i="2" a="1"/>
  <c r="AN210" i="2" s="1"/>
  <c r="AN211" i="2" s="1" a="1"/>
  <c r="AN211" i="2" s="1"/>
  <c r="AF210" i="2" a="1"/>
  <c r="AF210" i="2" s="1"/>
  <c r="AF211" i="2" s="1" a="1"/>
  <c r="AF211" i="2" s="1"/>
  <c r="AB210" i="2" a="1"/>
  <c r="AB210" i="2" s="1"/>
  <c r="AB211" i="2" s="1" a="1"/>
  <c r="AB211" i="2" s="1"/>
  <c r="CI211" i="2" a="1"/>
  <c r="CI211" i="2" s="1"/>
  <c r="CI212" i="2" s="1" a="1"/>
  <c r="CI212" i="2" s="1"/>
  <c r="CI213" i="2" s="1" a="1"/>
  <c r="CI213" i="2" s="1"/>
  <c r="BS211" i="2" a="1"/>
  <c r="BS211" i="2" s="1"/>
  <c r="BS212" i="2" s="1" a="1"/>
  <c r="BS212" i="2" s="1"/>
  <c r="BS213" i="2" s="1" a="1"/>
  <c r="BS213" i="2" s="1"/>
  <c r="CZ210" i="2" a="1"/>
  <c r="CZ210" i="2" s="1"/>
  <c r="CR210" i="2" a="1"/>
  <c r="CR210" i="2" s="1"/>
  <c r="CR211" i="2" s="1" a="1"/>
  <c r="CR211" i="2" s="1"/>
  <c r="CJ210" i="2" a="1"/>
  <c r="CJ210" i="2" s="1"/>
  <c r="CJ211" i="2" s="1" a="1"/>
  <c r="CJ211" i="2" s="1"/>
  <c r="CB210" i="2" a="1"/>
  <c r="CB210" i="2" s="1"/>
  <c r="CB211" i="2" s="1" a="1"/>
  <c r="CB211" i="2" s="1"/>
  <c r="BT210" i="2" a="1"/>
  <c r="BT210" i="2" s="1"/>
  <c r="BT211" i="2" s="1" a="1"/>
  <c r="BT211" i="2" s="1"/>
  <c r="BL210" i="2" a="1"/>
  <c r="BL210" i="2" s="1"/>
  <c r="BL211" i="2" s="1" a="1"/>
  <c r="BL211" i="2" s="1"/>
  <c r="BH210" i="2" a="1"/>
  <c r="BH210" i="2" s="1"/>
  <c r="BH211" i="2" s="1" a="1"/>
  <c r="BH211" i="2" s="1"/>
  <c r="AZ210" i="2" a="1"/>
  <c r="AZ210" i="2" s="1"/>
  <c r="AZ211" i="2" s="1" a="1"/>
  <c r="AZ211" i="2" s="1"/>
  <c r="AR210" i="2" a="1"/>
  <c r="AR210" i="2" s="1"/>
  <c r="AR211" i="2" s="1" a="1"/>
  <c r="AR211" i="2" s="1"/>
  <c r="AJ210" i="2" a="1"/>
  <c r="AJ210" i="2" s="1"/>
  <c r="AJ211" i="2" s="1" a="1"/>
  <c r="AJ211" i="2" s="1"/>
  <c r="X210" i="2" a="1"/>
  <c r="X210" i="2" s="1"/>
  <c r="X211" i="2" s="1" a="1"/>
  <c r="X211" i="2" s="1"/>
  <c r="CE217" i="2" a="1"/>
  <c r="CE217" i="2" s="1"/>
  <c r="Z213" i="2" a="1"/>
  <c r="Z213" i="2" s="1"/>
  <c r="Z214" i="2" s="1" a="1"/>
  <c r="Z214" i="2" s="1"/>
  <c r="CU212" i="2" a="1"/>
  <c r="CU212" i="2" s="1"/>
  <c r="CU213" i="2" s="1" a="1"/>
  <c r="CU213" i="2" s="1"/>
  <c r="S211" i="2" a="1"/>
  <c r="S211" i="2" s="1"/>
  <c r="S212" i="2" s="1" a="1"/>
  <c r="S212" i="2" s="1"/>
  <c r="S213" i="2" s="1" a="1"/>
  <c r="S213" i="2" s="1"/>
  <c r="M211" i="2" a="1"/>
  <c r="M211" i="2" s="1"/>
  <c r="T211" i="2" a="1"/>
  <c r="T211" i="2" s="1"/>
  <c r="T212" i="2" s="1" a="1"/>
  <c r="T212" i="2" s="1"/>
  <c r="N211" i="2" a="1"/>
  <c r="N211" i="2" s="1"/>
  <c r="R212" i="2" a="1"/>
  <c r="R212" i="2" s="1"/>
  <c r="R213" i="2" s="1" a="1"/>
  <c r="R213" i="2" s="1"/>
  <c r="P211" i="2" a="1"/>
  <c r="P211" i="2" s="1"/>
  <c r="P212" i="2" s="1" a="1"/>
  <c r="P212" i="2" s="1"/>
  <c r="H211" i="2" a="1"/>
  <c r="H211" i="2" s="1"/>
  <c r="H212" i="2" s="1" a="1"/>
  <c r="H212" i="2" s="1"/>
  <c r="D211" i="2" a="1"/>
  <c r="D211" i="2" s="1"/>
  <c r="D212" i="2" s="1" a="1"/>
  <c r="D212" i="2" s="1"/>
  <c r="K211" i="2" a="1"/>
  <c r="K211" i="2" s="1"/>
  <c r="G211" i="2" a="1"/>
  <c r="G211" i="2" s="1"/>
  <c r="I212" i="2" a="1"/>
  <c r="I212" i="2" s="1"/>
  <c r="E212" i="2" a="1"/>
  <c r="E212" i="2" s="1"/>
  <c r="E213" i="2" s="1" a="1"/>
  <c r="E213" i="2" s="1"/>
  <c r="C212" i="2" a="1"/>
  <c r="C212" i="2" s="1"/>
  <c r="C213" i="2" s="1" a="1"/>
  <c r="C213" i="2" s="1"/>
  <c r="J211" i="2" a="1"/>
  <c r="J211" i="2" s="1"/>
  <c r="F211" i="2" a="1"/>
  <c r="F211" i="2" s="1"/>
  <c r="B210" i="2" a="1"/>
  <c r="B210" i="2" s="1"/>
  <c r="D12" i="12" l="1"/>
  <c r="C35" i="12"/>
  <c r="D35" i="12" s="1"/>
  <c r="F45" i="12" s="1"/>
  <c r="B32" i="12"/>
  <c r="C36" i="12"/>
  <c r="E36" i="12" s="1"/>
  <c r="B33" i="12"/>
  <c r="C39" i="12"/>
  <c r="H39" i="12" s="1"/>
  <c r="I3" i="12"/>
  <c r="SG7" i="7" a="1"/>
  <c r="SG7" i="7" s="1"/>
  <c r="QK10" i="7" a="1"/>
  <c r="QK10" i="7" s="1"/>
  <c r="QK11" i="7" s="1" a="1"/>
  <c r="QK11" i="7" s="1"/>
  <c r="QN13" i="7" a="1"/>
  <c r="QN13" i="7" s="1"/>
  <c r="QA11" i="7" a="1"/>
  <c r="QA11" i="7" s="1"/>
  <c r="AGM9" i="7" a="1"/>
  <c r="AGM9" i="7" s="1"/>
  <c r="AGE9" i="7" a="1"/>
  <c r="AGE9" i="7" s="1"/>
  <c r="AGE10" i="7" s="1" a="1"/>
  <c r="AGE10" i="7" s="1"/>
  <c r="AGL6" i="7" a="1"/>
  <c r="AGL6" i="7" s="1"/>
  <c r="AGL7" i="7" s="1" a="1"/>
  <c r="AGL7" i="7" s="1"/>
  <c r="AGD7" i="7" a="1"/>
  <c r="AGD7" i="7" s="1"/>
  <c r="AFB7" i="7" a="1"/>
  <c r="AFB7" i="7" s="1"/>
  <c r="AFB8" i="7" s="1" a="1"/>
  <c r="AFB8" i="7" s="1"/>
  <c r="AEC5" i="7" a="1"/>
  <c r="AEC5" i="7" s="1"/>
  <c r="AEC7" i="7" s="1" a="1"/>
  <c r="AEC7" i="7" s="1"/>
  <c r="AEC6" i="7" a="1"/>
  <c r="AEC6" i="7" s="1"/>
  <c r="AGN7" i="7" a="1"/>
  <c r="AGN7" i="7" s="1"/>
  <c r="AGN8" i="7" a="1"/>
  <c r="AGN8" i="7" s="1"/>
  <c r="AFQ5" i="7" a="1"/>
  <c r="AFQ5" i="7" s="1"/>
  <c r="AGG5" i="7" a="1"/>
  <c r="AGG5" i="7" s="1"/>
  <c r="AGC8" i="7" a="1"/>
  <c r="AGC8" i="7" s="1"/>
  <c r="AGC9" i="7" s="1" a="1"/>
  <c r="AGC9" i="7" s="1"/>
  <c r="YE7" i="7" a="1"/>
  <c r="YE7" i="7" s="1"/>
  <c r="LJ11" i="7" a="1"/>
  <c r="LJ11" i="7" s="1"/>
  <c r="LJ12" i="7" s="1" a="1"/>
  <c r="LJ12" i="7" s="1"/>
  <c r="LE9" i="7" a="1"/>
  <c r="LE9" i="7" s="1"/>
  <c r="KZ7" i="7" a="1"/>
  <c r="KZ7" i="7" s="1"/>
  <c r="KZ8" i="7" s="1" a="1"/>
  <c r="KZ8" i="7" s="1"/>
  <c r="VL9" i="7" a="1"/>
  <c r="VL9" i="7" s="1"/>
  <c r="LT7" i="7" a="1"/>
  <c r="LT7" i="7" s="1"/>
  <c r="AAS9" i="7" a="1"/>
  <c r="AAS9" i="7" s="1"/>
  <c r="TV7" i="7" a="1"/>
  <c r="TV7" i="7" s="1"/>
  <c r="SK9" i="7" a="1"/>
  <c r="SK9" i="7" s="1"/>
  <c r="SK10" i="7" s="1" a="1"/>
  <c r="SK10" i="7" s="1"/>
  <c r="SK11" i="7" s="1" a="1"/>
  <c r="SK11" i="7" s="1"/>
  <c r="LU8" i="7" a="1"/>
  <c r="LU8" i="7" s="1"/>
  <c r="LU9" i="7" s="1" a="1"/>
  <c r="LU9" i="7" s="1"/>
  <c r="ZT7" i="7" a="1"/>
  <c r="ZT7" i="7" s="1"/>
  <c r="WX7" i="7" a="1"/>
  <c r="WX7" i="7" s="1"/>
  <c r="WX8" i="7" s="1" a="1"/>
  <c r="WX8" i="7" s="1"/>
  <c r="WX9" i="7" s="1" a="1"/>
  <c r="WX9" i="7" s="1"/>
  <c r="ACL8" i="7" a="1"/>
  <c r="ACL8" i="7" s="1"/>
  <c r="ACL9" i="7" s="1" a="1"/>
  <c r="ACL9" i="7" s="1"/>
  <c r="AAJ7" i="7" a="1"/>
  <c r="AAJ7" i="7" s="1"/>
  <c r="VH7" i="7" a="1"/>
  <c r="VH7" i="7" s="1"/>
  <c r="VH8" i="7" s="1" a="1"/>
  <c r="VH8" i="7" s="1"/>
  <c r="VH9" i="7" s="1" a="1"/>
  <c r="VH9" i="7" s="1"/>
  <c r="WN7" i="7" a="1"/>
  <c r="WN7" i="7" s="1"/>
  <c r="TE9" i="7" a="1"/>
  <c r="TE9" i="7" s="1"/>
  <c r="ZW7" i="7" a="1"/>
  <c r="ZW7" i="7" s="1"/>
  <c r="XL7" i="7" a="1"/>
  <c r="XL7" i="7" s="1"/>
  <c r="ACG8" i="7" a="1"/>
  <c r="ACG8" i="7" s="1"/>
  <c r="ACG9" i="7" s="1" a="1"/>
  <c r="ACG9" i="7" s="1"/>
  <c r="MV7" i="7" a="1"/>
  <c r="MV7" i="7" s="1"/>
  <c r="MV8" i="7" s="1" a="1"/>
  <c r="MV8" i="7" s="1"/>
  <c r="MV9" i="7" s="1" a="1"/>
  <c r="MV9" i="7" s="1"/>
  <c r="LZ11" i="7" a="1"/>
  <c r="LZ11" i="7" s="1"/>
  <c r="LZ12" i="7" s="1" a="1"/>
  <c r="LZ12" i="7" s="1"/>
  <c r="LZ13" i="7" s="1" a="1"/>
  <c r="LZ13" i="7" s="1"/>
  <c r="XH8" i="7" a="1"/>
  <c r="XH8" i="7" s="1"/>
  <c r="XH9" i="7" s="1" a="1"/>
  <c r="XH9" i="7" s="1"/>
  <c r="MT9" i="7" a="1"/>
  <c r="MT9" i="7" s="1"/>
  <c r="LD9" i="7" a="1"/>
  <c r="LD9" i="7" s="1"/>
  <c r="LD10" i="7" s="1" a="1"/>
  <c r="LD10" i="7" s="1"/>
  <c r="LD11" i="7" s="1" a="1"/>
  <c r="LD11" i="7" s="1"/>
  <c r="ZS7" i="7" a="1"/>
  <c r="ZS7" i="7" s="1"/>
  <c r="PZ7" i="7" a="1"/>
  <c r="PZ7" i="7" s="1"/>
  <c r="ABT7" i="7" a="1"/>
  <c r="ABT7" i="7" s="1"/>
  <c r="QB7" i="7" a="1"/>
  <c r="QB7" i="7" s="1"/>
  <c r="QB8" i="7" s="1" a="1"/>
  <c r="QB8" i="7" s="1"/>
  <c r="ACD7" i="7" a="1"/>
  <c r="ACD7" i="7" s="1"/>
  <c r="ACD8" i="7" s="1" a="1"/>
  <c r="ACD8" i="7" s="1"/>
  <c r="ACD9" i="7" s="1" a="1"/>
  <c r="ACD9" i="7" s="1"/>
  <c r="ON7" i="7" a="1"/>
  <c r="ON7" i="7" s="1"/>
  <c r="ON8" i="7" s="1" a="1"/>
  <c r="ON8" i="7" s="1"/>
  <c r="ON9" i="7" s="1" a="1"/>
  <c r="ON9" i="7" s="1"/>
  <c r="OU9" i="7" a="1"/>
  <c r="OU9" i="7" s="1"/>
  <c r="XC7" i="7" a="1"/>
  <c r="XC7" i="7" s="1"/>
  <c r="XC8" i="7" s="1" a="1"/>
  <c r="XC8" i="7" s="1"/>
  <c r="XC9" i="7" s="1" a="1"/>
  <c r="XC9" i="7" s="1"/>
  <c r="QC9" i="7" a="1"/>
  <c r="QC9" i="7" s="1"/>
  <c r="QC10" i="7" s="1" a="1"/>
  <c r="QC10" i="7" s="1"/>
  <c r="NQ9" i="7" a="1"/>
  <c r="NQ9" i="7" s="1"/>
  <c r="MR7" i="7" a="1"/>
  <c r="MR7" i="7" s="1"/>
  <c r="MR8" i="7" s="1" a="1"/>
  <c r="MR8" i="7" s="1"/>
  <c r="YI7" i="7" a="1"/>
  <c r="YI7" i="7" s="1"/>
  <c r="YI8" i="7" s="1" a="1"/>
  <c r="YI8" i="7" s="1"/>
  <c r="YI9" i="7" s="1" a="1"/>
  <c r="YI9" i="7" s="1"/>
  <c r="ABU8" i="7" a="1"/>
  <c r="ABU8" i="7" s="1"/>
  <c r="ABU9" i="7" s="1" a="1"/>
  <c r="ABU9" i="7" s="1"/>
  <c r="ABU10" i="7" s="1" a="1"/>
  <c r="ABU10" i="7" s="1"/>
  <c r="LA8" i="7" a="1"/>
  <c r="LA8" i="7" s="1"/>
  <c r="LA9" i="7" s="1" a="1"/>
  <c r="LA9" i="7" s="1"/>
  <c r="MZ9" i="7" a="1"/>
  <c r="MZ9" i="7" s="1"/>
  <c r="ABY9" i="7" a="1"/>
  <c r="ABY9" i="7" s="1"/>
  <c r="OJ7" i="7" a="1"/>
  <c r="OJ7" i="7" s="1"/>
  <c r="OJ8" i="7" s="1" a="1"/>
  <c r="OJ8" i="7" s="1"/>
  <c r="OJ9" i="7" s="1" a="1"/>
  <c r="OJ9" i="7" s="1"/>
  <c r="OY7" i="7" a="1"/>
  <c r="OY7" i="7" s="1"/>
  <c r="OY8" i="7" s="1" a="1"/>
  <c r="OY8" i="7" s="1"/>
  <c r="OY9" i="7" s="1" a="1"/>
  <c r="OY9" i="7" s="1"/>
  <c r="AAP9" i="7" a="1"/>
  <c r="AAP9" i="7" s="1"/>
  <c r="AAP10" i="7" s="1" a="1"/>
  <c r="AAP10" i="7" s="1"/>
  <c r="AAP11" i="7" s="1" a="1"/>
  <c r="AAP11" i="7" s="1"/>
  <c r="QQ8" i="7" a="1"/>
  <c r="QQ8" i="7" s="1"/>
  <c r="ACE8" i="7" a="1"/>
  <c r="ACE8" i="7" s="1"/>
  <c r="ACE9" i="7" s="1" a="1"/>
  <c r="ACE9" i="7" s="1"/>
  <c r="ACE10" i="7" s="1" a="1"/>
  <c r="ACE10" i="7" s="1"/>
  <c r="ACE11" i="7" s="1" a="1"/>
  <c r="ACE11" i="7" s="1"/>
  <c r="ABC11" i="7" a="1"/>
  <c r="ABC11" i="7" s="1"/>
  <c r="ABC12" i="7" s="1" a="1"/>
  <c r="ABC12" i="7" s="1"/>
  <c r="ABC13" i="7" s="1" a="1"/>
  <c r="ABC13" i="7" s="1"/>
  <c r="PF9" i="7" a="1"/>
  <c r="PF9" i="7" s="1"/>
  <c r="PF10" i="7" s="1" a="1"/>
  <c r="PF10" i="7" s="1"/>
  <c r="PF11" i="7" s="1" a="1"/>
  <c r="PF11" i="7" s="1"/>
  <c r="PO8" i="7" a="1"/>
  <c r="PO8" i="7" s="1"/>
  <c r="NA9" i="7" a="1"/>
  <c r="NA9" i="7" s="1"/>
  <c r="SR7" i="7" a="1"/>
  <c r="SR7" i="7" s="1"/>
  <c r="SE10" i="7" a="1"/>
  <c r="SE10" i="7" s="1"/>
  <c r="SE11" i="7" s="1" a="1"/>
  <c r="SE11" i="7" s="1"/>
  <c r="XA9" i="7" a="1"/>
  <c r="XA9" i="7" s="1"/>
  <c r="QY8" i="7" a="1"/>
  <c r="QY8" i="7" s="1"/>
  <c r="QI9" i="7" a="1"/>
  <c r="QI9" i="7" s="1"/>
  <c r="QI10" i="7" s="1" a="1"/>
  <c r="QI10" i="7" s="1"/>
  <c r="QI11" i="7" s="1" a="1"/>
  <c r="QI11" i="7" s="1"/>
  <c r="PW8" i="7" a="1"/>
  <c r="PW8" i="7" s="1"/>
  <c r="PW9" i="7" s="1" a="1"/>
  <c r="PW9" i="7" s="1"/>
  <c r="ABA9" i="7" a="1"/>
  <c r="ABA9" i="7" s="1"/>
  <c r="ABX8" i="7" a="1"/>
  <c r="ABX8" i="7" s="1"/>
  <c r="ABX9" i="7" s="1" a="1"/>
  <c r="ABX9" i="7" s="1"/>
  <c r="WV8" i="7" a="1"/>
  <c r="WV8" i="7" s="1"/>
  <c r="WV9" i="7" s="1" a="1"/>
  <c r="WV9" i="7" s="1"/>
  <c r="WV10" i="7" s="1" a="1"/>
  <c r="WV10" i="7" s="1"/>
  <c r="UX9" i="7" a="1"/>
  <c r="UX9" i="7" s="1"/>
  <c r="UX10" i="7" s="1" a="1"/>
  <c r="UX10" i="7" s="1"/>
  <c r="UX11" i="7" s="1" a="1"/>
  <c r="UX11" i="7" s="1"/>
  <c r="QP7" i="7" a="1"/>
  <c r="QP7" i="7" s="1"/>
  <c r="QP8" i="7" s="1" a="1"/>
  <c r="QP8" i="7" s="1"/>
  <c r="LY9" i="7" a="1"/>
  <c r="LY9" i="7" s="1"/>
  <c r="TC9" i="7" a="1"/>
  <c r="TC9" i="7" s="1"/>
  <c r="TC10" i="7" s="1" a="1"/>
  <c r="TC10" i="7" s="1"/>
  <c r="ACB9" i="7" a="1"/>
  <c r="ACB9" i="7" s="1"/>
  <c r="OQ9" i="7" a="1"/>
  <c r="OQ9" i="7" s="1"/>
  <c r="OQ10" i="7" s="1" a="1"/>
  <c r="OQ10" i="7" s="1"/>
  <c r="OQ11" i="7" s="1" a="1"/>
  <c r="OQ11" i="7" s="1"/>
  <c r="QO8" i="7" a="1"/>
  <c r="QO8" i="7" s="1"/>
  <c r="XE9" i="7" a="1"/>
  <c r="XE9" i="7" s="1"/>
  <c r="QT7" i="7" a="1"/>
  <c r="QT7" i="7" s="1"/>
  <c r="QT8" i="7" s="1" a="1"/>
  <c r="QT8" i="7" s="1"/>
  <c r="TL7" i="7" a="1"/>
  <c r="TL7" i="7" s="1"/>
  <c r="TL8" i="7" s="1" a="1"/>
  <c r="TL8" i="7" s="1"/>
  <c r="TL9" i="7" s="1" a="1"/>
  <c r="TL9" i="7" s="1"/>
  <c r="UT8" i="7" a="1"/>
  <c r="UT8" i="7" s="1"/>
  <c r="UT9" i="7" s="1" a="1"/>
  <c r="UT9" i="7" s="1"/>
  <c r="ABZ7" i="7" a="1"/>
  <c r="ABZ7" i="7" s="1"/>
  <c r="ABZ8" i="7" s="1" a="1"/>
  <c r="ABZ8" i="7" s="1"/>
  <c r="ABZ9" i="7" s="1" a="1"/>
  <c r="ABZ9" i="7" s="1"/>
  <c r="SN7" i="7" a="1"/>
  <c r="SN7" i="7" s="1"/>
  <c r="WU7" i="7" a="1"/>
  <c r="WU7" i="7" s="1"/>
  <c r="WU8" i="7" s="1" a="1"/>
  <c r="WU8" i="7" s="1"/>
  <c r="SY7" i="7" a="1"/>
  <c r="SY7" i="7" s="1"/>
  <c r="SY8" i="7" s="1" a="1"/>
  <c r="SY8" i="7" s="1"/>
  <c r="PC11" i="7" a="1"/>
  <c r="PC11" i="7" s="1"/>
  <c r="PC12" i="7" s="1" a="1"/>
  <c r="PC12" i="7" s="1"/>
  <c r="ACK8" i="7" a="1"/>
  <c r="ACK8" i="7" s="1"/>
  <c r="WS10" i="7" a="1"/>
  <c r="WS10" i="7" s="1"/>
  <c r="WS11" i="7" s="1" a="1"/>
  <c r="WS11" i="7" s="1"/>
  <c r="PY11" i="7" a="1"/>
  <c r="PY11" i="7" s="1"/>
  <c r="UZ7" i="7" a="1"/>
  <c r="UZ7" i="7" s="1"/>
  <c r="UZ8" i="7" s="1" a="1"/>
  <c r="UZ8" i="7" s="1"/>
  <c r="UZ9" i="7" s="1" a="1"/>
  <c r="UZ9" i="7" s="1"/>
  <c r="WY7" i="7" a="1"/>
  <c r="WY7" i="7" s="1"/>
  <c r="WY8" i="7" s="1" a="1"/>
  <c r="WY8" i="7" s="1"/>
  <c r="WZ8" i="7" a="1"/>
  <c r="WZ8" i="7" s="1"/>
  <c r="WZ9" i="7" s="1" a="1"/>
  <c r="WZ9" i="7" s="1"/>
  <c r="WZ10" i="7" s="1" a="1"/>
  <c r="WZ10" i="7" s="1"/>
  <c r="WZ11" i="7" s="1" a="1"/>
  <c r="WZ11" i="7" s="1"/>
  <c r="ZF8" i="7" a="1"/>
  <c r="ZF8" i="7" s="1"/>
  <c r="ZF9" i="7" s="1" a="1"/>
  <c r="ZF9" i="7" s="1"/>
  <c r="OP10" i="7" a="1"/>
  <c r="OP10" i="7" s="1"/>
  <c r="OP11" i="7" s="1" a="1"/>
  <c r="OP11" i="7" s="1"/>
  <c r="PG10" i="7" a="1"/>
  <c r="PG10" i="7" s="1"/>
  <c r="PG11" i="7" s="1" a="1"/>
  <c r="PG11" i="7" s="1"/>
  <c r="QU10" i="7" a="1"/>
  <c r="QU10" i="7" s="1"/>
  <c r="ZV6" i="7" a="1"/>
  <c r="ZV6" i="7" s="1"/>
  <c r="ZV7" i="7" s="1" a="1"/>
  <c r="ZV7" i="7" s="1"/>
  <c r="OX8" i="7" a="1"/>
  <c r="OX8" i="7" s="1"/>
  <c r="OX9" i="7" s="1" a="1"/>
  <c r="OX9" i="7" s="1"/>
  <c r="KM10" i="7" a="1"/>
  <c r="KM10" i="7" s="1"/>
  <c r="KM11" i="7" s="1" a="1"/>
  <c r="KM11" i="7" s="1"/>
  <c r="QM10" i="7" a="1"/>
  <c r="QM10" i="7" s="1"/>
  <c r="QM11" i="7" s="1" a="1"/>
  <c r="QM11" i="7" s="1"/>
  <c r="PB7" i="7" a="1"/>
  <c r="PB7" i="7" s="1"/>
  <c r="PB8" i="7" s="1" a="1"/>
  <c r="PB8" i="7" s="1"/>
  <c r="PB9" i="7" s="1" a="1"/>
  <c r="PB9" i="7" s="1"/>
  <c r="PB10" i="7" s="1" a="1"/>
  <c r="PB10" i="7" s="1"/>
  <c r="LE10" i="7" a="1"/>
  <c r="LE10" i="7" s="1"/>
  <c r="LE11" i="7" s="1" a="1"/>
  <c r="LE11" i="7" s="1"/>
  <c r="KN8" i="7" a="1"/>
  <c r="KN8" i="7" s="1"/>
  <c r="KN9" i="7" s="1" a="1"/>
  <c r="KN9" i="7" s="1"/>
  <c r="SO10" i="7" a="1"/>
  <c r="SO10" i="7" s="1"/>
  <c r="SO11" i="7" s="1" a="1"/>
  <c r="SO11" i="7" s="1"/>
  <c r="PA13" i="7" a="1"/>
  <c r="PA13" i="7" s="1"/>
  <c r="PM15" i="7" a="1"/>
  <c r="PM15" i="7" s="1"/>
  <c r="ACJ9" i="7" a="1"/>
  <c r="ACJ9" i="7" s="1"/>
  <c r="PN7" i="7" a="1"/>
  <c r="PN7" i="7" s="1"/>
  <c r="PX9" i="7" a="1"/>
  <c r="PX9" i="7" s="1"/>
  <c r="PX10" i="7" s="1" a="1"/>
  <c r="PX10" i="7" s="1"/>
  <c r="RL9" i="7" a="1"/>
  <c r="RL9" i="7" s="1"/>
  <c r="OK7" i="7" a="1"/>
  <c r="OK7" i="7" s="1"/>
  <c r="OK8" i="7" s="1" a="1"/>
  <c r="OK8" i="7" s="1"/>
  <c r="QH9" i="7" a="1"/>
  <c r="QH9" i="7" s="1"/>
  <c r="PJ7" i="7" a="1"/>
  <c r="PJ7" i="7" s="1"/>
  <c r="UL9" i="7" a="1"/>
  <c r="UL9" i="7" s="1"/>
  <c r="UL10" i="7" s="1" a="1"/>
  <c r="UL10" i="7" s="1"/>
  <c r="UL11" i="7" s="1" a="1"/>
  <c r="UL11" i="7" s="1"/>
  <c r="PP9" i="7" a="1"/>
  <c r="PP9" i="7" s="1"/>
  <c r="XB11" i="7" a="1"/>
  <c r="XB11" i="7" s="1"/>
  <c r="IK7" i="7" a="1"/>
  <c r="IK7" i="7" s="1"/>
  <c r="IK8" i="7" s="1" a="1"/>
  <c r="IK8" i="7" s="1"/>
  <c r="M73" i="4" a="1"/>
  <c r="M73" i="4" s="1"/>
  <c r="N73" i="4" s="1"/>
  <c r="F102" i="5"/>
  <c r="GN8" i="7" a="1"/>
  <c r="GN8" i="7" s="1"/>
  <c r="GN9" i="7" s="1" a="1"/>
  <c r="GN9" i="7" s="1"/>
  <c r="GN10" i="7" s="1" a="1"/>
  <c r="GN10" i="7" s="1"/>
  <c r="V4" i="7" a="1"/>
  <c r="V4" i="7" s="1"/>
  <c r="V5" i="7" s="1" a="1"/>
  <c r="V5" i="7" s="1"/>
  <c r="GK7" i="7" a="1"/>
  <c r="GK7" i="7" s="1"/>
  <c r="GK8" i="7" s="1" a="1"/>
  <c r="GK8" i="7" s="1"/>
  <c r="GK9" i="7" s="1" a="1"/>
  <c r="GK9" i="7" s="1"/>
  <c r="GO6" i="7" a="1"/>
  <c r="GO6" i="7" s="1"/>
  <c r="GO7" i="7" s="1" a="1"/>
  <c r="GO7" i="7" s="1"/>
  <c r="GC6" i="7" a="1"/>
  <c r="GC6" i="7" s="1"/>
  <c r="GC7" i="7" s="1" a="1"/>
  <c r="GC7" i="7" s="1"/>
  <c r="HM6" i="7" a="1"/>
  <c r="HM6" i="7" s="1"/>
  <c r="HM7" i="7" s="1" a="1"/>
  <c r="HM7" i="7" s="1"/>
  <c r="HA6" i="7" a="1"/>
  <c r="HA6" i="7" s="1"/>
  <c r="HA7" i="7" s="1" a="1"/>
  <c r="HA7" i="7" s="1"/>
  <c r="FM6" i="7" a="1"/>
  <c r="FM6" i="7" s="1"/>
  <c r="FM7" i="7" s="1" a="1"/>
  <c r="FM7" i="7" s="1"/>
  <c r="FM8" i="7" s="1" a="1"/>
  <c r="FM8" i="7" s="1"/>
  <c r="FM9" i="7" s="1" a="1"/>
  <c r="FM9" i="7" s="1"/>
  <c r="GZ8" i="7" a="1"/>
  <c r="GZ8" i="7" s="1"/>
  <c r="GZ9" i="7" s="1" a="1"/>
  <c r="GZ9" i="7" s="1"/>
  <c r="HV8" i="7" a="1"/>
  <c r="HV8" i="7" s="1"/>
  <c r="HJ8" i="7" a="1"/>
  <c r="HJ8" i="7" s="1"/>
  <c r="K7" i="7" a="1"/>
  <c r="K7" i="7" s="1"/>
  <c r="K9" i="7" s="1" a="1"/>
  <c r="K9" i="7" s="1"/>
  <c r="F6" i="7" a="1"/>
  <c r="F6" i="7" s="1"/>
  <c r="F7" i="7" s="1" a="1"/>
  <c r="F7" i="7" s="1"/>
  <c r="Q7" i="7" a="1"/>
  <c r="Q7" i="7" s="1"/>
  <c r="K8" i="7" a="1"/>
  <c r="K8" i="7" s="1"/>
  <c r="Q6" i="7" a="1"/>
  <c r="Q6" i="7" s="1"/>
  <c r="J7" i="7" a="1"/>
  <c r="J7" i="7" s="1"/>
  <c r="M41" i="4" a="1"/>
  <c r="M41" i="4" s="1"/>
  <c r="N41" i="4" s="1"/>
  <c r="M37" i="4" a="1"/>
  <c r="M37" i="4" s="1"/>
  <c r="N37" i="4" s="1"/>
  <c r="M26" i="4" a="1"/>
  <c r="M26" i="4" s="1"/>
  <c r="N26" i="4" s="1"/>
  <c r="M63" i="4" a="1"/>
  <c r="M63" i="4" s="1"/>
  <c r="N63" i="4" s="1"/>
  <c r="M66" i="4" a="1"/>
  <c r="M66" i="4" s="1"/>
  <c r="N66" i="4" s="1"/>
  <c r="M65" i="4" a="1"/>
  <c r="M65" i="4" s="1"/>
  <c r="N65" i="4" s="1"/>
  <c r="M30" i="4" a="1"/>
  <c r="M30" i="4" s="1"/>
  <c r="N30" i="4" s="1"/>
  <c r="EO5" i="7" a="1"/>
  <c r="EO5" i="7" s="1"/>
  <c r="BN5" i="7" a="1"/>
  <c r="BN5" i="7" s="1"/>
  <c r="BN6" i="7" s="1" a="1"/>
  <c r="BN6" i="7" s="1"/>
  <c r="U5" i="7" a="1"/>
  <c r="U5" i="7" s="1"/>
  <c r="ER6" i="7" a="1"/>
  <c r="ER6" i="7" s="1"/>
  <c r="ER7" i="7" s="1" a="1"/>
  <c r="ER7" i="7" s="1"/>
  <c r="CY6" i="7" a="1"/>
  <c r="CY6" i="7" s="1"/>
  <c r="CY7" i="7" s="1" a="1"/>
  <c r="CY7" i="7" s="1"/>
  <c r="G7" i="7" a="1"/>
  <c r="G7" i="7" s="1"/>
  <c r="G8" i="7" s="1" a="1"/>
  <c r="G8" i="7" s="1"/>
  <c r="G9" i="7" s="1" a="1"/>
  <c r="G9" i="7" s="1"/>
  <c r="BS6" i="7" a="1"/>
  <c r="BS6" i="7" s="1"/>
  <c r="BS7" i="7" s="1" a="1"/>
  <c r="BS7" i="7" s="1"/>
  <c r="BS8" i="7" s="1" a="1"/>
  <c r="BS8" i="7" s="1"/>
  <c r="EN6" i="7" a="1"/>
  <c r="EN6" i="7" s="1"/>
  <c r="B5" i="7" a="1"/>
  <c r="B5" i="7" s="1"/>
  <c r="DT5" i="7" a="1"/>
  <c r="DT5" i="7" s="1"/>
  <c r="DT6" i="7" s="1" a="1"/>
  <c r="DT6" i="7" s="1"/>
  <c r="DD5" i="7" a="1"/>
  <c r="DD5" i="7" s="1"/>
  <c r="DD6" i="7" s="1" a="1"/>
  <c r="DD6" i="7" s="1"/>
  <c r="BU5" i="7" a="1"/>
  <c r="BU5" i="7" s="1"/>
  <c r="T5" i="7" a="1"/>
  <c r="T5" i="7" s="1"/>
  <c r="D5" i="7" a="1"/>
  <c r="D5" i="7" s="1"/>
  <c r="DA5" i="7" a="1"/>
  <c r="DA5" i="7" s="1"/>
  <c r="DA6" i="7" s="1" a="1"/>
  <c r="DA6" i="7" s="1"/>
  <c r="CK5" i="7" a="1"/>
  <c r="CK5" i="7" s="1"/>
  <c r="CK6" i="7" s="1" a="1"/>
  <c r="CK6" i="7" s="1"/>
  <c r="AG5" i="7" a="1"/>
  <c r="AG5" i="7" s="1"/>
  <c r="EQ5" i="7" a="1"/>
  <c r="EQ5" i="7" s="1"/>
  <c r="EQ6" i="7" s="1" a="1"/>
  <c r="EQ6" i="7" s="1"/>
  <c r="BV6" i="7" a="1"/>
  <c r="BV6" i="7" s="1"/>
  <c r="BV7" i="7" s="1" a="1"/>
  <c r="BV7" i="7" s="1"/>
  <c r="EK5" i="7" a="1"/>
  <c r="EK5" i="7" s="1"/>
  <c r="EK6" i="7" s="1" a="1"/>
  <c r="EK6" i="7" s="1"/>
  <c r="DM5" i="7" a="1"/>
  <c r="DM5" i="7" s="1"/>
  <c r="CJ5" i="7" a="1"/>
  <c r="CJ5" i="7" s="1"/>
  <c r="CJ6" i="7" s="1" a="1"/>
  <c r="CJ6" i="7" s="1"/>
  <c r="BQ5" i="7" a="1"/>
  <c r="BQ5" i="7" s="1"/>
  <c r="AC5" i="7" a="1"/>
  <c r="AC5" i="7" s="1"/>
  <c r="AC6" i="7" s="1" a="1"/>
  <c r="AC6" i="7" s="1"/>
  <c r="AC7" i="7" s="1" a="1"/>
  <c r="AC7" i="7" s="1"/>
  <c r="BB5" i="7" a="1"/>
  <c r="BB5" i="7" s="1"/>
  <c r="AQ7" i="7" a="1"/>
  <c r="AQ7" i="7" s="1"/>
  <c r="AQ8" i="7" s="1" a="1"/>
  <c r="AQ8" i="7" s="1"/>
  <c r="EM5" i="7" a="1"/>
  <c r="EM5" i="7" s="1"/>
  <c r="EM6" i="7" s="1" a="1"/>
  <c r="EM6" i="7" s="1"/>
  <c r="EM7" i="7" s="1" a="1"/>
  <c r="EM7" i="7" s="1"/>
  <c r="EL6" i="7" a="1"/>
  <c r="EL6" i="7" s="1"/>
  <c r="DL6" i="7" a="1"/>
  <c r="DL6" i="7" s="1"/>
  <c r="DL7" i="7" s="1" a="1"/>
  <c r="DL7" i="7" s="1"/>
  <c r="CF5" i="7" a="1"/>
  <c r="CF5" i="7" s="1"/>
  <c r="CF6" i="7" s="1" a="1"/>
  <c r="CF6" i="7" s="1"/>
  <c r="CF7" i="7" s="1" a="1"/>
  <c r="CF7" i="7" s="1"/>
  <c r="AR5" i="7" a="1"/>
  <c r="AR5" i="7" s="1"/>
  <c r="L5" i="7" a="1"/>
  <c r="L5" i="7" s="1"/>
  <c r="EI5" i="7" a="1"/>
  <c r="EI5" i="7" s="1"/>
  <c r="DV5" i="7" a="1"/>
  <c r="DV5" i="7" s="1"/>
  <c r="BP6" i="7" a="1"/>
  <c r="BP6" i="7" s="1"/>
  <c r="BP7" i="7" s="1" a="1"/>
  <c r="BP7" i="7" s="1"/>
  <c r="CX5" i="7" a="1"/>
  <c r="CX5" i="7" s="1"/>
  <c r="BW6" i="7" a="1"/>
  <c r="BW6" i="7" s="1"/>
  <c r="BW7" i="7" s="1" a="1"/>
  <c r="BW7" i="7" s="1"/>
  <c r="DQ5" i="7" a="1"/>
  <c r="DQ5" i="7" s="1"/>
  <c r="DQ6" i="7" s="1" a="1"/>
  <c r="DQ6" i="7" s="1"/>
  <c r="DC6" i="7" a="1"/>
  <c r="DC6" i="7" s="1"/>
  <c r="DC7" i="7" s="1" a="1"/>
  <c r="DC7" i="7" s="1"/>
  <c r="C7" i="7" a="1"/>
  <c r="C7" i="7" s="1"/>
  <c r="DI6" i="7" a="1"/>
  <c r="DI6" i="7" s="1"/>
  <c r="DI7" i="7" s="1" a="1"/>
  <c r="DI7" i="7" s="1"/>
  <c r="CC6" i="7" a="1"/>
  <c r="CC6" i="7" s="1"/>
  <c r="CC7" i="7" s="1" a="1"/>
  <c r="CC7" i="7" s="1"/>
  <c r="Y5" i="7" a="1"/>
  <c r="Y5" i="7" s="1"/>
  <c r="I5" i="7" a="1"/>
  <c r="I5" i="7" s="1"/>
  <c r="I6" i="7" s="1" a="1"/>
  <c r="I6" i="7" s="1"/>
  <c r="DH5" i="7" a="1"/>
  <c r="DH5" i="7" s="1"/>
  <c r="CB5" i="7" a="1"/>
  <c r="CB5" i="7" s="1"/>
  <c r="CB6" i="7" s="1" a="1"/>
  <c r="CB6" i="7" s="1"/>
  <c r="CB7" i="7" s="1" a="1"/>
  <c r="CB7" i="7" s="1"/>
  <c r="BD5" i="7" a="1"/>
  <c r="BD5" i="7" s="1"/>
  <c r="BD6" i="7" s="1" a="1"/>
  <c r="BD6" i="7" s="1"/>
  <c r="H5" i="7" a="1"/>
  <c r="H5" i="7" s="1"/>
  <c r="H6" i="7" s="1" a="1"/>
  <c r="H6" i="7" s="1"/>
  <c r="DJ6" i="7" a="1"/>
  <c r="DJ6" i="7" s="1"/>
  <c r="DJ7" i="7" s="1" a="1"/>
  <c r="DJ7" i="7" s="1"/>
  <c r="AX6" i="7" a="1"/>
  <c r="AX6" i="7" s="1"/>
  <c r="AX7" i="7" s="1" a="1"/>
  <c r="AX7" i="7" s="1"/>
  <c r="E6" i="7" a="1"/>
  <c r="E6" i="7" s="1"/>
  <c r="BO6" i="7" a="1"/>
  <c r="BO6" i="7" s="1"/>
  <c r="DU5" i="7" a="1"/>
  <c r="DU5" i="7" s="1"/>
  <c r="DE5" i="7" a="1"/>
  <c r="DE5" i="7" s="1"/>
  <c r="DE6" i="7" s="1" a="1"/>
  <c r="DE6" i="7" s="1"/>
  <c r="DE7" i="7" s="1" a="1"/>
  <c r="DE7" i="7" s="1"/>
  <c r="BY5" i="7" a="1"/>
  <c r="BY5" i="7" s="1"/>
  <c r="BY6" i="7" s="1" a="1"/>
  <c r="BY6" i="7" s="1"/>
  <c r="AV5" i="7" a="1"/>
  <c r="AV5" i="7" s="1"/>
  <c r="BR6" i="7" a="1"/>
  <c r="BR6" i="7" s="1"/>
  <c r="BR7" i="7" s="1" a="1"/>
  <c r="BR7" i="7" s="1"/>
  <c r="DK7" i="7" a="1"/>
  <c r="DK7" i="7" s="1"/>
  <c r="DP5" i="7" a="1"/>
  <c r="DP5" i="7" s="1"/>
  <c r="DP6" i="7" s="1" a="1"/>
  <c r="DP6" i="7" s="1"/>
  <c r="CZ5" i="7" a="1"/>
  <c r="CZ5" i="7" s="1"/>
  <c r="BT5" i="7" a="1"/>
  <c r="BT5" i="7" s="1"/>
  <c r="BT6" i="7" s="1" a="1"/>
  <c r="BT6" i="7" s="1"/>
  <c r="AK5" i="7" a="1"/>
  <c r="AK5" i="7" s="1"/>
  <c r="AK6" i="7" s="1" a="1"/>
  <c r="AK6" i="7" s="1"/>
  <c r="R5" i="7" a="1"/>
  <c r="R5" i="7" s="1"/>
  <c r="R6" i="7" s="1" a="1"/>
  <c r="R6" i="7" s="1"/>
  <c r="R7" i="7" s="1" a="1"/>
  <c r="R7" i="7" s="1"/>
  <c r="DR7" i="7" a="1"/>
  <c r="DR7" i="7" s="1"/>
  <c r="AA6" i="7" a="1"/>
  <c r="AA6" i="7" s="1"/>
  <c r="DZ6" i="7" a="1"/>
  <c r="DZ6" i="7" s="1"/>
  <c r="DZ7" i="7" s="1" a="1"/>
  <c r="DZ7" i="7" s="1"/>
  <c r="Z6" i="7" a="1"/>
  <c r="Z6" i="7" s="1"/>
  <c r="EF6" i="7" a="1"/>
  <c r="EF6" i="7" s="1"/>
  <c r="EF7" i="7" s="1" a="1"/>
  <c r="EF7" i="7" s="1"/>
  <c r="AF5" i="7" a="1"/>
  <c r="AF5" i="7" s="1"/>
  <c r="EC6" i="7" a="1"/>
  <c r="EC6" i="7" s="1"/>
  <c r="EC7" i="7" s="1" a="1"/>
  <c r="EC7" i="7" s="1"/>
  <c r="CI5" i="7" a="1"/>
  <c r="CI5" i="7" s="1"/>
  <c r="CI6" i="7" s="1" a="1"/>
  <c r="CI6" i="7" s="1"/>
  <c r="W6" i="7" a="1"/>
  <c r="W6" i="7" s="1"/>
  <c r="DB6" i="7" a="1"/>
  <c r="DB6" i="7" s="1"/>
  <c r="DB7" i="7" s="1" a="1"/>
  <c r="DB7" i="7" s="1"/>
  <c r="BX6" i="7" a="1"/>
  <c r="BX6" i="7" s="1"/>
  <c r="BX7" i="7" s="1" a="1"/>
  <c r="BX7" i="7" s="1"/>
  <c r="DS6" i="7" a="1"/>
  <c r="DS6" i="7" s="1"/>
  <c r="AU7" i="7" a="1"/>
  <c r="AU7" i="7" s="1"/>
  <c r="DO8" i="7" a="1"/>
  <c r="DO8" i="7" s="1"/>
  <c r="DO9" i="7" s="1" a="1"/>
  <c r="DO9" i="7" s="1"/>
  <c r="DG6" i="7" a="1"/>
  <c r="DG6" i="7" s="1"/>
  <c r="DG7" i="7" s="1" a="1"/>
  <c r="DG7" i="7" s="1"/>
  <c r="DG8" i="7" s="1" a="1"/>
  <c r="DG8" i="7" s="1"/>
  <c r="CE6" i="7" a="1"/>
  <c r="CE6" i="7" s="1"/>
  <c r="DN5" i="7" a="1"/>
  <c r="DN5" i="7" s="1"/>
  <c r="CH5" i="7" a="1"/>
  <c r="CH5" i="7" s="1"/>
  <c r="N5" i="7" a="1"/>
  <c r="N5" i="7" s="1"/>
  <c r="CD5" i="7" a="1"/>
  <c r="CD5" i="7" s="1"/>
  <c r="AD5" i="7" a="1"/>
  <c r="AD5" i="7" s="1"/>
  <c r="AD6" i="7" s="1" a="1"/>
  <c r="AD6" i="7" s="1"/>
  <c r="BE5" i="7" a="1"/>
  <c r="BE5" i="7" s="1"/>
  <c r="BE6" i="7" s="1" a="1"/>
  <c r="BE6" i="7" s="1"/>
  <c r="AQ213" i="2" a="1"/>
  <c r="AQ213" i="2" s="1"/>
  <c r="BR213" i="2" a="1"/>
  <c r="BR213" i="2" s="1"/>
  <c r="EQ213" i="2" a="1"/>
  <c r="EQ213" i="2" s="1"/>
  <c r="EN212" i="2" a="1"/>
  <c r="EN212" i="2" s="1"/>
  <c r="EN213" i="2" s="1" a="1"/>
  <c r="EN213" i="2" s="1"/>
  <c r="EI213" i="2" a="1"/>
  <c r="EI213" i="2" s="1"/>
  <c r="ES213" i="2" a="1"/>
  <c r="ES213" i="2" s="1"/>
  <c r="ER213" i="2" a="1"/>
  <c r="ER213" i="2" s="1"/>
  <c r="ER214" i="2" s="1" a="1"/>
  <c r="ER214" i="2" s="1"/>
  <c r="EL214" i="2" a="1"/>
  <c r="EL214" i="2" s="1"/>
  <c r="EL215" i="2" s="1" a="1"/>
  <c r="EL215" i="2" s="1"/>
  <c r="EO213" i="2" a="1"/>
  <c r="EO213" i="2" s="1"/>
  <c r="EK213" i="2" a="1"/>
  <c r="EK213" i="2" s="1"/>
  <c r="EK214" i="2" s="1" a="1"/>
  <c r="EK214" i="2" s="1"/>
  <c r="EJ213" i="2" a="1"/>
  <c r="EJ213" i="2" s="1"/>
  <c r="AI112" i="2"/>
  <c r="AJ106" i="2" a="1"/>
  <c r="AJ106" i="2" s="1"/>
  <c r="AJ107" i="2" s="1" a="1"/>
  <c r="AJ107" i="2" s="1"/>
  <c r="AI109" i="2"/>
  <c r="AI106" i="2"/>
  <c r="DL213" i="2" a="1"/>
  <c r="DL213" i="2" s="1"/>
  <c r="BO215" i="2" a="1"/>
  <c r="BO215" i="2" s="1"/>
  <c r="Y213" i="2" a="1"/>
  <c r="Y213" i="2" s="1"/>
  <c r="Y214" i="2" s="1" a="1"/>
  <c r="Y214" i="2" s="1"/>
  <c r="DV213" i="2" a="1"/>
  <c r="DV213" i="2" s="1"/>
  <c r="EF214" i="2" a="1"/>
  <c r="EF214" i="2" s="1"/>
  <c r="EF215" i="2" s="1" a="1"/>
  <c r="EF215" i="2" s="1"/>
  <c r="DV214" i="2" a="1"/>
  <c r="DV214" i="2" s="1"/>
  <c r="DV215" i="2" a="1"/>
  <c r="DV215" i="2" s="1"/>
  <c r="DV216" i="2" s="1" a="1"/>
  <c r="DV216" i="2" s="1"/>
  <c r="DZ211" i="2" a="1"/>
  <c r="DZ211" i="2" s="1"/>
  <c r="DZ212" i="2" s="1" a="1"/>
  <c r="DZ212" i="2" s="1"/>
  <c r="EC213" i="2" a="1"/>
  <c r="EC213" i="2" s="1"/>
  <c r="DX214" i="2" a="1"/>
  <c r="DX214" i="2" s="1"/>
  <c r="DX215" i="2" s="1" a="1"/>
  <c r="DX215" i="2" s="1"/>
  <c r="AE213" i="2" a="1"/>
  <c r="AE213" i="2" s="1"/>
  <c r="AC213" i="2" a="1"/>
  <c r="AC213" i="2" s="1"/>
  <c r="AC214" i="2" s="1" a="1"/>
  <c r="AC214" i="2" s="1"/>
  <c r="AC215" i="2" s="1" a="1"/>
  <c r="AC215" i="2" s="1"/>
  <c r="BY214" i="2" a="1"/>
  <c r="BY214" i="2" s="1"/>
  <c r="BY215" i="2" s="1" a="1"/>
  <c r="BY215" i="2" s="1"/>
  <c r="AB212" i="2" a="1"/>
  <c r="AB212" i="2" s="1"/>
  <c r="AN212" i="2" a="1"/>
  <c r="AN212" i="2" s="1"/>
  <c r="DJ213" i="2" a="1"/>
  <c r="DJ213" i="2" s="1"/>
  <c r="DP214" i="2" a="1"/>
  <c r="DP214" i="2" s="1"/>
  <c r="DP215" i="2" s="1" a="1"/>
  <c r="DP215" i="2" s="1"/>
  <c r="DR213" i="2" a="1"/>
  <c r="DR213" i="2" s="1"/>
  <c r="F212" i="2" a="1"/>
  <c r="F212" i="2" s="1"/>
  <c r="F213" i="2" s="1" a="1"/>
  <c r="F213" i="2" s="1"/>
  <c r="F214" i="2" s="1" a="1"/>
  <c r="F214" i="2" s="1"/>
  <c r="F215" i="2" s="1" a="1"/>
  <c r="F215" i="2" s="1"/>
  <c r="AF212" i="2" a="1"/>
  <c r="AF212" i="2" s="1"/>
  <c r="AV212" i="2" a="1"/>
  <c r="AV212" i="2" s="1"/>
  <c r="AV213" i="2" s="1" a="1"/>
  <c r="AV213" i="2" s="1"/>
  <c r="BP212" i="2" a="1"/>
  <c r="BP212" i="2" s="1"/>
  <c r="BP213" i="2" s="1" a="1"/>
  <c r="BP213" i="2" s="1"/>
  <c r="DM212" i="2" a="1"/>
  <c r="DM212" i="2" s="1"/>
  <c r="DM213" i="2" s="1" a="1"/>
  <c r="DM213" i="2" s="1"/>
  <c r="DM214" i="2" s="1" a="1"/>
  <c r="DM214" i="2" s="1"/>
  <c r="AA213" i="2" a="1"/>
  <c r="AA213" i="2" s="1"/>
  <c r="AA214" i="2" s="1" a="1"/>
  <c r="AA214" i="2" s="1"/>
  <c r="P213" i="2" a="1"/>
  <c r="P213" i="2" s="1"/>
  <c r="CB212" i="2" a="1"/>
  <c r="CB212" i="2" s="1"/>
  <c r="CB213" i="2" s="1" a="1"/>
  <c r="CB213" i="2" s="1"/>
  <c r="CB214" i="2" s="1" a="1"/>
  <c r="CB214" i="2" s="1"/>
  <c r="DU212" i="2" a="1"/>
  <c r="DU212" i="2" s="1"/>
  <c r="DU213" i="2" s="1" a="1"/>
  <c r="DU213" i="2" s="1"/>
  <c r="DR214" i="2" a="1"/>
  <c r="DR214" i="2" s="1"/>
  <c r="DR215" i="2" s="1" a="1"/>
  <c r="DR215" i="2" s="1"/>
  <c r="DT214" i="2" a="1"/>
  <c r="DT214" i="2" s="1"/>
  <c r="DT215" i="2" s="1" a="1"/>
  <c r="DT215" i="2" s="1"/>
  <c r="DS213" i="2" a="1"/>
  <c r="DS213" i="2" s="1"/>
  <c r="DS214" i="2" s="1" a="1"/>
  <c r="DS214" i="2" s="1"/>
  <c r="DN213" i="2" a="1"/>
  <c r="DN213" i="2" s="1"/>
  <c r="DQ211" i="2" a="1"/>
  <c r="DQ211" i="2" s="1"/>
  <c r="DJ214" i="2" a="1"/>
  <c r="DJ214" i="2" s="1"/>
  <c r="DJ215" i="2" s="1" a="1"/>
  <c r="DJ215" i="2" s="1"/>
  <c r="DL214" i="2" a="1"/>
  <c r="DL214" i="2" s="1"/>
  <c r="DL215" i="2" s="1" a="1"/>
  <c r="DL215" i="2" s="1"/>
  <c r="DK215" i="2" a="1"/>
  <c r="DK215" i="2" s="1"/>
  <c r="DO214" i="2" a="1"/>
  <c r="DO214" i="2" s="1"/>
  <c r="DO215" i="2" s="1" a="1"/>
  <c r="DO215" i="2" s="1"/>
  <c r="DD213" i="2" a="1"/>
  <c r="DD213" i="2" s="1"/>
  <c r="DD214" i="2" s="1" a="1"/>
  <c r="DD214" i="2" s="1"/>
  <c r="DH212" i="2" a="1"/>
  <c r="DH212" i="2" s="1"/>
  <c r="DG213" i="2" a="1"/>
  <c r="DG213" i="2" s="1"/>
  <c r="DG214" i="2" s="1" a="1"/>
  <c r="DG214" i="2" s="1"/>
  <c r="DF212" i="2" a="1"/>
  <c r="DF212" i="2" s="1"/>
  <c r="DE213" i="2" a="1"/>
  <c r="DE213" i="2" s="1"/>
  <c r="DE214" i="2" s="1" a="1"/>
  <c r="DE214" i="2" s="1"/>
  <c r="DI213" i="2" a="1"/>
  <c r="DI213" i="2" s="1"/>
  <c r="DB213" i="2" a="1"/>
  <c r="DB213" i="2" s="1"/>
  <c r="DB214" i="2" s="1" a="1"/>
  <c r="DB214" i="2" s="1"/>
  <c r="DC213" i="2" a="1"/>
  <c r="DC213" i="2" s="1"/>
  <c r="DC214" i="2" s="1" a="1"/>
  <c r="DC214" i="2" s="1"/>
  <c r="CZ211" i="2" a="1"/>
  <c r="CZ211" i="2" s="1"/>
  <c r="DA213" i="2" a="1"/>
  <c r="DA213" i="2" s="1"/>
  <c r="DA214" i="2" s="1" a="1"/>
  <c r="DA214" i="2" s="1"/>
  <c r="CX213" i="2" a="1"/>
  <c r="CX213" i="2" s="1"/>
  <c r="CX214" i="2" s="1" a="1"/>
  <c r="CX214" i="2" s="1"/>
  <c r="CY213" i="2" a="1"/>
  <c r="CY213" i="2" s="1"/>
  <c r="CY214" i="2" s="1" a="1"/>
  <c r="CY214" i="2" s="1"/>
  <c r="CR212" i="2" a="1"/>
  <c r="CR212" i="2" s="1"/>
  <c r="CR213" i="2" s="1" a="1"/>
  <c r="CR213" i="2" s="1"/>
  <c r="CE214" i="2" a="1"/>
  <c r="CE214" i="2" s="1"/>
  <c r="CE215" i="2" s="1" a="1"/>
  <c r="CE215" i="2" s="1"/>
  <c r="CE216" i="2" s="1" a="1"/>
  <c r="CE216" i="2" s="1"/>
  <c r="X212" i="2" a="1"/>
  <c r="X212" i="2" s="1"/>
  <c r="BU215" i="2" a="1"/>
  <c r="BU215" i="2" s="1"/>
  <c r="AZ212" i="2" a="1"/>
  <c r="AZ212" i="2" s="1"/>
  <c r="BH212" i="2" a="1"/>
  <c r="BH212" i="2" s="1"/>
  <c r="BL212" i="2" a="1"/>
  <c r="BL212" i="2" s="1"/>
  <c r="BT212" i="2" a="1"/>
  <c r="BT212" i="2" s="1"/>
  <c r="CJ212" i="2" a="1"/>
  <c r="CJ212" i="2" s="1"/>
  <c r="BQ213" i="2" a="1"/>
  <c r="BQ213" i="2" s="1"/>
  <c r="BQ214" i="2" s="1" a="1"/>
  <c r="BQ214" i="2" s="1"/>
  <c r="CV213" i="2" a="1"/>
  <c r="CV213" i="2" s="1"/>
  <c r="BV214" i="2" a="1"/>
  <c r="BV214" i="2" s="1"/>
  <c r="BV215" i="2" s="1" a="1"/>
  <c r="BV215" i="2" s="1"/>
  <c r="BR214" i="2" a="1"/>
  <c r="BR214" i="2" s="1"/>
  <c r="BR215" i="2" s="1" a="1"/>
  <c r="BR215" i="2" s="1"/>
  <c r="Z215" i="2" a="1"/>
  <c r="Z215" i="2" s="1"/>
  <c r="Z216" i="2" s="1" a="1"/>
  <c r="Z216" i="2" s="1"/>
  <c r="AR212" i="2" a="1"/>
  <c r="AR212" i="2" s="1"/>
  <c r="AZ213" i="2" a="1"/>
  <c r="AZ213" i="2" s="1"/>
  <c r="AB213" i="2" a="1"/>
  <c r="AB213" i="2" s="1"/>
  <c r="AF213" i="2" a="1"/>
  <c r="AF213" i="2" s="1"/>
  <c r="AN213" i="2" a="1"/>
  <c r="AN213" i="2" s="1"/>
  <c r="BD213" i="2" a="1"/>
  <c r="BD213" i="2" s="1"/>
  <c r="CF212" i="2" a="1"/>
  <c r="CF212" i="2" s="1"/>
  <c r="CN212" i="2" a="1"/>
  <c r="CN212" i="2" s="1"/>
  <c r="CN213" i="2" s="1" a="1"/>
  <c r="CN213" i="2" s="1"/>
  <c r="W213" i="2" a="1"/>
  <c r="W213" i="2" s="1"/>
  <c r="BS214" i="2" a="1"/>
  <c r="BS214" i="2" s="1"/>
  <c r="BS215" i="2" s="1" a="1"/>
  <c r="BS215" i="2" s="1"/>
  <c r="CC215" i="2" a="1"/>
  <c r="CC215" i="2" s="1"/>
  <c r="CC216" i="2" s="1" a="1"/>
  <c r="CC216" i="2" s="1"/>
  <c r="CC217" i="2" s="1" a="1"/>
  <c r="CC217" i="2" s="1"/>
  <c r="BU216" i="2" a="1"/>
  <c r="BU216" i="2" s="1"/>
  <c r="BU217" i="2" s="1" a="1"/>
  <c r="BU217" i="2" s="1"/>
  <c r="CD215" i="2" a="1"/>
  <c r="CD215" i="2" s="1"/>
  <c r="BX211" i="2" a="1"/>
  <c r="BX211" i="2" s="1"/>
  <c r="N212" i="2" a="1"/>
  <c r="N212" i="2" s="1"/>
  <c r="M212" i="2" a="1"/>
  <c r="M212" i="2" s="1"/>
  <c r="M213" i="2" s="1" a="1"/>
  <c r="M213" i="2" s="1"/>
  <c r="T213" i="2" a="1"/>
  <c r="T213" i="2" s="1"/>
  <c r="D213" i="2" a="1"/>
  <c r="D213" i="2" s="1"/>
  <c r="H213" i="2" a="1"/>
  <c r="H213" i="2" s="1"/>
  <c r="H214" i="2" s="1" a="1"/>
  <c r="H214" i="2" s="1"/>
  <c r="H215" i="2" s="1" a="1"/>
  <c r="H215" i="2" s="1"/>
  <c r="I213" i="2" a="1"/>
  <c r="I213" i="2" s="1"/>
  <c r="C214" i="2" a="1"/>
  <c r="C214" i="2" s="1"/>
  <c r="C215" i="2" s="1" a="1"/>
  <c r="C215" i="2" s="1"/>
  <c r="G212" i="2" a="1"/>
  <c r="G212" i="2" s="1"/>
  <c r="G213" i="2" s="1" a="1"/>
  <c r="G213" i="2" s="1"/>
  <c r="E214" i="2" a="1"/>
  <c r="E214" i="2" s="1"/>
  <c r="E215" i="2" s="1" a="1"/>
  <c r="E215" i="2" s="1"/>
  <c r="K212" i="2" a="1"/>
  <c r="K212" i="2" s="1"/>
  <c r="K213" i="2" s="1" a="1"/>
  <c r="K213" i="2" s="1"/>
  <c r="B211" i="2" a="1"/>
  <c r="B211" i="2" s="1"/>
  <c r="G45" i="12" l="1"/>
  <c r="E45" i="12"/>
  <c r="GN11" i="7" a="1"/>
  <c r="GN11" i="7" s="1"/>
  <c r="G165" i="4"/>
  <c r="H165" i="4" s="1"/>
  <c r="C164" i="4"/>
  <c r="D153" i="5" s="1"/>
  <c r="C162" i="4"/>
  <c r="D151" i="5" s="1"/>
  <c r="C163" i="4"/>
  <c r="D152" i="5" s="1"/>
  <c r="C166" i="4"/>
  <c r="D155" i="5" s="1"/>
  <c r="G164" i="4"/>
  <c r="H164" i="4" s="1"/>
  <c r="C165" i="4"/>
  <c r="D154" i="5" s="1"/>
  <c r="G163" i="4"/>
  <c r="H163" i="4" s="1"/>
  <c r="G166" i="4"/>
  <c r="H166" i="4" s="1"/>
  <c r="G162" i="4"/>
  <c r="H162" i="4" s="1"/>
  <c r="AGL8" i="7" a="1"/>
  <c r="AGL8" i="7" s="1"/>
  <c r="AGL10" i="7" s="1" a="1"/>
  <c r="AGL10" i="7" s="1"/>
  <c r="AGL9" i="7" a="1"/>
  <c r="AGL9" i="7" s="1"/>
  <c r="AFB9" i="7" a="1"/>
  <c r="AFB9" i="7" s="1"/>
  <c r="AGE11" i="7" a="1"/>
  <c r="AGE11" i="7" s="1"/>
  <c r="AGN9" i="7" a="1"/>
  <c r="AGN9" i="7" s="1"/>
  <c r="AGM10" i="7" a="1"/>
  <c r="AGM10" i="7" s="1"/>
  <c r="AGM11" i="7" s="1" a="1"/>
  <c r="AGM11" i="7" s="1"/>
  <c r="AEC8" i="7" a="1"/>
  <c r="AEC8" i="7" s="1"/>
  <c r="AGC10" i="7" a="1"/>
  <c r="AGC10" i="7" s="1"/>
  <c r="AGC11" i="7" s="1" a="1"/>
  <c r="AGC11" i="7" s="1"/>
  <c r="AGG6" i="7" a="1"/>
  <c r="AGG6" i="7" s="1"/>
  <c r="AGG7" i="7" s="1" a="1"/>
  <c r="AGG7" i="7" s="1"/>
  <c r="AFQ6" i="7" a="1"/>
  <c r="AFQ6" i="7" s="1"/>
  <c r="KZ9" i="7" a="1"/>
  <c r="KZ9" i="7" s="1"/>
  <c r="KZ10" i="7" s="1" a="1"/>
  <c r="KZ10" i="7" s="1"/>
  <c r="KZ11" i="7" s="1" a="1"/>
  <c r="KZ11" i="7" s="1"/>
  <c r="KZ12" i="7" s="1" a="1"/>
  <c r="KZ12" i="7" s="1"/>
  <c r="AAS10" i="7" a="1"/>
  <c r="AAS10" i="7" s="1"/>
  <c r="AAS11" i="7" s="1" a="1"/>
  <c r="AAS11" i="7" s="1"/>
  <c r="LT8" i="7" a="1"/>
  <c r="LT8" i="7" s="1"/>
  <c r="LT9" i="7" s="1" a="1"/>
  <c r="LT9" i="7" s="1"/>
  <c r="LU10" i="7" a="1"/>
  <c r="LU10" i="7" s="1"/>
  <c r="LU11" i="7" s="1" a="1"/>
  <c r="LU11" i="7" s="1"/>
  <c r="QB9" i="7" a="1"/>
  <c r="QB9" i="7" s="1"/>
  <c r="LJ13" i="7" a="1"/>
  <c r="LJ13" i="7" s="1"/>
  <c r="LJ14" i="7" s="1" a="1"/>
  <c r="LJ14" i="7" s="1"/>
  <c r="VH10" i="7" a="1"/>
  <c r="VH10" i="7" s="1"/>
  <c r="VH11" i="7" s="1" a="1"/>
  <c r="VH11" i="7" s="1"/>
  <c r="VH12" i="7" s="1" a="1"/>
  <c r="VH12" i="7" s="1"/>
  <c r="VH13" i="7" s="1" a="1"/>
  <c r="VH13" i="7" s="1"/>
  <c r="PZ8" i="7" a="1"/>
  <c r="PZ8" i="7" s="1"/>
  <c r="PZ9" i="7" s="1" a="1"/>
  <c r="PZ9" i="7" s="1"/>
  <c r="PZ10" i="7" s="1" a="1"/>
  <c r="PZ10" i="7" s="1"/>
  <c r="QC11" i="7" a="1"/>
  <c r="QC11" i="7" s="1"/>
  <c r="QP9" i="7" a="1"/>
  <c r="QP9" i="7" s="1"/>
  <c r="QP10" i="7" s="1" a="1"/>
  <c r="QP10" i="7" s="1"/>
  <c r="ABU11" i="7" a="1"/>
  <c r="ABU11" i="7" s="1"/>
  <c r="XC10" i="7" a="1"/>
  <c r="XC10" i="7" s="1"/>
  <c r="XC11" i="7" s="1" a="1"/>
  <c r="XC11" i="7" s="1"/>
  <c r="MR9" i="7" a="1"/>
  <c r="MR9" i="7" s="1"/>
  <c r="QQ9" i="7" a="1"/>
  <c r="QQ9" i="7" s="1"/>
  <c r="LA10" i="7" a="1"/>
  <c r="LA10" i="7" s="1"/>
  <c r="LA11" i="7" s="1" a="1"/>
  <c r="LA11" i="7" s="1"/>
  <c r="NQ10" i="7" a="1"/>
  <c r="NQ10" i="7" s="1"/>
  <c r="NQ11" i="7" s="1" a="1"/>
  <c r="NQ11" i="7" s="1"/>
  <c r="SN8" i="7" a="1"/>
  <c r="SN8" i="7" s="1"/>
  <c r="SN9" i="7" s="1" a="1"/>
  <c r="SN9" i="7" s="1"/>
  <c r="QY9" i="7" a="1"/>
  <c r="QY9" i="7" s="1"/>
  <c r="QY10" i="7" s="1" a="1"/>
  <c r="QY10" i="7" s="1"/>
  <c r="PO9" i="7" a="1"/>
  <c r="PO9" i="7" s="1"/>
  <c r="QO9" i="7" a="1"/>
  <c r="QO9" i="7" s="1"/>
  <c r="QO10" i="7" s="1" a="1"/>
  <c r="QO10" i="7" s="1"/>
  <c r="TC11" i="7" a="1"/>
  <c r="TC11" i="7" s="1"/>
  <c r="WV11" i="7" a="1"/>
  <c r="WV11" i="7" s="1"/>
  <c r="QT9" i="7" a="1"/>
  <c r="QT9" i="7" s="1"/>
  <c r="QT10" i="7" s="1" a="1"/>
  <c r="QT10" i="7" s="1"/>
  <c r="QT11" i="7" s="1" a="1"/>
  <c r="QT11" i="7" s="1"/>
  <c r="XA10" i="7" a="1"/>
  <c r="XA10" i="7" s="1"/>
  <c r="XA11" i="7" s="1" a="1"/>
  <c r="XA11" i="7" s="1"/>
  <c r="PC13" i="7" a="1"/>
  <c r="PC13" i="7" s="1"/>
  <c r="ACK9" i="7" a="1"/>
  <c r="ACK9" i="7" s="1"/>
  <c r="ACK10" i="7" s="1" a="1"/>
  <c r="ACK10" i="7" s="1"/>
  <c r="SY9" i="7" a="1"/>
  <c r="SY9" i="7" s="1"/>
  <c r="WU9" i="7" a="1"/>
  <c r="WU9" i="7" s="1"/>
  <c r="WU10" i="7" s="1" a="1"/>
  <c r="WU10" i="7" s="1"/>
  <c r="WY9" i="7" a="1"/>
  <c r="WY9" i="7" s="1"/>
  <c r="QU11" i="7" a="1"/>
  <c r="QU11" i="7" s="1"/>
  <c r="QU12" i="7" s="1" a="1"/>
  <c r="QU12" i="7" s="1"/>
  <c r="QM12" i="7" a="1"/>
  <c r="QM12" i="7" s="1"/>
  <c r="QM13" i="7" s="1" a="1"/>
  <c r="QM13" i="7" s="1"/>
  <c r="ZF10" i="7" a="1"/>
  <c r="ZF10" i="7" s="1"/>
  <c r="ZF11" i="7" s="1" a="1"/>
  <c r="ZF11" i="7" s="1"/>
  <c r="KN10" i="7" a="1"/>
  <c r="KN10" i="7" s="1"/>
  <c r="KN11" i="7" s="1" a="1"/>
  <c r="KN11" i="7" s="1"/>
  <c r="PB11" i="7" a="1"/>
  <c r="PB11" i="7" s="1"/>
  <c r="PA14" i="7" a="1"/>
  <c r="PA14" i="7" s="1"/>
  <c r="PA15" i="7" s="1" a="1"/>
  <c r="PA15" i="7" s="1"/>
  <c r="PJ8" i="7" a="1"/>
  <c r="PJ8" i="7" s="1"/>
  <c r="PJ9" i="7" s="1" a="1"/>
  <c r="PJ9" i="7" s="1"/>
  <c r="QH10" i="7" a="1"/>
  <c r="QH10" i="7" s="1"/>
  <c r="QH11" i="7" s="1" a="1"/>
  <c r="QH11" i="7" s="1"/>
  <c r="PX11" i="7" a="1"/>
  <c r="PX11" i="7" s="1"/>
  <c r="PX12" i="7" s="1" a="1"/>
  <c r="PX12" i="7" s="1"/>
  <c r="OK9" i="7" a="1"/>
  <c r="OK9" i="7" s="1"/>
  <c r="IK9" i="7" a="1"/>
  <c r="IK9" i="7" s="1"/>
  <c r="IK10" i="7" s="1" a="1"/>
  <c r="IK10" i="7" s="1"/>
  <c r="C140" i="4"/>
  <c r="D129" i="5" s="1"/>
  <c r="C120" i="4"/>
  <c r="D109" i="5" s="1"/>
  <c r="C128" i="4"/>
  <c r="C124" i="4"/>
  <c r="D113" i="5" s="1"/>
  <c r="C40" i="4"/>
  <c r="D29" i="5" s="1"/>
  <c r="C84" i="4"/>
  <c r="D73" i="5" s="1"/>
  <c r="C60" i="4"/>
  <c r="C109" i="4"/>
  <c r="D98" i="5" s="1"/>
  <c r="C45" i="4"/>
  <c r="C118" i="4"/>
  <c r="D107" i="5" s="1"/>
  <c r="C54" i="4"/>
  <c r="D43" i="5" s="1"/>
  <c r="C127" i="4"/>
  <c r="C63" i="4"/>
  <c r="D52" i="5" s="1"/>
  <c r="C88" i="4"/>
  <c r="C121" i="4"/>
  <c r="D110" i="5" s="1"/>
  <c r="C57" i="4"/>
  <c r="C130" i="4"/>
  <c r="C66" i="4"/>
  <c r="D55" i="5" s="1"/>
  <c r="C139" i="4"/>
  <c r="D128" i="5" s="1"/>
  <c r="C75" i="4"/>
  <c r="D64" i="5" s="1"/>
  <c r="C132" i="4"/>
  <c r="C133" i="4"/>
  <c r="D122" i="5" s="1"/>
  <c r="C69" i="4"/>
  <c r="C142" i="4"/>
  <c r="C78" i="4"/>
  <c r="D67" i="5" s="1"/>
  <c r="C151" i="4"/>
  <c r="D140" i="5" s="1"/>
  <c r="C87" i="4"/>
  <c r="C36" i="4"/>
  <c r="C42" i="4"/>
  <c r="C81" i="4"/>
  <c r="D70" i="5" s="1"/>
  <c r="C99" i="4"/>
  <c r="D88" i="5" s="1"/>
  <c r="C65" i="4"/>
  <c r="D54" i="5" s="1"/>
  <c r="C83" i="4"/>
  <c r="D72" i="5" s="1"/>
  <c r="C122" i="4"/>
  <c r="D111" i="5" s="1"/>
  <c r="C27" i="4"/>
  <c r="D16" i="5" s="1"/>
  <c r="C104" i="4"/>
  <c r="D93" i="5" s="1"/>
  <c r="C112" i="4"/>
  <c r="C92" i="4"/>
  <c r="C153" i="4"/>
  <c r="D142" i="5" s="1"/>
  <c r="C64" i="4"/>
  <c r="C161" i="4"/>
  <c r="D150" i="5" s="1"/>
  <c r="C93" i="4"/>
  <c r="D82" i="5" s="1"/>
  <c r="C29" i="4"/>
  <c r="C102" i="4"/>
  <c r="D91" i="5" s="1"/>
  <c r="C38" i="4"/>
  <c r="D27" i="5" s="1"/>
  <c r="C111" i="4"/>
  <c r="D100" i="5" s="1"/>
  <c r="C47" i="4"/>
  <c r="D36" i="5" s="1"/>
  <c r="C52" i="4"/>
  <c r="D41" i="5" s="1"/>
  <c r="C105" i="4"/>
  <c r="D94" i="5" s="1"/>
  <c r="C41" i="4"/>
  <c r="C114" i="4"/>
  <c r="D103" i="5" s="1"/>
  <c r="C50" i="4"/>
  <c r="D39" i="5" s="1"/>
  <c r="C123" i="4"/>
  <c r="C59" i="4"/>
  <c r="D48" i="5" s="1"/>
  <c r="C76" i="4"/>
  <c r="D65" i="5" s="1"/>
  <c r="C117" i="4"/>
  <c r="D106" i="5" s="1"/>
  <c r="C53" i="4"/>
  <c r="D42" i="5" s="1"/>
  <c r="C126" i="4"/>
  <c r="D115" i="5" s="1"/>
  <c r="C62" i="4"/>
  <c r="D51" i="5" s="1"/>
  <c r="C135" i="4"/>
  <c r="D124" i="5" s="1"/>
  <c r="C71" i="4"/>
  <c r="D60" i="5" s="1"/>
  <c r="C97" i="4"/>
  <c r="D86" i="5" s="1"/>
  <c r="C115" i="4"/>
  <c r="C154" i="4"/>
  <c r="D143" i="5" s="1"/>
  <c r="C35" i="4"/>
  <c r="D24" i="5" s="1"/>
  <c r="C138" i="4"/>
  <c r="D127" i="5" s="1"/>
  <c r="C68" i="4"/>
  <c r="D57" i="5" s="1"/>
  <c r="C58" i="4"/>
  <c r="D47" i="5" s="1"/>
  <c r="C152" i="4"/>
  <c r="D141" i="5" s="1"/>
  <c r="C160" i="4"/>
  <c r="D149" i="5" s="1"/>
  <c r="C96" i="4"/>
  <c r="D85" i="5" s="1"/>
  <c r="C72" i="4"/>
  <c r="D61" i="5" s="1"/>
  <c r="C148" i="4"/>
  <c r="D137" i="5" s="1"/>
  <c r="C48" i="4"/>
  <c r="D37" i="5" s="1"/>
  <c r="C141" i="4"/>
  <c r="D130" i="5" s="1"/>
  <c r="C77" i="4"/>
  <c r="D66" i="5" s="1"/>
  <c r="C150" i="4"/>
  <c r="D139" i="5" s="1"/>
  <c r="C86" i="4"/>
  <c r="D75" i="5" s="1"/>
  <c r="C159" i="4"/>
  <c r="D148" i="5" s="1"/>
  <c r="C95" i="4"/>
  <c r="D84" i="5" s="1"/>
  <c r="C31" i="4"/>
  <c r="D20" i="5" s="1"/>
  <c r="C157" i="4"/>
  <c r="D146" i="5" s="1"/>
  <c r="C89" i="4"/>
  <c r="D78" i="5" s="1"/>
  <c r="C25" i="4"/>
  <c r="D14" i="5" s="1"/>
  <c r="C98" i="4"/>
  <c r="D87" i="5" s="1"/>
  <c r="C34" i="4"/>
  <c r="C107" i="4"/>
  <c r="C43" i="4"/>
  <c r="D32" i="5" s="1"/>
  <c r="C44" i="4"/>
  <c r="D33" i="5" s="1"/>
  <c r="C101" i="4"/>
  <c r="D90" i="5" s="1"/>
  <c r="C37" i="4"/>
  <c r="D26" i="5" s="1"/>
  <c r="C110" i="4"/>
  <c r="C46" i="4"/>
  <c r="D35" i="5" s="1"/>
  <c r="C119" i="4"/>
  <c r="C55" i="4"/>
  <c r="D44" i="5" s="1"/>
  <c r="C33" i="4"/>
  <c r="D22" i="5" s="1"/>
  <c r="C51" i="4"/>
  <c r="D40" i="5" s="1"/>
  <c r="C90" i="4"/>
  <c r="D79" i="5" s="1"/>
  <c r="C116" i="4"/>
  <c r="D105" i="5" s="1"/>
  <c r="C74" i="4"/>
  <c r="D63" i="5" s="1"/>
  <c r="C113" i="4"/>
  <c r="D102" i="5" s="1"/>
  <c r="C131" i="4"/>
  <c r="D120" i="5" s="1"/>
  <c r="C32" i="4"/>
  <c r="D21" i="5" s="1"/>
  <c r="C136" i="4"/>
  <c r="D125" i="5" s="1"/>
  <c r="C144" i="4"/>
  <c r="D133" i="5" s="1"/>
  <c r="C80" i="4"/>
  <c r="D69" i="5" s="1"/>
  <c r="C56" i="4"/>
  <c r="D45" i="5" s="1"/>
  <c r="C108" i="4"/>
  <c r="D97" i="5" s="1"/>
  <c r="C100" i="4"/>
  <c r="D89" i="5" s="1"/>
  <c r="C125" i="4"/>
  <c r="D114" i="5" s="1"/>
  <c r="C61" i="4"/>
  <c r="D50" i="5" s="1"/>
  <c r="C134" i="4"/>
  <c r="D123" i="5" s="1"/>
  <c r="C70" i="4"/>
  <c r="D59" i="5" s="1"/>
  <c r="C143" i="4"/>
  <c r="D132" i="5" s="1"/>
  <c r="C79" i="4"/>
  <c r="D68" i="5" s="1"/>
  <c r="C156" i="4"/>
  <c r="D145" i="5" s="1"/>
  <c r="C137" i="4"/>
  <c r="D126" i="5" s="1"/>
  <c r="C73" i="4"/>
  <c r="D62" i="5" s="1"/>
  <c r="C146" i="4"/>
  <c r="D135" i="5" s="1"/>
  <c r="C82" i="4"/>
  <c r="D71" i="5" s="1"/>
  <c r="C155" i="4"/>
  <c r="D144" i="5" s="1"/>
  <c r="C91" i="4"/>
  <c r="D80" i="5" s="1"/>
  <c r="C28" i="4"/>
  <c r="D17" i="5" s="1"/>
  <c r="C149" i="4"/>
  <c r="D138" i="5" s="1"/>
  <c r="C85" i="4"/>
  <c r="D74" i="5" s="1"/>
  <c r="C158" i="4"/>
  <c r="D147" i="5" s="1"/>
  <c r="C94" i="4"/>
  <c r="D83" i="5" s="1"/>
  <c r="C30" i="4"/>
  <c r="D19" i="5" s="1"/>
  <c r="C103" i="4"/>
  <c r="D92" i="5" s="1"/>
  <c r="C39" i="4"/>
  <c r="C106" i="4"/>
  <c r="D95" i="5" s="1"/>
  <c r="C145" i="4"/>
  <c r="D134" i="5" s="1"/>
  <c r="C26" i="4"/>
  <c r="D15" i="5" s="1"/>
  <c r="C129" i="4"/>
  <c r="D118" i="5" s="1"/>
  <c r="C147" i="4"/>
  <c r="D136" i="5" s="1"/>
  <c r="C49" i="4"/>
  <c r="D38" i="5" s="1"/>
  <c r="C67" i="4"/>
  <c r="D56" i="5" s="1"/>
  <c r="B6" i="7" a="1"/>
  <c r="B6" i="7" s="1"/>
  <c r="G144" i="4"/>
  <c r="H144" i="4" s="1"/>
  <c r="G145" i="4"/>
  <c r="H145" i="4" s="1"/>
  <c r="G132" i="4"/>
  <c r="H132" i="4" s="1"/>
  <c r="G157" i="4"/>
  <c r="H157" i="4" s="1"/>
  <c r="G136" i="4"/>
  <c r="H136" i="4" s="1"/>
  <c r="G130" i="4"/>
  <c r="H130" i="4" s="1"/>
  <c r="G150" i="4"/>
  <c r="H150" i="4" s="1"/>
  <c r="G159" i="4"/>
  <c r="H159" i="4" s="1"/>
  <c r="G140" i="4"/>
  <c r="H140" i="4" s="1"/>
  <c r="D116" i="5"/>
  <c r="G129" i="4"/>
  <c r="H129" i="4" s="1"/>
  <c r="G156" i="4"/>
  <c r="H156" i="4" s="1"/>
  <c r="G153" i="4"/>
  <c r="H153" i="4" s="1"/>
  <c r="G149" i="4"/>
  <c r="H149" i="4" s="1"/>
  <c r="D121" i="5"/>
  <c r="G138" i="4"/>
  <c r="H138" i="4" s="1"/>
  <c r="G131" i="4"/>
  <c r="H131" i="4" s="1"/>
  <c r="G134" i="4"/>
  <c r="H134" i="4" s="1"/>
  <c r="G154" i="4"/>
  <c r="H154" i="4" s="1"/>
  <c r="G151" i="4"/>
  <c r="H151" i="4" s="1"/>
  <c r="G139" i="4"/>
  <c r="H139" i="4" s="1"/>
  <c r="G142" i="4"/>
  <c r="H142" i="4" s="1"/>
  <c r="G135" i="4"/>
  <c r="H135" i="4" s="1"/>
  <c r="G160" i="4"/>
  <c r="H160" i="4" s="1"/>
  <c r="D131" i="5"/>
  <c r="G141" i="4"/>
  <c r="H141" i="4" s="1"/>
  <c r="G143" i="4"/>
  <c r="H143" i="4" s="1"/>
  <c r="G137" i="4"/>
  <c r="H137" i="4" s="1"/>
  <c r="G148" i="4"/>
  <c r="H148" i="4" s="1"/>
  <c r="G127" i="4"/>
  <c r="H127" i="4" s="1"/>
  <c r="G126" i="4"/>
  <c r="H126" i="4" s="1"/>
  <c r="G152" i="4"/>
  <c r="H152" i="4" s="1"/>
  <c r="D119" i="5"/>
  <c r="G133" i="4"/>
  <c r="H133" i="4" s="1"/>
  <c r="G128" i="4"/>
  <c r="H128" i="4" s="1"/>
  <c r="G158" i="4"/>
  <c r="H158" i="4" s="1"/>
  <c r="G161" i="4"/>
  <c r="H161" i="4" s="1"/>
  <c r="G155" i="4"/>
  <c r="H155" i="4" s="1"/>
  <c r="G147" i="4"/>
  <c r="H147" i="4" s="1"/>
  <c r="G146" i="4"/>
  <c r="H146" i="4" s="1"/>
  <c r="D117" i="5"/>
  <c r="G107" i="4"/>
  <c r="H107" i="4" s="1"/>
  <c r="G87" i="4"/>
  <c r="H87" i="4" s="1"/>
  <c r="G122" i="4"/>
  <c r="H122" i="4" s="1"/>
  <c r="G75" i="4"/>
  <c r="H75" i="4" s="1"/>
  <c r="D81" i="5"/>
  <c r="G123" i="4"/>
  <c r="H123" i="4" s="1"/>
  <c r="G85" i="4"/>
  <c r="H85" i="4" s="1"/>
  <c r="G112" i="4"/>
  <c r="H112" i="4" s="1"/>
  <c r="G100" i="4"/>
  <c r="H100" i="4" s="1"/>
  <c r="G93" i="4"/>
  <c r="H93" i="4" s="1"/>
  <c r="G120" i="4"/>
  <c r="H120" i="4" s="1"/>
  <c r="D108" i="5"/>
  <c r="G83" i="4"/>
  <c r="H83" i="4" s="1"/>
  <c r="G103" i="4"/>
  <c r="H103" i="4" s="1"/>
  <c r="G125" i="4"/>
  <c r="H125" i="4" s="1"/>
  <c r="G105" i="4"/>
  <c r="H105" i="4" s="1"/>
  <c r="G73" i="4"/>
  <c r="H73" i="4" s="1"/>
  <c r="G96" i="4"/>
  <c r="H96" i="4" s="1"/>
  <c r="D99" i="5"/>
  <c r="G79" i="4"/>
  <c r="H79" i="4" s="1"/>
  <c r="G110" i="4"/>
  <c r="H110" i="4" s="1"/>
  <c r="D112" i="5"/>
  <c r="D76" i="5"/>
  <c r="G104" i="4"/>
  <c r="H104" i="4" s="1"/>
  <c r="G70" i="4"/>
  <c r="H70" i="4" s="1"/>
  <c r="G121" i="4"/>
  <c r="H121" i="4" s="1"/>
  <c r="G119" i="4"/>
  <c r="H119" i="4" s="1"/>
  <c r="G90" i="4"/>
  <c r="H90" i="4" s="1"/>
  <c r="D96" i="5"/>
  <c r="G78" i="4"/>
  <c r="H78" i="4" s="1"/>
  <c r="D101" i="5"/>
  <c r="G98" i="4"/>
  <c r="H98" i="4" s="1"/>
  <c r="G95" i="4"/>
  <c r="H95" i="4" s="1"/>
  <c r="G106" i="4"/>
  <c r="H106" i="4" s="1"/>
  <c r="G92" i="4"/>
  <c r="H92" i="4" s="1"/>
  <c r="G74" i="4"/>
  <c r="H74" i="4" s="1"/>
  <c r="G124" i="4"/>
  <c r="H124" i="4" s="1"/>
  <c r="G88" i="4"/>
  <c r="H88" i="4" s="1"/>
  <c r="G94" i="4"/>
  <c r="H94" i="4" s="1"/>
  <c r="G97" i="4"/>
  <c r="H97" i="4" s="1"/>
  <c r="G102" i="4"/>
  <c r="H102" i="4" s="1"/>
  <c r="G86" i="4"/>
  <c r="H86" i="4" s="1"/>
  <c r="G81" i="4"/>
  <c r="H81" i="4" s="1"/>
  <c r="G99" i="4"/>
  <c r="H99" i="4" s="1"/>
  <c r="G72" i="4"/>
  <c r="H72" i="4" s="1"/>
  <c r="G91" i="4"/>
  <c r="H91" i="4" s="1"/>
  <c r="G109" i="4"/>
  <c r="H109" i="4" s="1"/>
  <c r="G108" i="4"/>
  <c r="H108" i="4" s="1"/>
  <c r="G101" i="4"/>
  <c r="H101" i="4" s="1"/>
  <c r="G84" i="4"/>
  <c r="H84" i="4" s="1"/>
  <c r="G111" i="4"/>
  <c r="H111" i="4" s="1"/>
  <c r="G115" i="4"/>
  <c r="H115" i="4" s="1"/>
  <c r="D77" i="5"/>
  <c r="G117" i="4"/>
  <c r="H117" i="4" s="1"/>
  <c r="G118" i="4"/>
  <c r="H118" i="4" s="1"/>
  <c r="G80" i="4"/>
  <c r="H80" i="4" s="1"/>
  <c r="G113" i="4"/>
  <c r="H113" i="4" s="1"/>
  <c r="G114" i="4"/>
  <c r="H114" i="4" s="1"/>
  <c r="G71" i="4"/>
  <c r="H71" i="4" s="1"/>
  <c r="D104" i="5"/>
  <c r="G76" i="4"/>
  <c r="H76" i="4" s="1"/>
  <c r="G77" i="4"/>
  <c r="H77" i="4" s="1"/>
  <c r="G116" i="4"/>
  <c r="H116" i="4" s="1"/>
  <c r="G89" i="4"/>
  <c r="H89" i="4" s="1"/>
  <c r="G82" i="4"/>
  <c r="H82" i="4" s="1"/>
  <c r="HV9" i="7" a="1"/>
  <c r="HV9" i="7" s="1"/>
  <c r="HV10" i="7" s="1" a="1"/>
  <c r="HV10" i="7" s="1"/>
  <c r="HV11" i="7" s="1" a="1"/>
  <c r="HV11" i="7" s="1"/>
  <c r="HJ9" i="7" a="1"/>
  <c r="HJ9" i="7" s="1"/>
  <c r="HJ10" i="7" s="1" a="1"/>
  <c r="HJ10" i="7" s="1"/>
  <c r="HJ11" i="7" s="1" a="1"/>
  <c r="HJ11" i="7" s="1"/>
  <c r="B7" i="7" a="1"/>
  <c r="B7" i="7" s="1"/>
  <c r="J8" i="7" a="1"/>
  <c r="J8" i="7" s="1"/>
  <c r="J9" i="7" s="1" a="1"/>
  <c r="J9" i="7" s="1"/>
  <c r="H7" i="7" a="1"/>
  <c r="H7" i="7" s="1"/>
  <c r="I7" i="7" a="1"/>
  <c r="I7" i="7" s="1"/>
  <c r="L6" i="7" a="1"/>
  <c r="L6" i="7" s="1"/>
  <c r="BN7" i="7" a="1"/>
  <c r="BN7" i="7" s="1"/>
  <c r="BN8" i="7" s="1" a="1"/>
  <c r="BN8" i="7" s="1"/>
  <c r="CF13" i="9"/>
  <c r="W7" i="7" a="1"/>
  <c r="W7" i="7" s="1"/>
  <c r="W8" i="7" s="1" a="1"/>
  <c r="W8" i="7" s="1"/>
  <c r="W9" i="7" s="1" a="1"/>
  <c r="W9" i="7" s="1"/>
  <c r="U6" i="7" a="1"/>
  <c r="U6" i="7" s="1"/>
  <c r="ER8" i="7" a="1"/>
  <c r="ER8" i="7" s="1"/>
  <c r="ER9" i="7" s="1" a="1"/>
  <c r="ER9" i="7" s="1"/>
  <c r="EO6" i="7" a="1"/>
  <c r="EO6" i="7" s="1"/>
  <c r="EN7" i="7" a="1"/>
  <c r="EN7" i="7" s="1"/>
  <c r="EN8" i="7" s="1" a="1"/>
  <c r="EN8" i="7" s="1"/>
  <c r="EN9" i="7" s="1" a="1"/>
  <c r="EN9" i="7" s="1"/>
  <c r="EL7" i="7" a="1"/>
  <c r="EL7" i="7" s="1"/>
  <c r="EL8" i="7" s="1" a="1"/>
  <c r="EL8" i="7" s="1"/>
  <c r="G26" i="4"/>
  <c r="C75" i="9"/>
  <c r="C48" i="9"/>
  <c r="C54" i="9"/>
  <c r="G66" i="4"/>
  <c r="H66" i="4" s="1"/>
  <c r="C37" i="9"/>
  <c r="G56" i="4"/>
  <c r="C87" i="9"/>
  <c r="C27" i="9"/>
  <c r="D49" i="5"/>
  <c r="G51" i="4"/>
  <c r="G61" i="4"/>
  <c r="H61" i="4" s="1"/>
  <c r="C47" i="9"/>
  <c r="C30" i="9"/>
  <c r="C72" i="9"/>
  <c r="C94" i="9"/>
  <c r="C59" i="9"/>
  <c r="C61" i="9"/>
  <c r="C20" i="9"/>
  <c r="G25" i="4"/>
  <c r="G64" i="4"/>
  <c r="H64" i="4" s="1"/>
  <c r="G58" i="4"/>
  <c r="G34" i="4"/>
  <c r="G68" i="4"/>
  <c r="H68" i="4" s="1"/>
  <c r="C52" i="9"/>
  <c r="C80" i="9"/>
  <c r="C65" i="9"/>
  <c r="C91" i="9"/>
  <c r="C102" i="9"/>
  <c r="D34" i="5"/>
  <c r="C46" i="9"/>
  <c r="G38" i="4"/>
  <c r="C25" i="9"/>
  <c r="C76" i="9"/>
  <c r="G45" i="4"/>
  <c r="C89" i="9"/>
  <c r="C69" i="9"/>
  <c r="C36" i="9"/>
  <c r="D23" i="5"/>
  <c r="G29" i="4"/>
  <c r="G42" i="4"/>
  <c r="C26" i="9"/>
  <c r="C57" i="9"/>
  <c r="D46" i="5"/>
  <c r="G49" i="4"/>
  <c r="C85" i="9"/>
  <c r="C60" i="9"/>
  <c r="C97" i="9"/>
  <c r="G39" i="4"/>
  <c r="G57" i="4"/>
  <c r="C68" i="9"/>
  <c r="D58" i="5"/>
  <c r="C79" i="9"/>
  <c r="C88" i="9"/>
  <c r="C42" i="9"/>
  <c r="C12" i="9"/>
  <c r="C15" i="9"/>
  <c r="C77" i="9"/>
  <c r="C50" i="9"/>
  <c r="D18" i="5"/>
  <c r="C40" i="9"/>
  <c r="G50" i="4"/>
  <c r="C56" i="9"/>
  <c r="G28" i="4"/>
  <c r="C19" i="9"/>
  <c r="C81" i="9"/>
  <c r="C28" i="9"/>
  <c r="D31" i="5"/>
  <c r="C78" i="9"/>
  <c r="G31" i="4"/>
  <c r="G54" i="4"/>
  <c r="C41" i="9"/>
  <c r="C67" i="9"/>
  <c r="C84" i="9"/>
  <c r="G32" i="4"/>
  <c r="C23" i="9"/>
  <c r="C66" i="9"/>
  <c r="G55" i="4"/>
  <c r="C38" i="9"/>
  <c r="D25" i="5"/>
  <c r="G46" i="4"/>
  <c r="C33" i="9"/>
  <c r="C96" i="9"/>
  <c r="C73" i="9"/>
  <c r="D30" i="5"/>
  <c r="G36" i="4"/>
  <c r="C24" i="9"/>
  <c r="C34" i="9"/>
  <c r="G37" i="4"/>
  <c r="C104" i="9"/>
  <c r="C11" i="9"/>
  <c r="C43" i="9"/>
  <c r="G40" i="4"/>
  <c r="C31" i="9"/>
  <c r="C21" i="9"/>
  <c r="C82" i="9"/>
  <c r="C70" i="9"/>
  <c r="G27" i="4"/>
  <c r="G65" i="4"/>
  <c r="H65" i="4" s="1"/>
  <c r="C44" i="9"/>
  <c r="C103" i="9"/>
  <c r="G44" i="4"/>
  <c r="C35" i="9"/>
  <c r="G53" i="4"/>
  <c r="C58" i="9"/>
  <c r="G41" i="4"/>
  <c r="G47" i="4"/>
  <c r="G69" i="4"/>
  <c r="H69" i="4" s="1"/>
  <c r="C64" i="9"/>
  <c r="C55" i="9"/>
  <c r="C14" i="9"/>
  <c r="C92" i="9"/>
  <c r="G48" i="4"/>
  <c r="C39" i="9"/>
  <c r="C51" i="9"/>
  <c r="C90" i="9"/>
  <c r="C32" i="9"/>
  <c r="G67" i="4"/>
  <c r="H67" i="4" s="1"/>
  <c r="G35" i="4"/>
  <c r="C63" i="9"/>
  <c r="D53" i="5"/>
  <c r="C62" i="9"/>
  <c r="C13" i="9"/>
  <c r="D28" i="5"/>
  <c r="G30" i="4"/>
  <c r="C17" i="9"/>
  <c r="C95" i="9"/>
  <c r="G52" i="4"/>
  <c r="C74" i="9"/>
  <c r="C83" i="9"/>
  <c r="C98" i="9"/>
  <c r="G33" i="4"/>
  <c r="G43" i="4"/>
  <c r="C93" i="9"/>
  <c r="C22" i="9"/>
  <c r="G59" i="4"/>
  <c r="C18" i="9"/>
  <c r="C49" i="9"/>
  <c r="C86" i="9"/>
  <c r="C16" i="9"/>
  <c r="G62" i="4"/>
  <c r="H62" i="4" s="1"/>
  <c r="G60" i="4"/>
  <c r="H60" i="4" s="1"/>
  <c r="C101" i="9"/>
  <c r="C71" i="9"/>
  <c r="C45" i="9"/>
  <c r="C100" i="9"/>
  <c r="G63" i="4"/>
  <c r="H63" i="4" s="1"/>
  <c r="C29" i="9"/>
  <c r="C53" i="9"/>
  <c r="C99" i="9"/>
  <c r="AH104" i="9"/>
  <c r="AS11" i="9"/>
  <c r="BP44" i="9"/>
  <c r="AS75" i="9"/>
  <c r="AS102" i="9"/>
  <c r="AH86" i="9"/>
  <c r="CZ46" i="9"/>
  <c r="BD80" i="9"/>
  <c r="AS14" i="9"/>
  <c r="BD21" i="9"/>
  <c r="CF47" i="9"/>
  <c r="CF74" i="9"/>
  <c r="CF56" i="9"/>
  <c r="BP25" i="9"/>
  <c r="EK103" i="9"/>
  <c r="EK35" i="9"/>
  <c r="EK81" i="9"/>
  <c r="EK26" i="9"/>
  <c r="EK56" i="9"/>
  <c r="EK44" i="9"/>
  <c r="EK71" i="9"/>
  <c r="EK40" i="9"/>
  <c r="EK102" i="9"/>
  <c r="EK75" i="9"/>
  <c r="EK24" i="9"/>
  <c r="EK98" i="9"/>
  <c r="EK42" i="9"/>
  <c r="EK61" i="9"/>
  <c r="EK72" i="9"/>
  <c r="EK88" i="9"/>
  <c r="EK25" i="9"/>
  <c r="EK74" i="9"/>
  <c r="EK97" i="9"/>
  <c r="EK66" i="9"/>
  <c r="EK21" i="9"/>
  <c r="EK43" i="9"/>
  <c r="EK78" i="9"/>
  <c r="EK92" i="9"/>
  <c r="EK29" i="9"/>
  <c r="EK91" i="9"/>
  <c r="EK17" i="9"/>
  <c r="EK82" i="9"/>
  <c r="EK69" i="9"/>
  <c r="EK85" i="9"/>
  <c r="EK30" i="9"/>
  <c r="EK45" i="9"/>
  <c r="EK96" i="9"/>
  <c r="EK59" i="9"/>
  <c r="EK87" i="9"/>
  <c r="EK50" i="9"/>
  <c r="EK65" i="9"/>
  <c r="EK79" i="9"/>
  <c r="EK28" i="9"/>
  <c r="EK19" i="9"/>
  <c r="EK49" i="9"/>
  <c r="EK101" i="9"/>
  <c r="EK76" i="9"/>
  <c r="EK39" i="9"/>
  <c r="EK95" i="9"/>
  <c r="EK12" i="9"/>
  <c r="EK46" i="9"/>
  <c r="EK18" i="9"/>
  <c r="EK51" i="9"/>
  <c r="EK47" i="9"/>
  <c r="EK11" i="9"/>
  <c r="EK73" i="9"/>
  <c r="EK89" i="9"/>
  <c r="EK34" i="9"/>
  <c r="EK48" i="9"/>
  <c r="EK13" i="9"/>
  <c r="EK63" i="9"/>
  <c r="EK32" i="9"/>
  <c r="EK54" i="9"/>
  <c r="EK22" i="9"/>
  <c r="EK83" i="9"/>
  <c r="EK90" i="9"/>
  <c r="EK23" i="9"/>
  <c r="EK53" i="9"/>
  <c r="EK64" i="9"/>
  <c r="EK80" i="9"/>
  <c r="EK60" i="9"/>
  <c r="EK15" i="9"/>
  <c r="EK55" i="9"/>
  <c r="EK62" i="9"/>
  <c r="EK104" i="9"/>
  <c r="EK14" i="9"/>
  <c r="EK27" i="9"/>
  <c r="EK52" i="9"/>
  <c r="EK58" i="9"/>
  <c r="EK31" i="9"/>
  <c r="EK77" i="9"/>
  <c r="EK41" i="9"/>
  <c r="EK33" i="9"/>
  <c r="EK57" i="9"/>
  <c r="EK16" i="9"/>
  <c r="EK93" i="9"/>
  <c r="EK67" i="9"/>
  <c r="EK20" i="9"/>
  <c r="EK68" i="9"/>
  <c r="EK70" i="9"/>
  <c r="EK37" i="9"/>
  <c r="EK99" i="9"/>
  <c r="EK38" i="9"/>
  <c r="EK36" i="9"/>
  <c r="EK94" i="9"/>
  <c r="EK84" i="9"/>
  <c r="EK86" i="9"/>
  <c r="EK100" i="9"/>
  <c r="CZ56" i="9"/>
  <c r="CZ65" i="9"/>
  <c r="CZ77" i="9"/>
  <c r="CZ69" i="9"/>
  <c r="CZ31" i="9"/>
  <c r="CZ11" i="9"/>
  <c r="CZ28" i="9"/>
  <c r="CZ52" i="9"/>
  <c r="CZ20" i="9"/>
  <c r="CZ100" i="9"/>
  <c r="CZ72" i="9"/>
  <c r="CZ30" i="9"/>
  <c r="CZ99" i="9"/>
  <c r="CZ32" i="9"/>
  <c r="CZ70" i="9"/>
  <c r="CZ22" i="9"/>
  <c r="CZ79" i="9"/>
  <c r="CZ88" i="9"/>
  <c r="CZ91" i="9"/>
  <c r="CZ12" i="9"/>
  <c r="CZ61" i="9"/>
  <c r="CZ45" i="9"/>
  <c r="CZ25" i="9"/>
  <c r="CZ73" i="9"/>
  <c r="CZ57" i="9"/>
  <c r="CZ76" i="9"/>
  <c r="CZ16" i="9"/>
  <c r="CZ39" i="9"/>
  <c r="CZ41" i="9"/>
  <c r="CZ58" i="9"/>
  <c r="CZ103" i="9"/>
  <c r="CZ54" i="9"/>
  <c r="CZ19" i="9"/>
  <c r="CZ27" i="9"/>
  <c r="CZ93" i="9"/>
  <c r="CZ98" i="9"/>
  <c r="CZ97" i="9"/>
  <c r="CZ84" i="9"/>
  <c r="CZ62" i="9"/>
  <c r="CZ33" i="9"/>
  <c r="CZ104" i="9"/>
  <c r="CZ86" i="9"/>
  <c r="CZ60" i="9"/>
  <c r="CZ21" i="9"/>
  <c r="CZ36" i="9"/>
  <c r="CZ15" i="9"/>
  <c r="CZ26" i="9"/>
  <c r="CZ64" i="9"/>
  <c r="CZ24" i="9"/>
  <c r="CZ43" i="9"/>
  <c r="CZ44" i="9"/>
  <c r="CZ90" i="9"/>
  <c r="CZ63" i="9"/>
  <c r="CZ101" i="9"/>
  <c r="CZ85" i="9"/>
  <c r="CZ50" i="9"/>
  <c r="CZ92" i="9"/>
  <c r="CZ55" i="9"/>
  <c r="CZ38" i="9"/>
  <c r="CZ37" i="9"/>
  <c r="CZ102" i="9"/>
  <c r="CZ67" i="9"/>
  <c r="CZ23" i="9"/>
  <c r="CZ78" i="9"/>
  <c r="CZ14" i="9"/>
  <c r="CZ13" i="9"/>
  <c r="CZ29" i="9"/>
  <c r="CZ35" i="9"/>
  <c r="CZ74" i="9"/>
  <c r="CZ59" i="9"/>
  <c r="CZ81" i="9"/>
  <c r="CZ53" i="9"/>
  <c r="CZ71" i="9"/>
  <c r="CZ48" i="9"/>
  <c r="CZ96" i="9"/>
  <c r="CZ49" i="9"/>
  <c r="CZ87" i="9"/>
  <c r="CZ82" i="9"/>
  <c r="CZ68" i="9"/>
  <c r="CZ47" i="9"/>
  <c r="CZ42" i="9"/>
  <c r="CZ34" i="9"/>
  <c r="CZ89" i="9"/>
  <c r="CZ51" i="9"/>
  <c r="CZ18" i="9"/>
  <c r="CZ80" i="9"/>
  <c r="CZ75" i="9"/>
  <c r="L96" i="9"/>
  <c r="L69" i="9"/>
  <c r="L28" i="9"/>
  <c r="L79" i="9"/>
  <c r="L54" i="9"/>
  <c r="L41" i="9"/>
  <c r="L66" i="9"/>
  <c r="L70" i="9"/>
  <c r="L90" i="9"/>
  <c r="L58" i="9"/>
  <c r="L81" i="9"/>
  <c r="L24" i="9"/>
  <c r="L85" i="9"/>
  <c r="L37" i="9"/>
  <c r="L39" i="9"/>
  <c r="L19" i="9"/>
  <c r="L68" i="9"/>
  <c r="L38" i="9"/>
  <c r="L64" i="9"/>
  <c r="L26" i="9"/>
  <c r="L18" i="9"/>
  <c r="L34" i="9"/>
  <c r="L77" i="9"/>
  <c r="L72" i="9"/>
  <c r="L88" i="9"/>
  <c r="L82" i="9"/>
  <c r="L86" i="9"/>
  <c r="L99" i="9"/>
  <c r="L20" i="9"/>
  <c r="L50" i="9"/>
  <c r="L32" i="9"/>
  <c r="L27" i="9"/>
  <c r="L94" i="9"/>
  <c r="L62" i="9"/>
  <c r="L73" i="9"/>
  <c r="L17" i="9"/>
  <c r="L89" i="9"/>
  <c r="L55" i="9"/>
  <c r="L35" i="9"/>
  <c r="L97" i="9"/>
  <c r="L84" i="9"/>
  <c r="L22" i="9"/>
  <c r="L76" i="9"/>
  <c r="L71" i="9"/>
  <c r="L93" i="9"/>
  <c r="L30" i="9"/>
  <c r="L60" i="9"/>
  <c r="L48" i="9"/>
  <c r="L104" i="9"/>
  <c r="L47" i="9"/>
  <c r="L51" i="9"/>
  <c r="L74" i="9"/>
  <c r="L78" i="9"/>
  <c r="L63" i="9"/>
  <c r="L46" i="9"/>
  <c r="L75" i="9"/>
  <c r="L95" i="9"/>
  <c r="L25" i="9"/>
  <c r="L53" i="9"/>
  <c r="L59" i="9"/>
  <c r="L91" i="9"/>
  <c r="L33" i="9"/>
  <c r="L23" i="9"/>
  <c r="L36" i="9"/>
  <c r="L31" i="9"/>
  <c r="L29" i="9"/>
  <c r="L100" i="9"/>
  <c r="L67" i="9"/>
  <c r="L61" i="9"/>
  <c r="L57" i="9"/>
  <c r="L44" i="9"/>
  <c r="L40" i="9"/>
  <c r="L83" i="9"/>
  <c r="L101" i="9"/>
  <c r="L13" i="9"/>
  <c r="L15" i="9"/>
  <c r="L45" i="9"/>
  <c r="L43" i="9"/>
  <c r="L87" i="9"/>
  <c r="L11" i="9"/>
  <c r="L92" i="9"/>
  <c r="L80" i="9"/>
  <c r="L21" i="9"/>
  <c r="L56" i="9"/>
  <c r="L12" i="9"/>
  <c r="L98" i="9"/>
  <c r="L103" i="9"/>
  <c r="L42" i="9"/>
  <c r="L52" i="9"/>
  <c r="L16" i="9"/>
  <c r="L102" i="9"/>
  <c r="L49" i="9"/>
  <c r="L65" i="9"/>
  <c r="L14" i="9"/>
  <c r="CF17" i="9"/>
  <c r="BP86" i="9"/>
  <c r="CF58" i="9"/>
  <c r="CF68" i="9"/>
  <c r="AS42" i="9"/>
  <c r="BP99" i="9"/>
  <c r="CF25" i="9"/>
  <c r="CF18" i="9"/>
  <c r="BD78" i="9"/>
  <c r="CZ66" i="9"/>
  <c r="W18" i="9"/>
  <c r="W103" i="9"/>
  <c r="W42" i="9"/>
  <c r="W91" i="9"/>
  <c r="W51" i="9"/>
  <c r="CF32" i="9"/>
  <c r="CF45" i="9"/>
  <c r="CF83" i="9"/>
  <c r="CF59" i="9"/>
  <c r="CF99" i="9"/>
  <c r="CF60" i="9"/>
  <c r="CF50" i="9"/>
  <c r="CF38" i="9"/>
  <c r="CF77" i="9"/>
  <c r="CF91" i="9"/>
  <c r="CF53" i="9"/>
  <c r="CF23" i="9"/>
  <c r="CF73" i="9"/>
  <c r="CF92" i="9"/>
  <c r="CF69" i="9"/>
  <c r="CF12" i="9"/>
  <c r="CF30" i="9"/>
  <c r="CF80" i="9"/>
  <c r="CF104" i="9"/>
  <c r="CF66" i="9"/>
  <c r="CF40" i="9"/>
  <c r="CF70" i="9"/>
  <c r="CF86" i="9"/>
  <c r="CF75" i="9"/>
  <c r="CF36" i="9"/>
  <c r="CF101" i="9"/>
  <c r="CF79" i="9"/>
  <c r="CF27" i="9"/>
  <c r="CF97" i="9"/>
  <c r="CF95" i="9"/>
  <c r="CF49" i="9"/>
  <c r="CF33" i="9"/>
  <c r="CF48" i="9"/>
  <c r="CF34" i="9"/>
  <c r="CF65" i="9"/>
  <c r="CF61" i="9"/>
  <c r="CF24" i="9"/>
  <c r="CF54" i="9"/>
  <c r="CF14" i="9"/>
  <c r="CF71" i="9"/>
  <c r="CF29" i="9"/>
  <c r="CF52" i="9"/>
  <c r="CF87" i="9"/>
  <c r="CF78" i="9"/>
  <c r="CF96" i="9"/>
  <c r="CF26" i="9"/>
  <c r="CF84" i="9"/>
  <c r="CF89" i="9"/>
  <c r="CF98" i="9"/>
  <c r="CF39" i="9"/>
  <c r="CF88" i="9"/>
  <c r="CF72" i="9"/>
  <c r="CF20" i="9"/>
  <c r="CF11" i="9"/>
  <c r="CF21" i="9"/>
  <c r="CF67" i="9"/>
  <c r="CF42" i="9"/>
  <c r="CF16" i="9"/>
  <c r="CF76" i="9"/>
  <c r="CF94" i="9"/>
  <c r="CF43" i="9"/>
  <c r="CF81" i="9"/>
  <c r="CF82" i="9"/>
  <c r="CF35" i="9"/>
  <c r="CF93" i="9"/>
  <c r="CF22" i="9"/>
  <c r="CF55" i="9"/>
  <c r="CF31" i="9"/>
  <c r="CF51" i="9"/>
  <c r="CF62" i="9"/>
  <c r="CF57" i="9"/>
  <c r="CF100" i="9"/>
  <c r="CF64" i="9"/>
  <c r="CF102" i="9"/>
  <c r="CF46" i="9"/>
  <c r="CF15" i="9"/>
  <c r="CF85" i="9"/>
  <c r="CF44" i="9"/>
  <c r="CF90" i="9"/>
  <c r="CF63" i="9"/>
  <c r="CF19" i="9"/>
  <c r="CF41" i="9"/>
  <c r="AH55" i="9"/>
  <c r="AH83" i="9"/>
  <c r="AH84" i="9"/>
  <c r="AH91" i="9"/>
  <c r="AH101" i="9"/>
  <c r="AH36" i="9"/>
  <c r="AH21" i="9"/>
  <c r="AH63" i="9"/>
  <c r="AH35" i="9"/>
  <c r="AH72" i="9"/>
  <c r="AH92" i="9"/>
  <c r="AH96" i="9"/>
  <c r="AH49" i="9"/>
  <c r="AH97" i="9"/>
  <c r="AH41" i="9"/>
  <c r="AH37" i="9"/>
  <c r="AH51" i="9"/>
  <c r="AH103" i="9"/>
  <c r="AH15" i="9"/>
  <c r="AH38" i="9"/>
  <c r="AH80" i="9"/>
  <c r="AH59" i="9"/>
  <c r="AH98" i="9"/>
  <c r="AH57" i="9"/>
  <c r="AH87" i="9"/>
  <c r="AH43" i="9"/>
  <c r="AH75" i="9"/>
  <c r="AH76" i="9"/>
  <c r="AH22" i="9"/>
  <c r="AH74" i="9"/>
  <c r="AH34" i="9"/>
  <c r="AH18" i="9"/>
  <c r="AH27" i="9"/>
  <c r="AH50" i="9"/>
  <c r="AH48" i="9"/>
  <c r="AH67" i="9"/>
  <c r="AH79" i="9"/>
  <c r="AH29" i="9"/>
  <c r="AH39" i="9"/>
  <c r="AH93" i="9"/>
  <c r="AH77" i="9"/>
  <c r="AH100" i="9"/>
  <c r="AH11" i="9"/>
  <c r="AH19" i="9"/>
  <c r="AH73" i="9"/>
  <c r="AH26" i="9"/>
  <c r="AH32" i="9"/>
  <c r="AH102" i="9"/>
  <c r="AH52" i="9"/>
  <c r="AH56" i="9"/>
  <c r="AH90" i="9"/>
  <c r="AH99" i="9"/>
  <c r="AH69" i="9"/>
  <c r="AH54" i="9"/>
  <c r="AH70" i="9"/>
  <c r="AH31" i="9"/>
  <c r="AH82" i="9"/>
  <c r="AH68" i="9"/>
  <c r="AH78" i="9"/>
  <c r="AH53" i="9"/>
  <c r="AH64" i="9"/>
  <c r="AH71" i="9"/>
  <c r="AH85" i="9"/>
  <c r="AH81" i="9"/>
  <c r="AH20" i="9"/>
  <c r="AH33" i="9"/>
  <c r="AH66" i="9"/>
  <c r="AH40" i="9"/>
  <c r="AH44" i="9"/>
  <c r="AH95" i="9"/>
  <c r="AH45" i="9"/>
  <c r="AH89" i="9"/>
  <c r="AH28" i="9"/>
  <c r="AH24" i="9"/>
  <c r="AH60" i="9"/>
  <c r="AH61" i="9"/>
  <c r="AH12" i="9"/>
  <c r="AH16" i="9"/>
  <c r="AH46" i="9"/>
  <c r="AH62" i="9"/>
  <c r="AH13" i="9"/>
  <c r="AH25" i="9"/>
  <c r="AH88" i="9"/>
  <c r="AH58" i="9"/>
  <c r="AH23" i="9"/>
  <c r="AH14" i="9"/>
  <c r="AH42" i="9"/>
  <c r="AH17" i="9"/>
  <c r="AS81" i="9"/>
  <c r="AS65" i="9"/>
  <c r="AS85" i="9"/>
  <c r="AS57" i="9"/>
  <c r="AS43" i="9"/>
  <c r="AS84" i="9"/>
  <c r="AS18" i="9"/>
  <c r="AS72" i="9"/>
  <c r="AS83" i="9"/>
  <c r="AS27" i="9"/>
  <c r="AS30" i="9"/>
  <c r="AS59" i="9"/>
  <c r="AS90" i="9"/>
  <c r="AS98" i="9"/>
  <c r="AS22" i="9"/>
  <c r="AS71" i="9"/>
  <c r="AS103" i="9"/>
  <c r="AS19" i="9"/>
  <c r="AS93" i="9"/>
  <c r="AS77" i="9"/>
  <c r="AS50" i="9"/>
  <c r="AS23" i="9"/>
  <c r="AS56" i="9"/>
  <c r="AS31" i="9"/>
  <c r="AS25" i="9"/>
  <c r="AS53" i="9"/>
  <c r="AS36" i="9"/>
  <c r="AS62" i="9"/>
  <c r="AS45" i="9"/>
  <c r="AS39" i="9"/>
  <c r="AS87" i="9"/>
  <c r="AS92" i="9"/>
  <c r="AS40" i="9"/>
  <c r="AS61" i="9"/>
  <c r="AS96" i="9"/>
  <c r="AS89" i="9"/>
  <c r="AS28" i="9"/>
  <c r="AS29" i="9"/>
  <c r="AS58" i="9"/>
  <c r="AS20" i="9"/>
  <c r="AS100" i="9"/>
  <c r="AS49" i="9"/>
  <c r="AS15" i="9"/>
  <c r="AS55" i="9"/>
  <c r="AS97" i="9"/>
  <c r="AS99" i="9"/>
  <c r="AS73" i="9"/>
  <c r="AS60" i="9"/>
  <c r="AS78" i="9"/>
  <c r="AS88" i="9"/>
  <c r="AS70" i="9"/>
  <c r="AS34" i="9"/>
  <c r="AS63" i="9"/>
  <c r="AS35" i="9"/>
  <c r="AS16" i="9"/>
  <c r="AS66" i="9"/>
  <c r="AS64" i="9"/>
  <c r="AS80" i="9"/>
  <c r="AS51" i="9"/>
  <c r="AS68" i="9"/>
  <c r="AS32" i="9"/>
  <c r="AS74" i="9"/>
  <c r="AS17" i="9"/>
  <c r="AS54" i="9"/>
  <c r="AS21" i="9"/>
  <c r="AS91" i="9"/>
  <c r="AS12" i="9"/>
  <c r="AS82" i="9"/>
  <c r="AS48" i="9"/>
  <c r="AS13" i="9"/>
  <c r="AS41" i="9"/>
  <c r="AS26" i="9"/>
  <c r="AS33" i="9"/>
  <c r="AS47" i="9"/>
  <c r="AS95" i="9"/>
  <c r="AS86" i="9"/>
  <c r="AS37" i="9"/>
  <c r="AS67" i="9"/>
  <c r="AS76" i="9"/>
  <c r="AS46" i="9"/>
  <c r="AS94" i="9"/>
  <c r="AS79" i="9"/>
  <c r="AS69" i="9"/>
  <c r="AS101" i="9"/>
  <c r="AS52" i="9"/>
  <c r="AS104" i="9"/>
  <c r="AS44" i="9"/>
  <c r="BQ6" i="7" a="1"/>
  <c r="BQ6" i="7" s="1"/>
  <c r="BQ7" i="7" s="1" a="1"/>
  <c r="BQ7" i="7" s="1"/>
  <c r="BP30" i="9"/>
  <c r="BP47" i="9"/>
  <c r="BP35" i="9"/>
  <c r="BP50" i="9"/>
  <c r="BP36" i="9"/>
  <c r="BP78" i="9"/>
  <c r="BP13" i="9"/>
  <c r="BP41" i="9"/>
  <c r="BP69" i="9"/>
  <c r="BP39" i="9"/>
  <c r="BP31" i="9"/>
  <c r="BP61" i="9"/>
  <c r="BP29" i="9"/>
  <c r="BP64" i="9"/>
  <c r="BP96" i="9"/>
  <c r="BP56" i="9"/>
  <c r="BP58" i="9"/>
  <c r="BP104" i="9"/>
  <c r="BP17" i="9"/>
  <c r="BP22" i="9"/>
  <c r="BP16" i="9"/>
  <c r="BP18" i="9"/>
  <c r="BP21" i="9"/>
  <c r="BP46" i="9"/>
  <c r="BP82" i="9"/>
  <c r="BP100" i="9"/>
  <c r="BP79" i="9"/>
  <c r="BP11" i="9"/>
  <c r="BP85" i="9"/>
  <c r="BP12" i="9"/>
  <c r="BP43" i="9"/>
  <c r="BP53" i="9"/>
  <c r="BP67" i="9"/>
  <c r="BP87" i="9"/>
  <c r="BP93" i="9"/>
  <c r="BP77" i="9"/>
  <c r="BP62" i="9"/>
  <c r="BP94" i="9"/>
  <c r="BP92" i="9"/>
  <c r="BP40" i="9"/>
  <c r="BP28" i="9"/>
  <c r="BP75" i="9"/>
  <c r="BP95" i="9"/>
  <c r="BP70" i="9"/>
  <c r="BP68" i="9"/>
  <c r="BP32" i="9"/>
  <c r="BP73" i="9"/>
  <c r="BP84" i="9"/>
  <c r="BP34" i="9"/>
  <c r="BP66" i="9"/>
  <c r="BP102" i="9"/>
  <c r="BP83" i="9"/>
  <c r="BP74" i="9"/>
  <c r="BP60" i="9"/>
  <c r="BP76" i="9"/>
  <c r="BP19" i="9"/>
  <c r="BP15" i="9"/>
  <c r="BP20" i="9"/>
  <c r="BP37" i="9"/>
  <c r="BP63" i="9"/>
  <c r="BP91" i="9"/>
  <c r="BP97" i="9"/>
  <c r="BP26" i="9"/>
  <c r="BP48" i="9"/>
  <c r="CF103" i="9"/>
  <c r="BD55" i="9"/>
  <c r="BD99" i="9"/>
  <c r="BD38" i="9"/>
  <c r="CZ40" i="9"/>
  <c r="AH47" i="9"/>
  <c r="CZ95" i="9"/>
  <c r="BP51" i="9"/>
  <c r="CZ17" i="9"/>
  <c r="AS38" i="9"/>
  <c r="AS24" i="9"/>
  <c r="AH65" i="9"/>
  <c r="CF37" i="9"/>
  <c r="CZ94" i="9"/>
  <c r="DX70" i="9"/>
  <c r="DX57" i="9"/>
  <c r="DX88" i="9"/>
  <c r="DX83" i="9"/>
  <c r="DX12" i="9"/>
  <c r="DX39" i="9"/>
  <c r="DX72" i="9"/>
  <c r="DX67" i="9"/>
  <c r="DX103" i="9"/>
  <c r="DX19" i="9"/>
  <c r="DX93" i="9"/>
  <c r="DX17" i="9"/>
  <c r="DX28" i="9"/>
  <c r="DX11" i="9"/>
  <c r="DX89" i="9"/>
  <c r="DX48" i="9"/>
  <c r="DX100" i="9"/>
  <c r="DX37" i="9"/>
  <c r="DX51" i="9"/>
  <c r="DX99" i="9"/>
  <c r="DX15" i="9"/>
  <c r="DX14" i="9"/>
  <c r="DX21" i="9"/>
  <c r="DX68" i="9"/>
  <c r="DX53" i="9"/>
  <c r="DX87" i="9"/>
  <c r="DX58" i="9"/>
  <c r="DX34" i="9"/>
  <c r="DX32" i="9"/>
  <c r="DX23" i="9"/>
  <c r="DX97" i="9"/>
  <c r="DX63" i="9"/>
  <c r="DX50" i="9"/>
  <c r="DX18" i="9"/>
  <c r="DX52" i="9"/>
  <c r="DX104" i="9"/>
  <c r="DX41" i="9"/>
  <c r="DX55" i="9"/>
  <c r="DX16" i="9"/>
  <c r="DX65" i="9"/>
  <c r="DX38" i="9"/>
  <c r="DX25" i="9"/>
  <c r="DX79" i="9"/>
  <c r="DX35" i="9"/>
  <c r="DX80" i="9"/>
  <c r="DX49" i="9"/>
  <c r="DX71" i="9"/>
  <c r="DX81" i="9"/>
  <c r="DX90" i="9"/>
  <c r="DX30" i="9"/>
  <c r="DX78" i="9"/>
  <c r="DX27" i="9"/>
  <c r="DX101" i="9"/>
  <c r="DX20" i="9"/>
  <c r="DX54" i="9"/>
  <c r="DX69" i="9"/>
  <c r="DX22" i="9"/>
  <c r="DX56" i="9"/>
  <c r="DX29" i="9"/>
  <c r="DX44" i="9"/>
  <c r="DX59" i="9"/>
  <c r="DX46" i="9"/>
  <c r="DX73" i="9"/>
  <c r="DX96" i="9"/>
  <c r="DX86" i="9"/>
  <c r="DX91" i="9"/>
  <c r="DX62" i="9"/>
  <c r="DX92" i="9"/>
  <c r="DX61" i="9"/>
  <c r="DX36" i="9"/>
  <c r="DX26" i="9"/>
  <c r="DX82" i="9"/>
  <c r="DX94" i="9"/>
  <c r="DX33" i="9"/>
  <c r="DX85" i="9"/>
  <c r="DX43" i="9"/>
  <c r="DX76" i="9"/>
  <c r="DX74" i="9"/>
  <c r="DX45" i="9"/>
  <c r="DX31" i="9"/>
  <c r="DX77" i="9"/>
  <c r="DX47" i="9"/>
  <c r="DX13" i="9"/>
  <c r="DX84" i="9"/>
  <c r="DX42" i="9"/>
  <c r="DX98" i="9"/>
  <c r="DX64" i="9"/>
  <c r="DX95" i="9"/>
  <c r="DX75" i="9"/>
  <c r="DX40" i="9"/>
  <c r="DX24" i="9"/>
  <c r="DX60" i="9"/>
  <c r="DX102" i="9"/>
  <c r="DX66" i="9"/>
  <c r="CZ83" i="9"/>
  <c r="BP90" i="9"/>
  <c r="BD30" i="9"/>
  <c r="BD58" i="9"/>
  <c r="BD40" i="9"/>
  <c r="BD103" i="9"/>
  <c r="BD12" i="9"/>
  <c r="BD59" i="9"/>
  <c r="BD90" i="9"/>
  <c r="BD71" i="9"/>
  <c r="BD89" i="9"/>
  <c r="BD102" i="9"/>
  <c r="BD18" i="9"/>
  <c r="BD24" i="9"/>
  <c r="BD86" i="9"/>
  <c r="BD51" i="9"/>
  <c r="BD64" i="9"/>
  <c r="BD97" i="9"/>
  <c r="BD47" i="9"/>
  <c r="BD36" i="9"/>
  <c r="BD87" i="9"/>
  <c r="BD23" i="9"/>
  <c r="BD63" i="9"/>
  <c r="BD83" i="9"/>
  <c r="BD17" i="9"/>
  <c r="BD56" i="9"/>
  <c r="BD100" i="9"/>
  <c r="BD65" i="9"/>
  <c r="BD96" i="9"/>
  <c r="BD95" i="9"/>
  <c r="BD34" i="9"/>
  <c r="BD92" i="9"/>
  <c r="BD77" i="9"/>
  <c r="BD85" i="9"/>
  <c r="BD37" i="9"/>
  <c r="BD15" i="9"/>
  <c r="BD29" i="9"/>
  <c r="BD66" i="9"/>
  <c r="BD74" i="9"/>
  <c r="BD79" i="9"/>
  <c r="BD43" i="9"/>
  <c r="BD46" i="9"/>
  <c r="BD91" i="9"/>
  <c r="BD101" i="9"/>
  <c r="BD25" i="9"/>
  <c r="BD61" i="9"/>
  <c r="BD93" i="9"/>
  <c r="BD54" i="9"/>
  <c r="BD16" i="9"/>
  <c r="BD53" i="9"/>
  <c r="BD22" i="9"/>
  <c r="BD35" i="9"/>
  <c r="BD70" i="9"/>
  <c r="BD26" i="9"/>
  <c r="BD48" i="9"/>
  <c r="BD42" i="9"/>
  <c r="BD20" i="9"/>
  <c r="BD98" i="9"/>
  <c r="BD62" i="9"/>
  <c r="BD19" i="9"/>
  <c r="BD73" i="9"/>
  <c r="BD28" i="9"/>
  <c r="BD68" i="9"/>
  <c r="BD14" i="9"/>
  <c r="BD33" i="9"/>
  <c r="BD94" i="9"/>
  <c r="BD45" i="9"/>
  <c r="BD57" i="9"/>
  <c r="BD81" i="9"/>
  <c r="BD50" i="9"/>
  <c r="BD32" i="9"/>
  <c r="BD60" i="9"/>
  <c r="BD69" i="9"/>
  <c r="BD13" i="9"/>
  <c r="BD75" i="9"/>
  <c r="BD84" i="9"/>
  <c r="BD52" i="9"/>
  <c r="BD72" i="9"/>
  <c r="BD31" i="9"/>
  <c r="BD82" i="9"/>
  <c r="BD27" i="9"/>
  <c r="BD49" i="9"/>
  <c r="BD76" i="9"/>
  <c r="BD88" i="9"/>
  <c r="BD39" i="9"/>
  <c r="BD67" i="9"/>
  <c r="BD44" i="9"/>
  <c r="BD104" i="9"/>
  <c r="BD41" i="9"/>
  <c r="CF28" i="9"/>
  <c r="BP80" i="9"/>
  <c r="BP88" i="9"/>
  <c r="BP71" i="9"/>
  <c r="BP33" i="9"/>
  <c r="BD11" i="9"/>
  <c r="BP59" i="9"/>
  <c r="AH94" i="9"/>
  <c r="AH30" i="9"/>
  <c r="W24" i="9"/>
  <c r="W74" i="9"/>
  <c r="W34" i="9"/>
  <c r="W96" i="9"/>
  <c r="W53" i="9"/>
  <c r="W85" i="9"/>
  <c r="W22" i="9"/>
  <c r="W62" i="9"/>
  <c r="W23" i="9"/>
  <c r="W84" i="9"/>
  <c r="W47" i="9"/>
  <c r="W79" i="9"/>
  <c r="W28" i="9"/>
  <c r="W66" i="9"/>
  <c r="W27" i="9"/>
  <c r="W88" i="9"/>
  <c r="W49" i="9"/>
  <c r="W81" i="9"/>
  <c r="W12" i="9"/>
  <c r="W45" i="9"/>
  <c r="W40" i="9"/>
  <c r="W67" i="9"/>
  <c r="W76" i="9"/>
  <c r="W83" i="9"/>
  <c r="W25" i="9"/>
  <c r="W90" i="9"/>
  <c r="W48" i="9"/>
  <c r="W31" i="9"/>
  <c r="W61" i="9"/>
  <c r="W93" i="9"/>
  <c r="W13" i="9"/>
  <c r="W78" i="9"/>
  <c r="W38" i="9"/>
  <c r="W100" i="9"/>
  <c r="W55" i="9"/>
  <c r="W87" i="9"/>
  <c r="W17" i="9"/>
  <c r="W82" i="9"/>
  <c r="W104" i="9"/>
  <c r="W57" i="9"/>
  <c r="W89" i="9"/>
  <c r="W26" i="9"/>
  <c r="W29" i="9"/>
  <c r="W102" i="9"/>
  <c r="W99" i="9"/>
  <c r="W44" i="9"/>
  <c r="W30" i="9"/>
  <c r="W43" i="9"/>
  <c r="W14" i="9"/>
  <c r="W64" i="9"/>
  <c r="W39" i="9"/>
  <c r="W69" i="9"/>
  <c r="W101" i="9"/>
  <c r="W32" i="9"/>
  <c r="W94" i="9"/>
  <c r="W52" i="9"/>
  <c r="W33" i="9"/>
  <c r="W63" i="9"/>
  <c r="W95" i="9"/>
  <c r="W36" i="9"/>
  <c r="W98" i="9"/>
  <c r="W56" i="9"/>
  <c r="W35" i="9"/>
  <c r="W65" i="9"/>
  <c r="W97" i="9"/>
  <c r="W21" i="9"/>
  <c r="W59" i="9"/>
  <c r="W60" i="9"/>
  <c r="W54" i="9"/>
  <c r="W75" i="9"/>
  <c r="W92" i="9"/>
  <c r="W70" i="9"/>
  <c r="W86" i="9"/>
  <c r="W72" i="9"/>
  <c r="W71" i="9"/>
  <c r="W46" i="9"/>
  <c r="W80" i="9"/>
  <c r="W15" i="9"/>
  <c r="W16" i="9"/>
  <c r="W11" i="9"/>
  <c r="W41" i="9"/>
  <c r="W20" i="9"/>
  <c r="W19" i="9"/>
  <c r="W37" i="9"/>
  <c r="W73" i="9"/>
  <c r="W50" i="9"/>
  <c r="W68" i="9"/>
  <c r="W77" i="9"/>
  <c r="W58" i="9"/>
  <c r="BP38" i="9"/>
  <c r="BP103" i="9"/>
  <c r="BP27" i="9"/>
  <c r="BP101" i="9"/>
  <c r="BP45" i="9"/>
  <c r="BP52" i="9"/>
  <c r="BP98" i="9"/>
  <c r="BP57" i="9"/>
  <c r="BP54" i="9"/>
  <c r="BP65" i="9"/>
  <c r="BP24" i="9"/>
  <c r="BP42" i="9"/>
  <c r="BP81" i="9"/>
  <c r="BP49" i="9"/>
  <c r="BP14" i="9"/>
  <c r="BP89" i="9"/>
  <c r="BP72" i="9"/>
  <c r="BP23" i="9"/>
  <c r="BP55" i="9"/>
  <c r="DV6" i="7" a="1"/>
  <c r="DV6" i="7" s="1"/>
  <c r="DA7" i="7" a="1"/>
  <c r="DA7" i="7" s="1"/>
  <c r="CX6" i="7" a="1"/>
  <c r="CX6" i="7" s="1"/>
  <c r="DM6" i="7" a="1"/>
  <c r="DM6" i="7" s="1"/>
  <c r="DM7" i="7" s="1" a="1"/>
  <c r="DM7" i="7" s="1"/>
  <c r="V6" i="7" a="1"/>
  <c r="V6" i="7" s="1"/>
  <c r="D6" i="7" a="1"/>
  <c r="D6" i="7" s="1"/>
  <c r="AK7" i="7" a="1"/>
  <c r="AK7" i="7" s="1"/>
  <c r="EK7" i="7" a="1"/>
  <c r="EK7" i="7" s="1"/>
  <c r="EK8" i="7" s="1" a="1"/>
  <c r="EK8" i="7" s="1"/>
  <c r="EK9" i="7" s="1" a="1"/>
  <c r="EK9" i="7" s="1"/>
  <c r="DT7" i="7" a="1"/>
  <c r="DT7" i="7" s="1"/>
  <c r="DT8" i="7" s="1" a="1"/>
  <c r="DT8" i="7" s="1"/>
  <c r="DT9" i="7" s="1" a="1"/>
  <c r="DT9" i="7" s="1"/>
  <c r="BY7" i="7" a="1"/>
  <c r="BY7" i="7" s="1"/>
  <c r="BY8" i="7" s="1" a="1"/>
  <c r="BY8" i="7" s="1"/>
  <c r="BY9" i="7" s="1" a="1"/>
  <c r="BY9" i="7" s="1"/>
  <c r="DQ7" i="7" a="1"/>
  <c r="DQ7" i="7" s="1"/>
  <c r="DQ8" i="7" s="1" a="1"/>
  <c r="DQ8" i="7" s="1"/>
  <c r="BS9" i="7" a="1"/>
  <c r="BS9" i="7" s="1"/>
  <c r="CH6" i="7" a="1"/>
  <c r="CH6" i="7" s="1"/>
  <c r="CH7" i="7" s="1" a="1"/>
  <c r="CH7" i="7" s="1"/>
  <c r="CD6" i="7" a="1"/>
  <c r="CD6" i="7" s="1"/>
  <c r="DK8" i="7" a="1"/>
  <c r="DK8" i="7" s="1"/>
  <c r="DK9" i="7" s="1" a="1"/>
  <c r="DK9" i="7" s="1"/>
  <c r="DN6" i="7" a="1"/>
  <c r="DN6" i="7" s="1"/>
  <c r="DN7" i="7" s="1" a="1"/>
  <c r="DN7" i="7" s="1"/>
  <c r="CK7" i="7" a="1"/>
  <c r="CK7" i="7" s="1"/>
  <c r="BU6" i="7" a="1"/>
  <c r="BU6" i="7" s="1"/>
  <c r="BU7" i="7" s="1" a="1"/>
  <c r="BU7" i="7" s="1"/>
  <c r="DG9" i="7" a="1"/>
  <c r="DG9" i="7" s="1"/>
  <c r="EC8" i="7" a="1"/>
  <c r="EC8" i="7" s="1"/>
  <c r="Z7" i="7" a="1"/>
  <c r="Z7" i="7" s="1"/>
  <c r="DP7" i="7" a="1"/>
  <c r="DP7" i="7" s="1"/>
  <c r="BO7" i="7" a="1"/>
  <c r="BO7" i="7" s="1"/>
  <c r="BO8" i="7" s="1" a="1"/>
  <c r="BO8" i="7" s="1"/>
  <c r="E7" i="7" a="1"/>
  <c r="E7" i="7" s="1"/>
  <c r="BD7" i="7" a="1"/>
  <c r="BD7" i="7" s="1"/>
  <c r="BE7" i="7" a="1"/>
  <c r="BE7" i="7" s="1"/>
  <c r="DI8" i="7" a="1"/>
  <c r="DI8" i="7" s="1"/>
  <c r="DI9" i="7" s="1" a="1"/>
  <c r="DI9" i="7" s="1"/>
  <c r="N6" i="7" a="1"/>
  <c r="N6" i="7" s="1"/>
  <c r="BP8" i="7" a="1"/>
  <c r="BP8" i="7" s="1"/>
  <c r="EI6" i="7" a="1"/>
  <c r="EI6" i="7" s="1"/>
  <c r="AR6" i="7" a="1"/>
  <c r="AR6" i="7" s="1"/>
  <c r="AQ9" i="7" a="1"/>
  <c r="AQ9" i="7" s="1"/>
  <c r="CJ7" i="7" a="1"/>
  <c r="CJ7" i="7" s="1"/>
  <c r="T6" i="7" a="1"/>
  <c r="T6" i="7" s="1"/>
  <c r="T7" i="7" s="1" a="1"/>
  <c r="T7" i="7" s="1"/>
  <c r="CE7" i="7" a="1"/>
  <c r="CE7" i="7" s="1"/>
  <c r="CE8" i="7" s="1" a="1"/>
  <c r="CE8" i="7" s="1"/>
  <c r="CE9" i="7" s="1" a="1"/>
  <c r="CE9" i="7" s="1"/>
  <c r="CI7" i="7" a="1"/>
  <c r="CI7" i="7" s="1"/>
  <c r="AV6" i="7" a="1"/>
  <c r="AV6" i="7" s="1"/>
  <c r="DU6" i="7" a="1"/>
  <c r="DU6" i="7" s="1"/>
  <c r="DU7" i="7" s="1" a="1"/>
  <c r="DU7" i="7" s="1"/>
  <c r="CY8" i="7" a="1"/>
  <c r="CY8" i="7" s="1"/>
  <c r="CY9" i="7" s="1" a="1"/>
  <c r="CY9" i="7" s="1"/>
  <c r="DH6" i="7" a="1"/>
  <c r="DH6" i="7" s="1"/>
  <c r="DH7" i="7" s="1" a="1"/>
  <c r="DH7" i="7" s="1"/>
  <c r="AD7" i="7" a="1"/>
  <c r="AD7" i="7" s="1"/>
  <c r="DS7" i="7" a="1"/>
  <c r="DS7" i="7" s="1"/>
  <c r="BX8" i="7" a="1"/>
  <c r="BX8" i="7" s="1"/>
  <c r="BX9" i="7" s="1" a="1"/>
  <c r="BX9" i="7" s="1"/>
  <c r="BX10" i="7" s="1" a="1"/>
  <c r="BX10" i="7" s="1"/>
  <c r="BX11" i="7" s="1" a="1"/>
  <c r="BX11" i="7" s="1"/>
  <c r="EF8" i="7" a="1"/>
  <c r="EF8" i="7" s="1"/>
  <c r="EF9" i="7" s="1" a="1"/>
  <c r="EF9" i="7" s="1"/>
  <c r="EO7" i="7" a="1"/>
  <c r="EO7" i="7" s="1"/>
  <c r="BT7" i="7" a="1"/>
  <c r="BT7" i="7" s="1"/>
  <c r="CZ6" i="7" a="1"/>
  <c r="CZ6" i="7" s="1"/>
  <c r="DE8" i="7" a="1"/>
  <c r="DE8" i="7" s="1"/>
  <c r="DE9" i="7" s="1" a="1"/>
  <c r="DE9" i="7" s="1"/>
  <c r="CB8" i="7" a="1"/>
  <c r="CB8" i="7" s="1"/>
  <c r="CB9" i="7" s="1" a="1"/>
  <c r="CB9" i="7" s="1"/>
  <c r="Y6" i="7" a="1"/>
  <c r="Y6" i="7" s="1"/>
  <c r="DC8" i="7" a="1"/>
  <c r="DC8" i="7" s="1"/>
  <c r="DC9" i="7" s="1" a="1"/>
  <c r="DC9" i="7" s="1"/>
  <c r="AA7" i="7" a="1"/>
  <c r="AA7" i="7" s="1"/>
  <c r="EQ7" i="7" a="1"/>
  <c r="EQ7" i="7" s="1"/>
  <c r="EQ8" i="7" s="1" a="1"/>
  <c r="EQ8" i="7" s="1"/>
  <c r="DD7" i="7" a="1"/>
  <c r="DD7" i="7" s="1"/>
  <c r="DD8" i="7" s="1" a="1"/>
  <c r="DD8" i="7" s="1"/>
  <c r="AR213" i="2" a="1"/>
  <c r="AR213" i="2" s="1"/>
  <c r="AR214" i="2" s="1" a="1"/>
  <c r="AR214" i="2" s="1"/>
  <c r="AQ214" i="2" a="1"/>
  <c r="AQ214" i="2" s="1"/>
  <c r="AQ215" i="2" s="1" a="1"/>
  <c r="AQ215" i="2" s="1"/>
  <c r="EO214" i="2" a="1"/>
  <c r="EO214" i="2" s="1"/>
  <c r="EQ214" i="2" a="1"/>
  <c r="EQ214" i="2" s="1"/>
  <c r="EQ215" i="2" s="1" a="1"/>
  <c r="EQ215" i="2" s="1"/>
  <c r="EK215" i="2" a="1"/>
  <c r="EK215" i="2" s="1"/>
  <c r="EN214" i="2" a="1"/>
  <c r="EN214" i="2" s="1"/>
  <c r="EN215" i="2" s="1" a="1"/>
  <c r="EN215" i="2" s="1"/>
  <c r="EO215" i="2" a="1"/>
  <c r="EO215" i="2" s="1"/>
  <c r="EI214" i="2" a="1"/>
  <c r="EI214" i="2" s="1"/>
  <c r="EI215" i="2" s="1" a="1"/>
  <c r="EI215" i="2" s="1"/>
  <c r="ES214" i="2" a="1"/>
  <c r="ES214" i="2" s="1"/>
  <c r="ES215" i="2" s="1" a="1"/>
  <c r="ES215" i="2" s="1"/>
  <c r="ER215" i="2" a="1"/>
  <c r="ER215" i="2" s="1"/>
  <c r="EJ214" i="2" a="1"/>
  <c r="EJ214" i="2" s="1"/>
  <c r="EJ215" i="2" s="1" a="1"/>
  <c r="EJ215" i="2" s="1"/>
  <c r="AJ108" i="2" a="1"/>
  <c r="AJ108" i="2" s="1"/>
  <c r="AJ109" i="2" s="1" a="1"/>
  <c r="AJ109" i="2" s="1"/>
  <c r="Z217" i="2" a="1"/>
  <c r="Z217" i="2" s="1"/>
  <c r="Y215" i="2" a="1"/>
  <c r="Y215" i="2" s="1"/>
  <c r="W214" i="2" a="1"/>
  <c r="W214" i="2" s="1"/>
  <c r="W215" i="2" s="1" a="1"/>
  <c r="W215" i="2" s="1"/>
  <c r="EC214" i="2" a="1"/>
  <c r="EC214" i="2" s="1"/>
  <c r="DV217" i="2" a="1"/>
  <c r="DV217" i="2" s="1"/>
  <c r="DZ213" i="2" a="1"/>
  <c r="DZ213" i="2" s="1"/>
  <c r="EF216" i="2" a="1"/>
  <c r="EF216" i="2" s="1"/>
  <c r="DZ214" i="2" a="1"/>
  <c r="DZ214" i="2" s="1"/>
  <c r="DZ215" i="2" s="1" a="1"/>
  <c r="DZ215" i="2" s="1"/>
  <c r="AA215" i="2" a="1"/>
  <c r="AA215" i="2" s="1"/>
  <c r="BR216" i="2" a="1"/>
  <c r="BR216" i="2" s="1"/>
  <c r="D162" i="2"/>
  <c r="H162" i="2" s="1"/>
  <c r="DT216" i="2" a="1"/>
  <c r="DT216" i="2" s="1"/>
  <c r="DT217" i="2" s="1" a="1"/>
  <c r="DT217" i="2" s="1"/>
  <c r="B212" i="2" a="1"/>
  <c r="B212" i="2" s="1"/>
  <c r="DQ212" i="2" a="1"/>
  <c r="DQ212" i="2" s="1"/>
  <c r="DS215" i="2" a="1"/>
  <c r="DS215" i="2" s="1"/>
  <c r="DN214" i="2" a="1"/>
  <c r="DN214" i="2" s="1"/>
  <c r="DN215" i="2" s="1" a="1"/>
  <c r="DN215" i="2" s="1"/>
  <c r="DM215" i="2" a="1"/>
  <c r="DM215" i="2" s="1"/>
  <c r="DF213" i="2" a="1"/>
  <c r="DF213" i="2" s="1"/>
  <c r="DG215" i="2" a="1"/>
  <c r="DG215" i="2" s="1"/>
  <c r="DE215" i="2" a="1"/>
  <c r="DE215" i="2" s="1"/>
  <c r="DD215" i="2" a="1"/>
  <c r="DD215" i="2" s="1"/>
  <c r="DH213" i="2" a="1"/>
  <c r="DH213" i="2" s="1"/>
  <c r="DH214" i="2" s="1" a="1"/>
  <c r="DH214" i="2" s="1"/>
  <c r="DI214" i="2" a="1"/>
  <c r="DI214" i="2" s="1"/>
  <c r="DI215" i="2" s="1" a="1"/>
  <c r="DI215" i="2" s="1"/>
  <c r="DB215" i="2" a="1"/>
  <c r="DB215" i="2" s="1"/>
  <c r="DC215" i="2" a="1"/>
  <c r="DC215" i="2" s="1"/>
  <c r="CZ212" i="2" a="1"/>
  <c r="CZ212" i="2" s="1"/>
  <c r="DA215" i="2" a="1"/>
  <c r="DA215" i="2" s="1"/>
  <c r="CX215" i="2" a="1"/>
  <c r="CX215" i="2" s="1"/>
  <c r="CY215" i="2" a="1"/>
  <c r="CY215" i="2" s="1"/>
  <c r="BS216" i="2" a="1"/>
  <c r="BS216" i="2" s="1"/>
  <c r="BS217" i="2" s="1" a="1"/>
  <c r="BS217" i="2" s="1"/>
  <c r="D135" i="2"/>
  <c r="H135" i="2" s="1"/>
  <c r="BQ215" i="2" a="1"/>
  <c r="BQ215" i="2" s="1"/>
  <c r="BQ216" i="2" s="1" a="1"/>
  <c r="BQ216" i="2" s="1"/>
  <c r="BQ217" i="2" s="1" a="1"/>
  <c r="BQ217" i="2" s="1"/>
  <c r="CJ213" i="2" a="1"/>
  <c r="CJ213" i="2" s="1"/>
  <c r="CB215" i="2" a="1"/>
  <c r="CB215" i="2" s="1"/>
  <c r="CB216" i="2" s="1" a="1"/>
  <c r="CB216" i="2" s="1"/>
  <c r="CB217" i="2" s="1" a="1"/>
  <c r="CB217" i="2" s="1"/>
  <c r="BH213" i="2" a="1"/>
  <c r="BH213" i="2" s="1"/>
  <c r="BH214" i="2" s="1" a="1"/>
  <c r="BH214" i="2" s="1"/>
  <c r="CN214" i="2" a="1"/>
  <c r="CN214" i="2" s="1"/>
  <c r="CN215" i="2" s="1" a="1"/>
  <c r="CN215" i="2" s="1"/>
  <c r="AB214" i="2" a="1"/>
  <c r="AB214" i="2" s="1"/>
  <c r="AB215" i="2" s="1" a="1"/>
  <c r="AB215" i="2" s="1"/>
  <c r="BX212" i="2" a="1"/>
  <c r="BX212" i="2" s="1"/>
  <c r="BX213" i="2" s="1" a="1"/>
  <c r="BX213" i="2" s="1"/>
  <c r="CF213" i="2" a="1"/>
  <c r="CF213" i="2" s="1"/>
  <c r="CF214" i="2" s="1" a="1"/>
  <c r="CF214" i="2" s="1"/>
  <c r="BR217" i="2" a="1"/>
  <c r="BR217" i="2" s="1"/>
  <c r="BP214" i="2" a="1"/>
  <c r="BP214" i="2" s="1"/>
  <c r="AV214" i="2" a="1"/>
  <c r="AV214" i="2" s="1"/>
  <c r="AV215" i="2" s="1" a="1"/>
  <c r="AV215" i="2" s="1"/>
  <c r="BL213" i="2" a="1"/>
  <c r="BL213" i="2" s="1"/>
  <c r="BL214" i="2" s="1" a="1"/>
  <c r="BL214" i="2" s="1"/>
  <c r="BT213" i="2" a="1"/>
  <c r="BT213" i="2" s="1"/>
  <c r="X213" i="2" a="1"/>
  <c r="X213" i="2" s="1"/>
  <c r="X214" i="2" s="1" a="1"/>
  <c r="X214" i="2" s="1"/>
  <c r="X215" i="2" s="1" a="1"/>
  <c r="X215" i="2" s="1"/>
  <c r="N213" i="2" a="1"/>
  <c r="N213" i="2" s="1"/>
  <c r="N214" i="2" s="1" a="1"/>
  <c r="N214" i="2" s="1"/>
  <c r="C216" i="2" a="1"/>
  <c r="C216" i="2" s="1"/>
  <c r="C217" i="2" s="1" a="1"/>
  <c r="C217" i="2" s="1"/>
  <c r="I214" i="2" a="1"/>
  <c r="I214" i="2" s="1"/>
  <c r="D214" i="2" a="1"/>
  <c r="D214" i="2" s="1"/>
  <c r="E216" i="2" a="1"/>
  <c r="E216" i="2" s="1"/>
  <c r="G214" i="2" a="1"/>
  <c r="G214" i="2" s="1"/>
  <c r="G215" i="2" s="1" a="1"/>
  <c r="G215" i="2" s="1"/>
  <c r="F216" i="2" a="1"/>
  <c r="F216" i="2" s="1"/>
  <c r="F217" i="2" s="1" a="1"/>
  <c r="F217" i="2" s="1"/>
  <c r="D107" i="2"/>
  <c r="H107" i="2" s="1"/>
  <c r="D140" i="2"/>
  <c r="H140" i="2" s="1"/>
  <c r="D156" i="2"/>
  <c r="H156" i="2" s="1"/>
  <c r="D138" i="2"/>
  <c r="H138" i="2" s="1"/>
  <c r="D137" i="2"/>
  <c r="H137" i="2" s="1"/>
  <c r="D189" i="2"/>
  <c r="H189" i="2" s="1"/>
  <c r="D161" i="2"/>
  <c r="H161" i="2" s="1"/>
  <c r="D118" i="2"/>
  <c r="H118" i="2" s="1"/>
  <c r="D175" i="2"/>
  <c r="H175" i="2" s="1"/>
  <c r="D168" i="2"/>
  <c r="H168" i="2" s="1"/>
  <c r="D167" i="2"/>
  <c r="H167" i="2" s="1"/>
  <c r="D145" i="2"/>
  <c r="H145" i="2" s="1"/>
  <c r="D200" i="2"/>
  <c r="H200" i="2" s="1"/>
  <c r="D151" i="2"/>
  <c r="H151" i="2" s="1"/>
  <c r="D141" i="2"/>
  <c r="H141" i="2" s="1"/>
  <c r="D127" i="2"/>
  <c r="H127" i="2" s="1"/>
  <c r="D169" i="2"/>
  <c r="H169" i="2" s="1"/>
  <c r="D125" i="2"/>
  <c r="H125" i="2" s="1"/>
  <c r="D172" i="2"/>
  <c r="H172" i="2" s="1"/>
  <c r="D199" i="2"/>
  <c r="H199" i="2" s="1"/>
  <c r="D133" i="2"/>
  <c r="H133" i="2" s="1"/>
  <c r="D123" i="2"/>
  <c r="H123" i="2" s="1"/>
  <c r="D130" i="2"/>
  <c r="H130" i="2" s="1"/>
  <c r="D131" i="2"/>
  <c r="H131" i="2" s="1"/>
  <c r="D195" i="2"/>
  <c r="H195" i="2" s="1"/>
  <c r="D177" i="2"/>
  <c r="H177" i="2" s="1"/>
  <c r="D134" i="2"/>
  <c r="H134" i="2" s="1"/>
  <c r="D174" i="2"/>
  <c r="H174" i="2" s="1"/>
  <c r="D122" i="2"/>
  <c r="H122" i="2" s="1"/>
  <c r="D157" i="2"/>
  <c r="H157" i="2" s="1"/>
  <c r="D183" i="2"/>
  <c r="H183" i="2" s="1"/>
  <c r="D192" i="2"/>
  <c r="H192" i="2" s="1"/>
  <c r="D150" i="2"/>
  <c r="H150" i="2" s="1"/>
  <c r="D159" i="2"/>
  <c r="H159" i="2" s="1"/>
  <c r="D126" i="2"/>
  <c r="H126" i="2" s="1"/>
  <c r="D128" i="2"/>
  <c r="H128" i="2" s="1"/>
  <c r="D152" i="2"/>
  <c r="H152" i="2" s="1"/>
  <c r="D184" i="2"/>
  <c r="H184" i="2" s="1"/>
  <c r="D146" i="2"/>
  <c r="H146" i="2" s="1"/>
  <c r="D155" i="2"/>
  <c r="H155" i="2" s="1"/>
  <c r="D163" i="2"/>
  <c r="H163" i="2" s="1"/>
  <c r="D198" i="2"/>
  <c r="H198" i="2" s="1"/>
  <c r="D132" i="2"/>
  <c r="H132" i="2" s="1"/>
  <c r="D114" i="2"/>
  <c r="H114" i="2" s="1"/>
  <c r="D171" i="2"/>
  <c r="H171" i="2" s="1"/>
  <c r="D109" i="2"/>
  <c r="H109" i="2" s="1"/>
  <c r="D121" i="2"/>
  <c r="H121" i="2" s="1"/>
  <c r="D164" i="2"/>
  <c r="H164" i="2" s="1"/>
  <c r="D185" i="2"/>
  <c r="H185" i="2" s="1"/>
  <c r="D108" i="2"/>
  <c r="H108" i="2" s="1"/>
  <c r="D144" i="2"/>
  <c r="H144" i="2" s="1"/>
  <c r="D173" i="2"/>
  <c r="H173" i="2" s="1"/>
  <c r="D136" i="2"/>
  <c r="H136" i="2" s="1"/>
  <c r="D187" i="2"/>
  <c r="H187" i="2" s="1"/>
  <c r="D142" i="2"/>
  <c r="H142" i="2" s="1"/>
  <c r="D112" i="2"/>
  <c r="H112" i="2" s="1"/>
  <c r="D160" i="2"/>
  <c r="H160" i="2" s="1"/>
  <c r="D186" i="2"/>
  <c r="H186" i="2" s="1"/>
  <c r="D178" i="2"/>
  <c r="H178" i="2" s="1"/>
  <c r="D148" i="2"/>
  <c r="H148" i="2" s="1"/>
  <c r="D117" i="2"/>
  <c r="H117" i="2" s="1"/>
  <c r="D120" i="2"/>
  <c r="H120" i="2" s="1"/>
  <c r="D149" i="2"/>
  <c r="H149" i="2" s="1"/>
  <c r="D111" i="2"/>
  <c r="H111" i="2" s="1"/>
  <c r="D115" i="2"/>
  <c r="H115" i="2" s="1"/>
  <c r="D179" i="2"/>
  <c r="H179" i="2" s="1"/>
  <c r="D188" i="2"/>
  <c r="H188" i="2" s="1"/>
  <c r="D153" i="2"/>
  <c r="H153" i="2" s="1"/>
  <c r="D181" i="2"/>
  <c r="H181" i="2" s="1"/>
  <c r="D180" i="2"/>
  <c r="H180" i="2" s="1"/>
  <c r="D191" i="2"/>
  <c r="H191" i="2" s="1"/>
  <c r="D154" i="2"/>
  <c r="H154" i="2" s="1"/>
  <c r="D193" i="2"/>
  <c r="H193" i="2" s="1"/>
  <c r="D143" i="2"/>
  <c r="H143" i="2" s="1"/>
  <c r="D113" i="2"/>
  <c r="H113" i="2" s="1"/>
  <c r="D190" i="2"/>
  <c r="H190" i="2" s="1"/>
  <c r="D197" i="2"/>
  <c r="H197" i="2" s="1"/>
  <c r="D129" i="2"/>
  <c r="H129" i="2" s="1"/>
  <c r="D158" i="2"/>
  <c r="H158" i="2" s="1"/>
  <c r="D194" i="2"/>
  <c r="H194" i="2" s="1"/>
  <c r="D139" i="2"/>
  <c r="H139" i="2" s="1"/>
  <c r="D182" i="2"/>
  <c r="H182" i="2" s="1"/>
  <c r="D147" i="2"/>
  <c r="H147" i="2" s="1"/>
  <c r="D106" i="2"/>
  <c r="H106" i="2" s="1"/>
  <c r="D166" i="2"/>
  <c r="H166" i="2" s="1"/>
  <c r="D124" i="2"/>
  <c r="H124" i="2" s="1"/>
  <c r="D196" i="2"/>
  <c r="H196" i="2" s="1"/>
  <c r="D165" i="2"/>
  <c r="H165" i="2" s="1"/>
  <c r="D119" i="2"/>
  <c r="H119" i="2" s="1"/>
  <c r="D116" i="2"/>
  <c r="H116" i="2" s="1"/>
  <c r="D176" i="2"/>
  <c r="H176" i="2" s="1"/>
  <c r="D110" i="2"/>
  <c r="H110" i="2" s="1"/>
  <c r="D170" i="2"/>
  <c r="H170" i="2" s="1"/>
  <c r="AGL11" i="7" l="1" a="1"/>
  <c r="AGL11" i="7" s="1"/>
  <c r="AEC9" i="7" a="1"/>
  <c r="AEC9" i="7" s="1"/>
  <c r="AGN10" i="7" a="1"/>
  <c r="AGN10" i="7" s="1"/>
  <c r="AFQ7" i="7" a="1"/>
  <c r="AFQ7" i="7" s="1"/>
  <c r="KZ13" i="7" a="1"/>
  <c r="KZ13" i="7" s="1"/>
  <c r="AAS12" i="7" a="1"/>
  <c r="AAS12" i="7" s="1"/>
  <c r="AAS13" i="7" s="1" a="1"/>
  <c r="AAS13" i="7" s="1"/>
  <c r="LT10" i="7" a="1"/>
  <c r="LT10" i="7" s="1"/>
  <c r="LT11" i="7" s="1" a="1"/>
  <c r="LT11" i="7" s="1"/>
  <c r="LJ15" i="7" a="1"/>
  <c r="LJ15" i="7" s="1"/>
  <c r="PZ11" i="7" a="1"/>
  <c r="PZ11" i="7" s="1"/>
  <c r="SN10" i="7" a="1"/>
  <c r="SN10" i="7" s="1"/>
  <c r="SN11" i="7" s="1" a="1"/>
  <c r="SN11" i="7" s="1"/>
  <c r="SN12" i="7" s="1" a="1"/>
  <c r="SN12" i="7" s="1"/>
  <c r="SN13" i="7" s="1" a="1"/>
  <c r="SN13" i="7" s="1"/>
  <c r="QQ10" i="7" a="1"/>
  <c r="QQ10" i="7" s="1"/>
  <c r="QQ11" i="7" s="1" a="1"/>
  <c r="QQ11" i="7" s="1"/>
  <c r="QQ12" i="7" s="1" a="1"/>
  <c r="QQ12" i="7" s="1"/>
  <c r="QQ13" i="7" s="1" a="1"/>
  <c r="QQ13" i="7" s="1"/>
  <c r="QY11" i="7" a="1"/>
  <c r="QY11" i="7" s="1"/>
  <c r="NQ12" i="7" a="1"/>
  <c r="NQ12" i="7" s="1"/>
  <c r="NQ13" i="7" s="1" a="1"/>
  <c r="NQ13" i="7" s="1"/>
  <c r="QP11" i="7" a="1"/>
  <c r="QP11" i="7" s="1"/>
  <c r="QP12" i="7" s="1" a="1"/>
  <c r="QP12" i="7" s="1"/>
  <c r="QP13" i="7" s="1" a="1"/>
  <c r="QP13" i="7" s="1"/>
  <c r="TC12" i="7" a="1"/>
  <c r="TC12" i="7" s="1"/>
  <c r="TC13" i="7" s="1" a="1"/>
  <c r="TC13" i="7" s="1"/>
  <c r="PO10" i="7" a="1"/>
  <c r="PO10" i="7" s="1"/>
  <c r="QO11" i="7" a="1"/>
  <c r="QO11" i="7" s="1"/>
  <c r="QO12" i="7" s="1" a="1"/>
  <c r="QO12" i="7" s="1"/>
  <c r="QO13" i="7" s="1" a="1"/>
  <c r="QO13" i="7" s="1"/>
  <c r="WU11" i="7" a="1"/>
  <c r="WU11" i="7" s="1"/>
  <c r="QU13" i="7" a="1"/>
  <c r="QU13" i="7" s="1"/>
  <c r="WY10" i="7" a="1"/>
  <c r="WY10" i="7" s="1"/>
  <c r="WY11" i="7" s="1" a="1"/>
  <c r="WY11" i="7" s="1"/>
  <c r="ACK11" i="7" a="1"/>
  <c r="ACK11" i="7" s="1"/>
  <c r="ACK12" i="7" s="1" a="1"/>
  <c r="ACK12" i="7" s="1"/>
  <c r="ACK13" i="7" s="1" a="1"/>
  <c r="ACK13" i="7" s="1"/>
  <c r="PX13" i="7" a="1"/>
  <c r="PX13" i="7" s="1"/>
  <c r="IK11" i="7" a="1"/>
  <c r="IK11" i="7" s="1"/>
  <c r="BN9" i="7" a="1"/>
  <c r="BN9" i="7" s="1"/>
  <c r="I8" i="7" a="1"/>
  <c r="I8" i="7" s="1"/>
  <c r="I9" i="7" s="1" a="1"/>
  <c r="I9" i="7" s="1"/>
  <c r="H8" i="7" a="1"/>
  <c r="H8" i="7" s="1"/>
  <c r="L7" i="7" a="1"/>
  <c r="L7" i="7" s="1"/>
  <c r="W10" i="7" a="1"/>
  <c r="W10" i="7" s="1"/>
  <c r="W11" i="7" s="1" a="1"/>
  <c r="W11" i="7" s="1"/>
  <c r="U7" i="7" a="1"/>
  <c r="U7" i="7" s="1"/>
  <c r="EN10" i="7" a="1"/>
  <c r="EN10" i="7" s="1"/>
  <c r="EN11" i="7" s="1" a="1"/>
  <c r="EN11" i="7" s="1"/>
  <c r="EL9" i="7" a="1"/>
  <c r="EL9" i="7" s="1"/>
  <c r="EK10" i="7" a="1"/>
  <c r="EK10" i="7" s="1"/>
  <c r="EK11" i="7" s="1" a="1"/>
  <c r="EK11" i="7" s="1"/>
  <c r="H43" i="4"/>
  <c r="H35" i="4"/>
  <c r="H53" i="4"/>
  <c r="H27" i="4"/>
  <c r="H36" i="4"/>
  <c r="H54" i="4"/>
  <c r="H49" i="4"/>
  <c r="H42" i="4"/>
  <c r="H38" i="4"/>
  <c r="H33" i="4"/>
  <c r="H30" i="4"/>
  <c r="H55" i="4"/>
  <c r="H57" i="4"/>
  <c r="H29" i="4"/>
  <c r="H25" i="4"/>
  <c r="H51" i="4"/>
  <c r="H52" i="4"/>
  <c r="H47" i="4"/>
  <c r="H31" i="4"/>
  <c r="H50" i="4"/>
  <c r="H39" i="4"/>
  <c r="H34" i="4"/>
  <c r="H56" i="4"/>
  <c r="H59" i="4"/>
  <c r="H48" i="4"/>
  <c r="H41" i="4"/>
  <c r="H44" i="4"/>
  <c r="H40" i="4"/>
  <c r="H37" i="4"/>
  <c r="H46" i="4"/>
  <c r="H32" i="4"/>
  <c r="H28" i="4"/>
  <c r="H45" i="4"/>
  <c r="H58" i="4"/>
  <c r="H26" i="4"/>
  <c r="BE43" i="9"/>
  <c r="BF43" i="9" s="1"/>
  <c r="BG43" i="9" s="1"/>
  <c r="BE32" i="9"/>
  <c r="BF32" i="9" s="1"/>
  <c r="BG32" i="9" s="1"/>
  <c r="BE71" i="9"/>
  <c r="BF71" i="9" s="1"/>
  <c r="BG71" i="9" s="1"/>
  <c r="BE54" i="9"/>
  <c r="BF54" i="9" s="1"/>
  <c r="BG54" i="9" s="1"/>
  <c r="BE40" i="9"/>
  <c r="BF40" i="9" s="1"/>
  <c r="BG40" i="9" s="1"/>
  <c r="BE67" i="9"/>
  <c r="BF67" i="9" s="1"/>
  <c r="BG67" i="9" s="1"/>
  <c r="BE13" i="9"/>
  <c r="BF13" i="9" s="1"/>
  <c r="BG13" i="9" s="1"/>
  <c r="BE45" i="9"/>
  <c r="BF45" i="9" s="1"/>
  <c r="BG45" i="9" s="1"/>
  <c r="BE38" i="9"/>
  <c r="BF38" i="9" s="1"/>
  <c r="BG38" i="9" s="1"/>
  <c r="BE65" i="9"/>
  <c r="BF65" i="9" s="1"/>
  <c r="BG65" i="9" s="1"/>
  <c r="BE37" i="9"/>
  <c r="BF37" i="9" s="1"/>
  <c r="BG37" i="9" s="1"/>
  <c r="BE35" i="9"/>
  <c r="BF35" i="9" s="1"/>
  <c r="BG35" i="9" s="1"/>
  <c r="BE28" i="9"/>
  <c r="BF28" i="9" s="1"/>
  <c r="BG28" i="9" s="1"/>
  <c r="BE98" i="9"/>
  <c r="BF98" i="9" s="1"/>
  <c r="BG98" i="9" s="1"/>
  <c r="BE86" i="9"/>
  <c r="BF86" i="9" s="1"/>
  <c r="BG86" i="9" s="1"/>
  <c r="BE47" i="9"/>
  <c r="BF47" i="9" s="1"/>
  <c r="BG47" i="9" s="1"/>
  <c r="BE17" i="9"/>
  <c r="BF17" i="9" s="1"/>
  <c r="BG17" i="9" s="1"/>
  <c r="BE89" i="9"/>
  <c r="BF89" i="9" s="1"/>
  <c r="BG89" i="9" s="1"/>
  <c r="BE53" i="9"/>
  <c r="BF53" i="9" s="1"/>
  <c r="BG53" i="9" s="1"/>
  <c r="BE62" i="9"/>
  <c r="BF62" i="9" s="1"/>
  <c r="BG62" i="9" s="1"/>
  <c r="BE48" i="9"/>
  <c r="BF48" i="9" s="1"/>
  <c r="BG48" i="9" s="1"/>
  <c r="BE49" i="9"/>
  <c r="BF49" i="9" s="1"/>
  <c r="BG49" i="9" s="1"/>
  <c r="BE51" i="9"/>
  <c r="BF51" i="9" s="1"/>
  <c r="BG51" i="9" s="1"/>
  <c r="BE72" i="9"/>
  <c r="BF72" i="9" s="1"/>
  <c r="BG72" i="9" s="1"/>
  <c r="BE22" i="9"/>
  <c r="BF22" i="9" s="1"/>
  <c r="BG22" i="9" s="1"/>
  <c r="BE85" i="9"/>
  <c r="BF85" i="9" s="1"/>
  <c r="BG85" i="9" s="1"/>
  <c r="AI12" i="9"/>
  <c r="AJ12" i="9" s="1"/>
  <c r="AK12" i="9" s="1"/>
  <c r="AI60" i="9"/>
  <c r="AJ60" i="9" s="1"/>
  <c r="AK60" i="9" s="1"/>
  <c r="AI99" i="9"/>
  <c r="AJ99" i="9" s="1"/>
  <c r="AK99" i="9" s="1"/>
  <c r="AI46" i="9"/>
  <c r="AJ46" i="9" s="1"/>
  <c r="AK46" i="9" s="1"/>
  <c r="AI30" i="9"/>
  <c r="AJ30" i="9" s="1"/>
  <c r="AK30" i="9" s="1"/>
  <c r="AI74" i="9"/>
  <c r="AJ74" i="9" s="1"/>
  <c r="AK74" i="9" s="1"/>
  <c r="AI84" i="9"/>
  <c r="AJ84" i="9" s="1"/>
  <c r="AK84" i="9" s="1"/>
  <c r="AI70" i="9"/>
  <c r="AJ70" i="9" s="1"/>
  <c r="AK70" i="9" s="1"/>
  <c r="AI29" i="9"/>
  <c r="AJ29" i="9" s="1"/>
  <c r="AK29" i="9" s="1"/>
  <c r="AI96" i="9"/>
  <c r="AJ96" i="9" s="1"/>
  <c r="AK96" i="9" s="1"/>
  <c r="AI11" i="9"/>
  <c r="AJ11" i="9" s="1"/>
  <c r="AK11" i="9" s="1"/>
  <c r="AI85" i="9"/>
  <c r="AJ85" i="9" s="1"/>
  <c r="AK85" i="9" s="1"/>
  <c r="AI73" i="9"/>
  <c r="AJ73" i="9" s="1"/>
  <c r="AK73" i="9" s="1"/>
  <c r="V7" i="7" a="1"/>
  <c r="V7" i="7" s="1"/>
  <c r="V8" i="7" s="1" a="1"/>
  <c r="V8" i="7" s="1"/>
  <c r="CX7" i="7" a="1"/>
  <c r="CX7" i="7" s="1"/>
  <c r="CX8" i="7" s="1" a="1"/>
  <c r="CX8" i="7" s="1"/>
  <c r="CX9" i="7" s="1" a="1"/>
  <c r="CX9" i="7" s="1"/>
  <c r="AI82" i="9"/>
  <c r="AJ82" i="9" s="1"/>
  <c r="AK82" i="9" s="1"/>
  <c r="BE84" i="9"/>
  <c r="BF84" i="9" s="1"/>
  <c r="BG84" i="9" s="1"/>
  <c r="BE50" i="9"/>
  <c r="BF50" i="9" s="1"/>
  <c r="BG50" i="9" s="1"/>
  <c r="BE94" i="9"/>
  <c r="BF94" i="9" s="1"/>
  <c r="BG94" i="9" s="1"/>
  <c r="BE39" i="9"/>
  <c r="BF39" i="9" s="1"/>
  <c r="BG39" i="9" s="1"/>
  <c r="BE20" i="9"/>
  <c r="BF20" i="9" s="1"/>
  <c r="BG20" i="9" s="1"/>
  <c r="BE55" i="9"/>
  <c r="BF55" i="9" s="1"/>
  <c r="BG55" i="9" s="1"/>
  <c r="BE21" i="9"/>
  <c r="BF21" i="9" s="1"/>
  <c r="BG21" i="9" s="1"/>
  <c r="BE33" i="9"/>
  <c r="BF33" i="9" s="1"/>
  <c r="BG33" i="9" s="1"/>
  <c r="BE26" i="9"/>
  <c r="BF26" i="9" s="1"/>
  <c r="BG26" i="9" s="1"/>
  <c r="BE95" i="9"/>
  <c r="BF95" i="9" s="1"/>
  <c r="BG95" i="9" s="1"/>
  <c r="BE100" i="9"/>
  <c r="BF100" i="9" s="1"/>
  <c r="BG100" i="9" s="1"/>
  <c r="BE27" i="9"/>
  <c r="BF27" i="9" s="1"/>
  <c r="BG27" i="9" s="1"/>
  <c r="BE52" i="9"/>
  <c r="BF52" i="9" s="1"/>
  <c r="BG52" i="9" s="1"/>
  <c r="BE104" i="9"/>
  <c r="BF104" i="9" s="1"/>
  <c r="BG104" i="9" s="1"/>
  <c r="BE59" i="9"/>
  <c r="BF59" i="9" s="1"/>
  <c r="BG59" i="9" s="1"/>
  <c r="BE56" i="9"/>
  <c r="BF56" i="9" s="1"/>
  <c r="BG56" i="9" s="1"/>
  <c r="BE79" i="9"/>
  <c r="BF79" i="9" s="1"/>
  <c r="BG79" i="9" s="1"/>
  <c r="BE29" i="9"/>
  <c r="BF29" i="9" s="1"/>
  <c r="BG29" i="9" s="1"/>
  <c r="BE46" i="9"/>
  <c r="BF46" i="9" s="1"/>
  <c r="BG46" i="9" s="1"/>
  <c r="BE42" i="9"/>
  <c r="BF42" i="9" s="1"/>
  <c r="BG42" i="9" s="1"/>
  <c r="BE58" i="9"/>
  <c r="BF58" i="9" s="1"/>
  <c r="BG58" i="9" s="1"/>
  <c r="AI101" i="9"/>
  <c r="AJ101" i="9" s="1"/>
  <c r="AK101" i="9" s="1"/>
  <c r="AI94" i="9"/>
  <c r="AJ94" i="9" s="1"/>
  <c r="AK94" i="9" s="1"/>
  <c r="AI16" i="9"/>
  <c r="AJ16" i="9" s="1"/>
  <c r="AK16" i="9" s="1"/>
  <c r="AI103" i="9"/>
  <c r="AJ103" i="9" s="1"/>
  <c r="AK103" i="9" s="1"/>
  <c r="AI86" i="9"/>
  <c r="AJ86" i="9" s="1"/>
  <c r="AK86" i="9" s="1"/>
  <c r="AI37" i="9"/>
  <c r="AJ37" i="9" s="1"/>
  <c r="AK37" i="9" s="1"/>
  <c r="AI39" i="9"/>
  <c r="AJ39" i="9" s="1"/>
  <c r="AK39" i="9" s="1"/>
  <c r="AI36" i="9"/>
  <c r="AJ36" i="9" s="1"/>
  <c r="AK36" i="9" s="1"/>
  <c r="AI72" i="9"/>
  <c r="AJ72" i="9" s="1"/>
  <c r="AK72" i="9" s="1"/>
  <c r="AI20" i="9"/>
  <c r="AJ20" i="9" s="1"/>
  <c r="AK20" i="9" s="1"/>
  <c r="AI75" i="9"/>
  <c r="AJ75" i="9" s="1"/>
  <c r="AK75" i="9" s="1"/>
  <c r="AI79" i="9"/>
  <c r="AJ79" i="9" s="1"/>
  <c r="AK79" i="9" s="1"/>
  <c r="AI49" i="9"/>
  <c r="AJ49" i="9" s="1"/>
  <c r="AK49" i="9" s="1"/>
  <c r="AI18" i="9"/>
  <c r="AJ18" i="9" s="1"/>
  <c r="AK18" i="9" s="1"/>
  <c r="AI67" i="9"/>
  <c r="AJ67" i="9" s="1"/>
  <c r="AK67" i="9" s="1"/>
  <c r="AI91" i="9"/>
  <c r="AJ91" i="9" s="1"/>
  <c r="AK91" i="9" s="1"/>
  <c r="AI81" i="9"/>
  <c r="AJ81" i="9" s="1"/>
  <c r="AK81" i="9" s="1"/>
  <c r="AI59" i="9"/>
  <c r="AJ59" i="9" s="1"/>
  <c r="AK59" i="9" s="1"/>
  <c r="AI22" i="9"/>
  <c r="AJ22" i="9" s="1"/>
  <c r="AK22" i="9" s="1"/>
  <c r="AI93" i="9"/>
  <c r="AJ93" i="9" s="1"/>
  <c r="AK93" i="9" s="1"/>
  <c r="AI89" i="9"/>
  <c r="AJ89" i="9" s="1"/>
  <c r="AK89" i="9" s="1"/>
  <c r="AI25" i="9"/>
  <c r="AJ25" i="9" s="1"/>
  <c r="AK25" i="9" s="1"/>
  <c r="BE19" i="9"/>
  <c r="BF19" i="9" s="1"/>
  <c r="BG19" i="9" s="1"/>
  <c r="BE73" i="9"/>
  <c r="BF73" i="9" s="1"/>
  <c r="BG73" i="9" s="1"/>
  <c r="DV7" i="7" a="1"/>
  <c r="DV7" i="7" s="1"/>
  <c r="AI54" i="9"/>
  <c r="AJ54" i="9" s="1"/>
  <c r="AK54" i="9" s="1"/>
  <c r="AI78" i="9"/>
  <c r="AJ78" i="9" s="1"/>
  <c r="AK78" i="9" s="1"/>
  <c r="BE69" i="9"/>
  <c r="BF69" i="9" s="1"/>
  <c r="BG69" i="9" s="1"/>
  <c r="BE81" i="9"/>
  <c r="BF81" i="9" s="1"/>
  <c r="BG81" i="9" s="1"/>
  <c r="BE36" i="9"/>
  <c r="BF36" i="9" s="1"/>
  <c r="BG36" i="9" s="1"/>
  <c r="BE88" i="9"/>
  <c r="BF88" i="9" s="1"/>
  <c r="BG88" i="9" s="1"/>
  <c r="BE31" i="9"/>
  <c r="BF31" i="9" s="1"/>
  <c r="BG31" i="9" s="1"/>
  <c r="BE41" i="9"/>
  <c r="BF41" i="9" s="1"/>
  <c r="BG41" i="9" s="1"/>
  <c r="BE11" i="9"/>
  <c r="BF11" i="9" s="1"/>
  <c r="BG11" i="9" s="1"/>
  <c r="BE64" i="9"/>
  <c r="BF64" i="9" s="1"/>
  <c r="BG64" i="9" s="1"/>
  <c r="BE68" i="9"/>
  <c r="BF68" i="9" s="1"/>
  <c r="BG68" i="9" s="1"/>
  <c r="BE103" i="9"/>
  <c r="BF103" i="9" s="1"/>
  <c r="BG103" i="9" s="1"/>
  <c r="BE70" i="9"/>
  <c r="BF70" i="9" s="1"/>
  <c r="BG70" i="9" s="1"/>
  <c r="BE80" i="9"/>
  <c r="BF80" i="9" s="1"/>
  <c r="BG80" i="9" s="1"/>
  <c r="BE61" i="9"/>
  <c r="BF61" i="9" s="1"/>
  <c r="BG61" i="9" s="1"/>
  <c r="BE15" i="9"/>
  <c r="BF15" i="9" s="1"/>
  <c r="BG15" i="9" s="1"/>
  <c r="BE23" i="9"/>
  <c r="BF23" i="9" s="1"/>
  <c r="BG23" i="9" s="1"/>
  <c r="BE75" i="9"/>
  <c r="BF75" i="9" s="1"/>
  <c r="BG75" i="9" s="1"/>
  <c r="BE87" i="9"/>
  <c r="BF87" i="9" s="1"/>
  <c r="BG87" i="9" s="1"/>
  <c r="BE30" i="9"/>
  <c r="BF30" i="9" s="1"/>
  <c r="BG30" i="9" s="1"/>
  <c r="BE91" i="9"/>
  <c r="BF91" i="9" s="1"/>
  <c r="BG91" i="9" s="1"/>
  <c r="BE92" i="9"/>
  <c r="BF92" i="9" s="1"/>
  <c r="BG92" i="9" s="1"/>
  <c r="BE90" i="9"/>
  <c r="BF90" i="9" s="1"/>
  <c r="BG90" i="9" s="1"/>
  <c r="BE74" i="9"/>
  <c r="BF74" i="9" s="1"/>
  <c r="BG74" i="9" s="1"/>
  <c r="AI44" i="9"/>
  <c r="AJ44" i="9" s="1"/>
  <c r="AK44" i="9" s="1"/>
  <c r="AI13" i="9"/>
  <c r="AJ13" i="9" s="1"/>
  <c r="AK13" i="9" s="1"/>
  <c r="AI61" i="9"/>
  <c r="AJ61" i="9" s="1"/>
  <c r="AK61" i="9" s="1"/>
  <c r="AI47" i="9"/>
  <c r="AJ47" i="9" s="1"/>
  <c r="AK47" i="9" s="1"/>
  <c r="AI17" i="9"/>
  <c r="AJ17" i="9" s="1"/>
  <c r="AK17" i="9" s="1"/>
  <c r="AI52" i="9"/>
  <c r="AJ52" i="9" s="1"/>
  <c r="AK52" i="9" s="1"/>
  <c r="AI35" i="9"/>
  <c r="AJ35" i="9" s="1"/>
  <c r="AK35" i="9" s="1"/>
  <c r="AI63" i="9"/>
  <c r="AJ63" i="9" s="1"/>
  <c r="AK63" i="9" s="1"/>
  <c r="AI33" i="9"/>
  <c r="AJ33" i="9" s="1"/>
  <c r="AK33" i="9" s="1"/>
  <c r="AI42" i="9"/>
  <c r="AJ42" i="9" s="1"/>
  <c r="AK42" i="9" s="1"/>
  <c r="AI21" i="9"/>
  <c r="AJ21" i="9" s="1"/>
  <c r="AK21" i="9" s="1"/>
  <c r="AI45" i="9"/>
  <c r="AJ45" i="9" s="1"/>
  <c r="AK45" i="9" s="1"/>
  <c r="AI57" i="9"/>
  <c r="AJ57" i="9" s="1"/>
  <c r="AK57" i="9" s="1"/>
  <c r="AI26" i="9"/>
  <c r="AJ26" i="9" s="1"/>
  <c r="AK26" i="9" s="1"/>
  <c r="AI77" i="9"/>
  <c r="AJ77" i="9" s="1"/>
  <c r="AK77" i="9" s="1"/>
  <c r="AI95" i="9"/>
  <c r="AJ95" i="9" s="1"/>
  <c r="AK95" i="9" s="1"/>
  <c r="AI76" i="9"/>
  <c r="AJ76" i="9" s="1"/>
  <c r="AK76" i="9" s="1"/>
  <c r="AI83" i="9"/>
  <c r="AJ83" i="9" s="1"/>
  <c r="AK83" i="9" s="1"/>
  <c r="AI102" i="9"/>
  <c r="AJ102" i="9" s="1"/>
  <c r="AK102" i="9" s="1"/>
  <c r="AI100" i="9"/>
  <c r="AJ100" i="9" s="1"/>
  <c r="AK100" i="9" s="1"/>
  <c r="AI48" i="9"/>
  <c r="AJ48" i="9" s="1"/>
  <c r="AK48" i="9" s="1"/>
  <c r="D7" i="7" a="1"/>
  <c r="D7" i="7" s="1"/>
  <c r="AI68" i="9"/>
  <c r="AJ68" i="9" s="1"/>
  <c r="AK68" i="9" s="1"/>
  <c r="AI66" i="9"/>
  <c r="AJ66" i="9" s="1"/>
  <c r="AK66" i="9" s="1"/>
  <c r="AI69" i="9"/>
  <c r="AJ69" i="9" s="1"/>
  <c r="AK69" i="9" s="1"/>
  <c r="AI51" i="9"/>
  <c r="AJ51" i="9" s="1"/>
  <c r="AK51" i="9" s="1"/>
  <c r="AI56" i="9"/>
  <c r="AJ56" i="9" s="1"/>
  <c r="AK56" i="9" s="1"/>
  <c r="AI28" i="9"/>
  <c r="AJ28" i="9" s="1"/>
  <c r="AK28" i="9" s="1"/>
  <c r="AI71" i="9"/>
  <c r="AJ71" i="9" s="1"/>
  <c r="AK71" i="9" s="1"/>
  <c r="AI97" i="9"/>
  <c r="AJ97" i="9" s="1"/>
  <c r="AK97" i="9" s="1"/>
  <c r="AI43" i="9"/>
  <c r="AJ43" i="9" s="1"/>
  <c r="AK43" i="9" s="1"/>
  <c r="AI58" i="9"/>
  <c r="AJ58" i="9" s="1"/>
  <c r="AK58" i="9" s="1"/>
  <c r="AI23" i="9"/>
  <c r="AJ23" i="9" s="1"/>
  <c r="AK23" i="9" s="1"/>
  <c r="AI64" i="9"/>
  <c r="AJ64" i="9" s="1"/>
  <c r="AK64" i="9" s="1"/>
  <c r="AI31" i="9"/>
  <c r="AJ31" i="9" s="1"/>
  <c r="AK31" i="9" s="1"/>
  <c r="BE34" i="9"/>
  <c r="BF34" i="9" s="1"/>
  <c r="BG34" i="9" s="1"/>
  <c r="BE60" i="9"/>
  <c r="BF60" i="9" s="1"/>
  <c r="BG60" i="9" s="1"/>
  <c r="BE57" i="9"/>
  <c r="BF57" i="9" s="1"/>
  <c r="BG57" i="9" s="1"/>
  <c r="BE97" i="9"/>
  <c r="BF97" i="9" s="1"/>
  <c r="BG97" i="9" s="1"/>
  <c r="BE76" i="9"/>
  <c r="BF76" i="9" s="1"/>
  <c r="BG76" i="9" s="1"/>
  <c r="BE24" i="9"/>
  <c r="BF24" i="9" s="1"/>
  <c r="BG24" i="9" s="1"/>
  <c r="BE99" i="9"/>
  <c r="BF99" i="9" s="1"/>
  <c r="BG99" i="9" s="1"/>
  <c r="BE78" i="9"/>
  <c r="BF78" i="9" s="1"/>
  <c r="BG78" i="9" s="1"/>
  <c r="BE14" i="9"/>
  <c r="BF14" i="9" s="1"/>
  <c r="BG14" i="9" s="1"/>
  <c r="BE66" i="9"/>
  <c r="BF66" i="9" s="1"/>
  <c r="BG66" i="9" s="1"/>
  <c r="BE77" i="9"/>
  <c r="BF77" i="9" s="1"/>
  <c r="BG77" i="9" s="1"/>
  <c r="BE93" i="9"/>
  <c r="BF93" i="9" s="1"/>
  <c r="BG93" i="9" s="1"/>
  <c r="BE82" i="9"/>
  <c r="BF82" i="9" s="1"/>
  <c r="BG82" i="9" s="1"/>
  <c r="BE101" i="9"/>
  <c r="BF101" i="9" s="1"/>
  <c r="BG101" i="9" s="1"/>
  <c r="BE83" i="9"/>
  <c r="BF83" i="9" s="1"/>
  <c r="BG83" i="9" s="1"/>
  <c r="BE63" i="9"/>
  <c r="BF63" i="9" s="1"/>
  <c r="BG63" i="9" s="1"/>
  <c r="BE16" i="9"/>
  <c r="BF16" i="9" s="1"/>
  <c r="BG16" i="9" s="1"/>
  <c r="BE25" i="9"/>
  <c r="BF25" i="9" s="1"/>
  <c r="BG25" i="9" s="1"/>
  <c r="BE96" i="9"/>
  <c r="BF96" i="9" s="1"/>
  <c r="BG96" i="9" s="1"/>
  <c r="BE44" i="9"/>
  <c r="BF44" i="9" s="1"/>
  <c r="BG44" i="9" s="1"/>
  <c r="BE102" i="9"/>
  <c r="BF102" i="9" s="1"/>
  <c r="BG102" i="9" s="1"/>
  <c r="BE18" i="9"/>
  <c r="BF18" i="9" s="1"/>
  <c r="BG18" i="9" s="1"/>
  <c r="BE12" i="9"/>
  <c r="BF12" i="9" s="1"/>
  <c r="BG12" i="9" s="1"/>
  <c r="AI24" i="9"/>
  <c r="AJ24" i="9" s="1"/>
  <c r="AK24" i="9" s="1"/>
  <c r="AI40" i="9"/>
  <c r="AJ40" i="9" s="1"/>
  <c r="AK40" i="9" s="1"/>
  <c r="AI62" i="9"/>
  <c r="AJ62" i="9" s="1"/>
  <c r="AK62" i="9" s="1"/>
  <c r="AI38" i="9"/>
  <c r="AJ38" i="9" s="1"/>
  <c r="AK38" i="9" s="1"/>
  <c r="AI104" i="9"/>
  <c r="AJ104" i="9" s="1"/>
  <c r="AK104" i="9" s="1"/>
  <c r="AI15" i="9"/>
  <c r="AJ15" i="9" s="1"/>
  <c r="AK15" i="9" s="1"/>
  <c r="AI14" i="9"/>
  <c r="AJ14" i="9" s="1"/>
  <c r="AK14" i="9" s="1"/>
  <c r="AI88" i="9"/>
  <c r="AJ88" i="9" s="1"/>
  <c r="AK88" i="9" s="1"/>
  <c r="AI32" i="9"/>
  <c r="AJ32" i="9" s="1"/>
  <c r="AK32" i="9" s="1"/>
  <c r="AI65" i="9"/>
  <c r="AJ65" i="9" s="1"/>
  <c r="AK65" i="9" s="1"/>
  <c r="AI90" i="9"/>
  <c r="AJ90" i="9" s="1"/>
  <c r="AK90" i="9" s="1"/>
  <c r="AI19" i="9"/>
  <c r="AJ19" i="9" s="1"/>
  <c r="AK19" i="9" s="1"/>
  <c r="AI34" i="9"/>
  <c r="AJ34" i="9" s="1"/>
  <c r="AK34" i="9" s="1"/>
  <c r="AI87" i="9"/>
  <c r="AJ87" i="9" s="1"/>
  <c r="AK87" i="9" s="1"/>
  <c r="AI41" i="9"/>
  <c r="AJ41" i="9" s="1"/>
  <c r="AK41" i="9" s="1"/>
  <c r="AI80" i="9"/>
  <c r="AJ80" i="9" s="1"/>
  <c r="AK80" i="9" s="1"/>
  <c r="AI50" i="9"/>
  <c r="AJ50" i="9" s="1"/>
  <c r="AK50" i="9" s="1"/>
  <c r="AI27" i="9"/>
  <c r="AJ27" i="9" s="1"/>
  <c r="AK27" i="9" s="1"/>
  <c r="AI98" i="9"/>
  <c r="AJ98" i="9" s="1"/>
  <c r="AK98" i="9" s="1"/>
  <c r="AI92" i="9"/>
  <c r="AJ92" i="9" s="1"/>
  <c r="AK92" i="9" s="1"/>
  <c r="AI55" i="9"/>
  <c r="AJ55" i="9" s="1"/>
  <c r="AK55" i="9" s="1"/>
  <c r="AI53" i="9"/>
  <c r="AJ53" i="9" s="1"/>
  <c r="AK53" i="9" s="1"/>
  <c r="DM8" i="7" a="1"/>
  <c r="DM8" i="7" s="1"/>
  <c r="DM9" i="7" s="1" a="1"/>
  <c r="DM9" i="7" s="1"/>
  <c r="DQ9" i="7" a="1"/>
  <c r="DQ9" i="7" s="1"/>
  <c r="EF10" i="7" a="1"/>
  <c r="EF10" i="7" s="1"/>
  <c r="EF11" i="7" s="1" a="1"/>
  <c r="EF11" i="7" s="1"/>
  <c r="EF12" i="7" s="1" a="1"/>
  <c r="EF12" i="7" s="1"/>
  <c r="EF13" i="7" s="1" a="1"/>
  <c r="EF13" i="7" s="1"/>
  <c r="AA8" i="7" a="1"/>
  <c r="AA8" i="7" s="1"/>
  <c r="AA9" i="7" s="1" a="1"/>
  <c r="AA9" i="7" s="1"/>
  <c r="Y7" i="7" a="1"/>
  <c r="Y7" i="7" s="1"/>
  <c r="EO8" i="7" a="1"/>
  <c r="EO8" i="7" s="1"/>
  <c r="EO9" i="7" s="1" a="1"/>
  <c r="EO9" i="7" s="1"/>
  <c r="EO10" i="7" s="1" a="1"/>
  <c r="EO10" i="7" s="1"/>
  <c r="DD9" i="7" a="1"/>
  <c r="DD9" i="7" s="1"/>
  <c r="EQ9" i="7" a="1"/>
  <c r="EQ9" i="7" s="1"/>
  <c r="EQ10" i="7" s="1" a="1"/>
  <c r="EQ10" i="7" s="1"/>
  <c r="EQ11" i="7" s="1" a="1"/>
  <c r="EQ11" i="7" s="1"/>
  <c r="CZ7" i="7" a="1"/>
  <c r="CZ7" i="7" s="1"/>
  <c r="CZ8" i="7" s="1" a="1"/>
  <c r="CZ8" i="7" s="1"/>
  <c r="CZ9" i="7" s="1" a="1"/>
  <c r="CZ9" i="7" s="1"/>
  <c r="BP9" i="7" a="1"/>
  <c r="BP9" i="7" s="1"/>
  <c r="Z8" i="7" a="1"/>
  <c r="Z8" i="7" s="1"/>
  <c r="BO9" i="7" a="1"/>
  <c r="BO9" i="7" s="1"/>
  <c r="BQ8" i="7" a="1"/>
  <c r="BQ8" i="7" s="1"/>
  <c r="DS8" i="7" a="1"/>
  <c r="DS8" i="7" s="1"/>
  <c r="DS9" i="7" s="1" a="1"/>
  <c r="DS9" i="7" s="1"/>
  <c r="E8" i="7" a="1"/>
  <c r="E8" i="7" s="1"/>
  <c r="BX12" i="7" a="1"/>
  <c r="BX12" i="7" s="1"/>
  <c r="BX13" i="7" s="1" a="1"/>
  <c r="BX13" i="7" s="1"/>
  <c r="BT8" i="7" a="1"/>
  <c r="BT8" i="7" s="1"/>
  <c r="BT9" i="7" s="1" a="1"/>
  <c r="BT9" i="7" s="1"/>
  <c r="DN8" i="7" a="1"/>
  <c r="DN8" i="7" s="1"/>
  <c r="DN9" i="7" s="1" a="1"/>
  <c r="DN9" i="7" s="1"/>
  <c r="CD7" i="7" a="1"/>
  <c r="CD7" i="7" s="1"/>
  <c r="AV7" i="7" a="1"/>
  <c r="AV7" i="7" s="1"/>
  <c r="AV8" i="7" s="1" a="1"/>
  <c r="AV8" i="7" s="1"/>
  <c r="AR7" i="7" a="1"/>
  <c r="AR7" i="7" s="1"/>
  <c r="N7" i="7" a="1"/>
  <c r="N7" i="7" s="1"/>
  <c r="EC9" i="7" a="1"/>
  <c r="EC9" i="7" s="1"/>
  <c r="BU8" i="7" a="1"/>
  <c r="BU8" i="7" s="1"/>
  <c r="EI7" i="7" a="1"/>
  <c r="EI7" i="7" s="1"/>
  <c r="AR215" i="2" a="1"/>
  <c r="AR215" i="2" s="1"/>
  <c r="EO216" i="2" a="1"/>
  <c r="EO216" i="2" s="1"/>
  <c r="EO217" i="2" s="1" a="1"/>
  <c r="EO217" i="2" s="1"/>
  <c r="EI216" i="2" a="1"/>
  <c r="EI216" i="2" s="1"/>
  <c r="EI217" i="2" s="1" a="1"/>
  <c r="EI217" i="2" s="1"/>
  <c r="EI218" i="2" s="1" a="1"/>
  <c r="EI218" i="2" s="1"/>
  <c r="EQ216" i="2" a="1"/>
  <c r="EQ216" i="2" s="1"/>
  <c r="EQ217" i="2" s="1" a="1"/>
  <c r="EQ217" i="2" s="1"/>
  <c r="AJ110" i="2" a="1"/>
  <c r="AJ110" i="2" s="1"/>
  <c r="DZ216" i="2" a="1"/>
  <c r="DZ216" i="2" s="1"/>
  <c r="DZ217" i="2" s="1" a="1"/>
  <c r="DZ217" i="2" s="1"/>
  <c r="EF217" i="2" a="1"/>
  <c r="EF217" i="2" s="1"/>
  <c r="EF218" i="2" s="1" a="1"/>
  <c r="EF218" i="2" s="1"/>
  <c r="EF219" i="2" s="1" a="1"/>
  <c r="EF219" i="2" s="1"/>
  <c r="EC215" i="2" a="1"/>
  <c r="EC215" i="2" s="1"/>
  <c r="DV218" i="2" a="1"/>
  <c r="DV218" i="2" s="1"/>
  <c r="DV219" i="2" s="1" a="1"/>
  <c r="DV219" i="2" s="1"/>
  <c r="B213" i="2" a="1"/>
  <c r="B213" i="2" s="1"/>
  <c r="DQ213" i="2" a="1"/>
  <c r="DQ213" i="2" s="1"/>
  <c r="DH215" i="2" a="1"/>
  <c r="DH215" i="2" s="1"/>
  <c r="DF214" i="2" a="1"/>
  <c r="DF214" i="2" s="1"/>
  <c r="DF215" i="2" s="1" a="1"/>
  <c r="DF215" i="2" s="1"/>
  <c r="CZ213" i="2" a="1"/>
  <c r="CZ213" i="2" s="1"/>
  <c r="CZ214" i="2" s="1" a="1"/>
  <c r="CZ214" i="2" s="1"/>
  <c r="BH215" i="2" a="1"/>
  <c r="BH215" i="2" s="1"/>
  <c r="CF215" i="2" a="1"/>
  <c r="CF215" i="2" s="1"/>
  <c r="CJ214" i="2" a="1"/>
  <c r="CJ214" i="2" s="1"/>
  <c r="CJ215" i="2" s="1" a="1"/>
  <c r="CJ215" i="2" s="1"/>
  <c r="BX214" i="2" a="1"/>
  <c r="BX214" i="2" s="1"/>
  <c r="BX215" i="2" s="1" a="1"/>
  <c r="BX215" i="2" s="1"/>
  <c r="BP215" i="2" a="1"/>
  <c r="BP215" i="2" s="1"/>
  <c r="BL215" i="2" a="1"/>
  <c r="BL215" i="2" s="1"/>
  <c r="BL216" i="2" s="1" a="1"/>
  <c r="BL216" i="2" s="1"/>
  <c r="BT214" i="2" a="1"/>
  <c r="BT214" i="2" s="1"/>
  <c r="BT215" i="2" s="1" a="1"/>
  <c r="BT215" i="2" s="1"/>
  <c r="AV216" i="2" a="1"/>
  <c r="AV216" i="2" s="1"/>
  <c r="AV217" i="2" s="1" a="1"/>
  <c r="AV217" i="2" s="1"/>
  <c r="N215" i="2" a="1"/>
  <c r="N215" i="2" s="1"/>
  <c r="I215" i="2" a="1"/>
  <c r="I215" i="2" s="1"/>
  <c r="G216" i="2" a="1"/>
  <c r="G216" i="2" s="1"/>
  <c r="G217" i="2" s="1" a="1"/>
  <c r="G217" i="2" s="1"/>
  <c r="D215" i="2" a="1"/>
  <c r="D215" i="2" s="1"/>
  <c r="D216" i="2" s="1" a="1"/>
  <c r="D216" i="2" s="1"/>
  <c r="D217" i="2" s="1" a="1"/>
  <c r="D217" i="2" s="1"/>
  <c r="E217" i="2" a="1"/>
  <c r="E217" i="2" s="1"/>
  <c r="E218" i="2" s="1" a="1"/>
  <c r="E218" i="2" s="1"/>
  <c r="E219" i="2" s="1" a="1"/>
  <c r="E219" i="2" s="1"/>
  <c r="AGN11" i="7" l="1" a="1"/>
  <c r="AGN11" i="7" s="1"/>
  <c r="AGN12" i="7" s="1" a="1"/>
  <c r="AGN12" i="7" s="1"/>
  <c r="AGN13" i="7" s="1" a="1"/>
  <c r="AGN13" i="7" s="1"/>
  <c r="AEC10" i="7" a="1"/>
  <c r="AEC10" i="7" s="1"/>
  <c r="AEC11" i="7" s="1" a="1"/>
  <c r="AEC11" i="7" s="1"/>
  <c r="AFQ8" i="7" a="1"/>
  <c r="AFQ8" i="7" s="1"/>
  <c r="AFQ9" i="7" s="1" a="1"/>
  <c r="AFQ9" i="7" s="1"/>
  <c r="LT12" i="7" a="1"/>
  <c r="LT12" i="7" s="1"/>
  <c r="PO11" i="7" a="1"/>
  <c r="PO11" i="7" s="1"/>
  <c r="PO12" i="7" s="1" a="1"/>
  <c r="PO12" i="7" s="1"/>
  <c r="PO13" i="7" s="1" a="1"/>
  <c r="PO13" i="7" s="1"/>
  <c r="L8" i="7" a="1"/>
  <c r="L8" i="7" s="1"/>
  <c r="L9" i="7" s="1" a="1"/>
  <c r="L9" i="7" s="1"/>
  <c r="H9" i="7" a="1"/>
  <c r="H9" i="7" s="1"/>
  <c r="AA10" i="7" a="1"/>
  <c r="AA10" i="7" s="1"/>
  <c r="AA11" i="7" s="1" a="1"/>
  <c r="AA11" i="7" s="1"/>
  <c r="V9" i="7" a="1"/>
  <c r="V9" i="7" s="1"/>
  <c r="U8" i="7" a="1"/>
  <c r="U8" i="7" s="1"/>
  <c r="U9" i="7" s="1" a="1"/>
  <c r="U9" i="7" s="1"/>
  <c r="EQ12" i="7" a="1"/>
  <c r="EQ12" i="7" s="1"/>
  <c r="EQ13" i="7" s="1" a="1"/>
  <c r="EQ13" i="7" s="1"/>
  <c r="D8" i="7" a="1"/>
  <c r="D8" i="7" s="1"/>
  <c r="BI11" i="9" a="1"/>
  <c r="BI11" i="9" s="1"/>
  <c r="BI12" i="9" s="1" a="1"/>
  <c r="BI12" i="9" s="1"/>
  <c r="BI13" i="9" s="1" a="1"/>
  <c r="BI13" i="9" s="1"/>
  <c r="CD8" i="7" a="1"/>
  <c r="CD8" i="7" s="1"/>
  <c r="E9" i="7" a="1"/>
  <c r="E9" i="7" s="1"/>
  <c r="E10" i="7" s="1" a="1"/>
  <c r="E10" i="7" s="1"/>
  <c r="EC10" i="7" a="1"/>
  <c r="EC10" i="7" s="1"/>
  <c r="EC11" i="7" s="1" a="1"/>
  <c r="EC11" i="7" s="1"/>
  <c r="DA26" i="9"/>
  <c r="DB26" i="9" s="1"/>
  <c r="DC26" i="9" s="1"/>
  <c r="DA36" i="9"/>
  <c r="DB36" i="9" s="1"/>
  <c r="DC36" i="9" s="1"/>
  <c r="DA104" i="9"/>
  <c r="DB104" i="9" s="1"/>
  <c r="DC104" i="9" s="1"/>
  <c r="DA65" i="9"/>
  <c r="DB65" i="9" s="1"/>
  <c r="DC65" i="9" s="1"/>
  <c r="DA11" i="9"/>
  <c r="DB11" i="9" s="1"/>
  <c r="DC11" i="9" s="1"/>
  <c r="DA28" i="9"/>
  <c r="DB28" i="9" s="1"/>
  <c r="DC28" i="9" s="1"/>
  <c r="DA69" i="9"/>
  <c r="DB69" i="9" s="1"/>
  <c r="DC69" i="9" s="1"/>
  <c r="DA48" i="9"/>
  <c r="DB48" i="9" s="1"/>
  <c r="DC48" i="9" s="1"/>
  <c r="DA45" i="9"/>
  <c r="DB45" i="9" s="1"/>
  <c r="DC45" i="9" s="1"/>
  <c r="DA96" i="9"/>
  <c r="DB96" i="9" s="1"/>
  <c r="DC96" i="9" s="1"/>
  <c r="DA50" i="9"/>
  <c r="DB50" i="9" s="1"/>
  <c r="DC50" i="9" s="1"/>
  <c r="DA98" i="9"/>
  <c r="DB98" i="9" s="1"/>
  <c r="DC98" i="9" s="1"/>
  <c r="DA80" i="9"/>
  <c r="DB80" i="9" s="1"/>
  <c r="DC80" i="9" s="1"/>
  <c r="DA22" i="9"/>
  <c r="DB22" i="9" s="1"/>
  <c r="DC22" i="9" s="1"/>
  <c r="DA12" i="9"/>
  <c r="DB12" i="9" s="1"/>
  <c r="DC12" i="9" s="1"/>
  <c r="DA95" i="9"/>
  <c r="DB95" i="9" s="1"/>
  <c r="DC95" i="9" s="1"/>
  <c r="DA68" i="9"/>
  <c r="DB68" i="9" s="1"/>
  <c r="DC68" i="9" s="1"/>
  <c r="DA42" i="9"/>
  <c r="DB42" i="9" s="1"/>
  <c r="DC42" i="9" s="1"/>
  <c r="DA94" i="9"/>
  <c r="DB94" i="9" s="1"/>
  <c r="DC94" i="9" s="1"/>
  <c r="DA13" i="9"/>
  <c r="DB13" i="9" s="1"/>
  <c r="DC13" i="9" s="1"/>
  <c r="DA59" i="9"/>
  <c r="DB59" i="9" s="1"/>
  <c r="DC59" i="9" s="1"/>
  <c r="DA70" i="9"/>
  <c r="DB70" i="9" s="1"/>
  <c r="DC70" i="9" s="1"/>
  <c r="DA90" i="9"/>
  <c r="DB90" i="9" s="1"/>
  <c r="DC90" i="9" s="1"/>
  <c r="DA63" i="9"/>
  <c r="DB63" i="9" s="1"/>
  <c r="DC63" i="9" s="1"/>
  <c r="DA57" i="9"/>
  <c r="DB57" i="9" s="1"/>
  <c r="DC57" i="9" s="1"/>
  <c r="DA60" i="9"/>
  <c r="DB60" i="9" s="1"/>
  <c r="DC60" i="9" s="1"/>
  <c r="DA44" i="9"/>
  <c r="DB44" i="9" s="1"/>
  <c r="DC44" i="9" s="1"/>
  <c r="DA41" i="9"/>
  <c r="DB41" i="9" s="1"/>
  <c r="DC41" i="9" s="1"/>
  <c r="DA25" i="9"/>
  <c r="DB25" i="9" s="1"/>
  <c r="DC25" i="9" s="1"/>
  <c r="DA85" i="9"/>
  <c r="DB85" i="9" s="1"/>
  <c r="DC85" i="9" s="1"/>
  <c r="DA18" i="9"/>
  <c r="DB18" i="9" s="1"/>
  <c r="DC18" i="9" s="1"/>
  <c r="DA89" i="9"/>
  <c r="DB89" i="9" s="1"/>
  <c r="DC89" i="9" s="1"/>
  <c r="DA16" i="9"/>
  <c r="DB16" i="9" s="1"/>
  <c r="DC16" i="9" s="1"/>
  <c r="DA100" i="9"/>
  <c r="DB100" i="9" s="1"/>
  <c r="DC100" i="9" s="1"/>
  <c r="DA97" i="9"/>
  <c r="DB97" i="9" s="1"/>
  <c r="DC97" i="9" s="1"/>
  <c r="DA64" i="9"/>
  <c r="DB64" i="9" s="1"/>
  <c r="DC64" i="9" s="1"/>
  <c r="DA82" i="9"/>
  <c r="DB82" i="9" s="1"/>
  <c r="DC82" i="9" s="1"/>
  <c r="DA27" i="9"/>
  <c r="DB27" i="9" s="1"/>
  <c r="DC27" i="9" s="1"/>
  <c r="DA38" i="9"/>
  <c r="DB38" i="9" s="1"/>
  <c r="DC38" i="9" s="1"/>
  <c r="DA84" i="9"/>
  <c r="DB84" i="9" s="1"/>
  <c r="DC84" i="9" s="1"/>
  <c r="DA23" i="9"/>
  <c r="DB23" i="9" s="1"/>
  <c r="DC23" i="9" s="1"/>
  <c r="DA83" i="9"/>
  <c r="DB83" i="9" s="1"/>
  <c r="DC83" i="9" s="1"/>
  <c r="DA87" i="9"/>
  <c r="DB87" i="9" s="1"/>
  <c r="DC87" i="9" s="1"/>
  <c r="DA47" i="9"/>
  <c r="DB47" i="9" s="1"/>
  <c r="DC47" i="9" s="1"/>
  <c r="DA66" i="9"/>
  <c r="DB66" i="9" s="1"/>
  <c r="DC66" i="9" s="1"/>
  <c r="DA14" i="9"/>
  <c r="DB14" i="9" s="1"/>
  <c r="DC14" i="9" s="1"/>
  <c r="DA74" i="9"/>
  <c r="DB74" i="9" s="1"/>
  <c r="DC74" i="9" s="1"/>
  <c r="DA32" i="9"/>
  <c r="DB32" i="9" s="1"/>
  <c r="DC32" i="9" s="1"/>
  <c r="DA21" i="9"/>
  <c r="DB21" i="9" s="1"/>
  <c r="DC21" i="9" s="1"/>
  <c r="DA43" i="9"/>
  <c r="DB43" i="9" s="1"/>
  <c r="DC43" i="9" s="1"/>
  <c r="AL14" i="9"/>
  <c r="AL11" i="9"/>
  <c r="AL17" i="9"/>
  <c r="DA35" i="9"/>
  <c r="DB35" i="9" s="1"/>
  <c r="DC35" i="9" s="1"/>
  <c r="DA78" i="9"/>
  <c r="DB78" i="9" s="1"/>
  <c r="DC78" i="9" s="1"/>
  <c r="DA99" i="9"/>
  <c r="DB99" i="9" s="1"/>
  <c r="DC99" i="9" s="1"/>
  <c r="DA91" i="9"/>
  <c r="DB91" i="9" s="1"/>
  <c r="DC91" i="9" s="1"/>
  <c r="DA40" i="9"/>
  <c r="DB40" i="9" s="1"/>
  <c r="DC40" i="9" s="1"/>
  <c r="DA17" i="9"/>
  <c r="DB17" i="9" s="1"/>
  <c r="DC17" i="9" s="1"/>
  <c r="DA67" i="9"/>
  <c r="DB67" i="9" s="1"/>
  <c r="DC67" i="9" s="1"/>
  <c r="DA75" i="9"/>
  <c r="DB75" i="9" s="1"/>
  <c r="DC75" i="9" s="1"/>
  <c r="DA54" i="9"/>
  <c r="DB54" i="9" s="1"/>
  <c r="DC54" i="9" s="1"/>
  <c r="DA73" i="9"/>
  <c r="DB73" i="9" s="1"/>
  <c r="DC73" i="9" s="1"/>
  <c r="DA24" i="9"/>
  <c r="DB24" i="9" s="1"/>
  <c r="DC24" i="9" s="1"/>
  <c r="DA55" i="9"/>
  <c r="DB55" i="9" s="1"/>
  <c r="DC55" i="9" s="1"/>
  <c r="DA81" i="9"/>
  <c r="DB81" i="9" s="1"/>
  <c r="DC81" i="9" s="1"/>
  <c r="DA93" i="9"/>
  <c r="DB93" i="9" s="1"/>
  <c r="DC93" i="9" s="1"/>
  <c r="DA72" i="9"/>
  <c r="DB72" i="9" s="1"/>
  <c r="DC72" i="9" s="1"/>
  <c r="DA92" i="9"/>
  <c r="DB92" i="9" s="1"/>
  <c r="DC92" i="9" s="1"/>
  <c r="DA15" i="9"/>
  <c r="DB15" i="9" s="1"/>
  <c r="DC15" i="9" s="1"/>
  <c r="DA33" i="9"/>
  <c r="DB33" i="9" s="1"/>
  <c r="DC33" i="9" s="1"/>
  <c r="DA62" i="9"/>
  <c r="DB62" i="9" s="1"/>
  <c r="DC62" i="9" s="1"/>
  <c r="DA30" i="9"/>
  <c r="DB30" i="9" s="1"/>
  <c r="DC30" i="9" s="1"/>
  <c r="AM11" i="9" a="1"/>
  <c r="AM11" i="9" s="1"/>
  <c r="AM12" i="9" s="1" a="1"/>
  <c r="AM12" i="9" s="1"/>
  <c r="AM13" i="9" s="1" a="1"/>
  <c r="AM13" i="9" s="1"/>
  <c r="BH14" i="9"/>
  <c r="BH17" i="9"/>
  <c r="DA101" i="9"/>
  <c r="DB101" i="9" s="1"/>
  <c r="DC101" i="9" s="1"/>
  <c r="DA86" i="9"/>
  <c r="DB86" i="9" s="1"/>
  <c r="DC86" i="9" s="1"/>
  <c r="DA56" i="9"/>
  <c r="DB56" i="9" s="1"/>
  <c r="DC56" i="9" s="1"/>
  <c r="DA29" i="9"/>
  <c r="DB29" i="9" s="1"/>
  <c r="DC29" i="9" s="1"/>
  <c r="DA102" i="9"/>
  <c r="DB102" i="9" s="1"/>
  <c r="DC102" i="9" s="1"/>
  <c r="DA34" i="9"/>
  <c r="DB34" i="9" s="1"/>
  <c r="DC34" i="9" s="1"/>
  <c r="DA88" i="9"/>
  <c r="DB88" i="9" s="1"/>
  <c r="DC88" i="9" s="1"/>
  <c r="DA53" i="9"/>
  <c r="DB53" i="9" s="1"/>
  <c r="DC53" i="9" s="1"/>
  <c r="DA46" i="9"/>
  <c r="DB46" i="9" s="1"/>
  <c r="DC46" i="9" s="1"/>
  <c r="DA79" i="9"/>
  <c r="DB79" i="9" s="1"/>
  <c r="DC79" i="9" s="1"/>
  <c r="DA37" i="9"/>
  <c r="DB37" i="9" s="1"/>
  <c r="DC37" i="9" s="1"/>
  <c r="DA103" i="9"/>
  <c r="DB103" i="9" s="1"/>
  <c r="DC103" i="9" s="1"/>
  <c r="DA31" i="9"/>
  <c r="DB31" i="9" s="1"/>
  <c r="DC31" i="9" s="1"/>
  <c r="DA49" i="9"/>
  <c r="DB49" i="9" s="1"/>
  <c r="DC49" i="9" s="1"/>
  <c r="DA76" i="9"/>
  <c r="DB76" i="9" s="1"/>
  <c r="DC76" i="9" s="1"/>
  <c r="DA19" i="9"/>
  <c r="DB19" i="9" s="1"/>
  <c r="DC19" i="9" s="1"/>
  <c r="DA58" i="9"/>
  <c r="DB58" i="9" s="1"/>
  <c r="DC58" i="9" s="1"/>
  <c r="DA20" i="9"/>
  <c r="DB20" i="9" s="1"/>
  <c r="DC20" i="9" s="1"/>
  <c r="DA77" i="9"/>
  <c r="DB77" i="9" s="1"/>
  <c r="DC77" i="9" s="1"/>
  <c r="DA61" i="9"/>
  <c r="DB61" i="9" s="1"/>
  <c r="DC61" i="9" s="1"/>
  <c r="DA52" i="9"/>
  <c r="DB52" i="9" s="1"/>
  <c r="DC52" i="9" s="1"/>
  <c r="DA39" i="9"/>
  <c r="DB39" i="9" s="1"/>
  <c r="DC39" i="9" s="1"/>
  <c r="DA51" i="9"/>
  <c r="DB51" i="9" s="1"/>
  <c r="DC51" i="9" s="1"/>
  <c r="DA71" i="9"/>
  <c r="DB71" i="9" s="1"/>
  <c r="DC71" i="9" s="1"/>
  <c r="BH11" i="9"/>
  <c r="Y8" i="7" a="1"/>
  <c r="Y8" i="7" s="1"/>
  <c r="Y9" i="7" s="1" a="1"/>
  <c r="Y9" i="7" s="1"/>
  <c r="AR8" i="7" a="1"/>
  <c r="AR8" i="7" s="1"/>
  <c r="AR9" i="7" s="1" a="1"/>
  <c r="AR9" i="7" s="1"/>
  <c r="BU9" i="7" a="1"/>
  <c r="BU9" i="7" s="1"/>
  <c r="EI8" i="7" a="1"/>
  <c r="EI8" i="7" s="1"/>
  <c r="EI9" i="7" s="1" a="1"/>
  <c r="EI9" i="7" s="1"/>
  <c r="EI10" i="7" s="1" a="1"/>
  <c r="EI10" i="7" s="1"/>
  <c r="EI11" i="7" s="1" a="1"/>
  <c r="EI11" i="7" s="1"/>
  <c r="EI12" i="7" s="1" a="1"/>
  <c r="EI12" i="7" s="1"/>
  <c r="Z9" i="7" a="1"/>
  <c r="Z9" i="7" s="1"/>
  <c r="BQ9" i="7" a="1"/>
  <c r="BQ9" i="7" s="1"/>
  <c r="EO11" i="7" a="1"/>
  <c r="EO11" i="7" s="1"/>
  <c r="EO12" i="7" s="1" a="1"/>
  <c r="EO12" i="7" s="1"/>
  <c r="EO13" i="7" s="1" a="1"/>
  <c r="EO13" i="7" s="1"/>
  <c r="AV9" i="7" a="1"/>
  <c r="AV9" i="7" s="1"/>
  <c r="AV10" i="7" s="1" a="1"/>
  <c r="AV10" i="7" s="1"/>
  <c r="CD9" i="7" a="1"/>
  <c r="CD9" i="7" s="1"/>
  <c r="BT10" i="7" a="1"/>
  <c r="BT10" i="7" s="1"/>
  <c r="BT11" i="7" s="1" a="1"/>
  <c r="BT11" i="7" s="1"/>
  <c r="EF14" i="7" a="1"/>
  <c r="EF14" i="7" s="1"/>
  <c r="EF15" i="7" s="1" a="1"/>
  <c r="EF15" i="7" s="1"/>
  <c r="BP10" i="7" a="1"/>
  <c r="BP10" i="7" s="1"/>
  <c r="BP11" i="7" s="1" a="1"/>
  <c r="BP11" i="7" s="1"/>
  <c r="BP12" i="7" s="1" a="1"/>
  <c r="BP12" i="7" s="1"/>
  <c r="BP13" i="7" s="1" a="1"/>
  <c r="BP13" i="7" s="1"/>
  <c r="EI219" i="2" a="1"/>
  <c r="EI219" i="2" s="1"/>
  <c r="AJ111" i="2" a="1"/>
  <c r="AJ111" i="2" s="1"/>
  <c r="EC216" i="2" a="1"/>
  <c r="EC216" i="2" s="1"/>
  <c r="EC217" i="2" s="1" a="1"/>
  <c r="EC217" i="2" s="1"/>
  <c r="EC218" i="2" s="1" a="1"/>
  <c r="EC218" i="2" s="1"/>
  <c r="B214" i="2" a="1"/>
  <c r="B214" i="2" s="1"/>
  <c r="B215" i="2" s="1" a="1"/>
  <c r="B215" i="2" s="1"/>
  <c r="DQ214" i="2" a="1"/>
  <c r="DQ214" i="2" s="1"/>
  <c r="DQ215" i="2" s="1" a="1"/>
  <c r="DQ215" i="2" s="1"/>
  <c r="CZ215" i="2" a="1"/>
  <c r="CZ215" i="2" s="1"/>
  <c r="BL217" i="2" a="1"/>
  <c r="BL217" i="2" s="1"/>
  <c r="BX216" i="2" a="1"/>
  <c r="BX216" i="2" s="1"/>
  <c r="BX217" i="2" s="1" a="1"/>
  <c r="BX217" i="2" s="1"/>
  <c r="BX218" i="2" s="1" a="1"/>
  <c r="BX218" i="2" s="1"/>
  <c r="BX219" i="2" s="1" a="1"/>
  <c r="BX219" i="2" s="1"/>
  <c r="BP216" i="2" a="1"/>
  <c r="BP216" i="2" s="1"/>
  <c r="BP217" i="2" s="1" a="1"/>
  <c r="BP217" i="2" s="1"/>
  <c r="BP218" i="2" s="1" a="1"/>
  <c r="BP218" i="2" s="1"/>
  <c r="BT216" i="2" a="1"/>
  <c r="BT216" i="2" s="1"/>
  <c r="I216" i="2" a="1"/>
  <c r="I216" i="2" s="1"/>
  <c r="I217" i="2" s="1" a="1"/>
  <c r="I217" i="2" s="1"/>
  <c r="I218" i="2" s="1" a="1"/>
  <c r="I218" i="2" s="1"/>
  <c r="D218" i="2" a="1"/>
  <c r="D218" i="2" s="1"/>
  <c r="D219" i="2" s="1" a="1"/>
  <c r="D219" i="2" s="1"/>
  <c r="AGN14" i="7" l="1" a="1"/>
  <c r="AGN14" i="7" s="1"/>
  <c r="AGN15" i="7" s="1" a="1"/>
  <c r="AGN15" i="7" s="1"/>
  <c r="AFQ10" i="7" a="1"/>
  <c r="AFQ10" i="7" s="1"/>
  <c r="LT13" i="7" a="1"/>
  <c r="LT13" i="7" s="1"/>
  <c r="LT14" i="7" s="1" a="1"/>
  <c r="LT14" i="7" s="1"/>
  <c r="LT15" i="7" s="1" a="1"/>
  <c r="LT15" i="7" s="1"/>
  <c r="PO14" i="7" a="1"/>
  <c r="PO14" i="7" s="1"/>
  <c r="PO15" i="7" s="1" a="1"/>
  <c r="PO15" i="7" s="1"/>
  <c r="M76" i="9"/>
  <c r="N76" i="9" s="1"/>
  <c r="O76" i="9" s="1"/>
  <c r="M98" i="9"/>
  <c r="N98" i="9" s="1"/>
  <c r="O98" i="9" s="1"/>
  <c r="M100" i="9"/>
  <c r="N100" i="9" s="1"/>
  <c r="O100" i="9" s="1"/>
  <c r="M73" i="9"/>
  <c r="N73" i="9" s="1"/>
  <c r="O73" i="9" s="1"/>
  <c r="M99" i="9"/>
  <c r="N99" i="9" s="1"/>
  <c r="O99" i="9" s="1"/>
  <c r="M81" i="9"/>
  <c r="N81" i="9" s="1"/>
  <c r="O81" i="9" s="1"/>
  <c r="M94" i="9"/>
  <c r="N94" i="9" s="1"/>
  <c r="O94" i="9" s="1"/>
  <c r="M38" i="9"/>
  <c r="N38" i="9" s="1"/>
  <c r="O38" i="9" s="1"/>
  <c r="M63" i="9"/>
  <c r="N63" i="9" s="1"/>
  <c r="O63" i="9" s="1"/>
  <c r="M15" i="9"/>
  <c r="N15" i="9" s="1"/>
  <c r="O15" i="9" s="1"/>
  <c r="M20" i="9"/>
  <c r="N20" i="9" s="1"/>
  <c r="O20" i="9" s="1"/>
  <c r="M49" i="9"/>
  <c r="N49" i="9" s="1"/>
  <c r="O49" i="9" s="1"/>
  <c r="M74" i="9"/>
  <c r="N74" i="9" s="1"/>
  <c r="O74" i="9" s="1"/>
  <c r="M26" i="9"/>
  <c r="N26" i="9" s="1"/>
  <c r="O26" i="9" s="1"/>
  <c r="M95" i="9"/>
  <c r="N95" i="9" s="1"/>
  <c r="O95" i="9" s="1"/>
  <c r="M51" i="9"/>
  <c r="N51" i="9" s="1"/>
  <c r="O51" i="9" s="1"/>
  <c r="M48" i="9"/>
  <c r="N48" i="9" s="1"/>
  <c r="O48" i="9" s="1"/>
  <c r="M31" i="9"/>
  <c r="N31" i="9" s="1"/>
  <c r="O31" i="9" s="1"/>
  <c r="M34" i="9"/>
  <c r="N34" i="9" s="1"/>
  <c r="O34" i="9" s="1"/>
  <c r="M22" i="9"/>
  <c r="N22" i="9" s="1"/>
  <c r="O22" i="9" s="1"/>
  <c r="M85" i="9"/>
  <c r="N85" i="9" s="1"/>
  <c r="O85" i="9" s="1"/>
  <c r="M93" i="9"/>
  <c r="N93" i="9" s="1"/>
  <c r="O93" i="9" s="1"/>
  <c r="M27" i="9"/>
  <c r="N27" i="9" s="1"/>
  <c r="O27" i="9" s="1"/>
  <c r="M54" i="9"/>
  <c r="N54" i="9" s="1"/>
  <c r="O54" i="9" s="1"/>
  <c r="M104" i="9"/>
  <c r="N104" i="9" s="1"/>
  <c r="O104" i="9" s="1"/>
  <c r="M43" i="9"/>
  <c r="N43" i="9" s="1"/>
  <c r="O43" i="9" s="1"/>
  <c r="M72" i="9"/>
  <c r="N72" i="9" s="1"/>
  <c r="O72" i="9" s="1"/>
  <c r="M82" i="9"/>
  <c r="N82" i="9" s="1"/>
  <c r="O82" i="9" s="1"/>
  <c r="M19" i="9"/>
  <c r="N19" i="9" s="1"/>
  <c r="O19" i="9" s="1"/>
  <c r="M88" i="9"/>
  <c r="N88" i="9" s="1"/>
  <c r="O88" i="9" s="1"/>
  <c r="M92" i="9"/>
  <c r="N92" i="9" s="1"/>
  <c r="O92" i="9" s="1"/>
  <c r="M86" i="9"/>
  <c r="N86" i="9" s="1"/>
  <c r="O86" i="9" s="1"/>
  <c r="M35" i="9"/>
  <c r="N35" i="9" s="1"/>
  <c r="O35" i="9" s="1"/>
  <c r="M75" i="9"/>
  <c r="N75" i="9" s="1"/>
  <c r="O75" i="9" s="1"/>
  <c r="M40" i="9"/>
  <c r="N40" i="9" s="1"/>
  <c r="O40" i="9" s="1"/>
  <c r="M91" i="9"/>
  <c r="N91" i="9" s="1"/>
  <c r="O91" i="9" s="1"/>
  <c r="M77" i="9"/>
  <c r="N77" i="9" s="1"/>
  <c r="O77" i="9" s="1"/>
  <c r="M71" i="9"/>
  <c r="N71" i="9" s="1"/>
  <c r="O71" i="9" s="1"/>
  <c r="M50" i="9"/>
  <c r="N50" i="9" s="1"/>
  <c r="O50" i="9" s="1"/>
  <c r="M66" i="9"/>
  <c r="N66" i="9" s="1"/>
  <c r="O66" i="9" s="1"/>
  <c r="M13" i="9"/>
  <c r="N13" i="9" s="1"/>
  <c r="O13" i="9" s="1"/>
  <c r="M101" i="9"/>
  <c r="N101" i="9" s="1"/>
  <c r="O101" i="9" s="1"/>
  <c r="M14" i="9"/>
  <c r="N14" i="9" s="1"/>
  <c r="O14" i="9" s="1"/>
  <c r="M55" i="9"/>
  <c r="N55" i="9" s="1"/>
  <c r="O55" i="9" s="1"/>
  <c r="M12" i="9"/>
  <c r="N12" i="9" s="1"/>
  <c r="O12" i="9" s="1"/>
  <c r="M68" i="9"/>
  <c r="N68" i="9" s="1"/>
  <c r="O68" i="9" s="1"/>
  <c r="M70" i="9"/>
  <c r="N70" i="9" s="1"/>
  <c r="O70" i="9" s="1"/>
  <c r="M79" i="9"/>
  <c r="N79" i="9" s="1"/>
  <c r="O79" i="9" s="1"/>
  <c r="M18" i="9"/>
  <c r="N18" i="9" s="1"/>
  <c r="O18" i="9" s="1"/>
  <c r="M53" i="9"/>
  <c r="N53" i="9" s="1"/>
  <c r="O53" i="9" s="1"/>
  <c r="M89" i="9"/>
  <c r="N89" i="9" s="1"/>
  <c r="O89" i="9" s="1"/>
  <c r="M29" i="9"/>
  <c r="N29" i="9" s="1"/>
  <c r="O29" i="9" s="1"/>
  <c r="M24" i="9"/>
  <c r="N24" i="9" s="1"/>
  <c r="O24" i="9" s="1"/>
  <c r="M84" i="9"/>
  <c r="N84" i="9" s="1"/>
  <c r="O84" i="9" s="1"/>
  <c r="M80" i="9"/>
  <c r="N80" i="9" s="1"/>
  <c r="O80" i="9" s="1"/>
  <c r="M32" i="9"/>
  <c r="N32" i="9" s="1"/>
  <c r="O32" i="9" s="1"/>
  <c r="M17" i="9"/>
  <c r="N17" i="9" s="1"/>
  <c r="O17" i="9" s="1"/>
  <c r="M59" i="9"/>
  <c r="N59" i="9" s="1"/>
  <c r="O59" i="9" s="1"/>
  <c r="M67" i="9"/>
  <c r="N67" i="9" s="1"/>
  <c r="O67" i="9" s="1"/>
  <c r="M30" i="9"/>
  <c r="N30" i="9" s="1"/>
  <c r="O30" i="9" s="1"/>
  <c r="M61" i="9"/>
  <c r="N61" i="9" s="1"/>
  <c r="O61" i="9" s="1"/>
  <c r="M97" i="9"/>
  <c r="N97" i="9" s="1"/>
  <c r="O97" i="9" s="1"/>
  <c r="M46" i="9"/>
  <c r="N46" i="9" s="1"/>
  <c r="O46" i="9" s="1"/>
  <c r="M42" i="9"/>
  <c r="N42" i="9" s="1"/>
  <c r="O42" i="9" s="1"/>
  <c r="M16" i="9"/>
  <c r="N16" i="9" s="1"/>
  <c r="O16" i="9" s="1"/>
  <c r="M45" i="9"/>
  <c r="N45" i="9" s="1"/>
  <c r="O45" i="9" s="1"/>
  <c r="M56" i="9"/>
  <c r="N56" i="9" s="1"/>
  <c r="O56" i="9" s="1"/>
  <c r="M65" i="9"/>
  <c r="N65" i="9" s="1"/>
  <c r="O65" i="9" s="1"/>
  <c r="M103" i="9"/>
  <c r="N103" i="9" s="1"/>
  <c r="O103" i="9" s="1"/>
  <c r="M60" i="9"/>
  <c r="N60" i="9" s="1"/>
  <c r="O60" i="9" s="1"/>
  <c r="M28" i="9"/>
  <c r="N28" i="9" s="1"/>
  <c r="O28" i="9" s="1"/>
  <c r="M36" i="9"/>
  <c r="N36" i="9" s="1"/>
  <c r="O36" i="9" s="1"/>
  <c r="M83" i="9"/>
  <c r="N83" i="9" s="1"/>
  <c r="O83" i="9" s="1"/>
  <c r="M96" i="9"/>
  <c r="N96" i="9" s="1"/>
  <c r="O96" i="9" s="1"/>
  <c r="M44" i="9"/>
  <c r="N44" i="9" s="1"/>
  <c r="O44" i="9" s="1"/>
  <c r="M78" i="9"/>
  <c r="N78" i="9" s="1"/>
  <c r="O78" i="9" s="1"/>
  <c r="M25" i="9"/>
  <c r="N25" i="9" s="1"/>
  <c r="O25" i="9" s="1"/>
  <c r="M21" i="9"/>
  <c r="N21" i="9" s="1"/>
  <c r="O21" i="9" s="1"/>
  <c r="M69" i="9"/>
  <c r="N69" i="9" s="1"/>
  <c r="O69" i="9" s="1"/>
  <c r="M87" i="9"/>
  <c r="N87" i="9" s="1"/>
  <c r="O87" i="9" s="1"/>
  <c r="M33" i="9"/>
  <c r="N33" i="9" s="1"/>
  <c r="O33" i="9" s="1"/>
  <c r="M23" i="9"/>
  <c r="N23" i="9" s="1"/>
  <c r="O23" i="9" s="1"/>
  <c r="M11" i="9"/>
  <c r="N11" i="9" s="1"/>
  <c r="O11" i="9" s="1"/>
  <c r="M57" i="9"/>
  <c r="N57" i="9" s="1"/>
  <c r="O57" i="9" s="1"/>
  <c r="M90" i="9"/>
  <c r="N90" i="9" s="1"/>
  <c r="O90" i="9" s="1"/>
  <c r="M41" i="9"/>
  <c r="N41" i="9" s="1"/>
  <c r="O41" i="9" s="1"/>
  <c r="M52" i="9"/>
  <c r="N52" i="9" s="1"/>
  <c r="O52" i="9" s="1"/>
  <c r="M58" i="9"/>
  <c r="N58" i="9" s="1"/>
  <c r="O58" i="9" s="1"/>
  <c r="M62" i="9"/>
  <c r="N62" i="9" s="1"/>
  <c r="O62" i="9" s="1"/>
  <c r="M64" i="9"/>
  <c r="N64" i="9" s="1"/>
  <c r="O64" i="9" s="1"/>
  <c r="M37" i="9"/>
  <c r="N37" i="9" s="1"/>
  <c r="O37" i="9" s="1"/>
  <c r="M102" i="9"/>
  <c r="N102" i="9" s="1"/>
  <c r="O102" i="9" s="1"/>
  <c r="M47" i="9"/>
  <c r="N47" i="9" s="1"/>
  <c r="O47" i="9" s="1"/>
  <c r="M39" i="9"/>
  <c r="N39" i="9" s="1"/>
  <c r="O39" i="9" s="1"/>
  <c r="H10" i="7" a="1"/>
  <c r="H10" i="7" s="1"/>
  <c r="H11" i="7" s="1" a="1"/>
  <c r="H11" i="7" s="1"/>
  <c r="Y10" i="7" a="1"/>
  <c r="Y10" i="7" s="1"/>
  <c r="Y11" i="7" s="1" a="1"/>
  <c r="Y11" i="7" s="1"/>
  <c r="BI14" i="9" a="1"/>
  <c r="BI14" i="9" s="1"/>
  <c r="BI15" i="9" s="1" a="1"/>
  <c r="BI15" i="9" s="1"/>
  <c r="BI16" i="9" s="1" a="1"/>
  <c r="BI16" i="9" s="1"/>
  <c r="BI17" i="9" s="1" a="1"/>
  <c r="BI17" i="9" s="1"/>
  <c r="BI18" i="9" s="1" a="1"/>
  <c r="BI18" i="9" s="1"/>
  <c r="D9" i="7" a="1"/>
  <c r="D9" i="7" s="1"/>
  <c r="CG62" i="9"/>
  <c r="CH62" i="9" s="1"/>
  <c r="CI62" i="9" s="1"/>
  <c r="DE11" i="9" a="1"/>
  <c r="DE11" i="9" s="1"/>
  <c r="CG70" i="9"/>
  <c r="CH70" i="9" s="1"/>
  <c r="CI70" i="9" s="1"/>
  <c r="CG25" i="9"/>
  <c r="CH25" i="9" s="1"/>
  <c r="CI25" i="9" s="1"/>
  <c r="CG95" i="9"/>
  <c r="CH95" i="9" s="1"/>
  <c r="CI95" i="9" s="1"/>
  <c r="CG74" i="9"/>
  <c r="CH74" i="9" s="1"/>
  <c r="CI74" i="9" s="1"/>
  <c r="CG80" i="9"/>
  <c r="CH80" i="9" s="1"/>
  <c r="CI80" i="9" s="1"/>
  <c r="CG31" i="9"/>
  <c r="CH31" i="9" s="1"/>
  <c r="CI31" i="9" s="1"/>
  <c r="CG103" i="9"/>
  <c r="CH103" i="9" s="1"/>
  <c r="CI103" i="9" s="1"/>
  <c r="CG24" i="9"/>
  <c r="CH24" i="9" s="1"/>
  <c r="CI24" i="9" s="1"/>
  <c r="CG38" i="9"/>
  <c r="CH38" i="9" s="1"/>
  <c r="CI38" i="9" s="1"/>
  <c r="CG79" i="9"/>
  <c r="CH79" i="9" s="1"/>
  <c r="CI79" i="9" s="1"/>
  <c r="CG72" i="9"/>
  <c r="CH72" i="9" s="1"/>
  <c r="CI72" i="9" s="1"/>
  <c r="CG55" i="9"/>
  <c r="CH55" i="9" s="1"/>
  <c r="CI55" i="9" s="1"/>
  <c r="CG47" i="9"/>
  <c r="CH47" i="9" s="1"/>
  <c r="CI47" i="9" s="1"/>
  <c r="CG61" i="9"/>
  <c r="CH61" i="9" s="1"/>
  <c r="CI61" i="9" s="1"/>
  <c r="CG12" i="9"/>
  <c r="CH12" i="9" s="1"/>
  <c r="CI12" i="9" s="1"/>
  <c r="CG16" i="9"/>
  <c r="CH16" i="9" s="1"/>
  <c r="CI16" i="9" s="1"/>
  <c r="CG43" i="9"/>
  <c r="CH43" i="9" s="1"/>
  <c r="CI43" i="9" s="1"/>
  <c r="CG22" i="9"/>
  <c r="CH22" i="9" s="1"/>
  <c r="CI22" i="9" s="1"/>
  <c r="CG17" i="9"/>
  <c r="CH17" i="9" s="1"/>
  <c r="CI17" i="9" s="1"/>
  <c r="CG48" i="9"/>
  <c r="CH48" i="9" s="1"/>
  <c r="CI48" i="9" s="1"/>
  <c r="CG73" i="9"/>
  <c r="CH73" i="9" s="1"/>
  <c r="CI73" i="9" s="1"/>
  <c r="CG54" i="9"/>
  <c r="CH54" i="9" s="1"/>
  <c r="CI54" i="9" s="1"/>
  <c r="CG57" i="9"/>
  <c r="CH57" i="9" s="1"/>
  <c r="CI57" i="9" s="1"/>
  <c r="CG96" i="9"/>
  <c r="CH96" i="9" s="1"/>
  <c r="CI96" i="9" s="1"/>
  <c r="CG14" i="9"/>
  <c r="CH14" i="9" s="1"/>
  <c r="CI14" i="9" s="1"/>
  <c r="CG37" i="9"/>
  <c r="CH37" i="9" s="1"/>
  <c r="CI37" i="9" s="1"/>
  <c r="CG98" i="9"/>
  <c r="CH98" i="9" s="1"/>
  <c r="CI98" i="9" s="1"/>
  <c r="CG90" i="9"/>
  <c r="CH90" i="9" s="1"/>
  <c r="CI90" i="9" s="1"/>
  <c r="CG26" i="9"/>
  <c r="CH26" i="9" s="1"/>
  <c r="CI26" i="9" s="1"/>
  <c r="CG40" i="9"/>
  <c r="CH40" i="9" s="1"/>
  <c r="CI40" i="9" s="1"/>
  <c r="CG83" i="9"/>
  <c r="CH83" i="9" s="1"/>
  <c r="CI83" i="9" s="1"/>
  <c r="CG87" i="9"/>
  <c r="CH87" i="9" s="1"/>
  <c r="CI87" i="9" s="1"/>
  <c r="CG64" i="9"/>
  <c r="CH64" i="9" s="1"/>
  <c r="CI64" i="9" s="1"/>
  <c r="CG58" i="9"/>
  <c r="CH58" i="9" s="1"/>
  <c r="CI58" i="9" s="1"/>
  <c r="CG21" i="9"/>
  <c r="CH21" i="9" s="1"/>
  <c r="CI21" i="9" s="1"/>
  <c r="CG35" i="9"/>
  <c r="CH35" i="9" s="1"/>
  <c r="CI35" i="9" s="1"/>
  <c r="CG41" i="9"/>
  <c r="CH41" i="9" s="1"/>
  <c r="CI41" i="9" s="1"/>
  <c r="CG39" i="9"/>
  <c r="CH39" i="9" s="1"/>
  <c r="CI39" i="9" s="1"/>
  <c r="CG32" i="9"/>
  <c r="CH32" i="9" s="1"/>
  <c r="CI32" i="9" s="1"/>
  <c r="CG63" i="9"/>
  <c r="CH63" i="9" s="1"/>
  <c r="CI63" i="9" s="1"/>
  <c r="CG46" i="9"/>
  <c r="CH46" i="9" s="1"/>
  <c r="CI46" i="9" s="1"/>
  <c r="CG45" i="9"/>
  <c r="CH45" i="9" s="1"/>
  <c r="CI45" i="9" s="1"/>
  <c r="CG34" i="9"/>
  <c r="CH34" i="9" s="1"/>
  <c r="CI34" i="9" s="1"/>
  <c r="CG101" i="9"/>
  <c r="CH101" i="9" s="1"/>
  <c r="CI101" i="9" s="1"/>
  <c r="CG28" i="9"/>
  <c r="CH28" i="9" s="1"/>
  <c r="CI28" i="9" s="1"/>
  <c r="CG52" i="9"/>
  <c r="CH52" i="9" s="1"/>
  <c r="CI52" i="9" s="1"/>
  <c r="CG84" i="9"/>
  <c r="CH84" i="9" s="1"/>
  <c r="CI84" i="9" s="1"/>
  <c r="CG65" i="9"/>
  <c r="CH65" i="9" s="1"/>
  <c r="CI65" i="9" s="1"/>
  <c r="CG88" i="9"/>
  <c r="CH88" i="9" s="1"/>
  <c r="CI88" i="9" s="1"/>
  <c r="E11" i="7" a="1"/>
  <c r="E11" i="7" s="1"/>
  <c r="E12" i="7" s="1" a="1"/>
  <c r="E12" i="7" s="1"/>
  <c r="CG94" i="9"/>
  <c r="CH94" i="9" s="1"/>
  <c r="CI94" i="9" s="1"/>
  <c r="CG15" i="9"/>
  <c r="CH15" i="9" s="1"/>
  <c r="CI15" i="9" s="1"/>
  <c r="DD17" i="9"/>
  <c r="DD14" i="9"/>
  <c r="DD11" i="9"/>
  <c r="CG102" i="9"/>
  <c r="CH102" i="9" s="1"/>
  <c r="CI102" i="9" s="1"/>
  <c r="CG13" i="9"/>
  <c r="CH13" i="9" s="1"/>
  <c r="CI13" i="9" s="1"/>
  <c r="CG29" i="9"/>
  <c r="CH29" i="9" s="1"/>
  <c r="CI29" i="9" s="1"/>
  <c r="CG89" i="9"/>
  <c r="CH89" i="9" s="1"/>
  <c r="CI89" i="9" s="1"/>
  <c r="CG44" i="9"/>
  <c r="CH44" i="9" s="1"/>
  <c r="CI44" i="9" s="1"/>
  <c r="CG56" i="9"/>
  <c r="CH56" i="9" s="1"/>
  <c r="CI56" i="9" s="1"/>
  <c r="CG20" i="9"/>
  <c r="CH20" i="9" s="1"/>
  <c r="CI20" i="9" s="1"/>
  <c r="CG77" i="9"/>
  <c r="CH77" i="9" s="1"/>
  <c r="CI77" i="9" s="1"/>
  <c r="CG42" i="9"/>
  <c r="CH42" i="9" s="1"/>
  <c r="CI42" i="9" s="1"/>
  <c r="CG85" i="9"/>
  <c r="CH85" i="9" s="1"/>
  <c r="CI85" i="9" s="1"/>
  <c r="CG18" i="9"/>
  <c r="CH18" i="9" s="1"/>
  <c r="CI18" i="9" s="1"/>
  <c r="CG97" i="9"/>
  <c r="CH97" i="9" s="1"/>
  <c r="CI97" i="9" s="1"/>
  <c r="CG68" i="9"/>
  <c r="CH68" i="9" s="1"/>
  <c r="CI68" i="9" s="1"/>
  <c r="CG69" i="9"/>
  <c r="CH69" i="9" s="1"/>
  <c r="CI69" i="9" s="1"/>
  <c r="CG78" i="9"/>
  <c r="CH78" i="9" s="1"/>
  <c r="CI78" i="9" s="1"/>
  <c r="CG53" i="9"/>
  <c r="CH53" i="9" s="1"/>
  <c r="CI53" i="9" s="1"/>
  <c r="CG93" i="9"/>
  <c r="CH93" i="9" s="1"/>
  <c r="CI93" i="9" s="1"/>
  <c r="CG19" i="9"/>
  <c r="CH19" i="9" s="1"/>
  <c r="CI19" i="9" s="1"/>
  <c r="CG81" i="9"/>
  <c r="CH81" i="9" s="1"/>
  <c r="CI81" i="9" s="1"/>
  <c r="CG86" i="9"/>
  <c r="CH86" i="9" s="1"/>
  <c r="CI86" i="9" s="1"/>
  <c r="CG100" i="9"/>
  <c r="CH100" i="9" s="1"/>
  <c r="CI100" i="9" s="1"/>
  <c r="CG49" i="9"/>
  <c r="CH49" i="9" s="1"/>
  <c r="CI49" i="9" s="1"/>
  <c r="CG67" i="9"/>
  <c r="CH67" i="9" s="1"/>
  <c r="CI67" i="9" s="1"/>
  <c r="CG60" i="9"/>
  <c r="CH60" i="9" s="1"/>
  <c r="CI60" i="9" s="1"/>
  <c r="CG76" i="9"/>
  <c r="CH76" i="9" s="1"/>
  <c r="CI76" i="9" s="1"/>
  <c r="CG66" i="9"/>
  <c r="CH66" i="9" s="1"/>
  <c r="CI66" i="9" s="1"/>
  <c r="CG82" i="9"/>
  <c r="CH82" i="9" s="1"/>
  <c r="CI82" i="9" s="1"/>
  <c r="CG91" i="9"/>
  <c r="CH91" i="9" s="1"/>
  <c r="CI91" i="9" s="1"/>
  <c r="CG27" i="9"/>
  <c r="CH27" i="9" s="1"/>
  <c r="CI27" i="9" s="1"/>
  <c r="CG59" i="9"/>
  <c r="CH59" i="9" s="1"/>
  <c r="CI59" i="9" s="1"/>
  <c r="CG11" i="9"/>
  <c r="CH11" i="9" s="1"/>
  <c r="CI11" i="9" s="1"/>
  <c r="CG33" i="9"/>
  <c r="CH33" i="9" s="1"/>
  <c r="CI33" i="9" s="1"/>
  <c r="CG23" i="9"/>
  <c r="CH23" i="9" s="1"/>
  <c r="CI23" i="9" s="1"/>
  <c r="CG30" i="9"/>
  <c r="CH30" i="9" s="1"/>
  <c r="CI30" i="9" s="1"/>
  <c r="CG50" i="9"/>
  <c r="CH50" i="9" s="1"/>
  <c r="CI50" i="9" s="1"/>
  <c r="CG71" i="9"/>
  <c r="CH71" i="9" s="1"/>
  <c r="CI71" i="9" s="1"/>
  <c r="CG51" i="9"/>
  <c r="CH51" i="9" s="1"/>
  <c r="CI51" i="9" s="1"/>
  <c r="CG36" i="9"/>
  <c r="CH36" i="9" s="1"/>
  <c r="CI36" i="9" s="1"/>
  <c r="CG104" i="9"/>
  <c r="CH104" i="9" s="1"/>
  <c r="CI104" i="9" s="1"/>
  <c r="CG99" i="9"/>
  <c r="CH99" i="9" s="1"/>
  <c r="CI99" i="9" s="1"/>
  <c r="CG92" i="9"/>
  <c r="CH92" i="9" s="1"/>
  <c r="CI92" i="9" s="1"/>
  <c r="CG75" i="9"/>
  <c r="CH75" i="9" s="1"/>
  <c r="CI75" i="9" s="1"/>
  <c r="AM14" i="9" a="1"/>
  <c r="AM14" i="9" s="1"/>
  <c r="AM15" i="9" s="1" a="1"/>
  <c r="AM15" i="9" s="1"/>
  <c r="EI13" i="7" a="1"/>
  <c r="EI13" i="7" s="1"/>
  <c r="EC12" i="7" a="1"/>
  <c r="EC12" i="7" s="1"/>
  <c r="AV11" i="7" a="1"/>
  <c r="AV11" i="7" s="1"/>
  <c r="BQ10" i="7" a="1"/>
  <c r="BQ10" i="7" s="1"/>
  <c r="BQ11" i="7" s="1" a="1"/>
  <c r="BQ11" i="7" s="1"/>
  <c r="AJ112" i="2" a="1"/>
  <c r="AJ112" i="2" s="1"/>
  <c r="EC219" i="2" a="1"/>
  <c r="EC219" i="2" s="1"/>
  <c r="BT217" i="2" a="1"/>
  <c r="BT217" i="2" s="1"/>
  <c r="BT218" i="2" s="1" a="1"/>
  <c r="BT218" i="2" s="1"/>
  <c r="BT219" i="2" s="1" a="1"/>
  <c r="BT219" i="2" s="1"/>
  <c r="BP219" i="2" a="1"/>
  <c r="BP219" i="2" s="1"/>
  <c r="I219" i="2" a="1"/>
  <c r="I219" i="2" s="1"/>
  <c r="AFQ11" i="7" l="1" a="1"/>
  <c r="AFQ11" i="7" s="1"/>
  <c r="AFQ12" i="7" s="1" a="1"/>
  <c r="AFQ12" i="7" s="1"/>
  <c r="AFQ13" i="7" s="1" a="1"/>
  <c r="AFQ13" i="7" s="1"/>
  <c r="AFQ14" i="7" s="1" a="1"/>
  <c r="AFQ14" i="7" s="1"/>
  <c r="AFQ15" i="7" s="1" a="1"/>
  <c r="AFQ15" i="7" s="1"/>
  <c r="Q11" i="9" a="1"/>
  <c r="Q11" i="9" s="1"/>
  <c r="Q12" i="9" s="1" a="1"/>
  <c r="Q12" i="9" s="1"/>
  <c r="Q13" i="9" s="1" a="1"/>
  <c r="Q13" i="9" s="1"/>
  <c r="Q14" i="9" s="1" a="1"/>
  <c r="Q14" i="9" s="1"/>
  <c r="Q15" i="9" s="1" a="1"/>
  <c r="Q15" i="9" s="1"/>
  <c r="P17" i="9"/>
  <c r="P11" i="9"/>
  <c r="P14" i="9"/>
  <c r="X27" i="9"/>
  <c r="Y27" i="9" s="1"/>
  <c r="Z27" i="9" s="1"/>
  <c r="X55" i="9"/>
  <c r="Y55" i="9" s="1"/>
  <c r="Z55" i="9" s="1"/>
  <c r="X47" i="9"/>
  <c r="Y47" i="9" s="1"/>
  <c r="Z47" i="9" s="1"/>
  <c r="X30" i="9"/>
  <c r="Y30" i="9" s="1"/>
  <c r="Z30" i="9" s="1"/>
  <c r="X57" i="9"/>
  <c r="Y57" i="9" s="1"/>
  <c r="Z57" i="9" s="1"/>
  <c r="X100" i="9"/>
  <c r="Y100" i="9" s="1"/>
  <c r="Z100" i="9" s="1"/>
  <c r="X36" i="9"/>
  <c r="Y36" i="9" s="1"/>
  <c r="Z36" i="9" s="1"/>
  <c r="X51" i="9"/>
  <c r="Y51" i="9" s="1"/>
  <c r="Z51" i="9" s="1"/>
  <c r="X85" i="9"/>
  <c r="Y85" i="9" s="1"/>
  <c r="Z85" i="9" s="1"/>
  <c r="X101" i="9"/>
  <c r="Y101" i="9" s="1"/>
  <c r="Z101" i="9" s="1"/>
  <c r="X13" i="9"/>
  <c r="Y13" i="9" s="1"/>
  <c r="Z13" i="9" s="1"/>
  <c r="X56" i="9"/>
  <c r="Y56" i="9" s="1"/>
  <c r="Z56" i="9" s="1"/>
  <c r="X43" i="9"/>
  <c r="Y43" i="9" s="1"/>
  <c r="Z43" i="9" s="1"/>
  <c r="X12" i="9"/>
  <c r="Y12" i="9" s="1"/>
  <c r="Z12" i="9" s="1"/>
  <c r="X24" i="9"/>
  <c r="Y24" i="9" s="1"/>
  <c r="Z24" i="9" s="1"/>
  <c r="X75" i="9"/>
  <c r="Y75" i="9" s="1"/>
  <c r="Z75" i="9" s="1"/>
  <c r="X34" i="9"/>
  <c r="Y34" i="9" s="1"/>
  <c r="Z34" i="9" s="1"/>
  <c r="X79" i="9"/>
  <c r="Y79" i="9" s="1"/>
  <c r="Z79" i="9" s="1"/>
  <c r="X92" i="9"/>
  <c r="Y92" i="9" s="1"/>
  <c r="Z92" i="9" s="1"/>
  <c r="X42" i="9"/>
  <c r="Y42" i="9" s="1"/>
  <c r="Z42" i="9" s="1"/>
  <c r="X53" i="9"/>
  <c r="Y53" i="9" s="1"/>
  <c r="Z53" i="9" s="1"/>
  <c r="X64" i="9"/>
  <c r="Y64" i="9" s="1"/>
  <c r="Z64" i="9" s="1"/>
  <c r="X71" i="9"/>
  <c r="Y71" i="9" s="1"/>
  <c r="Z71" i="9" s="1"/>
  <c r="X26" i="9"/>
  <c r="Y26" i="9" s="1"/>
  <c r="Z26" i="9" s="1"/>
  <c r="X65" i="9"/>
  <c r="Y65" i="9" s="1"/>
  <c r="Z65" i="9" s="1"/>
  <c r="X25" i="9"/>
  <c r="Y25" i="9" s="1"/>
  <c r="Z25" i="9" s="1"/>
  <c r="X39" i="9"/>
  <c r="Y39" i="9" s="1"/>
  <c r="Z39" i="9" s="1"/>
  <c r="X67" i="9"/>
  <c r="Y67" i="9" s="1"/>
  <c r="Z67" i="9" s="1"/>
  <c r="X97" i="9"/>
  <c r="Y97" i="9" s="1"/>
  <c r="Z97" i="9" s="1"/>
  <c r="X86" i="9"/>
  <c r="Y86" i="9" s="1"/>
  <c r="Z86" i="9" s="1"/>
  <c r="X32" i="9"/>
  <c r="Y32" i="9" s="1"/>
  <c r="Z32" i="9" s="1"/>
  <c r="X68" i="9"/>
  <c r="Y68" i="9" s="1"/>
  <c r="Z68" i="9" s="1"/>
  <c r="X89" i="9"/>
  <c r="Y89" i="9" s="1"/>
  <c r="Z89" i="9" s="1"/>
  <c r="X63" i="9"/>
  <c r="Y63" i="9" s="1"/>
  <c r="Z63" i="9" s="1"/>
  <c r="X23" i="9"/>
  <c r="Y23" i="9" s="1"/>
  <c r="Z23" i="9" s="1"/>
  <c r="X95" i="9"/>
  <c r="Y95" i="9" s="1"/>
  <c r="Z95" i="9" s="1"/>
  <c r="X38" i="9"/>
  <c r="Y38" i="9" s="1"/>
  <c r="Z38" i="9" s="1"/>
  <c r="X93" i="9"/>
  <c r="Y93" i="9" s="1"/>
  <c r="Z93" i="9" s="1"/>
  <c r="X84" i="9"/>
  <c r="Y84" i="9" s="1"/>
  <c r="Z84" i="9" s="1"/>
  <c r="X83" i="9"/>
  <c r="Y83" i="9" s="1"/>
  <c r="Z83" i="9" s="1"/>
  <c r="X33" i="9"/>
  <c r="Y33" i="9" s="1"/>
  <c r="Z33" i="9" s="1"/>
  <c r="X20" i="9"/>
  <c r="Y20" i="9" s="1"/>
  <c r="Z20" i="9" s="1"/>
  <c r="X99" i="9"/>
  <c r="Y99" i="9" s="1"/>
  <c r="Z99" i="9" s="1"/>
  <c r="X18" i="9"/>
  <c r="Y18" i="9" s="1"/>
  <c r="Z18" i="9" s="1"/>
  <c r="X46" i="9"/>
  <c r="Y46" i="9" s="1"/>
  <c r="Z46" i="9" s="1"/>
  <c r="X16" i="9"/>
  <c r="Y16" i="9" s="1"/>
  <c r="Z16" i="9" s="1"/>
  <c r="X102" i="9"/>
  <c r="Y102" i="9" s="1"/>
  <c r="Z102" i="9" s="1"/>
  <c r="X88" i="9"/>
  <c r="Y88" i="9" s="1"/>
  <c r="Z88" i="9" s="1"/>
  <c r="X70" i="9"/>
  <c r="Y70" i="9" s="1"/>
  <c r="Z70" i="9" s="1"/>
  <c r="X104" i="9"/>
  <c r="Y104" i="9" s="1"/>
  <c r="Z104" i="9" s="1"/>
  <c r="X22" i="9"/>
  <c r="Y22" i="9" s="1"/>
  <c r="Z22" i="9" s="1"/>
  <c r="X66" i="9"/>
  <c r="Y66" i="9" s="1"/>
  <c r="Z66" i="9" s="1"/>
  <c r="X52" i="9"/>
  <c r="Y52" i="9" s="1"/>
  <c r="Z52" i="9" s="1"/>
  <c r="X72" i="9"/>
  <c r="Y72" i="9" s="1"/>
  <c r="Z72" i="9" s="1"/>
  <c r="X28" i="9"/>
  <c r="Y28" i="9" s="1"/>
  <c r="Z28" i="9" s="1"/>
  <c r="X60" i="9"/>
  <c r="Y60" i="9" s="1"/>
  <c r="Z60" i="9" s="1"/>
  <c r="X98" i="9"/>
  <c r="Y98" i="9" s="1"/>
  <c r="Z98" i="9" s="1"/>
  <c r="X90" i="9"/>
  <c r="Y90" i="9" s="1"/>
  <c r="Z90" i="9" s="1"/>
  <c r="X87" i="9"/>
  <c r="Y87" i="9" s="1"/>
  <c r="Z87" i="9" s="1"/>
  <c r="X15" i="9"/>
  <c r="Y15" i="9" s="1"/>
  <c r="Z15" i="9" s="1"/>
  <c r="X62" i="9"/>
  <c r="Y62" i="9" s="1"/>
  <c r="Z62" i="9" s="1"/>
  <c r="X31" i="9"/>
  <c r="Y31" i="9" s="1"/>
  <c r="Z31" i="9" s="1"/>
  <c r="X59" i="9"/>
  <c r="Y59" i="9" s="1"/>
  <c r="Z59" i="9" s="1"/>
  <c r="X69" i="9"/>
  <c r="Y69" i="9" s="1"/>
  <c r="Z69" i="9" s="1"/>
  <c r="X41" i="9"/>
  <c r="Y41" i="9" s="1"/>
  <c r="Z41" i="9" s="1"/>
  <c r="X50" i="9"/>
  <c r="Y50" i="9" s="1"/>
  <c r="Z50" i="9" s="1"/>
  <c r="X91" i="9"/>
  <c r="Y91" i="9" s="1"/>
  <c r="Z91" i="9" s="1"/>
  <c r="X11" i="9"/>
  <c r="Y11" i="9" s="1"/>
  <c r="Z11" i="9" s="1"/>
  <c r="X73" i="9"/>
  <c r="Y73" i="9" s="1"/>
  <c r="Z73" i="9" s="1"/>
  <c r="X103" i="9"/>
  <c r="Y103" i="9" s="1"/>
  <c r="Z103" i="9" s="1"/>
  <c r="X61" i="9"/>
  <c r="Y61" i="9" s="1"/>
  <c r="Z61" i="9" s="1"/>
  <c r="X94" i="9"/>
  <c r="Y94" i="9" s="1"/>
  <c r="Z94" i="9" s="1"/>
  <c r="X96" i="9"/>
  <c r="Y96" i="9" s="1"/>
  <c r="Z96" i="9" s="1"/>
  <c r="X78" i="9"/>
  <c r="Y78" i="9" s="1"/>
  <c r="Z78" i="9" s="1"/>
  <c r="X45" i="9"/>
  <c r="Y45" i="9" s="1"/>
  <c r="Z45" i="9" s="1"/>
  <c r="X21" i="9"/>
  <c r="Y21" i="9" s="1"/>
  <c r="Z21" i="9" s="1"/>
  <c r="X77" i="9"/>
  <c r="Y77" i="9" s="1"/>
  <c r="Z77" i="9" s="1"/>
  <c r="X81" i="9"/>
  <c r="Y81" i="9" s="1"/>
  <c r="Z81" i="9" s="1"/>
  <c r="X17" i="9"/>
  <c r="Y17" i="9" s="1"/>
  <c r="Z17" i="9" s="1"/>
  <c r="X40" i="9"/>
  <c r="Y40" i="9" s="1"/>
  <c r="Z40" i="9" s="1"/>
  <c r="X37" i="9"/>
  <c r="Y37" i="9" s="1"/>
  <c r="Z37" i="9" s="1"/>
  <c r="X58" i="9"/>
  <c r="Y58" i="9" s="1"/>
  <c r="Z58" i="9" s="1"/>
  <c r="X29" i="9"/>
  <c r="Y29" i="9" s="1"/>
  <c r="Z29" i="9" s="1"/>
  <c r="X49" i="9"/>
  <c r="Y49" i="9" s="1"/>
  <c r="Z49" i="9" s="1"/>
  <c r="X48" i="9"/>
  <c r="Y48" i="9" s="1"/>
  <c r="Z48" i="9" s="1"/>
  <c r="X19" i="9"/>
  <c r="Y19" i="9" s="1"/>
  <c r="Z19" i="9" s="1"/>
  <c r="X44" i="9"/>
  <c r="Y44" i="9" s="1"/>
  <c r="Z44" i="9" s="1"/>
  <c r="X74" i="9"/>
  <c r="Y74" i="9" s="1"/>
  <c r="Z74" i="9" s="1"/>
  <c r="X14" i="9"/>
  <c r="Y14" i="9" s="1"/>
  <c r="Z14" i="9" s="1"/>
  <c r="X54" i="9"/>
  <c r="Y54" i="9" s="1"/>
  <c r="Z54" i="9" s="1"/>
  <c r="X80" i="9"/>
  <c r="Y80" i="9" s="1"/>
  <c r="Z80" i="9" s="1"/>
  <c r="X82" i="9"/>
  <c r="Y82" i="9" s="1"/>
  <c r="Z82" i="9" s="1"/>
  <c r="X76" i="9"/>
  <c r="Y76" i="9" s="1"/>
  <c r="Z76" i="9" s="1"/>
  <c r="X35" i="9"/>
  <c r="Y35" i="9" s="1"/>
  <c r="Z35" i="9" s="1"/>
  <c r="D10" i="7" a="1"/>
  <c r="D10" i="7" s="1"/>
  <c r="BI19" i="9" a="1"/>
  <c r="BI19" i="9" s="1"/>
  <c r="AT84" i="9"/>
  <c r="AU84" i="9" s="1"/>
  <c r="AV84" i="9" s="1"/>
  <c r="EL91" i="9"/>
  <c r="EM91" i="9" s="1"/>
  <c r="EN91" i="9" s="1"/>
  <c r="EL100" i="9"/>
  <c r="EM100" i="9" s="1"/>
  <c r="EN100" i="9" s="1"/>
  <c r="AT32" i="9"/>
  <c r="AU32" i="9" s="1"/>
  <c r="AV32" i="9" s="1"/>
  <c r="AT60" i="9"/>
  <c r="AU60" i="9" s="1"/>
  <c r="AV60" i="9" s="1"/>
  <c r="EL65" i="9"/>
  <c r="EM65" i="9" s="1"/>
  <c r="EN65" i="9" s="1"/>
  <c r="AT11" i="9"/>
  <c r="AU11" i="9" s="1"/>
  <c r="AV11" i="9" s="1"/>
  <c r="EL104" i="9"/>
  <c r="EM104" i="9" s="1"/>
  <c r="EN104" i="9" s="1"/>
  <c r="EL23" i="9"/>
  <c r="EM23" i="9" s="1"/>
  <c r="EN23" i="9" s="1"/>
  <c r="AT83" i="9"/>
  <c r="AU83" i="9" s="1"/>
  <c r="AV83" i="9" s="1"/>
  <c r="EL28" i="9"/>
  <c r="EM28" i="9" s="1"/>
  <c r="EN28" i="9" s="1"/>
  <c r="EL73" i="9"/>
  <c r="EM73" i="9" s="1"/>
  <c r="EN73" i="9" s="1"/>
  <c r="AT81" i="9"/>
  <c r="AU81" i="9" s="1"/>
  <c r="AV81" i="9" s="1"/>
  <c r="EL33" i="9"/>
  <c r="EM33" i="9" s="1"/>
  <c r="EN33" i="9" s="1"/>
  <c r="EL50" i="9"/>
  <c r="EM50" i="9" s="1"/>
  <c r="EN50" i="9" s="1"/>
  <c r="AT87" i="9"/>
  <c r="AU87" i="9" s="1"/>
  <c r="AV87" i="9" s="1"/>
  <c r="AT44" i="9"/>
  <c r="AU44" i="9" s="1"/>
  <c r="AV44" i="9" s="1"/>
  <c r="EL90" i="9"/>
  <c r="EM90" i="9" s="1"/>
  <c r="EN90" i="9" s="1"/>
  <c r="AT41" i="9"/>
  <c r="AU41" i="9" s="1"/>
  <c r="AV41" i="9" s="1"/>
  <c r="AT49" i="9"/>
  <c r="AU49" i="9" s="1"/>
  <c r="AV49" i="9" s="1"/>
  <c r="EL38" i="9"/>
  <c r="EM38" i="9" s="1"/>
  <c r="EN38" i="9" s="1"/>
  <c r="AT77" i="9"/>
  <c r="AU77" i="9" s="1"/>
  <c r="AV77" i="9" s="1"/>
  <c r="AT80" i="9"/>
  <c r="AU80" i="9" s="1"/>
  <c r="AV80" i="9" s="1"/>
  <c r="EL81" i="9"/>
  <c r="EM81" i="9" s="1"/>
  <c r="EN81" i="9" s="1"/>
  <c r="EL47" i="9"/>
  <c r="EM47" i="9" s="1"/>
  <c r="EN47" i="9" s="1"/>
  <c r="AT96" i="9"/>
  <c r="AU96" i="9" s="1"/>
  <c r="AV96" i="9" s="1"/>
  <c r="AT52" i="9"/>
  <c r="AU52" i="9" s="1"/>
  <c r="AV52" i="9" s="1"/>
  <c r="EL58" i="9"/>
  <c r="EM58" i="9" s="1"/>
  <c r="EN58" i="9" s="1"/>
  <c r="AT67" i="9"/>
  <c r="AU67" i="9" s="1"/>
  <c r="AV67" i="9" s="1"/>
  <c r="AT28" i="9"/>
  <c r="AU28" i="9" s="1"/>
  <c r="AV28" i="9" s="1"/>
  <c r="EL53" i="9"/>
  <c r="EM53" i="9" s="1"/>
  <c r="EN53" i="9" s="1"/>
  <c r="EL76" i="9"/>
  <c r="EM76" i="9" s="1"/>
  <c r="EN76" i="9" s="1"/>
  <c r="AT78" i="9"/>
  <c r="AU78" i="9" s="1"/>
  <c r="AV78" i="9" s="1"/>
  <c r="AT71" i="9"/>
  <c r="AU71" i="9" s="1"/>
  <c r="AV71" i="9" s="1"/>
  <c r="EL69" i="9"/>
  <c r="EM69" i="9" s="1"/>
  <c r="EN69" i="9" s="1"/>
  <c r="AT63" i="9"/>
  <c r="AU63" i="9" s="1"/>
  <c r="AV63" i="9" s="1"/>
  <c r="AT16" i="9"/>
  <c r="AU16" i="9" s="1"/>
  <c r="AV16" i="9" s="1"/>
  <c r="EL95" i="9"/>
  <c r="EM95" i="9" s="1"/>
  <c r="EN95" i="9" s="1"/>
  <c r="AT102" i="9"/>
  <c r="AU102" i="9" s="1"/>
  <c r="AV102" i="9" s="1"/>
  <c r="EL70" i="9"/>
  <c r="EM70" i="9" s="1"/>
  <c r="EN70" i="9" s="1"/>
  <c r="AT59" i="9"/>
  <c r="AU59" i="9" s="1"/>
  <c r="AV59" i="9" s="1"/>
  <c r="EL84" i="9"/>
  <c r="EM84" i="9" s="1"/>
  <c r="EN84" i="9" s="1"/>
  <c r="EL39" i="9"/>
  <c r="EM39" i="9" s="1"/>
  <c r="EN39" i="9" s="1"/>
  <c r="AT14" i="9"/>
  <c r="AU14" i="9" s="1"/>
  <c r="AV14" i="9" s="1"/>
  <c r="AT74" i="9"/>
  <c r="AU74" i="9" s="1"/>
  <c r="AV74" i="9" s="1"/>
  <c r="EL82" i="9"/>
  <c r="EM82" i="9" s="1"/>
  <c r="EN82" i="9" s="1"/>
  <c r="EL13" i="9"/>
  <c r="EM13" i="9" s="1"/>
  <c r="EN13" i="9" s="1"/>
  <c r="AT76" i="9"/>
  <c r="AU76" i="9" s="1"/>
  <c r="AV76" i="9" s="1"/>
  <c r="EL31" i="9"/>
  <c r="EM31" i="9" s="1"/>
  <c r="EN31" i="9" s="1"/>
  <c r="BQ22" i="9"/>
  <c r="BR22" i="9" s="1"/>
  <c r="BS22" i="9" s="1"/>
  <c r="BQ61" i="9"/>
  <c r="BR61" i="9" s="1"/>
  <c r="BS61" i="9" s="1"/>
  <c r="BQ45" i="9"/>
  <c r="BR45" i="9" s="1"/>
  <c r="BS45" i="9" s="1"/>
  <c r="BQ36" i="9"/>
  <c r="BR36" i="9" s="1"/>
  <c r="BS36" i="9" s="1"/>
  <c r="BQ58" i="9"/>
  <c r="BR58" i="9" s="1"/>
  <c r="BS58" i="9" s="1"/>
  <c r="BQ77" i="9"/>
  <c r="BR77" i="9" s="1"/>
  <c r="BS77" i="9" s="1"/>
  <c r="BQ30" i="9"/>
  <c r="BR30" i="9" s="1"/>
  <c r="BS30" i="9" s="1"/>
  <c r="BQ86" i="9"/>
  <c r="BR86" i="9" s="1"/>
  <c r="BS86" i="9" s="1"/>
  <c r="BQ70" i="9"/>
  <c r="BR70" i="9" s="1"/>
  <c r="BS70" i="9" s="1"/>
  <c r="BQ46" i="9"/>
  <c r="BR46" i="9" s="1"/>
  <c r="BS46" i="9" s="1"/>
  <c r="BQ28" i="9"/>
  <c r="BR28" i="9" s="1"/>
  <c r="BS28" i="9" s="1"/>
  <c r="BQ67" i="9"/>
  <c r="BR67" i="9" s="1"/>
  <c r="BS67" i="9" s="1"/>
  <c r="BQ50" i="9"/>
  <c r="BR50" i="9" s="1"/>
  <c r="BS50" i="9" s="1"/>
  <c r="BQ98" i="9"/>
  <c r="BR98" i="9" s="1"/>
  <c r="BS98" i="9" s="1"/>
  <c r="EC13" i="7" a="1"/>
  <c r="EC13" i="7" s="1"/>
  <c r="EC14" i="7" s="1" a="1"/>
  <c r="EC14" i="7" s="1"/>
  <c r="EC15" i="7" s="1" a="1"/>
  <c r="EC15" i="7" s="1"/>
  <c r="BQ91" i="9"/>
  <c r="BR91" i="9" s="1"/>
  <c r="BS91" i="9" s="1"/>
  <c r="AT18" i="9"/>
  <c r="AU18" i="9" s="1"/>
  <c r="AV18" i="9" s="1"/>
  <c r="AT79" i="9"/>
  <c r="AU79" i="9" s="1"/>
  <c r="AV79" i="9" s="1"/>
  <c r="AT39" i="9"/>
  <c r="AU39" i="9" s="1"/>
  <c r="AV39" i="9" s="1"/>
  <c r="AT101" i="9"/>
  <c r="AU101" i="9" s="1"/>
  <c r="AV101" i="9" s="1"/>
  <c r="AT30" i="9"/>
  <c r="AU30" i="9" s="1"/>
  <c r="AV30" i="9" s="1"/>
  <c r="EL64" i="9"/>
  <c r="EM64" i="9" s="1"/>
  <c r="EN64" i="9" s="1"/>
  <c r="EL18" i="9"/>
  <c r="EM18" i="9" s="1"/>
  <c r="EN18" i="9" s="1"/>
  <c r="EL56" i="9"/>
  <c r="EM56" i="9" s="1"/>
  <c r="EN56" i="9" s="1"/>
  <c r="EL72" i="9"/>
  <c r="EM72" i="9" s="1"/>
  <c r="EN72" i="9" s="1"/>
  <c r="EL17" i="9"/>
  <c r="EM17" i="9" s="1"/>
  <c r="EN17" i="9" s="1"/>
  <c r="EL26" i="9"/>
  <c r="EM26" i="9" s="1"/>
  <c r="EN26" i="9" s="1"/>
  <c r="BQ57" i="9"/>
  <c r="BR57" i="9" s="1"/>
  <c r="BS57" i="9" s="1"/>
  <c r="BQ96" i="9"/>
  <c r="BR96" i="9" s="1"/>
  <c r="BS96" i="9" s="1"/>
  <c r="BQ101" i="9"/>
  <c r="BR101" i="9" s="1"/>
  <c r="BS101" i="9" s="1"/>
  <c r="BQ25" i="9"/>
  <c r="BR25" i="9" s="1"/>
  <c r="BS25" i="9" s="1"/>
  <c r="BQ92" i="9"/>
  <c r="BR92" i="9" s="1"/>
  <c r="BS92" i="9" s="1"/>
  <c r="BQ76" i="9"/>
  <c r="BR76" i="9" s="1"/>
  <c r="BS76" i="9" s="1"/>
  <c r="BQ64" i="9"/>
  <c r="BR64" i="9" s="1"/>
  <c r="BS64" i="9" s="1"/>
  <c r="AT93" i="9"/>
  <c r="AU93" i="9" s="1"/>
  <c r="AV93" i="9" s="1"/>
  <c r="AT15" i="9"/>
  <c r="AU15" i="9" s="1"/>
  <c r="AV15" i="9" s="1"/>
  <c r="AT50" i="9"/>
  <c r="AU50" i="9" s="1"/>
  <c r="AV50" i="9" s="1"/>
  <c r="AT66" i="9"/>
  <c r="AU66" i="9" s="1"/>
  <c r="AV66" i="9" s="1"/>
  <c r="AT90" i="9"/>
  <c r="AU90" i="9" s="1"/>
  <c r="AV90" i="9" s="1"/>
  <c r="EL86" i="9"/>
  <c r="EM86" i="9" s="1"/>
  <c r="EN86" i="9" s="1"/>
  <c r="EL12" i="9"/>
  <c r="EM12" i="9" s="1"/>
  <c r="EN12" i="9" s="1"/>
  <c r="EL24" i="9"/>
  <c r="EM24" i="9" s="1"/>
  <c r="EN24" i="9" s="1"/>
  <c r="EL99" i="9"/>
  <c r="EM99" i="9" s="1"/>
  <c r="EN99" i="9" s="1"/>
  <c r="EL35" i="9"/>
  <c r="EM35" i="9" s="1"/>
  <c r="EN35" i="9" s="1"/>
  <c r="EL60" i="9"/>
  <c r="EM60" i="9" s="1"/>
  <c r="EN60" i="9" s="1"/>
  <c r="BQ16" i="9"/>
  <c r="BR16" i="9" s="1"/>
  <c r="BS16" i="9" s="1"/>
  <c r="BQ65" i="9"/>
  <c r="BR65" i="9" s="1"/>
  <c r="BS65" i="9" s="1"/>
  <c r="BQ11" i="9"/>
  <c r="BR11" i="9" s="1"/>
  <c r="BS11" i="9" s="1"/>
  <c r="BQ99" i="9"/>
  <c r="BR99" i="9" s="1"/>
  <c r="BS99" i="9" s="1"/>
  <c r="BQ66" i="9"/>
  <c r="BR66" i="9" s="1"/>
  <c r="BS66" i="9" s="1"/>
  <c r="DE12" i="9" a="1"/>
  <c r="DE12" i="9" s="1"/>
  <c r="DE13" i="9" s="1" a="1"/>
  <c r="DE13" i="9" s="1"/>
  <c r="BQ103" i="9"/>
  <c r="BR103" i="9" s="1"/>
  <c r="BS103" i="9" s="1"/>
  <c r="AT97" i="9"/>
  <c r="AU97" i="9" s="1"/>
  <c r="AV97" i="9" s="1"/>
  <c r="AT35" i="9"/>
  <c r="AU35" i="9" s="1"/>
  <c r="AV35" i="9" s="1"/>
  <c r="AT86" i="9"/>
  <c r="AU86" i="9" s="1"/>
  <c r="AV86" i="9" s="1"/>
  <c r="AT23" i="9"/>
  <c r="AU23" i="9" s="1"/>
  <c r="AV23" i="9" s="1"/>
  <c r="AT19" i="9"/>
  <c r="AU19" i="9" s="1"/>
  <c r="AV19" i="9" s="1"/>
  <c r="BQ27" i="9"/>
  <c r="BR27" i="9" s="1"/>
  <c r="BS27" i="9" s="1"/>
  <c r="EL59" i="9"/>
  <c r="EM59" i="9" s="1"/>
  <c r="EN59" i="9" s="1"/>
  <c r="EL16" i="9"/>
  <c r="EM16" i="9" s="1"/>
  <c r="EN16" i="9" s="1"/>
  <c r="EL30" i="9"/>
  <c r="EM30" i="9" s="1"/>
  <c r="EN30" i="9" s="1"/>
  <c r="EL67" i="9"/>
  <c r="EM67" i="9" s="1"/>
  <c r="EN67" i="9" s="1"/>
  <c r="EL93" i="9"/>
  <c r="EM93" i="9" s="1"/>
  <c r="EN93" i="9" s="1"/>
  <c r="EL49" i="9"/>
  <c r="EM49" i="9" s="1"/>
  <c r="EN49" i="9" s="1"/>
  <c r="BQ71" i="9"/>
  <c r="BR71" i="9" s="1"/>
  <c r="BS71" i="9" s="1"/>
  <c r="BQ74" i="9"/>
  <c r="BR74" i="9" s="1"/>
  <c r="BS74" i="9" s="1"/>
  <c r="BQ95" i="9"/>
  <c r="BR95" i="9" s="1"/>
  <c r="BS95" i="9" s="1"/>
  <c r="BQ89" i="9"/>
  <c r="BR89" i="9" s="1"/>
  <c r="BS89" i="9" s="1"/>
  <c r="AT100" i="9"/>
  <c r="AU100" i="9" s="1"/>
  <c r="AV100" i="9" s="1"/>
  <c r="AT25" i="9"/>
  <c r="AU25" i="9" s="1"/>
  <c r="AV25" i="9" s="1"/>
  <c r="AT29" i="9"/>
  <c r="AU29" i="9" s="1"/>
  <c r="AV29" i="9" s="1"/>
  <c r="AT24" i="9"/>
  <c r="AU24" i="9" s="1"/>
  <c r="AV24" i="9" s="1"/>
  <c r="AT91" i="9"/>
  <c r="AU91" i="9" s="1"/>
  <c r="AV91" i="9" s="1"/>
  <c r="AT42" i="9"/>
  <c r="AU42" i="9" s="1"/>
  <c r="AV42" i="9" s="1"/>
  <c r="EL25" i="9"/>
  <c r="EM25" i="9" s="1"/>
  <c r="EN25" i="9" s="1"/>
  <c r="EL19" i="9"/>
  <c r="EM19" i="9" s="1"/>
  <c r="EN19" i="9" s="1"/>
  <c r="EL36" i="9"/>
  <c r="EM36" i="9" s="1"/>
  <c r="EN36" i="9" s="1"/>
  <c r="EL51" i="9"/>
  <c r="EM51" i="9" s="1"/>
  <c r="EN51" i="9" s="1"/>
  <c r="EL97" i="9"/>
  <c r="EM97" i="9" s="1"/>
  <c r="EN97" i="9" s="1"/>
  <c r="EL87" i="9"/>
  <c r="EM87" i="9" s="1"/>
  <c r="EN87" i="9" s="1"/>
  <c r="BQ42" i="9"/>
  <c r="BR42" i="9" s="1"/>
  <c r="BS42" i="9" s="1"/>
  <c r="BQ43" i="9"/>
  <c r="BR43" i="9" s="1"/>
  <c r="BS43" i="9" s="1"/>
  <c r="BQ81" i="9"/>
  <c r="BR81" i="9" s="1"/>
  <c r="BS81" i="9" s="1"/>
  <c r="BQ85" i="9"/>
  <c r="BR85" i="9" s="1"/>
  <c r="BS85" i="9" s="1"/>
  <c r="BQ63" i="9"/>
  <c r="BR63" i="9" s="1"/>
  <c r="BS63" i="9" s="1"/>
  <c r="BQ104" i="9"/>
  <c r="BR104" i="9" s="1"/>
  <c r="BS104" i="9" s="1"/>
  <c r="BQ29" i="9"/>
  <c r="BR29" i="9" s="1"/>
  <c r="BS29" i="9" s="1"/>
  <c r="BQ35" i="9"/>
  <c r="BR35" i="9" s="1"/>
  <c r="BS35" i="9" s="1"/>
  <c r="BQ33" i="9"/>
  <c r="BR33" i="9" s="1"/>
  <c r="BS33" i="9" s="1"/>
  <c r="BQ15" i="9"/>
  <c r="BR15" i="9" s="1"/>
  <c r="BS15" i="9" s="1"/>
  <c r="BQ83" i="9"/>
  <c r="BR83" i="9" s="1"/>
  <c r="BS83" i="9" s="1"/>
  <c r="BQ18" i="9"/>
  <c r="BR18" i="9" s="1"/>
  <c r="BS18" i="9" s="1"/>
  <c r="BQ44" i="9"/>
  <c r="BR44" i="9" s="1"/>
  <c r="BS44" i="9" s="1"/>
  <c r="AT54" i="9"/>
  <c r="AU54" i="9" s="1"/>
  <c r="AV54" i="9" s="1"/>
  <c r="AT36" i="9"/>
  <c r="AU36" i="9" s="1"/>
  <c r="AV36" i="9" s="1"/>
  <c r="AT85" i="9"/>
  <c r="AU85" i="9" s="1"/>
  <c r="AV85" i="9" s="1"/>
  <c r="AT48" i="9"/>
  <c r="AU48" i="9" s="1"/>
  <c r="AV48" i="9" s="1"/>
  <c r="AT57" i="9"/>
  <c r="AU57" i="9" s="1"/>
  <c r="AV57" i="9" s="1"/>
  <c r="AT56" i="9"/>
  <c r="AU56" i="9" s="1"/>
  <c r="AV56" i="9" s="1"/>
  <c r="EL54" i="9"/>
  <c r="EM54" i="9" s="1"/>
  <c r="EN54" i="9" s="1"/>
  <c r="EL66" i="9"/>
  <c r="EM66" i="9" s="1"/>
  <c r="EN66" i="9" s="1"/>
  <c r="EL42" i="9"/>
  <c r="EM42" i="9" s="1"/>
  <c r="EN42" i="9" s="1"/>
  <c r="EL102" i="9"/>
  <c r="EM102" i="9" s="1"/>
  <c r="EN102" i="9" s="1"/>
  <c r="EL55" i="9"/>
  <c r="EM55" i="9" s="1"/>
  <c r="EN55" i="9" s="1"/>
  <c r="EL92" i="9"/>
  <c r="EM92" i="9" s="1"/>
  <c r="EN92" i="9" s="1"/>
  <c r="BQ24" i="9"/>
  <c r="BR24" i="9" s="1"/>
  <c r="BS24" i="9" s="1"/>
  <c r="BQ49" i="9"/>
  <c r="BR49" i="9" s="1"/>
  <c r="BS49" i="9" s="1"/>
  <c r="BQ72" i="9"/>
  <c r="BR72" i="9" s="1"/>
  <c r="BS72" i="9" s="1"/>
  <c r="BQ39" i="9"/>
  <c r="BR39" i="9" s="1"/>
  <c r="BS39" i="9" s="1"/>
  <c r="BQ14" i="9"/>
  <c r="BR14" i="9" s="1"/>
  <c r="BS14" i="9" s="1"/>
  <c r="BQ47" i="9"/>
  <c r="BR47" i="9" s="1"/>
  <c r="BS47" i="9" s="1"/>
  <c r="BQ97" i="9"/>
  <c r="BR97" i="9" s="1"/>
  <c r="BS97" i="9" s="1"/>
  <c r="AT89" i="9"/>
  <c r="AU89" i="9" s="1"/>
  <c r="AV89" i="9" s="1"/>
  <c r="AT99" i="9"/>
  <c r="AU99" i="9" s="1"/>
  <c r="AV99" i="9" s="1"/>
  <c r="AT72" i="9"/>
  <c r="AU72" i="9" s="1"/>
  <c r="AV72" i="9" s="1"/>
  <c r="AT73" i="9"/>
  <c r="AU73" i="9" s="1"/>
  <c r="AV73" i="9" s="1"/>
  <c r="AT53" i="9"/>
  <c r="AU53" i="9" s="1"/>
  <c r="AV53" i="9" s="1"/>
  <c r="AT69" i="9"/>
  <c r="AU69" i="9" s="1"/>
  <c r="AV69" i="9" s="1"/>
  <c r="EL80" i="9"/>
  <c r="EM80" i="9" s="1"/>
  <c r="EN80" i="9" s="1"/>
  <c r="EL78" i="9"/>
  <c r="EM78" i="9" s="1"/>
  <c r="EN78" i="9" s="1"/>
  <c r="EL48" i="9"/>
  <c r="EM48" i="9" s="1"/>
  <c r="EN48" i="9" s="1"/>
  <c r="EL88" i="9"/>
  <c r="EM88" i="9" s="1"/>
  <c r="EN88" i="9" s="1"/>
  <c r="EL29" i="9"/>
  <c r="EM29" i="9" s="1"/>
  <c r="EN29" i="9" s="1"/>
  <c r="EL94" i="9"/>
  <c r="EM94" i="9" s="1"/>
  <c r="EN94" i="9" s="1"/>
  <c r="BQ20" i="9"/>
  <c r="BR20" i="9" s="1"/>
  <c r="BS20" i="9" s="1"/>
  <c r="BQ73" i="9"/>
  <c r="BR73" i="9" s="1"/>
  <c r="BS73" i="9" s="1"/>
  <c r="BQ100" i="9"/>
  <c r="BR100" i="9" s="1"/>
  <c r="BS100" i="9" s="1"/>
  <c r="BQ93" i="9"/>
  <c r="BR93" i="9" s="1"/>
  <c r="BS93" i="9" s="1"/>
  <c r="BQ23" i="9"/>
  <c r="BR23" i="9" s="1"/>
  <c r="BS23" i="9" s="1"/>
  <c r="AT103" i="9"/>
  <c r="AU103" i="9" s="1"/>
  <c r="AV103" i="9" s="1"/>
  <c r="AT98" i="9"/>
  <c r="AU98" i="9" s="1"/>
  <c r="AV98" i="9" s="1"/>
  <c r="AT13" i="9"/>
  <c r="AU13" i="9" s="1"/>
  <c r="AV13" i="9" s="1"/>
  <c r="AT17" i="9"/>
  <c r="AU17" i="9" s="1"/>
  <c r="AV17" i="9" s="1"/>
  <c r="AT75" i="9"/>
  <c r="AU75" i="9" s="1"/>
  <c r="AV75" i="9" s="1"/>
  <c r="EL57" i="9"/>
  <c r="EM57" i="9" s="1"/>
  <c r="EN57" i="9" s="1"/>
  <c r="EL27" i="9"/>
  <c r="EM27" i="9" s="1"/>
  <c r="EN27" i="9" s="1"/>
  <c r="EL46" i="9"/>
  <c r="EM46" i="9" s="1"/>
  <c r="EN46" i="9" s="1"/>
  <c r="EL52" i="9"/>
  <c r="EM52" i="9" s="1"/>
  <c r="EN52" i="9" s="1"/>
  <c r="EL103" i="9"/>
  <c r="EM103" i="9" s="1"/>
  <c r="EN103" i="9" s="1"/>
  <c r="EL14" i="9"/>
  <c r="EM14" i="9" s="1"/>
  <c r="EN14" i="9" s="1"/>
  <c r="BQ40" i="9"/>
  <c r="BR40" i="9" s="1"/>
  <c r="BS40" i="9" s="1"/>
  <c r="BQ68" i="9"/>
  <c r="BR68" i="9" s="1"/>
  <c r="BS68" i="9" s="1"/>
  <c r="BQ12" i="9"/>
  <c r="BR12" i="9" s="1"/>
  <c r="BS12" i="9" s="1"/>
  <c r="BQ88" i="9"/>
  <c r="BR88" i="9" s="1"/>
  <c r="BS88" i="9" s="1"/>
  <c r="BQ55" i="9"/>
  <c r="BR55" i="9" s="1"/>
  <c r="BS55" i="9" s="1"/>
  <c r="BQ53" i="9"/>
  <c r="BR53" i="9" s="1"/>
  <c r="BS53" i="9" s="1"/>
  <c r="AT31" i="9"/>
  <c r="AU31" i="9" s="1"/>
  <c r="AV31" i="9" s="1"/>
  <c r="BQ34" i="9"/>
  <c r="BR34" i="9" s="1"/>
  <c r="BS34" i="9" s="1"/>
  <c r="AT68" i="9"/>
  <c r="AU68" i="9" s="1"/>
  <c r="AV68" i="9" s="1"/>
  <c r="AT43" i="9"/>
  <c r="AU43" i="9" s="1"/>
  <c r="AV43" i="9" s="1"/>
  <c r="AT64" i="9"/>
  <c r="AU64" i="9" s="1"/>
  <c r="AV64" i="9" s="1"/>
  <c r="AT46" i="9"/>
  <c r="AU46" i="9" s="1"/>
  <c r="AV46" i="9" s="1"/>
  <c r="EL77" i="9"/>
  <c r="EM77" i="9" s="1"/>
  <c r="EN77" i="9" s="1"/>
  <c r="EL83" i="9"/>
  <c r="EM83" i="9" s="1"/>
  <c r="EN83" i="9" s="1"/>
  <c r="EL11" i="9"/>
  <c r="EM11" i="9" s="1"/>
  <c r="EN11" i="9" s="1"/>
  <c r="EL85" i="9"/>
  <c r="EM85" i="9" s="1"/>
  <c r="EN85" i="9" s="1"/>
  <c r="EL15" i="9"/>
  <c r="EM15" i="9" s="1"/>
  <c r="EN15" i="9" s="1"/>
  <c r="EL79" i="9"/>
  <c r="EM79" i="9" s="1"/>
  <c r="EN79" i="9" s="1"/>
  <c r="BQ54" i="9"/>
  <c r="BR54" i="9" s="1"/>
  <c r="BS54" i="9" s="1"/>
  <c r="BQ26" i="9"/>
  <c r="BR26" i="9" s="1"/>
  <c r="BS26" i="9" s="1"/>
  <c r="BQ13" i="9"/>
  <c r="BR13" i="9" s="1"/>
  <c r="BS13" i="9" s="1"/>
  <c r="BQ82" i="9"/>
  <c r="BR82" i="9" s="1"/>
  <c r="BS82" i="9" s="1"/>
  <c r="BQ87" i="9"/>
  <c r="BR87" i="9" s="1"/>
  <c r="BS87" i="9" s="1"/>
  <c r="CJ14" i="9"/>
  <c r="CK11" i="9" a="1"/>
  <c r="CK11" i="9" s="1"/>
  <c r="CK12" i="9" s="1" a="1"/>
  <c r="CK12" i="9" s="1"/>
  <c r="CK13" i="9" s="1" a="1"/>
  <c r="CK13" i="9" s="1"/>
  <c r="CJ11" i="9"/>
  <c r="CJ17" i="9"/>
  <c r="AT26" i="9"/>
  <c r="AU26" i="9" s="1"/>
  <c r="AV26" i="9" s="1"/>
  <c r="AT70" i="9"/>
  <c r="AU70" i="9" s="1"/>
  <c r="AV70" i="9" s="1"/>
  <c r="AT20" i="9"/>
  <c r="AU20" i="9" s="1"/>
  <c r="AV20" i="9" s="1"/>
  <c r="AT51" i="9"/>
  <c r="AU51" i="9" s="1"/>
  <c r="AV51" i="9" s="1"/>
  <c r="AT61" i="9"/>
  <c r="AU61" i="9" s="1"/>
  <c r="AV61" i="9" s="1"/>
  <c r="AT92" i="9"/>
  <c r="AU92" i="9" s="1"/>
  <c r="AV92" i="9" s="1"/>
  <c r="BQ31" i="9"/>
  <c r="BR31" i="9" s="1"/>
  <c r="BS31" i="9" s="1"/>
  <c r="EL68" i="9"/>
  <c r="EM68" i="9" s="1"/>
  <c r="EN68" i="9" s="1"/>
  <c r="EL43" i="9"/>
  <c r="EM43" i="9" s="1"/>
  <c r="EN43" i="9" s="1"/>
  <c r="EL20" i="9"/>
  <c r="EM20" i="9" s="1"/>
  <c r="EN20" i="9" s="1"/>
  <c r="EL89" i="9"/>
  <c r="EM89" i="9" s="1"/>
  <c r="EN89" i="9" s="1"/>
  <c r="BQ79" i="9"/>
  <c r="BR79" i="9" s="1"/>
  <c r="BS79" i="9" s="1"/>
  <c r="BQ17" i="9"/>
  <c r="BR17" i="9" s="1"/>
  <c r="BS17" i="9" s="1"/>
  <c r="BQ59" i="9"/>
  <c r="BR59" i="9" s="1"/>
  <c r="BS59" i="9" s="1"/>
  <c r="BQ37" i="9"/>
  <c r="BR37" i="9" s="1"/>
  <c r="BS37" i="9" s="1"/>
  <c r="BQ94" i="9"/>
  <c r="BR94" i="9" s="1"/>
  <c r="BS94" i="9" s="1"/>
  <c r="AT94" i="9"/>
  <c r="AU94" i="9" s="1"/>
  <c r="AV94" i="9" s="1"/>
  <c r="AT45" i="9"/>
  <c r="AU45" i="9" s="1"/>
  <c r="AV45" i="9" s="1"/>
  <c r="AT34" i="9"/>
  <c r="AU34" i="9" s="1"/>
  <c r="AV34" i="9" s="1"/>
  <c r="AT55" i="9"/>
  <c r="AU55" i="9" s="1"/>
  <c r="AV55" i="9" s="1"/>
  <c r="AT27" i="9"/>
  <c r="AU27" i="9" s="1"/>
  <c r="AV27" i="9" s="1"/>
  <c r="AT95" i="9"/>
  <c r="AU95" i="9" s="1"/>
  <c r="AV95" i="9" s="1"/>
  <c r="AT65" i="9"/>
  <c r="AU65" i="9" s="1"/>
  <c r="AV65" i="9" s="1"/>
  <c r="EL75" i="9"/>
  <c r="EM75" i="9" s="1"/>
  <c r="EN75" i="9" s="1"/>
  <c r="EL22" i="9"/>
  <c r="EM22" i="9" s="1"/>
  <c r="EN22" i="9" s="1"/>
  <c r="EL44" i="9"/>
  <c r="EM44" i="9" s="1"/>
  <c r="EN44" i="9" s="1"/>
  <c r="EL98" i="9"/>
  <c r="EM98" i="9" s="1"/>
  <c r="EN98" i="9" s="1"/>
  <c r="EL74" i="9"/>
  <c r="EM74" i="9" s="1"/>
  <c r="EN74" i="9" s="1"/>
  <c r="EL62" i="9"/>
  <c r="EM62" i="9" s="1"/>
  <c r="EN62" i="9" s="1"/>
  <c r="BQ19" i="9"/>
  <c r="BR19" i="9" s="1"/>
  <c r="BS19" i="9" s="1"/>
  <c r="BQ69" i="9"/>
  <c r="BR69" i="9" s="1"/>
  <c r="BS69" i="9" s="1"/>
  <c r="BQ38" i="9"/>
  <c r="BR38" i="9" s="1"/>
  <c r="BS38" i="9" s="1"/>
  <c r="BQ21" i="9"/>
  <c r="BR21" i="9" s="1"/>
  <c r="BS21" i="9" s="1"/>
  <c r="BQ102" i="9"/>
  <c r="BR102" i="9" s="1"/>
  <c r="BS102" i="9" s="1"/>
  <c r="BQ90" i="9"/>
  <c r="BR90" i="9" s="1"/>
  <c r="BS90" i="9" s="1"/>
  <c r="AT82" i="9"/>
  <c r="AU82" i="9" s="1"/>
  <c r="AV82" i="9" s="1"/>
  <c r="AT88" i="9"/>
  <c r="AU88" i="9" s="1"/>
  <c r="AV88" i="9" s="1"/>
  <c r="AT47" i="9"/>
  <c r="AU47" i="9" s="1"/>
  <c r="AV47" i="9" s="1"/>
  <c r="AT62" i="9"/>
  <c r="AU62" i="9" s="1"/>
  <c r="AV62" i="9" s="1"/>
  <c r="AT22" i="9"/>
  <c r="AU22" i="9" s="1"/>
  <c r="AV22" i="9" s="1"/>
  <c r="AT37" i="9"/>
  <c r="AU37" i="9" s="1"/>
  <c r="AV37" i="9" s="1"/>
  <c r="EL101" i="9"/>
  <c r="EM101" i="9" s="1"/>
  <c r="EN101" i="9" s="1"/>
  <c r="EL63" i="9"/>
  <c r="EM63" i="9" s="1"/>
  <c r="EN63" i="9" s="1"/>
  <c r="EL61" i="9"/>
  <c r="EM61" i="9" s="1"/>
  <c r="EN61" i="9" s="1"/>
  <c r="EL45" i="9"/>
  <c r="EM45" i="9" s="1"/>
  <c r="EN45" i="9" s="1"/>
  <c r="EL41" i="9"/>
  <c r="EM41" i="9" s="1"/>
  <c r="EN41" i="9" s="1"/>
  <c r="EL71" i="9"/>
  <c r="EM71" i="9" s="1"/>
  <c r="EN71" i="9" s="1"/>
  <c r="BQ78" i="9"/>
  <c r="BR78" i="9" s="1"/>
  <c r="BS78" i="9" s="1"/>
  <c r="BQ51" i="9"/>
  <c r="BR51" i="9" s="1"/>
  <c r="BS51" i="9" s="1"/>
  <c r="BQ60" i="9"/>
  <c r="BR60" i="9" s="1"/>
  <c r="BS60" i="9" s="1"/>
  <c r="BQ84" i="9"/>
  <c r="BR84" i="9" s="1"/>
  <c r="BS84" i="9" s="1"/>
  <c r="BQ75" i="9"/>
  <c r="BR75" i="9" s="1"/>
  <c r="BS75" i="9" s="1"/>
  <c r="AT58" i="9"/>
  <c r="AU58" i="9" s="1"/>
  <c r="AV58" i="9" s="1"/>
  <c r="AT33" i="9"/>
  <c r="AU33" i="9" s="1"/>
  <c r="AV33" i="9" s="1"/>
  <c r="AT21" i="9"/>
  <c r="AU21" i="9" s="1"/>
  <c r="AV21" i="9" s="1"/>
  <c r="AT38" i="9"/>
  <c r="AU38" i="9" s="1"/>
  <c r="AV38" i="9" s="1"/>
  <c r="AT104" i="9"/>
  <c r="AU104" i="9" s="1"/>
  <c r="AV104" i="9" s="1"/>
  <c r="AT12" i="9"/>
  <c r="AU12" i="9" s="1"/>
  <c r="AV12" i="9" s="1"/>
  <c r="AT40" i="9"/>
  <c r="AU40" i="9" s="1"/>
  <c r="AV40" i="9" s="1"/>
  <c r="EL32" i="9"/>
  <c r="EM32" i="9" s="1"/>
  <c r="EN32" i="9" s="1"/>
  <c r="EL37" i="9"/>
  <c r="EM37" i="9" s="1"/>
  <c r="EN37" i="9" s="1"/>
  <c r="EL34" i="9"/>
  <c r="EM34" i="9" s="1"/>
  <c r="EN34" i="9" s="1"/>
  <c r="EL40" i="9"/>
  <c r="EM40" i="9" s="1"/>
  <c r="EN40" i="9" s="1"/>
  <c r="EL21" i="9"/>
  <c r="EM21" i="9" s="1"/>
  <c r="EN21" i="9" s="1"/>
  <c r="EL96" i="9"/>
  <c r="EM96" i="9" s="1"/>
  <c r="EN96" i="9" s="1"/>
  <c r="BQ48" i="9"/>
  <c r="BR48" i="9" s="1"/>
  <c r="BS48" i="9" s="1"/>
  <c r="BQ52" i="9"/>
  <c r="BR52" i="9" s="1"/>
  <c r="BS52" i="9" s="1"/>
  <c r="BQ32" i="9"/>
  <c r="BR32" i="9" s="1"/>
  <c r="BS32" i="9" s="1"/>
  <c r="BQ56" i="9"/>
  <c r="BR56" i="9" s="1"/>
  <c r="BS56" i="9" s="1"/>
  <c r="BQ41" i="9"/>
  <c r="BR41" i="9" s="1"/>
  <c r="BS41" i="9" s="1"/>
  <c r="BQ62" i="9"/>
  <c r="BR62" i="9" s="1"/>
  <c r="BS62" i="9" s="1"/>
  <c r="BQ80" i="9"/>
  <c r="BR80" i="9" s="1"/>
  <c r="BS80" i="9" s="1"/>
  <c r="AM16" i="9" a="1"/>
  <c r="AM16" i="9" s="1"/>
  <c r="AM17" i="9" s="1" a="1"/>
  <c r="AM17" i="9" s="1"/>
  <c r="AM18" i="9" s="1" a="1"/>
  <c r="AM18" i="9" s="1"/>
  <c r="AM19" i="9" s="1" a="1"/>
  <c r="AM19" i="9" s="1"/>
  <c r="E13" i="7" a="1"/>
  <c r="E13" i="7" s="1"/>
  <c r="E14" i="7" s="1" a="1"/>
  <c r="E14" i="7" s="1"/>
  <c r="E15" i="7" s="1" a="1"/>
  <c r="E15" i="7" s="1"/>
  <c r="AJ113" i="2" a="1"/>
  <c r="AJ113" i="2" s="1"/>
  <c r="AJ114" i="2" s="1" a="1"/>
  <c r="AJ114" i="2" s="1"/>
  <c r="F134" i="2"/>
  <c r="J134" i="2" s="1"/>
  <c r="L134" i="2" s="1"/>
  <c r="M134" i="2" s="1"/>
  <c r="F148" i="2"/>
  <c r="J148" i="2" s="1"/>
  <c r="L148" i="2" s="1"/>
  <c r="M148" i="2" s="1"/>
  <c r="F200" i="2"/>
  <c r="J200" i="2" s="1"/>
  <c r="L200" i="2" s="1"/>
  <c r="M200" i="2" s="1"/>
  <c r="F176" i="2"/>
  <c r="J176" i="2" s="1"/>
  <c r="L176" i="2" s="1"/>
  <c r="M176" i="2" s="1"/>
  <c r="F196" i="2"/>
  <c r="J196" i="2" s="1"/>
  <c r="L196" i="2" s="1"/>
  <c r="M196" i="2" s="1"/>
  <c r="F163" i="2"/>
  <c r="J163" i="2" s="1"/>
  <c r="L163" i="2" s="1"/>
  <c r="M163" i="2" s="1"/>
  <c r="F117" i="2"/>
  <c r="J117" i="2" s="1"/>
  <c r="L117" i="2" s="1"/>
  <c r="M117" i="2" s="1"/>
  <c r="F133" i="2"/>
  <c r="J133" i="2" s="1"/>
  <c r="L133" i="2" s="1"/>
  <c r="M133" i="2" s="1"/>
  <c r="F107" i="2"/>
  <c r="J107" i="2" s="1"/>
  <c r="L107" i="2" s="1"/>
  <c r="M107" i="2" s="1"/>
  <c r="F174" i="2"/>
  <c r="J174" i="2" s="1"/>
  <c r="L174" i="2" s="1"/>
  <c r="M174" i="2" s="1"/>
  <c r="F154" i="2"/>
  <c r="J154" i="2" s="1"/>
  <c r="L154" i="2" s="1"/>
  <c r="M154" i="2" s="1"/>
  <c r="F191" i="2"/>
  <c r="J191" i="2" s="1"/>
  <c r="L191" i="2" s="1"/>
  <c r="M191" i="2" s="1"/>
  <c r="F109" i="2"/>
  <c r="J109" i="2" s="1"/>
  <c r="L109" i="2" s="1"/>
  <c r="M109" i="2" s="1"/>
  <c r="F186" i="2"/>
  <c r="J186" i="2" s="1"/>
  <c r="L186" i="2" s="1"/>
  <c r="M186" i="2" s="1"/>
  <c r="F136" i="2"/>
  <c r="J136" i="2" s="1"/>
  <c r="L136" i="2" s="1"/>
  <c r="M136" i="2" s="1"/>
  <c r="F125" i="2"/>
  <c r="J125" i="2" s="1"/>
  <c r="L125" i="2" s="1"/>
  <c r="M125" i="2" s="1"/>
  <c r="F162" i="2"/>
  <c r="J162" i="2" s="1"/>
  <c r="L162" i="2" s="1"/>
  <c r="M162" i="2" s="1"/>
  <c r="F156" i="2"/>
  <c r="J156" i="2" s="1"/>
  <c r="L156" i="2" s="1"/>
  <c r="M156" i="2" s="1"/>
  <c r="F147" i="2"/>
  <c r="J147" i="2" s="1"/>
  <c r="L147" i="2" s="1"/>
  <c r="M147" i="2" s="1"/>
  <c r="F190" i="2"/>
  <c r="J190" i="2" s="1"/>
  <c r="L190" i="2" s="1"/>
  <c r="M190" i="2" s="1"/>
  <c r="F106" i="2"/>
  <c r="J106" i="2" s="1"/>
  <c r="L106" i="2" s="1"/>
  <c r="M106" i="2" s="1"/>
  <c r="F137" i="2"/>
  <c r="J137" i="2" s="1"/>
  <c r="L137" i="2" s="1"/>
  <c r="M137" i="2" s="1"/>
  <c r="F160" i="2"/>
  <c r="J160" i="2" s="1"/>
  <c r="L160" i="2" s="1"/>
  <c r="M160" i="2" s="1"/>
  <c r="F157" i="2"/>
  <c r="J157" i="2" s="1"/>
  <c r="L157" i="2" s="1"/>
  <c r="M157" i="2" s="1"/>
  <c r="F119" i="2"/>
  <c r="J119" i="2" s="1"/>
  <c r="L119" i="2" s="1"/>
  <c r="M119" i="2" s="1"/>
  <c r="F165" i="2"/>
  <c r="J165" i="2" s="1"/>
  <c r="L165" i="2" s="1"/>
  <c r="M165" i="2" s="1"/>
  <c r="F110" i="2"/>
  <c r="J110" i="2" s="1"/>
  <c r="L110" i="2" s="1"/>
  <c r="M110" i="2" s="1"/>
  <c r="F172" i="2"/>
  <c r="J172" i="2" s="1"/>
  <c r="L172" i="2" s="1"/>
  <c r="M172" i="2" s="1"/>
  <c r="F187" i="2"/>
  <c r="J187" i="2" s="1"/>
  <c r="L187" i="2" s="1"/>
  <c r="M187" i="2" s="1"/>
  <c r="F126" i="2"/>
  <c r="J126" i="2" s="1"/>
  <c r="L126" i="2" s="1"/>
  <c r="M126" i="2" s="1"/>
  <c r="F139" i="2"/>
  <c r="J139" i="2" s="1"/>
  <c r="L139" i="2" s="1"/>
  <c r="M139" i="2" s="1"/>
  <c r="F164" i="2"/>
  <c r="J164" i="2" s="1"/>
  <c r="L164" i="2" s="1"/>
  <c r="M164" i="2" s="1"/>
  <c r="F128" i="2"/>
  <c r="J128" i="2" s="1"/>
  <c r="L128" i="2" s="1"/>
  <c r="M128" i="2" s="1"/>
  <c r="F129" i="2"/>
  <c r="J129" i="2" s="1"/>
  <c r="L129" i="2" s="1"/>
  <c r="M129" i="2" s="1"/>
  <c r="F170" i="2"/>
  <c r="J170" i="2" s="1"/>
  <c r="L170" i="2" s="1"/>
  <c r="M170" i="2" s="1"/>
  <c r="F132" i="2"/>
  <c r="J132" i="2" s="1"/>
  <c r="L132" i="2" s="1"/>
  <c r="M132" i="2" s="1"/>
  <c r="F178" i="2"/>
  <c r="J178" i="2" s="1"/>
  <c r="L178" i="2" s="1"/>
  <c r="M178" i="2" s="1"/>
  <c r="F193" i="2"/>
  <c r="J193" i="2" s="1"/>
  <c r="L193" i="2" s="1"/>
  <c r="M193" i="2" s="1"/>
  <c r="F138" i="2"/>
  <c r="J138" i="2" s="1"/>
  <c r="L138" i="2" s="1"/>
  <c r="M138" i="2" s="1"/>
  <c r="F118" i="2"/>
  <c r="J118" i="2" s="1"/>
  <c r="L118" i="2" s="1"/>
  <c r="M118" i="2" s="1"/>
  <c r="F121" i="2"/>
  <c r="J121" i="2" s="1"/>
  <c r="L121" i="2" s="1"/>
  <c r="M121" i="2" s="1"/>
  <c r="F113" i="2"/>
  <c r="J113" i="2" s="1"/>
  <c r="L113" i="2" s="1"/>
  <c r="M113" i="2" s="1"/>
  <c r="F173" i="2"/>
  <c r="J173" i="2" s="1"/>
  <c r="L173" i="2" s="1"/>
  <c r="M173" i="2" s="1"/>
  <c r="F112" i="2"/>
  <c r="J112" i="2" s="1"/>
  <c r="L112" i="2" s="1"/>
  <c r="M112" i="2" s="1"/>
  <c r="F141" i="2"/>
  <c r="J141" i="2" s="1"/>
  <c r="L141" i="2" s="1"/>
  <c r="M141" i="2" s="1"/>
  <c r="F143" i="2"/>
  <c r="J143" i="2" s="1"/>
  <c r="L143" i="2" s="1"/>
  <c r="M143" i="2" s="1"/>
  <c r="F123" i="2"/>
  <c r="J123" i="2" s="1"/>
  <c r="L123" i="2" s="1"/>
  <c r="M123" i="2" s="1"/>
  <c r="F135" i="2"/>
  <c r="J135" i="2" s="1"/>
  <c r="L135" i="2" s="1"/>
  <c r="M135" i="2" s="1"/>
  <c r="F188" i="2"/>
  <c r="J188" i="2" s="1"/>
  <c r="L188" i="2" s="1"/>
  <c r="M188" i="2" s="1"/>
  <c r="F194" i="2"/>
  <c r="J194" i="2" s="1"/>
  <c r="L194" i="2" s="1"/>
  <c r="M194" i="2" s="1"/>
  <c r="F140" i="2"/>
  <c r="J140" i="2" s="1"/>
  <c r="L140" i="2" s="1"/>
  <c r="M140" i="2" s="1"/>
  <c r="F120" i="2"/>
  <c r="J120" i="2" s="1"/>
  <c r="L120" i="2" s="1"/>
  <c r="M120" i="2" s="1"/>
  <c r="F145" i="2"/>
  <c r="J145" i="2" s="1"/>
  <c r="L145" i="2" s="1"/>
  <c r="M145" i="2" s="1"/>
  <c r="F199" i="2"/>
  <c r="J199" i="2" s="1"/>
  <c r="L199" i="2" s="1"/>
  <c r="M199" i="2" s="1"/>
  <c r="F144" i="2"/>
  <c r="J144" i="2" s="1"/>
  <c r="L144" i="2" s="1"/>
  <c r="M144" i="2" s="1"/>
  <c r="F108" i="2"/>
  <c r="J108" i="2" s="1"/>
  <c r="L108" i="2" s="1"/>
  <c r="M108" i="2" s="1"/>
  <c r="F131" i="2"/>
  <c r="J131" i="2" s="1"/>
  <c r="L131" i="2" s="1"/>
  <c r="M131" i="2" s="1"/>
  <c r="F183" i="2"/>
  <c r="J183" i="2" s="1"/>
  <c r="L183" i="2" s="1"/>
  <c r="M183" i="2" s="1"/>
  <c r="F114" i="2"/>
  <c r="J114" i="2" s="1"/>
  <c r="L114" i="2" s="1"/>
  <c r="M114" i="2" s="1"/>
  <c r="F171" i="2"/>
  <c r="J171" i="2" s="1"/>
  <c r="L171" i="2" s="1"/>
  <c r="M171" i="2" s="1"/>
  <c r="F181" i="2"/>
  <c r="J181" i="2" s="1"/>
  <c r="L181" i="2" s="1"/>
  <c r="M181" i="2" s="1"/>
  <c r="F185" i="2"/>
  <c r="J185" i="2" s="1"/>
  <c r="L185" i="2" s="1"/>
  <c r="M185" i="2" s="1"/>
  <c r="F153" i="2"/>
  <c r="J153" i="2" s="1"/>
  <c r="L153" i="2" s="1"/>
  <c r="M153" i="2" s="1"/>
  <c r="F127" i="2"/>
  <c r="J127" i="2" s="1"/>
  <c r="L127" i="2" s="1"/>
  <c r="M127" i="2" s="1"/>
  <c r="F159" i="2"/>
  <c r="J159" i="2" s="1"/>
  <c r="L159" i="2" s="1"/>
  <c r="M159" i="2" s="1"/>
  <c r="F115" i="2"/>
  <c r="J115" i="2" s="1"/>
  <c r="L115" i="2" s="1"/>
  <c r="M115" i="2" s="1"/>
  <c r="F130" i="2"/>
  <c r="J130" i="2" s="1"/>
  <c r="L130" i="2" s="1"/>
  <c r="M130" i="2" s="1"/>
  <c r="F146" i="2"/>
  <c r="J146" i="2" s="1"/>
  <c r="L146" i="2" s="1"/>
  <c r="M146" i="2" s="1"/>
  <c r="F177" i="2"/>
  <c r="J177" i="2" s="1"/>
  <c r="L177" i="2" s="1"/>
  <c r="M177" i="2" s="1"/>
  <c r="F142" i="2"/>
  <c r="J142" i="2" s="1"/>
  <c r="L142" i="2" s="1"/>
  <c r="M142" i="2" s="1"/>
  <c r="F111" i="2"/>
  <c r="J111" i="2" s="1"/>
  <c r="L111" i="2" s="1"/>
  <c r="M111" i="2" s="1"/>
  <c r="F124" i="2"/>
  <c r="J124" i="2" s="1"/>
  <c r="L124" i="2" s="1"/>
  <c r="M124" i="2" s="1"/>
  <c r="F184" i="2"/>
  <c r="J184" i="2" s="1"/>
  <c r="L184" i="2" s="1"/>
  <c r="M184" i="2" s="1"/>
  <c r="F161" i="2"/>
  <c r="J161" i="2" s="1"/>
  <c r="L161" i="2" s="1"/>
  <c r="M161" i="2" s="1"/>
  <c r="F169" i="2"/>
  <c r="J169" i="2" s="1"/>
  <c r="L169" i="2" s="1"/>
  <c r="M169" i="2" s="1"/>
  <c r="F168" i="2"/>
  <c r="J168" i="2" s="1"/>
  <c r="L168" i="2" s="1"/>
  <c r="M168" i="2" s="1"/>
  <c r="F122" i="2"/>
  <c r="J122" i="2" s="1"/>
  <c r="L122" i="2" s="1"/>
  <c r="M122" i="2" s="1"/>
  <c r="F167" i="2"/>
  <c r="J167" i="2" s="1"/>
  <c r="L167" i="2" s="1"/>
  <c r="M167" i="2" s="1"/>
  <c r="F155" i="2"/>
  <c r="J155" i="2" s="1"/>
  <c r="L155" i="2" s="1"/>
  <c r="M155" i="2" s="1"/>
  <c r="F192" i="2"/>
  <c r="J192" i="2" s="1"/>
  <c r="L192" i="2" s="1"/>
  <c r="M192" i="2" s="1"/>
  <c r="F198" i="2"/>
  <c r="J198" i="2" s="1"/>
  <c r="L198" i="2" s="1"/>
  <c r="M198" i="2" s="1"/>
  <c r="F158" i="2"/>
  <c r="J158" i="2" s="1"/>
  <c r="L158" i="2" s="1"/>
  <c r="M158" i="2" s="1"/>
  <c r="F179" i="2"/>
  <c r="J179" i="2" s="1"/>
  <c r="L179" i="2" s="1"/>
  <c r="M179" i="2" s="1"/>
  <c r="F180" i="2"/>
  <c r="J180" i="2" s="1"/>
  <c r="L180" i="2" s="1"/>
  <c r="M180" i="2" s="1"/>
  <c r="F152" i="2"/>
  <c r="J152" i="2" s="1"/>
  <c r="L152" i="2" s="1"/>
  <c r="M152" i="2" s="1"/>
  <c r="F182" i="2"/>
  <c r="J182" i="2" s="1"/>
  <c r="L182" i="2" s="1"/>
  <c r="M182" i="2" s="1"/>
  <c r="F195" i="2"/>
  <c r="J195" i="2" s="1"/>
  <c r="L195" i="2" s="1"/>
  <c r="M195" i="2" s="1"/>
  <c r="F166" i="2"/>
  <c r="J166" i="2" s="1"/>
  <c r="L166" i="2" s="1"/>
  <c r="M166" i="2" s="1"/>
  <c r="F116" i="2"/>
  <c r="J116" i="2" s="1"/>
  <c r="L116" i="2" s="1"/>
  <c r="M116" i="2" s="1"/>
  <c r="F149" i="2"/>
  <c r="J149" i="2" s="1"/>
  <c r="L149" i="2" s="1"/>
  <c r="M149" i="2" s="1"/>
  <c r="F175" i="2"/>
  <c r="J175" i="2" s="1"/>
  <c r="L175" i="2" s="1"/>
  <c r="M175" i="2" s="1"/>
  <c r="F150" i="2"/>
  <c r="J150" i="2" s="1"/>
  <c r="L150" i="2" s="1"/>
  <c r="M150" i="2" s="1"/>
  <c r="F189" i="2"/>
  <c r="J189" i="2" s="1"/>
  <c r="L189" i="2" s="1"/>
  <c r="M189" i="2" s="1"/>
  <c r="F197" i="2"/>
  <c r="J197" i="2" s="1"/>
  <c r="L197" i="2" s="1"/>
  <c r="M197" i="2" s="1"/>
  <c r="F151" i="2"/>
  <c r="J151" i="2" s="1"/>
  <c r="L151" i="2" s="1"/>
  <c r="M151" i="2" s="1"/>
  <c r="Q16" i="9" l="1" a="1"/>
  <c r="Q16" i="9" s="1"/>
  <c r="Q17" i="9" s="1" a="1"/>
  <c r="Q17" i="9" s="1"/>
  <c r="Q18" i="9" s="1" a="1"/>
  <c r="Q18" i="9" s="1"/>
  <c r="Q19" i="9" s="1" a="1"/>
  <c r="Q19" i="9" s="1"/>
  <c r="AA11" i="9"/>
  <c r="AB11" i="9" a="1"/>
  <c r="AB11" i="9" s="1"/>
  <c r="AB12" i="9" s="1" a="1"/>
  <c r="AB12" i="9" s="1"/>
  <c r="AB13" i="9" s="1" a="1"/>
  <c r="AB13" i="9" s="1"/>
  <c r="AA17" i="9"/>
  <c r="AA14" i="9"/>
  <c r="D11" i="7" a="1"/>
  <c r="D11" i="7" s="1"/>
  <c r="DY83" i="9"/>
  <c r="DZ83" i="9" s="1"/>
  <c r="EA83" i="9" s="1"/>
  <c r="DY32" i="9"/>
  <c r="DZ32" i="9" s="1"/>
  <c r="EA32" i="9" s="1"/>
  <c r="DY59" i="9"/>
  <c r="DZ59" i="9" s="1"/>
  <c r="EA59" i="9" s="1"/>
  <c r="DY96" i="9"/>
  <c r="DZ96" i="9" s="1"/>
  <c r="EA96" i="9" s="1"/>
  <c r="DY71" i="9"/>
  <c r="DZ71" i="9" s="1"/>
  <c r="EA71" i="9" s="1"/>
  <c r="DY19" i="9"/>
  <c r="DZ19" i="9" s="1"/>
  <c r="EA19" i="9" s="1"/>
  <c r="DY45" i="9"/>
  <c r="DZ45" i="9" s="1"/>
  <c r="EA45" i="9" s="1"/>
  <c r="DY69" i="9"/>
  <c r="DZ69" i="9" s="1"/>
  <c r="EA69" i="9" s="1"/>
  <c r="DY34" i="9"/>
  <c r="DZ34" i="9" s="1"/>
  <c r="EA34" i="9" s="1"/>
  <c r="DY16" i="9"/>
  <c r="DZ16" i="9" s="1"/>
  <c r="EA16" i="9" s="1"/>
  <c r="AX11" i="9" a="1"/>
  <c r="AX11" i="9" s="1"/>
  <c r="AX12" i="9" s="1" a="1"/>
  <c r="AX12" i="9" s="1"/>
  <c r="AX13" i="9" s="1" a="1"/>
  <c r="AX13" i="9" s="1"/>
  <c r="DY74" i="9"/>
  <c r="DZ74" i="9" s="1"/>
  <c r="EA74" i="9" s="1"/>
  <c r="DY38" i="9"/>
  <c r="DZ38" i="9" s="1"/>
  <c r="EA38" i="9" s="1"/>
  <c r="DY103" i="9"/>
  <c r="DZ103" i="9" s="1"/>
  <c r="EA103" i="9" s="1"/>
  <c r="DY88" i="9"/>
  <c r="DZ88" i="9" s="1"/>
  <c r="EA88" i="9" s="1"/>
  <c r="DY24" i="9"/>
  <c r="DZ24" i="9" s="1"/>
  <c r="EA24" i="9" s="1"/>
  <c r="DY52" i="9"/>
  <c r="DZ52" i="9" s="1"/>
  <c r="EA52" i="9" s="1"/>
  <c r="DY91" i="9"/>
  <c r="DZ91" i="9" s="1"/>
  <c r="EA91" i="9" s="1"/>
  <c r="DY92" i="9"/>
  <c r="DZ92" i="9" s="1"/>
  <c r="EA92" i="9" s="1"/>
  <c r="DY97" i="9"/>
  <c r="DZ97" i="9" s="1"/>
  <c r="EA97" i="9" s="1"/>
  <c r="CK14" i="9" a="1"/>
  <c r="CK14" i="9" s="1"/>
  <c r="DY75" i="9"/>
  <c r="DZ75" i="9" s="1"/>
  <c r="EA75" i="9" s="1"/>
  <c r="DY72" i="9"/>
  <c r="DZ72" i="9" s="1"/>
  <c r="EA72" i="9" s="1"/>
  <c r="BT17" i="9"/>
  <c r="AW11" i="9"/>
  <c r="DY49" i="9"/>
  <c r="DZ49" i="9" s="1"/>
  <c r="EA49" i="9" s="1"/>
  <c r="DY30" i="9"/>
  <c r="DZ30" i="9" s="1"/>
  <c r="EA30" i="9" s="1"/>
  <c r="DY77" i="9"/>
  <c r="DZ77" i="9" s="1"/>
  <c r="EA77" i="9" s="1"/>
  <c r="DY89" i="9"/>
  <c r="DZ89" i="9" s="1"/>
  <c r="EA89" i="9" s="1"/>
  <c r="DY48" i="9"/>
  <c r="DZ48" i="9" s="1"/>
  <c r="EA48" i="9" s="1"/>
  <c r="DY25" i="9"/>
  <c r="DZ25" i="9" s="1"/>
  <c r="EA25" i="9" s="1"/>
  <c r="DY70" i="9"/>
  <c r="DZ70" i="9" s="1"/>
  <c r="EA70" i="9" s="1"/>
  <c r="DY56" i="9"/>
  <c r="DZ56" i="9" s="1"/>
  <c r="EA56" i="9" s="1"/>
  <c r="DY55" i="9"/>
  <c r="DZ55" i="9" s="1"/>
  <c r="EA55" i="9" s="1"/>
  <c r="DY78" i="9"/>
  <c r="DZ78" i="9" s="1"/>
  <c r="EA78" i="9" s="1"/>
  <c r="DY28" i="9"/>
  <c r="DZ28" i="9" s="1"/>
  <c r="EA28" i="9" s="1"/>
  <c r="DY23" i="9"/>
  <c r="DZ23" i="9" s="1"/>
  <c r="EA23" i="9" s="1"/>
  <c r="DY54" i="9"/>
  <c r="DZ54" i="9" s="1"/>
  <c r="EA54" i="9" s="1"/>
  <c r="DY27" i="9"/>
  <c r="DZ27" i="9" s="1"/>
  <c r="EA27" i="9" s="1"/>
  <c r="DY80" i="9"/>
  <c r="DZ80" i="9" s="1"/>
  <c r="EA80" i="9" s="1"/>
  <c r="DY47" i="9"/>
  <c r="DZ47" i="9" s="1"/>
  <c r="EA47" i="9" s="1"/>
  <c r="DY39" i="9"/>
  <c r="DZ39" i="9" s="1"/>
  <c r="EA39" i="9" s="1"/>
  <c r="DY94" i="9"/>
  <c r="DZ94" i="9" s="1"/>
  <c r="EA94" i="9" s="1"/>
  <c r="DE14" i="9" a="1"/>
  <c r="DE14" i="9" s="1"/>
  <c r="DE15" i="9" s="1" a="1"/>
  <c r="DE15" i="9" s="1"/>
  <c r="DE16" i="9" s="1" a="1"/>
  <c r="DE16" i="9" s="1"/>
  <c r="AW17" i="9"/>
  <c r="DY104" i="9"/>
  <c r="DZ104" i="9" s="1"/>
  <c r="EA104" i="9" s="1"/>
  <c r="DY58" i="9"/>
  <c r="DZ58" i="9" s="1"/>
  <c r="EA58" i="9" s="1"/>
  <c r="DY95" i="9"/>
  <c r="DZ95" i="9" s="1"/>
  <c r="EA95" i="9" s="1"/>
  <c r="DY85" i="9"/>
  <c r="DZ85" i="9" s="1"/>
  <c r="EA85" i="9" s="1"/>
  <c r="DY66" i="9"/>
  <c r="DZ66" i="9" s="1"/>
  <c r="EA66" i="9" s="1"/>
  <c r="DY20" i="9"/>
  <c r="DZ20" i="9" s="1"/>
  <c r="EA20" i="9" s="1"/>
  <c r="BT11" i="9"/>
  <c r="DY100" i="9"/>
  <c r="DZ100" i="9" s="1"/>
  <c r="EA100" i="9" s="1"/>
  <c r="DY29" i="9"/>
  <c r="DZ29" i="9" s="1"/>
  <c r="EA29" i="9" s="1"/>
  <c r="DY31" i="9"/>
  <c r="DZ31" i="9" s="1"/>
  <c r="EA31" i="9" s="1"/>
  <c r="DY84" i="9"/>
  <c r="DZ84" i="9" s="1"/>
  <c r="EA84" i="9" s="1"/>
  <c r="DY21" i="9"/>
  <c r="DZ21" i="9" s="1"/>
  <c r="EA21" i="9" s="1"/>
  <c r="DY36" i="9"/>
  <c r="DZ36" i="9" s="1"/>
  <c r="EA36" i="9" s="1"/>
  <c r="DY11" i="9"/>
  <c r="DZ11" i="9" s="1"/>
  <c r="EA11" i="9" s="1"/>
  <c r="DY14" i="9"/>
  <c r="DZ14" i="9" s="1"/>
  <c r="EA14" i="9" s="1"/>
  <c r="DY63" i="9"/>
  <c r="DZ63" i="9" s="1"/>
  <c r="EA63" i="9" s="1"/>
  <c r="DY41" i="9"/>
  <c r="DZ41" i="9" s="1"/>
  <c r="EA41" i="9" s="1"/>
  <c r="DY61" i="9"/>
  <c r="DZ61" i="9" s="1"/>
  <c r="EA61" i="9" s="1"/>
  <c r="DY15" i="9"/>
  <c r="DZ15" i="9" s="1"/>
  <c r="EA15" i="9" s="1"/>
  <c r="DY86" i="9"/>
  <c r="DZ86" i="9" s="1"/>
  <c r="EA86" i="9" s="1"/>
  <c r="DY13" i="9"/>
  <c r="DZ13" i="9" s="1"/>
  <c r="EA13" i="9" s="1"/>
  <c r="DY57" i="9"/>
  <c r="DZ57" i="9" s="1"/>
  <c r="EA57" i="9" s="1"/>
  <c r="DY44" i="9"/>
  <c r="DZ44" i="9" s="1"/>
  <c r="EA44" i="9" s="1"/>
  <c r="DY42" i="9"/>
  <c r="DZ42" i="9" s="1"/>
  <c r="EA42" i="9" s="1"/>
  <c r="DY64" i="9"/>
  <c r="DZ64" i="9" s="1"/>
  <c r="EA64" i="9" s="1"/>
  <c r="DY22" i="9"/>
  <c r="DZ22" i="9" s="1"/>
  <c r="EA22" i="9" s="1"/>
  <c r="DY76" i="9"/>
  <c r="DZ76" i="9" s="1"/>
  <c r="EA76" i="9" s="1"/>
  <c r="DY12" i="9"/>
  <c r="DZ12" i="9" s="1"/>
  <c r="EA12" i="9" s="1"/>
  <c r="DY81" i="9"/>
  <c r="DZ81" i="9" s="1"/>
  <c r="EA81" i="9" s="1"/>
  <c r="DY51" i="9"/>
  <c r="DZ51" i="9" s="1"/>
  <c r="EA51" i="9" s="1"/>
  <c r="DY99" i="9"/>
  <c r="DZ99" i="9" s="1"/>
  <c r="EA99" i="9" s="1"/>
  <c r="DY53" i="9"/>
  <c r="DZ53" i="9" s="1"/>
  <c r="EA53" i="9" s="1"/>
  <c r="DY46" i="9"/>
  <c r="DZ46" i="9" s="1"/>
  <c r="EA46" i="9" s="1"/>
  <c r="DY101" i="9"/>
  <c r="DZ101" i="9" s="1"/>
  <c r="EA101" i="9" s="1"/>
  <c r="DY33" i="9"/>
  <c r="DZ33" i="9" s="1"/>
  <c r="EA33" i="9" s="1"/>
  <c r="DY62" i="9"/>
  <c r="DZ62" i="9" s="1"/>
  <c r="EA62" i="9" s="1"/>
  <c r="DY98" i="9"/>
  <c r="DZ98" i="9" s="1"/>
  <c r="EA98" i="9" s="1"/>
  <c r="DY60" i="9"/>
  <c r="DZ60" i="9" s="1"/>
  <c r="EA60" i="9" s="1"/>
  <c r="AW14" i="9"/>
  <c r="DY50" i="9"/>
  <c r="DZ50" i="9" s="1"/>
  <c r="EA50" i="9" s="1"/>
  <c r="DY26" i="9"/>
  <c r="DZ26" i="9" s="1"/>
  <c r="EA26" i="9" s="1"/>
  <c r="DY79" i="9"/>
  <c r="DZ79" i="9" s="1"/>
  <c r="EA79" i="9" s="1"/>
  <c r="DY18" i="9"/>
  <c r="DZ18" i="9" s="1"/>
  <c r="EA18" i="9" s="1"/>
  <c r="DY73" i="9"/>
  <c r="DZ73" i="9" s="1"/>
  <c r="EA73" i="9" s="1"/>
  <c r="DY17" i="9"/>
  <c r="DZ17" i="9" s="1"/>
  <c r="EA17" i="9" s="1"/>
  <c r="DY82" i="9"/>
  <c r="DZ82" i="9" s="1"/>
  <c r="EA82" i="9" s="1"/>
  <c r="DY90" i="9"/>
  <c r="DZ90" i="9" s="1"/>
  <c r="EA90" i="9" s="1"/>
  <c r="DY40" i="9"/>
  <c r="DZ40" i="9" s="1"/>
  <c r="EA40" i="9" s="1"/>
  <c r="DY68" i="9"/>
  <c r="DZ68" i="9" s="1"/>
  <c r="EA68" i="9" s="1"/>
  <c r="DY87" i="9"/>
  <c r="DZ87" i="9" s="1"/>
  <c r="EA87" i="9" s="1"/>
  <c r="DY37" i="9"/>
  <c r="DZ37" i="9" s="1"/>
  <c r="EA37" i="9" s="1"/>
  <c r="BU11" i="9" a="1"/>
  <c r="BU11" i="9" s="1"/>
  <c r="BU12" i="9" s="1" a="1"/>
  <c r="BU12" i="9" s="1"/>
  <c r="BT14" i="9"/>
  <c r="DY35" i="9"/>
  <c r="DZ35" i="9" s="1"/>
  <c r="EA35" i="9" s="1"/>
  <c r="DY65" i="9"/>
  <c r="DZ65" i="9" s="1"/>
  <c r="EA65" i="9" s="1"/>
  <c r="DY43" i="9"/>
  <c r="DZ43" i="9" s="1"/>
  <c r="EA43" i="9" s="1"/>
  <c r="DY93" i="9"/>
  <c r="DZ93" i="9" s="1"/>
  <c r="EA93" i="9" s="1"/>
  <c r="DY102" i="9"/>
  <c r="DZ102" i="9" s="1"/>
  <c r="EA102" i="9" s="1"/>
  <c r="DY67" i="9"/>
  <c r="DZ67" i="9" s="1"/>
  <c r="EA67" i="9" s="1"/>
  <c r="EO14" i="9"/>
  <c r="EO17" i="9"/>
  <c r="EO11" i="9"/>
  <c r="EP11" i="9" a="1"/>
  <c r="EP11" i="9" s="1"/>
  <c r="AJ115" i="2" a="1"/>
  <c r="AJ115" i="2" s="1"/>
  <c r="Q127" i="2"/>
  <c r="Q130" i="2"/>
  <c r="Q133" i="2"/>
  <c r="Q124" i="2"/>
  <c r="Q112" i="2"/>
  <c r="Q118" i="2"/>
  <c r="Q121" i="2"/>
  <c r="Q109" i="2"/>
  <c r="Q106" i="2"/>
  <c r="Q115" i="2"/>
  <c r="R106" i="2" a="1"/>
  <c r="R106" i="2" s="1"/>
  <c r="AB14" i="9" l="1" a="1"/>
  <c r="AB14" i="9" s="1"/>
  <c r="AB15" i="9" s="1" a="1"/>
  <c r="AB15" i="9" s="1"/>
  <c r="D12" i="7" a="1"/>
  <c r="D12" i="7" s="1"/>
  <c r="CK15" i="9" a="1"/>
  <c r="CK15" i="9" s="1"/>
  <c r="CK16" i="9" s="1" a="1"/>
  <c r="CK16" i="9" s="1"/>
  <c r="EC11" i="9" a="1"/>
  <c r="EC11" i="9" s="1"/>
  <c r="EC12" i="9" s="1" a="1"/>
  <c r="EC12" i="9" s="1"/>
  <c r="EB11" i="9"/>
  <c r="DE17" i="9" a="1"/>
  <c r="DE17" i="9" s="1"/>
  <c r="DE18" i="9" s="1" a="1"/>
  <c r="DE18" i="9" s="1"/>
  <c r="DE19" i="9" s="1" a="1"/>
  <c r="DE19" i="9" s="1"/>
  <c r="EB14" i="9"/>
  <c r="AX14" i="9" a="1"/>
  <c r="AX14" i="9" s="1"/>
  <c r="AX15" i="9" s="1" a="1"/>
  <c r="AX15" i="9" s="1"/>
  <c r="BU13" i="9" a="1"/>
  <c r="BU13" i="9" s="1"/>
  <c r="EB17" i="9"/>
  <c r="EP12" i="9" a="1"/>
  <c r="EP12" i="9" s="1"/>
  <c r="AJ116" i="2" a="1"/>
  <c r="AJ116" i="2" s="1"/>
  <c r="AJ117" i="2" s="1" a="1"/>
  <c r="AJ117" i="2" s="1"/>
  <c r="AJ118" i="2" s="1" a="1"/>
  <c r="AJ118" i="2" s="1"/>
  <c r="AJ119" i="2" s="1" a="1"/>
  <c r="AJ119" i="2" s="1"/>
  <c r="AJ120" i="2" s="1" a="1"/>
  <c r="AJ120" i="2" s="1"/>
  <c r="AJ121" i="2" s="1" a="1"/>
  <c r="AJ121" i="2" s="1"/>
  <c r="AJ122" i="2" s="1" a="1"/>
  <c r="AJ122" i="2" s="1"/>
  <c r="AJ123" i="2" s="1" a="1"/>
  <c r="AJ123" i="2" s="1"/>
  <c r="AJ124" i="2" s="1" a="1"/>
  <c r="AJ124" i="2" s="1"/>
  <c r="AJ125" i="2" s="1" a="1"/>
  <c r="AJ125" i="2" s="1"/>
  <c r="AJ126" i="2" s="1" a="1"/>
  <c r="AJ126" i="2" s="1"/>
  <c r="AJ127" i="2" s="1" a="1"/>
  <c r="AJ127" i="2" s="1"/>
  <c r="AJ128" i="2" s="1" a="1"/>
  <c r="AJ128" i="2" s="1"/>
  <c r="AJ129" i="2" s="1" a="1"/>
  <c r="AJ129" i="2" s="1"/>
  <c r="AJ130" i="2" s="1" a="1"/>
  <c r="AJ130" i="2" s="1"/>
  <c r="AJ131" i="2" s="1" a="1"/>
  <c r="AJ131" i="2" s="1"/>
  <c r="AJ132" i="2" s="1" a="1"/>
  <c r="AJ132" i="2" s="1"/>
  <c r="AJ133" i="2" s="1" a="1"/>
  <c r="AJ133" i="2" s="1"/>
  <c r="AJ134" i="2" s="1" a="1"/>
  <c r="AJ134" i="2" s="1"/>
  <c r="AJ135" i="2" s="1" a="1"/>
  <c r="AJ135" i="2" s="1"/>
  <c r="R107" i="2" a="1"/>
  <c r="R107" i="2" s="1"/>
  <c r="D162" i="4" l="1"/>
  <c r="AB16" i="9" a="1"/>
  <c r="AB16" i="9" s="1"/>
  <c r="AB17" i="9" s="1" a="1"/>
  <c r="AB17" i="9" s="1"/>
  <c r="AB18" i="9" s="1" a="1"/>
  <c r="AB18" i="9" s="1"/>
  <c r="AB19" i="9" s="1" a="1"/>
  <c r="AB19" i="9" s="1"/>
  <c r="D13" i="7" a="1"/>
  <c r="D13" i="7" s="1"/>
  <c r="D165" i="4" s="1"/>
  <c r="CK17" i="9" a="1"/>
  <c r="CK17" i="9" s="1"/>
  <c r="CK18" i="9" s="1" a="1"/>
  <c r="CK18" i="9" s="1"/>
  <c r="CK19" i="9" s="1" a="1"/>
  <c r="CK19" i="9" s="1"/>
  <c r="BU14" i="9" a="1"/>
  <c r="BU14" i="9" s="1"/>
  <c r="BU15" i="9" s="1" a="1"/>
  <c r="BU15" i="9" s="1"/>
  <c r="AX16" i="9" a="1"/>
  <c r="AX16" i="9" s="1"/>
  <c r="AX17" i="9" s="1" a="1"/>
  <c r="AX17" i="9" s="1"/>
  <c r="EP13" i="9" a="1"/>
  <c r="EP13" i="9" s="1"/>
  <c r="EC13" i="9" a="1"/>
  <c r="EC13" i="9" s="1"/>
  <c r="R108" i="2" a="1"/>
  <c r="R108" i="2" s="1"/>
  <c r="E165" i="4" l="1"/>
  <c r="E154" i="5"/>
  <c r="F154" i="5" s="1"/>
  <c r="G154" i="5" s="1"/>
  <c r="D164" i="4"/>
  <c r="D163" i="4"/>
  <c r="D161" i="4"/>
  <c r="E150" i="5" s="1"/>
  <c r="D166" i="4"/>
  <c r="E151" i="5"/>
  <c r="F151" i="5" s="1"/>
  <c r="G151" i="5" s="1"/>
  <c r="E162" i="4"/>
  <c r="D111" i="4"/>
  <c r="D28" i="4"/>
  <c r="D31" i="4"/>
  <c r="D77" i="4"/>
  <c r="D98" i="4"/>
  <c r="D35" i="4"/>
  <c r="D153" i="4"/>
  <c r="E142" i="5" s="1"/>
  <c r="F142" i="5" s="1"/>
  <c r="G142" i="5" s="1"/>
  <c r="D120" i="4"/>
  <c r="E109" i="5" s="1"/>
  <c r="F109" i="5" s="1"/>
  <c r="D101" i="4"/>
  <c r="D105" i="4"/>
  <c r="D140" i="4"/>
  <c r="D146" i="4"/>
  <c r="D123" i="4"/>
  <c r="D155" i="4"/>
  <c r="E144" i="5" s="1"/>
  <c r="F144" i="5" s="1"/>
  <c r="G144" i="5" s="1"/>
  <c r="D66" i="4"/>
  <c r="D40" i="4"/>
  <c r="D72" i="4"/>
  <c r="D114" i="4"/>
  <c r="E103" i="5" s="1"/>
  <c r="F103" i="5" s="1"/>
  <c r="D36" i="4"/>
  <c r="D145" i="4"/>
  <c r="D49" i="4"/>
  <c r="D78" i="4"/>
  <c r="E67" i="5" s="1"/>
  <c r="F67" i="5" s="1"/>
  <c r="D107" i="4"/>
  <c r="D132" i="4"/>
  <c r="D70" i="4"/>
  <c r="D79" i="4"/>
  <c r="E68" i="5" s="1"/>
  <c r="F68" i="5" s="1"/>
  <c r="D80" i="4"/>
  <c r="D116" i="4"/>
  <c r="E105" i="5" s="1"/>
  <c r="F105" i="5" s="1"/>
  <c r="D26" i="4"/>
  <c r="D119" i="4"/>
  <c r="D55" i="4"/>
  <c r="D50" i="4"/>
  <c r="D133" i="4"/>
  <c r="D75" i="4"/>
  <c r="E64" i="5" s="1"/>
  <c r="F64" i="5" s="1"/>
  <c r="D44" i="4"/>
  <c r="D103" i="4"/>
  <c r="E92" i="5" s="1"/>
  <c r="D54" i="4"/>
  <c r="D59" i="4"/>
  <c r="D30" i="4"/>
  <c r="D84" i="4"/>
  <c r="E73" i="5" s="1"/>
  <c r="F73" i="5" s="1"/>
  <c r="D37" i="4"/>
  <c r="D38" i="4"/>
  <c r="D51" i="4"/>
  <c r="D32" i="4"/>
  <c r="D142" i="4"/>
  <c r="D150" i="4"/>
  <c r="E139" i="5" s="1"/>
  <c r="D102" i="4"/>
  <c r="D47" i="4"/>
  <c r="D131" i="4"/>
  <c r="D67" i="4"/>
  <c r="D151" i="4"/>
  <c r="E140" i="5" s="1"/>
  <c r="D43" i="4"/>
  <c r="D99" i="4"/>
  <c r="D112" i="4"/>
  <c r="E101" i="5" s="1"/>
  <c r="F101" i="5" s="1"/>
  <c r="D90" i="4"/>
  <c r="D144" i="4"/>
  <c r="D125" i="4"/>
  <c r="D130" i="4"/>
  <c r="D118" i="4"/>
  <c r="E107" i="5" s="1"/>
  <c r="F107" i="5" s="1"/>
  <c r="D128" i="4"/>
  <c r="D68" i="4"/>
  <c r="D104" i="4"/>
  <c r="E93" i="5" s="1"/>
  <c r="D148" i="4"/>
  <c r="D58" i="4"/>
  <c r="D152" i="4"/>
  <c r="E141" i="5" s="1"/>
  <c r="F141" i="5" s="1"/>
  <c r="G141" i="5" s="1"/>
  <c r="D87" i="4"/>
  <c r="E76" i="5" s="1"/>
  <c r="F76" i="5" s="1"/>
  <c r="D160" i="4"/>
  <c r="E149" i="5" s="1"/>
  <c r="F149" i="5" s="1"/>
  <c r="G149" i="5" s="1"/>
  <c r="D53" i="4"/>
  <c r="D134" i="4"/>
  <c r="D74" i="4"/>
  <c r="E63" i="5" s="1"/>
  <c r="F63" i="5" s="1"/>
  <c r="D42" i="4"/>
  <c r="D89" i="4"/>
  <c r="E78" i="5" s="1"/>
  <c r="F78" i="5" s="1"/>
  <c r="D81" i="4"/>
  <c r="D88" i="4"/>
  <c r="E77" i="5" s="1"/>
  <c r="F77" i="5" s="1"/>
  <c r="D91" i="4"/>
  <c r="E80" i="5" s="1"/>
  <c r="F80" i="5" s="1"/>
  <c r="D46" i="4"/>
  <c r="D143" i="4"/>
  <c r="D82" i="4"/>
  <c r="E71" i="5" s="1"/>
  <c r="D109" i="4"/>
  <c r="E98" i="5" s="1"/>
  <c r="D126" i="4"/>
  <c r="D33" i="4"/>
  <c r="D108" i="4"/>
  <c r="E97" i="5" s="1"/>
  <c r="D117" i="4"/>
  <c r="E106" i="5" s="1"/>
  <c r="F106" i="5" s="1"/>
  <c r="D62" i="4"/>
  <c r="D135" i="4"/>
  <c r="D147" i="4"/>
  <c r="D83" i="4"/>
  <c r="E72" i="5" s="1"/>
  <c r="G72" i="5" s="1"/>
  <c r="D86" i="4"/>
  <c r="E75" i="5" s="1"/>
  <c r="F75" i="5" s="1"/>
  <c r="D92" i="4"/>
  <c r="E81" i="5" s="1"/>
  <c r="F81" i="5" s="1"/>
  <c r="D73" i="4"/>
  <c r="E62" i="5" s="1"/>
  <c r="F62" i="5" s="1"/>
  <c r="D121" i="4"/>
  <c r="E110" i="5" s="1"/>
  <c r="F110" i="5" s="1"/>
  <c r="D61" i="4"/>
  <c r="D60" i="4"/>
  <c r="D41" i="4"/>
  <c r="D122" i="4"/>
  <c r="E111" i="5" s="1"/>
  <c r="D113" i="4"/>
  <c r="E102" i="5" s="1"/>
  <c r="G102" i="5" s="1"/>
  <c r="D27" i="4"/>
  <c r="D45" i="4"/>
  <c r="D71" i="4"/>
  <c r="E60" i="5" s="1"/>
  <c r="F60" i="5" s="1"/>
  <c r="D39" i="4"/>
  <c r="D127" i="4"/>
  <c r="D106" i="4"/>
  <c r="E95" i="5" s="1"/>
  <c r="D29" i="4"/>
  <c r="D129" i="4"/>
  <c r="D48" i="4"/>
  <c r="D158" i="4"/>
  <c r="E147" i="5" s="1"/>
  <c r="D139" i="4"/>
  <c r="D159" i="4"/>
  <c r="E148" i="5" s="1"/>
  <c r="F148" i="5" s="1"/>
  <c r="G148" i="5" s="1"/>
  <c r="D56" i="4"/>
  <c r="D69" i="4"/>
  <c r="D52" i="4"/>
  <c r="D64" i="4"/>
  <c r="D25" i="4"/>
  <c r="D96" i="4"/>
  <c r="E85" i="5" s="1"/>
  <c r="F85" i="5" s="1"/>
  <c r="D63" i="4"/>
  <c r="D85" i="4"/>
  <c r="E74" i="5" s="1"/>
  <c r="F74" i="5" s="1"/>
  <c r="D154" i="4"/>
  <c r="E143" i="5" s="1"/>
  <c r="F143" i="5" s="1"/>
  <c r="G143" i="5" s="1"/>
  <c r="D141" i="4"/>
  <c r="D65" i="4"/>
  <c r="D115" i="4"/>
  <c r="E104" i="5" s="1"/>
  <c r="F104" i="5" s="1"/>
  <c r="D94" i="4"/>
  <c r="E83" i="5" s="1"/>
  <c r="F83" i="5" s="1"/>
  <c r="D137" i="4"/>
  <c r="D110" i="4"/>
  <c r="E99" i="5" s="1"/>
  <c r="D76" i="4"/>
  <c r="E65" i="5" s="1"/>
  <c r="F65" i="5" s="1"/>
  <c r="D57" i="4"/>
  <c r="D93" i="4"/>
  <c r="E82" i="5" s="1"/>
  <c r="F82" i="5" s="1"/>
  <c r="D124" i="4"/>
  <c r="E113" i="5" s="1"/>
  <c r="D95" i="4"/>
  <c r="E84" i="5" s="1"/>
  <c r="F84" i="5" s="1"/>
  <c r="D157" i="4"/>
  <c r="E146" i="5" s="1"/>
  <c r="F146" i="5" s="1"/>
  <c r="G146" i="5" s="1"/>
  <c r="D136" i="4"/>
  <c r="D138" i="4"/>
  <c r="D97" i="4"/>
  <c r="E86" i="5" s="1"/>
  <c r="F86" i="5" s="1"/>
  <c r="D100" i="4"/>
  <c r="E89" i="5" s="1"/>
  <c r="F89" i="5" s="1"/>
  <c r="D149" i="4"/>
  <c r="E138" i="5" s="1"/>
  <c r="D156" i="4"/>
  <c r="E145" i="5" s="1"/>
  <c r="F145" i="5" s="1"/>
  <c r="G145" i="5" s="1"/>
  <c r="D34" i="4"/>
  <c r="E161" i="4"/>
  <c r="E87" i="5"/>
  <c r="F87" i="5" s="1"/>
  <c r="E61" i="5"/>
  <c r="E94" i="5"/>
  <c r="E112" i="5"/>
  <c r="E100" i="5"/>
  <c r="F100" i="5" s="1"/>
  <c r="E70" i="5"/>
  <c r="E88" i="5"/>
  <c r="F88" i="5" s="1"/>
  <c r="E90" i="5"/>
  <c r="F90" i="5" s="1"/>
  <c r="E108" i="5"/>
  <c r="F108" i="5" s="1"/>
  <c r="E114" i="5"/>
  <c r="F114" i="5" s="1"/>
  <c r="E91" i="5"/>
  <c r="F91" i="5" s="1"/>
  <c r="E96" i="5"/>
  <c r="F96" i="5" s="1"/>
  <c r="E66" i="5"/>
  <c r="F66" i="5" s="1"/>
  <c r="E79" i="5"/>
  <c r="F79" i="5" s="1"/>
  <c r="E69" i="5"/>
  <c r="D38" i="9"/>
  <c r="E38" i="9" s="1"/>
  <c r="F38" i="9" s="1"/>
  <c r="D87" i="9"/>
  <c r="E87" i="9" s="1"/>
  <c r="F87" i="9" s="1"/>
  <c r="D12" i="9"/>
  <c r="E12" i="9" s="1"/>
  <c r="F12" i="9" s="1"/>
  <c r="D100" i="9"/>
  <c r="E100" i="9" s="1"/>
  <c r="F100" i="9" s="1"/>
  <c r="D15" i="9"/>
  <c r="E15" i="9" s="1"/>
  <c r="F15" i="9" s="1"/>
  <c r="D14" i="9"/>
  <c r="E14" i="9" s="1"/>
  <c r="F14" i="9" s="1"/>
  <c r="D98" i="9"/>
  <c r="E98" i="9" s="1"/>
  <c r="F98" i="9" s="1"/>
  <c r="D78" i="9"/>
  <c r="E78" i="9" s="1"/>
  <c r="F78" i="9" s="1"/>
  <c r="D24" i="9"/>
  <c r="E24" i="9" s="1"/>
  <c r="F24" i="9" s="1"/>
  <c r="D80" i="9"/>
  <c r="E80" i="9" s="1"/>
  <c r="F80" i="9" s="1"/>
  <c r="D69" i="9"/>
  <c r="E69" i="9" s="1"/>
  <c r="F69" i="9" s="1"/>
  <c r="D19" i="9"/>
  <c r="E19" i="9" s="1"/>
  <c r="F19" i="9" s="1"/>
  <c r="D22" i="9"/>
  <c r="E22" i="9" s="1"/>
  <c r="F22" i="9" s="1"/>
  <c r="D23" i="9"/>
  <c r="E23" i="9" s="1"/>
  <c r="F23" i="9" s="1"/>
  <c r="D54" i="9"/>
  <c r="E54" i="9" s="1"/>
  <c r="F54" i="9" s="1"/>
  <c r="D43" i="9"/>
  <c r="E43" i="9" s="1"/>
  <c r="F43" i="9" s="1"/>
  <c r="D20" i="9"/>
  <c r="E20" i="9" s="1"/>
  <c r="F20" i="9" s="1"/>
  <c r="D84" i="9"/>
  <c r="E84" i="9" s="1"/>
  <c r="F84" i="9" s="1"/>
  <c r="D63" i="9"/>
  <c r="E63" i="9" s="1"/>
  <c r="F63" i="9" s="1"/>
  <c r="D103" i="9"/>
  <c r="E103" i="9" s="1"/>
  <c r="F103" i="9" s="1"/>
  <c r="D72" i="9"/>
  <c r="E72" i="9" s="1"/>
  <c r="F72" i="9" s="1"/>
  <c r="D28" i="9"/>
  <c r="E28" i="9" s="1"/>
  <c r="F28" i="9" s="1"/>
  <c r="D11" i="9"/>
  <c r="E11" i="9" s="1"/>
  <c r="F11" i="9" s="1"/>
  <c r="D76" i="9"/>
  <c r="E76" i="9" s="1"/>
  <c r="F76" i="9" s="1"/>
  <c r="D81" i="9"/>
  <c r="E81" i="9" s="1"/>
  <c r="F81" i="9" s="1"/>
  <c r="D62" i="9"/>
  <c r="E62" i="9" s="1"/>
  <c r="F62" i="9" s="1"/>
  <c r="D13" i="9"/>
  <c r="E13" i="9" s="1"/>
  <c r="F13" i="9" s="1"/>
  <c r="D18" i="9"/>
  <c r="E18" i="9" s="1"/>
  <c r="F18" i="9" s="1"/>
  <c r="D77" i="9"/>
  <c r="E77" i="9" s="1"/>
  <c r="F77" i="9" s="1"/>
  <c r="D65" i="9"/>
  <c r="E65" i="9" s="1"/>
  <c r="F65" i="9" s="1"/>
  <c r="D41" i="9"/>
  <c r="E41" i="9" s="1"/>
  <c r="F41" i="9" s="1"/>
  <c r="D46" i="9"/>
  <c r="E46" i="9" s="1"/>
  <c r="F46" i="9" s="1"/>
  <c r="D95" i="9"/>
  <c r="E95" i="9" s="1"/>
  <c r="F95" i="9" s="1"/>
  <c r="D90" i="9"/>
  <c r="E90" i="9" s="1"/>
  <c r="F90" i="9" s="1"/>
  <c r="D104" i="9"/>
  <c r="E104" i="9" s="1"/>
  <c r="F104" i="9" s="1"/>
  <c r="D56" i="9"/>
  <c r="E56" i="9" s="1"/>
  <c r="F56" i="9" s="1"/>
  <c r="D83" i="9"/>
  <c r="E83" i="9" s="1"/>
  <c r="F83" i="9" s="1"/>
  <c r="D85" i="9"/>
  <c r="E85" i="9" s="1"/>
  <c r="F85" i="9" s="1"/>
  <c r="D42" i="9"/>
  <c r="E42" i="9" s="1"/>
  <c r="F42" i="9" s="1"/>
  <c r="D27" i="9"/>
  <c r="E27" i="9" s="1"/>
  <c r="F27" i="9" s="1"/>
  <c r="D102" i="9"/>
  <c r="E102" i="9" s="1"/>
  <c r="F102" i="9" s="1"/>
  <c r="D89" i="9"/>
  <c r="E89" i="9" s="1"/>
  <c r="F89" i="9" s="1"/>
  <c r="D40" i="9"/>
  <c r="E40" i="9" s="1"/>
  <c r="F40" i="9" s="1"/>
  <c r="D48" i="9"/>
  <c r="E48" i="9" s="1"/>
  <c r="F48" i="9" s="1"/>
  <c r="D71" i="9"/>
  <c r="E71" i="9" s="1"/>
  <c r="F71" i="9" s="1"/>
  <c r="D60" i="9"/>
  <c r="E60" i="9" s="1"/>
  <c r="F60" i="9" s="1"/>
  <c r="D59" i="9"/>
  <c r="E59" i="9" s="1"/>
  <c r="F59" i="9" s="1"/>
  <c r="D37" i="9"/>
  <c r="E37" i="9" s="1"/>
  <c r="F37" i="9" s="1"/>
  <c r="D36" i="9"/>
  <c r="E36" i="9" s="1"/>
  <c r="F36" i="9" s="1"/>
  <c r="D68" i="9"/>
  <c r="E68" i="9" s="1"/>
  <c r="F68" i="9" s="1"/>
  <c r="D88" i="9"/>
  <c r="E88" i="9" s="1"/>
  <c r="F88" i="9" s="1"/>
  <c r="D45" i="9"/>
  <c r="E45" i="9" s="1"/>
  <c r="F45" i="9" s="1"/>
  <c r="D29" i="9"/>
  <c r="E29" i="9" s="1"/>
  <c r="F29" i="9" s="1"/>
  <c r="D21" i="9"/>
  <c r="E21" i="9" s="1"/>
  <c r="F21" i="9" s="1"/>
  <c r="D82" i="9"/>
  <c r="E82" i="9" s="1"/>
  <c r="F82" i="9" s="1"/>
  <c r="D99" i="9"/>
  <c r="E99" i="9" s="1"/>
  <c r="F99" i="9" s="1"/>
  <c r="D33" i="9"/>
  <c r="E33" i="9" s="1"/>
  <c r="F33" i="9" s="1"/>
  <c r="D51" i="9"/>
  <c r="E51" i="9" s="1"/>
  <c r="F51" i="9" s="1"/>
  <c r="D57" i="9"/>
  <c r="E57" i="9" s="1"/>
  <c r="F57" i="9" s="1"/>
  <c r="D74" i="9"/>
  <c r="E74" i="9" s="1"/>
  <c r="F74" i="9" s="1"/>
  <c r="D53" i="9"/>
  <c r="E53" i="9" s="1"/>
  <c r="F53" i="9" s="1"/>
  <c r="D70" i="9"/>
  <c r="E70" i="9" s="1"/>
  <c r="F70" i="9" s="1"/>
  <c r="D39" i="9"/>
  <c r="E39" i="9" s="1"/>
  <c r="F39" i="9" s="1"/>
  <c r="D67" i="9"/>
  <c r="E67" i="9" s="1"/>
  <c r="F67" i="9" s="1"/>
  <c r="D47" i="9"/>
  <c r="E47" i="9" s="1"/>
  <c r="F47" i="9" s="1"/>
  <c r="D58" i="9"/>
  <c r="E58" i="9" s="1"/>
  <c r="F58" i="9" s="1"/>
  <c r="D44" i="9"/>
  <c r="E44" i="9" s="1"/>
  <c r="F44" i="9" s="1"/>
  <c r="D55" i="9"/>
  <c r="E55" i="9" s="1"/>
  <c r="F55" i="9" s="1"/>
  <c r="D93" i="9"/>
  <c r="E93" i="9" s="1"/>
  <c r="F93" i="9" s="1"/>
  <c r="D52" i="9"/>
  <c r="E52" i="9" s="1"/>
  <c r="F52" i="9" s="1"/>
  <c r="D101" i="9"/>
  <c r="E101" i="9" s="1"/>
  <c r="F101" i="9" s="1"/>
  <c r="D17" i="9"/>
  <c r="E17" i="9" s="1"/>
  <c r="F17" i="9" s="1"/>
  <c r="D66" i="9"/>
  <c r="E66" i="9" s="1"/>
  <c r="F66" i="9" s="1"/>
  <c r="D94" i="9"/>
  <c r="E94" i="9" s="1"/>
  <c r="F94" i="9" s="1"/>
  <c r="D64" i="9"/>
  <c r="E64" i="9" s="1"/>
  <c r="F64" i="9" s="1"/>
  <c r="D35" i="9"/>
  <c r="E35" i="9" s="1"/>
  <c r="F35" i="9" s="1"/>
  <c r="D34" i="9"/>
  <c r="E34" i="9" s="1"/>
  <c r="F34" i="9" s="1"/>
  <c r="D25" i="9"/>
  <c r="E25" i="9" s="1"/>
  <c r="F25" i="9" s="1"/>
  <c r="D50" i="9"/>
  <c r="E50" i="9" s="1"/>
  <c r="F50" i="9" s="1"/>
  <c r="D31" i="9"/>
  <c r="E31" i="9" s="1"/>
  <c r="F31" i="9" s="1"/>
  <c r="D49" i="9"/>
  <c r="E49" i="9" s="1"/>
  <c r="F49" i="9" s="1"/>
  <c r="D92" i="9"/>
  <c r="E92" i="9" s="1"/>
  <c r="F92" i="9" s="1"/>
  <c r="D79" i="9"/>
  <c r="E79" i="9" s="1"/>
  <c r="F79" i="9" s="1"/>
  <c r="D30" i="9"/>
  <c r="E30" i="9" s="1"/>
  <c r="F30" i="9" s="1"/>
  <c r="D96" i="9"/>
  <c r="E96" i="9" s="1"/>
  <c r="F96" i="9" s="1"/>
  <c r="D86" i="9"/>
  <c r="E86" i="9" s="1"/>
  <c r="F86" i="9" s="1"/>
  <c r="D73" i="9"/>
  <c r="E73" i="9" s="1"/>
  <c r="F73" i="9" s="1"/>
  <c r="D32" i="9"/>
  <c r="E32" i="9" s="1"/>
  <c r="F32" i="9" s="1"/>
  <c r="D16" i="9"/>
  <c r="E16" i="9" s="1"/>
  <c r="F16" i="9" s="1"/>
  <c r="D91" i="9"/>
  <c r="E91" i="9" s="1"/>
  <c r="F91" i="9" s="1"/>
  <c r="D97" i="9"/>
  <c r="E97" i="9" s="1"/>
  <c r="F97" i="9" s="1"/>
  <c r="D26" i="9"/>
  <c r="E26" i="9" s="1"/>
  <c r="F26" i="9" s="1"/>
  <c r="D75" i="9"/>
  <c r="E75" i="9" s="1"/>
  <c r="F75" i="9" s="1"/>
  <c r="D61" i="9"/>
  <c r="E61" i="9" s="1"/>
  <c r="F61" i="9" s="1"/>
  <c r="AX18" i="9" a="1"/>
  <c r="AX18" i="9" s="1"/>
  <c r="AX19" i="9" s="1" a="1"/>
  <c r="AX19" i="9" s="1"/>
  <c r="BU16" i="9" a="1"/>
  <c r="BU16" i="9" s="1"/>
  <c r="BU17" i="9" s="1" a="1"/>
  <c r="BU17" i="9" s="1"/>
  <c r="BU18" i="9" s="1" a="1"/>
  <c r="BU18" i="9" s="1"/>
  <c r="BU19" i="9" s="1" a="1"/>
  <c r="BU19" i="9" s="1"/>
  <c r="EP14" i="9" a="1"/>
  <c r="EP14" i="9" s="1"/>
  <c r="EP15" i="9" s="1" a="1"/>
  <c r="EP15" i="9" s="1"/>
  <c r="EC14" i="9" a="1"/>
  <c r="EC14" i="9" s="1"/>
  <c r="EC15" i="9" s="1" a="1"/>
  <c r="EC15" i="9" s="1"/>
  <c r="R109" i="2" a="1"/>
  <c r="R109" i="2" s="1"/>
  <c r="E163" i="4" l="1"/>
  <c r="E152" i="5"/>
  <c r="F70" i="5"/>
  <c r="G70" i="5" s="1"/>
  <c r="F99" i="5"/>
  <c r="G99" i="5" s="1"/>
  <c r="E153" i="5"/>
  <c r="F153" i="5" s="1"/>
  <c r="G153" i="5" s="1"/>
  <c r="E164" i="4"/>
  <c r="F71" i="5"/>
  <c r="G71" i="5" s="1"/>
  <c r="E166" i="4"/>
  <c r="E155" i="5"/>
  <c r="F111" i="5"/>
  <c r="G111" i="5" s="1"/>
  <c r="F98" i="5"/>
  <c r="G98" i="5" s="1"/>
  <c r="F69" i="5"/>
  <c r="G69" i="5" s="1"/>
  <c r="F95" i="5"/>
  <c r="G95" i="5" s="1"/>
  <c r="F97" i="5"/>
  <c r="G97" i="5" s="1"/>
  <c r="F93" i="5"/>
  <c r="G93" i="5" s="1"/>
  <c r="E76" i="4"/>
  <c r="E109" i="4"/>
  <c r="E156" i="4"/>
  <c r="E138" i="4"/>
  <c r="E127" i="5"/>
  <c r="E128" i="5"/>
  <c r="F128" i="5" s="1"/>
  <c r="G128" i="5" s="1"/>
  <c r="E139" i="4"/>
  <c r="E160" i="4"/>
  <c r="E137" i="5"/>
  <c r="F137" i="5" s="1"/>
  <c r="G137" i="5" s="1"/>
  <c r="E148" i="4"/>
  <c r="E151" i="4"/>
  <c r="F140" i="5"/>
  <c r="G140" i="5" s="1"/>
  <c r="E140" i="4"/>
  <c r="E129" i="5"/>
  <c r="F129" i="5" s="1"/>
  <c r="G129" i="5" s="1"/>
  <c r="E153" i="4"/>
  <c r="F138" i="5"/>
  <c r="G138" i="5" s="1"/>
  <c r="E149" i="4"/>
  <c r="E125" i="5"/>
  <c r="F125" i="5" s="1"/>
  <c r="G125" i="5" s="1"/>
  <c r="E136" i="4"/>
  <c r="E126" i="5"/>
  <c r="F126" i="5" s="1"/>
  <c r="G126" i="5" s="1"/>
  <c r="E137" i="4"/>
  <c r="E130" i="5"/>
  <c r="F130" i="5" s="1"/>
  <c r="G130" i="5" s="1"/>
  <c r="E141" i="4"/>
  <c r="E158" i="4"/>
  <c r="E136" i="5"/>
  <c r="E147" i="4"/>
  <c r="E130" i="4"/>
  <c r="E119" i="5"/>
  <c r="F119" i="5" s="1"/>
  <c r="G119" i="5" s="1"/>
  <c r="E150" i="4"/>
  <c r="F139" i="5"/>
  <c r="G139" i="5" s="1"/>
  <c r="E155" i="4"/>
  <c r="E157" i="4"/>
  <c r="E154" i="4"/>
  <c r="E127" i="4"/>
  <c r="E116" i="5"/>
  <c r="F116" i="5" s="1"/>
  <c r="G116" i="5" s="1"/>
  <c r="E135" i="4"/>
  <c r="E124" i="5"/>
  <c r="F124" i="5" s="1"/>
  <c r="G124" i="5" s="1"/>
  <c r="E143" i="4"/>
  <c r="E132" i="5"/>
  <c r="F132" i="5" s="1"/>
  <c r="G132" i="5" s="1"/>
  <c r="E123" i="5"/>
  <c r="F123" i="5" s="1"/>
  <c r="G123" i="5" s="1"/>
  <c r="E134" i="4"/>
  <c r="E152" i="4"/>
  <c r="E120" i="5"/>
  <c r="F120" i="5" s="1"/>
  <c r="G120" i="5" s="1"/>
  <c r="E131" i="4"/>
  <c r="E131" i="5"/>
  <c r="F131" i="5" s="1"/>
  <c r="G131" i="5" s="1"/>
  <c r="E142" i="4"/>
  <c r="E133" i="4"/>
  <c r="E122" i="5"/>
  <c r="F122" i="5" s="1"/>
  <c r="G122" i="5" s="1"/>
  <c r="E159" i="4"/>
  <c r="E129" i="4"/>
  <c r="E118" i="5"/>
  <c r="F118" i="5" s="1"/>
  <c r="G118" i="5" s="1"/>
  <c r="E126" i="4"/>
  <c r="E115" i="5"/>
  <c r="F115" i="5" s="1"/>
  <c r="G115" i="5" s="1"/>
  <c r="E117" i="5"/>
  <c r="F117" i="5" s="1"/>
  <c r="G117" i="5" s="1"/>
  <c r="E128" i="4"/>
  <c r="E144" i="4"/>
  <c r="E133" i="5"/>
  <c r="F133" i="5" s="1"/>
  <c r="G133" i="5" s="1"/>
  <c r="E121" i="5"/>
  <c r="F121" i="5" s="1"/>
  <c r="G121" i="5" s="1"/>
  <c r="E132" i="4"/>
  <c r="E145" i="4"/>
  <c r="E134" i="5"/>
  <c r="F134" i="5" s="1"/>
  <c r="G134" i="5" s="1"/>
  <c r="E135" i="5"/>
  <c r="F135" i="5" s="1"/>
  <c r="G135" i="5" s="1"/>
  <c r="E146" i="4"/>
  <c r="F94" i="5"/>
  <c r="G94" i="5" s="1"/>
  <c r="F113" i="5"/>
  <c r="G113" i="5" s="1"/>
  <c r="F112" i="5"/>
  <c r="G112" i="5" s="1"/>
  <c r="F92" i="5"/>
  <c r="G92" i="5" s="1"/>
  <c r="F61" i="5"/>
  <c r="G61" i="5" s="1"/>
  <c r="G62" i="5"/>
  <c r="G104" i="5"/>
  <c r="G77" i="5"/>
  <c r="G82" i="5"/>
  <c r="G84" i="5"/>
  <c r="G86" i="5"/>
  <c r="G78" i="5"/>
  <c r="G64" i="5"/>
  <c r="G63" i="5"/>
  <c r="G60" i="5"/>
  <c r="G85" i="5"/>
  <c r="G96" i="5"/>
  <c r="G83" i="5"/>
  <c r="G76" i="5"/>
  <c r="G108" i="5"/>
  <c r="G110" i="5"/>
  <c r="G68" i="5"/>
  <c r="G75" i="5"/>
  <c r="G73" i="5"/>
  <c r="G109" i="5"/>
  <c r="G103" i="5"/>
  <c r="G74" i="5"/>
  <c r="G105" i="5"/>
  <c r="G81" i="5"/>
  <c r="G67" i="5"/>
  <c r="G90" i="5"/>
  <c r="G89" i="5"/>
  <c r="G107" i="5"/>
  <c r="G65" i="5"/>
  <c r="G79" i="5"/>
  <c r="G66" i="5"/>
  <c r="G91" i="5"/>
  <c r="G114" i="5"/>
  <c r="G106" i="5"/>
  <c r="G101" i="5"/>
  <c r="G88" i="5"/>
  <c r="G80" i="5"/>
  <c r="G100" i="5"/>
  <c r="G87" i="5"/>
  <c r="E68" i="4"/>
  <c r="E57" i="5"/>
  <c r="F57" i="5" s="1"/>
  <c r="E45" i="4"/>
  <c r="E34" i="5"/>
  <c r="F34" i="5" s="1"/>
  <c r="E40" i="4"/>
  <c r="E29" i="5"/>
  <c r="G29" i="5" s="1"/>
  <c r="E41" i="4"/>
  <c r="E30" i="5"/>
  <c r="F30" i="5" s="1"/>
  <c r="E31" i="4"/>
  <c r="E20" i="5"/>
  <c r="F20" i="5" s="1"/>
  <c r="E62" i="4"/>
  <c r="E51" i="5"/>
  <c r="F51" i="5" s="1"/>
  <c r="E29" i="4"/>
  <c r="E18" i="5"/>
  <c r="F18" i="5" s="1"/>
  <c r="E56" i="4"/>
  <c r="E45" i="5"/>
  <c r="F45" i="5" s="1"/>
  <c r="E34" i="4"/>
  <c r="E23" i="5"/>
  <c r="F23" i="5" s="1"/>
  <c r="E46" i="4"/>
  <c r="E35" i="5"/>
  <c r="G35" i="5" s="1"/>
  <c r="E64" i="4"/>
  <c r="E53" i="5"/>
  <c r="F53" i="5" s="1"/>
  <c r="E63" i="4"/>
  <c r="E52" i="5"/>
  <c r="F52" i="5" s="1"/>
  <c r="E49" i="4"/>
  <c r="E38" i="5"/>
  <c r="F38" i="5" s="1"/>
  <c r="E48" i="4"/>
  <c r="E37" i="5"/>
  <c r="F37" i="5" s="1"/>
  <c r="E60" i="4"/>
  <c r="E49" i="5"/>
  <c r="F49" i="5" s="1"/>
  <c r="E67" i="4"/>
  <c r="E56" i="5"/>
  <c r="F56" i="5" s="1"/>
  <c r="E26" i="4"/>
  <c r="E15" i="5"/>
  <c r="F15" i="5" s="1"/>
  <c r="E53" i="4"/>
  <c r="E42" i="5"/>
  <c r="E27" i="4"/>
  <c r="E16" i="5"/>
  <c r="F16" i="5" s="1"/>
  <c r="E65" i="4"/>
  <c r="E54" i="5"/>
  <c r="F54" i="5" s="1"/>
  <c r="E28" i="4"/>
  <c r="E17" i="5"/>
  <c r="F17" i="5" s="1"/>
  <c r="E98" i="4"/>
  <c r="E50" i="4"/>
  <c r="E39" i="5"/>
  <c r="G39" i="5" s="1"/>
  <c r="E39" i="4"/>
  <c r="E28" i="5"/>
  <c r="F28" i="5" s="1"/>
  <c r="E43" i="4"/>
  <c r="E32" i="5"/>
  <c r="F32" i="5" s="1"/>
  <c r="E54" i="4"/>
  <c r="E43" i="5"/>
  <c r="F43" i="5" s="1"/>
  <c r="E38" i="4"/>
  <c r="E27" i="5"/>
  <c r="F27" i="5" s="1"/>
  <c r="E36" i="4"/>
  <c r="E25" i="5"/>
  <c r="E37" i="4"/>
  <c r="E26" i="5"/>
  <c r="F26" i="5" s="1"/>
  <c r="E69" i="4"/>
  <c r="E58" i="5"/>
  <c r="F58" i="5" s="1"/>
  <c r="E47" i="4"/>
  <c r="E36" i="5"/>
  <c r="E25" i="4"/>
  <c r="E14" i="5"/>
  <c r="F14" i="5" s="1"/>
  <c r="E58" i="4"/>
  <c r="E47" i="5"/>
  <c r="F47" i="5" s="1"/>
  <c r="E30" i="4"/>
  <c r="E19" i="5"/>
  <c r="F19" i="5" s="1"/>
  <c r="E33" i="4"/>
  <c r="E22" i="5"/>
  <c r="F22" i="5" s="1"/>
  <c r="E57" i="4"/>
  <c r="E46" i="5"/>
  <c r="F46" i="5" s="1"/>
  <c r="E70" i="4"/>
  <c r="E59" i="5"/>
  <c r="F59" i="5" s="1"/>
  <c r="E32" i="4"/>
  <c r="E21" i="5"/>
  <c r="F21" i="5" s="1"/>
  <c r="E61" i="4"/>
  <c r="E50" i="5"/>
  <c r="F50" i="5" s="1"/>
  <c r="E59" i="4"/>
  <c r="E48" i="5"/>
  <c r="F48" i="5" s="1"/>
  <c r="E55" i="4"/>
  <c r="E44" i="5"/>
  <c r="G44" i="5" s="1"/>
  <c r="E66" i="4"/>
  <c r="E55" i="5"/>
  <c r="F55" i="5" s="1"/>
  <c r="E35" i="4"/>
  <c r="E24" i="5"/>
  <c r="F24" i="5" s="1"/>
  <c r="E42" i="4"/>
  <c r="E31" i="5"/>
  <c r="F31" i="5" s="1"/>
  <c r="E51" i="4"/>
  <c r="E40" i="5"/>
  <c r="E52" i="4"/>
  <c r="E41" i="5"/>
  <c r="E44" i="4"/>
  <c r="E33" i="5"/>
  <c r="F33" i="5" s="1"/>
  <c r="E122" i="4"/>
  <c r="E104" i="4"/>
  <c r="E120" i="4"/>
  <c r="E107" i="4"/>
  <c r="E94" i="4"/>
  <c r="E87" i="4"/>
  <c r="E103" i="4"/>
  <c r="E119" i="4"/>
  <c r="E108" i="4"/>
  <c r="E113" i="4"/>
  <c r="E74" i="4"/>
  <c r="E71" i="4"/>
  <c r="E123" i="4"/>
  <c r="E96" i="4"/>
  <c r="E90" i="4"/>
  <c r="E77" i="4"/>
  <c r="E114" i="4"/>
  <c r="E85" i="4"/>
  <c r="E116" i="4"/>
  <c r="E92" i="4"/>
  <c r="E78" i="4"/>
  <c r="E101" i="4"/>
  <c r="E121" i="4"/>
  <c r="E79" i="4"/>
  <c r="E86" i="4"/>
  <c r="E84" i="4"/>
  <c r="E80" i="4"/>
  <c r="E73" i="4"/>
  <c r="E115" i="4"/>
  <c r="E102" i="4"/>
  <c r="E125" i="4"/>
  <c r="E117" i="4"/>
  <c r="E82" i="4"/>
  <c r="E112" i="4"/>
  <c r="E99" i="4"/>
  <c r="E100" i="4"/>
  <c r="E118" i="4"/>
  <c r="E105" i="4"/>
  <c r="E124" i="4"/>
  <c r="E110" i="4"/>
  <c r="E83" i="4"/>
  <c r="E88" i="4"/>
  <c r="E93" i="4"/>
  <c r="E95" i="4"/>
  <c r="E97" i="4"/>
  <c r="E106" i="4"/>
  <c r="E89" i="4"/>
  <c r="E75" i="4"/>
  <c r="E91" i="4"/>
  <c r="E81" i="4"/>
  <c r="E111" i="4"/>
  <c r="E72" i="4"/>
  <c r="G17" i="9"/>
  <c r="G14" i="9"/>
  <c r="G11" i="9"/>
  <c r="H11" i="9" a="1"/>
  <c r="H11" i="9" s="1"/>
  <c r="EP16" i="9" a="1"/>
  <c r="EP16" i="9" s="1"/>
  <c r="EP17" i="9" s="1" a="1"/>
  <c r="EP17" i="9" s="1"/>
  <c r="EC16" i="9" a="1"/>
  <c r="EC16" i="9" s="1"/>
  <c r="EC17" i="9" s="1" a="1"/>
  <c r="EC17" i="9" s="1"/>
  <c r="EC18" i="9" s="1" a="1"/>
  <c r="EC18" i="9" s="1"/>
  <c r="EC19" i="9" s="1" a="1"/>
  <c r="EC19" i="9" s="1"/>
  <c r="R110" i="2" a="1"/>
  <c r="R110" i="2" s="1"/>
  <c r="F40" i="5" l="1"/>
  <c r="G40" i="5" s="1"/>
  <c r="F25" i="5"/>
  <c r="G25" i="5" s="1"/>
  <c r="F42" i="5"/>
  <c r="G42" i="5" s="1"/>
  <c r="F36" i="5"/>
  <c r="G36" i="5" s="1"/>
  <c r="F41" i="5"/>
  <c r="G41" i="5" s="1"/>
  <c r="G17" i="5"/>
  <c r="G16" i="5"/>
  <c r="G15" i="5"/>
  <c r="G49" i="5"/>
  <c r="G38" i="5"/>
  <c r="G53" i="5"/>
  <c r="G23" i="5"/>
  <c r="G18" i="5"/>
  <c r="G20" i="5"/>
  <c r="G57" i="5"/>
  <c r="G33" i="5"/>
  <c r="G59" i="5"/>
  <c r="G22" i="5"/>
  <c r="G47" i="5"/>
  <c r="G26" i="5"/>
  <c r="G27" i="5"/>
  <c r="G32" i="5"/>
  <c r="G54" i="5"/>
  <c r="G56" i="5"/>
  <c r="G52" i="5"/>
  <c r="G45" i="5"/>
  <c r="G34" i="5"/>
  <c r="G24" i="5"/>
  <c r="G50" i="5"/>
  <c r="G37" i="5"/>
  <c r="G51" i="5"/>
  <c r="G30" i="5"/>
  <c r="G31" i="5"/>
  <c r="G55" i="5"/>
  <c r="G48" i="5"/>
  <c r="G21" i="5"/>
  <c r="G46" i="5"/>
  <c r="G19" i="5"/>
  <c r="G14" i="5"/>
  <c r="G58" i="5"/>
  <c r="G43" i="5"/>
  <c r="G28" i="5"/>
  <c r="H12" i="9" a="1"/>
  <c r="H12" i="9" s="1"/>
  <c r="H13" i="9" s="1" a="1"/>
  <c r="H13" i="9" s="1"/>
  <c r="EP18" i="9" a="1"/>
  <c r="EP18" i="9" s="1"/>
  <c r="EP19" i="9" s="1" a="1"/>
  <c r="EP19" i="9" s="1"/>
  <c r="R111" i="2" a="1"/>
  <c r="R111" i="2" s="1"/>
  <c r="R112" i="2" s="1" a="1"/>
  <c r="R112" i="2" s="1"/>
  <c r="R113" i="2" s="1" a="1"/>
  <c r="R113" i="2" s="1"/>
  <c r="R114" i="2" s="1" a="1"/>
  <c r="R114" i="2" s="1"/>
  <c r="J163" i="4" l="1"/>
  <c r="J162" i="4"/>
  <c r="J165" i="4"/>
  <c r="J166" i="4"/>
  <c r="J164" i="4"/>
  <c r="L16" i="5" a="1"/>
  <c r="L16" i="5" s="1"/>
  <c r="L13" i="5" a="1"/>
  <c r="L13" i="5" s="1"/>
  <c r="L14" i="5" s="1" a="1"/>
  <c r="L14" i="5" s="1"/>
  <c r="I48" i="5"/>
  <c r="I54" i="5"/>
  <c r="I57" i="5"/>
  <c r="I16" i="5"/>
  <c r="I28" i="5"/>
  <c r="I55" i="5"/>
  <c r="I45" i="5"/>
  <c r="I22" i="5"/>
  <c r="I38" i="5"/>
  <c r="I140" i="5"/>
  <c r="I69" i="5"/>
  <c r="I112" i="5"/>
  <c r="I74" i="5"/>
  <c r="I95" i="5"/>
  <c r="I46" i="5"/>
  <c r="I50" i="5"/>
  <c r="I27" i="5"/>
  <c r="I18" i="5"/>
  <c r="I41" i="5"/>
  <c r="I42" i="5"/>
  <c r="I19" i="5"/>
  <c r="I37" i="5"/>
  <c r="I32" i="5"/>
  <c r="I20" i="5"/>
  <c r="I17" i="5"/>
  <c r="I116" i="5"/>
  <c r="I138" i="5"/>
  <c r="I117" i="5"/>
  <c r="I76" i="5"/>
  <c r="I118" i="5"/>
  <c r="I43" i="5"/>
  <c r="I31" i="5"/>
  <c r="I52" i="5"/>
  <c r="I59" i="5"/>
  <c r="I49" i="5"/>
  <c r="I58" i="5"/>
  <c r="I21" i="5"/>
  <c r="I30" i="5"/>
  <c r="I24" i="5"/>
  <c r="I56" i="5"/>
  <c r="I26" i="5"/>
  <c r="I33" i="5"/>
  <c r="I23" i="5"/>
  <c r="I15" i="5"/>
  <c r="I36" i="5"/>
  <c r="I97" i="5"/>
  <c r="I139" i="5"/>
  <c r="I134" i="5"/>
  <c r="I114" i="5"/>
  <c r="I93" i="5"/>
  <c r="I126" i="5"/>
  <c r="I120" i="5"/>
  <c r="I121" i="5"/>
  <c r="I104" i="5"/>
  <c r="I60" i="5"/>
  <c r="I75" i="5"/>
  <c r="I90" i="5"/>
  <c r="I111" i="5"/>
  <c r="I119" i="5"/>
  <c r="I122" i="5"/>
  <c r="I92" i="5"/>
  <c r="I78" i="5"/>
  <c r="I108" i="5"/>
  <c r="I105" i="5"/>
  <c r="I66" i="5"/>
  <c r="I87" i="5"/>
  <c r="I133" i="5"/>
  <c r="I84" i="5"/>
  <c r="I68" i="5"/>
  <c r="I80" i="5"/>
  <c r="I100" i="5"/>
  <c r="I94" i="5"/>
  <c r="I82" i="5"/>
  <c r="I96" i="5"/>
  <c r="I109" i="5"/>
  <c r="I107" i="5"/>
  <c r="I88" i="5"/>
  <c r="I44" i="5"/>
  <c r="I115" i="5"/>
  <c r="I103" i="5"/>
  <c r="I106" i="5"/>
  <c r="I34" i="5"/>
  <c r="I53" i="5"/>
  <c r="I152" i="5"/>
  <c r="I142" i="5"/>
  <c r="I131" i="5"/>
  <c r="I143" i="5"/>
  <c r="I135" i="5"/>
  <c r="I154" i="5"/>
  <c r="I130" i="5"/>
  <c r="I146" i="5"/>
  <c r="I136" i="5"/>
  <c r="I127" i="5"/>
  <c r="I148" i="5"/>
  <c r="I128" i="5"/>
  <c r="I155" i="5"/>
  <c r="J155" i="5" s="1"/>
  <c r="I151" i="5"/>
  <c r="I150" i="5"/>
  <c r="I141" i="5"/>
  <c r="I132" i="5"/>
  <c r="I145" i="5"/>
  <c r="I149" i="5"/>
  <c r="I144" i="5"/>
  <c r="I147" i="5"/>
  <c r="I137" i="5"/>
  <c r="I129" i="5"/>
  <c r="I14" i="5"/>
  <c r="I153" i="5"/>
  <c r="I71" i="5"/>
  <c r="I102" i="5"/>
  <c r="I72" i="5"/>
  <c r="I70" i="5"/>
  <c r="I99" i="5"/>
  <c r="I51" i="5"/>
  <c r="I47" i="5"/>
  <c r="I25" i="5"/>
  <c r="I83" i="5"/>
  <c r="I123" i="5"/>
  <c r="I86" i="5"/>
  <c r="I79" i="5"/>
  <c r="I124" i="5"/>
  <c r="I77" i="5"/>
  <c r="I85" i="5"/>
  <c r="I73" i="5"/>
  <c r="I89" i="5"/>
  <c r="I101" i="5"/>
  <c r="I35" i="5"/>
  <c r="I62" i="5"/>
  <c r="I63" i="5"/>
  <c r="I67" i="5"/>
  <c r="I29" i="5"/>
  <c r="I125" i="5"/>
  <c r="I61" i="5"/>
  <c r="I64" i="5"/>
  <c r="I110" i="5"/>
  <c r="I81" i="5"/>
  <c r="I91" i="5"/>
  <c r="I39" i="5"/>
  <c r="I40" i="5"/>
  <c r="I113" i="5"/>
  <c r="I65" i="5"/>
  <c r="I98" i="5"/>
  <c r="J158" i="4"/>
  <c r="J131" i="4"/>
  <c r="J159" i="4"/>
  <c r="J147" i="4"/>
  <c r="J145" i="4"/>
  <c r="J161" i="4"/>
  <c r="J149" i="4"/>
  <c r="J128" i="4"/>
  <c r="J154" i="4"/>
  <c r="J126" i="4"/>
  <c r="J133" i="4"/>
  <c r="J135" i="4"/>
  <c r="J156" i="4"/>
  <c r="J141" i="4"/>
  <c r="J152" i="4"/>
  <c r="J142" i="4"/>
  <c r="J132" i="4"/>
  <c r="J134" i="4"/>
  <c r="J129" i="4"/>
  <c r="J160" i="4"/>
  <c r="J146" i="4"/>
  <c r="J140" i="4"/>
  <c r="J153" i="4"/>
  <c r="J151" i="4"/>
  <c r="J130" i="4"/>
  <c r="J143" i="4"/>
  <c r="J137" i="4"/>
  <c r="J138" i="4"/>
  <c r="J155" i="4"/>
  <c r="J136" i="4"/>
  <c r="J127" i="4"/>
  <c r="J139" i="4"/>
  <c r="J144" i="4"/>
  <c r="J157" i="4"/>
  <c r="J150" i="4"/>
  <c r="J148" i="4"/>
  <c r="K16" i="5"/>
  <c r="K13" i="5"/>
  <c r="K19" i="5"/>
  <c r="J108" i="4"/>
  <c r="J113" i="4"/>
  <c r="J100" i="4"/>
  <c r="J102" i="4"/>
  <c r="J120" i="4"/>
  <c r="J112" i="4"/>
  <c r="J104" i="4"/>
  <c r="J96" i="4"/>
  <c r="J89" i="4"/>
  <c r="J76" i="4"/>
  <c r="J85" i="4"/>
  <c r="J74" i="4"/>
  <c r="J83" i="4"/>
  <c r="J125" i="4"/>
  <c r="J91" i="4"/>
  <c r="J110" i="4"/>
  <c r="J80" i="4"/>
  <c r="J99" i="4"/>
  <c r="J78" i="4"/>
  <c r="J119" i="4"/>
  <c r="J111" i="4"/>
  <c r="J103" i="4"/>
  <c r="J95" i="4"/>
  <c r="J79" i="4"/>
  <c r="J118" i="4"/>
  <c r="J115" i="4"/>
  <c r="J121" i="4"/>
  <c r="J123" i="4"/>
  <c r="J107" i="4"/>
  <c r="J92" i="4"/>
  <c r="J86" i="4"/>
  <c r="J73" i="4"/>
  <c r="J82" i="4"/>
  <c r="J88" i="4"/>
  <c r="J75" i="4"/>
  <c r="J94" i="4"/>
  <c r="J116" i="4"/>
  <c r="J122" i="4"/>
  <c r="J105" i="4"/>
  <c r="J87" i="4"/>
  <c r="J114" i="4"/>
  <c r="J106" i="4"/>
  <c r="J98" i="4"/>
  <c r="J90" i="4"/>
  <c r="J84" i="4"/>
  <c r="J77" i="4"/>
  <c r="J72" i="4"/>
  <c r="J97" i="4"/>
  <c r="J81" i="4"/>
  <c r="J70" i="4"/>
  <c r="J124" i="4"/>
  <c r="J117" i="4"/>
  <c r="J109" i="4"/>
  <c r="J101" i="4"/>
  <c r="J93" i="4"/>
  <c r="J71" i="4"/>
  <c r="J53" i="4"/>
  <c r="J66" i="4"/>
  <c r="J61" i="4"/>
  <c r="J46" i="4"/>
  <c r="J30" i="4"/>
  <c r="J62" i="4"/>
  <c r="J47" i="4"/>
  <c r="J31" i="4"/>
  <c r="J40" i="4"/>
  <c r="J49" i="4"/>
  <c r="J37" i="4"/>
  <c r="J60" i="4"/>
  <c r="J57" i="4"/>
  <c r="J42" i="4"/>
  <c r="J26" i="4"/>
  <c r="J58" i="4"/>
  <c r="J43" i="4"/>
  <c r="J27" i="4"/>
  <c r="J69" i="4"/>
  <c r="J52" i="4"/>
  <c r="J36" i="4"/>
  <c r="J33" i="4"/>
  <c r="J56" i="4"/>
  <c r="J45" i="4"/>
  <c r="J67" i="4"/>
  <c r="J54" i="4"/>
  <c r="J38" i="4"/>
  <c r="J55" i="4"/>
  <c r="J39" i="4"/>
  <c r="J63" i="4"/>
  <c r="J48" i="4"/>
  <c r="J32" i="4"/>
  <c r="J64" i="4"/>
  <c r="J25" i="4"/>
  <c r="H14" i="9" a="1"/>
  <c r="H14" i="9" s="1"/>
  <c r="J41" i="4"/>
  <c r="J29" i="4"/>
  <c r="J65" i="4"/>
  <c r="J50" i="4"/>
  <c r="J34" i="4"/>
  <c r="J68" i="4"/>
  <c r="J51" i="4"/>
  <c r="J35" i="4"/>
  <c r="J59" i="4"/>
  <c r="J44" i="4"/>
  <c r="J28" i="4"/>
  <c r="R115" i="2" a="1"/>
  <c r="R115" i="2" s="1"/>
  <c r="R116" i="2" s="1" a="1"/>
  <c r="R116" i="2" s="1"/>
  <c r="R117" i="2" s="1" a="1"/>
  <c r="R117" i="2" s="1"/>
  <c r="R118" i="2" s="1" a="1"/>
  <c r="R118" i="2" s="1"/>
  <c r="R119" i="2" s="1" a="1"/>
  <c r="R119" i="2" s="1"/>
  <c r="R120" i="2" s="1" a="1"/>
  <c r="R120" i="2" s="1"/>
  <c r="R121" i="2" s="1" a="1"/>
  <c r="R121" i="2" s="1"/>
  <c r="R122" i="2" s="1" a="1"/>
  <c r="R122" i="2" s="1"/>
  <c r="R123" i="2" s="1" a="1"/>
  <c r="R123" i="2" s="1"/>
  <c r="R124" i="2" s="1" a="1"/>
  <c r="R124" i="2" s="1"/>
  <c r="R125" i="2" s="1" a="1"/>
  <c r="R125" i="2" s="1"/>
  <c r="R126" i="2" s="1" a="1"/>
  <c r="R126" i="2" s="1"/>
  <c r="R127" i="2" s="1" a="1"/>
  <c r="R127" i="2" s="1"/>
  <c r="R128" i="2" s="1" a="1"/>
  <c r="R128" i="2" s="1"/>
  <c r="R129" i="2" s="1" a="1"/>
  <c r="R129" i="2" s="1"/>
  <c r="R130" i="2" s="1" a="1"/>
  <c r="R130" i="2" s="1"/>
  <c r="R131" i="2" s="1" a="1"/>
  <c r="R131" i="2" s="1"/>
  <c r="R132" i="2" s="1" a="1"/>
  <c r="R132" i="2" s="1"/>
  <c r="R133" i="2" s="1" a="1"/>
  <c r="R133" i="2" s="1"/>
  <c r="R134" i="2" s="1" a="1"/>
  <c r="R134" i="2" s="1"/>
  <c r="R135" i="2" s="1" a="1"/>
  <c r="R135" i="2" s="1"/>
  <c r="L17" i="5" l="1" a="1"/>
  <c r="L17" i="5" s="1"/>
  <c r="J152" i="5"/>
  <c r="J130" i="5"/>
  <c r="J135" i="5"/>
  <c r="J147" i="5"/>
  <c r="J112" i="5"/>
  <c r="J125" i="5"/>
  <c r="J40" i="5"/>
  <c r="J110" i="5"/>
  <c r="J28" i="5"/>
  <c r="J35" i="5"/>
  <c r="J85" i="5"/>
  <c r="J86" i="5"/>
  <c r="J45" i="5"/>
  <c r="J71" i="5"/>
  <c r="J131" i="5"/>
  <c r="J103" i="5"/>
  <c r="J107" i="5"/>
  <c r="J94" i="5"/>
  <c r="J84" i="5"/>
  <c r="J105" i="5"/>
  <c r="J122" i="5"/>
  <c r="J75" i="5"/>
  <c r="J120" i="5"/>
  <c r="J134" i="5"/>
  <c r="J15" i="5"/>
  <c r="J56" i="5"/>
  <c r="J58" i="5"/>
  <c r="J31" i="5"/>
  <c r="J20" i="5"/>
  <c r="J42" i="5"/>
  <c r="J50" i="5"/>
  <c r="J22" i="5"/>
  <c r="J98" i="5"/>
  <c r="J38" i="5"/>
  <c r="J64" i="5"/>
  <c r="J67" i="5"/>
  <c r="J101" i="5"/>
  <c r="J77" i="5"/>
  <c r="J123" i="5"/>
  <c r="J49" i="5"/>
  <c r="J142" i="5"/>
  <c r="J146" i="5"/>
  <c r="J140" i="5"/>
  <c r="J52" i="5"/>
  <c r="J115" i="5"/>
  <c r="J109" i="5"/>
  <c r="J100" i="5"/>
  <c r="J133" i="5"/>
  <c r="J108" i="5"/>
  <c r="J119" i="5"/>
  <c r="J60" i="5"/>
  <c r="J126" i="5"/>
  <c r="J139" i="5"/>
  <c r="J138" i="5"/>
  <c r="J32" i="5"/>
  <c r="J41" i="5"/>
  <c r="J46" i="5"/>
  <c r="J57" i="5"/>
  <c r="J65" i="5"/>
  <c r="J91" i="5"/>
  <c r="J53" i="5"/>
  <c r="J63" i="5"/>
  <c r="J89" i="5"/>
  <c r="J124" i="5"/>
  <c r="J83" i="5"/>
  <c r="J99" i="5"/>
  <c r="J136" i="5"/>
  <c r="J127" i="5"/>
  <c r="J34" i="5"/>
  <c r="J44" i="5"/>
  <c r="J96" i="5"/>
  <c r="J80" i="5"/>
  <c r="J87" i="5"/>
  <c r="J78" i="5"/>
  <c r="J111" i="5"/>
  <c r="J104" i="5"/>
  <c r="J93" i="5"/>
  <c r="J97" i="5"/>
  <c r="J33" i="5"/>
  <c r="J30" i="5"/>
  <c r="J59" i="5"/>
  <c r="J116" i="5"/>
  <c r="J37" i="5"/>
  <c r="J18" i="5"/>
  <c r="J54" i="5"/>
  <c r="J81" i="5"/>
  <c r="J62" i="5"/>
  <c r="J73" i="5"/>
  <c r="J79" i="5"/>
  <c r="J21" i="5"/>
  <c r="J69" i="5"/>
  <c r="J150" i="5"/>
  <c r="J128" i="5"/>
  <c r="J137" i="5"/>
  <c r="J145" i="5"/>
  <c r="J148" i="5"/>
  <c r="J106" i="5"/>
  <c r="J88" i="5"/>
  <c r="J82" i="5"/>
  <c r="J68" i="5"/>
  <c r="J66" i="5"/>
  <c r="J92" i="5"/>
  <c r="J90" i="5"/>
  <c r="J121" i="5"/>
  <c r="J114" i="5"/>
  <c r="J16" i="5"/>
  <c r="J19" i="5"/>
  <c r="J27" i="5"/>
  <c r="J48" i="5"/>
  <c r="J47" i="5"/>
  <c r="J72" i="5"/>
  <c r="J129" i="5"/>
  <c r="J149" i="5"/>
  <c r="J132" i="5"/>
  <c r="J143" i="5"/>
  <c r="J61" i="5"/>
  <c r="J118" i="5"/>
  <c r="J74" i="5"/>
  <c r="J117" i="5"/>
  <c r="J70" i="5"/>
  <c r="J102" i="5"/>
  <c r="J14" i="5"/>
  <c r="J141" i="5"/>
  <c r="J113" i="5"/>
  <c r="J76" i="5"/>
  <c r="J55" i="5"/>
  <c r="J25" i="5"/>
  <c r="J51" i="5"/>
  <c r="J144" i="5"/>
  <c r="J153" i="5"/>
  <c r="J151" i="5"/>
  <c r="J154" i="5"/>
  <c r="J29" i="5"/>
  <c r="J95" i="5"/>
  <c r="J17" i="5"/>
  <c r="J39" i="5"/>
  <c r="J36" i="5"/>
  <c r="J23" i="5"/>
  <c r="J26" i="5"/>
  <c r="J24" i="5"/>
  <c r="J43" i="5"/>
  <c r="L15" i="5" a="1"/>
  <c r="L15" i="5" s="1"/>
  <c r="H15" i="9" a="1"/>
  <c r="H15" i="9" s="1"/>
  <c r="R24" i="5" l="1"/>
  <c r="R28" i="5"/>
  <c r="R32" i="5"/>
  <c r="R36" i="5"/>
  <c r="R40" i="5"/>
  <c r="R44" i="5"/>
  <c r="R48" i="5"/>
  <c r="R52" i="5"/>
  <c r="R56" i="5"/>
  <c r="R60" i="5"/>
  <c r="R64" i="5"/>
  <c r="R68" i="5"/>
  <c r="R72" i="5"/>
  <c r="R76" i="5"/>
  <c r="R27" i="5"/>
  <c r="R33" i="5"/>
  <c r="R38" i="5"/>
  <c r="R43" i="5"/>
  <c r="R49" i="5"/>
  <c r="R54" i="5"/>
  <c r="R59" i="5"/>
  <c r="R65" i="5"/>
  <c r="R70" i="5"/>
  <c r="R75" i="5"/>
  <c r="R80" i="5"/>
  <c r="R84" i="5"/>
  <c r="R88" i="5"/>
  <c r="R92" i="5"/>
  <c r="R96" i="5"/>
  <c r="R100" i="5"/>
  <c r="R104" i="5"/>
  <c r="R108" i="5"/>
  <c r="R112" i="5"/>
  <c r="R116" i="5"/>
  <c r="R120" i="5"/>
  <c r="R124" i="5"/>
  <c r="R128" i="5"/>
  <c r="R132" i="5"/>
  <c r="R136" i="5"/>
  <c r="R140" i="5"/>
  <c r="R144" i="5"/>
  <c r="R148" i="5"/>
  <c r="R152" i="5"/>
  <c r="R22" i="5"/>
  <c r="R18" i="5"/>
  <c r="R14" i="5"/>
  <c r="R23" i="5"/>
  <c r="R29" i="5"/>
  <c r="R34" i="5"/>
  <c r="R39" i="5"/>
  <c r="R45" i="5"/>
  <c r="R50" i="5"/>
  <c r="R55" i="5"/>
  <c r="R61" i="5"/>
  <c r="R66" i="5"/>
  <c r="R71" i="5"/>
  <c r="R77" i="5"/>
  <c r="R81" i="5"/>
  <c r="R85" i="5"/>
  <c r="R89" i="5"/>
  <c r="R93" i="5"/>
  <c r="R97" i="5"/>
  <c r="R101" i="5"/>
  <c r="R105" i="5"/>
  <c r="R109" i="5"/>
  <c r="R113" i="5"/>
  <c r="R117" i="5"/>
  <c r="R121" i="5"/>
  <c r="R125" i="5"/>
  <c r="R129" i="5"/>
  <c r="R133" i="5"/>
  <c r="R137" i="5"/>
  <c r="R141" i="5"/>
  <c r="R145" i="5"/>
  <c r="R149" i="5"/>
  <c r="R153" i="5"/>
  <c r="R15" i="5"/>
  <c r="R19" i="5"/>
  <c r="R25" i="5"/>
  <c r="R30" i="5"/>
  <c r="R35" i="5"/>
  <c r="R41" i="5"/>
  <c r="R46" i="5"/>
  <c r="R51" i="5"/>
  <c r="R57" i="5"/>
  <c r="R62" i="5"/>
  <c r="R67" i="5"/>
  <c r="R73" i="5"/>
  <c r="R78" i="5"/>
  <c r="R82" i="5"/>
  <c r="R86" i="5"/>
  <c r="R90" i="5"/>
  <c r="R94" i="5"/>
  <c r="R98" i="5"/>
  <c r="R102" i="5"/>
  <c r="R106" i="5"/>
  <c r="R110" i="5"/>
  <c r="R114" i="5"/>
  <c r="R118" i="5"/>
  <c r="R122" i="5"/>
  <c r="R126" i="5"/>
  <c r="R130" i="5"/>
  <c r="R134" i="5"/>
  <c r="R138" i="5"/>
  <c r="R142" i="5"/>
  <c r="R146" i="5"/>
  <c r="R150" i="5"/>
  <c r="R154" i="5"/>
  <c r="R16" i="5"/>
  <c r="R20" i="5"/>
  <c r="R26" i="5"/>
  <c r="R31" i="5"/>
  <c r="R37" i="5"/>
  <c r="R42" i="5"/>
  <c r="R47" i="5"/>
  <c r="R53" i="5"/>
  <c r="R58" i="5"/>
  <c r="R63" i="5"/>
  <c r="R69" i="5"/>
  <c r="R74" i="5"/>
  <c r="R79" i="5"/>
  <c r="R83" i="5"/>
  <c r="R87" i="5"/>
  <c r="R91" i="5"/>
  <c r="R95" i="5"/>
  <c r="R99" i="5"/>
  <c r="R103" i="5"/>
  <c r="R107" i="5"/>
  <c r="R111" i="5"/>
  <c r="R115" i="5"/>
  <c r="R119" i="5"/>
  <c r="R123" i="5"/>
  <c r="R127" i="5"/>
  <c r="R131" i="5"/>
  <c r="R135" i="5"/>
  <c r="R139" i="5"/>
  <c r="R143" i="5"/>
  <c r="R147" i="5"/>
  <c r="R151" i="5"/>
  <c r="R155" i="5"/>
  <c r="R17" i="5"/>
  <c r="R21" i="5"/>
  <c r="L18" i="5" a="1"/>
  <c r="L18" i="5" s="1"/>
  <c r="L19" i="5" s="1" a="1"/>
  <c r="L19" i="5" s="1"/>
  <c r="P31" i="5"/>
  <c r="P155" i="5"/>
  <c r="P29" i="5"/>
  <c r="P57" i="5"/>
  <c r="P47" i="5"/>
  <c r="P140" i="5"/>
  <c r="P154" i="5"/>
  <c r="P32" i="5"/>
  <c r="P33" i="5"/>
  <c r="P53" i="5"/>
  <c r="P107" i="5"/>
  <c r="P43" i="5"/>
  <c r="P118" i="5"/>
  <c r="P54" i="5"/>
  <c r="P100" i="5"/>
  <c r="P120" i="5"/>
  <c r="P137" i="5"/>
  <c r="P109" i="5"/>
  <c r="P119" i="5"/>
  <c r="P55" i="5"/>
  <c r="P130" i="5"/>
  <c r="P66" i="5"/>
  <c r="P97" i="5"/>
  <c r="P28" i="5"/>
  <c r="P48" i="5"/>
  <c r="P49" i="5"/>
  <c r="P69" i="5"/>
  <c r="P115" i="5"/>
  <c r="P51" i="5"/>
  <c r="P126" i="5"/>
  <c r="P62" i="5"/>
  <c r="P148" i="5"/>
  <c r="P136" i="5"/>
  <c r="P150" i="5"/>
  <c r="P125" i="5"/>
  <c r="P111" i="5"/>
  <c r="P138" i="5"/>
  <c r="P74" i="5"/>
  <c r="P152" i="5"/>
  <c r="P108" i="5"/>
  <c r="P128" i="5"/>
  <c r="P145" i="5"/>
  <c r="P149" i="5"/>
  <c r="P21" i="5"/>
  <c r="P91" i="5"/>
  <c r="P27" i="5"/>
  <c r="P102" i="5"/>
  <c r="P38" i="5"/>
  <c r="P68" i="5"/>
  <c r="P88" i="5"/>
  <c r="P89" i="5"/>
  <c r="P77" i="5"/>
  <c r="P103" i="5"/>
  <c r="P39" i="5"/>
  <c r="P114" i="5"/>
  <c r="P50" i="5"/>
  <c r="P124" i="5"/>
  <c r="P144" i="5"/>
  <c r="P16" i="5"/>
  <c r="P17" i="5"/>
  <c r="P37" i="5"/>
  <c r="P99" i="5"/>
  <c r="P35" i="5"/>
  <c r="P110" i="5"/>
  <c r="P46" i="5"/>
  <c r="P116" i="5"/>
  <c r="P104" i="5"/>
  <c r="P121" i="5"/>
  <c r="P61" i="5"/>
  <c r="P95" i="5"/>
  <c r="P122" i="5"/>
  <c r="P58" i="5"/>
  <c r="P151" i="5"/>
  <c r="P76" i="5"/>
  <c r="P96" i="5"/>
  <c r="P113" i="5"/>
  <c r="P117" i="5"/>
  <c r="P139" i="5"/>
  <c r="P75" i="5"/>
  <c r="P153" i="5"/>
  <c r="P86" i="5"/>
  <c r="P22" i="5"/>
  <c r="P36" i="5"/>
  <c r="P56" i="5"/>
  <c r="P25" i="5"/>
  <c r="P45" i="5"/>
  <c r="P87" i="5"/>
  <c r="P23" i="5"/>
  <c r="P98" i="5"/>
  <c r="P34" i="5"/>
  <c r="P92" i="5"/>
  <c r="P112" i="5"/>
  <c r="P129" i="5"/>
  <c r="P133" i="5"/>
  <c r="P147" i="5"/>
  <c r="P83" i="5"/>
  <c r="P19" i="5"/>
  <c r="P94" i="5"/>
  <c r="P30" i="5"/>
  <c r="P52" i="5"/>
  <c r="P72" i="5"/>
  <c r="P73" i="5"/>
  <c r="P143" i="5"/>
  <c r="P79" i="5"/>
  <c r="P106" i="5"/>
  <c r="P42" i="5"/>
  <c r="P63" i="5"/>
  <c r="P44" i="5"/>
  <c r="P64" i="5"/>
  <c r="P65" i="5"/>
  <c r="P85" i="5"/>
  <c r="P123" i="5"/>
  <c r="P59" i="5"/>
  <c r="P134" i="5"/>
  <c r="P70" i="5"/>
  <c r="P132" i="5"/>
  <c r="P105" i="5"/>
  <c r="P24" i="5"/>
  <c r="P141" i="5"/>
  <c r="P135" i="5"/>
  <c r="P71" i="5"/>
  <c r="P146" i="5"/>
  <c r="P82" i="5"/>
  <c r="P18" i="5"/>
  <c r="P60" i="5"/>
  <c r="P80" i="5"/>
  <c r="P81" i="5"/>
  <c r="P101" i="5"/>
  <c r="P131" i="5"/>
  <c r="P67" i="5"/>
  <c r="P142" i="5"/>
  <c r="P78" i="5"/>
  <c r="P14" i="5"/>
  <c r="P20" i="5"/>
  <c r="P40" i="5"/>
  <c r="P41" i="5"/>
  <c r="P127" i="5"/>
  <c r="P15" i="5"/>
  <c r="P90" i="5"/>
  <c r="P26" i="5"/>
  <c r="P84" i="5"/>
  <c r="P93" i="5"/>
  <c r="H16" i="9" a="1"/>
  <c r="H16" i="9" s="1"/>
  <c r="K133" i="4" s="1"/>
  <c r="K165" i="4" l="1"/>
  <c r="K166" i="4"/>
  <c r="K162" i="4"/>
  <c r="K163" i="4"/>
  <c r="K164" i="4"/>
  <c r="U84" i="5"/>
  <c r="Y84" i="5"/>
  <c r="AC84" i="5"/>
  <c r="AG84" i="5"/>
  <c r="AK84" i="5"/>
  <c r="AO84" i="5"/>
  <c r="AT84" i="5"/>
  <c r="V84" i="5"/>
  <c r="Z84" i="5"/>
  <c r="AD84" i="5"/>
  <c r="AH84" i="5"/>
  <c r="AL84" i="5"/>
  <c r="AQ84" i="5"/>
  <c r="W84" i="5"/>
  <c r="AE84" i="5"/>
  <c r="AM84" i="5"/>
  <c r="X84" i="5"/>
  <c r="AF84" i="5"/>
  <c r="AN84" i="5"/>
  <c r="AA84" i="5"/>
  <c r="AR84" i="5"/>
  <c r="T84" i="5"/>
  <c r="AB84" i="5"/>
  <c r="AS84" i="5"/>
  <c r="AI84" i="5"/>
  <c r="AJ84" i="5"/>
  <c r="AP84" i="5"/>
  <c r="X127" i="5"/>
  <c r="AB127" i="5"/>
  <c r="AF127" i="5"/>
  <c r="AJ127" i="5"/>
  <c r="AN127" i="5"/>
  <c r="AS127" i="5"/>
  <c r="U127" i="5"/>
  <c r="Y127" i="5"/>
  <c r="AC127" i="5"/>
  <c r="AG127" i="5"/>
  <c r="AK127" i="5"/>
  <c r="AO127" i="5"/>
  <c r="AT127" i="5"/>
  <c r="W127" i="5"/>
  <c r="AE127" i="5"/>
  <c r="AM127" i="5"/>
  <c r="T127" i="5"/>
  <c r="Z127" i="5"/>
  <c r="AH127" i="5"/>
  <c r="AQ127" i="5"/>
  <c r="AA127" i="5"/>
  <c r="AI127" i="5"/>
  <c r="AR127" i="5"/>
  <c r="V127" i="5"/>
  <c r="AD127" i="5"/>
  <c r="AL127" i="5"/>
  <c r="AP127" i="5"/>
  <c r="V131" i="5"/>
  <c r="Z131" i="5"/>
  <c r="AD131" i="5"/>
  <c r="AH131" i="5"/>
  <c r="AL131" i="5"/>
  <c r="AP131" i="5"/>
  <c r="AT131" i="5"/>
  <c r="W131" i="5"/>
  <c r="AA131" i="5"/>
  <c r="AE131" i="5"/>
  <c r="AI131" i="5"/>
  <c r="AM131" i="5"/>
  <c r="AQ131" i="5"/>
  <c r="Y131" i="5"/>
  <c r="AG131" i="5"/>
  <c r="AO131" i="5"/>
  <c r="AB131" i="5"/>
  <c r="AJ131" i="5"/>
  <c r="AR131" i="5"/>
  <c r="U131" i="5"/>
  <c r="AC131" i="5"/>
  <c r="AK131" i="5"/>
  <c r="AS131" i="5"/>
  <c r="X131" i="5"/>
  <c r="AF131" i="5"/>
  <c r="AN131" i="5"/>
  <c r="T131" i="5"/>
  <c r="X105" i="5"/>
  <c r="AB105" i="5"/>
  <c r="AF105" i="5"/>
  <c r="AJ105" i="5"/>
  <c r="AN105" i="5"/>
  <c r="AR105" i="5"/>
  <c r="U105" i="5"/>
  <c r="Y105" i="5"/>
  <c r="AC105" i="5"/>
  <c r="AG105" i="5"/>
  <c r="AK105" i="5"/>
  <c r="AO105" i="5"/>
  <c r="AS105" i="5"/>
  <c r="Z105" i="5"/>
  <c r="AH105" i="5"/>
  <c r="AP105" i="5"/>
  <c r="AA105" i="5"/>
  <c r="AI105" i="5"/>
  <c r="AQ105" i="5"/>
  <c r="T105" i="5"/>
  <c r="W105" i="5"/>
  <c r="AM105" i="5"/>
  <c r="AD105" i="5"/>
  <c r="AT105" i="5"/>
  <c r="AE105" i="5"/>
  <c r="V105" i="5"/>
  <c r="AL105" i="5"/>
  <c r="V64" i="5"/>
  <c r="Z64" i="5"/>
  <c r="AD64" i="5"/>
  <c r="AH64" i="5"/>
  <c r="AL64" i="5"/>
  <c r="AP64" i="5"/>
  <c r="AT64" i="5"/>
  <c r="W64" i="5"/>
  <c r="AA64" i="5"/>
  <c r="AE64" i="5"/>
  <c r="AI64" i="5"/>
  <c r="AM64" i="5"/>
  <c r="AQ64" i="5"/>
  <c r="X64" i="5"/>
  <c r="AF64" i="5"/>
  <c r="AN64" i="5"/>
  <c r="Y64" i="5"/>
  <c r="AG64" i="5"/>
  <c r="AO64" i="5"/>
  <c r="AB64" i="5"/>
  <c r="AR64" i="5"/>
  <c r="T64" i="5"/>
  <c r="AC64" i="5"/>
  <c r="AS64" i="5"/>
  <c r="AJ64" i="5"/>
  <c r="U64" i="5"/>
  <c r="AK64" i="5"/>
  <c r="U72" i="5"/>
  <c r="Y72" i="5"/>
  <c r="AC72" i="5"/>
  <c r="AG72" i="5"/>
  <c r="AK72" i="5"/>
  <c r="AO72" i="5"/>
  <c r="AT72" i="5"/>
  <c r="V72" i="5"/>
  <c r="Z72" i="5"/>
  <c r="AD72" i="5"/>
  <c r="AH72" i="5"/>
  <c r="AL72" i="5"/>
  <c r="AQ72" i="5"/>
  <c r="AA72" i="5"/>
  <c r="AI72" i="5"/>
  <c r="AR72" i="5"/>
  <c r="AB72" i="5"/>
  <c r="AJ72" i="5"/>
  <c r="AS72" i="5"/>
  <c r="AE72" i="5"/>
  <c r="T72" i="5"/>
  <c r="AF72" i="5"/>
  <c r="W72" i="5"/>
  <c r="AM72" i="5"/>
  <c r="X72" i="5"/>
  <c r="AN72" i="5"/>
  <c r="AP72" i="5"/>
  <c r="U129" i="5"/>
  <c r="Y129" i="5"/>
  <c r="AC129" i="5"/>
  <c r="AG129" i="5"/>
  <c r="AK129" i="5"/>
  <c r="AO129" i="5"/>
  <c r="AT129" i="5"/>
  <c r="V129" i="5"/>
  <c r="Z129" i="5"/>
  <c r="AD129" i="5"/>
  <c r="AH129" i="5"/>
  <c r="AL129" i="5"/>
  <c r="AQ129" i="5"/>
  <c r="T129" i="5"/>
  <c r="AB129" i="5"/>
  <c r="AJ129" i="5"/>
  <c r="AS129" i="5"/>
  <c r="W129" i="5"/>
  <c r="AE129" i="5"/>
  <c r="AM129" i="5"/>
  <c r="X129" i="5"/>
  <c r="AF129" i="5"/>
  <c r="AN129" i="5"/>
  <c r="AI129" i="5"/>
  <c r="AR129" i="5"/>
  <c r="AA129" i="5"/>
  <c r="AP129" i="5"/>
  <c r="V25" i="5"/>
  <c r="Z25" i="5"/>
  <c r="AD25" i="5"/>
  <c r="AH25" i="5"/>
  <c r="AL25" i="5"/>
  <c r="AP25" i="5"/>
  <c r="AT25" i="5"/>
  <c r="W25" i="5"/>
  <c r="AA25" i="5"/>
  <c r="AE25" i="5"/>
  <c r="AI25" i="5"/>
  <c r="AM25" i="5"/>
  <c r="AQ25" i="5"/>
  <c r="X25" i="5"/>
  <c r="AF25" i="5"/>
  <c r="AN25" i="5"/>
  <c r="Y25" i="5"/>
  <c r="AG25" i="5"/>
  <c r="AO25" i="5"/>
  <c r="AJ25" i="5"/>
  <c r="U25" i="5"/>
  <c r="AK25" i="5"/>
  <c r="AR25" i="5"/>
  <c r="AS25" i="5"/>
  <c r="AB25" i="5"/>
  <c r="AC25" i="5"/>
  <c r="T25" i="5"/>
  <c r="V117" i="5"/>
  <c r="Z117" i="5"/>
  <c r="AD117" i="5"/>
  <c r="AH117" i="5"/>
  <c r="AL117" i="5"/>
  <c r="AP117" i="5"/>
  <c r="AT117" i="5"/>
  <c r="W117" i="5"/>
  <c r="AA117" i="5"/>
  <c r="AE117" i="5"/>
  <c r="AI117" i="5"/>
  <c r="AM117" i="5"/>
  <c r="AQ117" i="5"/>
  <c r="AB117" i="5"/>
  <c r="AJ117" i="5"/>
  <c r="AR117" i="5"/>
  <c r="U117" i="5"/>
  <c r="AC117" i="5"/>
  <c r="AK117" i="5"/>
  <c r="AS117" i="5"/>
  <c r="T117" i="5"/>
  <c r="AG117" i="5"/>
  <c r="X117" i="5"/>
  <c r="AN117" i="5"/>
  <c r="Y117" i="5"/>
  <c r="AO117" i="5"/>
  <c r="AF117" i="5"/>
  <c r="W46" i="5"/>
  <c r="AA46" i="5"/>
  <c r="AE46" i="5"/>
  <c r="AI46" i="5"/>
  <c r="AM46" i="5"/>
  <c r="AQ46" i="5"/>
  <c r="X46" i="5"/>
  <c r="AC46" i="5"/>
  <c r="AH46" i="5"/>
  <c r="AN46" i="5"/>
  <c r="AS46" i="5"/>
  <c r="Y46" i="5"/>
  <c r="AD46" i="5"/>
  <c r="AJ46" i="5"/>
  <c r="AO46" i="5"/>
  <c r="AT46" i="5"/>
  <c r="U46" i="5"/>
  <c r="AF46" i="5"/>
  <c r="AP46" i="5"/>
  <c r="V46" i="5"/>
  <c r="AG46" i="5"/>
  <c r="AR46" i="5"/>
  <c r="Z46" i="5"/>
  <c r="AB46" i="5"/>
  <c r="AK46" i="5"/>
  <c r="AL46" i="5"/>
  <c r="T46" i="5"/>
  <c r="U124" i="5"/>
  <c r="Y124" i="5"/>
  <c r="AC124" i="5"/>
  <c r="AG124" i="5"/>
  <c r="AK124" i="5"/>
  <c r="AO124" i="5"/>
  <c r="AS124" i="5"/>
  <c r="Z124" i="5"/>
  <c r="AE124" i="5"/>
  <c r="AJ124" i="5"/>
  <c r="AP124" i="5"/>
  <c r="T124" i="5"/>
  <c r="V124" i="5"/>
  <c r="AA124" i="5"/>
  <c r="AF124" i="5"/>
  <c r="AL124" i="5"/>
  <c r="AQ124" i="5"/>
  <c r="X124" i="5"/>
  <c r="AI124" i="5"/>
  <c r="AT124" i="5"/>
  <c r="AB124" i="5"/>
  <c r="AM124" i="5"/>
  <c r="AD124" i="5"/>
  <c r="AN124" i="5"/>
  <c r="W124" i="5"/>
  <c r="AH124" i="5"/>
  <c r="AR124" i="5"/>
  <c r="W68" i="5"/>
  <c r="AA68" i="5"/>
  <c r="AE68" i="5"/>
  <c r="AI68" i="5"/>
  <c r="AM68" i="5"/>
  <c r="AR68" i="5"/>
  <c r="X68" i="5"/>
  <c r="AB68" i="5"/>
  <c r="AF68" i="5"/>
  <c r="AJ68" i="5"/>
  <c r="AN68" i="5"/>
  <c r="AS68" i="5"/>
  <c r="Y68" i="5"/>
  <c r="AG68" i="5"/>
  <c r="AO68" i="5"/>
  <c r="Z68" i="5"/>
  <c r="AH68" i="5"/>
  <c r="AQ68" i="5"/>
  <c r="U68" i="5"/>
  <c r="AK68" i="5"/>
  <c r="T68" i="5"/>
  <c r="V68" i="5"/>
  <c r="AL68" i="5"/>
  <c r="AC68" i="5"/>
  <c r="AT68" i="5"/>
  <c r="AD68" i="5"/>
  <c r="AP68" i="5"/>
  <c r="W128" i="5"/>
  <c r="AA128" i="5"/>
  <c r="AE128" i="5"/>
  <c r="AI128" i="5"/>
  <c r="AM128" i="5"/>
  <c r="AQ128" i="5"/>
  <c r="T128" i="5"/>
  <c r="X128" i="5"/>
  <c r="AB128" i="5"/>
  <c r="AF128" i="5"/>
  <c r="AJ128" i="5"/>
  <c r="AN128" i="5"/>
  <c r="AR128" i="5"/>
  <c r="V128" i="5"/>
  <c r="AD128" i="5"/>
  <c r="AL128" i="5"/>
  <c r="AT128" i="5"/>
  <c r="Y128" i="5"/>
  <c r="AG128" i="5"/>
  <c r="AO128" i="5"/>
  <c r="Z128" i="5"/>
  <c r="AH128" i="5"/>
  <c r="AP128" i="5"/>
  <c r="AC128" i="5"/>
  <c r="AK128" i="5"/>
  <c r="AS128" i="5"/>
  <c r="U128" i="5"/>
  <c r="U136" i="5"/>
  <c r="Y136" i="5"/>
  <c r="AC136" i="5"/>
  <c r="AG136" i="5"/>
  <c r="AK136" i="5"/>
  <c r="AO136" i="5"/>
  <c r="AT136" i="5"/>
  <c r="T136" i="5"/>
  <c r="V136" i="5"/>
  <c r="Z136" i="5"/>
  <c r="AD136" i="5"/>
  <c r="AH136" i="5"/>
  <c r="AL136" i="5"/>
  <c r="AQ136" i="5"/>
  <c r="X136" i="5"/>
  <c r="AF136" i="5"/>
  <c r="AN136" i="5"/>
  <c r="AA136" i="5"/>
  <c r="AI136" i="5"/>
  <c r="AR136" i="5"/>
  <c r="AB136" i="5"/>
  <c r="AJ136" i="5"/>
  <c r="AS136" i="5"/>
  <c r="W136" i="5"/>
  <c r="AE136" i="5"/>
  <c r="AM136" i="5"/>
  <c r="AP136" i="5"/>
  <c r="U48" i="5"/>
  <c r="Y48" i="5"/>
  <c r="AC48" i="5"/>
  <c r="AG48" i="5"/>
  <c r="AK48" i="5"/>
  <c r="AO48" i="5"/>
  <c r="AT48" i="5"/>
  <c r="V48" i="5"/>
  <c r="Z48" i="5"/>
  <c r="AD48" i="5"/>
  <c r="AH48" i="5"/>
  <c r="AL48" i="5"/>
  <c r="AQ48" i="5"/>
  <c r="AA48" i="5"/>
  <c r="AI48" i="5"/>
  <c r="AR48" i="5"/>
  <c r="AB48" i="5"/>
  <c r="AJ48" i="5"/>
  <c r="AS48" i="5"/>
  <c r="AE48" i="5"/>
  <c r="AF48" i="5"/>
  <c r="W48" i="5"/>
  <c r="T48" i="5"/>
  <c r="X48" i="5"/>
  <c r="AM48" i="5"/>
  <c r="AN48" i="5"/>
  <c r="AP48" i="5"/>
  <c r="X137" i="5"/>
  <c r="AB137" i="5"/>
  <c r="AF137" i="5"/>
  <c r="AJ137" i="5"/>
  <c r="AN137" i="5"/>
  <c r="AR137" i="5"/>
  <c r="U137" i="5"/>
  <c r="Y137" i="5"/>
  <c r="AC137" i="5"/>
  <c r="AG137" i="5"/>
  <c r="AK137" i="5"/>
  <c r="AO137" i="5"/>
  <c r="AS137" i="5"/>
  <c r="T137" i="5"/>
  <c r="W137" i="5"/>
  <c r="AE137" i="5"/>
  <c r="AM137" i="5"/>
  <c r="Z137" i="5"/>
  <c r="AH137" i="5"/>
  <c r="AP137" i="5"/>
  <c r="AA137" i="5"/>
  <c r="AI137" i="5"/>
  <c r="AQ137" i="5"/>
  <c r="V137" i="5"/>
  <c r="AD137" i="5"/>
  <c r="AL137" i="5"/>
  <c r="AT137" i="5"/>
  <c r="X33" i="5"/>
  <c r="AB33" i="5"/>
  <c r="AF33" i="5"/>
  <c r="AJ33" i="5"/>
  <c r="AN33" i="5"/>
  <c r="AS33" i="5"/>
  <c r="U33" i="5"/>
  <c r="Y33" i="5"/>
  <c r="AC33" i="5"/>
  <c r="AG33" i="5"/>
  <c r="AK33" i="5"/>
  <c r="AO33" i="5"/>
  <c r="AT33" i="5"/>
  <c r="V33" i="5"/>
  <c r="AD33" i="5"/>
  <c r="AL33" i="5"/>
  <c r="W33" i="5"/>
  <c r="AE33" i="5"/>
  <c r="AM33" i="5"/>
  <c r="AH33" i="5"/>
  <c r="AI33" i="5"/>
  <c r="AQ33" i="5"/>
  <c r="AR33" i="5"/>
  <c r="T33" i="5"/>
  <c r="Z33" i="5"/>
  <c r="AA33" i="5"/>
  <c r="AP33" i="5"/>
  <c r="V31" i="5"/>
  <c r="Z31" i="5"/>
  <c r="AD31" i="5"/>
  <c r="AH31" i="5"/>
  <c r="AL31" i="5"/>
  <c r="AQ31" i="5"/>
  <c r="W31" i="5"/>
  <c r="AA31" i="5"/>
  <c r="AE31" i="5"/>
  <c r="AI31" i="5"/>
  <c r="AM31" i="5"/>
  <c r="AR31" i="5"/>
  <c r="X31" i="5"/>
  <c r="AF31" i="5"/>
  <c r="AN31" i="5"/>
  <c r="Y31" i="5"/>
  <c r="AG31" i="5"/>
  <c r="AO31" i="5"/>
  <c r="AJ31" i="5"/>
  <c r="U31" i="5"/>
  <c r="AK31" i="5"/>
  <c r="AB31" i="5"/>
  <c r="AC31" i="5"/>
  <c r="AS31" i="5"/>
  <c r="AT31" i="5"/>
  <c r="T31" i="5"/>
  <c r="AP31" i="5"/>
  <c r="W41" i="5"/>
  <c r="AA41" i="5"/>
  <c r="AE41" i="5"/>
  <c r="AI41" i="5"/>
  <c r="AM41" i="5"/>
  <c r="AQ41" i="5"/>
  <c r="X41" i="5"/>
  <c r="AB41" i="5"/>
  <c r="AF41" i="5"/>
  <c r="AJ41" i="5"/>
  <c r="AN41" i="5"/>
  <c r="AR41" i="5"/>
  <c r="U41" i="5"/>
  <c r="AC41" i="5"/>
  <c r="AK41" i="5"/>
  <c r="AS41" i="5"/>
  <c r="V41" i="5"/>
  <c r="AD41" i="5"/>
  <c r="AL41" i="5"/>
  <c r="AT41" i="5"/>
  <c r="Y41" i="5"/>
  <c r="AO41" i="5"/>
  <c r="Z41" i="5"/>
  <c r="AP41" i="5"/>
  <c r="AG41" i="5"/>
  <c r="AH41" i="5"/>
  <c r="T41" i="5"/>
  <c r="U101" i="5"/>
  <c r="Y101" i="5"/>
  <c r="AC101" i="5"/>
  <c r="AG101" i="5"/>
  <c r="AK101" i="5"/>
  <c r="AO101" i="5"/>
  <c r="AT101" i="5"/>
  <c r="V101" i="5"/>
  <c r="Z101" i="5"/>
  <c r="AD101" i="5"/>
  <c r="AH101" i="5"/>
  <c r="AL101" i="5"/>
  <c r="AQ101" i="5"/>
  <c r="W101" i="5"/>
  <c r="AE101" i="5"/>
  <c r="AM101" i="5"/>
  <c r="X101" i="5"/>
  <c r="AF101" i="5"/>
  <c r="AN101" i="5"/>
  <c r="T101" i="5"/>
  <c r="AB101" i="5"/>
  <c r="AS101" i="5"/>
  <c r="AI101" i="5"/>
  <c r="AJ101" i="5"/>
  <c r="AR101" i="5"/>
  <c r="AA101" i="5"/>
  <c r="AP101" i="5"/>
  <c r="X132" i="5"/>
  <c r="AB132" i="5"/>
  <c r="AF132" i="5"/>
  <c r="AJ132" i="5"/>
  <c r="AN132" i="5"/>
  <c r="AR132" i="5"/>
  <c r="T132" i="5"/>
  <c r="U132" i="5"/>
  <c r="Y132" i="5"/>
  <c r="AC132" i="5"/>
  <c r="AG132" i="5"/>
  <c r="AK132" i="5"/>
  <c r="AO132" i="5"/>
  <c r="AS132" i="5"/>
  <c r="W132" i="5"/>
  <c r="AE132" i="5"/>
  <c r="AM132" i="5"/>
  <c r="Z132" i="5"/>
  <c r="AH132" i="5"/>
  <c r="AP132" i="5"/>
  <c r="AA132" i="5"/>
  <c r="AI132" i="5"/>
  <c r="AQ132" i="5"/>
  <c r="V132" i="5"/>
  <c r="AD132" i="5"/>
  <c r="AL132" i="5"/>
  <c r="AT132" i="5"/>
  <c r="U44" i="5"/>
  <c r="Y44" i="5"/>
  <c r="AC44" i="5"/>
  <c r="AG44" i="5"/>
  <c r="AK44" i="5"/>
  <c r="AO44" i="5"/>
  <c r="AT44" i="5"/>
  <c r="V44" i="5"/>
  <c r="Z44" i="5"/>
  <c r="AD44" i="5"/>
  <c r="AH44" i="5"/>
  <c r="AL44" i="5"/>
  <c r="AQ44" i="5"/>
  <c r="W44" i="5"/>
  <c r="AE44" i="5"/>
  <c r="AM44" i="5"/>
  <c r="X44" i="5"/>
  <c r="AF44" i="5"/>
  <c r="AN44" i="5"/>
  <c r="AA44" i="5"/>
  <c r="AR44" i="5"/>
  <c r="AB44" i="5"/>
  <c r="AS44" i="5"/>
  <c r="AI44" i="5"/>
  <c r="T44" i="5"/>
  <c r="AJ44" i="5"/>
  <c r="AP44" i="5"/>
  <c r="X52" i="5"/>
  <c r="AB52" i="5"/>
  <c r="AF52" i="5"/>
  <c r="AJ52" i="5"/>
  <c r="AN52" i="5"/>
  <c r="AR52" i="5"/>
  <c r="U52" i="5"/>
  <c r="Y52" i="5"/>
  <c r="AC52" i="5"/>
  <c r="AG52" i="5"/>
  <c r="AK52" i="5"/>
  <c r="AO52" i="5"/>
  <c r="AS52" i="5"/>
  <c r="V52" i="5"/>
  <c r="AD52" i="5"/>
  <c r="AL52" i="5"/>
  <c r="AT52" i="5"/>
  <c r="W52" i="5"/>
  <c r="AE52" i="5"/>
  <c r="AM52" i="5"/>
  <c r="Z52" i="5"/>
  <c r="AP52" i="5"/>
  <c r="AA52" i="5"/>
  <c r="AQ52" i="5"/>
  <c r="T52" i="5"/>
  <c r="AH52" i="5"/>
  <c r="AI52" i="5"/>
  <c r="W112" i="5"/>
  <c r="AA112" i="5"/>
  <c r="AE112" i="5"/>
  <c r="AI112" i="5"/>
  <c r="AM112" i="5"/>
  <c r="AQ112" i="5"/>
  <c r="X112" i="5"/>
  <c r="AB112" i="5"/>
  <c r="AF112" i="5"/>
  <c r="AJ112" i="5"/>
  <c r="AN112" i="5"/>
  <c r="AR112" i="5"/>
  <c r="U112" i="5"/>
  <c r="AC112" i="5"/>
  <c r="AK112" i="5"/>
  <c r="AS112" i="5"/>
  <c r="T112" i="5"/>
  <c r="V112" i="5"/>
  <c r="AD112" i="5"/>
  <c r="AL112" i="5"/>
  <c r="AT112" i="5"/>
  <c r="AH112" i="5"/>
  <c r="Y112" i="5"/>
  <c r="AO112" i="5"/>
  <c r="Z112" i="5"/>
  <c r="AP112" i="5"/>
  <c r="AG112" i="5"/>
  <c r="V56" i="5"/>
  <c r="Z56" i="5"/>
  <c r="AD56" i="5"/>
  <c r="AH56" i="5"/>
  <c r="AL56" i="5"/>
  <c r="AP56" i="5"/>
  <c r="AT56" i="5"/>
  <c r="W56" i="5"/>
  <c r="AA56" i="5"/>
  <c r="AE56" i="5"/>
  <c r="AI56" i="5"/>
  <c r="AM56" i="5"/>
  <c r="AQ56" i="5"/>
  <c r="X56" i="5"/>
  <c r="AF56" i="5"/>
  <c r="AN56" i="5"/>
  <c r="Y56" i="5"/>
  <c r="AG56" i="5"/>
  <c r="AO56" i="5"/>
  <c r="AJ56" i="5"/>
  <c r="U56" i="5"/>
  <c r="AK56" i="5"/>
  <c r="AR56" i="5"/>
  <c r="T56" i="5"/>
  <c r="AS56" i="5"/>
  <c r="AB56" i="5"/>
  <c r="AC56" i="5"/>
  <c r="U113" i="5"/>
  <c r="Y113" i="5"/>
  <c r="AC113" i="5"/>
  <c r="AG113" i="5"/>
  <c r="AK113" i="5"/>
  <c r="AO113" i="5"/>
  <c r="AS113" i="5"/>
  <c r="V113" i="5"/>
  <c r="Z113" i="5"/>
  <c r="AD113" i="5"/>
  <c r="AH113" i="5"/>
  <c r="AL113" i="5"/>
  <c r="AP113" i="5"/>
  <c r="AT113" i="5"/>
  <c r="AA113" i="5"/>
  <c r="AI113" i="5"/>
  <c r="AQ113" i="5"/>
  <c r="AB113" i="5"/>
  <c r="AJ113" i="5"/>
  <c r="AR113" i="5"/>
  <c r="T113" i="5"/>
  <c r="X113" i="5"/>
  <c r="AN113" i="5"/>
  <c r="AE113" i="5"/>
  <c r="AF113" i="5"/>
  <c r="W113" i="5"/>
  <c r="AM113" i="5"/>
  <c r="V121" i="5"/>
  <c r="Z121" i="5"/>
  <c r="AD121" i="5"/>
  <c r="AH121" i="5"/>
  <c r="AL121" i="5"/>
  <c r="AP121" i="5"/>
  <c r="AT121" i="5"/>
  <c r="W121" i="5"/>
  <c r="AA121" i="5"/>
  <c r="AE121" i="5"/>
  <c r="AI121" i="5"/>
  <c r="AM121" i="5"/>
  <c r="AQ121" i="5"/>
  <c r="AB121" i="5"/>
  <c r="AJ121" i="5"/>
  <c r="AR121" i="5"/>
  <c r="U121" i="5"/>
  <c r="AC121" i="5"/>
  <c r="AK121" i="5"/>
  <c r="AS121" i="5"/>
  <c r="T121" i="5"/>
  <c r="Y121" i="5"/>
  <c r="AO121" i="5"/>
  <c r="AF121" i="5"/>
  <c r="AG121" i="5"/>
  <c r="AN121" i="5"/>
  <c r="X121" i="5"/>
  <c r="X17" i="5"/>
  <c r="AB17" i="5"/>
  <c r="AF17" i="5"/>
  <c r="AJ17" i="5"/>
  <c r="AN17" i="5"/>
  <c r="AS17" i="5"/>
  <c r="U17" i="5"/>
  <c r="Y17" i="5"/>
  <c r="AC17" i="5"/>
  <c r="AG17" i="5"/>
  <c r="AK17" i="5"/>
  <c r="AO17" i="5"/>
  <c r="AT17" i="5"/>
  <c r="Z17" i="5"/>
  <c r="AH17" i="5"/>
  <c r="AQ17" i="5"/>
  <c r="AA17" i="5"/>
  <c r="AI17" i="5"/>
  <c r="AR17" i="5"/>
  <c r="AD17" i="5"/>
  <c r="AE17" i="5"/>
  <c r="V17" i="5"/>
  <c r="W17" i="5"/>
  <c r="AL17" i="5"/>
  <c r="AM17" i="5"/>
  <c r="T17" i="5"/>
  <c r="AP17" i="5"/>
  <c r="W50" i="5"/>
  <c r="AA50" i="5"/>
  <c r="AE50" i="5"/>
  <c r="AI50" i="5"/>
  <c r="AM50" i="5"/>
  <c r="AQ50" i="5"/>
  <c r="X50" i="5"/>
  <c r="AB50" i="5"/>
  <c r="AF50" i="5"/>
  <c r="AJ50" i="5"/>
  <c r="AN50" i="5"/>
  <c r="AR50" i="5"/>
  <c r="Y50" i="5"/>
  <c r="AG50" i="5"/>
  <c r="AO50" i="5"/>
  <c r="Z50" i="5"/>
  <c r="AH50" i="5"/>
  <c r="AP50" i="5"/>
  <c r="AC50" i="5"/>
  <c r="AS50" i="5"/>
  <c r="AD50" i="5"/>
  <c r="AT50" i="5"/>
  <c r="AK50" i="5"/>
  <c r="AL50" i="5"/>
  <c r="U50" i="5"/>
  <c r="V50" i="5"/>
  <c r="T50" i="5"/>
  <c r="X21" i="5"/>
  <c r="AB21" i="5"/>
  <c r="AF21" i="5"/>
  <c r="AJ21" i="5"/>
  <c r="AN21" i="5"/>
  <c r="AR21" i="5"/>
  <c r="U21" i="5"/>
  <c r="Y21" i="5"/>
  <c r="AC21" i="5"/>
  <c r="AG21" i="5"/>
  <c r="AK21" i="5"/>
  <c r="AO21" i="5"/>
  <c r="AS21" i="5"/>
  <c r="V21" i="5"/>
  <c r="AD21" i="5"/>
  <c r="AL21" i="5"/>
  <c r="AT21" i="5"/>
  <c r="W21" i="5"/>
  <c r="AE21" i="5"/>
  <c r="AM21" i="5"/>
  <c r="Z21" i="5"/>
  <c r="AP21" i="5"/>
  <c r="AA21" i="5"/>
  <c r="AQ21" i="5"/>
  <c r="AH21" i="5"/>
  <c r="AI21" i="5"/>
  <c r="T21" i="5"/>
  <c r="U111" i="5"/>
  <c r="Y111" i="5"/>
  <c r="AC111" i="5"/>
  <c r="AG111" i="5"/>
  <c r="AK111" i="5"/>
  <c r="AO111" i="5"/>
  <c r="AS111" i="5"/>
  <c r="V111" i="5"/>
  <c r="Z111" i="5"/>
  <c r="AD111" i="5"/>
  <c r="AH111" i="5"/>
  <c r="AL111" i="5"/>
  <c r="AP111" i="5"/>
  <c r="AT111" i="5"/>
  <c r="W111" i="5"/>
  <c r="AE111" i="5"/>
  <c r="AM111" i="5"/>
  <c r="X111" i="5"/>
  <c r="AF111" i="5"/>
  <c r="AN111" i="5"/>
  <c r="AB111" i="5"/>
  <c r="AR111" i="5"/>
  <c r="T111" i="5"/>
  <c r="AI111" i="5"/>
  <c r="AJ111" i="5"/>
  <c r="AQ111" i="5"/>
  <c r="AA111" i="5"/>
  <c r="U115" i="5"/>
  <c r="Y115" i="5"/>
  <c r="AC115" i="5"/>
  <c r="AG115" i="5"/>
  <c r="AK115" i="5"/>
  <c r="AO115" i="5"/>
  <c r="AS115" i="5"/>
  <c r="V115" i="5"/>
  <c r="Z115" i="5"/>
  <c r="AD115" i="5"/>
  <c r="AH115" i="5"/>
  <c r="AL115" i="5"/>
  <c r="AP115" i="5"/>
  <c r="AT115" i="5"/>
  <c r="W115" i="5"/>
  <c r="AE115" i="5"/>
  <c r="AM115" i="5"/>
  <c r="X115" i="5"/>
  <c r="AF115" i="5"/>
  <c r="AN115" i="5"/>
  <c r="AJ115" i="5"/>
  <c r="AA115" i="5"/>
  <c r="AQ115" i="5"/>
  <c r="AB115" i="5"/>
  <c r="AR115" i="5"/>
  <c r="T115" i="5"/>
  <c r="AI115" i="5"/>
  <c r="W55" i="5"/>
  <c r="AA55" i="5"/>
  <c r="AE55" i="5"/>
  <c r="AI55" i="5"/>
  <c r="AM55" i="5"/>
  <c r="AR55" i="5"/>
  <c r="X55" i="5"/>
  <c r="AB55" i="5"/>
  <c r="AF55" i="5"/>
  <c r="AJ55" i="5"/>
  <c r="AN55" i="5"/>
  <c r="AS55" i="5"/>
  <c r="Y55" i="5"/>
  <c r="AG55" i="5"/>
  <c r="AO55" i="5"/>
  <c r="Z55" i="5"/>
  <c r="AH55" i="5"/>
  <c r="AQ55" i="5"/>
  <c r="AC55" i="5"/>
  <c r="AT55" i="5"/>
  <c r="AD55" i="5"/>
  <c r="AK55" i="5"/>
  <c r="AL55" i="5"/>
  <c r="U55" i="5"/>
  <c r="V55" i="5"/>
  <c r="T55" i="5"/>
  <c r="AP55" i="5"/>
  <c r="U32" i="5"/>
  <c r="Y32" i="5"/>
  <c r="AC32" i="5"/>
  <c r="AG32" i="5"/>
  <c r="AK32" i="5"/>
  <c r="AO32" i="5"/>
  <c r="AT32" i="5"/>
  <c r="V32" i="5"/>
  <c r="Z32" i="5"/>
  <c r="AD32" i="5"/>
  <c r="AH32" i="5"/>
  <c r="AL32" i="5"/>
  <c r="AQ32" i="5"/>
  <c r="W32" i="5"/>
  <c r="AE32" i="5"/>
  <c r="AM32" i="5"/>
  <c r="X32" i="5"/>
  <c r="AF32" i="5"/>
  <c r="AN32" i="5"/>
  <c r="AA32" i="5"/>
  <c r="AR32" i="5"/>
  <c r="AB32" i="5"/>
  <c r="AS32" i="5"/>
  <c r="AI32" i="5"/>
  <c r="AJ32" i="5"/>
  <c r="T32" i="5"/>
  <c r="AP32" i="5"/>
  <c r="W90" i="5"/>
  <c r="AA90" i="5"/>
  <c r="AE90" i="5"/>
  <c r="AI90" i="5"/>
  <c r="AM90" i="5"/>
  <c r="AQ90" i="5"/>
  <c r="X90" i="5"/>
  <c r="AB90" i="5"/>
  <c r="AF90" i="5"/>
  <c r="AJ90" i="5"/>
  <c r="AN90" i="5"/>
  <c r="AR90" i="5"/>
  <c r="U90" i="5"/>
  <c r="AC90" i="5"/>
  <c r="AK90" i="5"/>
  <c r="AS90" i="5"/>
  <c r="V90" i="5"/>
  <c r="AD90" i="5"/>
  <c r="AL90" i="5"/>
  <c r="AT90" i="5"/>
  <c r="AG90" i="5"/>
  <c r="AH90" i="5"/>
  <c r="Y90" i="5"/>
  <c r="AO90" i="5"/>
  <c r="AP90" i="5"/>
  <c r="T90" i="5"/>
  <c r="Z90" i="5"/>
  <c r="X40" i="5"/>
  <c r="AB40" i="5"/>
  <c r="AF40" i="5"/>
  <c r="AJ40" i="5"/>
  <c r="AN40" i="5"/>
  <c r="AS40" i="5"/>
  <c r="U40" i="5"/>
  <c r="Y40" i="5"/>
  <c r="AC40" i="5"/>
  <c r="AG40" i="5"/>
  <c r="AK40" i="5"/>
  <c r="AO40" i="5"/>
  <c r="AT40" i="5"/>
  <c r="V40" i="5"/>
  <c r="AD40" i="5"/>
  <c r="AL40" i="5"/>
  <c r="W40" i="5"/>
  <c r="AE40" i="5"/>
  <c r="AM40" i="5"/>
  <c r="AH40" i="5"/>
  <c r="AI40" i="5"/>
  <c r="Z40" i="5"/>
  <c r="AA40" i="5"/>
  <c r="T40" i="5"/>
  <c r="AQ40" i="5"/>
  <c r="AR40" i="5"/>
  <c r="AP40" i="5"/>
  <c r="V142" i="5"/>
  <c r="Z142" i="5"/>
  <c r="AD142" i="5"/>
  <c r="AH142" i="5"/>
  <c r="AL142" i="5"/>
  <c r="AP142" i="5"/>
  <c r="AT142" i="5"/>
  <c r="W142" i="5"/>
  <c r="AA142" i="5"/>
  <c r="AE142" i="5"/>
  <c r="AI142" i="5"/>
  <c r="AM142" i="5"/>
  <c r="AQ142" i="5"/>
  <c r="U142" i="5"/>
  <c r="AC142" i="5"/>
  <c r="AK142" i="5"/>
  <c r="AS142" i="5"/>
  <c r="X142" i="5"/>
  <c r="AF142" i="5"/>
  <c r="AN142" i="5"/>
  <c r="Y142" i="5"/>
  <c r="AG142" i="5"/>
  <c r="AO142" i="5"/>
  <c r="AB142" i="5"/>
  <c r="AJ142" i="5"/>
  <c r="AR142" i="5"/>
  <c r="T142" i="5"/>
  <c r="W81" i="5"/>
  <c r="AA81" i="5"/>
  <c r="AE81" i="5"/>
  <c r="AI81" i="5"/>
  <c r="AM81" i="5"/>
  <c r="AQ81" i="5"/>
  <c r="X81" i="5"/>
  <c r="AB81" i="5"/>
  <c r="AF81" i="5"/>
  <c r="AJ81" i="5"/>
  <c r="AN81" i="5"/>
  <c r="AR81" i="5"/>
  <c r="U81" i="5"/>
  <c r="AC81" i="5"/>
  <c r="AK81" i="5"/>
  <c r="AS81" i="5"/>
  <c r="V81" i="5"/>
  <c r="AD81" i="5"/>
  <c r="AL81" i="5"/>
  <c r="AT81" i="5"/>
  <c r="Y81" i="5"/>
  <c r="AO81" i="5"/>
  <c r="Z81" i="5"/>
  <c r="AP81" i="5"/>
  <c r="T81" i="5"/>
  <c r="AG81" i="5"/>
  <c r="AH81" i="5"/>
  <c r="U82" i="5"/>
  <c r="Y82" i="5"/>
  <c r="AC82" i="5"/>
  <c r="AG82" i="5"/>
  <c r="AK82" i="5"/>
  <c r="AO82" i="5"/>
  <c r="AS82" i="5"/>
  <c r="V82" i="5"/>
  <c r="Z82" i="5"/>
  <c r="AD82" i="5"/>
  <c r="AH82" i="5"/>
  <c r="AL82" i="5"/>
  <c r="AP82" i="5"/>
  <c r="AT82" i="5"/>
  <c r="AA82" i="5"/>
  <c r="AI82" i="5"/>
  <c r="AQ82" i="5"/>
  <c r="AB82" i="5"/>
  <c r="AJ82" i="5"/>
  <c r="AR82" i="5"/>
  <c r="AE82" i="5"/>
  <c r="AF82" i="5"/>
  <c r="W82" i="5"/>
  <c r="AM82" i="5"/>
  <c r="T82" i="5"/>
  <c r="X82" i="5"/>
  <c r="AN82" i="5"/>
  <c r="X141" i="5"/>
  <c r="AB141" i="5"/>
  <c r="AF141" i="5"/>
  <c r="AJ141" i="5"/>
  <c r="AN141" i="5"/>
  <c r="AR141" i="5"/>
  <c r="U141" i="5"/>
  <c r="Y141" i="5"/>
  <c r="AC141" i="5"/>
  <c r="AG141" i="5"/>
  <c r="AK141" i="5"/>
  <c r="AO141" i="5"/>
  <c r="AS141" i="5"/>
  <c r="T141" i="5"/>
  <c r="W141" i="5"/>
  <c r="AE141" i="5"/>
  <c r="AM141" i="5"/>
  <c r="Z141" i="5"/>
  <c r="AH141" i="5"/>
  <c r="AP141" i="5"/>
  <c r="AA141" i="5"/>
  <c r="AI141" i="5"/>
  <c r="AQ141" i="5"/>
  <c r="AT141" i="5"/>
  <c r="V141" i="5"/>
  <c r="AD141" i="5"/>
  <c r="AL141" i="5"/>
  <c r="X70" i="5"/>
  <c r="AB70" i="5"/>
  <c r="AF70" i="5"/>
  <c r="AJ70" i="5"/>
  <c r="AN70" i="5"/>
  <c r="AR70" i="5"/>
  <c r="U70" i="5"/>
  <c r="Y70" i="5"/>
  <c r="AC70" i="5"/>
  <c r="AG70" i="5"/>
  <c r="AK70" i="5"/>
  <c r="AO70" i="5"/>
  <c r="AS70" i="5"/>
  <c r="V70" i="5"/>
  <c r="AD70" i="5"/>
  <c r="AL70" i="5"/>
  <c r="AT70" i="5"/>
  <c r="W70" i="5"/>
  <c r="AE70" i="5"/>
  <c r="AM70" i="5"/>
  <c r="AH70" i="5"/>
  <c r="AI70" i="5"/>
  <c r="Z70" i="5"/>
  <c r="AP70" i="5"/>
  <c r="AQ70" i="5"/>
  <c r="AA70" i="5"/>
  <c r="T70" i="5"/>
  <c r="X85" i="5"/>
  <c r="AB85" i="5"/>
  <c r="AF85" i="5"/>
  <c r="AJ85" i="5"/>
  <c r="AN85" i="5"/>
  <c r="AS85" i="5"/>
  <c r="U85" i="5"/>
  <c r="Y85" i="5"/>
  <c r="AC85" i="5"/>
  <c r="AG85" i="5"/>
  <c r="AK85" i="5"/>
  <c r="AO85" i="5"/>
  <c r="AT85" i="5"/>
  <c r="V85" i="5"/>
  <c r="AD85" i="5"/>
  <c r="AL85" i="5"/>
  <c r="W85" i="5"/>
  <c r="AE85" i="5"/>
  <c r="AM85" i="5"/>
  <c r="AH85" i="5"/>
  <c r="AI85" i="5"/>
  <c r="T85" i="5"/>
  <c r="Z85" i="5"/>
  <c r="AQ85" i="5"/>
  <c r="AR85" i="5"/>
  <c r="AA85" i="5"/>
  <c r="AP85" i="5"/>
  <c r="W63" i="5"/>
  <c r="AA63" i="5"/>
  <c r="AE63" i="5"/>
  <c r="AI63" i="5"/>
  <c r="AM63" i="5"/>
  <c r="AR63" i="5"/>
  <c r="X63" i="5"/>
  <c r="AB63" i="5"/>
  <c r="AF63" i="5"/>
  <c r="AJ63" i="5"/>
  <c r="AN63" i="5"/>
  <c r="AS63" i="5"/>
  <c r="Y63" i="5"/>
  <c r="AG63" i="5"/>
  <c r="AO63" i="5"/>
  <c r="Z63" i="5"/>
  <c r="AH63" i="5"/>
  <c r="AQ63" i="5"/>
  <c r="U63" i="5"/>
  <c r="AK63" i="5"/>
  <c r="V63" i="5"/>
  <c r="AL63" i="5"/>
  <c r="AC63" i="5"/>
  <c r="AT63" i="5"/>
  <c r="AD63" i="5"/>
  <c r="T63" i="5"/>
  <c r="AP63" i="5"/>
  <c r="X143" i="5"/>
  <c r="AB143" i="5"/>
  <c r="AF143" i="5"/>
  <c r="AJ143" i="5"/>
  <c r="AN143" i="5"/>
  <c r="AR143" i="5"/>
  <c r="U143" i="5"/>
  <c r="Y143" i="5"/>
  <c r="AC143" i="5"/>
  <c r="AG143" i="5"/>
  <c r="AK143" i="5"/>
  <c r="AO143" i="5"/>
  <c r="AS143" i="5"/>
  <c r="AA143" i="5"/>
  <c r="AI143" i="5"/>
  <c r="AQ143" i="5"/>
  <c r="T143" i="5"/>
  <c r="V143" i="5"/>
  <c r="AD143" i="5"/>
  <c r="AL143" i="5"/>
  <c r="AT143" i="5"/>
  <c r="W143" i="5"/>
  <c r="AE143" i="5"/>
  <c r="AM143" i="5"/>
  <c r="Z143" i="5"/>
  <c r="AH143" i="5"/>
  <c r="AP143" i="5"/>
  <c r="X30" i="5"/>
  <c r="AB30" i="5"/>
  <c r="AF30" i="5"/>
  <c r="AJ30" i="5"/>
  <c r="AN30" i="5"/>
  <c r="AR30" i="5"/>
  <c r="U30" i="5"/>
  <c r="Y30" i="5"/>
  <c r="AC30" i="5"/>
  <c r="AG30" i="5"/>
  <c r="AK30" i="5"/>
  <c r="AO30" i="5"/>
  <c r="AS30" i="5"/>
  <c r="Z30" i="5"/>
  <c r="AH30" i="5"/>
  <c r="AP30" i="5"/>
  <c r="AA30" i="5"/>
  <c r="AI30" i="5"/>
  <c r="AQ30" i="5"/>
  <c r="AD30" i="5"/>
  <c r="AT30" i="5"/>
  <c r="AE30" i="5"/>
  <c r="V30" i="5"/>
  <c r="W30" i="5"/>
  <c r="AL30" i="5"/>
  <c r="AM30" i="5"/>
  <c r="T30" i="5"/>
  <c r="X147" i="5"/>
  <c r="AB147" i="5"/>
  <c r="AF147" i="5"/>
  <c r="AJ147" i="5"/>
  <c r="AN147" i="5"/>
  <c r="AR147" i="5"/>
  <c r="U147" i="5"/>
  <c r="Y147" i="5"/>
  <c r="AC147" i="5"/>
  <c r="AG147" i="5"/>
  <c r="AK147" i="5"/>
  <c r="AO147" i="5"/>
  <c r="AS147" i="5"/>
  <c r="AA147" i="5"/>
  <c r="AI147" i="5"/>
  <c r="AQ147" i="5"/>
  <c r="V147" i="5"/>
  <c r="AD147" i="5"/>
  <c r="AL147" i="5"/>
  <c r="AT147" i="5"/>
  <c r="W147" i="5"/>
  <c r="AE147" i="5"/>
  <c r="AM147" i="5"/>
  <c r="Z147" i="5"/>
  <c r="T147" i="5"/>
  <c r="AH147" i="5"/>
  <c r="AP147" i="5"/>
  <c r="W92" i="5"/>
  <c r="AA92" i="5"/>
  <c r="AE92" i="5"/>
  <c r="AI92" i="5"/>
  <c r="AM92" i="5"/>
  <c r="AQ92" i="5"/>
  <c r="X92" i="5"/>
  <c r="AB92" i="5"/>
  <c r="AF92" i="5"/>
  <c r="AJ92" i="5"/>
  <c r="AN92" i="5"/>
  <c r="AR92" i="5"/>
  <c r="Y92" i="5"/>
  <c r="AG92" i="5"/>
  <c r="AO92" i="5"/>
  <c r="Z92" i="5"/>
  <c r="AH92" i="5"/>
  <c r="AP92" i="5"/>
  <c r="AC92" i="5"/>
  <c r="AS92" i="5"/>
  <c r="T92" i="5"/>
  <c r="AD92" i="5"/>
  <c r="AT92" i="5"/>
  <c r="U92" i="5"/>
  <c r="AK92" i="5"/>
  <c r="V92" i="5"/>
  <c r="AL92" i="5"/>
  <c r="U87" i="5"/>
  <c r="Y87" i="5"/>
  <c r="AC87" i="5"/>
  <c r="AG87" i="5"/>
  <c r="AK87" i="5"/>
  <c r="AO87" i="5"/>
  <c r="AS87" i="5"/>
  <c r="V87" i="5"/>
  <c r="Z87" i="5"/>
  <c r="AD87" i="5"/>
  <c r="AH87" i="5"/>
  <c r="AL87" i="5"/>
  <c r="AP87" i="5"/>
  <c r="AT87" i="5"/>
  <c r="AA87" i="5"/>
  <c r="AI87" i="5"/>
  <c r="AQ87" i="5"/>
  <c r="AB87" i="5"/>
  <c r="AJ87" i="5"/>
  <c r="AR87" i="5"/>
  <c r="AE87" i="5"/>
  <c r="AF87" i="5"/>
  <c r="W87" i="5"/>
  <c r="AM87" i="5"/>
  <c r="T87" i="5"/>
  <c r="X87" i="5"/>
  <c r="AN87" i="5"/>
  <c r="U36" i="5"/>
  <c r="Y36" i="5"/>
  <c r="AC36" i="5"/>
  <c r="AG36" i="5"/>
  <c r="AK36" i="5"/>
  <c r="AO36" i="5"/>
  <c r="AT36" i="5"/>
  <c r="V36" i="5"/>
  <c r="Z36" i="5"/>
  <c r="AD36" i="5"/>
  <c r="AH36" i="5"/>
  <c r="AL36" i="5"/>
  <c r="AQ36" i="5"/>
  <c r="AA36" i="5"/>
  <c r="AI36" i="5"/>
  <c r="AR36" i="5"/>
  <c r="AB36" i="5"/>
  <c r="AJ36" i="5"/>
  <c r="AS36" i="5"/>
  <c r="W36" i="5"/>
  <c r="AM36" i="5"/>
  <c r="X36" i="5"/>
  <c r="AN36" i="5"/>
  <c r="AE36" i="5"/>
  <c r="AF36" i="5"/>
  <c r="T36" i="5"/>
  <c r="AP36" i="5"/>
  <c r="U75" i="5"/>
  <c r="Y75" i="5"/>
  <c r="AC75" i="5"/>
  <c r="AG75" i="5"/>
  <c r="AK75" i="5"/>
  <c r="AO75" i="5"/>
  <c r="AS75" i="5"/>
  <c r="V75" i="5"/>
  <c r="Z75" i="5"/>
  <c r="AD75" i="5"/>
  <c r="AH75" i="5"/>
  <c r="AL75" i="5"/>
  <c r="AP75" i="5"/>
  <c r="AT75" i="5"/>
  <c r="W75" i="5"/>
  <c r="AE75" i="5"/>
  <c r="AM75" i="5"/>
  <c r="X75" i="5"/>
  <c r="AF75" i="5"/>
  <c r="AN75" i="5"/>
  <c r="AI75" i="5"/>
  <c r="AJ75" i="5"/>
  <c r="AA75" i="5"/>
  <c r="AQ75" i="5"/>
  <c r="AR75" i="5"/>
  <c r="T75" i="5"/>
  <c r="AB75" i="5"/>
  <c r="W96" i="5"/>
  <c r="AA96" i="5"/>
  <c r="AE96" i="5"/>
  <c r="AI96" i="5"/>
  <c r="AM96" i="5"/>
  <c r="AQ96" i="5"/>
  <c r="U96" i="5"/>
  <c r="Z96" i="5"/>
  <c r="AF96" i="5"/>
  <c r="AK96" i="5"/>
  <c r="AP96" i="5"/>
  <c r="V96" i="5"/>
  <c r="AB96" i="5"/>
  <c r="AG96" i="5"/>
  <c r="AL96" i="5"/>
  <c r="AR96" i="5"/>
  <c r="X96" i="5"/>
  <c r="AH96" i="5"/>
  <c r="AS96" i="5"/>
  <c r="T96" i="5"/>
  <c r="Y96" i="5"/>
  <c r="AJ96" i="5"/>
  <c r="AT96" i="5"/>
  <c r="AC96" i="5"/>
  <c r="AN96" i="5"/>
  <c r="AD96" i="5"/>
  <c r="AO96" i="5"/>
  <c r="X122" i="5"/>
  <c r="AB122" i="5"/>
  <c r="AF122" i="5"/>
  <c r="AJ122" i="5"/>
  <c r="AN122" i="5"/>
  <c r="AR122" i="5"/>
  <c r="U122" i="5"/>
  <c r="Y122" i="5"/>
  <c r="AC122" i="5"/>
  <c r="AG122" i="5"/>
  <c r="AK122" i="5"/>
  <c r="AO122" i="5"/>
  <c r="AS122" i="5"/>
  <c r="Z122" i="5"/>
  <c r="AH122" i="5"/>
  <c r="AP122" i="5"/>
  <c r="AA122" i="5"/>
  <c r="AI122" i="5"/>
  <c r="AQ122" i="5"/>
  <c r="AE122" i="5"/>
  <c r="V122" i="5"/>
  <c r="AL122" i="5"/>
  <c r="W122" i="5"/>
  <c r="AM122" i="5"/>
  <c r="AD122" i="5"/>
  <c r="AT122" i="5"/>
  <c r="T122" i="5"/>
  <c r="U104" i="5"/>
  <c r="Y104" i="5"/>
  <c r="AC104" i="5"/>
  <c r="AG104" i="5"/>
  <c r="AK104" i="5"/>
  <c r="AO104" i="5"/>
  <c r="AT104" i="5"/>
  <c r="V104" i="5"/>
  <c r="Z104" i="5"/>
  <c r="AD104" i="5"/>
  <c r="AH104" i="5"/>
  <c r="AL104" i="5"/>
  <c r="AQ104" i="5"/>
  <c r="AA104" i="5"/>
  <c r="AI104" i="5"/>
  <c r="AR104" i="5"/>
  <c r="T104" i="5"/>
  <c r="AB104" i="5"/>
  <c r="AJ104" i="5"/>
  <c r="AS104" i="5"/>
  <c r="AF104" i="5"/>
  <c r="W104" i="5"/>
  <c r="AM104" i="5"/>
  <c r="X104" i="5"/>
  <c r="AN104" i="5"/>
  <c r="AE104" i="5"/>
  <c r="AP104" i="5"/>
  <c r="V35" i="5"/>
  <c r="Z35" i="5"/>
  <c r="AD35" i="5"/>
  <c r="AH35" i="5"/>
  <c r="AL35" i="5"/>
  <c r="AQ35" i="5"/>
  <c r="W35" i="5"/>
  <c r="AA35" i="5"/>
  <c r="AE35" i="5"/>
  <c r="AI35" i="5"/>
  <c r="AM35" i="5"/>
  <c r="AR35" i="5"/>
  <c r="AB35" i="5"/>
  <c r="AJ35" i="5"/>
  <c r="AS35" i="5"/>
  <c r="U35" i="5"/>
  <c r="AC35" i="5"/>
  <c r="AK35" i="5"/>
  <c r="AT35" i="5"/>
  <c r="AF35" i="5"/>
  <c r="AG35" i="5"/>
  <c r="X35" i="5"/>
  <c r="Y35" i="5"/>
  <c r="AN35" i="5"/>
  <c r="AO35" i="5"/>
  <c r="T35" i="5"/>
  <c r="AP35" i="5"/>
  <c r="U16" i="5"/>
  <c r="Y16" i="5"/>
  <c r="AC16" i="5"/>
  <c r="AG16" i="5"/>
  <c r="AK16" i="5"/>
  <c r="AO16" i="5"/>
  <c r="AT16" i="5"/>
  <c r="V16" i="5"/>
  <c r="Z16" i="5"/>
  <c r="AD16" i="5"/>
  <c r="AH16" i="5"/>
  <c r="AL16" i="5"/>
  <c r="AQ16" i="5"/>
  <c r="AA16" i="5"/>
  <c r="AI16" i="5"/>
  <c r="AR16" i="5"/>
  <c r="AB16" i="5"/>
  <c r="AJ16" i="5"/>
  <c r="AS16" i="5"/>
  <c r="W16" i="5"/>
  <c r="AM16" i="5"/>
  <c r="X16" i="5"/>
  <c r="AN16" i="5"/>
  <c r="AE16" i="5"/>
  <c r="T16" i="5"/>
  <c r="AF16" i="5"/>
  <c r="AP16" i="5"/>
  <c r="W114" i="5"/>
  <c r="AA114" i="5"/>
  <c r="AE114" i="5"/>
  <c r="AI114" i="5"/>
  <c r="AM114" i="5"/>
  <c r="AQ114" i="5"/>
  <c r="X114" i="5"/>
  <c r="AB114" i="5"/>
  <c r="AF114" i="5"/>
  <c r="AJ114" i="5"/>
  <c r="AN114" i="5"/>
  <c r="AR114" i="5"/>
  <c r="Y114" i="5"/>
  <c r="AG114" i="5"/>
  <c r="AO114" i="5"/>
  <c r="Z114" i="5"/>
  <c r="AH114" i="5"/>
  <c r="AP114" i="5"/>
  <c r="AD114" i="5"/>
  <c r="AT114" i="5"/>
  <c r="U114" i="5"/>
  <c r="AK114" i="5"/>
  <c r="V114" i="5"/>
  <c r="AL114" i="5"/>
  <c r="AC114" i="5"/>
  <c r="T114" i="5"/>
  <c r="AS114" i="5"/>
  <c r="U89" i="5"/>
  <c r="Y89" i="5"/>
  <c r="AC89" i="5"/>
  <c r="AG89" i="5"/>
  <c r="AK89" i="5"/>
  <c r="AO89" i="5"/>
  <c r="AS89" i="5"/>
  <c r="V89" i="5"/>
  <c r="Z89" i="5"/>
  <c r="AD89" i="5"/>
  <c r="AH89" i="5"/>
  <c r="AL89" i="5"/>
  <c r="AP89" i="5"/>
  <c r="AT89" i="5"/>
  <c r="W89" i="5"/>
  <c r="AE89" i="5"/>
  <c r="AM89" i="5"/>
  <c r="X89" i="5"/>
  <c r="AF89" i="5"/>
  <c r="AN89" i="5"/>
  <c r="AA89" i="5"/>
  <c r="AQ89" i="5"/>
  <c r="AB89" i="5"/>
  <c r="AR89" i="5"/>
  <c r="T89" i="5"/>
  <c r="AI89" i="5"/>
  <c r="AJ89" i="5"/>
  <c r="X102" i="5"/>
  <c r="AB102" i="5"/>
  <c r="AF102" i="5"/>
  <c r="AJ102" i="5"/>
  <c r="AN102" i="5"/>
  <c r="AR102" i="5"/>
  <c r="U102" i="5"/>
  <c r="Y102" i="5"/>
  <c r="AC102" i="5"/>
  <c r="AG102" i="5"/>
  <c r="AK102" i="5"/>
  <c r="AO102" i="5"/>
  <c r="AS102" i="5"/>
  <c r="V102" i="5"/>
  <c r="AD102" i="5"/>
  <c r="AL102" i="5"/>
  <c r="AT102" i="5"/>
  <c r="W102" i="5"/>
  <c r="AE102" i="5"/>
  <c r="AM102" i="5"/>
  <c r="AI102" i="5"/>
  <c r="Z102" i="5"/>
  <c r="AP102" i="5"/>
  <c r="AA102" i="5"/>
  <c r="AQ102" i="5"/>
  <c r="T102" i="5"/>
  <c r="AH102" i="5"/>
  <c r="X149" i="5"/>
  <c r="AB149" i="5"/>
  <c r="AF149" i="5"/>
  <c r="AJ149" i="5"/>
  <c r="AN149" i="5"/>
  <c r="AR149" i="5"/>
  <c r="U149" i="5"/>
  <c r="Y149" i="5"/>
  <c r="AC149" i="5"/>
  <c r="AG149" i="5"/>
  <c r="AK149" i="5"/>
  <c r="AO149" i="5"/>
  <c r="AS149" i="5"/>
  <c r="T149" i="5"/>
  <c r="W149" i="5"/>
  <c r="AE149" i="5"/>
  <c r="AM149" i="5"/>
  <c r="Z149" i="5"/>
  <c r="AH149" i="5"/>
  <c r="AP149" i="5"/>
  <c r="AA149" i="5"/>
  <c r="AI149" i="5"/>
  <c r="AQ149" i="5"/>
  <c r="AD149" i="5"/>
  <c r="AL149" i="5"/>
  <c r="AT149" i="5"/>
  <c r="V149" i="5"/>
  <c r="X152" i="5"/>
  <c r="AB152" i="5"/>
  <c r="AF152" i="5"/>
  <c r="AJ152" i="5"/>
  <c r="AN152" i="5"/>
  <c r="AS152" i="5"/>
  <c r="T152" i="5"/>
  <c r="U152" i="5"/>
  <c r="Y152" i="5"/>
  <c r="AC152" i="5"/>
  <c r="AG152" i="5"/>
  <c r="AK152" i="5"/>
  <c r="AO152" i="5"/>
  <c r="AT152" i="5"/>
  <c r="AA152" i="5"/>
  <c r="AI152" i="5"/>
  <c r="AR152" i="5"/>
  <c r="V152" i="5"/>
  <c r="AD152" i="5"/>
  <c r="AL152" i="5"/>
  <c r="W152" i="5"/>
  <c r="AE152" i="5"/>
  <c r="AM152" i="5"/>
  <c r="Z152" i="5"/>
  <c r="AH152" i="5"/>
  <c r="AQ152" i="5"/>
  <c r="AP152" i="5"/>
  <c r="W125" i="5"/>
  <c r="AA125" i="5"/>
  <c r="AE125" i="5"/>
  <c r="AI125" i="5"/>
  <c r="AM125" i="5"/>
  <c r="AQ125" i="5"/>
  <c r="U125" i="5"/>
  <c r="Z125" i="5"/>
  <c r="AF125" i="5"/>
  <c r="AK125" i="5"/>
  <c r="AP125" i="5"/>
  <c r="V125" i="5"/>
  <c r="AB125" i="5"/>
  <c r="AG125" i="5"/>
  <c r="AL125" i="5"/>
  <c r="AR125" i="5"/>
  <c r="T125" i="5"/>
  <c r="AD125" i="5"/>
  <c r="AO125" i="5"/>
  <c r="X125" i="5"/>
  <c r="AH125" i="5"/>
  <c r="AS125" i="5"/>
  <c r="Y125" i="5"/>
  <c r="AJ125" i="5"/>
  <c r="AT125" i="5"/>
  <c r="AN125" i="5"/>
  <c r="AC125" i="5"/>
  <c r="U62" i="5"/>
  <c r="Y62" i="5"/>
  <c r="AC62" i="5"/>
  <c r="AG62" i="5"/>
  <c r="AK62" i="5"/>
  <c r="AO62" i="5"/>
  <c r="X62" i="5"/>
  <c r="AD62" i="5"/>
  <c r="AI62" i="5"/>
  <c r="AN62" i="5"/>
  <c r="AS62" i="5"/>
  <c r="Z62" i="5"/>
  <c r="AE62" i="5"/>
  <c r="AJ62" i="5"/>
  <c r="AP62" i="5"/>
  <c r="AT62" i="5"/>
  <c r="V62" i="5"/>
  <c r="AF62" i="5"/>
  <c r="AQ62" i="5"/>
  <c r="W62" i="5"/>
  <c r="AH62" i="5"/>
  <c r="AR62" i="5"/>
  <c r="AA62" i="5"/>
  <c r="AB62" i="5"/>
  <c r="AL62" i="5"/>
  <c r="AM62" i="5"/>
  <c r="T62" i="5"/>
  <c r="V69" i="5"/>
  <c r="Z69" i="5"/>
  <c r="AD69" i="5"/>
  <c r="AH69" i="5"/>
  <c r="AL69" i="5"/>
  <c r="AP69" i="5"/>
  <c r="AT69" i="5"/>
  <c r="W69" i="5"/>
  <c r="AA69" i="5"/>
  <c r="AE69" i="5"/>
  <c r="AI69" i="5"/>
  <c r="AM69" i="5"/>
  <c r="AQ69" i="5"/>
  <c r="X69" i="5"/>
  <c r="AF69" i="5"/>
  <c r="AN69" i="5"/>
  <c r="Y69" i="5"/>
  <c r="AG69" i="5"/>
  <c r="AO69" i="5"/>
  <c r="AB69" i="5"/>
  <c r="AR69" i="5"/>
  <c r="AC69" i="5"/>
  <c r="AS69" i="5"/>
  <c r="T69" i="5"/>
  <c r="AJ69" i="5"/>
  <c r="U69" i="5"/>
  <c r="AK69" i="5"/>
  <c r="U97" i="5"/>
  <c r="Y97" i="5"/>
  <c r="AC97" i="5"/>
  <c r="AG97" i="5"/>
  <c r="AK97" i="5"/>
  <c r="AO97" i="5"/>
  <c r="AT97" i="5"/>
  <c r="V97" i="5"/>
  <c r="AA97" i="5"/>
  <c r="AF97" i="5"/>
  <c r="AL97" i="5"/>
  <c r="AR97" i="5"/>
  <c r="W97" i="5"/>
  <c r="AB97" i="5"/>
  <c r="AH97" i="5"/>
  <c r="AM97" i="5"/>
  <c r="AS97" i="5"/>
  <c r="AD97" i="5"/>
  <c r="AN97" i="5"/>
  <c r="AE97" i="5"/>
  <c r="AQ97" i="5"/>
  <c r="T97" i="5"/>
  <c r="X97" i="5"/>
  <c r="AI97" i="5"/>
  <c r="Z97" i="5"/>
  <c r="AJ97" i="5"/>
  <c r="AP97" i="5"/>
  <c r="V119" i="5"/>
  <c r="Z119" i="5"/>
  <c r="AD119" i="5"/>
  <c r="AH119" i="5"/>
  <c r="AL119" i="5"/>
  <c r="AP119" i="5"/>
  <c r="AT119" i="5"/>
  <c r="W119" i="5"/>
  <c r="AA119" i="5"/>
  <c r="AE119" i="5"/>
  <c r="AI119" i="5"/>
  <c r="AM119" i="5"/>
  <c r="AQ119" i="5"/>
  <c r="X119" i="5"/>
  <c r="AF119" i="5"/>
  <c r="AN119" i="5"/>
  <c r="Y119" i="5"/>
  <c r="AG119" i="5"/>
  <c r="AO119" i="5"/>
  <c r="AC119" i="5"/>
  <c r="AS119" i="5"/>
  <c r="T119" i="5"/>
  <c r="AJ119" i="5"/>
  <c r="U119" i="5"/>
  <c r="AK119" i="5"/>
  <c r="AB119" i="5"/>
  <c r="AR119" i="5"/>
  <c r="U100" i="5"/>
  <c r="Y100" i="5"/>
  <c r="AC100" i="5"/>
  <c r="AG100" i="5"/>
  <c r="AK100" i="5"/>
  <c r="AO100" i="5"/>
  <c r="Z100" i="5"/>
  <c r="AE100" i="5"/>
  <c r="AJ100" i="5"/>
  <c r="AQ100" i="5"/>
  <c r="V100" i="5"/>
  <c r="AA100" i="5"/>
  <c r="AF100" i="5"/>
  <c r="AL100" i="5"/>
  <c r="AR100" i="5"/>
  <c r="AB100" i="5"/>
  <c r="AM100" i="5"/>
  <c r="T100" i="5"/>
  <c r="AD100" i="5"/>
  <c r="AN100" i="5"/>
  <c r="AI100" i="5"/>
  <c r="W100" i="5"/>
  <c r="AS100" i="5"/>
  <c r="X100" i="5"/>
  <c r="AT100" i="5"/>
  <c r="AH100" i="5"/>
  <c r="AP100" i="5"/>
  <c r="X107" i="5"/>
  <c r="AB107" i="5"/>
  <c r="AF107" i="5"/>
  <c r="AJ107" i="5"/>
  <c r="AN107" i="5"/>
  <c r="AR107" i="5"/>
  <c r="U107" i="5"/>
  <c r="Y107" i="5"/>
  <c r="AC107" i="5"/>
  <c r="AG107" i="5"/>
  <c r="AK107" i="5"/>
  <c r="AO107" i="5"/>
  <c r="AS107" i="5"/>
  <c r="V107" i="5"/>
  <c r="AD107" i="5"/>
  <c r="AL107" i="5"/>
  <c r="AT107" i="5"/>
  <c r="W107" i="5"/>
  <c r="AE107" i="5"/>
  <c r="AM107" i="5"/>
  <c r="AI107" i="5"/>
  <c r="Z107" i="5"/>
  <c r="AP107" i="5"/>
  <c r="AA107" i="5"/>
  <c r="AQ107" i="5"/>
  <c r="AH107" i="5"/>
  <c r="T107" i="5"/>
  <c r="V154" i="5"/>
  <c r="Z154" i="5"/>
  <c r="AD154" i="5"/>
  <c r="AH154" i="5"/>
  <c r="AL154" i="5"/>
  <c r="AP154" i="5"/>
  <c r="AT154" i="5"/>
  <c r="W154" i="5"/>
  <c r="AA154" i="5"/>
  <c r="AE154" i="5"/>
  <c r="AI154" i="5"/>
  <c r="AM154" i="5"/>
  <c r="AQ154" i="5"/>
  <c r="Y154" i="5"/>
  <c r="AG154" i="5"/>
  <c r="AO154" i="5"/>
  <c r="AB154" i="5"/>
  <c r="AJ154" i="5"/>
  <c r="AR154" i="5"/>
  <c r="U154" i="5"/>
  <c r="AC154" i="5"/>
  <c r="AK154" i="5"/>
  <c r="AS154" i="5"/>
  <c r="AF154" i="5"/>
  <c r="AN154" i="5"/>
  <c r="X154" i="5"/>
  <c r="T154" i="5"/>
  <c r="V29" i="5"/>
  <c r="Z29" i="5"/>
  <c r="AD29" i="5"/>
  <c r="AH29" i="5"/>
  <c r="AL29" i="5"/>
  <c r="AP29" i="5"/>
  <c r="AT29" i="5"/>
  <c r="W29" i="5"/>
  <c r="AA29" i="5"/>
  <c r="AE29" i="5"/>
  <c r="AI29" i="5"/>
  <c r="AM29" i="5"/>
  <c r="AQ29" i="5"/>
  <c r="AB29" i="5"/>
  <c r="AJ29" i="5"/>
  <c r="AR29" i="5"/>
  <c r="U29" i="5"/>
  <c r="AC29" i="5"/>
  <c r="AK29" i="5"/>
  <c r="AS29" i="5"/>
  <c r="X29" i="5"/>
  <c r="AN29" i="5"/>
  <c r="Y29" i="5"/>
  <c r="AO29" i="5"/>
  <c r="AF29" i="5"/>
  <c r="AG29" i="5"/>
  <c r="T29" i="5"/>
  <c r="U14" i="5"/>
  <c r="Y14" i="5"/>
  <c r="AC14" i="5"/>
  <c r="AG14" i="5"/>
  <c r="AK14" i="5"/>
  <c r="AO14" i="5"/>
  <c r="AS14" i="5"/>
  <c r="V14" i="5"/>
  <c r="Z14" i="5"/>
  <c r="AD14" i="5"/>
  <c r="AH14" i="5"/>
  <c r="AL14" i="5"/>
  <c r="AP14" i="5"/>
  <c r="AT14" i="5"/>
  <c r="W14" i="5"/>
  <c r="AE14" i="5"/>
  <c r="AM14" i="5"/>
  <c r="X14" i="5"/>
  <c r="AF14" i="5"/>
  <c r="AN14" i="5"/>
  <c r="AA14" i="5"/>
  <c r="AQ14" i="5"/>
  <c r="AB14" i="5"/>
  <c r="AR14" i="5"/>
  <c r="AI14" i="5"/>
  <c r="AJ14" i="5"/>
  <c r="T14" i="5"/>
  <c r="X60" i="5"/>
  <c r="AB60" i="5"/>
  <c r="AF60" i="5"/>
  <c r="AJ60" i="5"/>
  <c r="AN60" i="5"/>
  <c r="AR60" i="5"/>
  <c r="U60" i="5"/>
  <c r="Y60" i="5"/>
  <c r="AC60" i="5"/>
  <c r="Z60" i="5"/>
  <c r="AG60" i="5"/>
  <c r="AL60" i="5"/>
  <c r="AQ60" i="5"/>
  <c r="AA60" i="5"/>
  <c r="AH60" i="5"/>
  <c r="AM60" i="5"/>
  <c r="AS60" i="5"/>
  <c r="AD60" i="5"/>
  <c r="AO60" i="5"/>
  <c r="AE60" i="5"/>
  <c r="AP60" i="5"/>
  <c r="AI60" i="5"/>
  <c r="T60" i="5"/>
  <c r="AK60" i="5"/>
  <c r="V60" i="5"/>
  <c r="AT60" i="5"/>
  <c r="W60" i="5"/>
  <c r="V71" i="5"/>
  <c r="Z71" i="5"/>
  <c r="AD71" i="5"/>
  <c r="AH71" i="5"/>
  <c r="AL71" i="5"/>
  <c r="AQ71" i="5"/>
  <c r="W71" i="5"/>
  <c r="AA71" i="5"/>
  <c r="AE71" i="5"/>
  <c r="AI71" i="5"/>
  <c r="AM71" i="5"/>
  <c r="AR71" i="5"/>
  <c r="AB71" i="5"/>
  <c r="AJ71" i="5"/>
  <c r="AS71" i="5"/>
  <c r="U71" i="5"/>
  <c r="AC71" i="5"/>
  <c r="AK71" i="5"/>
  <c r="AT71" i="5"/>
  <c r="X71" i="5"/>
  <c r="AN71" i="5"/>
  <c r="Y71" i="5"/>
  <c r="AO71" i="5"/>
  <c r="AF71" i="5"/>
  <c r="T71" i="5"/>
  <c r="AG71" i="5"/>
  <c r="AP71" i="5"/>
  <c r="U59" i="5"/>
  <c r="Y59" i="5"/>
  <c r="AC59" i="5"/>
  <c r="AG59" i="5"/>
  <c r="AK59" i="5"/>
  <c r="AO59" i="5"/>
  <c r="AT59" i="5"/>
  <c r="V59" i="5"/>
  <c r="Z59" i="5"/>
  <c r="AD59" i="5"/>
  <c r="AH59" i="5"/>
  <c r="AL59" i="5"/>
  <c r="AQ59" i="5"/>
  <c r="AA59" i="5"/>
  <c r="AI59" i="5"/>
  <c r="AR59" i="5"/>
  <c r="AB59" i="5"/>
  <c r="AJ59" i="5"/>
  <c r="AS59" i="5"/>
  <c r="W59" i="5"/>
  <c r="AM59" i="5"/>
  <c r="X59" i="5"/>
  <c r="AN59" i="5"/>
  <c r="AE59" i="5"/>
  <c r="AF59" i="5"/>
  <c r="T59" i="5"/>
  <c r="AP59" i="5"/>
  <c r="V106" i="5"/>
  <c r="Z106" i="5"/>
  <c r="AD106" i="5"/>
  <c r="AH106" i="5"/>
  <c r="AL106" i="5"/>
  <c r="AP106" i="5"/>
  <c r="AT106" i="5"/>
  <c r="W106" i="5"/>
  <c r="AA106" i="5"/>
  <c r="AE106" i="5"/>
  <c r="AI106" i="5"/>
  <c r="AM106" i="5"/>
  <c r="AQ106" i="5"/>
  <c r="X106" i="5"/>
  <c r="AF106" i="5"/>
  <c r="AN106" i="5"/>
  <c r="Y106" i="5"/>
  <c r="AG106" i="5"/>
  <c r="AO106" i="5"/>
  <c r="AC106" i="5"/>
  <c r="AS106" i="5"/>
  <c r="AJ106" i="5"/>
  <c r="U106" i="5"/>
  <c r="AK106" i="5"/>
  <c r="AR106" i="5"/>
  <c r="T106" i="5"/>
  <c r="AB106" i="5"/>
  <c r="V19" i="5"/>
  <c r="Z19" i="5"/>
  <c r="AD19" i="5"/>
  <c r="AH19" i="5"/>
  <c r="AL19" i="5"/>
  <c r="AQ19" i="5"/>
  <c r="W19" i="5"/>
  <c r="AA19" i="5"/>
  <c r="AE19" i="5"/>
  <c r="AI19" i="5"/>
  <c r="AM19" i="5"/>
  <c r="AR19" i="5"/>
  <c r="X19" i="5"/>
  <c r="AF19" i="5"/>
  <c r="AN19" i="5"/>
  <c r="Y19" i="5"/>
  <c r="AG19" i="5"/>
  <c r="AO19" i="5"/>
  <c r="AB19" i="5"/>
  <c r="AS19" i="5"/>
  <c r="AC19" i="5"/>
  <c r="AT19" i="5"/>
  <c r="AJ19" i="5"/>
  <c r="AK19" i="5"/>
  <c r="U19" i="5"/>
  <c r="T19" i="5"/>
  <c r="AP19" i="5"/>
  <c r="X98" i="5"/>
  <c r="AB98" i="5"/>
  <c r="AF98" i="5"/>
  <c r="AJ98" i="5"/>
  <c r="AN98" i="5"/>
  <c r="AR98" i="5"/>
  <c r="W98" i="5"/>
  <c r="AC98" i="5"/>
  <c r="AH98" i="5"/>
  <c r="AM98" i="5"/>
  <c r="AS98" i="5"/>
  <c r="Y98" i="5"/>
  <c r="AD98" i="5"/>
  <c r="AI98" i="5"/>
  <c r="AO98" i="5"/>
  <c r="AT98" i="5"/>
  <c r="Z98" i="5"/>
  <c r="AK98" i="5"/>
  <c r="AA98" i="5"/>
  <c r="AL98" i="5"/>
  <c r="U98" i="5"/>
  <c r="AE98" i="5"/>
  <c r="AP98" i="5"/>
  <c r="AQ98" i="5"/>
  <c r="V98" i="5"/>
  <c r="AG98" i="5"/>
  <c r="T98" i="5"/>
  <c r="W86" i="5"/>
  <c r="AA86" i="5"/>
  <c r="AE86" i="5"/>
  <c r="AI86" i="5"/>
  <c r="AM86" i="5"/>
  <c r="AQ86" i="5"/>
  <c r="X86" i="5"/>
  <c r="AB86" i="5"/>
  <c r="AF86" i="5"/>
  <c r="AJ86" i="5"/>
  <c r="AN86" i="5"/>
  <c r="AR86" i="5"/>
  <c r="U86" i="5"/>
  <c r="AC86" i="5"/>
  <c r="AK86" i="5"/>
  <c r="AS86" i="5"/>
  <c r="V86" i="5"/>
  <c r="AD86" i="5"/>
  <c r="AL86" i="5"/>
  <c r="AT86" i="5"/>
  <c r="Y86" i="5"/>
  <c r="AO86" i="5"/>
  <c r="Z86" i="5"/>
  <c r="AP86" i="5"/>
  <c r="AG86" i="5"/>
  <c r="AH86" i="5"/>
  <c r="T86" i="5"/>
  <c r="U151" i="5"/>
  <c r="Y151" i="5"/>
  <c r="AC151" i="5"/>
  <c r="AG151" i="5"/>
  <c r="AK151" i="5"/>
  <c r="AO151" i="5"/>
  <c r="AT151" i="5"/>
  <c r="V151" i="5"/>
  <c r="Z151" i="5"/>
  <c r="AD151" i="5"/>
  <c r="AH151" i="5"/>
  <c r="AL151" i="5"/>
  <c r="AQ151" i="5"/>
  <c r="AB151" i="5"/>
  <c r="AJ151" i="5"/>
  <c r="AS151" i="5"/>
  <c r="T151" i="5"/>
  <c r="W151" i="5"/>
  <c r="AE151" i="5"/>
  <c r="AM151" i="5"/>
  <c r="X151" i="5"/>
  <c r="AF151" i="5"/>
  <c r="AN151" i="5"/>
  <c r="AR151" i="5"/>
  <c r="AA151" i="5"/>
  <c r="AI151" i="5"/>
  <c r="AP151" i="5"/>
  <c r="V61" i="5"/>
  <c r="Z61" i="5"/>
  <c r="AD61" i="5"/>
  <c r="AH61" i="5"/>
  <c r="AL61" i="5"/>
  <c r="AQ61" i="5"/>
  <c r="W61" i="5"/>
  <c r="AB61" i="5"/>
  <c r="AG61" i="5"/>
  <c r="AM61" i="5"/>
  <c r="AS61" i="5"/>
  <c r="X61" i="5"/>
  <c r="AC61" i="5"/>
  <c r="AI61" i="5"/>
  <c r="AN61" i="5"/>
  <c r="AT61" i="5"/>
  <c r="Y61" i="5"/>
  <c r="AJ61" i="5"/>
  <c r="AA61" i="5"/>
  <c r="AK61" i="5"/>
  <c r="AE61" i="5"/>
  <c r="AF61" i="5"/>
  <c r="T61" i="5"/>
  <c r="AO61" i="5"/>
  <c r="U61" i="5"/>
  <c r="AR61" i="5"/>
  <c r="AP61" i="5"/>
  <c r="X37" i="5"/>
  <c r="AB37" i="5"/>
  <c r="AF37" i="5"/>
  <c r="AJ37" i="5"/>
  <c r="AN37" i="5"/>
  <c r="AR37" i="5"/>
  <c r="U37" i="5"/>
  <c r="Y37" i="5"/>
  <c r="AC37" i="5"/>
  <c r="AG37" i="5"/>
  <c r="AK37" i="5"/>
  <c r="AO37" i="5"/>
  <c r="AS37" i="5"/>
  <c r="Z37" i="5"/>
  <c r="AH37" i="5"/>
  <c r="AP37" i="5"/>
  <c r="AA37" i="5"/>
  <c r="AI37" i="5"/>
  <c r="AQ37" i="5"/>
  <c r="AD37" i="5"/>
  <c r="AT37" i="5"/>
  <c r="AE37" i="5"/>
  <c r="AL37" i="5"/>
  <c r="AM37" i="5"/>
  <c r="V37" i="5"/>
  <c r="W37" i="5"/>
  <c r="T37" i="5"/>
  <c r="V103" i="5"/>
  <c r="Z103" i="5"/>
  <c r="AD103" i="5"/>
  <c r="AH103" i="5"/>
  <c r="AL103" i="5"/>
  <c r="AQ103" i="5"/>
  <c r="W103" i="5"/>
  <c r="AA103" i="5"/>
  <c r="AE103" i="5"/>
  <c r="AI103" i="5"/>
  <c r="AM103" i="5"/>
  <c r="AR103" i="5"/>
  <c r="AB103" i="5"/>
  <c r="AJ103" i="5"/>
  <c r="AS103" i="5"/>
  <c r="U103" i="5"/>
  <c r="AC103" i="5"/>
  <c r="AK103" i="5"/>
  <c r="AT103" i="5"/>
  <c r="Y103" i="5"/>
  <c r="AO103" i="5"/>
  <c r="T103" i="5"/>
  <c r="AF103" i="5"/>
  <c r="AG103" i="5"/>
  <c r="X103" i="5"/>
  <c r="AN103" i="5"/>
  <c r="AP103" i="5"/>
  <c r="U91" i="5"/>
  <c r="Y91" i="5"/>
  <c r="AC91" i="5"/>
  <c r="AG91" i="5"/>
  <c r="AK91" i="5"/>
  <c r="AO91" i="5"/>
  <c r="AS91" i="5"/>
  <c r="V91" i="5"/>
  <c r="Z91" i="5"/>
  <c r="AD91" i="5"/>
  <c r="AH91" i="5"/>
  <c r="AL91" i="5"/>
  <c r="AP91" i="5"/>
  <c r="AT91" i="5"/>
  <c r="AA91" i="5"/>
  <c r="AI91" i="5"/>
  <c r="AQ91" i="5"/>
  <c r="AB91" i="5"/>
  <c r="AJ91" i="5"/>
  <c r="AR91" i="5"/>
  <c r="W91" i="5"/>
  <c r="AM91" i="5"/>
  <c r="X91" i="5"/>
  <c r="AN91" i="5"/>
  <c r="AE91" i="5"/>
  <c r="AF91" i="5"/>
  <c r="T91" i="5"/>
  <c r="V138" i="5"/>
  <c r="Z138" i="5"/>
  <c r="AD138" i="5"/>
  <c r="AH138" i="5"/>
  <c r="AL138" i="5"/>
  <c r="AP138" i="5"/>
  <c r="AT138" i="5"/>
  <c r="W138" i="5"/>
  <c r="AA138" i="5"/>
  <c r="AE138" i="5"/>
  <c r="AI138" i="5"/>
  <c r="AM138" i="5"/>
  <c r="AQ138" i="5"/>
  <c r="U138" i="5"/>
  <c r="AC138" i="5"/>
  <c r="AK138" i="5"/>
  <c r="AS138" i="5"/>
  <c r="X138" i="5"/>
  <c r="AF138" i="5"/>
  <c r="AN138" i="5"/>
  <c r="Y138" i="5"/>
  <c r="AG138" i="5"/>
  <c r="AO138" i="5"/>
  <c r="AB138" i="5"/>
  <c r="AJ138" i="5"/>
  <c r="T138" i="5"/>
  <c r="AR138" i="5"/>
  <c r="U51" i="5"/>
  <c r="Y51" i="5"/>
  <c r="AC51" i="5"/>
  <c r="AG51" i="5"/>
  <c r="AK51" i="5"/>
  <c r="AO51" i="5"/>
  <c r="AT51" i="5"/>
  <c r="V51" i="5"/>
  <c r="Z51" i="5"/>
  <c r="AD51" i="5"/>
  <c r="AH51" i="5"/>
  <c r="AL51" i="5"/>
  <c r="AQ51" i="5"/>
  <c r="W51" i="5"/>
  <c r="AE51" i="5"/>
  <c r="AM51" i="5"/>
  <c r="X51" i="5"/>
  <c r="AF51" i="5"/>
  <c r="AN51" i="5"/>
  <c r="AI51" i="5"/>
  <c r="AJ51" i="5"/>
  <c r="AR51" i="5"/>
  <c r="AS51" i="5"/>
  <c r="AA51" i="5"/>
  <c r="AB51" i="5"/>
  <c r="T51" i="5"/>
  <c r="AP51" i="5"/>
  <c r="X130" i="5"/>
  <c r="AB130" i="5"/>
  <c r="AF130" i="5"/>
  <c r="AJ130" i="5"/>
  <c r="AN130" i="5"/>
  <c r="AR130" i="5"/>
  <c r="U130" i="5"/>
  <c r="Y130" i="5"/>
  <c r="AC130" i="5"/>
  <c r="AG130" i="5"/>
  <c r="AK130" i="5"/>
  <c r="AO130" i="5"/>
  <c r="AS130" i="5"/>
  <c r="AA130" i="5"/>
  <c r="AI130" i="5"/>
  <c r="AQ130" i="5"/>
  <c r="V130" i="5"/>
  <c r="AD130" i="5"/>
  <c r="AL130" i="5"/>
  <c r="AT130" i="5"/>
  <c r="W130" i="5"/>
  <c r="AE130" i="5"/>
  <c r="AM130" i="5"/>
  <c r="AP130" i="5"/>
  <c r="Z130" i="5"/>
  <c r="T130" i="5"/>
  <c r="AH130" i="5"/>
  <c r="X118" i="5"/>
  <c r="AB118" i="5"/>
  <c r="AF118" i="5"/>
  <c r="AJ118" i="5"/>
  <c r="AN118" i="5"/>
  <c r="AR118" i="5"/>
  <c r="U118" i="5"/>
  <c r="Y118" i="5"/>
  <c r="AC118" i="5"/>
  <c r="AG118" i="5"/>
  <c r="AK118" i="5"/>
  <c r="AO118" i="5"/>
  <c r="AS118" i="5"/>
  <c r="Z118" i="5"/>
  <c r="AH118" i="5"/>
  <c r="AP118" i="5"/>
  <c r="AA118" i="5"/>
  <c r="AI118" i="5"/>
  <c r="AQ118" i="5"/>
  <c r="W118" i="5"/>
  <c r="AM118" i="5"/>
  <c r="AD118" i="5"/>
  <c r="AT118" i="5"/>
  <c r="AE118" i="5"/>
  <c r="V118" i="5"/>
  <c r="T118" i="5"/>
  <c r="AL118" i="5"/>
  <c r="U47" i="5"/>
  <c r="Y47" i="5"/>
  <c r="AC47" i="5"/>
  <c r="X47" i="5"/>
  <c r="AD47" i="5"/>
  <c r="AH47" i="5"/>
  <c r="AL47" i="5"/>
  <c r="AQ47" i="5"/>
  <c r="Z47" i="5"/>
  <c r="AE47" i="5"/>
  <c r="AI47" i="5"/>
  <c r="AM47" i="5"/>
  <c r="AR47" i="5"/>
  <c r="AA47" i="5"/>
  <c r="AJ47" i="5"/>
  <c r="AS47" i="5"/>
  <c r="AB47" i="5"/>
  <c r="AK47" i="5"/>
  <c r="AT47" i="5"/>
  <c r="V47" i="5"/>
  <c r="AN47" i="5"/>
  <c r="W47" i="5"/>
  <c r="AO47" i="5"/>
  <c r="AF47" i="5"/>
  <c r="T47" i="5"/>
  <c r="AG47" i="5"/>
  <c r="AP47" i="5"/>
  <c r="X26" i="5"/>
  <c r="AB26" i="5"/>
  <c r="AF26" i="5"/>
  <c r="AJ26" i="5"/>
  <c r="AN26" i="5"/>
  <c r="AS26" i="5"/>
  <c r="U26" i="5"/>
  <c r="Y26" i="5"/>
  <c r="AC26" i="5"/>
  <c r="AG26" i="5"/>
  <c r="AK26" i="5"/>
  <c r="AO26" i="5"/>
  <c r="AT26" i="5"/>
  <c r="V26" i="5"/>
  <c r="AD26" i="5"/>
  <c r="AL26" i="5"/>
  <c r="W26" i="5"/>
  <c r="AE26" i="5"/>
  <c r="AM26" i="5"/>
  <c r="Z26" i="5"/>
  <c r="AQ26" i="5"/>
  <c r="AA26" i="5"/>
  <c r="AR26" i="5"/>
  <c r="AH26" i="5"/>
  <c r="AI26" i="5"/>
  <c r="T26" i="5"/>
  <c r="AP26" i="5"/>
  <c r="X78" i="5"/>
  <c r="AB78" i="5"/>
  <c r="AF78" i="5"/>
  <c r="AJ78" i="5"/>
  <c r="AN78" i="5"/>
  <c r="AS78" i="5"/>
  <c r="U78" i="5"/>
  <c r="Y78" i="5"/>
  <c r="AC78" i="5"/>
  <c r="AG78" i="5"/>
  <c r="AK78" i="5"/>
  <c r="AO78" i="5"/>
  <c r="AT78" i="5"/>
  <c r="Z78" i="5"/>
  <c r="AH78" i="5"/>
  <c r="AQ78" i="5"/>
  <c r="AA78" i="5"/>
  <c r="AI78" i="5"/>
  <c r="AR78" i="5"/>
  <c r="V78" i="5"/>
  <c r="AL78" i="5"/>
  <c r="W78" i="5"/>
  <c r="AM78" i="5"/>
  <c r="AD78" i="5"/>
  <c r="AE78" i="5"/>
  <c r="T78" i="5"/>
  <c r="AP78" i="5"/>
  <c r="W18" i="5"/>
  <c r="AA18" i="5"/>
  <c r="AE18" i="5"/>
  <c r="AI18" i="5"/>
  <c r="AM18" i="5"/>
  <c r="AR18" i="5"/>
  <c r="X18" i="5"/>
  <c r="AB18" i="5"/>
  <c r="AF18" i="5"/>
  <c r="AJ18" i="5"/>
  <c r="AN18" i="5"/>
  <c r="AS18" i="5"/>
  <c r="Y18" i="5"/>
  <c r="AG18" i="5"/>
  <c r="AO18" i="5"/>
  <c r="Z18" i="5"/>
  <c r="AH18" i="5"/>
  <c r="AQ18" i="5"/>
  <c r="U18" i="5"/>
  <c r="AK18" i="5"/>
  <c r="V18" i="5"/>
  <c r="AL18" i="5"/>
  <c r="AC18" i="5"/>
  <c r="AD18" i="5"/>
  <c r="AT18" i="5"/>
  <c r="T18" i="5"/>
  <c r="AP18" i="5"/>
  <c r="W135" i="5"/>
  <c r="AA135" i="5"/>
  <c r="AE135" i="5"/>
  <c r="AI135" i="5"/>
  <c r="AM135" i="5"/>
  <c r="AQ135" i="5"/>
  <c r="X135" i="5"/>
  <c r="AB135" i="5"/>
  <c r="AF135" i="5"/>
  <c r="AJ135" i="5"/>
  <c r="AN135" i="5"/>
  <c r="AR135" i="5"/>
  <c r="Z135" i="5"/>
  <c r="AH135" i="5"/>
  <c r="AP135" i="5"/>
  <c r="T135" i="5"/>
  <c r="U135" i="5"/>
  <c r="AC135" i="5"/>
  <c r="AK135" i="5"/>
  <c r="AS135" i="5"/>
  <c r="V135" i="5"/>
  <c r="AD135" i="5"/>
  <c r="AL135" i="5"/>
  <c r="AT135" i="5"/>
  <c r="AO135" i="5"/>
  <c r="Y135" i="5"/>
  <c r="AG135" i="5"/>
  <c r="V123" i="5"/>
  <c r="Z123" i="5"/>
  <c r="AD123" i="5"/>
  <c r="AH123" i="5"/>
  <c r="AL123" i="5"/>
  <c r="AP123" i="5"/>
  <c r="W123" i="5"/>
  <c r="AA123" i="5"/>
  <c r="AE123" i="5"/>
  <c r="AI123" i="5"/>
  <c r="AM123" i="5"/>
  <c r="AQ123" i="5"/>
  <c r="X123" i="5"/>
  <c r="AF123" i="5"/>
  <c r="AN123" i="5"/>
  <c r="AT123" i="5"/>
  <c r="Y123" i="5"/>
  <c r="AG123" i="5"/>
  <c r="AO123" i="5"/>
  <c r="U123" i="5"/>
  <c r="AK123" i="5"/>
  <c r="AB123" i="5"/>
  <c r="AR123" i="5"/>
  <c r="AC123" i="5"/>
  <c r="AS123" i="5"/>
  <c r="T123" i="5"/>
  <c r="AJ123" i="5"/>
  <c r="W79" i="5"/>
  <c r="AA79" i="5"/>
  <c r="AE79" i="5"/>
  <c r="AI79" i="5"/>
  <c r="AM79" i="5"/>
  <c r="AQ79" i="5"/>
  <c r="X79" i="5"/>
  <c r="AB79" i="5"/>
  <c r="AF79" i="5"/>
  <c r="AJ79" i="5"/>
  <c r="AN79" i="5"/>
  <c r="AR79" i="5"/>
  <c r="Y79" i="5"/>
  <c r="AG79" i="5"/>
  <c r="AO79" i="5"/>
  <c r="Z79" i="5"/>
  <c r="AH79" i="5"/>
  <c r="AP79" i="5"/>
  <c r="AC79" i="5"/>
  <c r="AS79" i="5"/>
  <c r="AD79" i="5"/>
  <c r="AT79" i="5"/>
  <c r="U79" i="5"/>
  <c r="AK79" i="5"/>
  <c r="T79" i="5"/>
  <c r="V79" i="5"/>
  <c r="AL79" i="5"/>
  <c r="W83" i="5"/>
  <c r="AA83" i="5"/>
  <c r="AE83" i="5"/>
  <c r="AI83" i="5"/>
  <c r="AM83" i="5"/>
  <c r="AQ83" i="5"/>
  <c r="X83" i="5"/>
  <c r="AB83" i="5"/>
  <c r="AF83" i="5"/>
  <c r="AJ83" i="5"/>
  <c r="AN83" i="5"/>
  <c r="AR83" i="5"/>
  <c r="Y83" i="5"/>
  <c r="AG83" i="5"/>
  <c r="AO83" i="5"/>
  <c r="Z83" i="5"/>
  <c r="AH83" i="5"/>
  <c r="AP83" i="5"/>
  <c r="U83" i="5"/>
  <c r="AK83" i="5"/>
  <c r="V83" i="5"/>
  <c r="AL83" i="5"/>
  <c r="AC83" i="5"/>
  <c r="AS83" i="5"/>
  <c r="AD83" i="5"/>
  <c r="AT83" i="5"/>
  <c r="T83" i="5"/>
  <c r="U23" i="5"/>
  <c r="Y23" i="5"/>
  <c r="AC23" i="5"/>
  <c r="AG23" i="5"/>
  <c r="AK23" i="5"/>
  <c r="AO23" i="5"/>
  <c r="AS23" i="5"/>
  <c r="V23" i="5"/>
  <c r="Z23" i="5"/>
  <c r="AD23" i="5"/>
  <c r="AH23" i="5"/>
  <c r="AL23" i="5"/>
  <c r="AP23" i="5"/>
  <c r="AT23" i="5"/>
  <c r="AA23" i="5"/>
  <c r="AI23" i="5"/>
  <c r="AQ23" i="5"/>
  <c r="AB23" i="5"/>
  <c r="AJ23" i="5"/>
  <c r="AR23" i="5"/>
  <c r="W23" i="5"/>
  <c r="AM23" i="5"/>
  <c r="X23" i="5"/>
  <c r="AN23" i="5"/>
  <c r="AE23" i="5"/>
  <c r="AF23" i="5"/>
  <c r="T23" i="5"/>
  <c r="W153" i="5"/>
  <c r="AA153" i="5"/>
  <c r="AE153" i="5"/>
  <c r="AI153" i="5"/>
  <c r="AM153" i="5"/>
  <c r="AR153" i="5"/>
  <c r="X153" i="5"/>
  <c r="AB153" i="5"/>
  <c r="AF153" i="5"/>
  <c r="AJ153" i="5"/>
  <c r="AN153" i="5"/>
  <c r="AS153" i="5"/>
  <c r="T153" i="5"/>
  <c r="Z153" i="5"/>
  <c r="AH153" i="5"/>
  <c r="AQ153" i="5"/>
  <c r="U153" i="5"/>
  <c r="AC153" i="5"/>
  <c r="AK153" i="5"/>
  <c r="AT153" i="5"/>
  <c r="V153" i="5"/>
  <c r="AD153" i="5"/>
  <c r="AL153" i="5"/>
  <c r="Y153" i="5"/>
  <c r="AG153" i="5"/>
  <c r="AO153" i="5"/>
  <c r="AP153" i="5"/>
  <c r="W58" i="5"/>
  <c r="AA58" i="5"/>
  <c r="AE58" i="5"/>
  <c r="AI58" i="5"/>
  <c r="AM58" i="5"/>
  <c r="AQ58" i="5"/>
  <c r="X58" i="5"/>
  <c r="AB58" i="5"/>
  <c r="AF58" i="5"/>
  <c r="AJ58" i="5"/>
  <c r="AN58" i="5"/>
  <c r="AR58" i="5"/>
  <c r="U58" i="5"/>
  <c r="AC58" i="5"/>
  <c r="AK58" i="5"/>
  <c r="AS58" i="5"/>
  <c r="V58" i="5"/>
  <c r="AD58" i="5"/>
  <c r="AL58" i="5"/>
  <c r="AT58" i="5"/>
  <c r="AG58" i="5"/>
  <c r="AH58" i="5"/>
  <c r="Y58" i="5"/>
  <c r="Z58" i="5"/>
  <c r="AO58" i="5"/>
  <c r="T58" i="5"/>
  <c r="AP58" i="5"/>
  <c r="V110" i="5"/>
  <c r="Z110" i="5"/>
  <c r="AD110" i="5"/>
  <c r="AH110" i="5"/>
  <c r="AL110" i="5"/>
  <c r="AQ110" i="5"/>
  <c r="W110" i="5"/>
  <c r="AA110" i="5"/>
  <c r="AE110" i="5"/>
  <c r="AI110" i="5"/>
  <c r="AM110" i="5"/>
  <c r="AR110" i="5"/>
  <c r="X110" i="5"/>
  <c r="AF110" i="5"/>
  <c r="AN110" i="5"/>
  <c r="Y110" i="5"/>
  <c r="AG110" i="5"/>
  <c r="AO110" i="5"/>
  <c r="U110" i="5"/>
  <c r="AK110" i="5"/>
  <c r="AB110" i="5"/>
  <c r="AS110" i="5"/>
  <c r="AC110" i="5"/>
  <c r="AT110" i="5"/>
  <c r="AJ110" i="5"/>
  <c r="T110" i="5"/>
  <c r="AP110" i="5"/>
  <c r="V77" i="5"/>
  <c r="Z77" i="5"/>
  <c r="AD77" i="5"/>
  <c r="AH77" i="5"/>
  <c r="AL77" i="5"/>
  <c r="AP77" i="5"/>
  <c r="AT77" i="5"/>
  <c r="W77" i="5"/>
  <c r="AA77" i="5"/>
  <c r="AE77" i="5"/>
  <c r="AI77" i="5"/>
  <c r="AM77" i="5"/>
  <c r="AQ77" i="5"/>
  <c r="AB77" i="5"/>
  <c r="AJ77" i="5"/>
  <c r="AR77" i="5"/>
  <c r="U77" i="5"/>
  <c r="AC77" i="5"/>
  <c r="AK77" i="5"/>
  <c r="AS77" i="5"/>
  <c r="AF77" i="5"/>
  <c r="AG77" i="5"/>
  <c r="T77" i="5"/>
  <c r="X77" i="5"/>
  <c r="AN77" i="5"/>
  <c r="Y77" i="5"/>
  <c r="AO77" i="5"/>
  <c r="V38" i="5"/>
  <c r="Z38" i="5"/>
  <c r="AD38" i="5"/>
  <c r="AH38" i="5"/>
  <c r="AL38" i="5"/>
  <c r="AQ38" i="5"/>
  <c r="W38" i="5"/>
  <c r="AA38" i="5"/>
  <c r="AE38" i="5"/>
  <c r="AI38" i="5"/>
  <c r="AM38" i="5"/>
  <c r="AR38" i="5"/>
  <c r="X38" i="5"/>
  <c r="AF38" i="5"/>
  <c r="AN38" i="5"/>
  <c r="Y38" i="5"/>
  <c r="AG38" i="5"/>
  <c r="AO38" i="5"/>
  <c r="AJ38" i="5"/>
  <c r="U38" i="5"/>
  <c r="AK38" i="5"/>
  <c r="AS38" i="5"/>
  <c r="AT38" i="5"/>
  <c r="AB38" i="5"/>
  <c r="AC38" i="5"/>
  <c r="T38" i="5"/>
  <c r="AP38" i="5"/>
  <c r="V108" i="5"/>
  <c r="Z108" i="5"/>
  <c r="AD108" i="5"/>
  <c r="AH108" i="5"/>
  <c r="AL108" i="5"/>
  <c r="AP108" i="5"/>
  <c r="AT108" i="5"/>
  <c r="W108" i="5"/>
  <c r="AA108" i="5"/>
  <c r="AE108" i="5"/>
  <c r="AI108" i="5"/>
  <c r="AM108" i="5"/>
  <c r="AQ108" i="5"/>
  <c r="AB108" i="5"/>
  <c r="AJ108" i="5"/>
  <c r="AR108" i="5"/>
  <c r="T108" i="5"/>
  <c r="U108" i="5"/>
  <c r="AC108" i="5"/>
  <c r="AK108" i="5"/>
  <c r="AS108" i="5"/>
  <c r="Y108" i="5"/>
  <c r="AO108" i="5"/>
  <c r="AF108" i="5"/>
  <c r="AG108" i="5"/>
  <c r="X108" i="5"/>
  <c r="AN108" i="5"/>
  <c r="V148" i="5"/>
  <c r="Z148" i="5"/>
  <c r="AD148" i="5"/>
  <c r="AH148" i="5"/>
  <c r="AL148" i="5"/>
  <c r="AP148" i="5"/>
  <c r="AT148" i="5"/>
  <c r="T148" i="5"/>
  <c r="W148" i="5"/>
  <c r="AA148" i="5"/>
  <c r="AE148" i="5"/>
  <c r="AI148" i="5"/>
  <c r="AM148" i="5"/>
  <c r="AQ148" i="5"/>
  <c r="Y148" i="5"/>
  <c r="AG148" i="5"/>
  <c r="AO148" i="5"/>
  <c r="AB148" i="5"/>
  <c r="AJ148" i="5"/>
  <c r="AR148" i="5"/>
  <c r="U148" i="5"/>
  <c r="AC148" i="5"/>
  <c r="AK148" i="5"/>
  <c r="AS148" i="5"/>
  <c r="X148" i="5"/>
  <c r="AF148" i="5"/>
  <c r="AN148" i="5"/>
  <c r="X28" i="5"/>
  <c r="AB28" i="5"/>
  <c r="AF28" i="5"/>
  <c r="AJ28" i="5"/>
  <c r="AN28" i="5"/>
  <c r="AR28" i="5"/>
  <c r="U28" i="5"/>
  <c r="Y28" i="5"/>
  <c r="AC28" i="5"/>
  <c r="AG28" i="5"/>
  <c r="AK28" i="5"/>
  <c r="AO28" i="5"/>
  <c r="AS28" i="5"/>
  <c r="V28" i="5"/>
  <c r="AD28" i="5"/>
  <c r="AL28" i="5"/>
  <c r="AT28" i="5"/>
  <c r="W28" i="5"/>
  <c r="AE28" i="5"/>
  <c r="AM28" i="5"/>
  <c r="AH28" i="5"/>
  <c r="AI28" i="5"/>
  <c r="AP28" i="5"/>
  <c r="AQ28" i="5"/>
  <c r="T28" i="5"/>
  <c r="Z28" i="5"/>
  <c r="AA28" i="5"/>
  <c r="X120" i="5"/>
  <c r="AB120" i="5"/>
  <c r="AF120" i="5"/>
  <c r="AJ120" i="5"/>
  <c r="AN120" i="5"/>
  <c r="AR120" i="5"/>
  <c r="U120" i="5"/>
  <c r="Y120" i="5"/>
  <c r="AC120" i="5"/>
  <c r="AG120" i="5"/>
  <c r="AK120" i="5"/>
  <c r="AO120" i="5"/>
  <c r="AS120" i="5"/>
  <c r="V120" i="5"/>
  <c r="AD120" i="5"/>
  <c r="AL120" i="5"/>
  <c r="AT120" i="5"/>
  <c r="T120" i="5"/>
  <c r="W120" i="5"/>
  <c r="AE120" i="5"/>
  <c r="AM120" i="5"/>
  <c r="AI120" i="5"/>
  <c r="Z120" i="5"/>
  <c r="AP120" i="5"/>
  <c r="AA120" i="5"/>
  <c r="AQ120" i="5"/>
  <c r="AH120" i="5"/>
  <c r="W43" i="5"/>
  <c r="AA43" i="5"/>
  <c r="AE43" i="5"/>
  <c r="AI43" i="5"/>
  <c r="AM43" i="5"/>
  <c r="AQ43" i="5"/>
  <c r="X43" i="5"/>
  <c r="AB43" i="5"/>
  <c r="AF43" i="5"/>
  <c r="AJ43" i="5"/>
  <c r="AN43" i="5"/>
  <c r="AR43" i="5"/>
  <c r="Y43" i="5"/>
  <c r="AG43" i="5"/>
  <c r="AO43" i="5"/>
  <c r="Z43" i="5"/>
  <c r="AH43" i="5"/>
  <c r="AP43" i="5"/>
  <c r="U43" i="5"/>
  <c r="AK43" i="5"/>
  <c r="V43" i="5"/>
  <c r="AL43" i="5"/>
  <c r="AS43" i="5"/>
  <c r="AT43" i="5"/>
  <c r="AC43" i="5"/>
  <c r="AD43" i="5"/>
  <c r="T43" i="5"/>
  <c r="X57" i="5"/>
  <c r="AB57" i="5"/>
  <c r="AF57" i="5"/>
  <c r="AJ57" i="5"/>
  <c r="AN57" i="5"/>
  <c r="AS57" i="5"/>
  <c r="U57" i="5"/>
  <c r="Y57" i="5"/>
  <c r="AC57" i="5"/>
  <c r="AG57" i="5"/>
  <c r="AK57" i="5"/>
  <c r="AO57" i="5"/>
  <c r="AT57" i="5"/>
  <c r="V57" i="5"/>
  <c r="AD57" i="5"/>
  <c r="AL57" i="5"/>
  <c r="W57" i="5"/>
  <c r="AE57" i="5"/>
  <c r="AM57" i="5"/>
  <c r="Z57" i="5"/>
  <c r="AQ57" i="5"/>
  <c r="AA57" i="5"/>
  <c r="AR57" i="5"/>
  <c r="T57" i="5"/>
  <c r="AH57" i="5"/>
  <c r="AI57" i="5"/>
  <c r="AP57" i="5"/>
  <c r="U93" i="5"/>
  <c r="Y93" i="5"/>
  <c r="AC93" i="5"/>
  <c r="AG93" i="5"/>
  <c r="AK93" i="5"/>
  <c r="AO93" i="5"/>
  <c r="AS93" i="5"/>
  <c r="V93" i="5"/>
  <c r="Z93" i="5"/>
  <c r="AD93" i="5"/>
  <c r="AH93" i="5"/>
  <c r="AL93" i="5"/>
  <c r="AP93" i="5"/>
  <c r="AT93" i="5"/>
  <c r="W93" i="5"/>
  <c r="AE93" i="5"/>
  <c r="AM93" i="5"/>
  <c r="X93" i="5"/>
  <c r="AF93" i="5"/>
  <c r="AN93" i="5"/>
  <c r="AI93" i="5"/>
  <c r="AJ93" i="5"/>
  <c r="T93" i="5"/>
  <c r="AA93" i="5"/>
  <c r="AQ93" i="5"/>
  <c r="AB93" i="5"/>
  <c r="AR93" i="5"/>
  <c r="W15" i="5"/>
  <c r="AA15" i="5"/>
  <c r="AE15" i="5"/>
  <c r="AI15" i="5"/>
  <c r="AM15" i="5"/>
  <c r="AQ15" i="5"/>
  <c r="X15" i="5"/>
  <c r="AB15" i="5"/>
  <c r="AF15" i="5"/>
  <c r="AJ15" i="5"/>
  <c r="AN15" i="5"/>
  <c r="AR15" i="5"/>
  <c r="U15" i="5"/>
  <c r="AC15" i="5"/>
  <c r="AK15" i="5"/>
  <c r="AS15" i="5"/>
  <c r="V15" i="5"/>
  <c r="AD15" i="5"/>
  <c r="AL15" i="5"/>
  <c r="AT15" i="5"/>
  <c r="AG15" i="5"/>
  <c r="AH15" i="5"/>
  <c r="AO15" i="5"/>
  <c r="AP15" i="5"/>
  <c r="Y15" i="5"/>
  <c r="Z15" i="5"/>
  <c r="T15" i="5"/>
  <c r="U20" i="5"/>
  <c r="Y20" i="5"/>
  <c r="AC20" i="5"/>
  <c r="AG20" i="5"/>
  <c r="AK20" i="5"/>
  <c r="AO20" i="5"/>
  <c r="AT20" i="5"/>
  <c r="V20" i="5"/>
  <c r="Z20" i="5"/>
  <c r="AD20" i="5"/>
  <c r="AH20" i="5"/>
  <c r="AL20" i="5"/>
  <c r="AQ20" i="5"/>
  <c r="W20" i="5"/>
  <c r="AE20" i="5"/>
  <c r="AM20" i="5"/>
  <c r="X20" i="5"/>
  <c r="AF20" i="5"/>
  <c r="AN20" i="5"/>
  <c r="AI20" i="5"/>
  <c r="AJ20" i="5"/>
  <c r="AR20" i="5"/>
  <c r="AS20" i="5"/>
  <c r="AA20" i="5"/>
  <c r="AB20" i="5"/>
  <c r="T20" i="5"/>
  <c r="AP20" i="5"/>
  <c r="X67" i="5"/>
  <c r="AB67" i="5"/>
  <c r="AF67" i="5"/>
  <c r="AJ67" i="5"/>
  <c r="AN67" i="5"/>
  <c r="AS67" i="5"/>
  <c r="U67" i="5"/>
  <c r="Y67" i="5"/>
  <c r="AC67" i="5"/>
  <c r="AG67" i="5"/>
  <c r="AK67" i="5"/>
  <c r="AO67" i="5"/>
  <c r="AT67" i="5"/>
  <c r="Z67" i="5"/>
  <c r="AH67" i="5"/>
  <c r="AQ67" i="5"/>
  <c r="AA67" i="5"/>
  <c r="AI67" i="5"/>
  <c r="AR67" i="5"/>
  <c r="AD67" i="5"/>
  <c r="AE67" i="5"/>
  <c r="V67" i="5"/>
  <c r="AL67" i="5"/>
  <c r="W67" i="5"/>
  <c r="T67" i="5"/>
  <c r="AM67" i="5"/>
  <c r="AP67" i="5"/>
  <c r="U80" i="5"/>
  <c r="Y80" i="5"/>
  <c r="AC80" i="5"/>
  <c r="AG80" i="5"/>
  <c r="AK80" i="5"/>
  <c r="AO80" i="5"/>
  <c r="AS80" i="5"/>
  <c r="V80" i="5"/>
  <c r="Z80" i="5"/>
  <c r="AD80" i="5"/>
  <c r="AH80" i="5"/>
  <c r="AL80" i="5"/>
  <c r="AP80" i="5"/>
  <c r="AT80" i="5"/>
  <c r="W80" i="5"/>
  <c r="AE80" i="5"/>
  <c r="AM80" i="5"/>
  <c r="X80" i="5"/>
  <c r="AF80" i="5"/>
  <c r="AN80" i="5"/>
  <c r="AI80" i="5"/>
  <c r="T80" i="5"/>
  <c r="AJ80" i="5"/>
  <c r="AA80" i="5"/>
  <c r="AQ80" i="5"/>
  <c r="AR80" i="5"/>
  <c r="AB80" i="5"/>
  <c r="V146" i="5"/>
  <c r="Z146" i="5"/>
  <c r="AD146" i="5"/>
  <c r="AH146" i="5"/>
  <c r="AL146" i="5"/>
  <c r="AP146" i="5"/>
  <c r="AT146" i="5"/>
  <c r="W146" i="5"/>
  <c r="AA146" i="5"/>
  <c r="AE146" i="5"/>
  <c r="AI146" i="5"/>
  <c r="AM146" i="5"/>
  <c r="AQ146" i="5"/>
  <c r="U146" i="5"/>
  <c r="AC146" i="5"/>
  <c r="AK146" i="5"/>
  <c r="AS146" i="5"/>
  <c r="X146" i="5"/>
  <c r="AF146" i="5"/>
  <c r="AN146" i="5"/>
  <c r="Y146" i="5"/>
  <c r="AG146" i="5"/>
  <c r="AO146" i="5"/>
  <c r="AR146" i="5"/>
  <c r="T146" i="5"/>
  <c r="AB146" i="5"/>
  <c r="AJ146" i="5"/>
  <c r="W24" i="5"/>
  <c r="AA24" i="5"/>
  <c r="AE24" i="5"/>
  <c r="AI24" i="5"/>
  <c r="AM24" i="5"/>
  <c r="AR24" i="5"/>
  <c r="X24" i="5"/>
  <c r="AB24" i="5"/>
  <c r="AF24" i="5"/>
  <c r="AJ24" i="5"/>
  <c r="AN24" i="5"/>
  <c r="AS24" i="5"/>
  <c r="Y24" i="5"/>
  <c r="AG24" i="5"/>
  <c r="AO24" i="5"/>
  <c r="Z24" i="5"/>
  <c r="AH24" i="5"/>
  <c r="AQ24" i="5"/>
  <c r="AC24" i="5"/>
  <c r="AT24" i="5"/>
  <c r="AD24" i="5"/>
  <c r="AK24" i="5"/>
  <c r="AL24" i="5"/>
  <c r="T24" i="5"/>
  <c r="U24" i="5"/>
  <c r="V24" i="5"/>
  <c r="AP24" i="5"/>
  <c r="U134" i="5"/>
  <c r="Y134" i="5"/>
  <c r="AC134" i="5"/>
  <c r="AG134" i="5"/>
  <c r="AK134" i="5"/>
  <c r="AO134" i="5"/>
  <c r="AS134" i="5"/>
  <c r="V134" i="5"/>
  <c r="Z134" i="5"/>
  <c r="AD134" i="5"/>
  <c r="AH134" i="5"/>
  <c r="AL134" i="5"/>
  <c r="AP134" i="5"/>
  <c r="AT134" i="5"/>
  <c r="AB134" i="5"/>
  <c r="AJ134" i="5"/>
  <c r="AR134" i="5"/>
  <c r="W134" i="5"/>
  <c r="AE134" i="5"/>
  <c r="AM134" i="5"/>
  <c r="X134" i="5"/>
  <c r="AF134" i="5"/>
  <c r="AN134" i="5"/>
  <c r="AI134" i="5"/>
  <c r="T134" i="5"/>
  <c r="AQ134" i="5"/>
  <c r="AA134" i="5"/>
  <c r="X65" i="5"/>
  <c r="AB65" i="5"/>
  <c r="AF65" i="5"/>
  <c r="AJ65" i="5"/>
  <c r="AN65" i="5"/>
  <c r="AR65" i="5"/>
  <c r="U65" i="5"/>
  <c r="Y65" i="5"/>
  <c r="AC65" i="5"/>
  <c r="AG65" i="5"/>
  <c r="AK65" i="5"/>
  <c r="AO65" i="5"/>
  <c r="AS65" i="5"/>
  <c r="V65" i="5"/>
  <c r="AD65" i="5"/>
  <c r="AL65" i="5"/>
  <c r="AT65" i="5"/>
  <c r="W65" i="5"/>
  <c r="AE65" i="5"/>
  <c r="AM65" i="5"/>
  <c r="AH65" i="5"/>
  <c r="AI65" i="5"/>
  <c r="T65" i="5"/>
  <c r="Z65" i="5"/>
  <c r="AP65" i="5"/>
  <c r="AQ65" i="5"/>
  <c r="AA65" i="5"/>
  <c r="U42" i="5"/>
  <c r="Y42" i="5"/>
  <c r="AC42" i="5"/>
  <c r="AG42" i="5"/>
  <c r="AK42" i="5"/>
  <c r="AO42" i="5"/>
  <c r="AS42" i="5"/>
  <c r="V42" i="5"/>
  <c r="Z42" i="5"/>
  <c r="AD42" i="5"/>
  <c r="AH42" i="5"/>
  <c r="AL42" i="5"/>
  <c r="AP42" i="5"/>
  <c r="AT42" i="5"/>
  <c r="AA42" i="5"/>
  <c r="AI42" i="5"/>
  <c r="AQ42" i="5"/>
  <c r="AB42" i="5"/>
  <c r="AJ42" i="5"/>
  <c r="AR42" i="5"/>
  <c r="AE42" i="5"/>
  <c r="AF42" i="5"/>
  <c r="AM42" i="5"/>
  <c r="AN42" i="5"/>
  <c r="W42" i="5"/>
  <c r="X42" i="5"/>
  <c r="T42" i="5"/>
  <c r="X73" i="5"/>
  <c r="AB73" i="5"/>
  <c r="AF73" i="5"/>
  <c r="AJ73" i="5"/>
  <c r="AN73" i="5"/>
  <c r="AR73" i="5"/>
  <c r="U73" i="5"/>
  <c r="Y73" i="5"/>
  <c r="AC73" i="5"/>
  <c r="AG73" i="5"/>
  <c r="AK73" i="5"/>
  <c r="AO73" i="5"/>
  <c r="AS73" i="5"/>
  <c r="Z73" i="5"/>
  <c r="AH73" i="5"/>
  <c r="AP73" i="5"/>
  <c r="AA73" i="5"/>
  <c r="AI73" i="5"/>
  <c r="AQ73" i="5"/>
  <c r="V73" i="5"/>
  <c r="AL73" i="5"/>
  <c r="W73" i="5"/>
  <c r="AM73" i="5"/>
  <c r="T73" i="5"/>
  <c r="AD73" i="5"/>
  <c r="AT73" i="5"/>
  <c r="AE73" i="5"/>
  <c r="W94" i="5"/>
  <c r="AA94" i="5"/>
  <c r="AE94" i="5"/>
  <c r="AI94" i="5"/>
  <c r="AM94" i="5"/>
  <c r="AQ94" i="5"/>
  <c r="X94" i="5"/>
  <c r="AB94" i="5"/>
  <c r="AF94" i="5"/>
  <c r="AJ94" i="5"/>
  <c r="AN94" i="5"/>
  <c r="AR94" i="5"/>
  <c r="U94" i="5"/>
  <c r="AC94" i="5"/>
  <c r="AK94" i="5"/>
  <c r="AS94" i="5"/>
  <c r="V94" i="5"/>
  <c r="AD94" i="5"/>
  <c r="AL94" i="5"/>
  <c r="AT94" i="5"/>
  <c r="Y94" i="5"/>
  <c r="AO94" i="5"/>
  <c r="Z94" i="5"/>
  <c r="AP94" i="5"/>
  <c r="AG94" i="5"/>
  <c r="AH94" i="5"/>
  <c r="T94" i="5"/>
  <c r="V133" i="5"/>
  <c r="Z133" i="5"/>
  <c r="AD133" i="5"/>
  <c r="AH133" i="5"/>
  <c r="AL133" i="5"/>
  <c r="AQ133" i="5"/>
  <c r="W133" i="5"/>
  <c r="AA133" i="5"/>
  <c r="AE133" i="5"/>
  <c r="AI133" i="5"/>
  <c r="AM133" i="5"/>
  <c r="AR133" i="5"/>
  <c r="T133" i="5"/>
  <c r="U133" i="5"/>
  <c r="AC133" i="5"/>
  <c r="AK133" i="5"/>
  <c r="AT133" i="5"/>
  <c r="X133" i="5"/>
  <c r="AF133" i="5"/>
  <c r="AN133" i="5"/>
  <c r="Y133" i="5"/>
  <c r="AG133" i="5"/>
  <c r="AO133" i="5"/>
  <c r="AB133" i="5"/>
  <c r="AJ133" i="5"/>
  <c r="AS133" i="5"/>
  <c r="AP133" i="5"/>
  <c r="W34" i="5"/>
  <c r="AA34" i="5"/>
  <c r="AE34" i="5"/>
  <c r="AI34" i="5"/>
  <c r="AM34" i="5"/>
  <c r="AR34" i="5"/>
  <c r="X34" i="5"/>
  <c r="AB34" i="5"/>
  <c r="AF34" i="5"/>
  <c r="AJ34" i="5"/>
  <c r="AN34" i="5"/>
  <c r="AS34" i="5"/>
  <c r="U34" i="5"/>
  <c r="AC34" i="5"/>
  <c r="AK34" i="5"/>
  <c r="AT34" i="5"/>
  <c r="V34" i="5"/>
  <c r="AD34" i="5"/>
  <c r="AL34" i="5"/>
  <c r="Y34" i="5"/>
  <c r="AO34" i="5"/>
  <c r="Z34" i="5"/>
  <c r="AQ34" i="5"/>
  <c r="AG34" i="5"/>
  <c r="AH34" i="5"/>
  <c r="T34" i="5"/>
  <c r="AP34" i="5"/>
  <c r="X45" i="5"/>
  <c r="AB45" i="5"/>
  <c r="AF45" i="5"/>
  <c r="AJ45" i="5"/>
  <c r="AN45" i="5"/>
  <c r="AS45" i="5"/>
  <c r="U45" i="5"/>
  <c r="Y45" i="5"/>
  <c r="AC45" i="5"/>
  <c r="AG45" i="5"/>
  <c r="AK45" i="5"/>
  <c r="V45" i="5"/>
  <c r="AD45" i="5"/>
  <c r="AL45" i="5"/>
  <c r="AR45" i="5"/>
  <c r="W45" i="5"/>
  <c r="AE45" i="5"/>
  <c r="AM45" i="5"/>
  <c r="AT45" i="5"/>
  <c r="AH45" i="5"/>
  <c r="AI45" i="5"/>
  <c r="Z45" i="5"/>
  <c r="AA45" i="5"/>
  <c r="T45" i="5"/>
  <c r="AO45" i="5"/>
  <c r="AQ45" i="5"/>
  <c r="AP45" i="5"/>
  <c r="V22" i="5"/>
  <c r="Z22" i="5"/>
  <c r="AD22" i="5"/>
  <c r="AH22" i="5"/>
  <c r="AL22" i="5"/>
  <c r="AQ22" i="5"/>
  <c r="W22" i="5"/>
  <c r="AA22" i="5"/>
  <c r="AE22" i="5"/>
  <c r="AI22" i="5"/>
  <c r="AM22" i="5"/>
  <c r="AR22" i="5"/>
  <c r="AB22" i="5"/>
  <c r="AJ22" i="5"/>
  <c r="AS22" i="5"/>
  <c r="U22" i="5"/>
  <c r="AC22" i="5"/>
  <c r="AK22" i="5"/>
  <c r="AT22" i="5"/>
  <c r="AF22" i="5"/>
  <c r="AG22" i="5"/>
  <c r="X22" i="5"/>
  <c r="Y22" i="5"/>
  <c r="AN22" i="5"/>
  <c r="AO22" i="5"/>
  <c r="T22" i="5"/>
  <c r="AP22" i="5"/>
  <c r="X139" i="5"/>
  <c r="AB139" i="5"/>
  <c r="AF139" i="5"/>
  <c r="AJ139" i="5"/>
  <c r="AN139" i="5"/>
  <c r="AR139" i="5"/>
  <c r="U139" i="5"/>
  <c r="Y139" i="5"/>
  <c r="AC139" i="5"/>
  <c r="AG139" i="5"/>
  <c r="AK139" i="5"/>
  <c r="AO139" i="5"/>
  <c r="AS139" i="5"/>
  <c r="AA139" i="5"/>
  <c r="AI139" i="5"/>
  <c r="AQ139" i="5"/>
  <c r="V139" i="5"/>
  <c r="AD139" i="5"/>
  <c r="AL139" i="5"/>
  <c r="AT139" i="5"/>
  <c r="W139" i="5"/>
  <c r="AE139" i="5"/>
  <c r="AM139" i="5"/>
  <c r="AH139" i="5"/>
  <c r="AP139" i="5"/>
  <c r="T139" i="5"/>
  <c r="Z139" i="5"/>
  <c r="W76" i="5"/>
  <c r="AA76" i="5"/>
  <c r="AE76" i="5"/>
  <c r="AI76" i="5"/>
  <c r="AM76" i="5"/>
  <c r="AR76" i="5"/>
  <c r="X76" i="5"/>
  <c r="AB76" i="5"/>
  <c r="AF76" i="5"/>
  <c r="AJ76" i="5"/>
  <c r="AN76" i="5"/>
  <c r="AS76" i="5"/>
  <c r="U76" i="5"/>
  <c r="AC76" i="5"/>
  <c r="AK76" i="5"/>
  <c r="AT76" i="5"/>
  <c r="V76" i="5"/>
  <c r="AD76" i="5"/>
  <c r="AL76" i="5"/>
  <c r="Y76" i="5"/>
  <c r="AO76" i="5"/>
  <c r="T76" i="5"/>
  <c r="Z76" i="5"/>
  <c r="AQ76" i="5"/>
  <c r="AG76" i="5"/>
  <c r="AH76" i="5"/>
  <c r="AP76" i="5"/>
  <c r="U95" i="5"/>
  <c r="Y95" i="5"/>
  <c r="AC95" i="5"/>
  <c r="AG95" i="5"/>
  <c r="AK95" i="5"/>
  <c r="AO95" i="5"/>
  <c r="AS95" i="5"/>
  <c r="V95" i="5"/>
  <c r="Z95" i="5"/>
  <c r="AE95" i="5"/>
  <c r="AJ95" i="5"/>
  <c r="AP95" i="5"/>
  <c r="AA95" i="5"/>
  <c r="AF95" i="5"/>
  <c r="AL95" i="5"/>
  <c r="AQ95" i="5"/>
  <c r="AB95" i="5"/>
  <c r="AM95" i="5"/>
  <c r="AD95" i="5"/>
  <c r="AN95" i="5"/>
  <c r="W95" i="5"/>
  <c r="AH95" i="5"/>
  <c r="AR95" i="5"/>
  <c r="AI95" i="5"/>
  <c r="T95" i="5"/>
  <c r="AT95" i="5"/>
  <c r="X95" i="5"/>
  <c r="W116" i="5"/>
  <c r="AA116" i="5"/>
  <c r="AE116" i="5"/>
  <c r="AI116" i="5"/>
  <c r="AM116" i="5"/>
  <c r="AR116" i="5"/>
  <c r="X116" i="5"/>
  <c r="AB116" i="5"/>
  <c r="AF116" i="5"/>
  <c r="AJ116" i="5"/>
  <c r="AN116" i="5"/>
  <c r="AS116" i="5"/>
  <c r="U116" i="5"/>
  <c r="AC116" i="5"/>
  <c r="AK116" i="5"/>
  <c r="AT116" i="5"/>
  <c r="T116" i="5"/>
  <c r="V116" i="5"/>
  <c r="AD116" i="5"/>
  <c r="AL116" i="5"/>
  <c r="Z116" i="5"/>
  <c r="AQ116" i="5"/>
  <c r="AG116" i="5"/>
  <c r="AH116" i="5"/>
  <c r="AO116" i="5"/>
  <c r="Y116" i="5"/>
  <c r="AP116" i="5"/>
  <c r="V99" i="5"/>
  <c r="Z99" i="5"/>
  <c r="AD99" i="5"/>
  <c r="AH99" i="5"/>
  <c r="AL99" i="5"/>
  <c r="AQ99" i="5"/>
  <c r="X99" i="5"/>
  <c r="AC99" i="5"/>
  <c r="AI99" i="5"/>
  <c r="AN99" i="5"/>
  <c r="AT99" i="5"/>
  <c r="Y99" i="5"/>
  <c r="AE99" i="5"/>
  <c r="AJ99" i="5"/>
  <c r="AO99" i="5"/>
  <c r="U99" i="5"/>
  <c r="AF99" i="5"/>
  <c r="AR99" i="5"/>
  <c r="W99" i="5"/>
  <c r="AG99" i="5"/>
  <c r="AS99" i="5"/>
  <c r="AM99" i="5"/>
  <c r="AA99" i="5"/>
  <c r="AB99" i="5"/>
  <c r="AK99" i="5"/>
  <c r="T99" i="5"/>
  <c r="AP99" i="5"/>
  <c r="V144" i="5"/>
  <c r="Z144" i="5"/>
  <c r="AD144" i="5"/>
  <c r="AH144" i="5"/>
  <c r="AL144" i="5"/>
  <c r="AP144" i="5"/>
  <c r="AT144" i="5"/>
  <c r="T144" i="5"/>
  <c r="W144" i="5"/>
  <c r="AA144" i="5"/>
  <c r="AE144" i="5"/>
  <c r="AI144" i="5"/>
  <c r="AM144" i="5"/>
  <c r="AQ144" i="5"/>
  <c r="Y144" i="5"/>
  <c r="AG144" i="5"/>
  <c r="AO144" i="5"/>
  <c r="AB144" i="5"/>
  <c r="AJ144" i="5"/>
  <c r="AR144" i="5"/>
  <c r="U144" i="5"/>
  <c r="AC144" i="5"/>
  <c r="AK144" i="5"/>
  <c r="AS144" i="5"/>
  <c r="AF144" i="5"/>
  <c r="AN144" i="5"/>
  <c r="X144" i="5"/>
  <c r="U39" i="5"/>
  <c r="Y39" i="5"/>
  <c r="AC39" i="5"/>
  <c r="AG39" i="5"/>
  <c r="AK39" i="5"/>
  <c r="AO39" i="5"/>
  <c r="AT39" i="5"/>
  <c r="V39" i="5"/>
  <c r="Z39" i="5"/>
  <c r="AD39" i="5"/>
  <c r="AH39" i="5"/>
  <c r="AL39" i="5"/>
  <c r="AQ39" i="5"/>
  <c r="W39" i="5"/>
  <c r="AE39" i="5"/>
  <c r="AM39" i="5"/>
  <c r="X39" i="5"/>
  <c r="AF39" i="5"/>
  <c r="AN39" i="5"/>
  <c r="AA39" i="5"/>
  <c r="AR39" i="5"/>
  <c r="AB39" i="5"/>
  <c r="AS39" i="5"/>
  <c r="AI39" i="5"/>
  <c r="AJ39" i="5"/>
  <c r="T39" i="5"/>
  <c r="AP39" i="5"/>
  <c r="W88" i="5"/>
  <c r="AA88" i="5"/>
  <c r="AE88" i="5"/>
  <c r="AI88" i="5"/>
  <c r="AM88" i="5"/>
  <c r="AQ88" i="5"/>
  <c r="X88" i="5"/>
  <c r="AB88" i="5"/>
  <c r="AF88" i="5"/>
  <c r="AJ88" i="5"/>
  <c r="AN88" i="5"/>
  <c r="AR88" i="5"/>
  <c r="Y88" i="5"/>
  <c r="AG88" i="5"/>
  <c r="AO88" i="5"/>
  <c r="Z88" i="5"/>
  <c r="AH88" i="5"/>
  <c r="AP88" i="5"/>
  <c r="U88" i="5"/>
  <c r="AK88" i="5"/>
  <c r="T88" i="5"/>
  <c r="V88" i="5"/>
  <c r="AL88" i="5"/>
  <c r="AC88" i="5"/>
  <c r="AS88" i="5"/>
  <c r="AD88" i="5"/>
  <c r="AT88" i="5"/>
  <c r="W27" i="5"/>
  <c r="AA27" i="5"/>
  <c r="X27" i="5"/>
  <c r="AB27" i="5"/>
  <c r="U27" i="5"/>
  <c r="AC27" i="5"/>
  <c r="AG27" i="5"/>
  <c r="AK27" i="5"/>
  <c r="AO27" i="5"/>
  <c r="AT27" i="5"/>
  <c r="V27" i="5"/>
  <c r="AD27" i="5"/>
  <c r="AH27" i="5"/>
  <c r="AL27" i="5"/>
  <c r="AQ27" i="5"/>
  <c r="AE27" i="5"/>
  <c r="AM27" i="5"/>
  <c r="AF27" i="5"/>
  <c r="AN27" i="5"/>
  <c r="Y27" i="5"/>
  <c r="AR27" i="5"/>
  <c r="Z27" i="5"/>
  <c r="AS27" i="5"/>
  <c r="AI27" i="5"/>
  <c r="AJ27" i="5"/>
  <c r="T27" i="5"/>
  <c r="AP27" i="5"/>
  <c r="X145" i="5"/>
  <c r="AB145" i="5"/>
  <c r="AF145" i="5"/>
  <c r="AJ145" i="5"/>
  <c r="AN145" i="5"/>
  <c r="AR145" i="5"/>
  <c r="U145" i="5"/>
  <c r="Y145" i="5"/>
  <c r="AC145" i="5"/>
  <c r="AG145" i="5"/>
  <c r="AK145" i="5"/>
  <c r="AO145" i="5"/>
  <c r="AS145" i="5"/>
  <c r="T145" i="5"/>
  <c r="W145" i="5"/>
  <c r="AE145" i="5"/>
  <c r="AM145" i="5"/>
  <c r="Z145" i="5"/>
  <c r="AH145" i="5"/>
  <c r="AP145" i="5"/>
  <c r="AA145" i="5"/>
  <c r="AI145" i="5"/>
  <c r="AQ145" i="5"/>
  <c r="AL145" i="5"/>
  <c r="AT145" i="5"/>
  <c r="V145" i="5"/>
  <c r="AD145" i="5"/>
  <c r="V74" i="5"/>
  <c r="Z74" i="5"/>
  <c r="AD74" i="5"/>
  <c r="AH74" i="5"/>
  <c r="AL74" i="5"/>
  <c r="AQ74" i="5"/>
  <c r="W74" i="5"/>
  <c r="AA74" i="5"/>
  <c r="AE74" i="5"/>
  <c r="AI74" i="5"/>
  <c r="AM74" i="5"/>
  <c r="AR74" i="5"/>
  <c r="X74" i="5"/>
  <c r="AF74" i="5"/>
  <c r="AN74" i="5"/>
  <c r="Y74" i="5"/>
  <c r="AG74" i="5"/>
  <c r="AO74" i="5"/>
  <c r="AB74" i="5"/>
  <c r="AS74" i="5"/>
  <c r="AC74" i="5"/>
  <c r="AT74" i="5"/>
  <c r="AJ74" i="5"/>
  <c r="U74" i="5"/>
  <c r="T74" i="5"/>
  <c r="AK74" i="5"/>
  <c r="AP74" i="5"/>
  <c r="V150" i="5"/>
  <c r="Z150" i="5"/>
  <c r="AD150" i="5"/>
  <c r="AH150" i="5"/>
  <c r="AL150" i="5"/>
  <c r="AQ150" i="5"/>
  <c r="W150" i="5"/>
  <c r="AA150" i="5"/>
  <c r="AE150" i="5"/>
  <c r="AI150" i="5"/>
  <c r="AM150" i="5"/>
  <c r="AR150" i="5"/>
  <c r="U150" i="5"/>
  <c r="AC150" i="5"/>
  <c r="AK150" i="5"/>
  <c r="AT150" i="5"/>
  <c r="X150" i="5"/>
  <c r="AF150" i="5"/>
  <c r="AN150" i="5"/>
  <c r="Y150" i="5"/>
  <c r="AG150" i="5"/>
  <c r="AO150" i="5"/>
  <c r="AJ150" i="5"/>
  <c r="AS150" i="5"/>
  <c r="T150" i="5"/>
  <c r="AB150" i="5"/>
  <c r="AP150" i="5"/>
  <c r="U126" i="5"/>
  <c r="Y126" i="5"/>
  <c r="AC126" i="5"/>
  <c r="AG126" i="5"/>
  <c r="AK126" i="5"/>
  <c r="AO126" i="5"/>
  <c r="AT126" i="5"/>
  <c r="V126" i="5"/>
  <c r="Z126" i="5"/>
  <c r="AD126" i="5"/>
  <c r="AH126" i="5"/>
  <c r="AL126" i="5"/>
  <c r="AQ126" i="5"/>
  <c r="X126" i="5"/>
  <c r="AF126" i="5"/>
  <c r="AN126" i="5"/>
  <c r="AA126" i="5"/>
  <c r="AI126" i="5"/>
  <c r="AR126" i="5"/>
  <c r="AB126" i="5"/>
  <c r="AJ126" i="5"/>
  <c r="AS126" i="5"/>
  <c r="W126" i="5"/>
  <c r="T126" i="5"/>
  <c r="AE126" i="5"/>
  <c r="AM126" i="5"/>
  <c r="AP126" i="5"/>
  <c r="X49" i="5"/>
  <c r="AB49" i="5"/>
  <c r="AF49" i="5"/>
  <c r="AJ49" i="5"/>
  <c r="AN49" i="5"/>
  <c r="AS49" i="5"/>
  <c r="U49" i="5"/>
  <c r="Y49" i="5"/>
  <c r="AC49" i="5"/>
  <c r="AG49" i="5"/>
  <c r="AK49" i="5"/>
  <c r="AO49" i="5"/>
  <c r="AT49" i="5"/>
  <c r="Z49" i="5"/>
  <c r="AH49" i="5"/>
  <c r="AQ49" i="5"/>
  <c r="AA49" i="5"/>
  <c r="AI49" i="5"/>
  <c r="AR49" i="5"/>
  <c r="V49" i="5"/>
  <c r="AL49" i="5"/>
  <c r="W49" i="5"/>
  <c r="AM49" i="5"/>
  <c r="AD49" i="5"/>
  <c r="AE49" i="5"/>
  <c r="T49" i="5"/>
  <c r="AP49" i="5"/>
  <c r="V66" i="5"/>
  <c r="Z66" i="5"/>
  <c r="AD66" i="5"/>
  <c r="AH66" i="5"/>
  <c r="AL66" i="5"/>
  <c r="AP66" i="5"/>
  <c r="AT66" i="5"/>
  <c r="W66" i="5"/>
  <c r="AA66" i="5"/>
  <c r="AE66" i="5"/>
  <c r="AI66" i="5"/>
  <c r="AM66" i="5"/>
  <c r="AQ66" i="5"/>
  <c r="AB66" i="5"/>
  <c r="AJ66" i="5"/>
  <c r="AR66" i="5"/>
  <c r="U66" i="5"/>
  <c r="AC66" i="5"/>
  <c r="AK66" i="5"/>
  <c r="AS66" i="5"/>
  <c r="X66" i="5"/>
  <c r="AN66" i="5"/>
  <c r="Y66" i="5"/>
  <c r="AO66" i="5"/>
  <c r="AF66" i="5"/>
  <c r="AG66" i="5"/>
  <c r="T66" i="5"/>
  <c r="X109" i="5"/>
  <c r="AB109" i="5"/>
  <c r="AF109" i="5"/>
  <c r="AJ109" i="5"/>
  <c r="AN109" i="5"/>
  <c r="AR109" i="5"/>
  <c r="U109" i="5"/>
  <c r="Y109" i="5"/>
  <c r="AC109" i="5"/>
  <c r="AG109" i="5"/>
  <c r="AK109" i="5"/>
  <c r="AO109" i="5"/>
  <c r="AS109" i="5"/>
  <c r="Z109" i="5"/>
  <c r="AH109" i="5"/>
  <c r="AP109" i="5"/>
  <c r="AA109" i="5"/>
  <c r="AI109" i="5"/>
  <c r="AQ109" i="5"/>
  <c r="T109" i="5"/>
  <c r="AE109" i="5"/>
  <c r="V109" i="5"/>
  <c r="AL109" i="5"/>
  <c r="W109" i="5"/>
  <c r="AM109" i="5"/>
  <c r="AD109" i="5"/>
  <c r="AT109" i="5"/>
  <c r="U54" i="5"/>
  <c r="Y54" i="5"/>
  <c r="AC54" i="5"/>
  <c r="AG54" i="5"/>
  <c r="AK54" i="5"/>
  <c r="AO54" i="5"/>
  <c r="AS54" i="5"/>
  <c r="V54" i="5"/>
  <c r="Z54" i="5"/>
  <c r="AD54" i="5"/>
  <c r="AH54" i="5"/>
  <c r="AL54" i="5"/>
  <c r="AP54" i="5"/>
  <c r="AT54" i="5"/>
  <c r="AA54" i="5"/>
  <c r="AI54" i="5"/>
  <c r="AQ54" i="5"/>
  <c r="AB54" i="5"/>
  <c r="AJ54" i="5"/>
  <c r="AR54" i="5"/>
  <c r="W54" i="5"/>
  <c r="AM54" i="5"/>
  <c r="X54" i="5"/>
  <c r="AN54" i="5"/>
  <c r="AE54" i="5"/>
  <c r="AF54" i="5"/>
  <c r="T54" i="5"/>
  <c r="V53" i="5"/>
  <c r="Z53" i="5"/>
  <c r="AD53" i="5"/>
  <c r="AH53" i="5"/>
  <c r="AL53" i="5"/>
  <c r="AQ53" i="5"/>
  <c r="W53" i="5"/>
  <c r="AA53" i="5"/>
  <c r="AE53" i="5"/>
  <c r="AI53" i="5"/>
  <c r="AM53" i="5"/>
  <c r="AR53" i="5"/>
  <c r="AB53" i="5"/>
  <c r="AJ53" i="5"/>
  <c r="AS53" i="5"/>
  <c r="U53" i="5"/>
  <c r="AC53" i="5"/>
  <c r="AK53" i="5"/>
  <c r="AT53" i="5"/>
  <c r="AF53" i="5"/>
  <c r="AG53" i="5"/>
  <c r="X53" i="5"/>
  <c r="Y53" i="5"/>
  <c r="T53" i="5"/>
  <c r="AN53" i="5"/>
  <c r="AO53" i="5"/>
  <c r="AP53" i="5"/>
  <c r="V140" i="5"/>
  <c r="Z140" i="5"/>
  <c r="AD140" i="5"/>
  <c r="AH140" i="5"/>
  <c r="AL140" i="5"/>
  <c r="AP140" i="5"/>
  <c r="AT140" i="5"/>
  <c r="T140" i="5"/>
  <c r="W140" i="5"/>
  <c r="AA140" i="5"/>
  <c r="AE140" i="5"/>
  <c r="AI140" i="5"/>
  <c r="AM140" i="5"/>
  <c r="AQ140" i="5"/>
  <c r="Y140" i="5"/>
  <c r="AG140" i="5"/>
  <c r="AO140" i="5"/>
  <c r="AB140" i="5"/>
  <c r="AJ140" i="5"/>
  <c r="AR140" i="5"/>
  <c r="U140" i="5"/>
  <c r="AC140" i="5"/>
  <c r="AK140" i="5"/>
  <c r="AS140" i="5"/>
  <c r="AN140" i="5"/>
  <c r="X140" i="5"/>
  <c r="AF140" i="5"/>
  <c r="X155" i="5"/>
  <c r="AB155" i="5"/>
  <c r="AF155" i="5"/>
  <c r="AJ155" i="5"/>
  <c r="AN155" i="5"/>
  <c r="AR155" i="5"/>
  <c r="U155" i="5"/>
  <c r="Y155" i="5"/>
  <c r="AC155" i="5"/>
  <c r="AG155" i="5"/>
  <c r="AK155" i="5"/>
  <c r="AO155" i="5"/>
  <c r="AS155" i="5"/>
  <c r="W155" i="5"/>
  <c r="AE155" i="5"/>
  <c r="AM155" i="5"/>
  <c r="Z155" i="5"/>
  <c r="AH155" i="5"/>
  <c r="AP155" i="5"/>
  <c r="AA155" i="5"/>
  <c r="AI155" i="5"/>
  <c r="AQ155" i="5"/>
  <c r="AL155" i="5"/>
  <c r="T155" i="5"/>
  <c r="AT155" i="5"/>
  <c r="V155" i="5"/>
  <c r="AD155" i="5"/>
  <c r="S26" i="5"/>
  <c r="S101" i="5"/>
  <c r="S135" i="5"/>
  <c r="S44" i="5"/>
  <c r="S83" i="5"/>
  <c r="S56" i="5"/>
  <c r="S110" i="5"/>
  <c r="S50" i="5"/>
  <c r="S21" i="5"/>
  <c r="S115" i="5"/>
  <c r="S120" i="5"/>
  <c r="S32" i="5"/>
  <c r="S90" i="5"/>
  <c r="S142" i="5"/>
  <c r="S141" i="5"/>
  <c r="S63" i="5"/>
  <c r="S30" i="5"/>
  <c r="S93" i="5"/>
  <c r="S84" i="5"/>
  <c r="S127" i="5"/>
  <c r="S14" i="5"/>
  <c r="S131" i="5"/>
  <c r="S60" i="5"/>
  <c r="S71" i="5"/>
  <c r="S105" i="5"/>
  <c r="S59" i="5"/>
  <c r="S64" i="5"/>
  <c r="S106" i="5"/>
  <c r="S72" i="5"/>
  <c r="S19" i="5"/>
  <c r="S129" i="5"/>
  <c r="S98" i="5"/>
  <c r="S25" i="5"/>
  <c r="S86" i="5"/>
  <c r="S117" i="5"/>
  <c r="S151" i="5"/>
  <c r="S61" i="5"/>
  <c r="S46" i="5"/>
  <c r="S37" i="5"/>
  <c r="S124" i="5"/>
  <c r="S103" i="5"/>
  <c r="S68" i="5"/>
  <c r="S91" i="5"/>
  <c r="S128" i="5"/>
  <c r="S138" i="5"/>
  <c r="S136" i="5"/>
  <c r="S51" i="5"/>
  <c r="S48" i="5"/>
  <c r="S130" i="5"/>
  <c r="S137" i="5"/>
  <c r="S118" i="5"/>
  <c r="S33" i="5"/>
  <c r="S47" i="5"/>
  <c r="S31" i="5"/>
  <c r="S78" i="5"/>
  <c r="S132" i="5"/>
  <c r="S112" i="5"/>
  <c r="S113" i="5"/>
  <c r="S58" i="5"/>
  <c r="S77" i="5"/>
  <c r="S108" i="5"/>
  <c r="S148" i="5"/>
  <c r="S55" i="5"/>
  <c r="S57" i="5"/>
  <c r="S81" i="5"/>
  <c r="S85" i="5"/>
  <c r="S147" i="5"/>
  <c r="S92" i="5"/>
  <c r="S87" i="5"/>
  <c r="S36" i="5"/>
  <c r="S75" i="5"/>
  <c r="S96" i="5"/>
  <c r="S122" i="5"/>
  <c r="S104" i="5"/>
  <c r="S35" i="5"/>
  <c r="S16" i="5"/>
  <c r="S114" i="5"/>
  <c r="S89" i="5"/>
  <c r="S102" i="5"/>
  <c r="S149" i="5"/>
  <c r="S152" i="5"/>
  <c r="S125" i="5"/>
  <c r="S62" i="5"/>
  <c r="S69" i="5"/>
  <c r="S97" i="5"/>
  <c r="S119" i="5"/>
  <c r="S100" i="5"/>
  <c r="S107" i="5"/>
  <c r="S154" i="5"/>
  <c r="S29" i="5"/>
  <c r="S41" i="5"/>
  <c r="S18" i="5"/>
  <c r="S123" i="5"/>
  <c r="S79" i="5"/>
  <c r="S52" i="5"/>
  <c r="S23" i="5"/>
  <c r="S153" i="5"/>
  <c r="S121" i="5"/>
  <c r="S17" i="5"/>
  <c r="S38" i="5"/>
  <c r="S111" i="5"/>
  <c r="S28" i="5"/>
  <c r="S43" i="5"/>
  <c r="S40" i="5"/>
  <c r="S82" i="5"/>
  <c r="S70" i="5"/>
  <c r="S143" i="5"/>
  <c r="S15" i="5"/>
  <c r="S20" i="5"/>
  <c r="S67" i="5"/>
  <c r="S80" i="5"/>
  <c r="S146" i="5"/>
  <c r="S24" i="5"/>
  <c r="S134" i="5"/>
  <c r="S65" i="5"/>
  <c r="S42" i="5"/>
  <c r="S73" i="5"/>
  <c r="S94" i="5"/>
  <c r="S133" i="5"/>
  <c r="S34" i="5"/>
  <c r="S45" i="5"/>
  <c r="S22" i="5"/>
  <c r="S139" i="5"/>
  <c r="S76" i="5"/>
  <c r="S95" i="5"/>
  <c r="S116" i="5"/>
  <c r="S99" i="5"/>
  <c r="S144" i="5"/>
  <c r="S39" i="5"/>
  <c r="S88" i="5"/>
  <c r="S27" i="5"/>
  <c r="S145" i="5"/>
  <c r="S74" i="5"/>
  <c r="S150" i="5"/>
  <c r="S126" i="5"/>
  <c r="S49" i="5"/>
  <c r="S66" i="5"/>
  <c r="S109" i="5"/>
  <c r="S54" i="5"/>
  <c r="S53" i="5"/>
  <c r="S140" i="5"/>
  <c r="S155" i="5"/>
  <c r="L20" i="5" a="1"/>
  <c r="L20" i="5" s="1"/>
  <c r="L21" i="5" s="1" a="1"/>
  <c r="L21" i="5" s="1"/>
  <c r="K129" i="4"/>
  <c r="K152" i="4"/>
  <c r="K130" i="4"/>
  <c r="K141" i="4"/>
  <c r="K157" i="4"/>
  <c r="K138" i="4"/>
  <c r="K126" i="4"/>
  <c r="K142" i="4"/>
  <c r="K128" i="4"/>
  <c r="K134" i="4"/>
  <c r="K147" i="4"/>
  <c r="K156" i="4"/>
  <c r="K148" i="4"/>
  <c r="K144" i="4"/>
  <c r="K146" i="4"/>
  <c r="K150" i="4"/>
  <c r="K154" i="4"/>
  <c r="K145" i="4"/>
  <c r="K151" i="4"/>
  <c r="K159" i="4"/>
  <c r="K132" i="4"/>
  <c r="K158" i="4"/>
  <c r="K136" i="4"/>
  <c r="K153" i="4"/>
  <c r="K127" i="4"/>
  <c r="K131" i="4"/>
  <c r="K140" i="4"/>
  <c r="K161" i="4"/>
  <c r="K139" i="4"/>
  <c r="K143" i="4"/>
  <c r="K137" i="4"/>
  <c r="K135" i="4"/>
  <c r="K149" i="4"/>
  <c r="K160" i="4"/>
  <c r="K155" i="4"/>
  <c r="K86" i="4"/>
  <c r="K92" i="4"/>
  <c r="K121" i="4"/>
  <c r="K124" i="4"/>
  <c r="K89" i="4"/>
  <c r="K94" i="4"/>
  <c r="K122" i="4"/>
  <c r="K116" i="4"/>
  <c r="K90" i="4"/>
  <c r="K100" i="4"/>
  <c r="K108" i="4"/>
  <c r="K96" i="4"/>
  <c r="K102" i="4"/>
  <c r="K111" i="4"/>
  <c r="K98" i="4"/>
  <c r="K70" i="4"/>
  <c r="K118" i="4"/>
  <c r="K104" i="4"/>
  <c r="K74" i="4"/>
  <c r="K103" i="4"/>
  <c r="K106" i="4"/>
  <c r="K78" i="4"/>
  <c r="K110" i="4"/>
  <c r="K112" i="4"/>
  <c r="K81" i="4"/>
  <c r="K123" i="4"/>
  <c r="K114" i="4"/>
  <c r="K82" i="4"/>
  <c r="K95" i="4"/>
  <c r="K120" i="4"/>
  <c r="K85" i="4"/>
  <c r="K101" i="4"/>
  <c r="K72" i="4"/>
  <c r="K71" i="4"/>
  <c r="K97" i="4"/>
  <c r="K117" i="4"/>
  <c r="K73" i="4"/>
  <c r="K75" i="4"/>
  <c r="K99" i="4"/>
  <c r="K125" i="4"/>
  <c r="K76" i="4"/>
  <c r="K79" i="4"/>
  <c r="K105" i="4"/>
  <c r="K88" i="4"/>
  <c r="K77" i="4"/>
  <c r="K83" i="4"/>
  <c r="K107" i="4"/>
  <c r="K119" i="4"/>
  <c r="K80" i="4"/>
  <c r="K87" i="4"/>
  <c r="K113" i="4"/>
  <c r="K93" i="4"/>
  <c r="K84" i="4"/>
  <c r="K91" i="4"/>
  <c r="K115" i="4"/>
  <c r="K109" i="4"/>
  <c r="H17" i="9" a="1"/>
  <c r="H17" i="9" s="1"/>
  <c r="K64" i="4"/>
  <c r="K33" i="4"/>
  <c r="K63" i="4"/>
  <c r="K39" i="4"/>
  <c r="K32" i="4"/>
  <c r="K38" i="4"/>
  <c r="K30" i="4"/>
  <c r="K65" i="4"/>
  <c r="K67" i="4"/>
  <c r="K31" i="4"/>
  <c r="K43" i="4"/>
  <c r="K37" i="4"/>
  <c r="K49" i="4"/>
  <c r="K46" i="4"/>
  <c r="K57" i="4"/>
  <c r="K35" i="4"/>
  <c r="K59" i="4"/>
  <c r="K29" i="4"/>
  <c r="K26" i="4"/>
  <c r="K47" i="4"/>
  <c r="K41" i="4"/>
  <c r="K34" i="4"/>
  <c r="K58" i="4"/>
  <c r="K53" i="4"/>
  <c r="K48" i="4"/>
  <c r="K44" i="4"/>
  <c r="K55" i="4"/>
  <c r="K68" i="4"/>
  <c r="K28" i="4"/>
  <c r="K60" i="4"/>
  <c r="K40" i="4"/>
  <c r="K69" i="4"/>
  <c r="K61" i="4"/>
  <c r="K27" i="4"/>
  <c r="K52" i="4"/>
  <c r="K42" i="4"/>
  <c r="K51" i="4"/>
  <c r="K45" i="4"/>
  <c r="K50" i="4"/>
  <c r="K62" i="4"/>
  <c r="K25" i="4"/>
  <c r="K56" i="4"/>
  <c r="K54" i="4"/>
  <c r="K36" i="4"/>
  <c r="K66" i="4"/>
  <c r="H18" i="9" l="1" a="1"/>
  <c r="H18" i="9" s="1"/>
  <c r="H19" i="9" l="1" a="1"/>
  <c r="H19" i="9" s="1"/>
  <c r="L164" i="4" s="1"/>
  <c r="L166" i="4" l="1"/>
  <c r="L146" i="4"/>
  <c r="I163" i="4"/>
  <c r="I166" i="4"/>
  <c r="I162" i="4"/>
  <c r="I164" i="4"/>
  <c r="I165" i="4"/>
  <c r="L163" i="4"/>
  <c r="L162" i="4"/>
  <c r="L165" i="4"/>
  <c r="L159" i="4"/>
  <c r="L135" i="4"/>
  <c r="L158" i="4"/>
  <c r="L140" i="4"/>
  <c r="L142" i="4"/>
  <c r="L156" i="4"/>
  <c r="L151" i="4"/>
  <c r="L144" i="4"/>
  <c r="L154" i="4"/>
  <c r="L149" i="4"/>
  <c r="L141" i="4"/>
  <c r="L143" i="4"/>
  <c r="L157" i="4"/>
  <c r="L137" i="4"/>
  <c r="L161" i="4"/>
  <c r="L131" i="4"/>
  <c r="L132" i="4"/>
  <c r="I138" i="4"/>
  <c r="I128" i="4"/>
  <c r="I132" i="4"/>
  <c r="I157" i="4"/>
  <c r="I136" i="4"/>
  <c r="I141" i="4"/>
  <c r="I152" i="4"/>
  <c r="I143" i="4"/>
  <c r="I155" i="4"/>
  <c r="I159" i="4"/>
  <c r="I135" i="4"/>
  <c r="I142" i="4"/>
  <c r="I151" i="4"/>
  <c r="I127" i="4"/>
  <c r="I160" i="4"/>
  <c r="I140" i="4"/>
  <c r="I145" i="4"/>
  <c r="I146" i="4"/>
  <c r="I131" i="4"/>
  <c r="I154" i="4"/>
  <c r="I156" i="4"/>
  <c r="I139" i="4"/>
  <c r="I149" i="4"/>
  <c r="I150" i="4"/>
  <c r="I161" i="4"/>
  <c r="I137" i="4"/>
  <c r="I148" i="4"/>
  <c r="I158" i="4"/>
  <c r="I130" i="4"/>
  <c r="I134" i="4"/>
  <c r="I147" i="4"/>
  <c r="I144" i="4"/>
  <c r="I126" i="4"/>
  <c r="I129" i="4"/>
  <c r="I133" i="4"/>
  <c r="I153" i="4"/>
  <c r="L160" i="4"/>
  <c r="L136" i="4"/>
  <c r="L139" i="4"/>
  <c r="L127" i="4"/>
  <c r="L145" i="4"/>
  <c r="L133" i="4"/>
  <c r="L148" i="4"/>
  <c r="L152" i="4"/>
  <c r="L129" i="4"/>
  <c r="L153" i="4"/>
  <c r="L126" i="4"/>
  <c r="L150" i="4"/>
  <c r="L130" i="4"/>
  <c r="L138" i="4"/>
  <c r="L147" i="4"/>
  <c r="L128" i="4"/>
  <c r="L134" i="4"/>
  <c r="L155" i="4"/>
  <c r="I115" i="4"/>
  <c r="I102" i="4"/>
  <c r="I93" i="4"/>
  <c r="I79" i="4"/>
  <c r="I121" i="4"/>
  <c r="I118" i="4"/>
  <c r="I84" i="4"/>
  <c r="I88" i="4"/>
  <c r="I95" i="4"/>
  <c r="I99" i="4"/>
  <c r="I103" i="4"/>
  <c r="I83" i="4"/>
  <c r="I96" i="4"/>
  <c r="I80" i="4"/>
  <c r="I114" i="4"/>
  <c r="I98" i="4"/>
  <c r="I125" i="4"/>
  <c r="I117" i="4"/>
  <c r="I70" i="4"/>
  <c r="I90" i="4"/>
  <c r="I116" i="4"/>
  <c r="I91" i="4"/>
  <c r="I71" i="4"/>
  <c r="I75" i="4"/>
  <c r="I74" i="4"/>
  <c r="I85" i="4"/>
  <c r="I123" i="4"/>
  <c r="I86" i="4"/>
  <c r="I72" i="4"/>
  <c r="I94" i="4"/>
  <c r="I89" i="4"/>
  <c r="I73" i="4"/>
  <c r="I76" i="4"/>
  <c r="I82" i="4"/>
  <c r="I113" i="4"/>
  <c r="I101" i="4"/>
  <c r="I105" i="4"/>
  <c r="I100" i="4"/>
  <c r="I108" i="4"/>
  <c r="I92" i="4"/>
  <c r="I78" i="4"/>
  <c r="I110" i="4"/>
  <c r="I107" i="4"/>
  <c r="I81" i="4"/>
  <c r="I106" i="4"/>
  <c r="I87" i="4"/>
  <c r="I109" i="4"/>
  <c r="I97" i="4"/>
  <c r="I77" i="4"/>
  <c r="I111" i="4"/>
  <c r="I119" i="4"/>
  <c r="I122" i="4"/>
  <c r="I124" i="4"/>
  <c r="I112" i="4"/>
  <c r="I104" i="4"/>
  <c r="I120" i="4"/>
  <c r="L122" i="4"/>
  <c r="L91" i="4"/>
  <c r="L120" i="4"/>
  <c r="L99" i="4"/>
  <c r="L98" i="4"/>
  <c r="L97" i="4"/>
  <c r="L79" i="4"/>
  <c r="L109" i="4"/>
  <c r="L117" i="4"/>
  <c r="L101" i="4"/>
  <c r="L53" i="4"/>
  <c r="L50" i="4"/>
  <c r="I47" i="4"/>
  <c r="I39" i="4"/>
  <c r="I44" i="4"/>
  <c r="L48" i="4"/>
  <c r="L64" i="4"/>
  <c r="L41" i="4"/>
  <c r="L124" i="4"/>
  <c r="L40" i="4"/>
  <c r="L67" i="4"/>
  <c r="I59" i="4"/>
  <c r="I48" i="4"/>
  <c r="I55" i="4"/>
  <c r="I27" i="4"/>
  <c r="I46" i="4"/>
  <c r="I62" i="4"/>
  <c r="I45" i="4"/>
  <c r="I33" i="4"/>
  <c r="I57" i="4"/>
  <c r="I29" i="4"/>
  <c r="I35" i="4"/>
  <c r="L45" i="4"/>
  <c r="L63" i="4"/>
  <c r="L27" i="4"/>
  <c r="L69" i="4"/>
  <c r="L57" i="4"/>
  <c r="L36" i="4"/>
  <c r="L66" i="4"/>
  <c r="L44" i="4"/>
  <c r="L121" i="4"/>
  <c r="L87" i="4"/>
  <c r="L111" i="4"/>
  <c r="L74" i="4"/>
  <c r="L77" i="4"/>
  <c r="L102" i="4"/>
  <c r="L112" i="4"/>
  <c r="L84" i="4"/>
  <c r="L123" i="4"/>
  <c r="L113" i="4"/>
  <c r="L95" i="4"/>
  <c r="L96" i="4"/>
  <c r="L115" i="4"/>
  <c r="L119" i="4"/>
  <c r="L59" i="4"/>
  <c r="I50" i="4"/>
  <c r="I37" i="4"/>
  <c r="I28" i="4"/>
  <c r="L68" i="4"/>
  <c r="L42" i="4"/>
  <c r="L105" i="4"/>
  <c r="I36" i="4"/>
  <c r="I56" i="4"/>
  <c r="L47" i="4"/>
  <c r="L56" i="4"/>
  <c r="I61" i="4"/>
  <c r="I32" i="4"/>
  <c r="I49" i="4"/>
  <c r="I40" i="4"/>
  <c r="I67" i="4"/>
  <c r="I41" i="4"/>
  <c r="I26" i="4"/>
  <c r="I63" i="4"/>
  <c r="L38" i="4"/>
  <c r="L60" i="4"/>
  <c r="L51" i="4"/>
  <c r="L65" i="4"/>
  <c r="I52" i="4"/>
  <c r="L33" i="4"/>
  <c r="L52" i="4"/>
  <c r="L39" i="4"/>
  <c r="L35" i="4"/>
  <c r="L76" i="4"/>
  <c r="L100" i="4"/>
  <c r="L103" i="4"/>
  <c r="L85" i="4"/>
  <c r="L75" i="4"/>
  <c r="L118" i="4"/>
  <c r="L104" i="4"/>
  <c r="L94" i="4"/>
  <c r="L125" i="4"/>
  <c r="L72" i="4"/>
  <c r="L92" i="4"/>
  <c r="L89" i="4"/>
  <c r="L73" i="4"/>
  <c r="L90" i="4"/>
  <c r="L30" i="4"/>
  <c r="I25" i="4"/>
  <c r="I30" i="4"/>
  <c r="I42" i="4"/>
  <c r="I43" i="4"/>
  <c r="L29" i="4"/>
  <c r="L62" i="4"/>
  <c r="L43" i="4"/>
  <c r="L88" i="4"/>
  <c r="L46" i="4"/>
  <c r="L61" i="4"/>
  <c r="I53" i="4"/>
  <c r="I54" i="4"/>
  <c r="I65" i="4"/>
  <c r="L37" i="4"/>
  <c r="L58" i="4"/>
  <c r="L28" i="4"/>
  <c r="I34" i="4"/>
  <c r="I31" i="4"/>
  <c r="I51" i="4"/>
  <c r="I69" i="4"/>
  <c r="I60" i="4"/>
  <c r="I58" i="4"/>
  <c r="I68" i="4"/>
  <c r="I38" i="4"/>
  <c r="I64" i="4"/>
  <c r="I66" i="4"/>
  <c r="L54" i="4"/>
  <c r="L32" i="4"/>
  <c r="L25" i="4"/>
  <c r="L55" i="4"/>
  <c r="L26" i="4"/>
  <c r="L49" i="4"/>
  <c r="L31" i="4"/>
  <c r="L34" i="4"/>
  <c r="L82" i="4"/>
  <c r="L71" i="4"/>
  <c r="L116" i="4"/>
  <c r="L106" i="4"/>
  <c r="L107" i="4"/>
  <c r="L93" i="4"/>
  <c r="L86" i="4"/>
  <c r="L81" i="4"/>
  <c r="L110" i="4"/>
  <c r="L78" i="4"/>
  <c r="L80" i="4"/>
  <c r="L108" i="4"/>
  <c r="L114" i="4"/>
  <c r="L83" i="4"/>
  <c r="L7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5" authorId="0" shapeId="0" xr:uid="{C90C78E5-27B0-463E-8BE7-1CD791F03B01}">
      <text>
        <r>
          <rPr>
            <b/>
            <sz val="9"/>
            <color indexed="81"/>
            <rFont val="Tahoma"/>
            <charset val="1"/>
          </rPr>
          <t>Re-localization on a pre-built map, not loop-closure.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5" authorId="0" shapeId="0" xr:uid="{03F2D53A-EF79-4B32-9CE8-82AC786D88A5}">
      <text>
        <r>
          <rPr>
            <sz val="9"/>
            <color indexed="81"/>
            <rFont val="Tahoma"/>
            <family val="2"/>
          </rPr>
          <t>https://github.com/tum-vision/dvo_slam</t>
        </r>
      </text>
    </comment>
    <comment ref="A85" authorId="0" shapeId="0" xr:uid="{D1CE220A-5647-41B9-A534-19FDC75C5D66}">
      <text>
        <r>
          <rPr>
            <sz val="9"/>
            <color indexed="81"/>
            <rFont val="Tahoma"/>
            <family val="2"/>
          </rPr>
          <t>Visual odometry component only
https://github.com/tum-vision/dvo_slam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8AF7BEB0-E48E-49E6-8650-A31F0D48CAB5}">
      <text>
        <r>
          <rPr>
            <b/>
            <sz val="9"/>
            <color indexed="81"/>
            <rFont val="Tahoma"/>
            <family val="2"/>
          </rPr>
          <t>Contains 3 algorithms without ROS support/wrapper</t>
        </r>
      </text>
    </comment>
    <comment ref="H7" authorId="0" shapeId="0" xr:uid="{B8FD46FD-ECA4-4282-BC2F-FEC1DDDB5C2D}">
      <text>
        <r>
          <rPr>
            <sz val="9"/>
            <color indexed="81"/>
            <rFont val="Tahoma"/>
            <family val="2"/>
          </rPr>
          <t>There are a total of 12 alg. older than 2019 (development activity).
4 are already in "Algorithm Details" page.</t>
        </r>
      </text>
    </comment>
    <comment ref="D8" authorId="0" shapeId="0" xr:uid="{E534701E-37F3-46E4-B649-2C139E2820FC}">
      <text>
        <r>
          <rPr>
            <b/>
            <sz val="9"/>
            <color indexed="81"/>
            <rFont val="Tahoma"/>
            <family val="2"/>
          </rPr>
          <t xml:space="preserve">The three algo. Without ROS support are VSLAM.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<sst xmlns="http://schemas.openxmlformats.org/spreadsheetml/2006/main" count="4667" uniqueCount="1172">
  <si>
    <t>SLAM Algorithm</t>
  </si>
  <si>
    <t>IMU</t>
  </si>
  <si>
    <t>Documentation</t>
  </si>
  <si>
    <t>LiDAR</t>
  </si>
  <si>
    <t>Mono</t>
  </si>
  <si>
    <t>Stereo</t>
  </si>
  <si>
    <t>ROS</t>
  </si>
  <si>
    <t>Docker</t>
  </si>
  <si>
    <t>ORB-SLAM2</t>
  </si>
  <si>
    <t>LDSO</t>
  </si>
  <si>
    <t>VINS-Mono</t>
  </si>
  <si>
    <t>VINS-Fusion</t>
  </si>
  <si>
    <t>OpenVSLAM</t>
  </si>
  <si>
    <t>Basalt</t>
  </si>
  <si>
    <t>Kimera</t>
  </si>
  <si>
    <t>OpenVINS</t>
  </si>
  <si>
    <t>ORB-SLAM3</t>
  </si>
  <si>
    <t>DRE</t>
  </si>
  <si>
    <t>SVO</t>
  </si>
  <si>
    <t>DSO</t>
  </si>
  <si>
    <t>(extension of VINS-Mono)</t>
  </si>
  <si>
    <t>O</t>
  </si>
  <si>
    <t>?-axis</t>
  </si>
  <si>
    <t>GPS</t>
  </si>
  <si>
    <t>Loop-Closure</t>
  </si>
  <si>
    <t>(depth) RGB-D</t>
  </si>
  <si>
    <t>R</t>
  </si>
  <si>
    <t>DynaSLAM</t>
  </si>
  <si>
    <t>DynSLAM</t>
  </si>
  <si>
    <t>github</t>
  </si>
  <si>
    <t>web-page, github</t>
  </si>
  <si>
    <t>EuRoC only</t>
  </si>
  <si>
    <t>+</t>
  </si>
  <si>
    <t>-</t>
  </si>
  <si>
    <t>fish-eye</t>
  </si>
  <si>
    <t>RTAB-Map</t>
  </si>
  <si>
    <t>Pure localization</t>
  </si>
  <si>
    <t>Re-localization</t>
  </si>
  <si>
    <t>FAST-LIO2</t>
  </si>
  <si>
    <t>LIO-SAM</t>
  </si>
  <si>
    <t>6-axis</t>
  </si>
  <si>
    <t>Multi-robot mapping</t>
  </si>
  <si>
    <t>(R) 2 wheel encoder</t>
  </si>
  <si>
    <t>9-axis</t>
  </si>
  <si>
    <t>Paper:</t>
  </si>
  <si>
    <t>DV-LOAM</t>
  </si>
  <si>
    <t>SDV-LOAM</t>
  </si>
  <si>
    <t>Visual</t>
  </si>
  <si>
    <t>S</t>
  </si>
  <si>
    <t>10.1109/TRO.2017.2705103</t>
  </si>
  <si>
    <t>10.1109/TRO.2018.2853729</t>
  </si>
  <si>
    <t>website, github</t>
  </si>
  <si>
    <t>10.1109/LRA.2018.2800113 10.1109/LRA.2022.3227865</t>
  </si>
  <si>
    <t>10.1109/IROS.2018.8593376</t>
  </si>
  <si>
    <t>10.1145/3343031.3350539</t>
  </si>
  <si>
    <t>10.1109/LRA.2019.2961227</t>
  </si>
  <si>
    <t>VIO algorithm</t>
  </si>
  <si>
    <t>10.1109/TPAMI.2023.3262817</t>
  </si>
  <si>
    <t>10.1109/ICRA40945.2020.9196885</t>
  </si>
  <si>
    <t>"produces a 3D metric-semantic mesh from semantically labeled images, which can be obtained by modern deep learning methods."</t>
  </si>
  <si>
    <t>10.1109/ICRA40945.2020.9196524</t>
  </si>
  <si>
    <t>Sensor type</t>
  </si>
  <si>
    <t>TVL-SLAM+</t>
  </si>
  <si>
    <t>10.3390/rs13163340</t>
  </si>
  <si>
    <t>DVL-SLAM</t>
  </si>
  <si>
    <t>10.1007/s10514-019-09881-0</t>
  </si>
  <si>
    <t>+Visual</t>
  </si>
  <si>
    <t>Can use separate camera for obstacle detection.</t>
  </si>
  <si>
    <t>FOSS</t>
  </si>
  <si>
    <t>Concurrent</t>
  </si>
  <si>
    <t>max</t>
  </si>
  <si>
    <t>rms</t>
  </si>
  <si>
    <t>Position(m)</t>
  </si>
  <si>
    <t>Rotation(deg)</t>
  </si>
  <si>
    <t>Sequence: V1_01</t>
  </si>
  <si>
    <r>
      <rPr>
        <b/>
        <sz val="11"/>
        <color theme="1"/>
        <rFont val="Calibri"/>
        <family val="2"/>
        <scheme val="minor"/>
      </rPr>
      <t>EUROC</t>
    </r>
    <r>
      <rPr>
        <sz val="11"/>
        <color theme="1"/>
        <rFont val="Calibri"/>
        <family val="2"/>
        <scheme val="minor"/>
      </rPr>
      <t xml:space="preserve"> Dataset DOI: </t>
    </r>
    <r>
      <rPr>
        <b/>
        <sz val="11"/>
        <color theme="1"/>
        <rFont val="Calibri"/>
        <family val="2"/>
        <scheme val="minor"/>
      </rPr>
      <t>10.1007/s10846-023-01812-7</t>
    </r>
  </si>
  <si>
    <t>MH01</t>
  </si>
  <si>
    <t>MH02</t>
  </si>
  <si>
    <t>MH03</t>
  </si>
  <si>
    <t>MH04</t>
  </si>
  <si>
    <t>MH05</t>
  </si>
  <si>
    <t>V101</t>
  </si>
  <si>
    <t>V102</t>
  </si>
  <si>
    <t>V103</t>
  </si>
  <si>
    <t>V201</t>
  </si>
  <si>
    <t>V202</t>
  </si>
  <si>
    <t>V203</t>
  </si>
  <si>
    <t>ATE</t>
  </si>
  <si>
    <t>ORB-SLAM</t>
  </si>
  <si>
    <t>Sequences (monocular):</t>
  </si>
  <si>
    <r>
      <t xml:space="preserve">EuRoC dataset (RMS ATE in m., scale error in %) DOI: </t>
    </r>
    <r>
      <rPr>
        <b/>
        <sz val="11"/>
        <color theme="1"/>
        <rFont val="Calibri"/>
        <family val="2"/>
        <scheme val="minor"/>
      </rPr>
      <t>10.1109/TRO.2021.3075644</t>
    </r>
  </si>
  <si>
    <t>Sequences (stereo):</t>
  </si>
  <si>
    <t>Sequences (monocular inertial):</t>
  </si>
  <si>
    <t>Sequences (stereo inertial):</t>
  </si>
  <si>
    <t>Sequence: MH_05</t>
  </si>
  <si>
    <t>Sequence: Corridor 1</t>
  </si>
  <si>
    <t>Sequence:Magistrale 1</t>
  </si>
  <si>
    <t>Sequence: Room 1</t>
  </si>
  <si>
    <r>
      <rPr>
        <b/>
        <sz val="11"/>
        <color theme="1"/>
        <rFont val="Calibri"/>
        <family val="2"/>
        <scheme val="minor"/>
      </rPr>
      <t>TUM VI</t>
    </r>
    <r>
      <rPr>
        <sz val="11"/>
        <color theme="1"/>
        <rFont val="Calibri"/>
        <family val="2"/>
        <scheme val="minor"/>
      </rPr>
      <t xml:space="preserve"> Dataset DOI: </t>
    </r>
    <r>
      <rPr>
        <b/>
        <sz val="11"/>
        <color theme="1"/>
        <rFont val="Calibri"/>
        <family val="2"/>
        <scheme val="minor"/>
      </rPr>
      <t>10.1007/s10846-023-01812-7</t>
    </r>
  </si>
  <si>
    <r>
      <rPr>
        <b/>
        <sz val="11"/>
        <color theme="1"/>
        <rFont val="Calibri"/>
        <family val="2"/>
        <scheme val="minor"/>
      </rPr>
      <t>KITTI</t>
    </r>
    <r>
      <rPr>
        <sz val="11"/>
        <color theme="1"/>
        <rFont val="Calibri"/>
        <family val="2"/>
        <scheme val="minor"/>
      </rPr>
      <t xml:space="preserve"> Dataset DOI: </t>
    </r>
    <r>
      <rPr>
        <b/>
        <sz val="11"/>
        <color theme="1"/>
        <rFont val="Calibri"/>
        <family val="2"/>
        <scheme val="minor"/>
      </rPr>
      <t>10.1007/s10846-023-01812-7</t>
    </r>
  </si>
  <si>
    <t>Sequence: 00</t>
  </si>
  <si>
    <t>Sequence: 02</t>
  </si>
  <si>
    <t>Sequence: 05</t>
  </si>
  <si>
    <t>Sequence: 06</t>
  </si>
  <si>
    <r>
      <rPr>
        <b/>
        <sz val="11"/>
        <color theme="1"/>
        <rFont val="Calibri"/>
        <family val="2"/>
        <scheme val="minor"/>
      </rPr>
      <t>LORIS</t>
    </r>
    <r>
      <rPr>
        <sz val="11"/>
        <color theme="1"/>
        <rFont val="Calibri"/>
        <family val="2"/>
        <scheme val="minor"/>
      </rPr>
      <t xml:space="preserve"> Dataset DOI: </t>
    </r>
    <r>
      <rPr>
        <b/>
        <sz val="11"/>
        <color theme="1"/>
        <rFont val="Calibri"/>
        <family val="2"/>
        <scheme val="minor"/>
      </rPr>
      <t>10.1007/s10846-023-01812-7</t>
    </r>
  </si>
  <si>
    <t>Sequence: Office5</t>
  </si>
  <si>
    <t>Sequence: Office7</t>
  </si>
  <si>
    <t>Sequence: Cafe1</t>
  </si>
  <si>
    <t>Sequence: Cafe2</t>
  </si>
  <si>
    <t>Sequence: Home1</t>
  </si>
  <si>
    <t>10.3390/rs11040380</t>
  </si>
  <si>
    <t>LiDAR Type &amp; FoV</t>
  </si>
  <si>
    <t>3D</t>
  </si>
  <si>
    <t>Specifically developed to handle dynamic environments. Does not inplement a CNN or DL.</t>
  </si>
  <si>
    <t>10.1109/TPAMI.2017.2658577</t>
  </si>
  <si>
    <t>*</t>
  </si>
  <si>
    <t>It is designed as a pure visual odometry system (not a full SLAM system).</t>
  </si>
  <si>
    <t>10.1109/ICRA.2014.6906584</t>
  </si>
  <si>
    <t>10.1109/TRO.2015.2463671</t>
  </si>
  <si>
    <t>IMU axis</t>
  </si>
  <si>
    <t>10.1109/LRA.2018.2860039</t>
  </si>
  <si>
    <t>VSLAM. Built upon ORB-SLAM2. Can detect moving objects with DL, multiview-geometry or both.</t>
  </si>
  <si>
    <t>10.1109/ICRA.2018.8462974</t>
  </si>
  <si>
    <t>https://siegedog.com/dynslam/</t>
  </si>
  <si>
    <t>N/S</t>
  </si>
  <si>
    <t>10.1109/TRO.2022.3141876</t>
  </si>
  <si>
    <t>L</t>
  </si>
  <si>
    <t>R2LIVE</t>
  </si>
  <si>
    <t>Uses a dynamic ikd-tree. Can often surpass LIO-SAM in terms of accuracy.</t>
  </si>
  <si>
    <t>10.1109/IROS45743.2020.9341176</t>
  </si>
  <si>
    <t>10.1109/LRA.2021.3095515</t>
  </si>
  <si>
    <t>"combines a depth-enhanced direct visual odometry module and the LiDAR mapping module into location and
mapping. It takes advantage of the efficiency of the direct VO module and the accuracy of LiDAR scan-to-map matching method"</t>
  </si>
  <si>
    <t>Mech.</t>
  </si>
  <si>
    <t>"The key finding of this paper is that the direct method is more robust under sparse depth with narrow field of view"</t>
  </si>
  <si>
    <t>MapLab 2.0</t>
  </si>
  <si>
    <t>?axis</t>
  </si>
  <si>
    <t>(Date)</t>
  </si>
  <si>
    <t>Last activity</t>
  </si>
  <si>
    <t xml:space="preserve">(years) </t>
  </si>
  <si>
    <t>?</t>
  </si>
  <si>
    <t>ROS1 EOL (Fuerte, Groovy, Hydro)</t>
  </si>
  <si>
    <t>ROS1 EOL (Hydro)</t>
  </si>
  <si>
    <t>ROS1 (Melodic)</t>
  </si>
  <si>
    <t>ROS1 (kinetic, Melodic)</t>
  </si>
  <si>
    <t>ROS1 (kinetic)</t>
  </si>
  <si>
    <t>ROS1 (Kinetic)</t>
  </si>
  <si>
    <t>Does not require GPU</t>
  </si>
  <si>
    <t>ROS1 (Groovy, Hydro, Indigo)</t>
  </si>
  <si>
    <r>
      <rPr>
        <b/>
        <sz val="11"/>
        <color theme="1"/>
        <rFont val="Calibri"/>
        <family val="2"/>
        <scheme val="minor"/>
      </rPr>
      <t>L</t>
    </r>
    <r>
      <rPr>
        <sz val="11"/>
        <color theme="1"/>
        <rFont val="Calibri"/>
        <family val="2"/>
        <scheme val="minor"/>
      </rPr>
      <t xml:space="preserve"> = Limited to certain models</t>
    </r>
  </si>
  <si>
    <r>
      <rPr>
        <b/>
        <sz val="11"/>
        <color theme="1"/>
        <rFont val="Calibri"/>
        <family val="2"/>
        <scheme val="minor"/>
      </rPr>
      <t>N/S</t>
    </r>
    <r>
      <rPr>
        <sz val="11"/>
        <color theme="1"/>
        <rFont val="Calibri"/>
        <family val="2"/>
        <scheme val="minor"/>
      </rPr>
      <t xml:space="preserve"> = Not Specified</t>
    </r>
  </si>
  <si>
    <r>
      <rPr>
        <b/>
        <sz val="11"/>
        <color theme="1"/>
        <rFont val="Calibri"/>
        <family val="2"/>
        <scheme val="minor"/>
      </rPr>
      <t>Mech</t>
    </r>
    <r>
      <rPr>
        <sz val="11"/>
        <color theme="1"/>
        <rFont val="Calibri"/>
        <family val="2"/>
        <scheme val="minor"/>
      </rPr>
      <t>. = Mechanical (H.FoV = 360 deg.)</t>
    </r>
  </si>
  <si>
    <r>
      <rPr>
        <b/>
        <sz val="11"/>
        <color theme="1"/>
        <rFont val="Calibri"/>
        <family val="2"/>
        <scheme val="minor"/>
      </rPr>
      <t>SSL</t>
    </r>
    <r>
      <rPr>
        <sz val="11"/>
        <color theme="1"/>
        <rFont val="Calibri"/>
        <family val="2"/>
        <scheme val="minor"/>
      </rPr>
      <t xml:space="preserve"> = Solid State LiDAR (H.FoV &lt; 360 deg.)</t>
    </r>
  </si>
  <si>
    <r>
      <rPr>
        <b/>
        <sz val="11"/>
        <color theme="1"/>
        <rFont val="Calibri"/>
        <family val="2"/>
        <scheme val="minor"/>
      </rPr>
      <t>Both</t>
    </r>
    <r>
      <rPr>
        <sz val="11"/>
        <color theme="1"/>
        <rFont val="Calibri"/>
        <family val="2"/>
        <scheme val="minor"/>
      </rPr>
      <t xml:space="preserve"> = both types are  supported</t>
    </r>
  </si>
  <si>
    <r>
      <rPr>
        <b/>
        <sz val="11"/>
        <color theme="1"/>
        <rFont val="Calibri"/>
        <family val="2"/>
        <scheme val="minor"/>
      </rPr>
      <t>R</t>
    </r>
    <r>
      <rPr>
        <sz val="11"/>
        <color theme="1"/>
        <rFont val="Calibri"/>
        <family val="2"/>
        <scheme val="minor"/>
      </rPr>
      <t xml:space="preserve"> = Required</t>
    </r>
  </si>
  <si>
    <r>
      <rPr>
        <b/>
        <sz val="11"/>
        <color theme="1"/>
        <rFont val="Calibri"/>
        <family val="2"/>
        <scheme val="minor"/>
      </rPr>
      <t>O</t>
    </r>
    <r>
      <rPr>
        <sz val="11"/>
        <color theme="1"/>
        <rFont val="Calibri"/>
        <family val="2"/>
        <scheme val="minor"/>
      </rPr>
      <t xml:space="preserve"> = Optional</t>
    </r>
  </si>
  <si>
    <r>
      <rPr>
        <b/>
        <sz val="11"/>
        <color theme="1"/>
        <rFont val="Calibri"/>
        <family val="2"/>
        <scheme val="minor"/>
      </rPr>
      <t>S</t>
    </r>
    <r>
      <rPr>
        <sz val="11"/>
        <color theme="1"/>
        <rFont val="Calibri"/>
        <family val="2"/>
        <scheme val="minor"/>
      </rPr>
      <t xml:space="preserve"> = Supported</t>
    </r>
  </si>
  <si>
    <r>
      <rPr>
        <b/>
        <sz val="11"/>
        <color theme="1"/>
        <rFont val="Calibri"/>
        <family val="2"/>
        <scheme val="minor"/>
      </rPr>
      <t>+Visual</t>
    </r>
    <r>
      <rPr>
        <sz val="11"/>
        <color theme="1"/>
        <rFont val="Calibri"/>
        <family val="2"/>
        <scheme val="minor"/>
      </rPr>
      <t xml:space="preserve"> = Improved visual framework</t>
    </r>
  </si>
  <si>
    <r>
      <rPr>
        <b/>
        <sz val="11"/>
        <color theme="1"/>
        <rFont val="Calibri"/>
        <family val="2"/>
        <scheme val="minor"/>
      </rPr>
      <t>+LiDAR</t>
    </r>
    <r>
      <rPr>
        <sz val="11"/>
        <color theme="1"/>
        <rFont val="Calibri"/>
        <family val="2"/>
        <scheme val="minor"/>
      </rPr>
      <t xml:space="preserve"> = Improved LiDAR framework</t>
    </r>
  </si>
  <si>
    <t>2D &amp; 3D</t>
  </si>
  <si>
    <t>ROS1 (Noetic), ROS2 (Iron, Humble)</t>
  </si>
  <si>
    <t>ROS1 (Melodic, Noetic)</t>
  </si>
  <si>
    <t>ROS1 (Kinetic, Melodic, Noetic), ROS2 (Foxy, Galactic, Humble)</t>
  </si>
  <si>
    <t>ROS1 (Kinetic, Melodic)</t>
  </si>
  <si>
    <r>
      <t xml:space="preserve">ROS1 (C++11, </t>
    </r>
    <r>
      <rPr>
        <i/>
        <sz val="11"/>
        <color theme="1"/>
        <rFont val="Calibri"/>
        <family val="2"/>
        <scheme val="minor"/>
      </rPr>
      <t>Lunar and below</t>
    </r>
    <r>
      <rPr>
        <sz val="11"/>
        <color theme="1"/>
        <rFont val="Calibri"/>
        <family val="2"/>
        <scheme val="minor"/>
      </rPr>
      <t>)</t>
    </r>
  </si>
  <si>
    <t>R3LIVE</t>
  </si>
  <si>
    <t>10.1109/ICRA46639.2022.9811935</t>
  </si>
  <si>
    <t>ROS1 (Ubuntu 16, unknown ROS ver. )</t>
  </si>
  <si>
    <t>Map features/ descriptors/ segmentation</t>
  </si>
  <si>
    <t>Resources for navigation</t>
  </si>
  <si>
    <t>"Taking advantage of measurements from all individual sensors, our algorithm is robust enough to various visual failure, LiDAR-degenerated scenarios, and is able to run in real time on an on-board computation platform"</t>
  </si>
  <si>
    <t>Can run in real-time at on-board system (i7-8550U,  8 GB RAM)</t>
  </si>
  <si>
    <t>50m</t>
  </si>
  <si>
    <t>100m</t>
  </si>
  <si>
    <t>150m</t>
  </si>
  <si>
    <t>200m</t>
  </si>
  <si>
    <t>250m</t>
  </si>
  <si>
    <t>300m</t>
  </si>
  <si>
    <t>Relative pose error in Experiments-3 (a)</t>
  </si>
  <si>
    <t>Relative pose error in Experiments-3 (b)</t>
  </si>
  <si>
    <t>Pixel colors and LiDAR geometry</t>
  </si>
  <si>
    <t>ROS1 (Kinetic, Noetic)</t>
  </si>
  <si>
    <t>Can run in real-time with i7-7700HQ and 8 GB RAM</t>
  </si>
  <si>
    <t>Can run in real-time with i7-10710U CPU</t>
  </si>
  <si>
    <t>(multiple) SURF, SIFT, BRIEF, BRISK, KAZE, DAISY, SuperPoint.</t>
  </si>
  <si>
    <t>Can run in real time with:
i7-9750H CPU, GTX 1650 GPU
Multi-core CPU required</t>
  </si>
  <si>
    <t>simple blob features , corner features</t>
  </si>
  <si>
    <t xml:space="preserve">"Our system is able to run at approximately 2.5Hz on a PC equipped with an nVIDIA GeForce GTX 1080 GPU" </t>
  </si>
  <si>
    <t>Implements CNN for semantic segmentation</t>
  </si>
  <si>
    <t xml:space="preserve"> dynamic object detection and background inpainting</t>
  </si>
  <si>
    <t>ORB</t>
  </si>
  <si>
    <t xml:space="preserve">Can run in real time with i7-4910MQ </t>
  </si>
  <si>
    <r>
      <rPr>
        <b/>
        <sz val="11"/>
        <color theme="1"/>
        <rFont val="Calibri"/>
        <family val="2"/>
        <scheme val="minor"/>
      </rPr>
      <t>none</t>
    </r>
    <r>
      <rPr>
        <sz val="11"/>
        <color theme="1"/>
        <rFont val="Calibri"/>
        <family val="2"/>
        <scheme val="minor"/>
      </rPr>
      <t xml:space="preserve"> (direct VO)</t>
    </r>
  </si>
  <si>
    <t>Planar and edge features from pointcloud</t>
  </si>
  <si>
    <t>Uses 2 CPU cores.</t>
  </si>
  <si>
    <t>none</t>
  </si>
  <si>
    <t>Builds OctoMap</t>
  </si>
  <si>
    <t>Builds OctoMap, removes dynamic objects pixels from image</t>
  </si>
  <si>
    <t>Can run in real time with i7-8700 and 16GB RAM (no GPU)</t>
  </si>
  <si>
    <t>Can run in real time at 30~40 frames with i7-7700 CPU@3.6GHz 32GB RAM (no GPU)</t>
  </si>
  <si>
    <t>Uses 4 parallel threads</t>
  </si>
  <si>
    <t>Semantic labelling</t>
  </si>
  <si>
    <t>Can run in real time with Intel E5-1620 CPU (4 cores)</t>
  </si>
  <si>
    <t>Can run in real time with i7-7820HK CPU@2.9GHz, 32GB RAM</t>
  </si>
  <si>
    <t>FAST (corner detection method)</t>
  </si>
  <si>
    <t>Can run in real time with i7-4790 CPU@3.6GHz</t>
  </si>
  <si>
    <t>KLT sparse optical flow algorithm</t>
  </si>
  <si>
    <t>map-merging</t>
  </si>
  <si>
    <t>Can run in real time with i7-4770HQ CPU and 16GB RAM</t>
  </si>
  <si>
    <r>
      <t xml:space="preserve">"same multi-frame photometric optimization as </t>
    </r>
    <r>
      <rPr>
        <b/>
        <sz val="11"/>
        <color theme="1"/>
        <rFont val="Calibri"/>
        <family val="2"/>
        <scheme val="minor"/>
      </rPr>
      <t>DSO</t>
    </r>
    <r>
      <rPr>
        <sz val="11"/>
        <color theme="1"/>
        <rFont val="Calibri"/>
        <family val="2"/>
        <scheme val="minor"/>
      </rPr>
      <t xml:space="preserve"> to estimate the poses of the keyframes"</t>
    </r>
  </si>
  <si>
    <t>uses 3 threads</t>
  </si>
  <si>
    <t>Uses 4 threads</t>
  </si>
  <si>
    <r>
      <t xml:space="preserve">0.5 ~ 0.2 Hz, IMU (200 Hz), LiDAR (10 Hz)
</t>
    </r>
    <r>
      <rPr>
        <b/>
        <sz val="11"/>
        <color theme="1"/>
        <rFont val="Calibri"/>
        <family val="2"/>
        <scheme val="minor"/>
      </rPr>
      <t>[</t>
    </r>
    <r>
      <rPr>
        <sz val="11"/>
        <color theme="1"/>
        <rFont val="Calibri"/>
        <family val="2"/>
        <scheme val="minor"/>
      </rPr>
      <t>1.8GHz i7-8550U with 8GB RAM</t>
    </r>
    <r>
      <rPr>
        <b/>
        <sz val="11"/>
        <color theme="1"/>
        <rFont val="Calibri"/>
        <family val="2"/>
        <scheme val="minor"/>
      </rPr>
      <t>] 
[</t>
    </r>
    <r>
      <rPr>
        <sz val="11"/>
        <color theme="1"/>
        <rFont val="Calibri"/>
        <family val="2"/>
        <scheme val="minor"/>
      </rPr>
      <t>2.2GHz Cortex-A73 and 4GB RAM</t>
    </r>
    <r>
      <rPr>
        <b/>
        <sz val="11"/>
        <color theme="1"/>
        <rFont val="Calibri"/>
        <family val="2"/>
        <scheme val="minor"/>
      </rPr>
      <t>]</t>
    </r>
  </si>
  <si>
    <t>cuVSLAM</t>
  </si>
  <si>
    <r>
      <rPr>
        <b/>
        <sz val="11"/>
        <color theme="1"/>
        <rFont val="Calibri"/>
        <family val="2"/>
        <scheme val="minor"/>
      </rPr>
      <t>RA</t>
    </r>
    <r>
      <rPr>
        <sz val="11"/>
        <color theme="1"/>
        <rFont val="Calibri"/>
        <family val="2"/>
        <scheme val="minor"/>
      </rPr>
      <t>: Research Academic</t>
    </r>
  </si>
  <si>
    <r>
      <t>C</t>
    </r>
    <r>
      <rPr>
        <sz val="11"/>
        <color theme="1"/>
        <rFont val="Calibri"/>
        <family val="2"/>
        <scheme val="minor"/>
      </rPr>
      <t>:</t>
    </r>
    <r>
      <rPr>
        <b/>
        <sz val="11"/>
        <color theme="1"/>
        <rFont val="Calibri"/>
        <family val="2"/>
        <scheme val="minor"/>
      </rPr>
      <t xml:space="preserve"> </t>
    </r>
    <r>
      <rPr>
        <sz val="11"/>
        <color theme="1"/>
        <rFont val="Calibri"/>
        <family val="2"/>
        <scheme val="minor"/>
      </rPr>
      <t>Comercial</t>
    </r>
  </si>
  <si>
    <t>Not specified</t>
  </si>
  <si>
    <t>BSD 3-Clause</t>
  </si>
  <si>
    <t>GPL 2.0</t>
  </si>
  <si>
    <t>Custom, free to use and modify</t>
  </si>
  <si>
    <t>Attribution-NonCommercial 4.0 International</t>
  </si>
  <si>
    <t>GPL v3</t>
  </si>
  <si>
    <t>BSD 2-Clause "Simplified"</t>
  </si>
  <si>
    <t>BSD 2-Clause</t>
  </si>
  <si>
    <r>
      <t xml:space="preserve">Algoritmos com </t>
    </r>
    <r>
      <rPr>
        <b/>
        <sz val="11"/>
        <color theme="1"/>
        <rFont val="Calibri"/>
        <family val="2"/>
        <scheme val="minor"/>
      </rPr>
      <t>o meno</t>
    </r>
    <r>
      <rPr>
        <sz val="11"/>
        <color theme="1"/>
        <rFont val="Calibri"/>
        <family val="2"/>
        <scheme val="minor"/>
      </rPr>
      <t>r erro</t>
    </r>
  </si>
  <si>
    <t>Algoritmos com erro inferior a:</t>
  </si>
  <si>
    <t xml:space="preserve"> do menor erro</t>
  </si>
  <si>
    <t>Menor erro</t>
  </si>
  <si>
    <t>Número de entradas com:</t>
  </si>
  <si>
    <t>Erro ligeiramente acima do mínimo</t>
  </si>
  <si>
    <t>Pontos pelo menor erro:</t>
  </si>
  <si>
    <t>Pontuação total</t>
  </si>
  <si>
    <t xml:space="preserve">Pontos por erro ligeiramente acima do menor: </t>
  </si>
  <si>
    <t>Pontuação total para:</t>
  </si>
  <si>
    <t>Pontuação total normalizada</t>
  </si>
  <si>
    <t>Ranking:</t>
  </si>
  <si>
    <t>1º lugar</t>
  </si>
  <si>
    <t>algoritmo que empatou</t>
  </si>
  <si>
    <t>2º lugar</t>
  </si>
  <si>
    <t>3º lugar</t>
  </si>
  <si>
    <t>4º lugar</t>
  </si>
  <si>
    <t>5º lugar</t>
  </si>
  <si>
    <t>6º lugar</t>
  </si>
  <si>
    <t>7º lugar</t>
  </si>
  <si>
    <t>deg</t>
  </si>
  <si>
    <t>%</t>
  </si>
  <si>
    <t xml:space="preserve">R3Live paper, DOI: </t>
  </si>
  <si>
    <t>Boom Low</t>
  </si>
  <si>
    <t>Boom Mid</t>
  </si>
  <si>
    <t>Top Mount</t>
  </si>
  <si>
    <t>Side Mount</t>
  </si>
  <si>
    <t>Boom High</t>
  </si>
  <si>
    <t>LOAM</t>
  </si>
  <si>
    <t>cam fail</t>
  </si>
  <si>
    <t>failed</t>
  </si>
  <si>
    <t>SVO2</t>
  </si>
  <si>
    <t>LeGO-LOAM</t>
  </si>
  <si>
    <t>HDL_Graph_SLAM</t>
  </si>
  <si>
    <t>Outdoor experiment 1</t>
  </si>
  <si>
    <r>
      <rPr>
        <b/>
        <sz val="11"/>
        <color theme="1"/>
        <rFont val="Calibri"/>
        <family val="2"/>
        <scheme val="minor"/>
      </rPr>
      <t>DOI:</t>
    </r>
    <r>
      <rPr>
        <sz val="11"/>
        <color theme="1"/>
        <rFont val="Calibri"/>
        <family val="2"/>
        <scheme val="minor"/>
      </rPr>
      <t xml:space="preserve"> 10.23919/FUSION49751.2022.9841323</t>
    </r>
  </si>
  <si>
    <t>RPE</t>
  </si>
  <si>
    <t>RPE STD</t>
  </si>
  <si>
    <t>APE</t>
  </si>
  <si>
    <t>Drift from origin</t>
  </si>
  <si>
    <t>Accumulated distance</t>
  </si>
  <si>
    <t>Dynamic scene</t>
  </si>
  <si>
    <t>360 pan (Exp.2)</t>
  </si>
  <si>
    <t>Square loop (Exp. 1)</t>
  </si>
  <si>
    <t>8º lugar</t>
  </si>
  <si>
    <t>9º lugar</t>
  </si>
  <si>
    <t>10º lugar</t>
  </si>
  <si>
    <t>Pontuação associada</t>
  </si>
  <si>
    <r>
      <rPr>
        <b/>
        <sz val="11"/>
        <color theme="1"/>
        <rFont val="Calibri"/>
        <family val="2"/>
        <scheme val="minor"/>
      </rPr>
      <t>EuRoC</t>
    </r>
    <r>
      <rPr>
        <sz val="11"/>
        <color theme="1"/>
        <rFont val="Calibri"/>
        <family val="2"/>
        <scheme val="minor"/>
      </rPr>
      <t xml:space="preserve"> dataset (RMS ATE in m., scale error in %) DOI: </t>
    </r>
    <r>
      <rPr>
        <b/>
        <sz val="11"/>
        <color theme="1"/>
        <rFont val="Calibri"/>
        <family val="2"/>
        <scheme val="minor"/>
      </rPr>
      <t>10.1109/TRO.2021.3075644</t>
    </r>
  </si>
  <si>
    <t>RTAB-Map, DOI: 10.1002/rob.21831</t>
  </si>
  <si>
    <t>Nº de algo. Comparados</t>
  </si>
  <si>
    <t>Para cada vez que o algoritmo tem o menor erro, soma-se a quantidade de algoritmos com o qual este foi comparado:</t>
  </si>
  <si>
    <t>Métrica anterior a dividir pelo número de entradas do algoritmo:</t>
  </si>
  <si>
    <t>Ranking 2:</t>
  </si>
  <si>
    <t>DV-LOAM paper</t>
  </si>
  <si>
    <t>translational error (%)</t>
  </si>
  <si>
    <t>0.51</t>
  </si>
  <si>
    <t>4.4</t>
  </si>
  <si>
    <t>1.5</t>
  </si>
  <si>
    <t>1.7</t>
  </si>
  <si>
    <t>RTAB-MAP S2S</t>
  </si>
  <si>
    <t>RTAB-MAP S2M</t>
  </si>
  <si>
    <t>RTAB-MAP LOAM</t>
  </si>
  <si>
    <t>0.48</t>
  </si>
  <si>
    <t>X</t>
  </si>
  <si>
    <t>0.50</t>
  </si>
  <si>
    <t>0.87</t>
  </si>
  <si>
    <t>RTAB. Stereo. F2F</t>
  </si>
  <si>
    <t>RTAB. Stereo. F2M</t>
  </si>
  <si>
    <t>RTAB. Stereo. Fovis</t>
  </si>
  <si>
    <t>RTAB. Stereo. ORB2</t>
  </si>
  <si>
    <t>RTAB. Stereo. Viso2</t>
  </si>
  <si>
    <t>0.76</t>
  </si>
  <si>
    <t>0.71</t>
  </si>
  <si>
    <t>0.40</t>
  </si>
  <si>
    <t>1.05</t>
  </si>
  <si>
    <t>0.60</t>
  </si>
  <si>
    <t>0.70</t>
  </si>
  <si>
    <t>1.39</t>
  </si>
  <si>
    <t>8.4</t>
  </si>
  <si>
    <t>6.9</t>
  </si>
  <si>
    <t>3.1</t>
  </si>
  <si>
    <t>4.2</t>
  </si>
  <si>
    <t>10.1</t>
  </si>
  <si>
    <t>7.1</t>
  </si>
  <si>
    <t>4.0</t>
  </si>
  <si>
    <t>9.7</t>
  </si>
  <si>
    <t>8.2</t>
  </si>
  <si>
    <t>2.5</t>
  </si>
  <si>
    <t>6.8</t>
  </si>
  <si>
    <t>7.6</t>
  </si>
  <si>
    <t>9.9</t>
  </si>
  <si>
    <t>7.8</t>
  </si>
  <si>
    <t>2.4</t>
  </si>
  <si>
    <t>5.5</t>
  </si>
  <si>
    <t>1.8</t>
  </si>
  <si>
    <t>2.6</t>
  </si>
  <si>
    <t>5.3</t>
  </si>
  <si>
    <t>Apache 2.0</t>
  </si>
  <si>
    <t>ROS2 (Humble)</t>
  </si>
  <si>
    <t>RTAB. OKVIS (IMU+Ste.)</t>
  </si>
  <si>
    <t>RTAB. MSCKF (IMU+Ste.)</t>
  </si>
  <si>
    <r>
      <rPr>
        <b/>
        <sz val="11"/>
        <color theme="1"/>
        <rFont val="Calibri"/>
        <family val="2"/>
        <scheme val="minor"/>
      </rPr>
      <t>RA</t>
    </r>
    <r>
      <rPr>
        <sz val="11"/>
        <color theme="1"/>
        <rFont val="Calibri"/>
        <family val="2"/>
        <scheme val="minor"/>
      </rPr>
      <t xml:space="preserve">: GPL2
</t>
    </r>
    <r>
      <rPr>
        <b/>
        <sz val="11"/>
        <color theme="1"/>
        <rFont val="Calibri"/>
        <family val="2"/>
        <scheme val="minor"/>
      </rPr>
      <t>C</t>
    </r>
    <r>
      <rPr>
        <sz val="11"/>
        <color theme="1"/>
        <rFont val="Calibri"/>
        <family val="2"/>
        <scheme val="minor"/>
      </rPr>
      <t>: undisclosed</t>
    </r>
  </si>
  <si>
    <r>
      <t xml:space="preserve">Restricted by ORB-SLAM2
</t>
    </r>
    <r>
      <rPr>
        <b/>
        <sz val="11"/>
        <color theme="1"/>
        <rFont val="Calibri"/>
        <family val="2"/>
        <scheme val="minor"/>
      </rPr>
      <t>RA</t>
    </r>
    <r>
      <rPr>
        <sz val="11"/>
        <color theme="1"/>
        <rFont val="Calibri"/>
        <family val="2"/>
        <scheme val="minor"/>
      </rPr>
      <t xml:space="preserve">: GPLv3 
</t>
    </r>
    <r>
      <rPr>
        <b/>
        <sz val="11"/>
        <color theme="1"/>
        <rFont val="Calibri"/>
        <family val="2"/>
        <scheme val="minor"/>
      </rPr>
      <t>C</t>
    </r>
    <r>
      <rPr>
        <sz val="11"/>
        <color theme="1"/>
        <rFont val="Calibri"/>
        <family val="2"/>
        <scheme val="minor"/>
      </rPr>
      <t>: undisclosed</t>
    </r>
  </si>
  <si>
    <t>DynaVINS</t>
  </si>
  <si>
    <t>10.1109/LRA.2022.3203231</t>
  </si>
  <si>
    <t>Visual-LiDAR Fusion type</t>
  </si>
  <si>
    <t>github, website</t>
  </si>
  <si>
    <t>Can ruun in NVIDIA Jetson</t>
  </si>
  <si>
    <t>VIODE</t>
  </si>
  <si>
    <t>KITTI, EuRoC, TUM RGB-D, MIT Stata</t>
  </si>
  <si>
    <t>Feature based (feature type not specified)</t>
  </si>
  <si>
    <t>RDS-SLAM</t>
  </si>
  <si>
    <t>10.1109/ACCESS.2021.3050617</t>
  </si>
  <si>
    <t>TUM RGB-D</t>
  </si>
  <si>
    <t>GeForce RTX 2080Ti GPU, Cuda 11.1,</t>
  </si>
  <si>
    <t>4DRadarSLAM</t>
  </si>
  <si>
    <t>DS-SLAM</t>
  </si>
  <si>
    <t>RS-SLAM</t>
  </si>
  <si>
    <r>
      <rPr>
        <b/>
        <sz val="11"/>
        <color theme="1"/>
        <rFont val="Calibri"/>
        <family val="2"/>
        <scheme val="minor"/>
      </rPr>
      <t>RA</t>
    </r>
    <r>
      <rPr>
        <sz val="11"/>
        <color theme="1"/>
        <rFont val="Calibri"/>
        <family val="2"/>
        <scheme val="minor"/>
      </rPr>
      <t xml:space="preserve">: GPL v3
</t>
    </r>
    <r>
      <rPr>
        <b/>
        <sz val="11"/>
        <color theme="1"/>
        <rFont val="Calibri"/>
        <family val="2"/>
        <scheme val="minor"/>
      </rPr>
      <t>C</t>
    </r>
    <r>
      <rPr>
        <sz val="11"/>
        <color theme="1"/>
        <rFont val="Calibri"/>
        <family val="2"/>
        <scheme val="minor"/>
      </rPr>
      <t>: undisclosed</t>
    </r>
  </si>
  <si>
    <t>0.1109/IROS.2018.8593691</t>
  </si>
  <si>
    <t>10.1109/JSEN.2021.3099511</t>
  </si>
  <si>
    <t xml:space="preserve"> i7 CPU, P4000 GPU, and
32GB RAM</t>
  </si>
  <si>
    <t>octo-tree map</t>
  </si>
  <si>
    <t>ROS1 (Hydro)</t>
  </si>
  <si>
    <t>Based on ORB-SLAM2</t>
  </si>
  <si>
    <t xml:space="preserve"> i5-7500 CPU, Nvidia GTX 1060 GPU, 16 GB RAM</t>
  </si>
  <si>
    <t>OctoMap</t>
  </si>
  <si>
    <r>
      <rPr>
        <b/>
        <sz val="11"/>
        <color theme="1"/>
        <rFont val="Calibri"/>
        <family val="2"/>
        <scheme val="minor"/>
      </rPr>
      <t>RA:</t>
    </r>
    <r>
      <rPr>
        <sz val="11"/>
        <color theme="1"/>
        <rFont val="Calibri"/>
        <family val="2"/>
        <scheme val="minor"/>
      </rPr>
      <t xml:space="preserve"> GPL v3
</t>
    </r>
    <r>
      <rPr>
        <b/>
        <sz val="11"/>
        <color theme="1"/>
        <rFont val="Calibri"/>
        <family val="2"/>
        <scheme val="minor"/>
      </rPr>
      <t>C:</t>
    </r>
    <r>
      <rPr>
        <sz val="11"/>
        <color theme="1"/>
        <rFont val="Calibri"/>
        <family val="2"/>
        <scheme val="minor"/>
      </rPr>
      <t xml:space="preserve"> undisclosed</t>
    </r>
  </si>
  <si>
    <r>
      <rPr>
        <b/>
        <sz val="11"/>
        <color theme="1"/>
        <rFont val="Calibri"/>
        <family val="2"/>
        <scheme val="minor"/>
      </rPr>
      <t>RA:</t>
    </r>
    <r>
      <rPr>
        <sz val="11"/>
        <color theme="1"/>
        <rFont val="Calibri"/>
        <family val="2"/>
        <scheme val="minor"/>
      </rPr>
      <t xml:space="preserve"> GPL v3 
</t>
    </r>
    <r>
      <rPr>
        <b/>
        <sz val="11"/>
        <color theme="1"/>
        <rFont val="Calibri"/>
        <family val="2"/>
        <scheme val="minor"/>
      </rPr>
      <t>C:</t>
    </r>
    <r>
      <rPr>
        <sz val="11"/>
        <color theme="1"/>
        <rFont val="Calibri"/>
        <family val="2"/>
        <scheme val="minor"/>
      </rPr>
      <t xml:space="preserve"> undisclosed</t>
    </r>
  </si>
  <si>
    <t>DRE-SLAM</t>
  </si>
  <si>
    <r>
      <rPr>
        <sz val="11"/>
        <color theme="1"/>
        <rFont val="Calibri"/>
        <family val="2"/>
        <scheme val="minor"/>
      </rPr>
      <t xml:space="preserve">EuRoC MaV dataset: </t>
    </r>
    <r>
      <rPr>
        <b/>
        <sz val="11"/>
        <color theme="1"/>
        <rFont val="Calibri"/>
        <family val="2"/>
        <scheme val="minor"/>
      </rPr>
      <t>Stereo + IMU</t>
    </r>
  </si>
  <si>
    <t>Número de entradas com o algoritmo</t>
  </si>
  <si>
    <t>Nº de entradas neste dataset</t>
  </si>
  <si>
    <t>Nº de entradas com:</t>
  </si>
  <si>
    <t>Erro próximo de menor</t>
  </si>
  <si>
    <t>Pontuação</t>
  </si>
  <si>
    <t>Pontuação normalizada</t>
  </si>
  <si>
    <t>3 of the 4 SLAM algo. Tested use FAST-LIO or FAST-LIO2 code. The same 3 that perform best. These are compared to VINS-Mono, which doesn't use LiDAR.</t>
  </si>
  <si>
    <t>1º</t>
  </si>
  <si>
    <t>2º</t>
  </si>
  <si>
    <t>3º</t>
  </si>
  <si>
    <t>Não apresentar percentagem se esta for superior a</t>
  </si>
  <si>
    <t>"Survey and evaluation of monocular visual-inertial SLAM algorithms for augmented reality", DOI: https://doi.org/10.1016/j.vrih.2019.07.002</t>
  </si>
  <si>
    <t>A0</t>
  </si>
  <si>
    <t>A1</t>
  </si>
  <si>
    <t>A2</t>
  </si>
  <si>
    <t>A3</t>
  </si>
  <si>
    <t>A4</t>
  </si>
  <si>
    <t>A5</t>
  </si>
  <si>
    <t>A6</t>
  </si>
  <si>
    <t>A7</t>
  </si>
  <si>
    <t>RPE(mm)</t>
  </si>
  <si>
    <t>RRE(deg)</t>
  </si>
  <si>
    <t>APE(mm)</t>
  </si>
  <si>
    <t>ARE(deg)</t>
  </si>
  <si>
    <t>Completeness(%)</t>
  </si>
  <si>
    <t>1,185</t>
  </si>
  <si>
    <t>MSCKF</t>
  </si>
  <si>
    <t>OKVIS</t>
  </si>
  <si>
    <t>6,584</t>
  </si>
  <si>
    <t>6,952</t>
  </si>
  <si>
    <t>5,140</t>
  </si>
  <si>
    <t>2,459</t>
  </si>
  <si>
    <t>Average</t>
  </si>
  <si>
    <t>Max</t>
  </si>
  <si>
    <t>1,866</t>
  </si>
  <si>
    <t>13,914</t>
  </si>
  <si>
    <t>PTAM</t>
  </si>
  <si>
    <t>B0</t>
  </si>
  <si>
    <t>B1</t>
  </si>
  <si>
    <t>B2</t>
  </si>
  <si>
    <t>B3</t>
  </si>
  <si>
    <t>B4</t>
  </si>
  <si>
    <t>(Rapid Rotation)</t>
  </si>
  <si>
    <t>(Rapid Translation)</t>
  </si>
  <si>
    <t>(Rapid Shaking)</t>
  </si>
  <si>
    <t>(Moving People)</t>
  </si>
  <si>
    <t>(Covering Camera)</t>
  </si>
  <si>
    <t>LSD-SLAM</t>
  </si>
  <si>
    <t>4,980</t>
  </si>
  <si>
    <t>B5</t>
  </si>
  <si>
    <t>B6</t>
  </si>
  <si>
    <t>B7</t>
  </si>
  <si>
    <t>MH.01</t>
  </si>
  <si>
    <t>MH.02</t>
  </si>
  <si>
    <t>MH.03</t>
  </si>
  <si>
    <t>MH.04</t>
  </si>
  <si>
    <t>MH.05</t>
  </si>
  <si>
    <t>V1.01</t>
  </si>
  <si>
    <t>V1.02</t>
  </si>
  <si>
    <t>V1.03</t>
  </si>
  <si>
    <t>V2.01</t>
  </si>
  <si>
    <t>V2.02</t>
  </si>
  <si>
    <t>V2.03</t>
  </si>
  <si>
    <t>Detail</t>
  </si>
  <si>
    <t>ATE(m)</t>
  </si>
  <si>
    <t>RPE(m/s)</t>
  </si>
  <si>
    <t>RMSE ATE (m)</t>
  </si>
  <si>
    <t>RMSE RPE (m/s)</t>
  </si>
  <si>
    <t>EuRoC</t>
  </si>
  <si>
    <t>Comparison of ROS-Based Monocular Visual SLAM Methods: DSO, LDSO, ORB-SLAM2 and DynaSLAM; DOI: http://dx.doi.org/10.1007/978-3-030-60337-3_22</t>
  </si>
  <si>
    <t>Align</t>
  </si>
  <si>
    <t>Median alignment RMSE (m)</t>
  </si>
  <si>
    <t>fr1_desk</t>
  </si>
  <si>
    <t>fr1_floor</t>
  </si>
  <si>
    <t>frl_room</t>
  </si>
  <si>
    <t>fr2_xyz</t>
  </si>
  <si>
    <t>fr3_office</t>
  </si>
  <si>
    <t>fr3_nst</t>
  </si>
  <si>
    <t>ATE RMSE (m)</t>
  </si>
  <si>
    <t>easy TUM RGB-D dataset</t>
  </si>
  <si>
    <t>DVO-SLAM</t>
  </si>
  <si>
    <t>ElasticFusion*</t>
  </si>
  <si>
    <t>BundleFusion</t>
  </si>
  <si>
    <t>RGBDTAM</t>
  </si>
  <si>
    <t>ID-RGBDO</t>
  </si>
  <si>
    <t>BAD-SLAM*</t>
  </si>
  <si>
    <t>fr2_360_hemisphere</t>
  </si>
  <si>
    <t>fr2_large_no_loop</t>
  </si>
  <si>
    <t>fr2_large_with_loop</t>
  </si>
  <si>
    <t>hard TUM RGB-D dataset. ATE RMSE (m)</t>
  </si>
  <si>
    <t>kto</t>
  </si>
  <si>
    <t>ktl</t>
  </si>
  <si>
    <t>kt2</t>
  </si>
  <si>
    <t>kt3</t>
  </si>
  <si>
    <t>e ICL-NUIM dataset.
ATE RMSE (m)</t>
  </si>
  <si>
    <t>KinectFusion</t>
  </si>
  <si>
    <t>Buddha</t>
  </si>
  <si>
    <t>Desk1</t>
  </si>
  <si>
    <t>Drone</t>
  </si>
  <si>
    <t>Trashbin</t>
  </si>
  <si>
    <t>e ETH3D dataset. ATE RMSE (m)</t>
  </si>
  <si>
    <t xml:space="preserve">Paper title: "Survey and Evaluation of RGB-D SLAM" </t>
  </si>
  <si>
    <t>DOI: https://doi.org/10.1109/ACCESS.2021.3053188</t>
  </si>
  <si>
    <t>RGB-DOdometry</t>
  </si>
  <si>
    <t>DVO</t>
  </si>
  <si>
    <t>Fovis</t>
  </si>
  <si>
    <t>ICPOdometry</t>
  </si>
  <si>
    <t>RGB-DICPOdometry</t>
  </si>
  <si>
    <t>CCNY</t>
  </si>
  <si>
    <t>Mean</t>
  </si>
  <si>
    <t>Median</t>
  </si>
  <si>
    <t>Std</t>
  </si>
  <si>
    <t>RMSE(absolute translation)</t>
  </si>
  <si>
    <t>RMSE(relative translation)</t>
  </si>
  <si>
    <t>Dataset 1</t>
  </si>
  <si>
    <t>Dataset 2</t>
  </si>
  <si>
    <t>5,677</t>
  </si>
  <si>
    <t>DOI:</t>
  </si>
  <si>
    <t>https://doi.org/10.1007/978-3-030-89177-0_17</t>
  </si>
  <si>
    <t>Benchmark of visual and 3D lidar SLAM systems in simulation environment for vineyards</t>
  </si>
  <si>
    <t xml:space="preserve">DOI: </t>
  </si>
  <si>
    <t>10.18178/ijmerr.9.12.1532-1540</t>
  </si>
  <si>
    <t>Paper title:</t>
  </si>
  <si>
    <t>Survey and Experimental Comparison of RGB-D Indoor Robot Navigation Methods Supported by ROS and Their Expansion via Fusion with Wheel Odometry and IMU Data</t>
  </si>
  <si>
    <t>S0 (max)</t>
  </si>
  <si>
    <t>S1 (max)</t>
  </si>
  <si>
    <t>S2 (max)</t>
  </si>
  <si>
    <t>S3 (max)</t>
  </si>
  <si>
    <t>S0 (mean)</t>
  </si>
  <si>
    <t>S1 (mean)</t>
  </si>
  <si>
    <t>S2 (mean)</t>
  </si>
  <si>
    <t>S3 (mean)</t>
  </si>
  <si>
    <t>S0 (median)</t>
  </si>
  <si>
    <t>S1 (median)</t>
  </si>
  <si>
    <t>S2 (median)</t>
  </si>
  <si>
    <t>S3 (median)</t>
  </si>
  <si>
    <t>S0 (rmse)</t>
  </si>
  <si>
    <t>S1 (rmse)</t>
  </si>
  <si>
    <t>S2 (rmse)</t>
  </si>
  <si>
    <t>S3 (rmse)</t>
  </si>
  <si>
    <t>S0 (std)</t>
  </si>
  <si>
    <t>S1 (std)</t>
  </si>
  <si>
    <t>S2 (std)</t>
  </si>
  <si>
    <t>S3 (std)</t>
  </si>
  <si>
    <t>Implementation and Evaluation of SLAM Systems for a Mobile Robot</t>
  </si>
  <si>
    <t>doi.org/10.1109/INDICON52576.2021.9691761</t>
  </si>
  <si>
    <t>Gmapping</t>
  </si>
  <si>
    <t>Hector-SLAM</t>
  </si>
  <si>
    <t>RMSE</t>
  </si>
  <si>
    <t>Default unit: meter</t>
  </si>
  <si>
    <t>ATE  speed: 0.1 m/s</t>
  </si>
  <si>
    <t>ATE  speed: 0.3 m/s</t>
  </si>
  <si>
    <t>Translational RPE, 0.1 m/s</t>
  </si>
  <si>
    <t>Rotational RPE, 0.3 m/s</t>
  </si>
  <si>
    <t>Rotational RPE, 0.1 m/s</t>
  </si>
  <si>
    <t>Translational RPE, 0.3 m/s</t>
  </si>
  <si>
    <t>Relative Pose Error (RPE)</t>
  </si>
  <si>
    <t>https://doi.org/10.1109/ACCESS.2021.3050617</t>
  </si>
  <si>
    <t>RDS-SLAM: Real-Time Dynamic SLAM Using Semantic Segmentation Methods</t>
  </si>
  <si>
    <t>SD</t>
  </si>
  <si>
    <t>w/half</t>
  </si>
  <si>
    <t>w/rpy</t>
  </si>
  <si>
    <t>w/static</t>
  </si>
  <si>
    <t>w/xyz</t>
  </si>
  <si>
    <t>s/static</t>
  </si>
  <si>
    <t>SLAM-PCD</t>
  </si>
  <si>
    <t>DM-SLAM</t>
  </si>
  <si>
    <t>Detect-SLAM</t>
  </si>
  <si>
    <t>RDS-SLAM, Mask R-CNN  (Keyframe)</t>
  </si>
  <si>
    <t xml:space="preserve">RDS-SLAM, Mask R-CNN </t>
  </si>
  <si>
    <t>RDS-SLAM, SegNet</t>
  </si>
  <si>
    <t>RDS-SLAM, SegNet (Keyframe)</t>
  </si>
  <si>
    <t>TUM Dataset, ATE (m)</t>
  </si>
  <si>
    <t>Translational RPE (m)</t>
  </si>
  <si>
    <t>Rotational RPE (m)</t>
  </si>
  <si>
    <t>10.1109/CCAC51819.2021.9633299</t>
  </si>
  <si>
    <t>A Comparison of LiDAR Odometry and Mapping Techniques</t>
  </si>
  <si>
    <t>Absolute Trajectory Error (ATE)</t>
  </si>
  <si>
    <t>Absolute Angular Error (AAE)</t>
  </si>
  <si>
    <t>A-LOAM</t>
  </si>
  <si>
    <t>ISC-LOAM</t>
  </si>
  <si>
    <t>MH 01 (easy)</t>
  </si>
  <si>
    <t>MH 03 (medium)</t>
  </si>
  <si>
    <t>MH 05 (difficult)</t>
  </si>
  <si>
    <t>ROVIO</t>
  </si>
  <si>
    <t>RMSE RPE (CM)</t>
  </si>
  <si>
    <t>MH 01</t>
  </si>
  <si>
    <t>MH 03</t>
  </si>
  <si>
    <t>MH 05</t>
  </si>
  <si>
    <t>IRSTV</t>
  </si>
  <si>
    <t>Datasets:</t>
  </si>
  <si>
    <t>EuRoC MAV, IRSTV</t>
  </si>
  <si>
    <t>RMSE APE (CM)</t>
  </si>
  <si>
    <t>Max APE (CM)</t>
  </si>
  <si>
    <t>Visual and Visual-Inertial SLAM: State of the Art, Classification, and Experimental Benchmarking</t>
  </si>
  <si>
    <t>doi.org/10.1155/2021/2054828</t>
  </si>
  <si>
    <t>Relative Translational Error (m)</t>
  </si>
  <si>
    <t>Relative Rotation Error (deg.)</t>
  </si>
  <si>
    <t>SC-LeGO-LOAM</t>
  </si>
  <si>
    <t>F-LOAM</t>
  </si>
  <si>
    <t>doi.org/10.3390/rs14122835</t>
  </si>
  <si>
    <t>A Review of Multi-Sensor Fusion SLAM Systems Based on 3D LIDAR</t>
  </si>
  <si>
    <t>ART-SLAM: Accurate Real-Time 6DoF LiDAR SLAM</t>
  </si>
  <si>
    <t>10.1109/LRA.2022.3144795</t>
  </si>
  <si>
    <t>MEAN</t>
  </si>
  <si>
    <t>STD</t>
  </si>
  <si>
    <t>KITTI Raw Dataset, 
Sequence 05, ATE (m)</t>
  </si>
  <si>
    <t>KITTI Odometry Dataset, 
Sequence 07, ATE (m)</t>
  </si>
  <si>
    <t>KITTI Odometry Dataset, 
Sequence 00, ATE (m)</t>
  </si>
  <si>
    <t>LeGO-LOAM-BOR</t>
  </si>
  <si>
    <t>ART-SLAM</t>
  </si>
  <si>
    <t>ART-SLAM (SC)</t>
  </si>
  <si>
    <t>ART-SLAM (IMU)</t>
  </si>
  <si>
    <t>ART-SLAM (GPS)</t>
  </si>
  <si>
    <t>10.1109/JSEN.2023.3238077</t>
  </si>
  <si>
    <t>Comparative Analysis of SLAM Algorithms for Mechanical LiDAR and Solid-State LiDAR</t>
  </si>
  <si>
    <t>Indoor scene 1</t>
  </si>
  <si>
    <t>Indoor scene 2</t>
  </si>
  <si>
    <t>Trajectory Error (m)</t>
  </si>
  <si>
    <t xml:space="preserve">Indoor and outdoor scene </t>
  </si>
  <si>
    <t>Outdoor scene 1</t>
  </si>
  <si>
    <t>Outdoor scene 2</t>
  </si>
  <si>
    <t>BALM</t>
  </si>
  <si>
    <t>MULLS</t>
  </si>
  <si>
    <t>livox_mapping</t>
  </si>
  <si>
    <t>T. Error</t>
  </si>
  <si>
    <t>OVD-SLAM: An Online Visual SLAM for Dynamic Environments</t>
  </si>
  <si>
    <t>10.1109/JSEN.2023.3270534</t>
  </si>
  <si>
    <t>ATE, TUM RGB-D dataset</t>
  </si>
  <si>
    <t>f3/w/xyz</t>
  </si>
  <si>
    <t>f3/w/half</t>
  </si>
  <si>
    <t>f3/w/static</t>
  </si>
  <si>
    <t>f3/w/rpy</t>
  </si>
  <si>
    <t>f3/w/xyz_v</t>
  </si>
  <si>
    <t>f3/w/half_v</t>
  </si>
  <si>
    <t>f3/s/xyz</t>
  </si>
  <si>
    <t>f3/s/half</t>
  </si>
  <si>
    <t>Relative Pose Error (RPE), TUM RGB-D dataset</t>
  </si>
  <si>
    <t>crowd</t>
  </si>
  <si>
    <t>crowd2</t>
  </si>
  <si>
    <t>crowd3</t>
  </si>
  <si>
    <t>move_no_box</t>
  </si>
  <si>
    <t>move_no_box2</t>
  </si>
  <si>
    <t>person.tracking</t>
  </si>
  <si>
    <t>person.tracking2</t>
  </si>
  <si>
    <t>synchronous</t>
  </si>
  <si>
    <t>synchronous2</t>
  </si>
  <si>
    <t>Crowd-SLAM</t>
  </si>
  <si>
    <t>LC-CRF SLAM</t>
  </si>
  <si>
    <t>Blitz-SLAM</t>
  </si>
  <si>
    <t>CFP-SLAM</t>
  </si>
  <si>
    <t>OVD-SLAM</t>
  </si>
  <si>
    <t>/</t>
  </si>
  <si>
    <t>YOLO-SLAM</t>
  </si>
  <si>
    <t>ReFusion</t>
  </si>
  <si>
    <t>SIMULATION OF LOW-COST MEMS-LIDAR AND ANALYSIS OF ITS EFFECT ON THE PERFORMANCES OF STATE-OF-THE-ART SLAMS</t>
  </si>
  <si>
    <t>10.5194/isprs-archives-XLVIII-1-W1-2023-539-2023</t>
  </si>
  <si>
    <t>Mid-360</t>
  </si>
  <si>
    <t>OS0-128</t>
  </si>
  <si>
    <t>RMSE of the drift in cm per 1 m interval</t>
  </si>
  <si>
    <t>LIO-SAM LC</t>
  </si>
  <si>
    <t>CT-ICP</t>
  </si>
  <si>
    <t>KISS-ICP</t>
  </si>
  <si>
    <t>Review of simultaneous localization and mapping (SLAM) for construction robotics applications</t>
  </si>
  <si>
    <t>/10.1016/j.autcon.2024.105344</t>
  </si>
  <si>
    <t>ART-SLAM (odom)</t>
  </si>
  <si>
    <t>Exp04 Error</t>
  </si>
  <si>
    <t>Exp05 Error</t>
  </si>
  <si>
    <t>Exp06 Error</t>
  </si>
  <si>
    <t>Translation (m)</t>
  </si>
  <si>
    <t>Rotation (c )</t>
  </si>
  <si>
    <t>Rotation (d )</t>
  </si>
  <si>
    <t>Rotation (0 )</t>
  </si>
  <si>
    <t>times the lowest error, is considered near the lower error for a given sequence.</t>
  </si>
  <si>
    <t xml:space="preserve">Error values up to </t>
  </si>
  <si>
    <t>Final score</t>
  </si>
  <si>
    <t>Final score (normaized)</t>
  </si>
  <si>
    <t>Points for lowest error:</t>
  </si>
  <si>
    <t>Points for error close to lowest:</t>
  </si>
  <si>
    <t>Minimum number of entries:</t>
  </si>
  <si>
    <t>Table No.:</t>
  </si>
  <si>
    <t>A</t>
  </si>
  <si>
    <t>B</t>
  </si>
  <si>
    <t>C</t>
  </si>
  <si>
    <t>D</t>
  </si>
  <si>
    <t>E</t>
  </si>
  <si>
    <t>F</t>
  </si>
  <si>
    <t>x</t>
  </si>
  <si>
    <t>How many algorithms it was compared against:</t>
  </si>
  <si>
    <t>Algorithm name:</t>
  </si>
  <si>
    <t>Number of algorithm entries in "Data"</t>
  </si>
  <si>
    <t>Number of algorithms it was compared against</t>
  </si>
  <si>
    <t>Top 3</t>
  </si>
  <si>
    <t>High to low scoring algorithms:</t>
  </si>
  <si>
    <t>Minimum number of algorithms it was compared against:</t>
  </si>
  <si>
    <t>Points for quantity of algorithms it was compared against:</t>
  </si>
  <si>
    <t>Lowest error</t>
  </si>
  <si>
    <t>Error close to lowest</t>
  </si>
  <si>
    <t>HDL Graph SLAM</t>
  </si>
  <si>
    <t>GLIM</t>
  </si>
  <si>
    <t>doi.org/10.1016/j.robot.2024.104750</t>
  </si>
  <si>
    <t>GLIM: 3D range-inertial localization and mapping with GPU-accelerated scan matching factors</t>
  </si>
  <si>
    <t>Absolute trajectory error [m]</t>
  </si>
  <si>
    <t>Custom dataset generated from a simulation. Each sequence has different IMU noise values</t>
  </si>
  <si>
    <t>VoxelMap</t>
  </si>
  <si>
    <t>Seq. 01</t>
  </si>
  <si>
    <t>Seq. 02</t>
  </si>
  <si>
    <t>Seq. 03</t>
  </si>
  <si>
    <t>Seq. 04</t>
  </si>
  <si>
    <t>Seq. 05</t>
  </si>
  <si>
    <t>Seq. 06</t>
  </si>
  <si>
    <t>Seq. 07</t>
  </si>
  <si>
    <t>Seq. 08</t>
  </si>
  <si>
    <t>Custom dataset (real environment)</t>
  </si>
  <si>
    <t>LIO-SAM (No-LoopClosure)</t>
  </si>
  <si>
    <t>LINS</t>
  </si>
  <si>
    <t>CLINS</t>
  </si>
  <si>
    <t>DLO</t>
  </si>
  <si>
    <t>quad easy</t>
  </si>
  <si>
    <t>quad medium</t>
  </si>
  <si>
    <t>quad hard</t>
  </si>
  <si>
    <t>stairs</t>
  </si>
  <si>
    <t>park</t>
  </si>
  <si>
    <t>cloister</t>
  </si>
  <si>
    <t>math easy</t>
  </si>
  <si>
    <t>math medium</t>
  </si>
  <si>
    <t>math hard</t>
  </si>
  <si>
    <t>Absolute trajectory error [m] results for various methods on Multi-Camera Newer College dataset.</t>
  </si>
  <si>
    <t>CLINS (No LoopClosure)</t>
  </si>
  <si>
    <t>Relative trajectory error [m] results for various methods on Multi-Camera Newer College dataset</t>
  </si>
  <si>
    <t>Relative trajectory error [m] results for various methods on NTU VIRAL dataset</t>
  </si>
  <si>
    <t>eee 01</t>
  </si>
  <si>
    <t>eee 02</t>
  </si>
  <si>
    <t>eee 03</t>
  </si>
  <si>
    <t>nya 1</t>
  </si>
  <si>
    <t>nya 2</t>
  </si>
  <si>
    <t>nya 3</t>
  </si>
  <si>
    <t>sbs 1</t>
  </si>
  <si>
    <t>sbs 2</t>
  </si>
  <si>
    <t>sbs 3</t>
  </si>
  <si>
    <t>SLICT</t>
  </si>
  <si>
    <t>MLOAM</t>
  </si>
  <si>
    <t>FAST-LIVO</t>
  </si>
  <si>
    <t>VIRAL-SLAM</t>
  </si>
  <si>
    <t>*Selected best results of GLIM from the two first parts of the table. The last part was fused with data from SLICT paper</t>
  </si>
  <si>
    <t>ROS1 (Noetic)</t>
  </si>
  <si>
    <r>
      <rPr>
        <b/>
        <sz val="11"/>
        <color theme="1"/>
        <rFont val="Calibri"/>
        <family val="2"/>
        <scheme val="minor"/>
      </rPr>
      <t>RA</t>
    </r>
    <r>
      <rPr>
        <sz val="11"/>
        <color theme="1"/>
        <rFont val="Calibri"/>
        <family val="2"/>
        <scheme val="minor"/>
      </rPr>
      <t xml:space="preserve">: GPL 2.0
</t>
    </r>
    <r>
      <rPr>
        <b/>
        <sz val="11"/>
        <color theme="1"/>
        <rFont val="Calibri"/>
        <family val="2"/>
        <scheme val="minor"/>
      </rPr>
      <t>C</t>
    </r>
    <r>
      <rPr>
        <sz val="11"/>
        <color theme="1"/>
        <rFont val="Calibri"/>
        <family val="2"/>
        <scheme val="minor"/>
      </rPr>
      <t>: GPL 2.0</t>
    </r>
  </si>
  <si>
    <t>10.1109/LRA.2023.3246390</t>
  </si>
  <si>
    <t>SLICT: Multi-Input Multi-Scale Surfel-Based Lidar-Inertial Continuous-Time Odometry and Mapping</t>
  </si>
  <si>
    <t>eee_01</t>
  </si>
  <si>
    <t>eee_02</t>
  </si>
  <si>
    <t>eee_03</t>
  </si>
  <si>
    <t>nya_01</t>
  </si>
  <si>
    <t>nya_02</t>
  </si>
  <si>
    <t>nya_03</t>
  </si>
  <si>
    <t>sbs 01</t>
  </si>
  <si>
    <t>sbs_02</t>
  </si>
  <si>
    <t>sbs-03</t>
  </si>
  <si>
    <t>ATE of SLICT compared with other methods on NTU VIRAL datasets (unit [m])</t>
  </si>
  <si>
    <t>MARS</t>
  </si>
  <si>
    <t>rtp_01</t>
  </si>
  <si>
    <t>rtp_02</t>
  </si>
  <si>
    <t>rtp_03</t>
  </si>
  <si>
    <t>tnp_01</t>
  </si>
  <si>
    <t>tnp_02</t>
  </si>
  <si>
    <t>tnp_03</t>
  </si>
  <si>
    <t>spms_01</t>
  </si>
  <si>
    <t>spms_02</t>
  </si>
  <si>
    <t>spms_03</t>
  </si>
  <si>
    <t>ROS1</t>
  </si>
  <si>
    <r>
      <rPr>
        <b/>
        <sz val="11"/>
        <color theme="1"/>
        <rFont val="Calibri"/>
        <family val="2"/>
        <scheme val="minor"/>
      </rPr>
      <t>RA</t>
    </r>
    <r>
      <rPr>
        <sz val="11"/>
        <color theme="1"/>
        <rFont val="Calibri"/>
        <family val="2"/>
        <scheme val="minor"/>
      </rPr>
      <t xml:space="preserve">: BSD 3-Clause
</t>
    </r>
    <r>
      <rPr>
        <b/>
        <sz val="11"/>
        <color theme="1"/>
        <rFont val="Calibri"/>
        <family val="2"/>
        <scheme val="minor"/>
      </rPr>
      <t>C</t>
    </r>
    <r>
      <rPr>
        <sz val="11"/>
        <color theme="1"/>
        <rFont val="Calibri"/>
        <family val="2"/>
        <scheme val="minor"/>
      </rPr>
      <t>: BSD 3-Clause</t>
    </r>
  </si>
  <si>
    <t>10.1109/IROS51168.2021.9636763</t>
  </si>
  <si>
    <t>0.1 151</t>
  </si>
  <si>
    <t>01 _short_exp</t>
  </si>
  <si>
    <t>02_long_exp</t>
  </si>
  <si>
    <t>05_quad_dynamics</t>
  </si>
  <si>
    <t>06_dynamic_spin</t>
  </si>
  <si>
    <t>ATE of SLICT and other methods on newer college dataset (unit
[m]).</t>
  </si>
  <si>
    <t>seq_01</t>
  </si>
  <si>
    <t>seq_02</t>
  </si>
  <si>
    <t>seq_03</t>
  </si>
  <si>
    <t>ATE (m), IN-HOUSE DATASET</t>
  </si>
  <si>
    <t>10.1109/LRA.2022.3187250</t>
  </si>
  <si>
    <t>Title:</t>
  </si>
  <si>
    <t>m</t>
  </si>
  <si>
    <t>LiTAMIN2</t>
  </si>
  <si>
    <t>SuMa</t>
  </si>
  <si>
    <t>1 1.9</t>
  </si>
  <si>
    <t>Efficient and Probabilistic Adaptive Voxel Mapping for Accurate Online LiDAR Odometry</t>
  </si>
  <si>
    <t>ACCURACY (ATE IN METERS) COMPARISON ON KITTI ODOMETRY TRAINING SEQUENCES</t>
  </si>
  <si>
    <t>Faster-LIO</t>
  </si>
  <si>
    <t>COMPARISON RESULTS ON LIVOX AVIA DATASETS</t>
  </si>
  <si>
    <t>Park 1</t>
  </si>
  <si>
    <t>Park 2</t>
  </si>
  <si>
    <t>Park 3</t>
  </si>
  <si>
    <t>Park 4</t>
  </si>
  <si>
    <t>Plane-Edge-SLAM</t>
  </si>
  <si>
    <t>RGBDSLAMv2</t>
  </si>
  <si>
    <t>StaticMapping</t>
  </si>
  <si>
    <t>MIT</t>
  </si>
  <si>
    <t>ROS1 (Melodic, groovy, hydro)</t>
  </si>
  <si>
    <t>10.1109/ROBOT.2005.1570477</t>
  </si>
  <si>
    <t>github, ros wiki</t>
  </si>
  <si>
    <t>10.1109/SSRR.2011.6106777</t>
  </si>
  <si>
    <t>ROS1 (Melodic, kinetic)</t>
  </si>
  <si>
    <t>10.1109/ICRA40945.2020.9196764</t>
  </si>
  <si>
    <t>FLOAM</t>
  </si>
  <si>
    <t>10.1109/IROS51168.2021.9636655</t>
  </si>
  <si>
    <t>10.1109/LRA.2021.3062815</t>
  </si>
  <si>
    <t>Prior to 2019</t>
  </si>
  <si>
    <t>No ROS support</t>
  </si>
  <si>
    <t>Not open-source</t>
  </si>
  <si>
    <t>Nº of compared algo.</t>
  </si>
  <si>
    <t>MapLab</t>
  </si>
  <si>
    <t>maplab 2.0</t>
  </si>
  <si>
    <t>maplab 2.0 – A Modular and Multi-Modal Mapping Framework</t>
  </si>
  <si>
    <t>10.1109/LRA.2022.3227865</t>
  </si>
  <si>
    <t>Construction 1</t>
  </si>
  <si>
    <t>Construction 2</t>
  </si>
  <si>
    <t>IC Office</t>
  </si>
  <si>
    <t>Office Mitte</t>
  </si>
  <si>
    <t>Basement 3</t>
  </si>
  <si>
    <t>Basement 4</t>
  </si>
  <si>
    <t>Parking</t>
  </si>
  <si>
    <t>Campus 1</t>
  </si>
  <si>
    <t>Campus 2</t>
  </si>
  <si>
    <t>LVI-SAM</t>
  </si>
  <si>
    <t xml:space="preserve">O. 12 </t>
  </si>
  <si>
    <t>maplab 2.0, ROVIO + SIFT</t>
  </si>
  <si>
    <t>maplab 2.0, OKVIS +SP +B</t>
  </si>
  <si>
    <t>maplab 2.0, OKVIS +ICP</t>
  </si>
  <si>
    <t>maplab 2.0, FAST-LIO2 +SP +B</t>
  </si>
  <si>
    <t>ROS1 (Melodic, Kinetic)</t>
  </si>
  <si>
    <t>Ros1 (Noetic)</t>
  </si>
  <si>
    <t>Same as ORB-SLAM3</t>
  </si>
  <si>
    <t>RESULTS OF METRIC ATE ON BONN DATASET</t>
  </si>
  <si>
    <t>RESULTS OF METRIC RPE ON BONN DATASET</t>
  </si>
  <si>
    <t>CC BY-NC-SA 3.0</t>
  </si>
  <si>
    <t>10.1109/IROS40897.2019.8967590</t>
  </si>
  <si>
    <t>ReFusion: 3D Reconstruction in Dynamic Environments for RGB-D Cameras Exploiting Residuals</t>
  </si>
  <si>
    <t>sitting-static</t>
  </si>
  <si>
    <t>sitting-xyz</t>
  </si>
  <si>
    <t>sitting-halfsphere</t>
  </si>
  <si>
    <t>walking_static</t>
  </si>
  <si>
    <t>walking_xyz</t>
  </si>
  <si>
    <t>walking-halfsphere</t>
  </si>
  <si>
    <t>StaticFusion</t>
  </si>
  <si>
    <t>MaskFusion</t>
  </si>
  <si>
    <t>DynaSLAM (G)</t>
  </si>
  <si>
    <t>Absolute Trajectory Error (RMS) [m] on dynamic scenes of TUM dataset.</t>
  </si>
  <si>
    <t>balloon</t>
  </si>
  <si>
    <t>balloon2</t>
  </si>
  <si>
    <t>balloon-tracking</t>
  </si>
  <si>
    <t>balloon_tracking2</t>
  </si>
  <si>
    <t>kidnapping-box</t>
  </si>
  <si>
    <t>kidnapping-box2</t>
  </si>
  <si>
    <t>moving_no_box</t>
  </si>
  <si>
    <t>moving-no-box2</t>
  </si>
  <si>
    <t>moving_o_box</t>
  </si>
  <si>
    <t>moving_o_box2</t>
  </si>
  <si>
    <t>person-tracking</t>
  </si>
  <si>
    <t>person_tracking2</t>
  </si>
  <si>
    <t>placing-no-box</t>
  </si>
  <si>
    <t>placing-no-box2</t>
  </si>
  <si>
    <t>placing_no_box3</t>
  </si>
  <si>
    <t>placing-o-box</t>
  </si>
  <si>
    <t>removing-no-box</t>
  </si>
  <si>
    <t>removing_no_box2</t>
  </si>
  <si>
    <t>removing-o-box</t>
  </si>
  <si>
    <t>Absolute Trajectory Error (RMS) [m] on custom dataset</t>
  </si>
  <si>
    <t>10.1109/ICRA46639.2022.9811849</t>
  </si>
  <si>
    <t>Relative Translation Error (RTE) [%] KITTI-corrected*</t>
  </si>
  <si>
    <t>Town01</t>
  </si>
  <si>
    <t>Town02</t>
  </si>
  <si>
    <t>Town 03</t>
  </si>
  <si>
    <t>Town 04</t>
  </si>
  <si>
    <t>Town 05</t>
  </si>
  <si>
    <t>Town 06</t>
  </si>
  <si>
    <t>Town 07</t>
  </si>
  <si>
    <t>LuxembourgGarden</t>
  </si>
  <si>
    <t>Relative Translation Error (RTE) [%] KITTI-raw</t>
  </si>
  <si>
    <t>Relative Translation Error (RTE) [%] KITTI-CARLA</t>
  </si>
  <si>
    <t>Relative Translation Error (RTE) [%] ParisLuco</t>
  </si>
  <si>
    <t>IMLS-SLAM</t>
  </si>
  <si>
    <t>pyLiDAR F2M</t>
  </si>
  <si>
    <t>Relative Translation Error (RTE) [%] KITTI-360</t>
  </si>
  <si>
    <t>ROS1, ROS2</t>
  </si>
  <si>
    <t>10.1109/LRA.2023.3236571</t>
  </si>
  <si>
    <t>CT-ICP: Real-time Elastic LiDAR Odometry with Loop Closure</t>
  </si>
  <si>
    <t>KISS-ICP: In Defense of Point-to-Point ICP –Simple, Accurate, and Robust Registration If Done the Right Way</t>
  </si>
  <si>
    <t>Seq. 00-10</t>
  </si>
  <si>
    <t>Seq. 11-21</t>
  </si>
  <si>
    <t>RTE [%]  Average, employing pose-graph optimization</t>
  </si>
  <si>
    <t>SuMa++</t>
  </si>
  <si>
    <t>RTE [%]  Average, employing odometry methods</t>
  </si>
  <si>
    <t>MulRan dataset. Relative translational error and relative rotational error using the KITTI metrics</t>
  </si>
  <si>
    <t>Avg. tra.</t>
  </si>
  <si>
    <t>Avg. rot.</t>
  </si>
  <si>
    <t>ATE tra.</t>
  </si>
  <si>
    <t>ATE rot.</t>
  </si>
  <si>
    <t>KAIST</t>
  </si>
  <si>
    <t>DCC</t>
  </si>
  <si>
    <t>Riverside</t>
  </si>
  <si>
    <t>Sejong*</t>
  </si>
  <si>
    <t>NCD 01-short</t>
  </si>
  <si>
    <t>NCD 02-long</t>
  </si>
  <si>
    <t>Newer College dataset</t>
  </si>
  <si>
    <t>Relative translational error in %</t>
  </si>
  <si>
    <t>fails</t>
  </si>
  <si>
    <t>10.1109/ICRA40945.2020.9197567</t>
  </si>
  <si>
    <t>LINS: A Lidar-Inertial State Estimator for Robust and Efficient Navigation</t>
  </si>
  <si>
    <t>Drifts of Map-Refined Odometry (%)</t>
  </si>
  <si>
    <t>Drifts of Pure Odometry (%)</t>
  </si>
  <si>
    <t>REATIVE ERRORS FOR MOTION ESTIMATION DRIFT</t>
  </si>
  <si>
    <t>LIOM</t>
  </si>
  <si>
    <t>10.1109/IROS51168.2021.9636676</t>
  </si>
  <si>
    <t>CLINS: Continuous-Time Trajectory Estimation for LiDAR-Inertial System</t>
  </si>
  <si>
    <t>fast2</t>
  </si>
  <si>
    <t>mid2</t>
  </si>
  <si>
    <t>slow2</t>
  </si>
  <si>
    <t>fast1</t>
  </si>
  <si>
    <t>mid1</t>
  </si>
  <si>
    <t>slow1</t>
  </si>
  <si>
    <t>Translation RMSE (m)</t>
  </si>
  <si>
    <t>Rotation RMSE (rad)</t>
  </si>
  <si>
    <t>Dataset from "Tightly coupled 3d lidar inertial odometry and mapping"</t>
  </si>
  <si>
    <t>Kaist Urban dataset</t>
  </si>
  <si>
    <t>Custom dataset</t>
  </si>
  <si>
    <t>YQ-01</t>
  </si>
  <si>
    <t>YQ-02</t>
  </si>
  <si>
    <t>Kaist-Urban-07</t>
  </si>
  <si>
    <t>Kaist-Urban-08</t>
  </si>
  <si>
    <t>RMSE (m) of APE</t>
  </si>
  <si>
    <t>10.1109/LRA.2022.3142739</t>
  </si>
  <si>
    <t>Direct LiDAR Odometry: Fast Localization With Dense Point Clouds</t>
  </si>
  <si>
    <t xml:space="preserve">Alpha Course dataset from the Urban circuit of the DARPA Subterranean Challenge </t>
  </si>
  <si>
    <t>APE [m]</t>
  </si>
  <si>
    <t>ME [m]</t>
  </si>
  <si>
    <t>mean</t>
  </si>
  <si>
    <t>std</t>
  </si>
  <si>
    <t>rmse</t>
  </si>
  <si>
    <t>BLAM</t>
  </si>
  <si>
    <t>Cartographer</t>
  </si>
  <si>
    <t>LOCUS</t>
  </si>
  <si>
    <t>Real-time Multi-Adaptive-Resolution-Surfel 6D LiDAR Odometry using Continuous-time Trajectory Optimization</t>
  </si>
  <si>
    <t>MARS (Grid)</t>
  </si>
  <si>
    <t>MARS (Lattice)</t>
  </si>
  <si>
    <t>NC01</t>
  </si>
  <si>
    <t>NC02</t>
  </si>
  <si>
    <t>NC05</t>
  </si>
  <si>
    <t>ULCT</t>
  </si>
  <si>
    <t>ULLS</t>
  </si>
  <si>
    <t>ULHH</t>
  </si>
  <si>
    <t>ULLL</t>
  </si>
  <si>
    <t>ULSL</t>
  </si>
  <si>
    <t>ULWH</t>
  </si>
  <si>
    <t>ULT2</t>
  </si>
  <si>
    <t>ULT3</t>
  </si>
  <si>
    <t>ULH5</t>
  </si>
  <si>
    <t>Newer College Dataset</t>
  </si>
  <si>
    <t>Urban Loco dataset</t>
  </si>
  <si>
    <t>ATE [m]</t>
  </si>
  <si>
    <t>ATE [m] Evaluation for the DRZ Living Lab dataset</t>
  </si>
  <si>
    <t>Fast</t>
  </si>
  <si>
    <t>Hali</t>
  </si>
  <si>
    <t>3P-S</t>
  </si>
  <si>
    <t>3P-M</t>
  </si>
  <si>
    <t>3P-F</t>
  </si>
  <si>
    <t>S1</t>
  </si>
  <si>
    <t>Ml</t>
  </si>
  <si>
    <t>F2</t>
  </si>
  <si>
    <t>F3</t>
  </si>
  <si>
    <t>10.1109/ICRA48506.2021.9561262</t>
  </si>
  <si>
    <t>Greedy-Based Feature Selection for Efficient LiDAR SLAM</t>
  </si>
  <si>
    <t>M-LOAM</t>
  </si>
  <si>
    <t>ORO1</t>
  </si>
  <si>
    <t>OR02</t>
  </si>
  <si>
    <t>OR03</t>
  </si>
  <si>
    <t>OR04</t>
  </si>
  <si>
    <t>OR05</t>
  </si>
  <si>
    <t>M-LOAM-gf</t>
  </si>
  <si>
    <t>M-LOAM-rnd</t>
  </si>
  <si>
    <t>10.1109/IROS47612.2022.9981107</t>
  </si>
  <si>
    <t>FAST-LIVO: Fast and Tightly-coupled Sparse-Direct LiDAR-Inertial-Visual Odometry</t>
  </si>
  <si>
    <r>
      <rPr>
        <b/>
        <sz val="11"/>
        <color theme="1"/>
        <rFont val="Calibri"/>
        <family val="2"/>
        <scheme val="minor"/>
      </rPr>
      <t>RA</t>
    </r>
    <r>
      <rPr>
        <sz val="11"/>
        <color theme="1"/>
        <rFont val="Calibri"/>
        <family val="2"/>
        <scheme val="minor"/>
      </rPr>
      <t xml:space="preserve">: GPL v2
</t>
    </r>
    <r>
      <rPr>
        <b/>
        <sz val="11"/>
        <color theme="1"/>
        <rFont val="Calibri"/>
        <family val="2"/>
        <scheme val="minor"/>
      </rPr>
      <t>C</t>
    </r>
    <r>
      <rPr>
        <sz val="11"/>
        <color theme="1"/>
        <rFont val="Calibri"/>
        <family val="2"/>
        <scheme val="minor"/>
      </rPr>
      <t>: undisclosed</t>
    </r>
  </si>
  <si>
    <t>Papers:</t>
  </si>
  <si>
    <t>Absolute translational Error (ATE), NTU VIRAL dataset</t>
  </si>
  <si>
    <t>Fail</t>
  </si>
  <si>
    <t>LITAMIN2</t>
  </si>
  <si>
    <t>10.1109/ICRA48506.2021.9560947</t>
  </si>
  <si>
    <t>GPL v2</t>
  </si>
  <si>
    <t>10.1109/LRA.2022.3152830</t>
  </si>
  <si>
    <t>Faster-LIO: Lightweight Tightly Coupled Lidar-Inertial Odometry Using Parallel Sparse Incremental Voxels</t>
  </si>
  <si>
    <t>nclL2</t>
  </si>
  <si>
    <t>nclL4</t>
  </si>
  <si>
    <t>utbm 2</t>
  </si>
  <si>
    <t>utbm_3</t>
  </si>
  <si>
    <t>utbm_4</t>
  </si>
  <si>
    <t>utbm_5</t>
  </si>
  <si>
    <t>ulhk-l</t>
  </si>
  <si>
    <t>ulhk 2</t>
  </si>
  <si>
    <t>liosam_1</t>
  </si>
  <si>
    <t>APE (m)</t>
  </si>
  <si>
    <t>translational relative pose error (RPE)  (%)</t>
  </si>
  <si>
    <t>Faster-LIO PHC</t>
  </si>
  <si>
    <t>LiLi-OM</t>
  </si>
  <si>
    <t>Both</t>
  </si>
  <si>
    <t>10.1109/LRA.2021.3070251</t>
  </si>
  <si>
    <t>Towards High-Performance Solid-State-LiDAR-Inertial Odometry and Mapping</t>
  </si>
  <si>
    <t>UTBM-1</t>
  </si>
  <si>
    <t>UTBM-2</t>
  </si>
  <si>
    <t>UL-1</t>
  </si>
  <si>
    <t>UL-2</t>
  </si>
  <si>
    <t>UN-1</t>
  </si>
  <si>
    <t>UN-2</t>
  </si>
  <si>
    <t>Short</t>
  </si>
  <si>
    <t>Tree</t>
  </si>
  <si>
    <t>Long</t>
  </si>
  <si>
    <t>End-to-end position error in meter on FR-IOSB</t>
  </si>
  <si>
    <t>RMSE of the absolute position error (APE) in public datasets</t>
  </si>
  <si>
    <t>10.1109/ICRA48506.2021.9561996</t>
  </si>
  <si>
    <t>LVI-SAM: Tightly-coupled Lidar-Visual-Inertial Odometry via Smoothing and Mapping</t>
  </si>
  <si>
    <t>RMSE w.r.t GPS (m)</t>
  </si>
  <si>
    <t>Rotation (degree)</t>
  </si>
  <si>
    <t>RMSE w..r.t GPS (m)</t>
  </si>
  <si>
    <t>Custom dataset: Jackal, single sequence</t>
  </si>
  <si>
    <t>Custom dataset: Handheld, single sequence</t>
  </si>
  <si>
    <t>OpenVINS (No LoopClosure)</t>
  </si>
  <si>
    <t>10.1109/ICRA.2019.8793511</t>
  </si>
  <si>
    <t>10.1109/ICRA.2016.7487258</t>
  </si>
  <si>
    <t>LOCUS (&amp; Locus 2.0)</t>
  </si>
  <si>
    <t>10.1109/LRA.2020.3044864</t>
  </si>
  <si>
    <t>10.1109/LRA.2022.3181357</t>
  </si>
  <si>
    <t>LOCUS: A Multi-Sensor Lidar-Centric Solution for High-Precision Odometry and 3D Mapping in Real-Time</t>
  </si>
  <si>
    <t>Alpha Course</t>
  </si>
  <si>
    <t>Beta Course</t>
  </si>
  <si>
    <t>Safety Research Course</t>
  </si>
  <si>
    <t>ME [ml</t>
  </si>
  <si>
    <t>APE [ml</t>
  </si>
  <si>
    <t>LOCUS (FGA)</t>
  </si>
  <si>
    <t>LOCUS 2.0</t>
  </si>
  <si>
    <t>LOCUS 2.0: Robust and Computationally Efficient Lidar Odometry for Real-Time 3D Mapping</t>
  </si>
  <si>
    <t>nebula-odometry-dataset
Public</t>
  </si>
  <si>
    <t>H</t>
  </si>
  <si>
    <t>I</t>
  </si>
  <si>
    <t>J</t>
  </si>
  <si>
    <t>max lm]</t>
  </si>
  <si>
    <t>mean [%]</t>
  </si>
  <si>
    <t>Quantity of entries with:</t>
  </si>
  <si>
    <t>Inconsistent results?</t>
  </si>
  <si>
    <t>Number of failures</t>
  </si>
  <si>
    <t>Sum the quantity of algorithms the current was compared against, each time an algorithm has the lowest error.</t>
  </si>
  <si>
    <t>Previous metric divided by the number of algorithm entries</t>
  </si>
  <si>
    <t>Sum of percentual values</t>
  </si>
  <si>
    <t>Compared only against a single algorithm</t>
  </si>
  <si>
    <t>No data in associated paper</t>
  </si>
  <si>
    <t>Individual table analysis. How many times each algorithm was among the:</t>
  </si>
  <si>
    <t>top 3 with lowest error</t>
  </si>
  <si>
    <t>Previous value divided by the number of algorithm's entries</t>
  </si>
  <si>
    <t>Place in ranking</t>
  </si>
  <si>
    <t>Place in ranking (w/o ties)</t>
  </si>
  <si>
    <t>DRE-SLAM: Dynamic RGB-D Encoder SLAM for a Differential-Drive Robot</t>
  </si>
  <si>
    <t>O-ST1</t>
  </si>
  <si>
    <t>O-ST2</t>
  </si>
  <si>
    <t>O-ST3</t>
  </si>
  <si>
    <t>L-ST1</t>
  </si>
  <si>
    <t>L-ST2</t>
  </si>
  <si>
    <t>L-ST3</t>
  </si>
  <si>
    <t>C-ST1</t>
  </si>
  <si>
    <t>C-ST2</t>
  </si>
  <si>
    <t>C-ST3</t>
  </si>
  <si>
    <t>O-LD1</t>
  </si>
  <si>
    <t>O-LD2</t>
  </si>
  <si>
    <t>O-LD3</t>
  </si>
  <si>
    <t>L-LD1</t>
  </si>
  <si>
    <t>L-LD2</t>
  </si>
  <si>
    <t>L-LD3</t>
  </si>
  <si>
    <t>C-LD1</t>
  </si>
  <si>
    <t>C-LD2</t>
  </si>
  <si>
    <t>C-LD3</t>
  </si>
  <si>
    <t>O-HD1</t>
  </si>
  <si>
    <t>O-HD2</t>
  </si>
  <si>
    <t>O-HD3</t>
  </si>
  <si>
    <t>L-HD1</t>
  </si>
  <si>
    <t>L-HD2</t>
  </si>
  <si>
    <t>L-HD3</t>
  </si>
  <si>
    <t>C-HD1</t>
  </si>
  <si>
    <t>C-HD2</t>
  </si>
  <si>
    <t>C-HD3</t>
  </si>
  <si>
    <t>Trans.</t>
  </si>
  <si>
    <t>Rot.</t>
  </si>
  <si>
    <t>0,0436</t>
  </si>
  <si>
    <t>CoFusion</t>
  </si>
  <si>
    <t>DynaVINS: A Visual-Inertial SLAM for Dynamic Environments</t>
  </si>
  <si>
    <t>high</t>
  </si>
  <si>
    <t>static</t>
  </si>
  <si>
    <t>dynamic follow</t>
  </si>
  <si>
    <t>temporal static</t>
  </si>
  <si>
    <t>E-shape</t>
  </si>
  <si>
    <t>low</t>
  </si>
  <si>
    <t>mid</t>
  </si>
  <si>
    <t>hi gh</t>
  </si>
  <si>
    <t>Iow</t>
  </si>
  <si>
    <t>VIODE dataset, city_day</t>
  </si>
  <si>
    <t xml:space="preserve"> VIODE dataset, city_night</t>
  </si>
  <si>
    <t>VIODE dataset, parking_lot</t>
  </si>
  <si>
    <t>VINS-Fusion SI (SC)</t>
  </si>
  <si>
    <t>VINS-Fusion MI</t>
  </si>
  <si>
    <t>VINS-Fusion MI (SC)</t>
  </si>
  <si>
    <t>ORB-SLAM3 MI</t>
  </si>
  <si>
    <t xml:space="preserve">DynaVINS MI </t>
  </si>
  <si>
    <t>Not fully open-source</t>
  </si>
  <si>
    <t>Exclusion criteria</t>
  </si>
  <si>
    <t>Score attribution criteria</t>
  </si>
  <si>
    <t>Score</t>
  </si>
  <si>
    <t>Year</t>
  </si>
  <si>
    <t>CUDA supported</t>
  </si>
  <si>
    <t xml:space="preserve">NTU_VIRAL, </t>
  </si>
  <si>
    <t>3-axis</t>
  </si>
  <si>
    <t>O*</t>
  </si>
  <si>
    <t>*Extension modules are available to add functionallity.</t>
  </si>
  <si>
    <r>
      <t xml:space="preserve"> DOI: </t>
    </r>
    <r>
      <rPr>
        <b/>
        <sz val="11"/>
        <color theme="1"/>
        <rFont val="Calibri"/>
        <family val="2"/>
        <scheme val="minor"/>
      </rPr>
      <t>10.1109/TRO.2021.3075644</t>
    </r>
  </si>
  <si>
    <t>EuRoC dataset  (RMS ATE in m., scale error in %)</t>
  </si>
  <si>
    <t>EuRoC dataset (RMS ATE in m., scale error in %)</t>
  </si>
  <si>
    <r>
      <t xml:space="preserve">Source 1 DOI: </t>
    </r>
    <r>
      <rPr>
        <b/>
        <sz val="11"/>
        <color theme="1"/>
        <rFont val="Calibri"/>
        <family val="2"/>
        <scheme val="minor"/>
      </rPr>
      <t>10.1002/rob.21831</t>
    </r>
    <r>
      <rPr>
        <sz val="11"/>
        <color theme="1"/>
        <rFont val="Calibri"/>
        <family val="2"/>
        <scheme val="minor"/>
      </rPr>
      <t xml:space="preserve">     Source 2 DOI: </t>
    </r>
    <r>
      <rPr>
        <b/>
        <sz val="11"/>
        <color theme="1"/>
        <rFont val="Calibri"/>
        <family val="2"/>
        <scheme val="minor"/>
      </rPr>
      <t>10.1109/TRO.2021.3075644</t>
    </r>
  </si>
  <si>
    <r>
      <t xml:space="preserve">Source DOI: </t>
    </r>
    <r>
      <rPr>
        <b/>
        <sz val="11"/>
        <color theme="1"/>
        <rFont val="Calibri"/>
        <family val="2"/>
        <scheme val="minor"/>
      </rPr>
      <t>10.1007/s10846-023-01812-7</t>
    </r>
  </si>
  <si>
    <r>
      <t xml:space="preserve">Source DOI: </t>
    </r>
    <r>
      <rPr>
        <b/>
        <sz val="11"/>
        <color theme="1"/>
        <rFont val="Calibri"/>
        <family val="2"/>
        <scheme val="minor"/>
      </rPr>
      <t>10.1109/TRO.2021.3075644</t>
    </r>
  </si>
  <si>
    <r>
      <t xml:space="preserve">Source 1 DOI: </t>
    </r>
    <r>
      <rPr>
        <b/>
        <sz val="11"/>
        <color theme="1"/>
        <rFont val="Calibri"/>
        <family val="2"/>
        <scheme val="minor"/>
      </rPr>
      <t>10.1002/rob.21831</t>
    </r>
    <r>
      <rPr>
        <sz val="11"/>
        <color theme="1"/>
        <rFont val="Calibri"/>
        <family val="2"/>
        <scheme val="minor"/>
      </rPr>
      <t xml:space="preserve">           Source 2 DOI: </t>
    </r>
    <r>
      <rPr>
        <b/>
        <sz val="11"/>
        <color theme="1"/>
        <rFont val="Calibri"/>
        <family val="2"/>
        <scheme val="minor"/>
      </rPr>
      <t>10.1109/TRO.2021.3075644</t>
    </r>
  </si>
  <si>
    <t>TUM VI Dataset</t>
  </si>
  <si>
    <t>TRANSLATIONAL ATE</t>
  </si>
  <si>
    <r>
      <t>Source DOI</t>
    </r>
    <r>
      <rPr>
        <b/>
        <sz val="11"/>
        <color theme="1"/>
        <rFont val="Calibri"/>
        <family val="2"/>
        <scheme val="minor"/>
      </rPr>
      <t>:</t>
    </r>
    <r>
      <rPr>
        <sz val="11"/>
        <color theme="1"/>
        <rFont val="Calibri"/>
        <family val="2"/>
        <scheme val="minor"/>
      </rPr>
      <t xml:space="preserve"> </t>
    </r>
    <r>
      <rPr>
        <b/>
        <sz val="11"/>
        <color theme="1"/>
        <rFont val="Calibri"/>
        <family val="2"/>
        <scheme val="minor"/>
      </rPr>
      <t>10.23919/FUSION49751.2022.9841323</t>
    </r>
  </si>
  <si>
    <r>
      <t xml:space="preserve">(RTAB-Map) Source 1 DOI: </t>
    </r>
    <r>
      <rPr>
        <b/>
        <sz val="11"/>
        <color theme="1"/>
        <rFont val="Calibri"/>
        <family val="2"/>
        <scheme val="minor"/>
      </rPr>
      <t>10.1002/rob.21831</t>
    </r>
  </si>
  <si>
    <r>
      <t xml:space="preserve">(DV-LOAM paper) Source 2: </t>
    </r>
    <r>
      <rPr>
        <b/>
        <sz val="11"/>
        <color theme="1"/>
        <rFont val="Calibri"/>
        <family val="2"/>
        <scheme val="minor"/>
      </rPr>
      <t>doi.org/10.3390/rs13163340</t>
    </r>
  </si>
  <si>
    <r>
      <rPr>
        <b/>
        <sz val="11"/>
        <color theme="1"/>
        <rFont val="Calibri"/>
        <family val="2"/>
        <scheme val="minor"/>
      </rPr>
      <t>LORIS</t>
    </r>
    <r>
      <rPr>
        <sz val="11"/>
        <color theme="1"/>
        <rFont val="Calibri"/>
        <family val="2"/>
        <scheme val="minor"/>
      </rPr>
      <t xml:space="preserve"> Dataset. Source DOI: </t>
    </r>
    <r>
      <rPr>
        <b/>
        <sz val="11"/>
        <color theme="1"/>
        <rFont val="Calibri"/>
        <family val="2"/>
        <scheme val="minor"/>
      </rPr>
      <t>10.1007/s10846-023-01812-7</t>
    </r>
  </si>
  <si>
    <r>
      <t xml:space="preserve">R3Live paper, Source DOI: </t>
    </r>
    <r>
      <rPr>
        <b/>
        <sz val="11"/>
        <color theme="1"/>
        <rFont val="Calibri"/>
        <family val="2"/>
        <scheme val="minor"/>
      </rPr>
      <t>10.1109/ICRA46639.2022.9811935</t>
    </r>
  </si>
  <si>
    <r>
      <rPr>
        <b/>
        <sz val="11"/>
        <color theme="1"/>
        <rFont val="Calibri"/>
        <family val="2"/>
        <scheme val="minor"/>
      </rPr>
      <t>KITTI</t>
    </r>
    <r>
      <rPr>
        <sz val="11"/>
        <color theme="1"/>
        <rFont val="Calibri"/>
        <family val="2"/>
        <scheme val="minor"/>
      </rPr>
      <t xml:space="preserve"> Dataset. Source DOI: </t>
    </r>
    <r>
      <rPr>
        <b/>
        <sz val="11"/>
        <color theme="1"/>
        <rFont val="Calibri"/>
        <family val="2"/>
        <scheme val="minor"/>
      </rPr>
      <t>10.1007/s10846-023-01812-7</t>
    </r>
  </si>
  <si>
    <t>LiDAR Dimensionality</t>
  </si>
  <si>
    <t>Mech</t>
  </si>
  <si>
    <t>Runs on CPU only</t>
  </si>
  <si>
    <t xml:space="preserve">UrbanLoco, Newer College, Oxford, LIVE, </t>
  </si>
  <si>
    <r>
      <rPr>
        <b/>
        <sz val="11"/>
        <color theme="1"/>
        <rFont val="Calibri"/>
        <family val="2"/>
        <scheme val="minor"/>
      </rPr>
      <t>RA</t>
    </r>
    <r>
      <rPr>
        <sz val="11"/>
        <color theme="1"/>
        <rFont val="Calibri"/>
        <family val="2"/>
        <scheme val="minor"/>
      </rPr>
      <t xml:space="preserve">: GPL 2.0
</t>
    </r>
    <r>
      <rPr>
        <b/>
        <sz val="11"/>
        <color theme="1"/>
        <rFont val="Calibri"/>
        <family val="2"/>
        <scheme val="minor"/>
      </rPr>
      <t>C</t>
    </r>
    <r>
      <rPr>
        <sz val="11"/>
        <color theme="1"/>
        <rFont val="Calibri"/>
        <family val="2"/>
        <scheme val="minor"/>
      </rPr>
      <t>: undisclosed</t>
    </r>
  </si>
  <si>
    <t>Each voxel stores one plane feature</t>
  </si>
  <si>
    <t>Intel i7-10700 @ 2.9 GHz with 16
GB RAM and Nvidia GeForce GTX 730 with 2 GB VRAM</t>
  </si>
  <si>
    <t>KITTI</t>
  </si>
  <si>
    <t>2D</t>
  </si>
  <si>
    <t>Wheel odometry</t>
  </si>
  <si>
    <t>Additional Odometry sources</t>
  </si>
  <si>
    <t>Intel® Core™ i7-8700 CPU @ 3.20GHz</t>
  </si>
  <si>
    <t>CUDA , Intel i7 CPU, RTX 2060 GPU,
32 GB RAM</t>
  </si>
  <si>
    <t>KITTI, MulRan, Newer College, NCLT</t>
  </si>
  <si>
    <t>Kaist Urban</t>
  </si>
  <si>
    <t>Intel Core i7-10700U processor</t>
  </si>
  <si>
    <t>NTU_VIRAL</t>
  </si>
  <si>
    <t>Intel i7-10750H CPU (6 cores, boost 5G Hz)</t>
  </si>
  <si>
    <t>NCLT, UTBM</t>
  </si>
  <si>
    <t>Intel Core i5-7300HQ
CPU, 8 GB RAM</t>
  </si>
  <si>
    <t xml:space="preserve"> Intel i7-7700K CPU at 4.20GHz,
16GB RAM</t>
  </si>
  <si>
    <t>Computational resource information (system used by the authors, not a system requirement)</t>
  </si>
  <si>
    <t>2D, 3D</t>
  </si>
  <si>
    <t>Xeon E5-1650 at 3.2 GHz</t>
  </si>
  <si>
    <t>Sys.1: AMD RYZEN 9 3900X 12-Core 3.8 GHz
Sys.2: Intel NUC7i7DN 4-Core 1.9 GHz</t>
  </si>
  <si>
    <t>10.1109/LRA.2022.3181357, *An odometry source is required. It can be from IMU, VIO, WIO, KIO, etc.</t>
  </si>
  <si>
    <t>LiDAR SLAM</t>
  </si>
  <si>
    <t>LI SLAM</t>
  </si>
  <si>
    <t>VI SLAM</t>
  </si>
  <si>
    <t>LVI SLAM</t>
  </si>
  <si>
    <t>SLAM Algorithms</t>
  </si>
  <si>
    <t>LV SLAM</t>
  </si>
  <si>
    <t>Use LiDAR</t>
  </si>
  <si>
    <t>Use Camera</t>
  </si>
  <si>
    <t>Use IMU</t>
  </si>
  <si>
    <t>VSLAM</t>
  </si>
  <si>
    <t>Not FOSS</t>
  </si>
  <si>
    <t>FOSS, w/ROS, but prior to 2019</t>
  </si>
  <si>
    <t>Algorithms and configurations included in the adtabase:</t>
  </si>
  <si>
    <t>Total unique algorithms:</t>
  </si>
  <si>
    <t>w/o ros support</t>
  </si>
  <si>
    <t>SLAM algorithms with ROS support</t>
  </si>
  <si>
    <t>Fulfilling the criteria</t>
  </si>
  <si>
    <t>*3 of VSLAM alg. Do not have ROS support</t>
  </si>
  <si>
    <t>FOSS, with ROS support</t>
  </si>
  <si>
    <t>FOSS, without ROS support</t>
  </si>
  <si>
    <t>ROS1 only</t>
  </si>
  <si>
    <t>ROS2</t>
  </si>
  <si>
    <t>ROS1 (kinetic, melodic)</t>
  </si>
  <si>
    <t>Other</t>
  </si>
  <si>
    <t>From "Data":</t>
  </si>
  <si>
    <t>From "Algorithm Details":</t>
  </si>
  <si>
    <t>Quantity:</t>
  </si>
  <si>
    <t>Other (no ROS supp.)</t>
  </si>
  <si>
    <t>FOSS, wo/ROS support also present in "Algorithm Details"*</t>
  </si>
  <si>
    <t>FOSS, w/ROS supp. Not in "Algorithm Details" (older than 2019):</t>
  </si>
  <si>
    <t>Additional notes:</t>
  </si>
  <si>
    <t>-&gt;</t>
  </si>
  <si>
    <t>LiDAR-SLAM</t>
  </si>
  <si>
    <t>Year &lt; 2019</t>
  </si>
  <si>
    <t>10.1109/IROS.2018.8594299</t>
  </si>
  <si>
    <t>10.1109/TRO.2021.3075644</t>
  </si>
  <si>
    <t>https://introlab.github.io/rtabmap/
10.3389/frobt.2022.801886</t>
  </si>
  <si>
    <t>doi.org/10.48550/arXiv.2506.04359</t>
  </si>
  <si>
    <t>doi.org/10.1177/1729881419841532</t>
  </si>
  <si>
    <t>Min</t>
  </si>
  <si>
    <t>Per sequence statistics:</t>
  </si>
  <si>
    <t>Mode</t>
  </si>
  <si>
    <t>Number of compared algo:</t>
  </si>
  <si>
    <t>Sequence count:</t>
  </si>
  <si>
    <t>-&gt; All RTAB-Map, with 10 configs + other algorithms</t>
  </si>
  <si>
    <t>Evaluated with well known public datasets</t>
  </si>
  <si>
    <t>Paper (DOI)</t>
  </si>
  <si>
    <t>ScLE</t>
  </si>
  <si>
    <t>ScNearLE</t>
  </si>
  <si>
    <t>ScCA</t>
  </si>
  <si>
    <t>MinEntry</t>
  </si>
  <si>
    <t>MinCA</t>
  </si>
  <si>
    <t>ROS1 (Noetic), ROS2 (humble, foxy, galactic)</t>
  </si>
  <si>
    <t>ROS1 (Kinetic, Melodic, Noetic), ROS2 (Dashing, Galatic)</t>
  </si>
  <si>
    <t>Number of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</si>
</sst>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
    <numFmt numFmtId="167" formatCode="0.0"/>
  </numFmts>
  <fonts count="21" x14ac:knownFonts="1">
    <font>
      <sz val="11"/>
      <color theme="1"/>
      <name val="Calibri"/>
      <family val="2"/>
      <scheme val="minor"/>
    </font>
    <font>
      <u/>
      <sz val="11"/>
      <color theme="10"/>
      <name val="Calibri"/>
      <family val="2"/>
      <scheme val="minor"/>
    </font>
    <font>
      <b/>
      <sz val="11"/>
      <color theme="1"/>
      <name val="Calibri"/>
      <family val="2"/>
      <scheme val="minor"/>
    </font>
    <font>
      <sz val="12"/>
      <color rgb="FF212529"/>
      <name val="Arial"/>
      <family val="2"/>
    </font>
    <font>
      <i/>
      <sz val="11"/>
      <color theme="1"/>
      <name val="Calibri"/>
      <family val="2"/>
      <scheme val="minor"/>
    </font>
    <font>
      <sz val="11"/>
      <color theme="1"/>
      <name val="Arial"/>
      <family val="2"/>
    </font>
    <font>
      <sz val="11"/>
      <color rgb="FF212529"/>
      <name val="Arial"/>
      <family val="2"/>
    </font>
    <font>
      <b/>
      <sz val="11"/>
      <color rgb="FF212529"/>
      <name val="Arial"/>
      <family val="2"/>
    </font>
    <font>
      <sz val="8"/>
      <name val="Calibri"/>
      <family val="2"/>
      <scheme val="minor"/>
    </font>
    <font>
      <sz val="10"/>
      <color rgb="FF212529"/>
      <name val="Arial"/>
      <family val="2"/>
    </font>
    <font>
      <b/>
      <sz val="10"/>
      <color theme="1"/>
      <name val="Calibri"/>
      <family val="2"/>
      <scheme val="minor"/>
    </font>
    <font>
      <sz val="10"/>
      <color theme="1"/>
      <name val="Calibri"/>
      <family val="2"/>
      <scheme val="minor"/>
    </font>
    <font>
      <sz val="11"/>
      <color theme="1"/>
      <name val="Calibri"/>
      <family val="2"/>
      <scheme val="minor"/>
    </font>
    <font>
      <sz val="9"/>
      <color theme="1"/>
      <name val="Calibri"/>
      <family val="2"/>
      <scheme val="minor"/>
    </font>
    <font>
      <strike/>
      <sz val="11"/>
      <color theme="1"/>
      <name val="Calibri"/>
      <family val="2"/>
      <scheme val="minor"/>
    </font>
    <font>
      <sz val="11"/>
      <name val="Calibri"/>
      <family val="2"/>
      <scheme val="minor"/>
    </font>
    <font>
      <sz val="8"/>
      <color theme="1"/>
      <name val="Calibri"/>
      <family val="2"/>
      <scheme val="minor"/>
    </font>
    <font>
      <b/>
      <sz val="11"/>
      <color theme="1"/>
      <name val="Arial"/>
      <family val="2"/>
    </font>
    <font>
      <b/>
      <sz val="9"/>
      <color indexed="81"/>
      <name val="Tahoma"/>
      <charset val="1"/>
    </font>
    <font>
      <b/>
      <sz val="9"/>
      <color indexed="81"/>
      <name val="Tahoma"/>
      <family val="2"/>
    </font>
    <font>
      <sz val="9"/>
      <color indexed="81"/>
      <name val="Tahoma"/>
      <family val="2"/>
    </font>
  </fonts>
  <fills count="15">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AFAFA"/>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rgb="FFDEE2E6"/>
      </left>
      <right style="medium">
        <color rgb="FFDEE2E6"/>
      </right>
      <top style="medium">
        <color rgb="FFDEE2E6"/>
      </top>
      <bottom style="medium">
        <color rgb="FFDEE2E6"/>
      </bottom>
      <diagonal/>
    </border>
    <border>
      <left style="medium">
        <color rgb="FFDEE2E6"/>
      </left>
      <right style="medium">
        <color rgb="FFDEE2E6"/>
      </right>
      <top/>
      <bottom style="medium">
        <color rgb="FFDEE2E6"/>
      </bottom>
      <diagonal/>
    </border>
    <border>
      <left style="thin">
        <color indexed="64"/>
      </left>
      <right/>
      <top/>
      <bottom/>
      <diagonal/>
    </border>
    <border>
      <left/>
      <right/>
      <top style="thin">
        <color indexed="64"/>
      </top>
      <bottom/>
      <diagonal/>
    </border>
    <border>
      <left/>
      <right style="medium">
        <color rgb="FFDEE2E6"/>
      </right>
      <top style="medium">
        <color rgb="FFDEE2E6"/>
      </top>
      <bottom/>
      <diagonal/>
    </border>
    <border>
      <left style="medium">
        <color rgb="FFDEE2E6"/>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double">
        <color indexed="64"/>
      </bottom>
      <diagonal/>
    </border>
    <border>
      <left/>
      <right/>
      <top/>
      <bottom style="double">
        <color indexed="64"/>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bottom style="double">
        <color indexed="64"/>
      </bottom>
      <diagonal/>
    </border>
    <border>
      <left style="thin">
        <color indexed="64"/>
      </left>
      <right style="medium">
        <color rgb="FFDEE2E6"/>
      </right>
      <top style="medium">
        <color rgb="FFDEE2E6"/>
      </top>
      <bottom style="medium">
        <color rgb="FFDEE2E6"/>
      </bottom>
      <diagonal/>
    </border>
    <border>
      <left style="medium">
        <color rgb="FFDEE2E6"/>
      </left>
      <right/>
      <top style="medium">
        <color rgb="FFDEE2E6"/>
      </top>
      <bottom style="medium">
        <color rgb="FFDEE2E6"/>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medium">
        <color rgb="FFDEE2E6"/>
      </top>
      <bottom style="medium">
        <color rgb="FFDEE2E6"/>
      </bottom>
      <diagonal/>
    </border>
    <border>
      <left/>
      <right style="medium">
        <color rgb="FFDEE2E6"/>
      </right>
      <top style="medium">
        <color rgb="FFDEE2E6"/>
      </top>
      <bottom style="medium">
        <color rgb="FFDEE2E6"/>
      </bottom>
      <diagonal/>
    </border>
    <border>
      <left style="medium">
        <color rgb="FFDEE2E6"/>
      </left>
      <right style="medium">
        <color rgb="FFDEE2E6"/>
      </right>
      <top/>
      <bottom/>
      <diagonal/>
    </border>
    <border>
      <left style="thin">
        <color indexed="64"/>
      </left>
      <right/>
      <top style="medium">
        <color rgb="FFDEE2E6"/>
      </top>
      <bottom style="medium">
        <color rgb="FFDEE2E6"/>
      </bottom>
      <diagonal/>
    </border>
    <border>
      <left style="thin">
        <color indexed="64"/>
      </left>
      <right/>
      <top/>
      <bottom style="medium">
        <color rgb="FFDEE2E6"/>
      </bottom>
      <diagonal/>
    </border>
    <border>
      <left/>
      <right/>
      <top/>
      <bottom style="medium">
        <color rgb="FFDEE2E6"/>
      </bottom>
      <diagonal/>
    </border>
    <border>
      <left/>
      <right style="medium">
        <color rgb="FFDEE2E6"/>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s>
  <cellStyleXfs count="3">
    <xf numFmtId="0" fontId="0" fillId="0" borderId="0"/>
    <xf numFmtId="0" fontId="1" fillId="0" borderId="0" applyNumberFormat="0" applyFill="0" applyBorder="0" applyAlignment="0" applyProtection="0"/>
    <xf numFmtId="9" fontId="12" fillId="0" borderId="0" applyFont="0" applyFill="0" applyBorder="0" applyAlignment="0" applyProtection="0"/>
  </cellStyleXfs>
  <cellXfs count="42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2" borderId="1" xfId="0" quotePrefix="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0" xfId="0" applyFill="1" applyAlignment="1">
      <alignment horizontal="center" vertical="center"/>
    </xf>
    <xf numFmtId="0" fontId="0" fillId="0" borderId="2" xfId="0" quotePrefix="1" applyBorder="1" applyAlignment="1">
      <alignment horizontal="center" vertical="center"/>
    </xf>
    <xf numFmtId="0" fontId="0" fillId="0" borderId="2" xfId="0" applyBorder="1" applyAlignment="1">
      <alignment horizontal="center" vertical="center"/>
    </xf>
    <xf numFmtId="0" fontId="0" fillId="2" borderId="2" xfId="0" quotePrefix="1" applyFill="1" applyBorder="1" applyAlignment="1">
      <alignment horizontal="center" vertical="center"/>
    </xf>
    <xf numFmtId="0" fontId="0" fillId="2" borderId="2" xfId="0" applyFill="1" applyBorder="1" applyAlignment="1">
      <alignment horizontal="center" vertical="center"/>
    </xf>
    <xf numFmtId="0" fontId="0" fillId="0" borderId="3" xfId="0" quotePrefix="1" applyBorder="1" applyAlignment="1">
      <alignment horizontal="center" vertical="center"/>
    </xf>
    <xf numFmtId="0" fontId="0" fillId="2" borderId="3" xfId="0" quotePrefix="1" applyFill="1" applyBorder="1" applyAlignment="1">
      <alignment horizontal="center" vertical="center"/>
    </xf>
    <xf numFmtId="0" fontId="0" fillId="2" borderId="3" xfId="0" applyFill="1" applyBorder="1" applyAlignment="1">
      <alignment horizontal="center" vertical="center"/>
    </xf>
    <xf numFmtId="0" fontId="2" fillId="4" borderId="1" xfId="0" applyFont="1" applyFill="1" applyBorder="1" applyAlignment="1">
      <alignment horizontal="center" vertical="center"/>
    </xf>
    <xf numFmtId="0" fontId="0" fillId="2" borderId="0" xfId="0" applyFill="1"/>
    <xf numFmtId="0" fontId="3" fillId="6" borderId="10" xfId="0" applyFont="1" applyFill="1" applyBorder="1" applyAlignment="1">
      <alignment vertical="top" wrapText="1"/>
    </xf>
    <xf numFmtId="0" fontId="0" fillId="2" borderId="5" xfId="0" applyFill="1" applyBorder="1" applyAlignment="1">
      <alignment horizontal="center" vertical="center"/>
    </xf>
    <xf numFmtId="0" fontId="2" fillId="2" borderId="8"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2" borderId="5" xfId="0" quotePrefix="1" applyFont="1" applyFill="1" applyBorder="1" applyAlignment="1">
      <alignment horizontal="center" vertical="center" wrapText="1"/>
    </xf>
    <xf numFmtId="0" fontId="2" fillId="2" borderId="5" xfId="0" quotePrefix="1" applyFont="1" applyFill="1" applyBorder="1" applyAlignment="1">
      <alignment horizontal="center" vertical="center"/>
    </xf>
    <xf numFmtId="0" fontId="2" fillId="2" borderId="8" xfId="0" quotePrefix="1" applyFont="1" applyFill="1"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2" borderId="8" xfId="0"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vertical="center" wrapText="1"/>
    </xf>
    <xf numFmtId="0" fontId="0" fillId="2" borderId="1" xfId="0" quotePrefix="1" applyFill="1" applyBorder="1" applyAlignment="1">
      <alignment horizontal="center" vertical="center" wrapText="1"/>
    </xf>
    <xf numFmtId="0" fontId="1" fillId="0" borderId="2" xfId="1" quotePrefix="1" applyFill="1" applyBorder="1" applyAlignment="1">
      <alignment horizontal="center" vertical="center"/>
    </xf>
    <xf numFmtId="14" fontId="0" fillId="0" borderId="9" xfId="0" applyNumberFormat="1" applyBorder="1" applyAlignment="1">
      <alignment horizontal="center" vertical="center"/>
    </xf>
    <xf numFmtId="14" fontId="0" fillId="2" borderId="9" xfId="0" applyNumberFormat="1" applyFill="1" applyBorder="1" applyAlignment="1">
      <alignment horizontal="center" vertical="center"/>
    </xf>
    <xf numFmtId="14" fontId="0" fillId="2" borderId="3" xfId="0" applyNumberFormat="1" applyFill="1" applyBorder="1" applyAlignment="1">
      <alignment horizontal="center" vertical="center"/>
    </xf>
    <xf numFmtId="0" fontId="1" fillId="2" borderId="1" xfId="1" applyFill="1" applyBorder="1" applyAlignment="1">
      <alignment horizontal="center" vertical="center"/>
    </xf>
    <xf numFmtId="0" fontId="1" fillId="0" borderId="1" xfId="1" applyFill="1" applyBorder="1" applyAlignment="1">
      <alignment horizontal="center" vertical="center"/>
    </xf>
    <xf numFmtId="0" fontId="1" fillId="0" borderId="2" xfId="1" applyFill="1" applyBorder="1" applyAlignment="1">
      <alignment horizontal="center" vertical="center"/>
    </xf>
    <xf numFmtId="0" fontId="1" fillId="0" borderId="1" xfId="1" applyBorder="1" applyAlignment="1">
      <alignment horizontal="center" vertical="center"/>
    </xf>
    <xf numFmtId="0" fontId="2" fillId="2" borderId="2" xfId="0" quotePrefix="1" applyFont="1" applyFill="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14" fontId="0" fillId="0" borderId="3" xfId="0" applyNumberFormat="1" applyBorder="1" applyAlignment="1">
      <alignment horizontal="center" vertical="center"/>
    </xf>
    <xf numFmtId="0" fontId="0" fillId="2" borderId="2" xfId="0" applyFill="1" applyBorder="1" applyAlignment="1">
      <alignment horizontal="center" vertical="center" wrapText="1"/>
    </xf>
    <xf numFmtId="0" fontId="1" fillId="2" borderId="1" xfId="1" quotePrefix="1" applyFill="1" applyBorder="1" applyAlignment="1">
      <alignment horizontal="center" vertical="center"/>
    </xf>
    <xf numFmtId="14" fontId="0" fillId="2" borderId="1" xfId="0" applyNumberFormat="1" applyFill="1" applyBorder="1" applyAlignment="1">
      <alignment horizontal="center" vertical="center"/>
    </xf>
    <xf numFmtId="14" fontId="0" fillId="0" borderId="2" xfId="0" applyNumberFormat="1" applyBorder="1" applyAlignment="1">
      <alignment horizontal="center" vertical="center"/>
    </xf>
    <xf numFmtId="0" fontId="0" fillId="9" borderId="1" xfId="0" applyFill="1" applyBorder="1" applyAlignment="1">
      <alignment horizontal="center" vertical="center"/>
    </xf>
    <xf numFmtId="0" fontId="0" fillId="9" borderId="1" xfId="0" quotePrefix="1" applyFill="1" applyBorder="1" applyAlignment="1">
      <alignment horizontal="center" vertical="center"/>
    </xf>
    <xf numFmtId="0" fontId="0" fillId="9" borderId="1" xfId="0" applyFill="1" applyBorder="1" applyAlignment="1">
      <alignment horizontal="center" vertical="center" wrapText="1"/>
    </xf>
    <xf numFmtId="0" fontId="1" fillId="9" borderId="1" xfId="1" quotePrefix="1" applyFill="1" applyBorder="1" applyAlignment="1">
      <alignment horizontal="center" vertical="center"/>
    </xf>
    <xf numFmtId="14" fontId="0" fillId="9"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1" xfId="0" quotePrefix="1" applyFill="1" applyBorder="1" applyAlignment="1">
      <alignment horizontal="center" vertical="center"/>
    </xf>
    <xf numFmtId="0" fontId="0" fillId="5" borderId="2" xfId="0" quotePrefix="1" applyFill="1" applyBorder="1" applyAlignment="1">
      <alignment horizontal="center" vertical="center"/>
    </xf>
    <xf numFmtId="0" fontId="1" fillId="5" borderId="1" xfId="1" applyFill="1" applyBorder="1" applyAlignment="1">
      <alignment horizontal="center" vertical="center"/>
    </xf>
    <xf numFmtId="0" fontId="0" fillId="5" borderId="1" xfId="0" applyFill="1" applyBorder="1" applyAlignment="1">
      <alignment horizontal="center" vertical="center" wrapText="1"/>
    </xf>
    <xf numFmtId="0" fontId="0" fillId="5" borderId="0" xfId="0" applyFill="1" applyAlignment="1">
      <alignment horizontal="center" vertical="center"/>
    </xf>
    <xf numFmtId="0" fontId="0" fillId="5" borderId="2" xfId="0" applyFill="1" applyBorder="1" applyAlignment="1">
      <alignment horizontal="center" vertical="center"/>
    </xf>
    <xf numFmtId="0" fontId="0" fillId="5" borderId="3" xfId="0" quotePrefix="1" applyFill="1" applyBorder="1" applyAlignment="1">
      <alignment horizontal="center" vertical="center"/>
    </xf>
    <xf numFmtId="14" fontId="0" fillId="5" borderId="3" xfId="0" applyNumberFormat="1" applyFill="1" applyBorder="1" applyAlignment="1">
      <alignment horizontal="center" vertical="center"/>
    </xf>
    <xf numFmtId="0" fontId="0" fillId="0" borderId="1" xfId="0" quotePrefix="1" applyBorder="1" applyAlignment="1">
      <alignment horizontal="center" vertical="center" wrapText="1"/>
    </xf>
    <xf numFmtId="0" fontId="0" fillId="10" borderId="0" xfId="0" applyFill="1" applyAlignment="1">
      <alignment horizontal="center" vertical="center"/>
    </xf>
    <xf numFmtId="0" fontId="0" fillId="10" borderId="0" xfId="0" applyFill="1"/>
    <xf numFmtId="0" fontId="0" fillId="0" borderId="4" xfId="0" applyBorder="1" applyAlignment="1">
      <alignment horizontal="center" vertical="center"/>
    </xf>
    <xf numFmtId="0" fontId="0" fillId="7" borderId="18" xfId="0" applyFill="1" applyBorder="1" applyAlignment="1">
      <alignment horizontal="center" vertical="center" wrapText="1"/>
    </xf>
    <xf numFmtId="0" fontId="0" fillId="7" borderId="18" xfId="0" applyFill="1" applyBorder="1" applyAlignment="1">
      <alignment vertical="center" wrapText="1"/>
    </xf>
    <xf numFmtId="0" fontId="0" fillId="7" borderId="5" xfId="0" applyFill="1" applyBorder="1" applyAlignment="1">
      <alignment vertical="center" wrapText="1"/>
    </xf>
    <xf numFmtId="0" fontId="0" fillId="0" borderId="18" xfId="0" applyBorder="1" applyAlignment="1">
      <alignment horizontal="center" vertical="center" wrapText="1"/>
    </xf>
    <xf numFmtId="0" fontId="0" fillId="0" borderId="12" xfId="0" applyBorder="1" applyAlignment="1">
      <alignment vertical="center"/>
    </xf>
    <xf numFmtId="0" fontId="0" fillId="7" borderId="19" xfId="0" applyFill="1" applyBorder="1" applyAlignment="1">
      <alignment horizontal="center" vertical="center"/>
    </xf>
    <xf numFmtId="0" fontId="0" fillId="7" borderId="20" xfId="0" applyFill="1" applyBorder="1" applyAlignment="1">
      <alignment horizontal="center" vertical="center"/>
    </xf>
    <xf numFmtId="165" fontId="0" fillId="0" borderId="0" xfId="0" applyNumberFormat="1" applyAlignment="1">
      <alignment horizontal="center" vertical="center"/>
    </xf>
    <xf numFmtId="0" fontId="0" fillId="0" borderId="22" xfId="0" applyBorder="1" applyAlignment="1">
      <alignment horizontal="center" vertical="center"/>
    </xf>
    <xf numFmtId="0" fontId="0" fillId="0" borderId="22" xfId="0" applyBorder="1"/>
    <xf numFmtId="0" fontId="0" fillId="0" borderId="13" xfId="0" applyBorder="1" applyAlignment="1">
      <alignment horizontal="center" vertical="center"/>
    </xf>
    <xf numFmtId="0" fontId="0" fillId="0" borderId="13" xfId="0" applyBorder="1"/>
    <xf numFmtId="0" fontId="0" fillId="0" borderId="5" xfId="0" applyBorder="1" applyAlignment="1">
      <alignment horizontal="center" vertical="center"/>
    </xf>
    <xf numFmtId="0" fontId="0" fillId="0" borderId="6" xfId="0" applyBorder="1"/>
    <xf numFmtId="0" fontId="3" fillId="6" borderId="10" xfId="0" applyFont="1" applyFill="1" applyBorder="1" applyAlignment="1">
      <alignment horizontal="center" vertical="center" wrapText="1"/>
    </xf>
    <xf numFmtId="166" fontId="0" fillId="0" borderId="0" xfId="0" applyNumberFormat="1" applyAlignment="1">
      <alignment horizontal="center" vertical="center"/>
    </xf>
    <xf numFmtId="0" fontId="0" fillId="0" borderId="13" xfId="0" applyBorder="1" applyAlignment="1">
      <alignment vertical="center"/>
    </xf>
    <xf numFmtId="0" fontId="0" fillId="0" borderId="23" xfId="0" applyBorder="1" applyAlignment="1">
      <alignment vertical="center"/>
    </xf>
    <xf numFmtId="0" fontId="0" fillId="0" borderId="23" xfId="0" applyBorder="1" applyAlignment="1">
      <alignment horizontal="center" vertical="center"/>
    </xf>
    <xf numFmtId="0" fontId="0" fillId="0" borderId="0" xfId="0" applyAlignment="1">
      <alignment wrapText="1"/>
    </xf>
    <xf numFmtId="0" fontId="0" fillId="11" borderId="13" xfId="0" applyFill="1" applyBorder="1" applyAlignment="1">
      <alignment horizontal="center" vertical="center"/>
    </xf>
    <xf numFmtId="0" fontId="0" fillId="11" borderId="0" xfId="0" applyFill="1" applyAlignment="1">
      <alignment horizontal="center" vertical="center"/>
    </xf>
    <xf numFmtId="0" fontId="0" fillId="11" borderId="22" xfId="0" applyFill="1" applyBorder="1" applyAlignment="1">
      <alignment horizontal="center" vertical="center"/>
    </xf>
    <xf numFmtId="0" fontId="0" fillId="11" borderId="6" xfId="0" applyFill="1" applyBorder="1" applyAlignment="1">
      <alignment horizontal="center" vertical="center"/>
    </xf>
    <xf numFmtId="0" fontId="0" fillId="0" borderId="6" xfId="0" applyBorder="1" applyAlignment="1">
      <alignment vertical="center" wrapText="1"/>
    </xf>
    <xf numFmtId="0" fontId="0" fillId="0" borderId="17" xfId="0" applyBorder="1" applyAlignment="1">
      <alignment vertical="center" wrapText="1"/>
    </xf>
    <xf numFmtId="0" fontId="5" fillId="0" borderId="0" xfId="0" applyFont="1" applyAlignment="1">
      <alignment horizontal="center"/>
    </xf>
    <xf numFmtId="0" fontId="5" fillId="2" borderId="0" xfId="0" applyFont="1" applyFill="1" applyAlignment="1">
      <alignment horizontal="center"/>
    </xf>
    <xf numFmtId="0" fontId="5" fillId="0" borderId="0" xfId="0" applyFont="1" applyAlignment="1">
      <alignment horizontal="center" vertical="center"/>
    </xf>
    <xf numFmtId="0" fontId="5" fillId="0" borderId="0" xfId="0" applyFont="1"/>
    <xf numFmtId="0" fontId="6" fillId="0" borderId="10" xfId="0" applyFont="1" applyBorder="1" applyAlignment="1">
      <alignment horizontal="center" vertical="center" wrapText="1"/>
    </xf>
    <xf numFmtId="0" fontId="5"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0" borderId="10" xfId="0" applyFont="1" applyBorder="1" applyAlignment="1">
      <alignment horizontal="center" vertical="center"/>
    </xf>
    <xf numFmtId="0" fontId="5" fillId="0" borderId="14" xfId="0" applyFont="1" applyBorder="1" applyAlignment="1">
      <alignment horizontal="center" vertical="center"/>
    </xf>
    <xf numFmtId="0" fontId="7" fillId="0" borderId="1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164" fontId="6"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6" fillId="2" borderId="15" xfId="0" applyFont="1" applyFill="1" applyBorder="1" applyAlignment="1">
      <alignment horizontal="center" vertical="center" wrapText="1"/>
    </xf>
    <xf numFmtId="0" fontId="6" fillId="2" borderId="10" xfId="0" applyFont="1" applyFill="1" applyBorder="1" applyAlignment="1">
      <alignment horizontal="center" vertical="center"/>
    </xf>
    <xf numFmtId="165" fontId="0" fillId="3" borderId="0" xfId="0" applyNumberFormat="1" applyFill="1" applyAlignment="1">
      <alignment horizontal="center" vertical="center"/>
    </xf>
    <xf numFmtId="0" fontId="0" fillId="3" borderId="13" xfId="0" applyFill="1" applyBorder="1" applyAlignment="1">
      <alignment horizontal="center" vertical="center"/>
    </xf>
    <xf numFmtId="0" fontId="0" fillId="3" borderId="13" xfId="0" applyFill="1" applyBorder="1" applyAlignment="1">
      <alignment vertical="center"/>
    </xf>
    <xf numFmtId="165" fontId="0" fillId="2" borderId="0" xfId="0" applyNumberFormat="1" applyFill="1" applyAlignment="1">
      <alignment horizontal="center" vertical="center"/>
    </xf>
    <xf numFmtId="0" fontId="0" fillId="2" borderId="13" xfId="0" applyFill="1" applyBorder="1" applyAlignment="1">
      <alignment vertical="center"/>
    </xf>
    <xf numFmtId="0" fontId="5" fillId="3" borderId="0" xfId="0" applyFont="1" applyFill="1" applyAlignment="1">
      <alignment horizontal="center" vertical="center"/>
    </xf>
    <xf numFmtId="0" fontId="0" fillId="2" borderId="0" xfId="0" quotePrefix="1" applyFill="1" applyAlignment="1">
      <alignment horizontal="center" vertical="center"/>
    </xf>
    <xf numFmtId="0" fontId="0" fillId="0" borderId="9" xfId="0" applyBorder="1"/>
    <xf numFmtId="166" fontId="0" fillId="0" borderId="0" xfId="0" applyNumberFormat="1"/>
    <xf numFmtId="0" fontId="5" fillId="0" borderId="0" xfId="0" quotePrefix="1" applyFont="1"/>
    <xf numFmtId="0" fontId="9" fillId="6" borderId="10" xfId="0" applyFont="1" applyFill="1" applyBorder="1" applyAlignment="1">
      <alignment vertical="top"/>
    </xf>
    <xf numFmtId="0" fontId="10" fillId="0" borderId="2" xfId="0" applyFont="1" applyBorder="1" applyAlignment="1">
      <alignment horizontal="center" vertical="center" wrapText="1"/>
    </xf>
    <xf numFmtId="0" fontId="11" fillId="2"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1" fillId="0" borderId="1" xfId="1" applyFill="1" applyBorder="1" applyAlignment="1">
      <alignment horizontal="center" vertical="center" wrapText="1"/>
    </xf>
    <xf numFmtId="0" fontId="0" fillId="0" borderId="2" xfId="0" quotePrefix="1" applyBorder="1" applyAlignment="1">
      <alignment horizontal="center" vertical="center" wrapText="1"/>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7" xfId="0" applyBorder="1" applyAlignment="1">
      <alignment horizontal="center" vertical="center"/>
    </xf>
    <xf numFmtId="0" fontId="0" fillId="7" borderId="0" xfId="0" applyFill="1" applyAlignment="1">
      <alignment vertical="center" wrapText="1"/>
    </xf>
    <xf numFmtId="0" fontId="0" fillId="3" borderId="19" xfId="0" applyFill="1" applyBorder="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10" borderId="0" xfId="0" applyFill="1" applyAlignment="1">
      <alignment vertical="center" wrapText="1"/>
    </xf>
    <xf numFmtId="0" fontId="0" fillId="0" borderId="27" xfId="0" applyBorder="1" applyAlignment="1">
      <alignment horizontal="center" vertical="center"/>
    </xf>
    <xf numFmtId="0" fontId="0" fillId="0" borderId="29" xfId="0" applyBorder="1" applyAlignment="1">
      <alignment horizontal="center" vertical="center"/>
    </xf>
    <xf numFmtId="165" fontId="0" fillId="0" borderId="26" xfId="0" applyNumberFormat="1"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26" xfId="0" applyBorder="1"/>
    <xf numFmtId="0" fontId="0" fillId="0" borderId="12" xfId="0" applyBorder="1"/>
    <xf numFmtId="165" fontId="0" fillId="0" borderId="26" xfId="0" applyNumberFormat="1" applyBorder="1"/>
    <xf numFmtId="165" fontId="0" fillId="0" borderId="28" xfId="0" applyNumberFormat="1" applyBorder="1" applyAlignment="1">
      <alignment horizontal="center" vertical="center"/>
    </xf>
    <xf numFmtId="0" fontId="0" fillId="0" borderId="32" xfId="0" applyBorder="1" applyAlignment="1">
      <alignment horizontal="center" vertical="center"/>
    </xf>
    <xf numFmtId="0" fontId="0" fillId="10" borderId="12" xfId="0" applyFill="1" applyBorder="1" applyAlignment="1">
      <alignment horizontal="center" vertical="center"/>
    </xf>
    <xf numFmtId="0" fontId="5" fillId="0" borderId="12" xfId="0" applyFont="1" applyBorder="1" applyAlignment="1">
      <alignment horizontal="center" vertical="center"/>
    </xf>
    <xf numFmtId="0" fontId="5" fillId="2" borderId="12" xfId="0" applyFont="1" applyFill="1" applyBorder="1" applyAlignment="1">
      <alignment horizontal="center" vertical="center"/>
    </xf>
    <xf numFmtId="0" fontId="3" fillId="6" borderId="2" xfId="0" applyFont="1" applyFill="1" applyBorder="1" applyAlignment="1">
      <alignment horizontal="center" vertical="center" wrapText="1"/>
    </xf>
    <xf numFmtId="0" fontId="0" fillId="10" borderId="12" xfId="0" applyFill="1" applyBorder="1"/>
    <xf numFmtId="0" fontId="3" fillId="6" borderId="33"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27" xfId="0" applyBorder="1" applyAlignment="1">
      <alignment vertical="center"/>
    </xf>
    <xf numFmtId="0" fontId="0" fillId="0" borderId="31" xfId="0" applyBorder="1" applyAlignment="1">
      <alignment vertical="center"/>
    </xf>
    <xf numFmtId="0" fontId="0" fillId="0" borderId="29" xfId="0" applyBorder="1" applyAlignment="1">
      <alignment vertical="center"/>
    </xf>
    <xf numFmtId="0" fontId="0" fillId="0" borderId="8"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vertical="center"/>
    </xf>
    <xf numFmtId="0" fontId="2" fillId="10" borderId="5" xfId="0" applyFont="1" applyFill="1" applyBorder="1" applyAlignment="1">
      <alignment horizontal="center" vertical="center"/>
    </xf>
    <xf numFmtId="0" fontId="0" fillId="10" borderId="12" xfId="0" applyFill="1" applyBorder="1" applyAlignment="1">
      <alignment horizontal="center" vertical="center" wrapText="1"/>
    </xf>
    <xf numFmtId="0" fontId="0" fillId="10" borderId="0" xfId="0" applyFill="1" applyAlignment="1">
      <alignment horizontal="center" vertical="center" wrapText="1"/>
    </xf>
    <xf numFmtId="0" fontId="0" fillId="2" borderId="8" xfId="0" applyFill="1" applyBorder="1" applyAlignment="1">
      <alignment horizontal="center" vertical="center"/>
    </xf>
    <xf numFmtId="9" fontId="0" fillId="2" borderId="13" xfId="2" applyFont="1" applyFill="1" applyBorder="1"/>
    <xf numFmtId="9" fontId="0" fillId="0" borderId="0" xfId="2" applyFont="1" applyBorder="1"/>
    <xf numFmtId="9" fontId="0" fillId="2" borderId="0" xfId="2" applyFont="1" applyFill="1" applyBorder="1"/>
    <xf numFmtId="9" fontId="0" fillId="0" borderId="13" xfId="2" applyFont="1" applyBorder="1"/>
    <xf numFmtId="9" fontId="0" fillId="0" borderId="0" xfId="2" applyFont="1"/>
    <xf numFmtId="9" fontId="0" fillId="0" borderId="0" xfId="2" applyFont="1" applyAlignment="1">
      <alignment horizontal="center" vertical="center"/>
    </xf>
    <xf numFmtId="9" fontId="0" fillId="0" borderId="12" xfId="2" applyFont="1" applyBorder="1" applyAlignment="1">
      <alignment horizontal="center" vertical="center"/>
    </xf>
    <xf numFmtId="9" fontId="0" fillId="0" borderId="12" xfId="2" applyFont="1" applyBorder="1"/>
    <xf numFmtId="9" fontId="5" fillId="0" borderId="12" xfId="2" applyFont="1" applyFill="1" applyBorder="1" applyAlignment="1">
      <alignment horizontal="center" vertical="center"/>
    </xf>
    <xf numFmtId="165" fontId="0" fillId="0" borderId="0" xfId="0" applyNumberFormat="1" applyAlignment="1">
      <alignment horizontal="center" vertical="center" wrapText="1"/>
    </xf>
    <xf numFmtId="165" fontId="0" fillId="0" borderId="0" xfId="0" applyNumberFormat="1" applyAlignment="1">
      <alignment horizontal="right" vertical="center"/>
    </xf>
    <xf numFmtId="2" fontId="0" fillId="0" borderId="0" xfId="2" applyNumberFormat="1" applyFont="1" applyAlignment="1">
      <alignment horizontal="right" vertical="center"/>
    </xf>
    <xf numFmtId="0" fontId="0" fillId="3" borderId="0" xfId="0" applyFill="1" applyAlignment="1">
      <alignment horizontal="left" vertical="center"/>
    </xf>
    <xf numFmtId="9" fontId="0" fillId="3" borderId="19" xfId="2" applyFont="1" applyFill="1" applyBorder="1" applyAlignment="1">
      <alignment vertical="center"/>
    </xf>
    <xf numFmtId="9" fontId="5" fillId="0" borderId="0" xfId="2" applyFont="1" applyFill="1" applyBorder="1" applyAlignment="1">
      <alignment horizontal="center" vertical="center"/>
    </xf>
    <xf numFmtId="0" fontId="3" fillId="6" borderId="38" xfId="0" applyFont="1" applyFill="1" applyBorder="1" applyAlignment="1">
      <alignment horizontal="center" vertical="center" wrapText="1"/>
    </xf>
    <xf numFmtId="0" fontId="3" fillId="6" borderId="39" xfId="0" applyFont="1" applyFill="1"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9" fontId="5" fillId="0" borderId="26" xfId="2" applyFont="1" applyFill="1" applyBorder="1" applyAlignment="1">
      <alignment horizontal="center" vertical="center"/>
    </xf>
    <xf numFmtId="9" fontId="5" fillId="0" borderId="42" xfId="2" applyFont="1" applyFill="1" applyBorder="1" applyAlignment="1">
      <alignment horizontal="center" vertical="center"/>
    </xf>
    <xf numFmtId="9" fontId="5" fillId="0" borderId="28" xfId="2" applyFont="1" applyFill="1" applyBorder="1" applyAlignment="1">
      <alignment horizontal="center" vertical="center"/>
    </xf>
    <xf numFmtId="9" fontId="5" fillId="0" borderId="43" xfId="2" applyFont="1" applyFill="1" applyBorder="1" applyAlignment="1">
      <alignment horizontal="center" vertical="center"/>
    </xf>
    <xf numFmtId="9" fontId="5" fillId="0" borderId="44" xfId="2" applyFont="1" applyFill="1" applyBorder="1" applyAlignment="1">
      <alignment horizontal="center" vertical="center"/>
    </xf>
    <xf numFmtId="0" fontId="3" fillId="6" borderId="47"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0" fillId="0" borderId="12" xfId="0" applyBorder="1" applyAlignment="1">
      <alignment wrapText="1"/>
    </xf>
    <xf numFmtId="0" fontId="0" fillId="0" borderId="0" xfId="0" applyAlignment="1">
      <alignment horizontal="left"/>
    </xf>
    <xf numFmtId="0" fontId="0" fillId="0" borderId="12" xfId="0" applyBorder="1" applyAlignment="1">
      <alignment horizontal="right"/>
    </xf>
    <xf numFmtId="0" fontId="0" fillId="2" borderId="0" xfId="0" applyFill="1" applyAlignment="1">
      <alignment horizontal="right"/>
    </xf>
    <xf numFmtId="0" fontId="0" fillId="12" borderId="1" xfId="0" applyFill="1" applyBorder="1" applyAlignment="1">
      <alignment horizontal="center" vertical="center"/>
    </xf>
    <xf numFmtId="0" fontId="2" fillId="0" borderId="12" xfId="0" applyFont="1" applyBorder="1" applyAlignment="1">
      <alignment horizontal="right"/>
    </xf>
    <xf numFmtId="0" fontId="2" fillId="0" borderId="0" xfId="0" applyFont="1"/>
    <xf numFmtId="0" fontId="6" fillId="12" borderId="1" xfId="0" applyFont="1" applyFill="1" applyBorder="1" applyAlignment="1">
      <alignment horizontal="center" vertical="center" wrapText="1"/>
    </xf>
    <xf numFmtId="0" fontId="0" fillId="12" borderId="0" xfId="0" applyFill="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165" fontId="0" fillId="0" borderId="0" xfId="0" applyNumberFormat="1"/>
    <xf numFmtId="0" fontId="0" fillId="13" borderId="1" xfId="0" applyFill="1" applyBorder="1" applyAlignment="1">
      <alignment horizontal="center" vertical="center"/>
    </xf>
    <xf numFmtId="0" fontId="0" fillId="7" borderId="53" xfId="0" applyFill="1" applyBorder="1" applyAlignment="1">
      <alignment horizontal="center" vertical="center"/>
    </xf>
    <xf numFmtId="0" fontId="0" fillId="12" borderId="1" xfId="0" applyFill="1" applyBorder="1" applyAlignment="1">
      <alignment horizontal="center" vertical="center" wrapText="1"/>
    </xf>
    <xf numFmtId="0" fontId="0" fillId="14" borderId="1" xfId="0" applyFill="1" applyBorder="1" applyAlignment="1">
      <alignment horizontal="center" vertical="center" wrapText="1"/>
    </xf>
    <xf numFmtId="0" fontId="6" fillId="2" borderId="13" xfId="0" applyFont="1" applyFill="1" applyBorder="1" applyAlignment="1">
      <alignment horizontal="center" vertical="center" wrapText="1"/>
    </xf>
    <xf numFmtId="0" fontId="0" fillId="2" borderId="12" xfId="0" applyFill="1" applyBorder="1"/>
    <xf numFmtId="0" fontId="6" fillId="2" borderId="7" xfId="0" applyFont="1" applyFill="1" applyBorder="1" applyAlignment="1">
      <alignment horizontal="center" vertical="center" wrapText="1"/>
    </xf>
    <xf numFmtId="1" fontId="0" fillId="0" borderId="0" xfId="0" applyNumberFormat="1" applyAlignment="1">
      <alignment horizontal="center" vertical="center"/>
    </xf>
    <xf numFmtId="1" fontId="0" fillId="0" borderId="12" xfId="0" applyNumberFormat="1" applyBorder="1" applyAlignment="1">
      <alignment horizontal="center" vertical="center"/>
    </xf>
    <xf numFmtId="0" fontId="0" fillId="2" borderId="12" xfId="0" applyFill="1" applyBorder="1" applyAlignment="1">
      <alignment horizontal="center" vertical="center"/>
    </xf>
    <xf numFmtId="0" fontId="0" fillId="8" borderId="1" xfId="0" applyFill="1" applyBorder="1" applyAlignment="1">
      <alignment horizontal="center" vertical="center" wrapText="1"/>
    </xf>
    <xf numFmtId="0" fontId="0" fillId="4" borderId="1" xfId="0" applyFill="1" applyBorder="1" applyAlignment="1">
      <alignment horizontal="center" vertical="center"/>
    </xf>
    <xf numFmtId="0" fontId="0" fillId="8" borderId="1" xfId="0" applyFill="1" applyBorder="1" applyAlignment="1">
      <alignment horizontal="center" vertical="center"/>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0" fillId="0" borderId="12" xfId="0" applyBorder="1" applyAlignment="1">
      <alignment horizontal="left" vertical="center"/>
    </xf>
    <xf numFmtId="0" fontId="0" fillId="0" borderId="0" xfId="0" quotePrefix="1" applyAlignment="1">
      <alignment horizontal="center" vertical="center"/>
    </xf>
    <xf numFmtId="0" fontId="14" fillId="0" borderId="0" xfId="0" applyFont="1" applyAlignment="1">
      <alignment horizontal="center" vertical="center"/>
    </xf>
    <xf numFmtId="0" fontId="15" fillId="0" borderId="12" xfId="0" applyFont="1" applyBorder="1" applyAlignment="1">
      <alignment horizontal="center" vertical="center"/>
    </xf>
    <xf numFmtId="0" fontId="0" fillId="0" borderId="12" xfId="0" quotePrefix="1" applyBorder="1" applyAlignment="1">
      <alignment horizontal="center" vertical="center"/>
    </xf>
    <xf numFmtId="0" fontId="16" fillId="0" borderId="1" xfId="0" applyFont="1" applyBorder="1" applyAlignment="1">
      <alignment horizontal="center" vertical="center" wrapText="1"/>
    </xf>
    <xf numFmtId="0" fontId="0" fillId="0" borderId="7" xfId="0" applyBorder="1"/>
    <xf numFmtId="0" fontId="0" fillId="0" borderId="32" xfId="0" applyBorder="1"/>
    <xf numFmtId="0" fontId="0" fillId="0" borderId="8" xfId="0" applyBorder="1"/>
    <xf numFmtId="0" fontId="0" fillId="0" borderId="2" xfId="0" applyBorder="1"/>
    <xf numFmtId="0" fontId="0" fillId="0" borderId="30" xfId="0" applyBorder="1" applyAlignment="1">
      <alignment horizontal="center" vertical="center"/>
    </xf>
    <xf numFmtId="0" fontId="0" fillId="7" borderId="53" xfId="0" quotePrefix="1" applyFill="1" applyBorder="1" applyAlignment="1">
      <alignment horizontal="center" vertical="center"/>
    </xf>
    <xf numFmtId="0" fontId="2" fillId="5" borderId="55" xfId="0" applyFont="1" applyFill="1" applyBorder="1" applyAlignment="1">
      <alignment horizontal="center" vertical="center"/>
    </xf>
    <xf numFmtId="0" fontId="2" fillId="4" borderId="56" xfId="0" applyFont="1" applyFill="1" applyBorder="1" applyAlignment="1">
      <alignment horizontal="center" vertical="center"/>
    </xf>
    <xf numFmtId="0" fontId="2" fillId="7" borderId="57" xfId="0" applyFont="1" applyFill="1" applyBorder="1" applyAlignment="1">
      <alignment horizontal="center" vertical="center"/>
    </xf>
    <xf numFmtId="0" fontId="0" fillId="0" borderId="30" xfId="0" applyBorder="1" applyAlignment="1">
      <alignment horizontal="center" vertical="center" wrapText="1"/>
    </xf>
    <xf numFmtId="0" fontId="2" fillId="5" borderId="55" xfId="0" applyFont="1" applyFill="1" applyBorder="1" applyAlignment="1">
      <alignment horizontal="center" vertical="center" wrapText="1"/>
    </xf>
    <xf numFmtId="0" fontId="2" fillId="4" borderId="56" xfId="0" applyFont="1" applyFill="1" applyBorder="1" applyAlignment="1">
      <alignment horizontal="center" vertical="center" wrapText="1"/>
    </xf>
    <xf numFmtId="0" fontId="2" fillId="7" borderId="55" xfId="0" applyFont="1" applyFill="1" applyBorder="1" applyAlignment="1">
      <alignment horizontal="center" vertical="center"/>
    </xf>
    <xf numFmtId="14" fontId="0" fillId="0" borderId="0" xfId="0" applyNumberFormat="1" applyAlignment="1">
      <alignment horizontal="center" vertical="center"/>
    </xf>
    <xf numFmtId="14" fontId="0" fillId="0" borderId="31" xfId="0" applyNumberFormat="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165" fontId="0" fillId="0" borderId="58" xfId="0" applyNumberFormat="1" applyBorder="1" applyAlignment="1">
      <alignment horizontal="center" vertical="center"/>
    </xf>
    <xf numFmtId="14" fontId="0" fillId="0" borderId="13" xfId="0" applyNumberFormat="1" applyBorder="1" applyAlignment="1">
      <alignment horizontal="center" vertical="center"/>
    </xf>
    <xf numFmtId="0" fontId="0" fillId="0" borderId="60" xfId="0" quotePrefix="1" applyBorder="1" applyAlignment="1">
      <alignment horizontal="center" vertical="center" wrapText="1"/>
    </xf>
    <xf numFmtId="0" fontId="0" fillId="0" borderId="0" xfId="0" quotePrefix="1" applyAlignment="1">
      <alignment horizontal="center" vertical="center" wrapText="1"/>
    </xf>
    <xf numFmtId="0" fontId="0" fillId="0" borderId="13" xfId="0" quotePrefix="1" applyBorder="1" applyAlignment="1">
      <alignment horizontal="center" vertical="center" wrapText="1"/>
    </xf>
    <xf numFmtId="0" fontId="17" fillId="0" borderId="0" xfId="0" applyFont="1" applyAlignment="1">
      <alignment horizontal="center" vertical="center"/>
    </xf>
    <xf numFmtId="0" fontId="0" fillId="2" borderId="2" xfId="0" quotePrefix="1" applyFill="1" applyBorder="1" applyAlignment="1">
      <alignment horizontal="center" vertical="center" wrapText="1"/>
    </xf>
    <xf numFmtId="0" fontId="0" fillId="9" borderId="2" xfId="0" quotePrefix="1" applyFill="1" applyBorder="1" applyAlignment="1">
      <alignment horizontal="center" vertical="center"/>
    </xf>
    <xf numFmtId="0" fontId="0" fillId="9" borderId="1" xfId="0" quotePrefix="1" applyFill="1" applyBorder="1" applyAlignment="1">
      <alignment horizontal="center" vertical="center" wrapText="1"/>
    </xf>
    <xf numFmtId="0" fontId="1" fillId="9" borderId="1" xfId="1" applyFill="1" applyBorder="1" applyAlignment="1">
      <alignment horizontal="center" vertical="center"/>
    </xf>
    <xf numFmtId="14" fontId="0" fillId="9" borderId="9" xfId="0" applyNumberFormat="1" applyFill="1" applyBorder="1" applyAlignment="1">
      <alignment horizontal="center" vertical="center"/>
    </xf>
    <xf numFmtId="0" fontId="0" fillId="9" borderId="0" xfId="0" applyFill="1" applyAlignment="1">
      <alignment horizontal="center" vertical="center"/>
    </xf>
    <xf numFmtId="0" fontId="0" fillId="0" borderId="23" xfId="0" applyBorder="1"/>
    <xf numFmtId="0" fontId="0" fillId="0" borderId="16" xfId="0" applyBorder="1"/>
    <xf numFmtId="0" fontId="0" fillId="0" borderId="17" xfId="0" applyBorder="1"/>
    <xf numFmtId="0" fontId="0" fillId="14" borderId="1" xfId="0" applyFill="1" applyBorder="1"/>
    <xf numFmtId="0" fontId="0" fillId="0" borderId="0" xfId="0" applyAlignment="1">
      <alignment horizontal="right"/>
    </xf>
    <xf numFmtId="0" fontId="0" fillId="0" borderId="1" xfId="0" applyBorder="1" applyAlignment="1">
      <alignment horizontal="center"/>
    </xf>
    <xf numFmtId="0" fontId="11" fillId="0" borderId="1" xfId="0" quotePrefix="1" applyFont="1" applyBorder="1" applyAlignment="1">
      <alignment horizontal="center" vertical="center"/>
    </xf>
    <xf numFmtId="0" fontId="0" fillId="0" borderId="3" xfId="0" applyBorder="1"/>
    <xf numFmtId="0" fontId="0" fillId="0" borderId="0" xfId="0" quotePrefix="1"/>
    <xf numFmtId="0" fontId="2" fillId="12" borderId="1" xfId="0" applyFont="1" applyFill="1" applyBorder="1" applyAlignment="1">
      <alignment horizontal="center" vertical="center" wrapText="1"/>
    </xf>
    <xf numFmtId="0" fontId="0" fillId="0" borderId="18" xfId="0" applyBorder="1" applyAlignment="1">
      <alignment horizontal="center" vertical="center"/>
    </xf>
    <xf numFmtId="167" fontId="0" fillId="0" borderId="27" xfId="0" applyNumberFormat="1" applyBorder="1"/>
    <xf numFmtId="0" fontId="0" fillId="0" borderId="29" xfId="0" applyBorder="1"/>
    <xf numFmtId="0" fontId="0" fillId="0" borderId="25" xfId="0" applyBorder="1"/>
    <xf numFmtId="0" fontId="0" fillId="0" borderId="26" xfId="0" applyBorder="1" applyAlignment="1">
      <alignment horizontal="right" vertical="center"/>
    </xf>
    <xf numFmtId="0" fontId="0" fillId="0" borderId="27" xfId="0" applyBorder="1"/>
    <xf numFmtId="0" fontId="0" fillId="0" borderId="28" xfId="0" applyBorder="1" applyAlignment="1">
      <alignment horizontal="right" vertical="center"/>
    </xf>
    <xf numFmtId="0" fontId="1" fillId="2" borderId="1" xfId="1" applyFill="1" applyBorder="1" applyAlignment="1">
      <alignment horizontal="center" vertical="center" wrapText="1"/>
    </xf>
    <xf numFmtId="0" fontId="0" fillId="3" borderId="7" xfId="0" quotePrefix="1" applyFill="1" applyBorder="1" applyAlignment="1">
      <alignment horizontal="center" vertical="center" wrapText="1"/>
    </xf>
    <xf numFmtId="0" fontId="0" fillId="3" borderId="8" xfId="0" quotePrefix="1" applyFill="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6" xfId="0" applyFont="1" applyBorder="1" applyAlignment="1">
      <alignment vertical="center"/>
    </xf>
    <xf numFmtId="0" fontId="0" fillId="0" borderId="0" xfId="0" applyAlignment="1">
      <alignment textRotation="90"/>
    </xf>
    <xf numFmtId="0" fontId="2" fillId="0" borderId="5"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5" xfId="0" applyFont="1" applyFill="1" applyBorder="1" applyAlignment="1">
      <alignment horizontal="center" vertical="center"/>
    </xf>
    <xf numFmtId="0" fontId="2" fillId="0" borderId="8" xfId="0" applyFont="1" applyBorder="1" applyAlignment="1">
      <alignment vertical="center"/>
    </xf>
    <xf numFmtId="0" fontId="0" fillId="2" borderId="5" xfId="0" quotePrefix="1" applyFill="1" applyBorder="1" applyAlignment="1">
      <alignment horizontal="center" vertical="center"/>
    </xf>
    <xf numFmtId="0" fontId="0" fillId="2" borderId="5" xfId="0" quotePrefix="1" applyFill="1" applyBorder="1" applyAlignment="1">
      <alignment horizontal="center" vertical="center" wrapText="1"/>
    </xf>
    <xf numFmtId="0" fontId="0" fillId="2" borderId="8" xfId="0" quotePrefix="1" applyFill="1" applyBorder="1" applyAlignment="1">
      <alignment horizontal="center" vertical="center"/>
    </xf>
    <xf numFmtId="0" fontId="2" fillId="2" borderId="5" xfId="0" applyFont="1" applyFill="1" applyBorder="1" applyAlignment="1">
      <alignment horizontal="center" vertical="center" wrapText="1"/>
    </xf>
    <xf numFmtId="0" fontId="1" fillId="2" borderId="8" xfId="1" applyFill="1" applyBorder="1" applyAlignment="1">
      <alignment horizontal="center" vertical="center"/>
    </xf>
    <xf numFmtId="14" fontId="0" fillId="2" borderId="6" xfId="0" applyNumberFormat="1" applyFill="1" applyBorder="1" applyAlignment="1">
      <alignment horizontal="center" vertical="center" wrapText="1"/>
    </xf>
    <xf numFmtId="0" fontId="2" fillId="0" borderId="1" xfId="0" applyFont="1" applyBorder="1" applyAlignment="1">
      <alignment horizontal="center" vertical="center"/>
    </xf>
    <xf numFmtId="0" fontId="10" fillId="0" borderId="1" xfId="0" applyFont="1" applyBorder="1" applyAlignment="1">
      <alignment horizontal="center" vertical="center" wrapText="1"/>
    </xf>
    <xf numFmtId="0" fontId="2" fillId="5" borderId="1" xfId="0" applyFont="1" applyFill="1" applyBorder="1" applyAlignment="1">
      <alignment horizontal="center" vertical="center"/>
    </xf>
    <xf numFmtId="0" fontId="2" fillId="7" borderId="2"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8" borderId="1" xfId="0" applyFont="1" applyFill="1" applyBorder="1" applyAlignment="1">
      <alignment horizontal="center" vertical="center" wrapText="1"/>
    </xf>
    <xf numFmtId="0" fontId="0" fillId="0" borderId="0" xfId="0" quotePrefix="1" applyAlignment="1">
      <alignment horizontal="left"/>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7" xfId="0" applyBorder="1" applyAlignment="1">
      <alignment horizontal="center" vertical="center"/>
    </xf>
    <xf numFmtId="0" fontId="0" fillId="0" borderId="23" xfId="0" applyBorder="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0" borderId="7" xfId="0" applyBorder="1" applyAlignment="1">
      <alignment horizontal="center"/>
    </xf>
    <xf numFmtId="0" fontId="0" fillId="0" borderId="23" xfId="0" applyBorder="1" applyAlignment="1">
      <alignment horizontal="center"/>
    </xf>
    <xf numFmtId="0" fontId="11" fillId="0" borderId="0" xfId="0" applyFont="1" applyAlignment="1">
      <alignment horizontal="center" wrapText="1"/>
    </xf>
    <xf numFmtId="0" fontId="2" fillId="0" borderId="2" xfId="0"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0" fillId="3" borderId="7" xfId="0" applyFill="1" applyBorder="1" applyAlignment="1">
      <alignment horizontal="center" vertical="center"/>
    </xf>
    <xf numFmtId="0" fontId="0" fillId="3" borderId="23" xfId="0" applyFill="1" applyBorder="1" applyAlignment="1">
      <alignment horizontal="center" vertical="center"/>
    </xf>
    <xf numFmtId="0" fontId="2" fillId="3" borderId="12" xfId="0" applyFont="1" applyFill="1" applyBorder="1" applyAlignment="1">
      <alignment horizontal="center" vertical="center"/>
    </xf>
    <xf numFmtId="0" fontId="2" fillId="3" borderId="16" xfId="0" applyFont="1"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0" fontId="0" fillId="3" borderId="7" xfId="0" applyFill="1" applyBorder="1" applyAlignment="1">
      <alignment horizontal="left" vertical="center" wrapText="1"/>
    </xf>
    <xf numFmtId="0" fontId="0" fillId="3" borderId="13" xfId="0" applyFill="1" applyBorder="1" applyAlignment="1">
      <alignment horizontal="left" vertical="center" wrapText="1"/>
    </xf>
    <xf numFmtId="0" fontId="0" fillId="3" borderId="23" xfId="0" applyFill="1" applyBorder="1" applyAlignment="1">
      <alignment horizontal="left" vertical="center" wrapText="1"/>
    </xf>
    <xf numFmtId="0" fontId="0" fillId="3" borderId="8" xfId="0" applyFill="1" applyBorder="1" applyAlignment="1">
      <alignment horizontal="left" vertical="center" wrapText="1"/>
    </xf>
    <xf numFmtId="0" fontId="0" fillId="3" borderId="6" xfId="0" applyFill="1" applyBorder="1" applyAlignment="1">
      <alignment horizontal="left" vertical="center" wrapText="1"/>
    </xf>
    <xf numFmtId="0" fontId="0" fillId="3" borderId="17" xfId="0" applyFill="1" applyBorder="1" applyAlignment="1">
      <alignment horizontal="left" vertical="center" wrapText="1"/>
    </xf>
    <xf numFmtId="0" fontId="0" fillId="3" borderId="12" xfId="0" applyFill="1" applyBorder="1" applyAlignment="1">
      <alignment horizontal="center" vertical="center"/>
    </xf>
    <xf numFmtId="0" fontId="0" fillId="3" borderId="16" xfId="0"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wrapText="1"/>
    </xf>
    <xf numFmtId="0" fontId="0" fillId="3" borderId="12" xfId="0" applyFill="1" applyBorder="1" applyAlignment="1">
      <alignment horizontal="left" vertical="center"/>
    </xf>
    <xf numFmtId="0" fontId="0" fillId="3" borderId="0" xfId="0" applyFill="1" applyAlignment="1">
      <alignment horizontal="left" vertical="center"/>
    </xf>
    <xf numFmtId="0" fontId="0" fillId="3" borderId="16" xfId="0" applyFill="1" applyBorder="1" applyAlignment="1">
      <alignment horizontal="left" vertical="center"/>
    </xf>
    <xf numFmtId="0" fontId="0" fillId="3" borderId="8" xfId="0" applyFill="1" applyBorder="1" applyAlignment="1">
      <alignment horizontal="left" vertical="center"/>
    </xf>
    <xf numFmtId="0" fontId="0" fillId="3" borderId="6" xfId="0" applyFill="1" applyBorder="1" applyAlignment="1">
      <alignment horizontal="left" vertical="center"/>
    </xf>
    <xf numFmtId="0" fontId="0" fillId="3" borderId="17" xfId="0" applyFill="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2" xfId="0" applyBorder="1" applyAlignment="1">
      <alignment horizontal="center" wrapText="1"/>
    </xf>
    <xf numFmtId="0" fontId="0" fillId="0" borderId="12" xfId="0" applyBorder="1" applyAlignment="1">
      <alignment horizontal="center" vertical="center"/>
    </xf>
    <xf numFmtId="0" fontId="0" fillId="0" borderId="0" xfId="0" applyAlignment="1">
      <alignment horizontal="center" vertical="center"/>
    </xf>
    <xf numFmtId="0" fontId="0" fillId="2" borderId="12"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left" vertical="center"/>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3" fillId="6" borderId="34" xfId="0" applyFont="1" applyFill="1" applyBorder="1" applyAlignment="1">
      <alignment horizontal="center" vertical="center" wrapText="1"/>
    </xf>
    <xf numFmtId="0" fontId="3" fillId="6" borderId="45" xfId="0" applyFont="1" applyFill="1" applyBorder="1" applyAlignment="1">
      <alignment horizontal="center" vertical="center" wrapText="1"/>
    </xf>
    <xf numFmtId="0" fontId="3" fillId="6" borderId="46" xfId="0" applyFont="1" applyFill="1" applyBorder="1" applyAlignment="1">
      <alignment horizontal="center" vertical="center" wrapText="1"/>
    </xf>
    <xf numFmtId="0" fontId="0" fillId="0" borderId="16" xfId="0" applyBorder="1" applyAlignment="1">
      <alignment horizontal="center" wrapText="1"/>
    </xf>
    <xf numFmtId="0" fontId="0" fillId="3" borderId="6" xfId="0" applyFill="1" applyBorder="1" applyAlignment="1">
      <alignment horizontal="center" vertical="center"/>
    </xf>
    <xf numFmtId="0" fontId="0" fillId="2" borderId="12" xfId="0" applyFill="1" applyBorder="1" applyAlignment="1">
      <alignment horizontal="center"/>
    </xf>
    <xf numFmtId="0" fontId="0" fillId="2" borderId="0" xfId="0" applyFill="1" applyAlignment="1">
      <alignment horizontal="center"/>
    </xf>
    <xf numFmtId="0" fontId="0" fillId="0" borderId="0" xfId="0" applyAlignment="1">
      <alignment horizontal="left"/>
    </xf>
    <xf numFmtId="0" fontId="0" fillId="0" borderId="16" xfId="0" applyBorder="1" applyAlignment="1">
      <alignment horizontal="left"/>
    </xf>
    <xf numFmtId="0" fontId="0" fillId="0" borderId="13" xfId="0" applyBorder="1" applyAlignment="1">
      <alignment horizontal="center"/>
    </xf>
    <xf numFmtId="0" fontId="0" fillId="0" borderId="13" xfId="0" applyBorder="1" applyAlignment="1">
      <alignment horizontal="center" vertical="center"/>
    </xf>
    <xf numFmtId="0" fontId="0" fillId="0" borderId="2" xfId="0" applyBorder="1" applyAlignment="1">
      <alignment horizontal="center" vertical="center"/>
    </xf>
    <xf numFmtId="0" fontId="0" fillId="5" borderId="4"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21" xfId="0" applyFill="1" applyBorder="1" applyAlignment="1">
      <alignment horizontal="center" vertical="center" wrapText="1"/>
    </xf>
    <xf numFmtId="0" fontId="0" fillId="7" borderId="4" xfId="0" applyFill="1" applyBorder="1" applyAlignment="1">
      <alignment horizontal="center" vertical="center" wrapText="1"/>
    </xf>
    <xf numFmtId="0" fontId="0" fillId="7" borderId="18" xfId="0" applyFill="1" applyBorder="1" applyAlignment="1">
      <alignment horizontal="center" vertical="center" wrapText="1"/>
    </xf>
    <xf numFmtId="0" fontId="2" fillId="0" borderId="6" xfId="0" applyFont="1"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3" fillId="0" borderId="15" xfId="0" applyFont="1" applyBorder="1" applyAlignment="1">
      <alignment horizontal="center" vertical="top" wrapText="1"/>
    </xf>
    <xf numFmtId="0" fontId="3" fillId="0" borderId="51" xfId="0" applyFont="1" applyBorder="1" applyAlignment="1">
      <alignment horizontal="center" vertical="top" wrapText="1"/>
    </xf>
    <xf numFmtId="0" fontId="0" fillId="0" borderId="1" xfId="0" applyBorder="1" applyAlignment="1">
      <alignment horizontal="center"/>
    </xf>
    <xf numFmtId="0" fontId="3" fillId="6" borderId="12" xfId="0" applyFont="1" applyFill="1" applyBorder="1" applyAlignment="1">
      <alignment horizontal="center" vertical="top" wrapText="1"/>
    </xf>
    <xf numFmtId="0" fontId="3" fillId="6" borderId="0" xfId="0" applyFont="1" applyFill="1" applyAlignment="1">
      <alignment horizontal="center" vertical="top" wrapText="1"/>
    </xf>
    <xf numFmtId="0" fontId="3" fillId="6" borderId="48" xfId="0" applyFont="1" applyFill="1" applyBorder="1" applyAlignment="1">
      <alignment horizontal="center" vertical="top" wrapText="1"/>
    </xf>
    <xf numFmtId="0" fontId="3" fillId="6" borderId="45" xfId="0" applyFont="1" applyFill="1" applyBorder="1" applyAlignment="1">
      <alignment horizontal="center" vertical="top" wrapText="1"/>
    </xf>
    <xf numFmtId="0" fontId="3" fillId="6" borderId="16" xfId="0" applyFont="1" applyFill="1" applyBorder="1" applyAlignment="1">
      <alignment horizontal="center" vertical="top" wrapText="1"/>
    </xf>
    <xf numFmtId="0" fontId="3" fillId="0" borderId="0" xfId="0" applyFont="1" applyAlignment="1">
      <alignment horizontal="center" vertical="top" wrapText="1"/>
    </xf>
    <xf numFmtId="0" fontId="0" fillId="2" borderId="16" xfId="0" applyFill="1"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3" fillId="0" borderId="12" xfId="0" applyFont="1" applyBorder="1" applyAlignment="1">
      <alignment horizontal="center" vertical="top" wrapText="1"/>
    </xf>
    <xf numFmtId="0" fontId="0" fillId="0" borderId="2"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2" borderId="0" xfId="0" applyFill="1" applyAlignment="1">
      <alignment horizontal="left"/>
    </xf>
    <xf numFmtId="0" fontId="0" fillId="2" borderId="16" xfId="0" applyFill="1" applyBorder="1" applyAlignment="1">
      <alignment horizontal="left"/>
    </xf>
    <xf numFmtId="0" fontId="0" fillId="0" borderId="27" xfId="0" applyBorder="1" applyAlignment="1">
      <alignment horizontal="center" vertical="center"/>
    </xf>
    <xf numFmtId="0" fontId="0" fillId="7" borderId="52" xfId="0" applyFill="1" applyBorder="1" applyAlignment="1">
      <alignment horizontal="right" vertical="center"/>
    </xf>
    <xf numFmtId="0" fontId="0" fillId="7" borderId="54" xfId="0" applyFill="1" applyBorder="1" applyAlignment="1">
      <alignment horizontal="right"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0" borderId="12" xfId="0" applyBorder="1" applyAlignment="1">
      <alignment horizontal="left" vertical="center"/>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23" xfId="0" applyBorder="1" applyAlignment="1">
      <alignment horizontal="center" vertical="center" wrapText="1"/>
    </xf>
    <xf numFmtId="0" fontId="0" fillId="3" borderId="0" xfId="0" applyFill="1" applyAlignment="1">
      <alignment horizontal="right" vertical="center"/>
    </xf>
    <xf numFmtId="0" fontId="0" fillId="3" borderId="26" xfId="0" applyFill="1" applyBorder="1" applyAlignment="1">
      <alignment horizontal="left" vertical="center"/>
    </xf>
    <xf numFmtId="0" fontId="0" fillId="2" borderId="7" xfId="0" applyFill="1" applyBorder="1" applyAlignment="1">
      <alignment horizontal="center" vertical="center"/>
    </xf>
    <xf numFmtId="0" fontId="0" fillId="2" borderId="13"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3" borderId="13" xfId="0" applyFill="1" applyBorder="1" applyAlignment="1">
      <alignment horizontal="center" vertical="center"/>
    </xf>
    <xf numFmtId="0" fontId="0" fillId="0" borderId="4" xfId="0" applyBorder="1" applyAlignment="1">
      <alignment horizontal="center" vertical="center"/>
    </xf>
    <xf numFmtId="0" fontId="0" fillId="0" borderId="16" xfId="0" applyBorder="1" applyAlignment="1">
      <alignment horizontal="center" vertical="center" wrapText="1"/>
    </xf>
    <xf numFmtId="0" fontId="2" fillId="0" borderId="0" xfId="0" applyFont="1" applyAlignment="1">
      <alignment horizontal="center"/>
    </xf>
    <xf numFmtId="0" fontId="0" fillId="0" borderId="1" xfId="0" applyBorder="1" applyAlignment="1">
      <alignment horizontal="center" vertical="center" wrapText="1"/>
    </xf>
    <xf numFmtId="0" fontId="0" fillId="7" borderId="0" xfId="0" applyFill="1" applyAlignment="1">
      <alignment horizontal="right" vertical="center"/>
    </xf>
    <xf numFmtId="0" fontId="0" fillId="7" borderId="0" xfId="0" applyFill="1" applyAlignment="1">
      <alignment horizontal="center" vertical="center"/>
    </xf>
    <xf numFmtId="0" fontId="0" fillId="3" borderId="0" xfId="0" applyFill="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xf>
  </cellXfs>
  <cellStyles count="3">
    <cellStyle name="Hyperlink" xfId="1" builtinId="8"/>
    <cellStyle name="Normal" xfId="0" builtinId="0"/>
    <cellStyle name="Percent" xfId="2" builtinId="5"/>
  </cellStyles>
  <dxfs count="254">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bgColor theme="7"/>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color rgb="FFFF0000"/>
      </font>
    </dxf>
    <dxf>
      <font>
        <b/>
        <i val="0"/>
      </font>
    </dxf>
    <dxf>
      <fill>
        <patternFill>
          <bgColor theme="8" tint="0.79998168889431442"/>
        </patternFill>
      </fill>
    </dxf>
    <dxf>
      <font>
        <b/>
        <i val="0"/>
        <color rgb="FFFF0000"/>
      </font>
    </dxf>
  </dxfs>
  <tableStyles count="0" defaultTableStyle="TableStyleMedium2" defaultPivotStyle="PivotStyleLight16"/>
  <colors>
    <mruColors>
      <color rgb="FF24CAC6"/>
      <color rgb="FF6BA6DB"/>
      <color rgb="FFF1A5EC"/>
      <color rgb="FFE5C5DD"/>
      <color rgb="FFE9B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A</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26-4057-AEC8-FF753116AD6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26-4057-AEC8-FF753116AD6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826-4057-AEC8-FF753116AD6F}"/>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826-4057-AEC8-FF753116AD6F}"/>
                </c:ext>
              </c:extLst>
            </c:dLbl>
            <c:dLbl>
              <c:idx val="1"/>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826-4057-AEC8-FF753116AD6F}"/>
                </c:ext>
              </c:extLst>
            </c:dLbl>
            <c:dLbl>
              <c:idx val="2"/>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826-4057-AEC8-FF753116A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Stats!$E$2:$E$4</c:f>
              <c:strCache>
                <c:ptCount val="3"/>
                <c:pt idx="0">
                  <c:v>FOSS, with ROS support</c:v>
                </c:pt>
                <c:pt idx="1">
                  <c:v>Not FOSS</c:v>
                </c:pt>
                <c:pt idx="2">
                  <c:v>FOSS, without ROS support</c:v>
                </c:pt>
              </c:strCache>
            </c:strRef>
          </c:cat>
          <c:val>
            <c:numRef>
              <c:f>Stats!$F$2:$F$4</c:f>
              <c:numCache>
                <c:formatCode>General</c:formatCode>
                <c:ptCount val="3"/>
                <c:pt idx="0">
                  <c:v>64</c:v>
                </c:pt>
                <c:pt idx="1">
                  <c:v>15</c:v>
                </c:pt>
                <c:pt idx="2">
                  <c:v>18</c:v>
                </c:pt>
              </c:numCache>
            </c:numRef>
          </c:val>
          <c:extLst>
            <c:ext xmlns:c16="http://schemas.microsoft.com/office/drawing/2014/chart" uri="{C3380CC4-5D6E-409C-BE32-E72D297353CC}">
              <c16:uniqueId val="{00000006-9826-4057-AEC8-FF753116AD6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8664008516454502"/>
          <c:y val="0.38281167979002623"/>
          <c:w val="0.3181757639477316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A</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8D-4D08-9D8C-0C661BA9A38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8D-4D08-9D8C-0C661BA9A38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8D-4D08-9D8C-0C661BA9A383}"/>
              </c:ext>
            </c:extLst>
          </c:dPt>
          <c:dPt>
            <c:idx val="3"/>
            <c:bubble3D val="0"/>
            <c:spPr>
              <a:solidFill>
                <a:srgbClr val="24CAC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8D-4D08-9D8C-0C661BA9A383}"/>
              </c:ext>
            </c:extLst>
          </c:dPt>
          <c:dPt>
            <c:idx val="4"/>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18D-4D08-9D8C-0C661BA9A383}"/>
              </c:ext>
            </c:extLst>
          </c:dPt>
          <c:dPt>
            <c:idx val="5"/>
            <c:bubble3D val="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18D-4D08-9D8C-0C661BA9A383}"/>
              </c:ext>
            </c:extLst>
          </c:dPt>
          <c:dLbls>
            <c:dLbl>
              <c:idx val="0"/>
              <c:layout>
                <c:manualLayout>
                  <c:x val="-1.10974431971471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18D-4D08-9D8C-0C661BA9A383}"/>
                </c:ext>
              </c:extLst>
            </c:dLbl>
            <c:dLbl>
              <c:idx val="1"/>
              <c:layout>
                <c:manualLayout>
                  <c:x val="-8.3230823978603773E-3"/>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18D-4D08-9D8C-0C661BA9A383}"/>
                </c:ext>
              </c:extLst>
            </c:dLbl>
            <c:dLbl>
              <c:idx val="2"/>
              <c:layout>
                <c:manualLayout>
                  <c:x val="0"/>
                  <c:y val="-4.6296296296296294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18D-4D08-9D8C-0C661BA9A3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Stats!$E$2:$E$7</c:f>
              <c:strCache>
                <c:ptCount val="6"/>
                <c:pt idx="0">
                  <c:v>FOSS, with ROS support</c:v>
                </c:pt>
                <c:pt idx="1">
                  <c:v>Not FOSS</c:v>
                </c:pt>
                <c:pt idx="2">
                  <c:v>FOSS, without ROS support</c:v>
                </c:pt>
                <c:pt idx="3">
                  <c:v>ROS1 only</c:v>
                </c:pt>
                <c:pt idx="4">
                  <c:v>ROS2</c:v>
                </c:pt>
                <c:pt idx="5">
                  <c:v>Other</c:v>
                </c:pt>
              </c:strCache>
            </c:strRef>
          </c:cat>
          <c:val>
            <c:numRef>
              <c:f>Stats!$F$2:$F$7</c:f>
              <c:numCache>
                <c:formatCode>General</c:formatCode>
                <c:ptCount val="6"/>
                <c:pt idx="0">
                  <c:v>64</c:v>
                </c:pt>
                <c:pt idx="1">
                  <c:v>15</c:v>
                </c:pt>
                <c:pt idx="2">
                  <c:v>18</c:v>
                </c:pt>
                <c:pt idx="3">
                  <c:v>0</c:v>
                </c:pt>
                <c:pt idx="4">
                  <c:v>0</c:v>
                </c:pt>
                <c:pt idx="5">
                  <c:v>0</c:v>
                </c:pt>
              </c:numCache>
            </c:numRef>
          </c:val>
          <c:extLst>
            <c:ext xmlns:c16="http://schemas.microsoft.com/office/drawing/2014/chart" uri="{C3380CC4-5D6E-409C-BE32-E72D297353CC}">
              <c16:uniqueId val="{0000000C-418D-4D08-9D8C-0C661BA9A383}"/>
            </c:ext>
          </c:extLst>
        </c:ser>
        <c:ser>
          <c:idx val="1"/>
          <c:order val="1"/>
          <c:tx>
            <c:v>B</c:v>
          </c:tx>
          <c:dPt>
            <c:idx val="0"/>
            <c:bubble3D val="0"/>
            <c:spPr>
              <a:solidFill>
                <a:srgbClr val="24CAC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18D-4D08-9D8C-0C661BA9A383}"/>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18D-4D08-9D8C-0C661BA9A383}"/>
              </c:ext>
            </c:extLst>
          </c:dPt>
          <c:dPt>
            <c:idx val="2"/>
            <c:bubble3D val="0"/>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18D-4D08-9D8C-0C661BA9A383}"/>
              </c:ext>
            </c:extLst>
          </c:dPt>
          <c:dLbls>
            <c:dLbl>
              <c:idx val="0"/>
              <c:layout>
                <c:manualLayout>
                  <c:x val="-1.1097333970344049E-2"/>
                  <c:y val="0"/>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bg1"/>
                      </a:solidFill>
                      <a:effectLst>
                        <a:outerShdw blurRad="50800" dist="50800" dir="5400000" sx="1000" sy="1000" algn="ctr" rotWithShape="0">
                          <a:srgbClr val="000000"/>
                        </a:outerShdw>
                      </a:effectLst>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0010893063339989"/>
                      <c:h val="0.19745370370370371"/>
                    </c:manualLayout>
                  </c15:layout>
                </c:ext>
                <c:ext xmlns:c16="http://schemas.microsoft.com/office/drawing/2014/chart" uri="{C3380CC4-5D6E-409C-BE32-E72D297353CC}">
                  <c16:uniqueId val="{0000000E-418D-4D08-9D8C-0C661BA9A383}"/>
                </c:ext>
              </c:extLst>
            </c:dLbl>
            <c:dLbl>
              <c:idx val="2"/>
              <c:layout>
                <c:manualLayout>
                  <c:x val="-1.109744319714717E-2"/>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2-418D-4D08-9D8C-0C661BA9A3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Stats!$E$2:$E$7</c:f>
              <c:strCache>
                <c:ptCount val="6"/>
                <c:pt idx="0">
                  <c:v>FOSS, with ROS support</c:v>
                </c:pt>
                <c:pt idx="1">
                  <c:v>Not FOSS</c:v>
                </c:pt>
                <c:pt idx="2">
                  <c:v>FOSS, without ROS support</c:v>
                </c:pt>
                <c:pt idx="3">
                  <c:v>ROS1 only</c:v>
                </c:pt>
                <c:pt idx="4">
                  <c:v>ROS2</c:v>
                </c:pt>
                <c:pt idx="5">
                  <c:v>Other</c:v>
                </c:pt>
              </c:strCache>
            </c:strRef>
          </c:cat>
          <c:val>
            <c:numRef>
              <c:f>Stats!$C$17:$C$19</c:f>
              <c:numCache>
                <c:formatCode>General</c:formatCode>
                <c:ptCount val="3"/>
                <c:pt idx="0">
                  <c:v>56</c:v>
                </c:pt>
                <c:pt idx="1">
                  <c:v>8</c:v>
                </c:pt>
                <c:pt idx="2">
                  <c:v>33</c:v>
                </c:pt>
              </c:numCache>
            </c:numRef>
          </c:val>
          <c:extLst>
            <c:ext xmlns:c16="http://schemas.microsoft.com/office/drawing/2014/chart" uri="{C3380CC4-5D6E-409C-BE32-E72D297353CC}">
              <c16:uniqueId val="{00000013-418D-4D08-9D8C-0C661BA9A383}"/>
            </c:ext>
          </c:extLst>
        </c:ser>
        <c:dLbls>
          <c:showLegendKey val="0"/>
          <c:showVal val="1"/>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59876926041615119"/>
          <c:y val="0.21614501312335957"/>
          <c:w val="0.31817576394773162"/>
          <c:h val="0.5491914552347623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A</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B3-4D93-922B-FCBC020617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0B3-4D93-922B-FCBC020617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0B3-4D93-922B-FCBC020617B1}"/>
              </c:ext>
            </c:extLst>
          </c:dPt>
          <c:dPt>
            <c:idx val="3"/>
            <c:bubble3D val="0"/>
            <c:spPr>
              <a:solidFill>
                <a:srgbClr val="24CAC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0B3-4D93-922B-FCBC020617B1}"/>
              </c:ext>
            </c:extLst>
          </c:dPt>
          <c:dPt>
            <c:idx val="4"/>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0B3-4D93-922B-FCBC020617B1}"/>
              </c:ext>
            </c:extLst>
          </c:dPt>
          <c:dPt>
            <c:idx val="5"/>
            <c:bubble3D val="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0B3-4D93-922B-FCBC020617B1}"/>
              </c:ext>
            </c:extLst>
          </c:dPt>
          <c:dLbls>
            <c:dLbl>
              <c:idx val="0"/>
              <c:layout>
                <c:manualLayout>
                  <c:x val="-1.10974431971471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0B3-4D93-922B-FCBC020617B1}"/>
                </c:ext>
              </c:extLst>
            </c:dLbl>
            <c:dLbl>
              <c:idx val="1"/>
              <c:layout>
                <c:manualLayout>
                  <c:x val="-8.3230823978603773E-3"/>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0B3-4D93-922B-FCBC020617B1}"/>
                </c:ext>
              </c:extLst>
            </c:dLbl>
            <c:dLbl>
              <c:idx val="2"/>
              <c:layout>
                <c:manualLayout>
                  <c:x val="0"/>
                  <c:y val="-4.6296296296296294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0B3-4D93-922B-FCBC020617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Stats!$E$2:$E$7</c:f>
              <c:strCache>
                <c:ptCount val="6"/>
                <c:pt idx="0">
                  <c:v>FOSS, with ROS support</c:v>
                </c:pt>
                <c:pt idx="1">
                  <c:v>Not FOSS</c:v>
                </c:pt>
                <c:pt idx="2">
                  <c:v>FOSS, without ROS support</c:v>
                </c:pt>
                <c:pt idx="3">
                  <c:v>ROS1 only</c:v>
                </c:pt>
                <c:pt idx="4">
                  <c:v>ROS2</c:v>
                </c:pt>
                <c:pt idx="5">
                  <c:v>Other</c:v>
                </c:pt>
              </c:strCache>
            </c:strRef>
          </c:cat>
          <c:val>
            <c:numRef>
              <c:f>Stats!$F$2:$F$7</c:f>
              <c:numCache>
                <c:formatCode>General</c:formatCode>
                <c:ptCount val="6"/>
                <c:pt idx="0">
                  <c:v>64</c:v>
                </c:pt>
                <c:pt idx="1">
                  <c:v>15</c:v>
                </c:pt>
                <c:pt idx="2">
                  <c:v>18</c:v>
                </c:pt>
                <c:pt idx="3">
                  <c:v>0</c:v>
                </c:pt>
                <c:pt idx="4">
                  <c:v>0</c:v>
                </c:pt>
                <c:pt idx="5">
                  <c:v>0</c:v>
                </c:pt>
              </c:numCache>
            </c:numRef>
          </c:val>
          <c:extLst>
            <c:ext xmlns:c16="http://schemas.microsoft.com/office/drawing/2014/chart" uri="{C3380CC4-5D6E-409C-BE32-E72D297353CC}">
              <c16:uniqueId val="{0000000C-90B3-4D93-922B-FCBC020617B1}"/>
            </c:ext>
          </c:extLst>
        </c:ser>
        <c:ser>
          <c:idx val="1"/>
          <c:order val="1"/>
          <c:tx>
            <c:v>B</c:v>
          </c:tx>
          <c:dPt>
            <c:idx val="0"/>
            <c:bubble3D val="0"/>
            <c:spPr>
              <a:solidFill>
                <a:srgbClr val="24CAC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90B3-4D93-922B-FCBC020617B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90B3-4D93-922B-FCBC020617B1}"/>
              </c:ext>
            </c:extLst>
          </c:dPt>
          <c:dPt>
            <c:idx val="2"/>
            <c:bubble3D val="0"/>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90B3-4D93-922B-FCBC020617B1}"/>
              </c:ext>
            </c:extLst>
          </c:dPt>
          <c:dLbls>
            <c:dLbl>
              <c:idx val="0"/>
              <c:layout>
                <c:manualLayout>
                  <c:x val="-1.1097333970344049E-2"/>
                  <c:y val="0"/>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bg1"/>
                      </a:solidFill>
                      <a:effectLst>
                        <a:outerShdw blurRad="50800" dist="50800" dir="5400000" sx="1000" sy="1000" algn="ctr" rotWithShape="0">
                          <a:srgbClr val="000000"/>
                        </a:outerShdw>
                      </a:effectLst>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0010893063339989"/>
                      <c:h val="0.19745370370370371"/>
                    </c:manualLayout>
                  </c15:layout>
                </c:ext>
                <c:ext xmlns:c16="http://schemas.microsoft.com/office/drawing/2014/chart" uri="{C3380CC4-5D6E-409C-BE32-E72D297353CC}">
                  <c16:uniqueId val="{0000000E-90B3-4D93-922B-FCBC020617B1}"/>
                </c:ext>
              </c:extLst>
            </c:dLbl>
            <c:dLbl>
              <c:idx val="2"/>
              <c:layout>
                <c:manualLayout>
                  <c:x val="-1.109744319714717E-2"/>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2-90B3-4D93-922B-FCBC020617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Stats!$E$2:$E$7</c:f>
              <c:strCache>
                <c:ptCount val="6"/>
                <c:pt idx="0">
                  <c:v>FOSS, with ROS support</c:v>
                </c:pt>
                <c:pt idx="1">
                  <c:v>Not FOSS</c:v>
                </c:pt>
                <c:pt idx="2">
                  <c:v>FOSS, without ROS support</c:v>
                </c:pt>
                <c:pt idx="3">
                  <c:v>ROS1 only</c:v>
                </c:pt>
                <c:pt idx="4">
                  <c:v>ROS2</c:v>
                </c:pt>
                <c:pt idx="5">
                  <c:v>Other</c:v>
                </c:pt>
              </c:strCache>
            </c:strRef>
          </c:cat>
          <c:val>
            <c:numRef>
              <c:f>Stats!$C$17:$C$19</c:f>
              <c:numCache>
                <c:formatCode>General</c:formatCode>
                <c:ptCount val="3"/>
                <c:pt idx="0">
                  <c:v>56</c:v>
                </c:pt>
                <c:pt idx="1">
                  <c:v>8</c:v>
                </c:pt>
                <c:pt idx="2">
                  <c:v>33</c:v>
                </c:pt>
              </c:numCache>
            </c:numRef>
          </c:val>
          <c:extLst>
            <c:ext xmlns:c16="http://schemas.microsoft.com/office/drawing/2014/chart" uri="{C3380CC4-5D6E-409C-BE32-E72D297353CC}">
              <c16:uniqueId val="{00000013-90B3-4D93-922B-FCBC020617B1}"/>
            </c:ext>
          </c:extLst>
        </c:ser>
        <c:dLbls>
          <c:showLegendKey val="0"/>
          <c:showVal val="1"/>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59876926041615119"/>
          <c:y val="0.21614501312335957"/>
          <c:w val="0.31817576394773162"/>
          <c:h val="0.5491914552347623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822532842999415E-3"/>
          <c:y val="8.2111353896669702E-3"/>
          <c:w val="0.69828389910689181"/>
          <c:h val="0.991788864610333"/>
        </c:manualLayout>
      </c:layout>
      <c:doughnutChart>
        <c:varyColors val="1"/>
        <c:ser>
          <c:idx val="0"/>
          <c:order val="0"/>
          <c:tx>
            <c:v>A</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9C4-4DF5-AD65-24ED8654FF5D}"/>
              </c:ext>
            </c:extLst>
          </c:dPt>
          <c:dPt>
            <c:idx val="1"/>
            <c:bubble3D val="0"/>
            <c:spPr>
              <a:pattFill prst="pct90">
                <a:fgClr>
                  <a:schemeClr val="accent2"/>
                </a:fgClr>
                <a:bgClr>
                  <a:schemeClr val="bg1"/>
                </a:bgClr>
              </a:patt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C4-4DF5-AD65-24ED8654FF5D}"/>
              </c:ext>
            </c:extLst>
          </c:dPt>
          <c:dPt>
            <c:idx val="2"/>
            <c:bubble3D val="0"/>
            <c:spPr>
              <a:pattFill prst="pct90">
                <a:fgClr>
                  <a:schemeClr val="accent6"/>
                </a:fgClr>
                <a:bgClr>
                  <a:schemeClr val="bg1"/>
                </a:bgClr>
              </a:patt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9C4-4DF5-AD65-24ED8654FF5D}"/>
              </c:ext>
            </c:extLst>
          </c:dPt>
          <c:dPt>
            <c:idx val="3"/>
            <c:bubble3D val="0"/>
            <c:spPr>
              <a:pattFill prst="pct90">
                <a:fgClr>
                  <a:schemeClr val="accent4"/>
                </a:fgClr>
                <a:bgClr>
                  <a:schemeClr val="bg1"/>
                </a:bgClr>
              </a:patt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9C4-4DF5-AD65-24ED8654FF5D}"/>
              </c:ext>
            </c:extLst>
          </c:dPt>
          <c:dPt>
            <c:idx val="4"/>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9C4-4DF5-AD65-24ED8654FF5D}"/>
              </c:ext>
            </c:extLst>
          </c:dPt>
          <c:dPt>
            <c:idx val="5"/>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9C4-4DF5-AD65-24ED8654FF5D}"/>
              </c:ext>
            </c:extLst>
          </c:dPt>
          <c:dPt>
            <c:idx val="6"/>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D9C4-4DF5-AD65-24ED8654FF5D}"/>
              </c:ext>
            </c:extLst>
          </c:dPt>
          <c:dPt>
            <c:idx val="7"/>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D9C4-4DF5-AD65-24ED8654FF5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B539-461C-B601-6D7AF41A48B3}"/>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B539-461C-B601-6D7AF41A48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Stats!$B$35:$B$44</c:f>
              <c:strCache>
                <c:ptCount val="10"/>
                <c:pt idx="0">
                  <c:v>FOSS, with ROS support</c:v>
                </c:pt>
                <c:pt idx="1">
                  <c:v>Use LiDAR</c:v>
                </c:pt>
                <c:pt idx="2">
                  <c:v>Use Camera</c:v>
                </c:pt>
                <c:pt idx="3">
                  <c:v>Use IMU</c:v>
                </c:pt>
                <c:pt idx="4">
                  <c:v>LiDAR SLAM</c:v>
                </c:pt>
                <c:pt idx="5">
                  <c:v>VSLAM</c:v>
                </c:pt>
                <c:pt idx="6">
                  <c:v>LI SLAM</c:v>
                </c:pt>
                <c:pt idx="7">
                  <c:v>VI SLAM</c:v>
                </c:pt>
                <c:pt idx="8">
                  <c:v>LV SLAM</c:v>
                </c:pt>
                <c:pt idx="9">
                  <c:v>LVI SLAM</c:v>
                </c:pt>
              </c:strCache>
            </c:strRef>
          </c:cat>
          <c:val>
            <c:numRef>
              <c:f>Stats!$D$35:$D$44</c:f>
              <c:numCache>
                <c:formatCode>General</c:formatCode>
                <c:ptCount val="10"/>
                <c:pt idx="0">
                  <c:v>64</c:v>
                </c:pt>
              </c:numCache>
            </c:numRef>
          </c:val>
          <c:extLst>
            <c:ext xmlns:c16="http://schemas.microsoft.com/office/drawing/2014/chart" uri="{C3380CC4-5D6E-409C-BE32-E72D297353CC}">
              <c16:uniqueId val="{0000000C-D9C4-4DF5-AD65-24ED8654FF5D}"/>
            </c:ext>
          </c:extLst>
        </c:ser>
        <c:ser>
          <c:idx val="4"/>
          <c:order val="1"/>
          <c:tx>
            <c:v>E</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B539-461C-B601-6D7AF41A48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B539-461C-B601-6D7AF41A48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B539-461C-B601-6D7AF41A48B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B539-461C-B601-6D7AF41A48B3}"/>
              </c:ext>
            </c:extLst>
          </c:dPt>
          <c:dPt>
            <c:idx val="4"/>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D9C4-4DF5-AD65-24ED8654FF5D}"/>
              </c:ext>
            </c:extLst>
          </c:dPt>
          <c:dPt>
            <c:idx val="5"/>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D9C4-4DF5-AD65-24ED8654FF5D}"/>
              </c:ext>
            </c:extLst>
          </c:dPt>
          <c:dPt>
            <c:idx val="6"/>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D9C4-4DF5-AD65-24ED8654FF5D}"/>
              </c:ext>
            </c:extLst>
          </c:dPt>
          <c:dPt>
            <c:idx val="7"/>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D9C4-4DF5-AD65-24ED8654FF5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B539-461C-B601-6D7AF41A48B3}"/>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B539-461C-B601-6D7AF41A48B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Stats!$H$35:$H$44</c:f>
              <c:numCache>
                <c:formatCode>General</c:formatCode>
                <c:ptCount val="10"/>
                <c:pt idx="4">
                  <c:v>20</c:v>
                </c:pt>
                <c:pt idx="5">
                  <c:v>17</c:v>
                </c:pt>
                <c:pt idx="6">
                  <c:v>12</c:v>
                </c:pt>
                <c:pt idx="7">
                  <c:v>8</c:v>
                </c:pt>
                <c:pt idx="8">
                  <c:v>3</c:v>
                </c:pt>
                <c:pt idx="9">
                  <c:v>4</c:v>
                </c:pt>
              </c:numCache>
            </c:numRef>
          </c:val>
          <c:extLst>
            <c:ext xmlns:c16="http://schemas.microsoft.com/office/drawing/2014/chart" uri="{C3380CC4-5D6E-409C-BE32-E72D297353CC}">
              <c16:uniqueId val="{00000016-D9C4-4DF5-AD65-24ED8654FF5D}"/>
            </c:ext>
          </c:extLst>
        </c:ser>
        <c:ser>
          <c:idx val="1"/>
          <c:order val="2"/>
          <c:tx>
            <c:v>B</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D9C4-4DF5-AD65-24ED8654FF5D}"/>
              </c:ext>
            </c:extLst>
          </c:dPt>
          <c:dPt>
            <c:idx val="1"/>
            <c:bubble3D val="0"/>
            <c:spPr>
              <a:pattFill prst="pct90">
                <a:fgClr>
                  <a:schemeClr val="accent2"/>
                </a:fgClr>
                <a:bgClr>
                  <a:schemeClr val="bg1"/>
                </a:bgClr>
              </a:pattFill>
              <a:ln>
                <a:solidFill>
                  <a:schemeClr val="accent2"/>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D9C4-4DF5-AD65-24ED8654FF5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D9C4-4DF5-AD65-24ED8654FF5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B539-461C-B601-6D7AF41A48B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B539-461C-B601-6D7AF41A48B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B539-461C-B601-6D7AF41A48B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B539-461C-B601-6D7AF41A48B3}"/>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B539-461C-B601-6D7AF41A48B3}"/>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B539-461C-B601-6D7AF41A48B3}"/>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B539-461C-B601-6D7AF41A48B3}"/>
              </c:ext>
            </c:extLst>
          </c:dPt>
          <c:dPt>
            <c:idx val="10"/>
            <c:bubble3D val="0"/>
            <c:spPr>
              <a:solidFill>
                <a:schemeClr val="bg1">
                  <a:alpha val="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D9C4-4DF5-AD65-24ED8654FF5D}"/>
              </c:ext>
            </c:extLst>
          </c:dPt>
          <c:dLbls>
            <c:dLbl>
              <c:idx val="1"/>
              <c:layout>
                <c:manualLayout>
                  <c:x val="-2.9857760684405704E-3"/>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0-D9C4-4DF5-AD65-24ED8654FF5D}"/>
                </c:ext>
              </c:extLst>
            </c:dLbl>
            <c:dLbl>
              <c:idx val="10"/>
              <c:delete val="1"/>
              <c:extLst>
                <c:ext xmlns:c15="http://schemas.microsoft.com/office/drawing/2012/chart" uri="{CE6537A1-D6FC-4f65-9D91-7224C49458BB}"/>
                <c:ext xmlns:c16="http://schemas.microsoft.com/office/drawing/2014/chart" uri="{C3380CC4-5D6E-409C-BE32-E72D297353CC}">
                  <c16:uniqueId val="{00000018-D9C4-4DF5-AD65-24ED8654FF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Stats!$B$35:$B$44</c:f>
              <c:strCache>
                <c:ptCount val="10"/>
                <c:pt idx="0">
                  <c:v>FOSS, with ROS support</c:v>
                </c:pt>
                <c:pt idx="1">
                  <c:v>Use LiDAR</c:v>
                </c:pt>
                <c:pt idx="2">
                  <c:v>Use Camera</c:v>
                </c:pt>
                <c:pt idx="3">
                  <c:v>Use IMU</c:v>
                </c:pt>
                <c:pt idx="4">
                  <c:v>LiDAR SLAM</c:v>
                </c:pt>
                <c:pt idx="5">
                  <c:v>VSLAM</c:v>
                </c:pt>
                <c:pt idx="6">
                  <c:v>LI SLAM</c:v>
                </c:pt>
                <c:pt idx="7">
                  <c:v>VI SLAM</c:v>
                </c:pt>
                <c:pt idx="8">
                  <c:v>LV SLAM</c:v>
                </c:pt>
                <c:pt idx="9">
                  <c:v>LVI SLAM</c:v>
                </c:pt>
              </c:strCache>
            </c:strRef>
          </c:cat>
          <c:val>
            <c:numRef>
              <c:f>Stats!$E$35:$E$45</c:f>
              <c:numCache>
                <c:formatCode>General</c:formatCode>
                <c:ptCount val="11"/>
                <c:pt idx="1">
                  <c:v>39</c:v>
                </c:pt>
                <c:pt idx="10">
                  <c:v>25</c:v>
                </c:pt>
              </c:numCache>
            </c:numRef>
          </c:val>
          <c:extLst>
            <c:ext xmlns:c16="http://schemas.microsoft.com/office/drawing/2014/chart" uri="{C3380CC4-5D6E-409C-BE32-E72D297353CC}">
              <c16:uniqueId val="{00000013-D9C4-4DF5-AD65-24ED8654FF5D}"/>
            </c:ext>
          </c:extLst>
        </c:ser>
        <c:ser>
          <c:idx val="2"/>
          <c:order val="3"/>
          <c:tx>
            <c:v>C</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B539-461C-B601-6D7AF41A48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B539-461C-B601-6D7AF41A48B3}"/>
              </c:ext>
            </c:extLst>
          </c:dPt>
          <c:dPt>
            <c:idx val="2"/>
            <c:bubble3D val="0"/>
            <c:spPr>
              <a:pattFill prst="pct90">
                <a:fgClr>
                  <a:schemeClr val="accent6"/>
                </a:fgClr>
                <a:bgClr>
                  <a:schemeClr val="bg1"/>
                </a:bgClr>
              </a:patt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D9C4-4DF5-AD65-24ED8654FF5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5-B539-461C-B601-6D7AF41A48B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7-B539-461C-B601-6D7AF41A48B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9-B539-461C-B601-6D7AF41A48B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B-B539-461C-B601-6D7AF41A48B3}"/>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D-B539-461C-B601-6D7AF41A48B3}"/>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B539-461C-B601-6D7AF41A48B3}"/>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B539-461C-B601-6D7AF41A48B3}"/>
              </c:ext>
            </c:extLst>
          </c:dPt>
          <c:dPt>
            <c:idx val="10"/>
            <c:bubble3D val="0"/>
            <c:spPr>
              <a:solidFill>
                <a:schemeClr val="bg1">
                  <a:alpha val="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D9C4-4DF5-AD65-24ED8654FF5D}"/>
              </c:ext>
            </c:extLst>
          </c:dPt>
          <c:dLbls>
            <c:dLbl>
              <c:idx val="2"/>
              <c:layout>
                <c:manualLayout>
                  <c:x val="-2.9857760684406797E-3"/>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A-D9C4-4DF5-AD65-24ED8654FF5D}"/>
                </c:ext>
              </c:extLst>
            </c:dLbl>
            <c:dLbl>
              <c:idx val="10"/>
              <c:delete val="1"/>
              <c:extLst>
                <c:ext xmlns:c15="http://schemas.microsoft.com/office/drawing/2012/chart" uri="{CE6537A1-D6FC-4f65-9D91-7224C49458BB}"/>
                <c:ext xmlns:c16="http://schemas.microsoft.com/office/drawing/2014/chart" uri="{C3380CC4-5D6E-409C-BE32-E72D297353CC}">
                  <c16:uniqueId val="{00000017-D9C4-4DF5-AD65-24ED8654FF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w="3175">
                      <a:noFill/>
                    </a:ln>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Stats!$F$35:$F$45</c:f>
              <c:numCache>
                <c:formatCode>General</c:formatCode>
                <c:ptCount val="11"/>
                <c:pt idx="2">
                  <c:v>35</c:v>
                </c:pt>
                <c:pt idx="10">
                  <c:v>29</c:v>
                </c:pt>
              </c:numCache>
            </c:numRef>
          </c:val>
          <c:extLst>
            <c:ext xmlns:c16="http://schemas.microsoft.com/office/drawing/2014/chart" uri="{C3380CC4-5D6E-409C-BE32-E72D297353CC}">
              <c16:uniqueId val="{00000014-D9C4-4DF5-AD65-24ED8654FF5D}"/>
            </c:ext>
          </c:extLst>
        </c:ser>
        <c:ser>
          <c:idx val="3"/>
          <c:order val="4"/>
          <c:tx>
            <c:v>D</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B539-461C-B601-6D7AF41A48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B539-461C-B601-6D7AF41A48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B539-461C-B601-6D7AF41A48B3}"/>
              </c:ext>
            </c:extLst>
          </c:dPt>
          <c:dPt>
            <c:idx val="3"/>
            <c:bubble3D val="0"/>
            <c:spPr>
              <a:pattFill prst="pct90">
                <a:fgClr>
                  <a:schemeClr val="accent4"/>
                </a:fgClr>
                <a:bgClr>
                  <a:schemeClr val="bg1"/>
                </a:bgClr>
              </a:pattFill>
              <a:ln>
                <a:solidFill>
                  <a:schemeClr val="accent4"/>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D9C4-4DF5-AD65-24ED8654FF5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B539-461C-B601-6D7AF41A48B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B539-461C-B601-6D7AF41A48B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B539-461C-B601-6D7AF41A48B3}"/>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B539-461C-B601-6D7AF41A48B3}"/>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5-B539-461C-B601-6D7AF41A48B3}"/>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7-B539-461C-B601-6D7AF41A48B3}"/>
              </c:ext>
            </c:extLst>
          </c:dPt>
          <c:dPt>
            <c:idx val="10"/>
            <c:bubble3D val="0"/>
            <c:spPr>
              <a:solidFill>
                <a:schemeClr val="bg1">
                  <a:alpha val="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D9C4-4DF5-AD65-24ED8654FF5D}"/>
              </c:ext>
            </c:extLst>
          </c:dPt>
          <c:dLbls>
            <c:dLbl>
              <c:idx val="3"/>
              <c:layout>
                <c:manualLayout>
                  <c:x val="2.4533923014536253E-2"/>
                  <c:y val="0.1758303685141841"/>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B-D9C4-4DF5-AD65-24ED8654FF5D}"/>
                </c:ext>
              </c:extLst>
            </c:dLbl>
            <c:dLbl>
              <c:idx val="10"/>
              <c:delete val="1"/>
              <c:extLst>
                <c:ext xmlns:c15="http://schemas.microsoft.com/office/drawing/2012/chart" uri="{CE6537A1-D6FC-4f65-9D91-7224C49458BB}"/>
                <c:ext xmlns:c16="http://schemas.microsoft.com/office/drawing/2014/chart" uri="{C3380CC4-5D6E-409C-BE32-E72D297353CC}">
                  <c16:uniqueId val="{00000019-D9C4-4DF5-AD65-24ED8654FF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Stats!$G$35:$G$45</c:f>
              <c:numCache>
                <c:formatCode>General</c:formatCode>
                <c:ptCount val="11"/>
                <c:pt idx="3">
                  <c:v>24</c:v>
                </c:pt>
                <c:pt idx="10">
                  <c:v>40</c:v>
                </c:pt>
              </c:numCache>
            </c:numRef>
          </c:val>
          <c:extLst>
            <c:ext xmlns:c16="http://schemas.microsoft.com/office/drawing/2014/chart" uri="{C3380CC4-5D6E-409C-BE32-E72D297353CC}">
              <c16:uniqueId val="{00000015-D9C4-4DF5-AD65-24ED8654FF5D}"/>
            </c:ext>
          </c:extLst>
        </c:ser>
        <c:dLbls>
          <c:showLegendKey val="0"/>
          <c:showVal val="1"/>
          <c:showCatName val="0"/>
          <c:showSerName val="0"/>
          <c:showPercent val="0"/>
          <c:showBubbleSize val="0"/>
          <c:showLeaderLines val="0"/>
        </c:dLbls>
        <c:firstSliceAng val="0"/>
        <c:holeSize val="20"/>
      </c:doughnutChart>
      <c:spPr>
        <a:noFill/>
        <a:ln>
          <a:noFill/>
        </a:ln>
        <a:effectLst/>
      </c:spPr>
    </c:plotArea>
    <c:legend>
      <c:legendPos val="r"/>
      <c:legendEntry>
        <c:idx val="10"/>
        <c:delete val="1"/>
      </c:legendEntry>
      <c:layout>
        <c:manualLayout>
          <c:xMode val="edge"/>
          <c:yMode val="edge"/>
          <c:x val="0.73216866141200376"/>
          <c:y val="0.20109840155524042"/>
          <c:w val="0.26549684473380131"/>
          <c:h val="0.6193507443427609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Score!$D$12</c:f>
              <c:strCache>
                <c:ptCount val="1"/>
                <c:pt idx="0">
                  <c:v>Lowest error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Score!$D$14:$D$155</c:f>
              <c:numCache>
                <c:formatCode>General</c:formatCode>
                <c:ptCount val="142"/>
                <c:pt idx="0">
                  <c:v>5</c:v>
                </c:pt>
                <c:pt idx="1">
                  <c:v>71</c:v>
                </c:pt>
                <c:pt idx="2">
                  <c:v>0</c:v>
                </c:pt>
                <c:pt idx="3">
                  <c:v>10</c:v>
                </c:pt>
                <c:pt idx="4">
                  <c:v>44</c:v>
                </c:pt>
                <c:pt idx="5">
                  <c:v>2</c:v>
                </c:pt>
                <c:pt idx="6">
                  <c:v>21</c:v>
                </c:pt>
                <c:pt idx="7">
                  <c:v>8</c:v>
                </c:pt>
                <c:pt idx="8">
                  <c:v>1</c:v>
                </c:pt>
                <c:pt idx="9">
                  <c:v>0</c:v>
                </c:pt>
                <c:pt idx="10">
                  <c:v>47</c:v>
                </c:pt>
                <c:pt idx="11">
                  <c:v>42</c:v>
                </c:pt>
                <c:pt idx="12">
                  <c:v>1</c:v>
                </c:pt>
                <c:pt idx="13">
                  <c:v>8</c:v>
                </c:pt>
                <c:pt idx="14">
                  <c:v>31</c:v>
                </c:pt>
                <c:pt idx="15">
                  <c:v>0</c:v>
                </c:pt>
                <c:pt idx="16">
                  <c:v>37</c:v>
                </c:pt>
                <c:pt idx="17">
                  <c:v>43</c:v>
                </c:pt>
                <c:pt idx="18">
                  <c:v>14</c:v>
                </c:pt>
                <c:pt idx="19">
                  <c:v>3</c:v>
                </c:pt>
                <c:pt idx="20">
                  <c:v>1</c:v>
                </c:pt>
                <c:pt idx="21">
                  <c:v>0</c:v>
                </c:pt>
                <c:pt idx="22">
                  <c:v>18</c:v>
                </c:pt>
                <c:pt idx="23">
                  <c:v>9</c:v>
                </c:pt>
                <c:pt idx="24">
                  <c:v>11</c:v>
                </c:pt>
                <c:pt idx="25">
                  <c:v>0</c:v>
                </c:pt>
                <c:pt idx="26">
                  <c:v>10</c:v>
                </c:pt>
                <c:pt idx="27">
                  <c:v>1</c:v>
                </c:pt>
                <c:pt idx="28">
                  <c:v>15</c:v>
                </c:pt>
                <c:pt idx="29">
                  <c:v>2</c:v>
                </c:pt>
                <c:pt idx="30">
                  <c:v>0</c:v>
                </c:pt>
                <c:pt idx="31">
                  <c:v>0</c:v>
                </c:pt>
                <c:pt idx="32">
                  <c:v>18</c:v>
                </c:pt>
                <c:pt idx="33">
                  <c:v>2</c:v>
                </c:pt>
                <c:pt idx="34">
                  <c:v>0</c:v>
                </c:pt>
                <c:pt idx="35">
                  <c:v>0</c:v>
                </c:pt>
                <c:pt idx="36">
                  <c:v>0</c:v>
                </c:pt>
                <c:pt idx="37">
                  <c:v>0</c:v>
                </c:pt>
                <c:pt idx="38">
                  <c:v>1</c:v>
                </c:pt>
                <c:pt idx="39">
                  <c:v>2</c:v>
                </c:pt>
                <c:pt idx="40">
                  <c:v>0</c:v>
                </c:pt>
                <c:pt idx="41">
                  <c:v>6</c:v>
                </c:pt>
                <c:pt idx="42">
                  <c:v>0</c:v>
                </c:pt>
                <c:pt idx="43">
                  <c:v>1</c:v>
                </c:pt>
                <c:pt idx="44">
                  <c:v>0</c:v>
                </c:pt>
                <c:pt idx="45">
                  <c:v>9</c:v>
                </c:pt>
                <c:pt idx="46">
                  <c:v>6</c:v>
                </c:pt>
                <c:pt idx="47">
                  <c:v>29</c:v>
                </c:pt>
                <c:pt idx="48">
                  <c:v>1</c:v>
                </c:pt>
                <c:pt idx="49">
                  <c:v>0</c:v>
                </c:pt>
                <c:pt idx="50">
                  <c:v>1</c:v>
                </c:pt>
                <c:pt idx="51">
                  <c:v>0</c:v>
                </c:pt>
                <c:pt idx="52">
                  <c:v>0</c:v>
                </c:pt>
                <c:pt idx="53">
                  <c:v>6</c:v>
                </c:pt>
                <c:pt idx="54">
                  <c:v>4</c:v>
                </c:pt>
                <c:pt idx="55">
                  <c:v>1</c:v>
                </c:pt>
                <c:pt idx="56">
                  <c:v>0</c:v>
                </c:pt>
                <c:pt idx="57">
                  <c:v>1</c:v>
                </c:pt>
                <c:pt idx="58">
                  <c:v>0</c:v>
                </c:pt>
                <c:pt idx="59">
                  <c:v>0</c:v>
                </c:pt>
                <c:pt idx="60">
                  <c:v>0</c:v>
                </c:pt>
                <c:pt idx="61">
                  <c:v>0</c:v>
                </c:pt>
                <c:pt idx="62">
                  <c:v>0</c:v>
                </c:pt>
                <c:pt idx="63">
                  <c:v>0</c:v>
                </c:pt>
                <c:pt idx="64">
                  <c:v>0</c:v>
                </c:pt>
                <c:pt idx="65">
                  <c:v>10</c:v>
                </c:pt>
                <c:pt idx="66">
                  <c:v>0</c:v>
                </c:pt>
                <c:pt idx="67">
                  <c:v>5</c:v>
                </c:pt>
                <c:pt idx="68">
                  <c:v>13</c:v>
                </c:pt>
                <c:pt idx="69">
                  <c:v>9</c:v>
                </c:pt>
                <c:pt idx="70">
                  <c:v>2</c:v>
                </c:pt>
                <c:pt idx="71">
                  <c:v>0</c:v>
                </c:pt>
                <c:pt idx="72">
                  <c:v>0</c:v>
                </c:pt>
                <c:pt idx="73">
                  <c:v>0</c:v>
                </c:pt>
                <c:pt idx="74">
                  <c:v>15</c:v>
                </c:pt>
                <c:pt idx="75">
                  <c:v>0</c:v>
                </c:pt>
                <c:pt idx="76">
                  <c:v>17</c:v>
                </c:pt>
                <c:pt idx="77">
                  <c:v>7</c:v>
                </c:pt>
                <c:pt idx="78">
                  <c:v>0</c:v>
                </c:pt>
                <c:pt idx="79">
                  <c:v>0</c:v>
                </c:pt>
                <c:pt idx="80">
                  <c:v>4</c:v>
                </c:pt>
                <c:pt idx="81">
                  <c:v>0</c:v>
                </c:pt>
                <c:pt idx="82">
                  <c:v>5</c:v>
                </c:pt>
                <c:pt idx="83">
                  <c:v>0</c:v>
                </c:pt>
                <c:pt idx="84">
                  <c:v>5</c:v>
                </c:pt>
                <c:pt idx="85">
                  <c:v>2</c:v>
                </c:pt>
                <c:pt idx="86">
                  <c:v>5</c:v>
                </c:pt>
                <c:pt idx="87">
                  <c:v>11</c:v>
                </c:pt>
                <c:pt idx="88">
                  <c:v>1</c:v>
                </c:pt>
                <c:pt idx="89">
                  <c:v>11</c:v>
                </c:pt>
                <c:pt idx="90">
                  <c:v>5</c:v>
                </c:pt>
                <c:pt idx="91">
                  <c:v>7</c:v>
                </c:pt>
                <c:pt idx="92">
                  <c:v>1</c:v>
                </c:pt>
                <c:pt idx="93">
                  <c:v>10</c:v>
                </c:pt>
                <c:pt idx="94">
                  <c:v>42</c:v>
                </c:pt>
                <c:pt idx="95">
                  <c:v>3</c:v>
                </c:pt>
                <c:pt idx="96">
                  <c:v>3</c:v>
                </c:pt>
                <c:pt idx="97">
                  <c:v>2</c:v>
                </c:pt>
                <c:pt idx="98">
                  <c:v>33</c:v>
                </c:pt>
                <c:pt idx="99">
                  <c:v>18</c:v>
                </c:pt>
                <c:pt idx="100">
                  <c:v>2</c:v>
                </c:pt>
                <c:pt idx="101">
                  <c:v>9</c:v>
                </c:pt>
                <c:pt idx="102">
                  <c:v>11</c:v>
                </c:pt>
                <c:pt idx="103">
                  <c:v>12</c:v>
                </c:pt>
                <c:pt idx="104">
                  <c:v>0</c:v>
                </c:pt>
                <c:pt idx="105">
                  <c:v>0</c:v>
                </c:pt>
                <c:pt idx="106">
                  <c:v>0</c:v>
                </c:pt>
                <c:pt idx="107">
                  <c:v>10</c:v>
                </c:pt>
                <c:pt idx="108">
                  <c:v>1</c:v>
                </c:pt>
                <c:pt idx="109">
                  <c:v>8</c:v>
                </c:pt>
                <c:pt idx="110">
                  <c:v>4</c:v>
                </c:pt>
                <c:pt idx="111">
                  <c:v>0</c:v>
                </c:pt>
                <c:pt idx="112">
                  <c:v>5</c:v>
                </c:pt>
                <c:pt idx="113">
                  <c:v>0</c:v>
                </c:pt>
                <c:pt idx="114">
                  <c:v>0</c:v>
                </c:pt>
                <c:pt idx="115">
                  <c:v>1</c:v>
                </c:pt>
                <c:pt idx="116">
                  <c:v>2</c:v>
                </c:pt>
                <c:pt idx="117">
                  <c:v>9</c:v>
                </c:pt>
                <c:pt idx="118">
                  <c:v>0</c:v>
                </c:pt>
                <c:pt idx="119">
                  <c:v>5</c:v>
                </c:pt>
                <c:pt idx="120">
                  <c:v>3</c:v>
                </c:pt>
                <c:pt idx="121">
                  <c:v>4</c:v>
                </c:pt>
                <c:pt idx="122">
                  <c:v>0</c:v>
                </c:pt>
                <c:pt idx="123">
                  <c:v>10</c:v>
                </c:pt>
                <c:pt idx="124">
                  <c:v>0</c:v>
                </c:pt>
                <c:pt idx="125">
                  <c:v>1</c:v>
                </c:pt>
                <c:pt idx="126">
                  <c:v>0</c:v>
                </c:pt>
                <c:pt idx="127">
                  <c:v>1</c:v>
                </c:pt>
                <c:pt idx="128">
                  <c:v>12</c:v>
                </c:pt>
                <c:pt idx="129">
                  <c:v>6</c:v>
                </c:pt>
                <c:pt idx="130">
                  <c:v>0</c:v>
                </c:pt>
                <c:pt idx="131">
                  <c:v>5</c:v>
                </c:pt>
                <c:pt idx="132">
                  <c:v>0</c:v>
                </c:pt>
                <c:pt idx="133">
                  <c:v>8</c:v>
                </c:pt>
                <c:pt idx="134">
                  <c:v>0</c:v>
                </c:pt>
                <c:pt idx="135">
                  <c:v>6</c:v>
                </c:pt>
                <c:pt idx="136">
                  <c:v>0</c:v>
                </c:pt>
                <c:pt idx="137">
                  <c:v>0</c:v>
                </c:pt>
                <c:pt idx="138">
                  <c:v>0</c:v>
                </c:pt>
                <c:pt idx="139">
                  <c:v>0</c:v>
                </c:pt>
                <c:pt idx="140">
                  <c:v>4</c:v>
                </c:pt>
                <c:pt idx="141">
                  <c:v>0</c:v>
                </c:pt>
              </c:numCache>
            </c:numRef>
          </c:val>
          <c:extLst>
            <c:ext xmlns:c16="http://schemas.microsoft.com/office/drawing/2014/chart" uri="{C3380CC4-5D6E-409C-BE32-E72D297353CC}">
              <c16:uniqueId val="{00000001-A399-4E6E-9319-BBB3B241C22B}"/>
            </c:ext>
          </c:extLst>
        </c:ser>
        <c:ser>
          <c:idx val="2"/>
          <c:order val="2"/>
          <c:tx>
            <c:strRef>
              <c:f>Score!$E$12</c:f>
              <c:strCache>
                <c:ptCount val="1"/>
                <c:pt idx="0">
                  <c:v>Error close to lowest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Score!$E$14:$E$155</c:f>
              <c:numCache>
                <c:formatCode>General</c:formatCode>
                <c:ptCount val="142"/>
                <c:pt idx="0">
                  <c:v>0</c:v>
                </c:pt>
                <c:pt idx="1">
                  <c:v>37</c:v>
                </c:pt>
                <c:pt idx="2">
                  <c:v>0</c:v>
                </c:pt>
                <c:pt idx="3">
                  <c:v>8</c:v>
                </c:pt>
                <c:pt idx="4">
                  <c:v>16</c:v>
                </c:pt>
                <c:pt idx="5">
                  <c:v>2</c:v>
                </c:pt>
                <c:pt idx="6">
                  <c:v>8</c:v>
                </c:pt>
                <c:pt idx="7">
                  <c:v>8</c:v>
                </c:pt>
                <c:pt idx="8">
                  <c:v>1</c:v>
                </c:pt>
                <c:pt idx="9">
                  <c:v>2</c:v>
                </c:pt>
                <c:pt idx="10">
                  <c:v>31</c:v>
                </c:pt>
                <c:pt idx="11">
                  <c:v>2</c:v>
                </c:pt>
                <c:pt idx="12">
                  <c:v>1</c:v>
                </c:pt>
                <c:pt idx="13">
                  <c:v>13</c:v>
                </c:pt>
                <c:pt idx="14">
                  <c:v>36</c:v>
                </c:pt>
                <c:pt idx="15">
                  <c:v>0</c:v>
                </c:pt>
                <c:pt idx="16">
                  <c:v>11</c:v>
                </c:pt>
                <c:pt idx="17">
                  <c:v>46</c:v>
                </c:pt>
                <c:pt idx="18">
                  <c:v>15</c:v>
                </c:pt>
                <c:pt idx="19">
                  <c:v>4</c:v>
                </c:pt>
                <c:pt idx="20">
                  <c:v>0</c:v>
                </c:pt>
                <c:pt idx="21">
                  <c:v>0</c:v>
                </c:pt>
                <c:pt idx="22">
                  <c:v>7</c:v>
                </c:pt>
                <c:pt idx="23">
                  <c:v>13</c:v>
                </c:pt>
                <c:pt idx="24">
                  <c:v>10</c:v>
                </c:pt>
                <c:pt idx="25">
                  <c:v>0</c:v>
                </c:pt>
                <c:pt idx="26">
                  <c:v>6</c:v>
                </c:pt>
                <c:pt idx="27">
                  <c:v>5</c:v>
                </c:pt>
                <c:pt idx="28">
                  <c:v>7</c:v>
                </c:pt>
                <c:pt idx="29">
                  <c:v>9</c:v>
                </c:pt>
                <c:pt idx="30">
                  <c:v>0</c:v>
                </c:pt>
                <c:pt idx="31">
                  <c:v>7</c:v>
                </c:pt>
                <c:pt idx="32">
                  <c:v>17</c:v>
                </c:pt>
                <c:pt idx="33">
                  <c:v>1</c:v>
                </c:pt>
                <c:pt idx="34">
                  <c:v>1</c:v>
                </c:pt>
                <c:pt idx="35">
                  <c:v>3</c:v>
                </c:pt>
                <c:pt idx="36">
                  <c:v>1</c:v>
                </c:pt>
                <c:pt idx="37">
                  <c:v>0</c:v>
                </c:pt>
                <c:pt idx="38">
                  <c:v>0</c:v>
                </c:pt>
                <c:pt idx="39">
                  <c:v>4</c:v>
                </c:pt>
                <c:pt idx="40">
                  <c:v>0</c:v>
                </c:pt>
                <c:pt idx="41">
                  <c:v>7</c:v>
                </c:pt>
                <c:pt idx="42">
                  <c:v>0</c:v>
                </c:pt>
                <c:pt idx="43">
                  <c:v>2</c:v>
                </c:pt>
                <c:pt idx="44">
                  <c:v>0</c:v>
                </c:pt>
                <c:pt idx="45">
                  <c:v>3</c:v>
                </c:pt>
                <c:pt idx="46">
                  <c:v>9</c:v>
                </c:pt>
                <c:pt idx="47">
                  <c:v>13</c:v>
                </c:pt>
                <c:pt idx="48">
                  <c:v>1</c:v>
                </c:pt>
                <c:pt idx="49">
                  <c:v>2</c:v>
                </c:pt>
                <c:pt idx="50">
                  <c:v>1</c:v>
                </c:pt>
                <c:pt idx="51">
                  <c:v>0</c:v>
                </c:pt>
                <c:pt idx="52">
                  <c:v>0</c:v>
                </c:pt>
                <c:pt idx="53">
                  <c:v>0</c:v>
                </c:pt>
                <c:pt idx="54">
                  <c:v>1</c:v>
                </c:pt>
                <c:pt idx="55">
                  <c:v>0</c:v>
                </c:pt>
                <c:pt idx="56">
                  <c:v>0</c:v>
                </c:pt>
                <c:pt idx="57">
                  <c:v>2</c:v>
                </c:pt>
                <c:pt idx="58">
                  <c:v>0</c:v>
                </c:pt>
                <c:pt idx="59">
                  <c:v>0</c:v>
                </c:pt>
                <c:pt idx="60">
                  <c:v>0</c:v>
                </c:pt>
                <c:pt idx="61">
                  <c:v>0</c:v>
                </c:pt>
                <c:pt idx="62">
                  <c:v>0</c:v>
                </c:pt>
                <c:pt idx="63">
                  <c:v>1</c:v>
                </c:pt>
                <c:pt idx="64">
                  <c:v>0</c:v>
                </c:pt>
                <c:pt idx="65">
                  <c:v>0</c:v>
                </c:pt>
                <c:pt idx="66">
                  <c:v>0</c:v>
                </c:pt>
                <c:pt idx="67">
                  <c:v>8</c:v>
                </c:pt>
                <c:pt idx="68">
                  <c:v>3</c:v>
                </c:pt>
                <c:pt idx="69">
                  <c:v>7</c:v>
                </c:pt>
                <c:pt idx="70">
                  <c:v>4</c:v>
                </c:pt>
                <c:pt idx="71">
                  <c:v>0</c:v>
                </c:pt>
                <c:pt idx="72">
                  <c:v>2</c:v>
                </c:pt>
                <c:pt idx="73">
                  <c:v>5</c:v>
                </c:pt>
                <c:pt idx="74">
                  <c:v>4</c:v>
                </c:pt>
                <c:pt idx="75">
                  <c:v>0</c:v>
                </c:pt>
                <c:pt idx="76">
                  <c:v>18</c:v>
                </c:pt>
                <c:pt idx="77">
                  <c:v>11</c:v>
                </c:pt>
                <c:pt idx="78">
                  <c:v>0</c:v>
                </c:pt>
                <c:pt idx="79">
                  <c:v>2</c:v>
                </c:pt>
                <c:pt idx="80">
                  <c:v>8</c:v>
                </c:pt>
                <c:pt idx="81">
                  <c:v>0</c:v>
                </c:pt>
                <c:pt idx="82">
                  <c:v>4</c:v>
                </c:pt>
                <c:pt idx="83">
                  <c:v>1</c:v>
                </c:pt>
                <c:pt idx="84">
                  <c:v>2</c:v>
                </c:pt>
                <c:pt idx="85">
                  <c:v>2</c:v>
                </c:pt>
                <c:pt idx="86">
                  <c:v>4</c:v>
                </c:pt>
                <c:pt idx="87">
                  <c:v>15</c:v>
                </c:pt>
                <c:pt idx="88">
                  <c:v>0</c:v>
                </c:pt>
                <c:pt idx="89">
                  <c:v>30</c:v>
                </c:pt>
                <c:pt idx="90">
                  <c:v>31</c:v>
                </c:pt>
                <c:pt idx="91">
                  <c:v>28</c:v>
                </c:pt>
                <c:pt idx="92">
                  <c:v>17</c:v>
                </c:pt>
                <c:pt idx="93">
                  <c:v>14</c:v>
                </c:pt>
                <c:pt idx="94">
                  <c:v>24</c:v>
                </c:pt>
                <c:pt idx="95">
                  <c:v>1</c:v>
                </c:pt>
                <c:pt idx="96">
                  <c:v>0</c:v>
                </c:pt>
                <c:pt idx="97">
                  <c:v>1</c:v>
                </c:pt>
                <c:pt idx="98">
                  <c:v>9</c:v>
                </c:pt>
                <c:pt idx="99">
                  <c:v>1</c:v>
                </c:pt>
                <c:pt idx="100">
                  <c:v>4</c:v>
                </c:pt>
                <c:pt idx="101">
                  <c:v>4</c:v>
                </c:pt>
                <c:pt idx="102">
                  <c:v>4</c:v>
                </c:pt>
                <c:pt idx="103">
                  <c:v>1</c:v>
                </c:pt>
                <c:pt idx="104">
                  <c:v>2</c:v>
                </c:pt>
                <c:pt idx="105">
                  <c:v>0</c:v>
                </c:pt>
                <c:pt idx="106">
                  <c:v>1</c:v>
                </c:pt>
                <c:pt idx="107">
                  <c:v>4</c:v>
                </c:pt>
                <c:pt idx="108">
                  <c:v>5</c:v>
                </c:pt>
                <c:pt idx="109">
                  <c:v>7</c:v>
                </c:pt>
                <c:pt idx="110">
                  <c:v>13</c:v>
                </c:pt>
                <c:pt idx="111">
                  <c:v>2</c:v>
                </c:pt>
                <c:pt idx="112">
                  <c:v>1</c:v>
                </c:pt>
                <c:pt idx="113">
                  <c:v>0</c:v>
                </c:pt>
                <c:pt idx="114">
                  <c:v>1</c:v>
                </c:pt>
                <c:pt idx="115">
                  <c:v>2</c:v>
                </c:pt>
                <c:pt idx="116">
                  <c:v>1</c:v>
                </c:pt>
                <c:pt idx="117">
                  <c:v>0</c:v>
                </c:pt>
                <c:pt idx="118">
                  <c:v>0</c:v>
                </c:pt>
                <c:pt idx="119">
                  <c:v>2</c:v>
                </c:pt>
                <c:pt idx="120">
                  <c:v>16</c:v>
                </c:pt>
                <c:pt idx="121">
                  <c:v>9</c:v>
                </c:pt>
                <c:pt idx="122">
                  <c:v>0</c:v>
                </c:pt>
                <c:pt idx="123">
                  <c:v>10</c:v>
                </c:pt>
                <c:pt idx="124">
                  <c:v>1</c:v>
                </c:pt>
                <c:pt idx="125">
                  <c:v>0</c:v>
                </c:pt>
                <c:pt idx="126">
                  <c:v>2</c:v>
                </c:pt>
                <c:pt idx="127">
                  <c:v>12</c:v>
                </c:pt>
                <c:pt idx="128">
                  <c:v>6</c:v>
                </c:pt>
                <c:pt idx="129">
                  <c:v>10</c:v>
                </c:pt>
                <c:pt idx="130">
                  <c:v>0</c:v>
                </c:pt>
                <c:pt idx="131">
                  <c:v>0</c:v>
                </c:pt>
                <c:pt idx="132">
                  <c:v>1</c:v>
                </c:pt>
                <c:pt idx="133">
                  <c:v>0</c:v>
                </c:pt>
                <c:pt idx="134">
                  <c:v>0</c:v>
                </c:pt>
                <c:pt idx="135">
                  <c:v>0</c:v>
                </c:pt>
                <c:pt idx="136">
                  <c:v>0</c:v>
                </c:pt>
                <c:pt idx="137">
                  <c:v>1</c:v>
                </c:pt>
                <c:pt idx="138">
                  <c:v>0</c:v>
                </c:pt>
                <c:pt idx="139">
                  <c:v>0</c:v>
                </c:pt>
                <c:pt idx="140">
                  <c:v>0</c:v>
                </c:pt>
                <c:pt idx="141">
                  <c:v>0</c:v>
                </c:pt>
              </c:numCache>
            </c:numRef>
          </c:val>
          <c:extLst>
            <c:ext xmlns:c16="http://schemas.microsoft.com/office/drawing/2014/chart" uri="{C3380CC4-5D6E-409C-BE32-E72D297353CC}">
              <c16:uniqueId val="{00000002-A399-4E6E-9319-BBB3B241C22B}"/>
            </c:ext>
          </c:extLst>
        </c:ser>
        <c:dLbls>
          <c:showLegendKey val="0"/>
          <c:showVal val="1"/>
          <c:showCatName val="0"/>
          <c:showSerName val="0"/>
          <c:showPercent val="0"/>
          <c:showBubbleSize val="0"/>
        </c:dLbls>
        <c:gapWidth val="150"/>
        <c:axId val="139834895"/>
        <c:axId val="139835375"/>
      </c:barChart>
      <c:lineChart>
        <c:grouping val="standard"/>
        <c:varyColors val="0"/>
        <c:ser>
          <c:idx val="0"/>
          <c:order val="0"/>
          <c:tx>
            <c:v>Entry count</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36"/>
            <c:marker>
              <c:symbol val="circle"/>
              <c:size val="5"/>
              <c:spPr>
                <a:noFill/>
                <a:ln w="9525">
                  <a:solidFill>
                    <a:schemeClr val="accent1"/>
                  </a:solidFill>
                </a:ln>
                <a:effectLst/>
              </c:spPr>
            </c:marker>
            <c:bubble3D val="0"/>
            <c:extLst>
              <c:ext xmlns:c16="http://schemas.microsoft.com/office/drawing/2014/chart" uri="{C3380CC4-5D6E-409C-BE32-E72D297353CC}">
                <c16:uniqueId val="{00000003-A399-4E6E-9319-BBB3B241C22B}"/>
              </c:ext>
            </c:extLst>
          </c:dPt>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Score!$B$14:$B$155</c:f>
              <c:numCache>
                <c:formatCode>General</c:formatCode>
                <c:ptCount val="142"/>
                <c:pt idx="0">
                  <c:v>11</c:v>
                </c:pt>
                <c:pt idx="1">
                  <c:v>191</c:v>
                </c:pt>
                <c:pt idx="2">
                  <c:v>29</c:v>
                </c:pt>
                <c:pt idx="3">
                  <c:v>61</c:v>
                </c:pt>
                <c:pt idx="4">
                  <c:v>144</c:v>
                </c:pt>
                <c:pt idx="5">
                  <c:v>62</c:v>
                </c:pt>
                <c:pt idx="6">
                  <c:v>56</c:v>
                </c:pt>
                <c:pt idx="7">
                  <c:v>60</c:v>
                </c:pt>
                <c:pt idx="8">
                  <c:v>27</c:v>
                </c:pt>
                <c:pt idx="9">
                  <c:v>26</c:v>
                </c:pt>
                <c:pt idx="10">
                  <c:v>214</c:v>
                </c:pt>
                <c:pt idx="11">
                  <c:v>54</c:v>
                </c:pt>
                <c:pt idx="12">
                  <c:v>31</c:v>
                </c:pt>
                <c:pt idx="13">
                  <c:v>72</c:v>
                </c:pt>
                <c:pt idx="14">
                  <c:v>113</c:v>
                </c:pt>
                <c:pt idx="15">
                  <c:v>0</c:v>
                </c:pt>
                <c:pt idx="16">
                  <c:v>124</c:v>
                </c:pt>
                <c:pt idx="17">
                  <c:v>169</c:v>
                </c:pt>
                <c:pt idx="18">
                  <c:v>153</c:v>
                </c:pt>
                <c:pt idx="19">
                  <c:v>11</c:v>
                </c:pt>
                <c:pt idx="20">
                  <c:v>20</c:v>
                </c:pt>
                <c:pt idx="21">
                  <c:v>0</c:v>
                </c:pt>
                <c:pt idx="22">
                  <c:v>68</c:v>
                </c:pt>
                <c:pt idx="23">
                  <c:v>33</c:v>
                </c:pt>
                <c:pt idx="24">
                  <c:v>24</c:v>
                </c:pt>
                <c:pt idx="25">
                  <c:v>0</c:v>
                </c:pt>
                <c:pt idx="26">
                  <c:v>16</c:v>
                </c:pt>
                <c:pt idx="27">
                  <c:v>31</c:v>
                </c:pt>
                <c:pt idx="28">
                  <c:v>25</c:v>
                </c:pt>
                <c:pt idx="29">
                  <c:v>30</c:v>
                </c:pt>
                <c:pt idx="30">
                  <c:v>0</c:v>
                </c:pt>
                <c:pt idx="31">
                  <c:v>80</c:v>
                </c:pt>
                <c:pt idx="32">
                  <c:v>128</c:v>
                </c:pt>
                <c:pt idx="33">
                  <c:v>22</c:v>
                </c:pt>
                <c:pt idx="34">
                  <c:v>13</c:v>
                </c:pt>
                <c:pt idx="35">
                  <c:v>11</c:v>
                </c:pt>
                <c:pt idx="36">
                  <c:v>11</c:v>
                </c:pt>
                <c:pt idx="37">
                  <c:v>11</c:v>
                </c:pt>
                <c:pt idx="38">
                  <c:v>22</c:v>
                </c:pt>
                <c:pt idx="39">
                  <c:v>22</c:v>
                </c:pt>
                <c:pt idx="40">
                  <c:v>22</c:v>
                </c:pt>
                <c:pt idx="41">
                  <c:v>22</c:v>
                </c:pt>
                <c:pt idx="42">
                  <c:v>11</c:v>
                </c:pt>
                <c:pt idx="43">
                  <c:v>11</c:v>
                </c:pt>
                <c:pt idx="44">
                  <c:v>11</c:v>
                </c:pt>
                <c:pt idx="45">
                  <c:v>50</c:v>
                </c:pt>
                <c:pt idx="46">
                  <c:v>64</c:v>
                </c:pt>
                <c:pt idx="47">
                  <c:v>47</c:v>
                </c:pt>
                <c:pt idx="48">
                  <c:v>18</c:v>
                </c:pt>
                <c:pt idx="49">
                  <c:v>29</c:v>
                </c:pt>
                <c:pt idx="50">
                  <c:v>29</c:v>
                </c:pt>
                <c:pt idx="51">
                  <c:v>17</c:v>
                </c:pt>
                <c:pt idx="52">
                  <c:v>25</c:v>
                </c:pt>
                <c:pt idx="53">
                  <c:v>17</c:v>
                </c:pt>
                <c:pt idx="54">
                  <c:v>10</c:v>
                </c:pt>
                <c:pt idx="55">
                  <c:v>6</c:v>
                </c:pt>
                <c:pt idx="56">
                  <c:v>6</c:v>
                </c:pt>
                <c:pt idx="57">
                  <c:v>6</c:v>
                </c:pt>
                <c:pt idx="58">
                  <c:v>4</c:v>
                </c:pt>
                <c:pt idx="59">
                  <c:v>12</c:v>
                </c:pt>
                <c:pt idx="60">
                  <c:v>12</c:v>
                </c:pt>
                <c:pt idx="61">
                  <c:v>12</c:v>
                </c:pt>
                <c:pt idx="62">
                  <c:v>12</c:v>
                </c:pt>
                <c:pt idx="63">
                  <c:v>12</c:v>
                </c:pt>
                <c:pt idx="64">
                  <c:v>12</c:v>
                </c:pt>
                <c:pt idx="65">
                  <c:v>27</c:v>
                </c:pt>
                <c:pt idx="66">
                  <c:v>20</c:v>
                </c:pt>
                <c:pt idx="67">
                  <c:v>18</c:v>
                </c:pt>
                <c:pt idx="68">
                  <c:v>18</c:v>
                </c:pt>
                <c:pt idx="69">
                  <c:v>30</c:v>
                </c:pt>
                <c:pt idx="70">
                  <c:v>10</c:v>
                </c:pt>
                <c:pt idx="71">
                  <c:v>10</c:v>
                </c:pt>
                <c:pt idx="72">
                  <c:v>30</c:v>
                </c:pt>
                <c:pt idx="73">
                  <c:v>30</c:v>
                </c:pt>
                <c:pt idx="74">
                  <c:v>30</c:v>
                </c:pt>
                <c:pt idx="75">
                  <c:v>30</c:v>
                </c:pt>
                <c:pt idx="76">
                  <c:v>84</c:v>
                </c:pt>
                <c:pt idx="77">
                  <c:v>22</c:v>
                </c:pt>
                <c:pt idx="78">
                  <c:v>18</c:v>
                </c:pt>
                <c:pt idx="79">
                  <c:v>4</c:v>
                </c:pt>
                <c:pt idx="80">
                  <c:v>62</c:v>
                </c:pt>
                <c:pt idx="81">
                  <c:v>9</c:v>
                </c:pt>
                <c:pt idx="82">
                  <c:v>21</c:v>
                </c:pt>
                <c:pt idx="83">
                  <c:v>9</c:v>
                </c:pt>
                <c:pt idx="84">
                  <c:v>9</c:v>
                </c:pt>
                <c:pt idx="85">
                  <c:v>9</c:v>
                </c:pt>
                <c:pt idx="86">
                  <c:v>21</c:v>
                </c:pt>
                <c:pt idx="87">
                  <c:v>93</c:v>
                </c:pt>
                <c:pt idx="88">
                  <c:v>1</c:v>
                </c:pt>
                <c:pt idx="89">
                  <c:v>68</c:v>
                </c:pt>
                <c:pt idx="90">
                  <c:v>68</c:v>
                </c:pt>
                <c:pt idx="91">
                  <c:v>68</c:v>
                </c:pt>
                <c:pt idx="92">
                  <c:v>32</c:v>
                </c:pt>
                <c:pt idx="93">
                  <c:v>32</c:v>
                </c:pt>
                <c:pt idx="94">
                  <c:v>68</c:v>
                </c:pt>
                <c:pt idx="95">
                  <c:v>36</c:v>
                </c:pt>
                <c:pt idx="96">
                  <c:v>66</c:v>
                </c:pt>
                <c:pt idx="97">
                  <c:v>8</c:v>
                </c:pt>
                <c:pt idx="98">
                  <c:v>49</c:v>
                </c:pt>
                <c:pt idx="99">
                  <c:v>28</c:v>
                </c:pt>
                <c:pt idx="100">
                  <c:v>12</c:v>
                </c:pt>
                <c:pt idx="101">
                  <c:v>52</c:v>
                </c:pt>
                <c:pt idx="102">
                  <c:v>34</c:v>
                </c:pt>
                <c:pt idx="103">
                  <c:v>28</c:v>
                </c:pt>
                <c:pt idx="104">
                  <c:v>18</c:v>
                </c:pt>
                <c:pt idx="105">
                  <c:v>22</c:v>
                </c:pt>
                <c:pt idx="106">
                  <c:v>14</c:v>
                </c:pt>
                <c:pt idx="107">
                  <c:v>18</c:v>
                </c:pt>
                <c:pt idx="108">
                  <c:v>22</c:v>
                </c:pt>
                <c:pt idx="109">
                  <c:v>57</c:v>
                </c:pt>
                <c:pt idx="110">
                  <c:v>22</c:v>
                </c:pt>
                <c:pt idx="111">
                  <c:v>84</c:v>
                </c:pt>
                <c:pt idx="112">
                  <c:v>15</c:v>
                </c:pt>
                <c:pt idx="113">
                  <c:v>0</c:v>
                </c:pt>
                <c:pt idx="114">
                  <c:v>9</c:v>
                </c:pt>
                <c:pt idx="115">
                  <c:v>9</c:v>
                </c:pt>
                <c:pt idx="116">
                  <c:v>9</c:v>
                </c:pt>
                <c:pt idx="117">
                  <c:v>9</c:v>
                </c:pt>
                <c:pt idx="118">
                  <c:v>6</c:v>
                </c:pt>
                <c:pt idx="119">
                  <c:v>30</c:v>
                </c:pt>
                <c:pt idx="120">
                  <c:v>40</c:v>
                </c:pt>
                <c:pt idx="121">
                  <c:v>38</c:v>
                </c:pt>
                <c:pt idx="122">
                  <c:v>1</c:v>
                </c:pt>
                <c:pt idx="123">
                  <c:v>60</c:v>
                </c:pt>
                <c:pt idx="124">
                  <c:v>22</c:v>
                </c:pt>
                <c:pt idx="125">
                  <c:v>22</c:v>
                </c:pt>
                <c:pt idx="126">
                  <c:v>22</c:v>
                </c:pt>
                <c:pt idx="127">
                  <c:v>21</c:v>
                </c:pt>
                <c:pt idx="128">
                  <c:v>21</c:v>
                </c:pt>
                <c:pt idx="129">
                  <c:v>18</c:v>
                </c:pt>
                <c:pt idx="130">
                  <c:v>9</c:v>
                </c:pt>
                <c:pt idx="131">
                  <c:v>5</c:v>
                </c:pt>
                <c:pt idx="132">
                  <c:v>5</c:v>
                </c:pt>
                <c:pt idx="133">
                  <c:v>12</c:v>
                </c:pt>
                <c:pt idx="134">
                  <c:v>6</c:v>
                </c:pt>
                <c:pt idx="135">
                  <c:v>8</c:v>
                </c:pt>
                <c:pt idx="136">
                  <c:v>54</c:v>
                </c:pt>
                <c:pt idx="137">
                  <c:v>16</c:v>
                </c:pt>
                <c:pt idx="138">
                  <c:v>2</c:v>
                </c:pt>
                <c:pt idx="139">
                  <c:v>16</c:v>
                </c:pt>
                <c:pt idx="140">
                  <c:v>16</c:v>
                </c:pt>
                <c:pt idx="141">
                  <c:v>2</c:v>
                </c:pt>
              </c:numCache>
            </c:numRef>
          </c:val>
          <c:smooth val="0"/>
          <c:extLst>
            <c:ext xmlns:c16="http://schemas.microsoft.com/office/drawing/2014/chart" uri="{C3380CC4-5D6E-409C-BE32-E72D297353CC}">
              <c16:uniqueId val="{00000000-A399-4E6E-9319-BBB3B241C22B}"/>
            </c:ext>
          </c:extLst>
        </c:ser>
        <c:dLbls>
          <c:showLegendKey val="0"/>
          <c:showVal val="1"/>
          <c:showCatName val="0"/>
          <c:showSerName val="0"/>
          <c:showPercent val="0"/>
          <c:showBubbleSize val="0"/>
        </c:dLbls>
        <c:marker val="1"/>
        <c:smooth val="0"/>
        <c:axId val="2058392143"/>
        <c:axId val="2058395503"/>
      </c:lineChart>
      <c:catAx>
        <c:axId val="139834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5375"/>
        <c:crosses val="autoZero"/>
        <c:auto val="1"/>
        <c:lblAlgn val="ctr"/>
        <c:lblOffset val="100"/>
        <c:noMultiLvlLbl val="0"/>
      </c:catAx>
      <c:valAx>
        <c:axId val="13983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4895"/>
        <c:crosses val="autoZero"/>
        <c:crossBetween val="between"/>
      </c:valAx>
      <c:valAx>
        <c:axId val="2058395503"/>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92143"/>
        <c:crosses val="max"/>
        <c:crossBetween val="between"/>
      </c:valAx>
      <c:catAx>
        <c:axId val="2058392143"/>
        <c:scaling>
          <c:orientation val="minMax"/>
        </c:scaling>
        <c:delete val="1"/>
        <c:axPos val="b"/>
        <c:numFmt formatCode="General" sourceLinked="1"/>
        <c:majorTickMark val="out"/>
        <c:minorTickMark val="none"/>
        <c:tickLblPos val="nextTo"/>
        <c:crossAx val="2058395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Number of times the algorithm: Is evaluated/Has the lowest error/Has error close to the lowest obtained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3.4296787883572863E-2"/>
          <c:y val="8.9140009897233405E-2"/>
          <c:w val="0.95096645592022444"/>
          <c:h val="0.70864153374947136"/>
        </c:manualLayout>
      </c:layout>
      <c:barChart>
        <c:barDir val="col"/>
        <c:grouping val="clustered"/>
        <c:varyColors val="0"/>
        <c:ser>
          <c:idx val="0"/>
          <c:order val="0"/>
          <c:tx>
            <c:v>Menor erro</c:v>
          </c:tx>
          <c:spPr>
            <a:solidFill>
              <a:schemeClr val="accent1"/>
            </a:solidFill>
            <a:ln>
              <a:noFill/>
            </a:ln>
            <a:effectLst/>
          </c:spPr>
          <c:invertIfNegative val="0"/>
          <c:dLbls>
            <c:spPr>
              <a:solidFill>
                <a:schemeClr val="accent1">
                  <a:lumMod val="20000"/>
                  <a:lumOff val="80000"/>
                  <a:alpha val="73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Score!$D$14:$D$155</c:f>
              <c:numCache>
                <c:formatCode>General</c:formatCode>
                <c:ptCount val="142"/>
                <c:pt idx="0">
                  <c:v>5</c:v>
                </c:pt>
                <c:pt idx="1">
                  <c:v>71</c:v>
                </c:pt>
                <c:pt idx="2">
                  <c:v>0</c:v>
                </c:pt>
                <c:pt idx="3">
                  <c:v>10</c:v>
                </c:pt>
                <c:pt idx="4">
                  <c:v>44</c:v>
                </c:pt>
                <c:pt idx="5">
                  <c:v>2</c:v>
                </c:pt>
                <c:pt idx="6">
                  <c:v>21</c:v>
                </c:pt>
                <c:pt idx="7">
                  <c:v>8</c:v>
                </c:pt>
                <c:pt idx="8">
                  <c:v>1</c:v>
                </c:pt>
                <c:pt idx="9">
                  <c:v>0</c:v>
                </c:pt>
                <c:pt idx="10">
                  <c:v>47</c:v>
                </c:pt>
                <c:pt idx="11">
                  <c:v>42</c:v>
                </c:pt>
                <c:pt idx="12">
                  <c:v>1</c:v>
                </c:pt>
                <c:pt idx="13">
                  <c:v>8</c:v>
                </c:pt>
                <c:pt idx="14">
                  <c:v>31</c:v>
                </c:pt>
                <c:pt idx="15">
                  <c:v>0</c:v>
                </c:pt>
                <c:pt idx="16">
                  <c:v>37</c:v>
                </c:pt>
                <c:pt idx="17">
                  <c:v>43</c:v>
                </c:pt>
                <c:pt idx="18">
                  <c:v>14</c:v>
                </c:pt>
                <c:pt idx="19">
                  <c:v>3</c:v>
                </c:pt>
                <c:pt idx="20">
                  <c:v>1</c:v>
                </c:pt>
                <c:pt idx="21">
                  <c:v>0</c:v>
                </c:pt>
                <c:pt idx="22">
                  <c:v>18</c:v>
                </c:pt>
                <c:pt idx="23">
                  <c:v>9</c:v>
                </c:pt>
                <c:pt idx="24">
                  <c:v>11</c:v>
                </c:pt>
                <c:pt idx="25">
                  <c:v>0</c:v>
                </c:pt>
                <c:pt idx="26">
                  <c:v>10</c:v>
                </c:pt>
                <c:pt idx="27">
                  <c:v>1</c:v>
                </c:pt>
                <c:pt idx="28">
                  <c:v>15</c:v>
                </c:pt>
                <c:pt idx="29">
                  <c:v>2</c:v>
                </c:pt>
                <c:pt idx="30">
                  <c:v>0</c:v>
                </c:pt>
                <c:pt idx="31">
                  <c:v>0</c:v>
                </c:pt>
                <c:pt idx="32">
                  <c:v>18</c:v>
                </c:pt>
                <c:pt idx="33">
                  <c:v>2</c:v>
                </c:pt>
                <c:pt idx="34">
                  <c:v>0</c:v>
                </c:pt>
                <c:pt idx="35">
                  <c:v>0</c:v>
                </c:pt>
                <c:pt idx="36">
                  <c:v>0</c:v>
                </c:pt>
                <c:pt idx="37">
                  <c:v>0</c:v>
                </c:pt>
                <c:pt idx="38">
                  <c:v>1</c:v>
                </c:pt>
                <c:pt idx="39">
                  <c:v>2</c:v>
                </c:pt>
                <c:pt idx="40">
                  <c:v>0</c:v>
                </c:pt>
                <c:pt idx="41">
                  <c:v>6</c:v>
                </c:pt>
                <c:pt idx="42">
                  <c:v>0</c:v>
                </c:pt>
                <c:pt idx="43">
                  <c:v>1</c:v>
                </c:pt>
                <c:pt idx="44">
                  <c:v>0</c:v>
                </c:pt>
                <c:pt idx="45">
                  <c:v>9</c:v>
                </c:pt>
                <c:pt idx="46">
                  <c:v>6</c:v>
                </c:pt>
                <c:pt idx="47">
                  <c:v>29</c:v>
                </c:pt>
                <c:pt idx="48">
                  <c:v>1</c:v>
                </c:pt>
                <c:pt idx="49">
                  <c:v>0</c:v>
                </c:pt>
                <c:pt idx="50">
                  <c:v>1</c:v>
                </c:pt>
                <c:pt idx="51">
                  <c:v>0</c:v>
                </c:pt>
                <c:pt idx="52">
                  <c:v>0</c:v>
                </c:pt>
                <c:pt idx="53">
                  <c:v>6</c:v>
                </c:pt>
                <c:pt idx="54">
                  <c:v>4</c:v>
                </c:pt>
                <c:pt idx="55">
                  <c:v>1</c:v>
                </c:pt>
                <c:pt idx="56">
                  <c:v>0</c:v>
                </c:pt>
                <c:pt idx="57">
                  <c:v>1</c:v>
                </c:pt>
                <c:pt idx="58">
                  <c:v>0</c:v>
                </c:pt>
                <c:pt idx="59">
                  <c:v>0</c:v>
                </c:pt>
                <c:pt idx="60">
                  <c:v>0</c:v>
                </c:pt>
                <c:pt idx="61">
                  <c:v>0</c:v>
                </c:pt>
                <c:pt idx="62">
                  <c:v>0</c:v>
                </c:pt>
                <c:pt idx="63">
                  <c:v>0</c:v>
                </c:pt>
                <c:pt idx="64">
                  <c:v>0</c:v>
                </c:pt>
                <c:pt idx="65">
                  <c:v>10</c:v>
                </c:pt>
                <c:pt idx="66">
                  <c:v>0</c:v>
                </c:pt>
                <c:pt idx="67">
                  <c:v>5</c:v>
                </c:pt>
                <c:pt idx="68">
                  <c:v>13</c:v>
                </c:pt>
                <c:pt idx="69">
                  <c:v>9</c:v>
                </c:pt>
                <c:pt idx="70">
                  <c:v>2</c:v>
                </c:pt>
                <c:pt idx="71">
                  <c:v>0</c:v>
                </c:pt>
                <c:pt idx="72">
                  <c:v>0</c:v>
                </c:pt>
                <c:pt idx="73">
                  <c:v>0</c:v>
                </c:pt>
                <c:pt idx="74">
                  <c:v>15</c:v>
                </c:pt>
                <c:pt idx="75">
                  <c:v>0</c:v>
                </c:pt>
                <c:pt idx="76">
                  <c:v>17</c:v>
                </c:pt>
                <c:pt idx="77">
                  <c:v>7</c:v>
                </c:pt>
                <c:pt idx="78">
                  <c:v>0</c:v>
                </c:pt>
                <c:pt idx="79">
                  <c:v>0</c:v>
                </c:pt>
                <c:pt idx="80">
                  <c:v>4</c:v>
                </c:pt>
                <c:pt idx="81">
                  <c:v>0</c:v>
                </c:pt>
                <c:pt idx="82">
                  <c:v>5</c:v>
                </c:pt>
                <c:pt idx="83">
                  <c:v>0</c:v>
                </c:pt>
                <c:pt idx="84">
                  <c:v>5</c:v>
                </c:pt>
                <c:pt idx="85">
                  <c:v>2</c:v>
                </c:pt>
                <c:pt idx="86">
                  <c:v>5</c:v>
                </c:pt>
                <c:pt idx="87">
                  <c:v>11</c:v>
                </c:pt>
                <c:pt idx="88">
                  <c:v>1</c:v>
                </c:pt>
                <c:pt idx="89">
                  <c:v>11</c:v>
                </c:pt>
                <c:pt idx="90">
                  <c:v>5</c:v>
                </c:pt>
                <c:pt idx="91">
                  <c:v>7</c:v>
                </c:pt>
                <c:pt idx="92">
                  <c:v>1</c:v>
                </c:pt>
                <c:pt idx="93">
                  <c:v>10</c:v>
                </c:pt>
                <c:pt idx="94">
                  <c:v>42</c:v>
                </c:pt>
                <c:pt idx="95">
                  <c:v>3</c:v>
                </c:pt>
                <c:pt idx="96">
                  <c:v>3</c:v>
                </c:pt>
                <c:pt idx="97">
                  <c:v>2</c:v>
                </c:pt>
                <c:pt idx="98">
                  <c:v>33</c:v>
                </c:pt>
                <c:pt idx="99">
                  <c:v>18</c:v>
                </c:pt>
                <c:pt idx="100">
                  <c:v>2</c:v>
                </c:pt>
                <c:pt idx="101">
                  <c:v>9</c:v>
                </c:pt>
                <c:pt idx="102">
                  <c:v>11</c:v>
                </c:pt>
                <c:pt idx="103">
                  <c:v>12</c:v>
                </c:pt>
                <c:pt idx="104">
                  <c:v>0</c:v>
                </c:pt>
                <c:pt idx="105">
                  <c:v>0</c:v>
                </c:pt>
                <c:pt idx="106">
                  <c:v>0</c:v>
                </c:pt>
                <c:pt idx="107">
                  <c:v>10</c:v>
                </c:pt>
                <c:pt idx="108">
                  <c:v>1</c:v>
                </c:pt>
                <c:pt idx="109">
                  <c:v>8</c:v>
                </c:pt>
                <c:pt idx="110">
                  <c:v>4</c:v>
                </c:pt>
                <c:pt idx="111">
                  <c:v>0</c:v>
                </c:pt>
                <c:pt idx="112">
                  <c:v>5</c:v>
                </c:pt>
                <c:pt idx="113">
                  <c:v>0</c:v>
                </c:pt>
                <c:pt idx="114">
                  <c:v>0</c:v>
                </c:pt>
                <c:pt idx="115">
                  <c:v>1</c:v>
                </c:pt>
                <c:pt idx="116">
                  <c:v>2</c:v>
                </c:pt>
                <c:pt idx="117">
                  <c:v>9</c:v>
                </c:pt>
                <c:pt idx="118">
                  <c:v>0</c:v>
                </c:pt>
                <c:pt idx="119">
                  <c:v>5</c:v>
                </c:pt>
                <c:pt idx="120">
                  <c:v>3</c:v>
                </c:pt>
                <c:pt idx="121">
                  <c:v>4</c:v>
                </c:pt>
                <c:pt idx="122">
                  <c:v>0</c:v>
                </c:pt>
                <c:pt idx="123">
                  <c:v>10</c:v>
                </c:pt>
                <c:pt idx="124">
                  <c:v>0</c:v>
                </c:pt>
                <c:pt idx="125">
                  <c:v>1</c:v>
                </c:pt>
                <c:pt idx="126">
                  <c:v>0</c:v>
                </c:pt>
                <c:pt idx="127">
                  <c:v>1</c:v>
                </c:pt>
                <c:pt idx="128">
                  <c:v>12</c:v>
                </c:pt>
                <c:pt idx="129">
                  <c:v>6</c:v>
                </c:pt>
                <c:pt idx="130">
                  <c:v>0</c:v>
                </c:pt>
                <c:pt idx="131">
                  <c:v>5</c:v>
                </c:pt>
                <c:pt idx="132">
                  <c:v>0</c:v>
                </c:pt>
                <c:pt idx="133">
                  <c:v>8</c:v>
                </c:pt>
                <c:pt idx="134">
                  <c:v>0</c:v>
                </c:pt>
                <c:pt idx="135">
                  <c:v>6</c:v>
                </c:pt>
                <c:pt idx="136">
                  <c:v>0</c:v>
                </c:pt>
                <c:pt idx="137">
                  <c:v>0</c:v>
                </c:pt>
                <c:pt idx="138">
                  <c:v>0</c:v>
                </c:pt>
                <c:pt idx="139">
                  <c:v>0</c:v>
                </c:pt>
                <c:pt idx="140">
                  <c:v>4</c:v>
                </c:pt>
                <c:pt idx="141">
                  <c:v>0</c:v>
                </c:pt>
              </c:numCache>
            </c:numRef>
          </c:val>
          <c:extLst>
            <c:ext xmlns:c16="http://schemas.microsoft.com/office/drawing/2014/chart" uri="{C3380CC4-5D6E-409C-BE32-E72D297353CC}">
              <c16:uniqueId val="{00000000-D510-4290-9F26-DA9DC3B596EC}"/>
            </c:ext>
          </c:extLst>
        </c:ser>
        <c:ser>
          <c:idx val="1"/>
          <c:order val="1"/>
          <c:tx>
            <c:v>Erro proximo do menor</c:v>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Score!$E$14:$E$155</c:f>
              <c:numCache>
                <c:formatCode>General</c:formatCode>
                <c:ptCount val="142"/>
                <c:pt idx="0">
                  <c:v>0</c:v>
                </c:pt>
                <c:pt idx="1">
                  <c:v>37</c:v>
                </c:pt>
                <c:pt idx="2">
                  <c:v>0</c:v>
                </c:pt>
                <c:pt idx="3">
                  <c:v>8</c:v>
                </c:pt>
                <c:pt idx="4">
                  <c:v>16</c:v>
                </c:pt>
                <c:pt idx="5">
                  <c:v>2</c:v>
                </c:pt>
                <c:pt idx="6">
                  <c:v>8</c:v>
                </c:pt>
                <c:pt idx="7">
                  <c:v>8</c:v>
                </c:pt>
                <c:pt idx="8">
                  <c:v>1</c:v>
                </c:pt>
                <c:pt idx="9">
                  <c:v>2</c:v>
                </c:pt>
                <c:pt idx="10">
                  <c:v>31</c:v>
                </c:pt>
                <c:pt idx="11">
                  <c:v>2</c:v>
                </c:pt>
                <c:pt idx="12">
                  <c:v>1</c:v>
                </c:pt>
                <c:pt idx="13">
                  <c:v>13</c:v>
                </c:pt>
                <c:pt idx="14">
                  <c:v>36</c:v>
                </c:pt>
                <c:pt idx="15">
                  <c:v>0</c:v>
                </c:pt>
                <c:pt idx="16">
                  <c:v>11</c:v>
                </c:pt>
                <c:pt idx="17">
                  <c:v>46</c:v>
                </c:pt>
                <c:pt idx="18">
                  <c:v>15</c:v>
                </c:pt>
                <c:pt idx="19">
                  <c:v>4</c:v>
                </c:pt>
                <c:pt idx="20">
                  <c:v>0</c:v>
                </c:pt>
                <c:pt idx="21">
                  <c:v>0</c:v>
                </c:pt>
                <c:pt idx="22">
                  <c:v>7</c:v>
                </c:pt>
                <c:pt idx="23">
                  <c:v>13</c:v>
                </c:pt>
                <c:pt idx="24">
                  <c:v>10</c:v>
                </c:pt>
                <c:pt idx="25">
                  <c:v>0</c:v>
                </c:pt>
                <c:pt idx="26">
                  <c:v>6</c:v>
                </c:pt>
                <c:pt idx="27">
                  <c:v>5</c:v>
                </c:pt>
                <c:pt idx="28">
                  <c:v>7</c:v>
                </c:pt>
                <c:pt idx="29">
                  <c:v>9</c:v>
                </c:pt>
                <c:pt idx="30">
                  <c:v>0</c:v>
                </c:pt>
                <c:pt idx="31">
                  <c:v>7</c:v>
                </c:pt>
                <c:pt idx="32">
                  <c:v>17</c:v>
                </c:pt>
                <c:pt idx="33">
                  <c:v>1</c:v>
                </c:pt>
                <c:pt idx="34">
                  <c:v>1</c:v>
                </c:pt>
                <c:pt idx="35">
                  <c:v>3</c:v>
                </c:pt>
                <c:pt idx="36">
                  <c:v>1</c:v>
                </c:pt>
                <c:pt idx="37">
                  <c:v>0</c:v>
                </c:pt>
                <c:pt idx="38">
                  <c:v>0</c:v>
                </c:pt>
                <c:pt idx="39">
                  <c:v>4</c:v>
                </c:pt>
                <c:pt idx="40">
                  <c:v>0</c:v>
                </c:pt>
                <c:pt idx="41">
                  <c:v>7</c:v>
                </c:pt>
                <c:pt idx="42">
                  <c:v>0</c:v>
                </c:pt>
                <c:pt idx="43">
                  <c:v>2</c:v>
                </c:pt>
                <c:pt idx="44">
                  <c:v>0</c:v>
                </c:pt>
                <c:pt idx="45">
                  <c:v>3</c:v>
                </c:pt>
                <c:pt idx="46">
                  <c:v>9</c:v>
                </c:pt>
                <c:pt idx="47">
                  <c:v>13</c:v>
                </c:pt>
                <c:pt idx="48">
                  <c:v>1</c:v>
                </c:pt>
                <c:pt idx="49">
                  <c:v>2</c:v>
                </c:pt>
                <c:pt idx="50">
                  <c:v>1</c:v>
                </c:pt>
                <c:pt idx="51">
                  <c:v>0</c:v>
                </c:pt>
                <c:pt idx="52">
                  <c:v>0</c:v>
                </c:pt>
                <c:pt idx="53">
                  <c:v>0</c:v>
                </c:pt>
                <c:pt idx="54">
                  <c:v>1</c:v>
                </c:pt>
                <c:pt idx="55">
                  <c:v>0</c:v>
                </c:pt>
                <c:pt idx="56">
                  <c:v>0</c:v>
                </c:pt>
                <c:pt idx="57">
                  <c:v>2</c:v>
                </c:pt>
                <c:pt idx="58">
                  <c:v>0</c:v>
                </c:pt>
                <c:pt idx="59">
                  <c:v>0</c:v>
                </c:pt>
                <c:pt idx="60">
                  <c:v>0</c:v>
                </c:pt>
                <c:pt idx="61">
                  <c:v>0</c:v>
                </c:pt>
                <c:pt idx="62">
                  <c:v>0</c:v>
                </c:pt>
                <c:pt idx="63">
                  <c:v>1</c:v>
                </c:pt>
                <c:pt idx="64">
                  <c:v>0</c:v>
                </c:pt>
                <c:pt idx="65">
                  <c:v>0</c:v>
                </c:pt>
                <c:pt idx="66">
                  <c:v>0</c:v>
                </c:pt>
                <c:pt idx="67">
                  <c:v>8</c:v>
                </c:pt>
                <c:pt idx="68">
                  <c:v>3</c:v>
                </c:pt>
                <c:pt idx="69">
                  <c:v>7</c:v>
                </c:pt>
                <c:pt idx="70">
                  <c:v>4</c:v>
                </c:pt>
                <c:pt idx="71">
                  <c:v>0</c:v>
                </c:pt>
                <c:pt idx="72">
                  <c:v>2</c:v>
                </c:pt>
                <c:pt idx="73">
                  <c:v>5</c:v>
                </c:pt>
                <c:pt idx="74">
                  <c:v>4</c:v>
                </c:pt>
                <c:pt idx="75">
                  <c:v>0</c:v>
                </c:pt>
                <c:pt idx="76">
                  <c:v>18</c:v>
                </c:pt>
                <c:pt idx="77">
                  <c:v>11</c:v>
                </c:pt>
                <c:pt idx="78">
                  <c:v>0</c:v>
                </c:pt>
                <c:pt idx="79">
                  <c:v>2</c:v>
                </c:pt>
                <c:pt idx="80">
                  <c:v>8</c:v>
                </c:pt>
                <c:pt idx="81">
                  <c:v>0</c:v>
                </c:pt>
                <c:pt idx="82">
                  <c:v>4</c:v>
                </c:pt>
                <c:pt idx="83">
                  <c:v>1</c:v>
                </c:pt>
                <c:pt idx="84">
                  <c:v>2</c:v>
                </c:pt>
                <c:pt idx="85">
                  <c:v>2</c:v>
                </c:pt>
                <c:pt idx="86">
                  <c:v>4</c:v>
                </c:pt>
                <c:pt idx="87">
                  <c:v>15</c:v>
                </c:pt>
                <c:pt idx="88">
                  <c:v>0</c:v>
                </c:pt>
                <c:pt idx="89">
                  <c:v>30</c:v>
                </c:pt>
                <c:pt idx="90">
                  <c:v>31</c:v>
                </c:pt>
                <c:pt idx="91">
                  <c:v>28</c:v>
                </c:pt>
                <c:pt idx="92">
                  <c:v>17</c:v>
                </c:pt>
                <c:pt idx="93">
                  <c:v>14</c:v>
                </c:pt>
                <c:pt idx="94">
                  <c:v>24</c:v>
                </c:pt>
                <c:pt idx="95">
                  <c:v>1</c:v>
                </c:pt>
                <c:pt idx="96">
                  <c:v>0</c:v>
                </c:pt>
                <c:pt idx="97">
                  <c:v>1</c:v>
                </c:pt>
                <c:pt idx="98">
                  <c:v>9</c:v>
                </c:pt>
                <c:pt idx="99">
                  <c:v>1</c:v>
                </c:pt>
                <c:pt idx="100">
                  <c:v>4</c:v>
                </c:pt>
                <c:pt idx="101">
                  <c:v>4</c:v>
                </c:pt>
                <c:pt idx="102">
                  <c:v>4</c:v>
                </c:pt>
                <c:pt idx="103">
                  <c:v>1</c:v>
                </c:pt>
                <c:pt idx="104">
                  <c:v>2</c:v>
                </c:pt>
                <c:pt idx="105">
                  <c:v>0</c:v>
                </c:pt>
                <c:pt idx="106">
                  <c:v>1</c:v>
                </c:pt>
                <c:pt idx="107">
                  <c:v>4</c:v>
                </c:pt>
                <c:pt idx="108">
                  <c:v>5</c:v>
                </c:pt>
                <c:pt idx="109">
                  <c:v>7</c:v>
                </c:pt>
                <c:pt idx="110">
                  <c:v>13</c:v>
                </c:pt>
                <c:pt idx="111">
                  <c:v>2</c:v>
                </c:pt>
                <c:pt idx="112">
                  <c:v>1</c:v>
                </c:pt>
                <c:pt idx="113">
                  <c:v>0</c:v>
                </c:pt>
                <c:pt idx="114">
                  <c:v>1</c:v>
                </c:pt>
                <c:pt idx="115">
                  <c:v>2</c:v>
                </c:pt>
                <c:pt idx="116">
                  <c:v>1</c:v>
                </c:pt>
                <c:pt idx="117">
                  <c:v>0</c:v>
                </c:pt>
                <c:pt idx="118">
                  <c:v>0</c:v>
                </c:pt>
                <c:pt idx="119">
                  <c:v>2</c:v>
                </c:pt>
                <c:pt idx="120">
                  <c:v>16</c:v>
                </c:pt>
                <c:pt idx="121">
                  <c:v>9</c:v>
                </c:pt>
                <c:pt idx="122">
                  <c:v>0</c:v>
                </c:pt>
                <c:pt idx="123">
                  <c:v>10</c:v>
                </c:pt>
                <c:pt idx="124">
                  <c:v>1</c:v>
                </c:pt>
                <c:pt idx="125">
                  <c:v>0</c:v>
                </c:pt>
                <c:pt idx="126">
                  <c:v>2</c:v>
                </c:pt>
                <c:pt idx="127">
                  <c:v>12</c:v>
                </c:pt>
                <c:pt idx="128">
                  <c:v>6</c:v>
                </c:pt>
                <c:pt idx="129">
                  <c:v>10</c:v>
                </c:pt>
                <c:pt idx="130">
                  <c:v>0</c:v>
                </c:pt>
                <c:pt idx="131">
                  <c:v>0</c:v>
                </c:pt>
                <c:pt idx="132">
                  <c:v>1</c:v>
                </c:pt>
                <c:pt idx="133">
                  <c:v>0</c:v>
                </c:pt>
                <c:pt idx="134">
                  <c:v>0</c:v>
                </c:pt>
                <c:pt idx="135">
                  <c:v>0</c:v>
                </c:pt>
                <c:pt idx="136">
                  <c:v>0</c:v>
                </c:pt>
                <c:pt idx="137">
                  <c:v>1</c:v>
                </c:pt>
                <c:pt idx="138">
                  <c:v>0</c:v>
                </c:pt>
                <c:pt idx="139">
                  <c:v>0</c:v>
                </c:pt>
                <c:pt idx="140">
                  <c:v>0</c:v>
                </c:pt>
                <c:pt idx="141">
                  <c:v>0</c:v>
                </c:pt>
              </c:numCache>
            </c:numRef>
          </c:val>
          <c:extLst>
            <c:ext xmlns:c16="http://schemas.microsoft.com/office/drawing/2014/chart" uri="{C3380CC4-5D6E-409C-BE32-E72D297353CC}">
              <c16:uniqueId val="{00000001-D510-4290-9F26-DA9DC3B596EC}"/>
            </c:ext>
          </c:extLst>
        </c:ser>
        <c:dLbls>
          <c:dLblPos val="ctr"/>
          <c:showLegendKey val="0"/>
          <c:showVal val="1"/>
          <c:showCatName val="0"/>
          <c:showSerName val="0"/>
          <c:showPercent val="0"/>
          <c:showBubbleSize val="0"/>
        </c:dLbls>
        <c:gapWidth val="150"/>
        <c:axId val="1294592384"/>
        <c:axId val="1291988832"/>
      </c:barChart>
      <c:lineChart>
        <c:grouping val="standard"/>
        <c:varyColors val="0"/>
        <c:ser>
          <c:idx val="2"/>
          <c:order val="2"/>
          <c:tx>
            <c:v>Numero de entradas</c:v>
          </c:tx>
          <c:spPr>
            <a:ln w="28575" cap="rnd">
              <a:solidFill>
                <a:schemeClr val="accent3"/>
              </a:solidFill>
              <a:round/>
            </a:ln>
            <a:effectLst/>
          </c:spPr>
          <c:marker>
            <c:symbol val="none"/>
          </c:marker>
          <c:dLbls>
            <c:spPr>
              <a:solidFill>
                <a:schemeClr val="bg1">
                  <a:alpha val="68000"/>
                </a:schemeClr>
              </a:solidFill>
              <a:ln>
                <a:noFill/>
              </a:ln>
              <a:effectLst/>
            </c:spPr>
            <c:txPr>
              <a:bodyPr rot="0" spcFirstLastPara="1" vertOverflow="overflow" horzOverflow="overflow" vert="horz" wrap="square" lIns="38100" tIns="18000" rIns="38100" bIns="18000" spcCol="0" anchor="t"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Score!$B$14:$B$155</c:f>
              <c:numCache>
                <c:formatCode>General</c:formatCode>
                <c:ptCount val="142"/>
                <c:pt idx="0">
                  <c:v>11</c:v>
                </c:pt>
                <c:pt idx="1">
                  <c:v>191</c:v>
                </c:pt>
                <c:pt idx="2">
                  <c:v>29</c:v>
                </c:pt>
                <c:pt idx="3">
                  <c:v>61</c:v>
                </c:pt>
                <c:pt idx="4">
                  <c:v>144</c:v>
                </c:pt>
                <c:pt idx="5">
                  <c:v>62</c:v>
                </c:pt>
                <c:pt idx="6">
                  <c:v>56</c:v>
                </c:pt>
                <c:pt idx="7">
                  <c:v>60</c:v>
                </c:pt>
                <c:pt idx="8">
                  <c:v>27</c:v>
                </c:pt>
                <c:pt idx="9">
                  <c:v>26</c:v>
                </c:pt>
                <c:pt idx="10">
                  <c:v>214</c:v>
                </c:pt>
                <c:pt idx="11">
                  <c:v>54</c:v>
                </c:pt>
                <c:pt idx="12">
                  <c:v>31</c:v>
                </c:pt>
                <c:pt idx="13">
                  <c:v>72</c:v>
                </c:pt>
                <c:pt idx="14">
                  <c:v>113</c:v>
                </c:pt>
                <c:pt idx="15">
                  <c:v>0</c:v>
                </c:pt>
                <c:pt idx="16">
                  <c:v>124</c:v>
                </c:pt>
                <c:pt idx="17">
                  <c:v>169</c:v>
                </c:pt>
                <c:pt idx="18">
                  <c:v>153</c:v>
                </c:pt>
                <c:pt idx="19">
                  <c:v>11</c:v>
                </c:pt>
                <c:pt idx="20">
                  <c:v>20</c:v>
                </c:pt>
                <c:pt idx="21">
                  <c:v>0</c:v>
                </c:pt>
                <c:pt idx="22">
                  <c:v>68</c:v>
                </c:pt>
                <c:pt idx="23">
                  <c:v>33</c:v>
                </c:pt>
                <c:pt idx="24">
                  <c:v>24</c:v>
                </c:pt>
                <c:pt idx="25">
                  <c:v>0</c:v>
                </c:pt>
                <c:pt idx="26">
                  <c:v>16</c:v>
                </c:pt>
                <c:pt idx="27">
                  <c:v>31</c:v>
                </c:pt>
                <c:pt idx="28">
                  <c:v>25</c:v>
                </c:pt>
                <c:pt idx="29">
                  <c:v>30</c:v>
                </c:pt>
                <c:pt idx="30">
                  <c:v>0</c:v>
                </c:pt>
                <c:pt idx="31">
                  <c:v>80</c:v>
                </c:pt>
                <c:pt idx="32">
                  <c:v>128</c:v>
                </c:pt>
                <c:pt idx="33">
                  <c:v>22</c:v>
                </c:pt>
                <c:pt idx="34">
                  <c:v>13</c:v>
                </c:pt>
                <c:pt idx="35">
                  <c:v>11</c:v>
                </c:pt>
                <c:pt idx="36">
                  <c:v>11</c:v>
                </c:pt>
                <c:pt idx="37">
                  <c:v>11</c:v>
                </c:pt>
                <c:pt idx="38">
                  <c:v>22</c:v>
                </c:pt>
                <c:pt idx="39">
                  <c:v>22</c:v>
                </c:pt>
                <c:pt idx="40">
                  <c:v>22</c:v>
                </c:pt>
                <c:pt idx="41">
                  <c:v>22</c:v>
                </c:pt>
                <c:pt idx="42">
                  <c:v>11</c:v>
                </c:pt>
                <c:pt idx="43">
                  <c:v>11</c:v>
                </c:pt>
                <c:pt idx="44">
                  <c:v>11</c:v>
                </c:pt>
                <c:pt idx="45">
                  <c:v>50</c:v>
                </c:pt>
                <c:pt idx="46">
                  <c:v>64</c:v>
                </c:pt>
                <c:pt idx="47">
                  <c:v>47</c:v>
                </c:pt>
                <c:pt idx="48">
                  <c:v>18</c:v>
                </c:pt>
                <c:pt idx="49">
                  <c:v>29</c:v>
                </c:pt>
                <c:pt idx="50">
                  <c:v>29</c:v>
                </c:pt>
                <c:pt idx="51">
                  <c:v>17</c:v>
                </c:pt>
                <c:pt idx="52">
                  <c:v>25</c:v>
                </c:pt>
                <c:pt idx="53">
                  <c:v>17</c:v>
                </c:pt>
                <c:pt idx="54">
                  <c:v>10</c:v>
                </c:pt>
                <c:pt idx="55">
                  <c:v>6</c:v>
                </c:pt>
                <c:pt idx="56">
                  <c:v>6</c:v>
                </c:pt>
                <c:pt idx="57">
                  <c:v>6</c:v>
                </c:pt>
                <c:pt idx="58">
                  <c:v>4</c:v>
                </c:pt>
                <c:pt idx="59">
                  <c:v>12</c:v>
                </c:pt>
                <c:pt idx="60">
                  <c:v>12</c:v>
                </c:pt>
                <c:pt idx="61">
                  <c:v>12</c:v>
                </c:pt>
                <c:pt idx="62">
                  <c:v>12</c:v>
                </c:pt>
                <c:pt idx="63">
                  <c:v>12</c:v>
                </c:pt>
                <c:pt idx="64">
                  <c:v>12</c:v>
                </c:pt>
                <c:pt idx="65">
                  <c:v>27</c:v>
                </c:pt>
                <c:pt idx="66">
                  <c:v>20</c:v>
                </c:pt>
                <c:pt idx="67">
                  <c:v>18</c:v>
                </c:pt>
                <c:pt idx="68">
                  <c:v>18</c:v>
                </c:pt>
                <c:pt idx="69">
                  <c:v>30</c:v>
                </c:pt>
                <c:pt idx="70">
                  <c:v>10</c:v>
                </c:pt>
                <c:pt idx="71">
                  <c:v>10</c:v>
                </c:pt>
                <c:pt idx="72">
                  <c:v>30</c:v>
                </c:pt>
                <c:pt idx="73">
                  <c:v>30</c:v>
                </c:pt>
                <c:pt idx="74">
                  <c:v>30</c:v>
                </c:pt>
                <c:pt idx="75">
                  <c:v>30</c:v>
                </c:pt>
                <c:pt idx="76">
                  <c:v>84</c:v>
                </c:pt>
                <c:pt idx="77">
                  <c:v>22</c:v>
                </c:pt>
                <c:pt idx="78">
                  <c:v>18</c:v>
                </c:pt>
                <c:pt idx="79">
                  <c:v>4</c:v>
                </c:pt>
                <c:pt idx="80">
                  <c:v>62</c:v>
                </c:pt>
                <c:pt idx="81">
                  <c:v>9</c:v>
                </c:pt>
                <c:pt idx="82">
                  <c:v>21</c:v>
                </c:pt>
                <c:pt idx="83">
                  <c:v>9</c:v>
                </c:pt>
                <c:pt idx="84">
                  <c:v>9</c:v>
                </c:pt>
                <c:pt idx="85">
                  <c:v>9</c:v>
                </c:pt>
                <c:pt idx="86">
                  <c:v>21</c:v>
                </c:pt>
                <c:pt idx="87">
                  <c:v>93</c:v>
                </c:pt>
                <c:pt idx="88">
                  <c:v>1</c:v>
                </c:pt>
                <c:pt idx="89">
                  <c:v>68</c:v>
                </c:pt>
                <c:pt idx="90">
                  <c:v>68</c:v>
                </c:pt>
                <c:pt idx="91">
                  <c:v>68</c:v>
                </c:pt>
                <c:pt idx="92">
                  <c:v>32</c:v>
                </c:pt>
                <c:pt idx="93">
                  <c:v>32</c:v>
                </c:pt>
                <c:pt idx="94">
                  <c:v>68</c:v>
                </c:pt>
                <c:pt idx="95">
                  <c:v>36</c:v>
                </c:pt>
                <c:pt idx="96">
                  <c:v>66</c:v>
                </c:pt>
                <c:pt idx="97">
                  <c:v>8</c:v>
                </c:pt>
                <c:pt idx="98">
                  <c:v>49</c:v>
                </c:pt>
                <c:pt idx="99">
                  <c:v>28</c:v>
                </c:pt>
                <c:pt idx="100">
                  <c:v>12</c:v>
                </c:pt>
                <c:pt idx="101">
                  <c:v>52</c:v>
                </c:pt>
                <c:pt idx="102">
                  <c:v>34</c:v>
                </c:pt>
                <c:pt idx="103">
                  <c:v>28</c:v>
                </c:pt>
                <c:pt idx="104">
                  <c:v>18</c:v>
                </c:pt>
                <c:pt idx="105">
                  <c:v>22</c:v>
                </c:pt>
                <c:pt idx="106">
                  <c:v>14</c:v>
                </c:pt>
                <c:pt idx="107">
                  <c:v>18</c:v>
                </c:pt>
                <c:pt idx="108">
                  <c:v>22</c:v>
                </c:pt>
                <c:pt idx="109">
                  <c:v>57</c:v>
                </c:pt>
                <c:pt idx="110">
                  <c:v>22</c:v>
                </c:pt>
                <c:pt idx="111">
                  <c:v>84</c:v>
                </c:pt>
                <c:pt idx="112">
                  <c:v>15</c:v>
                </c:pt>
                <c:pt idx="113">
                  <c:v>0</c:v>
                </c:pt>
                <c:pt idx="114">
                  <c:v>9</c:v>
                </c:pt>
                <c:pt idx="115">
                  <c:v>9</c:v>
                </c:pt>
                <c:pt idx="116">
                  <c:v>9</c:v>
                </c:pt>
                <c:pt idx="117">
                  <c:v>9</c:v>
                </c:pt>
                <c:pt idx="118">
                  <c:v>6</c:v>
                </c:pt>
                <c:pt idx="119">
                  <c:v>30</c:v>
                </c:pt>
                <c:pt idx="120">
                  <c:v>40</c:v>
                </c:pt>
                <c:pt idx="121">
                  <c:v>38</c:v>
                </c:pt>
                <c:pt idx="122">
                  <c:v>1</c:v>
                </c:pt>
                <c:pt idx="123">
                  <c:v>60</c:v>
                </c:pt>
                <c:pt idx="124">
                  <c:v>22</c:v>
                </c:pt>
                <c:pt idx="125">
                  <c:v>22</c:v>
                </c:pt>
                <c:pt idx="126">
                  <c:v>22</c:v>
                </c:pt>
                <c:pt idx="127">
                  <c:v>21</c:v>
                </c:pt>
                <c:pt idx="128">
                  <c:v>21</c:v>
                </c:pt>
                <c:pt idx="129">
                  <c:v>18</c:v>
                </c:pt>
                <c:pt idx="130">
                  <c:v>9</c:v>
                </c:pt>
                <c:pt idx="131">
                  <c:v>5</c:v>
                </c:pt>
                <c:pt idx="132">
                  <c:v>5</c:v>
                </c:pt>
                <c:pt idx="133">
                  <c:v>12</c:v>
                </c:pt>
                <c:pt idx="134">
                  <c:v>6</c:v>
                </c:pt>
                <c:pt idx="135">
                  <c:v>8</c:v>
                </c:pt>
                <c:pt idx="136">
                  <c:v>54</c:v>
                </c:pt>
                <c:pt idx="137">
                  <c:v>16</c:v>
                </c:pt>
                <c:pt idx="138">
                  <c:v>2</c:v>
                </c:pt>
                <c:pt idx="139">
                  <c:v>16</c:v>
                </c:pt>
                <c:pt idx="140">
                  <c:v>16</c:v>
                </c:pt>
                <c:pt idx="141">
                  <c:v>2</c:v>
                </c:pt>
              </c:numCache>
            </c:numRef>
          </c:val>
          <c:smooth val="0"/>
          <c:extLst>
            <c:ext xmlns:c16="http://schemas.microsoft.com/office/drawing/2014/chart" uri="{C3380CC4-5D6E-409C-BE32-E72D297353CC}">
              <c16:uniqueId val="{00000002-D510-4290-9F26-DA9DC3B596EC}"/>
            </c:ext>
          </c:extLst>
        </c:ser>
        <c:dLbls>
          <c:showLegendKey val="0"/>
          <c:showVal val="0"/>
          <c:showCatName val="0"/>
          <c:showSerName val="0"/>
          <c:showPercent val="0"/>
          <c:showBubbleSize val="0"/>
        </c:dLbls>
        <c:marker val="1"/>
        <c:smooth val="0"/>
        <c:axId val="1294592384"/>
        <c:axId val="1291988832"/>
      </c:lineChart>
      <c:catAx>
        <c:axId val="12945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91988832"/>
        <c:crosses val="autoZero"/>
        <c:auto val="1"/>
        <c:lblAlgn val="ctr"/>
        <c:lblOffset val="100"/>
        <c:noMultiLvlLbl val="0"/>
      </c:catAx>
      <c:valAx>
        <c:axId val="129198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92384"/>
        <c:crosses val="autoZero"/>
        <c:crossBetween val="between"/>
      </c:valAx>
      <c:spPr>
        <a:noFill/>
        <a:ln>
          <a:noFill/>
        </a:ln>
        <a:effectLst/>
      </c:spPr>
    </c:plotArea>
    <c:legend>
      <c:legendPos val="l"/>
      <c:layout>
        <c:manualLayout>
          <c:xMode val="edge"/>
          <c:yMode val="edge"/>
          <c:x val="2.584987798217888E-3"/>
          <c:y val="0.4814739087149339"/>
          <c:w val="2.1381614624668786E-2"/>
          <c:h val="0.1012001086071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paperSize="172"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Number of times the algorithm: Is evaluated/Has the lowest error/Has error close to the lowest obtained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3.4296787883572863E-2"/>
          <c:y val="8.9140009897233405E-2"/>
          <c:w val="0.95096645592022444"/>
          <c:h val="0.70864153374947136"/>
        </c:manualLayout>
      </c:layout>
      <c:barChart>
        <c:barDir val="col"/>
        <c:grouping val="clustered"/>
        <c:varyColors val="0"/>
        <c:ser>
          <c:idx val="0"/>
          <c:order val="0"/>
          <c:tx>
            <c:v>Menor erro</c:v>
          </c:tx>
          <c:spPr>
            <a:solidFill>
              <a:schemeClr val="accent1"/>
            </a:solidFill>
            <a:ln>
              <a:noFill/>
            </a:ln>
            <a:effectLst/>
          </c:spPr>
          <c:invertIfNegative val="0"/>
          <c:dLbls>
            <c:spPr>
              <a:solidFill>
                <a:schemeClr val="accent1">
                  <a:lumMod val="20000"/>
                  <a:lumOff val="80000"/>
                  <a:alpha val="73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Score!$D$14:$D$155</c:f>
              <c:numCache>
                <c:formatCode>General</c:formatCode>
                <c:ptCount val="142"/>
                <c:pt idx="0">
                  <c:v>5</c:v>
                </c:pt>
                <c:pt idx="1">
                  <c:v>71</c:v>
                </c:pt>
                <c:pt idx="2">
                  <c:v>0</c:v>
                </c:pt>
                <c:pt idx="3">
                  <c:v>10</c:v>
                </c:pt>
                <c:pt idx="4">
                  <c:v>44</c:v>
                </c:pt>
                <c:pt idx="5">
                  <c:v>2</c:v>
                </c:pt>
                <c:pt idx="6">
                  <c:v>21</c:v>
                </c:pt>
                <c:pt idx="7">
                  <c:v>8</c:v>
                </c:pt>
                <c:pt idx="8">
                  <c:v>1</c:v>
                </c:pt>
                <c:pt idx="9">
                  <c:v>0</c:v>
                </c:pt>
                <c:pt idx="10">
                  <c:v>47</c:v>
                </c:pt>
                <c:pt idx="11">
                  <c:v>42</c:v>
                </c:pt>
                <c:pt idx="12">
                  <c:v>1</c:v>
                </c:pt>
                <c:pt idx="13">
                  <c:v>8</c:v>
                </c:pt>
                <c:pt idx="14">
                  <c:v>31</c:v>
                </c:pt>
                <c:pt idx="15">
                  <c:v>0</c:v>
                </c:pt>
                <c:pt idx="16">
                  <c:v>37</c:v>
                </c:pt>
                <c:pt idx="17">
                  <c:v>43</c:v>
                </c:pt>
                <c:pt idx="18">
                  <c:v>14</c:v>
                </c:pt>
                <c:pt idx="19">
                  <c:v>3</c:v>
                </c:pt>
                <c:pt idx="20">
                  <c:v>1</c:v>
                </c:pt>
                <c:pt idx="21">
                  <c:v>0</c:v>
                </c:pt>
                <c:pt idx="22">
                  <c:v>18</c:v>
                </c:pt>
                <c:pt idx="23">
                  <c:v>9</c:v>
                </c:pt>
                <c:pt idx="24">
                  <c:v>11</c:v>
                </c:pt>
                <c:pt idx="25">
                  <c:v>0</c:v>
                </c:pt>
                <c:pt idx="26">
                  <c:v>10</c:v>
                </c:pt>
                <c:pt idx="27">
                  <c:v>1</c:v>
                </c:pt>
                <c:pt idx="28">
                  <c:v>15</c:v>
                </c:pt>
                <c:pt idx="29">
                  <c:v>2</c:v>
                </c:pt>
                <c:pt idx="30">
                  <c:v>0</c:v>
                </c:pt>
                <c:pt idx="31">
                  <c:v>0</c:v>
                </c:pt>
                <c:pt idx="32">
                  <c:v>18</c:v>
                </c:pt>
                <c:pt idx="33">
                  <c:v>2</c:v>
                </c:pt>
                <c:pt idx="34">
                  <c:v>0</c:v>
                </c:pt>
                <c:pt idx="35">
                  <c:v>0</c:v>
                </c:pt>
                <c:pt idx="36">
                  <c:v>0</c:v>
                </c:pt>
                <c:pt idx="37">
                  <c:v>0</c:v>
                </c:pt>
                <c:pt idx="38">
                  <c:v>1</c:v>
                </c:pt>
                <c:pt idx="39">
                  <c:v>2</c:v>
                </c:pt>
                <c:pt idx="40">
                  <c:v>0</c:v>
                </c:pt>
                <c:pt idx="41">
                  <c:v>6</c:v>
                </c:pt>
                <c:pt idx="42">
                  <c:v>0</c:v>
                </c:pt>
                <c:pt idx="43">
                  <c:v>1</c:v>
                </c:pt>
                <c:pt idx="44">
                  <c:v>0</c:v>
                </c:pt>
                <c:pt idx="45">
                  <c:v>9</c:v>
                </c:pt>
                <c:pt idx="46">
                  <c:v>6</c:v>
                </c:pt>
                <c:pt idx="47">
                  <c:v>29</c:v>
                </c:pt>
                <c:pt idx="48">
                  <c:v>1</c:v>
                </c:pt>
                <c:pt idx="49">
                  <c:v>0</c:v>
                </c:pt>
                <c:pt idx="50">
                  <c:v>1</c:v>
                </c:pt>
                <c:pt idx="51">
                  <c:v>0</c:v>
                </c:pt>
                <c:pt idx="52">
                  <c:v>0</c:v>
                </c:pt>
                <c:pt idx="53">
                  <c:v>6</c:v>
                </c:pt>
                <c:pt idx="54">
                  <c:v>4</c:v>
                </c:pt>
                <c:pt idx="55">
                  <c:v>1</c:v>
                </c:pt>
                <c:pt idx="56">
                  <c:v>0</c:v>
                </c:pt>
                <c:pt idx="57">
                  <c:v>1</c:v>
                </c:pt>
                <c:pt idx="58">
                  <c:v>0</c:v>
                </c:pt>
                <c:pt idx="59">
                  <c:v>0</c:v>
                </c:pt>
                <c:pt idx="60">
                  <c:v>0</c:v>
                </c:pt>
                <c:pt idx="61">
                  <c:v>0</c:v>
                </c:pt>
                <c:pt idx="62">
                  <c:v>0</c:v>
                </c:pt>
                <c:pt idx="63">
                  <c:v>0</c:v>
                </c:pt>
                <c:pt idx="64">
                  <c:v>0</c:v>
                </c:pt>
                <c:pt idx="65">
                  <c:v>10</c:v>
                </c:pt>
                <c:pt idx="66">
                  <c:v>0</c:v>
                </c:pt>
                <c:pt idx="67">
                  <c:v>5</c:v>
                </c:pt>
                <c:pt idx="68">
                  <c:v>13</c:v>
                </c:pt>
                <c:pt idx="69">
                  <c:v>9</c:v>
                </c:pt>
                <c:pt idx="70">
                  <c:v>2</c:v>
                </c:pt>
                <c:pt idx="71">
                  <c:v>0</c:v>
                </c:pt>
                <c:pt idx="72">
                  <c:v>0</c:v>
                </c:pt>
                <c:pt idx="73">
                  <c:v>0</c:v>
                </c:pt>
                <c:pt idx="74">
                  <c:v>15</c:v>
                </c:pt>
                <c:pt idx="75">
                  <c:v>0</c:v>
                </c:pt>
                <c:pt idx="76">
                  <c:v>17</c:v>
                </c:pt>
                <c:pt idx="77">
                  <c:v>7</c:v>
                </c:pt>
                <c:pt idx="78">
                  <c:v>0</c:v>
                </c:pt>
                <c:pt idx="79">
                  <c:v>0</c:v>
                </c:pt>
                <c:pt idx="80">
                  <c:v>4</c:v>
                </c:pt>
                <c:pt idx="81">
                  <c:v>0</c:v>
                </c:pt>
                <c:pt idx="82">
                  <c:v>5</c:v>
                </c:pt>
                <c:pt idx="83">
                  <c:v>0</c:v>
                </c:pt>
                <c:pt idx="84">
                  <c:v>5</c:v>
                </c:pt>
                <c:pt idx="85">
                  <c:v>2</c:v>
                </c:pt>
                <c:pt idx="86">
                  <c:v>5</c:v>
                </c:pt>
                <c:pt idx="87">
                  <c:v>11</c:v>
                </c:pt>
                <c:pt idx="88">
                  <c:v>1</c:v>
                </c:pt>
                <c:pt idx="89">
                  <c:v>11</c:v>
                </c:pt>
                <c:pt idx="90">
                  <c:v>5</c:v>
                </c:pt>
                <c:pt idx="91">
                  <c:v>7</c:v>
                </c:pt>
                <c:pt idx="92">
                  <c:v>1</c:v>
                </c:pt>
                <c:pt idx="93">
                  <c:v>10</c:v>
                </c:pt>
                <c:pt idx="94">
                  <c:v>42</c:v>
                </c:pt>
                <c:pt idx="95">
                  <c:v>3</c:v>
                </c:pt>
                <c:pt idx="96">
                  <c:v>3</c:v>
                </c:pt>
                <c:pt idx="97">
                  <c:v>2</c:v>
                </c:pt>
                <c:pt idx="98">
                  <c:v>33</c:v>
                </c:pt>
                <c:pt idx="99">
                  <c:v>18</c:v>
                </c:pt>
                <c:pt idx="100">
                  <c:v>2</c:v>
                </c:pt>
                <c:pt idx="101">
                  <c:v>9</c:v>
                </c:pt>
                <c:pt idx="102">
                  <c:v>11</c:v>
                </c:pt>
                <c:pt idx="103">
                  <c:v>12</c:v>
                </c:pt>
                <c:pt idx="104">
                  <c:v>0</c:v>
                </c:pt>
                <c:pt idx="105">
                  <c:v>0</c:v>
                </c:pt>
                <c:pt idx="106">
                  <c:v>0</c:v>
                </c:pt>
                <c:pt idx="107">
                  <c:v>10</c:v>
                </c:pt>
                <c:pt idx="108">
                  <c:v>1</c:v>
                </c:pt>
                <c:pt idx="109">
                  <c:v>8</c:v>
                </c:pt>
                <c:pt idx="110">
                  <c:v>4</c:v>
                </c:pt>
                <c:pt idx="111">
                  <c:v>0</c:v>
                </c:pt>
                <c:pt idx="112">
                  <c:v>5</c:v>
                </c:pt>
                <c:pt idx="113">
                  <c:v>0</c:v>
                </c:pt>
                <c:pt idx="114">
                  <c:v>0</c:v>
                </c:pt>
                <c:pt idx="115">
                  <c:v>1</c:v>
                </c:pt>
                <c:pt idx="116">
                  <c:v>2</c:v>
                </c:pt>
                <c:pt idx="117">
                  <c:v>9</c:v>
                </c:pt>
                <c:pt idx="118">
                  <c:v>0</c:v>
                </c:pt>
                <c:pt idx="119">
                  <c:v>5</c:v>
                </c:pt>
                <c:pt idx="120">
                  <c:v>3</c:v>
                </c:pt>
                <c:pt idx="121">
                  <c:v>4</c:v>
                </c:pt>
                <c:pt idx="122">
                  <c:v>0</c:v>
                </c:pt>
                <c:pt idx="123">
                  <c:v>10</c:v>
                </c:pt>
                <c:pt idx="124">
                  <c:v>0</c:v>
                </c:pt>
                <c:pt idx="125">
                  <c:v>1</c:v>
                </c:pt>
                <c:pt idx="126">
                  <c:v>0</c:v>
                </c:pt>
                <c:pt idx="127">
                  <c:v>1</c:v>
                </c:pt>
                <c:pt idx="128">
                  <c:v>12</c:v>
                </c:pt>
                <c:pt idx="129">
                  <c:v>6</c:v>
                </c:pt>
                <c:pt idx="130">
                  <c:v>0</c:v>
                </c:pt>
                <c:pt idx="131">
                  <c:v>5</c:v>
                </c:pt>
                <c:pt idx="132">
                  <c:v>0</c:v>
                </c:pt>
                <c:pt idx="133">
                  <c:v>8</c:v>
                </c:pt>
                <c:pt idx="134">
                  <c:v>0</c:v>
                </c:pt>
                <c:pt idx="135">
                  <c:v>6</c:v>
                </c:pt>
                <c:pt idx="136">
                  <c:v>0</c:v>
                </c:pt>
                <c:pt idx="137">
                  <c:v>0</c:v>
                </c:pt>
                <c:pt idx="138">
                  <c:v>0</c:v>
                </c:pt>
                <c:pt idx="139">
                  <c:v>0</c:v>
                </c:pt>
                <c:pt idx="140">
                  <c:v>4</c:v>
                </c:pt>
                <c:pt idx="141">
                  <c:v>0</c:v>
                </c:pt>
              </c:numCache>
            </c:numRef>
          </c:val>
          <c:extLst>
            <c:ext xmlns:c16="http://schemas.microsoft.com/office/drawing/2014/chart" uri="{C3380CC4-5D6E-409C-BE32-E72D297353CC}">
              <c16:uniqueId val="{00000000-395A-4CEC-8780-7E896BC696C5}"/>
            </c:ext>
          </c:extLst>
        </c:ser>
        <c:ser>
          <c:idx val="1"/>
          <c:order val="1"/>
          <c:tx>
            <c:v>Erro proximo do menor</c:v>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Score!$A$14:$A$155</c:f>
              <c:strCache>
                <c:ptCount val="142"/>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pt idx="45">
                  <c:v>MSCKF</c:v>
                </c:pt>
                <c:pt idx="46">
                  <c:v>OKVIS</c:v>
                </c:pt>
                <c:pt idx="47">
                  <c:v>GLIM</c:v>
                </c:pt>
                <c:pt idx="48">
                  <c:v>PTAM</c:v>
                </c:pt>
                <c:pt idx="49">
                  <c:v>LSD-SLAM</c:v>
                </c:pt>
                <c:pt idx="50">
                  <c:v>DVO-SLAM</c:v>
                </c:pt>
                <c:pt idx="51">
                  <c:v>ElasticFusion*</c:v>
                </c:pt>
                <c:pt idx="52">
                  <c:v>RGBDSLAMv2</c:v>
                </c:pt>
                <c:pt idx="53">
                  <c:v>BundleFusion</c:v>
                </c:pt>
                <c:pt idx="54">
                  <c:v>BAD-SLAM*</c:v>
                </c:pt>
                <c:pt idx="55">
                  <c:v>RGBDTAM</c:v>
                </c:pt>
                <c:pt idx="56">
                  <c:v>ID-RGBDO</c:v>
                </c:pt>
                <c:pt idx="57">
                  <c:v>Plane-Edge-SLAM</c:v>
                </c:pt>
                <c:pt idx="58">
                  <c:v>KinectFusion</c:v>
                </c:pt>
                <c:pt idx="59">
                  <c:v>RGB-DOdometry</c:v>
                </c:pt>
                <c:pt idx="60">
                  <c:v>DVO</c:v>
                </c:pt>
                <c:pt idx="61">
                  <c:v>Fovis</c:v>
                </c:pt>
                <c:pt idx="62">
                  <c:v>ICPOdometry</c:v>
                </c:pt>
                <c:pt idx="63">
                  <c:v>RGB-DICPOdometry</c:v>
                </c:pt>
                <c:pt idx="64">
                  <c:v>CCNY</c:v>
                </c:pt>
                <c:pt idx="65">
                  <c:v>LiLi-OM</c:v>
                </c:pt>
                <c:pt idx="66">
                  <c:v>StaticMapping</c:v>
                </c:pt>
                <c:pt idx="67">
                  <c:v>Gmapping</c:v>
                </c:pt>
                <c:pt idx="68">
                  <c:v>Hector-SLAM</c:v>
                </c:pt>
                <c:pt idx="69">
                  <c:v>SLAM-PCD</c:v>
                </c:pt>
                <c:pt idx="70">
                  <c:v>DM-SLAM</c:v>
                </c:pt>
                <c:pt idx="71">
                  <c:v>Detect-SLAM</c:v>
                </c:pt>
                <c:pt idx="72">
                  <c:v>RDS-SLAM, Mask R-CNN  (Keyframe)</c:v>
                </c:pt>
                <c:pt idx="73">
                  <c:v>RDS-SLAM, Mask R-CNN </c:v>
                </c:pt>
                <c:pt idx="74">
                  <c:v>RDS-SLAM, SegNet (Keyframe)</c:v>
                </c:pt>
                <c:pt idx="75">
                  <c:v>RDS-SLAM, SegNet</c:v>
                </c:pt>
                <c:pt idx="76">
                  <c:v>A-LOAM</c:v>
                </c:pt>
                <c:pt idx="77">
                  <c:v>ISC-LOAM</c:v>
                </c:pt>
                <c:pt idx="78">
                  <c:v>ROVIO</c:v>
                </c:pt>
                <c:pt idx="79">
                  <c:v>SC-LeGO-LOAM</c:v>
                </c:pt>
                <c:pt idx="80">
                  <c:v>F-LOAM</c:v>
                </c:pt>
                <c:pt idx="81">
                  <c:v>LeGO-LOAM-BOR</c:v>
                </c:pt>
                <c:pt idx="82">
                  <c:v>ART-SLAM</c:v>
                </c:pt>
                <c:pt idx="83">
                  <c:v>ART-SLAM (SC)</c:v>
                </c:pt>
                <c:pt idx="84">
                  <c:v>ART-SLAM (IMU)</c:v>
                </c:pt>
                <c:pt idx="85">
                  <c:v>ART-SLAM (GPS)</c:v>
                </c:pt>
                <c:pt idx="86">
                  <c:v>BALM</c:v>
                </c:pt>
                <c:pt idx="87">
                  <c:v>MULLS</c:v>
                </c:pt>
                <c:pt idx="88">
                  <c:v>livox_mapping</c:v>
                </c:pt>
                <c:pt idx="89">
                  <c:v>Crowd-SLAM</c:v>
                </c:pt>
                <c:pt idx="90">
                  <c:v>RDS-SLAM</c:v>
                </c:pt>
                <c:pt idx="91">
                  <c:v>LC-CRF SLAM</c:v>
                </c:pt>
                <c:pt idx="92">
                  <c:v>Blitz-SLAM</c:v>
                </c:pt>
                <c:pt idx="93">
                  <c:v>CFP-SLAM</c:v>
                </c:pt>
                <c:pt idx="94">
                  <c:v>OVD-SLAM</c:v>
                </c:pt>
                <c:pt idx="95">
                  <c:v>YOLO-SLAM</c:v>
                </c:pt>
                <c:pt idx="96">
                  <c:v>ReFusion</c:v>
                </c:pt>
                <c:pt idx="97">
                  <c:v>LIO-SAM LC</c:v>
                </c:pt>
                <c:pt idx="98">
                  <c:v>CT-ICP</c:v>
                </c:pt>
                <c:pt idx="99">
                  <c:v>KISS-ICP</c:v>
                </c:pt>
                <c:pt idx="100">
                  <c:v>ART-SLAM (odom)</c:v>
                </c:pt>
                <c:pt idx="101">
                  <c:v>LINS</c:v>
                </c:pt>
                <c:pt idx="102">
                  <c:v>CLINS</c:v>
                </c:pt>
                <c:pt idx="103">
                  <c:v>DLO</c:v>
                </c:pt>
                <c:pt idx="104">
                  <c:v>CLINS (No LoopClosure)</c:v>
                </c:pt>
                <c:pt idx="105">
                  <c:v>MARS</c:v>
                </c:pt>
                <c:pt idx="106">
                  <c:v>MLOAM</c:v>
                </c:pt>
                <c:pt idx="107">
                  <c:v>FAST-LIVO</c:v>
                </c:pt>
                <c:pt idx="108">
                  <c:v>LiTAMIN2</c:v>
                </c:pt>
                <c:pt idx="109">
                  <c:v>SuMa</c:v>
                </c:pt>
                <c:pt idx="110">
                  <c:v>Faster-LIO</c:v>
                </c:pt>
                <c:pt idx="111">
                  <c:v>maplab 2.0</c:v>
                </c:pt>
                <c:pt idx="112">
                  <c:v>LVI-SAM</c:v>
                </c:pt>
                <c:pt idx="113">
                  <c:v>maplab 2.0</c:v>
                </c:pt>
                <c:pt idx="114">
                  <c:v>maplab 2.0, ROVIO + SIFT</c:v>
                </c:pt>
                <c:pt idx="115">
                  <c:v>maplab 2.0, OKVIS +SP +B</c:v>
                </c:pt>
                <c:pt idx="116">
                  <c:v>maplab 2.0, OKVIS +ICP</c:v>
                </c:pt>
                <c:pt idx="117">
                  <c:v>maplab 2.0, FAST-LIO2 +SP +B</c:v>
                </c:pt>
                <c:pt idx="118">
                  <c:v>MaskFusion</c:v>
                </c:pt>
                <c:pt idx="119">
                  <c:v>DynaSLAM (G)</c:v>
                </c:pt>
                <c:pt idx="120">
                  <c:v>IMLS-SLAM</c:v>
                </c:pt>
                <c:pt idx="121">
                  <c:v>pyLiDAR F2M</c:v>
                </c:pt>
                <c:pt idx="122">
                  <c:v>SuMa++</c:v>
                </c:pt>
                <c:pt idx="123">
                  <c:v>LIOM</c:v>
                </c:pt>
                <c:pt idx="124">
                  <c:v>BLAM</c:v>
                </c:pt>
                <c:pt idx="125">
                  <c:v>Cartographer</c:v>
                </c:pt>
                <c:pt idx="126">
                  <c:v>LOCUS</c:v>
                </c:pt>
                <c:pt idx="127">
                  <c:v>MARS (Grid)</c:v>
                </c:pt>
                <c:pt idx="128">
                  <c:v>MARS (Lattice)</c:v>
                </c:pt>
                <c:pt idx="129">
                  <c:v>Faster-LIO PHC</c:v>
                </c:pt>
                <c:pt idx="130">
                  <c:v>VIRAL-SLAM</c:v>
                </c:pt>
                <c:pt idx="131">
                  <c:v>M-LOAM-gf</c:v>
                </c:pt>
                <c:pt idx="132">
                  <c:v>M-LOAM-rnd</c:v>
                </c:pt>
                <c:pt idx="133">
                  <c:v>LOCUS 2.0</c:v>
                </c:pt>
                <c:pt idx="134">
                  <c:v>OpenVINS (No LoopClosure)</c:v>
                </c:pt>
                <c:pt idx="135">
                  <c:v>LOCUS (FGA)</c:v>
                </c:pt>
                <c:pt idx="136">
                  <c:v>CoFusion</c:v>
                </c:pt>
                <c:pt idx="137">
                  <c:v>VINS-Fusion MI</c:v>
                </c:pt>
                <c:pt idx="138">
                  <c:v>VINS-Fusion MI (SC)</c:v>
                </c:pt>
                <c:pt idx="139">
                  <c:v>ORB-SLAM3 MI</c:v>
                </c:pt>
                <c:pt idx="140">
                  <c:v>DynaVINS MI </c:v>
                </c:pt>
                <c:pt idx="141">
                  <c:v>VINS-Fusion SI (SC)</c:v>
                </c:pt>
              </c:strCache>
            </c:strRef>
          </c:cat>
          <c:val>
            <c:numRef>
              <c:f>Score!$E$14:$E$155</c:f>
              <c:numCache>
                <c:formatCode>General</c:formatCode>
                <c:ptCount val="142"/>
                <c:pt idx="0">
                  <c:v>0</c:v>
                </c:pt>
                <c:pt idx="1">
                  <c:v>37</c:v>
                </c:pt>
                <c:pt idx="2">
                  <c:v>0</c:v>
                </c:pt>
                <c:pt idx="3">
                  <c:v>8</c:v>
                </c:pt>
                <c:pt idx="4">
                  <c:v>16</c:v>
                </c:pt>
                <c:pt idx="5">
                  <c:v>2</c:v>
                </c:pt>
                <c:pt idx="6">
                  <c:v>8</c:v>
                </c:pt>
                <c:pt idx="7">
                  <c:v>8</c:v>
                </c:pt>
                <c:pt idx="8">
                  <c:v>1</c:v>
                </c:pt>
                <c:pt idx="9">
                  <c:v>2</c:v>
                </c:pt>
                <c:pt idx="10">
                  <c:v>31</c:v>
                </c:pt>
                <c:pt idx="11">
                  <c:v>2</c:v>
                </c:pt>
                <c:pt idx="12">
                  <c:v>1</c:v>
                </c:pt>
                <c:pt idx="13">
                  <c:v>13</c:v>
                </c:pt>
                <c:pt idx="14">
                  <c:v>36</c:v>
                </c:pt>
                <c:pt idx="15">
                  <c:v>0</c:v>
                </c:pt>
                <c:pt idx="16">
                  <c:v>11</c:v>
                </c:pt>
                <c:pt idx="17">
                  <c:v>46</c:v>
                </c:pt>
                <c:pt idx="18">
                  <c:v>15</c:v>
                </c:pt>
                <c:pt idx="19">
                  <c:v>4</c:v>
                </c:pt>
                <c:pt idx="20">
                  <c:v>0</c:v>
                </c:pt>
                <c:pt idx="21">
                  <c:v>0</c:v>
                </c:pt>
                <c:pt idx="22">
                  <c:v>7</c:v>
                </c:pt>
                <c:pt idx="23">
                  <c:v>13</c:v>
                </c:pt>
                <c:pt idx="24">
                  <c:v>10</c:v>
                </c:pt>
                <c:pt idx="25">
                  <c:v>0</c:v>
                </c:pt>
                <c:pt idx="26">
                  <c:v>6</c:v>
                </c:pt>
                <c:pt idx="27">
                  <c:v>5</c:v>
                </c:pt>
                <c:pt idx="28">
                  <c:v>7</c:v>
                </c:pt>
                <c:pt idx="29">
                  <c:v>9</c:v>
                </c:pt>
                <c:pt idx="30">
                  <c:v>0</c:v>
                </c:pt>
                <c:pt idx="31">
                  <c:v>7</c:v>
                </c:pt>
                <c:pt idx="32">
                  <c:v>17</c:v>
                </c:pt>
                <c:pt idx="33">
                  <c:v>1</c:v>
                </c:pt>
                <c:pt idx="34">
                  <c:v>1</c:v>
                </c:pt>
                <c:pt idx="35">
                  <c:v>3</c:v>
                </c:pt>
                <c:pt idx="36">
                  <c:v>1</c:v>
                </c:pt>
                <c:pt idx="37">
                  <c:v>0</c:v>
                </c:pt>
                <c:pt idx="38">
                  <c:v>0</c:v>
                </c:pt>
                <c:pt idx="39">
                  <c:v>4</c:v>
                </c:pt>
                <c:pt idx="40">
                  <c:v>0</c:v>
                </c:pt>
                <c:pt idx="41">
                  <c:v>7</c:v>
                </c:pt>
                <c:pt idx="42">
                  <c:v>0</c:v>
                </c:pt>
                <c:pt idx="43">
                  <c:v>2</c:v>
                </c:pt>
                <c:pt idx="44">
                  <c:v>0</c:v>
                </c:pt>
                <c:pt idx="45">
                  <c:v>3</c:v>
                </c:pt>
                <c:pt idx="46">
                  <c:v>9</c:v>
                </c:pt>
                <c:pt idx="47">
                  <c:v>13</c:v>
                </c:pt>
                <c:pt idx="48">
                  <c:v>1</c:v>
                </c:pt>
                <c:pt idx="49">
                  <c:v>2</c:v>
                </c:pt>
                <c:pt idx="50">
                  <c:v>1</c:v>
                </c:pt>
                <c:pt idx="51">
                  <c:v>0</c:v>
                </c:pt>
                <c:pt idx="52">
                  <c:v>0</c:v>
                </c:pt>
                <c:pt idx="53">
                  <c:v>0</c:v>
                </c:pt>
                <c:pt idx="54">
                  <c:v>1</c:v>
                </c:pt>
                <c:pt idx="55">
                  <c:v>0</c:v>
                </c:pt>
                <c:pt idx="56">
                  <c:v>0</c:v>
                </c:pt>
                <c:pt idx="57">
                  <c:v>2</c:v>
                </c:pt>
                <c:pt idx="58">
                  <c:v>0</c:v>
                </c:pt>
                <c:pt idx="59">
                  <c:v>0</c:v>
                </c:pt>
                <c:pt idx="60">
                  <c:v>0</c:v>
                </c:pt>
                <c:pt idx="61">
                  <c:v>0</c:v>
                </c:pt>
                <c:pt idx="62">
                  <c:v>0</c:v>
                </c:pt>
                <c:pt idx="63">
                  <c:v>1</c:v>
                </c:pt>
                <c:pt idx="64">
                  <c:v>0</c:v>
                </c:pt>
                <c:pt idx="65">
                  <c:v>0</c:v>
                </c:pt>
                <c:pt idx="66">
                  <c:v>0</c:v>
                </c:pt>
                <c:pt idx="67">
                  <c:v>8</c:v>
                </c:pt>
                <c:pt idx="68">
                  <c:v>3</c:v>
                </c:pt>
                <c:pt idx="69">
                  <c:v>7</c:v>
                </c:pt>
                <c:pt idx="70">
                  <c:v>4</c:v>
                </c:pt>
                <c:pt idx="71">
                  <c:v>0</c:v>
                </c:pt>
                <c:pt idx="72">
                  <c:v>2</c:v>
                </c:pt>
                <c:pt idx="73">
                  <c:v>5</c:v>
                </c:pt>
                <c:pt idx="74">
                  <c:v>4</c:v>
                </c:pt>
                <c:pt idx="75">
                  <c:v>0</c:v>
                </c:pt>
                <c:pt idx="76">
                  <c:v>18</c:v>
                </c:pt>
                <c:pt idx="77">
                  <c:v>11</c:v>
                </c:pt>
                <c:pt idx="78">
                  <c:v>0</c:v>
                </c:pt>
                <c:pt idx="79">
                  <c:v>2</c:v>
                </c:pt>
                <c:pt idx="80">
                  <c:v>8</c:v>
                </c:pt>
                <c:pt idx="81">
                  <c:v>0</c:v>
                </c:pt>
                <c:pt idx="82">
                  <c:v>4</c:v>
                </c:pt>
                <c:pt idx="83">
                  <c:v>1</c:v>
                </c:pt>
                <c:pt idx="84">
                  <c:v>2</c:v>
                </c:pt>
                <c:pt idx="85">
                  <c:v>2</c:v>
                </c:pt>
                <c:pt idx="86">
                  <c:v>4</c:v>
                </c:pt>
                <c:pt idx="87">
                  <c:v>15</c:v>
                </c:pt>
                <c:pt idx="88">
                  <c:v>0</c:v>
                </c:pt>
                <c:pt idx="89">
                  <c:v>30</c:v>
                </c:pt>
                <c:pt idx="90">
                  <c:v>31</c:v>
                </c:pt>
                <c:pt idx="91">
                  <c:v>28</c:v>
                </c:pt>
                <c:pt idx="92">
                  <c:v>17</c:v>
                </c:pt>
                <c:pt idx="93">
                  <c:v>14</c:v>
                </c:pt>
                <c:pt idx="94">
                  <c:v>24</c:v>
                </c:pt>
                <c:pt idx="95">
                  <c:v>1</c:v>
                </c:pt>
                <c:pt idx="96">
                  <c:v>0</c:v>
                </c:pt>
                <c:pt idx="97">
                  <c:v>1</c:v>
                </c:pt>
                <c:pt idx="98">
                  <c:v>9</c:v>
                </c:pt>
                <c:pt idx="99">
                  <c:v>1</c:v>
                </c:pt>
                <c:pt idx="100">
                  <c:v>4</c:v>
                </c:pt>
                <c:pt idx="101">
                  <c:v>4</c:v>
                </c:pt>
                <c:pt idx="102">
                  <c:v>4</c:v>
                </c:pt>
                <c:pt idx="103">
                  <c:v>1</c:v>
                </c:pt>
                <c:pt idx="104">
                  <c:v>2</c:v>
                </c:pt>
                <c:pt idx="105">
                  <c:v>0</c:v>
                </c:pt>
                <c:pt idx="106">
                  <c:v>1</c:v>
                </c:pt>
                <c:pt idx="107">
                  <c:v>4</c:v>
                </c:pt>
                <c:pt idx="108">
                  <c:v>5</c:v>
                </c:pt>
                <c:pt idx="109">
                  <c:v>7</c:v>
                </c:pt>
                <c:pt idx="110">
                  <c:v>13</c:v>
                </c:pt>
                <c:pt idx="111">
                  <c:v>2</c:v>
                </c:pt>
                <c:pt idx="112">
                  <c:v>1</c:v>
                </c:pt>
                <c:pt idx="113">
                  <c:v>0</c:v>
                </c:pt>
                <c:pt idx="114">
                  <c:v>1</c:v>
                </c:pt>
                <c:pt idx="115">
                  <c:v>2</c:v>
                </c:pt>
                <c:pt idx="116">
                  <c:v>1</c:v>
                </c:pt>
                <c:pt idx="117">
                  <c:v>0</c:v>
                </c:pt>
                <c:pt idx="118">
                  <c:v>0</c:v>
                </c:pt>
                <c:pt idx="119">
                  <c:v>2</c:v>
                </c:pt>
                <c:pt idx="120">
                  <c:v>16</c:v>
                </c:pt>
                <c:pt idx="121">
                  <c:v>9</c:v>
                </c:pt>
                <c:pt idx="122">
                  <c:v>0</c:v>
                </c:pt>
                <c:pt idx="123">
                  <c:v>10</c:v>
                </c:pt>
                <c:pt idx="124">
                  <c:v>1</c:v>
                </c:pt>
                <c:pt idx="125">
                  <c:v>0</c:v>
                </c:pt>
                <c:pt idx="126">
                  <c:v>2</c:v>
                </c:pt>
                <c:pt idx="127">
                  <c:v>12</c:v>
                </c:pt>
                <c:pt idx="128">
                  <c:v>6</c:v>
                </c:pt>
                <c:pt idx="129">
                  <c:v>10</c:v>
                </c:pt>
                <c:pt idx="130">
                  <c:v>0</c:v>
                </c:pt>
                <c:pt idx="131">
                  <c:v>0</c:v>
                </c:pt>
                <c:pt idx="132">
                  <c:v>1</c:v>
                </c:pt>
                <c:pt idx="133">
                  <c:v>0</c:v>
                </c:pt>
                <c:pt idx="134">
                  <c:v>0</c:v>
                </c:pt>
                <c:pt idx="135">
                  <c:v>0</c:v>
                </c:pt>
                <c:pt idx="136">
                  <c:v>0</c:v>
                </c:pt>
                <c:pt idx="137">
                  <c:v>1</c:v>
                </c:pt>
                <c:pt idx="138">
                  <c:v>0</c:v>
                </c:pt>
                <c:pt idx="139">
                  <c:v>0</c:v>
                </c:pt>
                <c:pt idx="140">
                  <c:v>0</c:v>
                </c:pt>
                <c:pt idx="141">
                  <c:v>0</c:v>
                </c:pt>
              </c:numCache>
            </c:numRef>
          </c:val>
          <c:extLst>
            <c:ext xmlns:c16="http://schemas.microsoft.com/office/drawing/2014/chart" uri="{C3380CC4-5D6E-409C-BE32-E72D297353CC}">
              <c16:uniqueId val="{00000001-395A-4CEC-8780-7E896BC696C5}"/>
            </c:ext>
          </c:extLst>
        </c:ser>
        <c:ser>
          <c:idx val="3"/>
          <c:order val="3"/>
          <c:tx>
            <c:v>Com quantos algoritmos foi comparado</c:v>
          </c:tx>
          <c:spPr>
            <a:solidFill>
              <a:schemeClr val="accent4"/>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5A-4CEC-8780-7E896BC696C5}"/>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5A-4CEC-8780-7E896BC696C5}"/>
                </c:ext>
              </c:extLst>
            </c:dLbl>
            <c:spPr>
              <a:solidFill>
                <a:schemeClr val="accent4">
                  <a:alpha val="4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Score!$C$14:$C$155</c:f>
              <c:numCache>
                <c:formatCode>General</c:formatCode>
                <c:ptCount val="142"/>
                <c:pt idx="0">
                  <c:v>3</c:v>
                </c:pt>
                <c:pt idx="1">
                  <c:v>49</c:v>
                </c:pt>
                <c:pt idx="2">
                  <c:v>18</c:v>
                </c:pt>
                <c:pt idx="3">
                  <c:v>11</c:v>
                </c:pt>
                <c:pt idx="4">
                  <c:v>18</c:v>
                </c:pt>
                <c:pt idx="5">
                  <c:v>19</c:v>
                </c:pt>
                <c:pt idx="6">
                  <c:v>9</c:v>
                </c:pt>
                <c:pt idx="7">
                  <c:v>16</c:v>
                </c:pt>
                <c:pt idx="8">
                  <c:v>16</c:v>
                </c:pt>
                <c:pt idx="9">
                  <c:v>16</c:v>
                </c:pt>
                <c:pt idx="10">
                  <c:v>50</c:v>
                </c:pt>
                <c:pt idx="11">
                  <c:v>2</c:v>
                </c:pt>
                <c:pt idx="12">
                  <c:v>14</c:v>
                </c:pt>
                <c:pt idx="13">
                  <c:v>12</c:v>
                </c:pt>
                <c:pt idx="14">
                  <c:v>18</c:v>
                </c:pt>
                <c:pt idx="15">
                  <c:v>0</c:v>
                </c:pt>
                <c:pt idx="16">
                  <c:v>31</c:v>
                </c:pt>
                <c:pt idx="17">
                  <c:v>40</c:v>
                </c:pt>
                <c:pt idx="18">
                  <c:v>45</c:v>
                </c:pt>
                <c:pt idx="19">
                  <c:v>12</c:v>
                </c:pt>
                <c:pt idx="20">
                  <c:v>16</c:v>
                </c:pt>
                <c:pt idx="21">
                  <c:v>0</c:v>
                </c:pt>
                <c:pt idx="22">
                  <c:v>15</c:v>
                </c:pt>
                <c:pt idx="23">
                  <c:v>6</c:v>
                </c:pt>
                <c:pt idx="24">
                  <c:v>3</c:v>
                </c:pt>
                <c:pt idx="25">
                  <c:v>0</c:v>
                </c:pt>
                <c:pt idx="26">
                  <c:v>3</c:v>
                </c:pt>
                <c:pt idx="27">
                  <c:v>14</c:v>
                </c:pt>
                <c:pt idx="28">
                  <c:v>6</c:v>
                </c:pt>
                <c:pt idx="29">
                  <c:v>9</c:v>
                </c:pt>
                <c:pt idx="30">
                  <c:v>0</c:v>
                </c:pt>
                <c:pt idx="31">
                  <c:v>36</c:v>
                </c:pt>
                <c:pt idx="32">
                  <c:v>40</c:v>
                </c:pt>
                <c:pt idx="33">
                  <c:v>13</c:v>
                </c:pt>
                <c:pt idx="34">
                  <c:v>7</c:v>
                </c:pt>
                <c:pt idx="35">
                  <c:v>12</c:v>
                </c:pt>
                <c:pt idx="36">
                  <c:v>12</c:v>
                </c:pt>
                <c:pt idx="37">
                  <c:v>12</c:v>
                </c:pt>
                <c:pt idx="38">
                  <c:v>16</c:v>
                </c:pt>
                <c:pt idx="39">
                  <c:v>16</c:v>
                </c:pt>
                <c:pt idx="40">
                  <c:v>16</c:v>
                </c:pt>
                <c:pt idx="41">
                  <c:v>16</c:v>
                </c:pt>
                <c:pt idx="42">
                  <c:v>12</c:v>
                </c:pt>
                <c:pt idx="43">
                  <c:v>5</c:v>
                </c:pt>
                <c:pt idx="44">
                  <c:v>5</c:v>
                </c:pt>
                <c:pt idx="45">
                  <c:v>6</c:v>
                </c:pt>
                <c:pt idx="46">
                  <c:v>16</c:v>
                </c:pt>
                <c:pt idx="47">
                  <c:v>14</c:v>
                </c:pt>
                <c:pt idx="48">
                  <c:v>6</c:v>
                </c:pt>
                <c:pt idx="49">
                  <c:v>7</c:v>
                </c:pt>
                <c:pt idx="50">
                  <c:v>16</c:v>
                </c:pt>
                <c:pt idx="51">
                  <c:v>9</c:v>
                </c:pt>
                <c:pt idx="52">
                  <c:v>16</c:v>
                </c:pt>
                <c:pt idx="53">
                  <c:v>9</c:v>
                </c:pt>
                <c:pt idx="54">
                  <c:v>8</c:v>
                </c:pt>
                <c:pt idx="55">
                  <c:v>8</c:v>
                </c:pt>
                <c:pt idx="56">
                  <c:v>8</c:v>
                </c:pt>
                <c:pt idx="57">
                  <c:v>8</c:v>
                </c:pt>
                <c:pt idx="58">
                  <c:v>5</c:v>
                </c:pt>
                <c:pt idx="59">
                  <c:v>9</c:v>
                </c:pt>
                <c:pt idx="60">
                  <c:v>9</c:v>
                </c:pt>
                <c:pt idx="61">
                  <c:v>9</c:v>
                </c:pt>
                <c:pt idx="62">
                  <c:v>9</c:v>
                </c:pt>
                <c:pt idx="63">
                  <c:v>9</c:v>
                </c:pt>
                <c:pt idx="64">
                  <c:v>9</c:v>
                </c:pt>
                <c:pt idx="65">
                  <c:v>8</c:v>
                </c:pt>
                <c:pt idx="66">
                  <c:v>3</c:v>
                </c:pt>
                <c:pt idx="67">
                  <c:v>3</c:v>
                </c:pt>
                <c:pt idx="68">
                  <c:v>3</c:v>
                </c:pt>
                <c:pt idx="69">
                  <c:v>9</c:v>
                </c:pt>
                <c:pt idx="70">
                  <c:v>9</c:v>
                </c:pt>
                <c:pt idx="71">
                  <c:v>9</c:v>
                </c:pt>
                <c:pt idx="72">
                  <c:v>9</c:v>
                </c:pt>
                <c:pt idx="73">
                  <c:v>9</c:v>
                </c:pt>
                <c:pt idx="74">
                  <c:v>9</c:v>
                </c:pt>
                <c:pt idx="75">
                  <c:v>9</c:v>
                </c:pt>
                <c:pt idx="76">
                  <c:v>25</c:v>
                </c:pt>
                <c:pt idx="77">
                  <c:v>2</c:v>
                </c:pt>
                <c:pt idx="78">
                  <c:v>14</c:v>
                </c:pt>
                <c:pt idx="79">
                  <c:v>4</c:v>
                </c:pt>
                <c:pt idx="80">
                  <c:v>19</c:v>
                </c:pt>
                <c:pt idx="81">
                  <c:v>9</c:v>
                </c:pt>
                <c:pt idx="82">
                  <c:v>10</c:v>
                </c:pt>
                <c:pt idx="83">
                  <c:v>9</c:v>
                </c:pt>
                <c:pt idx="84">
                  <c:v>9</c:v>
                </c:pt>
                <c:pt idx="85">
                  <c:v>9</c:v>
                </c:pt>
                <c:pt idx="86">
                  <c:v>11</c:v>
                </c:pt>
                <c:pt idx="87">
                  <c:v>14</c:v>
                </c:pt>
                <c:pt idx="88">
                  <c:v>2</c:v>
                </c:pt>
                <c:pt idx="89">
                  <c:v>8</c:v>
                </c:pt>
                <c:pt idx="90">
                  <c:v>8</c:v>
                </c:pt>
                <c:pt idx="91">
                  <c:v>8</c:v>
                </c:pt>
                <c:pt idx="92">
                  <c:v>6</c:v>
                </c:pt>
                <c:pt idx="93">
                  <c:v>6</c:v>
                </c:pt>
                <c:pt idx="94">
                  <c:v>8</c:v>
                </c:pt>
                <c:pt idx="95">
                  <c:v>6</c:v>
                </c:pt>
                <c:pt idx="96">
                  <c:v>10</c:v>
                </c:pt>
                <c:pt idx="97">
                  <c:v>4</c:v>
                </c:pt>
                <c:pt idx="98">
                  <c:v>9</c:v>
                </c:pt>
                <c:pt idx="99">
                  <c:v>8</c:v>
                </c:pt>
                <c:pt idx="100">
                  <c:v>2</c:v>
                </c:pt>
                <c:pt idx="101">
                  <c:v>15</c:v>
                </c:pt>
                <c:pt idx="102">
                  <c:v>9</c:v>
                </c:pt>
                <c:pt idx="103">
                  <c:v>12</c:v>
                </c:pt>
                <c:pt idx="104">
                  <c:v>7</c:v>
                </c:pt>
                <c:pt idx="105">
                  <c:v>5</c:v>
                </c:pt>
                <c:pt idx="106">
                  <c:v>12</c:v>
                </c:pt>
                <c:pt idx="107">
                  <c:v>10</c:v>
                </c:pt>
                <c:pt idx="108">
                  <c:v>5</c:v>
                </c:pt>
                <c:pt idx="109">
                  <c:v>11</c:v>
                </c:pt>
                <c:pt idx="110">
                  <c:v>5</c:v>
                </c:pt>
                <c:pt idx="111">
                  <c:v>6</c:v>
                </c:pt>
                <c:pt idx="112">
                  <c:v>17</c:v>
                </c:pt>
                <c:pt idx="113">
                  <c:v>0</c:v>
                </c:pt>
                <c:pt idx="114">
                  <c:v>10</c:v>
                </c:pt>
                <c:pt idx="115">
                  <c:v>10</c:v>
                </c:pt>
                <c:pt idx="116">
                  <c:v>10</c:v>
                </c:pt>
                <c:pt idx="117">
                  <c:v>10</c:v>
                </c:pt>
                <c:pt idx="118">
                  <c:v>4</c:v>
                </c:pt>
                <c:pt idx="119">
                  <c:v>4</c:v>
                </c:pt>
                <c:pt idx="120">
                  <c:v>6</c:v>
                </c:pt>
                <c:pt idx="121">
                  <c:v>3</c:v>
                </c:pt>
                <c:pt idx="122">
                  <c:v>2</c:v>
                </c:pt>
                <c:pt idx="123">
                  <c:v>17</c:v>
                </c:pt>
                <c:pt idx="124">
                  <c:v>9</c:v>
                </c:pt>
                <c:pt idx="125">
                  <c:v>9</c:v>
                </c:pt>
                <c:pt idx="126">
                  <c:v>9</c:v>
                </c:pt>
                <c:pt idx="127">
                  <c:v>4</c:v>
                </c:pt>
                <c:pt idx="128">
                  <c:v>4</c:v>
                </c:pt>
                <c:pt idx="129">
                  <c:v>4</c:v>
                </c:pt>
                <c:pt idx="130">
                  <c:v>7</c:v>
                </c:pt>
                <c:pt idx="131">
                  <c:v>5</c:v>
                </c:pt>
                <c:pt idx="132">
                  <c:v>5</c:v>
                </c:pt>
                <c:pt idx="133">
                  <c:v>2</c:v>
                </c:pt>
                <c:pt idx="134">
                  <c:v>7</c:v>
                </c:pt>
                <c:pt idx="135">
                  <c:v>6</c:v>
                </c:pt>
                <c:pt idx="136">
                  <c:v>2</c:v>
                </c:pt>
                <c:pt idx="137">
                  <c:v>3</c:v>
                </c:pt>
                <c:pt idx="138">
                  <c:v>3</c:v>
                </c:pt>
                <c:pt idx="139">
                  <c:v>3</c:v>
                </c:pt>
                <c:pt idx="140">
                  <c:v>3</c:v>
                </c:pt>
                <c:pt idx="141">
                  <c:v>3</c:v>
                </c:pt>
              </c:numCache>
            </c:numRef>
          </c:val>
          <c:extLst>
            <c:ext xmlns:c16="http://schemas.microsoft.com/office/drawing/2014/chart" uri="{C3380CC4-5D6E-409C-BE32-E72D297353CC}">
              <c16:uniqueId val="{00000003-395A-4CEC-8780-7E896BC696C5}"/>
            </c:ext>
          </c:extLst>
        </c:ser>
        <c:dLbls>
          <c:showLegendKey val="0"/>
          <c:showVal val="0"/>
          <c:showCatName val="0"/>
          <c:showSerName val="0"/>
          <c:showPercent val="0"/>
          <c:showBubbleSize val="0"/>
        </c:dLbls>
        <c:gapWidth val="150"/>
        <c:axId val="1294592384"/>
        <c:axId val="1291988832"/>
      </c:barChart>
      <c:lineChart>
        <c:grouping val="standard"/>
        <c:varyColors val="0"/>
        <c:ser>
          <c:idx val="2"/>
          <c:order val="2"/>
          <c:tx>
            <c:v>Numero de entradas</c:v>
          </c:tx>
          <c:spPr>
            <a:ln w="28575" cap="rnd">
              <a:solidFill>
                <a:schemeClr val="accent3"/>
              </a:solidFill>
              <a:round/>
            </a:ln>
            <a:effectLst/>
          </c:spPr>
          <c:marker>
            <c:symbol val="none"/>
          </c:marker>
          <c:dLbls>
            <c:spPr>
              <a:solidFill>
                <a:schemeClr val="bg1">
                  <a:alpha val="68000"/>
                </a:schemeClr>
              </a:solidFill>
              <a:ln>
                <a:noFill/>
              </a:ln>
              <a:effectLst/>
            </c:spPr>
            <c:txPr>
              <a:bodyPr rot="0" spcFirstLastPara="1" vertOverflow="overflow" horzOverflow="overflow" vert="horz" wrap="square" lIns="38100" tIns="18000" rIns="38100" bIns="18000" spcCol="0" anchor="t"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Score!$B$14:$B$155</c:f>
              <c:numCache>
                <c:formatCode>General</c:formatCode>
                <c:ptCount val="142"/>
                <c:pt idx="0">
                  <c:v>11</c:v>
                </c:pt>
                <c:pt idx="1">
                  <c:v>191</c:v>
                </c:pt>
                <c:pt idx="2">
                  <c:v>29</c:v>
                </c:pt>
                <c:pt idx="3">
                  <c:v>61</c:v>
                </c:pt>
                <c:pt idx="4">
                  <c:v>144</c:v>
                </c:pt>
                <c:pt idx="5">
                  <c:v>62</c:v>
                </c:pt>
                <c:pt idx="6">
                  <c:v>56</c:v>
                </c:pt>
                <c:pt idx="7">
                  <c:v>60</c:v>
                </c:pt>
                <c:pt idx="8">
                  <c:v>27</c:v>
                </c:pt>
                <c:pt idx="9">
                  <c:v>26</c:v>
                </c:pt>
                <c:pt idx="10">
                  <c:v>214</c:v>
                </c:pt>
                <c:pt idx="11">
                  <c:v>54</c:v>
                </c:pt>
                <c:pt idx="12">
                  <c:v>31</c:v>
                </c:pt>
                <c:pt idx="13">
                  <c:v>72</c:v>
                </c:pt>
                <c:pt idx="14">
                  <c:v>113</c:v>
                </c:pt>
                <c:pt idx="15">
                  <c:v>0</c:v>
                </c:pt>
                <c:pt idx="16">
                  <c:v>124</c:v>
                </c:pt>
                <c:pt idx="17">
                  <c:v>169</c:v>
                </c:pt>
                <c:pt idx="18">
                  <c:v>153</c:v>
                </c:pt>
                <c:pt idx="19">
                  <c:v>11</c:v>
                </c:pt>
                <c:pt idx="20">
                  <c:v>20</c:v>
                </c:pt>
                <c:pt idx="21">
                  <c:v>0</c:v>
                </c:pt>
                <c:pt idx="22">
                  <c:v>68</c:v>
                </c:pt>
                <c:pt idx="23">
                  <c:v>33</c:v>
                </c:pt>
                <c:pt idx="24">
                  <c:v>24</c:v>
                </c:pt>
                <c:pt idx="25">
                  <c:v>0</c:v>
                </c:pt>
                <c:pt idx="26">
                  <c:v>16</c:v>
                </c:pt>
                <c:pt idx="27">
                  <c:v>31</c:v>
                </c:pt>
                <c:pt idx="28">
                  <c:v>25</c:v>
                </c:pt>
                <c:pt idx="29">
                  <c:v>30</c:v>
                </c:pt>
                <c:pt idx="30">
                  <c:v>0</c:v>
                </c:pt>
                <c:pt idx="31">
                  <c:v>80</c:v>
                </c:pt>
                <c:pt idx="32">
                  <c:v>128</c:v>
                </c:pt>
                <c:pt idx="33">
                  <c:v>22</c:v>
                </c:pt>
                <c:pt idx="34">
                  <c:v>13</c:v>
                </c:pt>
                <c:pt idx="35">
                  <c:v>11</c:v>
                </c:pt>
                <c:pt idx="36">
                  <c:v>11</c:v>
                </c:pt>
                <c:pt idx="37">
                  <c:v>11</c:v>
                </c:pt>
                <c:pt idx="38">
                  <c:v>22</c:v>
                </c:pt>
                <c:pt idx="39">
                  <c:v>22</c:v>
                </c:pt>
                <c:pt idx="40">
                  <c:v>22</c:v>
                </c:pt>
                <c:pt idx="41">
                  <c:v>22</c:v>
                </c:pt>
                <c:pt idx="42">
                  <c:v>11</c:v>
                </c:pt>
                <c:pt idx="43">
                  <c:v>11</c:v>
                </c:pt>
                <c:pt idx="44">
                  <c:v>11</c:v>
                </c:pt>
                <c:pt idx="45">
                  <c:v>50</c:v>
                </c:pt>
                <c:pt idx="46">
                  <c:v>64</c:v>
                </c:pt>
                <c:pt idx="47">
                  <c:v>47</c:v>
                </c:pt>
                <c:pt idx="48">
                  <c:v>18</c:v>
                </c:pt>
                <c:pt idx="49">
                  <c:v>29</c:v>
                </c:pt>
                <c:pt idx="50">
                  <c:v>29</c:v>
                </c:pt>
                <c:pt idx="51">
                  <c:v>17</c:v>
                </c:pt>
                <c:pt idx="52">
                  <c:v>25</c:v>
                </c:pt>
                <c:pt idx="53">
                  <c:v>17</c:v>
                </c:pt>
                <c:pt idx="54">
                  <c:v>10</c:v>
                </c:pt>
                <c:pt idx="55">
                  <c:v>6</c:v>
                </c:pt>
                <c:pt idx="56">
                  <c:v>6</c:v>
                </c:pt>
                <c:pt idx="57">
                  <c:v>6</c:v>
                </c:pt>
                <c:pt idx="58">
                  <c:v>4</c:v>
                </c:pt>
                <c:pt idx="59">
                  <c:v>12</c:v>
                </c:pt>
                <c:pt idx="60">
                  <c:v>12</c:v>
                </c:pt>
                <c:pt idx="61">
                  <c:v>12</c:v>
                </c:pt>
                <c:pt idx="62">
                  <c:v>12</c:v>
                </c:pt>
                <c:pt idx="63">
                  <c:v>12</c:v>
                </c:pt>
                <c:pt idx="64">
                  <c:v>12</c:v>
                </c:pt>
                <c:pt idx="65">
                  <c:v>27</c:v>
                </c:pt>
                <c:pt idx="66">
                  <c:v>20</c:v>
                </c:pt>
                <c:pt idx="67">
                  <c:v>18</c:v>
                </c:pt>
                <c:pt idx="68">
                  <c:v>18</c:v>
                </c:pt>
                <c:pt idx="69">
                  <c:v>30</c:v>
                </c:pt>
                <c:pt idx="70">
                  <c:v>10</c:v>
                </c:pt>
                <c:pt idx="71">
                  <c:v>10</c:v>
                </c:pt>
                <c:pt idx="72">
                  <c:v>30</c:v>
                </c:pt>
                <c:pt idx="73">
                  <c:v>30</c:v>
                </c:pt>
                <c:pt idx="74">
                  <c:v>30</c:v>
                </c:pt>
                <c:pt idx="75">
                  <c:v>30</c:v>
                </c:pt>
                <c:pt idx="76">
                  <c:v>84</c:v>
                </c:pt>
                <c:pt idx="77">
                  <c:v>22</c:v>
                </c:pt>
                <c:pt idx="78">
                  <c:v>18</c:v>
                </c:pt>
                <c:pt idx="79">
                  <c:v>4</c:v>
                </c:pt>
                <c:pt idx="80">
                  <c:v>62</c:v>
                </c:pt>
                <c:pt idx="81">
                  <c:v>9</c:v>
                </c:pt>
                <c:pt idx="82">
                  <c:v>21</c:v>
                </c:pt>
                <c:pt idx="83">
                  <c:v>9</c:v>
                </c:pt>
                <c:pt idx="84">
                  <c:v>9</c:v>
                </c:pt>
                <c:pt idx="85">
                  <c:v>9</c:v>
                </c:pt>
                <c:pt idx="86">
                  <c:v>21</c:v>
                </c:pt>
                <c:pt idx="87">
                  <c:v>93</c:v>
                </c:pt>
                <c:pt idx="88">
                  <c:v>1</c:v>
                </c:pt>
                <c:pt idx="89">
                  <c:v>68</c:v>
                </c:pt>
                <c:pt idx="90">
                  <c:v>68</c:v>
                </c:pt>
                <c:pt idx="91">
                  <c:v>68</c:v>
                </c:pt>
                <c:pt idx="92">
                  <c:v>32</c:v>
                </c:pt>
                <c:pt idx="93">
                  <c:v>32</c:v>
                </c:pt>
                <c:pt idx="94">
                  <c:v>68</c:v>
                </c:pt>
                <c:pt idx="95">
                  <c:v>36</c:v>
                </c:pt>
                <c:pt idx="96">
                  <c:v>66</c:v>
                </c:pt>
                <c:pt idx="97">
                  <c:v>8</c:v>
                </c:pt>
                <c:pt idx="98">
                  <c:v>49</c:v>
                </c:pt>
                <c:pt idx="99">
                  <c:v>28</c:v>
                </c:pt>
                <c:pt idx="100">
                  <c:v>12</c:v>
                </c:pt>
                <c:pt idx="101">
                  <c:v>52</c:v>
                </c:pt>
                <c:pt idx="102">
                  <c:v>34</c:v>
                </c:pt>
                <c:pt idx="103">
                  <c:v>28</c:v>
                </c:pt>
                <c:pt idx="104">
                  <c:v>18</c:v>
                </c:pt>
                <c:pt idx="105">
                  <c:v>22</c:v>
                </c:pt>
                <c:pt idx="106">
                  <c:v>14</c:v>
                </c:pt>
                <c:pt idx="107">
                  <c:v>18</c:v>
                </c:pt>
                <c:pt idx="108">
                  <c:v>22</c:v>
                </c:pt>
                <c:pt idx="109">
                  <c:v>57</c:v>
                </c:pt>
                <c:pt idx="110">
                  <c:v>22</c:v>
                </c:pt>
                <c:pt idx="111">
                  <c:v>84</c:v>
                </c:pt>
                <c:pt idx="112">
                  <c:v>15</c:v>
                </c:pt>
                <c:pt idx="113">
                  <c:v>0</c:v>
                </c:pt>
                <c:pt idx="114">
                  <c:v>9</c:v>
                </c:pt>
                <c:pt idx="115">
                  <c:v>9</c:v>
                </c:pt>
                <c:pt idx="116">
                  <c:v>9</c:v>
                </c:pt>
                <c:pt idx="117">
                  <c:v>9</c:v>
                </c:pt>
                <c:pt idx="118">
                  <c:v>6</c:v>
                </c:pt>
                <c:pt idx="119">
                  <c:v>30</c:v>
                </c:pt>
                <c:pt idx="120">
                  <c:v>40</c:v>
                </c:pt>
                <c:pt idx="121">
                  <c:v>38</c:v>
                </c:pt>
                <c:pt idx="122">
                  <c:v>1</c:v>
                </c:pt>
                <c:pt idx="123">
                  <c:v>60</c:v>
                </c:pt>
                <c:pt idx="124">
                  <c:v>22</c:v>
                </c:pt>
                <c:pt idx="125">
                  <c:v>22</c:v>
                </c:pt>
                <c:pt idx="126">
                  <c:v>22</c:v>
                </c:pt>
                <c:pt idx="127">
                  <c:v>21</c:v>
                </c:pt>
                <c:pt idx="128">
                  <c:v>21</c:v>
                </c:pt>
                <c:pt idx="129">
                  <c:v>18</c:v>
                </c:pt>
                <c:pt idx="130">
                  <c:v>9</c:v>
                </c:pt>
                <c:pt idx="131">
                  <c:v>5</c:v>
                </c:pt>
                <c:pt idx="132">
                  <c:v>5</c:v>
                </c:pt>
                <c:pt idx="133">
                  <c:v>12</c:v>
                </c:pt>
                <c:pt idx="134">
                  <c:v>6</c:v>
                </c:pt>
                <c:pt idx="135">
                  <c:v>8</c:v>
                </c:pt>
                <c:pt idx="136">
                  <c:v>54</c:v>
                </c:pt>
                <c:pt idx="137">
                  <c:v>16</c:v>
                </c:pt>
                <c:pt idx="138">
                  <c:v>2</c:v>
                </c:pt>
                <c:pt idx="139">
                  <c:v>16</c:v>
                </c:pt>
                <c:pt idx="140">
                  <c:v>16</c:v>
                </c:pt>
                <c:pt idx="141">
                  <c:v>2</c:v>
                </c:pt>
              </c:numCache>
            </c:numRef>
          </c:val>
          <c:smooth val="0"/>
          <c:extLst>
            <c:ext xmlns:c16="http://schemas.microsoft.com/office/drawing/2014/chart" uri="{C3380CC4-5D6E-409C-BE32-E72D297353CC}">
              <c16:uniqueId val="{00000002-395A-4CEC-8780-7E896BC696C5}"/>
            </c:ext>
          </c:extLst>
        </c:ser>
        <c:dLbls>
          <c:showLegendKey val="0"/>
          <c:showVal val="0"/>
          <c:showCatName val="0"/>
          <c:showSerName val="0"/>
          <c:showPercent val="0"/>
          <c:showBubbleSize val="0"/>
        </c:dLbls>
        <c:marker val="1"/>
        <c:smooth val="0"/>
        <c:axId val="1294592384"/>
        <c:axId val="1291988832"/>
      </c:lineChart>
      <c:catAx>
        <c:axId val="12945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91988832"/>
        <c:crosses val="autoZero"/>
        <c:auto val="1"/>
        <c:lblAlgn val="ctr"/>
        <c:lblOffset val="100"/>
        <c:noMultiLvlLbl val="0"/>
      </c:catAx>
      <c:valAx>
        <c:axId val="129198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92384"/>
        <c:crosses val="autoZero"/>
        <c:crossBetween val="between"/>
      </c:valAx>
      <c:spPr>
        <a:noFill/>
        <a:ln>
          <a:noFill/>
        </a:ln>
        <a:effectLst/>
      </c:spPr>
    </c:plotArea>
    <c:legend>
      <c:legendPos val="l"/>
      <c:layout>
        <c:manualLayout>
          <c:xMode val="edge"/>
          <c:yMode val="edge"/>
          <c:x val="2.584987798217888E-3"/>
          <c:y val="0.38752088522667799"/>
          <c:w val="2.1341360286592542E-2"/>
          <c:h val="0.28285951512432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paperSize="125"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PT"/>
              <a:t>Number of times each</a:t>
            </a:r>
            <a:r>
              <a:rPr lang="pt-PT" baseline="0"/>
              <a:t> algorithm</a:t>
            </a:r>
            <a:r>
              <a:rPr lang="pt-PT"/>
              <a:t>: </a:t>
            </a:r>
            <a:r>
              <a:rPr lang="pt-PT">
                <a:solidFill>
                  <a:schemeClr val="accent3"/>
                </a:solidFill>
              </a:rPr>
              <a:t>Is evaluated</a:t>
            </a:r>
            <a:r>
              <a:rPr lang="pt-PT" baseline="0">
                <a:solidFill>
                  <a:schemeClr val="accent3"/>
                </a:solidFill>
              </a:rPr>
              <a:t> </a:t>
            </a:r>
            <a:r>
              <a:rPr lang="pt-PT" baseline="0"/>
              <a:t>/</a:t>
            </a:r>
            <a:r>
              <a:rPr lang="pt-PT" baseline="0">
                <a:solidFill>
                  <a:schemeClr val="accent1"/>
                </a:solidFill>
              </a:rPr>
              <a:t>Has the lowest error</a:t>
            </a:r>
            <a:r>
              <a:rPr lang="pt-PT" baseline="0"/>
              <a:t>/</a:t>
            </a:r>
            <a:r>
              <a:rPr lang="pt-PT" baseline="0">
                <a:solidFill>
                  <a:schemeClr val="accent2"/>
                </a:solidFill>
              </a:rPr>
              <a:t>Has error close to the lowest value</a:t>
            </a:r>
            <a:endParaRPr lang="pt-PT">
              <a:solidFill>
                <a:schemeClr val="accent2"/>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PT"/>
        </a:p>
      </c:txPr>
    </c:title>
    <c:autoTitleDeleted val="0"/>
    <c:plotArea>
      <c:layout>
        <c:manualLayout>
          <c:layoutTarget val="inner"/>
          <c:xMode val="edge"/>
          <c:yMode val="edge"/>
          <c:x val="3.4296787883572863E-2"/>
          <c:y val="8.9140009897233405E-2"/>
          <c:w val="0.95096645592022444"/>
          <c:h val="0.70864153374947136"/>
        </c:manualLayout>
      </c:layout>
      <c:lineChart>
        <c:grouping val="stacked"/>
        <c:varyColors val="0"/>
        <c:ser>
          <c:idx val="0"/>
          <c:order val="0"/>
          <c:tx>
            <c:strRef>
              <c:f>'(old)OtherMetrics'!$C$24</c:f>
              <c:strCache>
                <c:ptCount val="1"/>
                <c:pt idx="0">
                  <c:v>Lowest error</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'(old)OtherMetrics'!$A$25:$A$69</c:f>
              <c:strCache>
                <c:ptCount val="45"/>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strCache>
            </c:strRef>
          </c:cat>
          <c:val>
            <c:numRef>
              <c:f>'(old)OtherMetrics'!$C$25:$C$69</c:f>
              <c:numCache>
                <c:formatCode>General</c:formatCode>
                <c:ptCount val="45"/>
                <c:pt idx="0">
                  <c:v>5</c:v>
                </c:pt>
                <c:pt idx="1">
                  <c:v>71</c:v>
                </c:pt>
                <c:pt idx="2">
                  <c:v>0</c:v>
                </c:pt>
                <c:pt idx="3">
                  <c:v>10</c:v>
                </c:pt>
                <c:pt idx="4">
                  <c:v>44</c:v>
                </c:pt>
                <c:pt idx="5">
                  <c:v>2</c:v>
                </c:pt>
                <c:pt idx="6">
                  <c:v>21</c:v>
                </c:pt>
                <c:pt idx="7">
                  <c:v>8</c:v>
                </c:pt>
                <c:pt idx="8">
                  <c:v>1</c:v>
                </c:pt>
                <c:pt idx="9">
                  <c:v>0</c:v>
                </c:pt>
                <c:pt idx="10">
                  <c:v>47</c:v>
                </c:pt>
                <c:pt idx="11">
                  <c:v>42</c:v>
                </c:pt>
                <c:pt idx="12">
                  <c:v>1</c:v>
                </c:pt>
                <c:pt idx="13">
                  <c:v>8</c:v>
                </c:pt>
                <c:pt idx="14">
                  <c:v>31</c:v>
                </c:pt>
                <c:pt idx="15">
                  <c:v>0</c:v>
                </c:pt>
                <c:pt idx="16">
                  <c:v>37</c:v>
                </c:pt>
                <c:pt idx="17">
                  <c:v>43</c:v>
                </c:pt>
                <c:pt idx="18">
                  <c:v>14</c:v>
                </c:pt>
                <c:pt idx="19">
                  <c:v>3</c:v>
                </c:pt>
                <c:pt idx="20">
                  <c:v>1</c:v>
                </c:pt>
                <c:pt idx="21">
                  <c:v>0</c:v>
                </c:pt>
                <c:pt idx="22">
                  <c:v>18</c:v>
                </c:pt>
                <c:pt idx="23">
                  <c:v>9</c:v>
                </c:pt>
                <c:pt idx="24">
                  <c:v>11</c:v>
                </c:pt>
                <c:pt idx="25">
                  <c:v>0</c:v>
                </c:pt>
                <c:pt idx="26">
                  <c:v>10</c:v>
                </c:pt>
                <c:pt idx="27">
                  <c:v>1</c:v>
                </c:pt>
                <c:pt idx="28">
                  <c:v>15</c:v>
                </c:pt>
                <c:pt idx="29">
                  <c:v>2</c:v>
                </c:pt>
                <c:pt idx="30">
                  <c:v>0</c:v>
                </c:pt>
                <c:pt idx="31">
                  <c:v>0</c:v>
                </c:pt>
                <c:pt idx="32">
                  <c:v>18</c:v>
                </c:pt>
                <c:pt idx="33">
                  <c:v>2</c:v>
                </c:pt>
                <c:pt idx="34">
                  <c:v>0</c:v>
                </c:pt>
                <c:pt idx="35">
                  <c:v>0</c:v>
                </c:pt>
                <c:pt idx="36">
                  <c:v>0</c:v>
                </c:pt>
                <c:pt idx="37">
                  <c:v>0</c:v>
                </c:pt>
                <c:pt idx="38">
                  <c:v>1</c:v>
                </c:pt>
                <c:pt idx="39">
                  <c:v>2</c:v>
                </c:pt>
                <c:pt idx="40">
                  <c:v>0</c:v>
                </c:pt>
                <c:pt idx="41">
                  <c:v>6</c:v>
                </c:pt>
                <c:pt idx="42">
                  <c:v>0</c:v>
                </c:pt>
                <c:pt idx="43">
                  <c:v>1</c:v>
                </c:pt>
                <c:pt idx="44">
                  <c:v>0</c:v>
                </c:pt>
              </c:numCache>
            </c:numRef>
          </c:val>
          <c:smooth val="0"/>
          <c:extLst>
            <c:ext xmlns:c16="http://schemas.microsoft.com/office/drawing/2014/chart" uri="{C3380CC4-5D6E-409C-BE32-E72D297353CC}">
              <c16:uniqueId val="{00000000-E060-4A02-B857-BD7559E95C1F}"/>
            </c:ext>
          </c:extLst>
        </c:ser>
        <c:dLbls>
          <c:dLblPos val="ctr"/>
          <c:showLegendKey val="0"/>
          <c:showVal val="1"/>
          <c:showCatName val="0"/>
          <c:showSerName val="0"/>
          <c:showPercent val="0"/>
          <c:showBubbleSize val="0"/>
        </c:dLbls>
        <c:marker val="1"/>
        <c:smooth val="0"/>
        <c:axId val="1294592384"/>
        <c:axId val="1291988832"/>
      </c:lineChart>
      <c:lineChart>
        <c:grouping val="stacked"/>
        <c:varyColors val="0"/>
        <c:ser>
          <c:idx val="1"/>
          <c:order val="1"/>
          <c:tx>
            <c:strRef>
              <c:f>'(old)OtherMetrics'!$D$24</c:f>
              <c:strCache>
                <c:ptCount val="1"/>
                <c:pt idx="0">
                  <c:v>Error close to lowest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'(old)OtherMetrics'!$D$25:$D$69</c:f>
              <c:numCache>
                <c:formatCode>General</c:formatCode>
                <c:ptCount val="45"/>
                <c:pt idx="0">
                  <c:v>0</c:v>
                </c:pt>
                <c:pt idx="1">
                  <c:v>37</c:v>
                </c:pt>
                <c:pt idx="2">
                  <c:v>0</c:v>
                </c:pt>
                <c:pt idx="3">
                  <c:v>8</c:v>
                </c:pt>
                <c:pt idx="4">
                  <c:v>16</c:v>
                </c:pt>
                <c:pt idx="5">
                  <c:v>2</c:v>
                </c:pt>
                <c:pt idx="6">
                  <c:v>8</c:v>
                </c:pt>
                <c:pt idx="7">
                  <c:v>8</c:v>
                </c:pt>
                <c:pt idx="8">
                  <c:v>1</c:v>
                </c:pt>
                <c:pt idx="9">
                  <c:v>2</c:v>
                </c:pt>
                <c:pt idx="10">
                  <c:v>31</c:v>
                </c:pt>
                <c:pt idx="11">
                  <c:v>2</c:v>
                </c:pt>
                <c:pt idx="12">
                  <c:v>1</c:v>
                </c:pt>
                <c:pt idx="13">
                  <c:v>13</c:v>
                </c:pt>
                <c:pt idx="14">
                  <c:v>36</c:v>
                </c:pt>
                <c:pt idx="15">
                  <c:v>0</c:v>
                </c:pt>
                <c:pt idx="16">
                  <c:v>11</c:v>
                </c:pt>
                <c:pt idx="17">
                  <c:v>46</c:v>
                </c:pt>
                <c:pt idx="18">
                  <c:v>15</c:v>
                </c:pt>
                <c:pt idx="19">
                  <c:v>4</c:v>
                </c:pt>
                <c:pt idx="20">
                  <c:v>0</c:v>
                </c:pt>
                <c:pt idx="21">
                  <c:v>0</c:v>
                </c:pt>
                <c:pt idx="22">
                  <c:v>7</c:v>
                </c:pt>
                <c:pt idx="23">
                  <c:v>13</c:v>
                </c:pt>
                <c:pt idx="24">
                  <c:v>10</c:v>
                </c:pt>
                <c:pt idx="25">
                  <c:v>0</c:v>
                </c:pt>
                <c:pt idx="26">
                  <c:v>6</c:v>
                </c:pt>
                <c:pt idx="27">
                  <c:v>5</c:v>
                </c:pt>
                <c:pt idx="28">
                  <c:v>7</c:v>
                </c:pt>
                <c:pt idx="29">
                  <c:v>9</c:v>
                </c:pt>
                <c:pt idx="30">
                  <c:v>0</c:v>
                </c:pt>
                <c:pt idx="31">
                  <c:v>7</c:v>
                </c:pt>
                <c:pt idx="32">
                  <c:v>17</c:v>
                </c:pt>
                <c:pt idx="33">
                  <c:v>1</c:v>
                </c:pt>
                <c:pt idx="34">
                  <c:v>1</c:v>
                </c:pt>
                <c:pt idx="35">
                  <c:v>3</c:v>
                </c:pt>
                <c:pt idx="36">
                  <c:v>1</c:v>
                </c:pt>
                <c:pt idx="37">
                  <c:v>0</c:v>
                </c:pt>
                <c:pt idx="38">
                  <c:v>0</c:v>
                </c:pt>
                <c:pt idx="39">
                  <c:v>4</c:v>
                </c:pt>
                <c:pt idx="40">
                  <c:v>0</c:v>
                </c:pt>
                <c:pt idx="41">
                  <c:v>7</c:v>
                </c:pt>
                <c:pt idx="42">
                  <c:v>0</c:v>
                </c:pt>
                <c:pt idx="43">
                  <c:v>2</c:v>
                </c:pt>
                <c:pt idx="44">
                  <c:v>0</c:v>
                </c:pt>
              </c:numCache>
            </c:numRef>
          </c:val>
          <c:smooth val="0"/>
          <c:extLst>
            <c:ext xmlns:c16="http://schemas.microsoft.com/office/drawing/2014/chart" uri="{C3380CC4-5D6E-409C-BE32-E72D297353CC}">
              <c16:uniqueId val="{00000001-E060-4A02-B857-BD7559E95C1F}"/>
            </c:ext>
          </c:extLst>
        </c:ser>
        <c:ser>
          <c:idx val="2"/>
          <c:order val="2"/>
          <c:tx>
            <c:strRef>
              <c:f>'(old)OtherMetrics'!$B$24</c:f>
              <c:strCache>
                <c:ptCount val="1"/>
                <c:pt idx="0">
                  <c:v>Número de entradas com o algoritmo</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'(old)OtherMetrics'!$B$25:$B$69</c:f>
              <c:numCache>
                <c:formatCode>General</c:formatCode>
                <c:ptCount val="45"/>
                <c:pt idx="0">
                  <c:v>11</c:v>
                </c:pt>
                <c:pt idx="1">
                  <c:v>191</c:v>
                </c:pt>
                <c:pt idx="2">
                  <c:v>29</c:v>
                </c:pt>
                <c:pt idx="3">
                  <c:v>61</c:v>
                </c:pt>
                <c:pt idx="4">
                  <c:v>144</c:v>
                </c:pt>
                <c:pt idx="5">
                  <c:v>62</c:v>
                </c:pt>
                <c:pt idx="6">
                  <c:v>56</c:v>
                </c:pt>
                <c:pt idx="7">
                  <c:v>60</c:v>
                </c:pt>
                <c:pt idx="8">
                  <c:v>27</c:v>
                </c:pt>
                <c:pt idx="9">
                  <c:v>26</c:v>
                </c:pt>
                <c:pt idx="10">
                  <c:v>214</c:v>
                </c:pt>
                <c:pt idx="11">
                  <c:v>54</c:v>
                </c:pt>
                <c:pt idx="12">
                  <c:v>31</c:v>
                </c:pt>
                <c:pt idx="13">
                  <c:v>72</c:v>
                </c:pt>
                <c:pt idx="14">
                  <c:v>113</c:v>
                </c:pt>
                <c:pt idx="15">
                  <c:v>0</c:v>
                </c:pt>
                <c:pt idx="16">
                  <c:v>124</c:v>
                </c:pt>
                <c:pt idx="17">
                  <c:v>169</c:v>
                </c:pt>
                <c:pt idx="18">
                  <c:v>153</c:v>
                </c:pt>
                <c:pt idx="19">
                  <c:v>11</c:v>
                </c:pt>
                <c:pt idx="20">
                  <c:v>20</c:v>
                </c:pt>
                <c:pt idx="21">
                  <c:v>0</c:v>
                </c:pt>
                <c:pt idx="22">
                  <c:v>68</c:v>
                </c:pt>
                <c:pt idx="23">
                  <c:v>33</c:v>
                </c:pt>
                <c:pt idx="24">
                  <c:v>24</c:v>
                </c:pt>
                <c:pt idx="25">
                  <c:v>0</c:v>
                </c:pt>
                <c:pt idx="26">
                  <c:v>16</c:v>
                </c:pt>
                <c:pt idx="27">
                  <c:v>31</c:v>
                </c:pt>
                <c:pt idx="28">
                  <c:v>25</c:v>
                </c:pt>
                <c:pt idx="29">
                  <c:v>30</c:v>
                </c:pt>
                <c:pt idx="30">
                  <c:v>0</c:v>
                </c:pt>
                <c:pt idx="31">
                  <c:v>80</c:v>
                </c:pt>
                <c:pt idx="32">
                  <c:v>128</c:v>
                </c:pt>
                <c:pt idx="33">
                  <c:v>22</c:v>
                </c:pt>
                <c:pt idx="34">
                  <c:v>13</c:v>
                </c:pt>
                <c:pt idx="35">
                  <c:v>11</c:v>
                </c:pt>
                <c:pt idx="36">
                  <c:v>11</c:v>
                </c:pt>
                <c:pt idx="37">
                  <c:v>11</c:v>
                </c:pt>
                <c:pt idx="38">
                  <c:v>22</c:v>
                </c:pt>
                <c:pt idx="39">
                  <c:v>22</c:v>
                </c:pt>
                <c:pt idx="40">
                  <c:v>22</c:v>
                </c:pt>
                <c:pt idx="41">
                  <c:v>22</c:v>
                </c:pt>
                <c:pt idx="42">
                  <c:v>11</c:v>
                </c:pt>
                <c:pt idx="43">
                  <c:v>11</c:v>
                </c:pt>
                <c:pt idx="44">
                  <c:v>11</c:v>
                </c:pt>
              </c:numCache>
            </c:numRef>
          </c:val>
          <c:smooth val="0"/>
          <c:extLst>
            <c:ext xmlns:c16="http://schemas.microsoft.com/office/drawing/2014/chart" uri="{C3380CC4-5D6E-409C-BE32-E72D297353CC}">
              <c16:uniqueId val="{00000003-E060-4A02-B857-BD7559E95C1F}"/>
            </c:ext>
          </c:extLst>
        </c:ser>
        <c:dLbls>
          <c:dLblPos val="ctr"/>
          <c:showLegendKey val="0"/>
          <c:showVal val="1"/>
          <c:showCatName val="0"/>
          <c:showSerName val="0"/>
          <c:showPercent val="0"/>
          <c:showBubbleSize val="0"/>
        </c:dLbls>
        <c:marker val="1"/>
        <c:smooth val="0"/>
        <c:axId val="1286780352"/>
        <c:axId val="1121694544"/>
      </c:lineChart>
      <c:catAx>
        <c:axId val="1294592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988832"/>
        <c:crosses val="autoZero"/>
        <c:auto val="1"/>
        <c:lblAlgn val="ctr"/>
        <c:lblOffset val="100"/>
        <c:noMultiLvlLbl val="0"/>
      </c:catAx>
      <c:valAx>
        <c:axId val="1291988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94592384"/>
        <c:crosses val="autoZero"/>
        <c:crossBetween val="between"/>
      </c:valAx>
      <c:valAx>
        <c:axId val="1121694544"/>
        <c:scaling>
          <c:orientation val="minMax"/>
        </c:scaling>
        <c:delete val="1"/>
        <c:axPos val="r"/>
        <c:numFmt formatCode="General" sourceLinked="1"/>
        <c:majorTickMark val="none"/>
        <c:minorTickMark val="none"/>
        <c:tickLblPos val="nextTo"/>
        <c:crossAx val="1286780352"/>
        <c:crosses val="max"/>
        <c:crossBetween val="between"/>
      </c:valAx>
      <c:catAx>
        <c:axId val="1286780352"/>
        <c:scaling>
          <c:orientation val="minMax"/>
        </c:scaling>
        <c:delete val="1"/>
        <c:axPos val="b"/>
        <c:majorTickMark val="none"/>
        <c:minorTickMark val="none"/>
        <c:tickLblPos val="nextTo"/>
        <c:crossAx val="1121694544"/>
        <c:crosses val="autoZero"/>
        <c:auto val="1"/>
        <c:lblAlgn val="ctr"/>
        <c:lblOffset val="100"/>
        <c:noMultiLvlLbl val="0"/>
      </c:catAx>
      <c:spPr>
        <a:noFill/>
        <a:ln>
          <a:noFill/>
        </a:ln>
        <a:effectLst/>
      </c:spPr>
    </c:plotArea>
    <c:legend>
      <c:legendPos val="r"/>
      <c:layout>
        <c:manualLayout>
          <c:xMode val="edge"/>
          <c:yMode val="edge"/>
          <c:x val="0.77725473114969634"/>
          <c:y val="0.32555140446377528"/>
          <c:w val="0.16107504818809146"/>
          <c:h val="0.115000802216370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PT"/>
              <a:t>Title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2.0616496659231726E-2"/>
          <c:y val="1.6801436961838369E-2"/>
          <c:w val="0.96174216482664809"/>
          <c:h val="0.8532948315436456"/>
        </c:manualLayout>
      </c:layout>
      <c:lineChart>
        <c:grouping val="stacked"/>
        <c:varyColors val="0"/>
        <c:ser>
          <c:idx val="0"/>
          <c:order val="0"/>
          <c:tx>
            <c:strRef>
              <c:f>'(old)OtherMetrics'!$B$24</c:f>
              <c:strCache>
                <c:ptCount val="1"/>
                <c:pt idx="0">
                  <c:v>Número de entradas com o algoritmo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'(old)OtherMetrics'!$A$25:$A$69</c:f>
              <c:strCache>
                <c:ptCount val="45"/>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strCache>
            </c:strRef>
          </c:cat>
          <c:val>
            <c:numRef>
              <c:f>'(old)OtherMetrics'!$B$25:$B$69</c:f>
              <c:numCache>
                <c:formatCode>General</c:formatCode>
                <c:ptCount val="45"/>
                <c:pt idx="0">
                  <c:v>11</c:v>
                </c:pt>
                <c:pt idx="1">
                  <c:v>191</c:v>
                </c:pt>
                <c:pt idx="2">
                  <c:v>29</c:v>
                </c:pt>
                <c:pt idx="3">
                  <c:v>61</c:v>
                </c:pt>
                <c:pt idx="4">
                  <c:v>144</c:v>
                </c:pt>
                <c:pt idx="5">
                  <c:v>62</c:v>
                </c:pt>
                <c:pt idx="6">
                  <c:v>56</c:v>
                </c:pt>
                <c:pt idx="7">
                  <c:v>60</c:v>
                </c:pt>
                <c:pt idx="8">
                  <c:v>27</c:v>
                </c:pt>
                <c:pt idx="9">
                  <c:v>26</c:v>
                </c:pt>
                <c:pt idx="10">
                  <c:v>214</c:v>
                </c:pt>
                <c:pt idx="11">
                  <c:v>54</c:v>
                </c:pt>
                <c:pt idx="12">
                  <c:v>31</c:v>
                </c:pt>
                <c:pt idx="13">
                  <c:v>72</c:v>
                </c:pt>
                <c:pt idx="14">
                  <c:v>113</c:v>
                </c:pt>
                <c:pt idx="15">
                  <c:v>0</c:v>
                </c:pt>
                <c:pt idx="16">
                  <c:v>124</c:v>
                </c:pt>
                <c:pt idx="17">
                  <c:v>169</c:v>
                </c:pt>
                <c:pt idx="18">
                  <c:v>153</c:v>
                </c:pt>
                <c:pt idx="19">
                  <c:v>11</c:v>
                </c:pt>
                <c:pt idx="20">
                  <c:v>20</c:v>
                </c:pt>
                <c:pt idx="21">
                  <c:v>0</c:v>
                </c:pt>
                <c:pt idx="22">
                  <c:v>68</c:v>
                </c:pt>
                <c:pt idx="23">
                  <c:v>33</c:v>
                </c:pt>
                <c:pt idx="24">
                  <c:v>24</c:v>
                </c:pt>
                <c:pt idx="25">
                  <c:v>0</c:v>
                </c:pt>
                <c:pt idx="26">
                  <c:v>16</c:v>
                </c:pt>
                <c:pt idx="27">
                  <c:v>31</c:v>
                </c:pt>
                <c:pt idx="28">
                  <c:v>25</c:v>
                </c:pt>
                <c:pt idx="29">
                  <c:v>30</c:v>
                </c:pt>
                <c:pt idx="30">
                  <c:v>0</c:v>
                </c:pt>
                <c:pt idx="31">
                  <c:v>80</c:v>
                </c:pt>
                <c:pt idx="32">
                  <c:v>128</c:v>
                </c:pt>
                <c:pt idx="33">
                  <c:v>22</c:v>
                </c:pt>
                <c:pt idx="34">
                  <c:v>13</c:v>
                </c:pt>
                <c:pt idx="35">
                  <c:v>11</c:v>
                </c:pt>
                <c:pt idx="36">
                  <c:v>11</c:v>
                </c:pt>
                <c:pt idx="37">
                  <c:v>11</c:v>
                </c:pt>
                <c:pt idx="38">
                  <c:v>22</c:v>
                </c:pt>
                <c:pt idx="39">
                  <c:v>22</c:v>
                </c:pt>
                <c:pt idx="40">
                  <c:v>22</c:v>
                </c:pt>
                <c:pt idx="41">
                  <c:v>22</c:v>
                </c:pt>
                <c:pt idx="42">
                  <c:v>11</c:v>
                </c:pt>
                <c:pt idx="43">
                  <c:v>11</c:v>
                </c:pt>
                <c:pt idx="44">
                  <c:v>11</c:v>
                </c:pt>
              </c:numCache>
            </c:numRef>
          </c:val>
          <c:smooth val="0"/>
          <c:extLst>
            <c:ext xmlns:c16="http://schemas.microsoft.com/office/drawing/2014/chart" uri="{C3380CC4-5D6E-409C-BE32-E72D297353CC}">
              <c16:uniqueId val="{00000000-CC4A-47A1-9C6C-056E2AFA918F}"/>
            </c:ext>
          </c:extLst>
        </c:ser>
        <c:ser>
          <c:idx val="1"/>
          <c:order val="1"/>
          <c:tx>
            <c:v>Comparado contra:</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'(old)OtherMetrics'!$A$25:$A$69</c:f>
              <c:strCache>
                <c:ptCount val="45"/>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strCache>
            </c:strRef>
          </c:cat>
          <c:val>
            <c:numRef>
              <c:f>'(old)OtherMetrics'!$G$25:$G$69</c:f>
              <c:numCache>
                <c:formatCode>General</c:formatCode>
                <c:ptCount val="45"/>
                <c:pt idx="0">
                  <c:v>15</c:v>
                </c:pt>
                <c:pt idx="1">
                  <c:v>332</c:v>
                </c:pt>
                <c:pt idx="2">
                  <c:v>0</c:v>
                </c:pt>
                <c:pt idx="3">
                  <c:v>36</c:v>
                </c:pt>
                <c:pt idx="4">
                  <c:v>128</c:v>
                </c:pt>
                <c:pt idx="5">
                  <c:v>12</c:v>
                </c:pt>
                <c:pt idx="6">
                  <c:v>65</c:v>
                </c:pt>
                <c:pt idx="7">
                  <c:v>62</c:v>
                </c:pt>
                <c:pt idx="8">
                  <c:v>7</c:v>
                </c:pt>
                <c:pt idx="9">
                  <c:v>0</c:v>
                </c:pt>
                <c:pt idx="10">
                  <c:v>221</c:v>
                </c:pt>
                <c:pt idx="11">
                  <c:v>126</c:v>
                </c:pt>
                <c:pt idx="12">
                  <c:v>3</c:v>
                </c:pt>
                <c:pt idx="13">
                  <c:v>33</c:v>
                </c:pt>
                <c:pt idx="14">
                  <c:v>121</c:v>
                </c:pt>
                <c:pt idx="15">
                  <c:v>0</c:v>
                </c:pt>
                <c:pt idx="16">
                  <c:v>133</c:v>
                </c:pt>
                <c:pt idx="17">
                  <c:v>211</c:v>
                </c:pt>
                <c:pt idx="18">
                  <c:v>79</c:v>
                </c:pt>
                <c:pt idx="19">
                  <c:v>36</c:v>
                </c:pt>
                <c:pt idx="20">
                  <c:v>12</c:v>
                </c:pt>
                <c:pt idx="21">
                  <c:v>0</c:v>
                </c:pt>
                <c:pt idx="22">
                  <c:v>75</c:v>
                </c:pt>
                <c:pt idx="23">
                  <c:v>30</c:v>
                </c:pt>
                <c:pt idx="24">
                  <c:v>32</c:v>
                </c:pt>
                <c:pt idx="25">
                  <c:v>0</c:v>
                </c:pt>
                <c:pt idx="26">
                  <c:v>62</c:v>
                </c:pt>
                <c:pt idx="27">
                  <c:v>7</c:v>
                </c:pt>
                <c:pt idx="28">
                  <c:v>60</c:v>
                </c:pt>
                <c:pt idx="29">
                  <c:v>14</c:v>
                </c:pt>
                <c:pt idx="30">
                  <c:v>0</c:v>
                </c:pt>
                <c:pt idx="31">
                  <c:v>0</c:v>
                </c:pt>
                <c:pt idx="32">
                  <c:v>44</c:v>
                </c:pt>
                <c:pt idx="33">
                  <c:v>12</c:v>
                </c:pt>
                <c:pt idx="34">
                  <c:v>0</c:v>
                </c:pt>
                <c:pt idx="35">
                  <c:v>0</c:v>
                </c:pt>
                <c:pt idx="36">
                  <c:v>0</c:v>
                </c:pt>
                <c:pt idx="37">
                  <c:v>0</c:v>
                </c:pt>
                <c:pt idx="38">
                  <c:v>12</c:v>
                </c:pt>
                <c:pt idx="39">
                  <c:v>21</c:v>
                </c:pt>
                <c:pt idx="40">
                  <c:v>0</c:v>
                </c:pt>
                <c:pt idx="41">
                  <c:v>69</c:v>
                </c:pt>
                <c:pt idx="42">
                  <c:v>0</c:v>
                </c:pt>
                <c:pt idx="43">
                  <c:v>6</c:v>
                </c:pt>
                <c:pt idx="44">
                  <c:v>0</c:v>
                </c:pt>
              </c:numCache>
            </c:numRef>
          </c:val>
          <c:smooth val="0"/>
          <c:extLst>
            <c:ext xmlns:c16="http://schemas.microsoft.com/office/drawing/2014/chart" uri="{C3380CC4-5D6E-409C-BE32-E72D297353CC}">
              <c16:uniqueId val="{00000001-CC4A-47A1-9C6C-056E2AFA918F}"/>
            </c:ext>
          </c:extLst>
        </c:ser>
        <c:dLbls>
          <c:dLblPos val="ctr"/>
          <c:showLegendKey val="0"/>
          <c:showVal val="1"/>
          <c:showCatName val="0"/>
          <c:showSerName val="0"/>
          <c:showPercent val="0"/>
          <c:showBubbleSize val="0"/>
        </c:dLbls>
        <c:marker val="1"/>
        <c:smooth val="0"/>
        <c:axId val="1286728656"/>
        <c:axId val="1216404704"/>
      </c:lineChart>
      <c:catAx>
        <c:axId val="128672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6404704"/>
        <c:crosses val="autoZero"/>
        <c:auto val="1"/>
        <c:lblAlgn val="ctr"/>
        <c:lblOffset val="100"/>
        <c:noMultiLvlLbl val="0"/>
      </c:catAx>
      <c:valAx>
        <c:axId val="1216404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86728656"/>
        <c:crosses val="autoZero"/>
        <c:crossBetween val="between"/>
      </c:valAx>
      <c:spPr>
        <a:noFill/>
        <a:ln>
          <a:noFill/>
        </a:ln>
        <a:effectLst/>
      </c:spPr>
    </c:plotArea>
    <c:legend>
      <c:legendPos val="r"/>
      <c:layout>
        <c:manualLayout>
          <c:xMode val="edge"/>
          <c:yMode val="edge"/>
          <c:x val="0.6559950583719707"/>
          <c:y val="3.4135721320354466E-2"/>
          <c:w val="0.32659764823592996"/>
          <c:h val="0.201340671984795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effectLst>
                <a:glow>
                  <a:schemeClr val="accent1">
                    <a:alpha val="40000"/>
                  </a:schemeClr>
                </a:glo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PT"/>
              <a:t>Number of times the algorithm: </a:t>
            </a:r>
            <a:r>
              <a:rPr lang="pt-PT" baseline="0">
                <a:solidFill>
                  <a:schemeClr val="accent1"/>
                </a:solidFill>
              </a:rPr>
              <a:t>Is in the top 3 with lowest error, by table</a:t>
            </a:r>
            <a:endParaRPr lang="pt-PT">
              <a:solidFill>
                <a:schemeClr val="accent2"/>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PT"/>
        </a:p>
      </c:txPr>
    </c:title>
    <c:autoTitleDeleted val="0"/>
    <c:plotArea>
      <c:layout>
        <c:manualLayout>
          <c:layoutTarget val="inner"/>
          <c:xMode val="edge"/>
          <c:yMode val="edge"/>
          <c:x val="3.4296787883572863E-2"/>
          <c:y val="8.9140009897233405E-2"/>
          <c:w val="0.95096645592022444"/>
          <c:h val="0.70864153374947136"/>
        </c:manualLayout>
      </c:layout>
      <c:lineChart>
        <c:grouping val="stacked"/>
        <c:varyColors val="0"/>
        <c:ser>
          <c:idx val="0"/>
          <c:order val="0"/>
          <c:tx>
            <c:v>Top3</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'(old)OtherMetrics'!$A$25:$A$69</c:f>
              <c:strCache>
                <c:ptCount val="45"/>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pt idx="44">
                  <c:v>RTAB. MSCKF (IMU+Ste.)</c:v>
                </c:pt>
              </c:strCache>
            </c:strRef>
          </c:cat>
          <c:val>
            <c:numRef>
              <c:f>'(old)OtherMetrics'!$I$25:$I$69</c:f>
              <c:numCache>
                <c:formatCode>General</c:formatCode>
                <c:ptCount val="45"/>
                <c:pt idx="0">
                  <c:v>1</c:v>
                </c:pt>
                <c:pt idx="1">
                  <c:v>4</c:v>
                </c:pt>
                <c:pt idx="2">
                  <c:v>0</c:v>
                </c:pt>
                <c:pt idx="3">
                  <c:v>0</c:v>
                </c:pt>
                <c:pt idx="4">
                  <c:v>3</c:v>
                </c:pt>
                <c:pt idx="5">
                  <c:v>0</c:v>
                </c:pt>
                <c:pt idx="6">
                  <c:v>3</c:v>
                </c:pt>
                <c:pt idx="7">
                  <c:v>2</c:v>
                </c:pt>
                <c:pt idx="8">
                  <c:v>0</c:v>
                </c:pt>
                <c:pt idx="9">
                  <c:v>0</c:v>
                </c:pt>
                <c:pt idx="10">
                  <c:v>8</c:v>
                </c:pt>
                <c:pt idx="11">
                  <c:v>0</c:v>
                </c:pt>
                <c:pt idx="12">
                  <c:v>1</c:v>
                </c:pt>
                <c:pt idx="13">
                  <c:v>0</c:v>
                </c:pt>
                <c:pt idx="14">
                  <c:v>0</c:v>
                </c:pt>
                <c:pt idx="15">
                  <c:v>0</c:v>
                </c:pt>
                <c:pt idx="16">
                  <c:v>1</c:v>
                </c:pt>
                <c:pt idx="17">
                  <c:v>1</c:v>
                </c:pt>
                <c:pt idx="18">
                  <c:v>1</c:v>
                </c:pt>
                <c:pt idx="19">
                  <c:v>1</c:v>
                </c:pt>
                <c:pt idx="20">
                  <c:v>0</c:v>
                </c:pt>
                <c:pt idx="21">
                  <c:v>0</c:v>
                </c:pt>
                <c:pt idx="22">
                  <c:v>0</c:v>
                </c:pt>
                <c:pt idx="23">
                  <c:v>1</c:v>
                </c:pt>
                <c:pt idx="24">
                  <c:v>1</c:v>
                </c:pt>
                <c:pt idx="25">
                  <c:v>0</c:v>
                </c:pt>
                <c:pt idx="26">
                  <c:v>0</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1</c:v>
                </c:pt>
                <c:pt idx="42">
                  <c:v>0</c:v>
                </c:pt>
                <c:pt idx="43">
                  <c:v>1</c:v>
                </c:pt>
                <c:pt idx="44">
                  <c:v>0</c:v>
                </c:pt>
              </c:numCache>
            </c:numRef>
          </c:val>
          <c:smooth val="0"/>
          <c:extLst>
            <c:ext xmlns:c16="http://schemas.microsoft.com/office/drawing/2014/chart" uri="{C3380CC4-5D6E-409C-BE32-E72D297353CC}">
              <c16:uniqueId val="{00000003-09FE-4029-9A87-4A7C2723CB38}"/>
            </c:ext>
          </c:extLst>
        </c:ser>
        <c:dLbls>
          <c:dLblPos val="ctr"/>
          <c:showLegendKey val="0"/>
          <c:showVal val="1"/>
          <c:showCatName val="0"/>
          <c:showSerName val="0"/>
          <c:showPercent val="0"/>
          <c:showBubbleSize val="0"/>
        </c:dLbls>
        <c:marker val="1"/>
        <c:smooth val="0"/>
        <c:axId val="1294592384"/>
        <c:axId val="1291988832"/>
      </c:lineChart>
      <c:catAx>
        <c:axId val="1294592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988832"/>
        <c:crosses val="autoZero"/>
        <c:auto val="1"/>
        <c:lblAlgn val="ctr"/>
        <c:lblOffset val="100"/>
        <c:noMultiLvlLbl val="0"/>
      </c:catAx>
      <c:valAx>
        <c:axId val="1291988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94592384"/>
        <c:crosses val="autoZero"/>
        <c:crossBetween val="between"/>
      </c:valAx>
      <c:spPr>
        <a:noFill/>
        <a:ln>
          <a:noFill/>
        </a:ln>
        <a:effectLst/>
      </c:spPr>
    </c:plotArea>
    <c:legend>
      <c:legendPos val="r"/>
      <c:layout>
        <c:manualLayout>
          <c:xMode val="edge"/>
          <c:yMode val="edge"/>
          <c:x val="0.77725473114969634"/>
          <c:y val="0.32555140446377528"/>
          <c:w val="4.5066671278854699E-2"/>
          <c:h val="3.833360073879030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PT"/>
              <a:t>Score based on the sum of percentage values relative</a:t>
            </a:r>
            <a:r>
              <a:rPr lang="pt-PT" baseline="0"/>
              <a:t> to the lowest error by column.</a:t>
            </a:r>
            <a:endParaRPr lang="pt-PT"/>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PT"/>
        </a:p>
      </c:txPr>
    </c:title>
    <c:autoTitleDeleted val="0"/>
    <c:plotArea>
      <c:layout>
        <c:manualLayout>
          <c:layoutTarget val="inner"/>
          <c:xMode val="edge"/>
          <c:yMode val="edge"/>
          <c:x val="3.4296787883572863E-2"/>
          <c:y val="8.9140009897233405E-2"/>
          <c:w val="0.95096645592022444"/>
          <c:h val="0.70864153374947136"/>
        </c:manualLayout>
      </c:layout>
      <c:lineChart>
        <c:grouping val="stacked"/>
        <c:varyColors val="0"/>
        <c:ser>
          <c:idx val="0"/>
          <c:order val="0"/>
          <c:tx>
            <c:v>Soma percentagem</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'(old)OtherMetrics'!$A$25:$A$68</c:f>
              <c:strCache>
                <c:ptCount val="44"/>
                <c:pt idx="0">
                  <c:v>ORB-SLAM</c:v>
                </c:pt>
                <c:pt idx="1">
                  <c:v>ORB-SLAM2</c:v>
                </c:pt>
                <c:pt idx="2">
                  <c:v>MapLab</c:v>
                </c:pt>
                <c:pt idx="3">
                  <c:v>LDSO</c:v>
                </c:pt>
                <c:pt idx="4">
                  <c:v>VINS-Mono</c:v>
                </c:pt>
                <c:pt idx="5">
                  <c:v>VINS-Fusion</c:v>
                </c:pt>
                <c:pt idx="6">
                  <c:v>OpenVSLAM</c:v>
                </c:pt>
                <c:pt idx="7">
                  <c:v>Basalt</c:v>
                </c:pt>
                <c:pt idx="8">
                  <c:v>Kimera</c:v>
                </c:pt>
                <c:pt idx="9">
                  <c:v>OpenVINS</c:v>
                </c:pt>
                <c:pt idx="10">
                  <c:v>ORB-SLAM3</c:v>
                </c:pt>
                <c:pt idx="11">
                  <c:v>DRE</c:v>
                </c:pt>
                <c:pt idx="12">
                  <c:v>SVO</c:v>
                </c:pt>
                <c:pt idx="13">
                  <c:v>DSO</c:v>
                </c:pt>
                <c:pt idx="14">
                  <c:v>DynaSLAM</c:v>
                </c:pt>
                <c:pt idx="15">
                  <c:v>DynSLAM</c:v>
                </c:pt>
                <c:pt idx="16">
                  <c:v>RTAB-Map</c:v>
                </c:pt>
                <c:pt idx="17">
                  <c:v>FAST-LIO2</c:v>
                </c:pt>
                <c:pt idx="18">
                  <c:v>LIO-SAM</c:v>
                </c:pt>
                <c:pt idx="19">
                  <c:v>DV-LOAM</c:v>
                </c:pt>
                <c:pt idx="20">
                  <c:v>DVL-SLAM</c:v>
                </c:pt>
                <c:pt idx="21">
                  <c:v>SDV-LOAM</c:v>
                </c:pt>
                <c:pt idx="22">
                  <c:v>VoxelMap</c:v>
                </c:pt>
                <c:pt idx="23">
                  <c:v>R2LIVE</c:v>
                </c:pt>
                <c:pt idx="24">
                  <c:v>R3LIVE</c:v>
                </c:pt>
                <c:pt idx="25">
                  <c:v>cuVSLAM</c:v>
                </c:pt>
                <c:pt idx="26">
                  <c:v>DynaVINS</c:v>
                </c:pt>
                <c:pt idx="27">
                  <c:v>LIO-SAM (No-LoopClosure)</c:v>
                </c:pt>
                <c:pt idx="28">
                  <c:v>SLICT</c:v>
                </c:pt>
                <c:pt idx="29">
                  <c:v>DS-SLAM</c:v>
                </c:pt>
                <c:pt idx="30">
                  <c:v>RS-SLAM</c:v>
                </c:pt>
                <c:pt idx="31">
                  <c:v>LOAM</c:v>
                </c:pt>
                <c:pt idx="32">
                  <c:v>LeGO-LOAM</c:v>
                </c:pt>
                <c:pt idx="33">
                  <c:v>HDL_Graph_SLAM</c:v>
                </c:pt>
                <c:pt idx="34">
                  <c:v>SVO2</c:v>
                </c:pt>
                <c:pt idx="35">
                  <c:v>RTAB-MAP S2S</c:v>
                </c:pt>
                <c:pt idx="36">
                  <c:v>RTAB-MAP S2M</c:v>
                </c:pt>
                <c:pt idx="37">
                  <c:v>RTAB-MAP LOAM</c:v>
                </c:pt>
                <c:pt idx="38">
                  <c:v>RTAB. Stereo. F2F</c:v>
                </c:pt>
                <c:pt idx="39">
                  <c:v>RTAB. Stereo. F2M</c:v>
                </c:pt>
                <c:pt idx="40">
                  <c:v>RTAB. Stereo. Fovis</c:v>
                </c:pt>
                <c:pt idx="41">
                  <c:v>RTAB. Stereo. ORB2</c:v>
                </c:pt>
                <c:pt idx="42">
                  <c:v>RTAB. Stereo. Viso2</c:v>
                </c:pt>
                <c:pt idx="43">
                  <c:v>RTAB. OKVIS (IMU+Ste.)</c:v>
                </c:pt>
              </c:strCache>
            </c:strRef>
          </c:cat>
          <c:val>
            <c:numRef>
              <c:f>'(old)OtherMetrics'!$M$25:$M$70</c:f>
              <c:numCache>
                <c:formatCode>0.00</c:formatCode>
                <c:ptCount val="46"/>
                <c:pt idx="0">
                  <c:v>5.6666666666666661</c:v>
                </c:pt>
                <c:pt idx="1">
                  <c:v>38.576889137408813</c:v>
                </c:pt>
                <c:pt idx="2">
                  <c:v>1.5238850544612417</c:v>
                </c:pt>
                <c:pt idx="3">
                  <c:v>4.774960994566273</c:v>
                </c:pt>
                <c:pt idx="4">
                  <c:v>20.7393113866029</c:v>
                </c:pt>
                <c:pt idx="5">
                  <c:v>1.9133446418351547</c:v>
                </c:pt>
                <c:pt idx="6">
                  <c:v>32.431791195565189</c:v>
                </c:pt>
                <c:pt idx="7">
                  <c:v>24.40171850586902</c:v>
                </c:pt>
                <c:pt idx="8">
                  <c:v>7.1853409258575862</c:v>
                </c:pt>
                <c:pt idx="9">
                  <c:v>2.2184882168499138</c:v>
                </c:pt>
                <c:pt idx="10">
                  <c:v>71.953727885417095</c:v>
                </c:pt>
                <c:pt idx="11">
                  <c:v>0</c:v>
                </c:pt>
                <c:pt idx="12">
                  <c:v>3.5311433931875387</c:v>
                </c:pt>
                <c:pt idx="13">
                  <c:v>1.3962962962962964</c:v>
                </c:pt>
                <c:pt idx="14">
                  <c:v>0</c:v>
                </c:pt>
                <c:pt idx="15">
                  <c:v>0</c:v>
                </c:pt>
                <c:pt idx="16">
                  <c:v>5.4390325360913598</c:v>
                </c:pt>
                <c:pt idx="17">
                  <c:v>21.066802571010683</c:v>
                </c:pt>
                <c:pt idx="18">
                  <c:v>5.2217382125998997</c:v>
                </c:pt>
                <c:pt idx="19">
                  <c:v>7.9464781455104045</c:v>
                </c:pt>
                <c:pt idx="20">
                  <c:v>4.3871475701717637</c:v>
                </c:pt>
                <c:pt idx="21">
                  <c:v>0</c:v>
                </c:pt>
                <c:pt idx="22">
                  <c:v>0</c:v>
                </c:pt>
                <c:pt idx="23">
                  <c:v>21.180784489064727</c:v>
                </c:pt>
                <c:pt idx="24">
                  <c:v>21.934274547523081</c:v>
                </c:pt>
                <c:pt idx="25">
                  <c:v>0</c:v>
                </c:pt>
                <c:pt idx="26">
                  <c:v>0</c:v>
                </c:pt>
                <c:pt idx="27">
                  <c:v>0</c:v>
                </c:pt>
                <c:pt idx="28">
                  <c:v>0</c:v>
                </c:pt>
                <c:pt idx="29">
                  <c:v>0</c:v>
                </c:pt>
                <c:pt idx="30">
                  <c:v>0</c:v>
                </c:pt>
                <c:pt idx="31">
                  <c:v>9.8437052447410203</c:v>
                </c:pt>
                <c:pt idx="32">
                  <c:v>3.636157515389228</c:v>
                </c:pt>
                <c:pt idx="33">
                  <c:v>4.8013908992752263</c:v>
                </c:pt>
                <c:pt idx="34">
                  <c:v>6.096672494224106</c:v>
                </c:pt>
                <c:pt idx="35">
                  <c:v>4.8288011450914681</c:v>
                </c:pt>
                <c:pt idx="36">
                  <c:v>4.4520046082949314</c:v>
                </c:pt>
                <c:pt idx="37">
                  <c:v>1.6729681608713864</c:v>
                </c:pt>
                <c:pt idx="38">
                  <c:v>5.3038421224569232</c:v>
                </c:pt>
                <c:pt idx="39">
                  <c:v>9.273543662220133</c:v>
                </c:pt>
                <c:pt idx="40">
                  <c:v>0</c:v>
                </c:pt>
                <c:pt idx="41">
                  <c:v>15.091614536633513</c:v>
                </c:pt>
                <c:pt idx="42">
                  <c:v>0.1142857142857141</c:v>
                </c:pt>
                <c:pt idx="43">
                  <c:v>3.5478414172686614</c:v>
                </c:pt>
                <c:pt idx="44">
                  <c:v>0.92105263157894735</c:v>
                </c:pt>
                <c:pt idx="45">
                  <c:v>0</c:v>
                </c:pt>
              </c:numCache>
            </c:numRef>
          </c:val>
          <c:smooth val="0"/>
          <c:extLst>
            <c:ext xmlns:c16="http://schemas.microsoft.com/office/drawing/2014/chart" uri="{C3380CC4-5D6E-409C-BE32-E72D297353CC}">
              <c16:uniqueId val="{00000003-39BC-4009-924A-DFF857505CA5}"/>
            </c:ext>
          </c:extLst>
        </c:ser>
        <c:ser>
          <c:idx val="1"/>
          <c:order val="1"/>
          <c:tx>
            <c:strRef>
              <c:f>Metrics!#REF!</c:f>
              <c:strCache>
                <c:ptCount val="1"/>
                <c:pt idx="0">
                  <c:v>#REF!</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'(old)OtherMetrics'!$N$25:$N$70</c:f>
              <c:numCache>
                <c:formatCode>0.0000</c:formatCode>
                <c:ptCount val="46"/>
                <c:pt idx="0">
                  <c:v>0.51515151515151514</c:v>
                </c:pt>
                <c:pt idx="1">
                  <c:v>0.20197324155711421</c:v>
                </c:pt>
                <c:pt idx="2">
                  <c:v>5.2547760498663505E-2</c:v>
                </c:pt>
                <c:pt idx="3">
                  <c:v>7.8278049091250371E-2</c:v>
                </c:pt>
                <c:pt idx="4">
                  <c:v>0.14402299574029792</c:v>
                </c:pt>
                <c:pt idx="5">
                  <c:v>3.0860397448954108E-2</c:v>
                </c:pt>
                <c:pt idx="6">
                  <c:v>0.57913912849223548</c:v>
                </c:pt>
                <c:pt idx="7">
                  <c:v>0.40669530843115032</c:v>
                </c:pt>
                <c:pt idx="8">
                  <c:v>0.26612373799472544</c:v>
                </c:pt>
                <c:pt idx="9">
                  <c:v>8.5326469878842834E-2</c:v>
                </c:pt>
                <c:pt idx="10">
                  <c:v>0.33623237329634159</c:v>
                </c:pt>
                <c:pt idx="11">
                  <c:v>0</c:v>
                </c:pt>
                <c:pt idx="12">
                  <c:v>0.11390785139314641</c:v>
                </c:pt>
                <c:pt idx="13">
                  <c:v>1.9393004115226337E-2</c:v>
                </c:pt>
                <c:pt idx="14">
                  <c:v>0</c:v>
                </c:pt>
                <c:pt idx="15">
                  <c:v>0</c:v>
                </c:pt>
                <c:pt idx="16">
                  <c:v>4.3863165613639996E-2</c:v>
                </c:pt>
                <c:pt idx="17">
                  <c:v>0.12465563651485612</c:v>
                </c:pt>
                <c:pt idx="18">
                  <c:v>3.4129007925489542E-2</c:v>
                </c:pt>
                <c:pt idx="19">
                  <c:v>0.72240710413730946</c:v>
                </c:pt>
                <c:pt idx="20">
                  <c:v>0.21935737850858819</c:v>
                </c:pt>
                <c:pt idx="21">
                  <c:v>0</c:v>
                </c:pt>
                <c:pt idx="22">
                  <c:v>0</c:v>
                </c:pt>
                <c:pt idx="23">
                  <c:v>0.64184195421408263</c:v>
                </c:pt>
                <c:pt idx="24">
                  <c:v>0.91392810614679509</c:v>
                </c:pt>
                <c:pt idx="25">
                  <c:v>0</c:v>
                </c:pt>
                <c:pt idx="26">
                  <c:v>0</c:v>
                </c:pt>
                <c:pt idx="27">
                  <c:v>0</c:v>
                </c:pt>
                <c:pt idx="28">
                  <c:v>0</c:v>
                </c:pt>
                <c:pt idx="29">
                  <c:v>0</c:v>
                </c:pt>
                <c:pt idx="30">
                  <c:v>0</c:v>
                </c:pt>
                <c:pt idx="31">
                  <c:v>0.12304631555926275</c:v>
                </c:pt>
                <c:pt idx="32">
                  <c:v>2.8407480588978344E-2</c:v>
                </c:pt>
                <c:pt idx="33">
                  <c:v>0.21824504087614666</c:v>
                </c:pt>
                <c:pt idx="34">
                  <c:v>0.46897480724800816</c:v>
                </c:pt>
                <c:pt idx="35">
                  <c:v>0.43898192228104255</c:v>
                </c:pt>
                <c:pt idx="36">
                  <c:v>0.40472769166317557</c:v>
                </c:pt>
                <c:pt idx="37">
                  <c:v>0.1520880146246715</c:v>
                </c:pt>
                <c:pt idx="38">
                  <c:v>0.24108373283895104</c:v>
                </c:pt>
                <c:pt idx="39">
                  <c:v>0.42152471191909696</c:v>
                </c:pt>
                <c:pt idx="40">
                  <c:v>0</c:v>
                </c:pt>
                <c:pt idx="41">
                  <c:v>0.68598247893788689</c:v>
                </c:pt>
                <c:pt idx="42">
                  <c:v>1.0389610389610372E-2</c:v>
                </c:pt>
                <c:pt idx="43">
                  <c:v>0.32253103793351467</c:v>
                </c:pt>
                <c:pt idx="44">
                  <c:v>8.3732057416267935E-2</c:v>
                </c:pt>
                <c:pt idx="45">
                  <c:v>0</c:v>
                </c:pt>
              </c:numCache>
            </c:numRef>
          </c:val>
          <c:smooth val="0"/>
          <c:extLst>
            <c:ext xmlns:c16="http://schemas.microsoft.com/office/drawing/2014/chart" uri="{C3380CC4-5D6E-409C-BE32-E72D297353CC}">
              <c16:uniqueId val="{00000004-39BC-4009-924A-DFF857505CA5}"/>
            </c:ext>
          </c:extLst>
        </c:ser>
        <c:dLbls>
          <c:dLblPos val="ctr"/>
          <c:showLegendKey val="0"/>
          <c:showVal val="1"/>
          <c:showCatName val="0"/>
          <c:showSerName val="0"/>
          <c:showPercent val="0"/>
          <c:showBubbleSize val="0"/>
        </c:dLbls>
        <c:marker val="1"/>
        <c:smooth val="0"/>
        <c:axId val="1294592384"/>
        <c:axId val="1291988832"/>
      </c:lineChart>
      <c:catAx>
        <c:axId val="1294592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988832"/>
        <c:crosses val="autoZero"/>
        <c:auto val="1"/>
        <c:lblAlgn val="ctr"/>
        <c:lblOffset val="100"/>
        <c:noMultiLvlLbl val="0"/>
      </c:catAx>
      <c:valAx>
        <c:axId val="1291988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945923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clusteredColumn" uniqueId="{00000000-8629-4D0A-AFB9-DCBDC8EF7275}" formatIdx="0">
          <cx:tx>
            <cx:txData>
              <cx:f/>
              <cx:v>Entry</cx:v>
            </cx:txData>
          </cx:tx>
          <cx:dataId val="0"/>
          <cx:layoutPr>
            <cx:aggregation/>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666750</xdr:colOff>
      <xdr:row>9</xdr:row>
      <xdr:rowOff>133350</xdr:rowOff>
    </xdr:from>
    <xdr:to>
      <xdr:col>14</xdr:col>
      <xdr:colOff>409575</xdr:colOff>
      <xdr:row>14</xdr:row>
      <xdr:rowOff>133350</xdr:rowOff>
    </xdr:to>
    <xdr:sp macro="" textlink="">
      <xdr:nvSpPr>
        <xdr:cNvPr id="2" name="CaixaDeTexto 1">
          <a:extLst>
            <a:ext uri="{FF2B5EF4-FFF2-40B4-BE49-F238E27FC236}">
              <a16:creationId xmlns:a16="http://schemas.microsoft.com/office/drawing/2014/main" id="{D2E4ACA8-B86E-4DC4-820C-3D89417548E2}"/>
            </a:ext>
          </a:extLst>
        </xdr:cNvPr>
        <xdr:cNvSpPr txBox="1"/>
      </xdr:nvSpPr>
      <xdr:spPr>
        <a:xfrm>
          <a:off x="6219825" y="1857375"/>
          <a:ext cx="6296025" cy="9525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aseline="0"/>
            <a:t>Top scoring algorithms are identified with functions above line 18.</a:t>
          </a:r>
          <a:endParaRPr lang="pt-PT" sz="2000"/>
        </a:p>
      </xdr:txBody>
    </xdr:sp>
    <xdr:clientData/>
  </xdr:twoCellAnchor>
  <xdr:twoCellAnchor>
    <xdr:from>
      <xdr:col>1</xdr:col>
      <xdr:colOff>0</xdr:colOff>
      <xdr:row>202</xdr:row>
      <xdr:rowOff>0</xdr:rowOff>
    </xdr:from>
    <xdr:to>
      <xdr:col>9</xdr:col>
      <xdr:colOff>1270187</xdr:colOff>
      <xdr:row>209</xdr:row>
      <xdr:rowOff>133350</xdr:rowOff>
    </xdr:to>
    <xdr:sp macro="" textlink="">
      <xdr:nvSpPr>
        <xdr:cNvPr id="3" name="CaixaDeTexto 1">
          <a:extLst>
            <a:ext uri="{FF2B5EF4-FFF2-40B4-BE49-F238E27FC236}">
              <a16:creationId xmlns:a16="http://schemas.microsoft.com/office/drawing/2014/main" id="{918FFDB0-0E4D-4F57-AFD4-CC956825E512}"/>
            </a:ext>
          </a:extLst>
        </xdr:cNvPr>
        <xdr:cNvSpPr txBox="1"/>
      </xdr:nvSpPr>
      <xdr:spPr>
        <a:xfrm>
          <a:off x="1568824" y="39052500"/>
          <a:ext cx="7534275" cy="1466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a:t>Column format formula:</a:t>
          </a:r>
          <a:br>
            <a:rPr lang="pt-PT" sz="2000"/>
          </a:br>
          <a:r>
            <a:rPr lang="pt-PT" sz="1800"/>
            <a:t>=IF(CQ25&lt;&gt;"";CQ25=MIN(CQ$25:CQ$200))</a:t>
          </a:r>
          <a:endParaRPr lang="pt-PT"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22</xdr:row>
      <xdr:rowOff>47625</xdr:rowOff>
    </xdr:from>
    <xdr:to>
      <xdr:col>15</xdr:col>
      <xdr:colOff>515710</xdr:colOff>
      <xdr:row>29</xdr:row>
      <xdr:rowOff>180975</xdr:rowOff>
    </xdr:to>
    <xdr:sp macro="" textlink="">
      <xdr:nvSpPr>
        <xdr:cNvPr id="2" name="CaixaDeTexto 1">
          <a:extLst>
            <a:ext uri="{FF2B5EF4-FFF2-40B4-BE49-F238E27FC236}">
              <a16:creationId xmlns:a16="http://schemas.microsoft.com/office/drawing/2014/main" id="{6A7D26D2-1DEF-4C39-9D0D-ABA6AE6B2094}"/>
            </a:ext>
          </a:extLst>
        </xdr:cNvPr>
        <xdr:cNvSpPr txBox="1"/>
      </xdr:nvSpPr>
      <xdr:spPr>
        <a:xfrm>
          <a:off x="4848225" y="4238625"/>
          <a:ext cx="7535635" cy="1466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a:t>This table uses information</a:t>
          </a:r>
          <a:r>
            <a:rPr lang="pt-PT" sz="2000" baseline="0"/>
            <a:t> from "data" page to count how many algorithms each individual algorithm was comared against</a:t>
          </a:r>
          <a:endParaRPr lang="pt-PT" sz="2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480543</xdr:colOff>
      <xdr:row>2</xdr:row>
      <xdr:rowOff>50333</xdr:rowOff>
    </xdr:from>
    <xdr:to>
      <xdr:col>24</xdr:col>
      <xdr:colOff>487096</xdr:colOff>
      <xdr:row>15</xdr:row>
      <xdr:rowOff>126533</xdr:rowOff>
    </xdr:to>
    <xdr:graphicFrame macro="">
      <xdr:nvGraphicFramePr>
        <xdr:cNvPr id="4" name="Chart 3">
          <a:extLst>
            <a:ext uri="{FF2B5EF4-FFF2-40B4-BE49-F238E27FC236}">
              <a16:creationId xmlns:a16="http://schemas.microsoft.com/office/drawing/2014/main" id="{58B31353-16D4-409B-8203-A5FC26100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77467</xdr:colOff>
      <xdr:row>17</xdr:row>
      <xdr:rowOff>3411</xdr:rowOff>
    </xdr:from>
    <xdr:to>
      <xdr:col>24</xdr:col>
      <xdr:colOff>398760</xdr:colOff>
      <xdr:row>31</xdr:row>
      <xdr:rowOff>79611</xdr:rowOff>
    </xdr:to>
    <xdr:graphicFrame macro="">
      <xdr:nvGraphicFramePr>
        <xdr:cNvPr id="5" name="Chart 4">
          <a:extLst>
            <a:ext uri="{FF2B5EF4-FFF2-40B4-BE49-F238E27FC236}">
              <a16:creationId xmlns:a16="http://schemas.microsoft.com/office/drawing/2014/main" id="{74A8D545-A5D9-430A-BE53-9006D1EE9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14</xdr:row>
      <xdr:rowOff>0</xdr:rowOff>
    </xdr:from>
    <xdr:to>
      <xdr:col>7</xdr:col>
      <xdr:colOff>1464780</xdr:colOff>
      <xdr:row>28</xdr:row>
      <xdr:rowOff>76200</xdr:rowOff>
    </xdr:to>
    <xdr:graphicFrame macro="">
      <xdr:nvGraphicFramePr>
        <xdr:cNvPr id="6" name="Chart 5">
          <a:extLst>
            <a:ext uri="{FF2B5EF4-FFF2-40B4-BE49-F238E27FC236}">
              <a16:creationId xmlns:a16="http://schemas.microsoft.com/office/drawing/2014/main" id="{DC8B281E-17C9-4FE7-9B90-B3E64A52D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1378324</xdr:colOff>
      <xdr:row>45</xdr:row>
      <xdr:rowOff>67233</xdr:rowOff>
    </xdr:from>
    <xdr:to>
      <xdr:col>6</xdr:col>
      <xdr:colOff>249622</xdr:colOff>
      <xdr:row>63</xdr:row>
      <xdr:rowOff>98534</xdr:rowOff>
    </xdr:to>
    <xdr:graphicFrame macro="">
      <xdr:nvGraphicFramePr>
        <xdr:cNvPr id="8" name="Chart 7">
          <a:extLst>
            <a:ext uri="{FF2B5EF4-FFF2-40B4-BE49-F238E27FC236}">
              <a16:creationId xmlns:a16="http://schemas.microsoft.com/office/drawing/2014/main" id="{268709F3-6FCC-419B-BD5F-FCBA80E2A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2881</xdr:colOff>
      <xdr:row>88</xdr:row>
      <xdr:rowOff>4842</xdr:rowOff>
    </xdr:from>
    <xdr:to>
      <xdr:col>32</xdr:col>
      <xdr:colOff>463516</xdr:colOff>
      <xdr:row>102</xdr:row>
      <xdr:rowOff>85125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1E908CB2-078A-F979-FA9C-164EF67C11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2481" y="16997442"/>
              <a:ext cx="24206460" cy="27472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106</xdr:row>
      <xdr:rowOff>17928</xdr:rowOff>
    </xdr:from>
    <xdr:to>
      <xdr:col>104</xdr:col>
      <xdr:colOff>147637</xdr:colOff>
      <xdr:row>136</xdr:row>
      <xdr:rowOff>21980</xdr:rowOff>
    </xdr:to>
    <xdr:graphicFrame macro="">
      <xdr:nvGraphicFramePr>
        <xdr:cNvPr id="10" name="Chart 9">
          <a:extLst>
            <a:ext uri="{FF2B5EF4-FFF2-40B4-BE49-F238E27FC236}">
              <a16:creationId xmlns:a16="http://schemas.microsoft.com/office/drawing/2014/main" id="{3923B4B8-4E09-2C7B-F8B3-2F77F0F10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137</xdr:row>
      <xdr:rowOff>95250</xdr:rowOff>
    </xdr:from>
    <xdr:to>
      <xdr:col>105</xdr:col>
      <xdr:colOff>535132</xdr:colOff>
      <xdr:row>170</xdr:row>
      <xdr:rowOff>161925</xdr:rowOff>
    </xdr:to>
    <xdr:graphicFrame macro="">
      <xdr:nvGraphicFramePr>
        <xdr:cNvPr id="11" name="Gráfico 12">
          <a:extLst>
            <a:ext uri="{FF2B5EF4-FFF2-40B4-BE49-F238E27FC236}">
              <a16:creationId xmlns:a16="http://schemas.microsoft.com/office/drawing/2014/main" id="{55A2EFEF-84D4-42A7-91AB-BC6A90A17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173</xdr:row>
      <xdr:rowOff>0</xdr:rowOff>
    </xdr:from>
    <xdr:to>
      <xdr:col>105</xdr:col>
      <xdr:colOff>535131</xdr:colOff>
      <xdr:row>206</xdr:row>
      <xdr:rowOff>66675</xdr:rowOff>
    </xdr:to>
    <xdr:graphicFrame macro="">
      <xdr:nvGraphicFramePr>
        <xdr:cNvPr id="2" name="Gráfico 12">
          <a:extLst>
            <a:ext uri="{FF2B5EF4-FFF2-40B4-BE49-F238E27FC236}">
              <a16:creationId xmlns:a16="http://schemas.microsoft.com/office/drawing/2014/main" id="{60A3EFCF-6961-4005-AFFA-B0F6BC011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6</xdr:row>
      <xdr:rowOff>0</xdr:rowOff>
    </xdr:from>
    <xdr:to>
      <xdr:col>7</xdr:col>
      <xdr:colOff>323850</xdr:colOff>
      <xdr:row>13</xdr:row>
      <xdr:rowOff>133350</xdr:rowOff>
    </xdr:to>
    <xdr:sp macro="" textlink="">
      <xdr:nvSpPr>
        <xdr:cNvPr id="2" name="CaixaDeTexto 1">
          <a:extLst>
            <a:ext uri="{FF2B5EF4-FFF2-40B4-BE49-F238E27FC236}">
              <a16:creationId xmlns:a16="http://schemas.microsoft.com/office/drawing/2014/main" id="{E939F2AF-68DB-4928-9BF8-AC836566DD9C}"/>
            </a:ext>
          </a:extLst>
        </xdr:cNvPr>
        <xdr:cNvSpPr txBox="1"/>
      </xdr:nvSpPr>
      <xdr:spPr>
        <a:xfrm>
          <a:off x="3209925" y="1143000"/>
          <a:ext cx="6296025" cy="1466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a:t>Metrics used</a:t>
          </a:r>
          <a:r>
            <a:rPr lang="pt-PT" sz="2000" baseline="0"/>
            <a:t> to evaluate algorithms performance</a:t>
          </a:r>
          <a:endParaRPr lang="pt-PT" sz="2000"/>
        </a:p>
      </xdr:txBody>
    </xdr:sp>
    <xdr:clientData/>
  </xdr:twoCellAnchor>
  <xdr:twoCellAnchor>
    <xdr:from>
      <xdr:col>16</xdr:col>
      <xdr:colOff>340622</xdr:colOff>
      <xdr:row>89</xdr:row>
      <xdr:rowOff>25882</xdr:rowOff>
    </xdr:from>
    <xdr:to>
      <xdr:col>38</xdr:col>
      <xdr:colOff>204994</xdr:colOff>
      <xdr:row>118</xdr:row>
      <xdr:rowOff>92143</xdr:rowOff>
    </xdr:to>
    <xdr:graphicFrame macro="">
      <xdr:nvGraphicFramePr>
        <xdr:cNvPr id="13" name="Gráfico 12">
          <a:extLst>
            <a:ext uri="{FF2B5EF4-FFF2-40B4-BE49-F238E27FC236}">
              <a16:creationId xmlns:a16="http://schemas.microsoft.com/office/drawing/2014/main" id="{A8F71CD9-B0F1-CB4E-D700-59600638A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340623</xdr:colOff>
      <xdr:row>119</xdr:row>
      <xdr:rowOff>59014</xdr:rowOff>
    </xdr:from>
    <xdr:to>
      <xdr:col>38</xdr:col>
      <xdr:colOff>230331</xdr:colOff>
      <xdr:row>148</xdr:row>
      <xdr:rowOff>174969</xdr:rowOff>
    </xdr:to>
    <xdr:graphicFrame macro="">
      <xdr:nvGraphicFramePr>
        <xdr:cNvPr id="15" name="Gráfico 14">
          <a:extLst>
            <a:ext uri="{FF2B5EF4-FFF2-40B4-BE49-F238E27FC236}">
              <a16:creationId xmlns:a16="http://schemas.microsoft.com/office/drawing/2014/main" id="{8429879A-095D-47CB-8F36-9B499A3FA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319769</xdr:colOff>
      <xdr:row>89</xdr:row>
      <xdr:rowOff>57830</xdr:rowOff>
    </xdr:from>
    <xdr:to>
      <xdr:col>60</xdr:col>
      <xdr:colOff>500507</xdr:colOff>
      <xdr:row>118</xdr:row>
      <xdr:rowOff>124091</xdr:rowOff>
    </xdr:to>
    <xdr:graphicFrame macro="">
      <xdr:nvGraphicFramePr>
        <xdr:cNvPr id="16" name="Gráfico 15">
          <a:extLst>
            <a:ext uri="{FF2B5EF4-FFF2-40B4-BE49-F238E27FC236}">
              <a16:creationId xmlns:a16="http://schemas.microsoft.com/office/drawing/2014/main" id="{FD3E8E09-ADF1-415E-9358-89589F52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319768</xdr:colOff>
      <xdr:row>119</xdr:row>
      <xdr:rowOff>85044</xdr:rowOff>
    </xdr:from>
    <xdr:to>
      <xdr:col>60</xdr:col>
      <xdr:colOff>500506</xdr:colOff>
      <xdr:row>148</xdr:row>
      <xdr:rowOff>151305</xdr:rowOff>
    </xdr:to>
    <xdr:graphicFrame macro="">
      <xdr:nvGraphicFramePr>
        <xdr:cNvPr id="17" name="Gráfico 16">
          <a:extLst>
            <a:ext uri="{FF2B5EF4-FFF2-40B4-BE49-F238E27FC236}">
              <a16:creationId xmlns:a16="http://schemas.microsoft.com/office/drawing/2014/main" id="{C490B947-558D-4EA3-9787-A7EF26E30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304800</xdr:colOff>
      <xdr:row>2</xdr:row>
      <xdr:rowOff>9525</xdr:rowOff>
    </xdr:from>
    <xdr:to>
      <xdr:col>9</xdr:col>
      <xdr:colOff>314325</xdr:colOff>
      <xdr:row>9</xdr:row>
      <xdr:rowOff>142875</xdr:rowOff>
    </xdr:to>
    <xdr:sp macro="" textlink="">
      <xdr:nvSpPr>
        <xdr:cNvPr id="2" name="CaixaDeTexto 1">
          <a:extLst>
            <a:ext uri="{FF2B5EF4-FFF2-40B4-BE49-F238E27FC236}">
              <a16:creationId xmlns:a16="http://schemas.microsoft.com/office/drawing/2014/main" id="{DE0005DE-4D60-A1B4-BABF-D5417DD589E7}"/>
            </a:ext>
          </a:extLst>
        </xdr:cNvPr>
        <xdr:cNvSpPr txBox="1"/>
      </xdr:nvSpPr>
      <xdr:spPr>
        <a:xfrm>
          <a:off x="1876425" y="390525"/>
          <a:ext cx="6296025" cy="1466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a:t>Esta página é uma cópia da folha de excel "Dados",</a:t>
          </a:r>
          <a:r>
            <a:rPr lang="pt-PT" sz="2000" baseline="0"/>
            <a:t> na qual os valores de erro são apresentados em percentagem face ao menor erro (por coluna).</a:t>
          </a:r>
          <a:endParaRPr lang="pt-PT" sz="2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27</xdr:col>
      <xdr:colOff>714375</xdr:colOff>
      <xdr:row>23</xdr:row>
      <xdr:rowOff>9525</xdr:rowOff>
    </xdr:from>
    <xdr:to>
      <xdr:col>36</xdr:col>
      <xdr:colOff>342900</xdr:colOff>
      <xdr:row>30</xdr:row>
      <xdr:rowOff>142875</xdr:rowOff>
    </xdr:to>
    <xdr:sp macro="" textlink="">
      <xdr:nvSpPr>
        <xdr:cNvPr id="2" name="CaixaDeTexto 1">
          <a:extLst>
            <a:ext uri="{FF2B5EF4-FFF2-40B4-BE49-F238E27FC236}">
              <a16:creationId xmlns:a16="http://schemas.microsoft.com/office/drawing/2014/main" id="{8D37386F-B38C-4CBC-9223-D416F86D90F9}"/>
            </a:ext>
          </a:extLst>
        </xdr:cNvPr>
        <xdr:cNvSpPr txBox="1"/>
      </xdr:nvSpPr>
      <xdr:spPr>
        <a:xfrm>
          <a:off x="22040850" y="5010150"/>
          <a:ext cx="6296025" cy="1466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a:t>Cada tabela introduzida na folha "Dados" é avaliada individualmente na presente folha.</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rantengsky/RS-SLAM" TargetMode="External"/><Relationship Id="rId21" Type="http://schemas.openxmlformats.org/officeDocument/2006/relationships/hyperlink" Target="https://introlab.github.io/rtabmap/" TargetMode="External"/><Relationship Id="rId34" Type="http://schemas.openxmlformats.org/officeDocument/2006/relationships/hyperlink" Target="https://github.com/siddarth09/ros2_gmapping" TargetMode="External"/><Relationship Id="rId42" Type="http://schemas.openxmlformats.org/officeDocument/2006/relationships/hyperlink" Target="https://github.com/jedeschaud/ct_icp" TargetMode="External"/><Relationship Id="rId47" Type="http://schemas.openxmlformats.org/officeDocument/2006/relationships/hyperlink" Target="https://github.com/hku-mars/FAST-LIVO" TargetMode="External"/><Relationship Id="rId50" Type="http://schemas.openxmlformats.org/officeDocument/2006/relationships/hyperlink" Target="https://github.com/KIT-ISAS/lili-om" TargetMode="External"/><Relationship Id="rId55" Type="http://schemas.openxmlformats.org/officeDocument/2006/relationships/hyperlink" Target="https://github.com/tu-darmstadt-ros-pkg/hector_slam" TargetMode="External"/><Relationship Id="rId63" Type="http://schemas.openxmlformats.org/officeDocument/2006/relationships/printerSettings" Target="../printerSettings/printerSettings1.bin"/><Relationship Id="rId7" Type="http://schemas.openxmlformats.org/officeDocument/2006/relationships/hyperlink" Target="https://github.com/tum-vision/LDSO" TargetMode="External"/><Relationship Id="rId2" Type="http://schemas.openxmlformats.org/officeDocument/2006/relationships/hyperlink" Target="https://github.com/ZikangYuan/SDV-LOAM" TargetMode="External"/><Relationship Id="rId16" Type="http://schemas.openxmlformats.org/officeDocument/2006/relationships/hyperlink" Target="https://github.com/raulmur/ORB_SLAM2" TargetMode="External"/><Relationship Id="rId29" Type="http://schemas.openxmlformats.org/officeDocument/2006/relationships/hyperlink" Target="https://github.com/koide3/glim" TargetMode="External"/><Relationship Id="rId11" Type="http://schemas.openxmlformats.org/officeDocument/2006/relationships/hyperlink" Target="https://github.com/rpng/open_vins" TargetMode="External"/><Relationship Id="rId24" Type="http://schemas.openxmlformats.org/officeDocument/2006/relationships/hyperlink" Target="https://github.com/yubaoliu/RDS-SLAM" TargetMode="External"/><Relationship Id="rId32" Type="http://schemas.openxmlformats.org/officeDocument/2006/relationships/hyperlink" Target="https://github.com/hku-mars/VoxelMap" TargetMode="External"/><Relationship Id="rId37" Type="http://schemas.openxmlformats.org/officeDocument/2006/relationships/hyperlink" Target="https://github.com/wh200720041/floam/tree/master" TargetMode="External"/><Relationship Id="rId40" Type="http://schemas.openxmlformats.org/officeDocument/2006/relationships/hyperlink" Target="https://github.com/HJMGARMIN/OVD-SLAM" TargetMode="External"/><Relationship Id="rId45" Type="http://schemas.openxmlformats.org/officeDocument/2006/relationships/hyperlink" Target="https://github.com/APRIL-ZJU/clins" TargetMode="External"/><Relationship Id="rId53" Type="http://schemas.openxmlformats.org/officeDocument/2006/relationships/hyperlink" Target="https://github.com/cartographer-project/cartographer_ros" TargetMode="External"/><Relationship Id="rId58" Type="http://schemas.openxmlformats.org/officeDocument/2006/relationships/hyperlink" Target="https://github.com/introlab/rtabmap" TargetMode="External"/><Relationship Id="rId5" Type="http://schemas.openxmlformats.org/officeDocument/2006/relationships/hyperlink" Target="https://github.com/raulmur/ORB_SLAM2" TargetMode="External"/><Relationship Id="rId61" Type="http://schemas.openxmlformats.org/officeDocument/2006/relationships/hyperlink" Target="https://github.com/kinggreat24/dv-loam" TargetMode="External"/><Relationship Id="rId19" Type="http://schemas.openxmlformats.org/officeDocument/2006/relationships/hyperlink" Target="https://github.com/hku-mars/r2live" TargetMode="External"/><Relationship Id="rId14" Type="http://schemas.openxmlformats.org/officeDocument/2006/relationships/hyperlink" Target="https://github.com/JakobEngel/dso" TargetMode="External"/><Relationship Id="rId22" Type="http://schemas.openxmlformats.org/officeDocument/2006/relationships/hyperlink" Target="https://github.com/url-kaist/dynaVINS" TargetMode="External"/><Relationship Id="rId27" Type="http://schemas.openxmlformats.org/officeDocument/2006/relationships/hyperlink" Target="https://github.com/RobustFieldAutonomyLab/LeGO-LOAM?tab=readme-ov-file" TargetMode="External"/><Relationship Id="rId30" Type="http://schemas.openxmlformats.org/officeDocument/2006/relationships/hyperlink" Target="https://github.com/brytsknguyen/slict" TargetMode="External"/><Relationship Id="rId35" Type="http://schemas.openxmlformats.org/officeDocument/2006/relationships/hyperlink" Target="https://github.com/HKUST-Aerial-Robotics/A-LOAM" TargetMode="External"/><Relationship Id="rId43" Type="http://schemas.openxmlformats.org/officeDocument/2006/relationships/hyperlink" Target="https://github.com/PRBonn/kiss-icp" TargetMode="External"/><Relationship Id="rId48" Type="http://schemas.openxmlformats.org/officeDocument/2006/relationships/hyperlink" Target="https://github.com/bzdfzfer/litamin2" TargetMode="External"/><Relationship Id="rId56" Type="http://schemas.openxmlformats.org/officeDocument/2006/relationships/hyperlink" Target="https://github.com/Livox-SDK/livox_mapping" TargetMode="External"/><Relationship Id="rId64" Type="http://schemas.openxmlformats.org/officeDocument/2006/relationships/vmlDrawing" Target="../drawings/vmlDrawing1.vml"/><Relationship Id="rId8" Type="http://schemas.openxmlformats.org/officeDocument/2006/relationships/hyperlink" Target="https://github.com/stella-cv/stella_vslam" TargetMode="External"/><Relationship Id="rId51" Type="http://schemas.openxmlformats.org/officeDocument/2006/relationships/hyperlink" Target="https://github.com/TixiaoShan/LVI-SAM" TargetMode="External"/><Relationship Id="rId3" Type="http://schemas.openxmlformats.org/officeDocument/2006/relationships/hyperlink" Target="https://github.com/HKUST-Aerial-Robotics/VINS-Mono" TargetMode="External"/><Relationship Id="rId12" Type="http://schemas.openxmlformats.org/officeDocument/2006/relationships/hyperlink" Target="https://github.com/UZ-SLAMLab/ORB_SLAM3" TargetMode="External"/><Relationship Id="rId17" Type="http://schemas.openxmlformats.org/officeDocument/2006/relationships/hyperlink" Target="https://github.com/BertaBescos/DynaSLAM" TargetMode="External"/><Relationship Id="rId25" Type="http://schemas.openxmlformats.org/officeDocument/2006/relationships/hyperlink" Target="https://github.com/ivipsourcecode/DS-SLAM" TargetMode="External"/><Relationship Id="rId33" Type="http://schemas.openxmlformats.org/officeDocument/2006/relationships/hyperlink" Target="https://github.com/EdwardLiuyc/StaticMapping" TargetMode="External"/><Relationship Id="rId38" Type="http://schemas.openxmlformats.org/officeDocument/2006/relationships/hyperlink" Target="https://github.com/MatteoF94/ARTSLAM_WRAPPER" TargetMode="External"/><Relationship Id="rId46" Type="http://schemas.openxmlformats.org/officeDocument/2006/relationships/hyperlink" Target="https://github.com/vectr-ucla/direct_lidar_odometry" TargetMode="External"/><Relationship Id="rId59" Type="http://schemas.openxmlformats.org/officeDocument/2006/relationships/hyperlink" Target="https://github.com/hku-mars/FAST_LIO" TargetMode="External"/><Relationship Id="rId20" Type="http://schemas.openxmlformats.org/officeDocument/2006/relationships/hyperlink" Target="https://github.com/hku-mars/r3live" TargetMode="External"/><Relationship Id="rId41" Type="http://schemas.openxmlformats.org/officeDocument/2006/relationships/hyperlink" Target="https://github.com/PRBonn/refusion" TargetMode="External"/><Relationship Id="rId54" Type="http://schemas.openxmlformats.org/officeDocument/2006/relationships/hyperlink" Target="https://github.com/NeBula-Autonomy/LOCUS" TargetMode="External"/><Relationship Id="rId62" Type="http://schemas.openxmlformats.org/officeDocument/2006/relationships/hyperlink" Target="https://siegedog.com/dynslam/" TargetMode="External"/><Relationship Id="rId1" Type="http://schemas.openxmlformats.org/officeDocument/2006/relationships/hyperlink" Target="https://github.com/irapkaist/dvl_slam" TargetMode="External"/><Relationship Id="rId6" Type="http://schemas.openxmlformats.org/officeDocument/2006/relationships/hyperlink" Target="https://github.com/ethz-asl/maplab" TargetMode="External"/><Relationship Id="rId15" Type="http://schemas.openxmlformats.org/officeDocument/2006/relationships/hyperlink" Target="https://github.com/uzh-rpg/rpg_svo" TargetMode="External"/><Relationship Id="rId23" Type="http://schemas.openxmlformats.org/officeDocument/2006/relationships/hyperlink" Target="https://github.com/NVIDIA-ISAAC-ROS/isaac_ros_visual_slam" TargetMode="External"/><Relationship Id="rId28" Type="http://schemas.openxmlformats.org/officeDocument/2006/relationships/hyperlink" Target="https://github.com/koide3/hdl_graph_slam" TargetMode="External"/><Relationship Id="rId36" Type="http://schemas.openxmlformats.org/officeDocument/2006/relationships/hyperlink" Target="https://github.com/wh200720041/iscloam" TargetMode="External"/><Relationship Id="rId49" Type="http://schemas.openxmlformats.org/officeDocument/2006/relationships/hyperlink" Target="https://github.com/gaoxiang12/faster-lio" TargetMode="External"/><Relationship Id="rId57" Type="http://schemas.openxmlformats.org/officeDocument/2006/relationships/hyperlink" Target="https://github.com/gogojjh/M-LOAM" TargetMode="External"/><Relationship Id="rId10" Type="http://schemas.openxmlformats.org/officeDocument/2006/relationships/hyperlink" Target="https://github.com/MIT-SPARK/Kimera-VIO" TargetMode="External"/><Relationship Id="rId31" Type="http://schemas.openxmlformats.org/officeDocument/2006/relationships/hyperlink" Target="https://github.com/AIS-Bonn/lidar_mars_registration" TargetMode="External"/><Relationship Id="rId44" Type="http://schemas.openxmlformats.org/officeDocument/2006/relationships/hyperlink" Target="https://github.com/ChaoqinRobotics/LINS---LiDAR-inertial-SLAM" TargetMode="External"/><Relationship Id="rId52" Type="http://schemas.openxmlformats.org/officeDocument/2006/relationships/hyperlink" Target="https://github.com/hyye/lio-mapping" TargetMode="External"/><Relationship Id="rId60" Type="http://schemas.openxmlformats.org/officeDocument/2006/relationships/hyperlink" Target="https://github.com/TixiaoShan/LIO-SAM" TargetMode="External"/><Relationship Id="rId65" Type="http://schemas.openxmlformats.org/officeDocument/2006/relationships/comments" Target="../comments1.xml"/><Relationship Id="rId4" Type="http://schemas.openxmlformats.org/officeDocument/2006/relationships/hyperlink" Target="https://github.com/HKUST-Aerial-Robotics/VINS-Fusion" TargetMode="External"/><Relationship Id="rId9" Type="http://schemas.openxmlformats.org/officeDocument/2006/relationships/hyperlink" Target="https://github.com/VladyslavUsenko/basalt-mirror" TargetMode="External"/><Relationship Id="rId13" Type="http://schemas.openxmlformats.org/officeDocument/2006/relationships/hyperlink" Target="https://github.com/ydsf16/dre_slam" TargetMode="External"/><Relationship Id="rId18" Type="http://schemas.openxmlformats.org/officeDocument/2006/relationships/hyperlink" Target="https://github.com/AndreiBarsan/DynSLAM" TargetMode="External"/><Relationship Id="rId39" Type="http://schemas.openxmlformats.org/officeDocument/2006/relationships/hyperlink" Target="https://github.com/hku-mars/BAL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F7EF2-B679-42F4-BD08-473515A679A7}">
  <sheetPr codeName="Sheet1">
    <pageSetUpPr fitToPage="1"/>
  </sheetPr>
  <dimension ref="A1:AC65"/>
  <sheetViews>
    <sheetView zoomScale="85" zoomScaleNormal="85" workbookViewId="0">
      <pane xSplit="1" ySplit="5" topLeftCell="B22" activePane="bottomRight" state="frozen"/>
      <selection pane="topRight" activeCell="B1" sqref="B1"/>
      <selection pane="bottomLeft" activeCell="A6" sqref="A6"/>
      <selection pane="bottomRight" activeCell="A27" sqref="A27"/>
    </sheetView>
  </sheetViews>
  <sheetFormatPr defaultRowHeight="15" x14ac:dyDescent="0.25"/>
  <cols>
    <col min="1" max="1" width="22" style="1" customWidth="1"/>
    <col min="2" max="2" width="35" style="1" customWidth="1"/>
    <col min="3" max="3" width="25" style="1" customWidth="1"/>
    <col min="4" max="4" width="11.5703125" style="1" customWidth="1"/>
    <col min="5" max="7" width="9.140625" style="1"/>
    <col min="8" max="8" width="8.85546875" style="1" customWidth="1"/>
    <col min="9" max="9" width="21.7109375" style="1" customWidth="1"/>
    <col min="10" max="10" width="9.140625" style="1"/>
    <col min="11" max="11" width="10.85546875" style="1" customWidth="1"/>
    <col min="12" max="19" width="9.140625" style="1"/>
    <col min="20" max="20" width="36.5703125" style="44" customWidth="1"/>
    <col min="21" max="21" width="24.28515625" style="44" customWidth="1"/>
    <col min="22" max="22" width="34.42578125" style="44" customWidth="1"/>
    <col min="23" max="23" width="18.5703125" style="1" customWidth="1"/>
    <col min="24" max="24" width="9.140625" style="1" customWidth="1"/>
    <col min="25" max="25" width="16" style="1" customWidth="1"/>
    <col min="26" max="26" width="7.140625" style="1" customWidth="1"/>
    <col min="27" max="27" width="37.7109375" style="1" customWidth="1"/>
    <col min="28" max="28" width="39" style="1" customWidth="1"/>
    <col min="29" max="29" width="102.42578125" style="1" customWidth="1"/>
    <col min="30" max="16384" width="9.140625" style="1"/>
  </cols>
  <sheetData>
    <row r="1" spans="1:29" ht="15" customHeight="1" x14ac:dyDescent="0.25">
      <c r="B1" s="276" t="s">
        <v>156</v>
      </c>
      <c r="C1" s="315" t="s">
        <v>213</v>
      </c>
      <c r="D1" s="316"/>
      <c r="E1" s="315" t="s">
        <v>153</v>
      </c>
      <c r="F1" s="316"/>
      <c r="G1" s="30"/>
      <c r="H1" s="30"/>
      <c r="I1" s="31"/>
      <c r="J1" s="321" t="s">
        <v>148</v>
      </c>
      <c r="K1" s="322"/>
      <c r="L1" s="323"/>
      <c r="M1" s="321" t="s">
        <v>150</v>
      </c>
      <c r="N1" s="322"/>
      <c r="O1" s="322"/>
      <c r="P1" s="323"/>
      <c r="Q1" s="31"/>
      <c r="R1" s="31"/>
      <c r="S1" s="31"/>
      <c r="T1" s="31"/>
      <c r="U1" s="31"/>
      <c r="V1" s="31"/>
      <c r="W1" s="30"/>
      <c r="X1" s="331"/>
      <c r="Y1" s="331"/>
      <c r="Z1" s="30"/>
      <c r="AA1" s="31"/>
      <c r="AB1" s="30"/>
      <c r="AC1" s="30"/>
    </row>
    <row r="2" spans="1:29" ht="15" customHeight="1" x14ac:dyDescent="0.25">
      <c r="B2" s="277" t="s">
        <v>157</v>
      </c>
      <c r="C2" s="317" t="s">
        <v>214</v>
      </c>
      <c r="D2" s="318"/>
      <c r="E2" s="327" t="s">
        <v>154</v>
      </c>
      <c r="F2" s="328"/>
      <c r="G2" s="30"/>
      <c r="H2" s="30"/>
      <c r="I2" s="31"/>
      <c r="J2" s="324" t="s">
        <v>149</v>
      </c>
      <c r="K2" s="325"/>
      <c r="L2" s="326"/>
      <c r="M2" s="332" t="s">
        <v>151</v>
      </c>
      <c r="N2" s="333"/>
      <c r="O2" s="333"/>
      <c r="P2" s="334"/>
      <c r="Q2" s="31"/>
      <c r="R2" s="31"/>
      <c r="S2" s="31"/>
      <c r="T2" s="31"/>
      <c r="U2" s="31"/>
      <c r="V2" s="31"/>
      <c r="W2" s="30"/>
      <c r="X2" s="31"/>
      <c r="Y2" s="267" t="s">
        <v>1150</v>
      </c>
      <c r="Z2" s="30"/>
      <c r="AA2" s="31"/>
      <c r="AB2" s="30"/>
      <c r="AC2" s="30"/>
    </row>
    <row r="3" spans="1:29" x14ac:dyDescent="0.25">
      <c r="C3" s="319"/>
      <c r="D3" s="320"/>
      <c r="E3" s="319" t="s">
        <v>155</v>
      </c>
      <c r="F3" s="320"/>
      <c r="M3" s="335" t="s">
        <v>152</v>
      </c>
      <c r="N3" s="336"/>
      <c r="O3" s="336"/>
      <c r="P3" s="337"/>
      <c r="AC3" s="27"/>
    </row>
    <row r="4" spans="1:29" ht="15" customHeight="1" x14ac:dyDescent="0.25">
      <c r="E4" s="312" t="s">
        <v>61</v>
      </c>
      <c r="F4" s="313"/>
      <c r="G4" s="313"/>
      <c r="H4" s="313"/>
      <c r="I4" s="314"/>
      <c r="J4" s="279"/>
      <c r="K4" s="279"/>
      <c r="L4" s="280"/>
      <c r="M4" s="280"/>
      <c r="N4" s="280"/>
      <c r="O4" s="279"/>
      <c r="P4" s="280"/>
      <c r="Q4" s="279"/>
      <c r="R4" s="279"/>
      <c r="S4" s="279"/>
      <c r="T4" s="279"/>
      <c r="U4" s="279"/>
      <c r="V4" s="279"/>
      <c r="W4" s="280"/>
      <c r="X4" s="338" t="s">
        <v>137</v>
      </c>
      <c r="Y4" s="339"/>
      <c r="Z4" s="286"/>
      <c r="AA4" s="279"/>
      <c r="AB4" s="280"/>
      <c r="AC4" s="329" t="s">
        <v>1147</v>
      </c>
    </row>
    <row r="5" spans="1:29" ht="45" x14ac:dyDescent="0.25">
      <c r="A5" s="293" t="s">
        <v>0</v>
      </c>
      <c r="B5" s="293" t="s">
        <v>6</v>
      </c>
      <c r="C5" s="293" t="s">
        <v>68</v>
      </c>
      <c r="D5" s="294" t="s">
        <v>329</v>
      </c>
      <c r="E5" s="295" t="s">
        <v>3</v>
      </c>
      <c r="F5" s="18" t="s">
        <v>47</v>
      </c>
      <c r="G5" s="296" t="s">
        <v>1</v>
      </c>
      <c r="H5" s="293" t="s">
        <v>23</v>
      </c>
      <c r="I5" s="127" t="s">
        <v>1101</v>
      </c>
      <c r="J5" s="297" t="s">
        <v>111</v>
      </c>
      <c r="K5" s="297" t="s">
        <v>1091</v>
      </c>
      <c r="L5" s="18" t="s">
        <v>34</v>
      </c>
      <c r="M5" s="18" t="s">
        <v>4</v>
      </c>
      <c r="N5" s="18" t="s">
        <v>5</v>
      </c>
      <c r="O5" s="298" t="s">
        <v>25</v>
      </c>
      <c r="P5" s="299" t="s">
        <v>119</v>
      </c>
      <c r="Q5" s="300" t="s">
        <v>37</v>
      </c>
      <c r="R5" s="300" t="s">
        <v>36</v>
      </c>
      <c r="S5" s="300" t="s">
        <v>24</v>
      </c>
      <c r="T5" s="301" t="s">
        <v>167</v>
      </c>
      <c r="U5" s="301" t="s">
        <v>168</v>
      </c>
      <c r="V5" s="301" t="s">
        <v>1112</v>
      </c>
      <c r="W5" s="293" t="s">
        <v>2</v>
      </c>
      <c r="X5" s="283" t="s">
        <v>138</v>
      </c>
      <c r="Y5" s="284" t="s">
        <v>136</v>
      </c>
      <c r="Z5" s="282" t="s">
        <v>7</v>
      </c>
      <c r="AA5" s="278" t="s">
        <v>1162</v>
      </c>
      <c r="AB5" s="293" t="s">
        <v>1163</v>
      </c>
      <c r="AC5" s="330"/>
    </row>
    <row r="6" spans="1:29" s="10" customFormat="1" ht="30" x14ac:dyDescent="0.25">
      <c r="A6" s="21" t="s">
        <v>88</v>
      </c>
      <c r="B6" s="287" t="s">
        <v>140</v>
      </c>
      <c r="C6" s="288" t="s">
        <v>351</v>
      </c>
      <c r="D6" s="289" t="s">
        <v>33</v>
      </c>
      <c r="E6" s="289" t="s">
        <v>33</v>
      </c>
      <c r="F6" s="22" t="s">
        <v>26</v>
      </c>
      <c r="G6" s="24" t="s">
        <v>33</v>
      </c>
      <c r="H6" s="25" t="s">
        <v>33</v>
      </c>
      <c r="I6" s="26" t="s">
        <v>33</v>
      </c>
      <c r="J6" s="289" t="s">
        <v>33</v>
      </c>
      <c r="K6" s="289" t="s">
        <v>33</v>
      </c>
      <c r="L6" s="26" t="s">
        <v>33</v>
      </c>
      <c r="M6" s="29" t="s">
        <v>48</v>
      </c>
      <c r="N6" s="26" t="s">
        <v>33</v>
      </c>
      <c r="O6" s="26" t="s">
        <v>33</v>
      </c>
      <c r="P6" s="24" t="s">
        <v>33</v>
      </c>
      <c r="Q6" s="290" t="s">
        <v>48</v>
      </c>
      <c r="R6" s="290"/>
      <c r="S6" s="290" t="s">
        <v>48</v>
      </c>
      <c r="T6" s="29" t="s">
        <v>189</v>
      </c>
      <c r="U6" s="22"/>
      <c r="V6" s="29" t="s">
        <v>209</v>
      </c>
      <c r="W6" s="291" t="s">
        <v>29</v>
      </c>
      <c r="X6" s="21">
        <f ca="1">YEAR(TODAY())-YEAR(Y6)</f>
        <v>10</v>
      </c>
      <c r="Y6" s="292">
        <v>42718</v>
      </c>
      <c r="Z6" s="25" t="s">
        <v>33</v>
      </c>
      <c r="AA6" s="24" t="s">
        <v>32</v>
      </c>
      <c r="AB6" s="21" t="s">
        <v>118</v>
      </c>
      <c r="AC6" s="285"/>
    </row>
    <row r="7" spans="1:29" ht="30" x14ac:dyDescent="0.25">
      <c r="A7" s="2" t="s">
        <v>8</v>
      </c>
      <c r="B7" s="4" t="s">
        <v>141</v>
      </c>
      <c r="C7" s="68" t="s">
        <v>351</v>
      </c>
      <c r="D7" s="11" t="s">
        <v>33</v>
      </c>
      <c r="E7" s="11" t="s">
        <v>33</v>
      </c>
      <c r="F7" s="4" t="s">
        <v>26</v>
      </c>
      <c r="G7" s="15" t="s">
        <v>33</v>
      </c>
      <c r="H7" s="4" t="s">
        <v>33</v>
      </c>
      <c r="I7" s="4" t="s">
        <v>33</v>
      </c>
      <c r="J7" s="11" t="s">
        <v>33</v>
      </c>
      <c r="K7" s="11" t="s">
        <v>33</v>
      </c>
      <c r="L7" s="4" t="s">
        <v>33</v>
      </c>
      <c r="M7" s="2" t="s">
        <v>48</v>
      </c>
      <c r="N7" s="2" t="s">
        <v>48</v>
      </c>
      <c r="O7" s="2" t="s">
        <v>48</v>
      </c>
      <c r="P7" s="4" t="s">
        <v>33</v>
      </c>
      <c r="Q7" s="2" t="s">
        <v>48</v>
      </c>
      <c r="R7" s="2" t="s">
        <v>48</v>
      </c>
      <c r="S7" s="2" t="s">
        <v>48</v>
      </c>
      <c r="T7" s="3" t="s">
        <v>189</v>
      </c>
      <c r="U7" s="3"/>
      <c r="V7" s="3" t="s">
        <v>210</v>
      </c>
      <c r="W7" s="41" t="s">
        <v>29</v>
      </c>
      <c r="X7" s="2">
        <f ca="1">YEAR(TODAY())-YEAR(Y7)</f>
        <v>9</v>
      </c>
      <c r="Y7" s="35">
        <v>43019</v>
      </c>
      <c r="Z7" s="4" t="s">
        <v>33</v>
      </c>
      <c r="AA7" s="4" t="s">
        <v>32</v>
      </c>
      <c r="AB7" s="3" t="s">
        <v>49</v>
      </c>
      <c r="AC7" s="3" t="s">
        <v>146</v>
      </c>
    </row>
    <row r="8" spans="1:29" s="10" customFormat="1" ht="30" x14ac:dyDescent="0.25">
      <c r="A8" s="8" t="s">
        <v>134</v>
      </c>
      <c r="B8" s="7" t="s">
        <v>142</v>
      </c>
      <c r="C8" s="7" t="s">
        <v>321</v>
      </c>
      <c r="D8" s="13"/>
      <c r="E8" s="14" t="s">
        <v>21</v>
      </c>
      <c r="F8" s="8" t="s">
        <v>26</v>
      </c>
      <c r="G8" s="17" t="s">
        <v>26</v>
      </c>
      <c r="H8" s="8" t="s">
        <v>21</v>
      </c>
      <c r="I8" s="8"/>
      <c r="J8" s="8"/>
      <c r="K8" s="8" t="s">
        <v>112</v>
      </c>
      <c r="L8" s="8"/>
      <c r="M8" s="8" t="s">
        <v>48</v>
      </c>
      <c r="N8" s="7" t="s">
        <v>48</v>
      </c>
      <c r="O8" s="7"/>
      <c r="P8" s="8" t="s">
        <v>40</v>
      </c>
      <c r="Q8" s="8"/>
      <c r="R8" s="8" t="s">
        <v>48</v>
      </c>
      <c r="S8" s="8" t="s">
        <v>48</v>
      </c>
      <c r="T8" s="9"/>
      <c r="U8" s="9"/>
      <c r="V8" s="9"/>
      <c r="W8" s="38" t="s">
        <v>51</v>
      </c>
      <c r="X8" s="8">
        <f ca="1">YEAR(TODAY())-YEAR(Y8)</f>
        <v>3</v>
      </c>
      <c r="Y8" s="36">
        <v>45095</v>
      </c>
      <c r="Z8" s="7" t="s">
        <v>33</v>
      </c>
      <c r="AA8" s="7" t="s">
        <v>32</v>
      </c>
      <c r="AB8" s="9" t="s">
        <v>52</v>
      </c>
      <c r="AC8" s="9" t="s">
        <v>41</v>
      </c>
    </row>
    <row r="9" spans="1:29" ht="30" x14ac:dyDescent="0.25">
      <c r="A9" s="2" t="s">
        <v>9</v>
      </c>
      <c r="B9" s="4" t="s">
        <v>33</v>
      </c>
      <c r="C9" s="4" t="s">
        <v>220</v>
      </c>
      <c r="D9" s="11" t="s">
        <v>33</v>
      </c>
      <c r="E9" s="11" t="s">
        <v>33</v>
      </c>
      <c r="F9" s="4" t="s">
        <v>26</v>
      </c>
      <c r="G9" s="15" t="s">
        <v>33</v>
      </c>
      <c r="H9" s="4" t="s">
        <v>33</v>
      </c>
      <c r="I9" s="4" t="s">
        <v>33</v>
      </c>
      <c r="J9" s="4" t="str">
        <f t="shared" ref="J9:J16" si="0">E9</f>
        <v>-</v>
      </c>
      <c r="K9" s="4" t="str">
        <f>J9</f>
        <v>-</v>
      </c>
      <c r="L9" s="4" t="s">
        <v>33</v>
      </c>
      <c r="M9" s="2" t="s">
        <v>48</v>
      </c>
      <c r="N9" s="4" t="s">
        <v>33</v>
      </c>
      <c r="O9" s="4" t="s">
        <v>33</v>
      </c>
      <c r="P9" s="4" t="s">
        <v>33</v>
      </c>
      <c r="Q9" s="2"/>
      <c r="R9" s="4" t="s">
        <v>33</v>
      </c>
      <c r="S9" s="2" t="s">
        <v>48</v>
      </c>
      <c r="T9" s="3" t="s">
        <v>19</v>
      </c>
      <c r="U9" s="3"/>
      <c r="V9" s="3" t="s">
        <v>207</v>
      </c>
      <c r="W9" s="39" t="s">
        <v>29</v>
      </c>
      <c r="X9" s="2">
        <f ca="1">YEAR(TODAY())-YEAR(Y9)</f>
        <v>6</v>
      </c>
      <c r="Y9" s="35">
        <v>43966</v>
      </c>
      <c r="Z9" s="4" t="s">
        <v>33</v>
      </c>
      <c r="AA9" s="4" t="s">
        <v>32</v>
      </c>
      <c r="AB9" s="3" t="s">
        <v>53</v>
      </c>
      <c r="AC9" s="3"/>
    </row>
    <row r="10" spans="1:29" s="10" customFormat="1" ht="30" x14ac:dyDescent="0.25">
      <c r="A10" s="8" t="s">
        <v>10</v>
      </c>
      <c r="B10" s="7" t="s">
        <v>144</v>
      </c>
      <c r="C10" s="7" t="s">
        <v>220</v>
      </c>
      <c r="D10" s="13" t="s">
        <v>33</v>
      </c>
      <c r="E10" s="13" t="s">
        <v>33</v>
      </c>
      <c r="F10" s="7" t="s">
        <v>26</v>
      </c>
      <c r="G10" s="17" t="s">
        <v>26</v>
      </c>
      <c r="H10" s="7" t="s">
        <v>33</v>
      </c>
      <c r="I10" s="7" t="s">
        <v>33</v>
      </c>
      <c r="J10" s="7" t="str">
        <f t="shared" si="0"/>
        <v>-</v>
      </c>
      <c r="K10" s="7" t="str">
        <f t="shared" ref="K10:K16" si="1">J10</f>
        <v>-</v>
      </c>
      <c r="L10" s="7" t="s">
        <v>33</v>
      </c>
      <c r="M10" s="8" t="s">
        <v>48</v>
      </c>
      <c r="N10" s="7" t="s">
        <v>33</v>
      </c>
      <c r="O10" s="7" t="s">
        <v>33</v>
      </c>
      <c r="P10" s="8" t="s">
        <v>40</v>
      </c>
      <c r="Q10" s="8" t="s">
        <v>48</v>
      </c>
      <c r="R10" s="7" t="s">
        <v>33</v>
      </c>
      <c r="S10" s="8" t="s">
        <v>48</v>
      </c>
      <c r="T10" s="9" t="s">
        <v>205</v>
      </c>
      <c r="U10" s="9" t="s">
        <v>206</v>
      </c>
      <c r="V10" s="9" t="s">
        <v>204</v>
      </c>
      <c r="W10" s="38" t="s">
        <v>29</v>
      </c>
      <c r="X10" s="8">
        <f t="shared" ref="X10:X11" ca="1" si="2">YEAR(TODAY())-YEAR(Y10)</f>
        <v>7</v>
      </c>
      <c r="Y10" s="36">
        <v>43537</v>
      </c>
      <c r="Z10" s="7" t="s">
        <v>32</v>
      </c>
      <c r="AA10" s="7" t="s">
        <v>32</v>
      </c>
      <c r="AB10" s="9" t="s">
        <v>50</v>
      </c>
      <c r="AC10" s="9"/>
    </row>
    <row r="11" spans="1:29" ht="30" x14ac:dyDescent="0.25">
      <c r="A11" s="2" t="s">
        <v>11</v>
      </c>
      <c r="B11" s="4" t="s">
        <v>143</v>
      </c>
      <c r="C11" s="4" t="s">
        <v>220</v>
      </c>
      <c r="D11" s="11" t="s">
        <v>33</v>
      </c>
      <c r="E11" s="11" t="s">
        <v>33</v>
      </c>
      <c r="F11" s="2" t="s">
        <v>26</v>
      </c>
      <c r="G11" s="28" t="s">
        <v>21</v>
      </c>
      <c r="H11" s="2" t="s">
        <v>21</v>
      </c>
      <c r="I11" s="4" t="s">
        <v>33</v>
      </c>
      <c r="J11" s="4" t="str">
        <f t="shared" si="0"/>
        <v>-</v>
      </c>
      <c r="K11" s="4" t="str">
        <f t="shared" si="1"/>
        <v>-</v>
      </c>
      <c r="L11" s="4" t="s">
        <v>48</v>
      </c>
      <c r="M11" s="4" t="s">
        <v>48</v>
      </c>
      <c r="N11" s="2" t="s">
        <v>48</v>
      </c>
      <c r="O11" s="4" t="s">
        <v>33</v>
      </c>
      <c r="P11" s="2" t="s">
        <v>22</v>
      </c>
      <c r="Q11" s="2" t="s">
        <v>48</v>
      </c>
      <c r="R11" s="4" t="s">
        <v>33</v>
      </c>
      <c r="S11" s="2" t="s">
        <v>48</v>
      </c>
      <c r="T11" s="3"/>
      <c r="U11" s="3"/>
      <c r="V11" s="3" t="s">
        <v>204</v>
      </c>
      <c r="W11" s="39" t="s">
        <v>29</v>
      </c>
      <c r="X11" s="2">
        <f t="shared" ca="1" si="2"/>
        <v>5</v>
      </c>
      <c r="Y11" s="35">
        <v>44403</v>
      </c>
      <c r="Z11" s="4" t="s">
        <v>32</v>
      </c>
      <c r="AA11" s="4" t="s">
        <v>32</v>
      </c>
      <c r="AB11" s="3"/>
      <c r="AC11" s="3" t="s">
        <v>20</v>
      </c>
    </row>
    <row r="12" spans="1:29" s="10" customFormat="1" ht="30" x14ac:dyDescent="0.25">
      <c r="A12" s="8" t="s">
        <v>12</v>
      </c>
      <c r="B12" s="33" t="s">
        <v>1169</v>
      </c>
      <c r="C12" s="7" t="s">
        <v>222</v>
      </c>
      <c r="D12" s="13" t="s">
        <v>33</v>
      </c>
      <c r="E12" s="13" t="s">
        <v>33</v>
      </c>
      <c r="F12" s="8" t="s">
        <v>26</v>
      </c>
      <c r="G12" s="16" t="s">
        <v>33</v>
      </c>
      <c r="H12" s="7" t="s">
        <v>33</v>
      </c>
      <c r="I12" s="7" t="s">
        <v>33</v>
      </c>
      <c r="J12" s="7" t="str">
        <f t="shared" si="0"/>
        <v>-</v>
      </c>
      <c r="K12" s="7" t="str">
        <f t="shared" si="1"/>
        <v>-</v>
      </c>
      <c r="L12" s="8" t="s">
        <v>48</v>
      </c>
      <c r="M12" s="8" t="s">
        <v>48</v>
      </c>
      <c r="N12" s="8" t="s">
        <v>48</v>
      </c>
      <c r="O12" s="8" t="s">
        <v>48</v>
      </c>
      <c r="P12" s="7" t="s">
        <v>33</v>
      </c>
      <c r="Q12" s="8"/>
      <c r="R12" s="8" t="s">
        <v>48</v>
      </c>
      <c r="S12" s="8" t="s">
        <v>48</v>
      </c>
      <c r="T12" s="9" t="s">
        <v>203</v>
      </c>
      <c r="U12" s="9"/>
      <c r="V12" s="9" t="s">
        <v>202</v>
      </c>
      <c r="W12" s="38" t="s">
        <v>30</v>
      </c>
      <c r="X12" s="8">
        <f t="shared" ref="X12:X18" ca="1" si="3">YEAR(TODAY())-YEAR(Y12)</f>
        <v>4</v>
      </c>
      <c r="Y12" s="36">
        <v>44886</v>
      </c>
      <c r="Z12" s="7" t="s">
        <v>32</v>
      </c>
      <c r="AA12" s="7" t="s">
        <v>32</v>
      </c>
      <c r="AB12" s="9" t="s">
        <v>54</v>
      </c>
      <c r="AC12" s="9"/>
    </row>
    <row r="13" spans="1:29" ht="30" x14ac:dyDescent="0.25">
      <c r="A13" s="2" t="s">
        <v>13</v>
      </c>
      <c r="B13" s="4" t="s">
        <v>700</v>
      </c>
      <c r="C13" s="68" t="s">
        <v>216</v>
      </c>
      <c r="D13" s="11" t="s">
        <v>33</v>
      </c>
      <c r="E13" s="11" t="s">
        <v>33</v>
      </c>
      <c r="F13" s="2" t="s">
        <v>26</v>
      </c>
      <c r="G13" s="28" t="s">
        <v>26</v>
      </c>
      <c r="H13" s="4" t="s">
        <v>33</v>
      </c>
      <c r="I13" s="4" t="s">
        <v>33</v>
      </c>
      <c r="J13" s="4" t="str">
        <f t="shared" si="0"/>
        <v>-</v>
      </c>
      <c r="K13" s="4" t="str">
        <f t="shared" si="1"/>
        <v>-</v>
      </c>
      <c r="L13" s="4" t="s">
        <v>33</v>
      </c>
      <c r="M13" s="4" t="s">
        <v>33</v>
      </c>
      <c r="N13" s="2" t="s">
        <v>48</v>
      </c>
      <c r="O13" s="4" t="s">
        <v>33</v>
      </c>
      <c r="P13" s="2"/>
      <c r="Q13" s="2"/>
      <c r="R13" s="2"/>
      <c r="S13" s="2" t="s">
        <v>48</v>
      </c>
      <c r="T13" s="3" t="s">
        <v>189</v>
      </c>
      <c r="U13" s="3"/>
      <c r="V13" s="3" t="s">
        <v>201</v>
      </c>
      <c r="W13" s="39" t="s">
        <v>29</v>
      </c>
      <c r="X13" s="2">
        <f t="shared" ca="1" si="3"/>
        <v>3</v>
      </c>
      <c r="Y13" s="35">
        <v>44951</v>
      </c>
      <c r="Z13" s="4" t="s">
        <v>32</v>
      </c>
      <c r="AA13" s="4" t="s">
        <v>32</v>
      </c>
      <c r="AB13" s="4" t="s">
        <v>55</v>
      </c>
      <c r="AC13" s="3" t="s">
        <v>56</v>
      </c>
    </row>
    <row r="14" spans="1:29" s="10" customFormat="1" ht="30" x14ac:dyDescent="0.25">
      <c r="A14" s="8" t="s">
        <v>14</v>
      </c>
      <c r="B14" s="7" t="s">
        <v>142</v>
      </c>
      <c r="C14" s="7" t="s">
        <v>221</v>
      </c>
      <c r="D14" s="13" t="s">
        <v>33</v>
      </c>
      <c r="E14" s="13" t="s">
        <v>33</v>
      </c>
      <c r="F14" s="7" t="s">
        <v>26</v>
      </c>
      <c r="G14" s="17" t="s">
        <v>26</v>
      </c>
      <c r="H14" s="7" t="s">
        <v>33</v>
      </c>
      <c r="I14" s="7" t="s">
        <v>33</v>
      </c>
      <c r="J14" s="7" t="str">
        <f t="shared" si="0"/>
        <v>-</v>
      </c>
      <c r="K14" s="7" t="str">
        <f t="shared" si="1"/>
        <v>-</v>
      </c>
      <c r="L14" s="7" t="s">
        <v>33</v>
      </c>
      <c r="M14" s="7" t="s">
        <v>33</v>
      </c>
      <c r="N14" s="8" t="s">
        <v>48</v>
      </c>
      <c r="O14" s="7" t="s">
        <v>33</v>
      </c>
      <c r="P14" s="8" t="s">
        <v>22</v>
      </c>
      <c r="Q14" s="7" t="s">
        <v>33</v>
      </c>
      <c r="R14" s="8"/>
      <c r="S14" s="8" t="s">
        <v>48</v>
      </c>
      <c r="T14" s="9"/>
      <c r="U14" s="9" t="s">
        <v>200</v>
      </c>
      <c r="V14" s="9" t="s">
        <v>199</v>
      </c>
      <c r="W14" s="38" t="s">
        <v>29</v>
      </c>
      <c r="X14" s="8">
        <f t="shared" ca="1" si="3"/>
        <v>5</v>
      </c>
      <c r="Y14" s="36">
        <v>44377</v>
      </c>
      <c r="Z14" s="7" t="s">
        <v>32</v>
      </c>
      <c r="AA14" s="8" t="s">
        <v>31</v>
      </c>
      <c r="AB14" s="9" t="s">
        <v>58</v>
      </c>
      <c r="AC14" s="9" t="s">
        <v>59</v>
      </c>
    </row>
    <row r="15" spans="1:29" ht="30" x14ac:dyDescent="0.25">
      <c r="A15" s="2" t="s">
        <v>15</v>
      </c>
      <c r="B15" s="68" t="s">
        <v>1170</v>
      </c>
      <c r="C15" s="4" t="s">
        <v>220</v>
      </c>
      <c r="D15" s="11" t="s">
        <v>33</v>
      </c>
      <c r="E15" s="11" t="s">
        <v>33</v>
      </c>
      <c r="F15" s="2" t="s">
        <v>26</v>
      </c>
      <c r="G15" s="28" t="s">
        <v>26</v>
      </c>
      <c r="H15" s="4" t="s">
        <v>33</v>
      </c>
      <c r="I15" s="4" t="s">
        <v>33</v>
      </c>
      <c r="J15" s="4" t="str">
        <f t="shared" si="0"/>
        <v>-</v>
      </c>
      <c r="K15" s="4" t="str">
        <f t="shared" si="1"/>
        <v>-</v>
      </c>
      <c r="L15" s="4" t="s">
        <v>33</v>
      </c>
      <c r="M15" s="2" t="s">
        <v>48</v>
      </c>
      <c r="N15" s="2" t="s">
        <v>48</v>
      </c>
      <c r="O15" s="4" t="s">
        <v>33</v>
      </c>
      <c r="P15" s="2" t="s">
        <v>22</v>
      </c>
      <c r="Q15" s="2"/>
      <c r="R15" s="2"/>
      <c r="S15" s="2" t="s">
        <v>48</v>
      </c>
      <c r="T15" s="3"/>
      <c r="U15" s="3"/>
      <c r="V15" s="3"/>
      <c r="W15" s="39" t="s">
        <v>30</v>
      </c>
      <c r="X15" s="2">
        <f t="shared" ca="1" si="3"/>
        <v>3</v>
      </c>
      <c r="Y15" s="35">
        <v>45097</v>
      </c>
      <c r="Z15" s="4" t="s">
        <v>33</v>
      </c>
      <c r="AA15" s="4" t="s">
        <v>32</v>
      </c>
      <c r="AB15" s="4" t="s">
        <v>60</v>
      </c>
      <c r="AC15" s="3"/>
    </row>
    <row r="16" spans="1:29" s="10" customFormat="1" ht="45" x14ac:dyDescent="0.25">
      <c r="A16" s="8" t="s">
        <v>16</v>
      </c>
      <c r="B16" s="7" t="s">
        <v>160</v>
      </c>
      <c r="C16" s="7" t="s">
        <v>220</v>
      </c>
      <c r="D16" s="13" t="s">
        <v>33</v>
      </c>
      <c r="E16" s="13" t="s">
        <v>33</v>
      </c>
      <c r="F16" s="7" t="s">
        <v>26</v>
      </c>
      <c r="G16" s="17" t="s">
        <v>26</v>
      </c>
      <c r="H16" s="8"/>
      <c r="I16" s="8"/>
      <c r="J16" s="7" t="str">
        <f t="shared" si="0"/>
        <v>-</v>
      </c>
      <c r="K16" s="7" t="str">
        <f t="shared" si="1"/>
        <v>-</v>
      </c>
      <c r="L16" s="8" t="s">
        <v>48</v>
      </c>
      <c r="M16" s="8" t="s">
        <v>48</v>
      </c>
      <c r="N16" s="8" t="s">
        <v>48</v>
      </c>
      <c r="O16" s="8" t="s">
        <v>48</v>
      </c>
      <c r="P16" s="8" t="s">
        <v>135</v>
      </c>
      <c r="Q16" s="8" t="s">
        <v>48</v>
      </c>
      <c r="R16" s="8" t="s">
        <v>48</v>
      </c>
      <c r="S16" s="8" t="s">
        <v>48</v>
      </c>
      <c r="T16" s="9" t="s">
        <v>189</v>
      </c>
      <c r="U16" s="9"/>
      <c r="V16" s="9" t="s">
        <v>198</v>
      </c>
      <c r="W16" s="38" t="s">
        <v>29</v>
      </c>
      <c r="X16" s="8">
        <f t="shared" ca="1" si="3"/>
        <v>4</v>
      </c>
      <c r="Y16" s="36">
        <v>44602</v>
      </c>
      <c r="Z16" s="7" t="s">
        <v>32</v>
      </c>
      <c r="AA16" s="7" t="s">
        <v>32</v>
      </c>
      <c r="AB16" s="9" t="s">
        <v>1152</v>
      </c>
      <c r="AC16" s="9"/>
    </row>
    <row r="17" spans="1:29" ht="45" x14ac:dyDescent="0.25">
      <c r="A17" s="2" t="s">
        <v>353</v>
      </c>
      <c r="B17" s="4" t="s">
        <v>145</v>
      </c>
      <c r="C17" s="4" t="s">
        <v>220</v>
      </c>
      <c r="D17" s="11" t="s">
        <v>33</v>
      </c>
      <c r="E17" s="11" t="s">
        <v>33</v>
      </c>
      <c r="F17" s="4" t="s">
        <v>26</v>
      </c>
      <c r="G17" s="15" t="s">
        <v>33</v>
      </c>
      <c r="H17" s="4" t="s">
        <v>33</v>
      </c>
      <c r="I17" s="2" t="s">
        <v>42</v>
      </c>
      <c r="J17" s="11" t="s">
        <v>33</v>
      </c>
      <c r="K17" s="11" t="s">
        <v>33</v>
      </c>
      <c r="L17" s="4" t="s">
        <v>33</v>
      </c>
      <c r="M17" s="4" t="s">
        <v>33</v>
      </c>
      <c r="N17" s="2" t="s">
        <v>48</v>
      </c>
      <c r="O17" s="2" t="s">
        <v>48</v>
      </c>
      <c r="P17" s="4" t="s">
        <v>33</v>
      </c>
      <c r="Q17" s="2"/>
      <c r="R17" s="2"/>
      <c r="S17" s="2" t="s">
        <v>48</v>
      </c>
      <c r="T17" s="3" t="s">
        <v>189</v>
      </c>
      <c r="U17" s="3" t="s">
        <v>196</v>
      </c>
      <c r="V17" s="3" t="s">
        <v>197</v>
      </c>
      <c r="W17" s="39" t="s">
        <v>29</v>
      </c>
      <c r="X17" s="2">
        <f t="shared" ca="1" si="3"/>
        <v>7</v>
      </c>
      <c r="Y17" s="35">
        <v>43542</v>
      </c>
      <c r="Z17" s="4" t="s">
        <v>33</v>
      </c>
      <c r="AA17" s="4" t="s">
        <v>33</v>
      </c>
      <c r="AB17" s="4" t="s">
        <v>110</v>
      </c>
      <c r="AC17" s="3" t="s">
        <v>113</v>
      </c>
    </row>
    <row r="18" spans="1:29" s="10" customFormat="1" x14ac:dyDescent="0.25">
      <c r="A18" s="8" t="s">
        <v>18</v>
      </c>
      <c r="B18" s="7" t="s">
        <v>147</v>
      </c>
      <c r="C18" s="7" t="s">
        <v>32</v>
      </c>
      <c r="D18" s="13" t="s">
        <v>33</v>
      </c>
      <c r="E18" s="13" t="s">
        <v>33</v>
      </c>
      <c r="F18" s="8" t="s">
        <v>26</v>
      </c>
      <c r="G18" s="13" t="s">
        <v>33</v>
      </c>
      <c r="H18" s="13" t="s">
        <v>33</v>
      </c>
      <c r="I18" s="8" t="s">
        <v>33</v>
      </c>
      <c r="J18" s="13" t="s">
        <v>33</v>
      </c>
      <c r="K18" s="13" t="s">
        <v>33</v>
      </c>
      <c r="L18" s="8" t="s">
        <v>48</v>
      </c>
      <c r="M18" s="8" t="s">
        <v>48</v>
      </c>
      <c r="N18" s="8" t="s">
        <v>48</v>
      </c>
      <c r="O18" s="13" t="s">
        <v>33</v>
      </c>
      <c r="P18" s="13" t="s">
        <v>33</v>
      </c>
      <c r="Q18" s="8" t="s">
        <v>48</v>
      </c>
      <c r="R18" s="13" t="s">
        <v>33</v>
      </c>
      <c r="S18" s="13" t="s">
        <v>33</v>
      </c>
      <c r="T18" s="42" t="s">
        <v>194</v>
      </c>
      <c r="U18" s="252"/>
      <c r="V18" s="252" t="s">
        <v>193</v>
      </c>
      <c r="W18" s="38" t="s">
        <v>29</v>
      </c>
      <c r="X18" s="8">
        <f t="shared" ca="1" si="3"/>
        <v>9</v>
      </c>
      <c r="Y18" s="36">
        <v>42864</v>
      </c>
      <c r="Z18" s="7" t="s">
        <v>33</v>
      </c>
      <c r="AA18" s="7" t="s">
        <v>33</v>
      </c>
      <c r="AB18" s="9" t="s">
        <v>117</v>
      </c>
      <c r="AC18" s="9" t="s">
        <v>116</v>
      </c>
    </row>
    <row r="19" spans="1:29" s="257" customFormat="1" x14ac:dyDescent="0.25">
      <c r="A19" s="54" t="s">
        <v>19</v>
      </c>
      <c r="B19" s="54" t="s">
        <v>347</v>
      </c>
      <c r="C19" s="55" t="s">
        <v>32</v>
      </c>
      <c r="D19" s="253" t="s">
        <v>33</v>
      </c>
      <c r="E19" s="253" t="s">
        <v>33</v>
      </c>
      <c r="F19" s="54" t="s">
        <v>26</v>
      </c>
      <c r="G19" s="55" t="s">
        <v>33</v>
      </c>
      <c r="H19" s="55" t="s">
        <v>33</v>
      </c>
      <c r="I19" s="54" t="s">
        <v>33</v>
      </c>
      <c r="J19" s="55" t="s">
        <v>33</v>
      </c>
      <c r="K19" s="55" t="s">
        <v>33</v>
      </c>
      <c r="L19" s="55" t="s">
        <v>48</v>
      </c>
      <c r="M19" s="54" t="s">
        <v>48</v>
      </c>
      <c r="N19" s="54" t="s">
        <v>48</v>
      </c>
      <c r="O19" s="55" t="s">
        <v>33</v>
      </c>
      <c r="P19" s="55" t="s">
        <v>33</v>
      </c>
      <c r="Q19" s="55" t="s">
        <v>33</v>
      </c>
      <c r="R19" s="55" t="s">
        <v>33</v>
      </c>
      <c r="S19" s="55" t="s">
        <v>33</v>
      </c>
      <c r="T19" s="254" t="s">
        <v>191</v>
      </c>
      <c r="U19" s="254"/>
      <c r="V19" s="254" t="s">
        <v>190</v>
      </c>
      <c r="W19" s="255" t="s">
        <v>29</v>
      </c>
      <c r="X19" s="54">
        <f t="shared" ref="X19" ca="1" si="4">YEAR(TODAY())-YEAR(Y19)</f>
        <v>5</v>
      </c>
      <c r="Y19" s="256">
        <v>44263</v>
      </c>
      <c r="Z19" s="55" t="s">
        <v>33</v>
      </c>
      <c r="AA19" s="55" t="s">
        <v>32</v>
      </c>
      <c r="AB19" s="4" t="s">
        <v>114</v>
      </c>
      <c r="AC19" s="56" t="s">
        <v>116</v>
      </c>
    </row>
    <row r="20" spans="1:29" s="10" customFormat="1" ht="45" x14ac:dyDescent="0.25">
      <c r="A20" s="8" t="s">
        <v>27</v>
      </c>
      <c r="B20" s="7" t="s">
        <v>33</v>
      </c>
      <c r="C20" s="33" t="s">
        <v>219</v>
      </c>
      <c r="D20" s="13" t="s">
        <v>33</v>
      </c>
      <c r="E20" s="13" t="s">
        <v>33</v>
      </c>
      <c r="F20" s="8" t="s">
        <v>26</v>
      </c>
      <c r="G20" s="13" t="s">
        <v>33</v>
      </c>
      <c r="H20" s="7" t="s">
        <v>33</v>
      </c>
      <c r="I20" s="7" t="s">
        <v>33</v>
      </c>
      <c r="J20" s="13" t="s">
        <v>33</v>
      </c>
      <c r="K20" s="13" t="s">
        <v>33</v>
      </c>
      <c r="L20" s="13" t="s">
        <v>33</v>
      </c>
      <c r="M20" s="8" t="s">
        <v>48</v>
      </c>
      <c r="N20" s="8" t="s">
        <v>48</v>
      </c>
      <c r="O20" s="8" t="s">
        <v>48</v>
      </c>
      <c r="P20" s="13" t="s">
        <v>33</v>
      </c>
      <c r="Q20" s="8" t="s">
        <v>48</v>
      </c>
      <c r="R20" s="8"/>
      <c r="S20" s="8" t="s">
        <v>48</v>
      </c>
      <c r="T20" s="9" t="s">
        <v>189</v>
      </c>
      <c r="U20" s="9" t="s">
        <v>188</v>
      </c>
      <c r="V20" s="9"/>
      <c r="W20" s="38" t="s">
        <v>29</v>
      </c>
      <c r="X20" s="8">
        <f t="shared" ref="X20:X26" ca="1" si="5">YEAR(TODAY())-YEAR(Y20)</f>
        <v>7</v>
      </c>
      <c r="Y20" s="36">
        <v>43633</v>
      </c>
      <c r="Z20" s="7" t="s">
        <v>33</v>
      </c>
      <c r="AA20" s="7" t="s">
        <v>32</v>
      </c>
      <c r="AB20" s="9" t="s">
        <v>120</v>
      </c>
      <c r="AC20" s="9" t="s">
        <v>121</v>
      </c>
    </row>
    <row r="21" spans="1:29" ht="60" x14ac:dyDescent="0.25">
      <c r="A21" s="2" t="s">
        <v>28</v>
      </c>
      <c r="B21" s="4" t="s">
        <v>33</v>
      </c>
      <c r="C21" s="4" t="s">
        <v>216</v>
      </c>
      <c r="D21" s="11" t="s">
        <v>33</v>
      </c>
      <c r="E21" s="11" t="s">
        <v>33</v>
      </c>
      <c r="F21" s="2" t="s">
        <v>26</v>
      </c>
      <c r="G21" s="15" t="s">
        <v>33</v>
      </c>
      <c r="H21" s="15" t="s">
        <v>33</v>
      </c>
      <c r="I21" s="4" t="s">
        <v>33</v>
      </c>
      <c r="J21" s="15" t="s">
        <v>33</v>
      </c>
      <c r="K21" s="15" t="s">
        <v>33</v>
      </c>
      <c r="L21" s="15" t="s">
        <v>33</v>
      </c>
      <c r="M21" s="15" t="s">
        <v>33</v>
      </c>
      <c r="N21" s="2" t="s">
        <v>48</v>
      </c>
      <c r="O21" s="15" t="s">
        <v>33</v>
      </c>
      <c r="P21" s="15" t="s">
        <v>33</v>
      </c>
      <c r="Q21" s="4" t="s">
        <v>33</v>
      </c>
      <c r="R21" s="2"/>
      <c r="S21" s="2"/>
      <c r="T21" s="3" t="s">
        <v>185</v>
      </c>
      <c r="U21" s="3" t="s">
        <v>187</v>
      </c>
      <c r="V21" s="3" t="s">
        <v>186</v>
      </c>
      <c r="W21" s="39" t="s">
        <v>29</v>
      </c>
      <c r="X21" s="2">
        <f t="shared" ca="1" si="5"/>
        <v>5</v>
      </c>
      <c r="Y21" s="35">
        <v>44469</v>
      </c>
      <c r="Z21" s="4" t="s">
        <v>32</v>
      </c>
      <c r="AA21" s="4" t="s">
        <v>32</v>
      </c>
      <c r="AB21" s="4" t="s">
        <v>122</v>
      </c>
      <c r="AC21" s="130" t="s">
        <v>123</v>
      </c>
    </row>
    <row r="22" spans="1:29" s="10" customFormat="1" ht="45" x14ac:dyDescent="0.25">
      <c r="A22" s="8" t="s">
        <v>35</v>
      </c>
      <c r="B22" s="33" t="s">
        <v>159</v>
      </c>
      <c r="C22" s="33" t="s">
        <v>218</v>
      </c>
      <c r="D22" s="13" t="s">
        <v>66</v>
      </c>
      <c r="E22" s="14" t="s">
        <v>21</v>
      </c>
      <c r="F22" s="8" t="s">
        <v>26</v>
      </c>
      <c r="G22" s="16" t="s">
        <v>33</v>
      </c>
      <c r="H22" s="8" t="s">
        <v>33</v>
      </c>
      <c r="I22" s="8" t="s">
        <v>21</v>
      </c>
      <c r="J22" s="8" t="s">
        <v>124</v>
      </c>
      <c r="K22" s="8" t="s">
        <v>158</v>
      </c>
      <c r="L22" s="7" t="s">
        <v>33</v>
      </c>
      <c r="M22" s="7" t="s">
        <v>33</v>
      </c>
      <c r="N22" s="8" t="s">
        <v>48</v>
      </c>
      <c r="O22" s="8" t="s">
        <v>48</v>
      </c>
      <c r="P22" s="7" t="s">
        <v>33</v>
      </c>
      <c r="Q22" s="8" t="s">
        <v>48</v>
      </c>
      <c r="R22" s="8"/>
      <c r="S22" s="8" t="s">
        <v>48</v>
      </c>
      <c r="T22" s="9" t="s">
        <v>183</v>
      </c>
      <c r="U22" s="9" t="s">
        <v>195</v>
      </c>
      <c r="V22" s="45" t="s">
        <v>184</v>
      </c>
      <c r="W22" s="38" t="s">
        <v>30</v>
      </c>
      <c r="X22" s="8">
        <f t="shared" ca="1" si="5"/>
        <v>3</v>
      </c>
      <c r="Y22" s="36">
        <v>45207</v>
      </c>
      <c r="Z22" s="7" t="s">
        <v>32</v>
      </c>
      <c r="AA22" s="33" t="s">
        <v>333</v>
      </c>
      <c r="AB22" s="275" t="s">
        <v>1153</v>
      </c>
      <c r="AC22" s="9" t="s">
        <v>67</v>
      </c>
    </row>
    <row r="23" spans="1:29" ht="60" x14ac:dyDescent="0.25">
      <c r="A23" s="2" t="s">
        <v>38</v>
      </c>
      <c r="B23" s="4" t="s">
        <v>160</v>
      </c>
      <c r="C23" s="68" t="s">
        <v>217</v>
      </c>
      <c r="D23" s="11" t="s">
        <v>33</v>
      </c>
      <c r="E23" s="12" t="s">
        <v>26</v>
      </c>
      <c r="F23" s="4" t="s">
        <v>33</v>
      </c>
      <c r="G23" s="28" t="s">
        <v>26</v>
      </c>
      <c r="H23" s="4" t="s">
        <v>33</v>
      </c>
      <c r="I23" s="4" t="s">
        <v>33</v>
      </c>
      <c r="J23" s="4" t="s">
        <v>126</v>
      </c>
      <c r="K23" s="4" t="s">
        <v>112</v>
      </c>
      <c r="L23" s="4" t="s">
        <v>33</v>
      </c>
      <c r="M23" s="2" t="s">
        <v>33</v>
      </c>
      <c r="N23" s="2" t="s">
        <v>33</v>
      </c>
      <c r="O23" s="2" t="s">
        <v>33</v>
      </c>
      <c r="P23" s="2" t="s">
        <v>43</v>
      </c>
      <c r="Q23" s="2" t="s">
        <v>48</v>
      </c>
      <c r="R23" s="4" t="s">
        <v>33</v>
      </c>
      <c r="S23" s="2" t="s">
        <v>48</v>
      </c>
      <c r="T23" s="3"/>
      <c r="U23" s="3"/>
      <c r="V23" s="3" t="s">
        <v>211</v>
      </c>
      <c r="W23" s="41" t="s">
        <v>29</v>
      </c>
      <c r="X23" s="2">
        <f t="shared" ca="1" si="5"/>
        <v>3</v>
      </c>
      <c r="Y23" s="35">
        <v>45211</v>
      </c>
      <c r="Z23" s="4" t="s">
        <v>32</v>
      </c>
      <c r="AA23" s="4" t="s">
        <v>33</v>
      </c>
      <c r="AB23" s="4" t="s">
        <v>125</v>
      </c>
      <c r="AC23" s="3" t="s">
        <v>128</v>
      </c>
    </row>
    <row r="24" spans="1:29" s="10" customFormat="1" ht="30" x14ac:dyDescent="0.25">
      <c r="A24" s="8" t="s">
        <v>39</v>
      </c>
      <c r="B24" s="33" t="s">
        <v>161</v>
      </c>
      <c r="C24" s="7" t="s">
        <v>216</v>
      </c>
      <c r="D24" s="13" t="s">
        <v>33</v>
      </c>
      <c r="E24" s="14" t="s">
        <v>26</v>
      </c>
      <c r="F24" s="7" t="s">
        <v>33</v>
      </c>
      <c r="G24" s="17" t="s">
        <v>26</v>
      </c>
      <c r="H24" s="8" t="s">
        <v>21</v>
      </c>
      <c r="I24" s="7" t="s">
        <v>33</v>
      </c>
      <c r="J24" s="7" t="s">
        <v>126</v>
      </c>
      <c r="K24" s="7" t="s">
        <v>112</v>
      </c>
      <c r="L24" s="7" t="s">
        <v>33</v>
      </c>
      <c r="M24" s="8" t="s">
        <v>33</v>
      </c>
      <c r="N24" s="8" t="s">
        <v>33</v>
      </c>
      <c r="O24" s="8" t="s">
        <v>33</v>
      </c>
      <c r="P24" s="8" t="s">
        <v>43</v>
      </c>
      <c r="Q24" s="7" t="s">
        <v>33</v>
      </c>
      <c r="R24" s="7" t="s">
        <v>33</v>
      </c>
      <c r="S24" s="8" t="s">
        <v>48</v>
      </c>
      <c r="T24" s="9" t="s">
        <v>192</v>
      </c>
      <c r="U24" s="9"/>
      <c r="V24" s="9" t="s">
        <v>182</v>
      </c>
      <c r="W24" s="38" t="s">
        <v>29</v>
      </c>
      <c r="X24" s="8">
        <f t="shared" ca="1" si="5"/>
        <v>4</v>
      </c>
      <c r="Y24" s="36">
        <v>44749</v>
      </c>
      <c r="Z24" s="7" t="s">
        <v>32</v>
      </c>
      <c r="AA24" s="7" t="s">
        <v>33</v>
      </c>
      <c r="AB24" s="9" t="s">
        <v>129</v>
      </c>
      <c r="AC24" s="9"/>
    </row>
    <row r="25" spans="1:29" ht="45" x14ac:dyDescent="0.25">
      <c r="A25" s="2" t="s">
        <v>45</v>
      </c>
      <c r="B25" s="4" t="s">
        <v>162</v>
      </c>
      <c r="C25" s="68" t="s">
        <v>326</v>
      </c>
      <c r="D25" s="11" t="s">
        <v>69</v>
      </c>
      <c r="E25" s="12" t="s">
        <v>26</v>
      </c>
      <c r="F25" s="2" t="s">
        <v>26</v>
      </c>
      <c r="G25" s="15" t="s">
        <v>33</v>
      </c>
      <c r="H25" s="4" t="s">
        <v>33</v>
      </c>
      <c r="I25" s="4" t="s">
        <v>33</v>
      </c>
      <c r="J25" s="2" t="s">
        <v>124</v>
      </c>
      <c r="K25" s="2" t="s">
        <v>112</v>
      </c>
      <c r="L25" s="4" t="s">
        <v>33</v>
      </c>
      <c r="M25" s="2" t="s">
        <v>48</v>
      </c>
      <c r="N25" s="4" t="s">
        <v>33</v>
      </c>
      <c r="O25" s="4" t="s">
        <v>33</v>
      </c>
      <c r="P25" s="15" t="s">
        <v>33</v>
      </c>
      <c r="Q25" s="4" t="s">
        <v>33</v>
      </c>
      <c r="R25" s="4" t="s">
        <v>33</v>
      </c>
      <c r="S25" s="2" t="s">
        <v>48</v>
      </c>
      <c r="T25" s="3" t="s">
        <v>208</v>
      </c>
      <c r="U25" s="48"/>
      <c r="V25" s="48"/>
      <c r="W25" s="40" t="s">
        <v>29</v>
      </c>
      <c r="X25" s="2">
        <f t="shared" ca="1" si="5"/>
        <v>5</v>
      </c>
      <c r="Y25" s="49">
        <v>44533</v>
      </c>
      <c r="Z25" s="2"/>
      <c r="AA25" s="4" t="s">
        <v>32</v>
      </c>
      <c r="AB25" s="4" t="s">
        <v>63</v>
      </c>
      <c r="AC25" s="3" t="s">
        <v>131</v>
      </c>
    </row>
    <row r="26" spans="1:29" s="10" customFormat="1" ht="45" x14ac:dyDescent="0.25">
      <c r="A26" s="8" t="s">
        <v>64</v>
      </c>
      <c r="B26" s="7" t="s">
        <v>163</v>
      </c>
      <c r="C26" s="7" t="s">
        <v>215</v>
      </c>
      <c r="D26" s="13" t="s">
        <v>66</v>
      </c>
      <c r="E26" s="14" t="s">
        <v>26</v>
      </c>
      <c r="F26" s="8" t="s">
        <v>26</v>
      </c>
      <c r="G26" s="16" t="s">
        <v>33</v>
      </c>
      <c r="H26" s="7" t="s">
        <v>33</v>
      </c>
      <c r="I26" s="8" t="s">
        <v>33</v>
      </c>
      <c r="J26" s="8" t="s">
        <v>132</v>
      </c>
      <c r="K26" s="8" t="s">
        <v>112</v>
      </c>
      <c r="L26" s="7" t="s">
        <v>33</v>
      </c>
      <c r="M26" s="8" t="s">
        <v>48</v>
      </c>
      <c r="N26" s="7" t="s">
        <v>33</v>
      </c>
      <c r="O26" s="7" t="s">
        <v>33</v>
      </c>
      <c r="P26" s="7" t="s">
        <v>33</v>
      </c>
      <c r="Q26" s="7" t="s">
        <v>33</v>
      </c>
      <c r="R26" s="7" t="s">
        <v>33</v>
      </c>
      <c r="S26" s="8" t="s">
        <v>48</v>
      </c>
      <c r="T26" s="9" t="s">
        <v>208</v>
      </c>
      <c r="U26" s="9"/>
      <c r="V26" s="9" t="s">
        <v>181</v>
      </c>
      <c r="W26" s="38" t="s">
        <v>29</v>
      </c>
      <c r="X26" s="8">
        <f t="shared" ca="1" si="5"/>
        <v>7</v>
      </c>
      <c r="Y26" s="37">
        <v>43754</v>
      </c>
      <c r="Z26" s="8"/>
      <c r="AA26" s="7" t="s">
        <v>33</v>
      </c>
      <c r="AB26" s="9" t="s">
        <v>65</v>
      </c>
      <c r="AC26" s="9" t="s">
        <v>133</v>
      </c>
    </row>
    <row r="27" spans="1:29" s="64" customFormat="1" x14ac:dyDescent="0.25">
      <c r="A27" s="59" t="s">
        <v>46</v>
      </c>
      <c r="B27" s="60" t="s">
        <v>166</v>
      </c>
      <c r="C27" s="60" t="s">
        <v>1066</v>
      </c>
      <c r="D27" s="61" t="s">
        <v>66</v>
      </c>
      <c r="E27" s="65" t="s">
        <v>26</v>
      </c>
      <c r="F27" s="59" t="s">
        <v>26</v>
      </c>
      <c r="G27" s="66" t="s">
        <v>33</v>
      </c>
      <c r="H27" s="60" t="s">
        <v>33</v>
      </c>
      <c r="I27" s="60" t="s">
        <v>33</v>
      </c>
      <c r="J27" s="59" t="s">
        <v>132</v>
      </c>
      <c r="K27" s="59" t="s">
        <v>112</v>
      </c>
      <c r="L27" s="60" t="s">
        <v>33</v>
      </c>
      <c r="M27" s="59" t="s">
        <v>48</v>
      </c>
      <c r="N27" s="60" t="s">
        <v>33</v>
      </c>
      <c r="O27" s="60" t="s">
        <v>33</v>
      </c>
      <c r="P27" s="60" t="s">
        <v>33</v>
      </c>
      <c r="Q27" s="60" t="s">
        <v>33</v>
      </c>
      <c r="R27" s="60" t="s">
        <v>33</v>
      </c>
      <c r="S27" s="59" t="s">
        <v>48</v>
      </c>
      <c r="T27" s="63"/>
      <c r="U27" s="63"/>
      <c r="V27" s="63"/>
      <c r="W27" s="62" t="s">
        <v>29</v>
      </c>
      <c r="X27" s="59">
        <f t="shared" ref="X27" ca="1" si="6">YEAR(TODAY())-YEAR(Y27)</f>
        <v>3</v>
      </c>
      <c r="Y27" s="67">
        <v>45104</v>
      </c>
      <c r="Z27" s="60" t="s">
        <v>33</v>
      </c>
      <c r="AA27" s="59" t="s">
        <v>1098</v>
      </c>
      <c r="AB27" s="9" t="s">
        <v>57</v>
      </c>
      <c r="AC27" s="63"/>
    </row>
    <row r="28" spans="1:29" ht="33.75" customHeight="1" x14ac:dyDescent="0.25">
      <c r="A28" s="2" t="s">
        <v>127</v>
      </c>
      <c r="B28" s="4" t="s">
        <v>162</v>
      </c>
      <c r="C28" s="131" t="s">
        <v>325</v>
      </c>
      <c r="D28" s="4" t="s">
        <v>69</v>
      </c>
      <c r="E28" s="2" t="s">
        <v>26</v>
      </c>
      <c r="F28" s="2" t="s">
        <v>26</v>
      </c>
      <c r="G28" s="2" t="s">
        <v>26</v>
      </c>
      <c r="H28" s="4" t="s">
        <v>33</v>
      </c>
      <c r="I28" s="11" t="s">
        <v>33</v>
      </c>
      <c r="J28" s="2" t="s">
        <v>126</v>
      </c>
      <c r="K28" s="2" t="s">
        <v>112</v>
      </c>
      <c r="L28" s="4" t="s">
        <v>33</v>
      </c>
      <c r="M28" s="2" t="s">
        <v>48</v>
      </c>
      <c r="N28" s="4" t="s">
        <v>33</v>
      </c>
      <c r="O28" s="4" t="s">
        <v>33</v>
      </c>
      <c r="P28" s="2" t="s">
        <v>40</v>
      </c>
      <c r="Q28" s="4" t="s">
        <v>33</v>
      </c>
      <c r="R28" s="4" t="s">
        <v>33</v>
      </c>
      <c r="S28" s="2" t="s">
        <v>139</v>
      </c>
      <c r="T28" s="48"/>
      <c r="U28" s="48"/>
      <c r="V28" s="48" t="s">
        <v>170</v>
      </c>
      <c r="W28" s="34" t="s">
        <v>29</v>
      </c>
      <c r="X28" s="2">
        <f ca="1">YEAR(TODAY())-YEAR(Y28)</f>
        <v>5</v>
      </c>
      <c r="Y28" s="53">
        <v>44418</v>
      </c>
      <c r="Z28" s="11" t="s">
        <v>32</v>
      </c>
      <c r="AA28" s="11" t="s">
        <v>33</v>
      </c>
      <c r="AB28" s="4" t="s">
        <v>130</v>
      </c>
      <c r="AC28" s="3" t="s">
        <v>169</v>
      </c>
    </row>
    <row r="29" spans="1:29" s="8" customFormat="1" ht="30" x14ac:dyDescent="0.25">
      <c r="A29" s="8" t="s">
        <v>164</v>
      </c>
      <c r="B29" s="7" t="s">
        <v>180</v>
      </c>
      <c r="C29" s="33" t="s">
        <v>325</v>
      </c>
      <c r="D29" s="8" t="s">
        <v>69</v>
      </c>
      <c r="E29" s="8" t="s">
        <v>26</v>
      </c>
      <c r="F29" s="8" t="s">
        <v>26</v>
      </c>
      <c r="G29" s="8" t="s">
        <v>26</v>
      </c>
      <c r="J29" s="8" t="s">
        <v>126</v>
      </c>
      <c r="K29" s="8" t="s">
        <v>112</v>
      </c>
      <c r="M29" s="8" t="s">
        <v>48</v>
      </c>
      <c r="P29" s="8" t="s">
        <v>40</v>
      </c>
      <c r="S29" s="8" t="s">
        <v>139</v>
      </c>
      <c r="T29" s="9" t="s">
        <v>179</v>
      </c>
      <c r="U29" s="9"/>
      <c r="V29" s="50" t="s">
        <v>170</v>
      </c>
      <c r="W29" s="51" t="s">
        <v>29</v>
      </c>
      <c r="X29" s="8">
        <f ca="1">YEAR(TODAY())-YEAR(Y29)</f>
        <v>4</v>
      </c>
      <c r="Y29" s="52">
        <v>44736</v>
      </c>
      <c r="Z29" s="7"/>
      <c r="AA29" s="7" t="s">
        <v>33</v>
      </c>
      <c r="AB29" s="9" t="s">
        <v>165</v>
      </c>
      <c r="AC29" s="9"/>
    </row>
    <row r="30" spans="1:29" s="54" customFormat="1" x14ac:dyDescent="0.25">
      <c r="A30" s="54" t="s">
        <v>212</v>
      </c>
      <c r="B30" s="55" t="s">
        <v>322</v>
      </c>
      <c r="C30" s="55" t="s">
        <v>321</v>
      </c>
      <c r="D30" s="55" t="s">
        <v>33</v>
      </c>
      <c r="E30" s="55" t="s">
        <v>33</v>
      </c>
      <c r="F30" s="54" t="s">
        <v>26</v>
      </c>
      <c r="G30" s="55" t="s">
        <v>21</v>
      </c>
      <c r="H30" s="55" t="s">
        <v>33</v>
      </c>
      <c r="I30" s="55" t="s">
        <v>33</v>
      </c>
      <c r="J30" s="55" t="s">
        <v>33</v>
      </c>
      <c r="K30" s="55" t="s">
        <v>33</v>
      </c>
      <c r="L30" s="55" t="s">
        <v>33</v>
      </c>
      <c r="M30" s="55" t="s">
        <v>33</v>
      </c>
      <c r="N30" s="54" t="s">
        <v>48</v>
      </c>
      <c r="O30" s="55" t="s">
        <v>33</v>
      </c>
      <c r="P30" s="54" t="s">
        <v>22</v>
      </c>
      <c r="S30" s="54" t="s">
        <v>48</v>
      </c>
      <c r="T30" s="56"/>
      <c r="U30" s="56"/>
      <c r="V30" s="56" t="s">
        <v>331</v>
      </c>
      <c r="W30" s="57" t="s">
        <v>330</v>
      </c>
      <c r="X30" s="2">
        <f ca="1">YEAR(TODAY())-YEAR(Y30)</f>
        <v>3</v>
      </c>
      <c r="Y30" s="58">
        <v>45247</v>
      </c>
      <c r="Z30" s="55" t="s">
        <v>33</v>
      </c>
      <c r="AA30" s="55" t="s">
        <v>33</v>
      </c>
      <c r="AB30" s="4" t="s">
        <v>1154</v>
      </c>
      <c r="AC30" s="56"/>
    </row>
    <row r="31" spans="1:29" s="10" customFormat="1" x14ac:dyDescent="0.25">
      <c r="A31" s="8" t="s">
        <v>327</v>
      </c>
      <c r="B31" s="8" t="s">
        <v>142</v>
      </c>
      <c r="C31" s="8" t="s">
        <v>220</v>
      </c>
      <c r="D31" s="7" t="s">
        <v>33</v>
      </c>
      <c r="E31" s="7" t="s">
        <v>33</v>
      </c>
      <c r="F31" s="8" t="s">
        <v>26</v>
      </c>
      <c r="G31" s="8" t="s">
        <v>26</v>
      </c>
      <c r="H31" s="7" t="s">
        <v>33</v>
      </c>
      <c r="I31" s="7" t="s">
        <v>33</v>
      </c>
      <c r="J31" s="7" t="s">
        <v>33</v>
      </c>
      <c r="K31" s="7" t="s">
        <v>33</v>
      </c>
      <c r="L31" s="7" t="s">
        <v>33</v>
      </c>
      <c r="M31" s="8" t="s">
        <v>48</v>
      </c>
      <c r="N31" s="8" t="s">
        <v>48</v>
      </c>
      <c r="O31" s="7" t="s">
        <v>33</v>
      </c>
      <c r="P31" s="8" t="s">
        <v>22</v>
      </c>
      <c r="Q31" s="8"/>
      <c r="R31" s="8"/>
      <c r="S31" s="8" t="s">
        <v>48</v>
      </c>
      <c r="T31" s="128" t="s">
        <v>334</v>
      </c>
      <c r="U31" s="9"/>
      <c r="V31" s="9"/>
      <c r="W31" s="38" t="s">
        <v>29</v>
      </c>
      <c r="X31" s="8">
        <f t="shared" ref="X31:X65" ca="1" si="7">YEAR(TODAY())-YEAR(Y31)</f>
        <v>4</v>
      </c>
      <c r="Y31" s="52">
        <v>44868</v>
      </c>
      <c r="Z31" s="8"/>
      <c r="AA31" s="7" t="s">
        <v>332</v>
      </c>
      <c r="AB31" s="9" t="s">
        <v>328</v>
      </c>
      <c r="AC31" s="8"/>
    </row>
    <row r="32" spans="1:29" x14ac:dyDescent="0.25">
      <c r="A32" s="2" t="s">
        <v>335</v>
      </c>
      <c r="B32" s="2" t="s">
        <v>142</v>
      </c>
      <c r="C32" s="2" t="s">
        <v>220</v>
      </c>
      <c r="D32" s="4" t="s">
        <v>33</v>
      </c>
      <c r="E32" s="4" t="s">
        <v>33</v>
      </c>
      <c r="F32" s="2" t="s">
        <v>26</v>
      </c>
      <c r="G32" s="4" t="s">
        <v>33</v>
      </c>
      <c r="H32" s="4" t="s">
        <v>33</v>
      </c>
      <c r="I32" s="4" t="s">
        <v>33</v>
      </c>
      <c r="J32" s="4" t="s">
        <v>33</v>
      </c>
      <c r="K32" s="4" t="s">
        <v>33</v>
      </c>
      <c r="L32" s="4" t="s">
        <v>33</v>
      </c>
      <c r="M32" s="2" t="s">
        <v>21</v>
      </c>
      <c r="N32" s="2" t="s">
        <v>21</v>
      </c>
      <c r="O32" s="4" t="s">
        <v>33</v>
      </c>
      <c r="P32" s="4" t="s">
        <v>33</v>
      </c>
      <c r="Q32" s="4" t="s">
        <v>33</v>
      </c>
      <c r="R32" s="4" t="s">
        <v>33</v>
      </c>
      <c r="S32" s="2" t="s">
        <v>48</v>
      </c>
      <c r="T32" s="3" t="s">
        <v>189</v>
      </c>
      <c r="U32" s="3"/>
      <c r="V32" s="3" t="s">
        <v>338</v>
      </c>
      <c r="W32" s="41" t="s">
        <v>29</v>
      </c>
      <c r="X32" s="2">
        <f t="shared" ca="1" si="7"/>
        <v>5</v>
      </c>
      <c r="Y32" s="129">
        <v>44472</v>
      </c>
      <c r="Z32" s="4" t="s">
        <v>32</v>
      </c>
      <c r="AA32" s="2" t="s">
        <v>337</v>
      </c>
      <c r="AB32" s="4" t="s">
        <v>336</v>
      </c>
      <c r="AC32" s="2"/>
    </row>
    <row r="33" spans="1:29" ht="30" x14ac:dyDescent="0.25">
      <c r="A33" s="2" t="s">
        <v>340</v>
      </c>
      <c r="B33" s="2" t="s">
        <v>347</v>
      </c>
      <c r="C33" s="3" t="s">
        <v>342</v>
      </c>
      <c r="D33" s="4" t="s">
        <v>33</v>
      </c>
      <c r="E33" s="4" t="s">
        <v>33</v>
      </c>
      <c r="F33" s="2" t="s">
        <v>26</v>
      </c>
      <c r="G33" s="4" t="s">
        <v>33</v>
      </c>
      <c r="H33" s="4" t="s">
        <v>33</v>
      </c>
      <c r="I33" s="4" t="s">
        <v>33</v>
      </c>
      <c r="J33" s="4" t="s">
        <v>33</v>
      </c>
      <c r="K33" s="4" t="s">
        <v>33</v>
      </c>
      <c r="L33" s="4" t="s">
        <v>33</v>
      </c>
      <c r="M33" s="2" t="s">
        <v>48</v>
      </c>
      <c r="N33" s="2" t="s">
        <v>48</v>
      </c>
      <c r="O33" s="4" t="s">
        <v>48</v>
      </c>
      <c r="P33" s="4" t="s">
        <v>33</v>
      </c>
      <c r="Q33" s="4" t="s">
        <v>48</v>
      </c>
      <c r="R33" s="4" t="s">
        <v>48</v>
      </c>
      <c r="S33" s="2" t="s">
        <v>48</v>
      </c>
      <c r="T33" s="3" t="s">
        <v>189</v>
      </c>
      <c r="U33" s="3" t="s">
        <v>346</v>
      </c>
      <c r="V33" s="3" t="s">
        <v>345</v>
      </c>
      <c r="W33" s="41" t="s">
        <v>29</v>
      </c>
      <c r="X33" s="2">
        <f t="shared" ca="1" si="7"/>
        <v>8</v>
      </c>
      <c r="Y33" s="129">
        <v>43378</v>
      </c>
      <c r="Z33" s="4" t="s">
        <v>33</v>
      </c>
      <c r="AA33" s="2" t="s">
        <v>337</v>
      </c>
      <c r="AB33" s="4" t="s">
        <v>343</v>
      </c>
      <c r="AC33" s="2" t="s">
        <v>348</v>
      </c>
    </row>
    <row r="34" spans="1:29" s="10" customFormat="1" ht="30" x14ac:dyDescent="0.25">
      <c r="A34" s="8" t="s">
        <v>341</v>
      </c>
      <c r="B34" s="8" t="s">
        <v>347</v>
      </c>
      <c r="C34" s="33" t="s">
        <v>352</v>
      </c>
      <c r="D34" s="8" t="str">
        <f t="shared" ref="D34:S34" si="8">D7</f>
        <v>-</v>
      </c>
      <c r="E34" s="8" t="str">
        <f t="shared" si="8"/>
        <v>-</v>
      </c>
      <c r="F34" s="8" t="str">
        <f t="shared" si="8"/>
        <v>R</v>
      </c>
      <c r="G34" s="8" t="str">
        <f t="shared" si="8"/>
        <v>-</v>
      </c>
      <c r="H34" s="8" t="str">
        <f t="shared" si="8"/>
        <v>-</v>
      </c>
      <c r="I34" s="8" t="str">
        <f t="shared" si="8"/>
        <v>-</v>
      </c>
      <c r="J34" s="8" t="str">
        <f t="shared" si="8"/>
        <v>-</v>
      </c>
      <c r="K34" s="8" t="str">
        <f t="shared" si="8"/>
        <v>-</v>
      </c>
      <c r="L34" s="8" t="str">
        <f t="shared" si="8"/>
        <v>-</v>
      </c>
      <c r="M34" s="8" t="str">
        <f t="shared" si="8"/>
        <v>S</v>
      </c>
      <c r="N34" s="8" t="str">
        <f t="shared" si="8"/>
        <v>S</v>
      </c>
      <c r="O34" s="8" t="str">
        <f t="shared" si="8"/>
        <v>S</v>
      </c>
      <c r="P34" s="8" t="str">
        <f t="shared" si="8"/>
        <v>-</v>
      </c>
      <c r="Q34" s="8" t="str">
        <f t="shared" si="8"/>
        <v>S</v>
      </c>
      <c r="R34" s="8" t="str">
        <f t="shared" si="8"/>
        <v>S</v>
      </c>
      <c r="S34" s="8" t="str">
        <f t="shared" si="8"/>
        <v>S</v>
      </c>
      <c r="T34" s="9" t="s">
        <v>189</v>
      </c>
      <c r="U34" s="9" t="s">
        <v>350</v>
      </c>
      <c r="V34" s="9" t="s">
        <v>349</v>
      </c>
      <c r="W34" s="38" t="s">
        <v>29</v>
      </c>
      <c r="X34" s="8">
        <f t="shared" ca="1" si="7"/>
        <v>7</v>
      </c>
      <c r="Y34" s="52">
        <v>43735</v>
      </c>
      <c r="Z34" s="7" t="s">
        <v>33</v>
      </c>
      <c r="AA34" s="8" t="s">
        <v>337</v>
      </c>
      <c r="AB34" s="9" t="s">
        <v>344</v>
      </c>
      <c r="AC34" s="8" t="s">
        <v>348</v>
      </c>
    </row>
    <row r="35" spans="1:29" x14ac:dyDescent="0.25">
      <c r="A35" s="2" t="s">
        <v>255</v>
      </c>
      <c r="B35" s="2" t="s">
        <v>1139</v>
      </c>
      <c r="C35" s="2" t="s">
        <v>216</v>
      </c>
      <c r="D35" s="4" t="s">
        <v>33</v>
      </c>
      <c r="E35" s="2" t="s">
        <v>26</v>
      </c>
      <c r="F35" s="4" t="s">
        <v>33</v>
      </c>
      <c r="G35" s="4" t="s">
        <v>33</v>
      </c>
      <c r="H35" s="2"/>
      <c r="I35" s="4" t="s">
        <v>33</v>
      </c>
      <c r="J35" s="2"/>
      <c r="K35" s="2"/>
      <c r="L35" s="4" t="s">
        <v>33</v>
      </c>
      <c r="M35" s="4" t="s">
        <v>33</v>
      </c>
      <c r="N35" s="4" t="s">
        <v>33</v>
      </c>
      <c r="O35" s="4" t="s">
        <v>33</v>
      </c>
      <c r="P35" s="2"/>
      <c r="Q35" s="2"/>
      <c r="R35" s="2"/>
      <c r="S35" s="2"/>
      <c r="T35" s="3"/>
      <c r="U35" s="3"/>
      <c r="V35" s="3"/>
      <c r="W35" s="41" t="s">
        <v>29</v>
      </c>
      <c r="X35" s="8">
        <f t="shared" ca="1" si="7"/>
        <v>6</v>
      </c>
      <c r="Y35" s="129">
        <v>43909</v>
      </c>
      <c r="Z35" s="2"/>
      <c r="AA35" s="2"/>
      <c r="AB35" s="4" t="s">
        <v>1151</v>
      </c>
      <c r="AC35" s="2"/>
    </row>
    <row r="36" spans="1:29" s="10" customFormat="1" x14ac:dyDescent="0.25">
      <c r="A36" s="8" t="s">
        <v>653</v>
      </c>
      <c r="B36" s="8" t="s">
        <v>160</v>
      </c>
      <c r="C36" s="8" t="s">
        <v>222</v>
      </c>
      <c r="D36" s="7" t="s">
        <v>33</v>
      </c>
      <c r="E36" s="8" t="s">
        <v>26</v>
      </c>
      <c r="F36" s="7" t="s">
        <v>33</v>
      </c>
      <c r="G36" s="8" t="s">
        <v>21</v>
      </c>
      <c r="H36" s="8" t="s">
        <v>21</v>
      </c>
      <c r="I36" s="7" t="s">
        <v>33</v>
      </c>
      <c r="J36" s="8"/>
      <c r="K36" s="8" t="s">
        <v>112</v>
      </c>
      <c r="L36" s="7" t="s">
        <v>33</v>
      </c>
      <c r="M36" s="7" t="s">
        <v>33</v>
      </c>
      <c r="N36" s="7" t="s">
        <v>33</v>
      </c>
      <c r="O36" s="7" t="s">
        <v>33</v>
      </c>
      <c r="P36" s="8"/>
      <c r="Q36" s="7" t="s">
        <v>33</v>
      </c>
      <c r="R36" s="7" t="s">
        <v>33</v>
      </c>
      <c r="S36" s="8" t="s">
        <v>48</v>
      </c>
      <c r="T36" s="9"/>
      <c r="U36" s="9"/>
      <c r="V36" s="9"/>
      <c r="W36" s="38" t="s">
        <v>29</v>
      </c>
      <c r="X36" s="8">
        <f t="shared" ca="1" si="7"/>
        <v>3</v>
      </c>
      <c r="Y36" s="52">
        <v>44985</v>
      </c>
      <c r="Z36" s="8"/>
      <c r="AA36" s="8"/>
      <c r="AB36" s="9" t="s">
        <v>1155</v>
      </c>
      <c r="AC36" s="8"/>
    </row>
    <row r="37" spans="1:29" ht="30" x14ac:dyDescent="0.25">
      <c r="A37" s="2" t="s">
        <v>654</v>
      </c>
      <c r="B37" s="2" t="s">
        <v>841</v>
      </c>
      <c r="C37" s="3" t="s">
        <v>342</v>
      </c>
      <c r="D37" s="4" t="s">
        <v>33</v>
      </c>
      <c r="E37" s="2" t="s">
        <v>26</v>
      </c>
      <c r="F37" s="2" t="s">
        <v>21</v>
      </c>
      <c r="G37" s="2" t="s">
        <v>26</v>
      </c>
      <c r="H37" s="2" t="s">
        <v>1074</v>
      </c>
      <c r="I37" s="4" t="s">
        <v>33</v>
      </c>
      <c r="J37" s="2" t="s">
        <v>961</v>
      </c>
      <c r="K37" s="2" t="s">
        <v>112</v>
      </c>
      <c r="L37" s="2" t="s">
        <v>48</v>
      </c>
      <c r="M37" s="2" t="s">
        <v>48</v>
      </c>
      <c r="N37" s="2" t="s">
        <v>33</v>
      </c>
      <c r="O37" s="2" t="s">
        <v>33</v>
      </c>
      <c r="P37" s="2" t="s">
        <v>1073</v>
      </c>
      <c r="Q37" s="2"/>
      <c r="R37" s="2"/>
      <c r="S37" s="2" t="s">
        <v>21</v>
      </c>
      <c r="T37" s="68" t="s">
        <v>33</v>
      </c>
      <c r="U37" s="68" t="s">
        <v>33</v>
      </c>
      <c r="V37" s="3" t="s">
        <v>1071</v>
      </c>
      <c r="W37" s="41" t="s">
        <v>29</v>
      </c>
      <c r="X37" s="8">
        <f t="shared" ca="1" si="7"/>
        <v>2</v>
      </c>
      <c r="Y37" s="129">
        <v>45557</v>
      </c>
      <c r="Z37" s="4" t="s">
        <v>32</v>
      </c>
      <c r="AA37" s="2" t="s">
        <v>1072</v>
      </c>
      <c r="AB37" s="4" t="s">
        <v>655</v>
      </c>
      <c r="AC37" s="2" t="s">
        <v>1075</v>
      </c>
    </row>
    <row r="38" spans="1:29" s="10" customFormat="1" ht="30" x14ac:dyDescent="0.25">
      <c r="A38" s="8" t="s">
        <v>695</v>
      </c>
      <c r="B38" s="8" t="s">
        <v>700</v>
      </c>
      <c r="C38" s="9" t="s">
        <v>701</v>
      </c>
      <c r="D38" s="7" t="s">
        <v>33</v>
      </c>
      <c r="E38" s="8" t="s">
        <v>26</v>
      </c>
      <c r="F38" s="8" t="s">
        <v>33</v>
      </c>
      <c r="G38" s="8" t="s">
        <v>26</v>
      </c>
      <c r="H38" s="8"/>
      <c r="I38" s="7" t="s">
        <v>33</v>
      </c>
      <c r="J38" s="8" t="s">
        <v>961</v>
      </c>
      <c r="K38" s="8" t="s">
        <v>112</v>
      </c>
      <c r="L38" s="7" t="s">
        <v>33</v>
      </c>
      <c r="M38" s="7" t="s">
        <v>33</v>
      </c>
      <c r="N38" s="7" t="s">
        <v>33</v>
      </c>
      <c r="O38" s="7" t="s">
        <v>33</v>
      </c>
      <c r="P38" s="8"/>
      <c r="Q38" s="8" t="s">
        <v>48</v>
      </c>
      <c r="R38" s="7" t="s">
        <v>33</v>
      </c>
      <c r="S38" s="8" t="s">
        <v>48</v>
      </c>
      <c r="T38" s="9"/>
      <c r="U38" s="9"/>
      <c r="V38" s="9"/>
      <c r="W38" s="38" t="s">
        <v>29</v>
      </c>
      <c r="X38" s="8">
        <f t="shared" ca="1" si="7"/>
        <v>2</v>
      </c>
      <c r="Y38" s="52">
        <v>45526</v>
      </c>
      <c r="Z38" s="7" t="s">
        <v>32</v>
      </c>
      <c r="AA38" s="8"/>
      <c r="AB38" s="9" t="s">
        <v>702</v>
      </c>
      <c r="AC38" s="8"/>
    </row>
    <row r="39" spans="1:29" ht="30" x14ac:dyDescent="0.25">
      <c r="A39" s="2" t="s">
        <v>714</v>
      </c>
      <c r="B39" s="2" t="s">
        <v>724</v>
      </c>
      <c r="C39" s="3" t="s">
        <v>725</v>
      </c>
      <c r="D39" s="4" t="s">
        <v>33</v>
      </c>
      <c r="E39" s="2" t="s">
        <v>26</v>
      </c>
      <c r="F39" s="4" t="s">
        <v>33</v>
      </c>
      <c r="G39" s="2" t="s">
        <v>48</v>
      </c>
      <c r="H39" s="2" t="s">
        <v>48</v>
      </c>
      <c r="I39" s="4" t="s">
        <v>33</v>
      </c>
      <c r="J39" s="2" t="s">
        <v>1092</v>
      </c>
      <c r="K39" s="2" t="s">
        <v>112</v>
      </c>
      <c r="L39" s="4" t="s">
        <v>33</v>
      </c>
      <c r="M39" s="4" t="s">
        <v>33</v>
      </c>
      <c r="N39" s="4" t="s">
        <v>33</v>
      </c>
      <c r="O39" s="4" t="s">
        <v>33</v>
      </c>
      <c r="P39" s="2"/>
      <c r="Q39" s="2"/>
      <c r="R39" s="4" t="s">
        <v>33</v>
      </c>
      <c r="S39" s="4" t="s">
        <v>33</v>
      </c>
      <c r="T39" s="3"/>
      <c r="U39" s="3"/>
      <c r="V39" s="3" t="s">
        <v>1093</v>
      </c>
      <c r="W39" s="41" t="s">
        <v>29</v>
      </c>
      <c r="X39" s="2">
        <f t="shared" ca="1" si="7"/>
        <v>2</v>
      </c>
      <c r="Y39" s="129">
        <v>45478</v>
      </c>
      <c r="Z39" s="2"/>
      <c r="AA39" s="2" t="s">
        <v>1094</v>
      </c>
      <c r="AB39" s="4" t="s">
        <v>726</v>
      </c>
      <c r="AC39" s="2"/>
    </row>
    <row r="40" spans="1:29" s="10" customFormat="1" ht="45" x14ac:dyDescent="0.25">
      <c r="A40" s="8" t="s">
        <v>659</v>
      </c>
      <c r="B40" s="8" t="s">
        <v>788</v>
      </c>
      <c r="C40" s="9" t="s">
        <v>1095</v>
      </c>
      <c r="D40" s="7" t="s">
        <v>33</v>
      </c>
      <c r="E40" s="8" t="s">
        <v>26</v>
      </c>
      <c r="F40" s="7" t="s">
        <v>33</v>
      </c>
      <c r="G40" s="8" t="s">
        <v>26</v>
      </c>
      <c r="H40" s="7" t="s">
        <v>33</v>
      </c>
      <c r="I40" s="7" t="s">
        <v>33</v>
      </c>
      <c r="J40" s="8" t="s">
        <v>961</v>
      </c>
      <c r="K40" s="8" t="s">
        <v>112</v>
      </c>
      <c r="L40" s="7" t="s">
        <v>33</v>
      </c>
      <c r="M40" s="7" t="s">
        <v>33</v>
      </c>
      <c r="N40" s="7" t="s">
        <v>33</v>
      </c>
      <c r="O40" s="7" t="s">
        <v>33</v>
      </c>
      <c r="P40" s="8"/>
      <c r="Q40" s="7" t="s">
        <v>33</v>
      </c>
      <c r="R40" s="7" t="s">
        <v>33</v>
      </c>
      <c r="S40" s="7" t="s">
        <v>33</v>
      </c>
      <c r="T40" s="9" t="s">
        <v>1096</v>
      </c>
      <c r="U40" s="9"/>
      <c r="V40" s="9" t="s">
        <v>1097</v>
      </c>
      <c r="W40" s="38" t="s">
        <v>29</v>
      </c>
      <c r="X40" s="8">
        <f t="shared" ca="1" si="7"/>
        <v>4</v>
      </c>
      <c r="Y40" s="52">
        <v>44722</v>
      </c>
      <c r="Z40" s="7" t="s">
        <v>33</v>
      </c>
      <c r="AA40" s="8" t="s">
        <v>1098</v>
      </c>
      <c r="AB40" s="9" t="s">
        <v>737</v>
      </c>
      <c r="AC40" s="8"/>
    </row>
    <row r="41" spans="1:29" x14ac:dyDescent="0.25">
      <c r="A41" s="2" t="s">
        <v>753</v>
      </c>
      <c r="B41" s="2" t="s">
        <v>724</v>
      </c>
      <c r="C41" s="4" t="s">
        <v>754</v>
      </c>
      <c r="D41" s="4" t="s">
        <v>33</v>
      </c>
      <c r="E41" s="2" t="s">
        <v>26</v>
      </c>
      <c r="F41" s="4" t="s">
        <v>33</v>
      </c>
      <c r="G41" s="2" t="s">
        <v>21</v>
      </c>
      <c r="H41" s="2" t="s">
        <v>21</v>
      </c>
      <c r="I41" s="4" t="s">
        <v>1100</v>
      </c>
      <c r="J41" s="2" t="s">
        <v>124</v>
      </c>
      <c r="K41" s="2" t="s">
        <v>112</v>
      </c>
      <c r="L41" s="4" t="s">
        <v>33</v>
      </c>
      <c r="M41" s="4" t="s">
        <v>33</v>
      </c>
      <c r="N41" s="4" t="s">
        <v>33</v>
      </c>
      <c r="O41" s="4" t="s">
        <v>33</v>
      </c>
      <c r="P41" s="2"/>
      <c r="Q41" s="2"/>
      <c r="R41" s="2"/>
      <c r="S41" s="2" t="s">
        <v>48</v>
      </c>
      <c r="T41" s="3"/>
      <c r="U41" s="3"/>
      <c r="V41" s="3"/>
      <c r="W41" s="41" t="s">
        <v>29</v>
      </c>
      <c r="X41" s="2">
        <f t="shared" ca="1" si="7"/>
        <v>4</v>
      </c>
      <c r="Y41" s="129">
        <v>44831</v>
      </c>
      <c r="Z41" s="4" t="s">
        <v>32</v>
      </c>
      <c r="AA41" s="2" t="s">
        <v>1098</v>
      </c>
      <c r="AB41" s="4" t="s">
        <v>33</v>
      </c>
      <c r="AC41" s="2"/>
    </row>
    <row r="42" spans="1:29" s="10" customFormat="1" x14ac:dyDescent="0.25">
      <c r="A42" s="8" t="s">
        <v>501</v>
      </c>
      <c r="B42" s="8" t="s">
        <v>755</v>
      </c>
      <c r="C42" s="8" t="s">
        <v>216</v>
      </c>
      <c r="D42" s="7" t="s">
        <v>33</v>
      </c>
      <c r="E42" s="8" t="s">
        <v>26</v>
      </c>
      <c r="F42" s="7" t="s">
        <v>33</v>
      </c>
      <c r="G42" s="7" t="s">
        <v>33</v>
      </c>
      <c r="H42" s="7" t="s">
        <v>33</v>
      </c>
      <c r="I42" s="7" t="s">
        <v>33</v>
      </c>
      <c r="J42" s="8" t="s">
        <v>126</v>
      </c>
      <c r="K42" s="8" t="s">
        <v>1099</v>
      </c>
      <c r="L42" s="7" t="s">
        <v>33</v>
      </c>
      <c r="M42" s="7" t="s">
        <v>33</v>
      </c>
      <c r="N42" s="7" t="s">
        <v>33</v>
      </c>
      <c r="O42" s="7" t="s">
        <v>33</v>
      </c>
      <c r="P42" s="7" t="s">
        <v>33</v>
      </c>
      <c r="Q42" s="7" t="s">
        <v>33</v>
      </c>
      <c r="R42" s="7" t="s">
        <v>33</v>
      </c>
      <c r="S42" s="7" t="s">
        <v>33</v>
      </c>
      <c r="T42" s="9"/>
      <c r="U42" s="9"/>
      <c r="V42" s="9"/>
      <c r="W42" s="38" t="s">
        <v>757</v>
      </c>
      <c r="X42" s="8">
        <f t="shared" ca="1" si="7"/>
        <v>2</v>
      </c>
      <c r="Y42" s="52">
        <v>45525</v>
      </c>
      <c r="Z42" s="7" t="s">
        <v>33</v>
      </c>
      <c r="AA42" s="8"/>
      <c r="AB42" s="9" t="s">
        <v>756</v>
      </c>
      <c r="AC42" s="8"/>
    </row>
    <row r="43" spans="1:29" x14ac:dyDescent="0.25">
      <c r="A43" s="2" t="s">
        <v>502</v>
      </c>
      <c r="B43" s="2" t="s">
        <v>700</v>
      </c>
      <c r="C43" s="2"/>
      <c r="D43" s="4" t="s">
        <v>33</v>
      </c>
      <c r="E43" s="2" t="s">
        <v>26</v>
      </c>
      <c r="F43" s="4" t="s">
        <v>33</v>
      </c>
      <c r="G43" s="4" t="s">
        <v>33</v>
      </c>
      <c r="H43" s="4" t="s">
        <v>33</v>
      </c>
      <c r="I43" s="4" t="s">
        <v>33</v>
      </c>
      <c r="J43" s="2" t="s">
        <v>126</v>
      </c>
      <c r="K43" s="2" t="s">
        <v>1099</v>
      </c>
      <c r="L43" s="4" t="s">
        <v>33</v>
      </c>
      <c r="M43" s="4" t="s">
        <v>33</v>
      </c>
      <c r="N43" s="4" t="s">
        <v>33</v>
      </c>
      <c r="O43" s="4" t="s">
        <v>33</v>
      </c>
      <c r="P43" s="4" t="s">
        <v>33</v>
      </c>
      <c r="Q43" s="4" t="s">
        <v>33</v>
      </c>
      <c r="R43" s="4" t="s">
        <v>33</v>
      </c>
      <c r="S43" s="4" t="s">
        <v>33</v>
      </c>
      <c r="T43" s="3"/>
      <c r="U43" s="3"/>
      <c r="V43" s="3"/>
      <c r="W43" s="41" t="s">
        <v>757</v>
      </c>
      <c r="X43" s="2">
        <f t="shared" ca="1" si="7"/>
        <v>2</v>
      </c>
      <c r="Y43" s="129">
        <v>45399</v>
      </c>
      <c r="Z43" s="4" t="s">
        <v>33</v>
      </c>
      <c r="AA43" s="2"/>
      <c r="AB43" s="4" t="s">
        <v>758</v>
      </c>
      <c r="AC43" s="2"/>
    </row>
    <row r="44" spans="1:29" s="10" customFormat="1" x14ac:dyDescent="0.25">
      <c r="A44" s="8" t="s">
        <v>534</v>
      </c>
      <c r="B44" s="8" t="s">
        <v>759</v>
      </c>
      <c r="C44" s="8" t="s">
        <v>216</v>
      </c>
      <c r="D44" s="7" t="s">
        <v>33</v>
      </c>
      <c r="E44" s="8" t="s">
        <v>26</v>
      </c>
      <c r="F44" s="7" t="s">
        <v>33</v>
      </c>
      <c r="G44" s="7" t="s">
        <v>33</v>
      </c>
      <c r="H44" s="7" t="s">
        <v>33</v>
      </c>
      <c r="I44" s="7" t="s">
        <v>33</v>
      </c>
      <c r="J44" s="8" t="s">
        <v>126</v>
      </c>
      <c r="K44" s="8" t="s">
        <v>112</v>
      </c>
      <c r="L44" s="7" t="s">
        <v>33</v>
      </c>
      <c r="M44" s="7" t="s">
        <v>33</v>
      </c>
      <c r="N44" s="7" t="s">
        <v>33</v>
      </c>
      <c r="O44" s="7" t="s">
        <v>33</v>
      </c>
      <c r="P44" s="7" t="s">
        <v>33</v>
      </c>
      <c r="Q44" s="7"/>
      <c r="R44" s="7" t="s">
        <v>33</v>
      </c>
      <c r="S44" s="8"/>
      <c r="T44" s="9"/>
      <c r="U44" s="9"/>
      <c r="V44" s="9"/>
      <c r="W44" s="38" t="s">
        <v>29</v>
      </c>
      <c r="X44" s="8">
        <f t="shared" ca="1" si="7"/>
        <v>7</v>
      </c>
      <c r="Y44" s="52">
        <v>43552</v>
      </c>
      <c r="Z44" s="7" t="s">
        <v>32</v>
      </c>
      <c r="AA44" s="8" t="s">
        <v>1098</v>
      </c>
      <c r="AB44" s="9" t="s">
        <v>33</v>
      </c>
      <c r="AC44" s="8"/>
    </row>
    <row r="45" spans="1:29" x14ac:dyDescent="0.25">
      <c r="A45" s="2" t="s">
        <v>535</v>
      </c>
      <c r="B45" s="2" t="s">
        <v>700</v>
      </c>
      <c r="C45" s="2" t="s">
        <v>216</v>
      </c>
      <c r="D45" s="4" t="s">
        <v>33</v>
      </c>
      <c r="E45" s="2" t="s">
        <v>26</v>
      </c>
      <c r="F45" s="4" t="s">
        <v>33</v>
      </c>
      <c r="G45" s="4" t="s">
        <v>33</v>
      </c>
      <c r="H45" s="4" t="s">
        <v>33</v>
      </c>
      <c r="I45" s="4" t="s">
        <v>33</v>
      </c>
      <c r="J45" s="2" t="s">
        <v>1092</v>
      </c>
      <c r="K45" s="2" t="s">
        <v>112</v>
      </c>
      <c r="L45" s="4" t="s">
        <v>33</v>
      </c>
      <c r="M45" s="4" t="s">
        <v>33</v>
      </c>
      <c r="N45" s="4" t="s">
        <v>33</v>
      </c>
      <c r="O45" s="4" t="s">
        <v>33</v>
      </c>
      <c r="P45" s="4" t="s">
        <v>33</v>
      </c>
      <c r="Q45" s="4" t="s">
        <v>33</v>
      </c>
      <c r="R45" s="4" t="s">
        <v>33</v>
      </c>
      <c r="S45" s="2" t="s">
        <v>48</v>
      </c>
      <c r="T45" s="3"/>
      <c r="U45" s="3"/>
      <c r="V45" s="3" t="s">
        <v>1102</v>
      </c>
      <c r="W45" s="41" t="s">
        <v>29</v>
      </c>
      <c r="X45" s="2">
        <f t="shared" ca="1" si="7"/>
        <v>2</v>
      </c>
      <c r="Y45" s="129">
        <v>45375</v>
      </c>
      <c r="Z45" s="4" t="s">
        <v>33</v>
      </c>
      <c r="AA45" s="2" t="s">
        <v>1098</v>
      </c>
      <c r="AB45" s="4" t="s">
        <v>760</v>
      </c>
      <c r="AC45" s="2"/>
    </row>
    <row r="46" spans="1:29" s="10" customFormat="1" x14ac:dyDescent="0.25">
      <c r="A46" s="8" t="s">
        <v>761</v>
      </c>
      <c r="B46" s="8" t="s">
        <v>700</v>
      </c>
      <c r="C46" s="8" t="s">
        <v>216</v>
      </c>
      <c r="D46" s="7" t="s">
        <v>33</v>
      </c>
      <c r="E46" s="8" t="s">
        <v>26</v>
      </c>
      <c r="F46" s="7" t="s">
        <v>33</v>
      </c>
      <c r="G46" s="7" t="s">
        <v>33</v>
      </c>
      <c r="H46" s="7" t="s">
        <v>33</v>
      </c>
      <c r="I46" s="7" t="s">
        <v>33</v>
      </c>
      <c r="J46" s="8" t="s">
        <v>1092</v>
      </c>
      <c r="K46" s="8" t="s">
        <v>112</v>
      </c>
      <c r="L46" s="7" t="s">
        <v>33</v>
      </c>
      <c r="M46" s="7" t="s">
        <v>33</v>
      </c>
      <c r="N46" s="7" t="s">
        <v>33</v>
      </c>
      <c r="O46" s="7" t="s">
        <v>33</v>
      </c>
      <c r="P46" s="7" t="s">
        <v>33</v>
      </c>
      <c r="Q46" s="7" t="s">
        <v>33</v>
      </c>
      <c r="R46" s="7" t="s">
        <v>33</v>
      </c>
      <c r="S46" s="7" t="s">
        <v>33</v>
      </c>
      <c r="T46" s="9"/>
      <c r="U46" s="9"/>
      <c r="V46" s="9"/>
      <c r="W46" s="38" t="s">
        <v>29</v>
      </c>
      <c r="X46" s="8">
        <f t="shared" ca="1" si="7"/>
        <v>2</v>
      </c>
      <c r="Y46" s="52">
        <v>45375</v>
      </c>
      <c r="Z46" s="7" t="s">
        <v>33</v>
      </c>
      <c r="AA46" s="8" t="s">
        <v>1098</v>
      </c>
      <c r="AB46" s="9" t="s">
        <v>762</v>
      </c>
      <c r="AC46" s="8"/>
    </row>
    <row r="47" spans="1:29" x14ac:dyDescent="0.25">
      <c r="A47" s="2" t="s">
        <v>565</v>
      </c>
      <c r="B47" s="2" t="s">
        <v>700</v>
      </c>
      <c r="C47" s="2" t="s">
        <v>215</v>
      </c>
      <c r="D47" s="4" t="s">
        <v>33</v>
      </c>
      <c r="E47" s="2" t="s">
        <v>26</v>
      </c>
      <c r="F47" s="4" t="s">
        <v>33</v>
      </c>
      <c r="G47" s="2" t="s">
        <v>26</v>
      </c>
      <c r="H47" s="4" t="s">
        <v>33</v>
      </c>
      <c r="I47" s="4" t="s">
        <v>33</v>
      </c>
      <c r="J47" s="2" t="s">
        <v>126</v>
      </c>
      <c r="K47" s="2" t="s">
        <v>112</v>
      </c>
      <c r="L47" s="4" t="s">
        <v>33</v>
      </c>
      <c r="M47" s="4" t="s">
        <v>33</v>
      </c>
      <c r="N47" s="4" t="s">
        <v>33</v>
      </c>
      <c r="O47" s="4" t="s">
        <v>33</v>
      </c>
      <c r="P47" s="4" t="s">
        <v>33</v>
      </c>
      <c r="Q47" s="4" t="s">
        <v>33</v>
      </c>
      <c r="R47" s="4" t="s">
        <v>33</v>
      </c>
      <c r="S47" s="2" t="s">
        <v>48</v>
      </c>
      <c r="T47" s="3"/>
      <c r="U47" s="3"/>
      <c r="V47" s="3"/>
      <c r="W47" s="41" t="s">
        <v>29</v>
      </c>
      <c r="X47" s="2">
        <f t="shared" ca="1" si="7"/>
        <v>4</v>
      </c>
      <c r="Y47" s="129">
        <v>44893</v>
      </c>
      <c r="Z47" s="4" t="s">
        <v>33</v>
      </c>
      <c r="AA47" s="2" t="s">
        <v>1098</v>
      </c>
      <c r="AB47" s="4" t="s">
        <v>558</v>
      </c>
      <c r="AC47" s="2"/>
    </row>
    <row r="48" spans="1:29" s="10" customFormat="1" x14ac:dyDescent="0.25">
      <c r="A48" s="8" t="s">
        <v>577</v>
      </c>
      <c r="B48" s="8" t="s">
        <v>700</v>
      </c>
      <c r="C48" s="8" t="s">
        <v>217</v>
      </c>
      <c r="D48" s="7" t="s">
        <v>33</v>
      </c>
      <c r="E48" s="8" t="s">
        <v>26</v>
      </c>
      <c r="F48" s="7" t="s">
        <v>33</v>
      </c>
      <c r="G48" s="7" t="s">
        <v>33</v>
      </c>
      <c r="H48" s="7" t="s">
        <v>33</v>
      </c>
      <c r="I48" s="7" t="s">
        <v>33</v>
      </c>
      <c r="J48" s="8" t="s">
        <v>961</v>
      </c>
      <c r="K48" s="8" t="s">
        <v>112</v>
      </c>
      <c r="L48" s="7" t="s">
        <v>33</v>
      </c>
      <c r="M48" s="7" t="s">
        <v>33</v>
      </c>
      <c r="N48" s="7" t="s">
        <v>33</v>
      </c>
      <c r="O48" s="7" t="s">
        <v>33</v>
      </c>
      <c r="P48" s="7" t="s">
        <v>33</v>
      </c>
      <c r="Q48" s="7" t="s">
        <v>33</v>
      </c>
      <c r="R48" s="7" t="s">
        <v>33</v>
      </c>
      <c r="S48" s="7" t="s">
        <v>33</v>
      </c>
      <c r="T48" s="9"/>
      <c r="U48" s="9"/>
      <c r="V48" s="9"/>
      <c r="W48" s="38" t="s">
        <v>29</v>
      </c>
      <c r="X48" s="8">
        <f t="shared" ca="1" si="7"/>
        <v>2</v>
      </c>
      <c r="Y48" s="52">
        <v>45523</v>
      </c>
      <c r="Z48" s="7" t="s">
        <v>33</v>
      </c>
      <c r="AA48" s="8"/>
      <c r="AB48" s="9" t="s">
        <v>763</v>
      </c>
      <c r="AC48" s="8"/>
    </row>
    <row r="49" spans="1:29" x14ac:dyDescent="0.25">
      <c r="A49" s="2" t="s">
        <v>579</v>
      </c>
      <c r="B49" s="2" t="s">
        <v>787</v>
      </c>
      <c r="C49" s="2" t="s">
        <v>216</v>
      </c>
      <c r="D49" s="4" t="s">
        <v>33</v>
      </c>
      <c r="E49" s="2" t="s">
        <v>26</v>
      </c>
      <c r="F49" s="4" t="s">
        <v>33</v>
      </c>
      <c r="G49" s="4" t="s">
        <v>33</v>
      </c>
      <c r="H49" s="4" t="s">
        <v>33</v>
      </c>
      <c r="I49" s="4" t="s">
        <v>33</v>
      </c>
      <c r="J49" s="2" t="s">
        <v>126</v>
      </c>
      <c r="K49" s="2" t="s">
        <v>112</v>
      </c>
      <c r="L49" s="4" t="s">
        <v>33</v>
      </c>
      <c r="M49" s="4" t="s">
        <v>33</v>
      </c>
      <c r="N49" s="4" t="s">
        <v>33</v>
      </c>
      <c r="O49" s="4" t="s">
        <v>33</v>
      </c>
      <c r="P49" s="4" t="s">
        <v>33</v>
      </c>
      <c r="Q49" s="4" t="s">
        <v>33</v>
      </c>
      <c r="R49" s="4" t="s">
        <v>33</v>
      </c>
      <c r="S49" s="4" t="s">
        <v>33</v>
      </c>
      <c r="T49" s="68"/>
      <c r="U49" s="68" t="s">
        <v>33</v>
      </c>
      <c r="V49" s="68" t="s">
        <v>33</v>
      </c>
      <c r="W49" s="41" t="s">
        <v>29</v>
      </c>
      <c r="X49" s="2">
        <f t="shared" ca="1" si="7"/>
        <v>6</v>
      </c>
      <c r="Y49" s="129">
        <v>44137</v>
      </c>
      <c r="Z49" s="4" t="s">
        <v>33</v>
      </c>
      <c r="AA49" s="2"/>
      <c r="AB49" s="4" t="s">
        <v>33</v>
      </c>
      <c r="AC49" s="2"/>
    </row>
    <row r="50" spans="1:29" s="10" customFormat="1" ht="30" x14ac:dyDescent="0.25">
      <c r="A50" s="8" t="s">
        <v>606</v>
      </c>
      <c r="B50" s="8" t="s">
        <v>142</v>
      </c>
      <c r="C50" s="8" t="s">
        <v>789</v>
      </c>
      <c r="D50" s="7" t="s">
        <v>33</v>
      </c>
      <c r="E50" s="7" t="s">
        <v>33</v>
      </c>
      <c r="F50" s="8" t="s">
        <v>26</v>
      </c>
      <c r="G50" s="7" t="s">
        <v>33</v>
      </c>
      <c r="H50" s="7" t="s">
        <v>33</v>
      </c>
      <c r="I50" s="7" t="s">
        <v>33</v>
      </c>
      <c r="J50" s="7" t="s">
        <v>33</v>
      </c>
      <c r="K50" s="7" t="s">
        <v>33</v>
      </c>
      <c r="L50" s="7" t="s">
        <v>33</v>
      </c>
      <c r="M50" s="8" t="s">
        <v>48</v>
      </c>
      <c r="N50" s="7" t="s">
        <v>33</v>
      </c>
      <c r="O50" s="8" t="s">
        <v>48</v>
      </c>
      <c r="P50" s="7" t="s">
        <v>33</v>
      </c>
      <c r="Q50" s="7" t="s">
        <v>33</v>
      </c>
      <c r="R50" s="7" t="s">
        <v>33</v>
      </c>
      <c r="S50" s="8" t="s">
        <v>48</v>
      </c>
      <c r="T50" s="9"/>
      <c r="U50" s="33" t="s">
        <v>33</v>
      </c>
      <c r="V50" s="9" t="s">
        <v>1103</v>
      </c>
      <c r="W50" s="38" t="s">
        <v>29</v>
      </c>
      <c r="X50" s="8">
        <f t="shared" ca="1" si="7"/>
        <v>2</v>
      </c>
      <c r="Y50" s="52">
        <v>45393</v>
      </c>
      <c r="Z50" s="7" t="s">
        <v>33</v>
      </c>
      <c r="AA50" s="8"/>
      <c r="AB50" s="9" t="s">
        <v>582</v>
      </c>
      <c r="AC50" s="8"/>
    </row>
    <row r="51" spans="1:29" x14ac:dyDescent="0.25">
      <c r="A51" s="2" t="s">
        <v>609</v>
      </c>
      <c r="B51" s="2" t="s">
        <v>724</v>
      </c>
      <c r="C51" s="2" t="s">
        <v>792</v>
      </c>
      <c r="D51" s="4" t="s">
        <v>33</v>
      </c>
      <c r="E51" s="4" t="s">
        <v>33</v>
      </c>
      <c r="F51" s="4" t="s">
        <v>26</v>
      </c>
      <c r="G51" s="4" t="s">
        <v>33</v>
      </c>
      <c r="H51" s="4" t="s">
        <v>33</v>
      </c>
      <c r="I51" s="4" t="s">
        <v>33</v>
      </c>
      <c r="J51" s="4" t="s">
        <v>33</v>
      </c>
      <c r="K51" s="4" t="s">
        <v>33</v>
      </c>
      <c r="L51" s="4" t="s">
        <v>33</v>
      </c>
      <c r="M51" s="2" t="s">
        <v>48</v>
      </c>
      <c r="N51" s="4" t="s">
        <v>33</v>
      </c>
      <c r="O51" s="2" t="s">
        <v>48</v>
      </c>
      <c r="P51" s="4" t="s">
        <v>33</v>
      </c>
      <c r="Q51" s="4" t="s">
        <v>33</v>
      </c>
      <c r="R51" s="4" t="s">
        <v>33</v>
      </c>
      <c r="S51" s="4" t="s">
        <v>33</v>
      </c>
      <c r="T51" s="3"/>
      <c r="U51" s="3"/>
      <c r="V51" s="3"/>
      <c r="W51" s="41" t="s">
        <v>29</v>
      </c>
      <c r="X51" s="2">
        <f t="shared" ca="1" si="7"/>
        <v>7</v>
      </c>
      <c r="Y51" s="129">
        <v>43592</v>
      </c>
      <c r="Z51" s="2"/>
      <c r="AA51" s="2"/>
      <c r="AB51" s="4" t="s">
        <v>793</v>
      </c>
      <c r="AC51" s="2"/>
    </row>
    <row r="52" spans="1:29" s="10" customFormat="1" x14ac:dyDescent="0.25">
      <c r="A52" s="8" t="s">
        <v>616</v>
      </c>
      <c r="B52" s="8" t="s">
        <v>724</v>
      </c>
      <c r="C52" s="8" t="s">
        <v>754</v>
      </c>
      <c r="D52" s="7" t="s">
        <v>33</v>
      </c>
      <c r="E52" s="8" t="s">
        <v>26</v>
      </c>
      <c r="F52" s="7" t="s">
        <v>33</v>
      </c>
      <c r="G52" s="7" t="s">
        <v>33</v>
      </c>
      <c r="H52" s="7" t="s">
        <v>33</v>
      </c>
      <c r="I52" s="7" t="s">
        <v>33</v>
      </c>
      <c r="J52" s="8" t="s">
        <v>961</v>
      </c>
      <c r="K52" s="8" t="s">
        <v>112</v>
      </c>
      <c r="L52" s="7" t="s">
        <v>33</v>
      </c>
      <c r="M52" s="7" t="s">
        <v>33</v>
      </c>
      <c r="N52" s="7" t="s">
        <v>33</v>
      </c>
      <c r="O52" s="7" t="s">
        <v>33</v>
      </c>
      <c r="P52" s="7" t="s">
        <v>33</v>
      </c>
      <c r="Q52" s="7" t="s">
        <v>33</v>
      </c>
      <c r="R52" s="7" t="s">
        <v>33</v>
      </c>
      <c r="S52" s="8" t="s">
        <v>48</v>
      </c>
      <c r="T52" s="9"/>
      <c r="U52" s="33" t="s">
        <v>33</v>
      </c>
      <c r="V52" s="33" t="s">
        <v>33</v>
      </c>
      <c r="W52" s="38" t="s">
        <v>29</v>
      </c>
      <c r="X52" s="8">
        <f t="shared" ca="1" si="7"/>
        <v>4</v>
      </c>
      <c r="Y52" s="52">
        <v>44772</v>
      </c>
      <c r="Z52" s="7" t="s">
        <v>33</v>
      </c>
      <c r="AA52" s="8" t="s">
        <v>1098</v>
      </c>
      <c r="AB52" s="9" t="s">
        <v>825</v>
      </c>
      <c r="AC52" s="8"/>
    </row>
    <row r="53" spans="1:29" x14ac:dyDescent="0.25">
      <c r="A53" s="2" t="s">
        <v>617</v>
      </c>
      <c r="B53" s="2" t="s">
        <v>841</v>
      </c>
      <c r="C53" s="2" t="s">
        <v>754</v>
      </c>
      <c r="D53" s="4" t="s">
        <v>33</v>
      </c>
      <c r="E53" s="2" t="s">
        <v>26</v>
      </c>
      <c r="F53" s="4" t="s">
        <v>33</v>
      </c>
      <c r="G53" s="4" t="s">
        <v>33</v>
      </c>
      <c r="H53" s="4" t="s">
        <v>33</v>
      </c>
      <c r="I53" s="4" t="s">
        <v>33</v>
      </c>
      <c r="J53" s="2" t="s">
        <v>961</v>
      </c>
      <c r="K53" s="2" t="s">
        <v>112</v>
      </c>
      <c r="L53" s="4" t="s">
        <v>33</v>
      </c>
      <c r="M53" s="4" t="s">
        <v>33</v>
      </c>
      <c r="N53" s="4" t="s">
        <v>33</v>
      </c>
      <c r="O53" s="4" t="s">
        <v>33</v>
      </c>
      <c r="P53" s="4" t="s">
        <v>33</v>
      </c>
      <c r="Q53" s="4" t="s">
        <v>33</v>
      </c>
      <c r="R53" s="4" t="s">
        <v>33</v>
      </c>
      <c r="S53" s="4" t="s">
        <v>33</v>
      </c>
      <c r="T53" s="3"/>
      <c r="U53" s="68" t="s">
        <v>33</v>
      </c>
      <c r="V53" s="68" t="s">
        <v>33</v>
      </c>
      <c r="W53" s="41" t="s">
        <v>29</v>
      </c>
      <c r="X53" s="2">
        <f t="shared" ca="1" si="7"/>
        <v>2</v>
      </c>
      <c r="Y53" s="129">
        <v>45545</v>
      </c>
      <c r="Z53" s="4" t="s">
        <v>33</v>
      </c>
      <c r="AA53" s="2" t="s">
        <v>1104</v>
      </c>
      <c r="AB53" s="4" t="s">
        <v>842</v>
      </c>
      <c r="AC53" s="2"/>
    </row>
    <row r="54" spans="1:29" s="10" customFormat="1" x14ac:dyDescent="0.25">
      <c r="A54" s="8" t="s">
        <v>670</v>
      </c>
      <c r="B54" s="8" t="s">
        <v>144</v>
      </c>
      <c r="C54" s="8" t="s">
        <v>194</v>
      </c>
      <c r="D54" s="7" t="s">
        <v>33</v>
      </c>
      <c r="E54" s="8" t="s">
        <v>26</v>
      </c>
      <c r="F54" s="7" t="s">
        <v>33</v>
      </c>
      <c r="G54" s="8" t="s">
        <v>26</v>
      </c>
      <c r="H54" s="7" t="s">
        <v>33</v>
      </c>
      <c r="I54" s="7" t="s">
        <v>33</v>
      </c>
      <c r="J54" s="8"/>
      <c r="K54" s="8" t="s">
        <v>112</v>
      </c>
      <c r="L54" s="7" t="s">
        <v>33</v>
      </c>
      <c r="M54" s="7" t="s">
        <v>33</v>
      </c>
      <c r="N54" s="7" t="s">
        <v>33</v>
      </c>
      <c r="O54" s="7" t="s">
        <v>33</v>
      </c>
      <c r="P54" s="8" t="s">
        <v>40</v>
      </c>
      <c r="Q54" s="7" t="s">
        <v>33</v>
      </c>
      <c r="R54" s="7" t="s">
        <v>33</v>
      </c>
      <c r="S54" s="7" t="s">
        <v>33</v>
      </c>
      <c r="T54" s="9"/>
      <c r="U54" s="33" t="s">
        <v>33</v>
      </c>
      <c r="V54" s="33" t="s">
        <v>33</v>
      </c>
      <c r="W54" s="38" t="s">
        <v>29</v>
      </c>
      <c r="X54" s="8">
        <f t="shared" ca="1" si="7"/>
        <v>6</v>
      </c>
      <c r="Y54" s="52">
        <v>43964</v>
      </c>
      <c r="Z54" s="7" t="s">
        <v>33</v>
      </c>
      <c r="AA54" s="7" t="s">
        <v>33</v>
      </c>
      <c r="AB54" s="9" t="s">
        <v>864</v>
      </c>
      <c r="AC54" s="8"/>
    </row>
    <row r="55" spans="1:29" x14ac:dyDescent="0.25">
      <c r="A55" s="2" t="s">
        <v>671</v>
      </c>
      <c r="B55" s="2" t="s">
        <v>724</v>
      </c>
      <c r="C55" s="2" t="s">
        <v>220</v>
      </c>
      <c r="D55" s="4" t="s">
        <v>33</v>
      </c>
      <c r="E55" s="2" t="s">
        <v>26</v>
      </c>
      <c r="F55" s="4" t="s">
        <v>33</v>
      </c>
      <c r="G55" s="2" t="s">
        <v>26</v>
      </c>
      <c r="H55" s="4" t="s">
        <v>33</v>
      </c>
      <c r="I55" s="4" t="s">
        <v>33</v>
      </c>
      <c r="J55" s="4"/>
      <c r="K55" s="2" t="s">
        <v>112</v>
      </c>
      <c r="L55" s="4" t="s">
        <v>33</v>
      </c>
      <c r="M55" s="4" t="s">
        <v>33</v>
      </c>
      <c r="N55" s="4" t="s">
        <v>33</v>
      </c>
      <c r="O55" s="4" t="s">
        <v>33</v>
      </c>
      <c r="P55" s="2"/>
      <c r="Q55" s="4" t="s">
        <v>33</v>
      </c>
      <c r="R55" s="4" t="s">
        <v>33</v>
      </c>
      <c r="S55" s="2" t="s">
        <v>48</v>
      </c>
      <c r="T55" s="3"/>
      <c r="U55" s="68" t="s">
        <v>33</v>
      </c>
      <c r="V55" s="68" t="s">
        <v>33</v>
      </c>
      <c r="W55" s="41" t="s">
        <v>29</v>
      </c>
      <c r="X55" s="2">
        <f t="shared" ca="1" si="7"/>
        <v>4</v>
      </c>
      <c r="Y55" s="129">
        <v>44616</v>
      </c>
      <c r="Z55" s="4" t="s">
        <v>33</v>
      </c>
      <c r="AA55" s="2" t="s">
        <v>1105</v>
      </c>
      <c r="AB55" s="4" t="s">
        <v>870</v>
      </c>
      <c r="AC55" s="2"/>
    </row>
    <row r="56" spans="1:29" s="10" customFormat="1" x14ac:dyDescent="0.25">
      <c r="A56" s="8" t="s">
        <v>672</v>
      </c>
      <c r="B56" s="8" t="s">
        <v>160</v>
      </c>
      <c r="C56" s="8" t="s">
        <v>754</v>
      </c>
      <c r="D56" s="7" t="s">
        <v>33</v>
      </c>
      <c r="E56" s="8" t="s">
        <v>26</v>
      </c>
      <c r="F56" s="7" t="s">
        <v>33</v>
      </c>
      <c r="G56" s="7" t="s">
        <v>21</v>
      </c>
      <c r="H56" s="7" t="s">
        <v>33</v>
      </c>
      <c r="I56" s="7" t="s">
        <v>33</v>
      </c>
      <c r="J56" s="8" t="s">
        <v>961</v>
      </c>
      <c r="K56" s="8" t="s">
        <v>112</v>
      </c>
      <c r="L56" s="7" t="s">
        <v>33</v>
      </c>
      <c r="M56" s="7" t="s">
        <v>33</v>
      </c>
      <c r="N56" s="7" t="s">
        <v>33</v>
      </c>
      <c r="O56" s="7" t="s">
        <v>33</v>
      </c>
      <c r="P56" s="7"/>
      <c r="Q56" s="7" t="s">
        <v>33</v>
      </c>
      <c r="R56" s="7" t="s">
        <v>33</v>
      </c>
      <c r="S56" s="7" t="s">
        <v>33</v>
      </c>
      <c r="T56" s="9"/>
      <c r="U56" s="33" t="s">
        <v>33</v>
      </c>
      <c r="V56" s="33" t="s">
        <v>33</v>
      </c>
      <c r="W56" s="38" t="s">
        <v>29</v>
      </c>
      <c r="X56" s="8">
        <f t="shared" ca="1" si="7"/>
        <v>3</v>
      </c>
      <c r="Y56" s="52">
        <v>45065</v>
      </c>
      <c r="Z56" s="7" t="s">
        <v>33</v>
      </c>
      <c r="AA56" s="8"/>
      <c r="AB56" s="9" t="s">
        <v>888</v>
      </c>
      <c r="AC56" s="8"/>
    </row>
    <row r="57" spans="1:29" ht="30" x14ac:dyDescent="0.25">
      <c r="A57" s="2" t="s">
        <v>929</v>
      </c>
      <c r="B57" s="2" t="s">
        <v>162</v>
      </c>
      <c r="C57" s="3" t="s">
        <v>342</v>
      </c>
      <c r="D57" s="4" t="s">
        <v>33</v>
      </c>
      <c r="E57" s="2" t="s">
        <v>26</v>
      </c>
      <c r="F57" s="4" t="s">
        <v>33</v>
      </c>
      <c r="G57" s="4" t="s">
        <v>33</v>
      </c>
      <c r="H57" s="4" t="s">
        <v>33</v>
      </c>
      <c r="I57" s="4" t="s">
        <v>33</v>
      </c>
      <c r="J57" s="2" t="s">
        <v>961</v>
      </c>
      <c r="K57" s="2" t="s">
        <v>112</v>
      </c>
      <c r="L57" s="4" t="s">
        <v>33</v>
      </c>
      <c r="M57" s="4" t="s">
        <v>33</v>
      </c>
      <c r="N57" s="4" t="s">
        <v>33</v>
      </c>
      <c r="O57" s="4" t="s">
        <v>33</v>
      </c>
      <c r="P57" s="4" t="s">
        <v>33</v>
      </c>
      <c r="Q57" s="4" t="s">
        <v>33</v>
      </c>
      <c r="R57" s="4" t="s">
        <v>33</v>
      </c>
      <c r="S57" s="4" t="s">
        <v>48</v>
      </c>
      <c r="T57" s="3"/>
      <c r="U57" s="3"/>
      <c r="V57" s="3"/>
      <c r="W57" s="41" t="s">
        <v>29</v>
      </c>
      <c r="X57" s="2">
        <f t="shared" ca="1" si="7"/>
        <v>5</v>
      </c>
      <c r="Y57" s="129">
        <v>44319</v>
      </c>
      <c r="Z57" s="4" t="s">
        <v>32</v>
      </c>
      <c r="AA57" s="2"/>
      <c r="AB57" s="4" t="s">
        <v>927</v>
      </c>
      <c r="AC57" s="2"/>
    </row>
    <row r="58" spans="1:29" s="10" customFormat="1" ht="30" x14ac:dyDescent="0.25">
      <c r="A58" s="8" t="s">
        <v>697</v>
      </c>
      <c r="B58" s="8" t="s">
        <v>700</v>
      </c>
      <c r="C58" s="9" t="s">
        <v>939</v>
      </c>
      <c r="D58" s="8" t="s">
        <v>69</v>
      </c>
      <c r="E58" s="8" t="s">
        <v>26</v>
      </c>
      <c r="F58" s="8" t="s">
        <v>26</v>
      </c>
      <c r="G58" s="8" t="s">
        <v>26</v>
      </c>
      <c r="H58" s="7" t="s">
        <v>33</v>
      </c>
      <c r="I58" s="7" t="s">
        <v>33</v>
      </c>
      <c r="J58" s="8" t="s">
        <v>961</v>
      </c>
      <c r="K58" s="8" t="s">
        <v>112</v>
      </c>
      <c r="L58" s="7" t="s">
        <v>48</v>
      </c>
      <c r="M58" s="7" t="s">
        <v>48</v>
      </c>
      <c r="N58" s="7" t="s">
        <v>33</v>
      </c>
      <c r="O58" s="7" t="s">
        <v>33</v>
      </c>
      <c r="P58" s="8" t="s">
        <v>40</v>
      </c>
      <c r="Q58" s="7" t="s">
        <v>33</v>
      </c>
      <c r="R58" s="7" t="s">
        <v>33</v>
      </c>
      <c r="S58" s="7" t="s">
        <v>33</v>
      </c>
      <c r="T58" s="9"/>
      <c r="U58" s="33" t="s">
        <v>33</v>
      </c>
      <c r="V58" s="9" t="s">
        <v>1106</v>
      </c>
      <c r="W58" s="38" t="s">
        <v>29</v>
      </c>
      <c r="X58" s="8">
        <f t="shared" ca="1" si="7"/>
        <v>2</v>
      </c>
      <c r="Y58" s="52">
        <v>45512</v>
      </c>
      <c r="Z58" s="7" t="s">
        <v>32</v>
      </c>
      <c r="AA58" s="8" t="s">
        <v>1107</v>
      </c>
      <c r="AB58" s="9" t="s">
        <v>937</v>
      </c>
      <c r="AC58" s="8"/>
    </row>
    <row r="59" spans="1:29" s="10" customFormat="1" x14ac:dyDescent="0.25">
      <c r="A59" s="8" t="s">
        <v>943</v>
      </c>
      <c r="B59" s="8" t="s">
        <v>724</v>
      </c>
      <c r="C59" s="7" t="s">
        <v>194</v>
      </c>
      <c r="D59" s="7" t="s">
        <v>33</v>
      </c>
      <c r="E59" s="8" t="s">
        <v>26</v>
      </c>
      <c r="F59" s="7" t="s">
        <v>33</v>
      </c>
      <c r="G59" s="7" t="s">
        <v>33</v>
      </c>
      <c r="H59" s="7" t="s">
        <v>33</v>
      </c>
      <c r="I59" s="7" t="s">
        <v>33</v>
      </c>
      <c r="J59" s="8" t="s">
        <v>1092</v>
      </c>
      <c r="K59" s="8" t="s">
        <v>112</v>
      </c>
      <c r="L59" s="7" t="s">
        <v>33</v>
      </c>
      <c r="M59" s="7" t="s">
        <v>33</v>
      </c>
      <c r="N59" s="7" t="s">
        <v>33</v>
      </c>
      <c r="O59" s="7" t="s">
        <v>33</v>
      </c>
      <c r="P59" s="7" t="s">
        <v>33</v>
      </c>
      <c r="Q59" s="7" t="s">
        <v>33</v>
      </c>
      <c r="R59" s="7" t="s">
        <v>33</v>
      </c>
      <c r="S59" s="8" t="s">
        <v>48</v>
      </c>
      <c r="T59" s="9"/>
      <c r="U59" s="33" t="s">
        <v>33</v>
      </c>
      <c r="V59" s="33" t="s">
        <v>33</v>
      </c>
      <c r="W59" s="38" t="s">
        <v>29</v>
      </c>
      <c r="X59" s="8">
        <f t="shared" ca="1" si="7"/>
        <v>4</v>
      </c>
      <c r="Y59" s="52">
        <v>44581</v>
      </c>
      <c r="Z59" s="7" t="s">
        <v>33</v>
      </c>
      <c r="AA59" s="8" t="s">
        <v>1098</v>
      </c>
      <c r="AB59" s="9" t="s">
        <v>944</v>
      </c>
      <c r="AC59" s="8"/>
    </row>
    <row r="60" spans="1:29" ht="30" x14ac:dyDescent="0.25">
      <c r="A60" s="2" t="s">
        <v>745</v>
      </c>
      <c r="B60" s="2" t="s">
        <v>160</v>
      </c>
      <c r="C60" s="3" t="s">
        <v>945</v>
      </c>
      <c r="D60" s="4" t="s">
        <v>33</v>
      </c>
      <c r="E60" s="2" t="s">
        <v>26</v>
      </c>
      <c r="F60" s="4" t="s">
        <v>33</v>
      </c>
      <c r="G60" s="4" t="s">
        <v>26</v>
      </c>
      <c r="H60" s="4" t="s">
        <v>33</v>
      </c>
      <c r="I60" s="4" t="s">
        <v>33</v>
      </c>
      <c r="J60" s="2" t="s">
        <v>961</v>
      </c>
      <c r="K60" s="2" t="s">
        <v>112</v>
      </c>
      <c r="L60" s="4" t="s">
        <v>33</v>
      </c>
      <c r="M60" s="4" t="s">
        <v>33</v>
      </c>
      <c r="N60" s="4" t="s">
        <v>33</v>
      </c>
      <c r="O60" s="4" t="s">
        <v>33</v>
      </c>
      <c r="P60" s="2" t="s">
        <v>40</v>
      </c>
      <c r="Q60" s="4" t="s">
        <v>33</v>
      </c>
      <c r="R60" s="4" t="s">
        <v>33</v>
      </c>
      <c r="S60" s="4" t="s">
        <v>33</v>
      </c>
      <c r="T60" s="3"/>
      <c r="U60" s="68" t="s">
        <v>33</v>
      </c>
      <c r="V60" s="3" t="s">
        <v>1108</v>
      </c>
      <c r="W60" s="41" t="s">
        <v>29</v>
      </c>
      <c r="X60" s="2">
        <f t="shared" ca="1" si="7"/>
        <v>3</v>
      </c>
      <c r="Y60" s="129">
        <v>45192</v>
      </c>
      <c r="Z60" s="4" t="s">
        <v>32</v>
      </c>
      <c r="AA60" s="2" t="s">
        <v>1109</v>
      </c>
      <c r="AB60" s="4" t="s">
        <v>946</v>
      </c>
      <c r="AC60" s="2"/>
    </row>
    <row r="61" spans="1:29" s="10" customFormat="1" ht="30" x14ac:dyDescent="0.25">
      <c r="A61" s="8" t="s">
        <v>960</v>
      </c>
      <c r="B61" s="8" t="s">
        <v>160</v>
      </c>
      <c r="C61" s="9" t="s">
        <v>342</v>
      </c>
      <c r="D61" s="7" t="s">
        <v>33</v>
      </c>
      <c r="E61" s="8" t="s">
        <v>26</v>
      </c>
      <c r="F61" s="7" t="s">
        <v>33</v>
      </c>
      <c r="G61" s="7" t="s">
        <v>26</v>
      </c>
      <c r="H61" s="7" t="s">
        <v>33</v>
      </c>
      <c r="I61" s="7" t="s">
        <v>33</v>
      </c>
      <c r="J61" s="8" t="s">
        <v>961</v>
      </c>
      <c r="K61" s="8" t="s">
        <v>112</v>
      </c>
      <c r="L61" s="7" t="s">
        <v>33</v>
      </c>
      <c r="M61" s="7" t="s">
        <v>33</v>
      </c>
      <c r="N61" s="7" t="s">
        <v>33</v>
      </c>
      <c r="O61" s="7" t="s">
        <v>33</v>
      </c>
      <c r="P61" s="8" t="s">
        <v>43</v>
      </c>
      <c r="Q61" s="7" t="s">
        <v>33</v>
      </c>
      <c r="R61" s="7" t="s">
        <v>33</v>
      </c>
      <c r="S61" s="8" t="s">
        <v>48</v>
      </c>
      <c r="T61" s="9"/>
      <c r="U61" s="9"/>
      <c r="V61" s="9" t="s">
        <v>1110</v>
      </c>
      <c r="W61" s="38" t="s">
        <v>29</v>
      </c>
      <c r="X61" s="8">
        <f t="shared" ca="1" si="7"/>
        <v>5</v>
      </c>
      <c r="Y61" s="52">
        <v>44233</v>
      </c>
      <c r="Z61" s="7" t="s">
        <v>33</v>
      </c>
      <c r="AA61" s="8" t="s">
        <v>1105</v>
      </c>
      <c r="AB61" s="9" t="s">
        <v>962</v>
      </c>
      <c r="AC61" s="8"/>
    </row>
    <row r="62" spans="1:29" x14ac:dyDescent="0.25">
      <c r="A62" s="2" t="s">
        <v>781</v>
      </c>
      <c r="B62" s="2" t="s">
        <v>162</v>
      </c>
      <c r="C62" s="2" t="s">
        <v>216</v>
      </c>
      <c r="D62" s="4" t="s">
        <v>69</v>
      </c>
      <c r="E62" s="2" t="s">
        <v>26</v>
      </c>
      <c r="F62" s="4" t="s">
        <v>26</v>
      </c>
      <c r="G62" s="2" t="s">
        <v>26</v>
      </c>
      <c r="H62" s="4" t="s">
        <v>33</v>
      </c>
      <c r="I62" s="4" t="s">
        <v>33</v>
      </c>
      <c r="J62" s="2" t="s">
        <v>961</v>
      </c>
      <c r="K62" s="2" t="s">
        <v>112</v>
      </c>
      <c r="L62" s="2" t="s">
        <v>48</v>
      </c>
      <c r="M62" s="2" t="s">
        <v>48</v>
      </c>
      <c r="N62" s="4" t="s">
        <v>33</v>
      </c>
      <c r="O62" s="4" t="s">
        <v>33</v>
      </c>
      <c r="P62" s="2"/>
      <c r="Q62" s="4" t="s">
        <v>33</v>
      </c>
      <c r="R62" s="4" t="s">
        <v>33</v>
      </c>
      <c r="S62" s="2" t="s">
        <v>48</v>
      </c>
      <c r="T62" s="3"/>
      <c r="U62" s="68" t="s">
        <v>33</v>
      </c>
      <c r="V62" s="68" t="s">
        <v>33</v>
      </c>
      <c r="W62" s="41" t="s">
        <v>29</v>
      </c>
      <c r="X62" s="2">
        <f t="shared" ca="1" si="7"/>
        <v>4</v>
      </c>
      <c r="Y62" s="129">
        <v>44749</v>
      </c>
      <c r="Z62" s="4" t="s">
        <v>33</v>
      </c>
      <c r="AA62" s="4" t="s">
        <v>33</v>
      </c>
      <c r="AB62" s="4" t="s">
        <v>975</v>
      </c>
      <c r="AC62" s="2"/>
    </row>
    <row r="63" spans="1:29" s="10" customFormat="1" ht="30" x14ac:dyDescent="0.25">
      <c r="A63" s="8" t="s">
        <v>869</v>
      </c>
      <c r="B63" s="8" t="s">
        <v>724</v>
      </c>
      <c r="C63" s="8" t="s">
        <v>220</v>
      </c>
      <c r="D63" s="7" t="s">
        <v>33</v>
      </c>
      <c r="E63" s="8" t="s">
        <v>26</v>
      </c>
      <c r="F63" s="7" t="s">
        <v>33</v>
      </c>
      <c r="G63" s="8" t="s">
        <v>26</v>
      </c>
      <c r="H63" s="7" t="s">
        <v>33</v>
      </c>
      <c r="I63" s="7" t="s">
        <v>33</v>
      </c>
      <c r="J63" s="8" t="s">
        <v>1092</v>
      </c>
      <c r="K63" s="8" t="s">
        <v>112</v>
      </c>
      <c r="L63" s="7" t="s">
        <v>33</v>
      </c>
      <c r="M63" s="7" t="s">
        <v>33</v>
      </c>
      <c r="N63" s="7" t="s">
        <v>33</v>
      </c>
      <c r="O63" s="7" t="s">
        <v>33</v>
      </c>
      <c r="P63" s="8"/>
      <c r="Q63" s="7" t="s">
        <v>33</v>
      </c>
      <c r="R63" s="7" t="s">
        <v>33</v>
      </c>
      <c r="S63" s="7" t="s">
        <v>33</v>
      </c>
      <c r="T63" s="9"/>
      <c r="U63" s="9"/>
      <c r="V63" s="9" t="s">
        <v>1111</v>
      </c>
      <c r="W63" s="38" t="s">
        <v>29</v>
      </c>
      <c r="X63" s="8">
        <f t="shared" ca="1" si="7"/>
        <v>7</v>
      </c>
      <c r="Y63" s="52">
        <v>43669</v>
      </c>
      <c r="Z63" s="7" t="s">
        <v>32</v>
      </c>
      <c r="AA63" s="8" t="s">
        <v>1105</v>
      </c>
      <c r="AB63" s="9" t="s">
        <v>983</v>
      </c>
      <c r="AC63" s="8"/>
    </row>
    <row r="64" spans="1:29" x14ac:dyDescent="0.25">
      <c r="A64" s="2" t="s">
        <v>897</v>
      </c>
      <c r="B64" s="2" t="s">
        <v>841</v>
      </c>
      <c r="C64" s="2" t="s">
        <v>321</v>
      </c>
      <c r="D64" s="4" t="s">
        <v>33</v>
      </c>
      <c r="E64" s="2" t="s">
        <v>26</v>
      </c>
      <c r="F64" s="4" t="s">
        <v>33</v>
      </c>
      <c r="G64" s="2" t="s">
        <v>26</v>
      </c>
      <c r="H64" s="4" t="s">
        <v>33</v>
      </c>
      <c r="I64" s="4" t="s">
        <v>33</v>
      </c>
      <c r="J64" s="2"/>
      <c r="K64" s="2" t="s">
        <v>1113</v>
      </c>
      <c r="L64" s="4" t="s">
        <v>33</v>
      </c>
      <c r="M64" s="4" t="s">
        <v>33</v>
      </c>
      <c r="N64" s="4" t="s">
        <v>33</v>
      </c>
      <c r="O64" s="4" t="s">
        <v>33</v>
      </c>
      <c r="P64" s="2"/>
      <c r="Q64" s="4" t="s">
        <v>33</v>
      </c>
      <c r="R64" s="4" t="s">
        <v>48</v>
      </c>
      <c r="S64" s="2" t="s">
        <v>48</v>
      </c>
      <c r="T64" s="3"/>
      <c r="U64" s="68" t="s">
        <v>33</v>
      </c>
      <c r="V64" s="3" t="s">
        <v>1114</v>
      </c>
      <c r="W64" s="41" t="s">
        <v>29</v>
      </c>
      <c r="X64" s="2">
        <f t="shared" ca="1" si="7"/>
        <v>3</v>
      </c>
      <c r="Y64" s="129">
        <v>45226</v>
      </c>
      <c r="Z64" s="4" t="s">
        <v>32</v>
      </c>
      <c r="AA64" s="4" t="s">
        <v>33</v>
      </c>
      <c r="AB64" s="4" t="s">
        <v>984</v>
      </c>
      <c r="AC64" s="2"/>
    </row>
    <row r="65" spans="1:29" s="10" customFormat="1" ht="45" x14ac:dyDescent="0.25">
      <c r="A65" s="8" t="s">
        <v>985</v>
      </c>
      <c r="B65" s="8" t="s">
        <v>160</v>
      </c>
      <c r="C65" s="8" t="s">
        <v>754</v>
      </c>
      <c r="D65" s="7" t="s">
        <v>33</v>
      </c>
      <c r="E65" s="8" t="s">
        <v>26</v>
      </c>
      <c r="F65" s="7" t="s">
        <v>1074</v>
      </c>
      <c r="G65" s="8" t="s">
        <v>1074</v>
      </c>
      <c r="H65" s="7" t="s">
        <v>33</v>
      </c>
      <c r="I65" s="7" t="s">
        <v>33</v>
      </c>
      <c r="J65" s="8" t="s">
        <v>1092</v>
      </c>
      <c r="K65" s="8" t="s">
        <v>112</v>
      </c>
      <c r="L65" s="7" t="s">
        <v>33</v>
      </c>
      <c r="M65" s="7" t="s">
        <v>33</v>
      </c>
      <c r="N65" s="7" t="s">
        <v>33</v>
      </c>
      <c r="O65" s="7" t="s">
        <v>33</v>
      </c>
      <c r="P65" s="8" t="s">
        <v>40</v>
      </c>
      <c r="Q65" s="7" t="s">
        <v>33</v>
      </c>
      <c r="R65" s="7" t="s">
        <v>33</v>
      </c>
      <c r="S65" s="7" t="s">
        <v>33</v>
      </c>
      <c r="T65" s="9"/>
      <c r="U65" s="33" t="s">
        <v>33</v>
      </c>
      <c r="V65" s="9" t="s">
        <v>1115</v>
      </c>
      <c r="W65" s="38" t="s">
        <v>29</v>
      </c>
      <c r="X65" s="8">
        <f t="shared" ca="1" si="7"/>
        <v>3</v>
      </c>
      <c r="Y65" s="52">
        <v>45045</v>
      </c>
      <c r="Z65" s="7" t="s">
        <v>32</v>
      </c>
      <c r="AA65" s="7" t="s">
        <v>33</v>
      </c>
      <c r="AB65" s="9" t="s">
        <v>986</v>
      </c>
      <c r="AC65" s="8" t="s">
        <v>1116</v>
      </c>
    </row>
  </sheetData>
  <mergeCells count="15">
    <mergeCell ref="AC4:AC5"/>
    <mergeCell ref="X1:Y1"/>
    <mergeCell ref="M1:P1"/>
    <mergeCell ref="M2:P2"/>
    <mergeCell ref="M3:P3"/>
    <mergeCell ref="X4:Y4"/>
    <mergeCell ref="E4:I4"/>
    <mergeCell ref="C1:D1"/>
    <mergeCell ref="C2:D2"/>
    <mergeCell ref="C3:D3"/>
    <mergeCell ref="J1:L1"/>
    <mergeCell ref="J2:L2"/>
    <mergeCell ref="E1:F1"/>
    <mergeCell ref="E2:F2"/>
    <mergeCell ref="E3:F3"/>
  </mergeCells>
  <conditionalFormatting sqref="A6:A99">
    <cfRule type="duplicateValues" dxfId="253" priority="251"/>
  </conditionalFormatting>
  <conditionalFormatting sqref="Y6:Y100">
    <cfRule type="cellIs" dxfId="252" priority="1" operator="lessThan">
      <formula>43466</formula>
    </cfRule>
  </conditionalFormatting>
  <hyperlinks>
    <hyperlink ref="W26" r:id="rId1" xr:uid="{2AAEB1AC-50E8-406B-BBD5-F11149BBD1CD}"/>
    <hyperlink ref="W27" r:id="rId2" xr:uid="{80F1C213-87A7-446E-96F6-F996192F0E07}"/>
    <hyperlink ref="W10" r:id="rId3" xr:uid="{F8D8748B-582F-49C8-9139-A006DA0B550E}"/>
    <hyperlink ref="W11" r:id="rId4" xr:uid="{2F0C710D-A300-45A6-9EE0-C7E9ED24089B}"/>
    <hyperlink ref="W7" r:id="rId5" xr:uid="{8A2DC439-25D1-45C8-AB40-E7F2FA30B4F6}"/>
    <hyperlink ref="W8" r:id="rId6" display="github" xr:uid="{D60F682E-4B3A-404F-A0D0-BFAF5781444F}"/>
    <hyperlink ref="W9" r:id="rId7" xr:uid="{3B828653-EE72-4990-BFCA-FB16ED9DCF5C}"/>
    <hyperlink ref="W12" r:id="rId8" xr:uid="{FA61327E-E907-4504-A956-A9E249BBC638}"/>
    <hyperlink ref="W13" r:id="rId9" xr:uid="{054B2842-0566-4883-BD58-13A9E773E201}"/>
    <hyperlink ref="W14" r:id="rId10" xr:uid="{F3F77CA9-4303-4932-BD34-212C61F3F1B3}"/>
    <hyperlink ref="W15" r:id="rId11" xr:uid="{25D3F507-5007-4F7C-A035-496A4A894F1D}"/>
    <hyperlink ref="W16" r:id="rId12" xr:uid="{2752A575-087D-469D-AFE1-6CA8A8821FE1}"/>
    <hyperlink ref="W17" r:id="rId13" xr:uid="{54FAFAB4-525F-4349-93C3-F85E2C997D71}"/>
    <hyperlink ref="W19" r:id="rId14" xr:uid="{D476F3FE-E4B4-41AC-BA08-166F8A136762}"/>
    <hyperlink ref="W18" r:id="rId15" xr:uid="{BF1DAF86-16FB-44F7-A81E-A39AAC27D56E}"/>
    <hyperlink ref="W6" r:id="rId16" xr:uid="{FCF3E322-8039-431F-9188-68E17E9DAFF6}"/>
    <hyperlink ref="W20" r:id="rId17" xr:uid="{8FB2C844-1E29-43FC-9C15-5AF07AE01DCC}"/>
    <hyperlink ref="W21" r:id="rId18" xr:uid="{3660A548-CAD2-4E29-B355-39A4381D38F8}"/>
    <hyperlink ref="W28" r:id="rId19" xr:uid="{9831C727-55C8-407F-A219-2A2E5FF8159C}"/>
    <hyperlink ref="W29" r:id="rId20" xr:uid="{2B135324-D829-41C4-B2FE-01BC01FB00DE}"/>
    <hyperlink ref="AB22" r:id="rId21" display="https://introlab.github.io/rtabmap/" xr:uid="{BA718199-6D27-4A67-A899-E142E22B9167}"/>
    <hyperlink ref="W31" r:id="rId22" xr:uid="{88DE0145-22D1-4F09-ADB6-9E346658ADAF}"/>
    <hyperlink ref="W30" r:id="rId23" display="github" xr:uid="{0F12EEBB-92A8-4F55-8212-C31A6FAD70EA}"/>
    <hyperlink ref="W32" r:id="rId24" xr:uid="{BF2AB96B-9930-4FEC-871E-61DFEDDCDE01}"/>
    <hyperlink ref="W33" r:id="rId25" xr:uid="{67F4D288-00E5-45F2-AD39-D0F08E4EFBDB}"/>
    <hyperlink ref="W34" r:id="rId26" xr:uid="{2FE8C746-14CD-4800-8AC6-CF1285293C92}"/>
    <hyperlink ref="W35" r:id="rId27" xr:uid="{B54EB0DE-4691-4852-82DC-D7C54ACE3CE0}"/>
    <hyperlink ref="W36" r:id="rId28" xr:uid="{EC9EE522-9B37-40EF-90EF-D123232BFBFA}"/>
    <hyperlink ref="W37" r:id="rId29" xr:uid="{D3CA84BF-11DB-4420-8F1A-83B36DA4E9DE}"/>
    <hyperlink ref="W38" r:id="rId30" xr:uid="{DA00698D-D5FD-4C6B-B051-8F434C23C3AA}"/>
    <hyperlink ref="W39" r:id="rId31" xr:uid="{5F864E5F-ABC4-4D97-BC50-E2B7A30F41AD}"/>
    <hyperlink ref="W40" r:id="rId32" xr:uid="{B4943A8D-C1B1-46F5-A9B2-0413325CF417}"/>
    <hyperlink ref="W41" r:id="rId33" xr:uid="{C76FF731-E6AC-4D7E-AF69-D729661A730E}"/>
    <hyperlink ref="W42" r:id="rId34" xr:uid="{1FF2D8A6-83AF-4739-A7A6-A6E30278B3FE}"/>
    <hyperlink ref="W44" r:id="rId35" xr:uid="{AA409A50-8400-41A0-8593-316797962B4A}"/>
    <hyperlink ref="W45" r:id="rId36" xr:uid="{BD2065AD-35AB-4B9F-9720-4799E497C703}"/>
    <hyperlink ref="W46" r:id="rId37" xr:uid="{975A5D7E-EF4E-43D6-B59F-089620F2B346}"/>
    <hyperlink ref="W47" r:id="rId38" xr:uid="{41DF9DA2-EC50-4448-A533-2C20DAA74E9B}"/>
    <hyperlink ref="W48" r:id="rId39" xr:uid="{02BA67D1-0365-4D46-AAC9-11CA8B343C90}"/>
    <hyperlink ref="W50" r:id="rId40" xr:uid="{431E99C9-96EE-4657-8673-1C20FE49B76E}"/>
    <hyperlink ref="W51" r:id="rId41" xr:uid="{45A24E28-E59A-4E13-AAB7-CE67FFB75A13}"/>
    <hyperlink ref="W52" r:id="rId42" xr:uid="{71E9064A-5E3E-41D4-AF33-560191DE2816}"/>
    <hyperlink ref="W53" r:id="rId43" xr:uid="{A3BAC499-23ED-4A5D-B786-749A8830B9F0}"/>
    <hyperlink ref="W54" r:id="rId44" xr:uid="{1EEBE8B8-78AF-4140-8AF4-EA36497D4187}"/>
    <hyperlink ref="W55" r:id="rId45" xr:uid="{CCC47853-576D-45D6-8725-7E941EF1F5FA}"/>
    <hyperlink ref="W56" r:id="rId46" xr:uid="{581FCA94-73D0-45E4-9B29-29F38A27176E}"/>
    <hyperlink ref="W58" r:id="rId47" xr:uid="{405DBD9F-2F05-4586-8AAB-6D0FAAA5A734}"/>
    <hyperlink ref="W59" r:id="rId48" xr:uid="{62C3D4D9-D157-4997-821D-1BB430116014}"/>
    <hyperlink ref="W60" r:id="rId49" xr:uid="{204E8C3E-716A-4BC3-B2FB-60533ED5B737}"/>
    <hyperlink ref="W61" r:id="rId50" xr:uid="{D1590FCE-F62E-438F-9A14-915065418731}"/>
    <hyperlink ref="W62" r:id="rId51" xr:uid="{30F61214-D417-407F-BEA9-DD73F364629B}"/>
    <hyperlink ref="W63" r:id="rId52" xr:uid="{4CEFE362-8561-4FFE-B3AA-4C61A14DFE1F}"/>
    <hyperlink ref="W64" r:id="rId53" xr:uid="{214288BE-A63F-429A-A048-D582BC4337B8}"/>
    <hyperlink ref="W65" r:id="rId54" xr:uid="{8907CF6D-B050-434C-879F-9379EFF502B2}"/>
    <hyperlink ref="W43" r:id="rId55" display="github" xr:uid="{C9F8B549-492F-48EA-A5E0-1F5E9E84C48B}"/>
    <hyperlink ref="W49" r:id="rId56" xr:uid="{4D2A34EC-5740-4E4A-9A28-F77E5F9EDBCC}"/>
    <hyperlink ref="W57" r:id="rId57" xr:uid="{EAAB5D1F-654C-4E42-8726-BF72646D72FA}"/>
    <hyperlink ref="W22" r:id="rId58" xr:uid="{61933563-507F-4738-8C7A-EBE509DCB885}"/>
    <hyperlink ref="W23" r:id="rId59" xr:uid="{5FE1A4E5-CE7F-4AAC-B055-437AF5D623ED}"/>
    <hyperlink ref="W24" r:id="rId60" xr:uid="{BFABA34C-BE59-4A84-BFED-E90996BC3750}"/>
    <hyperlink ref="W25" r:id="rId61" xr:uid="{A6291D26-D322-4FA2-9C68-FDC779CBADC0}"/>
    <hyperlink ref="AC21" r:id="rId62" xr:uid="{FAA81CE2-364E-410A-9241-A4145F5A59A2}"/>
  </hyperlinks>
  <pageMargins left="0.25" right="0.25" top="0.75" bottom="0.75" header="0.3" footer="0.3"/>
  <pageSetup paperSize="172" scale="77" orientation="landscape" r:id="rId63"/>
  <legacyDrawing r:id="rId6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4844-2C73-4028-A08F-2EF787620AD0}">
  <sheetPr codeName="Sheet3"/>
  <dimension ref="A1:AGR200"/>
  <sheetViews>
    <sheetView topLeftCell="A19" zoomScale="85" zoomScaleNormal="85" workbookViewId="0">
      <pane xSplit="1" ySplit="6" topLeftCell="B25" activePane="bottomRight" state="frozen"/>
      <selection activeCell="A19" sqref="A19"/>
      <selection pane="topRight" activeCell="B19" sqref="B19"/>
      <selection pane="bottomLeft" activeCell="A25" sqref="A25"/>
      <selection pane="bottomRight" activeCell="B46" sqref="B46"/>
    </sheetView>
  </sheetViews>
  <sheetFormatPr defaultRowHeight="15" x14ac:dyDescent="0.25"/>
  <cols>
    <col min="1" max="1" width="23.5703125" style="1" customWidth="1"/>
    <col min="2" max="2" width="13.140625" style="1" bestFit="1" customWidth="1"/>
    <col min="3" max="4" width="11.28515625" style="1" bestFit="1" customWidth="1"/>
    <col min="5" max="7" width="12" style="1" bestFit="1" customWidth="1"/>
    <col min="8" max="9" width="11.28515625" style="1" bestFit="1" customWidth="1"/>
    <col min="10" max="10" width="22.85546875" style="132" bestFit="1" customWidth="1"/>
    <col min="11" max="12" width="11.28515625" style="1" bestFit="1" customWidth="1"/>
    <col min="13" max="14" width="9.140625" style="1"/>
    <col min="15" max="15" width="12.5703125" style="1" bestFit="1" customWidth="1"/>
    <col min="16" max="16" width="9.5703125" style="1" bestFit="1" customWidth="1"/>
    <col min="17" max="17" width="11" style="1" customWidth="1"/>
    <col min="18" max="20" width="9.140625" style="1"/>
    <col min="21" max="21" width="22.85546875" style="132" bestFit="1" customWidth="1"/>
    <col min="22" max="27" width="9.140625" style="1"/>
    <col min="28" max="28" width="12" style="1" bestFit="1" customWidth="1"/>
    <col min="29" max="31" width="9.140625" style="1"/>
    <col min="32" max="32" width="9.5703125" style="132" bestFit="1" customWidth="1"/>
    <col min="33" max="38" width="9.140625" style="1"/>
    <col min="39" max="39" width="11.28515625" style="1" bestFit="1" customWidth="1"/>
    <col min="40" max="42" width="9.140625" style="1"/>
    <col min="43" max="43" width="22.85546875" style="132" bestFit="1" customWidth="1"/>
    <col min="44" max="44" width="22.28515625" style="1" bestFit="1" customWidth="1"/>
    <col min="45" max="47" width="9.140625" style="1"/>
    <col min="48" max="48" width="12.5703125" style="1" customWidth="1"/>
    <col min="49" max="53" width="9.140625" style="1"/>
    <col min="54" max="54" width="9.140625" style="132"/>
    <col min="55" max="65" width="9.140625" style="1"/>
    <col min="66" max="66" width="9.140625" style="132"/>
    <col min="67" max="81" width="9.140625" style="1"/>
    <col min="82" max="82" width="9.140625" style="132"/>
    <col min="83" max="101" width="9.140625" style="1"/>
    <col min="102" max="102" width="13.28515625" style="132" customWidth="1"/>
    <col min="103" max="106" width="11.85546875" style="1" bestFit="1" customWidth="1"/>
    <col min="107" max="107" width="12.5703125" style="1" customWidth="1"/>
    <col min="108" max="109" width="13.140625" style="1" bestFit="1" customWidth="1"/>
    <col min="110" max="113" width="11.85546875" style="1" bestFit="1" customWidth="1"/>
    <col min="114" max="125" width="9.140625" style="1"/>
    <col min="126" max="126" width="10.140625" style="132" bestFit="1" customWidth="1"/>
    <col min="127" max="127" width="10" style="1" bestFit="1" customWidth="1"/>
    <col min="128" max="128" width="10.5703125" style="1" bestFit="1" customWidth="1"/>
    <col min="129" max="129" width="11.140625" style="1" bestFit="1" customWidth="1"/>
    <col min="130" max="130" width="16.7109375" style="1" bestFit="1" customWidth="1"/>
    <col min="131" max="132" width="9.140625" style="1"/>
    <col min="133" max="133" width="16.7109375" style="1" bestFit="1" customWidth="1"/>
    <col min="134" max="135" width="9.140625" style="1"/>
    <col min="136" max="136" width="11.7109375" style="1" bestFit="1" customWidth="1"/>
    <col min="137" max="137" width="15.42578125" style="1" bestFit="1" customWidth="1"/>
    <col min="138" max="138" width="20.7109375" style="1" bestFit="1" customWidth="1"/>
    <col min="139" max="139" width="22.85546875" style="132" bestFit="1" customWidth="1"/>
    <col min="140" max="148" width="9.140625" style="1"/>
    <col min="149" max="149" width="18.42578125" style="1" bestFit="1" customWidth="1"/>
    <col min="150" max="150" width="9.140625" style="132"/>
    <col min="151" max="189" width="9.140625" style="1"/>
    <col min="190" max="190" width="9.140625" style="132"/>
    <col min="191" max="197" width="9.140625" style="1"/>
    <col min="198" max="198" width="10.140625" style="1" customWidth="1"/>
    <col min="199" max="207" width="9.140625" style="1"/>
    <col min="208" max="208" width="9.140625" style="132"/>
    <col min="209" max="244" width="9.140625" style="1"/>
    <col min="245" max="245" width="9.140625" style="132"/>
    <col min="246" max="248" width="9.140625" style="1"/>
    <col min="249" max="249" width="11" style="1" customWidth="1"/>
    <col min="250" max="250" width="9.140625" style="1"/>
    <col min="251" max="251" width="19.42578125" style="1" bestFit="1" customWidth="1"/>
    <col min="252" max="252" width="17.42578125" style="1" bestFit="1" customWidth="1"/>
    <col min="253" max="253" width="19.140625" style="1" bestFit="1" customWidth="1"/>
    <col min="254" max="261" width="9.140625" style="1"/>
    <col min="262" max="262" width="25.5703125" style="132" bestFit="1" customWidth="1"/>
    <col min="263" max="263" width="24.5703125" style="1" bestFit="1" customWidth="1"/>
    <col min="264" max="267" width="9.140625" style="1"/>
    <col min="268" max="268" width="25.5703125" style="1" bestFit="1" customWidth="1"/>
    <col min="269" max="269" width="24.5703125" style="1" bestFit="1" customWidth="1"/>
    <col min="270" max="272" width="9.140625" style="1"/>
    <col min="273" max="273" width="9.42578125" style="1" customWidth="1"/>
    <col min="274" max="274" width="8.5703125" style="132" bestFit="1" customWidth="1"/>
    <col min="275" max="275" width="9.85546875" style="1" bestFit="1" customWidth="1"/>
    <col min="276" max="276" width="11.5703125" style="1" bestFit="1" customWidth="1"/>
    <col min="277" max="277" width="9.140625" style="1"/>
    <col min="278" max="280" width="9.85546875" style="1" bestFit="1" customWidth="1"/>
    <col min="281" max="286" width="11.5703125" style="1" bestFit="1" customWidth="1"/>
    <col min="287" max="290" width="9.140625" style="1"/>
    <col min="291" max="291" width="11.5703125" style="1" bestFit="1" customWidth="1"/>
    <col min="292" max="293" width="9.140625" style="1"/>
    <col min="294" max="294" width="6.7109375" style="132" bestFit="1" customWidth="1"/>
    <col min="295" max="311" width="9.140625" style="1"/>
    <col min="312" max="312" width="9.140625" style="132"/>
    <col min="313" max="341" width="9.140625" style="1"/>
    <col min="342" max="342" width="9.140625" style="132"/>
    <col min="343" max="363" width="9.140625" style="1"/>
    <col min="364" max="364" width="12.28515625" style="132" bestFit="1" customWidth="1"/>
    <col min="365" max="365" width="15.85546875" style="1" bestFit="1" customWidth="1"/>
    <col min="366" max="366" width="15.42578125" style="1" bestFit="1" customWidth="1"/>
    <col min="367" max="374" width="9.140625" style="1"/>
    <col min="375" max="375" width="9.140625" style="132"/>
    <col min="376" max="378" width="9.140625" style="1"/>
    <col min="379" max="379" width="9.140625" style="132"/>
    <col min="380" max="387" width="9.140625" style="1"/>
    <col min="388" max="388" width="9.140625" style="132"/>
    <col min="389" max="399" width="9.140625" style="1"/>
    <col min="400" max="400" width="9.140625" style="132"/>
    <col min="401" max="467" width="9.140625" style="1"/>
    <col min="468" max="468" width="9.140625" style="132"/>
    <col min="469" max="475" width="9.140625" style="1"/>
    <col min="476" max="476" width="9.140625" style="132"/>
    <col min="477" max="486" width="9.140625" style="1"/>
    <col min="487" max="487" width="11.42578125" style="1" customWidth="1"/>
    <col min="488" max="488" width="9.140625" style="132"/>
    <col min="489" max="498" width="9.140625" style="1"/>
    <col min="499" max="499" width="9.85546875" style="1" bestFit="1" customWidth="1"/>
    <col min="500" max="500" width="13.42578125" style="1" bestFit="1" customWidth="1"/>
    <col min="501" max="501" width="9.85546875" style="1" bestFit="1" customWidth="1"/>
    <col min="502" max="503" width="6" style="1" bestFit="1" customWidth="1"/>
    <col min="504" max="504" width="7.5703125" style="1" bestFit="1" customWidth="1"/>
    <col min="505" max="505" width="10" style="1" bestFit="1" customWidth="1"/>
    <col min="506" max="506" width="13.5703125" style="1" bestFit="1" customWidth="1"/>
    <col min="507" max="507" width="10" style="1" bestFit="1" customWidth="1"/>
    <col min="508" max="508" width="10" style="1" customWidth="1"/>
    <col min="509" max="509" width="13.42578125" style="1" bestFit="1" customWidth="1"/>
    <col min="510" max="510" width="9.85546875" style="1" bestFit="1" customWidth="1"/>
    <col min="511" max="513" width="9.140625" style="1"/>
    <col min="514" max="514" width="10" style="1" bestFit="1" customWidth="1"/>
    <col min="515" max="515" width="13.5703125" style="1" bestFit="1" customWidth="1"/>
    <col min="516" max="516" width="10" style="1" bestFit="1" customWidth="1"/>
    <col min="517" max="525" width="9.140625" style="1"/>
    <col min="526" max="526" width="9.140625" style="132"/>
    <col min="527" max="543" width="9.140625" style="1"/>
    <col min="544" max="544" width="13.42578125" style="1" bestFit="1" customWidth="1"/>
    <col min="545" max="545" width="12.140625" style="1" bestFit="1" customWidth="1"/>
    <col min="546" max="546" width="18" style="1" bestFit="1" customWidth="1"/>
    <col min="547" max="547" width="16.28515625" style="1" bestFit="1" customWidth="1"/>
    <col min="548" max="550" width="9.140625" style="1"/>
    <col min="551" max="551" width="9.140625" style="132"/>
    <col min="552" max="577" width="9.140625" style="1"/>
    <col min="578" max="578" width="13.85546875" style="132" bestFit="1" customWidth="1"/>
    <col min="579" max="579" width="13.85546875" style="1" bestFit="1" customWidth="1"/>
    <col min="580" max="580" width="8.5703125" style="1" bestFit="1" customWidth="1"/>
    <col min="581" max="581" width="11.7109375" style="1" bestFit="1" customWidth="1"/>
    <col min="582" max="583" width="11.28515625" style="1" bestFit="1" customWidth="1"/>
    <col min="584" max="584" width="7.5703125" style="1" bestFit="1" customWidth="1"/>
    <col min="585" max="586" width="9.42578125" style="1" bestFit="1" customWidth="1"/>
    <col min="587" max="587" width="12" style="132" bestFit="1" customWidth="1"/>
    <col min="588" max="588" width="10.140625" style="1" bestFit="1" customWidth="1"/>
    <col min="589" max="589" width="17" style="1" bestFit="1" customWidth="1"/>
    <col min="590" max="590" width="13.7109375" style="1" bestFit="1" customWidth="1"/>
    <col min="591" max="591" width="11.7109375" style="1" bestFit="1" customWidth="1"/>
    <col min="592" max="592" width="18.42578125" style="1" bestFit="1" customWidth="1"/>
    <col min="593" max="593" width="7.7109375" style="1" bestFit="1" customWidth="1"/>
    <col min="594" max="594" width="8.7109375" style="1" bestFit="1" customWidth="1"/>
    <col min="595" max="595" width="15.5703125" style="1" bestFit="1" customWidth="1"/>
    <col min="596" max="596" width="16.85546875" style="1" bestFit="1" customWidth="1"/>
    <col min="597" max="597" width="6.42578125" style="1" bestFit="1" customWidth="1"/>
    <col min="598" max="599" width="7.42578125" style="1" bestFit="1" customWidth="1"/>
    <col min="600" max="600" width="15" style="1" bestFit="1" customWidth="1"/>
    <col min="601" max="601" width="16" style="1" bestFit="1" customWidth="1"/>
    <col min="602" max="602" width="15.28515625" style="1" bestFit="1" customWidth="1"/>
    <col min="603" max="603" width="15.7109375" style="1" bestFit="1" customWidth="1"/>
    <col min="604" max="604" width="14.140625" style="1" bestFit="1" customWidth="1"/>
    <col min="605" max="605" width="15.140625" style="1" bestFit="1" customWidth="1"/>
    <col min="606" max="606" width="15" style="1" bestFit="1" customWidth="1"/>
    <col min="607" max="607" width="16.28515625" style="1" bestFit="1" customWidth="1"/>
    <col min="608" max="608" width="14.42578125" style="1" bestFit="1" customWidth="1"/>
    <col min="609" max="609" width="15.42578125" style="1" bestFit="1" customWidth="1"/>
    <col min="610" max="610" width="16" style="1" bestFit="1" customWidth="1"/>
    <col min="611" max="611" width="13.28515625" style="1" bestFit="1" customWidth="1"/>
    <col min="612" max="612" width="16.5703125" style="1" bestFit="1" customWidth="1"/>
    <col min="613" max="613" width="18.28515625" style="1" bestFit="1" customWidth="1"/>
    <col min="614" max="614" width="15.42578125" style="1" bestFit="1" customWidth="1"/>
    <col min="615" max="615" width="9.140625" style="1"/>
    <col min="616" max="616" width="13.28515625" style="1" bestFit="1" customWidth="1"/>
    <col min="617" max="617" width="9.140625" style="132"/>
    <col min="618" max="654" width="9.140625" style="1"/>
    <col min="655" max="655" width="18.7109375" style="1" bestFit="1" customWidth="1"/>
    <col min="656" max="656" width="15.85546875" style="132" bestFit="1" customWidth="1"/>
    <col min="657" max="659" width="10" style="1" bestFit="1" customWidth="1"/>
    <col min="660" max="675" width="9.140625" style="1"/>
    <col min="676" max="676" width="15" style="1" customWidth="1"/>
    <col min="677" max="677" width="15.5703125" style="1" customWidth="1"/>
    <col min="678" max="678" width="9.140625" style="132"/>
    <col min="679" max="687" width="9.140625" style="1"/>
    <col min="688" max="688" width="9.140625" style="132"/>
    <col min="689" max="701" width="9.140625" style="1"/>
    <col min="702" max="703" width="14.140625" style="1" bestFit="1" customWidth="1"/>
    <col min="704" max="704" width="9.140625" style="132"/>
    <col min="705" max="713" width="9.140625" style="1"/>
    <col min="714" max="714" width="9.140625" style="132"/>
    <col min="715" max="734" width="9.140625" style="1"/>
    <col min="735" max="735" width="9.140625" style="132"/>
    <col min="736" max="739" width="9.140625" style="1"/>
    <col min="740" max="740" width="9.140625" style="132"/>
    <col min="741" max="748" width="9.140625" style="1"/>
    <col min="749" max="749" width="9.140625" style="132"/>
    <col min="750" max="766" width="9.140625" style="1"/>
    <col min="767" max="767" width="9.140625" style="132"/>
    <col min="768" max="775" width="9.140625" style="1"/>
    <col min="776" max="776" width="18.140625" style="132" bestFit="1" customWidth="1"/>
    <col min="777" max="777" width="30.42578125" style="1" bestFit="1" customWidth="1"/>
    <col min="778" max="778" width="16.85546875" style="1" bestFit="1" customWidth="1"/>
    <col min="779" max="779" width="18.7109375" style="1" bestFit="1" customWidth="1"/>
    <col min="780" max="780" width="14.5703125" style="1" bestFit="1" customWidth="1"/>
    <col min="781" max="781" width="16.85546875" style="1" bestFit="1" customWidth="1"/>
    <col min="782" max="782" width="9.140625" style="132"/>
    <col min="783" max="793" width="9.140625" style="1"/>
    <col min="794" max="794" width="9.140625" style="132"/>
    <col min="795" max="805" width="9.140625" style="1"/>
    <col min="806" max="806" width="9.140625" style="132"/>
    <col min="807" max="859" width="9.140625" style="1"/>
    <col min="860" max="860" width="9.140625" style="132"/>
    <col min="861" max="875" width="9.140625" style="1"/>
    <col min="876" max="876" width="9.140625" style="132"/>
    <col min="877" max="16384" width="9.140625" style="1"/>
  </cols>
  <sheetData>
    <row r="1" spans="1:876" customFormat="1" x14ac:dyDescent="0.25">
      <c r="A1" s="1"/>
      <c r="B1" s="1"/>
      <c r="C1" s="1"/>
      <c r="D1" s="1"/>
      <c r="E1" s="1"/>
      <c r="F1" s="1"/>
      <c r="G1" s="1"/>
      <c r="H1" s="1"/>
      <c r="I1" s="1"/>
      <c r="J1" s="132"/>
      <c r="K1" s="1"/>
      <c r="L1" s="1"/>
      <c r="M1" s="1"/>
      <c r="N1" s="1"/>
      <c r="O1" s="1"/>
      <c r="P1" s="1"/>
      <c r="Q1" s="1"/>
      <c r="R1" s="1"/>
      <c r="S1" s="1"/>
      <c r="T1" s="1"/>
      <c r="U1" s="132"/>
      <c r="V1" s="1"/>
      <c r="W1" s="1"/>
      <c r="X1" s="1"/>
      <c r="Y1" s="1"/>
      <c r="Z1" s="1"/>
      <c r="AF1" s="148"/>
      <c r="AQ1" s="148"/>
      <c r="BB1" s="148"/>
      <c r="BN1" s="148"/>
      <c r="CD1" s="148"/>
      <c r="CX1" s="132"/>
      <c r="CY1" s="1"/>
      <c r="CZ1" s="1"/>
      <c r="DA1" s="1"/>
      <c r="DB1" s="1"/>
      <c r="DC1" s="1"/>
      <c r="DV1" s="148"/>
      <c r="EI1" s="148"/>
      <c r="ET1" s="148"/>
      <c r="GH1" s="148"/>
      <c r="GZ1" s="148"/>
      <c r="IK1" s="148"/>
      <c r="JB1" s="148"/>
      <c r="JN1" s="148"/>
      <c r="KH1" s="148"/>
      <c r="KZ1" s="148"/>
      <c r="MD1" s="148"/>
      <c r="MZ1" s="148"/>
      <c r="NK1" s="148"/>
      <c r="NO1" s="148"/>
      <c r="NX1" s="148"/>
      <c r="OJ1" s="148"/>
      <c r="QZ1" s="148"/>
      <c r="RH1" s="148"/>
      <c r="RT1" s="148"/>
      <c r="TF1" s="148"/>
      <c r="UE1" s="148"/>
      <c r="VF1" s="148"/>
      <c r="VO1" s="148"/>
      <c r="WS1" s="148"/>
      <c r="YF1" s="148"/>
      <c r="ZB1" s="148"/>
      <c r="ZL1" s="148"/>
      <c r="AAB1" s="148"/>
      <c r="AAL1" s="148"/>
      <c r="ABG1" s="148"/>
      <c r="ABL1" s="148"/>
      <c r="ABU1" s="148"/>
      <c r="ACM1" s="148"/>
      <c r="ACV1" s="148"/>
      <c r="ADB1" s="148"/>
      <c r="ADN1" s="148"/>
      <c r="AGR1" s="148"/>
    </row>
    <row r="2" spans="1:876" customFormat="1" x14ac:dyDescent="0.25">
      <c r="A2" s="1"/>
      <c r="B2" s="1"/>
      <c r="C2" s="1"/>
      <c r="D2" s="1"/>
      <c r="E2" s="1"/>
      <c r="F2" s="1"/>
      <c r="G2" s="1"/>
      <c r="H2" s="1"/>
      <c r="I2" s="1"/>
      <c r="J2" s="132"/>
      <c r="K2" s="1"/>
      <c r="L2" s="1"/>
      <c r="M2" s="1"/>
      <c r="N2" s="1"/>
      <c r="O2" s="1"/>
      <c r="P2" s="1"/>
      <c r="Q2" s="1"/>
      <c r="R2" s="1"/>
      <c r="S2" s="1"/>
      <c r="T2" s="1"/>
      <c r="U2" s="132"/>
      <c r="V2" s="1"/>
      <c r="W2" s="1"/>
      <c r="X2" s="1"/>
      <c r="Y2" s="1"/>
      <c r="Z2" s="1"/>
      <c r="AF2" s="148"/>
      <c r="AQ2" s="148"/>
      <c r="BB2" s="148"/>
      <c r="BN2" s="148"/>
      <c r="CD2" s="148"/>
      <c r="CX2" s="132"/>
      <c r="CY2" s="1"/>
      <c r="CZ2" s="1"/>
      <c r="DA2" s="1"/>
      <c r="DB2" s="1"/>
      <c r="DC2" s="1"/>
      <c r="DV2" s="148"/>
      <c r="EI2" s="148"/>
      <c r="ET2" s="148"/>
      <c r="GH2" s="148"/>
      <c r="GZ2" s="148"/>
      <c r="IK2" s="148"/>
      <c r="JB2" s="148"/>
      <c r="JN2" s="148"/>
      <c r="KH2" s="148"/>
      <c r="KZ2" s="148"/>
      <c r="MD2" s="148"/>
      <c r="MZ2" s="148"/>
      <c r="NK2" s="148"/>
      <c r="NO2" s="148"/>
      <c r="NX2" s="148"/>
      <c r="OJ2" s="148"/>
      <c r="QZ2" s="148"/>
      <c r="RH2" s="148"/>
      <c r="AGR2" s="148"/>
    </row>
    <row r="3" spans="1:876" s="83" customFormat="1" x14ac:dyDescent="0.25">
      <c r="A3" s="368" t="s">
        <v>223</v>
      </c>
      <c r="B3" s="82" t="str">
        <f t="shared" ref="B3:AG3" si="0">INDEX($A$25:$A$118, MATCH(SMALL(B25:B118,1), B25:B118, 0))</f>
        <v>Basalt</v>
      </c>
      <c r="C3" s="82" t="str">
        <f t="shared" si="0"/>
        <v>Basalt</v>
      </c>
      <c r="D3" s="82" t="str">
        <f t="shared" si="0"/>
        <v>Basalt</v>
      </c>
      <c r="E3" s="82" t="str">
        <f t="shared" si="0"/>
        <v>LDSO</v>
      </c>
      <c r="F3" s="82" t="str">
        <f t="shared" si="0"/>
        <v>ORB-SLAM3</v>
      </c>
      <c r="G3" s="82" t="str">
        <f t="shared" si="0"/>
        <v>OpenVSLAM</v>
      </c>
      <c r="H3" s="82" t="str">
        <f t="shared" si="0"/>
        <v>Basalt</v>
      </c>
      <c r="I3" s="82" t="str">
        <f t="shared" si="0"/>
        <v>Basalt</v>
      </c>
      <c r="J3" s="135" t="str">
        <f t="shared" si="0"/>
        <v>ORB-SLAM3</v>
      </c>
      <c r="K3" s="82" t="str">
        <f t="shared" si="0"/>
        <v>ORB-SLAM3</v>
      </c>
      <c r="L3" s="82" t="str">
        <f t="shared" si="0"/>
        <v>ORB-SLAM3</v>
      </c>
      <c r="M3" s="82" t="str">
        <f t="shared" si="0"/>
        <v>ORB-SLAM</v>
      </c>
      <c r="N3" s="82" t="str">
        <f t="shared" si="0"/>
        <v>ORB-SLAM</v>
      </c>
      <c r="O3" s="82" t="str">
        <f t="shared" si="0"/>
        <v>ORB-SLAM</v>
      </c>
      <c r="P3" s="82" t="str">
        <f t="shared" si="0"/>
        <v>ORB-SLAM3</v>
      </c>
      <c r="Q3" s="82" t="str">
        <f t="shared" si="0"/>
        <v>ORB-SLAM3</v>
      </c>
      <c r="R3" s="82" t="str">
        <f t="shared" si="0"/>
        <v>ORB-SLAM</v>
      </c>
      <c r="S3" s="82" t="str">
        <f t="shared" si="0"/>
        <v>ORB-SLAM</v>
      </c>
      <c r="T3" s="82" t="str">
        <f t="shared" si="0"/>
        <v>SVO</v>
      </c>
      <c r="U3" s="135" t="str">
        <f t="shared" si="0"/>
        <v>RTAB-Map</v>
      </c>
      <c r="V3" s="82" t="str">
        <f t="shared" si="0"/>
        <v>RTAB-Map</v>
      </c>
      <c r="W3" s="82" t="str">
        <f t="shared" si="0"/>
        <v>ORB-SLAM3</v>
      </c>
      <c r="X3" s="82" t="str">
        <f t="shared" si="0"/>
        <v>ORB-SLAM3</v>
      </c>
      <c r="Y3" s="82" t="str">
        <f t="shared" si="0"/>
        <v>ORB-SLAM3</v>
      </c>
      <c r="Z3" s="82" t="str">
        <f t="shared" si="0"/>
        <v>ORB-SLAM2</v>
      </c>
      <c r="AA3" s="82" t="str">
        <f t="shared" si="0"/>
        <v>ORB-SLAM2</v>
      </c>
      <c r="AB3" s="82" t="str">
        <f t="shared" si="0"/>
        <v>ORB-SLAM2</v>
      </c>
      <c r="AC3" s="82" t="str">
        <f t="shared" si="0"/>
        <v>ORB-SLAM2</v>
      </c>
      <c r="AD3" s="82" t="str">
        <f t="shared" si="0"/>
        <v>ORB-SLAM3</v>
      </c>
      <c r="AE3" s="82" t="str">
        <f t="shared" si="0"/>
        <v>ORB-SLAM3</v>
      </c>
      <c r="AF3" s="135" t="str">
        <f t="shared" si="0"/>
        <v>ORB-SLAM3</v>
      </c>
      <c r="AG3" s="82" t="str">
        <f t="shared" si="0"/>
        <v>ORB-SLAM3</v>
      </c>
      <c r="AH3" s="82" t="str">
        <f t="shared" ref="AH3:BM3" si="1">INDEX($A$25:$A$118, MATCH(SMALL(AH25:AH118,1), AH25:AH118, 0))</f>
        <v>ORB-SLAM3</v>
      </c>
      <c r="AI3" s="82" t="str">
        <f t="shared" si="1"/>
        <v>ORB-SLAM3</v>
      </c>
      <c r="AJ3" s="82" t="str">
        <f t="shared" si="1"/>
        <v>ORB-SLAM3</v>
      </c>
      <c r="AK3" s="82" t="str">
        <f t="shared" si="1"/>
        <v>VINS-Mono</v>
      </c>
      <c r="AL3" s="82" t="str">
        <f t="shared" si="1"/>
        <v>ORB-SLAM3</v>
      </c>
      <c r="AM3" s="82" t="str">
        <f t="shared" si="1"/>
        <v>ORB-SLAM3</v>
      </c>
      <c r="AN3" s="82" t="str">
        <f t="shared" si="1"/>
        <v>ORB-SLAM3</v>
      </c>
      <c r="AO3" s="82" t="str">
        <f t="shared" si="1"/>
        <v>ORB-SLAM3</v>
      </c>
      <c r="AP3" s="82" t="str">
        <f t="shared" si="1"/>
        <v>ORB-SLAM3</v>
      </c>
      <c r="AQ3" s="135" t="str">
        <f t="shared" si="1"/>
        <v>ORB-SLAM3</v>
      </c>
      <c r="AR3" s="82" t="str">
        <f t="shared" si="1"/>
        <v>ORB-SLAM3</v>
      </c>
      <c r="AS3" s="82" t="str">
        <f t="shared" si="1"/>
        <v>ORB-SLAM3</v>
      </c>
      <c r="AT3" s="82" t="str">
        <f t="shared" si="1"/>
        <v>ORB-SLAM3</v>
      </c>
      <c r="AU3" s="82" t="str">
        <f t="shared" si="1"/>
        <v>Basalt</v>
      </c>
      <c r="AV3" s="82" t="str">
        <f t="shared" si="1"/>
        <v>ORB-SLAM3</v>
      </c>
      <c r="AW3" s="82" t="str">
        <f t="shared" si="1"/>
        <v>ORB-SLAM3</v>
      </c>
      <c r="AX3" s="82" t="str">
        <f t="shared" si="1"/>
        <v>ORB-SLAM3</v>
      </c>
      <c r="AY3" s="82" t="str">
        <f t="shared" si="1"/>
        <v>Basalt</v>
      </c>
      <c r="AZ3" s="82" t="str">
        <f t="shared" si="1"/>
        <v>ORB-SLAM3</v>
      </c>
      <c r="BA3" s="82" t="str">
        <f t="shared" si="1"/>
        <v>ORB-SLAM3</v>
      </c>
      <c r="BB3" s="135" t="str">
        <f t="shared" si="1"/>
        <v>ORB-SLAM3</v>
      </c>
      <c r="BC3" s="82" t="str">
        <f t="shared" si="1"/>
        <v>ORB-SLAM3</v>
      </c>
      <c r="BD3" s="82" t="str">
        <f t="shared" si="1"/>
        <v>VINS-Mono</v>
      </c>
      <c r="BE3" s="82" t="str">
        <f t="shared" si="1"/>
        <v>ORB-SLAM3</v>
      </c>
      <c r="BF3" s="82" t="str">
        <f t="shared" si="1"/>
        <v>VINS-Mono</v>
      </c>
      <c r="BG3" s="82" t="str">
        <f t="shared" si="1"/>
        <v>VINS-Mono</v>
      </c>
      <c r="BH3" s="82" t="str">
        <f t="shared" si="1"/>
        <v>VINS-Mono</v>
      </c>
      <c r="BI3" s="82" t="str">
        <f t="shared" si="1"/>
        <v>VINS-Mono</v>
      </c>
      <c r="BJ3" s="82" t="str">
        <f t="shared" si="1"/>
        <v>ORB-SLAM3</v>
      </c>
      <c r="BK3" s="82" t="str">
        <f t="shared" si="1"/>
        <v>ORB-SLAM3</v>
      </c>
      <c r="BL3" s="82" t="str">
        <f t="shared" si="1"/>
        <v>VINS-Mono</v>
      </c>
      <c r="BM3" s="82" t="str">
        <f t="shared" si="1"/>
        <v>ORB-SLAM3</v>
      </c>
      <c r="BN3" s="135" t="str">
        <f t="shared" ref="BN3:CS3" si="2">INDEX($A$25:$A$118, MATCH(SMALL(BN25:BN118,1), BN25:BN118, 0))</f>
        <v>OpenVSLAM</v>
      </c>
      <c r="BO3" s="82" t="str">
        <f t="shared" si="2"/>
        <v>OpenVSLAM</v>
      </c>
      <c r="BP3" s="82" t="str">
        <f t="shared" si="2"/>
        <v>ORB-SLAM2</v>
      </c>
      <c r="BQ3" s="82" t="str">
        <f t="shared" si="2"/>
        <v>ORB-SLAM3</v>
      </c>
      <c r="BR3" s="82" t="str">
        <f t="shared" si="2"/>
        <v>OpenVSLAM</v>
      </c>
      <c r="BS3" s="82" t="str">
        <f t="shared" si="2"/>
        <v>OpenVSLAM</v>
      </c>
      <c r="BT3" s="82" t="str">
        <f t="shared" si="2"/>
        <v>OpenVSLAM</v>
      </c>
      <c r="BU3" s="82" t="str">
        <f t="shared" si="2"/>
        <v>OpenVSLAM</v>
      </c>
      <c r="BV3" s="82" t="str">
        <f t="shared" si="2"/>
        <v>ORB-SLAM3</v>
      </c>
      <c r="BW3" s="82" t="str">
        <f t="shared" si="2"/>
        <v>ORB-SLAM3</v>
      </c>
      <c r="BX3" s="82" t="str">
        <f t="shared" si="2"/>
        <v>OpenVSLAM</v>
      </c>
      <c r="BY3" s="82" t="str">
        <f t="shared" si="2"/>
        <v>ORB-SLAM3</v>
      </c>
      <c r="BZ3" s="82" t="str">
        <f t="shared" si="2"/>
        <v>ORB-SLAM3</v>
      </c>
      <c r="CA3" s="82" t="str">
        <f t="shared" si="2"/>
        <v>ORB-SLAM3</v>
      </c>
      <c r="CB3" s="82" t="str">
        <f t="shared" si="2"/>
        <v>ORB-SLAM2</v>
      </c>
      <c r="CC3" s="82" t="str">
        <f t="shared" si="2"/>
        <v>ORB-SLAM2</v>
      </c>
      <c r="CD3" s="135" t="str">
        <f t="shared" si="2"/>
        <v>OpenVSLAM</v>
      </c>
      <c r="CE3" s="82" t="str">
        <f t="shared" si="2"/>
        <v>ORB-SLAM2</v>
      </c>
      <c r="CF3" s="82" t="str">
        <f t="shared" si="2"/>
        <v>OpenVSLAM</v>
      </c>
      <c r="CG3" s="82" t="str">
        <f t="shared" si="2"/>
        <v>OpenVSLAM</v>
      </c>
      <c r="CH3" s="82" t="str">
        <f t="shared" si="2"/>
        <v>ORB-SLAM2</v>
      </c>
      <c r="CI3" s="82" t="str">
        <f t="shared" si="2"/>
        <v>ORB-SLAM2</v>
      </c>
      <c r="CJ3" s="82" t="str">
        <f t="shared" si="2"/>
        <v>OpenVSLAM</v>
      </c>
      <c r="CK3" s="82" t="str">
        <f t="shared" si="2"/>
        <v>ORB-SLAM2</v>
      </c>
      <c r="CL3" s="82" t="str">
        <f t="shared" si="2"/>
        <v>OpenVSLAM</v>
      </c>
      <c r="CM3" s="82" t="str">
        <f t="shared" si="2"/>
        <v>OpenVSLAM</v>
      </c>
      <c r="CN3" s="82" t="str">
        <f t="shared" si="2"/>
        <v>OpenVSLAM</v>
      </c>
      <c r="CO3" s="82" t="str">
        <f t="shared" si="2"/>
        <v>OpenVSLAM</v>
      </c>
      <c r="CP3" s="82" t="str">
        <f t="shared" si="2"/>
        <v>OpenVSLAM</v>
      </c>
      <c r="CQ3" s="82" t="str">
        <f t="shared" si="2"/>
        <v>VINS-Mono</v>
      </c>
      <c r="CR3" s="82" t="str">
        <f t="shared" si="2"/>
        <v>VINS-Mono</v>
      </c>
      <c r="CS3" s="82" t="str">
        <f t="shared" si="2"/>
        <v>VINS-Mono</v>
      </c>
      <c r="CT3" s="82" t="str">
        <f t="shared" ref="CT3:DZ3" si="3">INDEX($A$25:$A$118, MATCH(SMALL(CT25:CT118,1), CT25:CT118, 0))</f>
        <v>OpenVSLAM</v>
      </c>
      <c r="CU3" s="82" t="str">
        <f t="shared" si="3"/>
        <v>OpenVSLAM</v>
      </c>
      <c r="CV3" s="82" t="str">
        <f t="shared" si="3"/>
        <v>OpenVSLAM</v>
      </c>
      <c r="CW3" s="82" t="str">
        <f t="shared" si="3"/>
        <v>OpenVSLAM</v>
      </c>
      <c r="CX3" s="135" t="str">
        <f t="shared" si="3"/>
        <v>R2LIVE</v>
      </c>
      <c r="CY3" s="82" t="str">
        <f t="shared" si="3"/>
        <v>R3LIVE</v>
      </c>
      <c r="CZ3" s="82" t="str">
        <f t="shared" si="3"/>
        <v>R3LIVE</v>
      </c>
      <c r="DA3" s="82" t="str">
        <f t="shared" si="3"/>
        <v>FAST-LIO2</v>
      </c>
      <c r="DB3" s="82" t="str">
        <f t="shared" si="3"/>
        <v>FAST-LIO2</v>
      </c>
      <c r="DC3" s="82" t="str">
        <f t="shared" si="3"/>
        <v>FAST-LIO2</v>
      </c>
      <c r="DD3" s="82" t="str">
        <f t="shared" si="3"/>
        <v>R3LIVE</v>
      </c>
      <c r="DE3" s="82" t="str">
        <f t="shared" si="3"/>
        <v>R2LIVE</v>
      </c>
      <c r="DF3" s="82" t="str">
        <f t="shared" si="3"/>
        <v>R3LIVE</v>
      </c>
      <c r="DG3" s="82" t="str">
        <f t="shared" si="3"/>
        <v>FAST-LIO2</v>
      </c>
      <c r="DH3" s="82" t="str">
        <f t="shared" si="3"/>
        <v>FAST-LIO2</v>
      </c>
      <c r="DI3" s="82" t="str">
        <f t="shared" si="3"/>
        <v>FAST-LIO2</v>
      </c>
      <c r="DJ3" s="82" t="str">
        <f t="shared" si="3"/>
        <v>R3LIVE</v>
      </c>
      <c r="DK3" s="82" t="str">
        <f t="shared" si="3"/>
        <v>R2LIVE</v>
      </c>
      <c r="DL3" s="82" t="str">
        <f t="shared" si="3"/>
        <v>R3LIVE</v>
      </c>
      <c r="DM3" s="82" t="str">
        <f t="shared" si="3"/>
        <v>FAST-LIO2</v>
      </c>
      <c r="DN3" s="82" t="str">
        <f t="shared" si="3"/>
        <v>R3LIVE</v>
      </c>
      <c r="DO3" s="82" t="str">
        <f t="shared" si="3"/>
        <v>R2LIVE</v>
      </c>
      <c r="DP3" s="82" t="str">
        <f t="shared" si="3"/>
        <v>FAST-LIO2</v>
      </c>
      <c r="DQ3" s="82" t="str">
        <f t="shared" si="3"/>
        <v>R2LIVE</v>
      </c>
      <c r="DR3" s="82" t="str">
        <f t="shared" si="3"/>
        <v>FAST-LIO2</v>
      </c>
      <c r="DS3" s="82" t="str">
        <f t="shared" si="3"/>
        <v>R2LIVE</v>
      </c>
      <c r="DT3" s="82" t="str">
        <f t="shared" si="3"/>
        <v>FAST-LIO2</v>
      </c>
      <c r="DU3" s="82" t="str">
        <f t="shared" si="3"/>
        <v>R3LIVE</v>
      </c>
      <c r="DV3" s="135" t="str">
        <f t="shared" si="3"/>
        <v>LeGO-LOAM</v>
      </c>
      <c r="DW3" s="82" t="str">
        <f t="shared" si="3"/>
        <v>HDL_Graph_SLAM</v>
      </c>
      <c r="DX3" s="82" t="str">
        <f t="shared" si="3"/>
        <v>LIO-SAM</v>
      </c>
      <c r="DY3" s="82" t="str">
        <f t="shared" si="3"/>
        <v>LIO-SAM</v>
      </c>
      <c r="DZ3" s="82" t="str">
        <f t="shared" si="3"/>
        <v>HDL_Graph_SLAM</v>
      </c>
      <c r="EA3" s="92"/>
      <c r="EB3" s="92"/>
      <c r="EC3" s="82" t="str">
        <f>INDEX($A$25:$A$118, MATCH(SMALL(EC25:EC118,1), EC25:EC118, 0))</f>
        <v>ORB-SLAM3</v>
      </c>
      <c r="ED3" s="92"/>
      <c r="EE3" s="92"/>
      <c r="EF3" s="82" t="str">
        <f>INDEX($A$25:$A$118, MATCH(SMALL(EF25:EF118,1), EF25:EF118, 0))</f>
        <v>Basalt</v>
      </c>
      <c r="EG3" s="92"/>
      <c r="EH3" s="82" t="str">
        <f t="shared" ref="EH3:EP3" si="4">INDEX($A$25:$A$118, MATCH(SMALL(EH25:EH118,1), EH25:EH118, 0))</f>
        <v>Kimera</v>
      </c>
      <c r="EI3" s="135" t="str">
        <f t="shared" si="4"/>
        <v>DV-LOAM</v>
      </c>
      <c r="EJ3" s="82" t="str">
        <f t="shared" si="4"/>
        <v>RTAB. Stereo. ORB2</v>
      </c>
      <c r="EK3" s="82" t="str">
        <f t="shared" si="4"/>
        <v>RTAB. Stereo. ORB2</v>
      </c>
      <c r="EL3" s="82" t="str">
        <f t="shared" si="4"/>
        <v>RTAB. Stereo. ORB2</v>
      </c>
      <c r="EM3" s="82" t="str">
        <f t="shared" si="4"/>
        <v>RTAB. Stereo. F2F</v>
      </c>
      <c r="EN3" s="82" t="str">
        <f t="shared" si="4"/>
        <v>RTAB. Stereo. ORB2</v>
      </c>
      <c r="EO3" s="82" t="str">
        <f t="shared" si="4"/>
        <v>RTAB. Stereo. ORB2</v>
      </c>
      <c r="EP3" s="82" t="str">
        <f t="shared" si="4"/>
        <v>DV-LOAM</v>
      </c>
      <c r="EQ3" s="82" t="str">
        <f>IFERROR(INDEX($A$25:$A$118, MATCH(SMALL(EQ25:EQ118,1), EQ25:EQ118, 0)),"")</f>
        <v>DV-LOAM</v>
      </c>
      <c r="ER3" s="82" t="str">
        <f>IFERROR(INDEX($A$25:$A$118, MATCH(SMALL(ER25:ER118,1), ER25:ER118, 0)),"")</f>
        <v>DVL-SLAM</v>
      </c>
      <c r="ES3" s="82" t="str">
        <f>IFERROR(INDEX($A$25:$A$126, MATCH(SMALL(ES25:ES126,1), ES25:ES126, 0)),"")</f>
        <v>RTAB. Stereo. F2M</v>
      </c>
      <c r="ET3" s="82" t="str">
        <f>IFERROR(INDEX($A$25:$A$126, MATCH(SMALL(ET25:ET126,1), ET25:ET126, 0)),"")</f>
        <v>VINS-Mono</v>
      </c>
      <c r="EU3" s="82" t="str">
        <f t="shared" ref="EU3:HF3" si="5">IFERROR(INDEX($A$25:$A$126, MATCH(SMALL(EU25:EU126,1), EU25:EU126, 0)),"")</f>
        <v>VINS-Mono</v>
      </c>
      <c r="EV3" s="82" t="str">
        <f t="shared" si="5"/>
        <v>OKVIS</v>
      </c>
      <c r="EW3" s="82" t="str">
        <f t="shared" si="5"/>
        <v>VINS-Mono</v>
      </c>
      <c r="EX3" s="82" t="str">
        <f t="shared" si="5"/>
        <v>VINS-Mono</v>
      </c>
      <c r="EY3" s="82" t="str">
        <f t="shared" si="5"/>
        <v>VINS-Mono</v>
      </c>
      <c r="EZ3" s="82" t="str">
        <f t="shared" si="5"/>
        <v>VINS-Mono</v>
      </c>
      <c r="FA3" s="82" t="str">
        <f t="shared" si="5"/>
        <v>VINS-Mono</v>
      </c>
      <c r="FB3" s="82" t="str">
        <f t="shared" si="5"/>
        <v>VINS-Mono</v>
      </c>
      <c r="FC3" s="82" t="str">
        <f t="shared" si="5"/>
        <v>VINS-Mono</v>
      </c>
      <c r="FD3" s="82" t="str">
        <f t="shared" si="5"/>
        <v>VINS-Mono</v>
      </c>
      <c r="FE3" s="82" t="str">
        <f t="shared" si="5"/>
        <v>VINS-Mono</v>
      </c>
      <c r="FF3" s="82" t="str">
        <f t="shared" si="5"/>
        <v>OKVIS</v>
      </c>
      <c r="FG3" s="82" t="str">
        <f t="shared" si="5"/>
        <v>VINS-Mono</v>
      </c>
      <c r="FH3" s="82" t="str">
        <f t="shared" si="5"/>
        <v>VINS-Mono</v>
      </c>
      <c r="FI3" s="82" t="str">
        <f t="shared" si="5"/>
        <v>VINS-Mono</v>
      </c>
      <c r="FJ3" s="82" t="str">
        <f t="shared" si="5"/>
        <v>MSCKF</v>
      </c>
      <c r="FK3" s="82" t="str">
        <f t="shared" si="5"/>
        <v>MSCKF</v>
      </c>
      <c r="FL3" s="82" t="str">
        <f t="shared" si="5"/>
        <v>MSCKF</v>
      </c>
      <c r="FM3" s="82" t="str">
        <f t="shared" si="5"/>
        <v>OKVIS</v>
      </c>
      <c r="FN3" s="82" t="str">
        <f t="shared" si="5"/>
        <v>MSCKF</v>
      </c>
      <c r="FO3" s="82" t="str">
        <f t="shared" si="5"/>
        <v>MSCKF</v>
      </c>
      <c r="FP3" s="82" t="str">
        <f t="shared" si="5"/>
        <v>MSCKF</v>
      </c>
      <c r="FQ3" s="82" t="str">
        <f t="shared" si="5"/>
        <v>MSCKF</v>
      </c>
      <c r="FR3" s="82" t="str">
        <f t="shared" si="5"/>
        <v>VINS-Mono</v>
      </c>
      <c r="FS3" s="82" t="str">
        <f t="shared" si="5"/>
        <v>VINS-Mono</v>
      </c>
      <c r="FT3" s="82" t="str">
        <f t="shared" si="5"/>
        <v>OKVIS</v>
      </c>
      <c r="FU3" s="82" t="str">
        <f t="shared" si="5"/>
        <v>VINS-Mono</v>
      </c>
      <c r="FV3" s="82" t="str">
        <f t="shared" si="5"/>
        <v>VINS-Mono</v>
      </c>
      <c r="FW3" s="82" t="str">
        <f t="shared" si="5"/>
        <v>VINS-Mono</v>
      </c>
      <c r="FX3" s="82" t="str">
        <f t="shared" si="5"/>
        <v>VINS-Mono</v>
      </c>
      <c r="FY3" s="82" t="str">
        <f t="shared" si="5"/>
        <v>VINS-Mono</v>
      </c>
      <c r="FZ3" s="82" t="str">
        <f t="shared" si="5"/>
        <v>MSCKF</v>
      </c>
      <c r="GA3" s="82" t="str">
        <f t="shared" si="5"/>
        <v>VINS-Mono</v>
      </c>
      <c r="GB3" s="82" t="str">
        <f t="shared" si="5"/>
        <v>MSCKF</v>
      </c>
      <c r="GC3" s="82" t="str">
        <f t="shared" si="5"/>
        <v>VINS-Mono</v>
      </c>
      <c r="GD3" s="82" t="str">
        <f t="shared" si="5"/>
        <v>VINS-Mono</v>
      </c>
      <c r="GE3" s="82" t="str">
        <f t="shared" si="5"/>
        <v>VINS-Mono</v>
      </c>
      <c r="GF3" s="82" t="str">
        <f t="shared" si="5"/>
        <v>VINS-Mono</v>
      </c>
      <c r="GG3" s="82" t="str">
        <f t="shared" si="5"/>
        <v>VINS-Mono</v>
      </c>
      <c r="GH3" s="82" t="str">
        <f t="shared" si="5"/>
        <v>VINS-Mono</v>
      </c>
      <c r="GI3" s="82" t="str">
        <f t="shared" si="5"/>
        <v>OKVIS</v>
      </c>
      <c r="GJ3" s="82" t="str">
        <f t="shared" si="5"/>
        <v>VINS-Mono</v>
      </c>
      <c r="GK3" s="82" t="str">
        <f t="shared" si="5"/>
        <v>DSO</v>
      </c>
      <c r="GL3" s="82" t="str">
        <f t="shared" si="5"/>
        <v>VINS-Mono</v>
      </c>
      <c r="GM3" s="82" t="str">
        <f t="shared" si="5"/>
        <v>OKVIS</v>
      </c>
      <c r="GN3" s="82" t="str">
        <f t="shared" si="5"/>
        <v>VINS-Mono</v>
      </c>
      <c r="GO3" s="82" t="str">
        <f t="shared" si="5"/>
        <v>DSO</v>
      </c>
      <c r="GP3" s="82" t="str">
        <f t="shared" si="5"/>
        <v>VINS-Mono</v>
      </c>
      <c r="GQ3" s="82" t="str">
        <f t="shared" si="5"/>
        <v>VINS-Mono</v>
      </c>
      <c r="GR3" s="82" t="str">
        <f t="shared" si="5"/>
        <v>ORB-SLAM2</v>
      </c>
      <c r="GS3" s="82" t="str">
        <f t="shared" si="5"/>
        <v>ORB-SLAM2</v>
      </c>
      <c r="GT3" s="82" t="str">
        <f t="shared" si="5"/>
        <v>ORB-SLAM2</v>
      </c>
      <c r="GU3" s="82" t="str">
        <f t="shared" si="5"/>
        <v>ORB-SLAM2</v>
      </c>
      <c r="GV3" s="82" t="str">
        <f t="shared" si="5"/>
        <v>VINS-Mono</v>
      </c>
      <c r="GW3" s="82" t="str">
        <f t="shared" si="5"/>
        <v>ORB-SLAM2</v>
      </c>
      <c r="GX3" s="82" t="str">
        <f t="shared" si="5"/>
        <v>PTAM</v>
      </c>
      <c r="GY3" s="82" t="str">
        <f t="shared" si="5"/>
        <v>ORB-SLAM2</v>
      </c>
      <c r="GZ3" s="82" t="str">
        <f t="shared" si="5"/>
        <v>ORB-SLAM2</v>
      </c>
      <c r="HA3" s="82" t="str">
        <f t="shared" si="5"/>
        <v>LDSO</v>
      </c>
      <c r="HB3" s="82" t="str">
        <f t="shared" si="5"/>
        <v>ORB-SLAM2</v>
      </c>
      <c r="HC3" s="82" t="str">
        <f t="shared" si="5"/>
        <v>ORB-SLAM2</v>
      </c>
      <c r="HD3" s="82" t="str">
        <f t="shared" si="5"/>
        <v>DSO</v>
      </c>
      <c r="HE3" s="82" t="str">
        <f t="shared" si="5"/>
        <v>ORB-SLAM2</v>
      </c>
      <c r="HF3" s="82" t="str">
        <f t="shared" si="5"/>
        <v>ORB-SLAM2</v>
      </c>
      <c r="HG3" s="82" t="str">
        <f t="shared" ref="HG3:IJ3" si="6">IFERROR(INDEX($A$25:$A$126, MATCH(SMALL(HG25:HG126,1), HG25:HG126, 0)),"")</f>
        <v>LDSO</v>
      </c>
      <c r="HH3" s="82" t="str">
        <f t="shared" si="6"/>
        <v>ORB-SLAM2</v>
      </c>
      <c r="HI3" s="82" t="str">
        <f t="shared" si="6"/>
        <v>ORB-SLAM2</v>
      </c>
      <c r="HJ3" s="82" t="str">
        <f t="shared" si="6"/>
        <v>ORB-SLAM2</v>
      </c>
      <c r="HK3" s="82" t="str">
        <f t="shared" si="6"/>
        <v>ORB-SLAM2</v>
      </c>
      <c r="HL3" s="82" t="str">
        <f t="shared" si="6"/>
        <v>ORB-SLAM2</v>
      </c>
      <c r="HM3" s="82" t="str">
        <f t="shared" si="6"/>
        <v>LDSO</v>
      </c>
      <c r="HN3" s="82" t="str">
        <f t="shared" si="6"/>
        <v>ORB-SLAM2</v>
      </c>
      <c r="HO3" s="82" t="str">
        <f t="shared" si="6"/>
        <v>ORB-SLAM2</v>
      </c>
      <c r="HP3" s="82" t="str">
        <f t="shared" si="6"/>
        <v>DSO</v>
      </c>
      <c r="HQ3" s="82" t="str">
        <f t="shared" si="6"/>
        <v>ORB-SLAM2</v>
      </c>
      <c r="HR3" s="82" t="str">
        <f t="shared" si="6"/>
        <v>ORB-SLAM2</v>
      </c>
      <c r="HS3" s="82" t="str">
        <f t="shared" si="6"/>
        <v>LDSO</v>
      </c>
      <c r="HT3" s="82" t="str">
        <f t="shared" si="6"/>
        <v>ORB-SLAM2</v>
      </c>
      <c r="HU3" s="82" t="str">
        <f t="shared" si="6"/>
        <v>ORB-SLAM2</v>
      </c>
      <c r="HV3" s="82" t="str">
        <f t="shared" si="6"/>
        <v>DSO</v>
      </c>
      <c r="HW3" s="82" t="str">
        <f t="shared" si="6"/>
        <v>ORB-SLAM2</v>
      </c>
      <c r="HX3" s="82" t="str">
        <f t="shared" si="6"/>
        <v>ORB-SLAM2</v>
      </c>
      <c r="HY3" s="82" t="str">
        <f t="shared" si="6"/>
        <v>LDSO</v>
      </c>
      <c r="HZ3" s="82" t="str">
        <f t="shared" si="6"/>
        <v>ORB-SLAM2</v>
      </c>
      <c r="IA3" s="82" t="str">
        <f t="shared" si="6"/>
        <v>ORB-SLAM2</v>
      </c>
      <c r="IB3" s="82" t="str">
        <f t="shared" si="6"/>
        <v>LDSO</v>
      </c>
      <c r="IC3" s="82" t="str">
        <f t="shared" si="6"/>
        <v>ORB-SLAM2</v>
      </c>
      <c r="ID3" s="82" t="str">
        <f t="shared" si="6"/>
        <v>ORB-SLAM2</v>
      </c>
      <c r="IE3" s="82" t="str">
        <f t="shared" si="6"/>
        <v>LDSO</v>
      </c>
      <c r="IF3" s="82" t="str">
        <f t="shared" si="6"/>
        <v>ORB-SLAM2</v>
      </c>
      <c r="IG3" s="82" t="str">
        <f t="shared" si="6"/>
        <v>LDSO</v>
      </c>
      <c r="IH3" s="82" t="str">
        <f t="shared" si="6"/>
        <v>ORB-SLAM2</v>
      </c>
      <c r="II3" s="82" t="str">
        <f t="shared" si="6"/>
        <v>LDSO</v>
      </c>
      <c r="IJ3" s="82" t="str">
        <f t="shared" si="6"/>
        <v>ORB-SLAM2</v>
      </c>
      <c r="IK3" s="82" t="str">
        <f>IFERROR(INDEX($A$25:$A$200, MATCH(SMALL(IK25:IK200,1), IK25:IK200, 0)),"")</f>
        <v>ORB-SLAM2</v>
      </c>
      <c r="IL3" s="82" t="str">
        <f t="shared" ref="IL3:KW3" si="7">IFERROR(INDEX($A$25:$A$200, MATCH(SMALL(IL25:IL200,1), IL25:IL200, 0)),"")</f>
        <v>Plane-Edge-SLAM</v>
      </c>
      <c r="IM3" s="82" t="str">
        <f t="shared" si="7"/>
        <v>ORB-SLAM2</v>
      </c>
      <c r="IN3" s="82" t="str">
        <f t="shared" si="7"/>
        <v>ORB-SLAM2</v>
      </c>
      <c r="IO3" s="82" t="str">
        <f t="shared" si="7"/>
        <v>ORB-SLAM2</v>
      </c>
      <c r="IP3" s="82" t="str">
        <f t="shared" si="7"/>
        <v>BundleFusion</v>
      </c>
      <c r="IQ3" s="82" t="str">
        <f t="shared" si="7"/>
        <v>ORB-SLAM2</v>
      </c>
      <c r="IR3" s="82" t="str">
        <f t="shared" si="7"/>
        <v>DVO-SLAM</v>
      </c>
      <c r="IS3" s="82" t="str">
        <f t="shared" si="7"/>
        <v>ORB-SLAM2</v>
      </c>
      <c r="IT3" s="82" t="str">
        <f t="shared" si="7"/>
        <v>BundleFusion</v>
      </c>
      <c r="IU3" s="82" t="str">
        <f t="shared" si="7"/>
        <v>BundleFusion</v>
      </c>
      <c r="IV3" s="82" t="str">
        <f t="shared" si="7"/>
        <v>BundleFusion</v>
      </c>
      <c r="IW3" s="82" t="str">
        <f t="shared" si="7"/>
        <v>BundleFusion</v>
      </c>
      <c r="IX3" s="82" t="str">
        <f t="shared" si="7"/>
        <v>BAD-SLAM*</v>
      </c>
      <c r="IY3" s="82" t="str">
        <f t="shared" si="7"/>
        <v>BAD-SLAM*</v>
      </c>
      <c r="IZ3" s="82" t="str">
        <f t="shared" si="7"/>
        <v>BAD-SLAM*</v>
      </c>
      <c r="JA3" s="82" t="str">
        <f t="shared" si="7"/>
        <v>ORB-SLAM2</v>
      </c>
      <c r="JB3" s="82" t="str">
        <f t="shared" si="7"/>
        <v>ORB-SLAM2</v>
      </c>
      <c r="JC3" s="82" t="str">
        <f t="shared" si="7"/>
        <v>ORB-SLAM2</v>
      </c>
      <c r="JD3" s="82" t="str">
        <f t="shared" si="7"/>
        <v>ORB-SLAM2</v>
      </c>
      <c r="JE3" s="82" t="str">
        <f t="shared" si="7"/>
        <v>ORB-SLAM2</v>
      </c>
      <c r="JF3" s="82" t="str">
        <f t="shared" si="7"/>
        <v>ORB-SLAM2</v>
      </c>
      <c r="JG3" s="82" t="str">
        <f t="shared" si="7"/>
        <v>ORB-SLAM2</v>
      </c>
      <c r="JH3" s="82" t="str">
        <f t="shared" si="7"/>
        <v>ORB-SLAM2</v>
      </c>
      <c r="JI3" s="82" t="str">
        <f t="shared" si="7"/>
        <v>RTAB-Map</v>
      </c>
      <c r="JJ3" s="82" t="str">
        <f t="shared" si="7"/>
        <v>ORB-SLAM2</v>
      </c>
      <c r="JK3" s="82" t="str">
        <f t="shared" si="7"/>
        <v>ORB-SLAM2</v>
      </c>
      <c r="JL3" s="82" t="str">
        <f t="shared" si="7"/>
        <v>RTAB-Map</v>
      </c>
      <c r="JM3" s="82" t="str">
        <f t="shared" si="7"/>
        <v>ORB-SLAM2</v>
      </c>
      <c r="JN3" s="82" t="str">
        <f t="shared" si="7"/>
        <v>RTAB-Map</v>
      </c>
      <c r="JO3" s="82" t="str">
        <f t="shared" si="7"/>
        <v>RTAB-Map</v>
      </c>
      <c r="JP3" s="82" t="str">
        <f t="shared" si="7"/>
        <v>RTAB-Map</v>
      </c>
      <c r="JQ3" s="82" t="str">
        <f t="shared" si="7"/>
        <v>RTAB-Map</v>
      </c>
      <c r="JR3" s="82" t="str">
        <f t="shared" si="7"/>
        <v>RTAB-Map</v>
      </c>
      <c r="JS3" s="82" t="str">
        <f t="shared" si="7"/>
        <v>RTAB-Map</v>
      </c>
      <c r="JT3" s="82" t="str">
        <f t="shared" si="7"/>
        <v>RTAB-Map</v>
      </c>
      <c r="JU3" s="82" t="str">
        <f t="shared" si="7"/>
        <v>RTAB-Map</v>
      </c>
      <c r="JV3" s="82" t="str">
        <f t="shared" si="7"/>
        <v>RTAB-Map</v>
      </c>
      <c r="JW3" s="82" t="str">
        <f t="shared" si="7"/>
        <v>RTAB-Map</v>
      </c>
      <c r="JX3" s="82" t="str">
        <f t="shared" si="7"/>
        <v>RTAB-Map</v>
      </c>
      <c r="JY3" s="82" t="str">
        <f t="shared" si="7"/>
        <v>RTAB-Map</v>
      </c>
      <c r="JZ3" s="82" t="str">
        <f t="shared" si="7"/>
        <v>RTAB-Map</v>
      </c>
      <c r="KA3" s="82" t="str">
        <f t="shared" si="7"/>
        <v>RTAB-Map</v>
      </c>
      <c r="KB3" s="82" t="str">
        <f t="shared" si="7"/>
        <v>RTAB-Map</v>
      </c>
      <c r="KC3" s="82" t="str">
        <f t="shared" si="7"/>
        <v>RTAB-Map</v>
      </c>
      <c r="KD3" s="82" t="str">
        <f t="shared" si="7"/>
        <v>RTAB-Map</v>
      </c>
      <c r="KE3" s="82" t="str">
        <f t="shared" si="7"/>
        <v>RTAB-Map</v>
      </c>
      <c r="KF3" s="82" t="str">
        <f t="shared" si="7"/>
        <v>RTAB-Map</v>
      </c>
      <c r="KG3" s="82" t="str">
        <f t="shared" si="7"/>
        <v>RTAB-Map</v>
      </c>
      <c r="KH3" s="82" t="str">
        <f t="shared" si="7"/>
        <v>Hector-SLAM</v>
      </c>
      <c r="KI3" s="82" t="str">
        <f t="shared" si="7"/>
        <v>Hector-SLAM</v>
      </c>
      <c r="KJ3" s="82" t="str">
        <f t="shared" si="7"/>
        <v>Gmapping</v>
      </c>
      <c r="KK3" s="82" t="str">
        <f t="shared" si="7"/>
        <v>Gmapping</v>
      </c>
      <c r="KL3" s="82" t="str">
        <f t="shared" si="7"/>
        <v>Gmapping</v>
      </c>
      <c r="KM3" s="82" t="str">
        <f t="shared" si="7"/>
        <v>ORB-SLAM2</v>
      </c>
      <c r="KN3" s="82" t="str">
        <f t="shared" si="7"/>
        <v>Hector-SLAM</v>
      </c>
      <c r="KO3" s="82" t="str">
        <f t="shared" si="7"/>
        <v>Gmapping</v>
      </c>
      <c r="KP3" s="82" t="str">
        <f t="shared" si="7"/>
        <v>RTAB-Map</v>
      </c>
      <c r="KQ3" s="82" t="str">
        <f t="shared" si="7"/>
        <v>Gmapping</v>
      </c>
      <c r="KR3" s="82" t="str">
        <f t="shared" si="7"/>
        <v>Hector-SLAM</v>
      </c>
      <c r="KS3" s="82" t="str">
        <f t="shared" si="7"/>
        <v>Hector-SLAM</v>
      </c>
      <c r="KT3" s="82" t="str">
        <f t="shared" si="7"/>
        <v>Hector-SLAM</v>
      </c>
      <c r="KU3" s="82" t="str">
        <f t="shared" si="7"/>
        <v>Hector-SLAM</v>
      </c>
      <c r="KV3" s="82" t="str">
        <f t="shared" si="7"/>
        <v>ORB-SLAM2</v>
      </c>
      <c r="KW3" s="82" t="str">
        <f t="shared" si="7"/>
        <v>Hector-SLAM</v>
      </c>
      <c r="KX3" s="82" t="str">
        <f t="shared" ref="KX3:NI3" si="8">IFERROR(INDEX($A$25:$A$200, MATCH(SMALL(KX25:KX200,1), KX25:KX200, 0)),"")</f>
        <v>Hector-SLAM</v>
      </c>
      <c r="KY3" s="82" t="str">
        <f t="shared" si="8"/>
        <v>ORB-SLAM2</v>
      </c>
      <c r="KZ3" s="82" t="str">
        <f t="shared" si="8"/>
        <v>SLAM-PCD</v>
      </c>
      <c r="LA3" s="82" t="str">
        <f t="shared" si="8"/>
        <v>SLAM-PCD</v>
      </c>
      <c r="LB3" s="82" t="str">
        <f t="shared" si="8"/>
        <v>RDS-SLAM, SegNet (Keyframe)</v>
      </c>
      <c r="LC3" s="82" t="str">
        <f t="shared" si="8"/>
        <v>RDS-SLAM, SegNet (Keyframe)</v>
      </c>
      <c r="LD3" s="82" t="str">
        <f t="shared" si="8"/>
        <v>DynaSLAM</v>
      </c>
      <c r="LE3" s="82" t="str">
        <f t="shared" si="8"/>
        <v>DynaSLAM</v>
      </c>
      <c r="LF3" s="82" t="str">
        <f t="shared" si="8"/>
        <v>DM-SLAM</v>
      </c>
      <c r="LG3" s="82" t="str">
        <f t="shared" si="8"/>
        <v>DM-SLAM</v>
      </c>
      <c r="LH3" s="82" t="str">
        <f t="shared" si="8"/>
        <v>RDS-SLAM, SegNet (Keyframe)</v>
      </c>
      <c r="LI3" s="82" t="str">
        <f t="shared" si="8"/>
        <v>RDS-SLAM, SegNet (Keyframe)</v>
      </c>
      <c r="LJ3" s="82" t="str">
        <f t="shared" si="8"/>
        <v>SLAM-PCD</v>
      </c>
      <c r="LK3" s="82" t="str">
        <f t="shared" si="8"/>
        <v>SLAM-PCD</v>
      </c>
      <c r="LL3" s="82" t="str">
        <f t="shared" si="8"/>
        <v>RDS-SLAM, SegNet (Keyframe)</v>
      </c>
      <c r="LM3" s="82" t="str">
        <f t="shared" si="8"/>
        <v>RDS-SLAM, SegNet (Keyframe)</v>
      </c>
      <c r="LN3" s="82" t="str">
        <f t="shared" si="8"/>
        <v>DynaSLAM</v>
      </c>
      <c r="LO3" s="82" t="str">
        <f t="shared" si="8"/>
        <v>DS-SLAM</v>
      </c>
      <c r="LP3" s="82" t="str">
        <f t="shared" si="8"/>
        <v>SLAM-PCD</v>
      </c>
      <c r="LQ3" s="82" t="str">
        <f t="shared" si="8"/>
        <v>SLAM-PCD</v>
      </c>
      <c r="LR3" s="82" t="str">
        <f t="shared" si="8"/>
        <v>RDS-SLAM, SegNet (Keyframe)</v>
      </c>
      <c r="LS3" s="82" t="str">
        <f t="shared" si="8"/>
        <v>RDS-SLAM, SegNet (Keyframe)</v>
      </c>
      <c r="LT3" s="82" t="str">
        <f t="shared" si="8"/>
        <v>RDS-SLAM, SegNet (Keyframe)</v>
      </c>
      <c r="LU3" s="82" t="str">
        <f t="shared" si="8"/>
        <v>SLAM-PCD</v>
      </c>
      <c r="LV3" s="82" t="str">
        <f t="shared" si="8"/>
        <v>RDS-SLAM, SegNet (Keyframe)</v>
      </c>
      <c r="LW3" s="82" t="str">
        <f t="shared" si="8"/>
        <v>RDS-SLAM, SegNet (Keyframe)</v>
      </c>
      <c r="LX3" s="82" t="str">
        <f t="shared" si="8"/>
        <v>DynaSLAM</v>
      </c>
      <c r="LY3" s="82" t="str">
        <f t="shared" si="8"/>
        <v>SLAM-PCD</v>
      </c>
      <c r="LZ3" s="82" t="str">
        <f t="shared" si="8"/>
        <v>SLAM-PCD</v>
      </c>
      <c r="MA3" s="82" t="str">
        <f t="shared" si="8"/>
        <v>DS-SLAM</v>
      </c>
      <c r="MB3" s="82" t="str">
        <f t="shared" si="8"/>
        <v>RDS-SLAM, SegNet (Keyframe)</v>
      </c>
      <c r="MC3" s="82" t="str">
        <f t="shared" si="8"/>
        <v>RDS-SLAM, SegNet (Keyframe)</v>
      </c>
      <c r="MD3" s="82" t="str">
        <f t="shared" si="8"/>
        <v>A-LOAM</v>
      </c>
      <c r="ME3" s="82" t="str">
        <f t="shared" si="8"/>
        <v>A-LOAM</v>
      </c>
      <c r="MF3" s="82" t="str">
        <f t="shared" si="8"/>
        <v>ISC-LOAM</v>
      </c>
      <c r="MG3" s="82" t="str">
        <f t="shared" si="8"/>
        <v>A-LOAM</v>
      </c>
      <c r="MH3" s="82" t="str">
        <f t="shared" si="8"/>
        <v>ISC-LOAM</v>
      </c>
      <c r="MI3" s="82" t="str">
        <f t="shared" si="8"/>
        <v>A-LOAM</v>
      </c>
      <c r="MJ3" s="82" t="str">
        <f t="shared" si="8"/>
        <v>ISC-LOAM</v>
      </c>
      <c r="MK3" s="82" t="str">
        <f t="shared" si="8"/>
        <v>A-LOAM</v>
      </c>
      <c r="ML3" s="82" t="str">
        <f t="shared" si="8"/>
        <v>A-LOAM</v>
      </c>
      <c r="MM3" s="82" t="str">
        <f t="shared" si="8"/>
        <v>A-LOAM</v>
      </c>
      <c r="MN3" s="82" t="str">
        <f t="shared" si="8"/>
        <v>A-LOAM</v>
      </c>
      <c r="MO3" s="82" t="str">
        <f t="shared" si="8"/>
        <v>LeGO-LOAM</v>
      </c>
      <c r="MP3" s="82" t="str">
        <f t="shared" si="8"/>
        <v>LeGO-LOAM</v>
      </c>
      <c r="MQ3" s="82" t="str">
        <f t="shared" si="8"/>
        <v>A-LOAM</v>
      </c>
      <c r="MR3" s="82" t="str">
        <f t="shared" si="8"/>
        <v>A-LOAM</v>
      </c>
      <c r="MS3" s="82" t="str">
        <f t="shared" si="8"/>
        <v>LeGO-LOAM</v>
      </c>
      <c r="MT3" s="82" t="str">
        <f t="shared" si="8"/>
        <v>LeGO-LOAM</v>
      </c>
      <c r="MU3" s="82" t="str">
        <f t="shared" si="8"/>
        <v>LeGO-LOAM</v>
      </c>
      <c r="MV3" s="82" t="str">
        <f t="shared" si="8"/>
        <v>LeGO-LOAM</v>
      </c>
      <c r="MW3" s="82" t="str">
        <f t="shared" si="8"/>
        <v>LeGO-LOAM</v>
      </c>
      <c r="MX3" s="82" t="str">
        <f t="shared" si="8"/>
        <v>ISC-LOAM</v>
      </c>
      <c r="MY3" s="82" t="str">
        <f t="shared" si="8"/>
        <v>ISC-LOAM</v>
      </c>
      <c r="MZ3" s="82" t="str">
        <f t="shared" si="8"/>
        <v>DSO</v>
      </c>
      <c r="NA3" s="82" t="str">
        <f t="shared" si="8"/>
        <v>ORB-SLAM2</v>
      </c>
      <c r="NB3" s="82" t="str">
        <f t="shared" si="8"/>
        <v>DSO</v>
      </c>
      <c r="NC3" s="82" t="str">
        <f t="shared" si="8"/>
        <v>ORB-SLAM2</v>
      </c>
      <c r="ND3" s="82" t="str">
        <f t="shared" si="8"/>
        <v>ORB-SLAM2</v>
      </c>
      <c r="NE3" s="82" t="str">
        <f t="shared" si="8"/>
        <v>ORB-SLAM2</v>
      </c>
      <c r="NF3" s="82" t="str">
        <f t="shared" si="8"/>
        <v>ORB-SLAM2</v>
      </c>
      <c r="NG3" s="82" t="str">
        <f t="shared" si="8"/>
        <v>ORB-SLAM2</v>
      </c>
      <c r="NH3" s="82" t="str">
        <f t="shared" si="8"/>
        <v>ORB-SLAM2</v>
      </c>
      <c r="NI3" s="82" t="str">
        <f t="shared" si="8"/>
        <v>ORB-SLAM2</v>
      </c>
      <c r="NJ3" s="82" t="str">
        <f t="shared" ref="NJ3:PU3" si="9">IFERROR(INDEX($A$25:$A$200, MATCH(SMALL(NJ25:NJ200,1), NJ25:NJ200, 0)),"")</f>
        <v>ORB-SLAM2</v>
      </c>
      <c r="NK3" s="82" t="str">
        <f t="shared" si="9"/>
        <v>F-LOAM</v>
      </c>
      <c r="NL3" s="82" t="str">
        <f t="shared" si="9"/>
        <v>F-LOAM</v>
      </c>
      <c r="NM3" s="82" t="str">
        <f t="shared" si="9"/>
        <v>LIO-SAM</v>
      </c>
      <c r="NN3" s="82" t="str">
        <f t="shared" si="9"/>
        <v>LIO-SAM</v>
      </c>
      <c r="NO3" s="82" t="str">
        <f t="shared" si="9"/>
        <v>ART-SLAM (GPS)</v>
      </c>
      <c r="NP3" s="82" t="str">
        <f t="shared" si="9"/>
        <v>LIO-SAM</v>
      </c>
      <c r="NQ3" s="82" t="str">
        <f t="shared" si="9"/>
        <v>LIO-SAM</v>
      </c>
      <c r="NR3" s="82" t="str">
        <f t="shared" si="9"/>
        <v>ART-SLAM (IMU)</v>
      </c>
      <c r="NS3" s="82" t="str">
        <f t="shared" si="9"/>
        <v>ART-SLAM (IMU)</v>
      </c>
      <c r="NT3" s="82" t="str">
        <f t="shared" si="9"/>
        <v>ART-SLAM (IMU)</v>
      </c>
      <c r="NU3" s="82" t="str">
        <f t="shared" si="9"/>
        <v>ART-SLAM (IMU)</v>
      </c>
      <c r="NV3" s="82" t="str">
        <f t="shared" si="9"/>
        <v>ART-SLAM (IMU)</v>
      </c>
      <c r="NW3" s="82" t="str">
        <f t="shared" si="9"/>
        <v>ART-SLAM (GPS)</v>
      </c>
      <c r="NX3" s="82" t="str">
        <f t="shared" si="9"/>
        <v>A-LOAM</v>
      </c>
      <c r="NY3" s="82" t="str">
        <f t="shared" si="9"/>
        <v>LeGO-LOAM</v>
      </c>
      <c r="NZ3" s="82" t="str">
        <f t="shared" si="9"/>
        <v>LeGO-LOAM</v>
      </c>
      <c r="OA3" s="82" t="str">
        <f t="shared" si="9"/>
        <v>LeGO-LOAM</v>
      </c>
      <c r="OB3" s="82" t="str">
        <f t="shared" si="9"/>
        <v>LeGO-LOAM</v>
      </c>
      <c r="OC3" s="82" t="str">
        <f t="shared" si="9"/>
        <v>BALM</v>
      </c>
      <c r="OD3" s="82" t="str">
        <f t="shared" si="9"/>
        <v>A-LOAM</v>
      </c>
      <c r="OE3" s="82" t="str">
        <f t="shared" si="9"/>
        <v>A-LOAM</v>
      </c>
      <c r="OF3" s="82" t="str">
        <f t="shared" si="9"/>
        <v>BALM</v>
      </c>
      <c r="OG3" s="82" t="str">
        <f t="shared" si="9"/>
        <v>BALM</v>
      </c>
      <c r="OH3" s="82" t="str">
        <f t="shared" si="9"/>
        <v>A-LOAM</v>
      </c>
      <c r="OI3" s="82" t="str">
        <f t="shared" si="9"/>
        <v>livox_mapping</v>
      </c>
      <c r="OJ3" s="82" t="str">
        <f t="shared" si="9"/>
        <v>OVD-SLAM</v>
      </c>
      <c r="OK3" s="82" t="str">
        <f t="shared" si="9"/>
        <v>OVD-SLAM</v>
      </c>
      <c r="OL3" s="82" t="str">
        <f t="shared" si="9"/>
        <v>OVD-SLAM</v>
      </c>
      <c r="OM3" s="82" t="str">
        <f t="shared" si="9"/>
        <v>OVD-SLAM</v>
      </c>
      <c r="ON3" s="82" t="str">
        <f t="shared" si="9"/>
        <v>CFP-SLAM</v>
      </c>
      <c r="OO3" s="82" t="str">
        <f t="shared" si="9"/>
        <v>CFP-SLAM</v>
      </c>
      <c r="OP3" s="82" t="str">
        <f t="shared" si="9"/>
        <v>OVD-SLAM</v>
      </c>
      <c r="OQ3" s="82" t="str">
        <f t="shared" si="9"/>
        <v>OVD-SLAM</v>
      </c>
      <c r="OR3" s="82" t="str">
        <f t="shared" si="9"/>
        <v>OVD-SLAM</v>
      </c>
      <c r="OS3" s="82" t="str">
        <f t="shared" si="9"/>
        <v>OVD-SLAM</v>
      </c>
      <c r="OT3" s="82" t="str">
        <f t="shared" si="9"/>
        <v>Crowd-SLAM</v>
      </c>
      <c r="OU3" s="82" t="str">
        <f t="shared" si="9"/>
        <v>Crowd-SLAM</v>
      </c>
      <c r="OV3" s="82" t="str">
        <f t="shared" si="9"/>
        <v>CFP-SLAM</v>
      </c>
      <c r="OW3" s="82" t="str">
        <f t="shared" si="9"/>
        <v>CFP-SLAM</v>
      </c>
      <c r="OX3" s="82" t="str">
        <f t="shared" si="9"/>
        <v>CFP-SLAM</v>
      </c>
      <c r="OY3" s="82" t="str">
        <f t="shared" si="9"/>
        <v>CFP-SLAM</v>
      </c>
      <c r="OZ3" s="82" t="str">
        <f t="shared" si="9"/>
        <v>OVD-SLAM</v>
      </c>
      <c r="PA3" s="82" t="str">
        <f t="shared" si="9"/>
        <v>CFP-SLAM</v>
      </c>
      <c r="PB3" s="82" t="str">
        <f t="shared" si="9"/>
        <v>LC-CRF SLAM</v>
      </c>
      <c r="PC3" s="82" t="str">
        <f t="shared" si="9"/>
        <v>OVD-SLAM</v>
      </c>
      <c r="PD3" s="82" t="str">
        <f t="shared" si="9"/>
        <v>OVD-SLAM</v>
      </c>
      <c r="PE3" s="82" t="str">
        <f t="shared" si="9"/>
        <v>Crowd-SLAM</v>
      </c>
      <c r="PF3" s="82" t="str">
        <f t="shared" si="9"/>
        <v>Blitz-SLAM</v>
      </c>
      <c r="PG3" s="82" t="str">
        <f t="shared" si="9"/>
        <v>OVD-SLAM</v>
      </c>
      <c r="PH3" s="82" t="str">
        <f t="shared" si="9"/>
        <v>OVD-SLAM</v>
      </c>
      <c r="PI3" s="82" t="str">
        <f t="shared" si="9"/>
        <v>OVD-SLAM</v>
      </c>
      <c r="PJ3" s="82" t="str">
        <f t="shared" si="9"/>
        <v>OVD-SLAM</v>
      </c>
      <c r="PK3" s="82" t="str">
        <f t="shared" si="9"/>
        <v>Crowd-SLAM</v>
      </c>
      <c r="PL3" s="82" t="str">
        <f t="shared" si="9"/>
        <v>CFP-SLAM</v>
      </c>
      <c r="PM3" s="82" t="str">
        <f t="shared" si="9"/>
        <v>Crowd-SLAM</v>
      </c>
      <c r="PN3" s="82" t="str">
        <f t="shared" si="9"/>
        <v>CFP-SLAM</v>
      </c>
      <c r="PO3" s="82" t="str">
        <f t="shared" si="9"/>
        <v>CFP-SLAM</v>
      </c>
      <c r="PP3" s="82" t="str">
        <f t="shared" si="9"/>
        <v>RDS-SLAM</v>
      </c>
      <c r="PQ3" s="82" t="str">
        <f t="shared" si="9"/>
        <v>OVD-SLAM</v>
      </c>
      <c r="PR3" s="82" t="str">
        <f t="shared" si="9"/>
        <v>OVD-SLAM</v>
      </c>
      <c r="PS3" s="82" t="str">
        <f t="shared" si="9"/>
        <v>RDS-SLAM</v>
      </c>
      <c r="PT3" s="82" t="str">
        <f t="shared" si="9"/>
        <v>OVD-SLAM</v>
      </c>
      <c r="PU3" s="82" t="str">
        <f t="shared" si="9"/>
        <v>OVD-SLAM</v>
      </c>
      <c r="PV3" s="82" t="str">
        <f t="shared" ref="PV3:SG3" si="10">IFERROR(INDEX($A$25:$A$200, MATCH(SMALL(PV25:PV200,1), PV25:PV200, 0)),"")</f>
        <v>OVD-SLAM</v>
      </c>
      <c r="PW3" s="82" t="str">
        <f t="shared" si="10"/>
        <v>LC-CRF SLAM</v>
      </c>
      <c r="PX3" s="82" t="str">
        <f t="shared" si="10"/>
        <v>Crowd-SLAM</v>
      </c>
      <c r="PY3" s="82" t="str">
        <f t="shared" si="10"/>
        <v>Crowd-SLAM</v>
      </c>
      <c r="PZ3" s="82" t="str">
        <f t="shared" si="10"/>
        <v>OVD-SLAM</v>
      </c>
      <c r="QA3" s="82" t="str">
        <f t="shared" si="10"/>
        <v>LC-CRF SLAM</v>
      </c>
      <c r="QB3" s="82" t="str">
        <f t="shared" si="10"/>
        <v>YOLO-SLAM</v>
      </c>
      <c r="QC3" s="82" t="str">
        <f t="shared" si="10"/>
        <v>OVD-SLAM</v>
      </c>
      <c r="QD3" s="82" t="str">
        <f t="shared" si="10"/>
        <v>YOLO-SLAM</v>
      </c>
      <c r="QE3" s="82" t="str">
        <f t="shared" si="10"/>
        <v>OVD-SLAM</v>
      </c>
      <c r="QF3" s="82" t="str">
        <f t="shared" si="10"/>
        <v>OVD-SLAM</v>
      </c>
      <c r="QG3" s="82" t="str">
        <f t="shared" si="10"/>
        <v>Crowd-SLAM</v>
      </c>
      <c r="QH3" s="82" t="str">
        <f t="shared" si="10"/>
        <v>RDS-SLAM</v>
      </c>
      <c r="QI3" s="82" t="str">
        <f t="shared" si="10"/>
        <v>OVD-SLAM</v>
      </c>
      <c r="QJ3" s="82" t="str">
        <f t="shared" si="10"/>
        <v>OVD-SLAM</v>
      </c>
      <c r="QK3" s="82" t="str">
        <f t="shared" si="10"/>
        <v>OVD-SLAM</v>
      </c>
      <c r="QL3" s="82" t="str">
        <f t="shared" si="10"/>
        <v>OVD-SLAM</v>
      </c>
      <c r="QM3" s="82" t="str">
        <f t="shared" si="10"/>
        <v>Crowd-SLAM</v>
      </c>
      <c r="QN3" s="82" t="str">
        <f t="shared" si="10"/>
        <v>LC-CRF SLAM</v>
      </c>
      <c r="QO3" s="82" t="str">
        <f t="shared" si="10"/>
        <v>LC-CRF SLAM</v>
      </c>
      <c r="QP3" s="82" t="str">
        <f t="shared" si="10"/>
        <v>RDS-SLAM</v>
      </c>
      <c r="QQ3" s="82" t="str">
        <f t="shared" si="10"/>
        <v>OVD-SLAM</v>
      </c>
      <c r="QR3" s="82" t="str">
        <f t="shared" si="10"/>
        <v>Crowd-SLAM</v>
      </c>
      <c r="QS3" s="82" t="str">
        <f t="shared" si="10"/>
        <v>Crowd-SLAM</v>
      </c>
      <c r="QT3" s="82" t="str">
        <f t="shared" si="10"/>
        <v>OVD-SLAM</v>
      </c>
      <c r="QU3" s="82" t="str">
        <f t="shared" si="10"/>
        <v>OVD-SLAM</v>
      </c>
      <c r="QV3" s="82" t="str">
        <f t="shared" si="10"/>
        <v>OVD-SLAM</v>
      </c>
      <c r="QW3" s="82" t="str">
        <f t="shared" si="10"/>
        <v>OVD-SLAM</v>
      </c>
      <c r="QX3" s="82" t="str">
        <f t="shared" si="10"/>
        <v>LC-CRF SLAM</v>
      </c>
      <c r="QY3" s="82" t="str">
        <f t="shared" si="10"/>
        <v>OVD-SLAM</v>
      </c>
      <c r="QZ3" s="82" t="str">
        <f t="shared" si="10"/>
        <v>FAST-LIO2</v>
      </c>
      <c r="RA3" s="82" t="str">
        <f t="shared" si="10"/>
        <v>FAST-LIO2</v>
      </c>
      <c r="RB3" s="82" t="str">
        <f t="shared" si="10"/>
        <v>FAST-LIO2</v>
      </c>
      <c r="RC3" s="82" t="str">
        <f t="shared" si="10"/>
        <v>FAST-LIO2</v>
      </c>
      <c r="RD3" s="82" t="str">
        <f t="shared" si="10"/>
        <v>LIO-SAM LC</v>
      </c>
      <c r="RE3" s="82" t="str">
        <f t="shared" si="10"/>
        <v>FAST-LIO2</v>
      </c>
      <c r="RF3" s="82" t="str">
        <f t="shared" si="10"/>
        <v>FAST-LIO2</v>
      </c>
      <c r="RG3" s="82" t="str">
        <f t="shared" si="10"/>
        <v>LIO-SAM LC</v>
      </c>
      <c r="RH3" s="82" t="str">
        <f t="shared" si="10"/>
        <v>ART-SLAM</v>
      </c>
      <c r="RI3" s="82" t="str">
        <f t="shared" si="10"/>
        <v>ART-SLAM</v>
      </c>
      <c r="RJ3" s="82" t="str">
        <f t="shared" si="10"/>
        <v>ART-SLAM</v>
      </c>
      <c r="RK3" s="82" t="str">
        <f t="shared" si="10"/>
        <v>ART-SLAM</v>
      </c>
      <c r="RL3" s="82" t="str">
        <f t="shared" si="10"/>
        <v>LeGO-LOAM</v>
      </c>
      <c r="RM3" s="82" t="str">
        <f t="shared" si="10"/>
        <v>ART-SLAM</v>
      </c>
      <c r="RN3" s="82" t="str">
        <f t="shared" si="10"/>
        <v>LeGO-LOAM</v>
      </c>
      <c r="RO3" s="82" t="str">
        <f t="shared" si="10"/>
        <v>LeGO-LOAM</v>
      </c>
      <c r="RP3" s="82" t="str">
        <f t="shared" si="10"/>
        <v>LeGO-LOAM</v>
      </c>
      <c r="RQ3" s="82" t="str">
        <f t="shared" si="10"/>
        <v>LeGO-LOAM</v>
      </c>
      <c r="RR3" s="82" t="str">
        <f t="shared" si="10"/>
        <v>ART-SLAM (odom)</v>
      </c>
      <c r="RS3" s="82" t="str">
        <f t="shared" si="10"/>
        <v>ART-SLAM (odom)</v>
      </c>
      <c r="RT3" s="82" t="str">
        <f t="shared" si="10"/>
        <v>GLIM</v>
      </c>
      <c r="RU3" s="82" t="str">
        <f t="shared" si="10"/>
        <v>GLIM</v>
      </c>
      <c r="RV3" s="82" t="str">
        <f t="shared" si="10"/>
        <v>GLIM</v>
      </c>
      <c r="RW3" s="82" t="str">
        <f t="shared" si="10"/>
        <v>GLIM</v>
      </c>
      <c r="RX3" s="82" t="str">
        <f t="shared" si="10"/>
        <v>VoxelMap</v>
      </c>
      <c r="RY3" s="82" t="str">
        <f t="shared" si="10"/>
        <v>GLIM</v>
      </c>
      <c r="RZ3" s="82" t="str">
        <f t="shared" si="10"/>
        <v>GLIM</v>
      </c>
      <c r="SA3" s="82" t="str">
        <f t="shared" si="10"/>
        <v>GLIM</v>
      </c>
      <c r="SB3" s="82" t="str">
        <f t="shared" si="10"/>
        <v>GLIM</v>
      </c>
      <c r="SC3" s="82" t="str">
        <f t="shared" si="10"/>
        <v>GLIM</v>
      </c>
      <c r="SD3" s="82" t="str">
        <f t="shared" si="10"/>
        <v>GLIM</v>
      </c>
      <c r="SE3" s="82" t="str">
        <f t="shared" si="10"/>
        <v>FAST-LIO2</v>
      </c>
      <c r="SF3" s="82" t="str">
        <f t="shared" si="10"/>
        <v>FAST-LIO2</v>
      </c>
      <c r="SG3" s="82" t="str">
        <f t="shared" si="10"/>
        <v>GLIM</v>
      </c>
      <c r="SH3" s="82" t="str">
        <f t="shared" ref="SH3:US3" si="11">IFERROR(INDEX($A$25:$A$200, MATCH(SMALL(SH25:SH200,1), SH25:SH200, 0)),"")</f>
        <v>GLIM</v>
      </c>
      <c r="SI3" s="82" t="str">
        <f t="shared" si="11"/>
        <v>GLIM</v>
      </c>
      <c r="SJ3" s="82" t="str">
        <f t="shared" si="11"/>
        <v>GLIM</v>
      </c>
      <c r="SK3" s="82" t="str">
        <f t="shared" si="11"/>
        <v>GLIM</v>
      </c>
      <c r="SL3" s="82" t="str">
        <f t="shared" si="11"/>
        <v>LIO-SAM</v>
      </c>
      <c r="SM3" s="82" t="str">
        <f t="shared" si="11"/>
        <v>GLIM</v>
      </c>
      <c r="SN3" s="82" t="str">
        <f t="shared" si="11"/>
        <v>LIO-SAM (No-LoopClosure)</v>
      </c>
      <c r="SO3" s="82" t="str">
        <f t="shared" si="11"/>
        <v>FAST-LIO2</v>
      </c>
      <c r="SP3" s="82" t="str">
        <f t="shared" si="11"/>
        <v>FAST-LIO2</v>
      </c>
      <c r="SQ3" s="82" t="str">
        <f t="shared" si="11"/>
        <v>GLIM</v>
      </c>
      <c r="SR3" s="82" t="str">
        <f t="shared" si="11"/>
        <v>FAST-LIO2</v>
      </c>
      <c r="SS3" s="82" t="str">
        <f t="shared" si="11"/>
        <v>FAST-LIO2</v>
      </c>
      <c r="ST3" s="82" t="str">
        <f t="shared" si="11"/>
        <v>DLO</v>
      </c>
      <c r="SU3" s="82" t="str">
        <f t="shared" si="11"/>
        <v>DLO</v>
      </c>
      <c r="SV3" s="82" t="str">
        <f t="shared" si="11"/>
        <v>FAST-LIO2</v>
      </c>
      <c r="SW3" s="82" t="str">
        <f t="shared" si="11"/>
        <v>GLIM</v>
      </c>
      <c r="SX3" s="82" t="str">
        <f t="shared" si="11"/>
        <v>FAST-LIVO</v>
      </c>
      <c r="SY3" s="82" t="str">
        <f t="shared" si="11"/>
        <v>BALM</v>
      </c>
      <c r="SZ3" s="82" t="str">
        <f t="shared" si="11"/>
        <v>GLIM</v>
      </c>
      <c r="TA3" s="82" t="str">
        <f t="shared" si="11"/>
        <v>GLIM</v>
      </c>
      <c r="TB3" s="82" t="str">
        <f t="shared" si="11"/>
        <v>FAST-LIVO</v>
      </c>
      <c r="TC3" s="82" t="str">
        <f t="shared" si="11"/>
        <v>FAST-LIO2</v>
      </c>
      <c r="TD3" s="82" t="str">
        <f t="shared" si="11"/>
        <v>GLIM</v>
      </c>
      <c r="TE3" s="82" t="str">
        <f t="shared" si="11"/>
        <v>GLIM</v>
      </c>
      <c r="TF3" s="82" t="str">
        <f t="shared" si="11"/>
        <v>GLIM</v>
      </c>
      <c r="TG3" s="82" t="str">
        <f t="shared" si="11"/>
        <v>GLIM</v>
      </c>
      <c r="TH3" s="82" t="str">
        <f t="shared" si="11"/>
        <v>GLIM</v>
      </c>
      <c r="TI3" s="82" t="str">
        <f t="shared" si="11"/>
        <v>SLICT</v>
      </c>
      <c r="TJ3" s="82" t="str">
        <f t="shared" si="11"/>
        <v>SLICT</v>
      </c>
      <c r="TK3" s="82" t="str">
        <f t="shared" si="11"/>
        <v>GLIM</v>
      </c>
      <c r="TL3" s="82" t="str">
        <f t="shared" si="11"/>
        <v>SLICT</v>
      </c>
      <c r="TM3" s="82" t="str">
        <f t="shared" si="11"/>
        <v>GLIM</v>
      </c>
      <c r="TN3" s="82" t="str">
        <f t="shared" si="11"/>
        <v>GLIM</v>
      </c>
      <c r="TO3" s="82" t="str">
        <f t="shared" si="11"/>
        <v>SLICT</v>
      </c>
      <c r="TP3" s="82" t="str">
        <f t="shared" si="11"/>
        <v>SLICT</v>
      </c>
      <c r="TQ3" s="82" t="str">
        <f t="shared" si="11"/>
        <v>SLICT</v>
      </c>
      <c r="TR3" s="82" t="str">
        <f t="shared" si="11"/>
        <v>SLICT</v>
      </c>
      <c r="TS3" s="82" t="str">
        <f t="shared" si="11"/>
        <v>SLICT</v>
      </c>
      <c r="TT3" s="82" t="str">
        <f t="shared" si="11"/>
        <v>LIO-SAM</v>
      </c>
      <c r="TU3" s="82" t="str">
        <f t="shared" si="11"/>
        <v>SLICT</v>
      </c>
      <c r="TV3" s="82" t="str">
        <f t="shared" si="11"/>
        <v>FAST-LIO2</v>
      </c>
      <c r="TW3" s="82" t="str">
        <f t="shared" si="11"/>
        <v>FAST-LIO2</v>
      </c>
      <c r="TX3" s="82" t="str">
        <f t="shared" si="11"/>
        <v>SLICT</v>
      </c>
      <c r="TY3" s="82" t="str">
        <f t="shared" si="11"/>
        <v>SLICT</v>
      </c>
      <c r="TZ3" s="82" t="str">
        <f t="shared" si="11"/>
        <v>SLICT</v>
      </c>
      <c r="UA3" s="82" t="str">
        <f t="shared" si="11"/>
        <v>FAST-LIO2</v>
      </c>
      <c r="UB3" s="82" t="str">
        <f t="shared" si="11"/>
        <v>SLICT</v>
      </c>
      <c r="UC3" s="82" t="str">
        <f t="shared" si="11"/>
        <v>SLICT</v>
      </c>
      <c r="UD3" s="82" t="str">
        <f t="shared" si="11"/>
        <v>SLICT</v>
      </c>
      <c r="UE3" s="82" t="str">
        <f t="shared" si="11"/>
        <v>VoxelMap</v>
      </c>
      <c r="UF3" s="82" t="str">
        <f t="shared" si="11"/>
        <v>VoxelMap</v>
      </c>
      <c r="UG3" s="82" t="str">
        <f t="shared" si="11"/>
        <v>MULLS</v>
      </c>
      <c r="UH3" s="82" t="str">
        <f t="shared" si="11"/>
        <v>MULLS</v>
      </c>
      <c r="UI3" s="82" t="str">
        <f t="shared" si="11"/>
        <v>VoxelMap</v>
      </c>
      <c r="UJ3" s="82" t="str">
        <f t="shared" si="11"/>
        <v>VoxelMap</v>
      </c>
      <c r="UK3" s="82" t="str">
        <f t="shared" si="11"/>
        <v>MULLS</v>
      </c>
      <c r="UL3" s="82" t="str">
        <f t="shared" si="11"/>
        <v>VoxelMap</v>
      </c>
      <c r="UM3" s="82" t="str">
        <f t="shared" si="11"/>
        <v>MULLS</v>
      </c>
      <c r="UN3" s="82" t="str">
        <f t="shared" si="11"/>
        <v>VoxelMap</v>
      </c>
      <c r="UO3" s="82" t="str">
        <f t="shared" si="11"/>
        <v>SuMa</v>
      </c>
      <c r="UP3" s="82" t="str">
        <f t="shared" si="11"/>
        <v>VoxelMap</v>
      </c>
      <c r="UQ3" s="82" t="str">
        <f t="shared" si="11"/>
        <v>VoxelMap</v>
      </c>
      <c r="UR3" s="82" t="str">
        <f t="shared" si="11"/>
        <v>VoxelMap</v>
      </c>
      <c r="US3" s="82" t="str">
        <f t="shared" si="11"/>
        <v>MULLS</v>
      </c>
      <c r="UT3" s="82" t="str">
        <f t="shared" ref="UT3:XE3" si="12">IFERROR(INDEX($A$25:$A$200, MATCH(SMALL(UT25:UT200,1), UT25:UT200, 0)),"")</f>
        <v>SuMa</v>
      </c>
      <c r="UU3" s="82" t="str">
        <f t="shared" si="12"/>
        <v>VoxelMap</v>
      </c>
      <c r="UV3" s="82" t="str">
        <f t="shared" si="12"/>
        <v>VoxelMap</v>
      </c>
      <c r="UW3" s="82" t="str">
        <f t="shared" si="12"/>
        <v>VoxelMap</v>
      </c>
      <c r="UX3" s="82" t="str">
        <f t="shared" si="12"/>
        <v>VoxelMap</v>
      </c>
      <c r="UY3" s="82" t="str">
        <f t="shared" si="12"/>
        <v>MULLS</v>
      </c>
      <c r="UZ3" s="82" t="str">
        <f t="shared" si="12"/>
        <v>LiTAMIN2</v>
      </c>
      <c r="VA3" s="82" t="str">
        <f t="shared" si="12"/>
        <v>VoxelMap</v>
      </c>
      <c r="VB3" s="82" t="str">
        <f t="shared" si="12"/>
        <v>VoxelMap</v>
      </c>
      <c r="VC3" s="82" t="str">
        <f t="shared" si="12"/>
        <v>VoxelMap</v>
      </c>
      <c r="VD3" s="82" t="str">
        <f t="shared" si="12"/>
        <v>VoxelMap</v>
      </c>
      <c r="VE3" s="82" t="str">
        <f t="shared" si="12"/>
        <v/>
      </c>
      <c r="VF3" s="82" t="str">
        <f t="shared" si="12"/>
        <v>FAST-LIO2</v>
      </c>
      <c r="VG3" s="82" t="str">
        <f t="shared" si="12"/>
        <v>FAST-LIO2</v>
      </c>
      <c r="VH3" s="82" t="str">
        <f t="shared" si="12"/>
        <v>maplab 2.0, OKVIS +ICP</v>
      </c>
      <c r="VI3" s="82" t="str">
        <f t="shared" si="12"/>
        <v>maplab 2.0, FAST-LIO2 +SP +B</v>
      </c>
      <c r="VJ3" s="82" t="str">
        <f t="shared" si="12"/>
        <v>FAST-LIO2</v>
      </c>
      <c r="VK3" s="82" t="str">
        <f t="shared" si="12"/>
        <v>FAST-LIO2</v>
      </c>
      <c r="VL3" s="82" t="str">
        <f t="shared" si="12"/>
        <v>maplab 2.0, OKVIS +SP +B</v>
      </c>
      <c r="VM3" s="82" t="str">
        <f t="shared" si="12"/>
        <v>FAST-LIO2</v>
      </c>
      <c r="VN3" s="82" t="str">
        <f t="shared" si="12"/>
        <v>maplab 2.0, FAST-LIO2 +SP +B</v>
      </c>
      <c r="VO3" s="82" t="str">
        <f t="shared" si="12"/>
        <v>DynaSLAM</v>
      </c>
      <c r="VP3" s="82" t="str">
        <f t="shared" si="12"/>
        <v>DynaSLAM (G)</v>
      </c>
      <c r="VQ3" s="82" t="str">
        <f t="shared" si="12"/>
        <v>DynaSLAM (G)</v>
      </c>
      <c r="VR3" s="82" t="str">
        <f t="shared" si="12"/>
        <v>DynaSLAM</v>
      </c>
      <c r="VS3" s="82" t="str">
        <f t="shared" si="12"/>
        <v>DynaSLAM</v>
      </c>
      <c r="VT3" s="82" t="str">
        <f t="shared" si="12"/>
        <v>DynaSLAM</v>
      </c>
      <c r="VU3" s="82" t="str">
        <f t="shared" si="12"/>
        <v>DynaSLAM</v>
      </c>
      <c r="VV3" s="82" t="str">
        <f t="shared" si="12"/>
        <v>DynaSLAM</v>
      </c>
      <c r="VW3" s="82" t="str">
        <f t="shared" si="12"/>
        <v>DynaSLAM</v>
      </c>
      <c r="VX3" s="82" t="str">
        <f t="shared" si="12"/>
        <v>DynaSLAM</v>
      </c>
      <c r="VY3" s="82" t="str">
        <f t="shared" si="12"/>
        <v>DynaSLAM</v>
      </c>
      <c r="VZ3" s="82" t="str">
        <f t="shared" si="12"/>
        <v>DynaSLAM</v>
      </c>
      <c r="WA3" s="82" t="str">
        <f t="shared" si="12"/>
        <v>DynaSLAM</v>
      </c>
      <c r="WB3" s="82" t="str">
        <f t="shared" si="12"/>
        <v>DynaSLAM (G)</v>
      </c>
      <c r="WC3" s="82" t="str">
        <f t="shared" si="12"/>
        <v>DynaSLAM (G)</v>
      </c>
      <c r="WD3" s="82" t="str">
        <f t="shared" si="12"/>
        <v>ReFusion</v>
      </c>
      <c r="WE3" s="82" t="str">
        <f t="shared" si="12"/>
        <v>DynaSLAM</v>
      </c>
      <c r="WF3" s="82" t="str">
        <f t="shared" si="12"/>
        <v>DynaSLAM</v>
      </c>
      <c r="WG3" s="82" t="str">
        <f t="shared" si="12"/>
        <v>DynaSLAM</v>
      </c>
      <c r="WH3" s="82" t="str">
        <f t="shared" si="12"/>
        <v>DynaSLAM</v>
      </c>
      <c r="WI3" s="82" t="str">
        <f t="shared" si="12"/>
        <v>DynaSLAM</v>
      </c>
      <c r="WJ3" s="82" t="str">
        <f t="shared" si="12"/>
        <v>ReFusion</v>
      </c>
      <c r="WK3" s="82" t="str">
        <f t="shared" si="12"/>
        <v>DynaSLAM</v>
      </c>
      <c r="WL3" s="82" t="str">
        <f t="shared" si="12"/>
        <v>DynaSLAM</v>
      </c>
      <c r="WM3" s="82" t="str">
        <f t="shared" si="12"/>
        <v>DynaSLAM</v>
      </c>
      <c r="WN3" s="82" t="str">
        <f t="shared" si="12"/>
        <v>DynaSLAM</v>
      </c>
      <c r="WO3" s="82" t="str">
        <f t="shared" si="12"/>
        <v>DynaSLAM</v>
      </c>
      <c r="WP3" s="82" t="str">
        <f t="shared" si="12"/>
        <v>ReFusion</v>
      </c>
      <c r="WQ3" s="82" t="str">
        <f t="shared" si="12"/>
        <v>DynaSLAM</v>
      </c>
      <c r="WR3" s="82" t="str">
        <f t="shared" si="12"/>
        <v>DynaSLAM</v>
      </c>
      <c r="WS3" s="82" t="str">
        <f t="shared" si="12"/>
        <v>CT-ICP</v>
      </c>
      <c r="WT3" s="82" t="str">
        <f t="shared" si="12"/>
        <v>MULLS</v>
      </c>
      <c r="WU3" s="82" t="str">
        <f t="shared" si="12"/>
        <v>pyLiDAR F2M</v>
      </c>
      <c r="WV3" s="82" t="str">
        <f t="shared" si="12"/>
        <v>pyLiDAR F2M</v>
      </c>
      <c r="WW3" s="82" t="str">
        <f t="shared" si="12"/>
        <v>IMLS-SLAM</v>
      </c>
      <c r="WX3" s="82" t="str">
        <f t="shared" si="12"/>
        <v>CT-ICP</v>
      </c>
      <c r="WY3" s="82" t="str">
        <f t="shared" si="12"/>
        <v>CT-ICP</v>
      </c>
      <c r="WZ3" s="82" t="str">
        <f t="shared" si="12"/>
        <v>CT-ICP</v>
      </c>
      <c r="XA3" s="82" t="str">
        <f t="shared" si="12"/>
        <v>MULLS</v>
      </c>
      <c r="XB3" s="82" t="str">
        <f t="shared" si="12"/>
        <v>pyLiDAR F2M</v>
      </c>
      <c r="XC3" s="82" t="str">
        <f t="shared" si="12"/>
        <v>CT-ICP</v>
      </c>
      <c r="XD3" s="82" t="str">
        <f t="shared" si="12"/>
        <v>CT-ICP</v>
      </c>
      <c r="XE3" s="82" t="str">
        <f t="shared" si="12"/>
        <v>CT-ICP</v>
      </c>
      <c r="XF3" s="82" t="str">
        <f t="shared" ref="XF3:ZQ3" si="13">IFERROR(INDEX($A$25:$A$200, MATCH(SMALL(XF25:XF200,1), XF25:XF200, 0)),"")</f>
        <v>CT-ICP</v>
      </c>
      <c r="XG3" s="82" t="str">
        <f t="shared" si="13"/>
        <v/>
      </c>
      <c r="XH3" s="82" t="str">
        <f t="shared" si="13"/>
        <v>CT-ICP</v>
      </c>
      <c r="XI3" s="82" t="str">
        <f t="shared" si="13"/>
        <v>CT-ICP</v>
      </c>
      <c r="XJ3" s="82" t="str">
        <f t="shared" si="13"/>
        <v>CT-ICP</v>
      </c>
      <c r="XK3" s="82" t="str">
        <f t="shared" si="13"/>
        <v>CT-ICP</v>
      </c>
      <c r="XL3" s="82" t="str">
        <f t="shared" si="13"/>
        <v>CT-ICP</v>
      </c>
      <c r="XM3" s="82" t="str">
        <f t="shared" si="13"/>
        <v>CT-ICP</v>
      </c>
      <c r="XN3" s="82" t="str">
        <f t="shared" si="13"/>
        <v>CT-ICP</v>
      </c>
      <c r="XO3" s="82" t="str">
        <f t="shared" si="13"/>
        <v>CT-ICP</v>
      </c>
      <c r="XP3" s="82" t="str">
        <f t="shared" si="13"/>
        <v>CT-ICP</v>
      </c>
      <c r="XQ3" s="82" t="str">
        <f t="shared" si="13"/>
        <v>CT-ICP</v>
      </c>
      <c r="XR3" s="82" t="str">
        <f t="shared" si="13"/>
        <v>CT-ICP</v>
      </c>
      <c r="XS3" s="82" t="str">
        <f t="shared" si="13"/>
        <v>CT-ICP</v>
      </c>
      <c r="XT3" s="82" t="str">
        <f t="shared" si="13"/>
        <v>CT-ICP</v>
      </c>
      <c r="XU3" s="82" t="str">
        <f t="shared" si="13"/>
        <v>CT-ICP</v>
      </c>
      <c r="XV3" s="82" t="str">
        <f t="shared" si="13"/>
        <v>CT-ICP</v>
      </c>
      <c r="XW3" s="82" t="str">
        <f t="shared" si="13"/>
        <v>CT-ICP</v>
      </c>
      <c r="XX3" s="82" t="str">
        <f t="shared" si="13"/>
        <v>CT-ICP</v>
      </c>
      <c r="XY3" s="82" t="str">
        <f t="shared" si="13"/>
        <v>CT-ICP</v>
      </c>
      <c r="XZ3" s="82" t="str">
        <f t="shared" si="13"/>
        <v>CT-ICP</v>
      </c>
      <c r="YA3" s="82" t="str">
        <f t="shared" si="13"/>
        <v>CT-ICP</v>
      </c>
      <c r="YB3" s="82" t="str">
        <f t="shared" si="13"/>
        <v>CT-ICP</v>
      </c>
      <c r="YC3" s="82" t="str">
        <f t="shared" si="13"/>
        <v>CT-ICP</v>
      </c>
      <c r="YD3" s="82" t="str">
        <f t="shared" si="13"/>
        <v>IMLS-SLAM</v>
      </c>
      <c r="YE3" s="82" t="str">
        <f t="shared" si="13"/>
        <v>CT-ICP</v>
      </c>
      <c r="YF3" s="82" t="str">
        <f t="shared" si="13"/>
        <v>MULLS</v>
      </c>
      <c r="YG3" s="82" t="str">
        <f t="shared" si="13"/>
        <v/>
      </c>
      <c r="YH3" s="82" t="str">
        <f t="shared" si="13"/>
        <v>KISS-ICP</v>
      </c>
      <c r="YI3" s="82" t="str">
        <f t="shared" si="13"/>
        <v>KISS-ICP</v>
      </c>
      <c r="YJ3" s="82" t="str">
        <f t="shared" si="13"/>
        <v>KISS-ICP</v>
      </c>
      <c r="YK3" s="82" t="str">
        <f t="shared" si="13"/>
        <v>KISS-ICP</v>
      </c>
      <c r="YL3" s="82" t="str">
        <f t="shared" si="13"/>
        <v>KISS-ICP</v>
      </c>
      <c r="YM3" s="82" t="str">
        <f t="shared" si="13"/>
        <v>KISS-ICP</v>
      </c>
      <c r="YN3" s="82" t="str">
        <f t="shared" si="13"/>
        <v>KISS-ICP</v>
      </c>
      <c r="YO3" s="82" t="str">
        <f t="shared" si="13"/>
        <v>KISS-ICP</v>
      </c>
      <c r="YP3" s="82" t="str">
        <f t="shared" si="13"/>
        <v>KISS-ICP</v>
      </c>
      <c r="YQ3" s="82" t="str">
        <f t="shared" si="13"/>
        <v>KISS-ICP</v>
      </c>
      <c r="YR3" s="82" t="str">
        <f t="shared" si="13"/>
        <v>KISS-ICP</v>
      </c>
      <c r="YS3" s="82" t="str">
        <f t="shared" si="13"/>
        <v>KISS-ICP</v>
      </c>
      <c r="YT3" s="82" t="str">
        <f t="shared" si="13"/>
        <v>KISS-ICP</v>
      </c>
      <c r="YU3" s="82" t="str">
        <f t="shared" si="13"/>
        <v>KISS-ICP</v>
      </c>
      <c r="YV3" s="82" t="str">
        <f t="shared" si="13"/>
        <v>KISS-ICP</v>
      </c>
      <c r="YW3" s="82" t="str">
        <f t="shared" si="13"/>
        <v>KISS-ICP</v>
      </c>
      <c r="YX3" s="82" t="str">
        <f t="shared" si="13"/>
        <v>KISS-ICP</v>
      </c>
      <c r="YY3" s="82" t="str">
        <f t="shared" si="13"/>
        <v>KISS-ICP</v>
      </c>
      <c r="YZ3" s="82" t="str">
        <f t="shared" si="13"/>
        <v>CT-ICP</v>
      </c>
      <c r="ZA3" s="82" t="str">
        <f t="shared" si="13"/>
        <v>CT-ICP</v>
      </c>
      <c r="ZB3" s="82" t="str">
        <f t="shared" si="13"/>
        <v>LIOM</v>
      </c>
      <c r="ZC3" s="82" t="str">
        <f t="shared" si="13"/>
        <v>LIOM</v>
      </c>
      <c r="ZD3" s="82" t="str">
        <f t="shared" si="13"/>
        <v>LINS</v>
      </c>
      <c r="ZE3" s="82" t="str">
        <f t="shared" si="13"/>
        <v>LINS</v>
      </c>
      <c r="ZF3" s="82" t="str">
        <f t="shared" si="13"/>
        <v>LIOM</v>
      </c>
      <c r="ZG3" s="82" t="str">
        <f t="shared" si="13"/>
        <v>LINS</v>
      </c>
      <c r="ZH3" s="82" t="str">
        <f t="shared" si="13"/>
        <v>LIOM</v>
      </c>
      <c r="ZI3" s="82" t="str">
        <f t="shared" si="13"/>
        <v>LINS</v>
      </c>
      <c r="ZJ3" s="82" t="str">
        <f t="shared" si="13"/>
        <v>LINS</v>
      </c>
      <c r="ZK3" s="82" t="str">
        <f t="shared" si="13"/>
        <v>LINS</v>
      </c>
      <c r="ZL3" s="82" t="str">
        <f t="shared" si="13"/>
        <v>CLINS</v>
      </c>
      <c r="ZM3" s="82" t="str">
        <f t="shared" si="13"/>
        <v>CLINS</v>
      </c>
      <c r="ZN3" s="82" t="str">
        <f t="shared" si="13"/>
        <v>CLINS</v>
      </c>
      <c r="ZO3" s="82" t="str">
        <f t="shared" si="13"/>
        <v>CLINS</v>
      </c>
      <c r="ZP3" s="82" t="str">
        <f t="shared" si="13"/>
        <v>CLINS</v>
      </c>
      <c r="ZQ3" s="82" t="str">
        <f t="shared" si="13"/>
        <v>CLINS</v>
      </c>
      <c r="ZR3" s="82" t="str">
        <f t="shared" ref="ZR3:ACC3" si="14">IFERROR(INDEX($A$25:$A$200, MATCH(SMALL(ZR25:ZR200,1), ZR25:ZR200, 0)),"")</f>
        <v>LIOM</v>
      </c>
      <c r="ZS3" s="82" t="str">
        <f t="shared" si="14"/>
        <v>CLINS</v>
      </c>
      <c r="ZT3" s="82" t="str">
        <f t="shared" si="14"/>
        <v>LIOM</v>
      </c>
      <c r="ZU3" s="82" t="str">
        <f t="shared" si="14"/>
        <v>CLINS</v>
      </c>
      <c r="ZV3" s="82" t="str">
        <f t="shared" si="14"/>
        <v>CLINS</v>
      </c>
      <c r="ZW3" s="82" t="str">
        <f t="shared" si="14"/>
        <v>LIOM</v>
      </c>
      <c r="ZX3" s="82" t="str">
        <f t="shared" si="14"/>
        <v>LIO-SAM</v>
      </c>
      <c r="ZY3" s="82" t="str">
        <f t="shared" si="14"/>
        <v>LIOM</v>
      </c>
      <c r="ZZ3" s="82" t="str">
        <f t="shared" si="14"/>
        <v>CLINS</v>
      </c>
      <c r="AAA3" s="82" t="str">
        <f t="shared" si="14"/>
        <v>CLINS</v>
      </c>
      <c r="AAB3" s="82" t="str">
        <f t="shared" si="14"/>
        <v>DLO</v>
      </c>
      <c r="AAC3" s="82" t="str">
        <f t="shared" si="14"/>
        <v>DLO</v>
      </c>
      <c r="AAD3" s="82" t="str">
        <f t="shared" si="14"/>
        <v>DLO</v>
      </c>
      <c r="AAE3" s="82" t="str">
        <f t="shared" si="14"/>
        <v>DLO</v>
      </c>
      <c r="AAF3" s="82" t="str">
        <f t="shared" si="14"/>
        <v>DLO</v>
      </c>
      <c r="AAG3" s="82" t="str">
        <f t="shared" si="14"/>
        <v>DLO</v>
      </c>
      <c r="AAH3" s="82" t="str">
        <f t="shared" si="14"/>
        <v>DLO</v>
      </c>
      <c r="AAI3" s="82" t="str">
        <f t="shared" si="14"/>
        <v>DLO</v>
      </c>
      <c r="AAJ3" s="82" t="str">
        <f t="shared" si="14"/>
        <v>DLO</v>
      </c>
      <c r="AAK3" s="82" t="str">
        <f t="shared" si="14"/>
        <v>DLO</v>
      </c>
      <c r="AAL3" s="82" t="str">
        <f t="shared" si="14"/>
        <v>MARS (Lattice)</v>
      </c>
      <c r="AAM3" s="82" t="str">
        <f t="shared" si="14"/>
        <v>MARS (Grid)</v>
      </c>
      <c r="AAN3" s="82" t="str">
        <f t="shared" si="14"/>
        <v>A-LOAM</v>
      </c>
      <c r="AAO3" s="82" t="str">
        <f t="shared" si="14"/>
        <v>MARS (Lattice)</v>
      </c>
      <c r="AAP3" s="82" t="str">
        <f t="shared" si="14"/>
        <v>F-LOAM</v>
      </c>
      <c r="AAQ3" s="82" t="str">
        <f t="shared" si="14"/>
        <v>SuMa</v>
      </c>
      <c r="AAR3" s="82" t="str">
        <f t="shared" si="14"/>
        <v>A-LOAM</v>
      </c>
      <c r="AAS3" s="82" t="str">
        <f t="shared" si="14"/>
        <v>SuMa</v>
      </c>
      <c r="AAT3" s="82" t="str">
        <f t="shared" si="14"/>
        <v>F-LOAM</v>
      </c>
      <c r="AAU3" s="82" t="str">
        <f t="shared" si="14"/>
        <v>MARS (Lattice)</v>
      </c>
      <c r="AAV3" s="82" t="str">
        <f t="shared" si="14"/>
        <v>MARS (Lattice)</v>
      </c>
      <c r="AAW3" s="82" t="str">
        <f t="shared" si="14"/>
        <v>MARS (Lattice)</v>
      </c>
      <c r="AAX3" s="82" t="str">
        <f t="shared" si="14"/>
        <v>MARS (Lattice)</v>
      </c>
      <c r="AAY3" s="82" t="str">
        <f t="shared" si="14"/>
        <v>A-LOAM</v>
      </c>
      <c r="AAZ3" s="82" t="str">
        <f t="shared" si="14"/>
        <v>MARS (Lattice)</v>
      </c>
      <c r="ABA3" s="82" t="str">
        <f t="shared" si="14"/>
        <v>MARS (Lattice)</v>
      </c>
      <c r="ABB3" s="82" t="str">
        <f t="shared" si="14"/>
        <v>MARS (Lattice)</v>
      </c>
      <c r="ABC3" s="82" t="str">
        <f t="shared" si="14"/>
        <v>MARS (Lattice)</v>
      </c>
      <c r="ABD3" s="82" t="str">
        <f t="shared" si="14"/>
        <v>MARS (Lattice)</v>
      </c>
      <c r="ABE3" s="82" t="str">
        <f t="shared" si="14"/>
        <v>SuMa</v>
      </c>
      <c r="ABF3" s="82" t="str">
        <f t="shared" si="14"/>
        <v>MARS (Lattice)</v>
      </c>
      <c r="ABG3" s="82" t="str">
        <f t="shared" si="14"/>
        <v>M-LOAM-gf</v>
      </c>
      <c r="ABH3" s="82" t="str">
        <f t="shared" si="14"/>
        <v>M-LOAM-gf</v>
      </c>
      <c r="ABI3" s="82" t="str">
        <f t="shared" si="14"/>
        <v>M-LOAM-gf</v>
      </c>
      <c r="ABJ3" s="82" t="str">
        <f t="shared" si="14"/>
        <v>M-LOAM-gf</v>
      </c>
      <c r="ABK3" s="82" t="str">
        <f t="shared" si="14"/>
        <v>M-LOAM-gf</v>
      </c>
      <c r="ABL3" s="82" t="str">
        <f t="shared" si="14"/>
        <v>FAST-LIVO</v>
      </c>
      <c r="ABM3" s="82" t="str">
        <f t="shared" si="14"/>
        <v>FAST-LIVO</v>
      </c>
      <c r="ABN3" s="82" t="str">
        <f t="shared" si="14"/>
        <v>FAST-LIVO</v>
      </c>
      <c r="ABO3" s="82" t="str">
        <f t="shared" si="14"/>
        <v>FAST-LIVO</v>
      </c>
      <c r="ABP3" s="82" t="str">
        <f t="shared" si="14"/>
        <v>FAST-LIVO</v>
      </c>
      <c r="ABQ3" s="82" t="str">
        <f t="shared" si="14"/>
        <v>FAST-LIVO</v>
      </c>
      <c r="ABR3" s="82" t="str">
        <f t="shared" si="14"/>
        <v>FAST-LIO2</v>
      </c>
      <c r="ABS3" s="82" t="str">
        <f t="shared" si="14"/>
        <v>FAST-LIVO</v>
      </c>
      <c r="ABT3" s="82" t="str">
        <f t="shared" si="14"/>
        <v>FAST-LIVO</v>
      </c>
      <c r="ABU3" s="82" t="str">
        <f t="shared" si="14"/>
        <v>FAST-LIO2</v>
      </c>
      <c r="ABV3" s="82" t="str">
        <f t="shared" si="14"/>
        <v>LIO-SAM</v>
      </c>
      <c r="ABW3" s="82" t="str">
        <f t="shared" si="14"/>
        <v>FAST-LIO2</v>
      </c>
      <c r="ABX3" s="82" t="str">
        <f t="shared" si="14"/>
        <v>FAST-LIO2</v>
      </c>
      <c r="ABY3" s="82" t="str">
        <f t="shared" si="14"/>
        <v>Faster-LIO PHC</v>
      </c>
      <c r="ABZ3" s="82" t="str">
        <f t="shared" si="14"/>
        <v>FAST-LIO2</v>
      </c>
      <c r="ACA3" s="82" t="str">
        <f t="shared" si="14"/>
        <v>FAST-LIO2</v>
      </c>
      <c r="ACB3" s="82" t="str">
        <f t="shared" si="14"/>
        <v>Faster-LIO PHC</v>
      </c>
      <c r="ACC3" s="82" t="str">
        <f t="shared" si="14"/>
        <v>FAST-LIO2</v>
      </c>
      <c r="ACD3" s="82" t="str">
        <f t="shared" ref="ACD3:ADY3" si="15">IFERROR(INDEX($A$25:$A$200, MATCH(SMALL(ACD25:ACD200,1), ACD25:ACD200, 0)),"")</f>
        <v>Faster-LIO PHC</v>
      </c>
      <c r="ACE3" s="82" t="str">
        <f t="shared" si="15"/>
        <v>Faster-LIO PHC</v>
      </c>
      <c r="ACF3" s="82" t="str">
        <f t="shared" si="15"/>
        <v>Faster-LIO</v>
      </c>
      <c r="ACG3" s="82" t="str">
        <f t="shared" si="15"/>
        <v>FAST-LIO2</v>
      </c>
      <c r="ACH3" s="82" t="str">
        <f t="shared" si="15"/>
        <v>Faster-LIO</v>
      </c>
      <c r="ACI3" s="82" t="str">
        <f t="shared" si="15"/>
        <v>LiLi-OM</v>
      </c>
      <c r="ACJ3" s="82" t="str">
        <f t="shared" si="15"/>
        <v>FAST-LIO2</v>
      </c>
      <c r="ACK3" s="82" t="str">
        <f t="shared" si="15"/>
        <v>LiLi-OM</v>
      </c>
      <c r="ACL3" s="82" t="str">
        <f t="shared" si="15"/>
        <v>Faster-LIO</v>
      </c>
      <c r="ACM3" s="82" t="str">
        <f t="shared" si="15"/>
        <v>LiLi-OM</v>
      </c>
      <c r="ACN3" s="82" t="str">
        <f t="shared" si="15"/>
        <v>LiLi-OM</v>
      </c>
      <c r="ACO3" s="82" t="str">
        <f t="shared" si="15"/>
        <v>LiLi-OM</v>
      </c>
      <c r="ACP3" s="82" t="str">
        <f t="shared" si="15"/>
        <v>LiLi-OM</v>
      </c>
      <c r="ACQ3" s="82" t="str">
        <f t="shared" si="15"/>
        <v>LiLi-OM</v>
      </c>
      <c r="ACR3" s="82" t="str">
        <f t="shared" si="15"/>
        <v>LiLi-OM</v>
      </c>
      <c r="ACS3" s="82" t="str">
        <f t="shared" si="15"/>
        <v>LeGO-LOAM</v>
      </c>
      <c r="ACT3" s="82" t="str">
        <f t="shared" si="15"/>
        <v>LiLi-OM</v>
      </c>
      <c r="ACU3" s="82" t="str">
        <f t="shared" si="15"/>
        <v>LiLi-OM</v>
      </c>
      <c r="ACV3" s="82" t="str">
        <f t="shared" si="15"/>
        <v>LVI-SAM</v>
      </c>
      <c r="ACW3" s="82" t="str">
        <f t="shared" si="15"/>
        <v>LINS</v>
      </c>
      <c r="ACX3" s="82" t="str">
        <f t="shared" si="15"/>
        <v>LVI-SAM</v>
      </c>
      <c r="ACY3" s="82" t="str">
        <f t="shared" si="15"/>
        <v>LVI-SAM</v>
      </c>
      <c r="ACZ3" s="82" t="str">
        <f t="shared" si="15"/>
        <v>LVI-SAM</v>
      </c>
      <c r="ADA3" s="82" t="str">
        <f t="shared" si="15"/>
        <v>LVI-SAM</v>
      </c>
      <c r="ADB3" s="82" t="str">
        <f t="shared" si="15"/>
        <v>LOCUS (FGA)</v>
      </c>
      <c r="ADC3" s="82" t="str">
        <f t="shared" si="15"/>
        <v>LOCUS (FGA)</v>
      </c>
      <c r="ADD3" s="82" t="str">
        <f t="shared" si="15"/>
        <v>LOCUS (FGA)</v>
      </c>
      <c r="ADE3" s="82" t="str">
        <f t="shared" si="15"/>
        <v>LOCUS (FGA)</v>
      </c>
      <c r="ADF3" s="82" t="str">
        <f t="shared" si="15"/>
        <v>LOCUS (FGA)</v>
      </c>
      <c r="ADG3" s="82" t="str">
        <f t="shared" si="15"/>
        <v>LOCUS (FGA)</v>
      </c>
      <c r="ADH3" s="82" t="str">
        <f t="shared" si="15"/>
        <v>LIOM</v>
      </c>
      <c r="ADI3" s="82" t="str">
        <f t="shared" si="15"/>
        <v>Cartographer</v>
      </c>
      <c r="ADJ3" s="82" t="str">
        <f t="shared" si="15"/>
        <v>LIO-SAM</v>
      </c>
      <c r="ADK3" s="82" t="str">
        <f t="shared" si="15"/>
        <v>LIO-SAM</v>
      </c>
      <c r="ADL3" s="82" t="str">
        <f t="shared" si="15"/>
        <v>LIOM</v>
      </c>
      <c r="ADM3" s="82" t="str">
        <f t="shared" si="15"/>
        <v>LIO-SAM</v>
      </c>
      <c r="ADN3" s="82" t="str">
        <f t="shared" si="15"/>
        <v>LOCUS 2.0</v>
      </c>
      <c r="ADO3" s="82" t="str">
        <f t="shared" si="15"/>
        <v>LOCUS 2.0</v>
      </c>
      <c r="ADP3" s="82" t="str">
        <f t="shared" si="15"/>
        <v>LOCUS 2.0</v>
      </c>
      <c r="ADQ3" s="82" t="str">
        <f t="shared" si="15"/>
        <v>LOCUS 2.0</v>
      </c>
      <c r="ADR3" s="82" t="str">
        <f t="shared" si="15"/>
        <v>LOCUS 2.0</v>
      </c>
      <c r="ADS3" s="82" t="str">
        <f t="shared" si="15"/>
        <v>LOCUS 2.0</v>
      </c>
      <c r="ADT3" s="82" t="str">
        <f t="shared" si="15"/>
        <v>LOCUS 2.0</v>
      </c>
      <c r="ADU3" s="82" t="str">
        <f t="shared" si="15"/>
        <v>LOCUS 2.0</v>
      </c>
      <c r="ADV3" s="82" t="str">
        <f t="shared" si="15"/>
        <v>LINS</v>
      </c>
      <c r="ADW3" s="82" t="str">
        <f t="shared" si="15"/>
        <v>LINS</v>
      </c>
      <c r="ADX3" s="82" t="str">
        <f t="shared" si="15"/>
        <v>FAST-LIO2</v>
      </c>
      <c r="ADY3" s="82" t="str">
        <f t="shared" si="15"/>
        <v>FAST-LIO2</v>
      </c>
      <c r="ADZ3" s="82" t="str">
        <f t="shared" ref="ADZ3:AGK3" si="16">IFERROR(INDEX($A$25:$A$200, MATCH(SMALL(ADZ25:ADZ200,1), ADZ25:ADZ200, 0)),"")</f>
        <v>DRE</v>
      </c>
      <c r="AEA3" s="82" t="str">
        <f t="shared" si="16"/>
        <v>DRE</v>
      </c>
      <c r="AEB3" s="82" t="str">
        <f t="shared" si="16"/>
        <v>DRE</v>
      </c>
      <c r="AEC3" s="82" t="str">
        <f t="shared" si="16"/>
        <v>RTAB-Map</v>
      </c>
      <c r="AED3" s="82" t="str">
        <f t="shared" si="16"/>
        <v>DRE</v>
      </c>
      <c r="AEE3" s="82" t="str">
        <f t="shared" si="16"/>
        <v>DRE</v>
      </c>
      <c r="AEF3" s="82" t="str">
        <f t="shared" si="16"/>
        <v>DRE</v>
      </c>
      <c r="AEG3" s="82" t="str">
        <f t="shared" si="16"/>
        <v>DRE</v>
      </c>
      <c r="AEH3" s="82" t="str">
        <f t="shared" si="16"/>
        <v>DRE</v>
      </c>
      <c r="AEI3" s="82" t="str">
        <f t="shared" si="16"/>
        <v>RTAB-Map</v>
      </c>
      <c r="AEJ3" s="82" t="str">
        <f t="shared" si="16"/>
        <v>DRE</v>
      </c>
      <c r="AEK3" s="82" t="str">
        <f t="shared" si="16"/>
        <v>DRE</v>
      </c>
      <c r="AEL3" s="82" t="str">
        <f t="shared" si="16"/>
        <v>DRE</v>
      </c>
      <c r="AEM3" s="82" t="str">
        <f t="shared" si="16"/>
        <v>DRE</v>
      </c>
      <c r="AEN3" s="82" t="str">
        <f t="shared" si="16"/>
        <v>DRE</v>
      </c>
      <c r="AEO3" s="82" t="str">
        <f t="shared" si="16"/>
        <v>DRE</v>
      </c>
      <c r="AEP3" s="82" t="str">
        <f t="shared" si="16"/>
        <v>DRE</v>
      </c>
      <c r="AEQ3" s="82" t="str">
        <f t="shared" si="16"/>
        <v>DRE</v>
      </c>
      <c r="AER3" s="82" t="str">
        <f t="shared" si="16"/>
        <v>DRE</v>
      </c>
      <c r="AES3" s="82" t="str">
        <f t="shared" si="16"/>
        <v>DRE</v>
      </c>
      <c r="AET3" s="82" t="str">
        <f t="shared" si="16"/>
        <v>DRE</v>
      </c>
      <c r="AEU3" s="82" t="str">
        <f t="shared" si="16"/>
        <v>DRE</v>
      </c>
      <c r="AEV3" s="82" t="str">
        <f t="shared" si="16"/>
        <v>DRE</v>
      </c>
      <c r="AEW3" s="82" t="str">
        <f t="shared" si="16"/>
        <v>DRE</v>
      </c>
      <c r="AEX3" s="82" t="str">
        <f t="shared" si="16"/>
        <v>DRE</v>
      </c>
      <c r="AEY3" s="82" t="str">
        <f t="shared" si="16"/>
        <v>DRE</v>
      </c>
      <c r="AEZ3" s="82" t="str">
        <f t="shared" si="16"/>
        <v>DRE</v>
      </c>
      <c r="AFA3" s="82" t="str">
        <f t="shared" si="16"/>
        <v>DRE</v>
      </c>
      <c r="AFB3" s="82" t="str">
        <f t="shared" si="16"/>
        <v>DRE</v>
      </c>
      <c r="AFC3" s="82" t="str">
        <f t="shared" si="16"/>
        <v>DRE</v>
      </c>
      <c r="AFD3" s="82" t="str">
        <f t="shared" si="16"/>
        <v>RTAB-Map</v>
      </c>
      <c r="AFE3" s="82" t="str">
        <f t="shared" si="16"/>
        <v>RTAB-Map</v>
      </c>
      <c r="AFF3" s="82" t="str">
        <f t="shared" si="16"/>
        <v>DRE</v>
      </c>
      <c r="AFG3" s="82" t="str">
        <f t="shared" si="16"/>
        <v>RTAB-Map</v>
      </c>
      <c r="AFH3" s="82" t="str">
        <f t="shared" si="16"/>
        <v>RTAB-Map</v>
      </c>
      <c r="AFI3" s="82" t="str">
        <f t="shared" si="16"/>
        <v>RTAB-Map</v>
      </c>
      <c r="AFJ3" s="82" t="str">
        <f t="shared" si="16"/>
        <v>DRE</v>
      </c>
      <c r="AFK3" s="82" t="str">
        <f t="shared" si="16"/>
        <v>DRE</v>
      </c>
      <c r="AFL3" s="82" t="str">
        <f t="shared" si="16"/>
        <v>DRE</v>
      </c>
      <c r="AFM3" s="82" t="str">
        <f t="shared" si="16"/>
        <v>DRE</v>
      </c>
      <c r="AFN3" s="82" t="str">
        <f t="shared" si="16"/>
        <v>DRE</v>
      </c>
      <c r="AFO3" s="82" t="str">
        <f t="shared" si="16"/>
        <v>DRE</v>
      </c>
      <c r="AFP3" s="82" t="str">
        <f t="shared" si="16"/>
        <v>DRE</v>
      </c>
      <c r="AFQ3" s="82" t="str">
        <f t="shared" si="16"/>
        <v>DRE</v>
      </c>
      <c r="AFR3" s="82" t="str">
        <f t="shared" si="16"/>
        <v>RTAB-Map</v>
      </c>
      <c r="AFS3" s="82" t="str">
        <f t="shared" si="16"/>
        <v>RTAB-Map</v>
      </c>
      <c r="AFT3" s="82" t="str">
        <f t="shared" si="16"/>
        <v>DRE</v>
      </c>
      <c r="AFU3" s="82" t="str">
        <f t="shared" si="16"/>
        <v>DRE</v>
      </c>
      <c r="AFV3" s="82" t="str">
        <f t="shared" si="16"/>
        <v>DRE</v>
      </c>
      <c r="AFW3" s="82" t="str">
        <f t="shared" si="16"/>
        <v>DRE</v>
      </c>
      <c r="AFX3" s="82" t="str">
        <f t="shared" si="16"/>
        <v>RTAB-Map</v>
      </c>
      <c r="AFY3" s="82" t="str">
        <f t="shared" si="16"/>
        <v>RTAB-Map</v>
      </c>
      <c r="AFZ3" s="82" t="str">
        <f t="shared" si="16"/>
        <v>DRE</v>
      </c>
      <c r="AGA3" s="82" t="str">
        <f t="shared" si="16"/>
        <v>RTAB-Map</v>
      </c>
      <c r="AGB3" s="82" t="str">
        <f t="shared" si="16"/>
        <v>VINS-Fusion</v>
      </c>
      <c r="AGC3" s="82" t="str">
        <f t="shared" si="16"/>
        <v xml:space="preserve">DynaVINS MI </v>
      </c>
      <c r="AGD3" s="82" t="str">
        <f t="shared" si="16"/>
        <v>DynaVINS</v>
      </c>
      <c r="AGE3" s="82" t="str">
        <f t="shared" si="16"/>
        <v>DynaVINS</v>
      </c>
      <c r="AGF3" s="82" t="str">
        <f t="shared" si="16"/>
        <v xml:space="preserve">DynaVINS MI </v>
      </c>
      <c r="AGG3" s="82" t="str">
        <f t="shared" si="16"/>
        <v xml:space="preserve">DynaVINS MI </v>
      </c>
      <c r="AGH3" s="82" t="str">
        <f t="shared" si="16"/>
        <v xml:space="preserve">DynaVINS MI </v>
      </c>
      <c r="AGI3" s="82" t="str">
        <f t="shared" si="16"/>
        <v>DynaVINS</v>
      </c>
      <c r="AGJ3" s="82" t="str">
        <f t="shared" si="16"/>
        <v>DynaVINS</v>
      </c>
      <c r="AGK3" s="82" t="str">
        <f t="shared" si="16"/>
        <v>DynaVINS</v>
      </c>
      <c r="AGL3" s="82" t="str">
        <f t="shared" ref="AGL3:AGQ3" si="17">IFERROR(INDEX($A$25:$A$200, MATCH(SMALL(AGL25:AGL200,1), AGL25:AGL200, 0)),"")</f>
        <v>DynaVINS</v>
      </c>
      <c r="AGM3" s="82" t="str">
        <f t="shared" si="17"/>
        <v>DynaVINS</v>
      </c>
      <c r="AGN3" s="82" t="str">
        <f t="shared" si="17"/>
        <v>VINS-Fusion</v>
      </c>
      <c r="AGO3" s="82" t="str">
        <f t="shared" si="17"/>
        <v>DynaVINS</v>
      </c>
      <c r="AGP3" s="82" t="str">
        <f t="shared" si="17"/>
        <v>DynaVINS</v>
      </c>
      <c r="AGQ3" s="82" t="str">
        <f t="shared" si="17"/>
        <v>DynaVINS</v>
      </c>
      <c r="AGR3" s="229"/>
    </row>
    <row r="4" spans="1:876" customFormat="1" x14ac:dyDescent="0.25">
      <c r="A4" s="369"/>
      <c r="B4" s="1" t="str" cm="1">
        <f t="array" ref="B4">IFERROR(INDEX($A$25:$A$118, MATCH(1,(B25:B118=SMALL(B25:B118,1))*(COUNTIF(B3, $A$25:$A$118)=0),0)), "")</f>
        <v/>
      </c>
      <c r="C4" s="1" t="str" cm="1">
        <f t="array" ref="C4">IFERROR(INDEX($A$25:$A$118, MATCH(1,(C25:C118=SMALL(C25:C118,1))*(COUNTIF(C3, $A$25:$A$118)=0),0)), "")</f>
        <v>ORB-SLAM3</v>
      </c>
      <c r="D4" s="1" t="str" cm="1">
        <f t="array" ref="D4">IFERROR(INDEX($A$25:$A$118, MATCH(1,(D25:D118=SMALL(D25:D118,1))*(COUNTIF(D3, $A$25:$A$118)=0),0)), "")</f>
        <v/>
      </c>
      <c r="E4" s="1" t="str" cm="1">
        <f t="array" ref="E4">IFERROR(INDEX($A$25:$A$118, MATCH(1,(E25:E118=SMALL(E25:E118,1))*(COUNTIF(E3, $A$25:$A$118)=0),0)), "")</f>
        <v/>
      </c>
      <c r="F4" s="1" t="str" cm="1">
        <f t="array" ref="F4">IFERROR(INDEX($A$25:$A$118, MATCH(1,(F25:F118=SMALL(F25:F118,1))*(COUNTIF(F3, $A$25:$A$118)=0),0)), "")</f>
        <v/>
      </c>
      <c r="G4" s="1" t="str" cm="1">
        <f t="array" ref="G4">IFERROR(INDEX($A$25:$A$118, MATCH(1,(G25:G118=SMALL(G25:G118,1))*(COUNTIF(G3, $A$25:$A$118)=0),0)), "")</f>
        <v>ORB-SLAM3</v>
      </c>
      <c r="H4" s="1" t="str" cm="1">
        <f t="array" ref="H4">IFERROR(INDEX($A$25:$A$118, MATCH(1,(H25:H118=SMALL(H25:H118,1))*(COUNTIF(H3, $A$25:$A$118)=0),0)), "")</f>
        <v/>
      </c>
      <c r="I4" s="1" t="str" cm="1">
        <f t="array" ref="I4">IFERROR(INDEX($A$25:$A$118, MATCH(1,(I25:I118=SMALL(I25:I118,1))*(COUNTIF(I3, $A$25:$A$118)=0),0)), "")</f>
        <v/>
      </c>
      <c r="J4" s="132" t="str" cm="1">
        <f t="array" ref="J4">IFERROR(INDEX($A$25:$A$118, MATCH(1,(J25:J118=SMALL(J25:J118,1))*(COUNTIF(J3, $A$25:$A$118)=0),0)), "")</f>
        <v/>
      </c>
      <c r="K4" s="1" t="str" cm="1">
        <f t="array" ref="K4">IFERROR(INDEX($A$25:$A$118, MATCH(1,(K25:K118=SMALL(K25:K118,1))*(COUNTIF(K3, $A$25:$A$118)=0),0)), "")</f>
        <v/>
      </c>
      <c r="L4" s="1" t="str" cm="1">
        <f t="array" ref="L4">IFERROR(INDEX($A$25:$A$118, MATCH(1,(L25:L118=SMALL(L25:L118,1))*(COUNTIF(L3, $A$25:$A$118)=0),0)), "")</f>
        <v/>
      </c>
      <c r="M4" s="1" t="str" cm="1">
        <f t="array" ref="M4">IFERROR(INDEX($A$25:$A$118, MATCH(1,(M25:M118=SMALL(M25:M118,1))*(COUNTIF(M3, $A$25:$A$118)=0),0)), "")</f>
        <v/>
      </c>
      <c r="N4" s="1" t="str" cm="1">
        <f t="array" ref="N4">IFERROR(INDEX($A$25:$A$118, MATCH(1,(N25:N118=SMALL(N25:N118,1))*(COUNTIF(N3, $A$25:$A$118)=0),0)), "")</f>
        <v/>
      </c>
      <c r="O4" s="1" t="str" cm="1">
        <f t="array" ref="O4">IFERROR(INDEX($A$25:$A$118, MATCH(1,(O25:O118=SMALL(O25:O118,1))*(COUNTIF(O3, $A$25:$A$118)=0),0)), "")</f>
        <v/>
      </c>
      <c r="P4" s="1" t="str" cm="1">
        <f t="array" ref="P4">IFERROR(INDEX($A$25:$A$118, MATCH(1,(P25:P118=SMALL(P25:P118,1))*(COUNTIF(P3, $A$25:$A$118)=0),0)), "")</f>
        <v/>
      </c>
      <c r="Q4" s="1" t="str" cm="1">
        <f t="array" ref="Q4">IFERROR(INDEX($A$25:$A$118, MATCH(1,(Q25:Q118=SMALL(Q25:Q118,1))*(COUNTIF(Q3, $A$25:$A$118)=0),0)), "")</f>
        <v/>
      </c>
      <c r="R4" s="1" t="str" cm="1">
        <f t="array" ref="R4">IFERROR(INDEX($A$25:$A$118, MATCH(1,(R25:R118=SMALL(R25:R118,1))*(COUNTIF(R3, $A$25:$A$118)=0),0)), "")</f>
        <v/>
      </c>
      <c r="S4" s="1" t="str" cm="1">
        <f t="array" ref="S4">IFERROR(INDEX($A$25:$A$118, MATCH(1,(S25:S118=SMALL(S25:S118,1))*(COUNTIF(S3, $A$25:$A$118)=0),0)), "")</f>
        <v/>
      </c>
      <c r="T4" s="1" t="str" cm="1">
        <f t="array" ref="T4">IFERROR(INDEX($A$25:$A$118, MATCH(1,(T25:T118=SMALL(T25:T118,1))*(COUNTIF(T3, $A$25:$A$118)=0),0)), "")</f>
        <v/>
      </c>
      <c r="U4" s="132" t="str" cm="1">
        <f t="array" ref="U4">IFERROR(INDEX($A$25:$A$118, MATCH(1,(U25:U118=SMALL(U25:U118,1))*(COUNTIF(U3, $A$25:$A$118)=0),0)), "")</f>
        <v>RTAB. Stereo. F2M</v>
      </c>
      <c r="V4" s="1" t="str" cm="1">
        <f t="array" ref="V4">IFERROR(INDEX($A$25:$A$118, MATCH(1,(V25:V118=SMALL(V25:V118,1))*(COUNTIF(V3, $A$25:$A$118)=0),0)), "")</f>
        <v>RTAB. Stereo. ORB2</v>
      </c>
      <c r="W4" s="1" t="str" cm="1">
        <f t="array" ref="W4">IFERROR(INDEX($A$25:$A$118, MATCH(1,(W25:W118=SMALL(W25:W118,1))*(COUNTIF(W3, $A$25:$A$118)=0),0)), "")</f>
        <v/>
      </c>
      <c r="X4" s="1" t="str" cm="1">
        <f t="array" ref="X4">IFERROR(INDEX($A$25:$A$118, MATCH(1,(X25:X118=SMALL(X25:X118,1))*(COUNTIF(X3, $A$25:$A$118)=0),0)), "")</f>
        <v/>
      </c>
      <c r="Y4" s="1" t="str" cm="1">
        <f t="array" ref="Y4">IFERROR(INDEX($A$25:$A$118, MATCH(1,(Y25:Y118=SMALL(Y25:Y118,1))*(COUNTIF(Y3, $A$25:$A$118)=0),0)), "")</f>
        <v/>
      </c>
      <c r="Z4" s="1" t="str" cm="1">
        <f t="array" ref="Z4">IFERROR(INDEX($A$25:$A$118, MATCH(1,(Z25:Z118=SMALL(Z25:Z118,1))*(COUNTIF(Z3, $A$25:$A$118)=0),0)), "")</f>
        <v>ORB-SLAM3</v>
      </c>
      <c r="AA4" s="1" t="str" cm="1">
        <f t="array" ref="AA4">IFERROR(INDEX($A$25:$A$118, MATCH(1,(AA25:AA118=SMALL(AA25:AA118,1))*(COUNTIF(AA3, $A$25:$A$118)=0),0)), "")</f>
        <v/>
      </c>
      <c r="AB4" s="1" t="str" cm="1">
        <f t="array" ref="AB4">IFERROR(INDEX($A$25:$A$118, MATCH(1,(AB25:AB118=SMALL(AB25:AB118,1))*(COUNTIF(AB3, $A$25:$A$118)=0),0)), "")</f>
        <v/>
      </c>
      <c r="AC4" s="1" t="str" cm="1">
        <f t="array" ref="AC4">IFERROR(INDEX($A$25:$A$118, MATCH(1,(AC25:AC118=SMALL(AC25:AC118,1))*(COUNTIF(AC3, $A$25:$A$118)=0),0)), "")</f>
        <v/>
      </c>
      <c r="AD4" s="1" t="str" cm="1">
        <f t="array" ref="AD4">IFERROR(INDEX($A$25:$A$118, MATCH(1,(AD25:AD118=SMALL(AD25:AD118,1))*(COUNTIF(AD3, $A$25:$A$118)=0),0)), "")</f>
        <v/>
      </c>
      <c r="AE4" s="1" t="str" cm="1">
        <f t="array" ref="AE4">IFERROR(INDEX($A$25:$A$118, MATCH(1,(AE25:AE118=SMALL(AE25:AE118,1))*(COUNTIF(AE3, $A$25:$A$118)=0),0)), "")</f>
        <v/>
      </c>
      <c r="AF4" s="132" t="str" cm="1">
        <f t="array" ref="AF4">IFERROR(INDEX($A$25:$A$118, MATCH(1,(AF25:AF118=SMALL(AF25:AF118,1))*(COUNTIF(AF3, $A$25:$A$118)=0),0)), "")</f>
        <v/>
      </c>
      <c r="AG4" s="1" t="str" cm="1">
        <f t="array" ref="AG4">IFERROR(INDEX($A$25:$A$118, MATCH(1,(AG25:AG118=SMALL(AG25:AG118,1))*(COUNTIF(AG3, $A$25:$A$118)=0),0)), "")</f>
        <v/>
      </c>
      <c r="AH4" s="1" t="str" cm="1">
        <f t="array" ref="AH4">IFERROR(INDEX($A$25:$A$118, MATCH(1,(AH25:AH118=SMALL(AH25:AH118,1))*(COUNTIF(AH3, $A$25:$A$118)=0),0)), "")</f>
        <v/>
      </c>
      <c r="AI4" s="1" t="str" cm="1">
        <f t="array" ref="AI4">IFERROR(INDEX($A$25:$A$118, MATCH(1,(AI25:AI118=SMALL(AI25:AI118,1))*(COUNTIF(AI3, $A$25:$A$118)=0),0)), "")</f>
        <v/>
      </c>
      <c r="AJ4" s="1" t="str" cm="1">
        <f t="array" ref="AJ4">IFERROR(INDEX($A$25:$A$118, MATCH(1,(AJ25:AJ118=SMALL(AJ25:AJ118,1))*(COUNTIF(AJ3, $A$25:$A$118)=0),0)), "")</f>
        <v/>
      </c>
      <c r="AK4" s="1" t="str" cm="1">
        <f t="array" ref="AK4">IFERROR(INDEX($A$25:$A$118, MATCH(1,(AK25:AK118=SMALL(AK25:AK118,1))*(COUNTIF(AK3, $A$25:$A$118)=0),0)), "")</f>
        <v/>
      </c>
      <c r="AL4" s="1" t="str" cm="1">
        <f t="array" ref="AL4">IFERROR(INDEX($A$25:$A$118, MATCH(1,(AL25:AL118=SMALL(AL25:AL118,1))*(COUNTIF(AL3, $A$25:$A$118)=0),0)), "")</f>
        <v/>
      </c>
      <c r="AM4" s="1" t="str" cm="1">
        <f t="array" ref="AM4">IFERROR(INDEX($A$25:$A$118, MATCH(1,(AM25:AM118=SMALL(AM25:AM118,1))*(COUNTIF(AM3, $A$25:$A$118)=0),0)), "")</f>
        <v/>
      </c>
      <c r="AN4" s="1" t="str" cm="1">
        <f t="array" ref="AN4">IFERROR(INDEX($A$25:$A$118, MATCH(1,(AN25:AN118=SMALL(AN25:AN118,1))*(COUNTIF(AN3, $A$25:$A$118)=0),0)), "")</f>
        <v/>
      </c>
      <c r="AO4" s="1" t="str" cm="1">
        <f t="array" ref="AO4">IFERROR(INDEX($A$25:$A$118, MATCH(1,(AO25:AO118=SMALL(AO25:AO118,1))*(COUNTIF(AO3, $A$25:$A$118)=0),0)), "")</f>
        <v/>
      </c>
      <c r="AP4" s="1" t="str" cm="1">
        <f t="array" ref="AP4">IFERROR(INDEX($A$25:$A$118, MATCH(1,(AP25:AP118=SMALL(AP25:AP118,1))*(COUNTIF(AP3, $A$25:$A$118)=0),0)), "")</f>
        <v/>
      </c>
      <c r="AQ4" s="132" t="str" cm="1">
        <f t="array" ref="AQ4">IFERROR(INDEX($A$25:$A$118, MATCH(1,(AQ25:AQ118=SMALL(AQ25:AQ118,1))*(COUNTIF(AQ3, $A$25:$A$118)=0),0)), "")</f>
        <v/>
      </c>
      <c r="AR4" s="1" t="str" cm="1">
        <f t="array" ref="AR4">IFERROR(INDEX($A$25:$A$118, MATCH(1,(AR25:AR118=SMALL(AR25:AR118,1))*(COUNTIF(AR3, $A$25:$A$118)=0),0)), "")</f>
        <v>RTAB. OKVIS (IMU+Ste.)</v>
      </c>
      <c r="AS4" s="1" t="str" cm="1">
        <f t="array" ref="AS4">IFERROR(INDEX($A$25:$A$118, MATCH(1,(AS25:AS118=SMALL(AS25:AS118,1))*(COUNTIF(AS3, $A$25:$A$118)=0),0)), "")</f>
        <v/>
      </c>
      <c r="AT4" s="1" t="str" cm="1">
        <f t="array" ref="AT4">IFERROR(INDEX($A$25:$A$118, MATCH(1,(AT25:AT118=SMALL(AT25:AT118,1))*(COUNTIF(AT3, $A$25:$A$118)=0),0)), "")</f>
        <v/>
      </c>
      <c r="AU4" s="1" t="str" cm="1">
        <f t="array" ref="AU4">IFERROR(INDEX($A$25:$A$118, MATCH(1,(AU25:AU118=SMALL(AU25:AU118,1))*(COUNTIF(AU3, $A$25:$A$118)=0),0)), "")</f>
        <v/>
      </c>
      <c r="AV4" s="1" t="str" cm="1">
        <f t="array" ref="AV4">IFERROR(INDEX($A$25:$A$118, MATCH(1,(AV25:AV118=SMALL(AV25:AV118,1))*(COUNTIF(AV3, $A$25:$A$118)=0),0)), "")</f>
        <v/>
      </c>
      <c r="AW4" s="1" t="str" cm="1">
        <f t="array" ref="AW4">IFERROR(INDEX($A$25:$A$118, MATCH(1,(AW25:AW118=SMALL(AW25:AW118,1))*(COUNTIF(AW3, $A$25:$A$118)=0),0)), "")</f>
        <v/>
      </c>
      <c r="AX4" s="1" t="str" cm="1">
        <f t="array" ref="AX4">IFERROR(INDEX($A$25:$A$118, MATCH(1,(AX25:AX118=SMALL(AX25:AX118,1))*(COUNTIF(AX3, $A$25:$A$118)=0),0)), "")</f>
        <v/>
      </c>
      <c r="AY4" s="1" t="str" cm="1">
        <f t="array" ref="AY4">IFERROR(INDEX($A$25:$A$118, MATCH(1,(AY25:AY118=SMALL(AY25:AY118,1))*(COUNTIF(AY3, $A$25:$A$118)=0),0)), "")</f>
        <v/>
      </c>
      <c r="AZ4" s="1" t="str" cm="1">
        <f t="array" ref="AZ4">IFERROR(INDEX($A$25:$A$118, MATCH(1,(AZ25:AZ118=SMALL(AZ25:AZ118,1))*(COUNTIF(AZ3, $A$25:$A$118)=0),0)), "")</f>
        <v/>
      </c>
      <c r="BA4" s="1" t="str" cm="1">
        <f t="array" ref="BA4">IFERROR(INDEX($A$25:$A$118, MATCH(1,(BA25:BA118=SMALL(BA25:BA118,1))*(COUNTIF(BA3, $A$25:$A$118)=0),0)), "")</f>
        <v/>
      </c>
      <c r="BB4" s="132" t="str" cm="1">
        <f t="array" ref="BB4">IFERROR(INDEX($A$25:$A$118, MATCH(1,(BB25:BB118=SMALL(BB25:BB118,1))*(COUNTIF(BB3, $A$25:$A$118)=0),0)), "")</f>
        <v/>
      </c>
      <c r="BC4" s="1" t="str" cm="1">
        <f t="array" ref="BC4">IFERROR(INDEX($A$25:$A$118, MATCH(1,(BC25:BC118=SMALL(BC25:BC118,1))*(COUNTIF(BC3, $A$25:$A$118)=0),0)), "")</f>
        <v/>
      </c>
      <c r="BD4" s="1" t="str" cm="1">
        <f t="array" ref="BD4">IFERROR(INDEX($A$25:$A$118, MATCH(1,(BD25:BD118=SMALL(BD25:BD118,1))*(COUNTIF(BD3, $A$25:$A$118)=0),0)), "")</f>
        <v/>
      </c>
      <c r="BE4" s="1" t="str" cm="1">
        <f t="array" ref="BE4">IFERROR(INDEX($A$25:$A$118, MATCH(1,(BE25:BE118=SMALL(BE25:BE118,1))*(COUNTIF(BE3, $A$25:$A$118)=0),0)), "")</f>
        <v/>
      </c>
      <c r="BF4" s="1" t="str" cm="1">
        <f t="array" ref="BF4">IFERROR(INDEX($A$25:$A$118, MATCH(1,(BF25:BF118=SMALL(BF25:BF118,1))*(COUNTIF(BF3, $A$25:$A$118)=0),0)), "")</f>
        <v/>
      </c>
      <c r="BG4" s="1" t="str" cm="1">
        <f t="array" ref="BG4">IFERROR(INDEX($A$25:$A$118, MATCH(1,(BG25:BG118=SMALL(BG25:BG118,1))*(COUNTIF(BG3, $A$25:$A$118)=0),0)), "")</f>
        <v/>
      </c>
      <c r="BH4" s="1" t="str" cm="1">
        <f t="array" ref="BH4">IFERROR(INDEX($A$25:$A$118, MATCH(1,(BH25:BH118=SMALL(BH25:BH118,1))*(COUNTIF(BH3, $A$25:$A$118)=0),0)), "")</f>
        <v/>
      </c>
      <c r="BI4" s="1" t="str" cm="1">
        <f t="array" ref="BI4">IFERROR(INDEX($A$25:$A$118, MATCH(1,(BI25:BI118=SMALL(BI25:BI118,1))*(COUNTIF(BI3, $A$25:$A$118)=0),0)), "")</f>
        <v/>
      </c>
      <c r="BJ4" s="1" t="str" cm="1">
        <f t="array" ref="BJ4">IFERROR(INDEX($A$25:$A$118, MATCH(1,(BJ25:BJ118=SMALL(BJ25:BJ118,1))*(COUNTIF(BJ3, $A$25:$A$118)=0),0)), "")</f>
        <v/>
      </c>
      <c r="BK4" s="1" t="str" cm="1">
        <f t="array" ref="BK4">IFERROR(INDEX($A$25:$A$118, MATCH(1,(BK25:BK118=SMALL(BK25:BK118,1))*(COUNTIF(BK3, $A$25:$A$118)=0),0)), "")</f>
        <v/>
      </c>
      <c r="BL4" s="1" t="str" cm="1">
        <f t="array" ref="BL4">IFERROR(INDEX($A$25:$A$118, MATCH(1,(BL25:BL118=SMALL(BL25:BL118,1))*(COUNTIF(BL3, $A$25:$A$118)=0),0)), "")</f>
        <v/>
      </c>
      <c r="BM4" s="1" t="str" cm="1">
        <f t="array" ref="BM4">IFERROR(INDEX($A$25:$A$118, MATCH(1,(BM25:BM118=SMALL(BM25:BM118,1))*(COUNTIF(BM3, $A$25:$A$118)=0),0)), "")</f>
        <v/>
      </c>
      <c r="BN4" s="132" t="str" cm="1">
        <f t="array" ref="BN4">IFERROR(INDEX($A$25:$A$118, MATCH(1,(BN25:BN118=SMALL(BN25:BN118,1))*(COUNTIF(BN3, $A$25:$A$118)=0),0)), "")</f>
        <v/>
      </c>
      <c r="BO4" s="1" t="str" cm="1">
        <f t="array" ref="BO4">IFERROR(INDEX($A$25:$A$118, MATCH(1,(BO25:BO118=SMALL(BO25:BO118,1))*(COUNTIF(BO3, $A$25:$A$118)=0),0)), "")</f>
        <v/>
      </c>
      <c r="BP4" s="1" t="str" cm="1">
        <f t="array" ref="BP4">IFERROR(INDEX($A$25:$A$118, MATCH(1,(BP25:BP118=SMALL(BP25:BP118,1))*(COUNTIF(BP3, $A$25:$A$118)=0),0)), "")</f>
        <v/>
      </c>
      <c r="BQ4" s="1" t="str" cm="1">
        <f t="array" ref="BQ4">IFERROR(INDEX($A$25:$A$118, MATCH(1,(BQ25:BQ118=SMALL(BQ25:BQ118,1))*(COUNTIF(BQ3, $A$25:$A$118)=0),0)), "")</f>
        <v/>
      </c>
      <c r="BR4" s="1" t="str" cm="1">
        <f t="array" ref="BR4">IFERROR(INDEX($A$25:$A$118, MATCH(1,(BR25:BR118=SMALL(BR25:BR118,1))*(COUNTIF(BR3, $A$25:$A$118)=0),0)), "")</f>
        <v/>
      </c>
      <c r="BS4" s="1" t="str" cm="1">
        <f t="array" ref="BS4">IFERROR(INDEX($A$25:$A$118, MATCH(1,(BS25:BS118=SMALL(BS25:BS118,1))*(COUNTIF(BS3, $A$25:$A$118)=0),0)), "")</f>
        <v/>
      </c>
      <c r="BT4" s="1" t="str" cm="1">
        <f t="array" ref="BT4">IFERROR(INDEX($A$25:$A$118, MATCH(1,(BT25:BT118=SMALL(BT25:BT118,1))*(COUNTIF(BT3, $A$25:$A$118)=0),0)), "")</f>
        <v/>
      </c>
      <c r="BU4" s="1" t="str" cm="1">
        <f t="array" ref="BU4">IFERROR(INDEX($A$25:$A$118, MATCH(1,(BU25:BU118=SMALL(BU25:BU118,1))*(COUNTIF(BU3, $A$25:$A$118)=0),0)), "")</f>
        <v/>
      </c>
      <c r="BV4" s="1" t="str" cm="1">
        <f t="array" ref="BV4">IFERROR(INDEX($A$25:$A$118, MATCH(1,(BV25:BV118=SMALL(BV25:BV118,1))*(COUNTIF(BV3, $A$25:$A$118)=0),0)), "")</f>
        <v/>
      </c>
      <c r="BW4" s="1" t="str" cm="1">
        <f t="array" ref="BW4">IFERROR(INDEX($A$25:$A$118, MATCH(1,(BW25:BW118=SMALL(BW25:BW118,1))*(COUNTIF(BW3, $A$25:$A$118)=0),0)), "")</f>
        <v/>
      </c>
      <c r="BX4" s="1" t="str" cm="1">
        <f t="array" ref="BX4">IFERROR(INDEX($A$25:$A$118, MATCH(1,(BX25:BX118=SMALL(BX25:BX118,1))*(COUNTIF(BX3, $A$25:$A$118)=0),0)), "")</f>
        <v/>
      </c>
      <c r="BY4" s="1" t="str" cm="1">
        <f t="array" ref="BY4">IFERROR(INDEX($A$25:$A$118, MATCH(1,(BY25:BY118=SMALL(BY25:BY118,1))*(COUNTIF(BY3, $A$25:$A$118)=0),0)), "")</f>
        <v/>
      </c>
      <c r="BZ4" s="1" t="str" cm="1">
        <f t="array" ref="BZ4">IFERROR(INDEX($A$25:$A$118, MATCH(1,(BZ25:BZ118=SMALL(BZ25:BZ118,1))*(COUNTIF(BZ3, $A$25:$A$118)=0),0)), "")</f>
        <v/>
      </c>
      <c r="CA4" s="1" t="str" cm="1">
        <f t="array" ref="CA4">IFERROR(INDEX($A$25:$A$118, MATCH(1,(CA25:CA118=SMALL(CA25:CA118,1))*(COUNTIF(CA3, $A$25:$A$118)=0),0)), "")</f>
        <v/>
      </c>
      <c r="CB4" s="1" t="str" cm="1">
        <f t="array" ref="CB4">IFERROR(INDEX($A$25:$A$118, MATCH(1,(CB25:CB118=SMALL(CB25:CB118,1))*(COUNTIF(CB3, $A$25:$A$118)=0),0)), "")</f>
        <v>ORB-SLAM3</v>
      </c>
      <c r="CC4" s="1" t="str" cm="1">
        <f t="array" ref="CC4">IFERROR(INDEX($A$25:$A$118, MATCH(1,(CC25:CC118=SMALL(CC25:CC118,1))*(COUNTIF(CC3, $A$25:$A$118)=0),0)), "")</f>
        <v/>
      </c>
      <c r="CD4" s="132" t="str" cm="1">
        <f t="array" ref="CD4">IFERROR(INDEX($A$25:$A$118, MATCH(1,(CD25:CD118=SMALL(CD25:CD118,1))*(COUNTIF(CD3, $A$25:$A$118)=0),0)), "")</f>
        <v/>
      </c>
      <c r="CE4" s="1" t="str" cm="1">
        <f t="array" ref="CE4">IFERROR(INDEX($A$25:$A$118, MATCH(1,(CE25:CE118=SMALL(CE25:CE118,1))*(COUNTIF(CE3, $A$25:$A$118)=0),0)), "")</f>
        <v/>
      </c>
      <c r="CF4" s="1" t="str" cm="1">
        <f t="array" ref="CF4">IFERROR(INDEX($A$25:$A$118, MATCH(1,(CF25:CF118=SMALL(CF25:CF118,1))*(COUNTIF(CF3, $A$25:$A$118)=0),0)), "")</f>
        <v/>
      </c>
      <c r="CG4" s="1" t="str" cm="1">
        <f t="array" ref="CG4">IFERROR(INDEX($A$25:$A$118, MATCH(1,(CG25:CG118=SMALL(CG25:CG118,1))*(COUNTIF(CG3, $A$25:$A$118)=0),0)), "")</f>
        <v/>
      </c>
      <c r="CH4" s="1" t="str" cm="1">
        <f t="array" ref="CH4">IFERROR(INDEX($A$25:$A$118, MATCH(1,(CH25:CH118=SMALL(CH25:CH118,1))*(COUNTIF(CH3, $A$25:$A$118)=0),0)), "")</f>
        <v/>
      </c>
      <c r="CI4" s="1" t="str" cm="1">
        <f t="array" ref="CI4">IFERROR(INDEX($A$25:$A$118, MATCH(1,(CI25:CI118=SMALL(CI25:CI118,1))*(COUNTIF(CI3, $A$25:$A$118)=0),0)), "")</f>
        <v/>
      </c>
      <c r="CJ4" s="1" t="str" cm="1">
        <f t="array" ref="CJ4">IFERROR(INDEX($A$25:$A$118, MATCH(1,(CJ25:CJ118=SMALL(CJ25:CJ118,1))*(COUNTIF(CJ3, $A$25:$A$118)=0),0)), "")</f>
        <v/>
      </c>
      <c r="CK4" s="1" t="str" cm="1">
        <f t="array" ref="CK4">IFERROR(INDEX($A$25:$A$118, MATCH(1,(CK25:CK118=SMALL(CK25:CK118,1))*(COUNTIF(CK3, $A$25:$A$118)=0),0)), "")</f>
        <v/>
      </c>
      <c r="CL4" s="1" t="str" cm="1">
        <f t="array" ref="CL4">IFERROR(INDEX($A$25:$A$118, MATCH(1,(CL25:CL118=SMALL(CL25:CL118,1))*(COUNTIF(CL3, $A$25:$A$118)=0),0)), "")</f>
        <v/>
      </c>
      <c r="CM4" s="1" t="str" cm="1">
        <f t="array" ref="CM4">IFERROR(INDEX($A$25:$A$118, MATCH(1,(CM25:CM118=SMALL(CM25:CM118,1))*(COUNTIF(CM3, $A$25:$A$118)=0),0)), "")</f>
        <v/>
      </c>
      <c r="CN4" s="1" t="str" cm="1">
        <f t="array" ref="CN4">IFERROR(INDEX($A$25:$A$118, MATCH(1,(CN25:CN118=SMALL(CN25:CN118,1))*(COUNTIF(CN3, $A$25:$A$118)=0),0)), "")</f>
        <v/>
      </c>
      <c r="CO4" s="1" t="str" cm="1">
        <f t="array" ref="CO4">IFERROR(INDEX($A$25:$A$118, MATCH(1,(CO25:CO118=SMALL(CO25:CO118,1))*(COUNTIF(CO3, $A$25:$A$118)=0),0)), "")</f>
        <v/>
      </c>
      <c r="CP4" s="1" t="str" cm="1">
        <f t="array" ref="CP4">IFERROR(INDEX($A$25:$A$118, MATCH(1,(CP25:CP118=SMALL(CP25:CP118,1))*(COUNTIF(CP3, $A$25:$A$118)=0),0)), "")</f>
        <v/>
      </c>
      <c r="CQ4" s="1" t="str" cm="1">
        <f t="array" ref="CQ4">IFERROR(INDEX($A$25:$A$118, MATCH(1,(CQ25:CQ118=SMALL(CQ25:CQ118,1))*(COUNTIF(CQ3, $A$25:$A$118)=0),0)), "")</f>
        <v/>
      </c>
      <c r="CR4" s="1" t="str" cm="1">
        <f t="array" ref="CR4">IFERROR(INDEX($A$25:$A$118, MATCH(1,(CR25:CR118=SMALL(CR25:CR118,1))*(COUNTIF(CR3, $A$25:$A$118)=0),0)), "")</f>
        <v/>
      </c>
      <c r="CS4" s="1" t="str" cm="1">
        <f t="array" ref="CS4">IFERROR(INDEX($A$25:$A$118, MATCH(1,(CS25:CS118=SMALL(CS25:CS118,1))*(COUNTIF(CS3, $A$25:$A$118)=0),0)), "")</f>
        <v/>
      </c>
      <c r="CT4" s="1" t="str" cm="1">
        <f t="array" ref="CT4">IFERROR(INDEX($A$25:$A$118, MATCH(1,(CT25:CT118=SMALL(CT25:CT118,1))*(COUNTIF(CT3, $A$25:$A$118)=0),0)), "")</f>
        <v/>
      </c>
      <c r="CU4" s="1" t="str" cm="1">
        <f t="array" ref="CU4">IFERROR(INDEX($A$25:$A$118, MATCH(1,(CU25:CU118=SMALL(CU25:CU118,1))*(COUNTIF(CU3, $A$25:$A$118)=0),0)), "")</f>
        <v/>
      </c>
      <c r="CV4" s="1" t="str" cm="1">
        <f t="array" ref="CV4">IFERROR(INDEX($A$25:$A$118, MATCH(1,(CV25:CV118=SMALL(CV25:CV118,1))*(COUNTIF(CV3, $A$25:$A$118)=0),0)), "")</f>
        <v/>
      </c>
      <c r="CW4" s="1" t="str" cm="1">
        <f t="array" ref="CW4">IFERROR(INDEX($A$25:$A$118, MATCH(1,(CW25:CW118=SMALL(CW25:CW118,1))*(COUNTIF(CW3, $A$25:$A$118)=0),0)), "")</f>
        <v/>
      </c>
      <c r="CX4" s="132" t="str" cm="1">
        <f t="array" ref="CX4">IFERROR(INDEX($A$25:$A$118, MATCH(1,(CX25:CX118=SMALL(CX25:CX118,1))*(COUNTIF(CX3, $A$25:$A$118)=0),0)), "")</f>
        <v/>
      </c>
      <c r="CY4" s="1" t="str" cm="1">
        <f t="array" ref="CY4">IFERROR(INDEX($A$25:$A$118, MATCH(1,(CY25:CY118=SMALL(CY25:CY118,1))*(COUNTIF(CY3, $A$25:$A$118)=0),0)), "")</f>
        <v/>
      </c>
      <c r="CZ4" s="1" t="str" cm="1">
        <f t="array" ref="CZ4">IFERROR(INDEX($A$25:$A$118, MATCH(1,(CZ25:CZ118=SMALL(CZ25:CZ118,1))*(COUNTIF(CZ3, $A$25:$A$118)=0),0)), "")</f>
        <v/>
      </c>
      <c r="DA4" s="1" t="str" cm="1">
        <f t="array" ref="DA4">IFERROR(INDEX($A$25:$A$118, MATCH(1,(DA25:DA118=SMALL(DA25:DA118,1))*(COUNTIF(DA3, $A$25:$A$118)=0),0)), "")</f>
        <v/>
      </c>
      <c r="DB4" s="1" t="str" cm="1">
        <f t="array" ref="DB4">IFERROR(INDEX($A$25:$A$118, MATCH(1,(DB25:DB118=SMALL(DB25:DB118,1))*(COUNTIF(DB3, $A$25:$A$118)=0),0)), "")</f>
        <v/>
      </c>
      <c r="DC4" s="1" t="str" cm="1">
        <f t="array" ref="DC4">IFERROR(INDEX($A$25:$A$118, MATCH(1,(DC25:DC118=SMALL(DC25:DC118,1))*(COUNTIF(DC3, $A$25:$A$118)=0),0)), "")</f>
        <v>R2LIVE</v>
      </c>
      <c r="DD4" s="1" t="str" cm="1">
        <f t="array" ref="DD4">IFERROR(INDEX($A$25:$A$118, MATCH(1,(DD25:DD118=SMALL(DD25:DD118,1))*(COUNTIF(DD3, $A$25:$A$118)=0),0)), "")</f>
        <v/>
      </c>
      <c r="DE4" s="1" t="str" cm="1">
        <f t="array" ref="DE4">IFERROR(INDEX($A$25:$A$118, MATCH(1,(DE25:DE118=SMALL(DE25:DE118,1))*(COUNTIF(DE3, $A$25:$A$118)=0),0)), "")</f>
        <v/>
      </c>
      <c r="DF4" s="1" t="str" cm="1">
        <f t="array" ref="DF4">IFERROR(INDEX($A$25:$A$118, MATCH(1,(DF25:DF118=SMALL(DF25:DF118,1))*(COUNTIF(DF3, $A$25:$A$118)=0),0)), "")</f>
        <v/>
      </c>
      <c r="DG4" s="1" t="str" cm="1">
        <f t="array" ref="DG4">IFERROR(INDEX($A$25:$A$118, MATCH(1,(DG25:DG118=SMALL(DG25:DG118,1))*(COUNTIF(DG3, $A$25:$A$118)=0),0)), "")</f>
        <v>R3LIVE</v>
      </c>
      <c r="DH4" s="1" t="str" cm="1">
        <f t="array" ref="DH4">IFERROR(INDEX($A$25:$A$118, MATCH(1,(DH25:DH118=SMALL(DH25:DH118,1))*(COUNTIF(DH3, $A$25:$A$118)=0),0)), "")</f>
        <v/>
      </c>
      <c r="DI4" s="1" t="str" cm="1">
        <f t="array" ref="DI4">IFERROR(INDEX($A$25:$A$118, MATCH(1,(DI25:DI118=SMALL(DI25:DI118,1))*(COUNTIF(DI3, $A$25:$A$118)=0),0)), "")</f>
        <v/>
      </c>
      <c r="DJ4" s="1" t="str" cm="1">
        <f t="array" ref="DJ4">IFERROR(INDEX($A$25:$A$118, MATCH(1,(DJ25:DJ118=SMALL(DJ25:DJ118,1))*(COUNTIF(DJ3, $A$25:$A$118)=0),0)), "")</f>
        <v/>
      </c>
      <c r="DK4" s="1" t="str" cm="1">
        <f t="array" ref="DK4">IFERROR(INDEX($A$25:$A$118, MATCH(1,(DK25:DK118=SMALL(DK25:DK118,1))*(COUNTIF(DK3, $A$25:$A$118)=0),0)), "")</f>
        <v/>
      </c>
      <c r="DL4" s="1" t="str" cm="1">
        <f t="array" ref="DL4">IFERROR(INDEX($A$25:$A$118, MATCH(1,(DL25:DL118=SMALL(DL25:DL118,1))*(COUNTIF(DL3, $A$25:$A$118)=0),0)), "")</f>
        <v/>
      </c>
      <c r="DM4" s="1" t="str" cm="1">
        <f t="array" ref="DM4">IFERROR(INDEX($A$25:$A$118, MATCH(1,(DM25:DM118=SMALL(DM25:DM118,1))*(COUNTIF(DM3, $A$25:$A$118)=0),0)), "")</f>
        <v/>
      </c>
      <c r="DN4" s="1" t="str" cm="1">
        <f t="array" ref="DN4">IFERROR(INDEX($A$25:$A$118, MATCH(1,(DN25:DN118=SMALL(DN25:DN118,1))*(COUNTIF(DN3, $A$25:$A$118)=0),0)), "")</f>
        <v/>
      </c>
      <c r="DO4" s="1" t="str" cm="1">
        <f t="array" ref="DO4">IFERROR(INDEX($A$25:$A$118, MATCH(1,(DO25:DO118=SMALL(DO25:DO118,1))*(COUNTIF(DO3, $A$25:$A$118)=0),0)), "")</f>
        <v/>
      </c>
      <c r="DP4" s="1" t="str" cm="1">
        <f t="array" ref="DP4">IFERROR(INDEX($A$25:$A$118, MATCH(1,(DP25:DP118=SMALL(DP25:DP118,1))*(COUNTIF(DP3, $A$25:$A$118)=0),0)), "")</f>
        <v>R2LIVE</v>
      </c>
      <c r="DQ4" s="1" t="str" cm="1">
        <f t="array" ref="DQ4">IFERROR(INDEX($A$25:$A$118, MATCH(1,(DQ25:DQ118=SMALL(DQ25:DQ118,1))*(COUNTIF(DQ3, $A$25:$A$118)=0),0)), "")</f>
        <v/>
      </c>
      <c r="DR4" s="1" t="str" cm="1">
        <f t="array" ref="DR4">IFERROR(INDEX($A$25:$A$118, MATCH(1,(DR25:DR118=SMALL(DR25:DR118,1))*(COUNTIF(DR3, $A$25:$A$118)=0),0)), "")</f>
        <v>R2LIVE</v>
      </c>
      <c r="DS4" s="1" t="str" cm="1">
        <f t="array" ref="DS4">IFERROR(INDEX($A$25:$A$118, MATCH(1,(DS25:DS118=SMALL(DS25:DS118,1))*(COUNTIF(DS3, $A$25:$A$118)=0),0)), "")</f>
        <v/>
      </c>
      <c r="DT4" s="1" t="str" cm="1">
        <f t="array" ref="DT4">IFERROR(INDEX($A$25:$A$118, MATCH(1,(DT25:DT118=SMALL(DT25:DT118,1))*(COUNTIF(DT3, $A$25:$A$118)=0),0)), "")</f>
        <v>R3LIVE</v>
      </c>
      <c r="DU4" s="1" t="str" cm="1">
        <f t="array" ref="DU4">IFERROR(INDEX($A$25:$A$118, MATCH(1,(DU25:DU118=SMALL(DU25:DU118,1))*(COUNTIF(DU3, $A$25:$A$118)=0),0)), "")</f>
        <v/>
      </c>
      <c r="DV4" s="132" t="str" cm="1">
        <f t="array" ref="DV4">IFERROR(INDEX($A$25:$A$118, MATCH(1,(DV25:DV118=SMALL(DV25:DV118,1))*(COUNTIF(DV3, $A$25:$A$118)=0),0)), "")</f>
        <v/>
      </c>
      <c r="DW4" s="1" t="str" cm="1">
        <f t="array" ref="DW4">IFERROR(INDEX($A$25:$A$118, MATCH(1,(DW25:DW118=SMALL(DW25:DW118,1))*(COUNTIF(DW3, $A$25:$A$118)=0),0)), "")</f>
        <v/>
      </c>
      <c r="DX4" s="1" t="str" cm="1">
        <f t="array" ref="DX4">IFERROR(INDEX($A$25:$A$118, MATCH(1,(DX25:DX118=SMALL(DX25:DX118,1))*(COUNTIF(DX3, $A$25:$A$118)=0),0)), "")</f>
        <v/>
      </c>
      <c r="DY4" s="1" t="str" cm="1">
        <f t="array" ref="DY4">IFERROR(INDEX($A$25:$A$118, MATCH(1,(DY25:DY118=SMALL(DY25:DY118,1))*(COUNTIF(DY3, $A$25:$A$118)=0),0)), "")</f>
        <v/>
      </c>
      <c r="DZ4" s="1" t="str" cm="1">
        <f t="array" ref="DZ4">IFERROR(INDEX($A$25:$A$118, MATCH(1,(DZ25:DZ118=SMALL(DZ25:DZ118,1))*(COUNTIF(DZ3, $A$25:$A$118)=0),0)), "")</f>
        <v/>
      </c>
      <c r="EA4" s="93"/>
      <c r="EB4" s="93"/>
      <c r="EC4" s="1" t="str" cm="1">
        <f t="array" ref="EC4">IFERROR(INDEX($A$25:$A$118, MATCH(1,(EC25:EC118=SMALL(EC25:EC118,1))*(COUNTIF(EC3, $A$25:$A$118)=0),0)), "")</f>
        <v/>
      </c>
      <c r="ED4" s="93"/>
      <c r="EE4" s="93"/>
      <c r="EF4" s="1" t="str" cm="1">
        <f t="array" ref="EF4">IFERROR(INDEX($A$25:$A$118, MATCH(1,(EF25:EF118=SMALL(EF25:EF118,1))*(COUNTIF(EF3, $A$25:$A$118)=0),0)), "")</f>
        <v/>
      </c>
      <c r="EG4" s="93"/>
      <c r="EH4" s="1" t="str" cm="1">
        <f t="array" ref="EH4">IFERROR(INDEX($A$25:$A$118, MATCH(1,(EH25:EH118=SMALL(EH25:EH118,1))*(COUNTIF(EH3, $A$25:$A$118)=0),0)), "")</f>
        <v/>
      </c>
      <c r="EI4" s="132" t="str" cm="1">
        <f t="array" ref="EI4">IFERROR(INDEX($A$25:$A$118, MATCH(1,(EI25:EI118=SMALL(EI25:EI118,1))*(COUNTIF(EI3, $A$25:$A$118)=0),0)), "")</f>
        <v/>
      </c>
      <c r="EJ4" s="1" t="str" cm="1">
        <f t="array" ref="EJ4">IFERROR(INDEX($A$25:$A$118, MATCH(1,(EJ25:EJ118=SMALL(EJ25:EJ118,1))*(COUNTIF(EJ3, $A$25:$A$118)=0),0)), "")</f>
        <v/>
      </c>
      <c r="EK4" s="1" t="str" cm="1">
        <f t="array" ref="EK4">IFERROR(INDEX($A$25:$A$118, MATCH(1,(EK25:EK118=SMALL(EK25:EK118,1))*(COUNTIF(EK3, $A$25:$A$118)=0),0)), "")</f>
        <v/>
      </c>
      <c r="EL4" s="1" t="str" cm="1">
        <f t="array" ref="EL4">IFERROR(INDEX($A$25:$A$118, MATCH(1,(EL25:EL118=SMALL(EL25:EL118,1))*(COUNTIF(EL3, $A$25:$A$118)=0),0)), "")</f>
        <v/>
      </c>
      <c r="EM4" s="1" t="str" cm="1">
        <f t="array" ref="EM4">IFERROR(INDEX($A$25:$A$118, MATCH(1,(EM25:EM118=SMALL(EM25:EM118,1))*(COUNTIF(EM3, $A$25:$A$118)=0),0)), "")</f>
        <v/>
      </c>
      <c r="EN4" s="1" t="str" cm="1">
        <f t="array" ref="EN4">IFERROR(INDEX($A$25:$A$118, MATCH(1,(EN25:EN118=SMALL(EN25:EN118,1))*(COUNTIF(EN3, $A$25:$A$118)=0),0)), "")</f>
        <v/>
      </c>
      <c r="EO4" s="1" t="str" cm="1">
        <f t="array" ref="EO4">IFERROR(INDEX($A$25:$A$118, MATCH(1,(EO25:EO118=SMALL(EO25:EO118,1))*(COUNTIF(EO3, $A$25:$A$118)=0),0)), "")</f>
        <v/>
      </c>
      <c r="EP4" s="1" t="str" cm="1">
        <f t="array" ref="EP4">IFERROR(INDEX($A$25:$A$118, MATCH(1,(EP25:EP118=SMALL(EP25:EP118,1))*(COUNTIF(EP3, $A$25:$A$118)=0),0)), "")</f>
        <v/>
      </c>
      <c r="EQ4" s="1" t="str" cm="1">
        <f t="array" ref="EQ4">IFERROR(INDEX($A$25:$A$118, MATCH(1,(EQ25:EQ118=SMALL(EQ25:EQ118,1))*(COUNTIF(EQ3, $A$25:$A$118)=0),0)), "")</f>
        <v/>
      </c>
      <c r="ER4" s="1" t="str" cm="1">
        <f t="array" ref="ER4">IFERROR(INDEX($A$25:$A$118, MATCH(1,(ER25:ER118=SMALL(ER25:ER118,1))*(COUNTIF(ER3, $A$25:$A$118)=0),0)), "")</f>
        <v/>
      </c>
      <c r="ES4" s="1" t="str" cm="1">
        <f t="array" ref="ES4">IFERROR(INDEX($A$25:$A$126, MATCH(1,(ES25:ES126=SMALL(ES25:ES126,1))*(COUNTIF(ES3, $A$25:$A$126)=0),0)), "")</f>
        <v/>
      </c>
      <c r="ET4" s="1" t="str" cm="1">
        <f t="array" ref="ET4">IFERROR(INDEX($A$25:$A$126, MATCH(1,(ET25:ET126=SMALL(ET25:ET126,1))*(COUNTIF(ET3, $A$25:$A$126)=0),0)), "")</f>
        <v/>
      </c>
      <c r="EU4" s="1" t="str" cm="1">
        <f t="array" ref="EU4">IFERROR(INDEX($A$25:$A$126, MATCH(1,(EU25:EU126=SMALL(EU25:EU126,1))*(COUNTIF(EU3, $A$25:$A$126)=0),0)), "")</f>
        <v/>
      </c>
      <c r="EV4" s="1" t="str" cm="1">
        <f t="array" ref="EV4">IFERROR(INDEX($A$25:$A$126, MATCH(1,(EV25:EV126=SMALL(EV25:EV126,1))*(COUNTIF(EV3, $A$25:$A$126)=0),0)), "")</f>
        <v/>
      </c>
      <c r="EW4" s="1" t="str" cm="1">
        <f t="array" ref="EW4">IFERROR(INDEX($A$25:$A$126, MATCH(1,(EW25:EW126=SMALL(EW25:EW126,1))*(COUNTIF(EW3, $A$25:$A$126)=0),0)), "")</f>
        <v/>
      </c>
      <c r="EX4" s="1" t="str" cm="1">
        <f t="array" ref="EX4">IFERROR(INDEX($A$25:$A$126, MATCH(1,(EX25:EX126=SMALL(EX25:EX126,1))*(COUNTIF(EX3, $A$25:$A$126)=0),0)), "")</f>
        <v/>
      </c>
      <c r="EY4" s="1" t="str" cm="1">
        <f t="array" ref="EY4">IFERROR(INDEX($A$25:$A$126, MATCH(1,(EY25:EY126=SMALL(EY25:EY126,1))*(COUNTIF(EY3, $A$25:$A$126)=0),0)), "")</f>
        <v/>
      </c>
      <c r="EZ4" s="1" t="str" cm="1">
        <f t="array" ref="EZ4">IFERROR(INDEX($A$25:$A$126, MATCH(1,(EZ25:EZ126=SMALL(EZ25:EZ126,1))*(COUNTIF(EZ3, $A$25:$A$126)=0),0)), "")</f>
        <v/>
      </c>
      <c r="FA4" s="1" t="str" cm="1">
        <f t="array" ref="FA4">IFERROR(INDEX($A$25:$A$126, MATCH(1,(FA25:FA126=SMALL(FA25:FA126,1))*(COUNTIF(FA3, $A$25:$A$126)=0),0)), "")</f>
        <v/>
      </c>
      <c r="FB4" s="1" t="str" cm="1">
        <f t="array" ref="FB4">IFERROR(INDEX($A$25:$A$126, MATCH(1,(FB25:FB126=SMALL(FB25:FB126,1))*(COUNTIF(FB3, $A$25:$A$126)=0),0)), "")</f>
        <v/>
      </c>
      <c r="FC4" s="1" t="str" cm="1">
        <f t="array" ref="FC4">IFERROR(INDEX($A$25:$A$126, MATCH(1,(FC25:FC126=SMALL(FC25:FC126,1))*(COUNTIF(FC3, $A$25:$A$126)=0),0)), "")</f>
        <v/>
      </c>
      <c r="FD4" s="1" t="str" cm="1">
        <f t="array" ref="FD4">IFERROR(INDEX($A$25:$A$126, MATCH(1,(FD25:FD126=SMALL(FD25:FD126,1))*(COUNTIF(FD3, $A$25:$A$126)=0),0)), "")</f>
        <v/>
      </c>
      <c r="FE4" s="1" t="str" cm="1">
        <f t="array" ref="FE4">IFERROR(INDEX($A$25:$A$126, MATCH(1,(FE25:FE126=SMALL(FE25:FE126,1))*(COUNTIF(FE3, $A$25:$A$126)=0),0)), "")</f>
        <v/>
      </c>
      <c r="FF4" s="1" t="str" cm="1">
        <f t="array" ref="FF4">IFERROR(INDEX($A$25:$A$126, MATCH(1,(FF25:FF126=SMALL(FF25:FF126,1))*(COUNTIF(FF3, $A$25:$A$126)=0),0)), "")</f>
        <v/>
      </c>
      <c r="FG4" s="1" t="str" cm="1">
        <f t="array" ref="FG4">IFERROR(INDEX($A$25:$A$126, MATCH(1,(FG25:FG126=SMALL(FG25:FG126,1))*(COUNTIF(FG3, $A$25:$A$126)=0),0)), "")</f>
        <v/>
      </c>
      <c r="FH4" s="1" t="str" cm="1">
        <f t="array" ref="FH4">IFERROR(INDEX($A$25:$A$126, MATCH(1,(FH25:FH126=SMALL(FH25:FH126,1))*(COUNTIF(FH3, $A$25:$A$126)=0),0)), "")</f>
        <v/>
      </c>
      <c r="FI4" s="1" t="str" cm="1">
        <f t="array" ref="FI4">IFERROR(INDEX($A$25:$A$126, MATCH(1,(FI25:FI126=SMALL(FI25:FI126,1))*(COUNTIF(FI3, $A$25:$A$126)=0),0)), "")</f>
        <v/>
      </c>
      <c r="FJ4" s="1" t="str" cm="1">
        <f t="array" ref="FJ4">IFERROR(INDEX($A$25:$A$126, MATCH(1,(FJ25:FJ126=SMALL(FJ25:FJ126,1))*(COUNTIF(FJ3, $A$25:$A$126)=0),0)), "")</f>
        <v/>
      </c>
      <c r="FK4" s="1" t="str" cm="1">
        <f t="array" ref="FK4">IFERROR(INDEX($A$25:$A$126, MATCH(1,(FK25:FK126=SMALL(FK25:FK126,1))*(COUNTIF(FK3, $A$25:$A$126)=0),0)), "")</f>
        <v/>
      </c>
      <c r="FL4" s="1" t="str" cm="1">
        <f t="array" ref="FL4">IFERROR(INDEX($A$25:$A$126, MATCH(1,(FL25:FL126=SMALL(FL25:FL126,1))*(COUNTIF(FL3, $A$25:$A$126)=0),0)), "")</f>
        <v/>
      </c>
      <c r="FM4" s="1" t="str" cm="1">
        <f t="array" ref="FM4">IFERROR(INDEX($A$25:$A$126, MATCH(1,(FM25:FM126=SMALL(FM25:FM126,1))*(COUNTIF(FM3, $A$25:$A$126)=0),0)), "")</f>
        <v/>
      </c>
      <c r="FN4" s="1" t="str" cm="1">
        <f t="array" ref="FN4">IFERROR(INDEX($A$25:$A$126, MATCH(1,(FN25:FN126=SMALL(FN25:FN126,1))*(COUNTIF(FN3, $A$25:$A$126)=0),0)), "")</f>
        <v/>
      </c>
      <c r="FO4" s="1" t="str" cm="1">
        <f t="array" ref="FO4">IFERROR(INDEX($A$25:$A$126, MATCH(1,(FO25:FO126=SMALL(FO25:FO126,1))*(COUNTIF(FO3, $A$25:$A$126)=0),0)), "")</f>
        <v/>
      </c>
      <c r="FP4" s="1" t="str" cm="1">
        <f t="array" ref="FP4">IFERROR(INDEX($A$25:$A$126, MATCH(1,(FP25:FP126=SMALL(FP25:FP126,1))*(COUNTIF(FP3, $A$25:$A$126)=0),0)), "")</f>
        <v/>
      </c>
      <c r="FQ4" s="1" t="str" cm="1">
        <f t="array" ref="FQ4">IFERROR(INDEX($A$25:$A$126, MATCH(1,(FQ25:FQ126=SMALL(FQ25:FQ126,1))*(COUNTIF(FQ3, $A$25:$A$126)=0),0)), "")</f>
        <v/>
      </c>
      <c r="FR4" s="1" t="str" cm="1">
        <f t="array" ref="FR4">IFERROR(INDEX($A$25:$A$126, MATCH(1,(FR25:FR126=SMALL(FR25:FR126,1))*(COUNTIF(FR3, $A$25:$A$126)=0),0)), "")</f>
        <v/>
      </c>
      <c r="FS4" s="1" t="str" cm="1">
        <f t="array" ref="FS4">IFERROR(INDEX($A$25:$A$126, MATCH(1,(FS25:FS126=SMALL(FS25:FS126,1))*(COUNTIF(FS3, $A$25:$A$126)=0),0)), "")</f>
        <v/>
      </c>
      <c r="FT4" s="1" t="str" cm="1">
        <f t="array" ref="FT4">IFERROR(INDEX($A$25:$A$126, MATCH(1,(FT25:FT126=SMALL(FT25:FT126,1))*(COUNTIF(FT3, $A$25:$A$126)=0),0)), "")</f>
        <v/>
      </c>
      <c r="FU4" s="1" t="str" cm="1">
        <f t="array" ref="FU4">IFERROR(INDEX($A$25:$A$126, MATCH(1,(FU25:FU126=SMALL(FU25:FU126,1))*(COUNTIF(FU3, $A$25:$A$126)=0),0)), "")</f>
        <v/>
      </c>
      <c r="FV4" s="1" t="str" cm="1">
        <f t="array" ref="FV4">IFERROR(INDEX($A$25:$A$126, MATCH(1,(FV25:FV126=SMALL(FV25:FV126,1))*(COUNTIF(FV3, $A$25:$A$126)=0),0)), "")</f>
        <v/>
      </c>
      <c r="FW4" s="1" t="str" cm="1">
        <f t="array" ref="FW4">IFERROR(INDEX($A$25:$A$126, MATCH(1,(FW25:FW126=SMALL(FW25:FW126,1))*(COUNTIF(FW3, $A$25:$A$126)=0),0)), "")</f>
        <v/>
      </c>
      <c r="FX4" s="1" t="str" cm="1">
        <f t="array" ref="FX4">IFERROR(INDEX($A$25:$A$126, MATCH(1,(FX25:FX126=SMALL(FX25:FX126,1))*(COUNTIF(FX3, $A$25:$A$126)=0),0)), "")</f>
        <v/>
      </c>
      <c r="FY4" s="1" t="str" cm="1">
        <f t="array" ref="FY4">IFERROR(INDEX($A$25:$A$126, MATCH(1,(FY25:FY126=SMALL(FY25:FY126,1))*(COUNTIF(FY3, $A$25:$A$126)=0),0)), "")</f>
        <v/>
      </c>
      <c r="FZ4" s="1" t="str" cm="1">
        <f t="array" ref="FZ4">IFERROR(INDEX($A$25:$A$126, MATCH(1,(FZ25:FZ126=SMALL(FZ25:FZ126,1))*(COUNTIF(FZ3, $A$25:$A$126)=0),0)), "")</f>
        <v/>
      </c>
      <c r="GA4" s="1" t="str" cm="1">
        <f t="array" ref="GA4">IFERROR(INDEX($A$25:$A$126, MATCH(1,(GA25:GA126=SMALL(GA25:GA126,1))*(COUNTIF(GA3, $A$25:$A$126)=0),0)), "")</f>
        <v/>
      </c>
      <c r="GB4" s="1" t="str" cm="1">
        <f t="array" ref="GB4">IFERROR(INDEX($A$25:$A$126, MATCH(1,(GB25:GB126=SMALL(GB25:GB126,1))*(COUNTIF(GB3, $A$25:$A$126)=0),0)), "")</f>
        <v/>
      </c>
      <c r="GC4" s="1" t="str" cm="1">
        <f t="array" ref="GC4">IFERROR(INDEX($A$25:$A$126, MATCH(1,(GC25:GC126=SMALL(GC25:GC126,1))*(COUNTIF(GC3, $A$25:$A$126)=0),0)), "")</f>
        <v/>
      </c>
      <c r="GD4" s="1" t="str" cm="1">
        <f t="array" ref="GD4">IFERROR(INDEX($A$25:$A$126, MATCH(1,(GD25:GD126=SMALL(GD25:GD126,1))*(COUNTIF(GD3, $A$25:$A$126)=0),0)), "")</f>
        <v/>
      </c>
      <c r="GE4" s="1" t="str" cm="1">
        <f t="array" ref="GE4">IFERROR(INDEX($A$25:$A$126, MATCH(1,(GE25:GE126=SMALL(GE25:GE126,1))*(COUNTIF(GE3, $A$25:$A$126)=0),0)), "")</f>
        <v/>
      </c>
      <c r="GF4" s="1" t="str" cm="1">
        <f t="array" ref="GF4">IFERROR(INDEX($A$25:$A$126, MATCH(1,(GF25:GF126=SMALL(GF25:GF126,1))*(COUNTIF(GF3, $A$25:$A$126)=0),0)), "")</f>
        <v/>
      </c>
      <c r="GG4" s="1" t="str" cm="1">
        <f t="array" ref="GG4">IFERROR(INDEX($A$25:$A$126, MATCH(1,(GG25:GG126=SMALL(GG25:GG126,1))*(COUNTIF(GG3, $A$25:$A$126)=0),0)), "")</f>
        <v/>
      </c>
      <c r="GH4" s="1" t="str" cm="1">
        <f t="array" ref="GH4">IFERROR(INDEX($A$25:$A$126, MATCH(1,(GH25:GH126=SMALL(GH25:GH126,1))*(COUNTIF(GH3, $A$25:$A$126)=0),0)), "")</f>
        <v/>
      </c>
      <c r="GI4" s="1" t="str" cm="1">
        <f t="array" ref="GI4">IFERROR(INDEX($A$25:$A$126, MATCH(1,(GI25:GI126=SMALL(GI25:GI126,1))*(COUNTIF(GI3, $A$25:$A$126)=0),0)), "")</f>
        <v/>
      </c>
      <c r="GJ4" s="1" t="str" cm="1">
        <f t="array" ref="GJ4">IFERROR(INDEX($A$25:$A$126, MATCH(1,(GJ25:GJ126=SMALL(GJ25:GJ126,1))*(COUNTIF(GJ3, $A$25:$A$126)=0),0)), "")</f>
        <v/>
      </c>
      <c r="GK4" s="1" t="str" cm="1">
        <f t="array" ref="GK4">IFERROR(INDEX($A$25:$A$126, MATCH(1,(GK25:GK126=SMALL(GK25:GK126,1))*(COUNTIF(GK3, $A$25:$A$126)=0),0)), "")</f>
        <v/>
      </c>
      <c r="GL4" s="1" t="str" cm="1">
        <f t="array" ref="GL4">IFERROR(INDEX($A$25:$A$126, MATCH(1,(GL25:GL126=SMALL(GL25:GL126,1))*(COUNTIF(GL3, $A$25:$A$126)=0),0)), "")</f>
        <v/>
      </c>
      <c r="GM4" s="1" t="str" cm="1">
        <f t="array" ref="GM4">IFERROR(INDEX($A$25:$A$126, MATCH(1,(GM25:GM126=SMALL(GM25:GM126,1))*(COUNTIF(GM3, $A$25:$A$126)=0),0)), "")</f>
        <v/>
      </c>
      <c r="GN4" s="1" t="str" cm="1">
        <f t="array" ref="GN4">IFERROR(INDEX($A$25:$A$126, MATCH(1,(GN25:GN126=SMALL(GN25:GN126,1))*(COUNTIF(GN3, $A$25:$A$126)=0),0)), "")</f>
        <v/>
      </c>
      <c r="GO4" s="1" t="str" cm="1">
        <f t="array" ref="GO4">IFERROR(INDEX($A$25:$A$126, MATCH(1,(GO25:GO126=SMALL(GO25:GO126,1))*(COUNTIF(GO3, $A$25:$A$126)=0),0)), "")</f>
        <v/>
      </c>
      <c r="GP4" s="1" t="str" cm="1">
        <f t="array" ref="GP4">IFERROR(INDEX($A$25:$A$126, MATCH(1,(GP25:GP126=SMALL(GP25:GP126,1))*(COUNTIF(GP3, $A$25:$A$126)=0),0)), "")</f>
        <v/>
      </c>
      <c r="GQ4" s="1" t="str" cm="1">
        <f t="array" ref="GQ4">IFERROR(INDEX($A$25:$A$126, MATCH(1,(GQ25:GQ126=SMALL(GQ25:GQ126,1))*(COUNTIF(GQ3, $A$25:$A$126)=0),0)), "")</f>
        <v/>
      </c>
      <c r="GR4" s="1" t="str" cm="1">
        <f t="array" ref="GR4">IFERROR(INDEX($A$25:$A$126, MATCH(1,(GR25:GR126=SMALL(GR25:GR126,1))*(COUNTIF(GR3, $A$25:$A$126)=0),0)), "")</f>
        <v/>
      </c>
      <c r="GS4" s="1" t="str" cm="1">
        <f t="array" ref="GS4">IFERROR(INDEX($A$25:$A$126, MATCH(1,(GS25:GS126=SMALL(GS25:GS126,1))*(COUNTIF(GS3, $A$25:$A$126)=0),0)), "")</f>
        <v/>
      </c>
      <c r="GT4" s="1" t="str" cm="1">
        <f t="array" ref="GT4">IFERROR(INDEX($A$25:$A$126, MATCH(1,(GT25:GT126=SMALL(GT25:GT126,1))*(COUNTIF(GT3, $A$25:$A$126)=0),0)), "")</f>
        <v/>
      </c>
      <c r="GU4" s="1" t="str" cm="1">
        <f t="array" ref="GU4">IFERROR(INDEX($A$25:$A$126, MATCH(1,(GU25:GU126=SMALL(GU25:GU126,1))*(COUNTIF(GU3, $A$25:$A$126)=0),0)), "")</f>
        <v/>
      </c>
      <c r="GV4" s="1" t="str" cm="1">
        <f t="array" ref="GV4">IFERROR(INDEX($A$25:$A$126, MATCH(1,(GV25:GV126=SMALL(GV25:GV126,1))*(COUNTIF(GV3, $A$25:$A$126)=0),0)), "")</f>
        <v/>
      </c>
      <c r="GW4" s="1" t="str" cm="1">
        <f t="array" ref="GW4">IFERROR(INDEX($A$25:$A$126, MATCH(1,(GW25:GW126=SMALL(GW25:GW126,1))*(COUNTIF(GW3, $A$25:$A$126)=0),0)), "")</f>
        <v/>
      </c>
      <c r="GX4" s="1" t="str" cm="1">
        <f t="array" ref="GX4">IFERROR(INDEX($A$25:$A$126, MATCH(1,(GX25:GX126=SMALL(GX25:GX126,1))*(COUNTIF(GX3, $A$25:$A$126)=0),0)), "")</f>
        <v/>
      </c>
      <c r="GY4" s="1" t="str" cm="1">
        <f t="array" ref="GY4">IFERROR(INDEX($A$25:$A$126, MATCH(1,(GY25:GY126=SMALL(GY25:GY126,1))*(COUNTIF(GY3, $A$25:$A$126)=0),0)), "")</f>
        <v/>
      </c>
      <c r="GZ4" s="1" t="str" cm="1">
        <f t="array" ref="GZ4">IFERROR(INDEX($A$25:$A$126, MATCH(1,(GZ25:GZ126=SMALL(GZ25:GZ126,1))*(COUNTIF(GZ3, $A$25:$A$126)=0),0)), "")</f>
        <v/>
      </c>
      <c r="HA4" s="1" t="str" cm="1">
        <f t="array" ref="HA4">IFERROR(INDEX($A$25:$A$126, MATCH(1,(HA25:HA126=SMALL(HA25:HA126,1))*(COUNTIF(HA3, $A$25:$A$126)=0),0)), "")</f>
        <v/>
      </c>
      <c r="HB4" s="1" t="str" cm="1">
        <f t="array" ref="HB4">IFERROR(INDEX($A$25:$A$126, MATCH(1,(HB25:HB126=SMALL(HB25:HB126,1))*(COUNTIF(HB3, $A$25:$A$126)=0),0)), "")</f>
        <v>DynaSLAM</v>
      </c>
      <c r="HC4" s="1" t="str" cm="1">
        <f t="array" ref="HC4">IFERROR(INDEX($A$25:$A$126, MATCH(1,(HC25:HC126=SMALL(HC25:HC126,1))*(COUNTIF(HC3, $A$25:$A$126)=0),0)), "")</f>
        <v/>
      </c>
      <c r="HD4" s="1" t="str" cm="1">
        <f t="array" ref="HD4">IFERROR(INDEX($A$25:$A$126, MATCH(1,(HD25:HD126=SMALL(HD25:HD126,1))*(COUNTIF(HD3, $A$25:$A$126)=0),0)), "")</f>
        <v/>
      </c>
      <c r="HE4" s="1" t="str" cm="1">
        <f t="array" ref="HE4">IFERROR(INDEX($A$25:$A$126, MATCH(1,(HE25:HE126=SMALL(HE25:HE126,1))*(COUNTIF(HE3, $A$25:$A$126)=0),0)), "")</f>
        <v/>
      </c>
      <c r="HF4" s="1" t="str" cm="1">
        <f t="array" ref="HF4">IFERROR(INDEX($A$25:$A$126, MATCH(1,(HF25:HF126=SMALL(HF25:HF126,1))*(COUNTIF(HF3, $A$25:$A$126)=0),0)), "")</f>
        <v/>
      </c>
      <c r="HG4" s="1" t="str" cm="1">
        <f t="array" ref="HG4">IFERROR(INDEX($A$25:$A$126, MATCH(1,(HG25:HG126=SMALL(HG25:HG126,1))*(COUNTIF(HG3, $A$25:$A$126)=0),0)), "")</f>
        <v/>
      </c>
      <c r="HH4" s="1" t="str" cm="1">
        <f t="array" ref="HH4">IFERROR(INDEX($A$25:$A$126, MATCH(1,(HH25:HH126=SMALL(HH25:HH126,1))*(COUNTIF(HH3, $A$25:$A$126)=0),0)), "")</f>
        <v/>
      </c>
      <c r="HI4" s="1" t="str" cm="1">
        <f t="array" ref="HI4">IFERROR(INDEX($A$25:$A$126, MATCH(1,(HI25:HI126=SMALL(HI25:HI126,1))*(COUNTIF(HI3, $A$25:$A$126)=0),0)), "")</f>
        <v/>
      </c>
      <c r="HJ4" s="1" t="str" cm="1">
        <f t="array" ref="HJ4">IFERROR(INDEX($A$25:$A$126, MATCH(1,(HJ25:HJ126=SMALL(HJ25:HJ126,1))*(COUNTIF(HJ3, $A$25:$A$126)=0),0)), "")</f>
        <v/>
      </c>
      <c r="HK4" s="1" t="str" cm="1">
        <f t="array" ref="HK4">IFERROR(INDEX($A$25:$A$126, MATCH(1,(HK25:HK126=SMALL(HK25:HK126,1))*(COUNTIF(HK3, $A$25:$A$126)=0),0)), "")</f>
        <v/>
      </c>
      <c r="HL4" s="1" t="str" cm="1">
        <f t="array" ref="HL4">IFERROR(INDEX($A$25:$A$126, MATCH(1,(HL25:HL126=SMALL(HL25:HL126,1))*(COUNTIF(HL3, $A$25:$A$126)=0),0)), "")</f>
        <v/>
      </c>
      <c r="HM4" s="1" t="str" cm="1">
        <f t="array" ref="HM4">IFERROR(INDEX($A$25:$A$126, MATCH(1,(HM25:HM126=SMALL(HM25:HM126,1))*(COUNTIF(HM3, $A$25:$A$126)=0),0)), "")</f>
        <v/>
      </c>
      <c r="HN4" s="1" t="str" cm="1">
        <f t="array" ref="HN4">IFERROR(INDEX($A$25:$A$126, MATCH(1,(HN25:HN126=SMALL(HN25:HN126,1))*(COUNTIF(HN3, $A$25:$A$126)=0),0)), "")</f>
        <v/>
      </c>
      <c r="HO4" s="1" t="str" cm="1">
        <f t="array" ref="HO4">IFERROR(INDEX($A$25:$A$126, MATCH(1,(HO25:HO126=SMALL(HO25:HO126,1))*(COUNTIF(HO3, $A$25:$A$126)=0),0)), "")</f>
        <v>DynaSLAM</v>
      </c>
      <c r="HP4" s="1" t="str" cm="1">
        <f t="array" ref="HP4">IFERROR(INDEX($A$25:$A$126, MATCH(1,(HP25:HP126=SMALL(HP25:HP126,1))*(COUNTIF(HP3, $A$25:$A$126)=0),0)), "")</f>
        <v/>
      </c>
      <c r="HQ4" s="1" t="str" cm="1">
        <f t="array" ref="HQ4">IFERROR(INDEX($A$25:$A$126, MATCH(1,(HQ25:HQ126=SMALL(HQ25:HQ126,1))*(COUNTIF(HQ3, $A$25:$A$126)=0),0)), "")</f>
        <v/>
      </c>
      <c r="HR4" s="1" t="str" cm="1">
        <f t="array" ref="HR4">IFERROR(INDEX($A$25:$A$126, MATCH(1,(HR25:HR126=SMALL(HR25:HR126,1))*(COUNTIF(HR3, $A$25:$A$126)=0),0)), "")</f>
        <v/>
      </c>
      <c r="HS4" s="1" t="str" cm="1">
        <f t="array" ref="HS4">IFERROR(INDEX($A$25:$A$126, MATCH(1,(HS25:HS126=SMALL(HS25:HS126,1))*(COUNTIF(HS3, $A$25:$A$126)=0),0)), "")</f>
        <v/>
      </c>
      <c r="HT4" s="1" t="str" cm="1">
        <f t="array" ref="HT4">IFERROR(INDEX($A$25:$A$126, MATCH(1,(HT25:HT126=SMALL(HT25:HT126,1))*(COUNTIF(HT3, $A$25:$A$126)=0),0)), "")</f>
        <v/>
      </c>
      <c r="HU4" s="1" t="str" cm="1">
        <f t="array" ref="HU4">IFERROR(INDEX($A$25:$A$126, MATCH(1,(HU25:HU126=SMALL(HU25:HU126,1))*(COUNTIF(HU3, $A$25:$A$126)=0),0)), "")</f>
        <v/>
      </c>
      <c r="HV4" s="1" t="str" cm="1">
        <f t="array" ref="HV4">IFERROR(INDEX($A$25:$A$126, MATCH(1,(HV25:HV126=SMALL(HV25:HV126,1))*(COUNTIF(HV3, $A$25:$A$126)=0),0)), "")</f>
        <v/>
      </c>
      <c r="HW4" s="1" t="str" cm="1">
        <f t="array" ref="HW4">IFERROR(INDEX($A$25:$A$126, MATCH(1,(HW25:HW126=SMALL(HW25:HW126,1))*(COUNTIF(HW3, $A$25:$A$126)=0),0)), "")</f>
        <v/>
      </c>
      <c r="HX4" s="1" t="str" cm="1">
        <f t="array" ref="HX4">IFERROR(INDEX($A$25:$A$126, MATCH(1,(HX25:HX126=SMALL(HX25:HX126,1))*(COUNTIF(HX3, $A$25:$A$126)=0),0)), "")</f>
        <v>DynaSLAM</v>
      </c>
      <c r="HY4" s="1" t="str" cm="1">
        <f t="array" ref="HY4">IFERROR(INDEX($A$25:$A$126, MATCH(1,(HY25:HY126=SMALL(HY25:HY126,1))*(COUNTIF(HY3, $A$25:$A$126)=0),0)), "")</f>
        <v>DSO</v>
      </c>
      <c r="HZ4" s="1" t="str" cm="1">
        <f t="array" ref="HZ4">IFERROR(INDEX($A$25:$A$126, MATCH(1,(HZ25:HZ126=SMALL(HZ25:HZ126,1))*(COUNTIF(HZ3, $A$25:$A$126)=0),0)), "")</f>
        <v/>
      </c>
      <c r="IA4" s="1" t="str" cm="1">
        <f t="array" ref="IA4">IFERROR(INDEX($A$25:$A$126, MATCH(1,(IA25:IA126=SMALL(IA25:IA126,1))*(COUNTIF(IA3, $A$25:$A$126)=0),0)), "")</f>
        <v/>
      </c>
      <c r="IB4" s="1" t="str" cm="1">
        <f t="array" ref="IB4">IFERROR(INDEX($A$25:$A$126, MATCH(1,(IB25:IB126=SMALL(IB25:IB126,1))*(COUNTIF(IB3, $A$25:$A$126)=0),0)), "")</f>
        <v/>
      </c>
      <c r="IC4" s="1" t="str" cm="1">
        <f t="array" ref="IC4">IFERROR(INDEX($A$25:$A$126, MATCH(1,(IC25:IC126=SMALL(IC25:IC126,1))*(COUNTIF(IC3, $A$25:$A$126)=0),0)), "")</f>
        <v>DynaSLAM</v>
      </c>
      <c r="ID4" s="1" t="str" cm="1">
        <f t="array" ref="ID4">IFERROR(INDEX($A$25:$A$126, MATCH(1,(ID25:ID126=SMALL(ID25:ID126,1))*(COUNTIF(ID3, $A$25:$A$126)=0),0)), "")</f>
        <v/>
      </c>
      <c r="IE4" s="1" t="str" cm="1">
        <f t="array" ref="IE4">IFERROR(INDEX($A$25:$A$126, MATCH(1,(IE25:IE126=SMALL(IE25:IE126,1))*(COUNTIF(IE3, $A$25:$A$126)=0),0)), "")</f>
        <v/>
      </c>
      <c r="IF4" s="1" t="str" cm="1">
        <f t="array" ref="IF4">IFERROR(INDEX($A$25:$A$126, MATCH(1,(IF25:IF126=SMALL(IF25:IF126,1))*(COUNTIF(IF3, $A$25:$A$126)=0),0)), "")</f>
        <v/>
      </c>
      <c r="IG4" s="1" t="str" cm="1">
        <f t="array" ref="IG4">IFERROR(INDEX($A$25:$A$126, MATCH(1,(IG25:IG126=SMALL(IG25:IG126,1))*(COUNTIF(IG3, $A$25:$A$126)=0),0)), "")</f>
        <v/>
      </c>
      <c r="IH4" s="1" t="str" cm="1">
        <f t="array" ref="IH4">IFERROR(INDEX($A$25:$A$126, MATCH(1,(IH25:IH126=SMALL(IH25:IH126,1))*(COUNTIF(IH3, $A$25:$A$126)=0),0)), "")</f>
        <v/>
      </c>
      <c r="II4" s="1" t="str" cm="1">
        <f t="array" ref="II4">IFERROR(INDEX($A$25:$A$126, MATCH(1,(II25:II126=SMALL(II25:II126,1))*(COUNTIF(II3, $A$25:$A$126)=0),0)), "")</f>
        <v/>
      </c>
      <c r="IJ4" s="1" t="str" cm="1">
        <f t="array" ref="IJ4">IFERROR(INDEX($A$25:$A$126, MATCH(1,(IJ25:IJ126=SMALL(IJ25:IJ126,1))*(COUNTIF(IJ3, $A$25:$A$126)=0),0)), "")</f>
        <v/>
      </c>
      <c r="IK4" s="1" t="str" cm="1">
        <f t="array" ref="IK4">IFERROR(INDEX($A$25:$A$200, MATCH(1,(IK25:IK200=SMALL(IK25:IK200,1))*(COUNTIF(IK3, $A$25:$A$200)=0),0)), "")</f>
        <v>BundleFusion</v>
      </c>
      <c r="IL4" s="1" t="str" cm="1">
        <f t="array" ref="IL4">IFERROR(INDEX($A$25:$A$200, MATCH(1,(IL25:IL200=SMALL(IL25:IL200,1))*(COUNTIF(IL3, $A$25:$A$200)=0),0)), "")</f>
        <v/>
      </c>
      <c r="IM4" s="1" t="str" cm="1">
        <f t="array" ref="IM4">IFERROR(INDEX($A$25:$A$200, MATCH(1,(IM25:IM200=SMALL(IM25:IM200,1))*(COUNTIF(IM3, $A$25:$A$200)=0),0)), "")</f>
        <v/>
      </c>
      <c r="IN4" s="1" t="str" cm="1">
        <f t="array" ref="IN4">IFERROR(INDEX($A$25:$A$200, MATCH(1,(IN25:IN200=SMALL(IN25:IN200,1))*(COUNTIF(IN3, $A$25:$A$200)=0),0)), "")</f>
        <v>RGBDTAM</v>
      </c>
      <c r="IO4" s="1" t="str" cm="1">
        <f t="array" ref="IO4">IFERROR(INDEX($A$25:$A$200, MATCH(1,(IO25:IO200=SMALL(IO25:IO200,1))*(COUNTIF(IO3, $A$25:$A$200)=0),0)), "")</f>
        <v/>
      </c>
      <c r="IP4" s="1" t="str" cm="1">
        <f t="array" ref="IP4">IFERROR(INDEX($A$25:$A$200, MATCH(1,(IP25:IP200=SMALL(IP25:IP200,1))*(COUNTIF(IP3, $A$25:$A$200)=0),0)), "")</f>
        <v/>
      </c>
      <c r="IQ4" s="1" t="str" cm="1">
        <f t="array" ref="IQ4">IFERROR(INDEX($A$25:$A$200, MATCH(1,(IQ25:IQ200=SMALL(IQ25:IQ200,1))*(COUNTIF(IQ3, $A$25:$A$200)=0),0)), "")</f>
        <v/>
      </c>
      <c r="IR4" s="1" t="str" cm="1">
        <f t="array" ref="IR4">IFERROR(INDEX($A$25:$A$200, MATCH(1,(IR25:IR200=SMALL(IR25:IR200,1))*(COUNTIF(IR3, $A$25:$A$200)=0),0)), "")</f>
        <v/>
      </c>
      <c r="IS4" s="1" t="str" cm="1">
        <f t="array" ref="IS4">IFERROR(INDEX($A$25:$A$200, MATCH(1,(IS25:IS200=SMALL(IS25:IS200,1))*(COUNTIF(IS3, $A$25:$A$200)=0),0)), "")</f>
        <v/>
      </c>
      <c r="IT4" s="1" t="str" cm="1">
        <f t="array" ref="IT4">IFERROR(INDEX($A$25:$A$200, MATCH(1,(IT25:IT200=SMALL(IT25:IT200,1))*(COUNTIF(IT3, $A$25:$A$200)=0),0)), "")</f>
        <v/>
      </c>
      <c r="IU4" s="1" t="str" cm="1">
        <f t="array" ref="IU4">IFERROR(INDEX($A$25:$A$200, MATCH(1,(IU25:IU200=SMALL(IU25:IU200,1))*(COUNTIF(IU3, $A$25:$A$200)=0),0)), "")</f>
        <v/>
      </c>
      <c r="IV4" s="1" t="str" cm="1">
        <f t="array" ref="IV4">IFERROR(INDEX($A$25:$A$200, MATCH(1,(IV25:IV200=SMALL(IV25:IV200,1))*(COUNTIF(IV3, $A$25:$A$200)=0),0)), "")</f>
        <v/>
      </c>
      <c r="IW4" s="1" t="str" cm="1">
        <f t="array" ref="IW4">IFERROR(INDEX($A$25:$A$200, MATCH(1,(IW25:IW200=SMALL(IW25:IW200,1))*(COUNTIF(IW3, $A$25:$A$200)=0),0)), "")</f>
        <v/>
      </c>
      <c r="IX4" s="1" t="str" cm="1">
        <f t="array" ref="IX4">IFERROR(INDEX($A$25:$A$200, MATCH(1,(IX25:IX200=SMALL(IX25:IX200,1))*(COUNTIF(IX3, $A$25:$A$200)=0),0)), "")</f>
        <v/>
      </c>
      <c r="IY4" s="1" t="str" cm="1">
        <f t="array" ref="IY4">IFERROR(INDEX($A$25:$A$200, MATCH(1,(IY25:IY200=SMALL(IY25:IY200,1))*(COUNTIF(IY3, $A$25:$A$200)=0),0)), "")</f>
        <v/>
      </c>
      <c r="IZ4" s="1" t="str" cm="1">
        <f t="array" ref="IZ4">IFERROR(INDEX($A$25:$A$200, MATCH(1,(IZ25:IZ200=SMALL(IZ25:IZ200,1))*(COUNTIF(IZ3, $A$25:$A$200)=0),0)), "")</f>
        <v/>
      </c>
      <c r="JA4" s="1" t="str" cm="1">
        <f t="array" ref="JA4">IFERROR(INDEX($A$25:$A$200, MATCH(1,(JA25:JA200=SMALL(JA25:JA200,1))*(COUNTIF(JA3, $A$25:$A$200)=0),0)), "")</f>
        <v>BAD-SLAM*</v>
      </c>
      <c r="JB4" s="1" t="str" cm="1">
        <f t="array" ref="JB4">IFERROR(INDEX($A$25:$A$200, MATCH(1,(JB25:JB200=SMALL(JB25:JB200,1))*(COUNTIF(JB3, $A$25:$A$200)=0),0)), "")</f>
        <v/>
      </c>
      <c r="JC4" s="1" t="str" cm="1">
        <f t="array" ref="JC4">IFERROR(INDEX($A$25:$A$200, MATCH(1,(JC25:JC200=SMALL(JC25:JC200,1))*(COUNTIF(JC3, $A$25:$A$200)=0),0)), "")</f>
        <v/>
      </c>
      <c r="JD4" s="1" t="str" cm="1">
        <f t="array" ref="JD4">IFERROR(INDEX($A$25:$A$200, MATCH(1,(JD25:JD200=SMALL(JD25:JD200,1))*(COUNTIF(JD3, $A$25:$A$200)=0),0)), "")</f>
        <v/>
      </c>
      <c r="JE4" s="1" t="str" cm="1">
        <f t="array" ref="JE4">IFERROR(INDEX($A$25:$A$200, MATCH(1,(JE25:JE200=SMALL(JE25:JE200,1))*(COUNTIF(JE3, $A$25:$A$200)=0),0)), "")</f>
        <v/>
      </c>
      <c r="JF4" s="1" t="str" cm="1">
        <f t="array" ref="JF4">IFERROR(INDEX($A$25:$A$200, MATCH(1,(JF25:JF200=SMALL(JF25:JF200,1))*(COUNTIF(JF3, $A$25:$A$200)=0),0)), "")</f>
        <v/>
      </c>
      <c r="JG4" s="1" t="str" cm="1">
        <f t="array" ref="JG4">IFERROR(INDEX($A$25:$A$200, MATCH(1,(JG25:JG200=SMALL(JG25:JG200,1))*(COUNTIF(JG3, $A$25:$A$200)=0),0)), "")</f>
        <v/>
      </c>
      <c r="JH4" s="1" t="str" cm="1">
        <f t="array" ref="JH4">IFERROR(INDEX($A$25:$A$200, MATCH(1,(JH25:JH200=SMALL(JH25:JH200,1))*(COUNTIF(JH3, $A$25:$A$200)=0),0)), "")</f>
        <v/>
      </c>
      <c r="JI4" s="1" t="str" cm="1">
        <f t="array" ref="JI4">IFERROR(INDEX($A$25:$A$200, MATCH(1,(JI25:JI200=SMALL(JI25:JI200,1))*(COUNTIF(JI3, $A$25:$A$200)=0),0)), "")</f>
        <v/>
      </c>
      <c r="JJ4" s="1" t="str" cm="1">
        <f t="array" ref="JJ4">IFERROR(INDEX($A$25:$A$200, MATCH(1,(JJ25:JJ200=SMALL(JJ25:JJ200,1))*(COUNTIF(JJ3, $A$25:$A$200)=0),0)), "")</f>
        <v/>
      </c>
      <c r="JK4" s="1" t="str" cm="1">
        <f t="array" ref="JK4">IFERROR(INDEX($A$25:$A$200, MATCH(1,(JK25:JK200=SMALL(JK25:JK200,1))*(COUNTIF(JK3, $A$25:$A$200)=0),0)), "")</f>
        <v/>
      </c>
      <c r="JL4" s="1" t="str" cm="1">
        <f t="array" ref="JL4">IFERROR(INDEX($A$25:$A$200, MATCH(1,(JL25:JL200=SMALL(JL25:JL200,1))*(COUNTIF(JL3, $A$25:$A$200)=0),0)), "")</f>
        <v/>
      </c>
      <c r="JM4" s="1" t="str" cm="1">
        <f t="array" ref="JM4">IFERROR(INDEX($A$25:$A$200, MATCH(1,(JM25:JM200=SMALL(JM25:JM200,1))*(COUNTIF(JM3, $A$25:$A$200)=0),0)), "")</f>
        <v/>
      </c>
      <c r="JN4" s="1" t="str" cm="1">
        <f t="array" ref="JN4">IFERROR(INDEX($A$25:$A$200, MATCH(1,(JN25:JN200=SMALL(JN25:JN200,1))*(COUNTIF(JN3, $A$25:$A$200)=0),0)), "")</f>
        <v/>
      </c>
      <c r="JO4" s="1" t="str" cm="1">
        <f t="array" ref="JO4">IFERROR(INDEX($A$25:$A$200, MATCH(1,(JO25:JO200=SMALL(JO25:JO200,1))*(COUNTIF(JO3, $A$25:$A$200)=0),0)), "")</f>
        <v/>
      </c>
      <c r="JP4" s="1" t="str" cm="1">
        <f t="array" ref="JP4">IFERROR(INDEX($A$25:$A$200, MATCH(1,(JP25:JP200=SMALL(JP25:JP200,1))*(COUNTIF(JP3, $A$25:$A$200)=0),0)), "")</f>
        <v/>
      </c>
      <c r="JQ4" s="1" t="str" cm="1">
        <f t="array" ref="JQ4">IFERROR(INDEX($A$25:$A$200, MATCH(1,(JQ25:JQ200=SMALL(JQ25:JQ200,1))*(COUNTIF(JQ3, $A$25:$A$200)=0),0)), "")</f>
        <v/>
      </c>
      <c r="JR4" s="1" t="str" cm="1">
        <f t="array" ref="JR4">IFERROR(INDEX($A$25:$A$200, MATCH(1,(JR25:JR200=SMALL(JR25:JR200,1))*(COUNTIF(JR3, $A$25:$A$200)=0),0)), "")</f>
        <v/>
      </c>
      <c r="JS4" s="1" t="str" cm="1">
        <f t="array" ref="JS4">IFERROR(INDEX($A$25:$A$200, MATCH(1,(JS25:JS200=SMALL(JS25:JS200,1))*(COUNTIF(JS3, $A$25:$A$200)=0),0)), "")</f>
        <v/>
      </c>
      <c r="JT4" s="1" t="str" cm="1">
        <f t="array" ref="JT4">IFERROR(INDEX($A$25:$A$200, MATCH(1,(JT25:JT200=SMALL(JT25:JT200,1))*(COUNTIF(JT3, $A$25:$A$200)=0),0)), "")</f>
        <v/>
      </c>
      <c r="JU4" s="1" t="str" cm="1">
        <f t="array" ref="JU4">IFERROR(INDEX($A$25:$A$200, MATCH(1,(JU25:JU200=SMALL(JU25:JU200,1))*(COUNTIF(JU3, $A$25:$A$200)=0),0)), "")</f>
        <v/>
      </c>
      <c r="JV4" s="1" t="str" cm="1">
        <f t="array" ref="JV4">IFERROR(INDEX($A$25:$A$200, MATCH(1,(JV25:JV200=SMALL(JV25:JV200,1))*(COUNTIF(JV3, $A$25:$A$200)=0),0)), "")</f>
        <v/>
      </c>
      <c r="JW4" s="1" t="str" cm="1">
        <f t="array" ref="JW4">IFERROR(INDEX($A$25:$A$200, MATCH(1,(JW25:JW200=SMALL(JW25:JW200,1))*(COUNTIF(JW3, $A$25:$A$200)=0),0)), "")</f>
        <v/>
      </c>
      <c r="JX4" s="1" t="str" cm="1">
        <f t="array" ref="JX4">IFERROR(INDEX($A$25:$A$200, MATCH(1,(JX25:JX200=SMALL(JX25:JX200,1))*(COUNTIF(JX3, $A$25:$A$200)=0),0)), "")</f>
        <v/>
      </c>
      <c r="JY4" s="1" t="str" cm="1">
        <f t="array" ref="JY4">IFERROR(INDEX($A$25:$A$200, MATCH(1,(JY25:JY200=SMALL(JY25:JY200,1))*(COUNTIF(JY3, $A$25:$A$200)=0),0)), "")</f>
        <v/>
      </c>
      <c r="JZ4" s="1" t="str" cm="1">
        <f t="array" ref="JZ4">IFERROR(INDEX($A$25:$A$200, MATCH(1,(JZ25:JZ200=SMALL(JZ25:JZ200,1))*(COUNTIF(JZ3, $A$25:$A$200)=0),0)), "")</f>
        <v/>
      </c>
      <c r="KA4" s="1" t="str" cm="1">
        <f t="array" ref="KA4">IFERROR(INDEX($A$25:$A$200, MATCH(1,(KA25:KA200=SMALL(KA25:KA200,1))*(COUNTIF(KA3, $A$25:$A$200)=0),0)), "")</f>
        <v/>
      </c>
      <c r="KB4" s="1" t="str" cm="1">
        <f t="array" ref="KB4">IFERROR(INDEX($A$25:$A$200, MATCH(1,(KB25:KB200=SMALL(KB25:KB200,1))*(COUNTIF(KB3, $A$25:$A$200)=0),0)), "")</f>
        <v/>
      </c>
      <c r="KC4" s="1" t="str" cm="1">
        <f t="array" ref="KC4">IFERROR(INDEX($A$25:$A$200, MATCH(1,(KC25:KC200=SMALL(KC25:KC200,1))*(COUNTIF(KC3, $A$25:$A$200)=0),0)), "")</f>
        <v/>
      </c>
      <c r="KD4" s="1" t="str" cm="1">
        <f t="array" ref="KD4">IFERROR(INDEX($A$25:$A$200, MATCH(1,(KD25:KD200=SMALL(KD25:KD200,1))*(COUNTIF(KD3, $A$25:$A$200)=0),0)), "")</f>
        <v/>
      </c>
      <c r="KE4" s="1" t="str" cm="1">
        <f t="array" ref="KE4">IFERROR(INDEX($A$25:$A$200, MATCH(1,(KE25:KE200=SMALL(KE25:KE200,1))*(COUNTIF(KE3, $A$25:$A$200)=0),0)), "")</f>
        <v/>
      </c>
      <c r="KF4" s="1" t="str" cm="1">
        <f t="array" ref="KF4">IFERROR(INDEX($A$25:$A$200, MATCH(1,(KF25:KF200=SMALL(KF25:KF200,1))*(COUNTIF(KF3, $A$25:$A$200)=0),0)), "")</f>
        <v/>
      </c>
      <c r="KG4" s="1" t="str" cm="1">
        <f t="array" ref="KG4">IFERROR(INDEX($A$25:$A$200, MATCH(1,(KG25:KG200=SMALL(KG25:KG200,1))*(COUNTIF(KG3, $A$25:$A$200)=0),0)), "")</f>
        <v/>
      </c>
      <c r="KH4" s="1" t="str" cm="1">
        <f t="array" ref="KH4">IFERROR(INDEX($A$25:$A$200, MATCH(1,(KH25:KH200=SMALL(KH25:KH200,1))*(COUNTIF(KH3, $A$25:$A$200)=0),0)), "")</f>
        <v/>
      </c>
      <c r="KI4" s="1" t="str" cm="1">
        <f t="array" ref="KI4">IFERROR(INDEX($A$25:$A$200, MATCH(1,(KI25:KI200=SMALL(KI25:KI200,1))*(COUNTIF(KI3, $A$25:$A$200)=0),0)), "")</f>
        <v/>
      </c>
      <c r="KJ4" s="1" t="str" cm="1">
        <f t="array" ref="KJ4">IFERROR(INDEX($A$25:$A$200, MATCH(1,(KJ25:KJ200=SMALL(KJ25:KJ200,1))*(COUNTIF(KJ3, $A$25:$A$200)=0),0)), "")</f>
        <v/>
      </c>
      <c r="KK4" s="1" t="str" cm="1">
        <f t="array" ref="KK4">IFERROR(INDEX($A$25:$A$200, MATCH(1,(KK25:KK200=SMALL(KK25:KK200,1))*(COUNTIF(KK3, $A$25:$A$200)=0),0)), "")</f>
        <v>Hector-SLAM</v>
      </c>
      <c r="KL4" s="1" t="str" cm="1">
        <f t="array" ref="KL4">IFERROR(INDEX($A$25:$A$200, MATCH(1,(KL25:KL200=SMALL(KL25:KL200,1))*(COUNTIF(KL3, $A$25:$A$200)=0),0)), "")</f>
        <v>Hector-SLAM</v>
      </c>
      <c r="KM4" s="1" t="str" cm="1">
        <f t="array" ref="KM4">IFERROR(INDEX($A$25:$A$200, MATCH(1,(KM25:KM200=SMALL(KM25:KM200,1))*(COUNTIF(KM3, $A$25:$A$200)=0),0)), "")</f>
        <v/>
      </c>
      <c r="KN4" s="1" t="str" cm="1">
        <f t="array" ref="KN4">IFERROR(INDEX($A$25:$A$200, MATCH(1,(KN25:KN200=SMALL(KN25:KN200,1))*(COUNTIF(KN3, $A$25:$A$200)=0),0)), "")</f>
        <v/>
      </c>
      <c r="KO4" s="1" t="str" cm="1">
        <f t="array" ref="KO4">IFERROR(INDEX($A$25:$A$200, MATCH(1,(KO25:KO200=SMALL(KO25:KO200,1))*(COUNTIF(KO3, $A$25:$A$200)=0),0)), "")</f>
        <v>Hector-SLAM</v>
      </c>
      <c r="KP4" s="1" t="str" cm="1">
        <f t="array" ref="KP4">IFERROR(INDEX($A$25:$A$200, MATCH(1,(KP25:KP200=SMALL(KP25:KP200,1))*(COUNTIF(KP3, $A$25:$A$200)=0),0)), "")</f>
        <v>Hector-SLAM</v>
      </c>
      <c r="KQ4" s="1" t="str" cm="1">
        <f t="array" ref="KQ4">IFERROR(INDEX($A$25:$A$200, MATCH(1,(KQ25:KQ200=SMALL(KQ25:KQ200,1))*(COUNTIF(KQ3, $A$25:$A$200)=0),0)), "")</f>
        <v/>
      </c>
      <c r="KR4" s="1" t="str" cm="1">
        <f t="array" ref="KR4">IFERROR(INDEX($A$25:$A$200, MATCH(1,(KR25:KR200=SMALL(KR25:KR200,1))*(COUNTIF(KR3, $A$25:$A$200)=0),0)), "")</f>
        <v/>
      </c>
      <c r="KS4" s="1" t="str" cm="1">
        <f t="array" ref="KS4">IFERROR(INDEX($A$25:$A$200, MATCH(1,(KS25:KS200=SMALL(KS25:KS200,1))*(COUNTIF(KS3, $A$25:$A$200)=0),0)), "")</f>
        <v/>
      </c>
      <c r="KT4" s="1" t="str" cm="1">
        <f t="array" ref="KT4">IFERROR(INDEX($A$25:$A$200, MATCH(1,(KT25:KT200=SMALL(KT25:KT200,1))*(COUNTIF(KT3, $A$25:$A$200)=0),0)), "")</f>
        <v/>
      </c>
      <c r="KU4" s="1" t="str" cm="1">
        <f t="array" ref="KU4">IFERROR(INDEX($A$25:$A$200, MATCH(1,(KU25:KU200=SMALL(KU25:KU200,1))*(COUNTIF(KU3, $A$25:$A$200)=0),0)), "")</f>
        <v/>
      </c>
      <c r="KV4" s="1" t="str" cm="1">
        <f t="array" ref="KV4">IFERROR(INDEX($A$25:$A$200, MATCH(1,(KV25:KV200=SMALL(KV25:KV200,1))*(COUNTIF(KV3, $A$25:$A$200)=0),0)), "")</f>
        <v/>
      </c>
      <c r="KW4" s="1" t="str" cm="1">
        <f t="array" ref="KW4">IFERROR(INDEX($A$25:$A$200, MATCH(1,(KW25:KW200=SMALL(KW25:KW200,1))*(COUNTIF(KW3, $A$25:$A$200)=0),0)), "")</f>
        <v/>
      </c>
      <c r="KX4" s="1" t="str" cm="1">
        <f t="array" ref="KX4">IFERROR(INDEX($A$25:$A$200, MATCH(1,(KX25:KX200=SMALL(KX25:KX200,1))*(COUNTIF(KX3, $A$25:$A$200)=0),0)), "")</f>
        <v/>
      </c>
      <c r="KY4" s="1" t="str" cm="1">
        <f t="array" ref="KY4">IFERROR(INDEX($A$25:$A$200, MATCH(1,(KY25:KY200=SMALL(KY25:KY200,1))*(COUNTIF(KY3, $A$25:$A$200)=0),0)), "")</f>
        <v/>
      </c>
      <c r="KZ4" s="1" t="str" cm="1">
        <f t="array" ref="KZ4">IFERROR(INDEX($A$25:$A$200, MATCH(1,(KZ25:KZ200=SMALL(KZ25:KZ200,1))*(COUNTIF(KZ3, $A$25:$A$200)=0),0)), "")</f>
        <v/>
      </c>
      <c r="LA4" s="1" t="str" cm="1">
        <f t="array" ref="LA4">IFERROR(INDEX($A$25:$A$200, MATCH(1,(LA25:LA200=SMALL(LA25:LA200,1))*(COUNTIF(LA3, $A$25:$A$200)=0),0)), "")</f>
        <v/>
      </c>
      <c r="LB4" s="1" t="str" cm="1">
        <f t="array" ref="LB4">IFERROR(INDEX($A$25:$A$200, MATCH(1,(LB25:LB200=SMALL(LB25:LB200,1))*(COUNTIF(LB3, $A$25:$A$200)=0),0)), "")</f>
        <v/>
      </c>
      <c r="LC4" s="1" t="str" cm="1">
        <f t="array" ref="LC4">IFERROR(INDEX($A$25:$A$200, MATCH(1,(LC25:LC200=SMALL(LC25:LC200,1))*(COUNTIF(LC3, $A$25:$A$200)=0),0)), "")</f>
        <v/>
      </c>
      <c r="LD4" s="1" t="str" cm="1">
        <f t="array" ref="LD4">IFERROR(INDEX($A$25:$A$200, MATCH(1,(LD25:LD200=SMALL(LD25:LD200,1))*(COUNTIF(LD3, $A$25:$A$200)=0),0)), "")</f>
        <v/>
      </c>
      <c r="LE4" s="1" t="str" cm="1">
        <f t="array" ref="LE4">IFERROR(INDEX($A$25:$A$200, MATCH(1,(LE25:LE200=SMALL(LE25:LE200,1))*(COUNTIF(LE3, $A$25:$A$200)=0),0)), "")</f>
        <v/>
      </c>
      <c r="LF4" s="1" t="str" cm="1">
        <f t="array" ref="LF4">IFERROR(INDEX($A$25:$A$200, MATCH(1,(LF25:LF200=SMALL(LF25:LF200,1))*(COUNTIF(LF3, $A$25:$A$200)=0),0)), "")</f>
        <v/>
      </c>
      <c r="LG4" s="1" t="str" cm="1">
        <f t="array" ref="LG4">IFERROR(INDEX($A$25:$A$200, MATCH(1,(LG25:LG200=SMALL(LG25:LG200,1))*(COUNTIF(LG3, $A$25:$A$200)=0),0)), "")</f>
        <v/>
      </c>
      <c r="LH4" s="1" t="str" cm="1">
        <f t="array" ref="LH4">IFERROR(INDEX($A$25:$A$200, MATCH(1,(LH25:LH200=SMALL(LH25:LH200,1))*(COUNTIF(LH3, $A$25:$A$200)=0),0)), "")</f>
        <v/>
      </c>
      <c r="LI4" s="1" t="str" cm="1">
        <f t="array" ref="LI4">IFERROR(INDEX($A$25:$A$200, MATCH(1,(LI25:LI200=SMALL(LI25:LI200,1))*(COUNTIF(LI3, $A$25:$A$200)=0),0)), "")</f>
        <v/>
      </c>
      <c r="LJ4" s="1" t="str" cm="1">
        <f t="array" ref="LJ4">IFERROR(INDEX($A$25:$A$200, MATCH(1,(LJ25:LJ200=SMALL(LJ25:LJ200,1))*(COUNTIF(LJ3, $A$25:$A$200)=0),0)), "")</f>
        <v>RDS-SLAM, SegNet (Keyframe)</v>
      </c>
      <c r="LK4" s="1" t="str" cm="1">
        <f t="array" ref="LK4">IFERROR(INDEX($A$25:$A$200, MATCH(1,(LK25:LK200=SMALL(LK25:LK200,1))*(COUNTIF(LK3, $A$25:$A$200)=0),0)), "")</f>
        <v>RDS-SLAM, SegNet (Keyframe)</v>
      </c>
      <c r="LL4" s="1" t="str" cm="1">
        <f t="array" ref="LL4">IFERROR(INDEX($A$25:$A$200, MATCH(1,(LL25:LL200=SMALL(LL25:LL200,1))*(COUNTIF(LL3, $A$25:$A$200)=0),0)), "")</f>
        <v/>
      </c>
      <c r="LM4" s="1" t="str" cm="1">
        <f t="array" ref="LM4">IFERROR(INDEX($A$25:$A$200, MATCH(1,(LM25:LM200=SMALL(LM25:LM200,1))*(COUNTIF(LM3, $A$25:$A$200)=0),0)), "")</f>
        <v/>
      </c>
      <c r="LN4" s="1" t="str" cm="1">
        <f t="array" ref="LN4">IFERROR(INDEX($A$25:$A$200, MATCH(1,(LN25:LN200=SMALL(LN25:LN200,1))*(COUNTIF(LN3, $A$25:$A$200)=0),0)), "")</f>
        <v/>
      </c>
      <c r="LO4" s="1" t="str" cm="1">
        <f t="array" ref="LO4">IFERROR(INDEX($A$25:$A$200, MATCH(1,(LO25:LO200=SMALL(LO25:LO200,1))*(COUNTIF(LO3, $A$25:$A$200)=0),0)), "")</f>
        <v/>
      </c>
      <c r="LP4" s="1" t="str" cm="1">
        <f t="array" ref="LP4">IFERROR(INDEX($A$25:$A$200, MATCH(1,(LP25:LP200=SMALL(LP25:LP200,1))*(COUNTIF(LP3, $A$25:$A$200)=0),0)), "")</f>
        <v/>
      </c>
      <c r="LQ4" s="1" t="str" cm="1">
        <f t="array" ref="LQ4">IFERROR(INDEX($A$25:$A$200, MATCH(1,(LQ25:LQ200=SMALL(LQ25:LQ200,1))*(COUNTIF(LQ3, $A$25:$A$200)=0),0)), "")</f>
        <v/>
      </c>
      <c r="LR4" s="1" t="str" cm="1">
        <f t="array" ref="LR4">IFERROR(INDEX($A$25:$A$200, MATCH(1,(LR25:LR200=SMALL(LR25:LR200,1))*(COUNTIF(LR3, $A$25:$A$200)=0),0)), "")</f>
        <v/>
      </c>
      <c r="LS4" s="1" t="str" cm="1">
        <f t="array" ref="LS4">IFERROR(INDEX($A$25:$A$200, MATCH(1,(LS25:LS200=SMALL(LS25:LS200,1))*(COUNTIF(LS3, $A$25:$A$200)=0),0)), "")</f>
        <v/>
      </c>
      <c r="LT4" s="1" t="str" cm="1">
        <f t="array" ref="LT4">IFERROR(INDEX($A$25:$A$200, MATCH(1,(LT25:LT200=SMALL(LT25:LT200,1))*(COUNTIF(LT3, $A$25:$A$200)=0),0)), "")</f>
        <v/>
      </c>
      <c r="LU4" s="1" t="str" cm="1">
        <f t="array" ref="LU4">IFERROR(INDEX($A$25:$A$200, MATCH(1,(LU25:LU200=SMALL(LU25:LU200,1))*(COUNTIF(LU3, $A$25:$A$200)=0),0)), "")</f>
        <v/>
      </c>
      <c r="LV4" s="1" t="str" cm="1">
        <f t="array" ref="LV4">IFERROR(INDEX($A$25:$A$200, MATCH(1,(LV25:LV200=SMALL(LV25:LV200,1))*(COUNTIF(LV3, $A$25:$A$200)=0),0)), "")</f>
        <v/>
      </c>
      <c r="LW4" s="1" t="str" cm="1">
        <f t="array" ref="LW4">IFERROR(INDEX($A$25:$A$200, MATCH(1,(LW25:LW200=SMALL(LW25:LW200,1))*(COUNTIF(LW3, $A$25:$A$200)=0),0)), "")</f>
        <v/>
      </c>
      <c r="LX4" s="1" t="str" cm="1">
        <f t="array" ref="LX4">IFERROR(INDEX($A$25:$A$200, MATCH(1,(LX25:LX200=SMALL(LX25:LX200,1))*(COUNTIF(LX3, $A$25:$A$200)=0),0)), "")</f>
        <v/>
      </c>
      <c r="LY4" s="1" t="str" cm="1">
        <f t="array" ref="LY4">IFERROR(INDEX($A$25:$A$200, MATCH(1,(LY25:LY200=SMALL(LY25:LY200,1))*(COUNTIF(LY3, $A$25:$A$200)=0),0)), "")</f>
        <v/>
      </c>
      <c r="LZ4" s="1" t="str" cm="1">
        <f t="array" ref="LZ4">IFERROR(INDEX($A$25:$A$200, MATCH(1,(LZ25:LZ200=SMALL(LZ25:LZ200,1))*(COUNTIF(LZ3, $A$25:$A$200)=0),0)), "")</f>
        <v/>
      </c>
      <c r="MA4" s="1" t="str" cm="1">
        <f t="array" ref="MA4">IFERROR(INDEX($A$25:$A$200, MATCH(1,(MA25:MA200=SMALL(MA25:MA200,1))*(COUNTIF(MA3, $A$25:$A$200)=0),0)), "")</f>
        <v/>
      </c>
      <c r="MB4" s="1" t="str" cm="1">
        <f t="array" ref="MB4">IFERROR(INDEX($A$25:$A$200, MATCH(1,(MB25:MB200=SMALL(MB25:MB200,1))*(COUNTIF(MB3, $A$25:$A$200)=0),0)), "")</f>
        <v/>
      </c>
      <c r="MC4" s="1" t="str" cm="1">
        <f t="array" ref="MC4">IFERROR(INDEX($A$25:$A$200, MATCH(1,(MC25:MC200=SMALL(MC25:MC200,1))*(COUNTIF(MC3, $A$25:$A$200)=0),0)), "")</f>
        <v/>
      </c>
      <c r="MD4" s="1" t="str" cm="1">
        <f t="array" ref="MD4">IFERROR(INDEX($A$25:$A$200, MATCH(1,(MD25:MD200=SMALL(MD25:MD200,1))*(COUNTIF(MD3, $A$25:$A$200)=0),0)), "")</f>
        <v/>
      </c>
      <c r="ME4" s="1" t="str" cm="1">
        <f t="array" ref="ME4">IFERROR(INDEX($A$25:$A$200, MATCH(1,(ME25:ME200=SMALL(ME25:ME200,1))*(COUNTIF(ME3, $A$25:$A$200)=0),0)), "")</f>
        <v/>
      </c>
      <c r="MF4" s="1" t="str" cm="1">
        <f t="array" ref="MF4">IFERROR(INDEX($A$25:$A$200, MATCH(1,(MF25:MF200=SMALL(MF25:MF200,1))*(COUNTIF(MF3, $A$25:$A$200)=0),0)), "")</f>
        <v/>
      </c>
      <c r="MG4" s="1" t="str" cm="1">
        <f t="array" ref="MG4">IFERROR(INDEX($A$25:$A$200, MATCH(1,(MG25:MG200=SMALL(MG25:MG200,1))*(COUNTIF(MG3, $A$25:$A$200)=0),0)), "")</f>
        <v/>
      </c>
      <c r="MH4" s="1" t="str" cm="1">
        <f t="array" ref="MH4">IFERROR(INDEX($A$25:$A$200, MATCH(1,(MH25:MH200=SMALL(MH25:MH200,1))*(COUNTIF(MH3, $A$25:$A$200)=0),0)), "")</f>
        <v/>
      </c>
      <c r="MI4" s="1" t="str" cm="1">
        <f t="array" ref="MI4">IFERROR(INDEX($A$25:$A$200, MATCH(1,(MI25:MI200=SMALL(MI25:MI200,1))*(COUNTIF(MI3, $A$25:$A$200)=0),0)), "")</f>
        <v/>
      </c>
      <c r="MJ4" s="1" t="str" cm="1">
        <f t="array" ref="MJ4">IFERROR(INDEX($A$25:$A$200, MATCH(1,(MJ25:MJ200=SMALL(MJ25:MJ200,1))*(COUNTIF(MJ3, $A$25:$A$200)=0),0)), "")</f>
        <v/>
      </c>
      <c r="MK4" s="1" t="str" cm="1">
        <f t="array" ref="MK4">IFERROR(INDEX($A$25:$A$200, MATCH(1,(MK25:MK200=SMALL(MK25:MK200,1))*(COUNTIF(MK3, $A$25:$A$200)=0),0)), "")</f>
        <v/>
      </c>
      <c r="ML4" s="1" t="str" cm="1">
        <f t="array" ref="ML4">IFERROR(INDEX($A$25:$A$200, MATCH(1,(ML25:ML200=SMALL(ML25:ML200,1))*(COUNTIF(ML3, $A$25:$A$200)=0),0)), "")</f>
        <v/>
      </c>
      <c r="MM4" s="1" t="str" cm="1">
        <f t="array" ref="MM4">IFERROR(INDEX($A$25:$A$200, MATCH(1,(MM25:MM200=SMALL(MM25:MM200,1))*(COUNTIF(MM3, $A$25:$A$200)=0),0)), "")</f>
        <v/>
      </c>
      <c r="MN4" s="1" t="str" cm="1">
        <f t="array" ref="MN4">IFERROR(INDEX($A$25:$A$200, MATCH(1,(MN25:MN200=SMALL(MN25:MN200,1))*(COUNTIF(MN3, $A$25:$A$200)=0),0)), "")</f>
        <v/>
      </c>
      <c r="MO4" s="1" t="str" cm="1">
        <f t="array" ref="MO4">IFERROR(INDEX($A$25:$A$200, MATCH(1,(MO25:MO200=SMALL(MO25:MO200,1))*(COUNTIF(MO3, $A$25:$A$200)=0),0)), "")</f>
        <v/>
      </c>
      <c r="MP4" s="1" t="str" cm="1">
        <f t="array" ref="MP4">IFERROR(INDEX($A$25:$A$200, MATCH(1,(MP25:MP200=SMALL(MP25:MP200,1))*(COUNTIF(MP3, $A$25:$A$200)=0),0)), "")</f>
        <v/>
      </c>
      <c r="MQ4" s="1" t="str" cm="1">
        <f t="array" ref="MQ4">IFERROR(INDEX($A$25:$A$200, MATCH(1,(MQ25:MQ200=SMALL(MQ25:MQ200,1))*(COUNTIF(MQ3, $A$25:$A$200)=0),0)), "")</f>
        <v>ISC-LOAM</v>
      </c>
      <c r="MR4" s="1" t="str" cm="1">
        <f t="array" ref="MR4">IFERROR(INDEX($A$25:$A$200, MATCH(1,(MR25:MR200=SMALL(MR25:MR200,1))*(COUNTIF(MR3, $A$25:$A$200)=0),0)), "")</f>
        <v>ISC-LOAM</v>
      </c>
      <c r="MS4" s="1" t="str" cm="1">
        <f t="array" ref="MS4">IFERROR(INDEX($A$25:$A$200, MATCH(1,(MS25:MS200=SMALL(MS25:MS200,1))*(COUNTIF(MS3, $A$25:$A$200)=0),0)), "")</f>
        <v/>
      </c>
      <c r="MT4" s="1" t="str" cm="1">
        <f t="array" ref="MT4">IFERROR(INDEX($A$25:$A$200, MATCH(1,(MT25:MT200=SMALL(MT25:MT200,1))*(COUNTIF(MT3, $A$25:$A$200)=0),0)), "")</f>
        <v/>
      </c>
      <c r="MU4" s="1" t="str" cm="1">
        <f t="array" ref="MU4">IFERROR(INDEX($A$25:$A$200, MATCH(1,(MU25:MU200=SMALL(MU25:MU200,1))*(COUNTIF(MU3, $A$25:$A$200)=0),0)), "")</f>
        <v/>
      </c>
      <c r="MV4" s="1" t="str" cm="1">
        <f t="array" ref="MV4">IFERROR(INDEX($A$25:$A$200, MATCH(1,(MV25:MV200=SMALL(MV25:MV200,1))*(COUNTIF(MV3, $A$25:$A$200)=0),0)), "")</f>
        <v/>
      </c>
      <c r="MW4" s="1" t="str" cm="1">
        <f t="array" ref="MW4">IFERROR(INDEX($A$25:$A$200, MATCH(1,(MW25:MW200=SMALL(MW25:MW200,1))*(COUNTIF(MW3, $A$25:$A$200)=0),0)), "")</f>
        <v/>
      </c>
      <c r="MX4" s="1" t="str" cm="1">
        <f t="array" ref="MX4">IFERROR(INDEX($A$25:$A$200, MATCH(1,(MX25:MX200=SMALL(MX25:MX200,1))*(COUNTIF(MX3, $A$25:$A$200)=0),0)), "")</f>
        <v/>
      </c>
      <c r="MY4" s="1" t="str" cm="1">
        <f t="array" ref="MY4">IFERROR(INDEX($A$25:$A$200, MATCH(1,(MY25:MY200=SMALL(MY25:MY200,1))*(COUNTIF(MY3, $A$25:$A$200)=0),0)), "")</f>
        <v/>
      </c>
      <c r="MZ4" s="1" t="str" cm="1">
        <f t="array" ref="MZ4">IFERROR(INDEX($A$25:$A$200, MATCH(1,(MZ25:MZ200=SMALL(MZ25:MZ200,1))*(COUNTIF(MZ3, $A$25:$A$200)=0),0)), "")</f>
        <v/>
      </c>
      <c r="NA4" s="1" t="str" cm="1">
        <f t="array" ref="NA4">IFERROR(INDEX($A$25:$A$200, MATCH(1,(NA25:NA200=SMALL(NA25:NA200,1))*(COUNTIF(NA3, $A$25:$A$200)=0),0)), "")</f>
        <v/>
      </c>
      <c r="NB4" s="1" t="str" cm="1">
        <f t="array" ref="NB4">IFERROR(INDEX($A$25:$A$200, MATCH(1,(NB25:NB200=SMALL(NB25:NB200,1))*(COUNTIF(NB3, $A$25:$A$200)=0),0)), "")</f>
        <v/>
      </c>
      <c r="NC4" s="1" t="str" cm="1">
        <f t="array" ref="NC4">IFERROR(INDEX($A$25:$A$200, MATCH(1,(NC25:NC200=SMALL(NC25:NC200,1))*(COUNTIF(NC3, $A$25:$A$200)=0),0)), "")</f>
        <v/>
      </c>
      <c r="ND4" s="1" t="str" cm="1">
        <f t="array" ref="ND4">IFERROR(INDEX($A$25:$A$200, MATCH(1,(ND25:ND200=SMALL(ND25:ND200,1))*(COUNTIF(ND3, $A$25:$A$200)=0),0)), "")</f>
        <v/>
      </c>
      <c r="NE4" s="1" t="str" cm="1">
        <f t="array" ref="NE4">IFERROR(INDEX($A$25:$A$200, MATCH(1,(NE25:NE200=SMALL(NE25:NE200,1))*(COUNTIF(NE3, $A$25:$A$200)=0),0)), "")</f>
        <v/>
      </c>
      <c r="NF4" s="1" t="str" cm="1">
        <f t="array" ref="NF4">IFERROR(INDEX($A$25:$A$200, MATCH(1,(NF25:NF200=SMALL(NF25:NF200,1))*(COUNTIF(NF3, $A$25:$A$200)=0),0)), "")</f>
        <v/>
      </c>
      <c r="NG4" s="1" t="str" cm="1">
        <f t="array" ref="NG4">IFERROR(INDEX($A$25:$A$200, MATCH(1,(NG25:NG200=SMALL(NG25:NG200,1))*(COUNTIF(NG3, $A$25:$A$200)=0),0)), "")</f>
        <v/>
      </c>
      <c r="NH4" s="1" t="str" cm="1">
        <f t="array" ref="NH4">IFERROR(INDEX($A$25:$A$200, MATCH(1,(NH25:NH200=SMALL(NH25:NH200,1))*(COUNTIF(NH3, $A$25:$A$200)=0),0)), "")</f>
        <v/>
      </c>
      <c r="NI4" s="1" t="str" cm="1">
        <f t="array" ref="NI4">IFERROR(INDEX($A$25:$A$200, MATCH(1,(NI25:NI200=SMALL(NI25:NI200,1))*(COUNTIF(NI3, $A$25:$A$200)=0),0)), "")</f>
        <v/>
      </c>
      <c r="NJ4" s="1" t="str" cm="1">
        <f t="array" ref="NJ4">IFERROR(INDEX($A$25:$A$200, MATCH(1,(NJ25:NJ200=SMALL(NJ25:NJ200,1))*(COUNTIF(NJ3, $A$25:$A$200)=0),0)), "")</f>
        <v/>
      </c>
      <c r="NK4" s="1" t="str" cm="1">
        <f t="array" ref="NK4">IFERROR(INDEX($A$25:$A$200, MATCH(1,(NK25:NK200=SMALL(NK25:NK200,1))*(COUNTIF(NK3, $A$25:$A$200)=0),0)), "")</f>
        <v/>
      </c>
      <c r="NL4" s="1" t="str" cm="1">
        <f t="array" ref="NL4">IFERROR(INDEX($A$25:$A$200, MATCH(1,(NL25:NL200=SMALL(NL25:NL200,1))*(COUNTIF(NL3, $A$25:$A$200)=0),0)), "")</f>
        <v/>
      </c>
      <c r="NM4" s="1" t="str" cm="1">
        <f t="array" ref="NM4">IFERROR(INDEX($A$25:$A$200, MATCH(1,(NM25:NM200=SMALL(NM25:NM200,1))*(COUNTIF(NM3, $A$25:$A$200)=0),0)), "")</f>
        <v/>
      </c>
      <c r="NN4" s="1" t="str" cm="1">
        <f t="array" ref="NN4">IFERROR(INDEX($A$25:$A$200, MATCH(1,(NN25:NN200=SMALL(NN25:NN200,1))*(COUNTIF(NN3, $A$25:$A$200)=0),0)), "")</f>
        <v/>
      </c>
      <c r="NO4" s="1" t="str" cm="1">
        <f t="array" ref="NO4">IFERROR(INDEX($A$25:$A$200, MATCH(1,(NO25:NO200=SMALL(NO25:NO200,1))*(COUNTIF(NO3, $A$25:$A$200)=0),0)), "")</f>
        <v/>
      </c>
      <c r="NP4" s="1" t="str" cm="1">
        <f t="array" ref="NP4">IFERROR(INDEX($A$25:$A$200, MATCH(1,(NP25:NP200=SMALL(NP25:NP200,1))*(COUNTIF(NP3, $A$25:$A$200)=0),0)), "")</f>
        <v/>
      </c>
      <c r="NQ4" s="1" t="str" cm="1">
        <f t="array" ref="NQ4">IFERROR(INDEX($A$25:$A$200, MATCH(1,(NQ25:NQ200=SMALL(NQ25:NQ200,1))*(COUNTIF(NQ3, $A$25:$A$200)=0),0)), "")</f>
        <v/>
      </c>
      <c r="NR4" s="1" t="str" cm="1">
        <f t="array" ref="NR4">IFERROR(INDEX($A$25:$A$200, MATCH(1,(NR25:NR200=SMALL(NR25:NR200,1))*(COUNTIF(NR3, $A$25:$A$200)=0),0)), "")</f>
        <v/>
      </c>
      <c r="NS4" s="1" t="str" cm="1">
        <f t="array" ref="NS4">IFERROR(INDEX($A$25:$A$200, MATCH(1,(NS25:NS200=SMALL(NS25:NS200,1))*(COUNTIF(NS3, $A$25:$A$200)=0),0)), "")</f>
        <v/>
      </c>
      <c r="NT4" s="1" t="str" cm="1">
        <f t="array" ref="NT4">IFERROR(INDEX($A$25:$A$200, MATCH(1,(NT25:NT200=SMALL(NT25:NT200,1))*(COUNTIF(NT3, $A$25:$A$200)=0),0)), "")</f>
        <v/>
      </c>
      <c r="NU4" s="1" t="str" cm="1">
        <f t="array" ref="NU4">IFERROR(INDEX($A$25:$A$200, MATCH(1,(NU25:NU200=SMALL(NU25:NU200,1))*(COUNTIF(NU3, $A$25:$A$200)=0),0)), "")</f>
        <v/>
      </c>
      <c r="NV4" s="1" t="str" cm="1">
        <f t="array" ref="NV4">IFERROR(INDEX($A$25:$A$200, MATCH(1,(NV25:NV200=SMALL(NV25:NV200,1))*(COUNTIF(NV3, $A$25:$A$200)=0),0)), "")</f>
        <v/>
      </c>
      <c r="NW4" s="1" t="str" cm="1">
        <f t="array" ref="NW4">IFERROR(INDEX($A$25:$A$200, MATCH(1,(NW25:NW200=SMALL(NW25:NW200,1))*(COUNTIF(NW3, $A$25:$A$200)=0),0)), "")</f>
        <v/>
      </c>
      <c r="NX4" s="1" t="str" cm="1">
        <f t="array" ref="NX4">IFERROR(INDEX($A$25:$A$200, MATCH(1,(NX25:NX200=SMALL(NX25:NX200,1))*(COUNTIF(NX3, $A$25:$A$200)=0),0)), "")</f>
        <v/>
      </c>
      <c r="NY4" s="1" t="str" cm="1">
        <f t="array" ref="NY4">IFERROR(INDEX($A$25:$A$200, MATCH(1,(NY25:NY200=SMALL(NY25:NY200,1))*(COUNTIF(NY3, $A$25:$A$200)=0),0)), "")</f>
        <v/>
      </c>
      <c r="NZ4" s="1" t="str" cm="1">
        <f t="array" ref="NZ4">IFERROR(INDEX($A$25:$A$200, MATCH(1,(NZ25:NZ200=SMALL(NZ25:NZ200,1))*(COUNTIF(NZ3, $A$25:$A$200)=0),0)), "")</f>
        <v/>
      </c>
      <c r="OA4" s="1" t="str" cm="1">
        <f t="array" ref="OA4">IFERROR(INDEX($A$25:$A$200, MATCH(1,(OA25:OA200=SMALL(OA25:OA200,1))*(COUNTIF(OA3, $A$25:$A$200)=0),0)), "")</f>
        <v/>
      </c>
      <c r="OB4" s="1" t="str" cm="1">
        <f t="array" ref="OB4">IFERROR(INDEX($A$25:$A$200, MATCH(1,(OB25:OB200=SMALL(OB25:OB200,1))*(COUNTIF(OB3, $A$25:$A$200)=0),0)), "")</f>
        <v/>
      </c>
      <c r="OC4" s="1" t="str" cm="1">
        <f t="array" ref="OC4">IFERROR(INDEX($A$25:$A$200, MATCH(1,(OC25:OC200=SMALL(OC25:OC200,1))*(COUNTIF(OC3, $A$25:$A$200)=0),0)), "")</f>
        <v/>
      </c>
      <c r="OD4" s="1" t="str" cm="1">
        <f t="array" ref="OD4">IFERROR(INDEX($A$25:$A$200, MATCH(1,(OD25:OD200=SMALL(OD25:OD200,1))*(COUNTIF(OD3, $A$25:$A$200)=0),0)), "")</f>
        <v/>
      </c>
      <c r="OE4" s="1" t="str" cm="1">
        <f t="array" ref="OE4">IFERROR(INDEX($A$25:$A$200, MATCH(1,(OE25:OE200=SMALL(OE25:OE200,1))*(COUNTIF(OE3, $A$25:$A$200)=0),0)), "")</f>
        <v/>
      </c>
      <c r="OF4" s="1" t="str" cm="1">
        <f t="array" ref="OF4">IFERROR(INDEX($A$25:$A$200, MATCH(1,(OF25:OF200=SMALL(OF25:OF200,1))*(COUNTIF(OF3, $A$25:$A$200)=0),0)), "")</f>
        <v/>
      </c>
      <c r="OG4" s="1" t="str" cm="1">
        <f t="array" ref="OG4">IFERROR(INDEX($A$25:$A$200, MATCH(1,(OG25:OG200=SMALL(OG25:OG200,1))*(COUNTIF(OG3, $A$25:$A$200)=0),0)), "")</f>
        <v/>
      </c>
      <c r="OH4" s="1" t="str" cm="1">
        <f t="array" ref="OH4">IFERROR(INDEX($A$25:$A$200, MATCH(1,(OH25:OH200=SMALL(OH25:OH200,1))*(COUNTIF(OH3, $A$25:$A$200)=0),0)), "")</f>
        <v/>
      </c>
      <c r="OI4" s="1" t="str" cm="1">
        <f t="array" ref="OI4">IFERROR(INDEX($A$25:$A$200, MATCH(1,(OI25:OI200=SMALL(OI25:OI200,1))*(COUNTIF(OI3, $A$25:$A$200)=0),0)), "")</f>
        <v/>
      </c>
      <c r="OJ4" s="1" t="str" cm="1">
        <f t="array" ref="OJ4">IFERROR(INDEX($A$25:$A$200, MATCH(1,(OJ25:OJ200=SMALL(OJ25:OJ200,1))*(COUNTIF(OJ3, $A$25:$A$200)=0),0)), "")</f>
        <v/>
      </c>
      <c r="OK4" s="1" t="str" cm="1">
        <f t="array" ref="OK4">IFERROR(INDEX($A$25:$A$200, MATCH(1,(OK25:OK200=SMALL(OK25:OK200,1))*(COUNTIF(OK3, $A$25:$A$200)=0),0)), "")</f>
        <v/>
      </c>
      <c r="OL4" s="1" t="str" cm="1">
        <f t="array" ref="OL4">IFERROR(INDEX($A$25:$A$200, MATCH(1,(OL25:OL200=SMALL(OL25:OL200,1))*(COUNTIF(OL3, $A$25:$A$200)=0),0)), "")</f>
        <v/>
      </c>
      <c r="OM4" s="1" t="str" cm="1">
        <f t="array" ref="OM4">IFERROR(INDEX($A$25:$A$200, MATCH(1,(OM25:OM200=SMALL(OM25:OM200,1))*(COUNTIF(OM3, $A$25:$A$200)=0),0)), "")</f>
        <v/>
      </c>
      <c r="ON4" s="1" t="str" cm="1">
        <f t="array" ref="ON4">IFERROR(INDEX($A$25:$A$200, MATCH(1,(ON25:ON200=SMALL(ON25:ON200,1))*(COUNTIF(ON3, $A$25:$A$200)=0),0)), "")</f>
        <v/>
      </c>
      <c r="OO4" s="1" t="str" cm="1">
        <f t="array" ref="OO4">IFERROR(INDEX($A$25:$A$200, MATCH(1,(OO25:OO200=SMALL(OO25:OO200,1))*(COUNTIF(OO3, $A$25:$A$200)=0),0)), "")</f>
        <v>OVD-SLAM</v>
      </c>
      <c r="OP4" s="1" t="str" cm="1">
        <f t="array" ref="OP4">IFERROR(INDEX($A$25:$A$200, MATCH(1,(OP25:OP200=SMALL(OP25:OP200,1))*(COUNTIF(OP3, $A$25:$A$200)=0),0)), "")</f>
        <v/>
      </c>
      <c r="OQ4" s="1" t="str" cm="1">
        <f t="array" ref="OQ4">IFERROR(INDEX($A$25:$A$200, MATCH(1,(OQ25:OQ200=SMALL(OQ25:OQ200,1))*(COUNTIF(OQ3, $A$25:$A$200)=0),0)), "")</f>
        <v/>
      </c>
      <c r="OR4" s="1" t="str" cm="1">
        <f t="array" ref="OR4">IFERROR(INDEX($A$25:$A$200, MATCH(1,(OR25:OR200=SMALL(OR25:OR200,1))*(COUNTIF(OR3, $A$25:$A$200)=0),0)), "")</f>
        <v/>
      </c>
      <c r="OS4" s="1" t="str" cm="1">
        <f t="array" ref="OS4">IFERROR(INDEX($A$25:$A$200, MATCH(1,(OS25:OS200=SMALL(OS25:OS200,1))*(COUNTIF(OS3, $A$25:$A$200)=0),0)), "")</f>
        <v/>
      </c>
      <c r="OT4" s="1" t="str" cm="1">
        <f t="array" ref="OT4">IFERROR(INDEX($A$25:$A$200, MATCH(1,(OT25:OT200=SMALL(OT25:OT200,1))*(COUNTIF(OT3, $A$25:$A$200)=0),0)), "")</f>
        <v/>
      </c>
      <c r="OU4" s="1" t="str" cm="1">
        <f t="array" ref="OU4">IFERROR(INDEX($A$25:$A$200, MATCH(1,(OU25:OU200=SMALL(OU25:OU200,1))*(COUNTIF(OU3, $A$25:$A$200)=0),0)), "")</f>
        <v/>
      </c>
      <c r="OV4" s="1" t="str" cm="1">
        <f t="array" ref="OV4">IFERROR(INDEX($A$25:$A$200, MATCH(1,(OV25:OV200=SMALL(OV25:OV200,1))*(COUNTIF(OV3, $A$25:$A$200)=0),0)), "")</f>
        <v>OVD-SLAM</v>
      </c>
      <c r="OW4" s="1" t="str" cm="1">
        <f t="array" ref="OW4">IFERROR(INDEX($A$25:$A$200, MATCH(1,(OW25:OW200=SMALL(OW25:OW200,1))*(COUNTIF(OW3, $A$25:$A$200)=0),0)), "")</f>
        <v/>
      </c>
      <c r="OX4" s="1" t="str" cm="1">
        <f t="array" ref="OX4">IFERROR(INDEX($A$25:$A$200, MATCH(1,(OX25:OX200=SMALL(OX25:OX200,1))*(COUNTIF(OX3, $A$25:$A$200)=0),0)), "")</f>
        <v/>
      </c>
      <c r="OY4" s="1" t="str" cm="1">
        <f t="array" ref="OY4">IFERROR(INDEX($A$25:$A$200, MATCH(1,(OY25:OY200=SMALL(OY25:OY200,1))*(COUNTIF(OY3, $A$25:$A$200)=0),0)), "")</f>
        <v/>
      </c>
      <c r="OZ4" s="1" t="str" cm="1">
        <f t="array" ref="OZ4">IFERROR(INDEX($A$25:$A$200, MATCH(1,(OZ25:OZ200=SMALL(OZ25:OZ200,1))*(COUNTIF(OZ3, $A$25:$A$200)=0),0)), "")</f>
        <v/>
      </c>
      <c r="PA4" s="1" t="str" cm="1">
        <f t="array" ref="PA4">IFERROR(INDEX($A$25:$A$200, MATCH(1,(PA25:PA200=SMALL(PA25:PA200,1))*(COUNTIF(PA3, $A$25:$A$200)=0),0)), "")</f>
        <v/>
      </c>
      <c r="PB4" s="1" t="str" cm="1">
        <f t="array" ref="PB4">IFERROR(INDEX($A$25:$A$200, MATCH(1,(PB25:PB200=SMALL(PB25:PB200,1))*(COUNTIF(PB3, $A$25:$A$200)=0),0)), "")</f>
        <v/>
      </c>
      <c r="PC4" s="1" t="str" cm="1">
        <f t="array" ref="PC4">IFERROR(INDEX($A$25:$A$200, MATCH(1,(PC25:PC200=SMALL(PC25:PC200,1))*(COUNTIF(PC3, $A$25:$A$200)=0),0)), "")</f>
        <v/>
      </c>
      <c r="PD4" s="1" t="str" cm="1">
        <f t="array" ref="PD4">IFERROR(INDEX($A$25:$A$200, MATCH(1,(PD25:PD200=SMALL(PD25:PD200,1))*(COUNTIF(PD3, $A$25:$A$200)=0),0)), "")</f>
        <v/>
      </c>
      <c r="PE4" s="1" t="str" cm="1">
        <f t="array" ref="PE4">IFERROR(INDEX($A$25:$A$200, MATCH(1,(PE25:PE200=SMALL(PE25:PE200,1))*(COUNTIF(PE3, $A$25:$A$200)=0),0)), "")</f>
        <v/>
      </c>
      <c r="PF4" s="1" t="str" cm="1">
        <f t="array" ref="PF4">IFERROR(INDEX($A$25:$A$200, MATCH(1,(PF25:PF200=SMALL(PF25:PF200,1))*(COUNTIF(PF3, $A$25:$A$200)=0),0)), "")</f>
        <v/>
      </c>
      <c r="PG4" s="1" t="str" cm="1">
        <f t="array" ref="PG4">IFERROR(INDEX($A$25:$A$200, MATCH(1,(PG25:PG200=SMALL(PG25:PG200,1))*(COUNTIF(PG3, $A$25:$A$200)=0),0)), "")</f>
        <v/>
      </c>
      <c r="PH4" s="1" t="str" cm="1">
        <f t="array" ref="PH4">IFERROR(INDEX($A$25:$A$200, MATCH(1,(PH25:PH200=SMALL(PH25:PH200,1))*(COUNTIF(PH3, $A$25:$A$200)=0),0)), "")</f>
        <v/>
      </c>
      <c r="PI4" s="1" t="str" cm="1">
        <f t="array" ref="PI4">IFERROR(INDEX($A$25:$A$200, MATCH(1,(PI25:PI200=SMALL(PI25:PI200,1))*(COUNTIF(PI3, $A$25:$A$200)=0),0)), "")</f>
        <v/>
      </c>
      <c r="PJ4" s="1" t="str" cm="1">
        <f t="array" ref="PJ4">IFERROR(INDEX($A$25:$A$200, MATCH(1,(PJ25:PJ200=SMALL(PJ25:PJ200,1))*(COUNTIF(PJ3, $A$25:$A$200)=0),0)), "")</f>
        <v/>
      </c>
      <c r="PK4" s="1" t="str" cm="1">
        <f t="array" ref="PK4">IFERROR(INDEX($A$25:$A$200, MATCH(1,(PK25:PK200=SMALL(PK25:PK200,1))*(COUNTIF(PK3, $A$25:$A$200)=0),0)), "")</f>
        <v/>
      </c>
      <c r="PL4" s="1" t="str" cm="1">
        <f t="array" ref="PL4">IFERROR(INDEX($A$25:$A$200, MATCH(1,(PL25:PL200=SMALL(PL25:PL200,1))*(COUNTIF(PL3, $A$25:$A$200)=0),0)), "")</f>
        <v/>
      </c>
      <c r="PM4" s="1" t="str" cm="1">
        <f t="array" ref="PM4">IFERROR(INDEX($A$25:$A$200, MATCH(1,(PM25:PM200=SMALL(PM25:PM200,1))*(COUNTIF(PM3, $A$25:$A$200)=0),0)), "")</f>
        <v/>
      </c>
      <c r="PN4" s="1" t="str" cm="1">
        <f t="array" ref="PN4">IFERROR(INDEX($A$25:$A$200, MATCH(1,(PN25:PN200=SMALL(PN25:PN200,1))*(COUNTIF(PN3, $A$25:$A$200)=0),0)), "")</f>
        <v/>
      </c>
      <c r="PO4" s="1" t="str" cm="1">
        <f t="array" ref="PO4">IFERROR(INDEX($A$25:$A$200, MATCH(1,(PO25:PO200=SMALL(PO25:PO200,1))*(COUNTIF(PO3, $A$25:$A$200)=0),0)), "")</f>
        <v/>
      </c>
      <c r="PP4" s="1" t="str" cm="1">
        <f t="array" ref="PP4">IFERROR(INDEX($A$25:$A$200, MATCH(1,(PP25:PP200=SMALL(PP25:PP200,1))*(COUNTIF(PP3, $A$25:$A$200)=0),0)), "")</f>
        <v>OVD-SLAM</v>
      </c>
      <c r="PQ4" s="1" t="str" cm="1">
        <f t="array" ref="PQ4">IFERROR(INDEX($A$25:$A$200, MATCH(1,(PQ25:PQ200=SMALL(PQ25:PQ200,1))*(COUNTIF(PQ3, $A$25:$A$200)=0),0)), "")</f>
        <v/>
      </c>
      <c r="PR4" s="1" t="str" cm="1">
        <f t="array" ref="PR4">IFERROR(INDEX($A$25:$A$200, MATCH(1,(PR25:PR200=SMALL(PR25:PR200,1))*(COUNTIF(PR3, $A$25:$A$200)=0),0)), "")</f>
        <v/>
      </c>
      <c r="PS4" s="1" t="str" cm="1">
        <f t="array" ref="PS4">IFERROR(INDEX($A$25:$A$200, MATCH(1,(PS25:PS200=SMALL(PS25:PS200,1))*(COUNTIF(PS3, $A$25:$A$200)=0),0)), "")</f>
        <v>OVD-SLAM</v>
      </c>
      <c r="PT4" s="1" t="str" cm="1">
        <f t="array" ref="PT4">IFERROR(INDEX($A$25:$A$200, MATCH(1,(PT25:PT200=SMALL(PT25:PT200,1))*(COUNTIF(PT3, $A$25:$A$200)=0),0)), "")</f>
        <v/>
      </c>
      <c r="PU4" s="1" t="str" cm="1">
        <f t="array" ref="PU4">IFERROR(INDEX($A$25:$A$200, MATCH(1,(PU25:PU200=SMALL(PU25:PU200,1))*(COUNTIF(PU3, $A$25:$A$200)=0),0)), "")</f>
        <v/>
      </c>
      <c r="PV4" s="1" t="str" cm="1">
        <f t="array" ref="PV4">IFERROR(INDEX($A$25:$A$200, MATCH(1,(PV25:PV200=SMALL(PV25:PV200,1))*(COUNTIF(PV3, $A$25:$A$200)=0),0)), "")</f>
        <v/>
      </c>
      <c r="PW4" s="1" t="str" cm="1">
        <f t="array" ref="PW4">IFERROR(INDEX($A$25:$A$200, MATCH(1,(PW25:PW200=SMALL(PW25:PW200,1))*(COUNTIF(PW3, $A$25:$A$200)=0),0)), "")</f>
        <v>OVD-SLAM</v>
      </c>
      <c r="PX4" s="1" t="str" cm="1">
        <f t="array" ref="PX4">IFERROR(INDEX($A$25:$A$200, MATCH(1,(PX25:PX200=SMALL(PX25:PX200,1))*(COUNTIF(PX3, $A$25:$A$200)=0),0)), "")</f>
        <v/>
      </c>
      <c r="PY4" s="1" t="str" cm="1">
        <f t="array" ref="PY4">IFERROR(INDEX($A$25:$A$200, MATCH(1,(PY25:PY200=SMALL(PY25:PY200,1))*(COUNTIF(PY3, $A$25:$A$200)=0),0)), "")</f>
        <v>RDS-SLAM</v>
      </c>
      <c r="PZ4" s="1" t="str" cm="1">
        <f t="array" ref="PZ4">IFERROR(INDEX($A$25:$A$200, MATCH(1,(PZ25:PZ200=SMALL(PZ25:PZ200,1))*(COUNTIF(PZ3, $A$25:$A$200)=0),0)), "")</f>
        <v/>
      </c>
      <c r="QA4" s="1" t="str" cm="1">
        <f t="array" ref="QA4">IFERROR(INDEX($A$25:$A$200, MATCH(1,(QA25:QA200=SMALL(QA25:QA200,1))*(COUNTIF(QA3, $A$25:$A$200)=0),0)), "")</f>
        <v/>
      </c>
      <c r="QB4" s="1" t="str" cm="1">
        <f t="array" ref="QB4">IFERROR(INDEX($A$25:$A$200, MATCH(1,(QB25:QB200=SMALL(QB25:QB200,1))*(COUNTIF(QB3, $A$25:$A$200)=0),0)), "")</f>
        <v/>
      </c>
      <c r="QC4" s="1" t="str" cm="1">
        <f t="array" ref="QC4">IFERROR(INDEX($A$25:$A$200, MATCH(1,(QC25:QC200=SMALL(QC25:QC200,1))*(COUNTIF(QC3, $A$25:$A$200)=0),0)), "")</f>
        <v/>
      </c>
      <c r="QD4" s="1" t="str" cm="1">
        <f t="array" ref="QD4">IFERROR(INDEX($A$25:$A$200, MATCH(1,(QD25:QD200=SMALL(QD25:QD200,1))*(COUNTIF(QD3, $A$25:$A$200)=0),0)), "")</f>
        <v/>
      </c>
      <c r="QE4" s="1" t="str" cm="1">
        <f t="array" ref="QE4">IFERROR(INDEX($A$25:$A$200, MATCH(1,(QE25:QE200=SMALL(QE25:QE200,1))*(COUNTIF(QE3, $A$25:$A$200)=0),0)), "")</f>
        <v/>
      </c>
      <c r="QF4" s="1" t="str" cm="1">
        <f t="array" ref="QF4">IFERROR(INDEX($A$25:$A$200, MATCH(1,(QF25:QF200=SMALL(QF25:QF200,1))*(COUNTIF(QF3, $A$25:$A$200)=0),0)), "")</f>
        <v>YOLO-SLAM</v>
      </c>
      <c r="QG4" s="1" t="str" cm="1">
        <f t="array" ref="QG4">IFERROR(INDEX($A$25:$A$200, MATCH(1,(QG25:QG200=SMALL(QG25:QG200,1))*(COUNTIF(QG3, $A$25:$A$200)=0),0)), "")</f>
        <v>LC-CRF SLAM</v>
      </c>
      <c r="QH4" s="1" t="str" cm="1">
        <f t="array" ref="QH4">IFERROR(INDEX($A$25:$A$200, MATCH(1,(QH25:QH200=SMALL(QH25:QH200,1))*(COUNTIF(QH3, $A$25:$A$200)=0),0)), "")</f>
        <v>OVD-SLAM</v>
      </c>
      <c r="QI4" s="1" t="str" cm="1">
        <f t="array" ref="QI4">IFERROR(INDEX($A$25:$A$200, MATCH(1,(QI25:QI200=SMALL(QI25:QI200,1))*(COUNTIF(QI3, $A$25:$A$200)=0),0)), "")</f>
        <v/>
      </c>
      <c r="QJ4" s="1" t="str" cm="1">
        <f t="array" ref="QJ4">IFERROR(INDEX($A$25:$A$200, MATCH(1,(QJ25:QJ200=SMALL(QJ25:QJ200,1))*(COUNTIF(QJ3, $A$25:$A$200)=0),0)), "")</f>
        <v/>
      </c>
      <c r="QK4" s="1" t="str" cm="1">
        <f t="array" ref="QK4">IFERROR(INDEX($A$25:$A$200, MATCH(1,(QK25:QK200=SMALL(QK25:QK200,1))*(COUNTIF(QK3, $A$25:$A$200)=0),0)), "")</f>
        <v/>
      </c>
      <c r="QL4" s="1" t="str" cm="1">
        <f t="array" ref="QL4">IFERROR(INDEX($A$25:$A$200, MATCH(1,(QL25:QL200=SMALL(QL25:QL200,1))*(COUNTIF(QL3, $A$25:$A$200)=0),0)), "")</f>
        <v/>
      </c>
      <c r="QM4" s="1" t="str" cm="1">
        <f t="array" ref="QM4">IFERROR(INDEX($A$25:$A$200, MATCH(1,(QM25:QM200=SMALL(QM25:QM200,1))*(COUNTIF(QM3, $A$25:$A$200)=0),0)), "")</f>
        <v/>
      </c>
      <c r="QN4" s="1" t="str" cm="1">
        <f t="array" ref="QN4">IFERROR(INDEX($A$25:$A$200, MATCH(1,(QN25:QN200=SMALL(QN25:QN200,1))*(COUNTIF(QN3, $A$25:$A$200)=0),0)), "")</f>
        <v>OVD-SLAM</v>
      </c>
      <c r="QO4" s="1" t="str" cm="1">
        <f t="array" ref="QO4">IFERROR(INDEX($A$25:$A$200, MATCH(1,(QO25:QO200=SMALL(QO25:QO200,1))*(COUNTIF(QO3, $A$25:$A$200)=0),0)), "")</f>
        <v/>
      </c>
      <c r="QP4" s="1" t="str" cm="1">
        <f t="array" ref="QP4">IFERROR(INDEX($A$25:$A$200, MATCH(1,(QP25:QP200=SMALL(QP25:QP200,1))*(COUNTIF(QP3, $A$25:$A$200)=0),0)), "")</f>
        <v/>
      </c>
      <c r="QQ4" s="1" t="str" cm="1">
        <f t="array" ref="QQ4">IFERROR(INDEX($A$25:$A$200, MATCH(1,(QQ25:QQ200=SMALL(QQ25:QQ200,1))*(COUNTIF(QQ3, $A$25:$A$200)=0),0)), "")</f>
        <v/>
      </c>
      <c r="QR4" s="1" t="str" cm="1">
        <f t="array" ref="QR4">IFERROR(INDEX($A$25:$A$200, MATCH(1,(QR25:QR200=SMALL(QR25:QR200,1))*(COUNTIF(QR3, $A$25:$A$200)=0),0)), "")</f>
        <v/>
      </c>
      <c r="QS4" s="1" t="str" cm="1">
        <f t="array" ref="QS4">IFERROR(INDEX($A$25:$A$200, MATCH(1,(QS25:QS200=SMALL(QS25:QS200,1))*(COUNTIF(QS3, $A$25:$A$200)=0),0)), "")</f>
        <v/>
      </c>
      <c r="QT4" s="1" t="str" cm="1">
        <f t="array" ref="QT4">IFERROR(INDEX($A$25:$A$200, MATCH(1,(QT25:QT200=SMALL(QT25:QT200,1))*(COUNTIF(QT3, $A$25:$A$200)=0),0)), "")</f>
        <v/>
      </c>
      <c r="QU4" s="1" t="str" cm="1">
        <f t="array" ref="QU4">IFERROR(INDEX($A$25:$A$200, MATCH(1,(QU25:QU200=SMALL(QU25:QU200,1))*(COUNTIF(QU3, $A$25:$A$200)=0),0)), "")</f>
        <v/>
      </c>
      <c r="QV4" s="1" t="str" cm="1">
        <f t="array" ref="QV4">IFERROR(INDEX($A$25:$A$200, MATCH(1,(QV25:QV200=SMALL(QV25:QV200,1))*(COUNTIF(QV3, $A$25:$A$200)=0),0)), "")</f>
        <v/>
      </c>
      <c r="QW4" s="1" t="str" cm="1">
        <f t="array" ref="QW4">IFERROR(INDEX($A$25:$A$200, MATCH(1,(QW25:QW200=SMALL(QW25:QW200,1))*(COUNTIF(QW3, $A$25:$A$200)=0),0)), "")</f>
        <v/>
      </c>
      <c r="QX4" s="1" t="str" cm="1">
        <f t="array" ref="QX4">IFERROR(INDEX($A$25:$A$200, MATCH(1,(QX25:QX200=SMALL(QX25:QX200,1))*(COUNTIF(QX3, $A$25:$A$200)=0),0)), "")</f>
        <v/>
      </c>
      <c r="QY4" s="1" t="str" cm="1">
        <f t="array" ref="QY4">IFERROR(INDEX($A$25:$A$200, MATCH(1,(QY25:QY200=SMALL(QY25:QY200,1))*(COUNTIF(QY3, $A$25:$A$200)=0),0)), "")</f>
        <v/>
      </c>
      <c r="QZ4" s="1" t="str" cm="1">
        <f t="array" ref="QZ4">IFERROR(INDEX($A$25:$A$200, MATCH(1,(QZ25:QZ200=SMALL(QZ25:QZ200,1))*(COUNTIF(QZ3, $A$25:$A$200)=0),0)), "")</f>
        <v/>
      </c>
      <c r="RA4" s="1" t="str" cm="1">
        <f t="array" ref="RA4">IFERROR(INDEX($A$25:$A$200, MATCH(1,(RA25:RA200=SMALL(RA25:RA200,1))*(COUNTIF(RA3, $A$25:$A$200)=0),0)), "")</f>
        <v/>
      </c>
      <c r="RB4" s="1" t="str" cm="1">
        <f t="array" ref="RB4">IFERROR(INDEX($A$25:$A$200, MATCH(1,(RB25:RB200=SMALL(RB25:RB200,1))*(COUNTIF(RB3, $A$25:$A$200)=0),0)), "")</f>
        <v/>
      </c>
      <c r="RC4" s="1" t="str" cm="1">
        <f t="array" ref="RC4">IFERROR(INDEX($A$25:$A$200, MATCH(1,(RC25:RC200=SMALL(RC25:RC200,1))*(COUNTIF(RC3, $A$25:$A$200)=0),0)), "")</f>
        <v/>
      </c>
      <c r="RD4" s="1" t="str" cm="1">
        <f t="array" ref="RD4">IFERROR(INDEX($A$25:$A$200, MATCH(1,(RD25:RD200=SMALL(RD25:RD200,1))*(COUNTIF(RD3, $A$25:$A$200)=0),0)), "")</f>
        <v/>
      </c>
      <c r="RE4" s="1" t="str" cm="1">
        <f t="array" ref="RE4">IFERROR(INDEX($A$25:$A$200, MATCH(1,(RE25:RE200=SMALL(RE25:RE200,1))*(COUNTIF(RE3, $A$25:$A$200)=0),0)), "")</f>
        <v/>
      </c>
      <c r="RF4" s="1" t="str" cm="1">
        <f t="array" ref="RF4">IFERROR(INDEX($A$25:$A$200, MATCH(1,(RF25:RF200=SMALL(RF25:RF200,1))*(COUNTIF(RF3, $A$25:$A$200)=0),0)), "")</f>
        <v/>
      </c>
      <c r="RG4" s="1" t="str" cm="1">
        <f t="array" ref="RG4">IFERROR(INDEX($A$25:$A$200, MATCH(1,(RG25:RG200=SMALL(RG25:RG200,1))*(COUNTIF(RG3, $A$25:$A$200)=0),0)), "")</f>
        <v/>
      </c>
      <c r="RH4" s="1" t="str" cm="1">
        <f t="array" ref="RH4">IFERROR(INDEX($A$25:$A$200, MATCH(1,(RH25:RH200=SMALL(RH25:RH200,1))*(COUNTIF(RH3, $A$25:$A$200)=0),0)), "")</f>
        <v/>
      </c>
      <c r="RI4" s="1" t="str" cm="1">
        <f t="array" ref="RI4">IFERROR(INDEX($A$25:$A$200, MATCH(1,(RI25:RI200=SMALL(RI25:RI200,1))*(COUNTIF(RI3, $A$25:$A$200)=0),0)), "")</f>
        <v/>
      </c>
      <c r="RJ4" s="1" t="str" cm="1">
        <f t="array" ref="RJ4">IFERROR(INDEX($A$25:$A$200, MATCH(1,(RJ25:RJ200=SMALL(RJ25:RJ200,1))*(COUNTIF(RJ3, $A$25:$A$200)=0),0)), "")</f>
        <v/>
      </c>
      <c r="RK4" s="1" t="str" cm="1">
        <f t="array" ref="RK4">IFERROR(INDEX($A$25:$A$200, MATCH(1,(RK25:RK200=SMALL(RK25:RK200,1))*(COUNTIF(RK3, $A$25:$A$200)=0),0)), "")</f>
        <v/>
      </c>
      <c r="RL4" s="1" t="str" cm="1">
        <f t="array" ref="RL4">IFERROR(INDEX($A$25:$A$200, MATCH(1,(RL25:RL200=SMALL(RL25:RL200,1))*(COUNTIF(RL3, $A$25:$A$200)=0),0)), "")</f>
        <v/>
      </c>
      <c r="RM4" s="1" t="str" cm="1">
        <f t="array" ref="RM4">IFERROR(INDEX($A$25:$A$200, MATCH(1,(RM25:RM200=SMALL(RM25:RM200,1))*(COUNTIF(RM3, $A$25:$A$200)=0),0)), "")</f>
        <v/>
      </c>
      <c r="RN4" s="1" t="str" cm="1">
        <f t="array" ref="RN4">IFERROR(INDEX($A$25:$A$200, MATCH(1,(RN25:RN200=SMALL(RN25:RN200,1))*(COUNTIF(RN3, $A$25:$A$200)=0),0)), "")</f>
        <v/>
      </c>
      <c r="RO4" s="1" t="str" cm="1">
        <f t="array" ref="RO4">IFERROR(INDEX($A$25:$A$200, MATCH(1,(RO25:RO200=SMALL(RO25:RO200,1))*(COUNTIF(RO3, $A$25:$A$200)=0),0)), "")</f>
        <v/>
      </c>
      <c r="RP4" s="1" t="str" cm="1">
        <f t="array" ref="RP4">IFERROR(INDEX($A$25:$A$200, MATCH(1,(RP25:RP200=SMALL(RP25:RP200,1))*(COUNTIF(RP3, $A$25:$A$200)=0),0)), "")</f>
        <v/>
      </c>
      <c r="RQ4" s="1" t="str" cm="1">
        <f t="array" ref="RQ4">IFERROR(INDEX($A$25:$A$200, MATCH(1,(RQ25:RQ200=SMALL(RQ25:RQ200,1))*(COUNTIF(RQ3, $A$25:$A$200)=0),0)), "")</f>
        <v/>
      </c>
      <c r="RR4" s="1" t="str" cm="1">
        <f t="array" ref="RR4">IFERROR(INDEX($A$25:$A$200, MATCH(1,(RR25:RR200=SMALL(RR25:RR200,1))*(COUNTIF(RR3, $A$25:$A$200)=0),0)), "")</f>
        <v/>
      </c>
      <c r="RS4" s="1" t="str" cm="1">
        <f t="array" ref="RS4">IFERROR(INDEX($A$25:$A$200, MATCH(1,(RS25:RS200=SMALL(RS25:RS200,1))*(COUNTIF(RS3, $A$25:$A$200)=0),0)), "")</f>
        <v/>
      </c>
      <c r="RT4" s="1" t="str" cm="1">
        <f t="array" ref="RT4">IFERROR(INDEX($A$25:$A$200, MATCH(1,(RT25:RT200=SMALL(RT25:RT200,1))*(COUNTIF(RT3, $A$25:$A$200)=0),0)), "")</f>
        <v/>
      </c>
      <c r="RU4" s="1" t="str" cm="1">
        <f t="array" ref="RU4">IFERROR(INDEX($A$25:$A$200, MATCH(1,(RU25:RU200=SMALL(RU25:RU200,1))*(COUNTIF(RU3, $A$25:$A$200)=0),0)), "")</f>
        <v/>
      </c>
      <c r="RV4" s="1" t="str" cm="1">
        <f t="array" ref="RV4">IFERROR(INDEX($A$25:$A$200, MATCH(1,(RV25:RV200=SMALL(RV25:RV200,1))*(COUNTIF(RV3, $A$25:$A$200)=0),0)), "")</f>
        <v/>
      </c>
      <c r="RW4" s="1" t="str" cm="1">
        <f t="array" ref="RW4">IFERROR(INDEX($A$25:$A$200, MATCH(1,(RW25:RW200=SMALL(RW25:RW200,1))*(COUNTIF(RW3, $A$25:$A$200)=0),0)), "")</f>
        <v/>
      </c>
      <c r="RX4" s="1" t="str" cm="1">
        <f t="array" ref="RX4">IFERROR(INDEX($A$25:$A$200, MATCH(1,(RX25:RX200=SMALL(RX25:RX200,1))*(COUNTIF(RX3, $A$25:$A$200)=0),0)), "")</f>
        <v/>
      </c>
      <c r="RY4" s="1" t="str" cm="1">
        <f t="array" ref="RY4">IFERROR(INDEX($A$25:$A$200, MATCH(1,(RY25:RY200=SMALL(RY25:RY200,1))*(COUNTIF(RY3, $A$25:$A$200)=0),0)), "")</f>
        <v/>
      </c>
      <c r="RZ4" s="1" t="str" cm="1">
        <f t="array" ref="RZ4">IFERROR(INDEX($A$25:$A$200, MATCH(1,(RZ25:RZ200=SMALL(RZ25:RZ200,1))*(COUNTIF(RZ3, $A$25:$A$200)=0),0)), "")</f>
        <v/>
      </c>
      <c r="SA4" s="1" t="str" cm="1">
        <f t="array" ref="SA4">IFERROR(INDEX($A$25:$A$200, MATCH(1,(SA25:SA200=SMALL(SA25:SA200,1))*(COUNTIF(SA3, $A$25:$A$200)=0),0)), "")</f>
        <v/>
      </c>
      <c r="SB4" s="1" t="str" cm="1">
        <f t="array" ref="SB4">IFERROR(INDEX($A$25:$A$200, MATCH(1,(SB25:SB200=SMALL(SB25:SB200,1))*(COUNTIF(SB3, $A$25:$A$200)=0),0)), "")</f>
        <v/>
      </c>
      <c r="SC4" s="1" t="str" cm="1">
        <f t="array" ref="SC4">IFERROR(INDEX($A$25:$A$200, MATCH(1,(SC25:SC200=SMALL(SC25:SC200,1))*(COUNTIF(SC3, $A$25:$A$200)=0),0)), "")</f>
        <v/>
      </c>
      <c r="SD4" s="1" t="str" cm="1">
        <f t="array" ref="SD4">IFERROR(INDEX($A$25:$A$200, MATCH(1,(SD25:SD200=SMALL(SD25:SD200,1))*(COUNTIF(SD3, $A$25:$A$200)=0),0)), "")</f>
        <v/>
      </c>
      <c r="SE4" s="1" t="str" cm="1">
        <f t="array" ref="SE4">IFERROR(INDEX($A$25:$A$200, MATCH(1,(SE25:SE200=SMALL(SE25:SE200,1))*(COUNTIF(SE3, $A$25:$A$200)=0),0)), "")</f>
        <v/>
      </c>
      <c r="SF4" s="1" t="str" cm="1">
        <f t="array" ref="SF4">IFERROR(INDEX($A$25:$A$200, MATCH(1,(SF25:SF200=SMALL(SF25:SF200,1))*(COUNTIF(SF3, $A$25:$A$200)=0),0)), "")</f>
        <v>GLIM</v>
      </c>
      <c r="SG4" s="1" t="str" cm="1">
        <f t="array" ref="SG4">IFERROR(INDEX($A$25:$A$200, MATCH(1,(SG25:SG200=SMALL(SG25:SG200,1))*(COUNTIF(SG3, $A$25:$A$200)=0),0)), "")</f>
        <v/>
      </c>
      <c r="SH4" s="1" t="str" cm="1">
        <f t="array" ref="SH4">IFERROR(INDEX($A$25:$A$200, MATCH(1,(SH25:SH200=SMALL(SH25:SH200,1))*(COUNTIF(SH3, $A$25:$A$200)=0),0)), "")</f>
        <v/>
      </c>
      <c r="SI4" s="1" t="str" cm="1">
        <f t="array" ref="SI4">IFERROR(INDEX($A$25:$A$200, MATCH(1,(SI25:SI200=SMALL(SI25:SI200,1))*(COUNTIF(SI3, $A$25:$A$200)=0),0)), "")</f>
        <v/>
      </c>
      <c r="SJ4" s="1" t="str" cm="1">
        <f t="array" ref="SJ4">IFERROR(INDEX($A$25:$A$200, MATCH(1,(SJ25:SJ200=SMALL(SJ25:SJ200,1))*(COUNTIF(SJ3, $A$25:$A$200)=0),0)), "")</f>
        <v/>
      </c>
      <c r="SK4" s="1" t="str" cm="1">
        <f t="array" ref="SK4">IFERROR(INDEX($A$25:$A$200, MATCH(1,(SK25:SK200=SMALL(SK25:SK200,1))*(COUNTIF(SK3, $A$25:$A$200)=0),0)), "")</f>
        <v/>
      </c>
      <c r="SL4" s="1" t="str" cm="1">
        <f t="array" ref="SL4">IFERROR(INDEX($A$25:$A$200, MATCH(1,(SL25:SL200=SMALL(SL25:SL200,1))*(COUNTIF(SL3, $A$25:$A$200)=0),0)), "")</f>
        <v/>
      </c>
      <c r="SM4" s="1" t="str" cm="1">
        <f t="array" ref="SM4">IFERROR(INDEX($A$25:$A$200, MATCH(1,(SM25:SM200=SMALL(SM25:SM200,1))*(COUNTIF(SM3, $A$25:$A$200)=0),0)), "")</f>
        <v/>
      </c>
      <c r="SN4" s="1" t="str" cm="1">
        <f t="array" ref="SN4">IFERROR(INDEX($A$25:$A$200, MATCH(1,(SN25:SN200=SMALL(SN25:SN200,1))*(COUNTIF(SN3, $A$25:$A$200)=0),0)), "")</f>
        <v/>
      </c>
      <c r="SO4" s="1" t="str" cm="1">
        <f t="array" ref="SO4">IFERROR(INDEX($A$25:$A$200, MATCH(1,(SO25:SO200=SMALL(SO25:SO200,1))*(COUNTIF(SO3, $A$25:$A$200)=0),0)), "")</f>
        <v/>
      </c>
      <c r="SP4" s="1" t="str" cm="1">
        <f t="array" ref="SP4">IFERROR(INDEX($A$25:$A$200, MATCH(1,(SP25:SP200=SMALL(SP25:SP200,1))*(COUNTIF(SP3, $A$25:$A$200)=0),0)), "")</f>
        <v/>
      </c>
      <c r="SQ4" s="1" t="str" cm="1">
        <f t="array" ref="SQ4">IFERROR(INDEX($A$25:$A$200, MATCH(1,(SQ25:SQ200=SMALL(SQ25:SQ200,1))*(COUNTIF(SQ3, $A$25:$A$200)=0),0)), "")</f>
        <v/>
      </c>
      <c r="SR4" s="1" t="str" cm="1">
        <f t="array" ref="SR4">IFERROR(INDEX($A$25:$A$200, MATCH(1,(SR25:SR200=SMALL(SR25:SR200,1))*(COUNTIF(SR3, $A$25:$A$200)=0),0)), "")</f>
        <v/>
      </c>
      <c r="SS4" s="1" t="str" cm="1">
        <f t="array" ref="SS4">IFERROR(INDEX($A$25:$A$200, MATCH(1,(SS25:SS200=SMALL(SS25:SS200,1))*(COUNTIF(SS3, $A$25:$A$200)=0),0)), "")</f>
        <v/>
      </c>
      <c r="ST4" s="1" t="str" cm="1">
        <f t="array" ref="ST4">IFERROR(INDEX($A$25:$A$200, MATCH(1,(ST25:ST200=SMALL(ST25:ST200,1))*(COUNTIF(ST3, $A$25:$A$200)=0),0)), "")</f>
        <v/>
      </c>
      <c r="SU4" s="1" t="str" cm="1">
        <f t="array" ref="SU4">IFERROR(INDEX($A$25:$A$200, MATCH(1,(SU25:SU200=SMALL(SU25:SU200,1))*(COUNTIF(SU3, $A$25:$A$200)=0),0)), "")</f>
        <v/>
      </c>
      <c r="SV4" s="1" t="str" cm="1">
        <f t="array" ref="SV4">IFERROR(INDEX($A$25:$A$200, MATCH(1,(SV25:SV200=SMALL(SV25:SV200,1))*(COUNTIF(SV3, $A$25:$A$200)=0),0)), "")</f>
        <v/>
      </c>
      <c r="SW4" s="1" t="str" cm="1">
        <f t="array" ref="SW4">IFERROR(INDEX($A$25:$A$200, MATCH(1,(SW25:SW200=SMALL(SW25:SW200,1))*(COUNTIF(SW3, $A$25:$A$200)=0),0)), "")</f>
        <v/>
      </c>
      <c r="SX4" s="1" t="str" cm="1">
        <f t="array" ref="SX4">IFERROR(INDEX($A$25:$A$200, MATCH(1,(SX25:SX200=SMALL(SX25:SX200,1))*(COUNTIF(SX3, $A$25:$A$200)=0),0)), "")</f>
        <v/>
      </c>
      <c r="SY4" s="1" t="str" cm="1">
        <f t="array" ref="SY4">IFERROR(INDEX($A$25:$A$200, MATCH(1,(SY25:SY200=SMALL(SY25:SY200,1))*(COUNTIF(SY3, $A$25:$A$200)=0),0)), "")</f>
        <v/>
      </c>
      <c r="SZ4" s="1" t="str" cm="1">
        <f t="array" ref="SZ4">IFERROR(INDEX($A$25:$A$200, MATCH(1,(SZ25:SZ200=SMALL(SZ25:SZ200,1))*(COUNTIF(SZ3, $A$25:$A$200)=0),0)), "")</f>
        <v>BALM</v>
      </c>
      <c r="TA4" s="1" t="str" cm="1">
        <f t="array" ref="TA4">IFERROR(INDEX($A$25:$A$200, MATCH(1,(TA25:TA200=SMALL(TA25:TA200,1))*(COUNTIF(TA3, $A$25:$A$200)=0),0)), "")</f>
        <v/>
      </c>
      <c r="TB4" s="1" t="str" cm="1">
        <f t="array" ref="TB4">IFERROR(INDEX($A$25:$A$200, MATCH(1,(TB25:TB200=SMALL(TB25:TB200,1))*(COUNTIF(TB3, $A$25:$A$200)=0),0)), "")</f>
        <v/>
      </c>
      <c r="TC4" s="1" t="str" cm="1">
        <f t="array" ref="TC4">IFERROR(INDEX($A$25:$A$200, MATCH(1,(TC25:TC200=SMALL(TC25:TC200,1))*(COUNTIF(TC3, $A$25:$A$200)=0),0)), "")</f>
        <v/>
      </c>
      <c r="TD4" s="1" t="str" cm="1">
        <f t="array" ref="TD4">IFERROR(INDEX($A$25:$A$200, MATCH(1,(TD25:TD200=SMALL(TD25:TD200,1))*(COUNTIF(TD3, $A$25:$A$200)=0),0)), "")</f>
        <v/>
      </c>
      <c r="TE4" s="1" t="str" cm="1">
        <f t="array" ref="TE4">IFERROR(INDEX($A$25:$A$200, MATCH(1,(TE25:TE200=SMALL(TE25:TE200,1))*(COUNTIF(TE3, $A$25:$A$200)=0),0)), "")</f>
        <v/>
      </c>
      <c r="TF4" s="1" t="str" cm="1">
        <f t="array" ref="TF4">IFERROR(INDEX($A$25:$A$200, MATCH(1,(TF25:TF200=SMALL(TF25:TF200,1))*(COUNTIF(TF3, $A$25:$A$200)=0),0)), "")</f>
        <v/>
      </c>
      <c r="TG4" s="1" t="str" cm="1">
        <f t="array" ref="TG4">IFERROR(INDEX($A$25:$A$200, MATCH(1,(TG25:TG200=SMALL(TG25:TG200,1))*(COUNTIF(TG3, $A$25:$A$200)=0),0)), "")</f>
        <v/>
      </c>
      <c r="TH4" s="1" t="str" cm="1">
        <f t="array" ref="TH4">IFERROR(INDEX($A$25:$A$200, MATCH(1,(TH25:TH200=SMALL(TH25:TH200,1))*(COUNTIF(TH3, $A$25:$A$200)=0),0)), "")</f>
        <v/>
      </c>
      <c r="TI4" s="1" t="str" cm="1">
        <f t="array" ref="TI4">IFERROR(INDEX($A$25:$A$200, MATCH(1,(TI25:TI200=SMALL(TI25:TI200,1))*(COUNTIF(TI3, $A$25:$A$200)=0),0)), "")</f>
        <v/>
      </c>
      <c r="TJ4" s="1" t="str" cm="1">
        <f t="array" ref="TJ4">IFERROR(INDEX($A$25:$A$200, MATCH(1,(TJ25:TJ200=SMALL(TJ25:TJ200,1))*(COUNTIF(TJ3, $A$25:$A$200)=0),0)), "")</f>
        <v/>
      </c>
      <c r="TK4" s="1" t="str" cm="1">
        <f t="array" ref="TK4">IFERROR(INDEX($A$25:$A$200, MATCH(1,(TK25:TK200=SMALL(TK25:TK200,1))*(COUNTIF(TK3, $A$25:$A$200)=0),0)), "")</f>
        <v/>
      </c>
      <c r="TL4" s="1" t="str" cm="1">
        <f t="array" ref="TL4">IFERROR(INDEX($A$25:$A$200, MATCH(1,(TL25:TL200=SMALL(TL25:TL200,1))*(COUNTIF(TL3, $A$25:$A$200)=0),0)), "")</f>
        <v/>
      </c>
      <c r="TM4" s="1" t="str" cm="1">
        <f t="array" ref="TM4">IFERROR(INDEX($A$25:$A$200, MATCH(1,(TM25:TM200=SMALL(TM25:TM200,1))*(COUNTIF(TM3, $A$25:$A$200)=0),0)), "")</f>
        <v/>
      </c>
      <c r="TN4" s="1" t="str" cm="1">
        <f t="array" ref="TN4">IFERROR(INDEX($A$25:$A$200, MATCH(1,(TN25:TN200=SMALL(TN25:TN200,1))*(COUNTIF(TN3, $A$25:$A$200)=0),0)), "")</f>
        <v/>
      </c>
      <c r="TO4" s="1" t="str" cm="1">
        <f t="array" ref="TO4">IFERROR(INDEX($A$25:$A$200, MATCH(1,(TO25:TO200=SMALL(TO25:TO200,1))*(COUNTIF(TO3, $A$25:$A$200)=0),0)), "")</f>
        <v/>
      </c>
      <c r="TP4" s="1" t="str" cm="1">
        <f t="array" ref="TP4">IFERROR(INDEX($A$25:$A$200, MATCH(1,(TP25:TP200=SMALL(TP25:TP200,1))*(COUNTIF(TP3, $A$25:$A$200)=0),0)), "")</f>
        <v/>
      </c>
      <c r="TQ4" s="1" t="str" cm="1">
        <f t="array" ref="TQ4">IFERROR(INDEX($A$25:$A$200, MATCH(1,(TQ25:TQ200=SMALL(TQ25:TQ200,1))*(COUNTIF(TQ3, $A$25:$A$200)=0),0)), "")</f>
        <v/>
      </c>
      <c r="TR4" s="1" t="str" cm="1">
        <f t="array" ref="TR4">IFERROR(INDEX($A$25:$A$200, MATCH(1,(TR25:TR200=SMALL(TR25:TR200,1))*(COUNTIF(TR3, $A$25:$A$200)=0),0)), "")</f>
        <v/>
      </c>
      <c r="TS4" s="1" t="str" cm="1">
        <f t="array" ref="TS4">IFERROR(INDEX($A$25:$A$200, MATCH(1,(TS25:TS200=SMALL(TS25:TS200,1))*(COUNTIF(TS3, $A$25:$A$200)=0),0)), "")</f>
        <v/>
      </c>
      <c r="TT4" s="1" t="str" cm="1">
        <f t="array" ref="TT4">IFERROR(INDEX($A$25:$A$200, MATCH(1,(TT25:TT200=SMALL(TT25:TT200,1))*(COUNTIF(TT3, $A$25:$A$200)=0),0)), "")</f>
        <v/>
      </c>
      <c r="TU4" s="1" t="str" cm="1">
        <f t="array" ref="TU4">IFERROR(INDEX($A$25:$A$200, MATCH(1,(TU25:TU200=SMALL(TU25:TU200,1))*(COUNTIF(TU3, $A$25:$A$200)=0),0)), "")</f>
        <v/>
      </c>
      <c r="TV4" s="1" t="str" cm="1">
        <f t="array" ref="TV4">IFERROR(INDEX($A$25:$A$200, MATCH(1,(TV25:TV200=SMALL(TV25:TV200,1))*(COUNTIF(TV3, $A$25:$A$200)=0),0)), "")</f>
        <v/>
      </c>
      <c r="TW4" s="1" t="str" cm="1">
        <f t="array" ref="TW4">IFERROR(INDEX($A$25:$A$200, MATCH(1,(TW25:TW200=SMALL(TW25:TW200,1))*(COUNTIF(TW3, $A$25:$A$200)=0),0)), "")</f>
        <v/>
      </c>
      <c r="TX4" s="1" t="str" cm="1">
        <f t="array" ref="TX4">IFERROR(INDEX($A$25:$A$200, MATCH(1,(TX25:TX200=SMALL(TX25:TX200,1))*(COUNTIF(TX3, $A$25:$A$200)=0),0)), "")</f>
        <v/>
      </c>
      <c r="TY4" s="1" t="str" cm="1">
        <f t="array" ref="TY4">IFERROR(INDEX($A$25:$A$200, MATCH(1,(TY25:TY200=SMALL(TY25:TY200,1))*(COUNTIF(TY3, $A$25:$A$200)=0),0)), "")</f>
        <v/>
      </c>
      <c r="TZ4" s="1" t="str" cm="1">
        <f t="array" ref="TZ4">IFERROR(INDEX($A$25:$A$200, MATCH(1,(TZ25:TZ200=SMALL(TZ25:TZ200,1))*(COUNTIF(TZ3, $A$25:$A$200)=0),0)), "")</f>
        <v/>
      </c>
      <c r="UA4" s="1" t="str" cm="1">
        <f t="array" ref="UA4">IFERROR(INDEX($A$25:$A$200, MATCH(1,(UA25:UA200=SMALL(UA25:UA200,1))*(COUNTIF(UA3, $A$25:$A$200)=0),0)), "")</f>
        <v/>
      </c>
      <c r="UB4" s="1" t="str" cm="1">
        <f t="array" ref="UB4">IFERROR(INDEX($A$25:$A$200, MATCH(1,(UB25:UB200=SMALL(UB25:UB200,1))*(COUNTIF(UB3, $A$25:$A$200)=0),0)), "")</f>
        <v/>
      </c>
      <c r="UC4" s="1" t="str" cm="1">
        <f t="array" ref="UC4">IFERROR(INDEX($A$25:$A$200, MATCH(1,(UC25:UC200=SMALL(UC25:UC200,1))*(COUNTIF(UC3, $A$25:$A$200)=0),0)), "")</f>
        <v/>
      </c>
      <c r="UD4" s="1" t="str" cm="1">
        <f t="array" ref="UD4">IFERROR(INDEX($A$25:$A$200, MATCH(1,(UD25:UD200=SMALL(UD25:UD200,1))*(COUNTIF(UD3, $A$25:$A$200)=0),0)), "")</f>
        <v/>
      </c>
      <c r="UE4" s="1" t="str" cm="1">
        <f t="array" ref="UE4">IFERROR(INDEX($A$25:$A$200, MATCH(1,(UE25:UE200=SMALL(UE25:UE200,1))*(COUNTIF(UE3, $A$25:$A$200)=0),0)), "")</f>
        <v/>
      </c>
      <c r="UF4" s="1" t="str" cm="1">
        <f t="array" ref="UF4">IFERROR(INDEX($A$25:$A$200, MATCH(1,(UF25:UF200=SMALL(UF25:UF200,1))*(COUNTIF(UF3, $A$25:$A$200)=0),0)), "")</f>
        <v/>
      </c>
      <c r="UG4" s="1" t="str" cm="1">
        <f t="array" ref="UG4">IFERROR(INDEX($A$25:$A$200, MATCH(1,(UG25:UG200=SMALL(UG25:UG200,1))*(COUNTIF(UG3, $A$25:$A$200)=0),0)), "")</f>
        <v/>
      </c>
      <c r="UH4" s="1" t="str" cm="1">
        <f t="array" ref="UH4">IFERROR(INDEX($A$25:$A$200, MATCH(1,(UH25:UH200=SMALL(UH25:UH200,1))*(COUNTIF(UH3, $A$25:$A$200)=0),0)), "")</f>
        <v/>
      </c>
      <c r="UI4" s="1" t="str" cm="1">
        <f t="array" ref="UI4">IFERROR(INDEX($A$25:$A$200, MATCH(1,(UI25:UI200=SMALL(UI25:UI200,1))*(COUNTIF(UI3, $A$25:$A$200)=0),0)), "")</f>
        <v/>
      </c>
      <c r="UJ4" s="1" t="str" cm="1">
        <f t="array" ref="UJ4">IFERROR(INDEX($A$25:$A$200, MATCH(1,(UJ25:UJ200=SMALL(UJ25:UJ200,1))*(COUNTIF(UJ3, $A$25:$A$200)=0),0)), "")</f>
        <v/>
      </c>
      <c r="UK4" s="1" t="str" cm="1">
        <f t="array" ref="UK4">IFERROR(INDEX($A$25:$A$200, MATCH(1,(UK25:UK200=SMALL(UK25:UK200,1))*(COUNTIF(UK3, $A$25:$A$200)=0),0)), "")</f>
        <v/>
      </c>
      <c r="UL4" s="1" t="str" cm="1">
        <f t="array" ref="UL4">IFERROR(INDEX($A$25:$A$200, MATCH(1,(UL25:UL200=SMALL(UL25:UL200,1))*(COUNTIF(UL3, $A$25:$A$200)=0),0)), "")</f>
        <v>MULLS</v>
      </c>
      <c r="UM4" s="1" t="str" cm="1">
        <f t="array" ref="UM4">IFERROR(INDEX($A$25:$A$200, MATCH(1,(UM25:UM200=SMALL(UM25:UM200,1))*(COUNTIF(UM3, $A$25:$A$200)=0),0)), "")</f>
        <v/>
      </c>
      <c r="UN4" s="1" t="str" cm="1">
        <f t="array" ref="UN4">IFERROR(INDEX($A$25:$A$200, MATCH(1,(UN25:UN200=SMALL(UN25:UN200,1))*(COUNTIF(UN3, $A$25:$A$200)=0),0)), "")</f>
        <v/>
      </c>
      <c r="UO4" s="1" t="str" cm="1">
        <f t="array" ref="UO4">IFERROR(INDEX($A$25:$A$200, MATCH(1,(UO25:UO200=SMALL(UO25:UO200,1))*(COUNTIF(UO3, $A$25:$A$200)=0),0)), "")</f>
        <v/>
      </c>
      <c r="UP4" s="1" t="str" cm="1">
        <f t="array" ref="UP4">IFERROR(INDEX($A$25:$A$200, MATCH(1,(UP25:UP200=SMALL(UP25:UP200,1))*(COUNTIF(UP3, $A$25:$A$200)=0),0)), "")</f>
        <v>SuMa</v>
      </c>
      <c r="UQ4" s="1" t="str" cm="1">
        <f t="array" ref="UQ4">IFERROR(INDEX($A$25:$A$200, MATCH(1,(UQ25:UQ200=SMALL(UQ25:UQ200,1))*(COUNTIF(UQ3, $A$25:$A$200)=0),0)), "")</f>
        <v>MULLS</v>
      </c>
      <c r="UR4" s="1" t="str" cm="1">
        <f t="array" ref="UR4">IFERROR(INDEX($A$25:$A$200, MATCH(1,(UR25:UR200=SMALL(UR25:UR200,1))*(COUNTIF(UR3, $A$25:$A$200)=0),0)), "")</f>
        <v>SuMa</v>
      </c>
      <c r="US4" s="1" t="str" cm="1">
        <f t="array" ref="US4">IFERROR(INDEX($A$25:$A$200, MATCH(1,(US25:US200=SMALL(US25:US200,1))*(COUNTIF(US3, $A$25:$A$200)=0),0)), "")</f>
        <v/>
      </c>
      <c r="UT4" s="1" t="str" cm="1">
        <f t="array" ref="UT4">IFERROR(INDEX($A$25:$A$200, MATCH(1,(UT25:UT200=SMALL(UT25:UT200,1))*(COUNTIF(UT3, $A$25:$A$200)=0),0)), "")</f>
        <v/>
      </c>
      <c r="UU4" s="1" t="str" cm="1">
        <f t="array" ref="UU4">IFERROR(INDEX($A$25:$A$200, MATCH(1,(UU25:UU200=SMALL(UU25:UU200,1))*(COUNTIF(UU3, $A$25:$A$200)=0),0)), "")</f>
        <v/>
      </c>
      <c r="UV4" s="1" t="str" cm="1">
        <f t="array" ref="UV4">IFERROR(INDEX($A$25:$A$200, MATCH(1,(UV25:UV200=SMALL(UV25:UV200,1))*(COUNTIF(UV3, $A$25:$A$200)=0),0)), "")</f>
        <v/>
      </c>
      <c r="UW4" s="1" t="str" cm="1">
        <f t="array" ref="UW4">IFERROR(INDEX($A$25:$A$200, MATCH(1,(UW25:UW200=SMALL(UW25:UW200,1))*(COUNTIF(UW3, $A$25:$A$200)=0),0)), "")</f>
        <v/>
      </c>
      <c r="UX4" s="1" t="str" cm="1">
        <f t="array" ref="UX4">IFERROR(INDEX($A$25:$A$200, MATCH(1,(UX25:UX200=SMALL(UX25:UX200,1))*(COUNTIF(UX3, $A$25:$A$200)=0),0)), "")</f>
        <v/>
      </c>
      <c r="UY4" s="1" t="str" cm="1">
        <f t="array" ref="UY4">IFERROR(INDEX($A$25:$A$200, MATCH(1,(UY25:UY200=SMALL(UY25:UY200,1))*(COUNTIF(UY3, $A$25:$A$200)=0),0)), "")</f>
        <v/>
      </c>
      <c r="UZ4" s="1" t="str" cm="1">
        <f t="array" ref="UZ4">IFERROR(INDEX($A$25:$A$200, MATCH(1,(UZ25:UZ200=SMALL(UZ25:UZ200,1))*(COUNTIF(UZ3, $A$25:$A$200)=0),0)), "")</f>
        <v/>
      </c>
      <c r="VA4" s="1" t="str" cm="1">
        <f t="array" ref="VA4">IFERROR(INDEX($A$25:$A$200, MATCH(1,(VA25:VA200=SMALL(VA25:VA200,1))*(COUNTIF(VA3, $A$25:$A$200)=0),0)), "")</f>
        <v/>
      </c>
      <c r="VB4" s="1" t="str" cm="1">
        <f t="array" ref="VB4">IFERROR(INDEX($A$25:$A$200, MATCH(1,(VB25:VB200=SMALL(VB25:VB200,1))*(COUNTIF(VB3, $A$25:$A$200)=0),0)), "")</f>
        <v/>
      </c>
      <c r="VC4" s="1" t="str" cm="1">
        <f t="array" ref="VC4">IFERROR(INDEX($A$25:$A$200, MATCH(1,(VC25:VC200=SMALL(VC25:VC200,1))*(COUNTIF(VC3, $A$25:$A$200)=0),0)), "")</f>
        <v/>
      </c>
      <c r="VD4" s="1" t="str" cm="1">
        <f t="array" ref="VD4">IFERROR(INDEX($A$25:$A$200, MATCH(1,(VD25:VD200=SMALL(VD25:VD200,1))*(COUNTIF(VD3, $A$25:$A$200)=0),0)), "")</f>
        <v/>
      </c>
      <c r="VE4" s="1" t="str" cm="1">
        <f t="array" ref="VE4">IFERROR(INDEX($A$25:$A$200, MATCH(1,(VE25:VE200=SMALL(VE25:VE200,1))*(COUNTIF(VE3, $A$25:$A$200)=0),0)), "")</f>
        <v/>
      </c>
      <c r="VF4" s="1" t="str" cm="1">
        <f t="array" ref="VF4">IFERROR(INDEX($A$25:$A$200, MATCH(1,(VF25:VF200=SMALL(VF25:VF200,1))*(COUNTIF(VF3, $A$25:$A$200)=0),0)), "")</f>
        <v>maplab 2.0, FAST-LIO2 +SP +B</v>
      </c>
      <c r="VG4" s="1" t="str" cm="1">
        <f t="array" ref="VG4">IFERROR(INDEX($A$25:$A$200, MATCH(1,(VG25:VG200=SMALL(VG25:VG200,1))*(COUNTIF(VG3, $A$25:$A$200)=0),0)), "")</f>
        <v>maplab 2.0, FAST-LIO2 +SP +B</v>
      </c>
      <c r="VH4" s="1" t="str" cm="1">
        <f t="array" ref="VH4">IFERROR(INDEX($A$25:$A$200, MATCH(1,(VH25:VH200=SMALL(VH25:VH200,1))*(COUNTIF(VH3, $A$25:$A$200)=0),0)), "")</f>
        <v>maplab 2.0, FAST-LIO2 +SP +B</v>
      </c>
      <c r="VI4" s="1" t="str" cm="1">
        <f t="array" ref="VI4">IFERROR(INDEX($A$25:$A$200, MATCH(1,(VI25:VI200=SMALL(VI25:VI200,1))*(COUNTIF(VI3, $A$25:$A$200)=0),0)), "")</f>
        <v/>
      </c>
      <c r="VJ4" s="1" t="str" cm="1">
        <f t="array" ref="VJ4">IFERROR(INDEX($A$25:$A$200, MATCH(1,(VJ25:VJ200=SMALL(VJ25:VJ200,1))*(COUNTIF(VJ3, $A$25:$A$200)=0),0)), "")</f>
        <v>maplab 2.0, FAST-LIO2 +SP +B</v>
      </c>
      <c r="VK4" s="1" t="str" cm="1">
        <f t="array" ref="VK4">IFERROR(INDEX($A$25:$A$200, MATCH(1,(VK25:VK200=SMALL(VK25:VK200,1))*(COUNTIF(VK3, $A$25:$A$200)=0),0)), "")</f>
        <v>maplab 2.0, FAST-LIO2 +SP +B</v>
      </c>
      <c r="VL4" s="1" t="str" cm="1">
        <f t="array" ref="VL4">IFERROR(INDEX($A$25:$A$200, MATCH(1,(VL25:VL200=SMALL(VL25:VL200,1))*(COUNTIF(VL3, $A$25:$A$200)=0),0)), "")</f>
        <v>maplab 2.0, OKVIS +ICP</v>
      </c>
      <c r="VM4" s="1" t="str" cm="1">
        <f t="array" ref="VM4">IFERROR(INDEX($A$25:$A$200, MATCH(1,(VM25:VM200=SMALL(VM25:VM200,1))*(COUNTIF(VM3, $A$25:$A$200)=0),0)), "")</f>
        <v>maplab 2.0, FAST-LIO2 +SP +B</v>
      </c>
      <c r="VN4" s="1" t="str" cm="1">
        <f t="array" ref="VN4">IFERROR(INDEX($A$25:$A$200, MATCH(1,(VN25:VN200=SMALL(VN25:VN200,1))*(COUNTIF(VN3, $A$25:$A$200)=0),0)), "")</f>
        <v/>
      </c>
      <c r="VO4" s="1" t="str" cm="1">
        <f t="array" ref="VO4">IFERROR(INDEX($A$25:$A$200, MATCH(1,(VO25:VO200=SMALL(VO25:VO200,1))*(COUNTIF(VO3, $A$25:$A$200)=0),0)), "")</f>
        <v/>
      </c>
      <c r="VP4" s="1" t="str" cm="1">
        <f t="array" ref="VP4">IFERROR(INDEX($A$25:$A$200, MATCH(1,(VP25:VP200=SMALL(VP25:VP200,1))*(COUNTIF(VP3, $A$25:$A$200)=0),0)), "")</f>
        <v/>
      </c>
      <c r="VQ4" s="1" t="str" cm="1">
        <f t="array" ref="VQ4">IFERROR(INDEX($A$25:$A$200, MATCH(1,(VQ25:VQ200=SMALL(VQ25:VQ200,1))*(COUNTIF(VQ3, $A$25:$A$200)=0),0)), "")</f>
        <v/>
      </c>
      <c r="VR4" s="1" t="str" cm="1">
        <f t="array" ref="VR4">IFERROR(INDEX($A$25:$A$200, MATCH(1,(VR25:VR200=SMALL(VR25:VR200,1))*(COUNTIF(VR3, $A$25:$A$200)=0),0)), "")</f>
        <v/>
      </c>
      <c r="VS4" s="1" t="str" cm="1">
        <f t="array" ref="VS4">IFERROR(INDEX($A$25:$A$200, MATCH(1,(VS25:VS200=SMALL(VS25:VS200,1))*(COUNTIF(VS3, $A$25:$A$200)=0),0)), "")</f>
        <v/>
      </c>
      <c r="VT4" s="1" t="str" cm="1">
        <f t="array" ref="VT4">IFERROR(INDEX($A$25:$A$200, MATCH(1,(VT25:VT200=SMALL(VT25:VT200,1))*(COUNTIF(VT3, $A$25:$A$200)=0),0)), "")</f>
        <v/>
      </c>
      <c r="VU4" s="1" t="str" cm="1">
        <f t="array" ref="VU4">IFERROR(INDEX($A$25:$A$200, MATCH(1,(VU25:VU200=SMALL(VU25:VU200,1))*(COUNTIF(VU3, $A$25:$A$200)=0),0)), "")</f>
        <v/>
      </c>
      <c r="VV4" s="1" t="str" cm="1">
        <f t="array" ref="VV4">IFERROR(INDEX($A$25:$A$200, MATCH(1,(VV25:VV200=SMALL(VV25:VV200,1))*(COUNTIF(VV3, $A$25:$A$200)=0),0)), "")</f>
        <v/>
      </c>
      <c r="VW4" s="1" t="str" cm="1">
        <f t="array" ref="VW4">IFERROR(INDEX($A$25:$A$200, MATCH(1,(VW25:VW200=SMALL(VW25:VW200,1))*(COUNTIF(VW3, $A$25:$A$200)=0),0)), "")</f>
        <v/>
      </c>
      <c r="VX4" s="1" t="str" cm="1">
        <f t="array" ref="VX4">IFERROR(INDEX($A$25:$A$200, MATCH(1,(VX25:VX200=SMALL(VX25:VX200,1))*(COUNTIF(VX3, $A$25:$A$200)=0),0)), "")</f>
        <v/>
      </c>
      <c r="VY4" s="1" t="str" cm="1">
        <f t="array" ref="VY4">IFERROR(INDEX($A$25:$A$200, MATCH(1,(VY25:VY200=SMALL(VY25:VY200,1))*(COUNTIF(VY3, $A$25:$A$200)=0),0)), "")</f>
        <v/>
      </c>
      <c r="VZ4" s="1" t="str" cm="1">
        <f t="array" ref="VZ4">IFERROR(INDEX($A$25:$A$200, MATCH(1,(VZ25:VZ200=SMALL(VZ25:VZ200,1))*(COUNTIF(VZ3, $A$25:$A$200)=0),0)), "")</f>
        <v/>
      </c>
      <c r="WA4" s="1" t="str" cm="1">
        <f t="array" ref="WA4">IFERROR(INDEX($A$25:$A$200, MATCH(1,(WA25:WA200=SMALL(WA25:WA200,1))*(COUNTIF(WA3, $A$25:$A$200)=0),0)), "")</f>
        <v/>
      </c>
      <c r="WB4" s="1" t="str" cm="1">
        <f t="array" ref="WB4">IFERROR(INDEX($A$25:$A$200, MATCH(1,(WB25:WB200=SMALL(WB25:WB200,1))*(COUNTIF(WB3, $A$25:$A$200)=0),0)), "")</f>
        <v/>
      </c>
      <c r="WC4" s="1" t="str" cm="1">
        <f t="array" ref="WC4">IFERROR(INDEX($A$25:$A$200, MATCH(1,(WC25:WC200=SMALL(WC25:WC200,1))*(COUNTIF(WC3, $A$25:$A$200)=0),0)), "")</f>
        <v/>
      </c>
      <c r="WD4" s="1" t="str" cm="1">
        <f t="array" ref="WD4">IFERROR(INDEX($A$25:$A$200, MATCH(1,(WD25:WD200=SMALL(WD25:WD200,1))*(COUNTIF(WD3, $A$25:$A$200)=0),0)), "")</f>
        <v/>
      </c>
      <c r="WE4" s="1" t="str" cm="1">
        <f t="array" ref="WE4">IFERROR(INDEX($A$25:$A$200, MATCH(1,(WE25:WE200=SMALL(WE25:WE200,1))*(COUNTIF(WE3, $A$25:$A$200)=0),0)), "")</f>
        <v/>
      </c>
      <c r="WF4" s="1" t="str" cm="1">
        <f t="array" ref="WF4">IFERROR(INDEX($A$25:$A$200, MATCH(1,(WF25:WF200=SMALL(WF25:WF200,1))*(COUNTIF(WF3, $A$25:$A$200)=0),0)), "")</f>
        <v/>
      </c>
      <c r="WG4" s="1" t="str" cm="1">
        <f t="array" ref="WG4">IFERROR(INDEX($A$25:$A$200, MATCH(1,(WG25:WG200=SMALL(WG25:WG200,1))*(COUNTIF(WG3, $A$25:$A$200)=0),0)), "")</f>
        <v/>
      </c>
      <c r="WH4" s="1" t="str" cm="1">
        <f t="array" ref="WH4">IFERROR(INDEX($A$25:$A$200, MATCH(1,(WH25:WH200=SMALL(WH25:WH200,1))*(COUNTIF(WH3, $A$25:$A$200)=0),0)), "")</f>
        <v/>
      </c>
      <c r="WI4" s="1" t="str" cm="1">
        <f t="array" ref="WI4">IFERROR(INDEX($A$25:$A$200, MATCH(1,(WI25:WI200=SMALL(WI25:WI200,1))*(COUNTIF(WI3, $A$25:$A$200)=0),0)), "")</f>
        <v/>
      </c>
      <c r="WJ4" s="1" t="str" cm="1">
        <f t="array" ref="WJ4">IFERROR(INDEX($A$25:$A$200, MATCH(1,(WJ25:WJ200=SMALL(WJ25:WJ200,1))*(COUNTIF(WJ3, $A$25:$A$200)=0),0)), "")</f>
        <v/>
      </c>
      <c r="WK4" s="1" t="str" cm="1">
        <f t="array" ref="WK4">IFERROR(INDEX($A$25:$A$200, MATCH(1,(WK25:WK200=SMALL(WK25:WK200,1))*(COUNTIF(WK3, $A$25:$A$200)=0),0)), "")</f>
        <v/>
      </c>
      <c r="WL4" s="1" t="str" cm="1">
        <f t="array" ref="WL4">IFERROR(INDEX($A$25:$A$200, MATCH(1,(WL25:WL200=SMALL(WL25:WL200,1))*(COUNTIF(WL3, $A$25:$A$200)=0),0)), "")</f>
        <v/>
      </c>
      <c r="WM4" s="1" t="str" cm="1">
        <f t="array" ref="WM4">IFERROR(INDEX($A$25:$A$200, MATCH(1,(WM25:WM200=SMALL(WM25:WM200,1))*(COUNTIF(WM3, $A$25:$A$200)=0),0)), "")</f>
        <v/>
      </c>
      <c r="WN4" s="1" t="str" cm="1">
        <f t="array" ref="WN4">IFERROR(INDEX($A$25:$A$200, MATCH(1,(WN25:WN200=SMALL(WN25:WN200,1))*(COUNTIF(WN3, $A$25:$A$200)=0),0)), "")</f>
        <v>DynaSLAM (G)</v>
      </c>
      <c r="WO4" s="1" t="str" cm="1">
        <f t="array" ref="WO4">IFERROR(INDEX($A$25:$A$200, MATCH(1,(WO25:WO200=SMALL(WO25:WO200,1))*(COUNTIF(WO3, $A$25:$A$200)=0),0)), "")</f>
        <v/>
      </c>
      <c r="WP4" s="1" t="str" cm="1">
        <f t="array" ref="WP4">IFERROR(INDEX($A$25:$A$200, MATCH(1,(WP25:WP200=SMALL(WP25:WP200,1))*(COUNTIF(WP3, $A$25:$A$200)=0),0)), "")</f>
        <v/>
      </c>
      <c r="WQ4" s="1" t="str" cm="1">
        <f t="array" ref="WQ4">IFERROR(INDEX($A$25:$A$200, MATCH(1,(WQ25:WQ200=SMALL(WQ25:WQ200,1))*(COUNTIF(WQ3, $A$25:$A$200)=0),0)), "")</f>
        <v/>
      </c>
      <c r="WR4" s="1" t="str" cm="1">
        <f t="array" ref="WR4">IFERROR(INDEX($A$25:$A$200, MATCH(1,(WR25:WR200=SMALL(WR25:WR200,1))*(COUNTIF(WR3, $A$25:$A$200)=0),0)), "")</f>
        <v/>
      </c>
      <c r="WS4" s="1" t="str" cm="1">
        <f t="array" ref="WS4">IFERROR(INDEX($A$25:$A$200, MATCH(1,(WS25:WS200=SMALL(WS25:WS200,1))*(COUNTIF(WS3, $A$25:$A$200)=0),0)), "")</f>
        <v/>
      </c>
      <c r="WT4" s="1" t="str" cm="1">
        <f t="array" ref="WT4">IFERROR(INDEX($A$25:$A$200, MATCH(1,(WT25:WT200=SMALL(WT25:WT200,1))*(COUNTIF(WT3, $A$25:$A$200)=0),0)), "")</f>
        <v/>
      </c>
      <c r="WU4" s="1" t="str" cm="1">
        <f t="array" ref="WU4">IFERROR(INDEX($A$25:$A$200, MATCH(1,(WU25:WU200=SMALL(WU25:WU200,1))*(COUNTIF(WU3, $A$25:$A$200)=0),0)), "")</f>
        <v/>
      </c>
      <c r="WV4" s="1" t="str" cm="1">
        <f t="array" ref="WV4">IFERROR(INDEX($A$25:$A$200, MATCH(1,(WV25:WV200=SMALL(WV25:WV200,1))*(COUNTIF(WV3, $A$25:$A$200)=0),0)), "")</f>
        <v/>
      </c>
      <c r="WW4" s="1" t="str" cm="1">
        <f t="array" ref="WW4">IFERROR(INDEX($A$25:$A$200, MATCH(1,(WW25:WW200=SMALL(WW25:WW200,1))*(COUNTIF(WW3, $A$25:$A$200)=0),0)), "")</f>
        <v/>
      </c>
      <c r="WX4" s="1" t="str" cm="1">
        <f t="array" ref="WX4">IFERROR(INDEX($A$25:$A$200, MATCH(1,(WX25:WX200=SMALL(WX25:WX200,1))*(COUNTIF(WX3, $A$25:$A$200)=0),0)), "")</f>
        <v/>
      </c>
      <c r="WY4" s="1" t="str" cm="1">
        <f t="array" ref="WY4">IFERROR(INDEX($A$25:$A$200, MATCH(1,(WY25:WY200=SMALL(WY25:WY200,1))*(COUNTIF(WY3, $A$25:$A$200)=0),0)), "")</f>
        <v/>
      </c>
      <c r="WZ4" s="1" t="str" cm="1">
        <f t="array" ref="WZ4">IFERROR(INDEX($A$25:$A$200, MATCH(1,(WZ25:WZ200=SMALL(WZ25:WZ200,1))*(COUNTIF(WZ3, $A$25:$A$200)=0),0)), "")</f>
        <v/>
      </c>
      <c r="XA4" s="1" t="str" cm="1">
        <f t="array" ref="XA4">IFERROR(INDEX($A$25:$A$200, MATCH(1,(XA25:XA200=SMALL(XA25:XA200,1))*(COUNTIF(XA3, $A$25:$A$200)=0),0)), "")</f>
        <v>pyLiDAR F2M</v>
      </c>
      <c r="XB4" s="1" t="str" cm="1">
        <f t="array" ref="XB4">IFERROR(INDEX($A$25:$A$200, MATCH(1,(XB25:XB200=SMALL(XB25:XB200,1))*(COUNTIF(XB3, $A$25:$A$200)=0),0)), "")</f>
        <v/>
      </c>
      <c r="XC4" s="1" t="str" cm="1">
        <f t="array" ref="XC4">IFERROR(INDEX($A$25:$A$200, MATCH(1,(XC25:XC200=SMALL(XC25:XC200,1))*(COUNTIF(XC3, $A$25:$A$200)=0),0)), "")</f>
        <v/>
      </c>
      <c r="XD4" s="1" t="str" cm="1">
        <f t="array" ref="XD4">IFERROR(INDEX($A$25:$A$200, MATCH(1,(XD25:XD200=SMALL(XD25:XD200,1))*(COUNTIF(XD3, $A$25:$A$200)=0),0)), "")</f>
        <v/>
      </c>
      <c r="XE4" s="1" t="str" cm="1">
        <f t="array" ref="XE4">IFERROR(INDEX($A$25:$A$200, MATCH(1,(XE25:XE200=SMALL(XE25:XE200,1))*(COUNTIF(XE3, $A$25:$A$200)=0),0)), "")</f>
        <v/>
      </c>
      <c r="XF4" s="1" t="str" cm="1">
        <f t="array" ref="XF4">IFERROR(INDEX($A$25:$A$200, MATCH(1,(XF25:XF200=SMALL(XF25:XF200,1))*(COUNTIF(XF3, $A$25:$A$200)=0),0)), "")</f>
        <v/>
      </c>
      <c r="XG4" s="1" t="str" cm="1">
        <f t="array" ref="XG4">IFERROR(INDEX($A$25:$A$200, MATCH(1,(XG25:XG200=SMALL(XG25:XG200,1))*(COUNTIF(XG3, $A$25:$A$200)=0),0)), "")</f>
        <v/>
      </c>
      <c r="XH4" s="1" t="str" cm="1">
        <f t="array" ref="XH4">IFERROR(INDEX($A$25:$A$200, MATCH(1,(XH25:XH200=SMALL(XH25:XH200,1))*(COUNTIF(XH3, $A$25:$A$200)=0),0)), "")</f>
        <v/>
      </c>
      <c r="XI4" s="1" t="str" cm="1">
        <f t="array" ref="XI4">IFERROR(INDEX($A$25:$A$200, MATCH(1,(XI25:XI200=SMALL(XI25:XI200,1))*(COUNTIF(XI3, $A$25:$A$200)=0),0)), "")</f>
        <v/>
      </c>
      <c r="XJ4" s="1" t="str" cm="1">
        <f t="array" ref="XJ4">IFERROR(INDEX($A$25:$A$200, MATCH(1,(XJ25:XJ200=SMALL(XJ25:XJ200,1))*(COUNTIF(XJ3, $A$25:$A$200)=0),0)), "")</f>
        <v/>
      </c>
      <c r="XK4" s="1" t="str" cm="1">
        <f t="array" ref="XK4">IFERROR(INDEX($A$25:$A$200, MATCH(1,(XK25:XK200=SMALL(XK25:XK200,1))*(COUNTIF(XK3, $A$25:$A$200)=0),0)), "")</f>
        <v/>
      </c>
      <c r="XL4" s="1" t="str" cm="1">
        <f t="array" ref="XL4">IFERROR(INDEX($A$25:$A$200, MATCH(1,(XL25:XL200=SMALL(XL25:XL200,1))*(COUNTIF(XL3, $A$25:$A$200)=0),0)), "")</f>
        <v/>
      </c>
      <c r="XM4" s="1" t="str" cm="1">
        <f t="array" ref="XM4">IFERROR(INDEX($A$25:$A$200, MATCH(1,(XM25:XM200=SMALL(XM25:XM200,1))*(COUNTIF(XM3, $A$25:$A$200)=0),0)), "")</f>
        <v/>
      </c>
      <c r="XN4" s="1" t="str" cm="1">
        <f t="array" ref="XN4">IFERROR(INDEX($A$25:$A$200, MATCH(1,(XN25:XN200=SMALL(XN25:XN200,1))*(COUNTIF(XN3, $A$25:$A$200)=0),0)), "")</f>
        <v/>
      </c>
      <c r="XO4" s="1" t="str" cm="1">
        <f t="array" ref="XO4">IFERROR(INDEX($A$25:$A$200, MATCH(1,(XO25:XO200=SMALL(XO25:XO200,1))*(COUNTIF(XO3, $A$25:$A$200)=0),0)), "")</f>
        <v/>
      </c>
      <c r="XP4" s="1" t="str" cm="1">
        <f t="array" ref="XP4">IFERROR(INDEX($A$25:$A$200, MATCH(1,(XP25:XP200=SMALL(XP25:XP200,1))*(COUNTIF(XP3, $A$25:$A$200)=0),0)), "")</f>
        <v/>
      </c>
      <c r="XQ4" s="1" t="str" cm="1">
        <f t="array" ref="XQ4">IFERROR(INDEX($A$25:$A$200, MATCH(1,(XQ25:XQ200=SMALL(XQ25:XQ200,1))*(COUNTIF(XQ3, $A$25:$A$200)=0),0)), "")</f>
        <v/>
      </c>
      <c r="XR4" s="1" t="str" cm="1">
        <f t="array" ref="XR4">IFERROR(INDEX($A$25:$A$200, MATCH(1,(XR25:XR200=SMALL(XR25:XR200,1))*(COUNTIF(XR3, $A$25:$A$200)=0),0)), "")</f>
        <v/>
      </c>
      <c r="XS4" s="1" t="str" cm="1">
        <f t="array" ref="XS4">IFERROR(INDEX($A$25:$A$200, MATCH(1,(XS25:XS200=SMALL(XS25:XS200,1))*(COUNTIF(XS3, $A$25:$A$200)=0),0)), "")</f>
        <v/>
      </c>
      <c r="XT4" s="1" t="str" cm="1">
        <f t="array" ref="XT4">IFERROR(INDEX($A$25:$A$200, MATCH(1,(XT25:XT200=SMALL(XT25:XT200,1))*(COUNTIF(XT3, $A$25:$A$200)=0),0)), "")</f>
        <v/>
      </c>
      <c r="XU4" s="1" t="str" cm="1">
        <f t="array" ref="XU4">IFERROR(INDEX($A$25:$A$200, MATCH(1,(XU25:XU200=SMALL(XU25:XU200,1))*(COUNTIF(XU3, $A$25:$A$200)=0),0)), "")</f>
        <v/>
      </c>
      <c r="XV4" s="1" t="str" cm="1">
        <f t="array" ref="XV4">IFERROR(INDEX($A$25:$A$200, MATCH(1,(XV25:XV200=SMALL(XV25:XV200,1))*(COUNTIF(XV3, $A$25:$A$200)=0),0)), "")</f>
        <v/>
      </c>
      <c r="XW4" s="1" t="str" cm="1">
        <f t="array" ref="XW4">IFERROR(INDEX($A$25:$A$200, MATCH(1,(XW25:XW200=SMALL(XW25:XW200,1))*(COUNTIF(XW3, $A$25:$A$200)=0),0)), "")</f>
        <v/>
      </c>
      <c r="XX4" s="1" t="str" cm="1">
        <f t="array" ref="XX4">IFERROR(INDEX($A$25:$A$200, MATCH(1,(XX25:XX200=SMALL(XX25:XX200,1))*(COUNTIF(XX3, $A$25:$A$200)=0),0)), "")</f>
        <v>IMLS-SLAM</v>
      </c>
      <c r="XY4" s="1" t="str" cm="1">
        <f t="array" ref="XY4">IFERROR(INDEX($A$25:$A$200, MATCH(1,(XY25:XY200=SMALL(XY25:XY200,1))*(COUNTIF(XY3, $A$25:$A$200)=0),0)), "")</f>
        <v/>
      </c>
      <c r="XZ4" s="1" t="str" cm="1">
        <f t="array" ref="XZ4">IFERROR(INDEX($A$25:$A$200, MATCH(1,(XZ25:XZ200=SMALL(XZ25:XZ200,1))*(COUNTIF(XZ3, $A$25:$A$200)=0),0)), "")</f>
        <v/>
      </c>
      <c r="YA4" s="1" t="str" cm="1">
        <f t="array" ref="YA4">IFERROR(INDEX($A$25:$A$200, MATCH(1,(YA25:YA200=SMALL(YA25:YA200,1))*(COUNTIF(YA3, $A$25:$A$200)=0),0)), "")</f>
        <v/>
      </c>
      <c r="YB4" s="1" t="str" cm="1">
        <f t="array" ref="YB4">IFERROR(INDEX($A$25:$A$200, MATCH(1,(YB25:YB200=SMALL(YB25:YB200,1))*(COUNTIF(YB3, $A$25:$A$200)=0),0)), "")</f>
        <v/>
      </c>
      <c r="YC4" s="1" t="str" cm="1">
        <f t="array" ref="YC4">IFERROR(INDEX($A$25:$A$200, MATCH(1,(YC25:YC200=SMALL(YC25:YC200,1))*(COUNTIF(YC3, $A$25:$A$200)=0),0)), "")</f>
        <v/>
      </c>
      <c r="YD4" s="1" t="str" cm="1">
        <f t="array" ref="YD4">IFERROR(INDEX($A$25:$A$200, MATCH(1,(YD25:YD200=SMALL(YD25:YD200,1))*(COUNTIF(YD3, $A$25:$A$200)=0),0)), "")</f>
        <v/>
      </c>
      <c r="YE4" s="1" t="str" cm="1">
        <f t="array" ref="YE4">IFERROR(INDEX($A$25:$A$200, MATCH(1,(YE25:YE200=SMALL(YE25:YE200,1))*(COUNTIF(YE3, $A$25:$A$200)=0),0)), "")</f>
        <v/>
      </c>
      <c r="YF4" s="1" t="str" cm="1">
        <f t="array" ref="YF4">IFERROR(INDEX($A$25:$A$200, MATCH(1,(YF25:YF200=SMALL(YF25:YF200,1))*(COUNTIF(YF3, $A$25:$A$200)=0),0)), "")</f>
        <v/>
      </c>
      <c r="YG4" s="1" t="str" cm="1">
        <f t="array" ref="YG4">IFERROR(INDEX($A$25:$A$200, MATCH(1,(YG25:YG200=SMALL(YG25:YG200,1))*(COUNTIF(YG3, $A$25:$A$200)=0),0)), "")</f>
        <v/>
      </c>
      <c r="YH4" s="1" t="str" cm="1">
        <f t="array" ref="YH4">IFERROR(INDEX($A$25:$A$200, MATCH(1,(YH25:YH200=SMALL(YH25:YH200,1))*(COUNTIF(YH3, $A$25:$A$200)=0),0)), "")</f>
        <v/>
      </c>
      <c r="YI4" s="1" t="str" cm="1">
        <f t="array" ref="YI4">IFERROR(INDEX($A$25:$A$200, MATCH(1,(YI25:YI200=SMALL(YI25:YI200,1))*(COUNTIF(YI3, $A$25:$A$200)=0),0)), "")</f>
        <v/>
      </c>
      <c r="YJ4" s="1" t="str" cm="1">
        <f t="array" ref="YJ4">IFERROR(INDEX($A$25:$A$200, MATCH(1,(YJ25:YJ200=SMALL(YJ25:YJ200,1))*(COUNTIF(YJ3, $A$25:$A$200)=0),0)), "")</f>
        <v/>
      </c>
      <c r="YK4" s="1" t="str" cm="1">
        <f t="array" ref="YK4">IFERROR(INDEX($A$25:$A$200, MATCH(1,(YK25:YK200=SMALL(YK25:YK200,1))*(COUNTIF(YK3, $A$25:$A$200)=0),0)), "")</f>
        <v/>
      </c>
      <c r="YL4" s="1" t="str" cm="1">
        <f t="array" ref="YL4">IFERROR(INDEX($A$25:$A$200, MATCH(1,(YL25:YL200=SMALL(YL25:YL200,1))*(COUNTIF(YL3, $A$25:$A$200)=0),0)), "")</f>
        <v/>
      </c>
      <c r="YM4" s="1" t="str" cm="1">
        <f t="array" ref="YM4">IFERROR(INDEX($A$25:$A$200, MATCH(1,(YM25:YM200=SMALL(YM25:YM200,1))*(COUNTIF(YM3, $A$25:$A$200)=0),0)), "")</f>
        <v/>
      </c>
      <c r="YN4" s="1" t="str" cm="1">
        <f t="array" ref="YN4">IFERROR(INDEX($A$25:$A$200, MATCH(1,(YN25:YN200=SMALL(YN25:YN200,1))*(COUNTIF(YN3, $A$25:$A$200)=0),0)), "")</f>
        <v/>
      </c>
      <c r="YO4" s="1" t="str" cm="1">
        <f t="array" ref="YO4">IFERROR(INDEX($A$25:$A$200, MATCH(1,(YO25:YO200=SMALL(YO25:YO200,1))*(COUNTIF(YO3, $A$25:$A$200)=0),0)), "")</f>
        <v/>
      </c>
      <c r="YP4" s="1" t="str" cm="1">
        <f t="array" ref="YP4">IFERROR(INDEX($A$25:$A$200, MATCH(1,(YP25:YP200=SMALL(YP25:YP200,1))*(COUNTIF(YP3, $A$25:$A$200)=0),0)), "")</f>
        <v/>
      </c>
      <c r="YQ4" s="1" t="str" cm="1">
        <f t="array" ref="YQ4">IFERROR(INDEX($A$25:$A$200, MATCH(1,(YQ25:YQ200=SMALL(YQ25:YQ200,1))*(COUNTIF(YQ3, $A$25:$A$200)=0),0)), "")</f>
        <v/>
      </c>
      <c r="YR4" s="1" t="str" cm="1">
        <f t="array" ref="YR4">IFERROR(INDEX($A$25:$A$200, MATCH(1,(YR25:YR200=SMALL(YR25:YR200,1))*(COUNTIF(YR3, $A$25:$A$200)=0),0)), "")</f>
        <v/>
      </c>
      <c r="YS4" s="1" t="str" cm="1">
        <f t="array" ref="YS4">IFERROR(INDEX($A$25:$A$200, MATCH(1,(YS25:YS200=SMALL(YS25:YS200,1))*(COUNTIF(YS3, $A$25:$A$200)=0),0)), "")</f>
        <v/>
      </c>
      <c r="YT4" s="1" t="str" cm="1">
        <f t="array" ref="YT4">IFERROR(INDEX($A$25:$A$200, MATCH(1,(YT25:YT200=SMALL(YT25:YT200,1))*(COUNTIF(YT3, $A$25:$A$200)=0),0)), "")</f>
        <v/>
      </c>
      <c r="YU4" s="1" t="str" cm="1">
        <f t="array" ref="YU4">IFERROR(INDEX($A$25:$A$200, MATCH(1,(YU25:YU200=SMALL(YU25:YU200,1))*(COUNTIF(YU3, $A$25:$A$200)=0),0)), "")</f>
        <v/>
      </c>
      <c r="YV4" s="1" t="str" cm="1">
        <f t="array" ref="YV4">IFERROR(INDEX($A$25:$A$200, MATCH(1,(YV25:YV200=SMALL(YV25:YV200,1))*(COUNTIF(YV3, $A$25:$A$200)=0),0)), "")</f>
        <v/>
      </c>
      <c r="YW4" s="1" t="str" cm="1">
        <f t="array" ref="YW4">IFERROR(INDEX($A$25:$A$200, MATCH(1,(YW25:YW200=SMALL(YW25:YW200,1))*(COUNTIF(YW3, $A$25:$A$200)=0),0)), "")</f>
        <v/>
      </c>
      <c r="YX4" s="1" t="str" cm="1">
        <f t="array" ref="YX4">IFERROR(INDEX($A$25:$A$200, MATCH(1,(YX25:YX200=SMALL(YX25:YX200,1))*(COUNTIF(YX3, $A$25:$A$200)=0),0)), "")</f>
        <v/>
      </c>
      <c r="YY4" s="1" t="str" cm="1">
        <f t="array" ref="YY4">IFERROR(INDEX($A$25:$A$200, MATCH(1,(YY25:YY200=SMALL(YY25:YY200,1))*(COUNTIF(YY3, $A$25:$A$200)=0),0)), "")</f>
        <v/>
      </c>
      <c r="YZ4" s="1" t="str" cm="1">
        <f t="array" ref="YZ4">IFERROR(INDEX($A$25:$A$200, MATCH(1,(YZ25:YZ200=SMALL(YZ25:YZ200,1))*(COUNTIF(YZ3, $A$25:$A$200)=0),0)), "")</f>
        <v/>
      </c>
      <c r="ZA4" s="1" t="str" cm="1">
        <f t="array" ref="ZA4">IFERROR(INDEX($A$25:$A$200, MATCH(1,(ZA25:ZA200=SMALL(ZA25:ZA200,1))*(COUNTIF(ZA3, $A$25:$A$200)=0),0)), "")</f>
        <v/>
      </c>
      <c r="ZB4" s="1" t="str" cm="1">
        <f t="array" ref="ZB4">IFERROR(INDEX($A$25:$A$200, MATCH(1,(ZB25:ZB200=SMALL(ZB25:ZB200,1))*(COUNTIF(ZB3, $A$25:$A$200)=0),0)), "")</f>
        <v/>
      </c>
      <c r="ZC4" s="1" t="str" cm="1">
        <f t="array" ref="ZC4">IFERROR(INDEX($A$25:$A$200, MATCH(1,(ZC25:ZC200=SMALL(ZC25:ZC200,1))*(COUNTIF(ZC3, $A$25:$A$200)=0),0)), "")</f>
        <v/>
      </c>
      <c r="ZD4" s="1" t="str" cm="1">
        <f t="array" ref="ZD4">IFERROR(INDEX($A$25:$A$200, MATCH(1,(ZD25:ZD200=SMALL(ZD25:ZD200,1))*(COUNTIF(ZD3, $A$25:$A$200)=0),0)), "")</f>
        <v/>
      </c>
      <c r="ZE4" s="1" t="str" cm="1">
        <f t="array" ref="ZE4">IFERROR(INDEX($A$25:$A$200, MATCH(1,(ZE25:ZE200=SMALL(ZE25:ZE200,1))*(COUNTIF(ZE3, $A$25:$A$200)=0),0)), "")</f>
        <v/>
      </c>
      <c r="ZF4" s="1" t="str" cm="1">
        <f t="array" ref="ZF4">IFERROR(INDEX($A$25:$A$200, MATCH(1,(ZF25:ZF200=SMALL(ZF25:ZF200,1))*(COUNTIF(ZF3, $A$25:$A$200)=0),0)), "")</f>
        <v/>
      </c>
      <c r="ZG4" s="1" t="str" cm="1">
        <f t="array" ref="ZG4">IFERROR(INDEX($A$25:$A$200, MATCH(1,(ZG25:ZG200=SMALL(ZG25:ZG200,1))*(COUNTIF(ZG3, $A$25:$A$200)=0),0)), "")</f>
        <v/>
      </c>
      <c r="ZH4" s="1" t="str" cm="1">
        <f t="array" ref="ZH4">IFERROR(INDEX($A$25:$A$200, MATCH(1,(ZH25:ZH200=SMALL(ZH25:ZH200,1))*(COUNTIF(ZH3, $A$25:$A$200)=0),0)), "")</f>
        <v/>
      </c>
      <c r="ZI4" s="1" t="str" cm="1">
        <f t="array" ref="ZI4">IFERROR(INDEX($A$25:$A$200, MATCH(1,(ZI25:ZI200=SMALL(ZI25:ZI200,1))*(COUNTIF(ZI3, $A$25:$A$200)=0),0)), "")</f>
        <v/>
      </c>
      <c r="ZJ4" s="1" t="str" cm="1">
        <f t="array" ref="ZJ4">IFERROR(INDEX($A$25:$A$200, MATCH(1,(ZJ25:ZJ200=SMALL(ZJ25:ZJ200,1))*(COUNTIF(ZJ3, $A$25:$A$200)=0),0)), "")</f>
        <v/>
      </c>
      <c r="ZK4" s="1" t="str" cm="1">
        <f t="array" ref="ZK4">IFERROR(INDEX($A$25:$A$200, MATCH(1,(ZK25:ZK200=SMALL(ZK25:ZK200,1))*(COUNTIF(ZK3, $A$25:$A$200)=0),0)), "")</f>
        <v/>
      </c>
      <c r="ZL4" s="1" t="str" cm="1">
        <f t="array" ref="ZL4">IFERROR(INDEX($A$25:$A$200, MATCH(1,(ZL25:ZL200=SMALL(ZL25:ZL200,1))*(COUNTIF(ZL3, $A$25:$A$200)=0),0)), "")</f>
        <v/>
      </c>
      <c r="ZM4" s="1" t="str" cm="1">
        <f t="array" ref="ZM4">IFERROR(INDEX($A$25:$A$200, MATCH(1,(ZM25:ZM200=SMALL(ZM25:ZM200,1))*(COUNTIF(ZM3, $A$25:$A$200)=0),0)), "")</f>
        <v/>
      </c>
      <c r="ZN4" s="1" t="str" cm="1">
        <f t="array" ref="ZN4">IFERROR(INDEX($A$25:$A$200, MATCH(1,(ZN25:ZN200=SMALL(ZN25:ZN200,1))*(COUNTIF(ZN3, $A$25:$A$200)=0),0)), "")</f>
        <v/>
      </c>
      <c r="ZO4" s="1" t="str" cm="1">
        <f t="array" ref="ZO4">IFERROR(INDEX($A$25:$A$200, MATCH(1,(ZO25:ZO200=SMALL(ZO25:ZO200,1))*(COUNTIF(ZO3, $A$25:$A$200)=0),0)), "")</f>
        <v/>
      </c>
      <c r="ZP4" s="1" t="str" cm="1">
        <f t="array" ref="ZP4">IFERROR(INDEX($A$25:$A$200, MATCH(1,(ZP25:ZP200=SMALL(ZP25:ZP200,1))*(COUNTIF(ZP3, $A$25:$A$200)=0),0)), "")</f>
        <v/>
      </c>
      <c r="ZQ4" s="1" t="str" cm="1">
        <f t="array" ref="ZQ4">IFERROR(INDEX($A$25:$A$200, MATCH(1,(ZQ25:ZQ200=SMALL(ZQ25:ZQ200,1))*(COUNTIF(ZQ3, $A$25:$A$200)=0),0)), "")</f>
        <v/>
      </c>
      <c r="ZR4" s="1" t="str" cm="1">
        <f t="array" ref="ZR4">IFERROR(INDEX($A$25:$A$200, MATCH(1,(ZR25:ZR200=SMALL(ZR25:ZR200,1))*(COUNTIF(ZR3, $A$25:$A$200)=0),0)), "")</f>
        <v/>
      </c>
      <c r="ZS4" s="1" t="str" cm="1">
        <f t="array" ref="ZS4">IFERROR(INDEX($A$25:$A$200, MATCH(1,(ZS25:ZS200=SMALL(ZS25:ZS200,1))*(COUNTIF(ZS3, $A$25:$A$200)=0),0)), "")</f>
        <v/>
      </c>
      <c r="ZT4" s="1" t="str" cm="1">
        <f t="array" ref="ZT4">IFERROR(INDEX($A$25:$A$200, MATCH(1,(ZT25:ZT200=SMALL(ZT25:ZT200,1))*(COUNTIF(ZT3, $A$25:$A$200)=0),0)), "")</f>
        <v/>
      </c>
      <c r="ZU4" s="1" t="str" cm="1">
        <f t="array" ref="ZU4">IFERROR(INDEX($A$25:$A$200, MATCH(1,(ZU25:ZU200=SMALL(ZU25:ZU200,1))*(COUNTIF(ZU3, $A$25:$A$200)=0),0)), "")</f>
        <v/>
      </c>
      <c r="ZV4" s="1" t="str" cm="1">
        <f t="array" ref="ZV4">IFERROR(INDEX($A$25:$A$200, MATCH(1,(ZV25:ZV200=SMALL(ZV25:ZV200,1))*(COUNTIF(ZV3, $A$25:$A$200)=0),0)), "")</f>
        <v/>
      </c>
      <c r="ZW4" s="1" t="str" cm="1">
        <f t="array" ref="ZW4">IFERROR(INDEX($A$25:$A$200, MATCH(1,(ZW25:ZW200=SMALL(ZW25:ZW200,1))*(COUNTIF(ZW3, $A$25:$A$200)=0),0)), "")</f>
        <v/>
      </c>
      <c r="ZX4" s="1" t="str" cm="1">
        <f t="array" ref="ZX4">IFERROR(INDEX($A$25:$A$200, MATCH(1,(ZX25:ZX200=SMALL(ZX25:ZX200,1))*(COUNTIF(ZX3, $A$25:$A$200)=0),0)), "")</f>
        <v/>
      </c>
      <c r="ZY4" s="1" t="str" cm="1">
        <f t="array" ref="ZY4">IFERROR(INDEX($A$25:$A$200, MATCH(1,(ZY25:ZY200=SMALL(ZY25:ZY200,1))*(COUNTIF(ZY3, $A$25:$A$200)=0),0)), "")</f>
        <v/>
      </c>
      <c r="ZZ4" s="1" t="str" cm="1">
        <f t="array" ref="ZZ4">IFERROR(INDEX($A$25:$A$200, MATCH(1,(ZZ25:ZZ200=SMALL(ZZ25:ZZ200,1))*(COUNTIF(ZZ3, $A$25:$A$200)=0),0)), "")</f>
        <v/>
      </c>
      <c r="AAA4" s="1" t="str" cm="1">
        <f t="array" ref="AAA4">IFERROR(INDEX($A$25:$A$200, MATCH(1,(AAA25:AAA200=SMALL(AAA25:AAA200,1))*(COUNTIF(AAA3, $A$25:$A$200)=0),0)), "")</f>
        <v/>
      </c>
      <c r="AAB4" s="1" t="str" cm="1">
        <f t="array" ref="AAB4">IFERROR(INDEX($A$25:$A$200, MATCH(1,(AAB25:AAB200=SMALL(AAB25:AAB200,1))*(COUNTIF(AAB3, $A$25:$A$200)=0),0)), "")</f>
        <v/>
      </c>
      <c r="AAC4" s="1" t="str" cm="1">
        <f t="array" ref="AAC4">IFERROR(INDEX($A$25:$A$200, MATCH(1,(AAC25:AAC200=SMALL(AAC25:AAC200,1))*(COUNTIF(AAC3, $A$25:$A$200)=0),0)), "")</f>
        <v/>
      </c>
      <c r="AAD4" s="1" t="str" cm="1">
        <f t="array" ref="AAD4">IFERROR(INDEX($A$25:$A$200, MATCH(1,(AAD25:AAD200=SMALL(AAD25:AAD200,1))*(COUNTIF(AAD3, $A$25:$A$200)=0),0)), "")</f>
        <v/>
      </c>
      <c r="AAE4" s="1" t="str" cm="1">
        <f t="array" ref="AAE4">IFERROR(INDEX($A$25:$A$200, MATCH(1,(AAE25:AAE200=SMALL(AAE25:AAE200,1))*(COUNTIF(AAE3, $A$25:$A$200)=0),0)), "")</f>
        <v/>
      </c>
      <c r="AAF4" s="1" t="str" cm="1">
        <f t="array" ref="AAF4">IFERROR(INDEX($A$25:$A$200, MATCH(1,(AAF25:AAF200=SMALL(AAF25:AAF200,1))*(COUNTIF(AAF3, $A$25:$A$200)=0),0)), "")</f>
        <v/>
      </c>
      <c r="AAG4" s="1" t="str" cm="1">
        <f t="array" ref="AAG4">IFERROR(INDEX($A$25:$A$200, MATCH(1,(AAG25:AAG200=SMALL(AAG25:AAG200,1))*(COUNTIF(AAG3, $A$25:$A$200)=0),0)), "")</f>
        <v/>
      </c>
      <c r="AAH4" s="1" t="str" cm="1">
        <f t="array" ref="AAH4">IFERROR(INDEX($A$25:$A$200, MATCH(1,(AAH25:AAH200=SMALL(AAH25:AAH200,1))*(COUNTIF(AAH3, $A$25:$A$200)=0),0)), "")</f>
        <v/>
      </c>
      <c r="AAI4" s="1" t="str" cm="1">
        <f t="array" ref="AAI4">IFERROR(INDEX($A$25:$A$200, MATCH(1,(AAI25:AAI200=SMALL(AAI25:AAI200,1))*(COUNTIF(AAI3, $A$25:$A$200)=0),0)), "")</f>
        <v/>
      </c>
      <c r="AAJ4" s="1" t="str" cm="1">
        <f t="array" ref="AAJ4">IFERROR(INDEX($A$25:$A$200, MATCH(1,(AAJ25:AAJ200=SMALL(AAJ25:AAJ200,1))*(COUNTIF(AAJ3, $A$25:$A$200)=0),0)), "")</f>
        <v/>
      </c>
      <c r="AAK4" s="1" t="str" cm="1">
        <f t="array" ref="AAK4">IFERROR(INDEX($A$25:$A$200, MATCH(1,(AAK25:AAK200=SMALL(AAK25:AAK200,1))*(COUNTIF(AAK3, $A$25:$A$200)=0),0)), "")</f>
        <v/>
      </c>
      <c r="AAL4" s="1" t="str" cm="1">
        <f t="array" ref="AAL4">IFERROR(INDEX($A$25:$A$200, MATCH(1,(AAL25:AAL200=SMALL(AAL25:AAL200,1))*(COUNTIF(AAL3, $A$25:$A$200)=0),0)), "")</f>
        <v/>
      </c>
      <c r="AAM4" s="1" t="str" cm="1">
        <f t="array" ref="AAM4">IFERROR(INDEX($A$25:$A$200, MATCH(1,(AAM25:AAM200=SMALL(AAM25:AAM200,1))*(COUNTIF(AAM3, $A$25:$A$200)=0),0)), "")</f>
        <v/>
      </c>
      <c r="AAN4" s="1" t="str" cm="1">
        <f t="array" ref="AAN4">IFERROR(INDEX($A$25:$A$200, MATCH(1,(AAN25:AAN200=SMALL(AAN25:AAN200,1))*(COUNTIF(AAN3, $A$25:$A$200)=0),0)), "")</f>
        <v/>
      </c>
      <c r="AAO4" s="1" t="str" cm="1">
        <f t="array" ref="AAO4">IFERROR(INDEX($A$25:$A$200, MATCH(1,(AAO25:AAO200=SMALL(AAO25:AAO200,1))*(COUNTIF(AAO3, $A$25:$A$200)=0),0)), "")</f>
        <v/>
      </c>
      <c r="AAP4" s="1" t="str" cm="1">
        <f t="array" ref="AAP4">IFERROR(INDEX($A$25:$A$200, MATCH(1,(AAP25:AAP200=SMALL(AAP25:AAP200,1))*(COUNTIF(AAP3, $A$25:$A$200)=0),0)), "")</f>
        <v/>
      </c>
      <c r="AAQ4" s="1" t="str" cm="1">
        <f t="array" ref="AAQ4">IFERROR(INDEX($A$25:$A$200, MATCH(1,(AAQ25:AAQ200=SMALL(AAQ25:AAQ200,1))*(COUNTIF(AAQ3, $A$25:$A$200)=0),0)), "")</f>
        <v/>
      </c>
      <c r="AAR4" s="1" t="str" cm="1">
        <f t="array" ref="AAR4">IFERROR(INDEX($A$25:$A$200, MATCH(1,(AAR25:AAR200=SMALL(AAR25:AAR200,1))*(COUNTIF(AAR3, $A$25:$A$200)=0),0)), "")</f>
        <v/>
      </c>
      <c r="AAS4" s="1" t="str" cm="1">
        <f t="array" ref="AAS4">IFERROR(INDEX($A$25:$A$200, MATCH(1,(AAS25:AAS200=SMALL(AAS25:AAS200,1))*(COUNTIF(AAS3, $A$25:$A$200)=0),0)), "")</f>
        <v/>
      </c>
      <c r="AAT4" s="1" t="str" cm="1">
        <f t="array" ref="AAT4">IFERROR(INDEX($A$25:$A$200, MATCH(1,(AAT25:AAT200=SMALL(AAT25:AAT200,1))*(COUNTIF(AAT3, $A$25:$A$200)=0),0)), "")</f>
        <v/>
      </c>
      <c r="AAU4" s="1" t="str" cm="1">
        <f t="array" ref="AAU4">IFERROR(INDEX($A$25:$A$200, MATCH(1,(AAU25:AAU200=SMALL(AAU25:AAU200,1))*(COUNTIF(AAU3, $A$25:$A$200)=0),0)), "")</f>
        <v/>
      </c>
      <c r="AAV4" s="1" t="str" cm="1">
        <f t="array" ref="AAV4">IFERROR(INDEX($A$25:$A$200, MATCH(1,(AAV25:AAV200=SMALL(AAV25:AAV200,1))*(COUNTIF(AAV3, $A$25:$A$200)=0),0)), "")</f>
        <v/>
      </c>
      <c r="AAW4" s="1" t="str" cm="1">
        <f t="array" ref="AAW4">IFERROR(INDEX($A$25:$A$200, MATCH(1,(AAW25:AAW200=SMALL(AAW25:AAW200,1))*(COUNTIF(AAW3, $A$25:$A$200)=0),0)), "")</f>
        <v/>
      </c>
      <c r="AAX4" s="1" t="str" cm="1">
        <f t="array" ref="AAX4">IFERROR(INDEX($A$25:$A$200, MATCH(1,(AAX25:AAX200=SMALL(AAX25:AAX200,1))*(COUNTIF(AAX3, $A$25:$A$200)=0),0)), "")</f>
        <v/>
      </c>
      <c r="AAY4" s="1" t="str" cm="1">
        <f t="array" ref="AAY4">IFERROR(INDEX($A$25:$A$200, MATCH(1,(AAY25:AAY200=SMALL(AAY25:AAY200,1))*(COUNTIF(AAY3, $A$25:$A$200)=0),0)), "")</f>
        <v/>
      </c>
      <c r="AAZ4" s="1" t="str" cm="1">
        <f t="array" ref="AAZ4">IFERROR(INDEX($A$25:$A$200, MATCH(1,(AAZ25:AAZ200=SMALL(AAZ25:AAZ200,1))*(COUNTIF(AAZ3, $A$25:$A$200)=0),0)), "")</f>
        <v/>
      </c>
      <c r="ABA4" s="1" t="str" cm="1">
        <f t="array" ref="ABA4">IFERROR(INDEX($A$25:$A$200, MATCH(1,(ABA25:ABA200=SMALL(ABA25:ABA200,1))*(COUNTIF(ABA3, $A$25:$A$200)=0),0)), "")</f>
        <v/>
      </c>
      <c r="ABB4" s="1" t="str" cm="1">
        <f t="array" ref="ABB4">IFERROR(INDEX($A$25:$A$200, MATCH(1,(ABB25:ABB200=SMALL(ABB25:ABB200,1))*(COUNTIF(ABB3, $A$25:$A$200)=0),0)), "")</f>
        <v/>
      </c>
      <c r="ABC4" s="1" t="str" cm="1">
        <f t="array" ref="ABC4">IFERROR(INDEX($A$25:$A$200, MATCH(1,(ABC25:ABC200=SMALL(ABC25:ABC200,1))*(COUNTIF(ABC3, $A$25:$A$200)=0),0)), "")</f>
        <v/>
      </c>
      <c r="ABD4" s="1" t="str" cm="1">
        <f t="array" ref="ABD4">IFERROR(INDEX($A$25:$A$200, MATCH(1,(ABD25:ABD200=SMALL(ABD25:ABD200,1))*(COUNTIF(ABD3, $A$25:$A$200)=0),0)), "")</f>
        <v/>
      </c>
      <c r="ABE4" s="1" t="str" cm="1">
        <f t="array" ref="ABE4">IFERROR(INDEX($A$25:$A$200, MATCH(1,(ABE25:ABE200=SMALL(ABE25:ABE200,1))*(COUNTIF(ABE3, $A$25:$A$200)=0),0)), "")</f>
        <v/>
      </c>
      <c r="ABF4" s="1" t="str" cm="1">
        <f t="array" ref="ABF4">IFERROR(INDEX($A$25:$A$200, MATCH(1,(ABF25:ABF200=SMALL(ABF25:ABF200,1))*(COUNTIF(ABF3, $A$25:$A$200)=0),0)), "")</f>
        <v/>
      </c>
      <c r="ABG4" s="1" t="str" cm="1">
        <f t="array" ref="ABG4">IFERROR(INDEX($A$25:$A$200, MATCH(1,(ABG25:ABG200=SMALL(ABG25:ABG200,1))*(COUNTIF(ABG3, $A$25:$A$200)=0),0)), "")</f>
        <v/>
      </c>
      <c r="ABH4" s="1" t="str" cm="1">
        <f t="array" ref="ABH4">IFERROR(INDEX($A$25:$A$200, MATCH(1,(ABH25:ABH200=SMALL(ABH25:ABH200,1))*(COUNTIF(ABH3, $A$25:$A$200)=0),0)), "")</f>
        <v/>
      </c>
      <c r="ABI4" s="1" t="str" cm="1">
        <f t="array" ref="ABI4">IFERROR(INDEX($A$25:$A$200, MATCH(1,(ABI25:ABI200=SMALL(ABI25:ABI200,1))*(COUNTIF(ABI3, $A$25:$A$200)=0),0)), "")</f>
        <v/>
      </c>
      <c r="ABJ4" s="1" t="str" cm="1">
        <f t="array" ref="ABJ4">IFERROR(INDEX($A$25:$A$200, MATCH(1,(ABJ25:ABJ200=SMALL(ABJ25:ABJ200,1))*(COUNTIF(ABJ3, $A$25:$A$200)=0),0)), "")</f>
        <v/>
      </c>
      <c r="ABK4" s="1" t="str" cm="1">
        <f t="array" ref="ABK4">IFERROR(INDEX($A$25:$A$200, MATCH(1,(ABK25:ABK200=SMALL(ABK25:ABK200,1))*(COUNTIF(ABK3, $A$25:$A$200)=0),0)), "")</f>
        <v/>
      </c>
      <c r="ABL4" s="1" t="str" cm="1">
        <f t="array" ref="ABL4">IFERROR(INDEX($A$25:$A$200, MATCH(1,(ABL25:ABL200=SMALL(ABL25:ABL200,1))*(COUNTIF(ABL3, $A$25:$A$200)=0),0)), "")</f>
        <v/>
      </c>
      <c r="ABM4" s="1" t="str" cm="1">
        <f t="array" ref="ABM4">IFERROR(INDEX($A$25:$A$200, MATCH(1,(ABM25:ABM200=SMALL(ABM25:ABM200,1))*(COUNTIF(ABM3, $A$25:$A$200)=0),0)), "")</f>
        <v/>
      </c>
      <c r="ABN4" s="1" t="str" cm="1">
        <f t="array" ref="ABN4">IFERROR(INDEX($A$25:$A$200, MATCH(1,(ABN25:ABN200=SMALL(ABN25:ABN200,1))*(COUNTIF(ABN3, $A$25:$A$200)=0),0)), "")</f>
        <v/>
      </c>
      <c r="ABO4" s="1" t="str" cm="1">
        <f t="array" ref="ABO4">IFERROR(INDEX($A$25:$A$200, MATCH(1,(ABO25:ABO200=SMALL(ABO25:ABO200,1))*(COUNTIF(ABO3, $A$25:$A$200)=0),0)), "")</f>
        <v/>
      </c>
      <c r="ABP4" s="1" t="str" cm="1">
        <f t="array" ref="ABP4">IFERROR(INDEX($A$25:$A$200, MATCH(1,(ABP25:ABP200=SMALL(ABP25:ABP200,1))*(COUNTIF(ABP3, $A$25:$A$200)=0),0)), "")</f>
        <v/>
      </c>
      <c r="ABQ4" s="1" t="str" cm="1">
        <f t="array" ref="ABQ4">IFERROR(INDEX($A$25:$A$200, MATCH(1,(ABQ25:ABQ200=SMALL(ABQ25:ABQ200,1))*(COUNTIF(ABQ3, $A$25:$A$200)=0),0)), "")</f>
        <v/>
      </c>
      <c r="ABR4" s="1" t="str" cm="1">
        <f t="array" ref="ABR4">IFERROR(INDEX($A$25:$A$200, MATCH(1,(ABR25:ABR200=SMALL(ABR25:ABR200,1))*(COUNTIF(ABR3, $A$25:$A$200)=0),0)), "")</f>
        <v/>
      </c>
      <c r="ABS4" s="1" t="str" cm="1">
        <f t="array" ref="ABS4">IFERROR(INDEX($A$25:$A$200, MATCH(1,(ABS25:ABS200=SMALL(ABS25:ABS200,1))*(COUNTIF(ABS3, $A$25:$A$200)=0),0)), "")</f>
        <v/>
      </c>
      <c r="ABT4" s="1" t="str" cm="1">
        <f t="array" ref="ABT4">IFERROR(INDEX($A$25:$A$200, MATCH(1,(ABT25:ABT200=SMALL(ABT25:ABT200,1))*(COUNTIF(ABT3, $A$25:$A$200)=0),0)), "")</f>
        <v/>
      </c>
      <c r="ABU4" s="1" t="str" cm="1">
        <f t="array" ref="ABU4">IFERROR(INDEX($A$25:$A$200, MATCH(1,(ABU25:ABU200=SMALL(ABU25:ABU200,1))*(COUNTIF(ABU3, $A$25:$A$200)=0),0)), "")</f>
        <v/>
      </c>
      <c r="ABV4" s="1" t="str" cm="1">
        <f t="array" ref="ABV4">IFERROR(INDEX($A$25:$A$200, MATCH(1,(ABV25:ABV200=SMALL(ABV25:ABV200,1))*(COUNTIF(ABV3, $A$25:$A$200)=0),0)), "")</f>
        <v/>
      </c>
      <c r="ABW4" s="1" t="str" cm="1">
        <f t="array" ref="ABW4">IFERROR(INDEX($A$25:$A$200, MATCH(1,(ABW25:ABW200=SMALL(ABW25:ABW200,1))*(COUNTIF(ABW3, $A$25:$A$200)=0),0)), "")</f>
        <v/>
      </c>
      <c r="ABX4" s="1" t="str" cm="1">
        <f t="array" ref="ABX4">IFERROR(INDEX($A$25:$A$200, MATCH(1,(ABX25:ABX200=SMALL(ABX25:ABX200,1))*(COUNTIF(ABX3, $A$25:$A$200)=0),0)), "")</f>
        <v/>
      </c>
      <c r="ABY4" s="1" t="str" cm="1">
        <f t="array" ref="ABY4">IFERROR(INDEX($A$25:$A$200, MATCH(1,(ABY25:ABY200=SMALL(ABY25:ABY200,1))*(COUNTIF(ABY3, $A$25:$A$200)=0),0)), "")</f>
        <v/>
      </c>
      <c r="ABZ4" s="1" t="str" cm="1">
        <f t="array" ref="ABZ4">IFERROR(INDEX($A$25:$A$200, MATCH(1,(ABZ25:ABZ200=SMALL(ABZ25:ABZ200,1))*(COUNTIF(ABZ3, $A$25:$A$200)=0),0)), "")</f>
        <v/>
      </c>
      <c r="ACA4" s="1" t="str" cm="1">
        <f t="array" ref="ACA4">IFERROR(INDEX($A$25:$A$200, MATCH(1,(ACA25:ACA200=SMALL(ACA25:ACA200,1))*(COUNTIF(ACA3, $A$25:$A$200)=0),0)), "")</f>
        <v/>
      </c>
      <c r="ACB4" s="1" t="str" cm="1">
        <f t="array" ref="ACB4">IFERROR(INDEX($A$25:$A$200, MATCH(1,(ACB25:ACB200=SMALL(ACB25:ACB200,1))*(COUNTIF(ACB3, $A$25:$A$200)=0),0)), "")</f>
        <v/>
      </c>
      <c r="ACC4" s="1" t="str" cm="1">
        <f t="array" ref="ACC4">IFERROR(INDEX($A$25:$A$200, MATCH(1,(ACC25:ACC200=SMALL(ACC25:ACC200,1))*(COUNTIF(ACC3, $A$25:$A$200)=0),0)), "")</f>
        <v>LIO-SAM</v>
      </c>
      <c r="ACD4" s="1" t="str" cm="1">
        <f t="array" ref="ACD4">IFERROR(INDEX($A$25:$A$200, MATCH(1,(ACD25:ACD200=SMALL(ACD25:ACD200,1))*(COUNTIF(ACD3, $A$25:$A$200)=0),0)), "")</f>
        <v/>
      </c>
      <c r="ACE4" s="1" t="str" cm="1">
        <f t="array" ref="ACE4">IFERROR(INDEX($A$25:$A$200, MATCH(1,(ACE25:ACE200=SMALL(ACE25:ACE200,1))*(COUNTIF(ACE3, $A$25:$A$200)=0),0)), "")</f>
        <v/>
      </c>
      <c r="ACF4" s="1" t="str" cm="1">
        <f t="array" ref="ACF4">IFERROR(INDEX($A$25:$A$200, MATCH(1,(ACF25:ACF200=SMALL(ACF25:ACF200,1))*(COUNTIF(ACF3, $A$25:$A$200)=0),0)), "")</f>
        <v/>
      </c>
      <c r="ACG4" s="1" t="str" cm="1">
        <f t="array" ref="ACG4">IFERROR(INDEX($A$25:$A$200, MATCH(1,(ACG25:ACG200=SMALL(ACG25:ACG200,1))*(COUNTIF(ACG3, $A$25:$A$200)=0),0)), "")</f>
        <v>Faster-LIO</v>
      </c>
      <c r="ACH4" s="1" t="str" cm="1">
        <f t="array" ref="ACH4">IFERROR(INDEX($A$25:$A$200, MATCH(1,(ACH25:ACH200=SMALL(ACH25:ACH200,1))*(COUNTIF(ACH3, $A$25:$A$200)=0),0)), "")</f>
        <v>Faster-LIO PHC</v>
      </c>
      <c r="ACI4" s="1" t="str" cm="1">
        <f t="array" ref="ACI4">IFERROR(INDEX($A$25:$A$200, MATCH(1,(ACI25:ACI200=SMALL(ACI25:ACI200,1))*(COUNTIF(ACI3, $A$25:$A$200)=0),0)), "")</f>
        <v/>
      </c>
      <c r="ACJ4" s="1" t="str" cm="1">
        <f t="array" ref="ACJ4">IFERROR(INDEX($A$25:$A$200, MATCH(1,(ACJ25:ACJ200=SMALL(ACJ25:ACJ200,1))*(COUNTIF(ACJ3, $A$25:$A$200)=0),0)), "")</f>
        <v/>
      </c>
      <c r="ACK4" s="1" t="str" cm="1">
        <f t="array" ref="ACK4">IFERROR(INDEX($A$25:$A$200, MATCH(1,(ACK25:ACK200=SMALL(ACK25:ACK200,1))*(COUNTIF(ACK3, $A$25:$A$200)=0),0)), "")</f>
        <v/>
      </c>
      <c r="ACL4" s="1" t="str" cm="1">
        <f t="array" ref="ACL4">IFERROR(INDEX($A$25:$A$200, MATCH(1,(ACL25:ACL200=SMALL(ACL25:ACL200,1))*(COUNTIF(ACL3, $A$25:$A$200)=0),0)), "")</f>
        <v/>
      </c>
      <c r="ACM4" s="1" t="str" cm="1">
        <f t="array" ref="ACM4">IFERROR(INDEX($A$25:$A$200, MATCH(1,(ACM25:ACM200=SMALL(ACM25:ACM200,1))*(COUNTIF(ACM3, $A$25:$A$200)=0),0)), "")</f>
        <v/>
      </c>
      <c r="ACN4" s="1" t="str" cm="1">
        <f t="array" ref="ACN4">IFERROR(INDEX($A$25:$A$200, MATCH(1,(ACN25:ACN200=SMALL(ACN25:ACN200,1))*(COUNTIF(ACN3, $A$25:$A$200)=0),0)), "")</f>
        <v/>
      </c>
      <c r="ACO4" s="1" t="str" cm="1">
        <f t="array" ref="ACO4">IFERROR(INDEX($A$25:$A$200, MATCH(1,(ACO25:ACO200=SMALL(ACO25:ACO200,1))*(COUNTIF(ACO3, $A$25:$A$200)=0),0)), "")</f>
        <v/>
      </c>
      <c r="ACP4" s="1" t="str" cm="1">
        <f t="array" ref="ACP4">IFERROR(INDEX($A$25:$A$200, MATCH(1,(ACP25:ACP200=SMALL(ACP25:ACP200,1))*(COUNTIF(ACP3, $A$25:$A$200)=0),0)), "")</f>
        <v/>
      </c>
      <c r="ACQ4" s="1" t="str" cm="1">
        <f t="array" ref="ACQ4">IFERROR(INDEX($A$25:$A$200, MATCH(1,(ACQ25:ACQ200=SMALL(ACQ25:ACQ200,1))*(COUNTIF(ACQ3, $A$25:$A$200)=0),0)), "")</f>
        <v/>
      </c>
      <c r="ACR4" s="1" t="str" cm="1">
        <f t="array" ref="ACR4">IFERROR(INDEX($A$25:$A$200, MATCH(1,(ACR25:ACR200=SMALL(ACR25:ACR200,1))*(COUNTIF(ACR3, $A$25:$A$200)=0),0)), "")</f>
        <v/>
      </c>
      <c r="ACS4" s="1" t="str" cm="1">
        <f t="array" ref="ACS4">IFERROR(INDEX($A$25:$A$200, MATCH(1,(ACS25:ACS200=SMALL(ACS25:ACS200,1))*(COUNTIF(ACS3, $A$25:$A$200)=0),0)), "")</f>
        <v/>
      </c>
      <c r="ACT4" s="1" t="str" cm="1">
        <f t="array" ref="ACT4">IFERROR(INDEX($A$25:$A$200, MATCH(1,(ACT25:ACT200=SMALL(ACT25:ACT200,1))*(COUNTIF(ACT3, $A$25:$A$200)=0),0)), "")</f>
        <v/>
      </c>
      <c r="ACU4" s="1" t="str" cm="1">
        <f t="array" ref="ACU4">IFERROR(INDEX($A$25:$A$200, MATCH(1,(ACU25:ACU200=SMALL(ACU25:ACU200,1))*(COUNTIF(ACU3, $A$25:$A$200)=0),0)), "")</f>
        <v/>
      </c>
      <c r="ACV4" s="1" t="str" cm="1">
        <f t="array" ref="ACV4">IFERROR(INDEX($A$25:$A$200, MATCH(1,(ACV25:ACV200=SMALL(ACV25:ACV200,1))*(COUNTIF(ACV3, $A$25:$A$200)=0),0)), "")</f>
        <v/>
      </c>
      <c r="ACW4" s="1" t="str" cm="1">
        <f t="array" ref="ACW4">IFERROR(INDEX($A$25:$A$200, MATCH(1,(ACW25:ACW200=SMALL(ACW25:ACW200,1))*(COUNTIF(ACW3, $A$25:$A$200)=0),0)), "")</f>
        <v/>
      </c>
      <c r="ACX4" s="1" t="str" cm="1">
        <f t="array" ref="ACX4">IFERROR(INDEX($A$25:$A$200, MATCH(1,(ACX25:ACX200=SMALL(ACX25:ACX200,1))*(COUNTIF(ACX3, $A$25:$A$200)=0),0)), "")</f>
        <v/>
      </c>
      <c r="ACY4" s="1" t="str" cm="1">
        <f t="array" ref="ACY4">IFERROR(INDEX($A$25:$A$200, MATCH(1,(ACY25:ACY200=SMALL(ACY25:ACY200,1))*(COUNTIF(ACY3, $A$25:$A$200)=0),0)), "")</f>
        <v/>
      </c>
      <c r="ACZ4" s="1" t="str" cm="1">
        <f t="array" ref="ACZ4">IFERROR(INDEX($A$25:$A$200, MATCH(1,(ACZ25:ACZ200=SMALL(ACZ25:ACZ200,1))*(COUNTIF(ACZ3, $A$25:$A$200)=0),0)), "")</f>
        <v/>
      </c>
      <c r="ADA4" s="1" t="str" cm="1">
        <f t="array" ref="ADA4">IFERROR(INDEX($A$25:$A$200, MATCH(1,(ADA25:ADA200=SMALL(ADA25:ADA200,1))*(COUNTIF(ADA3, $A$25:$A$200)=0),0)), "")</f>
        <v/>
      </c>
      <c r="ADB4" s="1" t="str" cm="1">
        <f t="array" ref="ADB4">IFERROR(INDEX($A$25:$A$200, MATCH(1,(ADB25:ADB200=SMALL(ADB25:ADB200,1))*(COUNTIF(ADB3, $A$25:$A$200)=0),0)), "")</f>
        <v/>
      </c>
      <c r="ADC4" s="1" t="str" cm="1">
        <f t="array" ref="ADC4">IFERROR(INDEX($A$25:$A$200, MATCH(1,(ADC25:ADC200=SMALL(ADC25:ADC200,1))*(COUNTIF(ADC3, $A$25:$A$200)=0),0)), "")</f>
        <v/>
      </c>
      <c r="ADD4" s="1" t="str" cm="1">
        <f t="array" ref="ADD4">IFERROR(INDEX($A$25:$A$200, MATCH(1,(ADD25:ADD200=SMALL(ADD25:ADD200,1))*(COUNTIF(ADD3, $A$25:$A$200)=0),0)), "")</f>
        <v/>
      </c>
      <c r="ADE4" s="1" t="str" cm="1">
        <f t="array" ref="ADE4">IFERROR(INDEX($A$25:$A$200, MATCH(1,(ADE25:ADE200=SMALL(ADE25:ADE200,1))*(COUNTIF(ADE3, $A$25:$A$200)=0),0)), "")</f>
        <v/>
      </c>
      <c r="ADF4" s="1" t="str" cm="1">
        <f t="array" ref="ADF4">IFERROR(INDEX($A$25:$A$200, MATCH(1,(ADF25:ADF200=SMALL(ADF25:ADF200,1))*(COUNTIF(ADF3, $A$25:$A$200)=0),0)), "")</f>
        <v/>
      </c>
      <c r="ADG4" s="1" t="str" cm="1">
        <f t="array" ref="ADG4">IFERROR(INDEX($A$25:$A$200, MATCH(1,(ADG25:ADG200=SMALL(ADG25:ADG200,1))*(COUNTIF(ADG3, $A$25:$A$200)=0),0)), "")</f>
        <v/>
      </c>
      <c r="ADH4" s="1" t="str" cm="1">
        <f t="array" ref="ADH4">IFERROR(INDEX($A$25:$A$200, MATCH(1,(ADH25:ADH200=SMALL(ADH25:ADH200,1))*(COUNTIF(ADH3, $A$25:$A$200)=0),0)), "")</f>
        <v/>
      </c>
      <c r="ADI4" s="1" t="str" cm="1">
        <f t="array" ref="ADI4">IFERROR(INDEX($A$25:$A$200, MATCH(1,(ADI25:ADI200=SMALL(ADI25:ADI200,1))*(COUNTIF(ADI3, $A$25:$A$200)=0),0)), "")</f>
        <v/>
      </c>
      <c r="ADJ4" s="1" t="str" cm="1">
        <f t="array" ref="ADJ4">IFERROR(INDEX($A$25:$A$200, MATCH(1,(ADJ25:ADJ200=SMALL(ADJ25:ADJ200,1))*(COUNTIF(ADJ3, $A$25:$A$200)=0),0)), "")</f>
        <v/>
      </c>
      <c r="ADK4" s="1" t="str" cm="1">
        <f t="array" ref="ADK4">IFERROR(INDEX($A$25:$A$200, MATCH(1,(ADK25:ADK200=SMALL(ADK25:ADK200,1))*(COUNTIF(ADK3, $A$25:$A$200)=0),0)), "")</f>
        <v/>
      </c>
      <c r="ADL4" s="1" t="str" cm="1">
        <f t="array" ref="ADL4">IFERROR(INDEX($A$25:$A$200, MATCH(1,(ADL25:ADL200=SMALL(ADL25:ADL200,1))*(COUNTIF(ADL3, $A$25:$A$200)=0),0)), "")</f>
        <v/>
      </c>
      <c r="ADM4" s="1" t="str" cm="1">
        <f t="array" ref="ADM4">IFERROR(INDEX($A$25:$A$200, MATCH(1,(ADM25:ADM200=SMALL(ADM25:ADM200,1))*(COUNTIF(ADM3, $A$25:$A$200)=0),0)), "")</f>
        <v/>
      </c>
      <c r="ADN4" s="1" t="str" cm="1">
        <f t="array" ref="ADN4">IFERROR(INDEX($A$25:$A$200, MATCH(1,(ADN25:ADN200=SMALL(ADN25:ADN200,1))*(COUNTIF(ADN3, $A$25:$A$200)=0),0)), "")</f>
        <v/>
      </c>
      <c r="ADO4" s="1" t="str" cm="1">
        <f t="array" ref="ADO4">IFERROR(INDEX($A$25:$A$200, MATCH(1,(ADO25:ADO200=SMALL(ADO25:ADO200,1))*(COUNTIF(ADO3, $A$25:$A$200)=0),0)), "")</f>
        <v/>
      </c>
      <c r="ADP4" s="1" t="str" cm="1">
        <f t="array" ref="ADP4">IFERROR(INDEX($A$25:$A$200, MATCH(1,(ADP25:ADP200=SMALL(ADP25:ADP200,1))*(COUNTIF(ADP3, $A$25:$A$200)=0),0)), "")</f>
        <v/>
      </c>
      <c r="ADQ4" s="1" t="str" cm="1">
        <f t="array" ref="ADQ4">IFERROR(INDEX($A$25:$A$200, MATCH(1,(ADQ25:ADQ200=SMALL(ADQ25:ADQ200,1))*(COUNTIF(ADQ3, $A$25:$A$200)=0),0)), "")</f>
        <v/>
      </c>
      <c r="ADR4" s="1" t="str" cm="1">
        <f t="array" ref="ADR4">IFERROR(INDEX($A$25:$A$200, MATCH(1,(ADR25:ADR200=SMALL(ADR25:ADR200,1))*(COUNTIF(ADR3, $A$25:$A$200)=0),0)), "")</f>
        <v/>
      </c>
      <c r="ADS4" s="1" t="str" cm="1">
        <f t="array" ref="ADS4">IFERROR(INDEX($A$25:$A$200, MATCH(1,(ADS25:ADS200=SMALL(ADS25:ADS200,1))*(COUNTIF(ADS3, $A$25:$A$200)=0),0)), "")</f>
        <v/>
      </c>
      <c r="ADT4" s="1" t="str" cm="1">
        <f t="array" ref="ADT4">IFERROR(INDEX($A$25:$A$200, MATCH(1,(ADT25:ADT200=SMALL(ADT25:ADT200,1))*(COUNTIF(ADT3, $A$25:$A$200)=0),0)), "")</f>
        <v/>
      </c>
      <c r="ADU4" s="1" t="str" cm="1">
        <f t="array" ref="ADU4">IFERROR(INDEX($A$25:$A$200, MATCH(1,(ADU25:ADU200=SMALL(ADU25:ADU200,1))*(COUNTIF(ADU3, $A$25:$A$200)=0),0)), "")</f>
        <v/>
      </c>
      <c r="ADV4" s="1" t="str" cm="1">
        <f t="array" ref="ADV4">IFERROR(INDEX($A$25:$A$200, MATCH(1,(ADV25:ADV200=SMALL(ADV25:ADV200,1))*(COUNTIF(ADV3, $A$25:$A$200)=0),0)), "")</f>
        <v/>
      </c>
      <c r="ADW4" s="1" t="str" cm="1">
        <f t="array" ref="ADW4">IFERROR(INDEX($A$25:$A$200, MATCH(1,(ADW25:ADW200=SMALL(ADW25:ADW200,1))*(COUNTIF(ADW3, $A$25:$A$200)=0),0)), "")</f>
        <v/>
      </c>
      <c r="ADX4" s="1" t="str" cm="1">
        <f t="array" ref="ADX4">IFERROR(INDEX($A$25:$A$200, MATCH(1,(ADX25:ADX200=SMALL(ADX25:ADX200,1))*(COUNTIF(ADX3, $A$25:$A$200)=0),0)), "")</f>
        <v/>
      </c>
      <c r="ADY4" s="1" t="str" cm="1">
        <f t="array" ref="ADY4">IFERROR(INDEX($A$25:$A$200, MATCH(1,(ADY25:ADY200=SMALL(ADY25:ADY200,1))*(COUNTIF(ADY3, $A$25:$A$200)=0),0)), "")</f>
        <v/>
      </c>
      <c r="ADZ4" s="1" t="str" cm="1">
        <f t="array" ref="ADZ4">IFERROR(INDEX($A$25:$A$200, MATCH(1,(ADZ25:ADZ200=SMALL(ADZ25:ADZ200,1))*(COUNTIF(ADZ3, $A$25:$A$200)=0),0)), "")</f>
        <v/>
      </c>
      <c r="AEA4" s="1" t="str" cm="1">
        <f t="array" ref="AEA4">IFERROR(INDEX($A$25:$A$200, MATCH(1,(AEA25:AEA200=SMALL(AEA25:AEA200,1))*(COUNTIF(AEA3, $A$25:$A$200)=0),0)), "")</f>
        <v/>
      </c>
      <c r="AEB4" s="1" t="str" cm="1">
        <f t="array" ref="AEB4">IFERROR(INDEX($A$25:$A$200, MATCH(1,(AEB25:AEB200=SMALL(AEB25:AEB200,1))*(COUNTIF(AEB3, $A$25:$A$200)=0),0)), "")</f>
        <v/>
      </c>
      <c r="AEC4" s="1" t="str" cm="1">
        <f t="array" ref="AEC4">IFERROR(INDEX($A$25:$A$200, MATCH(1,(AEC25:AEC200=SMALL(AEC25:AEC200,1))*(COUNTIF(AEC3, $A$25:$A$200)=0),0)), "")</f>
        <v/>
      </c>
      <c r="AED4" s="1" t="str" cm="1">
        <f t="array" ref="AED4">IFERROR(INDEX($A$25:$A$200, MATCH(1,(AED25:AED200=SMALL(AED25:AED200,1))*(COUNTIF(AED3, $A$25:$A$200)=0),0)), "")</f>
        <v/>
      </c>
      <c r="AEE4" s="1" t="str" cm="1">
        <f t="array" ref="AEE4">IFERROR(INDEX($A$25:$A$200, MATCH(1,(AEE25:AEE200=SMALL(AEE25:AEE200,1))*(COUNTIF(AEE3, $A$25:$A$200)=0),0)), "")</f>
        <v/>
      </c>
      <c r="AEF4" s="1" t="str" cm="1">
        <f t="array" ref="AEF4">IFERROR(INDEX($A$25:$A$200, MATCH(1,(AEF25:AEF200=SMALL(AEF25:AEF200,1))*(COUNTIF(AEF3, $A$25:$A$200)=0),0)), "")</f>
        <v/>
      </c>
      <c r="AEG4" s="1" t="str" cm="1">
        <f t="array" ref="AEG4">IFERROR(INDEX($A$25:$A$200, MATCH(1,(AEG25:AEG200=SMALL(AEG25:AEG200,1))*(COUNTIF(AEG3, $A$25:$A$200)=0),0)), "")</f>
        <v/>
      </c>
      <c r="AEH4" s="1" t="str" cm="1">
        <f t="array" ref="AEH4">IFERROR(INDEX($A$25:$A$200, MATCH(1,(AEH25:AEH200=SMALL(AEH25:AEH200,1))*(COUNTIF(AEH3, $A$25:$A$200)=0),0)), "")</f>
        <v/>
      </c>
      <c r="AEI4" s="1" t="str" cm="1">
        <f t="array" ref="AEI4">IFERROR(INDEX($A$25:$A$200, MATCH(1,(AEI25:AEI200=SMALL(AEI25:AEI200,1))*(COUNTIF(AEI3, $A$25:$A$200)=0),0)), "")</f>
        <v/>
      </c>
      <c r="AEJ4" s="1" t="str" cm="1">
        <f t="array" ref="AEJ4">IFERROR(INDEX($A$25:$A$200, MATCH(1,(AEJ25:AEJ200=SMALL(AEJ25:AEJ200,1))*(COUNTIF(AEJ3, $A$25:$A$200)=0),0)), "")</f>
        <v/>
      </c>
      <c r="AEK4" s="1" t="str" cm="1">
        <f t="array" ref="AEK4">IFERROR(INDEX($A$25:$A$200, MATCH(1,(AEK25:AEK200=SMALL(AEK25:AEK200,1))*(COUNTIF(AEK3, $A$25:$A$200)=0),0)), "")</f>
        <v/>
      </c>
      <c r="AEL4" s="1" t="str" cm="1">
        <f t="array" ref="AEL4">IFERROR(INDEX($A$25:$A$200, MATCH(1,(AEL25:AEL200=SMALL(AEL25:AEL200,1))*(COUNTIF(AEL3, $A$25:$A$200)=0),0)), "")</f>
        <v/>
      </c>
      <c r="AEM4" s="1" t="str" cm="1">
        <f t="array" ref="AEM4">IFERROR(INDEX($A$25:$A$200, MATCH(1,(AEM25:AEM200=SMALL(AEM25:AEM200,1))*(COUNTIF(AEM3, $A$25:$A$200)=0),0)), "")</f>
        <v/>
      </c>
      <c r="AEN4" s="1" t="str" cm="1">
        <f t="array" ref="AEN4">IFERROR(INDEX($A$25:$A$200, MATCH(1,(AEN25:AEN200=SMALL(AEN25:AEN200,1))*(COUNTIF(AEN3, $A$25:$A$200)=0),0)), "")</f>
        <v/>
      </c>
      <c r="AEO4" s="1" t="str" cm="1">
        <f t="array" ref="AEO4">IFERROR(INDEX($A$25:$A$200, MATCH(1,(AEO25:AEO200=SMALL(AEO25:AEO200,1))*(COUNTIF(AEO3, $A$25:$A$200)=0),0)), "")</f>
        <v/>
      </c>
      <c r="AEP4" s="1" t="str" cm="1">
        <f t="array" ref="AEP4">IFERROR(INDEX($A$25:$A$200, MATCH(1,(AEP25:AEP200=SMALL(AEP25:AEP200,1))*(COUNTIF(AEP3, $A$25:$A$200)=0),0)), "")</f>
        <v/>
      </c>
      <c r="AEQ4" s="1" t="str" cm="1">
        <f t="array" ref="AEQ4">IFERROR(INDEX($A$25:$A$200, MATCH(1,(AEQ25:AEQ200=SMALL(AEQ25:AEQ200,1))*(COUNTIF(AEQ3, $A$25:$A$200)=0),0)), "")</f>
        <v/>
      </c>
      <c r="AER4" s="1" t="str" cm="1">
        <f t="array" ref="AER4">IFERROR(INDEX($A$25:$A$200, MATCH(1,(AER25:AER200=SMALL(AER25:AER200,1))*(COUNTIF(AER3, $A$25:$A$200)=0),0)), "")</f>
        <v/>
      </c>
      <c r="AES4" s="1" t="str" cm="1">
        <f t="array" ref="AES4">IFERROR(INDEX($A$25:$A$200, MATCH(1,(AES25:AES200=SMALL(AES25:AES200,1))*(COUNTIF(AES3, $A$25:$A$200)=0),0)), "")</f>
        <v/>
      </c>
      <c r="AET4" s="1" t="str" cm="1">
        <f t="array" ref="AET4">IFERROR(INDEX($A$25:$A$200, MATCH(1,(AET25:AET200=SMALL(AET25:AET200,1))*(COUNTIF(AET3, $A$25:$A$200)=0),0)), "")</f>
        <v/>
      </c>
      <c r="AEU4" s="1" t="str" cm="1">
        <f t="array" ref="AEU4">IFERROR(INDEX($A$25:$A$200, MATCH(1,(AEU25:AEU200=SMALL(AEU25:AEU200,1))*(COUNTIF(AEU3, $A$25:$A$200)=0),0)), "")</f>
        <v/>
      </c>
      <c r="AEV4" s="1" t="str" cm="1">
        <f t="array" ref="AEV4">IFERROR(INDEX($A$25:$A$200, MATCH(1,(AEV25:AEV200=SMALL(AEV25:AEV200,1))*(COUNTIF(AEV3, $A$25:$A$200)=0),0)), "")</f>
        <v/>
      </c>
      <c r="AEW4" s="1" t="str" cm="1">
        <f t="array" ref="AEW4">IFERROR(INDEX($A$25:$A$200, MATCH(1,(AEW25:AEW200=SMALL(AEW25:AEW200,1))*(COUNTIF(AEW3, $A$25:$A$200)=0),0)), "")</f>
        <v/>
      </c>
      <c r="AEX4" s="1" t="str" cm="1">
        <f t="array" ref="AEX4">IFERROR(INDEX($A$25:$A$200, MATCH(1,(AEX25:AEX200=SMALL(AEX25:AEX200,1))*(COUNTIF(AEX3, $A$25:$A$200)=0),0)), "")</f>
        <v/>
      </c>
      <c r="AEY4" s="1" t="str" cm="1">
        <f t="array" ref="AEY4">IFERROR(INDEX($A$25:$A$200, MATCH(1,(AEY25:AEY200=SMALL(AEY25:AEY200,1))*(COUNTIF(AEY3, $A$25:$A$200)=0),0)), "")</f>
        <v/>
      </c>
      <c r="AEZ4" s="1" t="str" cm="1">
        <f t="array" ref="AEZ4">IFERROR(INDEX($A$25:$A$200, MATCH(1,(AEZ25:AEZ200=SMALL(AEZ25:AEZ200,1))*(COUNTIF(AEZ3, $A$25:$A$200)=0),0)), "")</f>
        <v/>
      </c>
      <c r="AFA4" s="1" t="str" cm="1">
        <f t="array" ref="AFA4">IFERROR(INDEX($A$25:$A$200, MATCH(1,(AFA25:AFA200=SMALL(AFA25:AFA200,1))*(COUNTIF(AFA3, $A$25:$A$200)=0),0)), "")</f>
        <v/>
      </c>
      <c r="AFB4" s="1" t="str" cm="1">
        <f t="array" ref="AFB4">IFERROR(INDEX($A$25:$A$200, MATCH(1,(AFB25:AFB200=SMALL(AFB25:AFB200,1))*(COUNTIF(AFB3, $A$25:$A$200)=0),0)), "")</f>
        <v/>
      </c>
      <c r="AFC4" s="1" t="str" cm="1">
        <f t="array" ref="AFC4">IFERROR(INDEX($A$25:$A$200, MATCH(1,(AFC25:AFC200=SMALL(AFC25:AFC200,1))*(COUNTIF(AFC3, $A$25:$A$200)=0),0)), "")</f>
        <v/>
      </c>
      <c r="AFD4" s="1" t="str" cm="1">
        <f t="array" ref="AFD4">IFERROR(INDEX($A$25:$A$200, MATCH(1,(AFD25:AFD200=SMALL(AFD25:AFD200,1))*(COUNTIF(AFD3, $A$25:$A$200)=0),0)), "")</f>
        <v/>
      </c>
      <c r="AFE4" s="1" t="str" cm="1">
        <f t="array" ref="AFE4">IFERROR(INDEX($A$25:$A$200, MATCH(1,(AFE25:AFE200=SMALL(AFE25:AFE200,1))*(COUNTIF(AFE3, $A$25:$A$200)=0),0)), "")</f>
        <v/>
      </c>
      <c r="AFF4" s="1" t="str" cm="1">
        <f t="array" ref="AFF4">IFERROR(INDEX($A$25:$A$200, MATCH(1,(AFF25:AFF200=SMALL(AFF25:AFF200,1))*(COUNTIF(AFF3, $A$25:$A$200)=0),0)), "")</f>
        <v/>
      </c>
      <c r="AFG4" s="1" t="str" cm="1">
        <f t="array" ref="AFG4">IFERROR(INDEX($A$25:$A$200, MATCH(1,(AFG25:AFG200=SMALL(AFG25:AFG200,1))*(COUNTIF(AFG3, $A$25:$A$200)=0),0)), "")</f>
        <v/>
      </c>
      <c r="AFH4" s="1" t="str" cm="1">
        <f t="array" ref="AFH4">IFERROR(INDEX($A$25:$A$200, MATCH(1,(AFH25:AFH200=SMALL(AFH25:AFH200,1))*(COUNTIF(AFH3, $A$25:$A$200)=0),0)), "")</f>
        <v/>
      </c>
      <c r="AFI4" s="1" t="str" cm="1">
        <f t="array" ref="AFI4">IFERROR(INDEX($A$25:$A$200, MATCH(1,(AFI25:AFI200=SMALL(AFI25:AFI200,1))*(COUNTIF(AFI3, $A$25:$A$200)=0),0)), "")</f>
        <v/>
      </c>
      <c r="AFJ4" s="1" t="str" cm="1">
        <f t="array" ref="AFJ4">IFERROR(INDEX($A$25:$A$200, MATCH(1,(AFJ25:AFJ200=SMALL(AFJ25:AFJ200,1))*(COUNTIF(AFJ3, $A$25:$A$200)=0),0)), "")</f>
        <v/>
      </c>
      <c r="AFK4" s="1" t="str" cm="1">
        <f t="array" ref="AFK4">IFERROR(INDEX($A$25:$A$200, MATCH(1,(AFK25:AFK200=SMALL(AFK25:AFK200,1))*(COUNTIF(AFK3, $A$25:$A$200)=0),0)), "")</f>
        <v/>
      </c>
      <c r="AFL4" s="1" t="str" cm="1">
        <f t="array" ref="AFL4">IFERROR(INDEX($A$25:$A$200, MATCH(1,(AFL25:AFL200=SMALL(AFL25:AFL200,1))*(COUNTIF(AFL3, $A$25:$A$200)=0),0)), "")</f>
        <v/>
      </c>
      <c r="AFM4" s="1" t="str" cm="1">
        <f t="array" ref="AFM4">IFERROR(INDEX($A$25:$A$200, MATCH(1,(AFM25:AFM200=SMALL(AFM25:AFM200,1))*(COUNTIF(AFM3, $A$25:$A$200)=0),0)), "")</f>
        <v/>
      </c>
      <c r="AFN4" s="1" t="str" cm="1">
        <f t="array" ref="AFN4">IFERROR(INDEX($A$25:$A$200, MATCH(1,(AFN25:AFN200=SMALL(AFN25:AFN200,1))*(COUNTIF(AFN3, $A$25:$A$200)=0),0)), "")</f>
        <v/>
      </c>
      <c r="AFO4" s="1" t="str" cm="1">
        <f t="array" ref="AFO4">IFERROR(INDEX($A$25:$A$200, MATCH(1,(AFO25:AFO200=SMALL(AFO25:AFO200,1))*(COUNTIF(AFO3, $A$25:$A$200)=0),0)), "")</f>
        <v/>
      </c>
      <c r="AFP4" s="1" t="str" cm="1">
        <f t="array" ref="AFP4">IFERROR(INDEX($A$25:$A$200, MATCH(1,(AFP25:AFP200=SMALL(AFP25:AFP200,1))*(COUNTIF(AFP3, $A$25:$A$200)=0),0)), "")</f>
        <v/>
      </c>
      <c r="AFQ4" s="1" t="str" cm="1">
        <f t="array" ref="AFQ4">IFERROR(INDEX($A$25:$A$200, MATCH(1,(AFQ25:AFQ200=SMALL(AFQ25:AFQ200,1))*(COUNTIF(AFQ3, $A$25:$A$200)=0),0)), "")</f>
        <v/>
      </c>
      <c r="AFR4" s="1" t="str" cm="1">
        <f t="array" ref="AFR4">IFERROR(INDEX($A$25:$A$200, MATCH(1,(AFR25:AFR200=SMALL(AFR25:AFR200,1))*(COUNTIF(AFR3, $A$25:$A$200)=0),0)), "")</f>
        <v/>
      </c>
      <c r="AFS4" s="1" t="str" cm="1">
        <f t="array" ref="AFS4">IFERROR(INDEX($A$25:$A$200, MATCH(1,(AFS25:AFS200=SMALL(AFS25:AFS200,1))*(COUNTIF(AFS3, $A$25:$A$200)=0),0)), "")</f>
        <v/>
      </c>
      <c r="AFT4" s="1" t="str" cm="1">
        <f t="array" ref="AFT4">IFERROR(INDEX($A$25:$A$200, MATCH(1,(AFT25:AFT200=SMALL(AFT25:AFT200,1))*(COUNTIF(AFT3, $A$25:$A$200)=0),0)), "")</f>
        <v/>
      </c>
      <c r="AFU4" s="1" t="str" cm="1">
        <f t="array" ref="AFU4">IFERROR(INDEX($A$25:$A$200, MATCH(1,(AFU25:AFU200=SMALL(AFU25:AFU200,1))*(COUNTIF(AFU3, $A$25:$A$200)=0),0)), "")</f>
        <v/>
      </c>
      <c r="AFV4" s="1" t="str" cm="1">
        <f t="array" ref="AFV4">IFERROR(INDEX($A$25:$A$200, MATCH(1,(AFV25:AFV200=SMALL(AFV25:AFV200,1))*(COUNTIF(AFV3, $A$25:$A$200)=0),0)), "")</f>
        <v/>
      </c>
      <c r="AFW4" s="1" t="str" cm="1">
        <f t="array" ref="AFW4">IFERROR(INDEX($A$25:$A$200, MATCH(1,(AFW25:AFW200=SMALL(AFW25:AFW200,1))*(COUNTIF(AFW3, $A$25:$A$200)=0),0)), "")</f>
        <v/>
      </c>
      <c r="AFX4" s="1" t="str" cm="1">
        <f t="array" ref="AFX4">IFERROR(INDEX($A$25:$A$200, MATCH(1,(AFX25:AFX200=SMALL(AFX25:AFX200,1))*(COUNTIF(AFX3, $A$25:$A$200)=0),0)), "")</f>
        <v/>
      </c>
      <c r="AFY4" s="1" t="str" cm="1">
        <f t="array" ref="AFY4">IFERROR(INDEX($A$25:$A$200, MATCH(1,(AFY25:AFY200=SMALL(AFY25:AFY200,1))*(COUNTIF(AFY3, $A$25:$A$200)=0),0)), "")</f>
        <v/>
      </c>
      <c r="AFZ4" s="1" t="str" cm="1">
        <f t="array" ref="AFZ4">IFERROR(INDEX($A$25:$A$200, MATCH(1,(AFZ25:AFZ200=SMALL(AFZ25:AFZ200,1))*(COUNTIF(AFZ3, $A$25:$A$200)=0),0)), "")</f>
        <v/>
      </c>
      <c r="AGA4" s="1" t="str" cm="1">
        <f t="array" ref="AGA4">IFERROR(INDEX($A$25:$A$200, MATCH(1,(AGA25:AGA200=SMALL(AGA25:AGA200,1))*(COUNTIF(AGA3, $A$25:$A$200)=0),0)), "")</f>
        <v/>
      </c>
      <c r="AGB4" s="1" t="str" cm="1">
        <f t="array" ref="AGB4">IFERROR(INDEX($A$25:$A$200, MATCH(1,(AGB25:AGB200=SMALL(AGB25:AGB200,1))*(COUNTIF(AGB3, $A$25:$A$200)=0),0)), "")</f>
        <v/>
      </c>
      <c r="AGC4" s="1" t="str" cm="1">
        <f t="array" ref="AGC4">IFERROR(INDEX($A$25:$A$200, MATCH(1,(AGC25:AGC200=SMALL(AGC25:AGC200,1))*(COUNTIF(AGC3, $A$25:$A$200)=0),0)), "")</f>
        <v/>
      </c>
      <c r="AGD4" s="1" t="str" cm="1">
        <f t="array" ref="AGD4">IFERROR(INDEX($A$25:$A$200, MATCH(1,(AGD25:AGD200=SMALL(AGD25:AGD200,1))*(COUNTIF(AGD3, $A$25:$A$200)=0),0)), "")</f>
        <v/>
      </c>
      <c r="AGE4" s="1" t="str" cm="1">
        <f t="array" ref="AGE4">IFERROR(INDEX($A$25:$A$200, MATCH(1,(AGE25:AGE200=SMALL(AGE25:AGE200,1))*(COUNTIF(AGE3, $A$25:$A$200)=0),0)), "")</f>
        <v/>
      </c>
      <c r="AGF4" s="1" t="str" cm="1">
        <f t="array" ref="AGF4">IFERROR(INDEX($A$25:$A$200, MATCH(1,(AGF25:AGF200=SMALL(AGF25:AGF200,1))*(COUNTIF(AGF3, $A$25:$A$200)=0),0)), "")</f>
        <v/>
      </c>
      <c r="AGG4" s="1" t="str" cm="1">
        <f t="array" ref="AGG4">IFERROR(INDEX($A$25:$A$200, MATCH(1,(AGG25:AGG200=SMALL(AGG25:AGG200,1))*(COUNTIF(AGG3, $A$25:$A$200)=0),0)), "")</f>
        <v/>
      </c>
      <c r="AGH4" s="1" t="str" cm="1">
        <f t="array" ref="AGH4">IFERROR(INDEX($A$25:$A$200, MATCH(1,(AGH25:AGH200=SMALL(AGH25:AGH200,1))*(COUNTIF(AGH3, $A$25:$A$200)=0),0)), "")</f>
        <v/>
      </c>
      <c r="AGI4" s="1" t="str" cm="1">
        <f t="array" ref="AGI4">IFERROR(INDEX($A$25:$A$200, MATCH(1,(AGI25:AGI200=SMALL(AGI25:AGI200,1))*(COUNTIF(AGI3, $A$25:$A$200)=0),0)), "")</f>
        <v/>
      </c>
      <c r="AGJ4" s="1" t="str" cm="1">
        <f t="array" ref="AGJ4">IFERROR(INDEX($A$25:$A$200, MATCH(1,(AGJ25:AGJ200=SMALL(AGJ25:AGJ200,1))*(COUNTIF(AGJ3, $A$25:$A$200)=0),0)), "")</f>
        <v/>
      </c>
      <c r="AGK4" s="1" t="str" cm="1">
        <f t="array" ref="AGK4">IFERROR(INDEX($A$25:$A$200, MATCH(1,(AGK25:AGK200=SMALL(AGK25:AGK200,1))*(COUNTIF(AGK3, $A$25:$A$200)=0),0)), "")</f>
        <v/>
      </c>
      <c r="AGL4" s="1" t="str" cm="1">
        <f t="array" ref="AGL4">IFERROR(INDEX($A$25:$A$200, MATCH(1,(AGL25:AGL200=SMALL(AGL25:AGL200,1))*(COUNTIF(AGL3, $A$25:$A$200)=0),0)), "")</f>
        <v/>
      </c>
      <c r="AGM4" s="1" t="str" cm="1">
        <f t="array" ref="AGM4">IFERROR(INDEX($A$25:$A$200, MATCH(1,(AGM25:AGM200=SMALL(AGM25:AGM200,1))*(COUNTIF(AGM3, $A$25:$A$200)=0),0)), "")</f>
        <v/>
      </c>
      <c r="AGN4" s="1" t="str" cm="1">
        <f t="array" ref="AGN4">IFERROR(INDEX($A$25:$A$200, MATCH(1,(AGN25:AGN200=SMALL(AGN25:AGN200,1))*(COUNTIF(AGN3, $A$25:$A$200)=0),0)), "")</f>
        <v/>
      </c>
      <c r="AGO4" s="1" t="str" cm="1">
        <f t="array" ref="AGO4">IFERROR(INDEX($A$25:$A$200, MATCH(1,(AGO25:AGO200=SMALL(AGO25:AGO200,1))*(COUNTIF(AGO3, $A$25:$A$200)=0),0)), "")</f>
        <v/>
      </c>
      <c r="AGP4" s="1" t="str" cm="1">
        <f t="array" ref="AGP4">IFERROR(INDEX($A$25:$A$200, MATCH(1,(AGP25:AGP200=SMALL(AGP25:AGP200,1))*(COUNTIF(AGP3, $A$25:$A$200)=0),0)), "")</f>
        <v/>
      </c>
      <c r="AGQ4" s="1" t="str" cm="1">
        <f t="array" ref="AGQ4">IFERROR(INDEX($A$25:$A$200, MATCH(1,(AGQ25:AGQ200=SMALL(AGQ25:AGQ200,1))*(COUNTIF(AGQ3, $A$25:$A$200)=0),0)), "")</f>
        <v/>
      </c>
      <c r="AGR4" s="148"/>
    </row>
    <row r="5" spans="1:876" s="81" customFormat="1" ht="15.75" thickBot="1" x14ac:dyDescent="0.3">
      <c r="A5" s="370"/>
      <c r="B5" s="80" t="str" cm="1">
        <f t="array" ref="B5">IFERROR(INDEX($A$25:$A$118, MATCH(1,(B25:B118=SMALL(B25:B118,1))*(COUNTIF(B3:B4, $A$25:$A$118)=0),0)), "")</f>
        <v/>
      </c>
      <c r="C5" s="80" t="str" cm="1">
        <f t="array" ref="C5">IFERROR(INDEX($A$25:$A$118, MATCH(1,(C25:C118=SMALL(C25:C118,1))*(COUNTIF(C3:C4, $A$25:$A$118)=0),0)), "")</f>
        <v/>
      </c>
      <c r="D5" s="80" t="str" cm="1">
        <f t="array" ref="D5">IFERROR(INDEX($A$25:$A$118, MATCH(1,(D25:D118=SMALL(D25:D118,1))*(COUNTIF(D3:D4, $A$25:$A$118)=0),0)), "")</f>
        <v/>
      </c>
      <c r="E5" s="80" t="str" cm="1">
        <f t="array" ref="E5">IFERROR(INDEX($A$25:$A$118, MATCH(1,(E25:E118=SMALL(E25:E118,1))*(COUNTIF(E3:E4, $A$25:$A$118)=0),0)), "")</f>
        <v/>
      </c>
      <c r="F5" s="80" t="str" cm="1">
        <f t="array" ref="F5">IFERROR(INDEX($A$25:$A$118, MATCH(1,(F25:F118=SMALL(F25:F118,1))*(COUNTIF(F3:F4, $A$25:$A$118)=0),0)), "")</f>
        <v/>
      </c>
      <c r="G5" s="80" t="str" cm="1">
        <f t="array" ref="G5">IFERROR(INDEX($A$25:$A$118, MATCH(1,(G25:G118=SMALL(G25:G118,1))*(COUNTIF(G3:G4, $A$25:$A$118)=0),0)), "")</f>
        <v/>
      </c>
      <c r="H5" s="80" t="str" cm="1">
        <f t="array" ref="H5">IFERROR(INDEX($A$25:$A$118, MATCH(1,(H25:H118=SMALL(H25:H118,1))*(COUNTIF(H3:H4, $A$25:$A$118)=0),0)), "")</f>
        <v/>
      </c>
      <c r="I5" s="80" t="str" cm="1">
        <f t="array" ref="I5">IFERROR(INDEX($A$25:$A$118, MATCH(1,(I25:I118=SMALL(I25:I118,1))*(COUNTIF(I3:I4, $A$25:$A$118)=0),0)), "")</f>
        <v/>
      </c>
      <c r="J5" s="151" t="str" cm="1">
        <f t="array" ref="J5">IFERROR(INDEX($A$25:$A$118, MATCH(1,(J25:J118=SMALL(J25:J118,1))*(COUNTIF(J3:J4, $A$25:$A$118)=0),0)), "")</f>
        <v/>
      </c>
      <c r="K5" s="80" t="str" cm="1">
        <f t="array" ref="K5">IFERROR(INDEX($A$25:$A$118, MATCH(1,(K25:K118=SMALL(K25:K118,1))*(COUNTIF(K3:K4, $A$25:$A$118)=0),0)), "")</f>
        <v/>
      </c>
      <c r="L5" s="80" t="str" cm="1">
        <f t="array" ref="L5">IFERROR(INDEX($A$25:$A$118, MATCH(1,(L25:L118=SMALL(L25:L118,1))*(COUNTIF(L3:L4, $A$25:$A$118)=0),0)), "")</f>
        <v/>
      </c>
      <c r="M5" s="80" t="str" cm="1">
        <f t="array" ref="M5">IFERROR(INDEX($A$25:$A$118, MATCH(1,(M25:M118=SMALL(M25:M118,1))*(COUNTIF(M3:M4, $A$25:$A$118)=0),0)), "")</f>
        <v/>
      </c>
      <c r="N5" s="80" t="str" cm="1">
        <f t="array" ref="N5">IFERROR(INDEX($A$25:$A$118, MATCH(1,(N25:N118=SMALL(N25:N118,1))*(COUNTIF(N3:N4, $A$25:$A$118)=0),0)), "")</f>
        <v/>
      </c>
      <c r="O5" s="80" t="str" cm="1">
        <f t="array" ref="O5">IFERROR(INDEX($A$25:$A$118, MATCH(1,(O25:O118=SMALL(O25:O118,1))*(COUNTIF(O3:O4, $A$25:$A$118)=0),0)), "")</f>
        <v/>
      </c>
      <c r="P5" s="80" t="str" cm="1">
        <f t="array" ref="P5">IFERROR(INDEX($A$25:$A$118, MATCH(1,(P25:P118=SMALL(P25:P118,1))*(COUNTIF(P3:P4, $A$25:$A$118)=0),0)), "")</f>
        <v/>
      </c>
      <c r="Q5" s="80" t="str" cm="1">
        <f t="array" ref="Q5">IFERROR(INDEX($A$25:$A$118, MATCH(1,(Q25:Q118=SMALL(Q25:Q118,1))*(COUNTIF(Q3:Q4, $A$25:$A$118)=0),0)), "")</f>
        <v/>
      </c>
      <c r="R5" s="80" t="str" cm="1">
        <f t="array" ref="R5">IFERROR(INDEX($A$25:$A$118, MATCH(1,(R25:R118=SMALL(R25:R118,1))*(COUNTIF(R3:R4, $A$25:$A$118)=0),0)), "")</f>
        <v/>
      </c>
      <c r="S5" s="80" t="str" cm="1">
        <f t="array" ref="S5">IFERROR(INDEX($A$25:$A$118, MATCH(1,(S25:S118=SMALL(S25:S118,1))*(COUNTIF(S3:S4, $A$25:$A$118)=0),0)), "")</f>
        <v/>
      </c>
      <c r="T5" s="80" t="str" cm="1">
        <f t="array" ref="T5">IFERROR(INDEX($A$25:$A$118, MATCH(1,(T25:T118=SMALL(T25:T118,1))*(COUNTIF(T3:T4, $A$25:$A$118)=0),0)), "")</f>
        <v/>
      </c>
      <c r="U5" s="151" t="str" cm="1">
        <f t="array" ref="U5">IFERROR(INDEX($A$25:$A$118, MATCH(1,(U25:U118=SMALL(U25:U118,1))*(COUNTIF(U3:U4, $A$25:$A$118)=0),0)), "")</f>
        <v/>
      </c>
      <c r="V5" s="80" t="str" cm="1">
        <f t="array" ref="V5">IFERROR(INDEX($A$25:$A$118, MATCH(1,(V25:V118=SMALL(V25:V118,1))*(COUNTIF(V3:V4, $A$25:$A$118)=0),0)), "")</f>
        <v/>
      </c>
      <c r="W5" s="80" t="str" cm="1">
        <f t="array" ref="W5">IFERROR(INDEX($A$25:$A$118, MATCH(1,(W25:W118=SMALL(W25:W118,1))*(COUNTIF(W3:W4, $A$25:$A$118)=0),0)), "")</f>
        <v/>
      </c>
      <c r="X5" s="80" t="str" cm="1">
        <f t="array" ref="X5">IFERROR(INDEX($A$25:$A$118, MATCH(1,(X25:X118=SMALL(X25:X118,1))*(COUNTIF(X3:X4, $A$25:$A$118)=0),0)), "")</f>
        <v/>
      </c>
      <c r="Y5" s="80" t="str" cm="1">
        <f t="array" ref="Y5">IFERROR(INDEX($A$25:$A$118, MATCH(1,(Y25:Y118=SMALL(Y25:Y118,1))*(COUNTIF(Y3:Y4, $A$25:$A$118)=0),0)), "")</f>
        <v/>
      </c>
      <c r="Z5" s="80" t="str" cm="1">
        <f t="array" ref="Z5">IFERROR(INDEX($A$25:$A$118, MATCH(1,(Z25:Z118=SMALL(Z25:Z118,1))*(COUNTIF(Z3:Z4, $A$25:$A$118)=0),0)), "")</f>
        <v/>
      </c>
      <c r="AA5" s="80" t="str" cm="1">
        <f t="array" ref="AA5">IFERROR(INDEX($A$25:$A$118, MATCH(1,(AA25:AA118=SMALL(AA25:AA118,1))*(COUNTIF(AA3:AA4, $A$25:$A$118)=0),0)), "")</f>
        <v/>
      </c>
      <c r="AB5" s="80" t="str" cm="1">
        <f t="array" ref="AB5">IFERROR(INDEX($A$25:$A$118, MATCH(1,(AB25:AB118=SMALL(AB25:AB118,1))*(COUNTIF(AB3:AB4, $A$25:$A$118)=0),0)), "")</f>
        <v/>
      </c>
      <c r="AC5" s="80" t="str" cm="1">
        <f t="array" ref="AC5">IFERROR(INDEX($A$25:$A$118, MATCH(1,(AC25:AC118=SMALL(AC25:AC118,1))*(COUNTIF(AC3:AC4, $A$25:$A$118)=0),0)), "")</f>
        <v/>
      </c>
      <c r="AD5" s="80" t="str" cm="1">
        <f t="array" ref="AD5">IFERROR(INDEX($A$25:$A$118, MATCH(1,(AD25:AD118=SMALL(AD25:AD118,1))*(COUNTIF(AD3:AD4, $A$25:$A$118)=0),0)), "")</f>
        <v/>
      </c>
      <c r="AE5" s="80" t="str" cm="1">
        <f t="array" ref="AE5">IFERROR(INDEX($A$25:$A$118, MATCH(1,(AE25:AE118=SMALL(AE25:AE118,1))*(COUNTIF(AE3:AE4, $A$25:$A$118)=0),0)), "")</f>
        <v/>
      </c>
      <c r="AF5" s="151" t="str" cm="1">
        <f t="array" ref="AF5">IFERROR(INDEX($A$25:$A$118, MATCH(1,(AF25:AF118=SMALL(AF25:AF118,1))*(COUNTIF(AF3:AF4, $A$25:$A$118)=0),0)), "")</f>
        <v/>
      </c>
      <c r="AG5" s="80" t="str" cm="1">
        <f t="array" ref="AG5">IFERROR(INDEX($A$25:$A$118, MATCH(1,(AG25:AG118=SMALL(AG25:AG118,1))*(COUNTIF(AG3:AG4, $A$25:$A$118)=0),0)), "")</f>
        <v/>
      </c>
      <c r="AH5" s="80" t="str" cm="1">
        <f t="array" ref="AH5">IFERROR(INDEX($A$25:$A$118, MATCH(1,(AH25:AH118=SMALL(AH25:AH118,1))*(COUNTIF(AH3:AH4, $A$25:$A$118)=0),0)), "")</f>
        <v/>
      </c>
      <c r="AI5" s="80" t="str" cm="1">
        <f t="array" ref="AI5">IFERROR(INDEX($A$25:$A$118, MATCH(1,(AI25:AI118=SMALL(AI25:AI118,1))*(COUNTIF(AI3:AI4, $A$25:$A$118)=0),0)), "")</f>
        <v/>
      </c>
      <c r="AJ5" s="80" t="str" cm="1">
        <f t="array" ref="AJ5">IFERROR(INDEX($A$25:$A$118, MATCH(1,(AJ25:AJ118=SMALL(AJ25:AJ118,1))*(COUNTIF(AJ3:AJ4, $A$25:$A$118)=0),0)), "")</f>
        <v/>
      </c>
      <c r="AK5" s="80" t="str" cm="1">
        <f t="array" ref="AK5">IFERROR(INDEX($A$25:$A$118, MATCH(1,(AK25:AK118=SMALL(AK25:AK118,1))*(COUNTIF(AK3:AK4, $A$25:$A$118)=0),0)), "")</f>
        <v/>
      </c>
      <c r="AL5" s="80" t="str" cm="1">
        <f t="array" ref="AL5">IFERROR(INDEX($A$25:$A$118, MATCH(1,(AL25:AL118=SMALL(AL25:AL118,1))*(COUNTIF(AL3:AL4, $A$25:$A$118)=0),0)), "")</f>
        <v/>
      </c>
      <c r="AM5" s="80" t="str" cm="1">
        <f t="array" ref="AM5">IFERROR(INDEX($A$25:$A$118, MATCH(1,(AM25:AM118=SMALL(AM25:AM118,1))*(COUNTIF(AM3:AM4, $A$25:$A$118)=0),0)), "")</f>
        <v/>
      </c>
      <c r="AN5" s="80" t="str" cm="1">
        <f t="array" ref="AN5">IFERROR(INDEX($A$25:$A$118, MATCH(1,(AN25:AN118=SMALL(AN25:AN118,1))*(COUNTIF(AN3:AN4, $A$25:$A$118)=0),0)), "")</f>
        <v/>
      </c>
      <c r="AO5" s="80" t="str" cm="1">
        <f t="array" ref="AO5">IFERROR(INDEX($A$25:$A$118, MATCH(1,(AO25:AO118=SMALL(AO25:AO118,1))*(COUNTIF(AO3:AO4, $A$25:$A$118)=0),0)), "")</f>
        <v/>
      </c>
      <c r="AP5" s="80" t="str" cm="1">
        <f t="array" ref="AP5">IFERROR(INDEX($A$25:$A$118, MATCH(1,(AP25:AP118=SMALL(AP25:AP118,1))*(COUNTIF(AP3:AP4, $A$25:$A$118)=0),0)), "")</f>
        <v/>
      </c>
      <c r="AQ5" s="151" t="str" cm="1">
        <f t="array" ref="AQ5">IFERROR(INDEX($A$25:$A$118, MATCH(1,(AQ25:AQ118=SMALL(AQ25:AQ118,1))*(COUNTIF(AQ3:AQ4, $A$25:$A$118)=0),0)), "")</f>
        <v/>
      </c>
      <c r="AR5" s="80" t="str" cm="1">
        <f t="array" ref="AR5">IFERROR(INDEX($A$25:$A$118, MATCH(1,(AR25:AR118=SMALL(AR25:AR118,1))*(COUNTIF(AR3:AR4, $A$25:$A$118)=0),0)), "")</f>
        <v/>
      </c>
      <c r="AS5" s="80" t="str" cm="1">
        <f t="array" ref="AS5">IFERROR(INDEX($A$25:$A$118, MATCH(1,(AS25:AS118=SMALL(AS25:AS118,1))*(COUNTIF(AS3:AS4, $A$25:$A$118)=0),0)), "")</f>
        <v/>
      </c>
      <c r="AT5" s="80" t="str" cm="1">
        <f t="array" ref="AT5">IFERROR(INDEX($A$25:$A$118, MATCH(1,(AT25:AT118=SMALL(AT25:AT118,1))*(COUNTIF(AT3:AT4, $A$25:$A$118)=0),0)), "")</f>
        <v/>
      </c>
      <c r="AU5" s="80" t="str" cm="1">
        <f t="array" ref="AU5">IFERROR(INDEX($A$25:$A$118, MATCH(1,(AU25:AU118=SMALL(AU25:AU118,1))*(COUNTIF(AU3:AU4, $A$25:$A$118)=0),0)), "")</f>
        <v/>
      </c>
      <c r="AV5" s="80" t="str" cm="1">
        <f t="array" ref="AV5">IFERROR(INDEX($A$25:$A$118, MATCH(1,(AV25:AV118=SMALL(AV25:AV118,1))*(COUNTIF(AV3:AV4, $A$25:$A$118)=0),0)), "")</f>
        <v/>
      </c>
      <c r="AW5" s="80" t="str" cm="1">
        <f t="array" ref="AW5">IFERROR(INDEX($A$25:$A$118, MATCH(1,(AW25:AW118=SMALL(AW25:AW118,1))*(COUNTIF(AW3:AW4, $A$25:$A$118)=0),0)), "")</f>
        <v/>
      </c>
      <c r="AX5" s="80" t="str" cm="1">
        <f t="array" ref="AX5">IFERROR(INDEX($A$25:$A$118, MATCH(1,(AX25:AX118=SMALL(AX25:AX118,1))*(COUNTIF(AX3:AX4, $A$25:$A$118)=0),0)), "")</f>
        <v/>
      </c>
      <c r="AY5" s="80" t="str" cm="1">
        <f t="array" ref="AY5">IFERROR(INDEX($A$25:$A$118, MATCH(1,(AY25:AY118=SMALL(AY25:AY118,1))*(COUNTIF(AY3:AY4, $A$25:$A$118)=0),0)), "")</f>
        <v/>
      </c>
      <c r="AZ5" s="80" t="str" cm="1">
        <f t="array" ref="AZ5">IFERROR(INDEX($A$25:$A$118, MATCH(1,(AZ25:AZ118=SMALL(AZ25:AZ118,1))*(COUNTIF(AZ3:AZ4, $A$25:$A$118)=0),0)), "")</f>
        <v/>
      </c>
      <c r="BA5" s="80" t="str" cm="1">
        <f t="array" ref="BA5">IFERROR(INDEX($A$25:$A$118, MATCH(1,(BA25:BA118=SMALL(BA25:BA118,1))*(COUNTIF(BA3:BA4, $A$25:$A$118)=0),0)), "")</f>
        <v/>
      </c>
      <c r="BB5" s="151" t="str" cm="1">
        <f t="array" ref="BB5">IFERROR(INDEX($A$25:$A$118, MATCH(1,(BB25:BB118=SMALL(BB25:BB118,1))*(COUNTIF(BB3:BB4, $A$25:$A$118)=0),0)), "")</f>
        <v/>
      </c>
      <c r="BC5" s="80" t="str" cm="1">
        <f t="array" ref="BC5">IFERROR(INDEX($A$25:$A$118, MATCH(1,(BC25:BC118=SMALL(BC25:BC118,1))*(COUNTIF(BC3:BC4, $A$25:$A$118)=0),0)), "")</f>
        <v/>
      </c>
      <c r="BD5" s="80" t="str" cm="1">
        <f t="array" ref="BD5">IFERROR(INDEX($A$25:$A$118, MATCH(1,(BD25:BD118=SMALL(BD25:BD118,1))*(COUNTIF(BD3:BD4, $A$25:$A$118)=0),0)), "")</f>
        <v/>
      </c>
      <c r="BE5" s="80" t="str" cm="1">
        <f t="array" ref="BE5">IFERROR(INDEX($A$25:$A$118, MATCH(1,(BE25:BE118=SMALL(BE25:BE118,1))*(COUNTIF(BE3:BE4, $A$25:$A$118)=0),0)), "")</f>
        <v/>
      </c>
      <c r="BF5" s="80" t="str" cm="1">
        <f t="array" ref="BF5">IFERROR(INDEX($A$25:$A$118, MATCH(1,(BF25:BF118=SMALL(BF25:BF118,1))*(COUNTIF(BF3:BF4, $A$25:$A$118)=0),0)), "")</f>
        <v/>
      </c>
      <c r="BG5" s="80" t="str" cm="1">
        <f t="array" ref="BG5">IFERROR(INDEX($A$25:$A$118, MATCH(1,(BG25:BG118=SMALL(BG25:BG118,1))*(COUNTIF(BG3:BG4, $A$25:$A$118)=0),0)), "")</f>
        <v/>
      </c>
      <c r="BH5" s="80" t="str" cm="1">
        <f t="array" ref="BH5">IFERROR(INDEX($A$25:$A$118, MATCH(1,(BH25:BH118=SMALL(BH25:BH118,1))*(COUNTIF(BH3:BH4, $A$25:$A$118)=0),0)), "")</f>
        <v/>
      </c>
      <c r="BI5" s="80" t="str" cm="1">
        <f t="array" ref="BI5">IFERROR(INDEX($A$25:$A$118, MATCH(1,(BI25:BI118=SMALL(BI25:BI118,1))*(COUNTIF(BI3:BI4, $A$25:$A$118)=0),0)), "")</f>
        <v/>
      </c>
      <c r="BJ5" s="80" t="str" cm="1">
        <f t="array" ref="BJ5">IFERROR(INDEX($A$25:$A$118, MATCH(1,(BJ25:BJ118=SMALL(BJ25:BJ118,1))*(COUNTIF(BJ3:BJ4, $A$25:$A$118)=0),0)), "")</f>
        <v/>
      </c>
      <c r="BK5" s="80" t="str" cm="1">
        <f t="array" ref="BK5">IFERROR(INDEX($A$25:$A$118, MATCH(1,(BK25:BK118=SMALL(BK25:BK118,1))*(COUNTIF(BK3:BK4, $A$25:$A$118)=0),0)), "")</f>
        <v/>
      </c>
      <c r="BL5" s="80" t="str" cm="1">
        <f t="array" ref="BL5">IFERROR(INDEX($A$25:$A$118, MATCH(1,(BL25:BL118=SMALL(BL25:BL118,1))*(COUNTIF(BL3:BL4, $A$25:$A$118)=0),0)), "")</f>
        <v/>
      </c>
      <c r="BM5" s="80" t="str" cm="1">
        <f t="array" ref="BM5">IFERROR(INDEX($A$25:$A$118, MATCH(1,(BM25:BM118=SMALL(BM25:BM118,1))*(COUNTIF(BM3:BM4, $A$25:$A$118)=0),0)), "")</f>
        <v/>
      </c>
      <c r="BN5" s="151" t="str" cm="1">
        <f t="array" ref="BN5">IFERROR(INDEX($A$25:$A$118, MATCH(1,(BN25:BN118=SMALL(BN25:BN118,1))*(COUNTIF(BN3:BN4, $A$25:$A$118)=0),0)), "")</f>
        <v/>
      </c>
      <c r="BO5" s="80" t="str" cm="1">
        <f t="array" ref="BO5">IFERROR(INDEX($A$25:$A$118, MATCH(1,(BO25:BO118=SMALL(BO25:BO118,1))*(COUNTIF(BO3:BO4, $A$25:$A$118)=0),0)), "")</f>
        <v/>
      </c>
      <c r="BP5" s="80" t="str" cm="1">
        <f t="array" ref="BP5">IFERROR(INDEX($A$25:$A$118, MATCH(1,(BP25:BP118=SMALL(BP25:BP118,1))*(COUNTIF(BP3:BP4, $A$25:$A$118)=0),0)), "")</f>
        <v/>
      </c>
      <c r="BQ5" s="80" t="str" cm="1">
        <f t="array" ref="BQ5">IFERROR(INDEX($A$25:$A$118, MATCH(1,(BQ25:BQ118=SMALL(BQ25:BQ118,1))*(COUNTIF(BQ3:BQ4, $A$25:$A$118)=0),0)), "")</f>
        <v/>
      </c>
      <c r="BR5" s="80" t="str" cm="1">
        <f t="array" ref="BR5">IFERROR(INDEX($A$25:$A$118, MATCH(1,(BR25:BR118=SMALL(BR25:BR118,1))*(COUNTIF(BR3:BR4, $A$25:$A$118)=0),0)), "")</f>
        <v/>
      </c>
      <c r="BS5" s="80" t="str" cm="1">
        <f t="array" ref="BS5">IFERROR(INDEX($A$25:$A$118, MATCH(1,(BS25:BS118=SMALL(BS25:BS118,1))*(COUNTIF(BS3:BS4, $A$25:$A$118)=0),0)), "")</f>
        <v/>
      </c>
      <c r="BT5" s="80" t="str" cm="1">
        <f t="array" ref="BT5">IFERROR(INDEX($A$25:$A$118, MATCH(1,(BT25:BT118=SMALL(BT25:BT118,1))*(COUNTIF(BT3:BT4, $A$25:$A$118)=0),0)), "")</f>
        <v/>
      </c>
      <c r="BU5" s="80" t="str" cm="1">
        <f t="array" ref="BU5">IFERROR(INDEX($A$25:$A$118, MATCH(1,(BU25:BU118=SMALL(BU25:BU118,1))*(COUNTIF(BU3:BU4, $A$25:$A$118)=0),0)), "")</f>
        <v/>
      </c>
      <c r="BV5" s="80" t="str" cm="1">
        <f t="array" ref="BV5">IFERROR(INDEX($A$25:$A$118, MATCH(1,(BV25:BV118=SMALL(BV25:BV118,1))*(COUNTIF(BV3:BV4, $A$25:$A$118)=0),0)), "")</f>
        <v/>
      </c>
      <c r="BW5" s="80" t="str" cm="1">
        <f t="array" ref="BW5">IFERROR(INDEX($A$25:$A$118, MATCH(1,(BW25:BW118=SMALL(BW25:BW118,1))*(COUNTIF(BW3:BW4, $A$25:$A$118)=0),0)), "")</f>
        <v/>
      </c>
      <c r="BX5" s="80" t="str" cm="1">
        <f t="array" ref="BX5">IFERROR(INDEX($A$25:$A$118, MATCH(1,(BX25:BX118=SMALL(BX25:BX118,1))*(COUNTIF(BX3:BX4, $A$25:$A$118)=0),0)), "")</f>
        <v/>
      </c>
      <c r="BY5" s="80" t="str" cm="1">
        <f t="array" ref="BY5">IFERROR(INDEX($A$25:$A$118, MATCH(1,(BY25:BY118=SMALL(BY25:BY118,1))*(COUNTIF(BY3:BY4, $A$25:$A$118)=0),0)), "")</f>
        <v/>
      </c>
      <c r="BZ5" s="80" t="str" cm="1">
        <f t="array" ref="BZ5">IFERROR(INDEX($A$25:$A$118, MATCH(1,(BZ25:BZ118=SMALL(BZ25:BZ118,1))*(COUNTIF(BZ3:BZ4, $A$25:$A$118)=0),0)), "")</f>
        <v/>
      </c>
      <c r="CA5" s="80" t="str" cm="1">
        <f t="array" ref="CA5">IFERROR(INDEX($A$25:$A$118, MATCH(1,(CA25:CA118=SMALL(CA25:CA118,1))*(COUNTIF(CA3:CA4, $A$25:$A$118)=0),0)), "")</f>
        <v/>
      </c>
      <c r="CB5" s="80" t="str" cm="1">
        <f t="array" ref="CB5">IFERROR(INDEX($A$25:$A$118, MATCH(1,(CB25:CB118=SMALL(CB25:CB118,1))*(COUNTIF(CB3:CB4, $A$25:$A$118)=0),0)), "")</f>
        <v/>
      </c>
      <c r="CC5" s="80" t="str" cm="1">
        <f t="array" ref="CC5">IFERROR(INDEX($A$25:$A$118, MATCH(1,(CC25:CC118=SMALL(CC25:CC118,1))*(COUNTIF(CC3:CC4, $A$25:$A$118)=0),0)), "")</f>
        <v/>
      </c>
      <c r="CD5" s="151" t="str" cm="1">
        <f t="array" ref="CD5">IFERROR(INDEX($A$25:$A$118, MATCH(1,(CD25:CD118=SMALL(CD25:CD118,1))*(COUNTIF(CD3:CD4, $A$25:$A$118)=0),0)), "")</f>
        <v/>
      </c>
      <c r="CE5" s="80" t="str" cm="1">
        <f t="array" ref="CE5">IFERROR(INDEX($A$25:$A$118, MATCH(1,(CE25:CE118=SMALL(CE25:CE118,1))*(COUNTIF(CE3:CE4, $A$25:$A$118)=0),0)), "")</f>
        <v/>
      </c>
      <c r="CF5" s="80" t="str" cm="1">
        <f t="array" ref="CF5">IFERROR(INDEX($A$25:$A$118, MATCH(1,(CF25:CF118=SMALL(CF25:CF118,1))*(COUNTIF(CF3:CF4, $A$25:$A$118)=0),0)), "")</f>
        <v/>
      </c>
      <c r="CG5" s="80" t="str" cm="1">
        <f t="array" ref="CG5">IFERROR(INDEX($A$25:$A$118, MATCH(1,(CG25:CG118=SMALL(CG25:CG118,1))*(COUNTIF(CG3:CG4, $A$25:$A$118)=0),0)), "")</f>
        <v/>
      </c>
      <c r="CH5" s="80" t="str" cm="1">
        <f t="array" ref="CH5">IFERROR(INDEX($A$25:$A$118, MATCH(1,(CH25:CH118=SMALL(CH25:CH118,1))*(COUNTIF(CH3:CH4, $A$25:$A$118)=0),0)), "")</f>
        <v/>
      </c>
      <c r="CI5" s="80" t="str" cm="1">
        <f t="array" ref="CI5">IFERROR(INDEX($A$25:$A$118, MATCH(1,(CI25:CI118=SMALL(CI25:CI118,1))*(COUNTIF(CI3:CI4, $A$25:$A$118)=0),0)), "")</f>
        <v/>
      </c>
      <c r="CJ5" s="80" t="str" cm="1">
        <f t="array" ref="CJ5">IFERROR(INDEX($A$25:$A$118, MATCH(1,(CJ25:CJ118=SMALL(CJ25:CJ118,1))*(COUNTIF(CJ3:CJ4, $A$25:$A$118)=0),0)), "")</f>
        <v/>
      </c>
      <c r="CK5" s="80" t="str" cm="1">
        <f t="array" ref="CK5">IFERROR(INDEX($A$25:$A$118, MATCH(1,(CK25:CK118=SMALL(CK25:CK118,1))*(COUNTIF(CK3:CK4, $A$25:$A$118)=0),0)), "")</f>
        <v/>
      </c>
      <c r="CL5" s="80" t="str" cm="1">
        <f t="array" ref="CL5">IFERROR(INDEX($A$25:$A$118, MATCH(1,(CL25:CL118=SMALL(CL25:CL118,1))*(COUNTIF(CL3:CL4, $A$25:$A$118)=0),0)), "")</f>
        <v/>
      </c>
      <c r="CM5" s="80" t="str" cm="1">
        <f t="array" ref="CM5">IFERROR(INDEX($A$25:$A$118, MATCH(1,(CM25:CM118=SMALL(CM25:CM118,1))*(COUNTIF(CM3:CM4, $A$25:$A$118)=0),0)), "")</f>
        <v/>
      </c>
      <c r="CN5" s="80" t="str" cm="1">
        <f t="array" ref="CN5">IFERROR(INDEX($A$25:$A$118, MATCH(1,(CN25:CN118=SMALL(CN25:CN118,1))*(COUNTIF(CN3:CN4, $A$25:$A$118)=0),0)), "")</f>
        <v/>
      </c>
      <c r="CO5" s="80" t="str" cm="1">
        <f t="array" ref="CO5">IFERROR(INDEX($A$25:$A$118, MATCH(1,(CO25:CO118=SMALL(CO25:CO118,1))*(COUNTIF(CO3:CO4, $A$25:$A$118)=0),0)), "")</f>
        <v/>
      </c>
      <c r="CP5" s="80" t="str" cm="1">
        <f t="array" ref="CP5">IFERROR(INDEX($A$25:$A$118, MATCH(1,(CP25:CP118=SMALL(CP25:CP118,1))*(COUNTIF(CP3:CP4, $A$25:$A$118)=0),0)), "")</f>
        <v/>
      </c>
      <c r="CQ5" s="80" t="str" cm="1">
        <f t="array" ref="CQ5">IFERROR(INDEX($A$25:$A$118, MATCH(1,(CQ25:CQ118=SMALL(CQ25:CQ118,1))*(COUNTIF(CQ3:CQ4, $A$25:$A$118)=0),0)), "")</f>
        <v/>
      </c>
      <c r="CR5" s="80" t="str" cm="1">
        <f t="array" ref="CR5">IFERROR(INDEX($A$25:$A$118, MATCH(1,(CR25:CR118=SMALL(CR25:CR118,1))*(COUNTIF(CR3:CR4, $A$25:$A$118)=0),0)), "")</f>
        <v/>
      </c>
      <c r="CS5" s="80" t="str" cm="1">
        <f t="array" ref="CS5">IFERROR(INDEX($A$25:$A$118, MATCH(1,(CS25:CS118=SMALL(CS25:CS118,1))*(COUNTIF(CS3:CS4, $A$25:$A$118)=0),0)), "")</f>
        <v/>
      </c>
      <c r="CT5" s="80" t="str" cm="1">
        <f t="array" ref="CT5">IFERROR(INDEX($A$25:$A$118, MATCH(1,(CT25:CT118=SMALL(CT25:CT118,1))*(COUNTIF(CT3:CT4, $A$25:$A$118)=0),0)), "")</f>
        <v/>
      </c>
      <c r="CU5" s="80" t="str" cm="1">
        <f t="array" ref="CU5">IFERROR(INDEX($A$25:$A$118, MATCH(1,(CU25:CU118=SMALL(CU25:CU118,1))*(COUNTIF(CU3:CU4, $A$25:$A$118)=0),0)), "")</f>
        <v/>
      </c>
      <c r="CV5" s="80" t="str" cm="1">
        <f t="array" ref="CV5">IFERROR(INDEX($A$25:$A$118, MATCH(1,(CV25:CV118=SMALL(CV25:CV118,1))*(COUNTIF(CV3:CV4, $A$25:$A$118)=0),0)), "")</f>
        <v/>
      </c>
      <c r="CW5" s="80" t="str" cm="1">
        <f t="array" ref="CW5">IFERROR(INDEX($A$25:$A$118, MATCH(1,(CW25:CW118=SMALL(CW25:CW118,1))*(COUNTIF(CW3:CW4, $A$25:$A$118)=0),0)), "")</f>
        <v/>
      </c>
      <c r="CX5" s="151" t="str" cm="1">
        <f t="array" ref="CX5">IFERROR(INDEX($A$25:$A$118, MATCH(1,(CX25:CX118=SMALL(CX25:CX118,1))*(COUNTIF(CX3:CX4, $A$25:$A$118)=0),0)), "")</f>
        <v/>
      </c>
      <c r="CY5" s="80" t="str" cm="1">
        <f t="array" ref="CY5">IFERROR(INDEX($A$25:$A$118, MATCH(1,(CY25:CY118=SMALL(CY25:CY118,1))*(COUNTIF(CY3:CY4, $A$25:$A$118)=0),0)), "")</f>
        <v/>
      </c>
      <c r="CZ5" s="80" t="str" cm="1">
        <f t="array" ref="CZ5">IFERROR(INDEX($A$25:$A$118, MATCH(1,(CZ25:CZ118=SMALL(CZ25:CZ118,1))*(COUNTIF(CZ3:CZ4, $A$25:$A$118)=0),0)), "")</f>
        <v/>
      </c>
      <c r="DA5" s="80" t="str" cm="1">
        <f t="array" ref="DA5">IFERROR(INDEX($A$25:$A$118, MATCH(1,(DA25:DA118=SMALL(DA25:DA118,1))*(COUNTIF(DA3:DA4, $A$25:$A$118)=0),0)), "")</f>
        <v/>
      </c>
      <c r="DB5" s="80" t="str" cm="1">
        <f t="array" ref="DB5">IFERROR(INDEX($A$25:$A$118, MATCH(1,(DB25:DB118=SMALL(DB25:DB118,1))*(COUNTIF(DB3:DB4, $A$25:$A$118)=0),0)), "")</f>
        <v/>
      </c>
      <c r="DC5" s="80" t="str" cm="1">
        <f t="array" ref="DC5">IFERROR(INDEX($A$25:$A$118, MATCH(1,(DC25:DC118=SMALL(DC25:DC118,1))*(COUNTIF(DC3:DC4, $A$25:$A$118)=0),0)), "")</f>
        <v>R3LIVE</v>
      </c>
      <c r="DD5" s="80" t="str" cm="1">
        <f t="array" ref="DD5">IFERROR(INDEX($A$25:$A$118, MATCH(1,(DD25:DD118=SMALL(DD25:DD118,1))*(COUNTIF(DD3:DD4, $A$25:$A$118)=0),0)), "")</f>
        <v/>
      </c>
      <c r="DE5" s="80" t="str" cm="1">
        <f t="array" ref="DE5">IFERROR(INDEX($A$25:$A$118, MATCH(1,(DE25:DE118=SMALL(DE25:DE118,1))*(COUNTIF(DE3:DE4, $A$25:$A$118)=0),0)), "")</f>
        <v/>
      </c>
      <c r="DF5" s="80" t="str" cm="1">
        <f t="array" ref="DF5">IFERROR(INDEX($A$25:$A$118, MATCH(1,(DF25:DF118=SMALL(DF25:DF118,1))*(COUNTIF(DF3:DF4, $A$25:$A$118)=0),0)), "")</f>
        <v/>
      </c>
      <c r="DG5" s="80" t="str" cm="1">
        <f t="array" ref="DG5">IFERROR(INDEX($A$25:$A$118, MATCH(1,(DG25:DG118=SMALL(DG25:DG118,1))*(COUNTIF(DG3:DG4, $A$25:$A$118)=0),0)), "")</f>
        <v/>
      </c>
      <c r="DH5" s="80" t="str" cm="1">
        <f t="array" ref="DH5">IFERROR(INDEX($A$25:$A$118, MATCH(1,(DH25:DH118=SMALL(DH25:DH118,1))*(COUNTIF(DH3:DH4, $A$25:$A$118)=0),0)), "")</f>
        <v/>
      </c>
      <c r="DI5" s="80" t="str" cm="1">
        <f t="array" ref="DI5">IFERROR(INDEX($A$25:$A$118, MATCH(1,(DI25:DI118=SMALL(DI25:DI118,1))*(COUNTIF(DI3:DI4, $A$25:$A$118)=0),0)), "")</f>
        <v/>
      </c>
      <c r="DJ5" s="80" t="str" cm="1">
        <f t="array" ref="DJ5">IFERROR(INDEX($A$25:$A$118, MATCH(1,(DJ25:DJ118=SMALL(DJ25:DJ118,1))*(COUNTIF(DJ3:DJ4, $A$25:$A$118)=0),0)), "")</f>
        <v/>
      </c>
      <c r="DK5" s="80" t="str" cm="1">
        <f t="array" ref="DK5">IFERROR(INDEX($A$25:$A$118, MATCH(1,(DK25:DK118=SMALL(DK25:DK118,1))*(COUNTIF(DK3:DK4, $A$25:$A$118)=0),0)), "")</f>
        <v/>
      </c>
      <c r="DL5" s="80" t="str" cm="1">
        <f t="array" ref="DL5">IFERROR(INDEX($A$25:$A$118, MATCH(1,(DL25:DL118=SMALL(DL25:DL118,1))*(COUNTIF(DL3:DL4, $A$25:$A$118)=0),0)), "")</f>
        <v/>
      </c>
      <c r="DM5" s="80" t="str" cm="1">
        <f t="array" ref="DM5">IFERROR(INDEX($A$25:$A$118, MATCH(1,(DM25:DM118=SMALL(DM25:DM118,1))*(COUNTIF(DM3:DM4, $A$25:$A$118)=0),0)), "")</f>
        <v/>
      </c>
      <c r="DN5" s="80" t="str" cm="1">
        <f t="array" ref="DN5">IFERROR(INDEX($A$25:$A$118, MATCH(1,(DN25:DN118=SMALL(DN25:DN118,1))*(COUNTIF(DN3:DN4, $A$25:$A$118)=0),0)), "")</f>
        <v/>
      </c>
      <c r="DO5" s="80" t="str" cm="1">
        <f t="array" ref="DO5">IFERROR(INDEX($A$25:$A$118, MATCH(1,(DO25:DO118=SMALL(DO25:DO118,1))*(COUNTIF(DO3:DO4, $A$25:$A$118)=0),0)), "")</f>
        <v/>
      </c>
      <c r="DP5" s="80" t="str" cm="1">
        <f t="array" ref="DP5">IFERROR(INDEX($A$25:$A$118, MATCH(1,(DP25:DP118=SMALL(DP25:DP118,1))*(COUNTIF(DP3:DP4, $A$25:$A$118)=0),0)), "")</f>
        <v/>
      </c>
      <c r="DQ5" s="80" t="str" cm="1">
        <f t="array" ref="DQ5">IFERROR(INDEX($A$25:$A$118, MATCH(1,(DQ25:DQ118=SMALL(DQ25:DQ118,1))*(COUNTIF(DQ3:DQ4, $A$25:$A$118)=0),0)), "")</f>
        <v/>
      </c>
      <c r="DR5" s="80" t="str" cm="1">
        <f t="array" ref="DR5">IFERROR(INDEX($A$25:$A$118, MATCH(1,(DR25:DR118=SMALL(DR25:DR118,1))*(COUNTIF(DR3:DR4, $A$25:$A$118)=0),0)), "")</f>
        <v/>
      </c>
      <c r="DS5" s="80" t="str" cm="1">
        <f t="array" ref="DS5">IFERROR(INDEX($A$25:$A$118, MATCH(1,(DS25:DS118=SMALL(DS25:DS118,1))*(COUNTIF(DS3:DS4, $A$25:$A$118)=0),0)), "")</f>
        <v/>
      </c>
      <c r="DT5" s="80" t="str" cm="1">
        <f t="array" ref="DT5">IFERROR(INDEX($A$25:$A$118, MATCH(1,(DT25:DT118=SMALL(DT25:DT118,1))*(COUNTIF(DT3:DT4, $A$25:$A$118)=0),0)), "")</f>
        <v/>
      </c>
      <c r="DU5" s="80" t="str" cm="1">
        <f t="array" ref="DU5">IFERROR(INDEX($A$25:$A$118, MATCH(1,(DU25:DU118=SMALL(DU25:DU118,1))*(COUNTIF(DU3:DU4, $A$25:$A$118)=0),0)), "")</f>
        <v/>
      </c>
      <c r="DV5" s="151" t="str" cm="1">
        <f t="array" ref="DV5">IFERROR(INDEX($A$25:$A$118, MATCH(1,(DV25:DV118=SMALL(DV25:DV118,1))*(COUNTIF(DV3:DV4, $A$25:$A$118)=0),0)), "")</f>
        <v/>
      </c>
      <c r="DW5" s="80" t="str" cm="1">
        <f t="array" ref="DW5">IFERROR(INDEX($A$25:$A$118, MATCH(1,(DW25:DW118=SMALL(DW25:DW118,1))*(COUNTIF(DW3:DW4, $A$25:$A$118)=0),0)), "")</f>
        <v/>
      </c>
      <c r="DX5" s="80" t="str" cm="1">
        <f t="array" ref="DX5">IFERROR(INDEX($A$25:$A$118, MATCH(1,(DX25:DX118=SMALL(DX25:DX118,1))*(COUNTIF(DX3:DX4, $A$25:$A$118)=0),0)), "")</f>
        <v/>
      </c>
      <c r="DY5" s="80" t="str" cm="1">
        <f t="array" ref="DY5">IFERROR(INDEX($A$25:$A$118, MATCH(1,(DY25:DY118=SMALL(DY25:DY118,1))*(COUNTIF(DY3:DY4, $A$25:$A$118)=0),0)), "")</f>
        <v/>
      </c>
      <c r="DZ5" s="80" t="str" cm="1">
        <f t="array" ref="DZ5">IFERROR(INDEX($A$25:$A$118, MATCH(1,(DZ25:DZ118=SMALL(DZ25:DZ118,1))*(COUNTIF(DZ3:DZ4, $A$25:$A$118)=0),0)), "")</f>
        <v/>
      </c>
      <c r="EA5" s="94"/>
      <c r="EB5" s="94"/>
      <c r="EC5" s="80" t="str" cm="1">
        <f t="array" ref="EC5">IFERROR(INDEX($A$25:$A$118, MATCH(1,(EC25:EC118=SMALL(EC25:EC118,1))*(COUNTIF(EC3:EC4, $A$25:$A$118)=0),0)), "")</f>
        <v/>
      </c>
      <c r="ED5" s="94"/>
      <c r="EE5" s="94"/>
      <c r="EF5" s="80" t="str" cm="1">
        <f t="array" ref="EF5">IFERROR(INDEX($A$25:$A$118, MATCH(1,(EF25:EF118=SMALL(EF25:EF118,1))*(COUNTIF(EF3:EF4, $A$25:$A$118)=0),0)), "")</f>
        <v/>
      </c>
      <c r="EG5" s="94"/>
      <c r="EH5" s="80" t="str" cm="1">
        <f t="array" ref="EH5">IFERROR(INDEX($A$25:$A$118, MATCH(1,(EH25:EH118=SMALL(EH25:EH118,1))*(COUNTIF(EH3:EH4, $A$25:$A$118)=0),0)), "")</f>
        <v/>
      </c>
      <c r="EI5" s="151" t="str" cm="1">
        <f t="array" ref="EI5">IFERROR(INDEX($A$25:$A$118, MATCH(1,(EI25:EI118=SMALL(EI25:EI118,1))*(COUNTIF(EI3:EI4, $A$25:$A$118)=0),0)), "")</f>
        <v/>
      </c>
      <c r="EJ5" s="80" t="str" cm="1">
        <f t="array" ref="EJ5">IFERROR(INDEX($A$25:$A$118, MATCH(1,(EJ25:EJ118=SMALL(EJ25:EJ118,1))*(COUNTIF(EJ3:EJ4, $A$25:$A$118)=0),0)), "")</f>
        <v/>
      </c>
      <c r="EK5" s="80" t="str" cm="1">
        <f t="array" ref="EK5">IFERROR(INDEX($A$25:$A$118, MATCH(1,(EK25:EK118=SMALL(EK25:EK118,1))*(COUNTIF(EK3:EK4, $A$25:$A$118)=0),0)), "")</f>
        <v/>
      </c>
      <c r="EL5" s="80" t="str" cm="1">
        <f t="array" ref="EL5">IFERROR(INDEX($A$25:$A$118, MATCH(1,(EL25:EL118=SMALL(EL25:EL118,1))*(COUNTIF(EL3:EL4, $A$25:$A$118)=0),0)), "")</f>
        <v/>
      </c>
      <c r="EM5" s="80" t="str" cm="1">
        <f t="array" ref="EM5">IFERROR(INDEX($A$25:$A$118, MATCH(1,(EM25:EM118=SMALL(EM25:EM118,1))*(COUNTIF(EM3:EM4, $A$25:$A$118)=0),0)), "")</f>
        <v/>
      </c>
      <c r="EN5" s="80" t="str" cm="1">
        <f t="array" ref="EN5">IFERROR(INDEX($A$25:$A$118, MATCH(1,(EN25:EN118=SMALL(EN25:EN118,1))*(COUNTIF(EN3:EN4, $A$25:$A$118)=0),0)), "")</f>
        <v/>
      </c>
      <c r="EO5" s="80" t="str" cm="1">
        <f t="array" ref="EO5">IFERROR(INDEX($A$25:$A$118, MATCH(1,(EO25:EO118=SMALL(EO25:EO118,1))*(COUNTIF(EO3:EO4, $A$25:$A$118)=0),0)), "")</f>
        <v/>
      </c>
      <c r="EP5" s="80" t="str" cm="1">
        <f t="array" ref="EP5">IFERROR(INDEX($A$25:$A$118, MATCH(1,(EP25:EP118=SMALL(EP25:EP118,1))*(COUNTIF(EP3:EP4, $A$25:$A$118)=0),0)), "")</f>
        <v/>
      </c>
      <c r="EQ5" s="80" t="str" cm="1">
        <f t="array" ref="EQ5">IFERROR(INDEX($A$25:$A$118, MATCH(1,(EQ25:EQ118=SMALL(EQ25:EQ118,1))*(COUNTIF(EQ3:EQ4, $A$25:$A$118)=0),0)), "")</f>
        <v/>
      </c>
      <c r="ER5" s="80" t="str" cm="1">
        <f t="array" ref="ER5">IFERROR(INDEX($A$25:$A$118, MATCH(1,(ER25:ER118=SMALL(ER25:ER118,1))*(COUNTIF(ER3:ER4, $A$25:$A$118)=0),0)), "")</f>
        <v/>
      </c>
      <c r="ES5" s="80" t="str" cm="1">
        <f t="array" ref="ES5">IFERROR(INDEX($A$25:$A$126, MATCH(1,(ES25:ES126=SMALL(ES25:ES126,1))*(COUNTIF(ES3:ES4, $A$25:$A$126)=0),0)), "")</f>
        <v/>
      </c>
      <c r="ET5" s="80" t="str" cm="1">
        <f t="array" ref="ET5">IFERROR(INDEX($A$25:$A$126, MATCH(1,(ET25:ET126=SMALL(ET25:ET126,1))*(COUNTIF(ET3:ET4, $A$25:$A$126)=0),0)), "")</f>
        <v/>
      </c>
      <c r="EU5" s="80" t="str" cm="1">
        <f t="array" ref="EU5">IFERROR(INDEX($A$25:$A$126, MATCH(1,(EU25:EU126=SMALL(EU25:EU126,1))*(COUNTIF(EU3:EU4, $A$25:$A$126)=0),0)), "")</f>
        <v/>
      </c>
      <c r="EV5" s="80" t="str" cm="1">
        <f t="array" ref="EV5">IFERROR(INDEX($A$25:$A$126, MATCH(1,(EV25:EV126=SMALL(EV25:EV126,1))*(COUNTIF(EV3:EV4, $A$25:$A$126)=0),0)), "")</f>
        <v/>
      </c>
      <c r="EW5" s="80" t="str" cm="1">
        <f t="array" ref="EW5">IFERROR(INDEX($A$25:$A$126, MATCH(1,(EW25:EW126=SMALL(EW25:EW126,1))*(COUNTIF(EW3:EW4, $A$25:$A$126)=0),0)), "")</f>
        <v/>
      </c>
      <c r="EX5" s="80" t="str" cm="1">
        <f t="array" ref="EX5">IFERROR(INDEX($A$25:$A$126, MATCH(1,(EX25:EX126=SMALL(EX25:EX126,1))*(COUNTIF(EX3:EX4, $A$25:$A$126)=0),0)), "")</f>
        <v/>
      </c>
      <c r="EY5" s="80" t="str" cm="1">
        <f t="array" ref="EY5">IFERROR(INDEX($A$25:$A$126, MATCH(1,(EY25:EY126=SMALL(EY25:EY126,1))*(COUNTIF(EY3:EY4, $A$25:$A$126)=0),0)), "")</f>
        <v/>
      </c>
      <c r="EZ5" s="80" t="str" cm="1">
        <f t="array" ref="EZ5">IFERROR(INDEX($A$25:$A$126, MATCH(1,(EZ25:EZ126=SMALL(EZ25:EZ126,1))*(COUNTIF(EZ3:EZ4, $A$25:$A$126)=0),0)), "")</f>
        <v/>
      </c>
      <c r="FA5" s="80" t="str" cm="1">
        <f t="array" ref="FA5">IFERROR(INDEX($A$25:$A$126, MATCH(1,(FA25:FA126=SMALL(FA25:FA126,1))*(COUNTIF(FA3:FA4, $A$25:$A$126)=0),0)), "")</f>
        <v/>
      </c>
      <c r="FB5" s="80" t="str" cm="1">
        <f t="array" ref="FB5">IFERROR(INDEX($A$25:$A$126, MATCH(1,(FB25:FB126=SMALL(FB25:FB126,1))*(COUNTIF(FB3:FB4, $A$25:$A$126)=0),0)), "")</f>
        <v/>
      </c>
      <c r="FC5" s="80" t="str" cm="1">
        <f t="array" ref="FC5">IFERROR(INDEX($A$25:$A$126, MATCH(1,(FC25:FC126=SMALL(FC25:FC126,1))*(COUNTIF(FC3:FC4, $A$25:$A$126)=0),0)), "")</f>
        <v/>
      </c>
      <c r="FD5" s="80" t="str" cm="1">
        <f t="array" ref="FD5">IFERROR(INDEX($A$25:$A$126, MATCH(1,(FD25:FD126=SMALL(FD25:FD126,1))*(COUNTIF(FD3:FD4, $A$25:$A$126)=0),0)), "")</f>
        <v/>
      </c>
      <c r="FE5" s="80" t="str" cm="1">
        <f t="array" ref="FE5">IFERROR(INDEX($A$25:$A$126, MATCH(1,(FE25:FE126=SMALL(FE25:FE126,1))*(COUNTIF(FE3:FE4, $A$25:$A$126)=0),0)), "")</f>
        <v/>
      </c>
      <c r="FF5" s="80" t="str" cm="1">
        <f t="array" ref="FF5">IFERROR(INDEX($A$25:$A$126, MATCH(1,(FF25:FF126=SMALL(FF25:FF126,1))*(COUNTIF(FF3:FF4, $A$25:$A$126)=0),0)), "")</f>
        <v/>
      </c>
      <c r="FG5" s="80" t="str" cm="1">
        <f t="array" ref="FG5">IFERROR(INDEX($A$25:$A$126, MATCH(1,(FG25:FG126=SMALL(FG25:FG126,1))*(COUNTIF(FG3:FG4, $A$25:$A$126)=0),0)), "")</f>
        <v/>
      </c>
      <c r="FH5" s="80" t="str" cm="1">
        <f t="array" ref="FH5">IFERROR(INDEX($A$25:$A$126, MATCH(1,(FH25:FH126=SMALL(FH25:FH126,1))*(COUNTIF(FH3:FH4, $A$25:$A$126)=0),0)), "")</f>
        <v/>
      </c>
      <c r="FI5" s="80" t="str" cm="1">
        <f t="array" ref="FI5">IFERROR(INDEX($A$25:$A$126, MATCH(1,(FI25:FI126=SMALL(FI25:FI126,1))*(COUNTIF(FI3:FI4, $A$25:$A$126)=0),0)), "")</f>
        <v/>
      </c>
      <c r="FJ5" s="80" t="str" cm="1">
        <f t="array" ref="FJ5">IFERROR(INDEX($A$25:$A$126, MATCH(1,(FJ25:FJ126=SMALL(FJ25:FJ126,1))*(COUNTIF(FJ3:FJ4, $A$25:$A$126)=0),0)), "")</f>
        <v/>
      </c>
      <c r="FK5" s="80" t="str" cm="1">
        <f t="array" ref="FK5">IFERROR(INDEX($A$25:$A$126, MATCH(1,(FK25:FK126=SMALL(FK25:FK126,1))*(COUNTIF(FK3:FK4, $A$25:$A$126)=0),0)), "")</f>
        <v/>
      </c>
      <c r="FL5" s="80" t="str" cm="1">
        <f t="array" ref="FL5">IFERROR(INDEX($A$25:$A$126, MATCH(1,(FL25:FL126=SMALL(FL25:FL126,1))*(COUNTIF(FL3:FL4, $A$25:$A$126)=0),0)), "")</f>
        <v/>
      </c>
      <c r="FM5" s="80" t="str" cm="1">
        <f t="array" ref="FM5">IFERROR(INDEX($A$25:$A$126, MATCH(1,(FM25:FM126=SMALL(FM25:FM126,1))*(COUNTIF(FM3:FM4, $A$25:$A$126)=0),0)), "")</f>
        <v/>
      </c>
      <c r="FN5" s="80" t="str" cm="1">
        <f t="array" ref="FN5">IFERROR(INDEX($A$25:$A$126, MATCH(1,(FN25:FN126=SMALL(FN25:FN126,1))*(COUNTIF(FN3:FN4, $A$25:$A$126)=0),0)), "")</f>
        <v/>
      </c>
      <c r="FO5" s="80" t="str" cm="1">
        <f t="array" ref="FO5">IFERROR(INDEX($A$25:$A$126, MATCH(1,(FO25:FO126=SMALL(FO25:FO126,1))*(COUNTIF(FO3:FO4, $A$25:$A$126)=0),0)), "")</f>
        <v/>
      </c>
      <c r="FP5" s="80" t="str" cm="1">
        <f t="array" ref="FP5">IFERROR(INDEX($A$25:$A$126, MATCH(1,(FP25:FP126=SMALL(FP25:FP126,1))*(COUNTIF(FP3:FP4, $A$25:$A$126)=0),0)), "")</f>
        <v/>
      </c>
      <c r="FQ5" s="80" t="str" cm="1">
        <f t="array" ref="FQ5">IFERROR(INDEX($A$25:$A$126, MATCH(1,(FQ25:FQ126=SMALL(FQ25:FQ126,1))*(COUNTIF(FQ3:FQ4, $A$25:$A$126)=0),0)), "")</f>
        <v/>
      </c>
      <c r="FR5" s="80" t="str" cm="1">
        <f t="array" ref="FR5">IFERROR(INDEX($A$25:$A$126, MATCH(1,(FR25:FR126=SMALL(FR25:FR126,1))*(COUNTIF(FR3:FR4, $A$25:$A$126)=0),0)), "")</f>
        <v/>
      </c>
      <c r="FS5" s="80" t="str" cm="1">
        <f t="array" ref="FS5">IFERROR(INDEX($A$25:$A$126, MATCH(1,(FS25:FS126=SMALL(FS25:FS126,1))*(COUNTIF(FS3:FS4, $A$25:$A$126)=0),0)), "")</f>
        <v/>
      </c>
      <c r="FT5" s="80" t="str" cm="1">
        <f t="array" ref="FT5">IFERROR(INDEX($A$25:$A$126, MATCH(1,(FT25:FT126=SMALL(FT25:FT126,1))*(COUNTIF(FT3:FT4, $A$25:$A$126)=0),0)), "")</f>
        <v/>
      </c>
      <c r="FU5" s="80" t="str" cm="1">
        <f t="array" ref="FU5">IFERROR(INDEX($A$25:$A$126, MATCH(1,(FU25:FU126=SMALL(FU25:FU126,1))*(COUNTIF(FU3:FU4, $A$25:$A$126)=0),0)), "")</f>
        <v/>
      </c>
      <c r="FV5" s="80" t="str" cm="1">
        <f t="array" ref="FV5">IFERROR(INDEX($A$25:$A$126, MATCH(1,(FV25:FV126=SMALL(FV25:FV126,1))*(COUNTIF(FV3:FV4, $A$25:$A$126)=0),0)), "")</f>
        <v/>
      </c>
      <c r="FW5" s="80" t="str" cm="1">
        <f t="array" ref="FW5">IFERROR(INDEX($A$25:$A$126, MATCH(1,(FW25:FW126=SMALL(FW25:FW126,1))*(COUNTIF(FW3:FW4, $A$25:$A$126)=0),0)), "")</f>
        <v/>
      </c>
      <c r="FX5" s="80" t="str" cm="1">
        <f t="array" ref="FX5">IFERROR(INDEX($A$25:$A$126, MATCH(1,(FX25:FX126=SMALL(FX25:FX126,1))*(COUNTIF(FX3:FX4, $A$25:$A$126)=0),0)), "")</f>
        <v/>
      </c>
      <c r="FY5" s="80" t="str" cm="1">
        <f t="array" ref="FY5">IFERROR(INDEX($A$25:$A$126, MATCH(1,(FY25:FY126=SMALL(FY25:FY126,1))*(COUNTIF(FY3:FY4, $A$25:$A$126)=0),0)), "")</f>
        <v/>
      </c>
      <c r="FZ5" s="80" t="str" cm="1">
        <f t="array" ref="FZ5">IFERROR(INDEX($A$25:$A$126, MATCH(1,(FZ25:FZ126=SMALL(FZ25:FZ126,1))*(COUNTIF(FZ3:FZ4, $A$25:$A$126)=0),0)), "")</f>
        <v/>
      </c>
      <c r="GA5" s="80" t="str" cm="1">
        <f t="array" ref="GA5">IFERROR(INDEX($A$25:$A$126, MATCH(1,(GA25:GA126=SMALL(GA25:GA126,1))*(COUNTIF(GA3:GA4, $A$25:$A$126)=0),0)), "")</f>
        <v/>
      </c>
      <c r="GB5" s="80" t="str" cm="1">
        <f t="array" ref="GB5">IFERROR(INDEX($A$25:$A$126, MATCH(1,(GB25:GB126=SMALL(GB25:GB126,1))*(COUNTIF(GB3:GB4, $A$25:$A$126)=0),0)), "")</f>
        <v/>
      </c>
      <c r="GC5" s="80" t="str" cm="1">
        <f t="array" ref="GC5">IFERROR(INDEX($A$25:$A$126, MATCH(1,(GC25:GC126=SMALL(GC25:GC126,1))*(COUNTIF(GC3:GC4, $A$25:$A$126)=0),0)), "")</f>
        <v/>
      </c>
      <c r="GD5" s="80" t="str" cm="1">
        <f t="array" ref="GD5">IFERROR(INDEX($A$25:$A$126, MATCH(1,(GD25:GD126=SMALL(GD25:GD126,1))*(COUNTIF(GD3:GD4, $A$25:$A$126)=0),0)), "")</f>
        <v/>
      </c>
      <c r="GE5" s="80" t="str" cm="1">
        <f t="array" ref="GE5">IFERROR(INDEX($A$25:$A$126, MATCH(1,(GE25:GE126=SMALL(GE25:GE126,1))*(COUNTIF(GE3:GE4, $A$25:$A$126)=0),0)), "")</f>
        <v/>
      </c>
      <c r="GF5" s="80" t="str" cm="1">
        <f t="array" ref="GF5">IFERROR(INDEX($A$25:$A$126, MATCH(1,(GF25:GF126=SMALL(GF25:GF126,1))*(COUNTIF(GF3:GF4, $A$25:$A$126)=0),0)), "")</f>
        <v/>
      </c>
      <c r="GG5" s="80" t="str" cm="1">
        <f t="array" ref="GG5">IFERROR(INDEX($A$25:$A$126, MATCH(1,(GG25:GG126=SMALL(GG25:GG126,1))*(COUNTIF(GG3:GG4, $A$25:$A$126)=0),0)), "")</f>
        <v/>
      </c>
      <c r="GH5" s="80" t="str" cm="1">
        <f t="array" ref="GH5">IFERROR(INDEX($A$25:$A$126, MATCH(1,(GH25:GH126=SMALL(GH25:GH126,1))*(COUNTIF(GH3:GH4, $A$25:$A$126)=0),0)), "")</f>
        <v/>
      </c>
      <c r="GI5" s="80" t="str" cm="1">
        <f t="array" ref="GI5">IFERROR(INDEX($A$25:$A$126, MATCH(1,(GI25:GI126=SMALL(GI25:GI126,1))*(COUNTIF(GI3:GI4, $A$25:$A$126)=0),0)), "")</f>
        <v/>
      </c>
      <c r="GJ5" s="80" t="str" cm="1">
        <f t="array" ref="GJ5">IFERROR(INDEX($A$25:$A$126, MATCH(1,(GJ25:GJ126=SMALL(GJ25:GJ126,1))*(COUNTIF(GJ3:GJ4, $A$25:$A$126)=0),0)), "")</f>
        <v/>
      </c>
      <c r="GK5" s="80" t="str" cm="1">
        <f t="array" ref="GK5">IFERROR(INDEX($A$25:$A$126, MATCH(1,(GK25:GK126=SMALL(GK25:GK126,1))*(COUNTIF(GK3:GK4, $A$25:$A$126)=0),0)), "")</f>
        <v/>
      </c>
      <c r="GL5" s="80" t="str" cm="1">
        <f t="array" ref="GL5">IFERROR(INDEX($A$25:$A$126, MATCH(1,(GL25:GL126=SMALL(GL25:GL126,1))*(COUNTIF(GL3:GL4, $A$25:$A$126)=0),0)), "")</f>
        <v/>
      </c>
      <c r="GM5" s="80" t="str" cm="1">
        <f t="array" ref="GM5">IFERROR(INDEX($A$25:$A$126, MATCH(1,(GM25:GM126=SMALL(GM25:GM126,1))*(COUNTIF(GM3:GM4, $A$25:$A$126)=0),0)), "")</f>
        <v/>
      </c>
      <c r="GN5" s="80" t="str" cm="1">
        <f t="array" ref="GN5">IFERROR(INDEX($A$25:$A$126, MATCH(1,(GN25:GN126=SMALL(GN25:GN126,1))*(COUNTIF(GN3:GN4, $A$25:$A$126)=0),0)), "")</f>
        <v/>
      </c>
      <c r="GO5" s="80" t="str" cm="1">
        <f t="array" ref="GO5">IFERROR(INDEX($A$25:$A$126, MATCH(1,(GO25:GO126=SMALL(GO25:GO126,1))*(COUNTIF(GO3:GO4, $A$25:$A$126)=0),0)), "")</f>
        <v/>
      </c>
      <c r="GP5" s="80" t="str" cm="1">
        <f t="array" ref="GP5">IFERROR(INDEX($A$25:$A$126, MATCH(1,(GP25:GP126=SMALL(GP25:GP126,1))*(COUNTIF(GP3:GP4, $A$25:$A$126)=0),0)), "")</f>
        <v/>
      </c>
      <c r="GQ5" s="80" t="str" cm="1">
        <f t="array" ref="GQ5">IFERROR(INDEX($A$25:$A$126, MATCH(1,(GQ25:GQ126=SMALL(GQ25:GQ126,1))*(COUNTIF(GQ3:GQ4, $A$25:$A$126)=0),0)), "")</f>
        <v/>
      </c>
      <c r="GR5" s="80" t="str" cm="1">
        <f t="array" ref="GR5">IFERROR(INDEX($A$25:$A$126, MATCH(1,(GR25:GR126=SMALL(GR25:GR126,1))*(COUNTIF(GR3:GR4, $A$25:$A$126)=0),0)), "")</f>
        <v/>
      </c>
      <c r="GS5" s="80" t="str" cm="1">
        <f t="array" ref="GS5">IFERROR(INDEX($A$25:$A$126, MATCH(1,(GS25:GS126=SMALL(GS25:GS126,1))*(COUNTIF(GS3:GS4, $A$25:$A$126)=0),0)), "")</f>
        <v/>
      </c>
      <c r="GT5" s="80" t="str" cm="1">
        <f t="array" ref="GT5">IFERROR(INDEX($A$25:$A$126, MATCH(1,(GT25:GT126=SMALL(GT25:GT126,1))*(COUNTIF(GT3:GT4, $A$25:$A$126)=0),0)), "")</f>
        <v/>
      </c>
      <c r="GU5" s="80" t="str" cm="1">
        <f t="array" ref="GU5">IFERROR(INDEX($A$25:$A$126, MATCH(1,(GU25:GU126=SMALL(GU25:GU126,1))*(COUNTIF(GU3:GU4, $A$25:$A$126)=0),0)), "")</f>
        <v/>
      </c>
      <c r="GV5" s="80" t="str" cm="1">
        <f t="array" ref="GV5">IFERROR(INDEX($A$25:$A$126, MATCH(1,(GV25:GV126=SMALL(GV25:GV126,1))*(COUNTIF(GV3:GV4, $A$25:$A$126)=0),0)), "")</f>
        <v/>
      </c>
      <c r="GW5" s="80" t="str" cm="1">
        <f t="array" ref="GW5">IFERROR(INDEX($A$25:$A$126, MATCH(1,(GW25:GW126=SMALL(GW25:GW126,1))*(COUNTIF(GW3:GW4, $A$25:$A$126)=0),0)), "")</f>
        <v/>
      </c>
      <c r="GX5" s="80" t="str" cm="1">
        <f t="array" ref="GX5">IFERROR(INDEX($A$25:$A$126, MATCH(1,(GX25:GX126=SMALL(GX25:GX126,1))*(COUNTIF(GX3:GX4, $A$25:$A$126)=0),0)), "")</f>
        <v/>
      </c>
      <c r="GY5" s="80" t="str" cm="1">
        <f t="array" ref="GY5">IFERROR(INDEX($A$25:$A$126, MATCH(1,(GY25:GY126=SMALL(GY25:GY126,1))*(COUNTIF(GY3:GY4, $A$25:$A$126)=0),0)), "")</f>
        <v/>
      </c>
      <c r="GZ5" s="80" t="str" cm="1">
        <f t="array" ref="GZ5">IFERROR(INDEX($A$25:$A$126, MATCH(1,(GZ25:GZ126=SMALL(GZ25:GZ126,1))*(COUNTIF(GZ3:GZ4, $A$25:$A$126)=0),0)), "")</f>
        <v/>
      </c>
      <c r="HA5" s="80" t="str" cm="1">
        <f t="array" ref="HA5">IFERROR(INDEX($A$25:$A$126, MATCH(1,(HA25:HA126=SMALL(HA25:HA126,1))*(COUNTIF(HA3:HA4, $A$25:$A$126)=0),0)), "")</f>
        <v/>
      </c>
      <c r="HB5" s="80" t="str" cm="1">
        <f t="array" ref="HB5">IFERROR(INDEX($A$25:$A$126, MATCH(1,(HB25:HB126=SMALL(HB25:HB126,1))*(COUNTIF(HB3:HB4, $A$25:$A$126)=0),0)), "")</f>
        <v/>
      </c>
      <c r="HC5" s="80" t="str" cm="1">
        <f t="array" ref="HC5">IFERROR(INDEX($A$25:$A$126, MATCH(1,(HC25:HC126=SMALL(HC25:HC126,1))*(COUNTIF(HC3:HC4, $A$25:$A$126)=0),0)), "")</f>
        <v/>
      </c>
      <c r="HD5" s="80" t="str" cm="1">
        <f t="array" ref="HD5">IFERROR(INDEX($A$25:$A$126, MATCH(1,(HD25:HD126=SMALL(HD25:HD126,1))*(COUNTIF(HD3:HD4, $A$25:$A$126)=0),0)), "")</f>
        <v/>
      </c>
      <c r="HE5" s="80" t="str" cm="1">
        <f t="array" ref="HE5">IFERROR(INDEX($A$25:$A$126, MATCH(1,(HE25:HE126=SMALL(HE25:HE126,1))*(COUNTIF(HE3:HE4, $A$25:$A$126)=0),0)), "")</f>
        <v/>
      </c>
      <c r="HF5" s="80" t="str" cm="1">
        <f t="array" ref="HF5">IFERROR(INDEX($A$25:$A$126, MATCH(1,(HF25:HF126=SMALL(HF25:HF126,1))*(COUNTIF(HF3:HF4, $A$25:$A$126)=0),0)), "")</f>
        <v/>
      </c>
      <c r="HG5" s="80" t="str" cm="1">
        <f t="array" ref="HG5">IFERROR(INDEX($A$25:$A$126, MATCH(1,(HG25:HG126=SMALL(HG25:HG126,1))*(COUNTIF(HG3:HG4, $A$25:$A$126)=0),0)), "")</f>
        <v/>
      </c>
      <c r="HH5" s="80" t="str" cm="1">
        <f t="array" ref="HH5">IFERROR(INDEX($A$25:$A$126, MATCH(1,(HH25:HH126=SMALL(HH25:HH126,1))*(COUNTIF(HH3:HH4, $A$25:$A$126)=0),0)), "")</f>
        <v/>
      </c>
      <c r="HI5" s="80" t="str" cm="1">
        <f t="array" ref="HI5">IFERROR(INDEX($A$25:$A$126, MATCH(1,(HI25:HI126=SMALL(HI25:HI126,1))*(COUNTIF(HI3:HI4, $A$25:$A$126)=0),0)), "")</f>
        <v/>
      </c>
      <c r="HJ5" s="80" t="str" cm="1">
        <f t="array" ref="HJ5">IFERROR(INDEX($A$25:$A$126, MATCH(1,(HJ25:HJ126=SMALL(HJ25:HJ126,1))*(COUNTIF(HJ3:HJ4, $A$25:$A$126)=0),0)), "")</f>
        <v/>
      </c>
      <c r="HK5" s="80" t="str" cm="1">
        <f t="array" ref="HK5">IFERROR(INDEX($A$25:$A$126, MATCH(1,(HK25:HK126=SMALL(HK25:HK126,1))*(COUNTIF(HK3:HK4, $A$25:$A$126)=0),0)), "")</f>
        <v/>
      </c>
      <c r="HL5" s="80" t="str" cm="1">
        <f t="array" ref="HL5">IFERROR(INDEX($A$25:$A$126, MATCH(1,(HL25:HL126=SMALL(HL25:HL126,1))*(COUNTIF(HL3:HL4, $A$25:$A$126)=0),0)), "")</f>
        <v/>
      </c>
      <c r="HM5" s="80" t="str" cm="1">
        <f t="array" ref="HM5">IFERROR(INDEX($A$25:$A$126, MATCH(1,(HM25:HM126=SMALL(HM25:HM126,1))*(COUNTIF(HM3:HM4, $A$25:$A$126)=0),0)), "")</f>
        <v/>
      </c>
      <c r="HN5" s="80" t="str" cm="1">
        <f t="array" ref="HN5">IFERROR(INDEX($A$25:$A$126, MATCH(1,(HN25:HN126=SMALL(HN25:HN126,1))*(COUNTIF(HN3:HN4, $A$25:$A$126)=0),0)), "")</f>
        <v/>
      </c>
      <c r="HO5" s="80" t="str" cm="1">
        <f t="array" ref="HO5">IFERROR(INDEX($A$25:$A$126, MATCH(1,(HO25:HO126=SMALL(HO25:HO126,1))*(COUNTIF(HO3:HO4, $A$25:$A$126)=0),0)), "")</f>
        <v/>
      </c>
      <c r="HP5" s="80" t="str" cm="1">
        <f t="array" ref="HP5">IFERROR(INDEX($A$25:$A$126, MATCH(1,(HP25:HP126=SMALL(HP25:HP126,1))*(COUNTIF(HP3:HP4, $A$25:$A$126)=0),0)), "")</f>
        <v/>
      </c>
      <c r="HQ5" s="80" t="str" cm="1">
        <f t="array" ref="HQ5">IFERROR(INDEX($A$25:$A$126, MATCH(1,(HQ25:HQ126=SMALL(HQ25:HQ126,1))*(COUNTIF(HQ3:HQ4, $A$25:$A$126)=0),0)), "")</f>
        <v/>
      </c>
      <c r="HR5" s="80" t="str" cm="1">
        <f t="array" ref="HR5">IFERROR(INDEX($A$25:$A$126, MATCH(1,(HR25:HR126=SMALL(HR25:HR126,1))*(COUNTIF(HR3:HR4, $A$25:$A$126)=0),0)), "")</f>
        <v/>
      </c>
      <c r="HS5" s="80" t="str" cm="1">
        <f t="array" ref="HS5">IFERROR(INDEX($A$25:$A$126, MATCH(1,(HS25:HS126=SMALL(HS25:HS126,1))*(COUNTIF(HS3:HS4, $A$25:$A$126)=0),0)), "")</f>
        <v/>
      </c>
      <c r="HT5" s="80" t="str" cm="1">
        <f t="array" ref="HT5">IFERROR(INDEX($A$25:$A$126, MATCH(1,(HT25:HT126=SMALL(HT25:HT126,1))*(COUNTIF(HT3:HT4, $A$25:$A$126)=0),0)), "")</f>
        <v/>
      </c>
      <c r="HU5" s="80" t="str" cm="1">
        <f t="array" ref="HU5">IFERROR(INDEX($A$25:$A$126, MATCH(1,(HU25:HU126=SMALL(HU25:HU126,1))*(COUNTIF(HU3:HU4, $A$25:$A$126)=0),0)), "")</f>
        <v/>
      </c>
      <c r="HV5" s="80" t="str" cm="1">
        <f t="array" ref="HV5">IFERROR(INDEX($A$25:$A$126, MATCH(1,(HV25:HV126=SMALL(HV25:HV126,1))*(COUNTIF(HV3:HV4, $A$25:$A$126)=0),0)), "")</f>
        <v/>
      </c>
      <c r="HW5" s="80" t="str" cm="1">
        <f t="array" ref="HW5">IFERROR(INDEX($A$25:$A$126, MATCH(1,(HW25:HW126=SMALL(HW25:HW126,1))*(COUNTIF(HW3:HW4, $A$25:$A$126)=0),0)), "")</f>
        <v/>
      </c>
      <c r="HX5" s="80" t="str" cm="1">
        <f t="array" ref="HX5">IFERROR(INDEX($A$25:$A$126, MATCH(1,(HX25:HX126=SMALL(HX25:HX126,1))*(COUNTIF(HX3:HX4, $A$25:$A$126)=0),0)), "")</f>
        <v/>
      </c>
      <c r="HY5" s="80" t="str" cm="1">
        <f t="array" ref="HY5">IFERROR(INDEX($A$25:$A$126, MATCH(1,(HY25:HY126=SMALL(HY25:HY126,1))*(COUNTIF(HY3:HY4, $A$25:$A$126)=0),0)), "")</f>
        <v/>
      </c>
      <c r="HZ5" s="80" t="str" cm="1">
        <f t="array" ref="HZ5">IFERROR(INDEX($A$25:$A$126, MATCH(1,(HZ25:HZ126=SMALL(HZ25:HZ126,1))*(COUNTIF(HZ3:HZ4, $A$25:$A$126)=0),0)), "")</f>
        <v/>
      </c>
      <c r="IA5" s="80" t="str" cm="1">
        <f t="array" ref="IA5">IFERROR(INDEX($A$25:$A$126, MATCH(1,(IA25:IA126=SMALL(IA25:IA126,1))*(COUNTIF(IA3:IA4, $A$25:$A$126)=0),0)), "")</f>
        <v/>
      </c>
      <c r="IB5" s="80" t="str" cm="1">
        <f t="array" ref="IB5">IFERROR(INDEX($A$25:$A$126, MATCH(1,(IB25:IB126=SMALL(IB25:IB126,1))*(COUNTIF(IB3:IB4, $A$25:$A$126)=0),0)), "")</f>
        <v/>
      </c>
      <c r="IC5" s="80" t="str" cm="1">
        <f t="array" ref="IC5">IFERROR(INDEX($A$25:$A$126, MATCH(1,(IC25:IC126=SMALL(IC25:IC126,1))*(COUNTIF(IC3:IC4, $A$25:$A$126)=0),0)), "")</f>
        <v/>
      </c>
      <c r="ID5" s="80" t="str" cm="1">
        <f t="array" ref="ID5">IFERROR(INDEX($A$25:$A$126, MATCH(1,(ID25:ID126=SMALL(ID25:ID126,1))*(COUNTIF(ID3:ID4, $A$25:$A$126)=0),0)), "")</f>
        <v/>
      </c>
      <c r="IE5" s="80" t="str" cm="1">
        <f t="array" ref="IE5">IFERROR(INDEX($A$25:$A$126, MATCH(1,(IE25:IE126=SMALL(IE25:IE126,1))*(COUNTIF(IE3:IE4, $A$25:$A$126)=0),0)), "")</f>
        <v/>
      </c>
      <c r="IF5" s="80" t="str" cm="1">
        <f t="array" ref="IF5">IFERROR(INDEX($A$25:$A$126, MATCH(1,(IF25:IF126=SMALL(IF25:IF126,1))*(COUNTIF(IF3:IF4, $A$25:$A$126)=0),0)), "")</f>
        <v/>
      </c>
      <c r="IG5" s="80" t="str" cm="1">
        <f t="array" ref="IG5">IFERROR(INDEX($A$25:$A$126, MATCH(1,(IG25:IG126=SMALL(IG25:IG126,1))*(COUNTIF(IG3:IG4, $A$25:$A$126)=0),0)), "")</f>
        <v/>
      </c>
      <c r="IH5" s="80" t="str" cm="1">
        <f t="array" ref="IH5">IFERROR(INDEX($A$25:$A$126, MATCH(1,(IH25:IH126=SMALL(IH25:IH126,1))*(COUNTIF(IH3:IH4, $A$25:$A$126)=0),0)), "")</f>
        <v/>
      </c>
      <c r="II5" s="80" t="str" cm="1">
        <f t="array" ref="II5">IFERROR(INDEX($A$25:$A$126, MATCH(1,(II25:II126=SMALL(II25:II126,1))*(COUNTIF(II3:II4, $A$25:$A$126)=0),0)), "")</f>
        <v/>
      </c>
      <c r="IJ5" s="80" t="str" cm="1">
        <f t="array" ref="IJ5">IFERROR(INDEX($A$25:$A$126, MATCH(1,(IJ25:IJ126=SMALL(IJ25:IJ126,1))*(COUNTIF(IJ3:IJ4, $A$25:$A$126)=0),0)), "")</f>
        <v/>
      </c>
      <c r="IK5" s="80" t="str" cm="1">
        <f t="array" ref="IK5">IFERROR(INDEX($A$25:$A$200, MATCH(1,(IK25:IK200=SMALL(IK25:IK200,1))*(COUNTIF(IK3:IK4, $A$25:$A$200)=0),0)), "")</f>
        <v/>
      </c>
      <c r="IL5" s="80" t="str" cm="1">
        <f t="array" ref="IL5">IFERROR(INDEX($A$25:$A$200, MATCH(1,(IL25:IL200=SMALL(IL25:IL200,1))*(COUNTIF(IL3:IL4, $A$25:$A$200)=0),0)), "")</f>
        <v/>
      </c>
      <c r="IM5" s="80" t="str" cm="1">
        <f t="array" ref="IM5">IFERROR(INDEX($A$25:$A$200, MATCH(1,(IM25:IM200=SMALL(IM25:IM200,1))*(COUNTIF(IM3:IM4, $A$25:$A$200)=0),0)), "")</f>
        <v/>
      </c>
      <c r="IN5" s="80" t="str" cm="1">
        <f t="array" ref="IN5">IFERROR(INDEX($A$25:$A$200, MATCH(1,(IN25:IN200=SMALL(IN25:IN200,1))*(COUNTIF(IN3:IN4, $A$25:$A$200)=0),0)), "")</f>
        <v/>
      </c>
      <c r="IO5" s="80" t="str" cm="1">
        <f t="array" ref="IO5">IFERROR(INDEX($A$25:$A$200, MATCH(1,(IO25:IO200=SMALL(IO25:IO200,1))*(COUNTIF(IO3:IO4, $A$25:$A$200)=0),0)), "")</f>
        <v/>
      </c>
      <c r="IP5" s="80" t="str" cm="1">
        <f t="array" ref="IP5">IFERROR(INDEX($A$25:$A$200, MATCH(1,(IP25:IP200=SMALL(IP25:IP200,1))*(COUNTIF(IP3:IP4, $A$25:$A$200)=0),0)), "")</f>
        <v/>
      </c>
      <c r="IQ5" s="80" t="str" cm="1">
        <f t="array" ref="IQ5">IFERROR(INDEX($A$25:$A$200, MATCH(1,(IQ25:IQ200=SMALL(IQ25:IQ200,1))*(COUNTIF(IQ3:IQ4, $A$25:$A$200)=0),0)), "")</f>
        <v/>
      </c>
      <c r="IR5" s="80" t="str" cm="1">
        <f t="array" ref="IR5">IFERROR(INDEX($A$25:$A$200, MATCH(1,(IR25:IR200=SMALL(IR25:IR200,1))*(COUNTIF(IR3:IR4, $A$25:$A$200)=0),0)), "")</f>
        <v/>
      </c>
      <c r="IS5" s="80" t="str" cm="1">
        <f t="array" ref="IS5">IFERROR(INDEX($A$25:$A$200, MATCH(1,(IS25:IS200=SMALL(IS25:IS200,1))*(COUNTIF(IS3:IS4, $A$25:$A$200)=0),0)), "")</f>
        <v/>
      </c>
      <c r="IT5" s="80" t="str" cm="1">
        <f t="array" ref="IT5">IFERROR(INDEX($A$25:$A$200, MATCH(1,(IT25:IT200=SMALL(IT25:IT200,1))*(COUNTIF(IT3:IT4, $A$25:$A$200)=0),0)), "")</f>
        <v/>
      </c>
      <c r="IU5" s="80" t="str" cm="1">
        <f t="array" ref="IU5">IFERROR(INDEX($A$25:$A$200, MATCH(1,(IU25:IU200=SMALL(IU25:IU200,1))*(COUNTIF(IU3:IU4, $A$25:$A$200)=0),0)), "")</f>
        <v/>
      </c>
      <c r="IV5" s="80" t="str" cm="1">
        <f t="array" ref="IV5">IFERROR(INDEX($A$25:$A$200, MATCH(1,(IV25:IV200=SMALL(IV25:IV200,1))*(COUNTIF(IV3:IV4, $A$25:$A$200)=0),0)), "")</f>
        <v/>
      </c>
      <c r="IW5" s="80" t="str" cm="1">
        <f t="array" ref="IW5">IFERROR(INDEX($A$25:$A$200, MATCH(1,(IW25:IW200=SMALL(IW25:IW200,1))*(COUNTIF(IW3:IW4, $A$25:$A$200)=0),0)), "")</f>
        <v/>
      </c>
      <c r="IX5" s="80" t="str" cm="1">
        <f t="array" ref="IX5">IFERROR(INDEX($A$25:$A$200, MATCH(1,(IX25:IX200=SMALL(IX25:IX200,1))*(COUNTIF(IX3:IX4, $A$25:$A$200)=0),0)), "")</f>
        <v/>
      </c>
      <c r="IY5" s="80" t="str" cm="1">
        <f t="array" ref="IY5">IFERROR(INDEX($A$25:$A$200, MATCH(1,(IY25:IY200=SMALL(IY25:IY200,1))*(COUNTIF(IY3:IY4, $A$25:$A$200)=0),0)), "")</f>
        <v/>
      </c>
      <c r="IZ5" s="80" t="str" cm="1">
        <f t="array" ref="IZ5">IFERROR(INDEX($A$25:$A$200, MATCH(1,(IZ25:IZ200=SMALL(IZ25:IZ200,1))*(COUNTIF(IZ3:IZ4, $A$25:$A$200)=0),0)), "")</f>
        <v/>
      </c>
      <c r="JA5" s="80" t="str" cm="1">
        <f t="array" ref="JA5">IFERROR(INDEX($A$25:$A$200, MATCH(1,(JA25:JA200=SMALL(JA25:JA200,1))*(COUNTIF(JA3:JA4, $A$25:$A$200)=0),0)), "")</f>
        <v/>
      </c>
      <c r="JB5" s="80" t="str" cm="1">
        <f t="array" ref="JB5">IFERROR(INDEX($A$25:$A$200, MATCH(1,(JB25:JB200=SMALL(JB25:JB200,1))*(COUNTIF(JB3:JB4, $A$25:$A$200)=0),0)), "")</f>
        <v/>
      </c>
      <c r="JC5" s="80" t="str" cm="1">
        <f t="array" ref="JC5">IFERROR(INDEX($A$25:$A$200, MATCH(1,(JC25:JC200=SMALL(JC25:JC200,1))*(COUNTIF(JC3:JC4, $A$25:$A$200)=0),0)), "")</f>
        <v/>
      </c>
      <c r="JD5" s="80" t="str" cm="1">
        <f t="array" ref="JD5">IFERROR(INDEX($A$25:$A$200, MATCH(1,(JD25:JD200=SMALL(JD25:JD200,1))*(COUNTIF(JD3:JD4, $A$25:$A$200)=0),0)), "")</f>
        <v/>
      </c>
      <c r="JE5" s="80" t="str" cm="1">
        <f t="array" ref="JE5">IFERROR(INDEX($A$25:$A$200, MATCH(1,(JE25:JE200=SMALL(JE25:JE200,1))*(COUNTIF(JE3:JE4, $A$25:$A$200)=0),0)), "")</f>
        <v/>
      </c>
      <c r="JF5" s="80" t="str" cm="1">
        <f t="array" ref="JF5">IFERROR(INDEX($A$25:$A$200, MATCH(1,(JF25:JF200=SMALL(JF25:JF200,1))*(COUNTIF(JF3:JF4, $A$25:$A$200)=0),0)), "")</f>
        <v/>
      </c>
      <c r="JG5" s="80" t="str" cm="1">
        <f t="array" ref="JG5">IFERROR(INDEX($A$25:$A$200, MATCH(1,(JG25:JG200=SMALL(JG25:JG200,1))*(COUNTIF(JG3:JG4, $A$25:$A$200)=0),0)), "")</f>
        <v/>
      </c>
      <c r="JH5" s="80" t="str" cm="1">
        <f t="array" ref="JH5">IFERROR(INDEX($A$25:$A$200, MATCH(1,(JH25:JH200=SMALL(JH25:JH200,1))*(COUNTIF(JH3:JH4, $A$25:$A$200)=0),0)), "")</f>
        <v/>
      </c>
      <c r="JI5" s="80" t="str" cm="1">
        <f t="array" ref="JI5">IFERROR(INDEX($A$25:$A$200, MATCH(1,(JI25:JI200=SMALL(JI25:JI200,1))*(COUNTIF(JI3:JI4, $A$25:$A$200)=0),0)), "")</f>
        <v/>
      </c>
      <c r="JJ5" s="80" t="str" cm="1">
        <f t="array" ref="JJ5">IFERROR(INDEX($A$25:$A$200, MATCH(1,(JJ25:JJ200=SMALL(JJ25:JJ200,1))*(COUNTIF(JJ3:JJ4, $A$25:$A$200)=0),0)), "")</f>
        <v/>
      </c>
      <c r="JK5" s="80" t="str" cm="1">
        <f t="array" ref="JK5">IFERROR(INDEX($A$25:$A$200, MATCH(1,(JK25:JK200=SMALL(JK25:JK200,1))*(COUNTIF(JK3:JK4, $A$25:$A$200)=0),0)), "")</f>
        <v/>
      </c>
      <c r="JL5" s="80" t="str" cm="1">
        <f t="array" ref="JL5">IFERROR(INDEX($A$25:$A$200, MATCH(1,(JL25:JL200=SMALL(JL25:JL200,1))*(COUNTIF(JL3:JL4, $A$25:$A$200)=0),0)), "")</f>
        <v/>
      </c>
      <c r="JM5" s="80" t="str" cm="1">
        <f t="array" ref="JM5">IFERROR(INDEX($A$25:$A$200, MATCH(1,(JM25:JM200=SMALL(JM25:JM200,1))*(COUNTIF(JM3:JM4, $A$25:$A$200)=0),0)), "")</f>
        <v/>
      </c>
      <c r="JN5" s="80" t="str" cm="1">
        <f t="array" ref="JN5">IFERROR(INDEX($A$25:$A$200, MATCH(1,(JN25:JN200=SMALL(JN25:JN200,1))*(COUNTIF(JN3:JN4, $A$25:$A$200)=0),0)), "")</f>
        <v/>
      </c>
      <c r="JO5" s="80" t="str" cm="1">
        <f t="array" ref="JO5">IFERROR(INDEX($A$25:$A$200, MATCH(1,(JO25:JO200=SMALL(JO25:JO200,1))*(COUNTIF(JO3:JO4, $A$25:$A$200)=0),0)), "")</f>
        <v/>
      </c>
      <c r="JP5" s="80" t="str" cm="1">
        <f t="array" ref="JP5">IFERROR(INDEX($A$25:$A$200, MATCH(1,(JP25:JP200=SMALL(JP25:JP200,1))*(COUNTIF(JP3:JP4, $A$25:$A$200)=0),0)), "")</f>
        <v/>
      </c>
      <c r="JQ5" s="80" t="str" cm="1">
        <f t="array" ref="JQ5">IFERROR(INDEX($A$25:$A$200, MATCH(1,(JQ25:JQ200=SMALL(JQ25:JQ200,1))*(COUNTIF(JQ3:JQ4, $A$25:$A$200)=0),0)), "")</f>
        <v/>
      </c>
      <c r="JR5" s="80" t="str" cm="1">
        <f t="array" ref="JR5">IFERROR(INDEX($A$25:$A$200, MATCH(1,(JR25:JR200=SMALL(JR25:JR200,1))*(COUNTIF(JR3:JR4, $A$25:$A$200)=0),0)), "")</f>
        <v/>
      </c>
      <c r="JS5" s="80" t="str" cm="1">
        <f t="array" ref="JS5">IFERROR(INDEX($A$25:$A$200, MATCH(1,(JS25:JS200=SMALL(JS25:JS200,1))*(COUNTIF(JS3:JS4, $A$25:$A$200)=0),0)), "")</f>
        <v/>
      </c>
      <c r="JT5" s="80" t="str" cm="1">
        <f t="array" ref="JT5">IFERROR(INDEX($A$25:$A$200, MATCH(1,(JT25:JT200=SMALL(JT25:JT200,1))*(COUNTIF(JT3:JT4, $A$25:$A$200)=0),0)), "")</f>
        <v/>
      </c>
      <c r="JU5" s="80" t="str" cm="1">
        <f t="array" ref="JU5">IFERROR(INDEX($A$25:$A$200, MATCH(1,(JU25:JU200=SMALL(JU25:JU200,1))*(COUNTIF(JU3:JU4, $A$25:$A$200)=0),0)), "")</f>
        <v/>
      </c>
      <c r="JV5" s="80" t="str" cm="1">
        <f t="array" ref="JV5">IFERROR(INDEX($A$25:$A$200, MATCH(1,(JV25:JV200=SMALL(JV25:JV200,1))*(COUNTIF(JV3:JV4, $A$25:$A$200)=0),0)), "")</f>
        <v/>
      </c>
      <c r="JW5" s="80" t="str" cm="1">
        <f t="array" ref="JW5">IFERROR(INDEX($A$25:$A$200, MATCH(1,(JW25:JW200=SMALL(JW25:JW200,1))*(COUNTIF(JW3:JW4, $A$25:$A$200)=0),0)), "")</f>
        <v/>
      </c>
      <c r="JX5" s="80" t="str" cm="1">
        <f t="array" ref="JX5">IFERROR(INDEX($A$25:$A$200, MATCH(1,(JX25:JX200=SMALL(JX25:JX200,1))*(COUNTIF(JX3:JX4, $A$25:$A$200)=0),0)), "")</f>
        <v/>
      </c>
      <c r="JY5" s="80" t="str" cm="1">
        <f t="array" ref="JY5">IFERROR(INDEX($A$25:$A$200, MATCH(1,(JY25:JY200=SMALL(JY25:JY200,1))*(COUNTIF(JY3:JY4, $A$25:$A$200)=0),0)), "")</f>
        <v/>
      </c>
      <c r="JZ5" s="80" t="str" cm="1">
        <f t="array" ref="JZ5">IFERROR(INDEX($A$25:$A$200, MATCH(1,(JZ25:JZ200=SMALL(JZ25:JZ200,1))*(COUNTIF(JZ3:JZ4, $A$25:$A$200)=0),0)), "")</f>
        <v/>
      </c>
      <c r="KA5" s="80" t="str" cm="1">
        <f t="array" ref="KA5">IFERROR(INDEX($A$25:$A$200, MATCH(1,(KA25:KA200=SMALL(KA25:KA200,1))*(COUNTIF(KA3:KA4, $A$25:$A$200)=0),0)), "")</f>
        <v/>
      </c>
      <c r="KB5" s="80" t="str" cm="1">
        <f t="array" ref="KB5">IFERROR(INDEX($A$25:$A$200, MATCH(1,(KB25:KB200=SMALL(KB25:KB200,1))*(COUNTIF(KB3:KB4, $A$25:$A$200)=0),0)), "")</f>
        <v/>
      </c>
      <c r="KC5" s="80" t="str" cm="1">
        <f t="array" ref="KC5">IFERROR(INDEX($A$25:$A$200, MATCH(1,(KC25:KC200=SMALL(KC25:KC200,1))*(COUNTIF(KC3:KC4, $A$25:$A$200)=0),0)), "")</f>
        <v/>
      </c>
      <c r="KD5" s="80" t="str" cm="1">
        <f t="array" ref="KD5">IFERROR(INDEX($A$25:$A$200, MATCH(1,(KD25:KD200=SMALL(KD25:KD200,1))*(COUNTIF(KD3:KD4, $A$25:$A$200)=0),0)), "")</f>
        <v/>
      </c>
      <c r="KE5" s="80" t="str" cm="1">
        <f t="array" ref="KE5">IFERROR(INDEX($A$25:$A$200, MATCH(1,(KE25:KE200=SMALL(KE25:KE200,1))*(COUNTIF(KE3:KE4, $A$25:$A$200)=0),0)), "")</f>
        <v/>
      </c>
      <c r="KF5" s="80" t="str" cm="1">
        <f t="array" ref="KF5">IFERROR(INDEX($A$25:$A$200, MATCH(1,(KF25:KF200=SMALL(KF25:KF200,1))*(COUNTIF(KF3:KF4, $A$25:$A$200)=0),0)), "")</f>
        <v/>
      </c>
      <c r="KG5" s="80" t="str" cm="1">
        <f t="array" ref="KG5">IFERROR(INDEX($A$25:$A$200, MATCH(1,(KG25:KG200=SMALL(KG25:KG200,1))*(COUNTIF(KG3:KG4, $A$25:$A$200)=0),0)), "")</f>
        <v/>
      </c>
      <c r="KH5" s="80" t="str" cm="1">
        <f t="array" ref="KH5">IFERROR(INDEX($A$25:$A$200, MATCH(1,(KH25:KH200=SMALL(KH25:KH200,1))*(COUNTIF(KH3:KH4, $A$25:$A$200)=0),0)), "")</f>
        <v/>
      </c>
      <c r="KI5" s="80" t="str" cm="1">
        <f t="array" ref="KI5">IFERROR(INDEX($A$25:$A$200, MATCH(1,(KI25:KI200=SMALL(KI25:KI200,1))*(COUNTIF(KI3:KI4, $A$25:$A$200)=0),0)), "")</f>
        <v/>
      </c>
      <c r="KJ5" s="80" t="str" cm="1">
        <f t="array" ref="KJ5">IFERROR(INDEX($A$25:$A$200, MATCH(1,(KJ25:KJ200=SMALL(KJ25:KJ200,1))*(COUNTIF(KJ3:KJ4, $A$25:$A$200)=0),0)), "")</f>
        <v/>
      </c>
      <c r="KK5" s="80" t="str" cm="1">
        <f t="array" ref="KK5">IFERROR(INDEX($A$25:$A$200, MATCH(1,(KK25:KK200=SMALL(KK25:KK200,1))*(COUNTIF(KK3:KK4, $A$25:$A$200)=0),0)), "")</f>
        <v/>
      </c>
      <c r="KL5" s="80" t="str" cm="1">
        <f t="array" ref="KL5">IFERROR(INDEX($A$25:$A$200, MATCH(1,(KL25:KL200=SMALL(KL25:KL200,1))*(COUNTIF(KL3:KL4, $A$25:$A$200)=0),0)), "")</f>
        <v/>
      </c>
      <c r="KM5" s="80" t="str" cm="1">
        <f t="array" ref="KM5">IFERROR(INDEX($A$25:$A$200, MATCH(1,(KM25:KM200=SMALL(KM25:KM200,1))*(COUNTIF(KM3:KM4, $A$25:$A$200)=0),0)), "")</f>
        <v/>
      </c>
      <c r="KN5" s="80" t="str" cm="1">
        <f t="array" ref="KN5">IFERROR(INDEX($A$25:$A$200, MATCH(1,(KN25:KN200=SMALL(KN25:KN200,1))*(COUNTIF(KN3:KN4, $A$25:$A$200)=0),0)), "")</f>
        <v/>
      </c>
      <c r="KO5" s="80" t="str" cm="1">
        <f t="array" ref="KO5">IFERROR(INDEX($A$25:$A$200, MATCH(1,(KO25:KO200=SMALL(KO25:KO200,1))*(COUNTIF(KO3:KO4, $A$25:$A$200)=0),0)), "")</f>
        <v/>
      </c>
      <c r="KP5" s="80" t="str" cm="1">
        <f t="array" ref="KP5">IFERROR(INDEX($A$25:$A$200, MATCH(1,(KP25:KP200=SMALL(KP25:KP200,1))*(COUNTIF(KP3:KP4, $A$25:$A$200)=0),0)), "")</f>
        <v/>
      </c>
      <c r="KQ5" s="80" t="str" cm="1">
        <f t="array" ref="KQ5">IFERROR(INDEX($A$25:$A$200, MATCH(1,(KQ25:KQ200=SMALL(KQ25:KQ200,1))*(COUNTIF(KQ3:KQ4, $A$25:$A$200)=0),0)), "")</f>
        <v/>
      </c>
      <c r="KR5" s="80" t="str" cm="1">
        <f t="array" ref="KR5">IFERROR(INDEX($A$25:$A$200, MATCH(1,(KR25:KR200=SMALL(KR25:KR200,1))*(COUNTIF(KR3:KR4, $A$25:$A$200)=0),0)), "")</f>
        <v/>
      </c>
      <c r="KS5" s="80" t="str" cm="1">
        <f t="array" ref="KS5">IFERROR(INDEX($A$25:$A$200, MATCH(1,(KS25:KS200=SMALL(KS25:KS200,1))*(COUNTIF(KS3:KS4, $A$25:$A$200)=0),0)), "")</f>
        <v/>
      </c>
      <c r="KT5" s="80" t="str" cm="1">
        <f t="array" ref="KT5">IFERROR(INDEX($A$25:$A$200, MATCH(1,(KT25:KT200=SMALL(KT25:KT200,1))*(COUNTIF(KT3:KT4, $A$25:$A$200)=0),0)), "")</f>
        <v/>
      </c>
      <c r="KU5" s="80" t="str" cm="1">
        <f t="array" ref="KU5">IFERROR(INDEX($A$25:$A$200, MATCH(1,(KU25:KU200=SMALL(KU25:KU200,1))*(COUNTIF(KU3:KU4, $A$25:$A$200)=0),0)), "")</f>
        <v/>
      </c>
      <c r="KV5" s="80" t="str" cm="1">
        <f t="array" ref="KV5">IFERROR(INDEX($A$25:$A$200, MATCH(1,(KV25:KV200=SMALL(KV25:KV200,1))*(COUNTIF(KV3:KV4, $A$25:$A$200)=0),0)), "")</f>
        <v/>
      </c>
      <c r="KW5" s="80" t="str" cm="1">
        <f t="array" ref="KW5">IFERROR(INDEX($A$25:$A$200, MATCH(1,(KW25:KW200=SMALL(KW25:KW200,1))*(COUNTIF(KW3:KW4, $A$25:$A$200)=0),0)), "")</f>
        <v/>
      </c>
      <c r="KX5" s="80" t="str" cm="1">
        <f t="array" ref="KX5">IFERROR(INDEX($A$25:$A$200, MATCH(1,(KX25:KX200=SMALL(KX25:KX200,1))*(COUNTIF(KX3:KX4, $A$25:$A$200)=0),0)), "")</f>
        <v/>
      </c>
      <c r="KY5" s="80" t="str" cm="1">
        <f t="array" ref="KY5">IFERROR(INDEX($A$25:$A$200, MATCH(1,(KY25:KY200=SMALL(KY25:KY200,1))*(COUNTIF(KY3:KY4, $A$25:$A$200)=0),0)), "")</f>
        <v/>
      </c>
      <c r="KZ5" s="80" t="str" cm="1">
        <f t="array" ref="KZ5">IFERROR(INDEX($A$25:$A$200, MATCH(1,(KZ25:KZ200=SMALL(KZ25:KZ200,1))*(COUNTIF(KZ3:KZ4, $A$25:$A$200)=0),0)), "")</f>
        <v/>
      </c>
      <c r="LA5" s="80" t="str" cm="1">
        <f t="array" ref="LA5">IFERROR(INDEX($A$25:$A$200, MATCH(1,(LA25:LA200=SMALL(LA25:LA200,1))*(COUNTIF(LA3:LA4, $A$25:$A$200)=0),0)), "")</f>
        <v/>
      </c>
      <c r="LB5" s="80" t="str" cm="1">
        <f t="array" ref="LB5">IFERROR(INDEX($A$25:$A$200, MATCH(1,(LB25:LB200=SMALL(LB25:LB200,1))*(COUNTIF(LB3:LB4, $A$25:$A$200)=0),0)), "")</f>
        <v/>
      </c>
      <c r="LC5" s="80" t="str" cm="1">
        <f t="array" ref="LC5">IFERROR(INDEX($A$25:$A$200, MATCH(1,(LC25:LC200=SMALL(LC25:LC200,1))*(COUNTIF(LC3:LC4, $A$25:$A$200)=0),0)), "")</f>
        <v/>
      </c>
      <c r="LD5" s="80" t="str" cm="1">
        <f t="array" ref="LD5">IFERROR(INDEX($A$25:$A$200, MATCH(1,(LD25:LD200=SMALL(LD25:LD200,1))*(COUNTIF(LD3:LD4, $A$25:$A$200)=0),0)), "")</f>
        <v/>
      </c>
      <c r="LE5" s="80" t="str" cm="1">
        <f t="array" ref="LE5">IFERROR(INDEX($A$25:$A$200, MATCH(1,(LE25:LE200=SMALL(LE25:LE200,1))*(COUNTIF(LE3:LE4, $A$25:$A$200)=0),0)), "")</f>
        <v/>
      </c>
      <c r="LF5" s="80" t="str" cm="1">
        <f t="array" ref="LF5">IFERROR(INDEX($A$25:$A$200, MATCH(1,(LF25:LF200=SMALL(LF25:LF200,1))*(COUNTIF(LF3:LF4, $A$25:$A$200)=0),0)), "")</f>
        <v/>
      </c>
      <c r="LG5" s="80" t="str" cm="1">
        <f t="array" ref="LG5">IFERROR(INDEX($A$25:$A$200, MATCH(1,(LG25:LG200=SMALL(LG25:LG200,1))*(COUNTIF(LG3:LG4, $A$25:$A$200)=0),0)), "")</f>
        <v/>
      </c>
      <c r="LH5" s="80" t="str" cm="1">
        <f t="array" ref="LH5">IFERROR(INDEX($A$25:$A$200, MATCH(1,(LH25:LH200=SMALL(LH25:LH200,1))*(COUNTIF(LH3:LH4, $A$25:$A$200)=0),0)), "")</f>
        <v/>
      </c>
      <c r="LI5" s="80" t="str" cm="1">
        <f t="array" ref="LI5">IFERROR(INDEX($A$25:$A$200, MATCH(1,(LI25:LI200=SMALL(LI25:LI200,1))*(COUNTIF(LI3:LI4, $A$25:$A$200)=0),0)), "")</f>
        <v/>
      </c>
      <c r="LJ5" s="80" t="str" cm="1">
        <f t="array" ref="LJ5">IFERROR(INDEX($A$25:$A$200, MATCH(1,(LJ25:LJ200=SMALL(LJ25:LJ200,1))*(COUNTIF(LJ3:LJ4, $A$25:$A$200)=0),0)), "")</f>
        <v/>
      </c>
      <c r="LK5" s="80" t="str" cm="1">
        <f t="array" ref="LK5">IFERROR(INDEX($A$25:$A$200, MATCH(1,(LK25:LK200=SMALL(LK25:LK200,1))*(COUNTIF(LK3:LK4, $A$25:$A$200)=0),0)), "")</f>
        <v/>
      </c>
      <c r="LL5" s="80" t="str" cm="1">
        <f t="array" ref="LL5">IFERROR(INDEX($A$25:$A$200, MATCH(1,(LL25:LL200=SMALL(LL25:LL200,1))*(COUNTIF(LL3:LL4, $A$25:$A$200)=0),0)), "")</f>
        <v/>
      </c>
      <c r="LM5" s="80" t="str" cm="1">
        <f t="array" ref="LM5">IFERROR(INDEX($A$25:$A$200, MATCH(1,(LM25:LM200=SMALL(LM25:LM200,1))*(COUNTIF(LM3:LM4, $A$25:$A$200)=0),0)), "")</f>
        <v/>
      </c>
      <c r="LN5" s="80" t="str" cm="1">
        <f t="array" ref="LN5">IFERROR(INDEX($A$25:$A$200, MATCH(1,(LN25:LN200=SMALL(LN25:LN200,1))*(COUNTIF(LN3:LN4, $A$25:$A$200)=0),0)), "")</f>
        <v/>
      </c>
      <c r="LO5" s="80" t="str" cm="1">
        <f t="array" ref="LO5">IFERROR(INDEX($A$25:$A$200, MATCH(1,(LO25:LO200=SMALL(LO25:LO200,1))*(COUNTIF(LO3:LO4, $A$25:$A$200)=0),0)), "")</f>
        <v/>
      </c>
      <c r="LP5" s="80" t="str" cm="1">
        <f t="array" ref="LP5">IFERROR(INDEX($A$25:$A$200, MATCH(1,(LP25:LP200=SMALL(LP25:LP200,1))*(COUNTIF(LP3:LP4, $A$25:$A$200)=0),0)), "")</f>
        <v/>
      </c>
      <c r="LQ5" s="80" t="str" cm="1">
        <f t="array" ref="LQ5">IFERROR(INDEX($A$25:$A$200, MATCH(1,(LQ25:LQ200=SMALL(LQ25:LQ200,1))*(COUNTIF(LQ3:LQ4, $A$25:$A$200)=0),0)), "")</f>
        <v/>
      </c>
      <c r="LR5" s="80" t="str" cm="1">
        <f t="array" ref="LR5">IFERROR(INDEX($A$25:$A$200, MATCH(1,(LR25:LR200=SMALL(LR25:LR200,1))*(COUNTIF(LR3:LR4, $A$25:$A$200)=0),0)), "")</f>
        <v/>
      </c>
      <c r="LS5" s="80" t="str" cm="1">
        <f t="array" ref="LS5">IFERROR(INDEX($A$25:$A$200, MATCH(1,(LS25:LS200=SMALL(LS25:LS200,1))*(COUNTIF(LS3:LS4, $A$25:$A$200)=0),0)), "")</f>
        <v/>
      </c>
      <c r="LT5" s="80" t="str" cm="1">
        <f t="array" ref="LT5">IFERROR(INDEX($A$25:$A$200, MATCH(1,(LT25:LT200=SMALL(LT25:LT200,1))*(COUNTIF(LT3:LT4, $A$25:$A$200)=0),0)), "")</f>
        <v/>
      </c>
      <c r="LU5" s="80" t="str" cm="1">
        <f t="array" ref="LU5">IFERROR(INDEX($A$25:$A$200, MATCH(1,(LU25:LU200=SMALL(LU25:LU200,1))*(COUNTIF(LU3:LU4, $A$25:$A$200)=0),0)), "")</f>
        <v/>
      </c>
      <c r="LV5" s="80" t="str" cm="1">
        <f t="array" ref="LV5">IFERROR(INDEX($A$25:$A$200, MATCH(1,(LV25:LV200=SMALL(LV25:LV200,1))*(COUNTIF(LV3:LV4, $A$25:$A$200)=0),0)), "")</f>
        <v/>
      </c>
      <c r="LW5" s="80" t="str" cm="1">
        <f t="array" ref="LW5">IFERROR(INDEX($A$25:$A$200, MATCH(1,(LW25:LW200=SMALL(LW25:LW200,1))*(COUNTIF(LW3:LW4, $A$25:$A$200)=0),0)), "")</f>
        <v/>
      </c>
      <c r="LX5" s="80" t="str" cm="1">
        <f t="array" ref="LX5">IFERROR(INDEX($A$25:$A$200, MATCH(1,(LX25:LX200=SMALL(LX25:LX200,1))*(COUNTIF(LX3:LX4, $A$25:$A$200)=0),0)), "")</f>
        <v/>
      </c>
      <c r="LY5" s="80" t="str" cm="1">
        <f t="array" ref="LY5">IFERROR(INDEX($A$25:$A$200, MATCH(1,(LY25:LY200=SMALL(LY25:LY200,1))*(COUNTIF(LY3:LY4, $A$25:$A$200)=0),0)), "")</f>
        <v/>
      </c>
      <c r="LZ5" s="80" t="str" cm="1">
        <f t="array" ref="LZ5">IFERROR(INDEX($A$25:$A$200, MATCH(1,(LZ25:LZ200=SMALL(LZ25:LZ200,1))*(COUNTIF(LZ3:LZ4, $A$25:$A$200)=0),0)), "")</f>
        <v/>
      </c>
      <c r="MA5" s="80" t="str" cm="1">
        <f t="array" ref="MA5">IFERROR(INDEX($A$25:$A$200, MATCH(1,(MA25:MA200=SMALL(MA25:MA200,1))*(COUNTIF(MA3:MA4, $A$25:$A$200)=0),0)), "")</f>
        <v/>
      </c>
      <c r="MB5" s="80" t="str" cm="1">
        <f t="array" ref="MB5">IFERROR(INDEX($A$25:$A$200, MATCH(1,(MB25:MB200=SMALL(MB25:MB200,1))*(COUNTIF(MB3:MB4, $A$25:$A$200)=0),0)), "")</f>
        <v/>
      </c>
      <c r="MC5" s="80" t="str" cm="1">
        <f t="array" ref="MC5">IFERROR(INDEX($A$25:$A$200, MATCH(1,(MC25:MC200=SMALL(MC25:MC200,1))*(COUNTIF(MC3:MC4, $A$25:$A$200)=0),0)), "")</f>
        <v/>
      </c>
      <c r="MD5" s="80" t="str" cm="1">
        <f t="array" ref="MD5">IFERROR(INDEX($A$25:$A$200, MATCH(1,(MD25:MD200=SMALL(MD25:MD200,1))*(COUNTIF(MD3:MD4, $A$25:$A$200)=0),0)), "")</f>
        <v/>
      </c>
      <c r="ME5" s="80" t="str" cm="1">
        <f t="array" ref="ME5">IFERROR(INDEX($A$25:$A$200, MATCH(1,(ME25:ME200=SMALL(ME25:ME200,1))*(COUNTIF(ME3:ME4, $A$25:$A$200)=0),0)), "")</f>
        <v/>
      </c>
      <c r="MF5" s="80" t="str" cm="1">
        <f t="array" ref="MF5">IFERROR(INDEX($A$25:$A$200, MATCH(1,(MF25:MF200=SMALL(MF25:MF200,1))*(COUNTIF(MF3:MF4, $A$25:$A$200)=0),0)), "")</f>
        <v/>
      </c>
      <c r="MG5" s="80" t="str" cm="1">
        <f t="array" ref="MG5">IFERROR(INDEX($A$25:$A$200, MATCH(1,(MG25:MG200=SMALL(MG25:MG200,1))*(COUNTIF(MG3:MG4, $A$25:$A$200)=0),0)), "")</f>
        <v/>
      </c>
      <c r="MH5" s="80" t="str" cm="1">
        <f t="array" ref="MH5">IFERROR(INDEX($A$25:$A$200, MATCH(1,(MH25:MH200=SMALL(MH25:MH200,1))*(COUNTIF(MH3:MH4, $A$25:$A$200)=0),0)), "")</f>
        <v/>
      </c>
      <c r="MI5" s="80" t="str" cm="1">
        <f t="array" ref="MI5">IFERROR(INDEX($A$25:$A$200, MATCH(1,(MI25:MI200=SMALL(MI25:MI200,1))*(COUNTIF(MI3:MI4, $A$25:$A$200)=0),0)), "")</f>
        <v/>
      </c>
      <c r="MJ5" s="80" t="str" cm="1">
        <f t="array" ref="MJ5">IFERROR(INDEX($A$25:$A$200, MATCH(1,(MJ25:MJ200=SMALL(MJ25:MJ200,1))*(COUNTIF(MJ3:MJ4, $A$25:$A$200)=0),0)), "")</f>
        <v/>
      </c>
      <c r="MK5" s="80" t="str" cm="1">
        <f t="array" ref="MK5">IFERROR(INDEX($A$25:$A$200, MATCH(1,(MK25:MK200=SMALL(MK25:MK200,1))*(COUNTIF(MK3:MK4, $A$25:$A$200)=0),0)), "")</f>
        <v/>
      </c>
      <c r="ML5" s="80" t="str" cm="1">
        <f t="array" ref="ML5">IFERROR(INDEX($A$25:$A$200, MATCH(1,(ML25:ML200=SMALL(ML25:ML200,1))*(COUNTIF(ML3:ML4, $A$25:$A$200)=0),0)), "")</f>
        <v/>
      </c>
      <c r="MM5" s="80" t="str" cm="1">
        <f t="array" ref="MM5">IFERROR(INDEX($A$25:$A$200, MATCH(1,(MM25:MM200=SMALL(MM25:MM200,1))*(COUNTIF(MM3:MM4, $A$25:$A$200)=0),0)), "")</f>
        <v/>
      </c>
      <c r="MN5" s="80" t="str" cm="1">
        <f t="array" ref="MN5">IFERROR(INDEX($A$25:$A$200, MATCH(1,(MN25:MN200=SMALL(MN25:MN200,1))*(COUNTIF(MN3:MN4, $A$25:$A$200)=0),0)), "")</f>
        <v/>
      </c>
      <c r="MO5" s="80" t="str" cm="1">
        <f t="array" ref="MO5">IFERROR(INDEX($A$25:$A$200, MATCH(1,(MO25:MO200=SMALL(MO25:MO200,1))*(COUNTIF(MO3:MO4, $A$25:$A$200)=0),0)), "")</f>
        <v/>
      </c>
      <c r="MP5" s="80" t="str" cm="1">
        <f t="array" ref="MP5">IFERROR(INDEX($A$25:$A$200, MATCH(1,(MP25:MP200=SMALL(MP25:MP200,1))*(COUNTIF(MP3:MP4, $A$25:$A$200)=0),0)), "")</f>
        <v/>
      </c>
      <c r="MQ5" s="80" t="str" cm="1">
        <f t="array" ref="MQ5">IFERROR(INDEX($A$25:$A$200, MATCH(1,(MQ25:MQ200=SMALL(MQ25:MQ200,1))*(COUNTIF(MQ3:MQ4, $A$25:$A$200)=0),0)), "")</f>
        <v/>
      </c>
      <c r="MR5" s="80" t="str" cm="1">
        <f t="array" ref="MR5">IFERROR(INDEX($A$25:$A$200, MATCH(1,(MR25:MR200=SMALL(MR25:MR200,1))*(COUNTIF(MR3:MR4, $A$25:$A$200)=0),0)), "")</f>
        <v/>
      </c>
      <c r="MS5" s="80" t="str" cm="1">
        <f t="array" ref="MS5">IFERROR(INDEX($A$25:$A$200, MATCH(1,(MS25:MS200=SMALL(MS25:MS200,1))*(COUNTIF(MS3:MS4, $A$25:$A$200)=0),0)), "")</f>
        <v/>
      </c>
      <c r="MT5" s="80" t="str" cm="1">
        <f t="array" ref="MT5">IFERROR(INDEX($A$25:$A$200, MATCH(1,(MT25:MT200=SMALL(MT25:MT200,1))*(COUNTIF(MT3:MT4, $A$25:$A$200)=0),0)), "")</f>
        <v/>
      </c>
      <c r="MU5" s="80" t="str" cm="1">
        <f t="array" ref="MU5">IFERROR(INDEX($A$25:$A$200, MATCH(1,(MU25:MU200=SMALL(MU25:MU200,1))*(COUNTIF(MU3:MU4, $A$25:$A$200)=0),0)), "")</f>
        <v/>
      </c>
      <c r="MV5" s="80" t="str" cm="1">
        <f t="array" ref="MV5">IFERROR(INDEX($A$25:$A$200, MATCH(1,(MV25:MV200=SMALL(MV25:MV200,1))*(COUNTIF(MV3:MV4, $A$25:$A$200)=0),0)), "")</f>
        <v/>
      </c>
      <c r="MW5" s="80" t="str" cm="1">
        <f t="array" ref="MW5">IFERROR(INDEX($A$25:$A$200, MATCH(1,(MW25:MW200=SMALL(MW25:MW200,1))*(COUNTIF(MW3:MW4, $A$25:$A$200)=0),0)), "")</f>
        <v/>
      </c>
      <c r="MX5" s="80" t="str" cm="1">
        <f t="array" ref="MX5">IFERROR(INDEX($A$25:$A$200, MATCH(1,(MX25:MX200=SMALL(MX25:MX200,1))*(COUNTIF(MX3:MX4, $A$25:$A$200)=0),0)), "")</f>
        <v/>
      </c>
      <c r="MY5" s="80" t="str" cm="1">
        <f t="array" ref="MY5">IFERROR(INDEX($A$25:$A$200, MATCH(1,(MY25:MY200=SMALL(MY25:MY200,1))*(COUNTIF(MY3:MY4, $A$25:$A$200)=0),0)), "")</f>
        <v/>
      </c>
      <c r="MZ5" s="80" t="str" cm="1">
        <f t="array" ref="MZ5">IFERROR(INDEX($A$25:$A$200, MATCH(1,(MZ25:MZ200=SMALL(MZ25:MZ200,1))*(COUNTIF(MZ3:MZ4, $A$25:$A$200)=0),0)), "")</f>
        <v/>
      </c>
      <c r="NA5" s="80" t="str" cm="1">
        <f t="array" ref="NA5">IFERROR(INDEX($A$25:$A$200, MATCH(1,(NA25:NA200=SMALL(NA25:NA200,1))*(COUNTIF(NA3:NA4, $A$25:$A$200)=0),0)), "")</f>
        <v/>
      </c>
      <c r="NB5" s="80" t="str" cm="1">
        <f t="array" ref="NB5">IFERROR(INDEX($A$25:$A$200, MATCH(1,(NB25:NB200=SMALL(NB25:NB200,1))*(COUNTIF(NB3:NB4, $A$25:$A$200)=0),0)), "")</f>
        <v/>
      </c>
      <c r="NC5" s="80" t="str" cm="1">
        <f t="array" ref="NC5">IFERROR(INDEX($A$25:$A$200, MATCH(1,(NC25:NC200=SMALL(NC25:NC200,1))*(COUNTIF(NC3:NC4, $A$25:$A$200)=0),0)), "")</f>
        <v/>
      </c>
      <c r="ND5" s="80" t="str" cm="1">
        <f t="array" ref="ND5">IFERROR(INDEX($A$25:$A$200, MATCH(1,(ND25:ND200=SMALL(ND25:ND200,1))*(COUNTIF(ND3:ND4, $A$25:$A$200)=0),0)), "")</f>
        <v/>
      </c>
      <c r="NE5" s="80" t="str" cm="1">
        <f t="array" ref="NE5">IFERROR(INDEX($A$25:$A$200, MATCH(1,(NE25:NE200=SMALL(NE25:NE200,1))*(COUNTIF(NE3:NE4, $A$25:$A$200)=0),0)), "")</f>
        <v/>
      </c>
      <c r="NF5" s="80" t="str" cm="1">
        <f t="array" ref="NF5">IFERROR(INDEX($A$25:$A$200, MATCH(1,(NF25:NF200=SMALL(NF25:NF200,1))*(COUNTIF(NF3:NF4, $A$25:$A$200)=0),0)), "")</f>
        <v/>
      </c>
      <c r="NG5" s="80" t="str" cm="1">
        <f t="array" ref="NG5">IFERROR(INDEX($A$25:$A$200, MATCH(1,(NG25:NG200=SMALL(NG25:NG200,1))*(COUNTIF(NG3:NG4, $A$25:$A$200)=0),0)), "")</f>
        <v/>
      </c>
      <c r="NH5" s="80" t="str" cm="1">
        <f t="array" ref="NH5">IFERROR(INDEX($A$25:$A$200, MATCH(1,(NH25:NH200=SMALL(NH25:NH200,1))*(COUNTIF(NH3:NH4, $A$25:$A$200)=0),0)), "")</f>
        <v/>
      </c>
      <c r="NI5" s="80" t="str" cm="1">
        <f t="array" ref="NI5">IFERROR(INDEX($A$25:$A$200, MATCH(1,(NI25:NI200=SMALL(NI25:NI200,1))*(COUNTIF(NI3:NI4, $A$25:$A$200)=0),0)), "")</f>
        <v/>
      </c>
      <c r="NJ5" s="80" t="str" cm="1">
        <f t="array" ref="NJ5">IFERROR(INDEX($A$25:$A$200, MATCH(1,(NJ25:NJ200=SMALL(NJ25:NJ200,1))*(COUNTIF(NJ3:NJ4, $A$25:$A$200)=0),0)), "")</f>
        <v/>
      </c>
      <c r="NK5" s="80" t="str" cm="1">
        <f t="array" ref="NK5">IFERROR(INDEX($A$25:$A$200, MATCH(1,(NK25:NK200=SMALL(NK25:NK200,1))*(COUNTIF(NK3:NK4, $A$25:$A$200)=0),0)), "")</f>
        <v/>
      </c>
      <c r="NL5" s="80" t="str" cm="1">
        <f t="array" ref="NL5">IFERROR(INDEX($A$25:$A$200, MATCH(1,(NL25:NL200=SMALL(NL25:NL200,1))*(COUNTIF(NL3:NL4, $A$25:$A$200)=0),0)), "")</f>
        <v/>
      </c>
      <c r="NM5" s="80" t="str" cm="1">
        <f t="array" ref="NM5">IFERROR(INDEX($A$25:$A$200, MATCH(1,(NM25:NM200=SMALL(NM25:NM200,1))*(COUNTIF(NM3:NM4, $A$25:$A$200)=0),0)), "")</f>
        <v/>
      </c>
      <c r="NN5" s="80" t="str" cm="1">
        <f t="array" ref="NN5">IFERROR(INDEX($A$25:$A$200, MATCH(1,(NN25:NN200=SMALL(NN25:NN200,1))*(COUNTIF(NN3:NN4, $A$25:$A$200)=0),0)), "")</f>
        <v/>
      </c>
      <c r="NO5" s="80" t="str" cm="1">
        <f t="array" ref="NO5">IFERROR(INDEX($A$25:$A$200, MATCH(1,(NO25:NO200=SMALL(NO25:NO200,1))*(COUNTIF(NO3:NO4, $A$25:$A$200)=0),0)), "")</f>
        <v/>
      </c>
      <c r="NP5" s="80" t="str" cm="1">
        <f t="array" ref="NP5">IFERROR(INDEX($A$25:$A$200, MATCH(1,(NP25:NP200=SMALL(NP25:NP200,1))*(COUNTIF(NP3:NP4, $A$25:$A$200)=0),0)), "")</f>
        <v/>
      </c>
      <c r="NQ5" s="80" t="str" cm="1">
        <f t="array" ref="NQ5">IFERROR(INDEX($A$25:$A$200, MATCH(1,(NQ25:NQ200=SMALL(NQ25:NQ200,1))*(COUNTIF(NQ3:NQ4, $A$25:$A$200)=0),0)), "")</f>
        <v/>
      </c>
      <c r="NR5" s="80" t="str" cm="1">
        <f t="array" ref="NR5">IFERROR(INDEX($A$25:$A$200, MATCH(1,(NR25:NR200=SMALL(NR25:NR200,1))*(COUNTIF(NR3:NR4, $A$25:$A$200)=0),0)), "")</f>
        <v/>
      </c>
      <c r="NS5" s="80" t="str" cm="1">
        <f t="array" ref="NS5">IFERROR(INDEX($A$25:$A$200, MATCH(1,(NS25:NS200=SMALL(NS25:NS200,1))*(COUNTIF(NS3:NS4, $A$25:$A$200)=0),0)), "")</f>
        <v/>
      </c>
      <c r="NT5" s="80" t="str" cm="1">
        <f t="array" ref="NT5">IFERROR(INDEX($A$25:$A$200, MATCH(1,(NT25:NT200=SMALL(NT25:NT200,1))*(COUNTIF(NT3:NT4, $A$25:$A$200)=0),0)), "")</f>
        <v/>
      </c>
      <c r="NU5" s="80" t="str" cm="1">
        <f t="array" ref="NU5">IFERROR(INDEX($A$25:$A$200, MATCH(1,(NU25:NU200=SMALL(NU25:NU200,1))*(COUNTIF(NU3:NU4, $A$25:$A$200)=0),0)), "")</f>
        <v/>
      </c>
      <c r="NV5" s="80" t="str" cm="1">
        <f t="array" ref="NV5">IFERROR(INDEX($A$25:$A$200, MATCH(1,(NV25:NV200=SMALL(NV25:NV200,1))*(COUNTIF(NV3:NV4, $A$25:$A$200)=0),0)), "")</f>
        <v/>
      </c>
      <c r="NW5" s="80" t="str" cm="1">
        <f t="array" ref="NW5">IFERROR(INDEX($A$25:$A$200, MATCH(1,(NW25:NW200=SMALL(NW25:NW200,1))*(COUNTIF(NW3:NW4, $A$25:$A$200)=0),0)), "")</f>
        <v/>
      </c>
      <c r="NX5" s="80" t="str" cm="1">
        <f t="array" ref="NX5">IFERROR(INDEX($A$25:$A$200, MATCH(1,(NX25:NX200=SMALL(NX25:NX200,1))*(COUNTIF(NX3:NX4, $A$25:$A$200)=0),0)), "")</f>
        <v/>
      </c>
      <c r="NY5" s="80" t="str" cm="1">
        <f t="array" ref="NY5">IFERROR(INDEX($A$25:$A$200, MATCH(1,(NY25:NY200=SMALL(NY25:NY200,1))*(COUNTIF(NY3:NY4, $A$25:$A$200)=0),0)), "")</f>
        <v/>
      </c>
      <c r="NZ5" s="80" t="str" cm="1">
        <f t="array" ref="NZ5">IFERROR(INDEX($A$25:$A$200, MATCH(1,(NZ25:NZ200=SMALL(NZ25:NZ200,1))*(COUNTIF(NZ3:NZ4, $A$25:$A$200)=0),0)), "")</f>
        <v/>
      </c>
      <c r="OA5" s="80" t="str" cm="1">
        <f t="array" ref="OA5">IFERROR(INDEX($A$25:$A$200, MATCH(1,(OA25:OA200=SMALL(OA25:OA200,1))*(COUNTIF(OA3:OA4, $A$25:$A$200)=0),0)), "")</f>
        <v/>
      </c>
      <c r="OB5" s="80" t="str" cm="1">
        <f t="array" ref="OB5">IFERROR(INDEX($A$25:$A$200, MATCH(1,(OB25:OB200=SMALL(OB25:OB200,1))*(COUNTIF(OB3:OB4, $A$25:$A$200)=0),0)), "")</f>
        <v/>
      </c>
      <c r="OC5" s="80" t="str" cm="1">
        <f t="array" ref="OC5">IFERROR(INDEX($A$25:$A$200, MATCH(1,(OC25:OC200=SMALL(OC25:OC200,1))*(COUNTIF(OC3:OC4, $A$25:$A$200)=0),0)), "")</f>
        <v/>
      </c>
      <c r="OD5" s="80" t="str" cm="1">
        <f t="array" ref="OD5">IFERROR(INDEX($A$25:$A$200, MATCH(1,(OD25:OD200=SMALL(OD25:OD200,1))*(COUNTIF(OD3:OD4, $A$25:$A$200)=0),0)), "")</f>
        <v/>
      </c>
      <c r="OE5" s="80" t="str" cm="1">
        <f t="array" ref="OE5">IFERROR(INDEX($A$25:$A$200, MATCH(1,(OE25:OE200=SMALL(OE25:OE200,1))*(COUNTIF(OE3:OE4, $A$25:$A$200)=0),0)), "")</f>
        <v/>
      </c>
      <c r="OF5" s="80" t="str" cm="1">
        <f t="array" ref="OF5">IFERROR(INDEX($A$25:$A$200, MATCH(1,(OF25:OF200=SMALL(OF25:OF200,1))*(COUNTIF(OF3:OF4, $A$25:$A$200)=0),0)), "")</f>
        <v/>
      </c>
      <c r="OG5" s="80" t="str" cm="1">
        <f t="array" ref="OG5">IFERROR(INDEX($A$25:$A$200, MATCH(1,(OG25:OG200=SMALL(OG25:OG200,1))*(COUNTIF(OG3:OG4, $A$25:$A$200)=0),0)), "")</f>
        <v/>
      </c>
      <c r="OH5" s="80" t="str" cm="1">
        <f t="array" ref="OH5">IFERROR(INDEX($A$25:$A$200, MATCH(1,(OH25:OH200=SMALL(OH25:OH200,1))*(COUNTIF(OH3:OH4, $A$25:$A$200)=0),0)), "")</f>
        <v/>
      </c>
      <c r="OI5" s="80" t="str" cm="1">
        <f t="array" ref="OI5">IFERROR(INDEX($A$25:$A$200, MATCH(1,(OI25:OI200=SMALL(OI25:OI200,1))*(COUNTIF(OI3:OI4, $A$25:$A$200)=0),0)), "")</f>
        <v/>
      </c>
      <c r="OJ5" s="80" t="str" cm="1">
        <f t="array" ref="OJ5">IFERROR(INDEX($A$25:$A$200, MATCH(1,(OJ25:OJ200=SMALL(OJ25:OJ200,1))*(COUNTIF(OJ3:OJ4, $A$25:$A$200)=0),0)), "")</f>
        <v/>
      </c>
      <c r="OK5" s="80" t="str" cm="1">
        <f t="array" ref="OK5">IFERROR(INDEX($A$25:$A$200, MATCH(1,(OK25:OK200=SMALL(OK25:OK200,1))*(COUNTIF(OK3:OK4, $A$25:$A$200)=0),0)), "")</f>
        <v/>
      </c>
      <c r="OL5" s="80" t="str" cm="1">
        <f t="array" ref="OL5">IFERROR(INDEX($A$25:$A$200, MATCH(1,(OL25:OL200=SMALL(OL25:OL200,1))*(COUNTIF(OL3:OL4, $A$25:$A$200)=0),0)), "")</f>
        <v/>
      </c>
      <c r="OM5" s="80" t="str" cm="1">
        <f t="array" ref="OM5">IFERROR(INDEX($A$25:$A$200, MATCH(1,(OM25:OM200=SMALL(OM25:OM200,1))*(COUNTIF(OM3:OM4, $A$25:$A$200)=0),0)), "")</f>
        <v/>
      </c>
      <c r="ON5" s="80" t="str" cm="1">
        <f t="array" ref="ON5">IFERROR(INDEX($A$25:$A$200, MATCH(1,(ON25:ON200=SMALL(ON25:ON200,1))*(COUNTIF(ON3:ON4, $A$25:$A$200)=0),0)), "")</f>
        <v/>
      </c>
      <c r="OO5" s="80" t="str" cm="1">
        <f t="array" ref="OO5">IFERROR(INDEX($A$25:$A$200, MATCH(1,(OO25:OO200=SMALL(OO25:OO200,1))*(COUNTIF(OO3:OO4, $A$25:$A$200)=0),0)), "")</f>
        <v/>
      </c>
      <c r="OP5" s="80" t="str" cm="1">
        <f t="array" ref="OP5">IFERROR(INDEX($A$25:$A$200, MATCH(1,(OP25:OP200=SMALL(OP25:OP200,1))*(COUNTIF(OP3:OP4, $A$25:$A$200)=0),0)), "")</f>
        <v/>
      </c>
      <c r="OQ5" s="80" t="str" cm="1">
        <f t="array" ref="OQ5">IFERROR(INDEX($A$25:$A$200, MATCH(1,(OQ25:OQ200=SMALL(OQ25:OQ200,1))*(COUNTIF(OQ3:OQ4, $A$25:$A$200)=0),0)), "")</f>
        <v/>
      </c>
      <c r="OR5" s="80" t="str" cm="1">
        <f t="array" ref="OR5">IFERROR(INDEX($A$25:$A$200, MATCH(1,(OR25:OR200=SMALL(OR25:OR200,1))*(COUNTIF(OR3:OR4, $A$25:$A$200)=0),0)), "")</f>
        <v/>
      </c>
      <c r="OS5" s="80" t="str" cm="1">
        <f t="array" ref="OS5">IFERROR(INDEX($A$25:$A$200, MATCH(1,(OS25:OS200=SMALL(OS25:OS200,1))*(COUNTIF(OS3:OS4, $A$25:$A$200)=0),0)), "")</f>
        <v/>
      </c>
      <c r="OT5" s="80" t="str" cm="1">
        <f t="array" ref="OT5">IFERROR(INDEX($A$25:$A$200, MATCH(1,(OT25:OT200=SMALL(OT25:OT200,1))*(COUNTIF(OT3:OT4, $A$25:$A$200)=0),0)), "")</f>
        <v/>
      </c>
      <c r="OU5" s="80" t="str" cm="1">
        <f t="array" ref="OU5">IFERROR(INDEX($A$25:$A$200, MATCH(1,(OU25:OU200=SMALL(OU25:OU200,1))*(COUNTIF(OU3:OU4, $A$25:$A$200)=0),0)), "")</f>
        <v/>
      </c>
      <c r="OV5" s="80" t="str" cm="1">
        <f t="array" ref="OV5">IFERROR(INDEX($A$25:$A$200, MATCH(1,(OV25:OV200=SMALL(OV25:OV200,1))*(COUNTIF(OV3:OV4, $A$25:$A$200)=0),0)), "")</f>
        <v/>
      </c>
      <c r="OW5" s="80" t="str" cm="1">
        <f t="array" ref="OW5">IFERROR(INDEX($A$25:$A$200, MATCH(1,(OW25:OW200=SMALL(OW25:OW200,1))*(COUNTIF(OW3:OW4, $A$25:$A$200)=0),0)), "")</f>
        <v/>
      </c>
      <c r="OX5" s="80" t="str" cm="1">
        <f t="array" ref="OX5">IFERROR(INDEX($A$25:$A$200, MATCH(1,(OX25:OX200=SMALL(OX25:OX200,1))*(COUNTIF(OX3:OX4, $A$25:$A$200)=0),0)), "")</f>
        <v/>
      </c>
      <c r="OY5" s="80" t="str" cm="1">
        <f t="array" ref="OY5">IFERROR(INDEX($A$25:$A$200, MATCH(1,(OY25:OY200=SMALL(OY25:OY200,1))*(COUNTIF(OY3:OY4, $A$25:$A$200)=0),0)), "")</f>
        <v/>
      </c>
      <c r="OZ5" s="80" t="str" cm="1">
        <f t="array" ref="OZ5">IFERROR(INDEX($A$25:$A$200, MATCH(1,(OZ25:OZ200=SMALL(OZ25:OZ200,1))*(COUNTIF(OZ3:OZ4, $A$25:$A$200)=0),0)), "")</f>
        <v/>
      </c>
      <c r="PA5" s="80" t="str" cm="1">
        <f t="array" ref="PA5">IFERROR(INDEX($A$25:$A$200, MATCH(1,(PA25:PA200=SMALL(PA25:PA200,1))*(COUNTIF(PA3:PA4, $A$25:$A$200)=0),0)), "")</f>
        <v/>
      </c>
      <c r="PB5" s="80" t="str" cm="1">
        <f t="array" ref="PB5">IFERROR(INDEX($A$25:$A$200, MATCH(1,(PB25:PB200=SMALL(PB25:PB200,1))*(COUNTIF(PB3:PB4, $A$25:$A$200)=0),0)), "")</f>
        <v/>
      </c>
      <c r="PC5" s="80" t="str" cm="1">
        <f t="array" ref="PC5">IFERROR(INDEX($A$25:$A$200, MATCH(1,(PC25:PC200=SMALL(PC25:PC200,1))*(COUNTIF(PC3:PC4, $A$25:$A$200)=0),0)), "")</f>
        <v/>
      </c>
      <c r="PD5" s="80" t="str" cm="1">
        <f t="array" ref="PD5">IFERROR(INDEX($A$25:$A$200, MATCH(1,(PD25:PD200=SMALL(PD25:PD200,1))*(COUNTIF(PD3:PD4, $A$25:$A$200)=0),0)), "")</f>
        <v/>
      </c>
      <c r="PE5" s="80" t="str" cm="1">
        <f t="array" ref="PE5">IFERROR(INDEX($A$25:$A$200, MATCH(1,(PE25:PE200=SMALL(PE25:PE200,1))*(COUNTIF(PE3:PE4, $A$25:$A$200)=0),0)), "")</f>
        <v/>
      </c>
      <c r="PF5" s="80" t="str" cm="1">
        <f t="array" ref="PF5">IFERROR(INDEX($A$25:$A$200, MATCH(1,(PF25:PF200=SMALL(PF25:PF200,1))*(COUNTIF(PF3:PF4, $A$25:$A$200)=0),0)), "")</f>
        <v/>
      </c>
      <c r="PG5" s="80" t="str" cm="1">
        <f t="array" ref="PG5">IFERROR(INDEX($A$25:$A$200, MATCH(1,(PG25:PG200=SMALL(PG25:PG200,1))*(COUNTIF(PG3:PG4, $A$25:$A$200)=0),0)), "")</f>
        <v/>
      </c>
      <c r="PH5" s="80" t="str" cm="1">
        <f t="array" ref="PH5">IFERROR(INDEX($A$25:$A$200, MATCH(1,(PH25:PH200=SMALL(PH25:PH200,1))*(COUNTIF(PH3:PH4, $A$25:$A$200)=0),0)), "")</f>
        <v/>
      </c>
      <c r="PI5" s="80" t="str" cm="1">
        <f t="array" ref="PI5">IFERROR(INDEX($A$25:$A$200, MATCH(1,(PI25:PI200=SMALL(PI25:PI200,1))*(COUNTIF(PI3:PI4, $A$25:$A$200)=0),0)), "")</f>
        <v/>
      </c>
      <c r="PJ5" s="80" t="str" cm="1">
        <f t="array" ref="PJ5">IFERROR(INDEX($A$25:$A$200, MATCH(1,(PJ25:PJ200=SMALL(PJ25:PJ200,1))*(COUNTIF(PJ3:PJ4, $A$25:$A$200)=0),0)), "")</f>
        <v/>
      </c>
      <c r="PK5" s="80" t="str" cm="1">
        <f t="array" ref="PK5">IFERROR(INDEX($A$25:$A$200, MATCH(1,(PK25:PK200=SMALL(PK25:PK200,1))*(COUNTIF(PK3:PK4, $A$25:$A$200)=0),0)), "")</f>
        <v/>
      </c>
      <c r="PL5" s="80" t="str" cm="1">
        <f t="array" ref="PL5">IFERROR(INDEX($A$25:$A$200, MATCH(1,(PL25:PL200=SMALL(PL25:PL200,1))*(COUNTIF(PL3:PL4, $A$25:$A$200)=0),0)), "")</f>
        <v/>
      </c>
      <c r="PM5" s="80" t="str" cm="1">
        <f t="array" ref="PM5">IFERROR(INDEX($A$25:$A$200, MATCH(1,(PM25:PM200=SMALL(PM25:PM200,1))*(COUNTIF(PM3:PM4, $A$25:$A$200)=0),0)), "")</f>
        <v/>
      </c>
      <c r="PN5" s="80" t="str" cm="1">
        <f t="array" ref="PN5">IFERROR(INDEX($A$25:$A$200, MATCH(1,(PN25:PN200=SMALL(PN25:PN200,1))*(COUNTIF(PN3:PN4, $A$25:$A$200)=0),0)), "")</f>
        <v/>
      </c>
      <c r="PO5" s="80" t="str" cm="1">
        <f t="array" ref="PO5">IFERROR(INDEX($A$25:$A$200, MATCH(1,(PO25:PO200=SMALL(PO25:PO200,1))*(COUNTIF(PO3:PO4, $A$25:$A$200)=0),0)), "")</f>
        <v/>
      </c>
      <c r="PP5" s="80" t="str" cm="1">
        <f t="array" ref="PP5">IFERROR(INDEX($A$25:$A$200, MATCH(1,(PP25:PP200=SMALL(PP25:PP200,1))*(COUNTIF(PP3:PP4, $A$25:$A$200)=0),0)), "")</f>
        <v/>
      </c>
      <c r="PQ5" s="80" t="str" cm="1">
        <f t="array" ref="PQ5">IFERROR(INDEX($A$25:$A$200, MATCH(1,(PQ25:PQ200=SMALL(PQ25:PQ200,1))*(COUNTIF(PQ3:PQ4, $A$25:$A$200)=0),0)), "")</f>
        <v/>
      </c>
      <c r="PR5" s="80" t="str" cm="1">
        <f t="array" ref="PR5">IFERROR(INDEX($A$25:$A$200, MATCH(1,(PR25:PR200=SMALL(PR25:PR200,1))*(COUNTIF(PR3:PR4, $A$25:$A$200)=0),0)), "")</f>
        <v/>
      </c>
      <c r="PS5" s="80" t="str" cm="1">
        <f t="array" ref="PS5">IFERROR(INDEX($A$25:$A$200, MATCH(1,(PS25:PS200=SMALL(PS25:PS200,1))*(COUNTIF(PS3:PS4, $A$25:$A$200)=0),0)), "")</f>
        <v/>
      </c>
      <c r="PT5" s="80" t="str" cm="1">
        <f t="array" ref="PT5">IFERROR(INDEX($A$25:$A$200, MATCH(1,(PT25:PT200=SMALL(PT25:PT200,1))*(COUNTIF(PT3:PT4, $A$25:$A$200)=0),0)), "")</f>
        <v/>
      </c>
      <c r="PU5" s="80" t="str" cm="1">
        <f t="array" ref="PU5">IFERROR(INDEX($A$25:$A$200, MATCH(1,(PU25:PU200=SMALL(PU25:PU200,1))*(COUNTIF(PU3:PU4, $A$25:$A$200)=0),0)), "")</f>
        <v/>
      </c>
      <c r="PV5" s="80" t="str" cm="1">
        <f t="array" ref="PV5">IFERROR(INDEX($A$25:$A$200, MATCH(1,(PV25:PV200=SMALL(PV25:PV200,1))*(COUNTIF(PV3:PV4, $A$25:$A$200)=0),0)), "")</f>
        <v/>
      </c>
      <c r="PW5" s="80" t="str" cm="1">
        <f t="array" ref="PW5">IFERROR(INDEX($A$25:$A$200, MATCH(1,(PW25:PW200=SMALL(PW25:PW200,1))*(COUNTIF(PW3:PW4, $A$25:$A$200)=0),0)), "")</f>
        <v/>
      </c>
      <c r="PX5" s="80" t="str" cm="1">
        <f t="array" ref="PX5">IFERROR(INDEX($A$25:$A$200, MATCH(1,(PX25:PX200=SMALL(PX25:PX200,1))*(COUNTIF(PX3:PX4, $A$25:$A$200)=0),0)), "")</f>
        <v/>
      </c>
      <c r="PY5" s="80" t="str" cm="1">
        <f t="array" ref="PY5">IFERROR(INDEX($A$25:$A$200, MATCH(1,(PY25:PY200=SMALL(PY25:PY200,1))*(COUNTIF(PY3:PY4, $A$25:$A$200)=0),0)), "")</f>
        <v/>
      </c>
      <c r="PZ5" s="80" t="str" cm="1">
        <f t="array" ref="PZ5">IFERROR(INDEX($A$25:$A$200, MATCH(1,(PZ25:PZ200=SMALL(PZ25:PZ200,1))*(COUNTIF(PZ3:PZ4, $A$25:$A$200)=0),0)), "")</f>
        <v/>
      </c>
      <c r="QA5" s="80" t="str" cm="1">
        <f t="array" ref="QA5">IFERROR(INDEX($A$25:$A$200, MATCH(1,(QA25:QA200=SMALL(QA25:QA200,1))*(COUNTIF(QA3:QA4, $A$25:$A$200)=0),0)), "")</f>
        <v/>
      </c>
      <c r="QB5" s="80" t="str" cm="1">
        <f t="array" ref="QB5">IFERROR(INDEX($A$25:$A$200, MATCH(1,(QB25:QB200=SMALL(QB25:QB200,1))*(COUNTIF(QB3:QB4, $A$25:$A$200)=0),0)), "")</f>
        <v/>
      </c>
      <c r="QC5" s="80" t="str" cm="1">
        <f t="array" ref="QC5">IFERROR(INDEX($A$25:$A$200, MATCH(1,(QC25:QC200=SMALL(QC25:QC200,1))*(COUNTIF(QC3:QC4, $A$25:$A$200)=0),0)), "")</f>
        <v/>
      </c>
      <c r="QD5" s="80" t="str" cm="1">
        <f t="array" ref="QD5">IFERROR(INDEX($A$25:$A$200, MATCH(1,(QD25:QD200=SMALL(QD25:QD200,1))*(COUNTIF(QD3:QD4, $A$25:$A$200)=0),0)), "")</f>
        <v/>
      </c>
      <c r="QE5" s="80" t="str" cm="1">
        <f t="array" ref="QE5">IFERROR(INDEX($A$25:$A$200, MATCH(1,(QE25:QE200=SMALL(QE25:QE200,1))*(COUNTIF(QE3:QE4, $A$25:$A$200)=0),0)), "")</f>
        <v/>
      </c>
      <c r="QF5" s="80" t="str" cm="1">
        <f t="array" ref="QF5">IFERROR(INDEX($A$25:$A$200, MATCH(1,(QF25:QF200=SMALL(QF25:QF200,1))*(COUNTIF(QF3:QF4, $A$25:$A$200)=0),0)), "")</f>
        <v/>
      </c>
      <c r="QG5" s="80" t="str" cm="1">
        <f t="array" ref="QG5">IFERROR(INDEX($A$25:$A$200, MATCH(1,(QG25:QG200=SMALL(QG25:QG200,1))*(COUNTIF(QG3:QG4, $A$25:$A$200)=0),0)), "")</f>
        <v>OVD-SLAM</v>
      </c>
      <c r="QH5" s="80" t="str" cm="1">
        <f t="array" ref="QH5">IFERROR(INDEX($A$25:$A$200, MATCH(1,(QH25:QH200=SMALL(QH25:QH200,1))*(COUNTIF(QH3:QH4, $A$25:$A$200)=0),0)), "")</f>
        <v/>
      </c>
      <c r="QI5" s="80" t="str" cm="1">
        <f t="array" ref="QI5">IFERROR(INDEX($A$25:$A$200, MATCH(1,(QI25:QI200=SMALL(QI25:QI200,1))*(COUNTIF(QI3:QI4, $A$25:$A$200)=0),0)), "")</f>
        <v/>
      </c>
      <c r="QJ5" s="80" t="str" cm="1">
        <f t="array" ref="QJ5">IFERROR(INDEX($A$25:$A$200, MATCH(1,(QJ25:QJ200=SMALL(QJ25:QJ200,1))*(COUNTIF(QJ3:QJ4, $A$25:$A$200)=0),0)), "")</f>
        <v/>
      </c>
      <c r="QK5" s="80" t="str" cm="1">
        <f t="array" ref="QK5">IFERROR(INDEX($A$25:$A$200, MATCH(1,(QK25:QK200=SMALL(QK25:QK200,1))*(COUNTIF(QK3:QK4, $A$25:$A$200)=0),0)), "")</f>
        <v/>
      </c>
      <c r="QL5" s="80" t="str" cm="1">
        <f t="array" ref="QL5">IFERROR(INDEX($A$25:$A$200, MATCH(1,(QL25:QL200=SMALL(QL25:QL200,1))*(COUNTIF(QL3:QL4, $A$25:$A$200)=0),0)), "")</f>
        <v/>
      </c>
      <c r="QM5" s="80" t="str" cm="1">
        <f t="array" ref="QM5">IFERROR(INDEX($A$25:$A$200, MATCH(1,(QM25:QM200=SMALL(QM25:QM200,1))*(COUNTIF(QM3:QM4, $A$25:$A$200)=0),0)), "")</f>
        <v/>
      </c>
      <c r="QN5" s="80" t="str" cm="1">
        <f t="array" ref="QN5">IFERROR(INDEX($A$25:$A$200, MATCH(1,(QN25:QN200=SMALL(QN25:QN200,1))*(COUNTIF(QN3:QN4, $A$25:$A$200)=0),0)), "")</f>
        <v/>
      </c>
      <c r="QO5" s="80" t="str" cm="1">
        <f t="array" ref="QO5">IFERROR(INDEX($A$25:$A$200, MATCH(1,(QO25:QO200=SMALL(QO25:QO200,1))*(COUNTIF(QO3:QO4, $A$25:$A$200)=0),0)), "")</f>
        <v/>
      </c>
      <c r="QP5" s="80" t="str" cm="1">
        <f t="array" ref="QP5">IFERROR(INDEX($A$25:$A$200, MATCH(1,(QP25:QP200=SMALL(QP25:QP200,1))*(COUNTIF(QP3:QP4, $A$25:$A$200)=0),0)), "")</f>
        <v/>
      </c>
      <c r="QQ5" s="80" t="str" cm="1">
        <f t="array" ref="QQ5">IFERROR(INDEX($A$25:$A$200, MATCH(1,(QQ25:QQ200=SMALL(QQ25:QQ200,1))*(COUNTIF(QQ3:QQ4, $A$25:$A$200)=0),0)), "")</f>
        <v/>
      </c>
      <c r="QR5" s="80" t="str" cm="1">
        <f t="array" ref="QR5">IFERROR(INDEX($A$25:$A$200, MATCH(1,(QR25:QR200=SMALL(QR25:QR200,1))*(COUNTIF(QR3:QR4, $A$25:$A$200)=0),0)), "")</f>
        <v/>
      </c>
      <c r="QS5" s="80" t="str" cm="1">
        <f t="array" ref="QS5">IFERROR(INDEX($A$25:$A$200, MATCH(1,(QS25:QS200=SMALL(QS25:QS200,1))*(COUNTIF(QS3:QS4, $A$25:$A$200)=0),0)), "")</f>
        <v/>
      </c>
      <c r="QT5" s="80" t="str" cm="1">
        <f t="array" ref="QT5">IFERROR(INDEX($A$25:$A$200, MATCH(1,(QT25:QT200=SMALL(QT25:QT200,1))*(COUNTIF(QT3:QT4, $A$25:$A$200)=0),0)), "")</f>
        <v/>
      </c>
      <c r="QU5" s="80" t="str" cm="1">
        <f t="array" ref="QU5">IFERROR(INDEX($A$25:$A$200, MATCH(1,(QU25:QU200=SMALL(QU25:QU200,1))*(COUNTIF(QU3:QU4, $A$25:$A$200)=0),0)), "")</f>
        <v/>
      </c>
      <c r="QV5" s="80" t="str" cm="1">
        <f t="array" ref="QV5">IFERROR(INDEX($A$25:$A$200, MATCH(1,(QV25:QV200=SMALL(QV25:QV200,1))*(COUNTIF(QV3:QV4, $A$25:$A$200)=0),0)), "")</f>
        <v/>
      </c>
      <c r="QW5" s="80" t="str" cm="1">
        <f t="array" ref="QW5">IFERROR(INDEX($A$25:$A$200, MATCH(1,(QW25:QW200=SMALL(QW25:QW200,1))*(COUNTIF(QW3:QW4, $A$25:$A$200)=0),0)), "")</f>
        <v/>
      </c>
      <c r="QX5" s="80" t="str" cm="1">
        <f t="array" ref="QX5">IFERROR(INDEX($A$25:$A$200, MATCH(1,(QX25:QX200=SMALL(QX25:QX200,1))*(COUNTIF(QX3:QX4, $A$25:$A$200)=0),0)), "")</f>
        <v/>
      </c>
      <c r="QY5" s="80" t="str" cm="1">
        <f t="array" ref="QY5">IFERROR(INDEX($A$25:$A$200, MATCH(1,(QY25:QY200=SMALL(QY25:QY200,1))*(COUNTIF(QY3:QY4, $A$25:$A$200)=0),0)), "")</f>
        <v/>
      </c>
      <c r="QZ5" s="80" t="str" cm="1">
        <f t="array" ref="QZ5">IFERROR(INDEX($A$25:$A$200, MATCH(1,(QZ25:QZ200=SMALL(QZ25:QZ200,1))*(COUNTIF(QZ3:QZ4, $A$25:$A$200)=0),0)), "")</f>
        <v/>
      </c>
      <c r="RA5" s="80" t="str" cm="1">
        <f t="array" ref="RA5">IFERROR(INDEX($A$25:$A$200, MATCH(1,(RA25:RA200=SMALL(RA25:RA200,1))*(COUNTIF(RA3:RA4, $A$25:$A$200)=0),0)), "")</f>
        <v/>
      </c>
      <c r="RB5" s="80" t="str" cm="1">
        <f t="array" ref="RB5">IFERROR(INDEX($A$25:$A$200, MATCH(1,(RB25:RB200=SMALL(RB25:RB200,1))*(COUNTIF(RB3:RB4, $A$25:$A$200)=0),0)), "")</f>
        <v/>
      </c>
      <c r="RC5" s="80" t="str" cm="1">
        <f t="array" ref="RC5">IFERROR(INDEX($A$25:$A$200, MATCH(1,(RC25:RC200=SMALL(RC25:RC200,1))*(COUNTIF(RC3:RC4, $A$25:$A$200)=0),0)), "")</f>
        <v/>
      </c>
      <c r="RD5" s="80" t="str" cm="1">
        <f t="array" ref="RD5">IFERROR(INDEX($A$25:$A$200, MATCH(1,(RD25:RD200=SMALL(RD25:RD200,1))*(COUNTIF(RD3:RD4, $A$25:$A$200)=0),0)), "")</f>
        <v/>
      </c>
      <c r="RE5" s="80" t="str" cm="1">
        <f t="array" ref="RE5">IFERROR(INDEX($A$25:$A$200, MATCH(1,(RE25:RE200=SMALL(RE25:RE200,1))*(COUNTIF(RE3:RE4, $A$25:$A$200)=0),0)), "")</f>
        <v/>
      </c>
      <c r="RF5" s="80" t="str" cm="1">
        <f t="array" ref="RF5">IFERROR(INDEX($A$25:$A$200, MATCH(1,(RF25:RF200=SMALL(RF25:RF200,1))*(COUNTIF(RF3:RF4, $A$25:$A$200)=0),0)), "")</f>
        <v/>
      </c>
      <c r="RG5" s="80" t="str" cm="1">
        <f t="array" ref="RG5">IFERROR(INDEX($A$25:$A$200, MATCH(1,(RG25:RG200=SMALL(RG25:RG200,1))*(COUNTIF(RG3:RG4, $A$25:$A$200)=0),0)), "")</f>
        <v/>
      </c>
      <c r="RH5" s="80" t="str" cm="1">
        <f t="array" ref="RH5">IFERROR(INDEX($A$25:$A$200, MATCH(1,(RH25:RH200=SMALL(RH25:RH200,1))*(COUNTIF(RH3:RH4, $A$25:$A$200)=0),0)), "")</f>
        <v/>
      </c>
      <c r="RI5" s="80" t="str" cm="1">
        <f t="array" ref="RI5">IFERROR(INDEX($A$25:$A$200, MATCH(1,(RI25:RI200=SMALL(RI25:RI200,1))*(COUNTIF(RI3:RI4, $A$25:$A$200)=0),0)), "")</f>
        <v/>
      </c>
      <c r="RJ5" s="80" t="str" cm="1">
        <f t="array" ref="RJ5">IFERROR(INDEX($A$25:$A$200, MATCH(1,(RJ25:RJ200=SMALL(RJ25:RJ200,1))*(COUNTIF(RJ3:RJ4, $A$25:$A$200)=0),0)), "")</f>
        <v/>
      </c>
      <c r="RK5" s="80" t="str" cm="1">
        <f t="array" ref="RK5">IFERROR(INDEX($A$25:$A$200, MATCH(1,(RK25:RK200=SMALL(RK25:RK200,1))*(COUNTIF(RK3:RK4, $A$25:$A$200)=0),0)), "")</f>
        <v/>
      </c>
      <c r="RL5" s="80" t="str" cm="1">
        <f t="array" ref="RL5">IFERROR(INDEX($A$25:$A$200, MATCH(1,(RL25:RL200=SMALL(RL25:RL200,1))*(COUNTIF(RL3:RL4, $A$25:$A$200)=0),0)), "")</f>
        <v/>
      </c>
      <c r="RM5" s="80" t="str" cm="1">
        <f t="array" ref="RM5">IFERROR(INDEX($A$25:$A$200, MATCH(1,(RM25:RM200=SMALL(RM25:RM200,1))*(COUNTIF(RM3:RM4, $A$25:$A$200)=0),0)), "")</f>
        <v/>
      </c>
      <c r="RN5" s="80" t="str" cm="1">
        <f t="array" ref="RN5">IFERROR(INDEX($A$25:$A$200, MATCH(1,(RN25:RN200=SMALL(RN25:RN200,1))*(COUNTIF(RN3:RN4, $A$25:$A$200)=0),0)), "")</f>
        <v/>
      </c>
      <c r="RO5" s="80" t="str" cm="1">
        <f t="array" ref="RO5">IFERROR(INDEX($A$25:$A$200, MATCH(1,(RO25:RO200=SMALL(RO25:RO200,1))*(COUNTIF(RO3:RO4, $A$25:$A$200)=0),0)), "")</f>
        <v/>
      </c>
      <c r="RP5" s="80" t="str" cm="1">
        <f t="array" ref="RP5">IFERROR(INDEX($A$25:$A$200, MATCH(1,(RP25:RP200=SMALL(RP25:RP200,1))*(COUNTIF(RP3:RP4, $A$25:$A$200)=0),0)), "")</f>
        <v/>
      </c>
      <c r="RQ5" s="80" t="str" cm="1">
        <f t="array" ref="RQ5">IFERROR(INDEX($A$25:$A$200, MATCH(1,(RQ25:RQ200=SMALL(RQ25:RQ200,1))*(COUNTIF(RQ3:RQ4, $A$25:$A$200)=0),0)), "")</f>
        <v/>
      </c>
      <c r="RR5" s="80" t="str" cm="1">
        <f t="array" ref="RR5">IFERROR(INDEX($A$25:$A$200, MATCH(1,(RR25:RR200=SMALL(RR25:RR200,1))*(COUNTIF(RR3:RR4, $A$25:$A$200)=0),0)), "")</f>
        <v/>
      </c>
      <c r="RS5" s="80" t="str" cm="1">
        <f t="array" ref="RS5">IFERROR(INDEX($A$25:$A$200, MATCH(1,(RS25:RS200=SMALL(RS25:RS200,1))*(COUNTIF(RS3:RS4, $A$25:$A$200)=0),0)), "")</f>
        <v/>
      </c>
      <c r="RT5" s="80" t="str" cm="1">
        <f t="array" ref="RT5">IFERROR(INDEX($A$25:$A$200, MATCH(1,(RT25:RT200=SMALL(RT25:RT200,1))*(COUNTIF(RT3:RT4, $A$25:$A$200)=0),0)), "")</f>
        <v/>
      </c>
      <c r="RU5" s="80" t="str" cm="1">
        <f t="array" ref="RU5">IFERROR(INDEX($A$25:$A$200, MATCH(1,(RU25:RU200=SMALL(RU25:RU200,1))*(COUNTIF(RU3:RU4, $A$25:$A$200)=0),0)), "")</f>
        <v/>
      </c>
      <c r="RV5" s="80" t="str" cm="1">
        <f t="array" ref="RV5">IFERROR(INDEX($A$25:$A$200, MATCH(1,(RV25:RV200=SMALL(RV25:RV200,1))*(COUNTIF(RV3:RV4, $A$25:$A$200)=0),0)), "")</f>
        <v/>
      </c>
      <c r="RW5" s="80" t="str" cm="1">
        <f t="array" ref="RW5">IFERROR(INDEX($A$25:$A$200, MATCH(1,(RW25:RW200=SMALL(RW25:RW200,1))*(COUNTIF(RW3:RW4, $A$25:$A$200)=0),0)), "")</f>
        <v/>
      </c>
      <c r="RX5" s="80" t="str" cm="1">
        <f t="array" ref="RX5">IFERROR(INDEX($A$25:$A$200, MATCH(1,(RX25:RX200=SMALL(RX25:RX200,1))*(COUNTIF(RX3:RX4, $A$25:$A$200)=0),0)), "")</f>
        <v/>
      </c>
      <c r="RY5" s="80" t="str" cm="1">
        <f t="array" ref="RY5">IFERROR(INDEX($A$25:$A$200, MATCH(1,(RY25:RY200=SMALL(RY25:RY200,1))*(COUNTIF(RY3:RY4, $A$25:$A$200)=0),0)), "")</f>
        <v/>
      </c>
      <c r="RZ5" s="80" t="str" cm="1">
        <f t="array" ref="RZ5">IFERROR(INDEX($A$25:$A$200, MATCH(1,(RZ25:RZ200=SMALL(RZ25:RZ200,1))*(COUNTIF(RZ3:RZ4, $A$25:$A$200)=0),0)), "")</f>
        <v/>
      </c>
      <c r="SA5" s="80" t="str" cm="1">
        <f t="array" ref="SA5">IFERROR(INDEX($A$25:$A$200, MATCH(1,(SA25:SA200=SMALL(SA25:SA200,1))*(COUNTIF(SA3:SA4, $A$25:$A$200)=0),0)), "")</f>
        <v/>
      </c>
      <c r="SB5" s="80" t="str" cm="1">
        <f t="array" ref="SB5">IFERROR(INDEX($A$25:$A$200, MATCH(1,(SB25:SB200=SMALL(SB25:SB200,1))*(COUNTIF(SB3:SB4, $A$25:$A$200)=0),0)), "")</f>
        <v/>
      </c>
      <c r="SC5" s="80" t="str" cm="1">
        <f t="array" ref="SC5">IFERROR(INDEX($A$25:$A$200, MATCH(1,(SC25:SC200=SMALL(SC25:SC200,1))*(COUNTIF(SC3:SC4, $A$25:$A$200)=0),0)), "")</f>
        <v/>
      </c>
      <c r="SD5" s="80" t="str" cm="1">
        <f t="array" ref="SD5">IFERROR(INDEX($A$25:$A$200, MATCH(1,(SD25:SD200=SMALL(SD25:SD200,1))*(COUNTIF(SD3:SD4, $A$25:$A$200)=0),0)), "")</f>
        <v/>
      </c>
      <c r="SE5" s="80" t="str" cm="1">
        <f t="array" ref="SE5">IFERROR(INDEX($A$25:$A$200, MATCH(1,(SE25:SE200=SMALL(SE25:SE200,1))*(COUNTIF(SE3:SE4, $A$25:$A$200)=0),0)), "")</f>
        <v/>
      </c>
      <c r="SF5" s="80" t="str" cm="1">
        <f t="array" ref="SF5">IFERROR(INDEX($A$25:$A$200, MATCH(1,(SF25:SF200=SMALL(SF25:SF200,1))*(COUNTIF(SF3:SF4, $A$25:$A$200)=0),0)), "")</f>
        <v/>
      </c>
      <c r="SG5" s="80" t="str" cm="1">
        <f t="array" ref="SG5">IFERROR(INDEX($A$25:$A$200, MATCH(1,(SG25:SG200=SMALL(SG25:SG200,1))*(COUNTIF(SG3:SG4, $A$25:$A$200)=0),0)), "")</f>
        <v/>
      </c>
      <c r="SH5" s="80" t="str" cm="1">
        <f t="array" ref="SH5">IFERROR(INDEX($A$25:$A$200, MATCH(1,(SH25:SH200=SMALL(SH25:SH200,1))*(COUNTIF(SH3:SH4, $A$25:$A$200)=0),0)), "")</f>
        <v/>
      </c>
      <c r="SI5" s="80" t="str" cm="1">
        <f t="array" ref="SI5">IFERROR(INDEX($A$25:$A$200, MATCH(1,(SI25:SI200=SMALL(SI25:SI200,1))*(COUNTIF(SI3:SI4, $A$25:$A$200)=0),0)), "")</f>
        <v/>
      </c>
      <c r="SJ5" s="80" t="str" cm="1">
        <f t="array" ref="SJ5">IFERROR(INDEX($A$25:$A$200, MATCH(1,(SJ25:SJ200=SMALL(SJ25:SJ200,1))*(COUNTIF(SJ3:SJ4, $A$25:$A$200)=0),0)), "")</f>
        <v/>
      </c>
      <c r="SK5" s="80" t="str" cm="1">
        <f t="array" ref="SK5">IFERROR(INDEX($A$25:$A$200, MATCH(1,(SK25:SK200=SMALL(SK25:SK200,1))*(COUNTIF(SK3:SK4, $A$25:$A$200)=0),0)), "")</f>
        <v/>
      </c>
      <c r="SL5" s="80" t="str" cm="1">
        <f t="array" ref="SL5">IFERROR(INDEX($A$25:$A$200, MATCH(1,(SL25:SL200=SMALL(SL25:SL200,1))*(COUNTIF(SL3:SL4, $A$25:$A$200)=0),0)), "")</f>
        <v/>
      </c>
      <c r="SM5" s="80" t="str" cm="1">
        <f t="array" ref="SM5">IFERROR(INDEX($A$25:$A$200, MATCH(1,(SM25:SM200=SMALL(SM25:SM200,1))*(COUNTIF(SM3:SM4, $A$25:$A$200)=0),0)), "")</f>
        <v/>
      </c>
      <c r="SN5" s="80" t="str" cm="1">
        <f t="array" ref="SN5">IFERROR(INDEX($A$25:$A$200, MATCH(1,(SN25:SN200=SMALL(SN25:SN200,1))*(COUNTIF(SN3:SN4, $A$25:$A$200)=0),0)), "")</f>
        <v/>
      </c>
      <c r="SO5" s="80" t="str" cm="1">
        <f t="array" ref="SO5">IFERROR(INDEX($A$25:$A$200, MATCH(1,(SO25:SO200=SMALL(SO25:SO200,1))*(COUNTIF(SO3:SO4, $A$25:$A$200)=0),0)), "")</f>
        <v/>
      </c>
      <c r="SP5" s="80" t="str" cm="1">
        <f t="array" ref="SP5">IFERROR(INDEX($A$25:$A$200, MATCH(1,(SP25:SP200=SMALL(SP25:SP200,1))*(COUNTIF(SP3:SP4, $A$25:$A$200)=0),0)), "")</f>
        <v/>
      </c>
      <c r="SQ5" s="80" t="str" cm="1">
        <f t="array" ref="SQ5">IFERROR(INDEX($A$25:$A$200, MATCH(1,(SQ25:SQ200=SMALL(SQ25:SQ200,1))*(COUNTIF(SQ3:SQ4, $A$25:$A$200)=0),0)), "")</f>
        <v/>
      </c>
      <c r="SR5" s="80" t="str" cm="1">
        <f t="array" ref="SR5">IFERROR(INDEX($A$25:$A$200, MATCH(1,(SR25:SR200=SMALL(SR25:SR200,1))*(COUNTIF(SR3:SR4, $A$25:$A$200)=0),0)), "")</f>
        <v/>
      </c>
      <c r="SS5" s="80" t="str" cm="1">
        <f t="array" ref="SS5">IFERROR(INDEX($A$25:$A$200, MATCH(1,(SS25:SS200=SMALL(SS25:SS200,1))*(COUNTIF(SS3:SS4, $A$25:$A$200)=0),0)), "")</f>
        <v/>
      </c>
      <c r="ST5" s="80" t="str" cm="1">
        <f t="array" ref="ST5">IFERROR(INDEX($A$25:$A$200, MATCH(1,(ST25:ST200=SMALL(ST25:ST200,1))*(COUNTIF(ST3:ST4, $A$25:$A$200)=0),0)), "")</f>
        <v/>
      </c>
      <c r="SU5" s="80" t="str" cm="1">
        <f t="array" ref="SU5">IFERROR(INDEX($A$25:$A$200, MATCH(1,(SU25:SU200=SMALL(SU25:SU200,1))*(COUNTIF(SU3:SU4, $A$25:$A$200)=0),0)), "")</f>
        <v/>
      </c>
      <c r="SV5" s="80" t="str" cm="1">
        <f t="array" ref="SV5">IFERROR(INDEX($A$25:$A$200, MATCH(1,(SV25:SV200=SMALL(SV25:SV200,1))*(COUNTIF(SV3:SV4, $A$25:$A$200)=0),0)), "")</f>
        <v/>
      </c>
      <c r="SW5" s="80" t="str" cm="1">
        <f t="array" ref="SW5">IFERROR(INDEX($A$25:$A$200, MATCH(1,(SW25:SW200=SMALL(SW25:SW200,1))*(COUNTIF(SW3:SW4, $A$25:$A$200)=0),0)), "")</f>
        <v/>
      </c>
      <c r="SX5" s="80" t="str" cm="1">
        <f t="array" ref="SX5">IFERROR(INDEX($A$25:$A$200, MATCH(1,(SX25:SX200=SMALL(SX25:SX200,1))*(COUNTIF(SX3:SX4, $A$25:$A$200)=0),0)), "")</f>
        <v/>
      </c>
      <c r="SY5" s="80" t="str" cm="1">
        <f t="array" ref="SY5">IFERROR(INDEX($A$25:$A$200, MATCH(1,(SY25:SY200=SMALL(SY25:SY200,1))*(COUNTIF(SY3:SY4, $A$25:$A$200)=0),0)), "")</f>
        <v/>
      </c>
      <c r="SZ5" s="80" t="str" cm="1">
        <f t="array" ref="SZ5">IFERROR(INDEX($A$25:$A$200, MATCH(1,(SZ25:SZ200=SMALL(SZ25:SZ200,1))*(COUNTIF(SZ3:SZ4, $A$25:$A$200)=0),0)), "")</f>
        <v/>
      </c>
      <c r="TA5" s="80" t="str" cm="1">
        <f t="array" ref="TA5">IFERROR(INDEX($A$25:$A$200, MATCH(1,(TA25:TA200=SMALL(TA25:TA200,1))*(COUNTIF(TA3:TA4, $A$25:$A$200)=0),0)), "")</f>
        <v/>
      </c>
      <c r="TB5" s="80" t="str" cm="1">
        <f t="array" ref="TB5">IFERROR(INDEX($A$25:$A$200, MATCH(1,(TB25:TB200=SMALL(TB25:TB200,1))*(COUNTIF(TB3:TB4, $A$25:$A$200)=0),0)), "")</f>
        <v/>
      </c>
      <c r="TC5" s="80" t="str" cm="1">
        <f t="array" ref="TC5">IFERROR(INDEX($A$25:$A$200, MATCH(1,(TC25:TC200=SMALL(TC25:TC200,1))*(COUNTIF(TC3:TC4, $A$25:$A$200)=0),0)), "")</f>
        <v/>
      </c>
      <c r="TD5" s="80" t="str" cm="1">
        <f t="array" ref="TD5">IFERROR(INDEX($A$25:$A$200, MATCH(1,(TD25:TD200=SMALL(TD25:TD200,1))*(COUNTIF(TD3:TD4, $A$25:$A$200)=0),0)), "")</f>
        <v/>
      </c>
      <c r="TE5" s="80" t="str" cm="1">
        <f t="array" ref="TE5">IFERROR(INDEX($A$25:$A$200, MATCH(1,(TE25:TE200=SMALL(TE25:TE200,1))*(COUNTIF(TE3:TE4, $A$25:$A$200)=0),0)), "")</f>
        <v/>
      </c>
      <c r="TF5" s="80" t="str" cm="1">
        <f t="array" ref="TF5">IFERROR(INDEX($A$25:$A$200, MATCH(1,(TF25:TF200=SMALL(TF25:TF200,1))*(COUNTIF(TF3:TF4, $A$25:$A$200)=0),0)), "")</f>
        <v/>
      </c>
      <c r="TG5" s="80" t="str" cm="1">
        <f t="array" ref="TG5">IFERROR(INDEX($A$25:$A$200, MATCH(1,(TG25:TG200=SMALL(TG25:TG200,1))*(COUNTIF(TG3:TG4, $A$25:$A$200)=0),0)), "")</f>
        <v/>
      </c>
      <c r="TH5" s="80" t="str" cm="1">
        <f t="array" ref="TH5">IFERROR(INDEX($A$25:$A$200, MATCH(1,(TH25:TH200=SMALL(TH25:TH200,1))*(COUNTIF(TH3:TH4, $A$25:$A$200)=0),0)), "")</f>
        <v/>
      </c>
      <c r="TI5" s="80" t="str" cm="1">
        <f t="array" ref="TI5">IFERROR(INDEX($A$25:$A$200, MATCH(1,(TI25:TI200=SMALL(TI25:TI200,1))*(COUNTIF(TI3:TI4, $A$25:$A$200)=0),0)), "")</f>
        <v/>
      </c>
      <c r="TJ5" s="80" t="str" cm="1">
        <f t="array" ref="TJ5">IFERROR(INDEX($A$25:$A$200, MATCH(1,(TJ25:TJ200=SMALL(TJ25:TJ200,1))*(COUNTIF(TJ3:TJ4, $A$25:$A$200)=0),0)), "")</f>
        <v/>
      </c>
      <c r="TK5" s="80" t="str" cm="1">
        <f t="array" ref="TK5">IFERROR(INDEX($A$25:$A$200, MATCH(1,(TK25:TK200=SMALL(TK25:TK200,1))*(COUNTIF(TK3:TK4, $A$25:$A$200)=0),0)), "")</f>
        <v/>
      </c>
      <c r="TL5" s="80" t="str" cm="1">
        <f t="array" ref="TL5">IFERROR(INDEX($A$25:$A$200, MATCH(1,(TL25:TL200=SMALL(TL25:TL200,1))*(COUNTIF(TL3:TL4, $A$25:$A$200)=0),0)), "")</f>
        <v/>
      </c>
      <c r="TM5" s="80" t="str" cm="1">
        <f t="array" ref="TM5">IFERROR(INDEX($A$25:$A$200, MATCH(1,(TM25:TM200=SMALL(TM25:TM200,1))*(COUNTIF(TM3:TM4, $A$25:$A$200)=0),0)), "")</f>
        <v/>
      </c>
      <c r="TN5" s="80" t="str" cm="1">
        <f t="array" ref="TN5">IFERROR(INDEX($A$25:$A$200, MATCH(1,(TN25:TN200=SMALL(TN25:TN200,1))*(COUNTIF(TN3:TN4, $A$25:$A$200)=0),0)), "")</f>
        <v/>
      </c>
      <c r="TO5" s="80" t="str" cm="1">
        <f t="array" ref="TO5">IFERROR(INDEX($A$25:$A$200, MATCH(1,(TO25:TO200=SMALL(TO25:TO200,1))*(COUNTIF(TO3:TO4, $A$25:$A$200)=0),0)), "")</f>
        <v/>
      </c>
      <c r="TP5" s="80" t="str" cm="1">
        <f t="array" ref="TP5">IFERROR(INDEX($A$25:$A$200, MATCH(1,(TP25:TP200=SMALL(TP25:TP200,1))*(COUNTIF(TP3:TP4, $A$25:$A$200)=0),0)), "")</f>
        <v/>
      </c>
      <c r="TQ5" s="80" t="str" cm="1">
        <f t="array" ref="TQ5">IFERROR(INDEX($A$25:$A$200, MATCH(1,(TQ25:TQ200=SMALL(TQ25:TQ200,1))*(COUNTIF(TQ3:TQ4, $A$25:$A$200)=0),0)), "")</f>
        <v/>
      </c>
      <c r="TR5" s="80" t="str" cm="1">
        <f t="array" ref="TR5">IFERROR(INDEX($A$25:$A$200, MATCH(1,(TR25:TR200=SMALL(TR25:TR200,1))*(COUNTIF(TR3:TR4, $A$25:$A$200)=0),0)), "")</f>
        <v/>
      </c>
      <c r="TS5" s="80" t="str" cm="1">
        <f t="array" ref="TS5">IFERROR(INDEX($A$25:$A$200, MATCH(1,(TS25:TS200=SMALL(TS25:TS200,1))*(COUNTIF(TS3:TS4, $A$25:$A$200)=0),0)), "")</f>
        <v/>
      </c>
      <c r="TT5" s="80" t="str" cm="1">
        <f t="array" ref="TT5">IFERROR(INDEX($A$25:$A$200, MATCH(1,(TT25:TT200=SMALL(TT25:TT200,1))*(COUNTIF(TT3:TT4, $A$25:$A$200)=0),0)), "")</f>
        <v/>
      </c>
      <c r="TU5" s="80" t="str" cm="1">
        <f t="array" ref="TU5">IFERROR(INDEX($A$25:$A$200, MATCH(1,(TU25:TU200=SMALL(TU25:TU200,1))*(COUNTIF(TU3:TU4, $A$25:$A$200)=0),0)), "")</f>
        <v/>
      </c>
      <c r="TV5" s="80" t="str" cm="1">
        <f t="array" ref="TV5">IFERROR(INDEX($A$25:$A$200, MATCH(1,(TV25:TV200=SMALL(TV25:TV200,1))*(COUNTIF(TV3:TV4, $A$25:$A$200)=0),0)), "")</f>
        <v/>
      </c>
      <c r="TW5" s="80" t="str" cm="1">
        <f t="array" ref="TW5">IFERROR(INDEX($A$25:$A$200, MATCH(1,(TW25:TW200=SMALL(TW25:TW200,1))*(COUNTIF(TW3:TW4, $A$25:$A$200)=0),0)), "")</f>
        <v/>
      </c>
      <c r="TX5" s="80" t="str" cm="1">
        <f t="array" ref="TX5">IFERROR(INDEX($A$25:$A$200, MATCH(1,(TX25:TX200=SMALL(TX25:TX200,1))*(COUNTIF(TX3:TX4, $A$25:$A$200)=0),0)), "")</f>
        <v/>
      </c>
      <c r="TY5" s="80" t="str" cm="1">
        <f t="array" ref="TY5">IFERROR(INDEX($A$25:$A$200, MATCH(1,(TY25:TY200=SMALL(TY25:TY200,1))*(COUNTIF(TY3:TY4, $A$25:$A$200)=0),0)), "")</f>
        <v/>
      </c>
      <c r="TZ5" s="80" t="str" cm="1">
        <f t="array" ref="TZ5">IFERROR(INDEX($A$25:$A$200, MATCH(1,(TZ25:TZ200=SMALL(TZ25:TZ200,1))*(COUNTIF(TZ3:TZ4, $A$25:$A$200)=0),0)), "")</f>
        <v/>
      </c>
      <c r="UA5" s="80" t="str" cm="1">
        <f t="array" ref="UA5">IFERROR(INDEX($A$25:$A$200, MATCH(1,(UA25:UA200=SMALL(UA25:UA200,1))*(COUNTIF(UA3:UA4, $A$25:$A$200)=0),0)), "")</f>
        <v/>
      </c>
      <c r="UB5" s="80" t="str" cm="1">
        <f t="array" ref="UB5">IFERROR(INDEX($A$25:$A$200, MATCH(1,(UB25:UB200=SMALL(UB25:UB200,1))*(COUNTIF(UB3:UB4, $A$25:$A$200)=0),0)), "")</f>
        <v/>
      </c>
      <c r="UC5" s="80" t="str" cm="1">
        <f t="array" ref="UC5">IFERROR(INDEX($A$25:$A$200, MATCH(1,(UC25:UC200=SMALL(UC25:UC200,1))*(COUNTIF(UC3:UC4, $A$25:$A$200)=0),0)), "")</f>
        <v/>
      </c>
      <c r="UD5" s="80" t="str" cm="1">
        <f t="array" ref="UD5">IFERROR(INDEX($A$25:$A$200, MATCH(1,(UD25:UD200=SMALL(UD25:UD200,1))*(COUNTIF(UD3:UD4, $A$25:$A$200)=0),0)), "")</f>
        <v/>
      </c>
      <c r="UE5" s="80" t="str" cm="1">
        <f t="array" ref="UE5">IFERROR(INDEX($A$25:$A$200, MATCH(1,(UE25:UE200=SMALL(UE25:UE200,1))*(COUNTIF(UE3:UE4, $A$25:$A$200)=0),0)), "")</f>
        <v/>
      </c>
      <c r="UF5" s="80" t="str" cm="1">
        <f t="array" ref="UF5">IFERROR(INDEX($A$25:$A$200, MATCH(1,(UF25:UF200=SMALL(UF25:UF200,1))*(COUNTIF(UF3:UF4, $A$25:$A$200)=0),0)), "")</f>
        <v/>
      </c>
      <c r="UG5" s="80" t="str" cm="1">
        <f t="array" ref="UG5">IFERROR(INDEX($A$25:$A$200, MATCH(1,(UG25:UG200=SMALL(UG25:UG200,1))*(COUNTIF(UG3:UG4, $A$25:$A$200)=0),0)), "")</f>
        <v/>
      </c>
      <c r="UH5" s="80" t="str" cm="1">
        <f t="array" ref="UH5">IFERROR(INDEX($A$25:$A$200, MATCH(1,(UH25:UH200=SMALL(UH25:UH200,1))*(COUNTIF(UH3:UH4, $A$25:$A$200)=0),0)), "")</f>
        <v/>
      </c>
      <c r="UI5" s="80" t="str" cm="1">
        <f t="array" ref="UI5">IFERROR(INDEX($A$25:$A$200, MATCH(1,(UI25:UI200=SMALL(UI25:UI200,1))*(COUNTIF(UI3:UI4, $A$25:$A$200)=0),0)), "")</f>
        <v/>
      </c>
      <c r="UJ5" s="80" t="str" cm="1">
        <f t="array" ref="UJ5">IFERROR(INDEX($A$25:$A$200, MATCH(1,(UJ25:UJ200=SMALL(UJ25:UJ200,1))*(COUNTIF(UJ3:UJ4, $A$25:$A$200)=0),0)), "")</f>
        <v/>
      </c>
      <c r="UK5" s="80" t="str" cm="1">
        <f t="array" ref="UK5">IFERROR(INDEX($A$25:$A$200, MATCH(1,(UK25:UK200=SMALL(UK25:UK200,1))*(COUNTIF(UK3:UK4, $A$25:$A$200)=0),0)), "")</f>
        <v/>
      </c>
      <c r="UL5" s="80" t="str" cm="1">
        <f t="array" ref="UL5">IFERROR(INDEX($A$25:$A$200, MATCH(1,(UL25:UL200=SMALL(UL25:UL200,1))*(COUNTIF(UL3:UL4, $A$25:$A$200)=0),0)), "")</f>
        <v/>
      </c>
      <c r="UM5" s="80" t="str" cm="1">
        <f t="array" ref="UM5">IFERROR(INDEX($A$25:$A$200, MATCH(1,(UM25:UM200=SMALL(UM25:UM200,1))*(COUNTIF(UM3:UM4, $A$25:$A$200)=0),0)), "")</f>
        <v/>
      </c>
      <c r="UN5" s="80" t="str" cm="1">
        <f t="array" ref="UN5">IFERROR(INDEX($A$25:$A$200, MATCH(1,(UN25:UN200=SMALL(UN25:UN200,1))*(COUNTIF(UN3:UN4, $A$25:$A$200)=0),0)), "")</f>
        <v/>
      </c>
      <c r="UO5" s="80" t="str" cm="1">
        <f t="array" ref="UO5">IFERROR(INDEX($A$25:$A$200, MATCH(1,(UO25:UO200=SMALL(UO25:UO200,1))*(COUNTIF(UO3:UO4, $A$25:$A$200)=0),0)), "")</f>
        <v/>
      </c>
      <c r="UP5" s="80" t="str" cm="1">
        <f t="array" ref="UP5">IFERROR(INDEX($A$25:$A$200, MATCH(1,(UP25:UP200=SMALL(UP25:UP200,1))*(COUNTIF(UP3:UP4, $A$25:$A$200)=0),0)), "")</f>
        <v/>
      </c>
      <c r="UQ5" s="80" t="str" cm="1">
        <f t="array" ref="UQ5">IFERROR(INDEX($A$25:$A$200, MATCH(1,(UQ25:UQ200=SMALL(UQ25:UQ200,1))*(COUNTIF(UQ3:UQ4, $A$25:$A$200)=0),0)), "")</f>
        <v>SuMa</v>
      </c>
      <c r="UR5" s="80" t="str" cm="1">
        <f t="array" ref="UR5">IFERROR(INDEX($A$25:$A$200, MATCH(1,(UR25:UR200=SMALL(UR25:UR200,1))*(COUNTIF(UR3:UR4, $A$25:$A$200)=0),0)), "")</f>
        <v/>
      </c>
      <c r="US5" s="80" t="str" cm="1">
        <f t="array" ref="US5">IFERROR(INDEX($A$25:$A$200, MATCH(1,(US25:US200=SMALL(US25:US200,1))*(COUNTIF(US3:US4, $A$25:$A$200)=0),0)), "")</f>
        <v/>
      </c>
      <c r="UT5" s="80" t="str" cm="1">
        <f t="array" ref="UT5">IFERROR(INDEX($A$25:$A$200, MATCH(1,(UT25:UT200=SMALL(UT25:UT200,1))*(COUNTIF(UT3:UT4, $A$25:$A$200)=0),0)), "")</f>
        <v/>
      </c>
      <c r="UU5" s="80" t="str" cm="1">
        <f t="array" ref="UU5">IFERROR(INDEX($A$25:$A$200, MATCH(1,(UU25:UU200=SMALL(UU25:UU200,1))*(COUNTIF(UU3:UU4, $A$25:$A$200)=0),0)), "")</f>
        <v/>
      </c>
      <c r="UV5" s="80" t="str" cm="1">
        <f t="array" ref="UV5">IFERROR(INDEX($A$25:$A$200, MATCH(1,(UV25:UV200=SMALL(UV25:UV200,1))*(COUNTIF(UV3:UV4, $A$25:$A$200)=0),0)), "")</f>
        <v/>
      </c>
      <c r="UW5" s="80" t="str" cm="1">
        <f t="array" ref="UW5">IFERROR(INDEX($A$25:$A$200, MATCH(1,(UW25:UW200=SMALL(UW25:UW200,1))*(COUNTIF(UW3:UW4, $A$25:$A$200)=0),0)), "")</f>
        <v/>
      </c>
      <c r="UX5" s="80" t="str" cm="1">
        <f t="array" ref="UX5">IFERROR(INDEX($A$25:$A$200, MATCH(1,(UX25:UX200=SMALL(UX25:UX200,1))*(COUNTIF(UX3:UX4, $A$25:$A$200)=0),0)), "")</f>
        <v/>
      </c>
      <c r="UY5" s="80" t="str" cm="1">
        <f t="array" ref="UY5">IFERROR(INDEX($A$25:$A$200, MATCH(1,(UY25:UY200=SMALL(UY25:UY200,1))*(COUNTIF(UY3:UY4, $A$25:$A$200)=0),0)), "")</f>
        <v/>
      </c>
      <c r="UZ5" s="80" t="str" cm="1">
        <f t="array" ref="UZ5">IFERROR(INDEX($A$25:$A$200, MATCH(1,(UZ25:UZ200=SMALL(UZ25:UZ200,1))*(COUNTIF(UZ3:UZ4, $A$25:$A$200)=0),0)), "")</f>
        <v/>
      </c>
      <c r="VA5" s="80" t="str" cm="1">
        <f t="array" ref="VA5">IFERROR(INDEX($A$25:$A$200, MATCH(1,(VA25:VA200=SMALL(VA25:VA200,1))*(COUNTIF(VA3:VA4, $A$25:$A$200)=0),0)), "")</f>
        <v/>
      </c>
      <c r="VB5" s="80" t="str" cm="1">
        <f t="array" ref="VB5">IFERROR(INDEX($A$25:$A$200, MATCH(1,(VB25:VB200=SMALL(VB25:VB200,1))*(COUNTIF(VB3:VB4, $A$25:$A$200)=0),0)), "")</f>
        <v/>
      </c>
      <c r="VC5" s="80" t="str" cm="1">
        <f t="array" ref="VC5">IFERROR(INDEX($A$25:$A$200, MATCH(1,(VC25:VC200=SMALL(VC25:VC200,1))*(COUNTIF(VC3:VC4, $A$25:$A$200)=0),0)), "")</f>
        <v/>
      </c>
      <c r="VD5" s="80" t="str" cm="1">
        <f t="array" ref="VD5">IFERROR(INDEX($A$25:$A$200, MATCH(1,(VD25:VD200=SMALL(VD25:VD200,1))*(COUNTIF(VD3:VD4, $A$25:$A$200)=0),0)), "")</f>
        <v/>
      </c>
      <c r="VE5" s="80" t="str" cm="1">
        <f t="array" ref="VE5">IFERROR(INDEX($A$25:$A$200, MATCH(1,(VE25:VE200=SMALL(VE25:VE200,1))*(COUNTIF(VE3:VE4, $A$25:$A$200)=0),0)), "")</f>
        <v/>
      </c>
      <c r="VF5" s="80" t="str" cm="1">
        <f t="array" ref="VF5">IFERROR(INDEX($A$25:$A$200, MATCH(1,(VF25:VF200=SMALL(VF25:VF200,1))*(COUNTIF(VF3:VF4, $A$25:$A$200)=0),0)), "")</f>
        <v/>
      </c>
      <c r="VG5" s="80" t="str" cm="1">
        <f t="array" ref="VG5">IFERROR(INDEX($A$25:$A$200, MATCH(1,(VG25:VG200=SMALL(VG25:VG200,1))*(COUNTIF(VG3:VG4, $A$25:$A$200)=0),0)), "")</f>
        <v/>
      </c>
      <c r="VH5" s="80" t="str" cm="1">
        <f t="array" ref="VH5">IFERROR(INDEX($A$25:$A$200, MATCH(1,(VH25:VH200=SMALL(VH25:VH200,1))*(COUNTIF(VH3:VH4, $A$25:$A$200)=0),0)), "")</f>
        <v/>
      </c>
      <c r="VI5" s="80" t="str" cm="1">
        <f t="array" ref="VI5">IFERROR(INDEX($A$25:$A$200, MATCH(1,(VI25:VI200=SMALL(VI25:VI200,1))*(COUNTIF(VI3:VI4, $A$25:$A$200)=0),0)), "")</f>
        <v/>
      </c>
      <c r="VJ5" s="80" t="str" cm="1">
        <f t="array" ref="VJ5">IFERROR(INDEX($A$25:$A$200, MATCH(1,(VJ25:VJ200=SMALL(VJ25:VJ200,1))*(COUNTIF(VJ3:VJ4, $A$25:$A$200)=0),0)), "")</f>
        <v/>
      </c>
      <c r="VK5" s="80" t="str" cm="1">
        <f t="array" ref="VK5">IFERROR(INDEX($A$25:$A$200, MATCH(1,(VK25:VK200=SMALL(VK25:VK200,1))*(COUNTIF(VK3:VK4, $A$25:$A$200)=0),0)), "")</f>
        <v/>
      </c>
      <c r="VL5" s="80" t="str" cm="1">
        <f t="array" ref="VL5">IFERROR(INDEX($A$25:$A$200, MATCH(1,(VL25:VL200=SMALL(VL25:VL200,1))*(COUNTIF(VL3:VL4, $A$25:$A$200)=0),0)), "")</f>
        <v>maplab 2.0, FAST-LIO2 +SP +B</v>
      </c>
      <c r="VM5" s="80" t="str" cm="1">
        <f t="array" ref="VM5">IFERROR(INDEX($A$25:$A$200, MATCH(1,(VM25:VM200=SMALL(VM25:VM200,1))*(COUNTIF(VM3:VM4, $A$25:$A$200)=0),0)), "")</f>
        <v/>
      </c>
      <c r="VN5" s="80" t="str" cm="1">
        <f t="array" ref="VN5">IFERROR(INDEX($A$25:$A$200, MATCH(1,(VN25:VN200=SMALL(VN25:VN200,1))*(COUNTIF(VN3:VN4, $A$25:$A$200)=0),0)), "")</f>
        <v/>
      </c>
      <c r="VO5" s="80" t="str" cm="1">
        <f t="array" ref="VO5">IFERROR(INDEX($A$25:$A$200, MATCH(1,(VO25:VO200=SMALL(VO25:VO200,1))*(COUNTIF(VO3:VO4, $A$25:$A$200)=0),0)), "")</f>
        <v/>
      </c>
      <c r="VP5" s="80" t="str" cm="1">
        <f t="array" ref="VP5">IFERROR(INDEX($A$25:$A$200, MATCH(1,(VP25:VP200=SMALL(VP25:VP200,1))*(COUNTIF(VP3:VP4, $A$25:$A$200)=0),0)), "")</f>
        <v/>
      </c>
      <c r="VQ5" s="80" t="str" cm="1">
        <f t="array" ref="VQ5">IFERROR(INDEX($A$25:$A$200, MATCH(1,(VQ25:VQ200=SMALL(VQ25:VQ200,1))*(COUNTIF(VQ3:VQ4, $A$25:$A$200)=0),0)), "")</f>
        <v/>
      </c>
      <c r="VR5" s="80" t="str" cm="1">
        <f t="array" ref="VR5">IFERROR(INDEX($A$25:$A$200, MATCH(1,(VR25:VR200=SMALL(VR25:VR200,1))*(COUNTIF(VR3:VR4, $A$25:$A$200)=0),0)), "")</f>
        <v/>
      </c>
      <c r="VS5" s="80" t="str" cm="1">
        <f t="array" ref="VS5">IFERROR(INDEX($A$25:$A$200, MATCH(1,(VS25:VS200=SMALL(VS25:VS200,1))*(COUNTIF(VS3:VS4, $A$25:$A$200)=0),0)), "")</f>
        <v/>
      </c>
      <c r="VT5" s="80" t="str" cm="1">
        <f t="array" ref="VT5">IFERROR(INDEX($A$25:$A$200, MATCH(1,(VT25:VT200=SMALL(VT25:VT200,1))*(COUNTIF(VT3:VT4, $A$25:$A$200)=0),0)), "")</f>
        <v/>
      </c>
      <c r="VU5" s="80" t="str" cm="1">
        <f t="array" ref="VU5">IFERROR(INDEX($A$25:$A$200, MATCH(1,(VU25:VU200=SMALL(VU25:VU200,1))*(COUNTIF(VU3:VU4, $A$25:$A$200)=0),0)), "")</f>
        <v/>
      </c>
      <c r="VV5" s="80" t="str" cm="1">
        <f t="array" ref="VV5">IFERROR(INDEX($A$25:$A$200, MATCH(1,(VV25:VV200=SMALL(VV25:VV200,1))*(COUNTIF(VV3:VV4, $A$25:$A$200)=0),0)), "")</f>
        <v/>
      </c>
      <c r="VW5" s="80" t="str" cm="1">
        <f t="array" ref="VW5">IFERROR(INDEX($A$25:$A$200, MATCH(1,(VW25:VW200=SMALL(VW25:VW200,1))*(COUNTIF(VW3:VW4, $A$25:$A$200)=0),0)), "")</f>
        <v/>
      </c>
      <c r="VX5" s="80" t="str" cm="1">
        <f t="array" ref="VX5">IFERROR(INDEX($A$25:$A$200, MATCH(1,(VX25:VX200=SMALL(VX25:VX200,1))*(COUNTIF(VX3:VX4, $A$25:$A$200)=0),0)), "")</f>
        <v/>
      </c>
      <c r="VY5" s="80" t="str" cm="1">
        <f t="array" ref="VY5">IFERROR(INDEX($A$25:$A$200, MATCH(1,(VY25:VY200=SMALL(VY25:VY200,1))*(COUNTIF(VY3:VY4, $A$25:$A$200)=0),0)), "")</f>
        <v/>
      </c>
      <c r="VZ5" s="80" t="str" cm="1">
        <f t="array" ref="VZ5">IFERROR(INDEX($A$25:$A$200, MATCH(1,(VZ25:VZ200=SMALL(VZ25:VZ200,1))*(COUNTIF(VZ3:VZ4, $A$25:$A$200)=0),0)), "")</f>
        <v/>
      </c>
      <c r="WA5" s="80" t="str" cm="1">
        <f t="array" ref="WA5">IFERROR(INDEX($A$25:$A$200, MATCH(1,(WA25:WA200=SMALL(WA25:WA200,1))*(COUNTIF(WA3:WA4, $A$25:$A$200)=0),0)), "")</f>
        <v/>
      </c>
      <c r="WB5" s="80" t="str" cm="1">
        <f t="array" ref="WB5">IFERROR(INDEX($A$25:$A$200, MATCH(1,(WB25:WB200=SMALL(WB25:WB200,1))*(COUNTIF(WB3:WB4, $A$25:$A$200)=0),0)), "")</f>
        <v/>
      </c>
      <c r="WC5" s="80" t="str" cm="1">
        <f t="array" ref="WC5">IFERROR(INDEX($A$25:$A$200, MATCH(1,(WC25:WC200=SMALL(WC25:WC200,1))*(COUNTIF(WC3:WC4, $A$25:$A$200)=0),0)), "")</f>
        <v/>
      </c>
      <c r="WD5" s="80" t="str" cm="1">
        <f t="array" ref="WD5">IFERROR(INDEX($A$25:$A$200, MATCH(1,(WD25:WD200=SMALL(WD25:WD200,1))*(COUNTIF(WD3:WD4, $A$25:$A$200)=0),0)), "")</f>
        <v/>
      </c>
      <c r="WE5" s="80" t="str" cm="1">
        <f t="array" ref="WE5">IFERROR(INDEX($A$25:$A$200, MATCH(1,(WE25:WE200=SMALL(WE25:WE200,1))*(COUNTIF(WE3:WE4, $A$25:$A$200)=0),0)), "")</f>
        <v/>
      </c>
      <c r="WF5" s="80" t="str" cm="1">
        <f t="array" ref="WF5">IFERROR(INDEX($A$25:$A$200, MATCH(1,(WF25:WF200=SMALL(WF25:WF200,1))*(COUNTIF(WF3:WF4, $A$25:$A$200)=0),0)), "")</f>
        <v/>
      </c>
      <c r="WG5" s="80" t="str" cm="1">
        <f t="array" ref="WG5">IFERROR(INDEX($A$25:$A$200, MATCH(1,(WG25:WG200=SMALL(WG25:WG200,1))*(COUNTIF(WG3:WG4, $A$25:$A$200)=0),0)), "")</f>
        <v/>
      </c>
      <c r="WH5" s="80" t="str" cm="1">
        <f t="array" ref="WH5">IFERROR(INDEX($A$25:$A$200, MATCH(1,(WH25:WH200=SMALL(WH25:WH200,1))*(COUNTIF(WH3:WH4, $A$25:$A$200)=0),0)), "")</f>
        <v/>
      </c>
      <c r="WI5" s="80" t="str" cm="1">
        <f t="array" ref="WI5">IFERROR(INDEX($A$25:$A$200, MATCH(1,(WI25:WI200=SMALL(WI25:WI200,1))*(COUNTIF(WI3:WI4, $A$25:$A$200)=0),0)), "")</f>
        <v/>
      </c>
      <c r="WJ5" s="80" t="str" cm="1">
        <f t="array" ref="WJ5">IFERROR(INDEX($A$25:$A$200, MATCH(1,(WJ25:WJ200=SMALL(WJ25:WJ200,1))*(COUNTIF(WJ3:WJ4, $A$25:$A$200)=0),0)), "")</f>
        <v/>
      </c>
      <c r="WK5" s="80" t="str" cm="1">
        <f t="array" ref="WK5">IFERROR(INDEX($A$25:$A$200, MATCH(1,(WK25:WK200=SMALL(WK25:WK200,1))*(COUNTIF(WK3:WK4, $A$25:$A$200)=0),0)), "")</f>
        <v/>
      </c>
      <c r="WL5" s="80" t="str" cm="1">
        <f t="array" ref="WL5">IFERROR(INDEX($A$25:$A$200, MATCH(1,(WL25:WL200=SMALL(WL25:WL200,1))*(COUNTIF(WL3:WL4, $A$25:$A$200)=0),0)), "")</f>
        <v/>
      </c>
      <c r="WM5" s="80" t="str" cm="1">
        <f t="array" ref="WM5">IFERROR(INDEX($A$25:$A$200, MATCH(1,(WM25:WM200=SMALL(WM25:WM200,1))*(COUNTIF(WM3:WM4, $A$25:$A$200)=0),0)), "")</f>
        <v/>
      </c>
      <c r="WN5" s="80" t="str" cm="1">
        <f t="array" ref="WN5">IFERROR(INDEX($A$25:$A$200, MATCH(1,(WN25:WN200=SMALL(WN25:WN200,1))*(COUNTIF(WN3:WN4, $A$25:$A$200)=0),0)), "")</f>
        <v/>
      </c>
      <c r="WO5" s="80" t="str" cm="1">
        <f t="array" ref="WO5">IFERROR(INDEX($A$25:$A$200, MATCH(1,(WO25:WO200=SMALL(WO25:WO200,1))*(COUNTIF(WO3:WO4, $A$25:$A$200)=0),0)), "")</f>
        <v/>
      </c>
      <c r="WP5" s="80" t="str" cm="1">
        <f t="array" ref="WP5">IFERROR(INDEX($A$25:$A$200, MATCH(1,(WP25:WP200=SMALL(WP25:WP200,1))*(COUNTIF(WP3:WP4, $A$25:$A$200)=0),0)), "")</f>
        <v/>
      </c>
      <c r="WQ5" s="80" t="str" cm="1">
        <f t="array" ref="WQ5">IFERROR(INDEX($A$25:$A$200, MATCH(1,(WQ25:WQ200=SMALL(WQ25:WQ200,1))*(COUNTIF(WQ3:WQ4, $A$25:$A$200)=0),0)), "")</f>
        <v/>
      </c>
      <c r="WR5" s="80" t="str" cm="1">
        <f t="array" ref="WR5">IFERROR(INDEX($A$25:$A$200, MATCH(1,(WR25:WR200=SMALL(WR25:WR200,1))*(COUNTIF(WR3:WR4, $A$25:$A$200)=0),0)), "")</f>
        <v/>
      </c>
      <c r="WS5" s="80" t="str" cm="1">
        <f t="array" ref="WS5">IFERROR(INDEX($A$25:$A$200, MATCH(1,(WS25:WS200=SMALL(WS25:WS200,1))*(COUNTIF(WS3:WS4, $A$25:$A$200)=0),0)), "")</f>
        <v/>
      </c>
      <c r="WT5" s="80" t="str" cm="1">
        <f t="array" ref="WT5">IFERROR(INDEX($A$25:$A$200, MATCH(1,(WT25:WT200=SMALL(WT25:WT200,1))*(COUNTIF(WT3:WT4, $A$25:$A$200)=0),0)), "")</f>
        <v/>
      </c>
      <c r="WU5" s="80" t="str" cm="1">
        <f t="array" ref="WU5">IFERROR(INDEX($A$25:$A$200, MATCH(1,(WU25:WU200=SMALL(WU25:WU200,1))*(COUNTIF(WU3:WU4, $A$25:$A$200)=0),0)), "")</f>
        <v/>
      </c>
      <c r="WV5" s="80" t="str" cm="1">
        <f t="array" ref="WV5">IFERROR(INDEX($A$25:$A$200, MATCH(1,(WV25:WV200=SMALL(WV25:WV200,1))*(COUNTIF(WV3:WV4, $A$25:$A$200)=0),0)), "")</f>
        <v/>
      </c>
      <c r="WW5" s="80" t="str" cm="1">
        <f t="array" ref="WW5">IFERROR(INDEX($A$25:$A$200, MATCH(1,(WW25:WW200=SMALL(WW25:WW200,1))*(COUNTIF(WW3:WW4, $A$25:$A$200)=0),0)), "")</f>
        <v/>
      </c>
      <c r="WX5" s="80" t="str" cm="1">
        <f t="array" ref="WX5">IFERROR(INDEX($A$25:$A$200, MATCH(1,(WX25:WX200=SMALL(WX25:WX200,1))*(COUNTIF(WX3:WX4, $A$25:$A$200)=0),0)), "")</f>
        <v/>
      </c>
      <c r="WY5" s="80" t="str" cm="1">
        <f t="array" ref="WY5">IFERROR(INDEX($A$25:$A$200, MATCH(1,(WY25:WY200=SMALL(WY25:WY200,1))*(COUNTIF(WY3:WY4, $A$25:$A$200)=0),0)), "")</f>
        <v/>
      </c>
      <c r="WZ5" s="80" t="str" cm="1">
        <f t="array" ref="WZ5">IFERROR(INDEX($A$25:$A$200, MATCH(1,(WZ25:WZ200=SMALL(WZ25:WZ200,1))*(COUNTIF(WZ3:WZ4, $A$25:$A$200)=0),0)), "")</f>
        <v/>
      </c>
      <c r="XA5" s="80" t="str" cm="1">
        <f t="array" ref="XA5">IFERROR(INDEX($A$25:$A$200, MATCH(1,(XA25:XA200=SMALL(XA25:XA200,1))*(COUNTIF(XA3:XA4, $A$25:$A$200)=0),0)), "")</f>
        <v/>
      </c>
      <c r="XB5" s="80" t="str" cm="1">
        <f t="array" ref="XB5">IFERROR(INDEX($A$25:$A$200, MATCH(1,(XB25:XB200=SMALL(XB25:XB200,1))*(COUNTIF(XB3:XB4, $A$25:$A$200)=0),0)), "")</f>
        <v/>
      </c>
      <c r="XC5" s="80" t="str" cm="1">
        <f t="array" ref="XC5">IFERROR(INDEX($A$25:$A$200, MATCH(1,(XC25:XC200=SMALL(XC25:XC200,1))*(COUNTIF(XC3:XC4, $A$25:$A$200)=0),0)), "")</f>
        <v/>
      </c>
      <c r="XD5" s="80" t="str" cm="1">
        <f t="array" ref="XD5">IFERROR(INDEX($A$25:$A$200, MATCH(1,(XD25:XD200=SMALL(XD25:XD200,1))*(COUNTIF(XD3:XD4, $A$25:$A$200)=0),0)), "")</f>
        <v/>
      </c>
      <c r="XE5" s="80" t="str" cm="1">
        <f t="array" ref="XE5">IFERROR(INDEX($A$25:$A$200, MATCH(1,(XE25:XE200=SMALL(XE25:XE200,1))*(COUNTIF(XE3:XE4, $A$25:$A$200)=0),0)), "")</f>
        <v/>
      </c>
      <c r="XF5" s="80" t="str" cm="1">
        <f t="array" ref="XF5">IFERROR(INDEX($A$25:$A$200, MATCH(1,(XF25:XF200=SMALL(XF25:XF200,1))*(COUNTIF(XF3:XF4, $A$25:$A$200)=0),0)), "")</f>
        <v/>
      </c>
      <c r="XG5" s="80" t="str" cm="1">
        <f t="array" ref="XG5">IFERROR(INDEX($A$25:$A$200, MATCH(1,(XG25:XG200=SMALL(XG25:XG200,1))*(COUNTIF(XG3:XG4, $A$25:$A$200)=0),0)), "")</f>
        <v/>
      </c>
      <c r="XH5" s="80" t="str" cm="1">
        <f t="array" ref="XH5">IFERROR(INDEX($A$25:$A$200, MATCH(1,(XH25:XH200=SMALL(XH25:XH200,1))*(COUNTIF(XH3:XH4, $A$25:$A$200)=0),0)), "")</f>
        <v/>
      </c>
      <c r="XI5" s="80" t="str" cm="1">
        <f t="array" ref="XI5">IFERROR(INDEX($A$25:$A$200, MATCH(1,(XI25:XI200=SMALL(XI25:XI200,1))*(COUNTIF(XI3:XI4, $A$25:$A$200)=0),0)), "")</f>
        <v/>
      </c>
      <c r="XJ5" s="80" t="str" cm="1">
        <f t="array" ref="XJ5">IFERROR(INDEX($A$25:$A$200, MATCH(1,(XJ25:XJ200=SMALL(XJ25:XJ200,1))*(COUNTIF(XJ3:XJ4, $A$25:$A$200)=0),0)), "")</f>
        <v/>
      </c>
      <c r="XK5" s="80" t="str" cm="1">
        <f t="array" ref="XK5">IFERROR(INDEX($A$25:$A$200, MATCH(1,(XK25:XK200=SMALL(XK25:XK200,1))*(COUNTIF(XK3:XK4, $A$25:$A$200)=0),0)), "")</f>
        <v/>
      </c>
      <c r="XL5" s="80" t="str" cm="1">
        <f t="array" ref="XL5">IFERROR(INDEX($A$25:$A$200, MATCH(1,(XL25:XL200=SMALL(XL25:XL200,1))*(COUNTIF(XL3:XL4, $A$25:$A$200)=0),0)), "")</f>
        <v/>
      </c>
      <c r="XM5" s="80" t="str" cm="1">
        <f t="array" ref="XM5">IFERROR(INDEX($A$25:$A$200, MATCH(1,(XM25:XM200=SMALL(XM25:XM200,1))*(COUNTIF(XM3:XM4, $A$25:$A$200)=0),0)), "")</f>
        <v/>
      </c>
      <c r="XN5" s="80" t="str" cm="1">
        <f t="array" ref="XN5">IFERROR(INDEX($A$25:$A$200, MATCH(1,(XN25:XN200=SMALL(XN25:XN200,1))*(COUNTIF(XN3:XN4, $A$25:$A$200)=0),0)), "")</f>
        <v/>
      </c>
      <c r="XO5" s="80" t="str" cm="1">
        <f t="array" ref="XO5">IFERROR(INDEX($A$25:$A$200, MATCH(1,(XO25:XO200=SMALL(XO25:XO200,1))*(COUNTIF(XO3:XO4, $A$25:$A$200)=0),0)), "")</f>
        <v/>
      </c>
      <c r="XP5" s="80" t="str" cm="1">
        <f t="array" ref="XP5">IFERROR(INDEX($A$25:$A$200, MATCH(1,(XP25:XP200=SMALL(XP25:XP200,1))*(COUNTIF(XP3:XP4, $A$25:$A$200)=0),0)), "")</f>
        <v/>
      </c>
      <c r="XQ5" s="80" t="str" cm="1">
        <f t="array" ref="XQ5">IFERROR(INDEX($A$25:$A$200, MATCH(1,(XQ25:XQ200=SMALL(XQ25:XQ200,1))*(COUNTIF(XQ3:XQ4, $A$25:$A$200)=0),0)), "")</f>
        <v/>
      </c>
      <c r="XR5" s="80" t="str" cm="1">
        <f t="array" ref="XR5">IFERROR(INDEX($A$25:$A$200, MATCH(1,(XR25:XR200=SMALL(XR25:XR200,1))*(COUNTIF(XR3:XR4, $A$25:$A$200)=0),0)), "")</f>
        <v/>
      </c>
      <c r="XS5" s="80" t="str" cm="1">
        <f t="array" ref="XS5">IFERROR(INDEX($A$25:$A$200, MATCH(1,(XS25:XS200=SMALL(XS25:XS200,1))*(COUNTIF(XS3:XS4, $A$25:$A$200)=0),0)), "")</f>
        <v/>
      </c>
      <c r="XT5" s="80" t="str" cm="1">
        <f t="array" ref="XT5">IFERROR(INDEX($A$25:$A$200, MATCH(1,(XT25:XT200=SMALL(XT25:XT200,1))*(COUNTIF(XT3:XT4, $A$25:$A$200)=0),0)), "")</f>
        <v/>
      </c>
      <c r="XU5" s="80" t="str" cm="1">
        <f t="array" ref="XU5">IFERROR(INDEX($A$25:$A$200, MATCH(1,(XU25:XU200=SMALL(XU25:XU200,1))*(COUNTIF(XU3:XU4, $A$25:$A$200)=0),0)), "")</f>
        <v/>
      </c>
      <c r="XV5" s="80" t="str" cm="1">
        <f t="array" ref="XV5">IFERROR(INDEX($A$25:$A$200, MATCH(1,(XV25:XV200=SMALL(XV25:XV200,1))*(COUNTIF(XV3:XV4, $A$25:$A$200)=0),0)), "")</f>
        <v/>
      </c>
      <c r="XW5" s="80" t="str" cm="1">
        <f t="array" ref="XW5">IFERROR(INDEX($A$25:$A$200, MATCH(1,(XW25:XW200=SMALL(XW25:XW200,1))*(COUNTIF(XW3:XW4, $A$25:$A$200)=0),0)), "")</f>
        <v/>
      </c>
      <c r="XX5" s="80" t="str" cm="1">
        <f t="array" ref="XX5">IFERROR(INDEX($A$25:$A$200, MATCH(1,(XX25:XX200=SMALL(XX25:XX200,1))*(COUNTIF(XX3:XX4, $A$25:$A$200)=0),0)), "")</f>
        <v/>
      </c>
      <c r="XY5" s="80" t="str" cm="1">
        <f t="array" ref="XY5">IFERROR(INDEX($A$25:$A$200, MATCH(1,(XY25:XY200=SMALL(XY25:XY200,1))*(COUNTIF(XY3:XY4, $A$25:$A$200)=0),0)), "")</f>
        <v/>
      </c>
      <c r="XZ5" s="80" t="str" cm="1">
        <f t="array" ref="XZ5">IFERROR(INDEX($A$25:$A$200, MATCH(1,(XZ25:XZ200=SMALL(XZ25:XZ200,1))*(COUNTIF(XZ3:XZ4, $A$25:$A$200)=0),0)), "")</f>
        <v/>
      </c>
      <c r="YA5" s="80" t="str" cm="1">
        <f t="array" ref="YA5">IFERROR(INDEX($A$25:$A$200, MATCH(1,(YA25:YA200=SMALL(YA25:YA200,1))*(COUNTIF(YA3:YA4, $A$25:$A$200)=0),0)), "")</f>
        <v/>
      </c>
      <c r="YB5" s="80" t="str" cm="1">
        <f t="array" ref="YB5">IFERROR(INDEX($A$25:$A$200, MATCH(1,(YB25:YB200=SMALL(YB25:YB200,1))*(COUNTIF(YB3:YB4, $A$25:$A$200)=0),0)), "")</f>
        <v/>
      </c>
      <c r="YC5" s="80" t="str" cm="1">
        <f t="array" ref="YC5">IFERROR(INDEX($A$25:$A$200, MATCH(1,(YC25:YC200=SMALL(YC25:YC200,1))*(COUNTIF(YC3:YC4, $A$25:$A$200)=0),0)), "")</f>
        <v/>
      </c>
      <c r="YD5" s="80" t="str" cm="1">
        <f t="array" ref="YD5">IFERROR(INDEX($A$25:$A$200, MATCH(1,(YD25:YD200=SMALL(YD25:YD200,1))*(COUNTIF(YD3:YD4, $A$25:$A$200)=0),0)), "")</f>
        <v/>
      </c>
      <c r="YE5" s="80" t="str" cm="1">
        <f t="array" ref="YE5">IFERROR(INDEX($A$25:$A$200, MATCH(1,(YE25:YE200=SMALL(YE25:YE200,1))*(COUNTIF(YE3:YE4, $A$25:$A$200)=0),0)), "")</f>
        <v/>
      </c>
      <c r="YF5" s="80" t="str" cm="1">
        <f t="array" ref="YF5">IFERROR(INDEX($A$25:$A$200, MATCH(1,(YF25:YF200=SMALL(YF25:YF200,1))*(COUNTIF(YF3:YF4, $A$25:$A$200)=0),0)), "")</f>
        <v/>
      </c>
      <c r="YG5" s="80" t="str" cm="1">
        <f t="array" ref="YG5">IFERROR(INDEX($A$25:$A$200, MATCH(1,(YG25:YG200=SMALL(YG25:YG200,1))*(COUNTIF(YG3:YG4, $A$25:$A$200)=0),0)), "")</f>
        <v/>
      </c>
      <c r="YH5" s="80" t="str" cm="1">
        <f t="array" ref="YH5">IFERROR(INDEX($A$25:$A$200, MATCH(1,(YH25:YH200=SMALL(YH25:YH200,1))*(COUNTIF(YH3:YH4, $A$25:$A$200)=0),0)), "")</f>
        <v/>
      </c>
      <c r="YI5" s="80" t="str" cm="1">
        <f t="array" ref="YI5">IFERROR(INDEX($A$25:$A$200, MATCH(1,(YI25:YI200=SMALL(YI25:YI200,1))*(COUNTIF(YI3:YI4, $A$25:$A$200)=0),0)), "")</f>
        <v/>
      </c>
      <c r="YJ5" s="80" t="str" cm="1">
        <f t="array" ref="YJ5">IFERROR(INDEX($A$25:$A$200, MATCH(1,(YJ25:YJ200=SMALL(YJ25:YJ200,1))*(COUNTIF(YJ3:YJ4, $A$25:$A$200)=0),0)), "")</f>
        <v/>
      </c>
      <c r="YK5" s="80" t="str" cm="1">
        <f t="array" ref="YK5">IFERROR(INDEX($A$25:$A$200, MATCH(1,(YK25:YK200=SMALL(YK25:YK200,1))*(COUNTIF(YK3:YK4, $A$25:$A$200)=0),0)), "")</f>
        <v/>
      </c>
      <c r="YL5" s="80" t="str" cm="1">
        <f t="array" ref="YL5">IFERROR(INDEX($A$25:$A$200, MATCH(1,(YL25:YL200=SMALL(YL25:YL200,1))*(COUNTIF(YL3:YL4, $A$25:$A$200)=0),0)), "")</f>
        <v/>
      </c>
      <c r="YM5" s="80" t="str" cm="1">
        <f t="array" ref="YM5">IFERROR(INDEX($A$25:$A$200, MATCH(1,(YM25:YM200=SMALL(YM25:YM200,1))*(COUNTIF(YM3:YM4, $A$25:$A$200)=0),0)), "")</f>
        <v/>
      </c>
      <c r="YN5" s="80" t="str" cm="1">
        <f t="array" ref="YN5">IFERROR(INDEX($A$25:$A$200, MATCH(1,(YN25:YN200=SMALL(YN25:YN200,1))*(COUNTIF(YN3:YN4, $A$25:$A$200)=0),0)), "")</f>
        <v/>
      </c>
      <c r="YO5" s="80" t="str" cm="1">
        <f t="array" ref="YO5">IFERROR(INDEX($A$25:$A$200, MATCH(1,(YO25:YO200=SMALL(YO25:YO200,1))*(COUNTIF(YO3:YO4, $A$25:$A$200)=0),0)), "")</f>
        <v/>
      </c>
      <c r="YP5" s="80" t="str" cm="1">
        <f t="array" ref="YP5">IFERROR(INDEX($A$25:$A$200, MATCH(1,(YP25:YP200=SMALL(YP25:YP200,1))*(COUNTIF(YP3:YP4, $A$25:$A$200)=0),0)), "")</f>
        <v/>
      </c>
      <c r="YQ5" s="80" t="str" cm="1">
        <f t="array" ref="YQ5">IFERROR(INDEX($A$25:$A$200, MATCH(1,(YQ25:YQ200=SMALL(YQ25:YQ200,1))*(COUNTIF(YQ3:YQ4, $A$25:$A$200)=0),0)), "")</f>
        <v/>
      </c>
      <c r="YR5" s="80" t="str" cm="1">
        <f t="array" ref="YR5">IFERROR(INDEX($A$25:$A$200, MATCH(1,(YR25:YR200=SMALL(YR25:YR200,1))*(COUNTIF(YR3:YR4, $A$25:$A$200)=0),0)), "")</f>
        <v/>
      </c>
      <c r="YS5" s="80" t="str" cm="1">
        <f t="array" ref="YS5">IFERROR(INDEX($A$25:$A$200, MATCH(1,(YS25:YS200=SMALL(YS25:YS200,1))*(COUNTIF(YS3:YS4, $A$25:$A$200)=0),0)), "")</f>
        <v/>
      </c>
      <c r="YT5" s="80" t="str" cm="1">
        <f t="array" ref="YT5">IFERROR(INDEX($A$25:$A$200, MATCH(1,(YT25:YT200=SMALL(YT25:YT200,1))*(COUNTIF(YT3:YT4, $A$25:$A$200)=0),0)), "")</f>
        <v/>
      </c>
      <c r="YU5" s="80" t="str" cm="1">
        <f t="array" ref="YU5">IFERROR(INDEX($A$25:$A$200, MATCH(1,(YU25:YU200=SMALL(YU25:YU200,1))*(COUNTIF(YU3:YU4, $A$25:$A$200)=0),0)), "")</f>
        <v/>
      </c>
      <c r="YV5" s="80" t="str" cm="1">
        <f t="array" ref="YV5">IFERROR(INDEX($A$25:$A$200, MATCH(1,(YV25:YV200=SMALL(YV25:YV200,1))*(COUNTIF(YV3:YV4, $A$25:$A$200)=0),0)), "")</f>
        <v/>
      </c>
      <c r="YW5" s="80" t="str" cm="1">
        <f t="array" ref="YW5">IFERROR(INDEX($A$25:$A$200, MATCH(1,(YW25:YW200=SMALL(YW25:YW200,1))*(COUNTIF(YW3:YW4, $A$25:$A$200)=0),0)), "")</f>
        <v/>
      </c>
      <c r="YX5" s="80" t="str" cm="1">
        <f t="array" ref="YX5">IFERROR(INDEX($A$25:$A$200, MATCH(1,(YX25:YX200=SMALL(YX25:YX200,1))*(COUNTIF(YX3:YX4, $A$25:$A$200)=0),0)), "")</f>
        <v/>
      </c>
      <c r="YY5" s="80" t="str" cm="1">
        <f t="array" ref="YY5">IFERROR(INDEX($A$25:$A$200, MATCH(1,(YY25:YY200=SMALL(YY25:YY200,1))*(COUNTIF(YY3:YY4, $A$25:$A$200)=0),0)), "")</f>
        <v/>
      </c>
      <c r="YZ5" s="80" t="str" cm="1">
        <f t="array" ref="YZ5">IFERROR(INDEX($A$25:$A$200, MATCH(1,(YZ25:YZ200=SMALL(YZ25:YZ200,1))*(COUNTIF(YZ3:YZ4, $A$25:$A$200)=0),0)), "")</f>
        <v/>
      </c>
      <c r="ZA5" s="80" t="str" cm="1">
        <f t="array" ref="ZA5">IFERROR(INDEX($A$25:$A$200, MATCH(1,(ZA25:ZA200=SMALL(ZA25:ZA200,1))*(COUNTIF(ZA3:ZA4, $A$25:$A$200)=0),0)), "")</f>
        <v/>
      </c>
      <c r="ZB5" s="80" t="str" cm="1">
        <f t="array" ref="ZB5">IFERROR(INDEX($A$25:$A$200, MATCH(1,(ZB25:ZB200=SMALL(ZB25:ZB200,1))*(COUNTIF(ZB3:ZB4, $A$25:$A$200)=0),0)), "")</f>
        <v/>
      </c>
      <c r="ZC5" s="80" t="str" cm="1">
        <f t="array" ref="ZC5">IFERROR(INDEX($A$25:$A$200, MATCH(1,(ZC25:ZC200=SMALL(ZC25:ZC200,1))*(COUNTIF(ZC3:ZC4, $A$25:$A$200)=0),0)), "")</f>
        <v/>
      </c>
      <c r="ZD5" s="80" t="str" cm="1">
        <f t="array" ref="ZD5">IFERROR(INDEX($A$25:$A$200, MATCH(1,(ZD25:ZD200=SMALL(ZD25:ZD200,1))*(COUNTIF(ZD3:ZD4, $A$25:$A$200)=0),0)), "")</f>
        <v/>
      </c>
      <c r="ZE5" s="80" t="str" cm="1">
        <f t="array" ref="ZE5">IFERROR(INDEX($A$25:$A$200, MATCH(1,(ZE25:ZE200=SMALL(ZE25:ZE200,1))*(COUNTIF(ZE3:ZE4, $A$25:$A$200)=0),0)), "")</f>
        <v/>
      </c>
      <c r="ZF5" s="80" t="str" cm="1">
        <f t="array" ref="ZF5">IFERROR(INDEX($A$25:$A$200, MATCH(1,(ZF25:ZF200=SMALL(ZF25:ZF200,1))*(COUNTIF(ZF3:ZF4, $A$25:$A$200)=0),0)), "")</f>
        <v/>
      </c>
      <c r="ZG5" s="80" t="str" cm="1">
        <f t="array" ref="ZG5">IFERROR(INDEX($A$25:$A$200, MATCH(1,(ZG25:ZG200=SMALL(ZG25:ZG200,1))*(COUNTIF(ZG3:ZG4, $A$25:$A$200)=0),0)), "")</f>
        <v/>
      </c>
      <c r="ZH5" s="80" t="str" cm="1">
        <f t="array" ref="ZH5">IFERROR(INDEX($A$25:$A$200, MATCH(1,(ZH25:ZH200=SMALL(ZH25:ZH200,1))*(COUNTIF(ZH3:ZH4, $A$25:$A$200)=0),0)), "")</f>
        <v/>
      </c>
      <c r="ZI5" s="80" t="str" cm="1">
        <f t="array" ref="ZI5">IFERROR(INDEX($A$25:$A$200, MATCH(1,(ZI25:ZI200=SMALL(ZI25:ZI200,1))*(COUNTIF(ZI3:ZI4, $A$25:$A$200)=0),0)), "")</f>
        <v/>
      </c>
      <c r="ZJ5" s="80" t="str" cm="1">
        <f t="array" ref="ZJ5">IFERROR(INDEX($A$25:$A$200, MATCH(1,(ZJ25:ZJ200=SMALL(ZJ25:ZJ200,1))*(COUNTIF(ZJ3:ZJ4, $A$25:$A$200)=0),0)), "")</f>
        <v/>
      </c>
      <c r="ZK5" s="80" t="str" cm="1">
        <f t="array" ref="ZK5">IFERROR(INDEX($A$25:$A$200, MATCH(1,(ZK25:ZK200=SMALL(ZK25:ZK200,1))*(COUNTIF(ZK3:ZK4, $A$25:$A$200)=0),0)), "")</f>
        <v/>
      </c>
      <c r="ZL5" s="80" t="str" cm="1">
        <f t="array" ref="ZL5">IFERROR(INDEX($A$25:$A$200, MATCH(1,(ZL25:ZL200=SMALL(ZL25:ZL200,1))*(COUNTIF(ZL3:ZL4, $A$25:$A$200)=0),0)), "")</f>
        <v/>
      </c>
      <c r="ZM5" s="80" t="str" cm="1">
        <f t="array" ref="ZM5">IFERROR(INDEX($A$25:$A$200, MATCH(1,(ZM25:ZM200=SMALL(ZM25:ZM200,1))*(COUNTIF(ZM3:ZM4, $A$25:$A$200)=0),0)), "")</f>
        <v/>
      </c>
      <c r="ZN5" s="80" t="str" cm="1">
        <f t="array" ref="ZN5">IFERROR(INDEX($A$25:$A$200, MATCH(1,(ZN25:ZN200=SMALL(ZN25:ZN200,1))*(COUNTIF(ZN3:ZN4, $A$25:$A$200)=0),0)), "")</f>
        <v/>
      </c>
      <c r="ZO5" s="80" t="str" cm="1">
        <f t="array" ref="ZO5">IFERROR(INDEX($A$25:$A$200, MATCH(1,(ZO25:ZO200=SMALL(ZO25:ZO200,1))*(COUNTIF(ZO3:ZO4, $A$25:$A$200)=0),0)), "")</f>
        <v/>
      </c>
      <c r="ZP5" s="80" t="str" cm="1">
        <f t="array" ref="ZP5">IFERROR(INDEX($A$25:$A$200, MATCH(1,(ZP25:ZP200=SMALL(ZP25:ZP200,1))*(COUNTIF(ZP3:ZP4, $A$25:$A$200)=0),0)), "")</f>
        <v/>
      </c>
      <c r="ZQ5" s="80" t="str" cm="1">
        <f t="array" ref="ZQ5">IFERROR(INDEX($A$25:$A$200, MATCH(1,(ZQ25:ZQ200=SMALL(ZQ25:ZQ200,1))*(COUNTIF(ZQ3:ZQ4, $A$25:$A$200)=0),0)), "")</f>
        <v/>
      </c>
      <c r="ZR5" s="80" t="str" cm="1">
        <f t="array" ref="ZR5">IFERROR(INDEX($A$25:$A$200, MATCH(1,(ZR25:ZR200=SMALL(ZR25:ZR200,1))*(COUNTIF(ZR3:ZR4, $A$25:$A$200)=0),0)), "")</f>
        <v/>
      </c>
      <c r="ZS5" s="80" t="str" cm="1">
        <f t="array" ref="ZS5">IFERROR(INDEX($A$25:$A$200, MATCH(1,(ZS25:ZS200=SMALL(ZS25:ZS200,1))*(COUNTIF(ZS3:ZS4, $A$25:$A$200)=0),0)), "")</f>
        <v/>
      </c>
      <c r="ZT5" s="80" t="str" cm="1">
        <f t="array" ref="ZT5">IFERROR(INDEX($A$25:$A$200, MATCH(1,(ZT25:ZT200=SMALL(ZT25:ZT200,1))*(COUNTIF(ZT3:ZT4, $A$25:$A$200)=0),0)), "")</f>
        <v/>
      </c>
      <c r="ZU5" s="80" t="str" cm="1">
        <f t="array" ref="ZU5">IFERROR(INDEX($A$25:$A$200, MATCH(1,(ZU25:ZU200=SMALL(ZU25:ZU200,1))*(COUNTIF(ZU3:ZU4, $A$25:$A$200)=0),0)), "")</f>
        <v/>
      </c>
      <c r="ZV5" s="80" t="str" cm="1">
        <f t="array" ref="ZV5">IFERROR(INDEX($A$25:$A$200, MATCH(1,(ZV25:ZV200=SMALL(ZV25:ZV200,1))*(COUNTIF(ZV3:ZV4, $A$25:$A$200)=0),0)), "")</f>
        <v/>
      </c>
      <c r="ZW5" s="80" t="str" cm="1">
        <f t="array" ref="ZW5">IFERROR(INDEX($A$25:$A$200, MATCH(1,(ZW25:ZW200=SMALL(ZW25:ZW200,1))*(COUNTIF(ZW3:ZW4, $A$25:$A$200)=0),0)), "")</f>
        <v/>
      </c>
      <c r="ZX5" s="80" t="str" cm="1">
        <f t="array" ref="ZX5">IFERROR(INDEX($A$25:$A$200, MATCH(1,(ZX25:ZX200=SMALL(ZX25:ZX200,1))*(COUNTIF(ZX3:ZX4, $A$25:$A$200)=0),0)), "")</f>
        <v/>
      </c>
      <c r="ZY5" s="80" t="str" cm="1">
        <f t="array" ref="ZY5">IFERROR(INDEX($A$25:$A$200, MATCH(1,(ZY25:ZY200=SMALL(ZY25:ZY200,1))*(COUNTIF(ZY3:ZY4, $A$25:$A$200)=0),0)), "")</f>
        <v/>
      </c>
      <c r="ZZ5" s="80" t="str" cm="1">
        <f t="array" ref="ZZ5">IFERROR(INDEX($A$25:$A$200, MATCH(1,(ZZ25:ZZ200=SMALL(ZZ25:ZZ200,1))*(COUNTIF(ZZ3:ZZ4, $A$25:$A$200)=0),0)), "")</f>
        <v/>
      </c>
      <c r="AAA5" s="80" t="str" cm="1">
        <f t="array" ref="AAA5">IFERROR(INDEX($A$25:$A$200, MATCH(1,(AAA25:AAA200=SMALL(AAA25:AAA200,1))*(COUNTIF(AAA3:AAA4, $A$25:$A$200)=0),0)), "")</f>
        <v/>
      </c>
      <c r="AAB5" s="80" t="str" cm="1">
        <f t="array" ref="AAB5">IFERROR(INDEX($A$25:$A$200, MATCH(1,(AAB25:AAB200=SMALL(AAB25:AAB200,1))*(COUNTIF(AAB3:AAB4, $A$25:$A$200)=0),0)), "")</f>
        <v/>
      </c>
      <c r="AAC5" s="80" t="str" cm="1">
        <f t="array" ref="AAC5">IFERROR(INDEX($A$25:$A$200, MATCH(1,(AAC25:AAC200=SMALL(AAC25:AAC200,1))*(COUNTIF(AAC3:AAC4, $A$25:$A$200)=0),0)), "")</f>
        <v/>
      </c>
      <c r="AAD5" s="80" t="str" cm="1">
        <f t="array" ref="AAD5">IFERROR(INDEX($A$25:$A$200, MATCH(1,(AAD25:AAD200=SMALL(AAD25:AAD200,1))*(COUNTIF(AAD3:AAD4, $A$25:$A$200)=0),0)), "")</f>
        <v/>
      </c>
      <c r="AAE5" s="80" t="str" cm="1">
        <f t="array" ref="AAE5">IFERROR(INDEX($A$25:$A$200, MATCH(1,(AAE25:AAE200=SMALL(AAE25:AAE200,1))*(COUNTIF(AAE3:AAE4, $A$25:$A$200)=0),0)), "")</f>
        <v/>
      </c>
      <c r="AAF5" s="80" t="str" cm="1">
        <f t="array" ref="AAF5">IFERROR(INDEX($A$25:$A$200, MATCH(1,(AAF25:AAF200=SMALL(AAF25:AAF200,1))*(COUNTIF(AAF3:AAF4, $A$25:$A$200)=0),0)), "")</f>
        <v/>
      </c>
      <c r="AAG5" s="80" t="str" cm="1">
        <f t="array" ref="AAG5">IFERROR(INDEX($A$25:$A$200, MATCH(1,(AAG25:AAG200=SMALL(AAG25:AAG200,1))*(COUNTIF(AAG3:AAG4, $A$25:$A$200)=0),0)), "")</f>
        <v/>
      </c>
      <c r="AAH5" s="80" t="str" cm="1">
        <f t="array" ref="AAH5">IFERROR(INDEX($A$25:$A$200, MATCH(1,(AAH25:AAH200=SMALL(AAH25:AAH200,1))*(COUNTIF(AAH3:AAH4, $A$25:$A$200)=0),0)), "")</f>
        <v/>
      </c>
      <c r="AAI5" s="80" t="str" cm="1">
        <f t="array" ref="AAI5">IFERROR(INDEX($A$25:$A$200, MATCH(1,(AAI25:AAI200=SMALL(AAI25:AAI200,1))*(COUNTIF(AAI3:AAI4, $A$25:$A$200)=0),0)), "")</f>
        <v/>
      </c>
      <c r="AAJ5" s="80" t="str" cm="1">
        <f t="array" ref="AAJ5">IFERROR(INDEX($A$25:$A$200, MATCH(1,(AAJ25:AAJ200=SMALL(AAJ25:AAJ200,1))*(COUNTIF(AAJ3:AAJ4, $A$25:$A$200)=0),0)), "")</f>
        <v/>
      </c>
      <c r="AAK5" s="80" t="str" cm="1">
        <f t="array" ref="AAK5">IFERROR(INDEX($A$25:$A$200, MATCH(1,(AAK25:AAK200=SMALL(AAK25:AAK200,1))*(COUNTIF(AAK3:AAK4, $A$25:$A$200)=0),0)), "")</f>
        <v/>
      </c>
      <c r="AAL5" s="80" t="str" cm="1">
        <f t="array" ref="AAL5">IFERROR(INDEX($A$25:$A$200, MATCH(1,(AAL25:AAL200=SMALL(AAL25:AAL200,1))*(COUNTIF(AAL3:AAL4, $A$25:$A$200)=0),0)), "")</f>
        <v/>
      </c>
      <c r="AAM5" s="80" t="str" cm="1">
        <f t="array" ref="AAM5">IFERROR(INDEX($A$25:$A$200, MATCH(1,(AAM25:AAM200=SMALL(AAM25:AAM200,1))*(COUNTIF(AAM3:AAM4, $A$25:$A$200)=0),0)), "")</f>
        <v/>
      </c>
      <c r="AAN5" s="80" t="str" cm="1">
        <f t="array" ref="AAN5">IFERROR(INDEX($A$25:$A$200, MATCH(1,(AAN25:AAN200=SMALL(AAN25:AAN200,1))*(COUNTIF(AAN3:AAN4, $A$25:$A$200)=0),0)), "")</f>
        <v/>
      </c>
      <c r="AAO5" s="80" t="str" cm="1">
        <f t="array" ref="AAO5">IFERROR(INDEX($A$25:$A$200, MATCH(1,(AAO25:AAO200=SMALL(AAO25:AAO200,1))*(COUNTIF(AAO3:AAO4, $A$25:$A$200)=0),0)), "")</f>
        <v/>
      </c>
      <c r="AAP5" s="80" t="str" cm="1">
        <f t="array" ref="AAP5">IFERROR(INDEX($A$25:$A$200, MATCH(1,(AAP25:AAP200=SMALL(AAP25:AAP200,1))*(COUNTIF(AAP3:AAP4, $A$25:$A$200)=0),0)), "")</f>
        <v/>
      </c>
      <c r="AAQ5" s="80" t="str" cm="1">
        <f t="array" ref="AAQ5">IFERROR(INDEX($A$25:$A$200, MATCH(1,(AAQ25:AAQ200=SMALL(AAQ25:AAQ200,1))*(COUNTIF(AAQ3:AAQ4, $A$25:$A$200)=0),0)), "")</f>
        <v/>
      </c>
      <c r="AAR5" s="80" t="str" cm="1">
        <f t="array" ref="AAR5">IFERROR(INDEX($A$25:$A$200, MATCH(1,(AAR25:AAR200=SMALL(AAR25:AAR200,1))*(COUNTIF(AAR3:AAR4, $A$25:$A$200)=0),0)), "")</f>
        <v/>
      </c>
      <c r="AAS5" s="80" t="str" cm="1">
        <f t="array" ref="AAS5">IFERROR(INDEX($A$25:$A$200, MATCH(1,(AAS25:AAS200=SMALL(AAS25:AAS200,1))*(COUNTIF(AAS3:AAS4, $A$25:$A$200)=0),0)), "")</f>
        <v/>
      </c>
      <c r="AAT5" s="80" t="str" cm="1">
        <f t="array" ref="AAT5">IFERROR(INDEX($A$25:$A$200, MATCH(1,(AAT25:AAT200=SMALL(AAT25:AAT200,1))*(COUNTIF(AAT3:AAT4, $A$25:$A$200)=0),0)), "")</f>
        <v/>
      </c>
      <c r="AAU5" s="80" t="str" cm="1">
        <f t="array" ref="AAU5">IFERROR(INDEX($A$25:$A$200, MATCH(1,(AAU25:AAU200=SMALL(AAU25:AAU200,1))*(COUNTIF(AAU3:AAU4, $A$25:$A$200)=0),0)), "")</f>
        <v/>
      </c>
      <c r="AAV5" s="80" t="str" cm="1">
        <f t="array" ref="AAV5">IFERROR(INDEX($A$25:$A$200, MATCH(1,(AAV25:AAV200=SMALL(AAV25:AAV200,1))*(COUNTIF(AAV3:AAV4, $A$25:$A$200)=0),0)), "")</f>
        <v/>
      </c>
      <c r="AAW5" s="80" t="str" cm="1">
        <f t="array" ref="AAW5">IFERROR(INDEX($A$25:$A$200, MATCH(1,(AAW25:AAW200=SMALL(AAW25:AAW200,1))*(COUNTIF(AAW3:AAW4, $A$25:$A$200)=0),0)), "")</f>
        <v/>
      </c>
      <c r="AAX5" s="80" t="str" cm="1">
        <f t="array" ref="AAX5">IFERROR(INDEX($A$25:$A$200, MATCH(1,(AAX25:AAX200=SMALL(AAX25:AAX200,1))*(COUNTIF(AAX3:AAX4, $A$25:$A$200)=0),0)), "")</f>
        <v/>
      </c>
      <c r="AAY5" s="80" t="str" cm="1">
        <f t="array" ref="AAY5">IFERROR(INDEX($A$25:$A$200, MATCH(1,(AAY25:AAY200=SMALL(AAY25:AAY200,1))*(COUNTIF(AAY3:AAY4, $A$25:$A$200)=0),0)), "")</f>
        <v/>
      </c>
      <c r="AAZ5" s="80" t="str" cm="1">
        <f t="array" ref="AAZ5">IFERROR(INDEX($A$25:$A$200, MATCH(1,(AAZ25:AAZ200=SMALL(AAZ25:AAZ200,1))*(COUNTIF(AAZ3:AAZ4, $A$25:$A$200)=0),0)), "")</f>
        <v/>
      </c>
      <c r="ABA5" s="80" t="str" cm="1">
        <f t="array" ref="ABA5">IFERROR(INDEX($A$25:$A$200, MATCH(1,(ABA25:ABA200=SMALL(ABA25:ABA200,1))*(COUNTIF(ABA3:ABA4, $A$25:$A$200)=0),0)), "")</f>
        <v/>
      </c>
      <c r="ABB5" s="80" t="str" cm="1">
        <f t="array" ref="ABB5">IFERROR(INDEX($A$25:$A$200, MATCH(1,(ABB25:ABB200=SMALL(ABB25:ABB200,1))*(COUNTIF(ABB3:ABB4, $A$25:$A$200)=0),0)), "")</f>
        <v/>
      </c>
      <c r="ABC5" s="80" t="str" cm="1">
        <f t="array" ref="ABC5">IFERROR(INDEX($A$25:$A$200, MATCH(1,(ABC25:ABC200=SMALL(ABC25:ABC200,1))*(COUNTIF(ABC3:ABC4, $A$25:$A$200)=0),0)), "")</f>
        <v/>
      </c>
      <c r="ABD5" s="80" t="str" cm="1">
        <f t="array" ref="ABD5">IFERROR(INDEX($A$25:$A$200, MATCH(1,(ABD25:ABD200=SMALL(ABD25:ABD200,1))*(COUNTIF(ABD3:ABD4, $A$25:$A$200)=0),0)), "")</f>
        <v/>
      </c>
      <c r="ABE5" s="80" t="str" cm="1">
        <f t="array" ref="ABE5">IFERROR(INDEX($A$25:$A$200, MATCH(1,(ABE25:ABE200=SMALL(ABE25:ABE200,1))*(COUNTIF(ABE3:ABE4, $A$25:$A$200)=0),0)), "")</f>
        <v/>
      </c>
      <c r="ABF5" s="80" t="str" cm="1">
        <f t="array" ref="ABF5">IFERROR(INDEX($A$25:$A$200, MATCH(1,(ABF25:ABF200=SMALL(ABF25:ABF200,1))*(COUNTIF(ABF3:ABF4, $A$25:$A$200)=0),0)), "")</f>
        <v/>
      </c>
      <c r="ABG5" s="80" t="str" cm="1">
        <f t="array" ref="ABG5">IFERROR(INDEX($A$25:$A$200, MATCH(1,(ABG25:ABG200=SMALL(ABG25:ABG200,1))*(COUNTIF(ABG3:ABG4, $A$25:$A$200)=0),0)), "")</f>
        <v/>
      </c>
      <c r="ABH5" s="80" t="str" cm="1">
        <f t="array" ref="ABH5">IFERROR(INDEX($A$25:$A$200, MATCH(1,(ABH25:ABH200=SMALL(ABH25:ABH200,1))*(COUNTIF(ABH3:ABH4, $A$25:$A$200)=0),0)), "")</f>
        <v/>
      </c>
      <c r="ABI5" s="80" t="str" cm="1">
        <f t="array" ref="ABI5">IFERROR(INDEX($A$25:$A$200, MATCH(1,(ABI25:ABI200=SMALL(ABI25:ABI200,1))*(COUNTIF(ABI3:ABI4, $A$25:$A$200)=0),0)), "")</f>
        <v/>
      </c>
      <c r="ABJ5" s="80" t="str" cm="1">
        <f t="array" ref="ABJ5">IFERROR(INDEX($A$25:$A$200, MATCH(1,(ABJ25:ABJ200=SMALL(ABJ25:ABJ200,1))*(COUNTIF(ABJ3:ABJ4, $A$25:$A$200)=0),0)), "")</f>
        <v/>
      </c>
      <c r="ABK5" s="80" t="str" cm="1">
        <f t="array" ref="ABK5">IFERROR(INDEX($A$25:$A$200, MATCH(1,(ABK25:ABK200=SMALL(ABK25:ABK200,1))*(COUNTIF(ABK3:ABK4, $A$25:$A$200)=0),0)), "")</f>
        <v/>
      </c>
      <c r="ABL5" s="80" t="str" cm="1">
        <f t="array" ref="ABL5">IFERROR(INDEX($A$25:$A$200, MATCH(1,(ABL25:ABL200=SMALL(ABL25:ABL200,1))*(COUNTIF(ABL3:ABL4, $A$25:$A$200)=0),0)), "")</f>
        <v/>
      </c>
      <c r="ABM5" s="80" t="str" cm="1">
        <f t="array" ref="ABM5">IFERROR(INDEX($A$25:$A$200, MATCH(1,(ABM25:ABM200=SMALL(ABM25:ABM200,1))*(COUNTIF(ABM3:ABM4, $A$25:$A$200)=0),0)), "")</f>
        <v/>
      </c>
      <c r="ABN5" s="80" t="str" cm="1">
        <f t="array" ref="ABN5">IFERROR(INDEX($A$25:$A$200, MATCH(1,(ABN25:ABN200=SMALL(ABN25:ABN200,1))*(COUNTIF(ABN3:ABN4, $A$25:$A$200)=0),0)), "")</f>
        <v/>
      </c>
      <c r="ABO5" s="80" t="str" cm="1">
        <f t="array" ref="ABO5">IFERROR(INDEX($A$25:$A$200, MATCH(1,(ABO25:ABO200=SMALL(ABO25:ABO200,1))*(COUNTIF(ABO3:ABO4, $A$25:$A$200)=0),0)), "")</f>
        <v/>
      </c>
      <c r="ABP5" s="80" t="str" cm="1">
        <f t="array" ref="ABP5">IFERROR(INDEX($A$25:$A$200, MATCH(1,(ABP25:ABP200=SMALL(ABP25:ABP200,1))*(COUNTIF(ABP3:ABP4, $A$25:$A$200)=0),0)), "")</f>
        <v/>
      </c>
      <c r="ABQ5" s="80" t="str" cm="1">
        <f t="array" ref="ABQ5">IFERROR(INDEX($A$25:$A$200, MATCH(1,(ABQ25:ABQ200=SMALL(ABQ25:ABQ200,1))*(COUNTIF(ABQ3:ABQ4, $A$25:$A$200)=0),0)), "")</f>
        <v/>
      </c>
      <c r="ABR5" s="80" t="str" cm="1">
        <f t="array" ref="ABR5">IFERROR(INDEX($A$25:$A$200, MATCH(1,(ABR25:ABR200=SMALL(ABR25:ABR200,1))*(COUNTIF(ABR3:ABR4, $A$25:$A$200)=0),0)), "")</f>
        <v/>
      </c>
      <c r="ABS5" s="80" t="str" cm="1">
        <f t="array" ref="ABS5">IFERROR(INDEX($A$25:$A$200, MATCH(1,(ABS25:ABS200=SMALL(ABS25:ABS200,1))*(COUNTIF(ABS3:ABS4, $A$25:$A$200)=0),0)), "")</f>
        <v/>
      </c>
      <c r="ABT5" s="80" t="str" cm="1">
        <f t="array" ref="ABT5">IFERROR(INDEX($A$25:$A$200, MATCH(1,(ABT25:ABT200=SMALL(ABT25:ABT200,1))*(COUNTIF(ABT3:ABT4, $A$25:$A$200)=0),0)), "")</f>
        <v/>
      </c>
      <c r="ABU5" s="80" t="str" cm="1">
        <f t="array" ref="ABU5">IFERROR(INDEX($A$25:$A$200, MATCH(1,(ABU25:ABU200=SMALL(ABU25:ABU200,1))*(COUNTIF(ABU3:ABU4, $A$25:$A$200)=0),0)), "")</f>
        <v/>
      </c>
      <c r="ABV5" s="80" t="str" cm="1">
        <f t="array" ref="ABV5">IFERROR(INDEX($A$25:$A$200, MATCH(1,(ABV25:ABV200=SMALL(ABV25:ABV200,1))*(COUNTIF(ABV3:ABV4, $A$25:$A$200)=0),0)), "")</f>
        <v/>
      </c>
      <c r="ABW5" s="80" t="str" cm="1">
        <f t="array" ref="ABW5">IFERROR(INDEX($A$25:$A$200, MATCH(1,(ABW25:ABW200=SMALL(ABW25:ABW200,1))*(COUNTIF(ABW3:ABW4, $A$25:$A$200)=0),0)), "")</f>
        <v/>
      </c>
      <c r="ABX5" s="80" t="str" cm="1">
        <f t="array" ref="ABX5">IFERROR(INDEX($A$25:$A$200, MATCH(1,(ABX25:ABX200=SMALL(ABX25:ABX200,1))*(COUNTIF(ABX3:ABX4, $A$25:$A$200)=0),0)), "")</f>
        <v/>
      </c>
      <c r="ABY5" s="80" t="str" cm="1">
        <f t="array" ref="ABY5">IFERROR(INDEX($A$25:$A$200, MATCH(1,(ABY25:ABY200=SMALL(ABY25:ABY200,1))*(COUNTIF(ABY3:ABY4, $A$25:$A$200)=0),0)), "")</f>
        <v/>
      </c>
      <c r="ABZ5" s="80" t="str" cm="1">
        <f t="array" ref="ABZ5">IFERROR(INDEX($A$25:$A$200, MATCH(1,(ABZ25:ABZ200=SMALL(ABZ25:ABZ200,1))*(COUNTIF(ABZ3:ABZ4, $A$25:$A$200)=0),0)), "")</f>
        <v/>
      </c>
      <c r="ACA5" s="80" t="str" cm="1">
        <f t="array" ref="ACA5">IFERROR(INDEX($A$25:$A$200, MATCH(1,(ACA25:ACA200=SMALL(ACA25:ACA200,1))*(COUNTIF(ACA3:ACA4, $A$25:$A$200)=0),0)), "")</f>
        <v/>
      </c>
      <c r="ACB5" s="80" t="str" cm="1">
        <f t="array" ref="ACB5">IFERROR(INDEX($A$25:$A$200, MATCH(1,(ACB25:ACB200=SMALL(ACB25:ACB200,1))*(COUNTIF(ACB3:ACB4, $A$25:$A$200)=0),0)), "")</f>
        <v/>
      </c>
      <c r="ACC5" s="80" t="str" cm="1">
        <f t="array" ref="ACC5">IFERROR(INDEX($A$25:$A$200, MATCH(1,(ACC25:ACC200=SMALL(ACC25:ACC200,1))*(COUNTIF(ACC3:ACC4, $A$25:$A$200)=0),0)), "")</f>
        <v/>
      </c>
      <c r="ACD5" s="80" t="str" cm="1">
        <f t="array" ref="ACD5">IFERROR(INDEX($A$25:$A$200, MATCH(1,(ACD25:ACD200=SMALL(ACD25:ACD200,1))*(COUNTIF(ACD3:ACD4, $A$25:$A$200)=0),0)), "")</f>
        <v/>
      </c>
      <c r="ACE5" s="80" t="str" cm="1">
        <f t="array" ref="ACE5">IFERROR(INDEX($A$25:$A$200, MATCH(1,(ACE25:ACE200=SMALL(ACE25:ACE200,1))*(COUNTIF(ACE3:ACE4, $A$25:$A$200)=0),0)), "")</f>
        <v/>
      </c>
      <c r="ACF5" s="80" t="str" cm="1">
        <f t="array" ref="ACF5">IFERROR(INDEX($A$25:$A$200, MATCH(1,(ACF25:ACF200=SMALL(ACF25:ACF200,1))*(COUNTIF(ACF3:ACF4, $A$25:$A$200)=0),0)), "")</f>
        <v/>
      </c>
      <c r="ACG5" s="80" t="str" cm="1">
        <f t="array" ref="ACG5">IFERROR(INDEX($A$25:$A$200, MATCH(1,(ACG25:ACG200=SMALL(ACG25:ACG200,1))*(COUNTIF(ACG3:ACG4, $A$25:$A$200)=0),0)), "")</f>
        <v>Faster-LIO PHC</v>
      </c>
      <c r="ACH5" s="80" t="str" cm="1">
        <f t="array" ref="ACH5">IFERROR(INDEX($A$25:$A$200, MATCH(1,(ACH25:ACH200=SMALL(ACH25:ACH200,1))*(COUNTIF(ACH3:ACH4, $A$25:$A$200)=0),0)), "")</f>
        <v/>
      </c>
      <c r="ACI5" s="80" t="str" cm="1">
        <f t="array" ref="ACI5">IFERROR(INDEX($A$25:$A$200, MATCH(1,(ACI25:ACI200=SMALL(ACI25:ACI200,1))*(COUNTIF(ACI3:ACI4, $A$25:$A$200)=0),0)), "")</f>
        <v/>
      </c>
      <c r="ACJ5" s="80" t="str" cm="1">
        <f t="array" ref="ACJ5">IFERROR(INDEX($A$25:$A$200, MATCH(1,(ACJ25:ACJ200=SMALL(ACJ25:ACJ200,1))*(COUNTIF(ACJ3:ACJ4, $A$25:$A$200)=0),0)), "")</f>
        <v/>
      </c>
      <c r="ACK5" s="80" t="str" cm="1">
        <f t="array" ref="ACK5">IFERROR(INDEX($A$25:$A$200, MATCH(1,(ACK25:ACK200=SMALL(ACK25:ACK200,1))*(COUNTIF(ACK3:ACK4, $A$25:$A$200)=0),0)), "")</f>
        <v/>
      </c>
      <c r="ACL5" s="80" t="str" cm="1">
        <f t="array" ref="ACL5">IFERROR(INDEX($A$25:$A$200, MATCH(1,(ACL25:ACL200=SMALL(ACL25:ACL200,1))*(COUNTIF(ACL3:ACL4, $A$25:$A$200)=0),0)), "")</f>
        <v/>
      </c>
      <c r="ACM5" s="80" t="str" cm="1">
        <f t="array" ref="ACM5">IFERROR(INDEX($A$25:$A$200, MATCH(1,(ACM25:ACM200=SMALL(ACM25:ACM200,1))*(COUNTIF(ACM3:ACM4, $A$25:$A$200)=0),0)), "")</f>
        <v/>
      </c>
      <c r="ACN5" s="80" t="str" cm="1">
        <f t="array" ref="ACN5">IFERROR(INDEX($A$25:$A$200, MATCH(1,(ACN25:ACN200=SMALL(ACN25:ACN200,1))*(COUNTIF(ACN3:ACN4, $A$25:$A$200)=0),0)), "")</f>
        <v/>
      </c>
      <c r="ACO5" s="80" t="str" cm="1">
        <f t="array" ref="ACO5">IFERROR(INDEX($A$25:$A$200, MATCH(1,(ACO25:ACO200=SMALL(ACO25:ACO200,1))*(COUNTIF(ACO3:ACO4, $A$25:$A$200)=0),0)), "")</f>
        <v/>
      </c>
      <c r="ACP5" s="80" t="str" cm="1">
        <f t="array" ref="ACP5">IFERROR(INDEX($A$25:$A$200, MATCH(1,(ACP25:ACP200=SMALL(ACP25:ACP200,1))*(COUNTIF(ACP3:ACP4, $A$25:$A$200)=0),0)), "")</f>
        <v/>
      </c>
      <c r="ACQ5" s="80" t="str" cm="1">
        <f t="array" ref="ACQ5">IFERROR(INDEX($A$25:$A$200, MATCH(1,(ACQ25:ACQ200=SMALL(ACQ25:ACQ200,1))*(COUNTIF(ACQ3:ACQ4, $A$25:$A$200)=0),0)), "")</f>
        <v/>
      </c>
      <c r="ACR5" s="80" t="str" cm="1">
        <f t="array" ref="ACR5">IFERROR(INDEX($A$25:$A$200, MATCH(1,(ACR25:ACR200=SMALL(ACR25:ACR200,1))*(COUNTIF(ACR3:ACR4, $A$25:$A$200)=0),0)), "")</f>
        <v/>
      </c>
      <c r="ACS5" s="80" t="str" cm="1">
        <f t="array" ref="ACS5">IFERROR(INDEX($A$25:$A$200, MATCH(1,(ACS25:ACS200=SMALL(ACS25:ACS200,1))*(COUNTIF(ACS3:ACS4, $A$25:$A$200)=0),0)), "")</f>
        <v/>
      </c>
      <c r="ACT5" s="80" t="str" cm="1">
        <f t="array" ref="ACT5">IFERROR(INDEX($A$25:$A$200, MATCH(1,(ACT25:ACT200=SMALL(ACT25:ACT200,1))*(COUNTIF(ACT3:ACT4, $A$25:$A$200)=0),0)), "")</f>
        <v/>
      </c>
      <c r="ACU5" s="80" t="str" cm="1">
        <f t="array" ref="ACU5">IFERROR(INDEX($A$25:$A$200, MATCH(1,(ACU25:ACU200=SMALL(ACU25:ACU200,1))*(COUNTIF(ACU3:ACU4, $A$25:$A$200)=0),0)), "")</f>
        <v/>
      </c>
      <c r="ACV5" s="80" t="str" cm="1">
        <f t="array" ref="ACV5">IFERROR(INDEX($A$25:$A$200, MATCH(1,(ACV25:ACV200=SMALL(ACV25:ACV200,1))*(COUNTIF(ACV3:ACV4, $A$25:$A$200)=0),0)), "")</f>
        <v/>
      </c>
      <c r="ACW5" s="80" t="str" cm="1">
        <f t="array" ref="ACW5">IFERROR(INDEX($A$25:$A$200, MATCH(1,(ACW25:ACW200=SMALL(ACW25:ACW200,1))*(COUNTIF(ACW3:ACW4, $A$25:$A$200)=0),0)), "")</f>
        <v/>
      </c>
      <c r="ACX5" s="80" t="str" cm="1">
        <f t="array" ref="ACX5">IFERROR(INDEX($A$25:$A$200, MATCH(1,(ACX25:ACX200=SMALL(ACX25:ACX200,1))*(COUNTIF(ACX3:ACX4, $A$25:$A$200)=0),0)), "")</f>
        <v/>
      </c>
      <c r="ACY5" s="80" t="str" cm="1">
        <f t="array" ref="ACY5">IFERROR(INDEX($A$25:$A$200, MATCH(1,(ACY25:ACY200=SMALL(ACY25:ACY200,1))*(COUNTIF(ACY3:ACY4, $A$25:$A$200)=0),0)), "")</f>
        <v/>
      </c>
      <c r="ACZ5" s="80" t="str" cm="1">
        <f t="array" ref="ACZ5">IFERROR(INDEX($A$25:$A$200, MATCH(1,(ACZ25:ACZ200=SMALL(ACZ25:ACZ200,1))*(COUNTIF(ACZ3:ACZ4, $A$25:$A$200)=0),0)), "")</f>
        <v/>
      </c>
      <c r="ADA5" s="80" t="str" cm="1">
        <f t="array" ref="ADA5">IFERROR(INDEX($A$25:$A$200, MATCH(1,(ADA25:ADA200=SMALL(ADA25:ADA200,1))*(COUNTIF(ADA3:ADA4, $A$25:$A$200)=0),0)), "")</f>
        <v/>
      </c>
      <c r="ADB5" s="80" t="str" cm="1">
        <f t="array" ref="ADB5">IFERROR(INDEX($A$25:$A$200, MATCH(1,(ADB25:ADB200=SMALL(ADB25:ADB200,1))*(COUNTIF(ADB3:ADB4, $A$25:$A$200)=0),0)), "")</f>
        <v/>
      </c>
      <c r="ADC5" s="80" t="str" cm="1">
        <f t="array" ref="ADC5">IFERROR(INDEX($A$25:$A$200, MATCH(1,(ADC25:ADC200=SMALL(ADC25:ADC200,1))*(COUNTIF(ADC3:ADC4, $A$25:$A$200)=0),0)), "")</f>
        <v/>
      </c>
      <c r="ADD5" s="80" t="str" cm="1">
        <f t="array" ref="ADD5">IFERROR(INDEX($A$25:$A$200, MATCH(1,(ADD25:ADD200=SMALL(ADD25:ADD200,1))*(COUNTIF(ADD3:ADD4, $A$25:$A$200)=0),0)), "")</f>
        <v/>
      </c>
      <c r="ADE5" s="80" t="str" cm="1">
        <f t="array" ref="ADE5">IFERROR(INDEX($A$25:$A$200, MATCH(1,(ADE25:ADE200=SMALL(ADE25:ADE200,1))*(COUNTIF(ADE3:ADE4, $A$25:$A$200)=0),0)), "")</f>
        <v/>
      </c>
      <c r="ADF5" s="80" t="str" cm="1">
        <f t="array" ref="ADF5">IFERROR(INDEX($A$25:$A$200, MATCH(1,(ADF25:ADF200=SMALL(ADF25:ADF200,1))*(COUNTIF(ADF3:ADF4, $A$25:$A$200)=0),0)), "")</f>
        <v/>
      </c>
      <c r="ADG5" s="80" t="str" cm="1">
        <f t="array" ref="ADG5">IFERROR(INDEX($A$25:$A$200, MATCH(1,(ADG25:ADG200=SMALL(ADG25:ADG200,1))*(COUNTIF(ADG3:ADG4, $A$25:$A$200)=0),0)), "")</f>
        <v/>
      </c>
      <c r="ADH5" s="80" t="str" cm="1">
        <f t="array" ref="ADH5">IFERROR(INDEX($A$25:$A$200, MATCH(1,(ADH25:ADH200=SMALL(ADH25:ADH200,1))*(COUNTIF(ADH3:ADH4, $A$25:$A$200)=0),0)), "")</f>
        <v/>
      </c>
      <c r="ADI5" s="80" t="str" cm="1">
        <f t="array" ref="ADI5">IFERROR(INDEX($A$25:$A$200, MATCH(1,(ADI25:ADI200=SMALL(ADI25:ADI200,1))*(COUNTIF(ADI3:ADI4, $A$25:$A$200)=0),0)), "")</f>
        <v/>
      </c>
      <c r="ADJ5" s="80" t="str" cm="1">
        <f t="array" ref="ADJ5">IFERROR(INDEX($A$25:$A$200, MATCH(1,(ADJ25:ADJ200=SMALL(ADJ25:ADJ200,1))*(COUNTIF(ADJ3:ADJ4, $A$25:$A$200)=0),0)), "")</f>
        <v/>
      </c>
      <c r="ADK5" s="80" t="str" cm="1">
        <f t="array" ref="ADK5">IFERROR(INDEX($A$25:$A$200, MATCH(1,(ADK25:ADK200=SMALL(ADK25:ADK200,1))*(COUNTIF(ADK3:ADK4, $A$25:$A$200)=0),0)), "")</f>
        <v/>
      </c>
      <c r="ADL5" s="80" t="str" cm="1">
        <f t="array" ref="ADL5">IFERROR(INDEX($A$25:$A$200, MATCH(1,(ADL25:ADL200=SMALL(ADL25:ADL200,1))*(COUNTIF(ADL3:ADL4, $A$25:$A$200)=0),0)), "")</f>
        <v/>
      </c>
      <c r="ADM5" s="80" t="str" cm="1">
        <f t="array" ref="ADM5">IFERROR(INDEX($A$25:$A$200, MATCH(1,(ADM25:ADM200=SMALL(ADM25:ADM200,1))*(COUNTIF(ADM3:ADM4, $A$25:$A$200)=0),0)), "")</f>
        <v/>
      </c>
      <c r="ADN5" s="80" t="str" cm="1">
        <f t="array" ref="ADN5">IFERROR(INDEX($A$25:$A$200, MATCH(1,(ADN25:ADN200=SMALL(ADN25:ADN200,1))*(COUNTIF(ADN3:ADN4, $A$25:$A$200)=0),0)), "")</f>
        <v/>
      </c>
      <c r="ADO5" s="80" t="str" cm="1">
        <f t="array" ref="ADO5">IFERROR(INDEX($A$25:$A$200, MATCH(1,(ADO25:ADO200=SMALL(ADO25:ADO200,1))*(COUNTIF(ADO3:ADO4, $A$25:$A$200)=0),0)), "")</f>
        <v/>
      </c>
      <c r="ADP5" s="80" t="str" cm="1">
        <f t="array" ref="ADP5">IFERROR(INDEX($A$25:$A$200, MATCH(1,(ADP25:ADP200=SMALL(ADP25:ADP200,1))*(COUNTIF(ADP3:ADP4, $A$25:$A$200)=0),0)), "")</f>
        <v/>
      </c>
      <c r="ADQ5" s="80" t="str" cm="1">
        <f t="array" ref="ADQ5">IFERROR(INDEX($A$25:$A$200, MATCH(1,(ADQ25:ADQ200=SMALL(ADQ25:ADQ200,1))*(COUNTIF(ADQ3:ADQ4, $A$25:$A$200)=0),0)), "")</f>
        <v/>
      </c>
      <c r="ADR5" s="80" t="str" cm="1">
        <f t="array" ref="ADR5">IFERROR(INDEX($A$25:$A$200, MATCH(1,(ADR25:ADR200=SMALL(ADR25:ADR200,1))*(COUNTIF(ADR3:ADR4, $A$25:$A$200)=0),0)), "")</f>
        <v/>
      </c>
      <c r="ADS5" s="80" t="str" cm="1">
        <f t="array" ref="ADS5">IFERROR(INDEX($A$25:$A$200, MATCH(1,(ADS25:ADS200=SMALL(ADS25:ADS200,1))*(COUNTIF(ADS3:ADS4, $A$25:$A$200)=0),0)), "")</f>
        <v/>
      </c>
      <c r="ADT5" s="80" t="str" cm="1">
        <f t="array" ref="ADT5">IFERROR(INDEX($A$25:$A$200, MATCH(1,(ADT25:ADT200=SMALL(ADT25:ADT200,1))*(COUNTIF(ADT3:ADT4, $A$25:$A$200)=0),0)), "")</f>
        <v/>
      </c>
      <c r="ADU5" s="80" t="str" cm="1">
        <f t="array" ref="ADU5">IFERROR(INDEX($A$25:$A$200, MATCH(1,(ADU25:ADU200=SMALL(ADU25:ADU200,1))*(COUNTIF(ADU3:ADU4, $A$25:$A$200)=0),0)), "")</f>
        <v/>
      </c>
      <c r="ADV5" s="80" t="str" cm="1">
        <f t="array" ref="ADV5">IFERROR(INDEX($A$25:$A$200, MATCH(1,(ADV25:ADV200=SMALL(ADV25:ADV200,1))*(COUNTIF(ADV3:ADV4, $A$25:$A$200)=0),0)), "")</f>
        <v/>
      </c>
      <c r="ADW5" s="80" t="str" cm="1">
        <f t="array" ref="ADW5">IFERROR(INDEX($A$25:$A$200, MATCH(1,(ADW25:ADW200=SMALL(ADW25:ADW200,1))*(COUNTIF(ADW3:ADW4, $A$25:$A$200)=0),0)), "")</f>
        <v/>
      </c>
      <c r="ADX5" s="80" t="str" cm="1">
        <f t="array" ref="ADX5">IFERROR(INDEX($A$25:$A$200, MATCH(1,(ADX25:ADX200=SMALL(ADX25:ADX200,1))*(COUNTIF(ADX3:ADX4, $A$25:$A$200)=0),0)), "")</f>
        <v/>
      </c>
      <c r="ADY5" s="80" t="str" cm="1">
        <f t="array" ref="ADY5">IFERROR(INDEX($A$25:$A$200, MATCH(1,(ADY25:ADY200=SMALL(ADY25:ADY200,1))*(COUNTIF(ADY3:ADY4, $A$25:$A$200)=0),0)), "")</f>
        <v/>
      </c>
      <c r="ADZ5" s="80" t="str" cm="1">
        <f t="array" ref="ADZ5">IFERROR(INDEX($A$25:$A$200, MATCH(1,(ADZ25:ADZ200=SMALL(ADZ25:ADZ200,1))*(COUNTIF(ADZ3:ADZ4, $A$25:$A$200)=0),0)), "")</f>
        <v/>
      </c>
      <c r="AEA5" s="80" t="str" cm="1">
        <f t="array" ref="AEA5">IFERROR(INDEX($A$25:$A$200, MATCH(1,(AEA25:AEA200=SMALL(AEA25:AEA200,1))*(COUNTIF(AEA3:AEA4, $A$25:$A$200)=0),0)), "")</f>
        <v/>
      </c>
      <c r="AEB5" s="80" t="str" cm="1">
        <f t="array" ref="AEB5">IFERROR(INDEX($A$25:$A$200, MATCH(1,(AEB25:AEB200=SMALL(AEB25:AEB200,1))*(COUNTIF(AEB3:AEB4, $A$25:$A$200)=0),0)), "")</f>
        <v/>
      </c>
      <c r="AEC5" s="80" t="str" cm="1">
        <f t="array" ref="AEC5">IFERROR(INDEX($A$25:$A$200, MATCH(1,(AEC25:AEC200=SMALL(AEC25:AEC200,1))*(COUNTIF(AEC3:AEC4, $A$25:$A$200)=0),0)), "")</f>
        <v/>
      </c>
      <c r="AED5" s="80" t="str" cm="1">
        <f t="array" ref="AED5">IFERROR(INDEX($A$25:$A$200, MATCH(1,(AED25:AED200=SMALL(AED25:AED200,1))*(COUNTIF(AED3:AED4, $A$25:$A$200)=0),0)), "")</f>
        <v/>
      </c>
      <c r="AEE5" s="80" t="str" cm="1">
        <f t="array" ref="AEE5">IFERROR(INDEX($A$25:$A$200, MATCH(1,(AEE25:AEE200=SMALL(AEE25:AEE200,1))*(COUNTIF(AEE3:AEE4, $A$25:$A$200)=0),0)), "")</f>
        <v/>
      </c>
      <c r="AEF5" s="80" t="str" cm="1">
        <f t="array" ref="AEF5">IFERROR(INDEX($A$25:$A$200, MATCH(1,(AEF25:AEF200=SMALL(AEF25:AEF200,1))*(COUNTIF(AEF3:AEF4, $A$25:$A$200)=0),0)), "")</f>
        <v/>
      </c>
      <c r="AEG5" s="80" t="str" cm="1">
        <f t="array" ref="AEG5">IFERROR(INDEX($A$25:$A$200, MATCH(1,(AEG25:AEG200=SMALL(AEG25:AEG200,1))*(COUNTIF(AEG3:AEG4, $A$25:$A$200)=0),0)), "")</f>
        <v/>
      </c>
      <c r="AEH5" s="80" t="str" cm="1">
        <f t="array" ref="AEH5">IFERROR(INDEX($A$25:$A$200, MATCH(1,(AEH25:AEH200=SMALL(AEH25:AEH200,1))*(COUNTIF(AEH3:AEH4, $A$25:$A$200)=0),0)), "")</f>
        <v/>
      </c>
      <c r="AEI5" s="80" t="str" cm="1">
        <f t="array" ref="AEI5">IFERROR(INDEX($A$25:$A$200, MATCH(1,(AEI25:AEI200=SMALL(AEI25:AEI200,1))*(COUNTIF(AEI3:AEI4, $A$25:$A$200)=0),0)), "")</f>
        <v/>
      </c>
      <c r="AEJ5" s="80" t="str" cm="1">
        <f t="array" ref="AEJ5">IFERROR(INDEX($A$25:$A$200, MATCH(1,(AEJ25:AEJ200=SMALL(AEJ25:AEJ200,1))*(COUNTIF(AEJ3:AEJ4, $A$25:$A$200)=0),0)), "")</f>
        <v/>
      </c>
      <c r="AEK5" s="80" t="str" cm="1">
        <f t="array" ref="AEK5">IFERROR(INDEX($A$25:$A$200, MATCH(1,(AEK25:AEK200=SMALL(AEK25:AEK200,1))*(COUNTIF(AEK3:AEK4, $A$25:$A$200)=0),0)), "")</f>
        <v/>
      </c>
      <c r="AEL5" s="80" t="str" cm="1">
        <f t="array" ref="AEL5">IFERROR(INDEX($A$25:$A$200, MATCH(1,(AEL25:AEL200=SMALL(AEL25:AEL200,1))*(COUNTIF(AEL3:AEL4, $A$25:$A$200)=0),0)), "")</f>
        <v/>
      </c>
      <c r="AEM5" s="80" t="str" cm="1">
        <f t="array" ref="AEM5">IFERROR(INDEX($A$25:$A$200, MATCH(1,(AEM25:AEM200=SMALL(AEM25:AEM200,1))*(COUNTIF(AEM3:AEM4, $A$25:$A$200)=0),0)), "")</f>
        <v/>
      </c>
      <c r="AEN5" s="80" t="str" cm="1">
        <f t="array" ref="AEN5">IFERROR(INDEX($A$25:$A$200, MATCH(1,(AEN25:AEN200=SMALL(AEN25:AEN200,1))*(COUNTIF(AEN3:AEN4, $A$25:$A$200)=0),0)), "")</f>
        <v/>
      </c>
      <c r="AEO5" s="80" t="str" cm="1">
        <f t="array" ref="AEO5">IFERROR(INDEX($A$25:$A$200, MATCH(1,(AEO25:AEO200=SMALL(AEO25:AEO200,1))*(COUNTIF(AEO3:AEO4, $A$25:$A$200)=0),0)), "")</f>
        <v/>
      </c>
      <c r="AEP5" s="80" t="str" cm="1">
        <f t="array" ref="AEP5">IFERROR(INDEX($A$25:$A$200, MATCH(1,(AEP25:AEP200=SMALL(AEP25:AEP200,1))*(COUNTIF(AEP3:AEP4, $A$25:$A$200)=0),0)), "")</f>
        <v/>
      </c>
      <c r="AEQ5" s="80" t="str" cm="1">
        <f t="array" ref="AEQ5">IFERROR(INDEX($A$25:$A$200, MATCH(1,(AEQ25:AEQ200=SMALL(AEQ25:AEQ200,1))*(COUNTIF(AEQ3:AEQ4, $A$25:$A$200)=0),0)), "")</f>
        <v/>
      </c>
      <c r="AER5" s="80" t="str" cm="1">
        <f t="array" ref="AER5">IFERROR(INDEX($A$25:$A$200, MATCH(1,(AER25:AER200=SMALL(AER25:AER200,1))*(COUNTIF(AER3:AER4, $A$25:$A$200)=0),0)), "")</f>
        <v/>
      </c>
      <c r="AES5" s="80" t="str" cm="1">
        <f t="array" ref="AES5">IFERROR(INDEX($A$25:$A$200, MATCH(1,(AES25:AES200=SMALL(AES25:AES200,1))*(COUNTIF(AES3:AES4, $A$25:$A$200)=0),0)), "")</f>
        <v/>
      </c>
      <c r="AET5" s="80" t="str" cm="1">
        <f t="array" ref="AET5">IFERROR(INDEX($A$25:$A$200, MATCH(1,(AET25:AET200=SMALL(AET25:AET200,1))*(COUNTIF(AET3:AET4, $A$25:$A$200)=0),0)), "")</f>
        <v/>
      </c>
      <c r="AEU5" s="80" t="str" cm="1">
        <f t="array" ref="AEU5">IFERROR(INDEX($A$25:$A$200, MATCH(1,(AEU25:AEU200=SMALL(AEU25:AEU200,1))*(COUNTIF(AEU3:AEU4, $A$25:$A$200)=0),0)), "")</f>
        <v/>
      </c>
      <c r="AEV5" s="80" t="str" cm="1">
        <f t="array" ref="AEV5">IFERROR(INDEX($A$25:$A$200, MATCH(1,(AEV25:AEV200=SMALL(AEV25:AEV200,1))*(COUNTIF(AEV3:AEV4, $A$25:$A$200)=0),0)), "")</f>
        <v/>
      </c>
      <c r="AEW5" s="80" t="str" cm="1">
        <f t="array" ref="AEW5">IFERROR(INDEX($A$25:$A$200, MATCH(1,(AEW25:AEW200=SMALL(AEW25:AEW200,1))*(COUNTIF(AEW3:AEW4, $A$25:$A$200)=0),0)), "")</f>
        <v/>
      </c>
      <c r="AEX5" s="80" t="str" cm="1">
        <f t="array" ref="AEX5">IFERROR(INDEX($A$25:$A$200, MATCH(1,(AEX25:AEX200=SMALL(AEX25:AEX200,1))*(COUNTIF(AEX3:AEX4, $A$25:$A$200)=0),0)), "")</f>
        <v/>
      </c>
      <c r="AEY5" s="80" t="str" cm="1">
        <f t="array" ref="AEY5">IFERROR(INDEX($A$25:$A$200, MATCH(1,(AEY25:AEY200=SMALL(AEY25:AEY200,1))*(COUNTIF(AEY3:AEY4, $A$25:$A$200)=0),0)), "")</f>
        <v/>
      </c>
      <c r="AEZ5" s="80" t="str" cm="1">
        <f t="array" ref="AEZ5">IFERROR(INDEX($A$25:$A$200, MATCH(1,(AEZ25:AEZ200=SMALL(AEZ25:AEZ200,1))*(COUNTIF(AEZ3:AEZ4, $A$25:$A$200)=0),0)), "")</f>
        <v/>
      </c>
      <c r="AFA5" s="80" t="str" cm="1">
        <f t="array" ref="AFA5">IFERROR(INDEX($A$25:$A$200, MATCH(1,(AFA25:AFA200=SMALL(AFA25:AFA200,1))*(COUNTIF(AFA3:AFA4, $A$25:$A$200)=0),0)), "")</f>
        <v/>
      </c>
      <c r="AFB5" s="80" t="str" cm="1">
        <f t="array" ref="AFB5">IFERROR(INDEX($A$25:$A$200, MATCH(1,(AFB25:AFB200=SMALL(AFB25:AFB200,1))*(COUNTIF(AFB3:AFB4, $A$25:$A$200)=0),0)), "")</f>
        <v/>
      </c>
      <c r="AFC5" s="80" t="str" cm="1">
        <f t="array" ref="AFC5">IFERROR(INDEX($A$25:$A$200, MATCH(1,(AFC25:AFC200=SMALL(AFC25:AFC200,1))*(COUNTIF(AFC3:AFC4, $A$25:$A$200)=0),0)), "")</f>
        <v/>
      </c>
      <c r="AFD5" s="80" t="str" cm="1">
        <f t="array" ref="AFD5">IFERROR(INDEX($A$25:$A$200, MATCH(1,(AFD25:AFD200=SMALL(AFD25:AFD200,1))*(COUNTIF(AFD3:AFD4, $A$25:$A$200)=0),0)), "")</f>
        <v/>
      </c>
      <c r="AFE5" s="80" t="str" cm="1">
        <f t="array" ref="AFE5">IFERROR(INDEX($A$25:$A$200, MATCH(1,(AFE25:AFE200=SMALL(AFE25:AFE200,1))*(COUNTIF(AFE3:AFE4, $A$25:$A$200)=0),0)), "")</f>
        <v/>
      </c>
      <c r="AFF5" s="80" t="str" cm="1">
        <f t="array" ref="AFF5">IFERROR(INDEX($A$25:$A$200, MATCH(1,(AFF25:AFF200=SMALL(AFF25:AFF200,1))*(COUNTIF(AFF3:AFF4, $A$25:$A$200)=0),0)), "")</f>
        <v/>
      </c>
      <c r="AFG5" s="80" t="str" cm="1">
        <f t="array" ref="AFG5">IFERROR(INDEX($A$25:$A$200, MATCH(1,(AFG25:AFG200=SMALL(AFG25:AFG200,1))*(COUNTIF(AFG3:AFG4, $A$25:$A$200)=0),0)), "")</f>
        <v/>
      </c>
      <c r="AFH5" s="80" t="str" cm="1">
        <f t="array" ref="AFH5">IFERROR(INDEX($A$25:$A$200, MATCH(1,(AFH25:AFH200=SMALL(AFH25:AFH200,1))*(COUNTIF(AFH3:AFH4, $A$25:$A$200)=0),0)), "")</f>
        <v/>
      </c>
      <c r="AFI5" s="80" t="str" cm="1">
        <f t="array" ref="AFI5">IFERROR(INDEX($A$25:$A$200, MATCH(1,(AFI25:AFI200=SMALL(AFI25:AFI200,1))*(COUNTIF(AFI3:AFI4, $A$25:$A$200)=0),0)), "")</f>
        <v/>
      </c>
      <c r="AFJ5" s="80" t="str" cm="1">
        <f t="array" ref="AFJ5">IFERROR(INDEX($A$25:$A$200, MATCH(1,(AFJ25:AFJ200=SMALL(AFJ25:AFJ200,1))*(COUNTIF(AFJ3:AFJ4, $A$25:$A$200)=0),0)), "")</f>
        <v/>
      </c>
      <c r="AFK5" s="80" t="str" cm="1">
        <f t="array" ref="AFK5">IFERROR(INDEX($A$25:$A$200, MATCH(1,(AFK25:AFK200=SMALL(AFK25:AFK200,1))*(COUNTIF(AFK3:AFK4, $A$25:$A$200)=0),0)), "")</f>
        <v/>
      </c>
      <c r="AFL5" s="80" t="str" cm="1">
        <f t="array" ref="AFL5">IFERROR(INDEX($A$25:$A$200, MATCH(1,(AFL25:AFL200=SMALL(AFL25:AFL200,1))*(COUNTIF(AFL3:AFL4, $A$25:$A$200)=0),0)), "")</f>
        <v/>
      </c>
      <c r="AFM5" s="80" t="str" cm="1">
        <f t="array" ref="AFM5">IFERROR(INDEX($A$25:$A$200, MATCH(1,(AFM25:AFM200=SMALL(AFM25:AFM200,1))*(COUNTIF(AFM3:AFM4, $A$25:$A$200)=0),0)), "")</f>
        <v/>
      </c>
      <c r="AFN5" s="80" t="str" cm="1">
        <f t="array" ref="AFN5">IFERROR(INDEX($A$25:$A$200, MATCH(1,(AFN25:AFN200=SMALL(AFN25:AFN200,1))*(COUNTIF(AFN3:AFN4, $A$25:$A$200)=0),0)), "")</f>
        <v/>
      </c>
      <c r="AFO5" s="80" t="str" cm="1">
        <f t="array" ref="AFO5">IFERROR(INDEX($A$25:$A$200, MATCH(1,(AFO25:AFO200=SMALL(AFO25:AFO200,1))*(COUNTIF(AFO3:AFO4, $A$25:$A$200)=0),0)), "")</f>
        <v/>
      </c>
      <c r="AFP5" s="80" t="str" cm="1">
        <f t="array" ref="AFP5">IFERROR(INDEX($A$25:$A$200, MATCH(1,(AFP25:AFP200=SMALL(AFP25:AFP200,1))*(COUNTIF(AFP3:AFP4, $A$25:$A$200)=0),0)), "")</f>
        <v/>
      </c>
      <c r="AFQ5" s="80" t="str" cm="1">
        <f t="array" ref="AFQ5">IFERROR(INDEX($A$25:$A$200, MATCH(1,(AFQ25:AFQ200=SMALL(AFQ25:AFQ200,1))*(COUNTIF(AFQ3:AFQ4, $A$25:$A$200)=0),0)), "")</f>
        <v/>
      </c>
      <c r="AFR5" s="80" t="str" cm="1">
        <f t="array" ref="AFR5">IFERROR(INDEX($A$25:$A$200, MATCH(1,(AFR25:AFR200=SMALL(AFR25:AFR200,1))*(COUNTIF(AFR3:AFR4, $A$25:$A$200)=0),0)), "")</f>
        <v/>
      </c>
      <c r="AFS5" s="80" t="str" cm="1">
        <f t="array" ref="AFS5">IFERROR(INDEX($A$25:$A$200, MATCH(1,(AFS25:AFS200=SMALL(AFS25:AFS200,1))*(COUNTIF(AFS3:AFS4, $A$25:$A$200)=0),0)), "")</f>
        <v/>
      </c>
      <c r="AFT5" s="80" t="str" cm="1">
        <f t="array" ref="AFT5">IFERROR(INDEX($A$25:$A$200, MATCH(1,(AFT25:AFT200=SMALL(AFT25:AFT200,1))*(COUNTIF(AFT3:AFT4, $A$25:$A$200)=0),0)), "")</f>
        <v/>
      </c>
      <c r="AFU5" s="80" t="str" cm="1">
        <f t="array" ref="AFU5">IFERROR(INDEX($A$25:$A$200, MATCH(1,(AFU25:AFU200=SMALL(AFU25:AFU200,1))*(COUNTIF(AFU3:AFU4, $A$25:$A$200)=0),0)), "")</f>
        <v/>
      </c>
      <c r="AFV5" s="80" t="str" cm="1">
        <f t="array" ref="AFV5">IFERROR(INDEX($A$25:$A$200, MATCH(1,(AFV25:AFV200=SMALL(AFV25:AFV200,1))*(COUNTIF(AFV3:AFV4, $A$25:$A$200)=0),0)), "")</f>
        <v/>
      </c>
      <c r="AFW5" s="80" t="str" cm="1">
        <f t="array" ref="AFW5">IFERROR(INDEX($A$25:$A$200, MATCH(1,(AFW25:AFW200=SMALL(AFW25:AFW200,1))*(COUNTIF(AFW3:AFW4, $A$25:$A$200)=0),0)), "")</f>
        <v/>
      </c>
      <c r="AFX5" s="80" t="str" cm="1">
        <f t="array" ref="AFX5">IFERROR(INDEX($A$25:$A$200, MATCH(1,(AFX25:AFX200=SMALL(AFX25:AFX200,1))*(COUNTIF(AFX3:AFX4, $A$25:$A$200)=0),0)), "")</f>
        <v/>
      </c>
      <c r="AFY5" s="80" t="str" cm="1">
        <f t="array" ref="AFY5">IFERROR(INDEX($A$25:$A$200, MATCH(1,(AFY25:AFY200=SMALL(AFY25:AFY200,1))*(COUNTIF(AFY3:AFY4, $A$25:$A$200)=0),0)), "")</f>
        <v/>
      </c>
      <c r="AFZ5" s="80" t="str" cm="1">
        <f t="array" ref="AFZ5">IFERROR(INDEX($A$25:$A$200, MATCH(1,(AFZ25:AFZ200=SMALL(AFZ25:AFZ200,1))*(COUNTIF(AFZ3:AFZ4, $A$25:$A$200)=0),0)), "")</f>
        <v/>
      </c>
      <c r="AGA5" s="80" t="str" cm="1">
        <f t="array" ref="AGA5">IFERROR(INDEX($A$25:$A$200, MATCH(1,(AGA25:AGA200=SMALL(AGA25:AGA200,1))*(COUNTIF(AGA3:AGA4, $A$25:$A$200)=0),0)), "")</f>
        <v/>
      </c>
      <c r="AGB5" s="80" t="str" cm="1">
        <f t="array" ref="AGB5">IFERROR(INDEX($A$25:$A$200, MATCH(1,(AGB25:AGB200=SMALL(AGB25:AGB200,1))*(COUNTIF(AGB3:AGB4, $A$25:$A$200)=0),0)), "")</f>
        <v/>
      </c>
      <c r="AGC5" s="80" t="str" cm="1">
        <f t="array" ref="AGC5">IFERROR(INDEX($A$25:$A$200, MATCH(1,(AGC25:AGC200=SMALL(AGC25:AGC200,1))*(COUNTIF(AGC3:AGC4, $A$25:$A$200)=0),0)), "")</f>
        <v/>
      </c>
      <c r="AGD5" s="80" t="str" cm="1">
        <f t="array" ref="AGD5">IFERROR(INDEX($A$25:$A$200, MATCH(1,(AGD25:AGD200=SMALL(AGD25:AGD200,1))*(COUNTIF(AGD3:AGD4, $A$25:$A$200)=0),0)), "")</f>
        <v/>
      </c>
      <c r="AGE5" s="80" t="str" cm="1">
        <f t="array" ref="AGE5">IFERROR(INDEX($A$25:$A$200, MATCH(1,(AGE25:AGE200=SMALL(AGE25:AGE200,1))*(COUNTIF(AGE3:AGE4, $A$25:$A$200)=0),0)), "")</f>
        <v/>
      </c>
      <c r="AGF5" s="80" t="str" cm="1">
        <f t="array" ref="AGF5">IFERROR(INDEX($A$25:$A$200, MATCH(1,(AGF25:AGF200=SMALL(AGF25:AGF200,1))*(COUNTIF(AGF3:AGF4, $A$25:$A$200)=0),0)), "")</f>
        <v/>
      </c>
      <c r="AGG5" s="80" t="str" cm="1">
        <f t="array" ref="AGG5">IFERROR(INDEX($A$25:$A$200, MATCH(1,(AGG25:AGG200=SMALL(AGG25:AGG200,1))*(COUNTIF(AGG3:AGG4, $A$25:$A$200)=0),0)), "")</f>
        <v/>
      </c>
      <c r="AGH5" s="80" t="str" cm="1">
        <f t="array" ref="AGH5">IFERROR(INDEX($A$25:$A$200, MATCH(1,(AGH25:AGH200=SMALL(AGH25:AGH200,1))*(COUNTIF(AGH3:AGH4, $A$25:$A$200)=0),0)), "")</f>
        <v/>
      </c>
      <c r="AGI5" s="80" t="str" cm="1">
        <f t="array" ref="AGI5">IFERROR(INDEX($A$25:$A$200, MATCH(1,(AGI25:AGI200=SMALL(AGI25:AGI200,1))*(COUNTIF(AGI3:AGI4, $A$25:$A$200)=0),0)), "")</f>
        <v/>
      </c>
      <c r="AGJ5" s="80" t="str" cm="1">
        <f t="array" ref="AGJ5">IFERROR(INDEX($A$25:$A$200, MATCH(1,(AGJ25:AGJ200=SMALL(AGJ25:AGJ200,1))*(COUNTIF(AGJ3:AGJ4, $A$25:$A$200)=0),0)), "")</f>
        <v/>
      </c>
      <c r="AGK5" s="80" t="str" cm="1">
        <f t="array" ref="AGK5">IFERROR(INDEX($A$25:$A$200, MATCH(1,(AGK25:AGK200=SMALL(AGK25:AGK200,1))*(COUNTIF(AGK3:AGK4, $A$25:$A$200)=0),0)), "")</f>
        <v/>
      </c>
      <c r="AGL5" s="80" t="str" cm="1">
        <f t="array" ref="AGL5">IFERROR(INDEX($A$25:$A$200, MATCH(1,(AGL25:AGL200=SMALL(AGL25:AGL200,1))*(COUNTIF(AGL3:AGL4, $A$25:$A$200)=0),0)), "")</f>
        <v/>
      </c>
      <c r="AGM5" s="80" t="str" cm="1">
        <f t="array" ref="AGM5">IFERROR(INDEX($A$25:$A$200, MATCH(1,(AGM25:AGM200=SMALL(AGM25:AGM200,1))*(COUNTIF(AGM3:AGM4, $A$25:$A$200)=0),0)), "")</f>
        <v/>
      </c>
      <c r="AGN5" s="80" t="str" cm="1">
        <f t="array" ref="AGN5">IFERROR(INDEX($A$25:$A$200, MATCH(1,(AGN25:AGN200=SMALL(AGN25:AGN200,1))*(COUNTIF(AGN3:AGN4, $A$25:$A$200)=0),0)), "")</f>
        <v/>
      </c>
      <c r="AGO5" s="80" t="str" cm="1">
        <f t="array" ref="AGO5">IFERROR(INDEX($A$25:$A$200, MATCH(1,(AGO25:AGO200=SMALL(AGO25:AGO200,1))*(COUNTIF(AGO3:AGO4, $A$25:$A$200)=0),0)), "")</f>
        <v/>
      </c>
      <c r="AGP5" s="80" t="str" cm="1">
        <f t="array" ref="AGP5">IFERROR(INDEX($A$25:$A$200, MATCH(1,(AGP25:AGP200=SMALL(AGP25:AGP200,1))*(COUNTIF(AGP3:AGP4, $A$25:$A$200)=0),0)), "")</f>
        <v/>
      </c>
      <c r="AGQ5" s="80" t="str" cm="1">
        <f t="array" ref="AGQ5">IFERROR(INDEX($A$25:$A$200, MATCH(1,(AGQ25:AGQ200=SMALL(AGQ25:AGQ200,1))*(COUNTIF(AGQ3:AGQ4, $A$25:$A$200)=0),0)), "")</f>
        <v/>
      </c>
      <c r="AGR5" s="230"/>
    </row>
    <row r="6" spans="1:876" customFormat="1" ht="15" customHeight="1" thickTop="1" x14ac:dyDescent="0.25">
      <c r="A6" s="371" t="s">
        <v>224</v>
      </c>
      <c r="B6" s="1" t="str" cm="1">
        <f t="array" ref="B6">IFERROR(IF(SMALL(B25:B118,2)&lt;=$A$8*SMALL(B25:B118,1),IFERROR(INDEX($A$25:$A$118, MATCH(1,(B25:B118=SMALL(B25:B118,2))*(COUNTIF(B3:B5, $A$25:$A$118)=0),0)), ""),""),"")</f>
        <v/>
      </c>
      <c r="C6" s="1" t="str" cm="1">
        <f t="array" ref="C6">IFERROR(IF(SMALL(C25:C118,2)&lt;=$A$8*SMALL(C25:C118,1),IFERROR(INDEX($A$25:$A$118, MATCH(1,(C25:C118=SMALL(C25:C118,2))*(COUNTIF(C3:C5, $A$25:$A$118)=0),0)), ""),""),"")</f>
        <v/>
      </c>
      <c r="D6" s="1" t="str" cm="1">
        <f t="array" ref="D6">IFERROR(IF(SMALL(D25:D118,2)&lt;=$A$8*SMALL(D25:D118,1),IFERROR(INDEX($A$25:$A$118, MATCH(1,(D25:D118=SMALL(D25:D118,2))*(COUNTIF(D3:D5, $A$25:$A$118)=0),0)), ""),""),"")</f>
        <v>OpenVINS</v>
      </c>
      <c r="E6" s="1" t="str" cm="1">
        <f t="array" ref="E6">IFERROR(IF(SMALL(E25:E118,2)&lt;=$A$8*SMALL(E25:E118,1),IFERROR(INDEX($A$25:$A$118, MATCH(1,(E25:E118=SMALL(E25:E118,2))*(COUNTIF(E3:E5, $A$25:$A$118)=0),0)), ""),""),"")</f>
        <v>ORB-SLAM2</v>
      </c>
      <c r="F6" s="1" t="str" cm="1">
        <f t="array" ref="F6">IFERROR(IF(SMALL(F25:F118,2)&lt;=$A$8*SMALL(F25:F118,1),IFERROR(INDEX($A$25:$A$118, MATCH(1,(F25:F118=SMALL(F25:F118,2))*(COUNTIF(F3:F5, $A$25:$A$118)=0),0)), ""),""),"")</f>
        <v/>
      </c>
      <c r="G6" s="1" t="str" cm="1">
        <f t="array" ref="G6">IFERROR(IF(SMALL(G25:G118,2)&lt;=$A$8*SMALL(G25:G118,1),IFERROR(INDEX($A$25:$A$118, MATCH(1,(G25:G118=SMALL(G25:G118,2))*(COUNTIF(G3:G5, $A$25:$A$118)=0),0)), ""),""),"")</f>
        <v/>
      </c>
      <c r="H6" s="1" t="str" cm="1">
        <f t="array" ref="H6">IFERROR(IF(SMALL(H25:H118,2)&lt;=$A$8*SMALL(H25:H118,1),IFERROR(INDEX($A$25:$A$118, MATCH(1,(H25:H118=SMALL(H25:H118,2))*(COUNTIF(H3:H5, $A$25:$A$118)=0),0)), ""),""),"")</f>
        <v>ORB-SLAM3</v>
      </c>
      <c r="I6" s="1" t="str" cm="1">
        <f t="array" ref="I6">IFERROR(IF(SMALL(I25:I118,2)&lt;=$A$8*SMALL(I25:I118,1),IFERROR(INDEX($A$25:$A$118, MATCH(1,(I25:I118=SMALL(I25:I118,2))*(COUNTIF(I3:I5, $A$25:$A$118)=0),0)), ""),""),"")</f>
        <v>VINS-Mono</v>
      </c>
      <c r="J6" s="132" t="str" cm="1">
        <f t="array" ref="J6">IFERROR(IF(SMALL(J25:J118,2)&lt;=$A$8*SMALL(J25:J118,1),IFERROR(INDEX($A$25:$A$118, MATCH(1,(J25:J118=SMALL(J25:J118,2))*(COUNTIF(J3:J5, $A$25:$A$118)=0),0)), ""),""),"")</f>
        <v/>
      </c>
      <c r="K6" s="1" t="str" cm="1">
        <f t="array" ref="K6">IFERROR(IF(SMALL(K25:K118,2)&lt;=$A$8*SMALL(K25:K118,1),IFERROR(INDEX($A$25:$A$118, MATCH(1,(K25:K118=SMALL(K25:K118,2))*(COUNTIF(K3:K5, $A$25:$A$118)=0),0)), ""),""),"")</f>
        <v/>
      </c>
      <c r="L6" s="1" t="str" cm="1">
        <f t="array" ref="L6">IFERROR(IF(SMALL(L25:L118,2)&lt;=$A$8*SMALL(L25:L118,1),IFERROR(INDEX($A$25:$A$118, MATCH(1,(L25:L118=SMALL(L25:L118,2))*(COUNTIF(L3:L5, $A$25:$A$118)=0),0)), ""),""),"")</f>
        <v/>
      </c>
      <c r="M6" s="1" t="str" cm="1">
        <f t="array" ref="M6">IFERROR(IF(SMALL(M25:M118,2)&lt;=$A$8*SMALL(M25:M118,1),IFERROR(INDEX($A$25:$A$118, MATCH(1,(M25:M118=SMALL(M25:M118,2))*(COUNTIF(M3:M5, $A$25:$A$118)=0),0)), ""),""),"")</f>
        <v/>
      </c>
      <c r="N6" s="1" t="str" cm="1">
        <f t="array" ref="N6">IFERROR(IF(SMALL(N25:N118,2)&lt;=$A$8*SMALL(N25:N118,1),IFERROR(INDEX($A$25:$A$118, MATCH(1,(N25:N118=SMALL(N25:N118,2))*(COUNTIF(N3:N5, $A$25:$A$118)=0),0)), ""),""),"")</f>
        <v>ORB-SLAM3</v>
      </c>
      <c r="O6" s="1" t="str" cm="1">
        <f t="array" ref="O6">IFERROR(IF(SMALL(O25:O118,2)&lt;=$A$8*SMALL(O25:O118,1),IFERROR(INDEX($A$25:$A$118, MATCH(1,(O25:O118=SMALL(O25:O118,2))*(COUNTIF(O3:O5, $A$25:$A$118)=0),0)), ""),""),"")</f>
        <v/>
      </c>
      <c r="P6" s="1" t="str" cm="1">
        <f t="array" ref="P6">IFERROR(IF(SMALL(P25:P118,2)&lt;=$A$8*SMALL(P25:P118,1),IFERROR(INDEX($A$25:$A$118, MATCH(1,(P25:P118=SMALL(P25:P118,2))*(COUNTIF(P3:P5, $A$25:$A$118)=0),0)), ""),""),"")</f>
        <v/>
      </c>
      <c r="Q6" s="1" t="str" cm="1">
        <f t="array" ref="Q6">IFERROR(IF(SMALL(Q25:Q118,2)&lt;=$A$8*SMALL(Q25:Q118,1),IFERROR(INDEX($A$25:$A$118, MATCH(1,(Q25:Q118=SMALL(Q25:Q118,2))*(COUNTIF(Q3:Q5, $A$25:$A$118)=0),0)), ""),""),"")</f>
        <v/>
      </c>
      <c r="R6" s="1" t="str" cm="1">
        <f t="array" ref="R6">IFERROR(IF(SMALL(R25:R118,2)&lt;=$A$8*SMALL(R25:R118,1),IFERROR(INDEX($A$25:$A$118, MATCH(1,(R25:R118=SMALL(R25:R118,2))*(COUNTIF(R3:R5, $A$25:$A$118)=0),0)), ""),""),"")</f>
        <v>ORB-SLAM3</v>
      </c>
      <c r="S6" s="1" t="str" cm="1">
        <f t="array" ref="S6">IFERROR(IF(SMALL(S25:S118,2)&lt;=$A$8*SMALL(S25:S118,1),IFERROR(INDEX($A$25:$A$118, MATCH(1,(S25:S118=SMALL(S25:S118,2))*(COUNTIF(S3:S5, $A$25:$A$118)=0),0)), ""),""),"")</f>
        <v/>
      </c>
      <c r="T6" s="1" t="str" cm="1">
        <f t="array" ref="T6">IFERROR(IF(SMALL(T25:T118,2)&lt;=$A$8*SMALL(T25:T118,1),IFERROR(INDEX($A$25:$A$118, MATCH(1,(T25:T118=SMALL(T25:T118,2))*(COUNTIF(T3:T5, $A$25:$A$118)=0),0)), ""),""),"")</f>
        <v>DSO</v>
      </c>
      <c r="U6" s="132" t="str" cm="1">
        <f t="array" ref="U6">IFERROR(IF(SMALL(U25:U118,2)&lt;=$A$8*SMALL(U25:U118,1),IFERROR(INDEX($A$25:$A$118, MATCH(1,(U25:U118=SMALL(U25:U118,2))*(COUNTIF(U3:U5, $A$25:$A$118)=0),0)), ""),""),"")</f>
        <v/>
      </c>
      <c r="V6" s="1" t="str" cm="1">
        <f t="array" ref="V6">IFERROR(IF(SMALL(V25:V118,2)&lt;=$A$8*SMALL(V25:V118,1),IFERROR(INDEX($A$25:$A$118, MATCH(1,(V25:V118=SMALL(V25:V118,2))*(COUNTIF(V3:V5, $A$25:$A$118)=0),0)), ""),""),"")</f>
        <v/>
      </c>
      <c r="W6" s="1" t="str" cm="1">
        <f t="array" ref="W6">IFERROR(IF(SMALL(W25:W118,2)&lt;=$A$8*SMALL(W25:W118,1),IFERROR(INDEX($A$25:$A$118, MATCH(1,(W25:W118=SMALL(W25:W118,2))*(COUNTIF(W3:W5, $A$25:$A$118)=0),0)), ""),""),"")</f>
        <v>RTAB-Map</v>
      </c>
      <c r="X6" s="1" t="str" cm="1">
        <f t="array" ref="X6">IFERROR(IF(SMALL(X25:X118,2)&lt;=$A$8*SMALL(X25:X118,1),IFERROR(INDEX($A$25:$A$118, MATCH(1,(X25:X118=SMALL(X25:X118,2))*(COUNTIF(X3:X5, $A$25:$A$118)=0),0)), ""),""),"")</f>
        <v/>
      </c>
      <c r="Y6" s="1" t="str" cm="1">
        <f t="array" ref="Y6">IFERROR(IF(SMALL(Y25:Y118,2)&lt;=$A$8*SMALL(Y25:Y118,1),IFERROR(INDEX($A$25:$A$118, MATCH(1,(Y25:Y118=SMALL(Y25:Y118,2))*(COUNTIF(Y3:Y5, $A$25:$A$118)=0),0)), ""),""),"")</f>
        <v>RTAB-Map</v>
      </c>
      <c r="Z6" s="1" t="str" cm="1">
        <f t="array" ref="Z6">IFERROR(IF(SMALL(Z25:Z118,2)&lt;=$A$8*SMALL(Z25:Z118,1),IFERROR(INDEX($A$25:$A$118, MATCH(1,(Z25:Z118=SMALL(Z25:Z118,2))*(COUNTIF(Z3:Z5, $A$25:$A$118)=0),0)), ""),""),"")</f>
        <v/>
      </c>
      <c r="AA6" s="1" t="str" cm="1">
        <f t="array" ref="AA6">IFERROR(IF(SMALL(AA25:AA118,2)&lt;=$A$8*SMALL(AA25:AA118,1),IFERROR(INDEX($A$25:$A$118, MATCH(1,(AA25:AA118=SMALL(AA25:AA118,2))*(COUNTIF(AA3:AA5, $A$25:$A$118)=0),0)), ""),""),"")</f>
        <v>RTAB-Map</v>
      </c>
      <c r="AB6" s="1" t="str" cm="1">
        <f t="array" ref="AB6">IFERROR(IF(SMALL(AB25:AB118,2)&lt;=$A$8*SMALL(AB25:AB118,1),IFERROR(INDEX($A$25:$A$118, MATCH(1,(AB25:AB118=SMALL(AB25:AB118,2))*(COUNTIF(AB3:AB5, $A$25:$A$118)=0),0)), ""),""),"")</f>
        <v/>
      </c>
      <c r="AC6" s="1" t="str" cm="1">
        <f t="array" ref="AC6">IFERROR(IF(SMALL(AC25:AC118,2)&lt;=$A$8*SMALL(AC25:AC118,1),IFERROR(INDEX($A$25:$A$118, MATCH(1,(AC25:AC118=SMALL(AC25:AC118,2))*(COUNTIF(AC3:AC5, $A$25:$A$118)=0),0)), ""),""),"")</f>
        <v>ORB-SLAM3</v>
      </c>
      <c r="AD6" s="1" t="str" cm="1">
        <f t="array" ref="AD6">IFERROR(IF(SMALL(AD25:AD118,2)&lt;=$A$8*SMALL(AD25:AD118,1),IFERROR(INDEX($A$25:$A$118, MATCH(1,(AD25:AD118=SMALL(AD25:AD118,2))*(COUNTIF(AD3:AD5, $A$25:$A$118)=0),0)), ""),""),"")</f>
        <v>ORB-SLAM2</v>
      </c>
      <c r="AE6" s="1" t="str" cm="1">
        <f t="array" ref="AE6">IFERROR(IF(SMALL(AE25:AE118,2)&lt;=$A$8*SMALL(AE25:AE118,1),IFERROR(INDEX($A$25:$A$118, MATCH(1,(AE25:AE118=SMALL(AE25:AE118,2))*(COUNTIF(AE3:AE5, $A$25:$A$118)=0),0)), ""),""),"")</f>
        <v/>
      </c>
      <c r="AF6" s="132" t="str" cm="1">
        <f t="array" ref="AF6">IFERROR(IF(SMALL(AF25:AF118,2)&lt;=$A$8*SMALL(AF25:AF118,1),IFERROR(INDEX($A$25:$A$118, MATCH(1,(AF25:AF118=SMALL(AF25:AF118,2))*(COUNTIF(AF3:AF5, $A$25:$A$118)=0),0)), ""),""),"")</f>
        <v/>
      </c>
      <c r="AG6" s="1" t="str" cm="1">
        <f t="array" ref="AG6">IFERROR(IF(SMALL(AG25:AG118,2)&lt;=$A$8*SMALL(AG25:AG118,1),IFERROR(INDEX($A$25:$A$118, MATCH(1,(AG25:AG118=SMALL(AG25:AG118,2))*(COUNTIF(AG3:AG5, $A$25:$A$118)=0),0)), ""),""),"")</f>
        <v/>
      </c>
      <c r="AH6" s="1" t="str" cm="1">
        <f t="array" ref="AH6">IFERROR(IF(SMALL(AH25:AH118,2)&lt;=$A$8*SMALL(AH25:AH118,1),IFERROR(INDEX($A$25:$A$118, MATCH(1,(AH25:AH118=SMALL(AH25:AH118,2))*(COUNTIF(AH3:AH5, $A$25:$A$118)=0),0)), ""),""),"")</f>
        <v/>
      </c>
      <c r="AI6" s="1" t="str" cm="1">
        <f t="array" ref="AI6">IFERROR(IF(SMALL(AI25:AI118,2)&lt;=$A$8*SMALL(AI25:AI118,1),IFERROR(INDEX($A$25:$A$118, MATCH(1,(AI25:AI118=SMALL(AI25:AI118,2))*(COUNTIF(AI3:AI5, $A$25:$A$118)=0),0)), ""),""),"")</f>
        <v/>
      </c>
      <c r="AJ6" s="1" t="str" cm="1">
        <f t="array" ref="AJ6">IFERROR(IF(SMALL(AJ25:AJ118,2)&lt;=$A$8*SMALL(AJ25:AJ118,1),IFERROR(INDEX($A$25:$A$118, MATCH(1,(AJ25:AJ118=SMALL(AJ25:AJ118,2))*(COUNTIF(AJ3:AJ5, $A$25:$A$118)=0),0)), ""),""),"")</f>
        <v/>
      </c>
      <c r="AK6" s="1" t="str" cm="1">
        <f t="array" ref="AK6">IFERROR(IF(SMALL(AK25:AK118,2)&lt;=$A$8*SMALL(AK25:AK118,1),IFERROR(INDEX($A$25:$A$118, MATCH(1,(AK25:AK118=SMALL(AK25:AK118,2))*(COUNTIF(AK3:AK5, $A$25:$A$118)=0),0)), ""),""),"")</f>
        <v>ORB-SLAM3</v>
      </c>
      <c r="AL6" s="1" t="str" cm="1">
        <f t="array" ref="AL6">IFERROR(IF(SMALL(AL25:AL118,2)&lt;=$A$8*SMALL(AL25:AL118,1),IFERROR(INDEX($A$25:$A$118, MATCH(1,(AL25:AL118=SMALL(AL25:AL118,2))*(COUNTIF(AL3:AL5, $A$25:$A$118)=0),0)), ""),""),"")</f>
        <v/>
      </c>
      <c r="AM6" s="1" t="str" cm="1">
        <f t="array" ref="AM6">IFERROR(IF(SMALL(AM25:AM118,2)&lt;=$A$8*SMALL(AM25:AM118,1),IFERROR(INDEX($A$25:$A$118, MATCH(1,(AM25:AM118=SMALL(AM25:AM118,2))*(COUNTIF(AM3:AM5, $A$25:$A$118)=0),0)), ""),""),"")</f>
        <v/>
      </c>
      <c r="AN6" s="1" t="str" cm="1">
        <f t="array" ref="AN6">IFERROR(IF(SMALL(AN25:AN118,2)&lt;=$A$8*SMALL(AN25:AN118,1),IFERROR(INDEX($A$25:$A$118, MATCH(1,(AN25:AN118=SMALL(AN25:AN118,2))*(COUNTIF(AN3:AN5, $A$25:$A$118)=0),0)), ""),""),"")</f>
        <v/>
      </c>
      <c r="AO6" s="1" t="str" cm="1">
        <f t="array" ref="AO6">IFERROR(IF(SMALL(AO25:AO118,2)&lt;=$A$8*SMALL(AO25:AO118,1),IFERROR(INDEX($A$25:$A$118, MATCH(1,(AO25:AO118=SMALL(AO25:AO118,2))*(COUNTIF(AO3:AO5, $A$25:$A$118)=0),0)), ""),""),"")</f>
        <v/>
      </c>
      <c r="AP6" s="1" t="str" cm="1">
        <f t="array" ref="AP6">IFERROR(IF(SMALL(AP25:AP118,2)&lt;=$A$8*SMALL(AP25:AP118,1),IFERROR(INDEX($A$25:$A$118, MATCH(1,(AP25:AP118=SMALL(AP25:AP118,2))*(COUNTIF(AP3:AP5, $A$25:$A$118)=0),0)), ""),""),"")</f>
        <v/>
      </c>
      <c r="AQ6" s="132" t="str" cm="1">
        <f t="array" ref="AQ6">IFERROR(IF(SMALL(AQ25:AQ118,2)&lt;=$A$8*SMALL(AQ25:AQ118,1),IFERROR(INDEX($A$25:$A$118, MATCH(1,(AQ25:AQ118=SMALL(AQ25:AQ118,2))*(COUNTIF(AQ3:AQ5, $A$25:$A$118)=0),0)), ""),""),"")</f>
        <v>RTAB. OKVIS (IMU+Ste.)</v>
      </c>
      <c r="AR6" s="1" t="str" cm="1">
        <f t="array" ref="AR6">IFERROR(IF(SMALL(AR25:AR118,2)&lt;=$A$8*SMALL(AR25:AR118,1),IFERROR(INDEX($A$25:$A$118, MATCH(1,(AR25:AR118=SMALL(AR25:AR118,2))*(COUNTIF(AR3:AR5, $A$25:$A$118)=0),0)), ""),""),"")</f>
        <v/>
      </c>
      <c r="AS6" s="1" t="str" cm="1">
        <f t="array" ref="AS6">IFERROR(IF(SMALL(AS25:AS118,2)&lt;=$A$8*SMALL(AS25:AS118,1),IFERROR(INDEX($A$25:$A$118, MATCH(1,(AS25:AS118=SMALL(AS25:AS118,2))*(COUNTIF(AS3:AS5, $A$25:$A$118)=0),0)), ""),""),"")</f>
        <v/>
      </c>
      <c r="AT6" s="1" t="str" cm="1">
        <f t="array" ref="AT6">IFERROR(IF(SMALL(AT25:AT118,2)&lt;=$A$8*SMALL(AT25:AT118,1),IFERROR(INDEX($A$25:$A$118, MATCH(1,(AT25:AT118=SMALL(AT25:AT118,2))*(COUNTIF(AT3:AT5, $A$25:$A$118)=0),0)), ""),""),"")</f>
        <v/>
      </c>
      <c r="AU6" s="1" t="str" cm="1">
        <f t="array" ref="AU6">IFERROR(IF(SMALL(AU25:AU118,2)&lt;=$A$8*SMALL(AU25:AU118,1),IFERROR(INDEX($A$25:$A$118, MATCH(1,(AU25:AU118=SMALL(AU25:AU118,2))*(COUNTIF(AU3:AU5, $A$25:$A$118)=0),0)), ""),""),"")</f>
        <v>ORB-SLAM3</v>
      </c>
      <c r="AV6" s="1" t="str" cm="1">
        <f t="array" ref="AV6">IFERROR(IF(SMALL(AV25:AV118,2)&lt;=$A$8*SMALL(AV25:AV118,1),IFERROR(INDEX($A$25:$A$118, MATCH(1,(AV25:AV118=SMALL(AV25:AV118,2))*(COUNTIF(AV3:AV5, $A$25:$A$118)=0),0)), ""),""),"")</f>
        <v>Basalt</v>
      </c>
      <c r="AW6" s="1" t="str" cm="1">
        <f t="array" ref="AW6">IFERROR(IF(SMALL(AW25:AW118,2)&lt;=$A$8*SMALL(AW25:AW118,1),IFERROR(INDEX($A$25:$A$118, MATCH(1,(AW25:AW118=SMALL(AW25:AW118,2))*(COUNTIF(AW3:AW5, $A$25:$A$118)=0),0)), ""),""),"")</f>
        <v/>
      </c>
      <c r="AX6" s="1" t="str" cm="1">
        <f t="array" ref="AX6">IFERROR(IF(SMALL(AX25:AX118,2)&lt;=$A$8*SMALL(AX25:AX118,1),IFERROR(INDEX($A$25:$A$118, MATCH(1,(AX25:AX118=SMALL(AX25:AX118,2))*(COUNTIF(AX3:AX5, $A$25:$A$118)=0),0)), ""),""),"")</f>
        <v>Basalt</v>
      </c>
      <c r="AY6" s="1" t="str" cm="1">
        <f t="array" ref="AY6">IFERROR(IF(SMALL(AY25:AY118,2)&lt;=$A$8*SMALL(AY25:AY118,1),IFERROR(INDEX($A$25:$A$118, MATCH(1,(AY25:AY118=SMALL(AY25:AY118,2))*(COUNTIF(AY3:AY5, $A$25:$A$118)=0),0)), ""),""),"")</f>
        <v>ORB-SLAM3</v>
      </c>
      <c r="AZ6" s="1" t="str" cm="1">
        <f t="array" ref="AZ6">IFERROR(IF(SMALL(AZ25:AZ118,2)&lt;=$A$8*SMALL(AZ25:AZ118,1),IFERROR(INDEX($A$25:$A$118, MATCH(1,(AZ25:AZ118=SMALL(AZ25:AZ118,2))*(COUNTIF(AZ3:AZ5, $A$25:$A$118)=0),0)), ""),""),"")</f>
        <v/>
      </c>
      <c r="BA6" s="1" t="str" cm="1">
        <f t="array" ref="BA6">IFERROR(IF(SMALL(BA25:BA118,2)&lt;=$A$8*SMALL(BA25:BA118,1),IFERROR(INDEX($A$25:$A$118, MATCH(1,(BA25:BA118=SMALL(BA25:BA118,2))*(COUNTIF(BA3:BA5, $A$25:$A$118)=0),0)), ""),""),"")</f>
        <v/>
      </c>
      <c r="BB6" s="132" t="str" cm="1">
        <f t="array" ref="BB6">IFERROR(IF(SMALL(BB25:BB118,2)&lt;=$A$8*SMALL(BB25:BB118,1),IFERROR(INDEX($A$25:$A$118, MATCH(1,(BB25:BB118=SMALL(BB25:BB118,2))*(COUNTIF(BB3:BB5, $A$25:$A$118)=0),0)), ""),""),"")</f>
        <v/>
      </c>
      <c r="BC6" s="1" t="str" cm="1">
        <f t="array" ref="BC6">IFERROR(IF(SMALL(BC25:BC118,2)&lt;=$A$8*SMALL(BC25:BC118,1),IFERROR(INDEX($A$25:$A$118, MATCH(1,(BC25:BC118=SMALL(BC25:BC118,2))*(COUNTIF(BC3:BC5, $A$25:$A$118)=0),0)), ""),""),"")</f>
        <v/>
      </c>
      <c r="BD6" s="1" t="str" cm="1">
        <f t="array" ref="BD6">IFERROR(IF(SMALL(BD25:BD118,2)&lt;=$A$8*SMALL(BD25:BD118,1),IFERROR(INDEX($A$25:$A$118, MATCH(1,(BD25:BD118=SMALL(BD25:BD118,2))*(COUNTIF(BD3:BD5, $A$25:$A$118)=0),0)), ""),""),"")</f>
        <v>ORB-SLAM3</v>
      </c>
      <c r="BE6" s="1" t="str" cm="1">
        <f t="array" ref="BE6">IFERROR(IF(SMALL(BE25:BE118,2)&lt;=$A$8*SMALL(BE25:BE118,1),IFERROR(INDEX($A$25:$A$118, MATCH(1,(BE25:BE118=SMALL(BE25:BE118,2))*(COUNTIF(BE3:BE5, $A$25:$A$118)=0),0)), ""),""),"")</f>
        <v>VINS-Mono</v>
      </c>
      <c r="BF6" s="1" t="str" cm="1">
        <f t="array" ref="BF6">IFERROR(IF(SMALL(BF25:BF118,2)&lt;=$A$8*SMALL(BF25:BF118,1),IFERROR(INDEX($A$25:$A$118, MATCH(1,(BF25:BF118=SMALL(BF25:BF118,2))*(COUNTIF(BF3:BF5, $A$25:$A$118)=0),0)), ""),""),"")</f>
        <v/>
      </c>
      <c r="BG6" s="1" t="str" cm="1">
        <f t="array" ref="BG6">IFERROR(IF(SMALL(BG25:BG118,2)&lt;=$A$8*SMALL(BG25:BG118,1),IFERROR(INDEX($A$25:$A$118, MATCH(1,(BG25:BG118=SMALL(BG25:BG118,2))*(COUNTIF(BG3:BG5, $A$25:$A$118)=0),0)), ""),""),"")</f>
        <v/>
      </c>
      <c r="BH6" s="1" t="str" cm="1">
        <f t="array" ref="BH6">IFERROR(IF(SMALL(BH25:BH118,2)&lt;=$A$8*SMALL(BH25:BH118,1),IFERROR(INDEX($A$25:$A$118, MATCH(1,(BH25:BH118=SMALL(BH25:BH118,2))*(COUNTIF(BH3:BH5, $A$25:$A$118)=0),0)), ""),""),"")</f>
        <v/>
      </c>
      <c r="BI6" s="1" t="str" cm="1">
        <f t="array" ref="BI6">IFERROR(IF(SMALL(BI25:BI118,2)&lt;=$A$8*SMALL(BI25:BI118,1),IFERROR(INDEX($A$25:$A$118, MATCH(1,(BI25:BI118=SMALL(BI25:BI118,2))*(COUNTIF(BI3:BI5, $A$25:$A$118)=0),0)), ""),""),"")</f>
        <v/>
      </c>
      <c r="BJ6" s="1" t="str" cm="1">
        <f t="array" ref="BJ6">IFERROR(IF(SMALL(BJ25:BJ118,2)&lt;=$A$8*SMALL(BJ25:BJ118,1),IFERROR(INDEX($A$25:$A$118, MATCH(1,(BJ25:BJ118=SMALL(BJ25:BJ118,2))*(COUNTIF(BJ3:BJ5, $A$25:$A$118)=0),0)), ""),""),"")</f>
        <v/>
      </c>
      <c r="BK6" s="1" t="str" cm="1">
        <f t="array" ref="BK6">IFERROR(IF(SMALL(BK25:BK118,2)&lt;=$A$8*SMALL(BK25:BK118,1),IFERROR(INDEX($A$25:$A$118, MATCH(1,(BK25:BK118=SMALL(BK25:BK118,2))*(COUNTIF(BK3:BK5, $A$25:$A$118)=0),0)), ""),""),"")</f>
        <v/>
      </c>
      <c r="BL6" s="1" t="str" cm="1">
        <f t="array" ref="BL6">IFERROR(IF(SMALL(BL25:BL118,2)&lt;=$A$8*SMALL(BL25:BL118,1),IFERROR(INDEX($A$25:$A$118, MATCH(1,(BL25:BL118=SMALL(BL25:BL118,2))*(COUNTIF(BL3:BL5, $A$25:$A$118)=0),0)), ""),""),"")</f>
        <v/>
      </c>
      <c r="BM6" s="1" t="str" cm="1">
        <f t="array" ref="BM6">IFERROR(IF(SMALL(BM25:BM118,2)&lt;=$A$8*SMALL(BM25:BM118,1),IFERROR(INDEX($A$25:$A$118, MATCH(1,(BM25:BM118=SMALL(BM25:BM118,2))*(COUNTIF(BM3:BM5, $A$25:$A$118)=0),0)), ""),""),"")</f>
        <v/>
      </c>
      <c r="BN6" s="132" t="str" cm="1">
        <f t="array" ref="BN6">IFERROR(IF(SMALL(BN25:BN118,2)&lt;=$A$8*SMALL(BN25:BN118,1),IFERROR(INDEX($A$25:$A$118, MATCH(1,(BN25:BN118=SMALL(BN25:BN118,2))*(COUNTIF(BN3:BN5, $A$25:$A$118)=0),0)), ""),""),"")</f>
        <v>ORB-SLAM3</v>
      </c>
      <c r="BO6" s="1" t="str" cm="1">
        <f t="array" ref="BO6">IFERROR(IF(SMALL(BO25:BO118,2)&lt;=$A$8*SMALL(BO25:BO118,1),IFERROR(INDEX($A$25:$A$118, MATCH(1,(BO25:BO118=SMALL(BO25:BO118,2))*(COUNTIF(BO3:BO5, $A$25:$A$118)=0),0)), ""),""),"")</f>
        <v>ORB-SLAM2</v>
      </c>
      <c r="BP6" s="1" t="str" cm="1">
        <f t="array" ref="BP6">IFERROR(IF(SMALL(BP25:BP118,2)&lt;=$A$8*SMALL(BP25:BP118,1),IFERROR(INDEX($A$25:$A$118, MATCH(1,(BP25:BP118=SMALL(BP25:BP118,2))*(COUNTIF(BP3:BP5, $A$25:$A$118)=0),0)), ""),""),"")</f>
        <v>ORB-SLAM3</v>
      </c>
      <c r="BQ6" s="1" t="str" cm="1">
        <f t="array" ref="BQ6">IFERROR(IF(SMALL(BQ25:BQ118,2)&lt;=$A$8*SMALL(BQ25:BQ118,1),IFERROR(INDEX($A$25:$A$118, MATCH(1,(BQ25:BQ118=SMALL(BQ25:BQ118,2))*(COUNTIF(BQ3:BQ5, $A$25:$A$118)=0),0)), ""),""),"")</f>
        <v>ORB-SLAM2</v>
      </c>
      <c r="BR6" s="1" t="str" cm="1">
        <f t="array" ref="BR6">IFERROR(IF(SMALL(BR25:BR118,2)&lt;=$A$8*SMALL(BR25:BR118,1),IFERROR(INDEX($A$25:$A$118, MATCH(1,(BR25:BR118=SMALL(BR25:BR118,2))*(COUNTIF(BR3:BR5, $A$25:$A$118)=0),0)), ""),""),"")</f>
        <v>ORB-SLAM2</v>
      </c>
      <c r="BS6" s="1" t="str" cm="1">
        <f t="array" ref="BS6">IFERROR(IF(SMALL(BS25:BS118,2)&lt;=$A$8*SMALL(BS25:BS118,1),IFERROR(INDEX($A$25:$A$118, MATCH(1,(BS25:BS118=SMALL(BS25:BS118,2))*(COUNTIF(BS3:BS5, $A$25:$A$118)=0),0)), ""),""),"")</f>
        <v>ORB-SLAM3</v>
      </c>
      <c r="BT6" s="1" t="str" cm="1">
        <f t="array" ref="BT6">IFERROR(IF(SMALL(BT25:BT118,2)&lt;=$A$8*SMALL(BT25:BT118,1),IFERROR(INDEX($A$25:$A$118, MATCH(1,(BT25:BT118=SMALL(BT25:BT118,2))*(COUNTIF(BT3:BT5, $A$25:$A$118)=0),0)), ""),""),"")</f>
        <v>ORB-SLAM3</v>
      </c>
      <c r="BU6" s="1" t="str" cm="1">
        <f t="array" ref="BU6">IFERROR(IF(SMALL(BU25:BU118,2)&lt;=$A$8*SMALL(BU25:BU118,1),IFERROR(INDEX($A$25:$A$118, MATCH(1,(BU25:BU118=SMALL(BU25:BU118,2))*(COUNTIF(BU3:BU5, $A$25:$A$118)=0),0)), ""),""),"")</f>
        <v>ORB-SLAM3</v>
      </c>
      <c r="BV6" s="1" t="str" cm="1">
        <f t="array" ref="BV6">IFERROR(IF(SMALL(BV25:BV118,2)&lt;=$A$8*SMALL(BV25:BV118,1),IFERROR(INDEX($A$25:$A$118, MATCH(1,(BV25:BV118=SMALL(BV25:BV118,2))*(COUNTIF(BV3:BV5, $A$25:$A$118)=0),0)), ""),""),"")</f>
        <v>ORB-SLAM2</v>
      </c>
      <c r="BW6" s="1" t="str" cm="1">
        <f t="array" ref="BW6">IFERROR(IF(SMALL(BW25:BW118,2)&lt;=$A$8*SMALL(BW25:BW118,1),IFERROR(INDEX($A$25:$A$118, MATCH(1,(BW25:BW118=SMALL(BW25:BW118,2))*(COUNTIF(BW3:BW5, $A$25:$A$118)=0),0)), ""),""),"")</f>
        <v>ORB-SLAM2</v>
      </c>
      <c r="BX6" s="1" t="str" cm="1">
        <f t="array" ref="BX6">IFERROR(IF(SMALL(BX25:BX118,2)&lt;=$A$8*SMALL(BX25:BX118,1),IFERROR(INDEX($A$25:$A$118, MATCH(1,(BX25:BX118=SMALL(BX25:BX118,2))*(COUNTIF(BX3:BX5, $A$25:$A$118)=0),0)), ""),""),"")</f>
        <v>ORB-SLAM2</v>
      </c>
      <c r="BY6" s="1" t="str" cm="1">
        <f t="array" ref="BY6">IFERROR(IF(SMALL(BY25:BY118,2)&lt;=$A$8*SMALL(BY25:BY118,1),IFERROR(INDEX($A$25:$A$118, MATCH(1,(BY25:BY118=SMALL(BY25:BY118,2))*(COUNTIF(BY3:BY5, $A$25:$A$118)=0),0)), ""),""),"")</f>
        <v>ORB-SLAM2</v>
      </c>
      <c r="BZ6" s="1" t="str" cm="1">
        <f t="array" ref="BZ6">IFERROR(IF(SMALL(BZ25:BZ118,2)&lt;=$A$8*SMALL(BZ25:BZ118,1),IFERROR(INDEX($A$25:$A$118, MATCH(1,(BZ25:BZ118=SMALL(BZ25:BZ118,2))*(COUNTIF(BZ3:BZ5, $A$25:$A$118)=0),0)), ""),""),"")</f>
        <v/>
      </c>
      <c r="CA6" s="1" t="str" cm="1">
        <f t="array" ref="CA6">IFERROR(IF(SMALL(CA25:CA118,2)&lt;=$A$8*SMALL(CA25:CA118,1),IFERROR(INDEX($A$25:$A$118, MATCH(1,(CA25:CA118=SMALL(CA25:CA118,2))*(COUNTIF(CA3:CA5, $A$25:$A$118)=0),0)), ""),""),"")</f>
        <v/>
      </c>
      <c r="CB6" s="1" t="str" cm="1">
        <f t="array" ref="CB6">IFERROR(IF(SMALL(CB25:CB118,2)&lt;=$A$8*SMALL(CB25:CB118,1),IFERROR(INDEX($A$25:$A$118, MATCH(1,(CB25:CB118=SMALL(CB25:CB118,2))*(COUNTIF(CB3:CB5, $A$25:$A$118)=0),0)), ""),""),"")</f>
        <v/>
      </c>
      <c r="CC6" s="1" t="str" cm="1">
        <f t="array" ref="CC6">IFERROR(IF(SMALL(CC25:CC118,2)&lt;=$A$8*SMALL(CC25:CC118,1),IFERROR(INDEX($A$25:$A$118, MATCH(1,(CC25:CC118=SMALL(CC25:CC118,2))*(COUNTIF(CC3:CC5, $A$25:$A$118)=0),0)), ""),""),"")</f>
        <v>ORB-SLAM3</v>
      </c>
      <c r="CD6" s="132" t="str" cm="1">
        <f t="array" ref="CD6">IFERROR(IF(SMALL(CD25:CD118,2)&lt;=$A$8*SMALL(CD25:CD118,1),IFERROR(INDEX($A$25:$A$118, MATCH(1,(CD25:CD118=SMALL(CD25:CD118,2))*(COUNTIF(CD3:CD5, $A$25:$A$118)=0),0)), ""),""),"")</f>
        <v>ORB-SLAM2</v>
      </c>
      <c r="CE6" s="1" t="str" cm="1">
        <f t="array" ref="CE6">IFERROR(IF(SMALL(CE25:CE118,2)&lt;=$A$8*SMALL(CE25:CE118,1),IFERROR(INDEX($A$25:$A$118, MATCH(1,(CE25:CE118=SMALL(CE25:CE118,2))*(COUNTIF(CE3:CE5, $A$25:$A$118)=0),0)), ""),""),"")</f>
        <v>VINS-Mono</v>
      </c>
      <c r="CF6" s="1" t="str" cm="1">
        <f t="array" ref="CF6">IFERROR(IF(SMALL(CF25:CF118,2)&lt;=$A$8*SMALL(CF25:CF118,1),IFERROR(INDEX($A$25:$A$118, MATCH(1,(CF25:CF118=SMALL(CF25:CF118,2))*(COUNTIF(CF3:CF5, $A$25:$A$118)=0),0)), ""),""),"")</f>
        <v>VINS-Mono</v>
      </c>
      <c r="CG6" s="1" t="str" cm="1">
        <f t="array" ref="CG6">IFERROR(IF(SMALL(CG25:CG118,2)&lt;=$A$8*SMALL(CG25:CG118,1),IFERROR(INDEX($A$25:$A$118, MATCH(1,(CG25:CG118=SMALL(CG25:CG118,2))*(COUNTIF(CG3:CG5, $A$25:$A$118)=0),0)), ""),""),"")</f>
        <v/>
      </c>
      <c r="CH6" s="1" t="str" cm="1">
        <f t="array" ref="CH6">IFERROR(IF(SMALL(CH25:CH118,2)&lt;=$A$8*SMALL(CH25:CH118,1),IFERROR(INDEX($A$25:$A$118, MATCH(1,(CH25:CH118=SMALL(CH25:CH118,2))*(COUNTIF(CH3:CH5, $A$25:$A$118)=0),0)), ""),""),"")</f>
        <v>OpenVSLAM</v>
      </c>
      <c r="CI6" s="1" t="str" cm="1">
        <f t="array" ref="CI6">IFERROR(IF(SMALL(CI25:CI118,2)&lt;=$A$8*SMALL(CI25:CI118,1),IFERROR(INDEX($A$25:$A$118, MATCH(1,(CI25:CI118=SMALL(CI25:CI118,2))*(COUNTIF(CI3:CI5, $A$25:$A$118)=0),0)), ""),""),"")</f>
        <v>OpenVSLAM</v>
      </c>
      <c r="CJ6" s="1" t="str" cm="1">
        <f t="array" ref="CJ6">IFERROR(IF(SMALL(CJ25:CJ118,2)&lt;=$A$8*SMALL(CJ25:CJ118,1),IFERROR(INDEX($A$25:$A$118, MATCH(1,(CJ25:CJ118=SMALL(CJ25:CJ118,2))*(COUNTIF(CJ3:CJ5, $A$25:$A$118)=0),0)), ""),""),"")</f>
        <v>ORB-SLAM2</v>
      </c>
      <c r="CK6" s="1" t="str" cm="1">
        <f t="array" ref="CK6">IFERROR(IF(SMALL(CK25:CK118,2)&lt;=$A$8*SMALL(CK25:CK118,1),IFERROR(INDEX($A$25:$A$118, MATCH(1,(CK25:CK118=SMALL(CK25:CK118,2))*(COUNTIF(CK3:CK5, $A$25:$A$118)=0),0)), ""),""),"")</f>
        <v>OpenVSLAM</v>
      </c>
      <c r="CL6" s="1" t="str" cm="1">
        <f t="array" ref="CL6">IFERROR(IF(SMALL(CL25:CL118,2)&lt;=$A$8*SMALL(CL25:CL118,1),IFERROR(INDEX($A$25:$A$118, MATCH(1,(CL25:CL118=SMALL(CL25:CL118,2))*(COUNTIF(CL3:CL5, $A$25:$A$118)=0),0)), ""),""),"")</f>
        <v/>
      </c>
      <c r="CM6" s="1" t="str" cm="1">
        <f t="array" ref="CM6">IFERROR(IF(SMALL(CM25:CM118,2)&lt;=$A$8*SMALL(CM25:CM118,1),IFERROR(INDEX($A$25:$A$118, MATCH(1,(CM25:CM118=SMALL(CM25:CM118,2))*(COUNTIF(CM3:CM5, $A$25:$A$118)=0),0)), ""),""),"")</f>
        <v/>
      </c>
      <c r="CN6" s="1" t="str" cm="1">
        <f t="array" ref="CN6">IFERROR(IF(SMALL(CN25:CN118,2)&lt;=$A$8*SMALL(CN25:CN118,1),IFERROR(INDEX($A$25:$A$118, MATCH(1,(CN25:CN118=SMALL(CN25:CN118,2))*(COUNTIF(CN3:CN5, $A$25:$A$118)=0),0)), ""),""),"")</f>
        <v/>
      </c>
      <c r="CO6" s="1" t="str" cm="1">
        <f t="array" ref="CO6">IFERROR(IF(SMALL(CO25:CO118,2)&lt;=$A$8*SMALL(CO25:CO118,1),IFERROR(INDEX($A$25:$A$118, MATCH(1,(CO25:CO118=SMALL(CO25:CO118,2))*(COUNTIF(CO3:CO5, $A$25:$A$118)=0),0)), ""),""),"")</f>
        <v/>
      </c>
      <c r="CP6" s="1" t="str" cm="1">
        <f t="array" ref="CP6">IFERROR(IF(SMALL(CP25:CP118,2)&lt;=$A$8*SMALL(CP25:CP118,1),IFERROR(INDEX($A$25:$A$118, MATCH(1,(CP25:CP118=SMALL(CP25:CP118,2))*(COUNTIF(CP3:CP5, $A$25:$A$118)=0),0)), ""),""),"")</f>
        <v/>
      </c>
      <c r="CQ6" s="1" t="str" cm="1">
        <f t="array" ref="CQ6">IFERROR(IF(SMALL(CQ25:CQ118,2)&lt;=$A$8*SMALL(CQ25:CQ118,1),IFERROR(INDEX($A$25:$A$118, MATCH(1,(CQ25:CQ118=SMALL(CQ25:CQ118,2))*(COUNTIF(CQ3:CQ5, $A$25:$A$118)=0),0)), ""),""),"")</f>
        <v/>
      </c>
      <c r="CR6" s="1" t="str" cm="1">
        <f t="array" ref="CR6">IFERROR(IF(SMALL(CR25:CR118,2)&lt;=$A$8*SMALL(CR25:CR118,1),IFERROR(INDEX($A$25:$A$118, MATCH(1,(CR25:CR118=SMALL(CR25:CR118,2))*(COUNTIF(CR3:CR5, $A$25:$A$118)=0),0)), ""),""),"")</f>
        <v/>
      </c>
      <c r="CS6" s="1" t="str" cm="1">
        <f t="array" ref="CS6">IFERROR(IF(SMALL(CS25:CS118,2)&lt;=$A$8*SMALL(CS25:CS118,1),IFERROR(INDEX($A$25:$A$118, MATCH(1,(CS25:CS118=SMALL(CS25:CS118,2))*(COUNTIF(CS3:CS5, $A$25:$A$118)=0),0)), ""),""),"")</f>
        <v/>
      </c>
      <c r="CT6" s="1" t="str" cm="1">
        <f t="array" ref="CT6">IFERROR(IF(SMALL(CT25:CT118,2)&lt;=$A$8*SMALL(CT25:CT118,1),IFERROR(INDEX($A$25:$A$118, MATCH(1,(CT25:CT118=SMALL(CT25:CT118,2))*(COUNTIF(CT3:CT5, $A$25:$A$118)=0),0)), ""),""),"")</f>
        <v/>
      </c>
      <c r="CU6" s="1" t="str" cm="1">
        <f t="array" ref="CU6">IFERROR(IF(SMALL(CU25:CU118,2)&lt;=$A$8*SMALL(CU25:CU118,1),IFERROR(INDEX($A$25:$A$118, MATCH(1,(CU25:CU118=SMALL(CU25:CU118,2))*(COUNTIF(CU3:CU5, $A$25:$A$118)=0),0)), ""),""),"")</f>
        <v/>
      </c>
      <c r="CV6" s="1" t="str" cm="1">
        <f t="array" ref="CV6">IFERROR(IF(SMALL(CV25:CV118,2)&lt;=$A$8*SMALL(CV25:CV118,1),IFERROR(INDEX($A$25:$A$118, MATCH(1,(CV25:CV118=SMALL(CV25:CV118,2))*(COUNTIF(CV3:CV5, $A$25:$A$118)=0),0)), ""),""),"")</f>
        <v/>
      </c>
      <c r="CW6" s="1" t="str" cm="1">
        <f t="array" ref="CW6">IFERROR(IF(SMALL(CW25:CW118,2)&lt;=$A$8*SMALL(CW25:CW118,1),IFERROR(INDEX($A$25:$A$118, MATCH(1,(CW25:CW118=SMALL(CW25:CW118,2))*(COUNTIF(CW3:CW5, $A$25:$A$118)=0),0)), ""),""),"")</f>
        <v/>
      </c>
      <c r="CX6" s="132" t="str" cm="1">
        <f t="array" ref="CX6">IFERROR(IF(SMALL(CX25:CX118,2)&lt;=$A$8*SMALL(CX25:CX118,1),IFERROR(INDEX($A$25:$A$118, MATCH(1,(CX25:CX118=SMALL(CX25:CX118,2))*(COUNTIF(CX3:CX5, $A$25:$A$118)=0),0)), ""),""),"")</f>
        <v>FAST-LIO2</v>
      </c>
      <c r="CY6" s="1" t="str" cm="1">
        <f t="array" ref="CY6">IFERROR(IF(SMALL(CY25:CY118,2)&lt;=$A$8*SMALL(CY25:CY118,1),IFERROR(INDEX($A$25:$A$118, MATCH(1,(CY25:CY118=SMALL(CY25:CY118,2))*(COUNTIF(CY3:CY5, $A$25:$A$118)=0),0)), ""),""),"")</f>
        <v>FAST-LIO2</v>
      </c>
      <c r="CZ6" s="1" t="str" cm="1">
        <f t="array" ref="CZ6">IFERROR(IF(SMALL(CZ25:CZ118,2)&lt;=$A$8*SMALL(CZ25:CZ118,1),IFERROR(INDEX($A$25:$A$118, MATCH(1,(CZ25:CZ118=SMALL(CZ25:CZ118,2))*(COUNTIF(CZ3:CZ5, $A$25:$A$118)=0),0)), ""),""),"")</f>
        <v>R2LIVE</v>
      </c>
      <c r="DA6" s="1" t="str" cm="1">
        <f t="array" ref="DA6">IFERROR(IF(SMALL(DA25:DA118,2)&lt;=$A$8*SMALL(DA25:DA118,1),IFERROR(INDEX($A$25:$A$118, MATCH(1,(DA25:DA118=SMALL(DA25:DA118,2))*(COUNTIF(DA3:DA5, $A$25:$A$118)=0),0)), ""),""),"")</f>
        <v>R2LIVE</v>
      </c>
      <c r="DB6" s="1" t="str" cm="1">
        <f t="array" ref="DB6">IFERROR(IF(SMALL(DB25:DB118,2)&lt;=$A$8*SMALL(DB25:DB118,1),IFERROR(INDEX($A$25:$A$118, MATCH(1,(DB25:DB118=SMALL(DB25:DB118,2))*(COUNTIF(DB3:DB5, $A$25:$A$118)=0),0)), ""),""),"")</f>
        <v>R3LIVE</v>
      </c>
      <c r="DC6" s="1" t="str" cm="1">
        <f t="array" ref="DC6">IFERROR(IF(SMALL(DC25:DC118,2)&lt;=$A$8*SMALL(DC25:DC118,1),IFERROR(INDEX($A$25:$A$118, MATCH(1,(DC25:DC118=SMALL(DC25:DC118,2))*(COUNTIF(DC3:DC5, $A$25:$A$118)=0),0)), ""),""),"")</f>
        <v/>
      </c>
      <c r="DD6" s="1" t="str" cm="1">
        <f t="array" ref="DD6">IFERROR(IF(SMALL(DD25:DD118,2)&lt;=$A$8*SMALL(DD25:DD118,1),IFERROR(INDEX($A$25:$A$118, MATCH(1,(DD25:DD118=SMALL(DD25:DD118,2))*(COUNTIF(DD3:DD5, $A$25:$A$118)=0),0)), ""),""),"")</f>
        <v>R2LIVE</v>
      </c>
      <c r="DE6" s="1" t="str" cm="1">
        <f t="array" ref="DE6">IFERROR(IF(SMALL(DE25:DE118,2)&lt;=$A$8*SMALL(DE25:DE118,1),IFERROR(INDEX($A$25:$A$118, MATCH(1,(DE25:DE118=SMALL(DE25:DE118,2))*(COUNTIF(DE3:DE5, $A$25:$A$118)=0),0)), ""),""),"")</f>
        <v>FAST-LIO2</v>
      </c>
      <c r="DF6" s="1" t="str" cm="1">
        <f t="array" ref="DF6">IFERROR(IF(SMALL(DF25:DF118,2)&lt;=$A$8*SMALL(DF25:DF118,1),IFERROR(INDEX($A$25:$A$118, MATCH(1,(DF25:DF118=SMALL(DF25:DF118,2))*(COUNTIF(DF3:DF5, $A$25:$A$118)=0),0)), ""),""),"")</f>
        <v/>
      </c>
      <c r="DG6" s="1" t="str" cm="1">
        <f t="array" ref="DG6">IFERROR(IF(SMALL(DG25:DG118,2)&lt;=$A$8*SMALL(DG25:DG118,1),IFERROR(INDEX($A$25:$A$118, MATCH(1,(DG25:DG118=SMALL(DG25:DG118,2))*(COUNTIF(DG3:DG5, $A$25:$A$118)=0),0)), ""),""),"")</f>
        <v/>
      </c>
      <c r="DH6" s="1" t="str" cm="1">
        <f t="array" ref="DH6">IFERROR(IF(SMALL(DH25:DH118,2)&lt;=$A$8*SMALL(DH25:DH118,1),IFERROR(INDEX($A$25:$A$118, MATCH(1,(DH25:DH118=SMALL(DH25:DH118,2))*(COUNTIF(DH3:DH5, $A$25:$A$118)=0),0)), ""),""),"")</f>
        <v>R3LIVE</v>
      </c>
      <c r="DI6" s="1" t="str" cm="1">
        <f t="array" ref="DI6">IFERROR(IF(SMALL(DI25:DI118,2)&lt;=$A$8*SMALL(DI25:DI118,1),IFERROR(INDEX($A$25:$A$118, MATCH(1,(DI25:DI118=SMALL(DI25:DI118,2))*(COUNTIF(DI3:DI5, $A$25:$A$118)=0),0)), ""),""),"")</f>
        <v>R2LIVE</v>
      </c>
      <c r="DJ6" s="1" t="str" cm="1">
        <f t="array" ref="DJ6">IFERROR(IF(SMALL(DJ25:DJ118,2)&lt;=$A$8*SMALL(DJ25:DJ118,1),IFERROR(INDEX($A$25:$A$118, MATCH(1,(DJ25:DJ118=SMALL(DJ25:DJ118,2))*(COUNTIF(DJ3:DJ5, $A$25:$A$118)=0),0)), ""),""),"")</f>
        <v>R2LIVE</v>
      </c>
      <c r="DK6" s="1" t="str" cm="1">
        <f t="array" ref="DK6">IFERROR(IF(SMALL(DK25:DK118,2)&lt;=$A$8*SMALL(DK25:DK118,1),IFERROR(INDEX($A$25:$A$118, MATCH(1,(DK25:DK118=SMALL(DK25:DK118,2))*(COUNTIF(DK3:DK5, $A$25:$A$118)=0),0)), ""),""),"")</f>
        <v>R3LIVE</v>
      </c>
      <c r="DL6" s="1" t="str" cm="1">
        <f t="array" ref="DL6">IFERROR(IF(SMALL(DL25:DL118,2)&lt;=$A$8*SMALL(DL25:DL118,1),IFERROR(INDEX($A$25:$A$118, MATCH(1,(DL25:DL118=SMALL(DL25:DL118,2))*(COUNTIF(DL3:DL5, $A$25:$A$118)=0),0)), ""),""),"")</f>
        <v>R2LIVE</v>
      </c>
      <c r="DM6" s="1" t="str" cm="1">
        <f t="array" ref="DM6">IFERROR(IF(SMALL(DM25:DM118,2)&lt;=$A$8*SMALL(DM25:DM118,1),IFERROR(INDEX($A$25:$A$118, MATCH(1,(DM25:DM118=SMALL(DM25:DM118,2))*(COUNTIF(DM3:DM5, $A$25:$A$118)=0),0)), ""),""),"")</f>
        <v>R2LIVE</v>
      </c>
      <c r="DN6" s="1" t="str" cm="1">
        <f t="array" ref="DN6">IFERROR(IF(SMALL(DN25:DN118,2)&lt;=$A$8*SMALL(DN25:DN118,1),IFERROR(INDEX($A$25:$A$118, MATCH(1,(DN25:DN118=SMALL(DN25:DN118,2))*(COUNTIF(DN3:DN5, $A$25:$A$118)=0),0)), ""),""),"")</f>
        <v>FAST-LIO2</v>
      </c>
      <c r="DO6" s="1" t="str" cm="1">
        <f t="array" ref="DO6">IFERROR(IF(SMALL(DO25:DO118,2)&lt;=$A$8*SMALL(DO25:DO118,1),IFERROR(INDEX($A$25:$A$118, MATCH(1,(DO25:DO118=SMALL(DO25:DO118,2))*(COUNTIF(DO3:DO5, $A$25:$A$118)=0),0)), ""),""),"")</f>
        <v>FAST-LIO2</v>
      </c>
      <c r="DP6" s="1" t="str" cm="1">
        <f t="array" ref="DP6">IFERROR(IF(SMALL(DP25:DP118,2)&lt;=$A$8*SMALL(DP25:DP118,1),IFERROR(INDEX($A$25:$A$118, MATCH(1,(DP25:DP118=SMALL(DP25:DP118,2))*(COUNTIF(DP3:DP5, $A$25:$A$118)=0),0)), ""),""),"")</f>
        <v/>
      </c>
      <c r="DQ6" s="1" t="str" cm="1">
        <f t="array" ref="DQ6">IFERROR(IF(SMALL(DQ25:DQ118,2)&lt;=$A$8*SMALL(DQ25:DQ118,1),IFERROR(INDEX($A$25:$A$118, MATCH(1,(DQ25:DQ118=SMALL(DQ25:DQ118,2))*(COUNTIF(DQ3:DQ5, $A$25:$A$118)=0),0)), ""),""),"")</f>
        <v>FAST-LIO2</v>
      </c>
      <c r="DR6" s="1" t="str" cm="1">
        <f t="array" ref="DR6">IFERROR(IF(SMALL(DR25:DR118,2)&lt;=$A$8*SMALL(DR25:DR118,1),IFERROR(INDEX($A$25:$A$118, MATCH(1,(DR25:DR118=SMALL(DR25:DR118,2))*(COUNTIF(DR3:DR5, $A$25:$A$118)=0),0)), ""),""),"")</f>
        <v/>
      </c>
      <c r="DS6" s="1" t="str" cm="1">
        <f t="array" ref="DS6">IFERROR(IF(SMALL(DS25:DS118,2)&lt;=$A$8*SMALL(DS25:DS118,1),IFERROR(INDEX($A$25:$A$118, MATCH(1,(DS25:DS118=SMALL(DS25:DS118,2))*(COUNTIF(DS3:DS5, $A$25:$A$118)=0),0)), ""),""),"")</f>
        <v>FAST-LIO2</v>
      </c>
      <c r="DT6" s="1" t="str" cm="1">
        <f t="array" ref="DT6">IFERROR(IF(SMALL(DT25:DT118,2)&lt;=$A$8*SMALL(DT25:DT118,1),IFERROR(INDEX($A$25:$A$118, MATCH(1,(DT25:DT118=SMALL(DT25:DT118,2))*(COUNTIF(DT3:DT5, $A$25:$A$118)=0),0)), ""),""),"")</f>
        <v/>
      </c>
      <c r="DU6" s="1" t="str" cm="1">
        <f t="array" ref="DU6">IFERROR(IF(SMALL(DU25:DU118,2)&lt;=$A$8*SMALL(DU25:DU118,1),IFERROR(INDEX($A$25:$A$118, MATCH(1,(DU25:DU118=SMALL(DU25:DU118,2))*(COUNTIF(DU3:DU5, $A$25:$A$118)=0),0)), ""),""),"")</f>
        <v>R2LIVE</v>
      </c>
      <c r="DV6" s="132" t="str" cm="1">
        <f t="array" ref="DV6">IFERROR(IF(SMALL(DV25:DV118,2)&lt;=$A$8*SMALL(DV25:DV118,1),IFERROR(INDEX($A$25:$A$118, MATCH(1,(DV25:DV118=SMALL(DV25:DV118,2))*(COUNTIF(DV3:DV5, $A$25:$A$118)=0),0)), ""),""),"")</f>
        <v>ORB-SLAM3</v>
      </c>
      <c r="DW6" s="1" t="str" cm="1">
        <f t="array" ref="DW6">IFERROR(IF(SMALL(DW25:DW118,2)&lt;=$A$8*SMALL(DW25:DW118,1),IFERROR(INDEX($A$25:$A$118, MATCH(1,(DW25:DW118=SMALL(DW25:DW118,2))*(COUNTIF(DW3:DW5, $A$25:$A$118)=0),0)), ""),""),"")</f>
        <v/>
      </c>
      <c r="DX6" s="1" t="str" cm="1">
        <f t="array" ref="DX6">IFERROR(IF(SMALL(DX25:DX118,2)&lt;=$A$8*SMALL(DX25:DX118,1),IFERROR(INDEX($A$25:$A$118, MATCH(1,(DX25:DX118=SMALL(DX25:DX118,2))*(COUNTIF(DX3:DX5, $A$25:$A$118)=0),0)), ""),""),"")</f>
        <v/>
      </c>
      <c r="DY6" s="1" t="str" cm="1">
        <f t="array" ref="DY6">IFERROR(IF(SMALL(DY25:DY118,2)&lt;=$A$8*SMALL(DY25:DY118,1),IFERROR(INDEX($A$25:$A$118, MATCH(1,(DY25:DY118=SMALL(DY25:DY118,2))*(COUNTIF(DY3:DY5, $A$25:$A$118)=0),0)), ""),""),"")</f>
        <v/>
      </c>
      <c r="DZ6" s="1" t="str" cm="1">
        <f t="array" ref="DZ6">IFERROR(IF(SMALL(DZ25:DZ118,2)&lt;=$A$8*SMALL(DZ25:DZ118,1),IFERROR(INDEX($A$25:$A$118, MATCH(1,(DZ25:DZ118=SMALL(DZ25:DZ118,2))*(COUNTIF(DZ3:DZ5, $A$25:$A$118)=0),0)), ""),""),"")</f>
        <v>LIO-SAM</v>
      </c>
      <c r="EA6" s="93"/>
      <c r="EB6" s="93"/>
      <c r="EC6" s="1" t="str" cm="1">
        <f t="array" ref="EC6">IFERROR(IF(SMALL(EC25:EC118,2)&lt;=$A$8*SMALL(EC25:EC118,1),IFERROR(INDEX($A$25:$A$118, MATCH(1,(EC25:EC118=SMALL(EC25:EC118,2))*(COUNTIF(EC3:EC5, $A$25:$A$118)=0),0)), ""),""),"")</f>
        <v>Basalt</v>
      </c>
      <c r="ED6" s="93"/>
      <c r="EE6" s="93"/>
      <c r="EF6" s="1" t="str" cm="1">
        <f t="array" ref="EF6">IFERROR(IF(SMALL(EF25:EF118,2)&lt;=$A$8*SMALL(EF25:EF118,1),IFERROR(INDEX($A$25:$A$118, MATCH(1,(EF25:EF118=SMALL(EF25:EF118,2))*(COUNTIF(EF3:EF5, $A$25:$A$118)=0),0)), ""),""),"")</f>
        <v>LeGO-LOAM</v>
      </c>
      <c r="EG6" s="93"/>
      <c r="EH6" s="1" t="str" cm="1">
        <f t="array" ref="EH6">IFERROR(IF(SMALL(EH25:EH118,2)&lt;=$A$8*SMALL(EH25:EH118,1),IFERROR(INDEX($A$25:$A$118, MATCH(1,(EH25:EH118=SMALL(EH25:EH118,2))*(COUNTIF(EH3:EH5, $A$25:$A$118)=0),0)), ""),""),"")</f>
        <v/>
      </c>
      <c r="EI6" s="132" t="str" cm="1">
        <f t="array" ref="EI6">IFERROR(IF(SMALL(EI25:EI118,2)&lt;=$A$8*SMALL(EI25:EI118,1),IFERROR(INDEX($A$25:$A$118, MATCH(1,(EI25:EI118=SMALL(EI25:EI118,2))*(COUNTIF(EI3:EI5, $A$25:$A$118)=0),0)), ""),""),"")</f>
        <v>RTAB. Stereo. ORB2</v>
      </c>
      <c r="EJ6" s="1" t="str" cm="1">
        <f t="array" ref="EJ6">IFERROR(IF(SMALL(EJ25:EJ118,2)&lt;=$A$8*SMALL(EJ25:EJ118,1),IFERROR(INDEX($A$25:$A$118, MATCH(1,(EJ25:EJ118=SMALL(EJ25:EJ118,2))*(COUNTIF(EJ3:EJ5, $A$25:$A$118)=0),0)), ""),""),"")</f>
        <v/>
      </c>
      <c r="EK6" s="1" t="str" cm="1">
        <f t="array" ref="EK6">IFERROR(IF(SMALL(EK25:EK118,2)&lt;=$A$8*SMALL(EK25:EK118,1),IFERROR(INDEX($A$25:$A$118, MATCH(1,(EK25:EK118=SMALL(EK25:EK118,2))*(COUNTIF(EK3:EK5, $A$25:$A$118)=0),0)), ""),""),"")</f>
        <v>ORB-SLAM2</v>
      </c>
      <c r="EL6" s="1" t="str" cm="1">
        <f t="array" ref="EL6">IFERROR(IF(SMALL(EL25:EL118,2)&lt;=$A$8*SMALL(EL25:EL118,1),IFERROR(INDEX($A$25:$A$118, MATCH(1,(EL25:EL118=SMALL(EL25:EL118,2))*(COUNTIF(EL3:EL5, $A$25:$A$118)=0),0)), ""),""),"")</f>
        <v>ORB-SLAM2</v>
      </c>
      <c r="EM6" s="1" t="str" cm="1">
        <f t="array" ref="EM6">IFERROR(IF(SMALL(EM25:EM118,2)&lt;=$A$8*SMALL(EM25:EM118,1),IFERROR(INDEX($A$25:$A$118, MATCH(1,(EM25:EM118=SMALL(EM25:EM118,2))*(COUNTIF(EM3:EM5, $A$25:$A$118)=0),0)), ""),""),"")</f>
        <v>DV-LOAM</v>
      </c>
      <c r="EN6" s="1" t="str" cm="1">
        <f t="array" ref="EN6">IFERROR(IF(SMALL(EN25:EN118,2)&lt;=$A$8*SMALL(EN25:EN118,1),IFERROR(INDEX($A$25:$A$118, MATCH(1,(EN25:EN118=SMALL(EN25:EN118,2))*(COUNTIF(EN3:EN5, $A$25:$A$118)=0),0)), ""),""),"")</f>
        <v>RTAB. Stereo. F2M</v>
      </c>
      <c r="EO6" s="1" t="str" cm="1">
        <f t="array" ref="EO6">IFERROR(IF(SMALL(EO25:EO118,2)&lt;=$A$8*SMALL(EO25:EO118,1),IFERROR(INDEX($A$25:$A$118, MATCH(1,(EO25:EO118=SMALL(EO25:EO118,2))*(COUNTIF(EO3:EO5, $A$25:$A$118)=0),0)), ""),""),"")</f>
        <v>ORB-SLAM2</v>
      </c>
      <c r="EP6" s="1" t="str" cm="1">
        <f t="array" ref="EP6">IFERROR(IF(SMALL(EP25:EP118,2)&lt;=$A$8*SMALL(EP25:EP118,1),IFERROR(INDEX($A$25:$A$118, MATCH(1,(EP25:EP118=SMALL(EP25:EP118,2))*(COUNTIF(EP3:EP5, $A$25:$A$118)=0),0)), ""),""),"")</f>
        <v>ORB-SLAM2</v>
      </c>
      <c r="EQ6" s="1" t="str" cm="1">
        <f t="array" ref="EQ6">IFERROR(IF(SMALL(EQ25:EQ118,2)&lt;=$A$8*SMALL(EQ25:EQ118,1),IFERROR(INDEX($A$25:$A$118, MATCH(1,(EQ25:EQ118=SMALL(EQ25:EQ118,2))*(COUNTIF(EQ3:EQ5, $A$25:$A$118)=0),0)), ""),""),"")</f>
        <v>ORB-SLAM2</v>
      </c>
      <c r="ER6" s="1" t="str" cm="1">
        <f t="array" ref="ER6">IFERROR(IF(SMALL(ER25:ER118,2)&lt;=$A$8*SMALL(ER25:ER118,1),IFERROR(INDEX($A$25:$A$118, MATCH(1,(ER25:ER118=SMALL(ER25:ER118,2))*(COUNTIF(ER3:ER5, $A$25:$A$118)=0),0)), ""),""),"")</f>
        <v>DV-LOAM</v>
      </c>
      <c r="ES6" s="1" t="str" cm="1">
        <f t="array" ref="ES6">IFERROR(IF(SMALL(ES25:ES126,2)&lt;=$A$8*SMALL(ES25:ES126,1),IFERROR(INDEX($A$25:$A$126, MATCH(1,(ES25:ES126=SMALL(ES25:ES126,2))*(COUNTIF(ES3:ES5, $A$25:$A$126)=0),0)), ""),""),"")</f>
        <v>RTAB. Stereo. ORB2</v>
      </c>
      <c r="ET6" s="1" t="str" cm="1">
        <f t="array" ref="ET6">IFERROR(IF(SMALL(ET25:ET126,2)&lt;=$A$8*SMALL(ET25:ET126,1),IFERROR(INDEX($A$25:$A$126, MATCH(1,(ET25:ET126=SMALL(ET25:ET126,2))*(COUNTIF(ET3:ET5, $A$25:$A$126)=0),0)), ""),""),"")</f>
        <v>OKVIS</v>
      </c>
      <c r="EU6" s="1" t="str" cm="1">
        <f t="array" ref="EU6">IFERROR(IF(SMALL(EU25:EU126,2)&lt;=$A$8*SMALL(EU25:EU126,1),IFERROR(INDEX($A$25:$A$126, MATCH(1,(EU25:EU126=SMALL(EU25:EU126,2))*(COUNTIF(EU3:EU5, $A$25:$A$126)=0),0)), ""),""),"")</f>
        <v>OKVIS</v>
      </c>
      <c r="EV6" s="1" t="str" cm="1">
        <f t="array" ref="EV6">IFERROR(IF(SMALL(EV25:EV126,2)&lt;=$A$8*SMALL(EV25:EV126,1),IFERROR(INDEX($A$25:$A$126, MATCH(1,(EV25:EV126=SMALL(EV25:EV126,2))*(COUNTIF(EV3:EV5, $A$25:$A$126)=0),0)), ""),""),"")</f>
        <v>VINS-Mono</v>
      </c>
      <c r="EW6" s="1" t="str" cm="1">
        <f t="array" ref="EW6">IFERROR(IF(SMALL(EW25:EW126,2)&lt;=$A$8*SMALL(EW25:EW126,1),IFERROR(INDEX($A$25:$A$126, MATCH(1,(EW25:EW126=SMALL(EW25:EW126,2))*(COUNTIF(EW3:EW5, $A$25:$A$126)=0),0)), ""),""),"")</f>
        <v>OKVIS</v>
      </c>
      <c r="EX6" s="1" t="str" cm="1">
        <f t="array" ref="EX6">IFERROR(IF(SMALL(EX25:EX126,2)&lt;=$A$8*SMALL(EX25:EX126,1),IFERROR(INDEX($A$25:$A$126, MATCH(1,(EX25:EX126=SMALL(EX25:EX126,2))*(COUNTIF(EX3:EX5, $A$25:$A$126)=0),0)), ""),""),"")</f>
        <v/>
      </c>
      <c r="EY6" s="1" t="str" cm="1">
        <f t="array" ref="EY6">IFERROR(IF(SMALL(EY25:EY126,2)&lt;=$A$8*SMALL(EY25:EY126,1),IFERROR(INDEX($A$25:$A$126, MATCH(1,(EY25:EY126=SMALL(EY25:EY126,2))*(COUNTIF(EY3:EY5, $A$25:$A$126)=0),0)), ""),""),"")</f>
        <v/>
      </c>
      <c r="EZ6" s="1" t="str" cm="1">
        <f t="array" ref="EZ6">IFERROR(IF(SMALL(EZ25:EZ126,2)&lt;=$A$8*SMALL(EZ25:EZ126,1),IFERROR(INDEX($A$25:$A$126, MATCH(1,(EZ25:EZ126=SMALL(EZ25:EZ126,2))*(COUNTIF(EZ3:EZ5, $A$25:$A$126)=0),0)), ""),""),"")</f>
        <v/>
      </c>
      <c r="FA6" s="1" t="str" cm="1">
        <f t="array" ref="FA6">IFERROR(IF(SMALL(FA25:FA126,2)&lt;=$A$8*SMALL(FA25:FA126,1),IFERROR(INDEX($A$25:$A$126, MATCH(1,(FA25:FA126=SMALL(FA25:FA126,2))*(COUNTIF(FA3:FA5, $A$25:$A$126)=0),0)), ""),""),"")</f>
        <v/>
      </c>
      <c r="FB6" s="1" t="str" cm="1">
        <f t="array" ref="FB6">IFERROR(IF(SMALL(FB25:FB126,2)&lt;=$A$8*SMALL(FB25:FB126,1),IFERROR(INDEX($A$25:$A$126, MATCH(1,(FB25:FB126=SMALL(FB25:FB126,2))*(COUNTIF(FB3:FB5, $A$25:$A$126)=0),0)), ""),""),"")</f>
        <v>OKVIS</v>
      </c>
      <c r="FC6" s="1" t="str" cm="1">
        <f t="array" ref="FC6">IFERROR(IF(SMALL(FC25:FC126,2)&lt;=$A$8*SMALL(FC25:FC126,1),IFERROR(INDEX($A$25:$A$126, MATCH(1,(FC25:FC126=SMALL(FC25:FC126,2))*(COUNTIF(FC3:FC5, $A$25:$A$126)=0),0)), ""),""),"")</f>
        <v/>
      </c>
      <c r="FD6" s="1" t="str" cm="1">
        <f t="array" ref="FD6">IFERROR(IF(SMALL(FD25:FD126,2)&lt;=$A$8*SMALL(FD25:FD126,1),IFERROR(INDEX($A$25:$A$126, MATCH(1,(FD25:FD126=SMALL(FD25:FD126,2))*(COUNTIF(FD3:FD5, $A$25:$A$126)=0),0)), ""),""),"")</f>
        <v/>
      </c>
      <c r="FE6" s="1" t="str" cm="1">
        <f t="array" ref="FE6">IFERROR(IF(SMALL(FE25:FE126,2)&lt;=$A$8*SMALL(FE25:FE126,1),IFERROR(INDEX($A$25:$A$126, MATCH(1,(FE25:FE126=SMALL(FE25:FE126,2))*(COUNTIF(FE3:FE5, $A$25:$A$126)=0),0)), ""),""),"")</f>
        <v/>
      </c>
      <c r="FF6" s="1" t="str" cm="1">
        <f t="array" ref="FF6">IFERROR(IF(SMALL(FF25:FF126,2)&lt;=$A$8*SMALL(FF25:FF126,1),IFERROR(INDEX($A$25:$A$126, MATCH(1,(FF25:FF126=SMALL(FF25:FF126,2))*(COUNTIF(FF3:FF5, $A$25:$A$126)=0),0)), ""),""),"")</f>
        <v>MSCKF</v>
      </c>
      <c r="FG6" s="1" t="str" cm="1">
        <f t="array" ref="FG6">IFERROR(IF(SMALL(FG25:FG126,2)&lt;=$A$8*SMALL(FG25:FG126,1),IFERROR(INDEX($A$25:$A$126, MATCH(1,(FG25:FG126=SMALL(FG25:FG126,2))*(COUNTIF(FG3:FG5, $A$25:$A$126)=0),0)), ""),""),"")</f>
        <v/>
      </c>
      <c r="FH6" s="1" t="str" cm="1">
        <f t="array" ref="FH6">IFERROR(IF(SMALL(FH25:FH126,2)&lt;=$A$8*SMALL(FH25:FH126,1),IFERROR(INDEX($A$25:$A$126, MATCH(1,(FH25:FH126=SMALL(FH25:FH126,2))*(COUNTIF(FH3:FH5, $A$25:$A$126)=0),0)), ""),""),"")</f>
        <v/>
      </c>
      <c r="FI6" s="1" t="str" cm="1">
        <f t="array" ref="FI6">IFERROR(IF(SMALL(FI25:FI126,2)&lt;=$A$8*SMALL(FI25:FI126,1),IFERROR(INDEX($A$25:$A$126, MATCH(1,(FI25:FI126=SMALL(FI25:FI126,2))*(COUNTIF(FI3:FI5, $A$25:$A$126)=0),0)), ""),""),"")</f>
        <v/>
      </c>
      <c r="FJ6" s="1" t="str" cm="1">
        <f t="array" ref="FJ6">IFERROR(IF(SMALL(FJ25:FJ126,2)&lt;=$A$8*SMALL(FJ25:FJ126,1),IFERROR(INDEX($A$25:$A$126, MATCH(1,(FJ25:FJ126=SMALL(FJ25:FJ126,2))*(COUNTIF(FJ3:FJ5, $A$25:$A$126)=0),0)), ""),""),"")</f>
        <v/>
      </c>
      <c r="FK6" s="1" t="str" cm="1">
        <f t="array" ref="FK6">IFERROR(IF(SMALL(FK25:FK126,2)&lt;=$A$8*SMALL(FK25:FK126,1),IFERROR(INDEX($A$25:$A$126, MATCH(1,(FK25:FK126=SMALL(FK25:FK126,2))*(COUNTIF(FK3:FK5, $A$25:$A$126)=0),0)), ""),""),"")</f>
        <v/>
      </c>
      <c r="FL6" s="1" t="str" cm="1">
        <f t="array" ref="FL6">IFERROR(IF(SMALL(FL25:FL126,2)&lt;=$A$8*SMALL(FL25:FL126,1),IFERROR(INDEX($A$25:$A$126, MATCH(1,(FL25:FL126=SMALL(FL25:FL126,2))*(COUNTIF(FL3:FL5, $A$25:$A$126)=0),0)), ""),""),"")</f>
        <v/>
      </c>
      <c r="FM6" s="1" t="str" cm="1">
        <f t="array" ref="FM6">IFERROR(IF(SMALL(FM25:FM126,2)&lt;=$A$8*SMALL(FM25:FM126,1),IFERROR(INDEX($A$25:$A$126, MATCH(1,(FM25:FM126=SMALL(FM25:FM126,2))*(COUNTIF(FM3:FM5, $A$25:$A$126)=0),0)), ""),""),"")</f>
        <v>MSCKF</v>
      </c>
      <c r="FN6" s="1" t="str" cm="1">
        <f t="array" ref="FN6">IFERROR(IF(SMALL(FN25:FN126,2)&lt;=$A$8*SMALL(FN25:FN126,1),IFERROR(INDEX($A$25:$A$126, MATCH(1,(FN25:FN126=SMALL(FN25:FN126,2))*(COUNTIF(FN3:FN5, $A$25:$A$126)=0),0)), ""),""),"")</f>
        <v/>
      </c>
      <c r="FO6" s="1" t="str" cm="1">
        <f t="array" ref="FO6">IFERROR(IF(SMALL(FO25:FO126,2)&lt;=$A$8*SMALL(FO25:FO126,1),IFERROR(INDEX($A$25:$A$126, MATCH(1,(FO25:FO126=SMALL(FO25:FO126,2))*(COUNTIF(FO3:FO5, $A$25:$A$126)=0),0)), ""),""),"")</f>
        <v/>
      </c>
      <c r="FP6" s="1" t="str" cm="1">
        <f t="array" ref="FP6">IFERROR(IF(SMALL(FP25:FP126,2)&lt;=$A$8*SMALL(FP25:FP126,1),IFERROR(INDEX($A$25:$A$126, MATCH(1,(FP25:FP126=SMALL(FP25:FP126,2))*(COUNTIF(FP3:FP5, $A$25:$A$126)=0),0)), ""),""),"")</f>
        <v>OKVIS</v>
      </c>
      <c r="FQ6" s="1" t="str" cm="1">
        <f t="array" ref="FQ6">IFERROR(IF(SMALL(FQ25:FQ126,2)&lt;=$A$8*SMALL(FQ25:FQ126,1),IFERROR(INDEX($A$25:$A$126, MATCH(1,(FQ25:FQ126=SMALL(FQ25:FQ126,2))*(COUNTIF(FQ3:FQ5, $A$25:$A$126)=0),0)), ""),""),"")</f>
        <v/>
      </c>
      <c r="FR6" s="1" t="str" cm="1">
        <f t="array" ref="FR6">IFERROR(IF(SMALL(FR25:FR126,2)&lt;=$A$8*SMALL(FR25:FR126,1),IFERROR(INDEX($A$25:$A$126, MATCH(1,(FR25:FR126=SMALL(FR25:FR126,2))*(COUNTIF(FR3:FR5, $A$25:$A$126)=0),0)), ""),""),"")</f>
        <v/>
      </c>
      <c r="FS6" s="1" t="str" cm="1">
        <f t="array" ref="FS6">IFERROR(IF(SMALL(FS25:FS126,2)&lt;=$A$8*SMALL(FS25:FS126,1),IFERROR(INDEX($A$25:$A$126, MATCH(1,(FS25:FS126=SMALL(FS25:FS126,2))*(COUNTIF(FS3:FS5, $A$25:$A$126)=0),0)), ""),""),"")</f>
        <v>OKVIS</v>
      </c>
      <c r="FT6" s="1" t="str" cm="1">
        <f t="array" ref="FT6">IFERROR(IF(SMALL(FT25:FT126,2)&lt;=$A$8*SMALL(FT25:FT126,1),IFERROR(INDEX($A$25:$A$126, MATCH(1,(FT25:FT126=SMALL(FT25:FT126,2))*(COUNTIF(FT3:FT5, $A$25:$A$126)=0),0)), ""),""),"")</f>
        <v/>
      </c>
      <c r="FU6" s="1" t="str" cm="1">
        <f t="array" ref="FU6">IFERROR(IF(SMALL(FU25:FU126,2)&lt;=$A$8*SMALL(FU25:FU126,1),IFERROR(INDEX($A$25:$A$126, MATCH(1,(FU25:FU126=SMALL(FU25:FU126,2))*(COUNTIF(FU3:FU5, $A$25:$A$126)=0),0)), ""),""),"")</f>
        <v/>
      </c>
      <c r="FV6" s="1" t="str" cm="1">
        <f t="array" ref="FV6">IFERROR(IF(SMALL(FV25:FV126,2)&lt;=$A$8*SMALL(FV25:FV126,1),IFERROR(INDEX($A$25:$A$126, MATCH(1,(FV25:FV126=SMALL(FV25:FV126,2))*(COUNTIF(FV3:FV5, $A$25:$A$126)=0),0)), ""),""),"")</f>
        <v/>
      </c>
      <c r="FW6" s="1" t="str" cm="1">
        <f t="array" ref="FW6">IFERROR(IF(SMALL(FW25:FW126,2)&lt;=$A$8*SMALL(FW25:FW126,1),IFERROR(INDEX($A$25:$A$126, MATCH(1,(FW25:FW126=SMALL(FW25:FW126,2))*(COUNTIF(FW3:FW5, $A$25:$A$126)=0),0)), ""),""),"")</f>
        <v/>
      </c>
      <c r="FX6" s="1" t="str" cm="1">
        <f t="array" ref="FX6">IFERROR(IF(SMALL(FX25:FX126,2)&lt;=$A$8*SMALL(FX25:FX126,1),IFERROR(INDEX($A$25:$A$126, MATCH(1,(FX25:FX126=SMALL(FX25:FX126,2))*(COUNTIF(FX3:FX5, $A$25:$A$126)=0),0)), ""),""),"")</f>
        <v/>
      </c>
      <c r="FY6" s="1" t="str" cm="1">
        <f t="array" ref="FY6">IFERROR(IF(SMALL(FY25:FY126,2)&lt;=$A$8*SMALL(FY25:FY126,1),IFERROR(INDEX($A$25:$A$126, MATCH(1,(FY25:FY126=SMALL(FY25:FY126,2))*(COUNTIF(FY3:FY5, $A$25:$A$126)=0),0)), ""),""),"")</f>
        <v/>
      </c>
      <c r="FZ6" s="1" t="str" cm="1">
        <f t="array" ref="FZ6">IFERROR(IF(SMALL(FZ25:FZ126,2)&lt;=$A$8*SMALL(FZ25:FZ126,1),IFERROR(INDEX($A$25:$A$126, MATCH(1,(FZ25:FZ126=SMALL(FZ25:FZ126,2))*(COUNTIF(FZ3:FZ5, $A$25:$A$126)=0),0)), ""),""),"")</f>
        <v>VINS-Mono</v>
      </c>
      <c r="GA6" s="1" t="str" cm="1">
        <f t="array" ref="GA6">IFERROR(IF(SMALL(GA25:GA126,2)&lt;=$A$8*SMALL(GA25:GA126,1),IFERROR(INDEX($A$25:$A$126, MATCH(1,(GA25:GA126=SMALL(GA25:GA126,2))*(COUNTIF(GA3:GA5, $A$25:$A$126)=0),0)), ""),""),"")</f>
        <v/>
      </c>
      <c r="GB6" s="1" t="str" cm="1">
        <f t="array" ref="GB6">IFERROR(IF(SMALL(GB25:GB126,2)&lt;=$A$8*SMALL(GB25:GB126,1),IFERROR(INDEX($A$25:$A$126, MATCH(1,(GB25:GB126=SMALL(GB25:GB126,2))*(COUNTIF(GB3:GB5, $A$25:$A$126)=0),0)), ""),""),"")</f>
        <v>VINS-Mono</v>
      </c>
      <c r="GC6" s="1" t="str" cm="1">
        <f t="array" ref="GC6">IFERROR(IF(SMALL(GC25:GC126,2)&lt;=$A$8*SMALL(GC25:GC126,1),IFERROR(INDEX($A$25:$A$126, MATCH(1,(GC25:GC126=SMALL(GC25:GC126,2))*(COUNTIF(GC3:GC5, $A$25:$A$126)=0),0)), ""),""),"")</f>
        <v>MSCKF</v>
      </c>
      <c r="GD6" s="1" t="str" cm="1">
        <f t="array" ref="GD6">IFERROR(IF(SMALL(GD25:GD126,2)&lt;=$A$8*SMALL(GD25:GD126,1),IFERROR(INDEX($A$25:$A$126, MATCH(1,(GD25:GD126=SMALL(GD25:GD126,2))*(COUNTIF(GD3:GD5, $A$25:$A$126)=0),0)), ""),""),"")</f>
        <v/>
      </c>
      <c r="GE6" s="1" t="str" cm="1">
        <f t="array" ref="GE6">IFERROR(IF(SMALL(GE25:GE126,2)&lt;=$A$8*SMALL(GE25:GE126,1),IFERROR(INDEX($A$25:$A$126, MATCH(1,(GE25:GE126=SMALL(GE25:GE126,2))*(COUNTIF(GE3:GE5, $A$25:$A$126)=0),0)), ""),""),"")</f>
        <v/>
      </c>
      <c r="GF6" s="1" t="str" cm="1">
        <f t="array" ref="GF6">IFERROR(IF(SMALL(GF25:GF126,2)&lt;=$A$8*SMALL(GF25:GF126,1),IFERROR(INDEX($A$25:$A$126, MATCH(1,(GF25:GF126=SMALL(GF25:GF126,2))*(COUNTIF(GF3:GF5, $A$25:$A$126)=0),0)), ""),""),"")</f>
        <v/>
      </c>
      <c r="GG6" s="1" t="str" cm="1">
        <f t="array" ref="GG6">IFERROR(IF(SMALL(GG25:GG126,2)&lt;=$A$8*SMALL(GG25:GG126,1),IFERROR(INDEX($A$25:$A$126, MATCH(1,(GG25:GG126=SMALL(GG25:GG126,2))*(COUNTIF(GG3:GG5, $A$25:$A$126)=0),0)), ""),""),"")</f>
        <v/>
      </c>
      <c r="GH6" s="1" t="str" cm="1">
        <f t="array" ref="GH6">IFERROR(IF(SMALL(GH25:GH126,2)&lt;=$A$8*SMALL(GH25:GH126,1),IFERROR(INDEX($A$25:$A$126, MATCH(1,(GH25:GH126=SMALL(GH25:GH126,2))*(COUNTIF(GH3:GH5, $A$25:$A$126)=0),0)), ""),""),"")</f>
        <v>OKVIS</v>
      </c>
      <c r="GI6" s="1" t="str" cm="1">
        <f t="array" ref="GI6">IFERROR(IF(SMALL(GI25:GI126,2)&lt;=$A$8*SMALL(GI25:GI126,1),IFERROR(INDEX($A$25:$A$126, MATCH(1,(GI25:GI126=SMALL(GI25:GI126,2))*(COUNTIF(GI3:GI5, $A$25:$A$126)=0),0)), ""),""),"")</f>
        <v>VINS-Mono</v>
      </c>
      <c r="GJ6" s="1" t="str" cm="1">
        <f t="array" ref="GJ6">IFERROR(IF(SMALL(GJ25:GJ126,2)&lt;=$A$8*SMALL(GJ25:GJ126,1),IFERROR(INDEX($A$25:$A$126, MATCH(1,(GJ25:GJ126=SMALL(GJ25:GJ126,2))*(COUNTIF(GJ3:GJ5, $A$25:$A$126)=0),0)), ""),""),"")</f>
        <v/>
      </c>
      <c r="GK6" s="1" t="str" cm="1">
        <f t="array" ref="GK6">IFERROR(IF(SMALL(GK25:GK126,2)&lt;=$A$8*SMALL(GK25:GK126,1),IFERROR(INDEX($A$25:$A$126, MATCH(1,(GK25:GK126=SMALL(GK25:GK126,2))*(COUNTIF(GK3:GK5, $A$25:$A$126)=0),0)), ""),""),"")</f>
        <v>OKVIS</v>
      </c>
      <c r="GL6" s="1" t="str" cm="1">
        <f t="array" ref="GL6">IFERROR(IF(SMALL(GL25:GL126,2)&lt;=$A$8*SMALL(GL25:GL126,1),IFERROR(INDEX($A$25:$A$126, MATCH(1,(GL25:GL126=SMALL(GL25:GL126,2))*(COUNTIF(GL3:GL5, $A$25:$A$126)=0),0)), ""),""),"")</f>
        <v>DSO</v>
      </c>
      <c r="GM6" s="1" t="str" cm="1">
        <f t="array" ref="GM6">IFERROR(IF(SMALL(GM25:GM126,2)&lt;=$A$8*SMALL(GM25:GM126,1),IFERROR(INDEX($A$25:$A$126, MATCH(1,(GM25:GM126=SMALL(GM25:GM126,2))*(COUNTIF(GM3:GM5, $A$25:$A$126)=0),0)), ""),""),"")</f>
        <v/>
      </c>
      <c r="GN6" s="1" t="str" cm="1">
        <f t="array" ref="GN6">IFERROR(IF(SMALL(GN25:GN126,2)&lt;=$A$8*SMALL(GN25:GN126,1),IFERROR(INDEX($A$25:$A$126, MATCH(1,(GN25:GN126=SMALL(GN25:GN126,2))*(COUNTIF(GN3:GN5, $A$25:$A$126)=0),0)), ""),""),"")</f>
        <v>PTAM</v>
      </c>
      <c r="GO6" s="1" t="str" cm="1">
        <f t="array" ref="GO6">IFERROR(IF(SMALL(GO25:GO126,2)&lt;=$A$8*SMALL(GO25:GO126,1),IFERROR(INDEX($A$25:$A$126, MATCH(1,(GO25:GO126=SMALL(GO25:GO126,2))*(COUNTIF(GO3:GO5, $A$25:$A$126)=0),0)), ""),""),"")</f>
        <v>ORB-SLAM2</v>
      </c>
      <c r="GP6" s="1" t="str" cm="1">
        <f t="array" ref="GP6">IFERROR(IF(SMALL(GP25:GP126,2)&lt;=$A$8*SMALL(GP25:GP126,1),IFERROR(INDEX($A$25:$A$126, MATCH(1,(GP25:GP126=SMALL(GP25:GP126,2))*(COUNTIF(GP3:GP5, $A$25:$A$126)=0),0)), ""),""),"")</f>
        <v/>
      </c>
      <c r="GQ6" s="1" t="str" cm="1">
        <f t="array" ref="GQ6">IFERROR(IF(SMALL(GQ25:GQ126,2)&lt;=$A$8*SMALL(GQ25:GQ126,1),IFERROR(INDEX($A$25:$A$126, MATCH(1,(GQ25:GQ126=SMALL(GQ25:GQ126,2))*(COUNTIF(GQ3:GQ5, $A$25:$A$126)=0),0)), ""),""),"")</f>
        <v/>
      </c>
      <c r="GR6" s="1" t="str" cm="1">
        <f t="array" ref="GR6">IFERROR(IF(SMALL(GR25:GR126,2)&lt;=$A$8*SMALL(GR25:GR126,1),IFERROR(INDEX($A$25:$A$126, MATCH(1,(GR25:GR126=SMALL(GR25:GR126,2))*(COUNTIF(GR3:GR5, $A$25:$A$126)=0),0)), ""),""),"")</f>
        <v/>
      </c>
      <c r="GS6" s="1" t="str" cm="1">
        <f t="array" ref="GS6">IFERROR(IF(SMALL(GS25:GS126,2)&lt;=$A$8*SMALL(GS25:GS126,1),IFERROR(INDEX($A$25:$A$126, MATCH(1,(GS25:GS126=SMALL(GS25:GS126,2))*(COUNTIF(GS3:GS5, $A$25:$A$126)=0),0)), ""),""),"")</f>
        <v/>
      </c>
      <c r="GT6" s="1" t="str" cm="1">
        <f t="array" ref="GT6">IFERROR(IF(SMALL(GT25:GT126,2)&lt;=$A$8*SMALL(GT25:GT126,1),IFERROR(INDEX($A$25:$A$126, MATCH(1,(GT25:GT126=SMALL(GT25:GT126,2))*(COUNTIF(GT3:GT5, $A$25:$A$126)=0),0)), ""),""),"")</f>
        <v/>
      </c>
      <c r="GU6" s="1" t="str" cm="1">
        <f t="array" ref="GU6">IFERROR(IF(SMALL(GU25:GU126,2)&lt;=$A$8*SMALL(GU25:GU126,1),IFERROR(INDEX($A$25:$A$126, MATCH(1,(GU25:GU126=SMALL(GU25:GU126,2))*(COUNTIF(GU3:GU5, $A$25:$A$126)=0),0)), ""),""),"")</f>
        <v>OKVIS</v>
      </c>
      <c r="GV6" s="1" t="str" cm="1">
        <f t="array" ref="GV6">IFERROR(IF(SMALL(GV25:GV126,2)&lt;=$A$8*SMALL(GV25:GV126,1),IFERROR(INDEX($A$25:$A$126, MATCH(1,(GV25:GV126=SMALL(GV25:GV126,2))*(COUNTIF(GV3:GV5, $A$25:$A$126)=0),0)), ""),""),"")</f>
        <v>LSD-SLAM</v>
      </c>
      <c r="GW6" s="1" t="str" cm="1">
        <f t="array" ref="GW6">IFERROR(IF(SMALL(GW25:GW126,2)&lt;=$A$8*SMALL(GW25:GW126,1),IFERROR(INDEX($A$25:$A$126, MATCH(1,(GW25:GW126=SMALL(GW25:GW126,2))*(COUNTIF(GW3:GW5, $A$25:$A$126)=0),0)), ""),""),"")</f>
        <v/>
      </c>
      <c r="GX6" s="1" t="str" cm="1">
        <f t="array" ref="GX6">IFERROR(IF(SMALL(GX25:GX126,2)&lt;=$A$8*SMALL(GX25:GX126,1),IFERROR(INDEX($A$25:$A$126, MATCH(1,(GX25:GX126=SMALL(GX25:GX126,2))*(COUNTIF(GX3:GX5, $A$25:$A$126)=0),0)), ""),""),"")</f>
        <v/>
      </c>
      <c r="GY6" s="1" t="str" cm="1">
        <f t="array" ref="GY6">IFERROR(IF(SMALL(GY25:GY126,2)&lt;=$A$8*SMALL(GY25:GY126,1),IFERROR(INDEX($A$25:$A$126, MATCH(1,(GY25:GY126=SMALL(GY25:GY126,2))*(COUNTIF(GY3:GY5, $A$25:$A$126)=0),0)), ""),""),"")</f>
        <v/>
      </c>
      <c r="GZ6" s="1" t="str" cm="1">
        <f t="array" ref="GZ6">IFERROR(IF(SMALL(GZ25:GZ126,2)&lt;=$A$8*SMALL(GZ25:GZ126,1),IFERROR(INDEX($A$25:$A$126, MATCH(1,(GZ25:GZ126=SMALL(GZ25:GZ126,2))*(COUNTIF(GZ3:GZ5, $A$25:$A$126)=0),0)), ""),""),"")</f>
        <v>DynaSLAM</v>
      </c>
      <c r="HA6" s="1" t="str" cm="1">
        <f t="array" ref="HA6">IFERROR(IF(SMALL(HA25:HA126,2)&lt;=$A$8*SMALL(HA25:HA126,1),IFERROR(INDEX($A$25:$A$126, MATCH(1,(HA25:HA126=SMALL(HA25:HA126,2))*(COUNTIF(HA3:HA5, $A$25:$A$126)=0),0)), ""),""),"")</f>
        <v>DSO</v>
      </c>
      <c r="HB6" s="1" t="str" cm="1">
        <f t="array" ref="HB6">IFERROR(IF(SMALL(HB25:HB126,2)&lt;=$A$8*SMALL(HB25:HB126,1),IFERROR(INDEX($A$25:$A$126, MATCH(1,(HB25:HB126=SMALL(HB25:HB126,2))*(COUNTIF(HB3:HB5, $A$25:$A$126)=0),0)), ""),""),"")</f>
        <v/>
      </c>
      <c r="HC6" s="1" t="str" cm="1">
        <f t="array" ref="HC6">IFERROR(IF(SMALL(HC25:HC126,2)&lt;=$A$8*SMALL(HC25:HC126,1),IFERROR(INDEX($A$25:$A$126, MATCH(1,(HC25:HC126=SMALL(HC25:HC126,2))*(COUNTIF(HC3:HC5, $A$25:$A$126)=0),0)), ""),""),"")</f>
        <v>DynaSLAM</v>
      </c>
      <c r="HD6" s="1" t="str" cm="1">
        <f t="array" ref="HD6">IFERROR(IF(SMALL(HD25:HD126,2)&lt;=$A$8*SMALL(HD25:HD126,1),IFERROR(INDEX($A$25:$A$126, MATCH(1,(HD25:HD126=SMALL(HD25:HD126,2))*(COUNTIF(HD3:HD5, $A$25:$A$126)=0),0)), ""),""),"")</f>
        <v>LDSO</v>
      </c>
      <c r="HE6" s="1" t="str" cm="1">
        <f t="array" ref="HE6">IFERROR(IF(SMALL(HE25:HE126,2)&lt;=$A$8*SMALL(HE25:HE126,1),IFERROR(INDEX($A$25:$A$126, MATCH(1,(HE25:HE126=SMALL(HE25:HE126,2))*(COUNTIF(HE3:HE5, $A$25:$A$126)=0),0)), ""),""),"")</f>
        <v>DynaSLAM</v>
      </c>
      <c r="HF6" s="1" t="str" cm="1">
        <f t="array" ref="HF6">IFERROR(IF(SMALL(HF25:HF126,2)&lt;=$A$8*SMALL(HF25:HF126,1),IFERROR(INDEX($A$25:$A$126, MATCH(1,(HF25:HF126=SMALL(HF25:HF126,2))*(COUNTIF(HF3:HF5, $A$25:$A$126)=0),0)), ""),""),"")</f>
        <v>DynaSLAM</v>
      </c>
      <c r="HG6" s="1" t="str" cm="1">
        <f t="array" ref="HG6">IFERROR(IF(SMALL(HG25:HG126,2)&lt;=$A$8*SMALL(HG25:HG126,1),IFERROR(INDEX($A$25:$A$126, MATCH(1,(HG25:HG126=SMALL(HG25:HG126,2))*(COUNTIF(HG3:HG5, $A$25:$A$126)=0),0)), ""),""),"")</f>
        <v>DSO</v>
      </c>
      <c r="HH6" s="1" t="str" cm="1">
        <f t="array" ref="HH6">IFERROR(IF(SMALL(HH25:HH126,2)&lt;=$A$8*SMALL(HH25:HH126,1),IFERROR(INDEX($A$25:$A$126, MATCH(1,(HH25:HH126=SMALL(HH25:HH126,2))*(COUNTIF(HH3:HH5, $A$25:$A$126)=0),0)), ""),""),"")</f>
        <v>DynaSLAM</v>
      </c>
      <c r="HI6" s="1" t="str" cm="1">
        <f t="array" ref="HI6">IFERROR(IF(SMALL(HI25:HI126,2)&lt;=$A$8*SMALL(HI25:HI126,1),IFERROR(INDEX($A$25:$A$126, MATCH(1,(HI25:HI126=SMALL(HI25:HI126,2))*(COUNTIF(HI3:HI5, $A$25:$A$126)=0),0)), ""),""),"")</f>
        <v>DynaSLAM</v>
      </c>
      <c r="HJ6" s="1" t="str" cm="1">
        <f t="array" ref="HJ6">IFERROR(IF(SMALL(HJ25:HJ126,2)&lt;=$A$8*SMALL(HJ25:HJ126,1),IFERROR(INDEX($A$25:$A$126, MATCH(1,(HJ25:HJ126=SMALL(HJ25:HJ126,2))*(COUNTIF(HJ3:HJ5, $A$25:$A$126)=0),0)), ""),""),"")</f>
        <v>DynaSLAM</v>
      </c>
      <c r="HK6" s="1" t="str" cm="1">
        <f t="array" ref="HK6">IFERROR(IF(SMALL(HK25:HK126,2)&lt;=$A$8*SMALL(HK25:HK126,1),IFERROR(INDEX($A$25:$A$126, MATCH(1,(HK25:HK126=SMALL(HK25:HK126,2))*(COUNTIF(HK3:HK5, $A$25:$A$126)=0),0)), ""),""),"")</f>
        <v>DynaSLAM</v>
      </c>
      <c r="HL6" s="1" t="str" cm="1">
        <f t="array" ref="HL6">IFERROR(IF(SMALL(HL25:HL126,2)&lt;=$A$8*SMALL(HL25:HL126,1),IFERROR(INDEX($A$25:$A$126, MATCH(1,(HL25:HL126=SMALL(HL25:HL126,2))*(COUNTIF(HL3:HL5, $A$25:$A$126)=0),0)), ""),""),"")</f>
        <v>DynaSLAM</v>
      </c>
      <c r="HM6" s="1" t="str" cm="1">
        <f t="array" ref="HM6">IFERROR(IF(SMALL(HM25:HM126,2)&lt;=$A$8*SMALL(HM25:HM126,1),IFERROR(INDEX($A$25:$A$126, MATCH(1,(HM25:HM126=SMALL(HM25:HM126,2))*(COUNTIF(HM3:HM5, $A$25:$A$126)=0),0)), ""),""),"")</f>
        <v>DSO</v>
      </c>
      <c r="HN6" s="1" t="str" cm="1">
        <f t="array" ref="HN6">IFERROR(IF(SMALL(HN25:HN126,2)&lt;=$A$8*SMALL(HN25:HN126,1),IFERROR(INDEX($A$25:$A$126, MATCH(1,(HN25:HN126=SMALL(HN25:HN126,2))*(COUNTIF(HN3:HN5, $A$25:$A$126)=0),0)), ""),""),"")</f>
        <v>DynaSLAM</v>
      </c>
      <c r="HO6" s="1" t="str" cm="1">
        <f t="array" ref="HO6">IFERROR(IF(SMALL(HO25:HO126,2)&lt;=$A$8*SMALL(HO25:HO126,1),IFERROR(INDEX($A$25:$A$126, MATCH(1,(HO25:HO126=SMALL(HO25:HO126,2))*(COUNTIF(HO3:HO5, $A$25:$A$126)=0),0)), ""),""),"")</f>
        <v/>
      </c>
      <c r="HP6" s="1" t="str" cm="1">
        <f t="array" ref="HP6">IFERROR(IF(SMALL(HP25:HP126,2)&lt;=$A$8*SMALL(HP25:HP126,1),IFERROR(INDEX($A$25:$A$126, MATCH(1,(HP25:HP126=SMALL(HP25:HP126,2))*(COUNTIF(HP3:HP5, $A$25:$A$126)=0),0)), ""),""),"")</f>
        <v>LDSO</v>
      </c>
      <c r="HQ6" s="1" t="str" cm="1">
        <f t="array" ref="HQ6">IFERROR(IF(SMALL(HQ25:HQ126,2)&lt;=$A$8*SMALL(HQ25:HQ126,1),IFERROR(INDEX($A$25:$A$126, MATCH(1,(HQ25:HQ126=SMALL(HQ25:HQ126,2))*(COUNTIF(HQ3:HQ5, $A$25:$A$126)=0),0)), ""),""),"")</f>
        <v>DynaSLAM</v>
      </c>
      <c r="HR6" s="1" t="str" cm="1">
        <f t="array" ref="HR6">IFERROR(IF(SMALL(HR25:HR126,2)&lt;=$A$8*SMALL(HR25:HR126,1),IFERROR(INDEX($A$25:$A$126, MATCH(1,(HR25:HR126=SMALL(HR25:HR126,2))*(COUNTIF(HR3:HR5, $A$25:$A$126)=0),0)), ""),""),"")</f>
        <v>DynaSLAM</v>
      </c>
      <c r="HS6" s="1" t="str" cm="1">
        <f t="array" ref="HS6">IFERROR(IF(SMALL(HS25:HS126,2)&lt;=$A$8*SMALL(HS25:HS126,1),IFERROR(INDEX($A$25:$A$126, MATCH(1,(HS25:HS126=SMALL(HS25:HS126,2))*(COUNTIF(HS3:HS5, $A$25:$A$126)=0),0)), ""),""),"")</f>
        <v>DSO</v>
      </c>
      <c r="HT6" s="1" t="str" cm="1">
        <f t="array" ref="HT6">IFERROR(IF(SMALL(HT25:HT126,2)&lt;=$A$8*SMALL(HT25:HT126,1),IFERROR(INDEX($A$25:$A$126, MATCH(1,(HT25:HT126=SMALL(HT25:HT126,2))*(COUNTIF(HT3:HT5, $A$25:$A$126)=0),0)), ""),""),"")</f>
        <v>DynaSLAM</v>
      </c>
      <c r="HU6" s="1" t="str" cm="1">
        <f t="array" ref="HU6">IFERROR(IF(SMALL(HU25:HU126,2)&lt;=$A$8*SMALL(HU25:HU126,1),IFERROR(INDEX($A$25:$A$126, MATCH(1,(HU25:HU126=SMALL(HU25:HU126,2))*(COUNTIF(HU3:HU5, $A$25:$A$126)=0),0)), ""),""),"")</f>
        <v>DynaSLAM</v>
      </c>
      <c r="HV6" s="1" t="str" cm="1">
        <f t="array" ref="HV6">IFERROR(IF(SMALL(HV25:HV126,2)&lt;=$A$8*SMALL(HV25:HV126,1),IFERROR(INDEX($A$25:$A$126, MATCH(1,(HV25:HV126=SMALL(HV25:HV126,2))*(COUNTIF(HV3:HV5, $A$25:$A$126)=0),0)), ""),""),"")</f>
        <v>LDSO</v>
      </c>
      <c r="HW6" s="1" t="str" cm="1">
        <f t="array" ref="HW6">IFERROR(IF(SMALL(HW25:HW126,2)&lt;=$A$8*SMALL(HW25:HW126,1),IFERROR(INDEX($A$25:$A$126, MATCH(1,(HW25:HW126=SMALL(HW25:HW126,2))*(COUNTIF(HW3:HW5, $A$25:$A$126)=0),0)), ""),""),"")</f>
        <v>DynaSLAM</v>
      </c>
      <c r="HX6" s="1" t="str" cm="1">
        <f t="array" ref="HX6">IFERROR(IF(SMALL(HX25:HX126,2)&lt;=$A$8*SMALL(HX25:HX126,1),IFERROR(INDEX($A$25:$A$126, MATCH(1,(HX25:HX126=SMALL(HX25:HX126,2))*(COUNTIF(HX3:HX5, $A$25:$A$126)=0),0)), ""),""),"")</f>
        <v/>
      </c>
      <c r="HY6" s="1" t="str" cm="1">
        <f t="array" ref="HY6">IFERROR(IF(SMALL(HY25:HY126,2)&lt;=$A$8*SMALL(HY25:HY126,1),IFERROR(INDEX($A$25:$A$126, MATCH(1,(HY25:HY126=SMALL(HY25:HY126,2))*(COUNTIF(HY3:HY5, $A$25:$A$126)=0),0)), ""),""),"")</f>
        <v/>
      </c>
      <c r="HZ6" s="1" t="str" cm="1">
        <f t="array" ref="HZ6">IFERROR(IF(SMALL(HZ25:HZ126,2)&lt;=$A$8*SMALL(HZ25:HZ126,1),IFERROR(INDEX($A$25:$A$126, MATCH(1,(HZ25:HZ126=SMALL(HZ25:HZ126,2))*(COUNTIF(HZ3:HZ5, $A$25:$A$126)=0),0)), ""),""),"")</f>
        <v>DynaSLAM</v>
      </c>
      <c r="IA6" s="1" t="str" cm="1">
        <f t="array" ref="IA6">IFERROR(IF(SMALL(IA25:IA126,2)&lt;=$A$8*SMALL(IA25:IA126,1),IFERROR(INDEX($A$25:$A$126, MATCH(1,(IA25:IA126=SMALL(IA25:IA126,2))*(COUNTIF(IA3:IA5, $A$25:$A$126)=0),0)), ""),""),"")</f>
        <v>DynaSLAM</v>
      </c>
      <c r="IB6" s="1" t="str" cm="1">
        <f t="array" ref="IB6">IFERROR(IF(SMALL(IB25:IB126,2)&lt;=$A$8*SMALL(IB25:IB126,1),IFERROR(INDEX($A$25:$A$126, MATCH(1,(IB25:IB126=SMALL(IB25:IB126,2))*(COUNTIF(IB3:IB5, $A$25:$A$126)=0),0)), ""),""),"")</f>
        <v>DSO</v>
      </c>
      <c r="IC6" s="1" t="str" cm="1">
        <f t="array" ref="IC6">IFERROR(IF(SMALL(IC25:IC126,2)&lt;=$A$8*SMALL(IC25:IC126,1),IFERROR(INDEX($A$25:$A$126, MATCH(1,(IC25:IC126=SMALL(IC25:IC126,2))*(COUNTIF(IC3:IC5, $A$25:$A$126)=0),0)), ""),""),"")</f>
        <v/>
      </c>
      <c r="ID6" s="1" t="str" cm="1">
        <f t="array" ref="ID6">IFERROR(IF(SMALL(ID25:ID126,2)&lt;=$A$8*SMALL(ID25:ID126,1),IFERROR(INDEX($A$25:$A$126, MATCH(1,(ID25:ID126=SMALL(ID25:ID126,2))*(COUNTIF(ID3:ID5, $A$25:$A$126)=0),0)), ""),""),"")</f>
        <v>DynaSLAM</v>
      </c>
      <c r="IE6" s="1" t="str" cm="1">
        <f t="array" ref="IE6">IFERROR(IF(SMALL(IE25:IE126,2)&lt;=$A$8*SMALL(IE25:IE126,1),IFERROR(INDEX($A$25:$A$126, MATCH(1,(IE25:IE126=SMALL(IE25:IE126,2))*(COUNTIF(IE3:IE5, $A$25:$A$126)=0),0)), ""),""),"")</f>
        <v>DSO</v>
      </c>
      <c r="IF6" s="1" t="str" cm="1">
        <f t="array" ref="IF6">IFERROR(IF(SMALL(IF25:IF126,2)&lt;=$A$8*SMALL(IF25:IF126,1),IFERROR(INDEX($A$25:$A$126, MATCH(1,(IF25:IF126=SMALL(IF25:IF126,2))*(COUNTIF(IF3:IF5, $A$25:$A$126)=0),0)), ""),""),"")</f>
        <v>DynaSLAM</v>
      </c>
      <c r="IG6" s="1" t="str" cm="1">
        <f t="array" ref="IG6">IFERROR(IF(SMALL(IG25:IG126,2)&lt;=$A$8*SMALL(IG25:IG126,1),IFERROR(INDEX($A$25:$A$126, MATCH(1,(IG25:IG126=SMALL(IG25:IG126,2))*(COUNTIF(IG3:IG5, $A$25:$A$126)=0),0)), ""),""),"")</f>
        <v>DSO</v>
      </c>
      <c r="IH6" s="1" t="str" cm="1">
        <f t="array" ref="IH6">IFERROR(IF(SMALL(IH25:IH126,2)&lt;=$A$8*SMALL(IH25:IH126,1),IFERROR(INDEX($A$25:$A$126, MATCH(1,(IH25:IH126=SMALL(IH25:IH126,2))*(COUNTIF(IH3:IH5, $A$25:$A$126)=0),0)), ""),""),"")</f>
        <v>DynaSLAM</v>
      </c>
      <c r="II6" s="1" t="str" cm="1">
        <f t="array" ref="II6">IFERROR(IF(SMALL(II25:II126,2)&lt;=$A$8*SMALL(II25:II126,1),IFERROR(INDEX($A$25:$A$126, MATCH(1,(II25:II126=SMALL(II25:II126,2))*(COUNTIF(II3:II5, $A$25:$A$126)=0),0)), ""),""),"")</f>
        <v>DSO</v>
      </c>
      <c r="IJ6" s="1" t="str" cm="1">
        <f t="array" ref="IJ6">IFERROR(IF(SMALL(IJ25:IJ126,2)&lt;=$A$8*SMALL(IJ25:IJ126,1),IFERROR(INDEX($A$25:$A$126, MATCH(1,(IJ25:IJ126=SMALL(IJ25:IJ126,2))*(COUNTIF(IJ3:IJ5, $A$25:$A$126)=0),0)), ""),""),"")</f>
        <v>DynaSLAM</v>
      </c>
      <c r="IK6" s="1" t="str" cm="1">
        <f t="array" ref="IK6">IFERROR(IF(SMALL(IK25:IK200,2)&lt;=$A$8*SMALL(IK25:IK200,1),IFERROR(INDEX($A$25:$A$200, MATCH(1,(IK25:IK200=SMALL(IK25:IK200,2))*(COUNTIF(IK3:IK5, $A$25:$A$200)=0),0)), ""),""),"")</f>
        <v/>
      </c>
      <c r="IL6" s="1" t="str" cm="1">
        <f t="array" ref="IL6">IFERROR(IF(SMALL(IL25:IL200,2)&lt;=$A$8*SMALL(IL25:IL200,1),IFERROR(INDEX($A$25:$A$200, MATCH(1,(IL25:IL200=SMALL(IL25:IL200,2))*(COUNTIF(IL3:IL5, $A$25:$A$200)=0),0)), ""),""),"")</f>
        <v/>
      </c>
      <c r="IM6" s="1" t="str" cm="1">
        <f t="array" ref="IM6">IFERROR(IF(SMALL(IM25:IM200,2)&lt;=$A$8*SMALL(IM25:IM200,1),IFERROR(INDEX($A$25:$A$200, MATCH(1,(IM25:IM200=SMALL(IM25:IM200,2))*(COUNTIF(IM3:IM5, $A$25:$A$200)=0),0)), ""),""),"")</f>
        <v>DVO-SLAM</v>
      </c>
      <c r="IN6" s="1" t="str" cm="1">
        <f t="array" ref="IN6">IFERROR(IF(SMALL(IN25:IN200,2)&lt;=$A$8*SMALL(IN25:IN200,1),IFERROR(INDEX($A$25:$A$200, MATCH(1,(IN25:IN200=SMALL(IN25:IN200,2))*(COUNTIF(IN3:IN5, $A$25:$A$200)=0),0)), ""),""),"")</f>
        <v/>
      </c>
      <c r="IO6" s="1" t="str" cm="1">
        <f t="array" ref="IO6">IFERROR(IF(SMALL(IO25:IO200,2)&lt;=$A$8*SMALL(IO25:IO200,1),IFERROR(INDEX($A$25:$A$200, MATCH(1,(IO25:IO200=SMALL(IO25:IO200,2))*(COUNTIF(IO3:IO5, $A$25:$A$200)=0),0)), ""),""),"")</f>
        <v/>
      </c>
      <c r="IP6" s="1" t="str" cm="1">
        <f t="array" ref="IP6">IFERROR(IF(SMALL(IP25:IP200,2)&lt;=$A$8*SMALL(IP25:IP200,1),IFERROR(INDEX($A$25:$A$200, MATCH(1,(IP25:IP200=SMALL(IP25:IP200,2))*(COUNTIF(IP3:IP5, $A$25:$A$200)=0),0)), ""),""),"")</f>
        <v>Plane-Edge-SLAM</v>
      </c>
      <c r="IQ6" s="1" t="str" cm="1">
        <f t="array" ref="IQ6">IFERROR(IF(SMALL(IQ25:IQ200,2)&lt;=$A$8*SMALL(IQ25:IQ200,1),IFERROR(INDEX($A$25:$A$200, MATCH(1,(IQ25:IQ200=SMALL(IQ25:IQ200,2))*(COUNTIF(IQ3:IQ5, $A$25:$A$200)=0),0)), ""),""),"")</f>
        <v/>
      </c>
      <c r="IR6" s="1" t="str" cm="1">
        <f t="array" ref="IR6">IFERROR(IF(SMALL(IR25:IR200,2)&lt;=$A$8*SMALL(IR25:IR200,1),IFERROR(INDEX($A$25:$A$200, MATCH(1,(IR25:IR200=SMALL(IR25:IR200,2))*(COUNTIF(IR3:IR5, $A$25:$A$200)=0),0)), ""),""),"")</f>
        <v/>
      </c>
      <c r="IS6" s="1" t="str" cm="1">
        <f t="array" ref="IS6">IFERROR(IF(SMALL(IS25:IS200,2)&lt;=$A$8*SMALL(IS25:IS200,1),IFERROR(INDEX($A$25:$A$200, MATCH(1,(IS25:IS200=SMALL(IS25:IS200,2))*(COUNTIF(IS3:IS5, $A$25:$A$200)=0),0)), ""),""),"")</f>
        <v/>
      </c>
      <c r="IT6" s="1" t="str" cm="1">
        <f t="array" ref="IT6">IFERROR(IF(SMALL(IT25:IT200,2)&lt;=$A$8*SMALL(IT25:IT200,1),IFERROR(INDEX($A$25:$A$200, MATCH(1,(IT25:IT200=SMALL(IT25:IT200,2))*(COUNTIF(IT3:IT5, $A$25:$A$200)=0),0)), ""),""),"")</f>
        <v/>
      </c>
      <c r="IU6" s="1" t="str" cm="1">
        <f t="array" ref="IU6">IFERROR(IF(SMALL(IU25:IU200,2)&lt;=$A$8*SMALL(IU25:IU200,1),IFERROR(INDEX($A$25:$A$200, MATCH(1,(IU25:IU200=SMALL(IU25:IU200,2))*(COUNTIF(IU3:IU5, $A$25:$A$200)=0),0)), ""),""),"")</f>
        <v/>
      </c>
      <c r="IV6" s="1" t="str" cm="1">
        <f t="array" ref="IV6">IFERROR(IF(SMALL(IV25:IV200,2)&lt;=$A$8*SMALL(IV25:IV200,1),IFERROR(INDEX($A$25:$A$200, MATCH(1,(IV25:IV200=SMALL(IV25:IV200,2))*(COUNTIF(IV3:IV5, $A$25:$A$200)=0),0)), ""),""),"")</f>
        <v/>
      </c>
      <c r="IW6" s="1" t="str" cm="1">
        <f t="array" ref="IW6">IFERROR(IF(SMALL(IW25:IW200,2)&lt;=$A$8*SMALL(IW25:IW200,1),IFERROR(INDEX($A$25:$A$200, MATCH(1,(IW25:IW200=SMALL(IW25:IW200,2))*(COUNTIF(IW3:IW5, $A$25:$A$200)=0),0)), ""),""),"")</f>
        <v/>
      </c>
      <c r="IX6" s="1" t="str" cm="1">
        <f t="array" ref="IX6">IFERROR(IF(SMALL(IX25:IX200,2)&lt;=$A$8*SMALL(IX25:IX200,1),IFERROR(INDEX($A$25:$A$200, MATCH(1,(IX25:IX200=SMALL(IX25:IX200,2))*(COUNTIF(IX3:IX5, $A$25:$A$200)=0),0)), ""),""),"")</f>
        <v/>
      </c>
      <c r="IY6" s="1" t="str" cm="1">
        <f t="array" ref="IY6">IFERROR(IF(SMALL(IY25:IY200,2)&lt;=$A$8*SMALL(IY25:IY200,1),IFERROR(INDEX($A$25:$A$200, MATCH(1,(IY25:IY200=SMALL(IY25:IY200,2))*(COUNTIF(IY3:IY5, $A$25:$A$200)=0),0)), ""),""),"")</f>
        <v/>
      </c>
      <c r="IZ6" s="1" t="str" cm="1">
        <f t="array" ref="IZ6">IFERROR(IF(SMALL(IZ25:IZ200,2)&lt;=$A$8*SMALL(IZ25:IZ200,1),IFERROR(INDEX($A$25:$A$200, MATCH(1,(IZ25:IZ200=SMALL(IZ25:IZ200,2))*(COUNTIF(IZ3:IZ5, $A$25:$A$200)=0),0)), ""),""),"")</f>
        <v/>
      </c>
      <c r="JA6" s="1" t="str" cm="1">
        <f t="array" ref="JA6">IFERROR(IF(SMALL(JA25:JA200,2)&lt;=$A$8*SMALL(JA25:JA200,1),IFERROR(INDEX($A$25:$A$200, MATCH(1,(JA25:JA200=SMALL(JA25:JA200,2))*(COUNTIF(JA3:JA5, $A$25:$A$200)=0),0)), ""),""),"")</f>
        <v/>
      </c>
      <c r="JB6" s="1" t="str" cm="1">
        <f t="array" ref="JB6">IFERROR(IF(SMALL(JB25:JB200,2)&lt;=$A$8*SMALL(JB25:JB200,1),IFERROR(INDEX($A$25:$A$200, MATCH(1,(JB25:JB200=SMALL(JB25:JB200,2))*(COUNTIF(JB3:JB5, $A$25:$A$200)=0),0)), ""),""),"")</f>
        <v/>
      </c>
      <c r="JC6" s="1" t="str" cm="1">
        <f t="array" ref="JC6">IFERROR(IF(SMALL(JC25:JC200,2)&lt;=$A$8*SMALL(JC25:JC200,1),IFERROR(INDEX($A$25:$A$200, MATCH(1,(JC25:JC200=SMALL(JC25:JC200,2))*(COUNTIF(JC3:JC5, $A$25:$A$200)=0),0)), ""),""),"")</f>
        <v/>
      </c>
      <c r="JD6" s="1" t="str" cm="1">
        <f t="array" ref="JD6">IFERROR(IF(SMALL(JD25:JD200,2)&lt;=$A$8*SMALL(JD25:JD200,1),IFERROR(INDEX($A$25:$A$200, MATCH(1,(JD25:JD200=SMALL(JD25:JD200,2))*(COUNTIF(JD3:JD5, $A$25:$A$200)=0),0)), ""),""),"")</f>
        <v/>
      </c>
      <c r="JE6" s="1" t="str" cm="1">
        <f t="array" ref="JE6">IFERROR(IF(SMALL(JE25:JE200,2)&lt;=$A$8*SMALL(JE25:JE200,1),IFERROR(INDEX($A$25:$A$200, MATCH(1,(JE25:JE200=SMALL(JE25:JE200,2))*(COUNTIF(JE3:JE5, $A$25:$A$200)=0),0)), ""),""),"")</f>
        <v/>
      </c>
      <c r="JF6" s="1" t="str" cm="1">
        <f t="array" ref="JF6">IFERROR(IF(SMALL(JF25:JF200,2)&lt;=$A$8*SMALL(JF25:JF200,1),IFERROR(INDEX($A$25:$A$200, MATCH(1,(JF25:JF200=SMALL(JF25:JF200,2))*(COUNTIF(JF3:JF5, $A$25:$A$200)=0),0)), ""),""),"")</f>
        <v/>
      </c>
      <c r="JG6" s="1" t="str" cm="1">
        <f t="array" ref="JG6">IFERROR(IF(SMALL(JG25:JG200,2)&lt;=$A$8*SMALL(JG25:JG200,1),IFERROR(INDEX($A$25:$A$200, MATCH(1,(JG25:JG200=SMALL(JG25:JG200,2))*(COUNTIF(JG3:JG5, $A$25:$A$200)=0),0)), ""),""),"")</f>
        <v/>
      </c>
      <c r="JH6" s="1" t="str" cm="1">
        <f t="array" ref="JH6">IFERROR(IF(SMALL(JH25:JH200,2)&lt;=$A$8*SMALL(JH25:JH200,1),IFERROR(INDEX($A$25:$A$200, MATCH(1,(JH25:JH200=SMALL(JH25:JH200,2))*(COUNTIF(JH3:JH5, $A$25:$A$200)=0),0)), ""),""),"")</f>
        <v/>
      </c>
      <c r="JI6" s="1" t="str" cm="1">
        <f t="array" ref="JI6">IFERROR(IF(SMALL(JI25:JI200,2)&lt;=$A$8*SMALL(JI25:JI200,1),IFERROR(INDEX($A$25:$A$200, MATCH(1,(JI25:JI200=SMALL(JI25:JI200,2))*(COUNTIF(JI3:JI5, $A$25:$A$200)=0),0)), ""),""),"")</f>
        <v/>
      </c>
      <c r="JJ6" s="1" t="str" cm="1">
        <f t="array" ref="JJ6">IFERROR(IF(SMALL(JJ25:JJ200,2)&lt;=$A$8*SMALL(JJ25:JJ200,1),IFERROR(INDEX($A$25:$A$200, MATCH(1,(JJ25:JJ200=SMALL(JJ25:JJ200,2))*(COUNTIF(JJ3:JJ5, $A$25:$A$200)=0),0)), ""),""),"")</f>
        <v/>
      </c>
      <c r="JK6" s="1" t="str" cm="1">
        <f t="array" ref="JK6">IFERROR(IF(SMALL(JK25:JK200,2)&lt;=$A$8*SMALL(JK25:JK200,1),IFERROR(INDEX($A$25:$A$200, MATCH(1,(JK25:JK200=SMALL(JK25:JK200,2))*(COUNTIF(JK3:JK5, $A$25:$A$200)=0),0)), ""),""),"")</f>
        <v/>
      </c>
      <c r="JL6" s="1" t="str" cm="1">
        <f t="array" ref="JL6">IFERROR(IF(SMALL(JL25:JL200,2)&lt;=$A$8*SMALL(JL25:JL200,1),IFERROR(INDEX($A$25:$A$200, MATCH(1,(JL25:JL200=SMALL(JL25:JL200,2))*(COUNTIF(JL3:JL5, $A$25:$A$200)=0),0)), ""),""),"")</f>
        <v/>
      </c>
      <c r="JM6" s="1" t="str" cm="1">
        <f t="array" ref="JM6">IFERROR(IF(SMALL(JM25:JM200,2)&lt;=$A$8*SMALL(JM25:JM200,1),IFERROR(INDEX($A$25:$A$200, MATCH(1,(JM25:JM200=SMALL(JM25:JM200,2))*(COUNTIF(JM3:JM5, $A$25:$A$200)=0),0)), ""),""),"")</f>
        <v>RGB-DICPOdometry</v>
      </c>
      <c r="JN6" s="1" t="str" cm="1">
        <f t="array" ref="JN6">IFERROR(IF(SMALL(JN25:JN200,2)&lt;=$A$8*SMALL(JN25:JN200,1),IFERROR(INDEX($A$25:$A$200, MATCH(1,(JN25:JN200=SMALL(JN25:JN200,2))*(COUNTIF(JN3:JN5, $A$25:$A$200)=0),0)), ""),""),"")</f>
        <v/>
      </c>
      <c r="JO6" s="1" t="str" cm="1">
        <f t="array" ref="JO6">IFERROR(IF(SMALL(JO25:JO200,2)&lt;=$A$8*SMALL(JO25:JO200,1),IFERROR(INDEX($A$25:$A$200, MATCH(1,(JO25:JO200=SMALL(JO25:JO200,2))*(COUNTIF(JO3:JO5, $A$25:$A$200)=0),0)), ""),""),"")</f>
        <v/>
      </c>
      <c r="JP6" s="1" t="str" cm="1">
        <f t="array" ref="JP6">IFERROR(IF(SMALL(JP25:JP200,2)&lt;=$A$8*SMALL(JP25:JP200,1),IFERROR(INDEX($A$25:$A$200, MATCH(1,(JP25:JP200=SMALL(JP25:JP200,2))*(COUNTIF(JP3:JP5, $A$25:$A$200)=0),0)), ""),""),"")</f>
        <v/>
      </c>
      <c r="JQ6" s="1" t="str" cm="1">
        <f t="array" ref="JQ6">IFERROR(IF(SMALL(JQ25:JQ200,2)&lt;=$A$8*SMALL(JQ25:JQ200,1),IFERROR(INDEX($A$25:$A$200, MATCH(1,(JQ25:JQ200=SMALL(JQ25:JQ200,2))*(COUNTIF(JQ3:JQ5, $A$25:$A$200)=0),0)), ""),""),"")</f>
        <v/>
      </c>
      <c r="JR6" s="1" t="str" cm="1">
        <f t="array" ref="JR6">IFERROR(IF(SMALL(JR25:JR200,2)&lt;=$A$8*SMALL(JR25:JR200,1),IFERROR(INDEX($A$25:$A$200, MATCH(1,(JR25:JR200=SMALL(JR25:JR200,2))*(COUNTIF(JR3:JR5, $A$25:$A$200)=0),0)), ""),""),"")</f>
        <v/>
      </c>
      <c r="JS6" s="1" t="str" cm="1">
        <f t="array" ref="JS6">IFERROR(IF(SMALL(JS25:JS200,2)&lt;=$A$8*SMALL(JS25:JS200,1),IFERROR(INDEX($A$25:$A$200, MATCH(1,(JS25:JS200=SMALL(JS25:JS200,2))*(COUNTIF(JS3:JS5, $A$25:$A$200)=0),0)), ""),""),"")</f>
        <v/>
      </c>
      <c r="JT6" s="1" t="str" cm="1">
        <f t="array" ref="JT6">IFERROR(IF(SMALL(JT25:JT200,2)&lt;=$A$8*SMALL(JT25:JT200,1),IFERROR(INDEX($A$25:$A$200, MATCH(1,(JT25:JT200=SMALL(JT25:JT200,2))*(COUNTIF(JT3:JT5, $A$25:$A$200)=0),0)), ""),""),"")</f>
        <v/>
      </c>
      <c r="JU6" s="1" t="str" cm="1">
        <f t="array" ref="JU6">IFERROR(IF(SMALL(JU25:JU200,2)&lt;=$A$8*SMALL(JU25:JU200,1),IFERROR(INDEX($A$25:$A$200, MATCH(1,(JU25:JU200=SMALL(JU25:JU200,2))*(COUNTIF(JU3:JU5, $A$25:$A$200)=0),0)), ""),""),"")</f>
        <v/>
      </c>
      <c r="JV6" s="1" t="str" cm="1">
        <f t="array" ref="JV6">IFERROR(IF(SMALL(JV25:JV200,2)&lt;=$A$8*SMALL(JV25:JV200,1),IFERROR(INDEX($A$25:$A$200, MATCH(1,(JV25:JV200=SMALL(JV25:JV200,2))*(COUNTIF(JV3:JV5, $A$25:$A$200)=0),0)), ""),""),"")</f>
        <v/>
      </c>
      <c r="JW6" s="1" t="str" cm="1">
        <f t="array" ref="JW6">IFERROR(IF(SMALL(JW25:JW200,2)&lt;=$A$8*SMALL(JW25:JW200,1),IFERROR(INDEX($A$25:$A$200, MATCH(1,(JW25:JW200=SMALL(JW25:JW200,2))*(COUNTIF(JW3:JW5, $A$25:$A$200)=0),0)), ""),""),"")</f>
        <v/>
      </c>
      <c r="JX6" s="1" t="str" cm="1">
        <f t="array" ref="JX6">IFERROR(IF(SMALL(JX25:JX200,2)&lt;=$A$8*SMALL(JX25:JX200,1),IFERROR(INDEX($A$25:$A$200, MATCH(1,(JX25:JX200=SMALL(JX25:JX200,2))*(COUNTIF(JX3:JX5, $A$25:$A$200)=0),0)), ""),""),"")</f>
        <v/>
      </c>
      <c r="JY6" s="1" t="str" cm="1">
        <f t="array" ref="JY6">IFERROR(IF(SMALL(JY25:JY200,2)&lt;=$A$8*SMALL(JY25:JY200,1),IFERROR(INDEX($A$25:$A$200, MATCH(1,(JY25:JY200=SMALL(JY25:JY200,2))*(COUNTIF(JY3:JY5, $A$25:$A$200)=0),0)), ""),""),"")</f>
        <v/>
      </c>
      <c r="JZ6" s="1" t="str" cm="1">
        <f t="array" ref="JZ6">IFERROR(IF(SMALL(JZ25:JZ200,2)&lt;=$A$8*SMALL(JZ25:JZ200,1),IFERROR(INDEX($A$25:$A$200, MATCH(1,(JZ25:JZ200=SMALL(JZ25:JZ200,2))*(COUNTIF(JZ3:JZ5, $A$25:$A$200)=0),0)), ""),""),"")</f>
        <v/>
      </c>
      <c r="KA6" s="1" t="str" cm="1">
        <f t="array" ref="KA6">IFERROR(IF(SMALL(KA25:KA200,2)&lt;=$A$8*SMALL(KA25:KA200,1),IFERROR(INDEX($A$25:$A$200, MATCH(1,(KA25:KA200=SMALL(KA25:KA200,2))*(COUNTIF(KA3:KA5, $A$25:$A$200)=0),0)), ""),""),"")</f>
        <v/>
      </c>
      <c r="KB6" s="1" t="str" cm="1">
        <f t="array" ref="KB6">IFERROR(IF(SMALL(KB25:KB200,2)&lt;=$A$8*SMALL(KB25:KB200,1),IFERROR(INDEX($A$25:$A$200, MATCH(1,(KB25:KB200=SMALL(KB25:KB200,2))*(COUNTIF(KB3:KB5, $A$25:$A$200)=0),0)), ""),""),"")</f>
        <v/>
      </c>
      <c r="KC6" s="1" t="str" cm="1">
        <f t="array" ref="KC6">IFERROR(IF(SMALL(KC25:KC200,2)&lt;=$A$8*SMALL(KC25:KC200,1),IFERROR(INDEX($A$25:$A$200, MATCH(1,(KC25:KC200=SMALL(KC25:KC200,2))*(COUNTIF(KC3:KC5, $A$25:$A$200)=0),0)), ""),""),"")</f>
        <v/>
      </c>
      <c r="KD6" s="1" t="str" cm="1">
        <f t="array" ref="KD6">IFERROR(IF(SMALL(KD25:KD200,2)&lt;=$A$8*SMALL(KD25:KD200,1),IFERROR(INDEX($A$25:$A$200, MATCH(1,(KD25:KD200=SMALL(KD25:KD200,2))*(COUNTIF(KD3:KD5, $A$25:$A$200)=0),0)), ""),""),"")</f>
        <v/>
      </c>
      <c r="KE6" s="1" t="str" cm="1">
        <f t="array" ref="KE6">IFERROR(IF(SMALL(KE25:KE200,2)&lt;=$A$8*SMALL(KE25:KE200,1),IFERROR(INDEX($A$25:$A$200, MATCH(1,(KE25:KE200=SMALL(KE25:KE200,2))*(COUNTIF(KE3:KE5, $A$25:$A$200)=0),0)), ""),""),"")</f>
        <v/>
      </c>
      <c r="KF6" s="1" t="str" cm="1">
        <f t="array" ref="KF6">IFERROR(IF(SMALL(KF25:KF200,2)&lt;=$A$8*SMALL(KF25:KF200,1),IFERROR(INDEX($A$25:$A$200, MATCH(1,(KF25:KF200=SMALL(KF25:KF200,2))*(COUNTIF(KF3:KF5, $A$25:$A$200)=0),0)), ""),""),"")</f>
        <v/>
      </c>
      <c r="KG6" s="1" t="str" cm="1">
        <f t="array" ref="KG6">IFERROR(IF(SMALL(KG25:KG200,2)&lt;=$A$8*SMALL(KG25:KG200,1),IFERROR(INDEX($A$25:$A$200, MATCH(1,(KG25:KG200=SMALL(KG25:KG200,2))*(COUNTIF(KG3:KG5, $A$25:$A$200)=0),0)), ""),""),"")</f>
        <v/>
      </c>
      <c r="KH6" s="1" t="str" cm="1">
        <f t="array" ref="KH6">IFERROR(IF(SMALL(KH25:KH200,2)&lt;=$A$8*SMALL(KH25:KH200,1),IFERROR(INDEX($A$25:$A$200, MATCH(1,(KH25:KH200=SMALL(KH25:KH200,2))*(COUNTIF(KH3:KH5, $A$25:$A$200)=0),0)), ""),""),"")</f>
        <v>Gmapping</v>
      </c>
      <c r="KI6" s="1" t="str" cm="1">
        <f t="array" ref="KI6">IFERROR(IF(SMALL(KI25:KI200,2)&lt;=$A$8*SMALL(KI25:KI200,1),IFERROR(INDEX($A$25:$A$200, MATCH(1,(KI25:KI200=SMALL(KI25:KI200,2))*(COUNTIF(KI3:KI5, $A$25:$A$200)=0),0)), ""),""),"")</f>
        <v>Gmapping</v>
      </c>
      <c r="KJ6" s="1" t="str" cm="1">
        <f t="array" ref="KJ6">IFERROR(IF(SMALL(KJ25:KJ200,2)&lt;=$A$8*SMALL(KJ25:KJ200,1),IFERROR(INDEX($A$25:$A$200, MATCH(1,(KJ25:KJ200=SMALL(KJ25:KJ200,2))*(COUNTIF(KJ3:KJ5, $A$25:$A$200)=0),0)), ""),""),"")</f>
        <v>Hector-SLAM</v>
      </c>
      <c r="KK6" s="1" t="str" cm="1">
        <f t="array" ref="KK6">IFERROR(IF(SMALL(KK25:KK200,2)&lt;=$A$8*SMALL(KK25:KK200,1),IFERROR(INDEX($A$25:$A$200, MATCH(1,(KK25:KK200=SMALL(KK25:KK200,2))*(COUNTIF(KK3:KK5, $A$25:$A$200)=0),0)), ""),""),"")</f>
        <v/>
      </c>
      <c r="KL6" s="1" t="str" cm="1">
        <f t="array" ref="KL6">IFERROR(IF(SMALL(KL25:KL200,2)&lt;=$A$8*SMALL(KL25:KL200,1),IFERROR(INDEX($A$25:$A$200, MATCH(1,(KL25:KL200=SMALL(KL25:KL200,2))*(COUNTIF(KL3:KL5, $A$25:$A$200)=0),0)), ""),""),"")</f>
        <v/>
      </c>
      <c r="KM6" s="1" t="str" cm="1">
        <f t="array" ref="KM6">IFERROR(IF(SMALL(KM25:KM200,2)&lt;=$A$8*SMALL(KM25:KM200,1),IFERROR(INDEX($A$25:$A$200, MATCH(1,(KM25:KM200=SMALL(KM25:KM200,2))*(COUNTIF(KM3:KM5, $A$25:$A$200)=0),0)), ""),""),"")</f>
        <v>Gmapping</v>
      </c>
      <c r="KN6" s="1" t="str" cm="1">
        <f t="array" ref="KN6">IFERROR(IF(SMALL(KN25:KN200,2)&lt;=$A$8*SMALL(KN25:KN200,1),IFERROR(INDEX($A$25:$A$200, MATCH(1,(KN25:KN200=SMALL(KN25:KN200,2))*(COUNTIF(KN3:KN5, $A$25:$A$200)=0),0)), ""),""),"")</f>
        <v>Gmapping</v>
      </c>
      <c r="KO6" s="1" t="str" cm="1">
        <f t="array" ref="KO6">IFERROR(IF(SMALL(KO25:KO200,2)&lt;=$A$8*SMALL(KO25:KO200,1),IFERROR(INDEX($A$25:$A$200, MATCH(1,(KO25:KO200=SMALL(KO25:KO200,2))*(COUNTIF(KO3:KO5, $A$25:$A$200)=0),0)), ""),""),"")</f>
        <v/>
      </c>
      <c r="KP6" s="1" t="str" cm="1">
        <f t="array" ref="KP6">IFERROR(IF(SMALL(KP25:KP200,2)&lt;=$A$8*SMALL(KP25:KP200,1),IFERROR(INDEX($A$25:$A$200, MATCH(1,(KP25:KP200=SMALL(KP25:KP200,2))*(COUNTIF(KP3:KP5, $A$25:$A$200)=0),0)), ""),""),"")</f>
        <v/>
      </c>
      <c r="KQ6" s="1" t="str" cm="1">
        <f t="array" ref="KQ6">IFERROR(IF(SMALL(KQ25:KQ200,2)&lt;=$A$8*SMALL(KQ25:KQ200,1),IFERROR(INDEX($A$25:$A$200, MATCH(1,(KQ25:KQ200=SMALL(KQ25:KQ200,2))*(COUNTIF(KQ3:KQ5, $A$25:$A$200)=0),0)), ""),""),"")</f>
        <v>Hector-SLAM</v>
      </c>
      <c r="KR6" s="1" t="str" cm="1">
        <f t="array" ref="KR6">IFERROR(IF(SMALL(KR25:KR200,2)&lt;=$A$8*SMALL(KR25:KR200,1),IFERROR(INDEX($A$25:$A$200, MATCH(1,(KR25:KR200=SMALL(KR25:KR200,2))*(COUNTIF(KR3:KR5, $A$25:$A$200)=0),0)), ""),""),"")</f>
        <v>Gmapping</v>
      </c>
      <c r="KS6" s="1" t="str" cm="1">
        <f t="array" ref="KS6">IFERROR(IF(SMALL(KS25:KS200,2)&lt;=$A$8*SMALL(KS25:KS200,1),IFERROR(INDEX($A$25:$A$200, MATCH(1,(KS25:KS200=SMALL(KS25:KS200,2))*(COUNTIF(KS3:KS5, $A$25:$A$200)=0),0)), ""),""),"")</f>
        <v>Gmapping</v>
      </c>
      <c r="KT6" s="1" t="str" cm="1">
        <f t="array" ref="KT6">IFERROR(IF(SMALL(KT25:KT200,2)&lt;=$A$8*SMALL(KT25:KT200,1),IFERROR(INDEX($A$25:$A$200, MATCH(1,(KT25:KT200=SMALL(KT25:KT200,2))*(COUNTIF(KT3:KT5, $A$25:$A$200)=0),0)), ""),""),"")</f>
        <v>Gmapping</v>
      </c>
      <c r="KU6" s="1" t="str" cm="1">
        <f t="array" ref="KU6">IFERROR(IF(SMALL(KU25:KU200,2)&lt;=$A$8*SMALL(KU25:KU200,1),IFERROR(INDEX($A$25:$A$200, MATCH(1,(KU25:KU200=SMALL(KU25:KU200,2))*(COUNTIF(KU3:KU5, $A$25:$A$200)=0),0)), ""),""),"")</f>
        <v/>
      </c>
      <c r="KV6" s="1" t="str" cm="1">
        <f t="array" ref="KV6">IFERROR(IF(SMALL(KV25:KV200,2)&lt;=$A$8*SMALL(KV25:KV200,1),IFERROR(INDEX($A$25:$A$200, MATCH(1,(KV25:KV200=SMALL(KV25:KV200,2))*(COUNTIF(KV3:KV5, $A$25:$A$200)=0),0)), ""),""),"")</f>
        <v/>
      </c>
      <c r="KW6" s="1" t="str" cm="1">
        <f t="array" ref="KW6">IFERROR(IF(SMALL(KW25:KW200,2)&lt;=$A$8*SMALL(KW25:KW200,1),IFERROR(INDEX($A$25:$A$200, MATCH(1,(KW25:KW200=SMALL(KW25:KW200,2))*(COUNTIF(KW3:KW5, $A$25:$A$200)=0),0)), ""),""),"")</f>
        <v/>
      </c>
      <c r="KX6" s="1" t="str" cm="1">
        <f t="array" ref="KX6">IFERROR(IF(SMALL(KX25:KX200,2)&lt;=$A$8*SMALL(KX25:KX200,1),IFERROR(INDEX($A$25:$A$200, MATCH(1,(KX25:KX200=SMALL(KX25:KX200,2))*(COUNTIF(KX3:KX5, $A$25:$A$200)=0),0)), ""),""),"")</f>
        <v>ORB-SLAM2</v>
      </c>
      <c r="KY6" s="1" t="str" cm="1">
        <f t="array" ref="KY6">IFERROR(IF(SMALL(KY25:KY200,2)&lt;=$A$8*SMALL(KY25:KY200,1),IFERROR(INDEX($A$25:$A$200, MATCH(1,(KY25:KY200=SMALL(KY25:KY200,2))*(COUNTIF(KY3:KY5, $A$25:$A$200)=0),0)), ""),""),"")</f>
        <v>RTAB-Map</v>
      </c>
      <c r="KZ6" s="1" t="str" cm="1">
        <f t="array" ref="KZ6">IFERROR(IF(SMALL(KZ25:KZ200,2)&lt;=$A$8*SMALL(KZ25:KZ200,1),IFERROR(INDEX($A$25:$A$200, MATCH(1,(KZ25:KZ200=SMALL(KZ25:KZ200,2))*(COUNTIF(KZ3:KZ5, $A$25:$A$200)=0),0)), ""),""),"")</f>
        <v xml:space="preserve">RDS-SLAM, Mask R-CNN </v>
      </c>
      <c r="LA6" s="1" t="str" cm="1">
        <f t="array" ref="LA6">IFERROR(IF(SMALL(LA25:LA200,2)&lt;=$A$8*SMALL(LA25:LA200,1),IFERROR(INDEX($A$25:$A$200, MATCH(1,(LA25:LA200=SMALL(LA25:LA200,2))*(COUNTIF(LA3:LA5, $A$25:$A$200)=0),0)), ""),""),"")</f>
        <v>DM-SLAM</v>
      </c>
      <c r="LB6" s="1" t="str" cm="1">
        <f t="array" ref="LB6">IFERROR(IF(SMALL(LB25:LB200,2)&lt;=$A$8*SMALL(LB25:LB200,1),IFERROR(INDEX($A$25:$A$200, MATCH(1,(LB25:LB200=SMALL(LB25:LB200,2))*(COUNTIF(LB3:LB5, $A$25:$A$200)=0),0)), ""),""),"")</f>
        <v/>
      </c>
      <c r="LC6" s="1" t="str" cm="1">
        <f t="array" ref="LC6">IFERROR(IF(SMALL(LC25:LC200,2)&lt;=$A$8*SMALL(LC25:LC200,1),IFERROR(INDEX($A$25:$A$200, MATCH(1,(LC25:LC200=SMALL(LC25:LC200,2))*(COUNTIF(LC3:LC5, $A$25:$A$200)=0),0)), ""),""),"")</f>
        <v/>
      </c>
      <c r="LD6" s="1" t="str" cm="1">
        <f t="array" ref="LD6">IFERROR(IF(SMALL(LD25:LD200,2)&lt;=$A$8*SMALL(LD25:LD200,1),IFERROR(INDEX($A$25:$A$200, MATCH(1,(LD25:LD200=SMALL(LD25:LD200,2))*(COUNTIF(LD3:LD5, $A$25:$A$200)=0),0)), ""),""),"")</f>
        <v>SLAM-PCD</v>
      </c>
      <c r="LE6" s="1" t="str" cm="1">
        <f t="array" ref="LE6">IFERROR(IF(SMALL(LE25:LE200,2)&lt;=$A$8*SMALL(LE25:LE200,1),IFERROR(INDEX($A$25:$A$200, MATCH(1,(LE25:LE200=SMALL(LE25:LE200,2))*(COUNTIF(LE3:LE5, $A$25:$A$200)=0),0)), ""),""),"")</f>
        <v>DS-SLAM</v>
      </c>
      <c r="LF6" s="1" t="str" cm="1">
        <f t="array" ref="LF6">IFERROR(IF(SMALL(LF25:LF200,2)&lt;=$A$8*SMALL(LF25:LF200,1),IFERROR(INDEX($A$25:$A$200, MATCH(1,(LF25:LF200=SMALL(LF25:LF200,2))*(COUNTIF(LF3:LF5, $A$25:$A$200)=0),0)), ""),""),"")</f>
        <v>SLAM-PCD</v>
      </c>
      <c r="LG6" s="1" t="str" cm="1">
        <f t="array" ref="LG6">IFERROR(IF(SMALL(LG25:LG200,2)&lt;=$A$8*SMALL(LG25:LG200,1),IFERROR(INDEX($A$25:$A$200, MATCH(1,(LG25:LG200=SMALL(LG25:LG200,2))*(COUNTIF(LG3:LG5, $A$25:$A$200)=0),0)), ""),""),"")</f>
        <v>SLAM-PCD</v>
      </c>
      <c r="LH6" s="1" t="str" cm="1">
        <f t="array" ref="LH6">IFERROR(IF(SMALL(LH25:LH200,2)&lt;=$A$8*SMALL(LH25:LH200,1),IFERROR(INDEX($A$25:$A$200, MATCH(1,(LH25:LH200=SMALL(LH25:LH200,2))*(COUNTIF(LH3:LH5, $A$25:$A$200)=0),0)), ""),""),"")</f>
        <v/>
      </c>
      <c r="LI6" s="1" t="str" cm="1">
        <f t="array" ref="LI6">IFERROR(IF(SMALL(LI25:LI200,2)&lt;=$A$8*SMALL(LI25:LI200,1),IFERROR(INDEX($A$25:$A$200, MATCH(1,(LI25:LI200=SMALL(LI25:LI200,2))*(COUNTIF(LI3:LI5, $A$25:$A$200)=0),0)), ""),""),"")</f>
        <v/>
      </c>
      <c r="LJ6" s="1" t="str" cm="1">
        <f t="array" ref="LJ6">IFERROR(IF(SMALL(LJ25:LJ200,2)&lt;=$A$8*SMALL(LJ25:LJ200,1),IFERROR(INDEX($A$25:$A$200, MATCH(1,(LJ25:LJ200=SMALL(LJ25:LJ200,2))*(COUNTIF(LJ3:LJ5, $A$25:$A$200)=0),0)), ""),""),"")</f>
        <v/>
      </c>
      <c r="LK6" s="1" t="str" cm="1">
        <f t="array" ref="LK6">IFERROR(IF(SMALL(LK25:LK200,2)&lt;=$A$8*SMALL(LK25:LK200,1),IFERROR(INDEX($A$25:$A$200, MATCH(1,(LK25:LK200=SMALL(LK25:LK200,2))*(COUNTIF(LK3:LK5, $A$25:$A$200)=0),0)), ""),""),"")</f>
        <v/>
      </c>
      <c r="LL6" s="1" t="str" cm="1">
        <f t="array" ref="LL6">IFERROR(IF(SMALL(LL25:LL200,2)&lt;=$A$8*SMALL(LL25:LL200,1),IFERROR(INDEX($A$25:$A$200, MATCH(1,(LL25:LL200=SMALL(LL25:LL200,2))*(COUNTIF(LL3:LL5, $A$25:$A$200)=0),0)), ""),""),"")</f>
        <v/>
      </c>
      <c r="LM6" s="1" t="str" cm="1">
        <f t="array" ref="LM6">IFERROR(IF(SMALL(LM25:LM200,2)&lt;=$A$8*SMALL(LM25:LM200,1),IFERROR(INDEX($A$25:$A$200, MATCH(1,(LM25:LM200=SMALL(LM25:LM200,2))*(COUNTIF(LM3:LM5, $A$25:$A$200)=0),0)), ""),""),"")</f>
        <v/>
      </c>
      <c r="LN6" s="1" t="str" cm="1">
        <f t="array" ref="LN6">IFERROR(IF(SMALL(LN25:LN200,2)&lt;=$A$8*SMALL(LN25:LN200,1),IFERROR(INDEX($A$25:$A$200, MATCH(1,(LN25:LN200=SMALL(LN25:LN200,2))*(COUNTIF(LN3:LN5, $A$25:$A$200)=0),0)), ""),""),"")</f>
        <v>DS-SLAM</v>
      </c>
      <c r="LO6" s="1" t="str" cm="1">
        <f t="array" ref="LO6">IFERROR(IF(SMALL(LO25:LO200,2)&lt;=$A$8*SMALL(LO25:LO200,1),IFERROR(INDEX($A$25:$A$200, MATCH(1,(LO25:LO200=SMALL(LO25:LO200,2))*(COUNTIF(LO3:LO5, $A$25:$A$200)=0),0)), ""),""),"")</f>
        <v>DynaSLAM</v>
      </c>
      <c r="LP6" s="1" t="str" cm="1">
        <f t="array" ref="LP6">IFERROR(IF(SMALL(LP25:LP200,2)&lt;=$A$8*SMALL(LP25:LP200,1),IFERROR(INDEX($A$25:$A$200, MATCH(1,(LP25:LP200=SMALL(LP25:LP200,2))*(COUNTIF(LP3:LP5, $A$25:$A$200)=0),0)), ""),""),"")</f>
        <v>DynaSLAM</v>
      </c>
      <c r="LQ6" s="1" t="str" cm="1">
        <f t="array" ref="LQ6">IFERROR(IF(SMALL(LQ25:LQ200,2)&lt;=$A$8*SMALL(LQ25:LQ200,1),IFERROR(INDEX($A$25:$A$200, MATCH(1,(LQ25:LQ200=SMALL(LQ25:LQ200,2))*(COUNTIF(LQ3:LQ5, $A$25:$A$200)=0),0)), ""),""),"")</f>
        <v>DynaSLAM</v>
      </c>
      <c r="LR6" s="1" t="str" cm="1">
        <f t="array" ref="LR6">IFERROR(IF(SMALL(LR25:LR200,2)&lt;=$A$8*SMALL(LR25:LR200,1),IFERROR(INDEX($A$25:$A$200, MATCH(1,(LR25:LR200=SMALL(LR25:LR200,2))*(COUNTIF(LR3:LR5, $A$25:$A$200)=0),0)), ""),""),"")</f>
        <v/>
      </c>
      <c r="LS6" s="1" t="str" cm="1">
        <f t="array" ref="LS6">IFERROR(IF(SMALL(LS25:LS200,2)&lt;=$A$8*SMALL(LS25:LS200,1),IFERROR(INDEX($A$25:$A$200, MATCH(1,(LS25:LS200=SMALL(LS25:LS200,2))*(COUNTIF(LS3:LS5, $A$25:$A$200)=0),0)), ""),""),"")</f>
        <v/>
      </c>
      <c r="LT6" s="1" t="str" cm="1">
        <f t="array" ref="LT6">IFERROR(IF(SMALL(LT25:LT200,2)&lt;=$A$8*SMALL(LT25:LT200,1),IFERROR(INDEX($A$25:$A$200, MATCH(1,(LT25:LT200=SMALL(LT25:LT200,2))*(COUNTIF(LT3:LT5, $A$25:$A$200)=0),0)), ""),""),"")</f>
        <v>SLAM-PCD</v>
      </c>
      <c r="LU6" s="1" t="str" cm="1">
        <f t="array" ref="LU6">IFERROR(IF(SMALL(LU25:LU200,2)&lt;=$A$8*SMALL(LU25:LU200,1),IFERROR(INDEX($A$25:$A$200, MATCH(1,(LU25:LU200=SMALL(LU25:LU200,2))*(COUNTIF(LU3:LU5, $A$25:$A$200)=0),0)), ""),""),"")</f>
        <v>RDS-SLAM, SegNet (Keyframe)</v>
      </c>
      <c r="LV6" s="1" t="str" cm="1">
        <f t="array" ref="LV6">IFERROR(IF(SMALL(LV25:LV200,2)&lt;=$A$8*SMALL(LV25:LV200,1),IFERROR(INDEX($A$25:$A$200, MATCH(1,(LV25:LV200=SMALL(LV25:LV200,2))*(COUNTIF(LV3:LV5, $A$25:$A$200)=0),0)), ""),""),"")</f>
        <v/>
      </c>
      <c r="LW6" s="1" t="str" cm="1">
        <f t="array" ref="LW6">IFERROR(IF(SMALL(LW25:LW200,2)&lt;=$A$8*SMALL(LW25:LW200,1),IFERROR(INDEX($A$25:$A$200, MATCH(1,(LW25:LW200=SMALL(LW25:LW200,2))*(COUNTIF(LW3:LW5, $A$25:$A$200)=0),0)), ""),""),"")</f>
        <v/>
      </c>
      <c r="LX6" s="1" t="str" cm="1">
        <f t="array" ref="LX6">IFERROR(IF(SMALL(LX25:LX200,2)&lt;=$A$8*SMALL(LX25:LX200,1),IFERROR(INDEX($A$25:$A$200, MATCH(1,(LX25:LX200=SMALL(LX25:LX200,2))*(COUNTIF(LX3:LX5, $A$25:$A$200)=0),0)), ""),""),"")</f>
        <v>SLAM-PCD</v>
      </c>
      <c r="LY6" s="1" t="str" cm="1">
        <f t="array" ref="LY6">IFERROR(IF(SMALL(LY25:LY200,2)&lt;=$A$8*SMALL(LY25:LY200,1),IFERROR(INDEX($A$25:$A$200, MATCH(1,(LY25:LY200=SMALL(LY25:LY200,2))*(COUNTIF(LY3:LY5, $A$25:$A$200)=0),0)), ""),""),"")</f>
        <v>DS-SLAM</v>
      </c>
      <c r="LZ6" s="1" t="str" cm="1">
        <f t="array" ref="LZ6">IFERROR(IF(SMALL(LZ25:LZ200,2)&lt;=$A$8*SMALL(LZ25:LZ200,1),IFERROR(INDEX($A$25:$A$200, MATCH(1,(LZ25:LZ200=SMALL(LZ25:LZ200,2))*(COUNTIF(LZ3:LZ5, $A$25:$A$200)=0),0)), ""),""),"")</f>
        <v>DynaSLAM</v>
      </c>
      <c r="MA6" s="1" t="str" cm="1">
        <f t="array" ref="MA6">IFERROR(IF(SMALL(MA25:MA200,2)&lt;=$A$8*SMALL(MA25:MA200,1),IFERROR(INDEX($A$25:$A$200, MATCH(1,(MA25:MA200=SMALL(MA25:MA200,2))*(COUNTIF(MA3:MA5, $A$25:$A$200)=0),0)), ""),""),"")</f>
        <v/>
      </c>
      <c r="MB6" s="1" t="str" cm="1">
        <f t="array" ref="MB6">IFERROR(IF(SMALL(MB25:MB200,2)&lt;=$A$8*SMALL(MB25:MB200,1),IFERROR(INDEX($A$25:$A$200, MATCH(1,(MB25:MB200=SMALL(MB25:MB200,2))*(COUNTIF(MB3:MB5, $A$25:$A$200)=0),0)), ""),""),"")</f>
        <v/>
      </c>
      <c r="MC6" s="1" t="str" cm="1">
        <f t="array" ref="MC6">IFERROR(IF(SMALL(MC25:MC200,2)&lt;=$A$8*SMALL(MC25:MC200,1),IFERROR(INDEX($A$25:$A$200, MATCH(1,(MC25:MC200=SMALL(MC25:MC200,2))*(COUNTIF(MC3:MC5, $A$25:$A$200)=0),0)), ""),""),"")</f>
        <v/>
      </c>
      <c r="MD6" s="1" t="str" cm="1">
        <f t="array" ref="MD6">IFERROR(IF(SMALL(MD25:MD200,2)&lt;=$A$8*SMALL(MD25:MD200,1),IFERROR(INDEX($A$25:$A$200, MATCH(1,(MD25:MD200=SMALL(MD25:MD200,2))*(COUNTIF(MD3:MD5, $A$25:$A$200)=0),0)), ""),""),"")</f>
        <v/>
      </c>
      <c r="ME6" s="1" t="str" cm="1">
        <f t="array" ref="ME6">IFERROR(IF(SMALL(ME25:ME200,2)&lt;=$A$8*SMALL(ME25:ME200,1),IFERROR(INDEX($A$25:$A$200, MATCH(1,(ME25:ME200=SMALL(ME25:ME200,2))*(COUNTIF(ME3:ME5, $A$25:$A$200)=0),0)), ""),""),"")</f>
        <v>ISC-LOAM</v>
      </c>
      <c r="MF6" s="1" t="str" cm="1">
        <f t="array" ref="MF6">IFERROR(IF(SMALL(MF25:MF200,2)&lt;=$A$8*SMALL(MF25:MF200,1),IFERROR(INDEX($A$25:$A$200, MATCH(1,(MF25:MF200=SMALL(MF25:MF200,2))*(COUNTIF(MF3:MF5, $A$25:$A$200)=0),0)), ""),""),"")</f>
        <v/>
      </c>
      <c r="MG6" s="1" t="str" cm="1">
        <f t="array" ref="MG6">IFERROR(IF(SMALL(MG25:MG200,2)&lt;=$A$8*SMALL(MG25:MG200,1),IFERROR(INDEX($A$25:$A$200, MATCH(1,(MG25:MG200=SMALL(MG25:MG200,2))*(COUNTIF(MG3:MG5, $A$25:$A$200)=0),0)), ""),""),"")</f>
        <v>ISC-LOAM</v>
      </c>
      <c r="MH6" s="1" t="str" cm="1">
        <f t="array" ref="MH6">IFERROR(IF(SMALL(MH25:MH200,2)&lt;=$A$8*SMALL(MH25:MH200,1),IFERROR(INDEX($A$25:$A$200, MATCH(1,(MH25:MH200=SMALL(MH25:MH200,2))*(COUNTIF(MH3:MH5, $A$25:$A$200)=0),0)), ""),""),"")</f>
        <v>A-LOAM</v>
      </c>
      <c r="MI6" s="1" t="str" cm="1">
        <f t="array" ref="MI6">IFERROR(IF(SMALL(MI25:MI200,2)&lt;=$A$8*SMALL(MI25:MI200,1),IFERROR(INDEX($A$25:$A$200, MATCH(1,(MI25:MI200=SMALL(MI25:MI200,2))*(COUNTIF(MI3:MI5, $A$25:$A$200)=0),0)), ""),""),"")</f>
        <v/>
      </c>
      <c r="MJ6" s="1" t="str" cm="1">
        <f t="array" ref="MJ6">IFERROR(IF(SMALL(MJ25:MJ200,2)&lt;=$A$8*SMALL(MJ25:MJ200,1),IFERROR(INDEX($A$25:$A$200, MATCH(1,(MJ25:MJ200=SMALL(MJ25:MJ200,2))*(COUNTIF(MJ3:MJ5, $A$25:$A$200)=0),0)), ""),""),"")</f>
        <v>A-LOAM</v>
      </c>
      <c r="MK6" s="1" t="str" cm="1">
        <f t="array" ref="MK6">IFERROR(IF(SMALL(MK25:MK200,2)&lt;=$A$8*SMALL(MK25:MK200,1),IFERROR(INDEX($A$25:$A$200, MATCH(1,(MK25:MK200=SMALL(MK25:MK200,2))*(COUNTIF(MK3:MK5, $A$25:$A$200)=0),0)), ""),""),"")</f>
        <v>ISC-LOAM</v>
      </c>
      <c r="ML6" s="1" t="str" cm="1">
        <f t="array" ref="ML6">IFERROR(IF(SMALL(ML25:ML200,2)&lt;=$A$8*SMALL(ML25:ML200,1),IFERROR(INDEX($A$25:$A$200, MATCH(1,(ML25:ML200=SMALL(ML25:ML200,2))*(COUNTIF(ML3:ML5, $A$25:$A$200)=0),0)), ""),""),"")</f>
        <v>ISC-LOAM</v>
      </c>
      <c r="MM6" s="1" t="str" cm="1">
        <f t="array" ref="MM6">IFERROR(IF(SMALL(MM25:MM200,2)&lt;=$A$8*SMALL(MM25:MM200,1),IFERROR(INDEX($A$25:$A$200, MATCH(1,(MM25:MM200=SMALL(MM25:MM200,2))*(COUNTIF(MM3:MM5, $A$25:$A$200)=0),0)), ""),""),"")</f>
        <v>ISC-LOAM</v>
      </c>
      <c r="MN6" s="1" t="str" cm="1">
        <f t="array" ref="MN6">IFERROR(IF(SMALL(MN25:MN200,2)&lt;=$A$8*SMALL(MN25:MN200,1),IFERROR(INDEX($A$25:$A$200, MATCH(1,(MN25:MN200=SMALL(MN25:MN200,2))*(COUNTIF(MN3:MN5, $A$25:$A$200)=0),0)), ""),""),"")</f>
        <v>ISC-LOAM</v>
      </c>
      <c r="MO6" s="1" t="str" cm="1">
        <f t="array" ref="MO6">IFERROR(IF(SMALL(MO25:MO200,2)&lt;=$A$8*SMALL(MO25:MO200,1),IFERROR(INDEX($A$25:$A$200, MATCH(1,(MO25:MO200=SMALL(MO25:MO200,2))*(COUNTIF(MO3:MO5, $A$25:$A$200)=0),0)), ""),""),"")</f>
        <v>ISC-LOAM</v>
      </c>
      <c r="MP6" s="1" t="str" cm="1">
        <f t="array" ref="MP6">IFERROR(IF(SMALL(MP25:MP200,2)&lt;=$A$8*SMALL(MP25:MP200,1),IFERROR(INDEX($A$25:$A$200, MATCH(1,(MP25:MP200=SMALL(MP25:MP200,2))*(COUNTIF(MP3:MP5, $A$25:$A$200)=0),0)), ""),""),"")</f>
        <v/>
      </c>
      <c r="MQ6" s="1" t="str" cm="1">
        <f t="array" ref="MQ6">IFERROR(IF(SMALL(MQ25:MQ200,2)&lt;=$A$8*SMALL(MQ25:MQ200,1),IFERROR(INDEX($A$25:$A$200, MATCH(1,(MQ25:MQ200=SMALL(MQ25:MQ200,2))*(COUNTIF(MQ3:MQ5, $A$25:$A$200)=0),0)), ""),""),"")</f>
        <v/>
      </c>
      <c r="MR6" s="1" t="str" cm="1">
        <f t="array" ref="MR6">IFERROR(IF(SMALL(MR25:MR200,2)&lt;=$A$8*SMALL(MR25:MR200,1),IFERROR(INDEX($A$25:$A$200, MATCH(1,(MR25:MR200=SMALL(MR25:MR200,2))*(COUNTIF(MR3:MR5, $A$25:$A$200)=0),0)), ""),""),"")</f>
        <v/>
      </c>
      <c r="MS6" s="1" t="str" cm="1">
        <f t="array" ref="MS6">IFERROR(IF(SMALL(MS25:MS200,2)&lt;=$A$8*SMALL(MS25:MS200,1),IFERROR(INDEX($A$25:$A$200, MATCH(1,(MS25:MS200=SMALL(MS25:MS200,2))*(COUNTIF(MS3:MS5, $A$25:$A$200)=0),0)), ""),""),"")</f>
        <v/>
      </c>
      <c r="MT6" s="1" t="str" cm="1">
        <f t="array" ref="MT6">IFERROR(IF(SMALL(MT25:MT200,2)&lt;=$A$8*SMALL(MT25:MT200,1),IFERROR(INDEX($A$25:$A$200, MATCH(1,(MT25:MT200=SMALL(MT25:MT200,2))*(COUNTIF(MT3:MT5, $A$25:$A$200)=0),0)), ""),""),"")</f>
        <v>ISC-LOAM</v>
      </c>
      <c r="MU6" s="1" t="str" cm="1">
        <f t="array" ref="MU6">IFERROR(IF(SMALL(MU25:MU200,2)&lt;=$A$8*SMALL(MU25:MU200,1),IFERROR(INDEX($A$25:$A$200, MATCH(1,(MU25:MU200=SMALL(MU25:MU200,2))*(COUNTIF(MU3:MU5, $A$25:$A$200)=0),0)), ""),""),"")</f>
        <v>ISC-LOAM</v>
      </c>
      <c r="MV6" s="1" t="str" cm="1">
        <f t="array" ref="MV6">IFERROR(IF(SMALL(MV25:MV200,2)&lt;=$A$8*SMALL(MV25:MV200,1),IFERROR(INDEX($A$25:$A$200, MATCH(1,(MV25:MV200=SMALL(MV25:MV200,2))*(COUNTIF(MV3:MV5, $A$25:$A$200)=0),0)), ""),""),"")</f>
        <v>ISC-LOAM</v>
      </c>
      <c r="MW6" s="1" t="str" cm="1">
        <f t="array" ref="MW6">IFERROR(IF(SMALL(MW25:MW200,2)&lt;=$A$8*SMALL(MW25:MW200,1),IFERROR(INDEX($A$25:$A$200, MATCH(1,(MW25:MW200=SMALL(MW25:MW200,2))*(COUNTIF(MW3:MW5, $A$25:$A$200)=0),0)), ""),""),"")</f>
        <v>A-LOAM</v>
      </c>
      <c r="MX6" s="1" t="str" cm="1">
        <f t="array" ref="MX6">IFERROR(IF(SMALL(MX25:MX200,2)&lt;=$A$8*SMALL(MX25:MX200,1),IFERROR(INDEX($A$25:$A$200, MATCH(1,(MX25:MX200=SMALL(MX25:MX200,2))*(COUNTIF(MX3:MX5, $A$25:$A$200)=0),0)), ""),""),"")</f>
        <v>A-LOAM</v>
      </c>
      <c r="MY6" s="1" t="str" cm="1">
        <f t="array" ref="MY6">IFERROR(IF(SMALL(MY25:MY200,2)&lt;=$A$8*SMALL(MY25:MY200,1),IFERROR(INDEX($A$25:$A$200, MATCH(1,(MY25:MY200=SMALL(MY25:MY200,2))*(COUNTIF(MY3:MY5, $A$25:$A$200)=0),0)), ""),""),"")</f>
        <v>A-LOAM</v>
      </c>
      <c r="MZ6" s="1" t="str" cm="1">
        <f t="array" ref="MZ6">IFERROR(IF(SMALL(MZ25:MZ200,2)&lt;=$A$8*SMALL(MZ25:MZ200,1),IFERROR(INDEX($A$25:$A$200, MATCH(1,(MZ25:MZ200=SMALL(MZ25:MZ200,2))*(COUNTIF(MZ3:MZ5, $A$25:$A$200)=0),0)), ""),""),"")</f>
        <v>VINS-Mono</v>
      </c>
      <c r="NA6" s="1" t="str" cm="1">
        <f t="array" ref="NA6">IFERROR(IF(SMALL(NA25:NA200,2)&lt;=$A$8*SMALL(NA25:NA200,1),IFERROR(INDEX($A$25:$A$200, MATCH(1,(NA25:NA200=SMALL(NA25:NA200,2))*(COUNTIF(NA3:NA5, $A$25:$A$200)=0),0)), ""),""),"")</f>
        <v>DSO</v>
      </c>
      <c r="NB6" s="1" t="str" cm="1">
        <f t="array" ref="NB6">IFERROR(IF(SMALL(NB25:NB200,2)&lt;=$A$8*SMALL(NB25:NB200,1),IFERROR(INDEX($A$25:$A$200, MATCH(1,(NB25:NB200=SMALL(NB25:NB200,2))*(COUNTIF(NB3:NB5, $A$25:$A$200)=0),0)), ""),""),"")</f>
        <v>ORB-SLAM2</v>
      </c>
      <c r="NC6" s="1" t="str" cm="1">
        <f t="array" ref="NC6">IFERROR(IF(SMALL(NC25:NC200,2)&lt;=$A$8*SMALL(NC25:NC200,1),IFERROR(INDEX($A$25:$A$200, MATCH(1,(NC25:NC200=SMALL(NC25:NC200,2))*(COUNTIF(NC3:NC5, $A$25:$A$200)=0),0)), ""),""),"")</f>
        <v/>
      </c>
      <c r="ND6" s="1" t="str" cm="1">
        <f t="array" ref="ND6">IFERROR(IF(SMALL(ND25:ND200,2)&lt;=$A$8*SMALL(ND25:ND200,1),IFERROR(INDEX($A$25:$A$200, MATCH(1,(ND25:ND200=SMALL(ND25:ND200,2))*(COUNTIF(ND3:ND5, $A$25:$A$200)=0),0)), ""),""),"")</f>
        <v/>
      </c>
      <c r="NE6" s="1" t="str" cm="1">
        <f t="array" ref="NE6">IFERROR(IF(SMALL(NE25:NE200,2)&lt;=$A$8*SMALL(NE25:NE200,1),IFERROR(INDEX($A$25:$A$200, MATCH(1,(NE25:NE200=SMALL(NE25:NE200,2))*(COUNTIF(NE3:NE5, $A$25:$A$200)=0),0)), ""),""),"")</f>
        <v/>
      </c>
      <c r="NF6" s="1" t="str" cm="1">
        <f t="array" ref="NF6">IFERROR(IF(SMALL(NF25:NF200,2)&lt;=$A$8*SMALL(NF25:NF200,1),IFERROR(INDEX($A$25:$A$200, MATCH(1,(NF25:NF200=SMALL(NF25:NF200,2))*(COUNTIF(NF3:NF5, $A$25:$A$200)=0),0)), ""),""),"")</f>
        <v>VINS-Mono</v>
      </c>
      <c r="NG6" s="1" t="str" cm="1">
        <f t="array" ref="NG6">IFERROR(IF(SMALL(NG25:NG200,2)&lt;=$A$8*SMALL(NG25:NG200,1),IFERROR(INDEX($A$25:$A$200, MATCH(1,(NG25:NG200=SMALL(NG25:NG200,2))*(COUNTIF(NG3:NG5, $A$25:$A$200)=0),0)), ""),""),"")</f>
        <v/>
      </c>
      <c r="NH6" s="1" t="str" cm="1">
        <f t="array" ref="NH6">IFERROR(IF(SMALL(NH25:NH200,2)&lt;=$A$8*SMALL(NH25:NH200,1),IFERROR(INDEX($A$25:$A$200, MATCH(1,(NH25:NH200=SMALL(NH25:NH200,2))*(COUNTIF(NH3:NH5, $A$25:$A$200)=0),0)), ""),""),"")</f>
        <v/>
      </c>
      <c r="NI6" s="1" t="str" cm="1">
        <f t="array" ref="NI6">IFERROR(IF(SMALL(NI25:NI200,2)&lt;=$A$8*SMALL(NI25:NI200,1),IFERROR(INDEX($A$25:$A$200, MATCH(1,(NI25:NI200=SMALL(NI25:NI200,2))*(COUNTIF(NI3:NI5, $A$25:$A$200)=0),0)), ""),""),"")</f>
        <v/>
      </c>
      <c r="NJ6" s="1" t="str" cm="1">
        <f t="array" ref="NJ6">IFERROR(IF(SMALL(NJ25:NJ200,2)&lt;=$A$8*SMALL(NJ25:NJ200,1),IFERROR(INDEX($A$25:$A$200, MATCH(1,(NJ25:NJ200=SMALL(NJ25:NJ200,2))*(COUNTIF(NJ3:NJ5, $A$25:$A$200)=0),0)), ""),""),"")</f>
        <v/>
      </c>
      <c r="NK6" s="1" t="str" cm="1">
        <f t="array" ref="NK6">IFERROR(IF(SMALL(NK25:NK200,2)&lt;=$A$8*SMALL(NK25:NK200,1),IFERROR(INDEX($A$25:$A$200, MATCH(1,(NK25:NK200=SMALL(NK25:NK200,2))*(COUNTIF(NK3:NK5, $A$25:$A$200)=0),0)), ""),""),"")</f>
        <v>LeGO-LOAM</v>
      </c>
      <c r="NL6" s="1" t="str" cm="1">
        <f t="array" ref="NL6">IFERROR(IF(SMALL(NL25:NL200,2)&lt;=$A$8*SMALL(NL25:NL200,1),IFERROR(INDEX($A$25:$A$200, MATCH(1,(NL25:NL200=SMALL(NL25:NL200,2))*(COUNTIF(NL3:NL5, $A$25:$A$200)=0),0)), ""),""),"")</f>
        <v>LeGO-LOAM</v>
      </c>
      <c r="NM6" s="1" t="str" cm="1">
        <f t="array" ref="NM6">IFERROR(IF(SMALL(NM25:NM200,2)&lt;=$A$8*SMALL(NM25:NM200,1),IFERROR(INDEX($A$25:$A$200, MATCH(1,(NM25:NM200=SMALL(NM25:NM200,2))*(COUNTIF(NM3:NM5, $A$25:$A$200)=0),0)), ""),""),"")</f>
        <v/>
      </c>
      <c r="NN6" s="1" t="str" cm="1">
        <f t="array" ref="NN6">IFERROR(IF(SMALL(NN25:NN200,2)&lt;=$A$8*SMALL(NN25:NN200,1),IFERROR(INDEX($A$25:$A$200, MATCH(1,(NN25:NN200=SMALL(NN25:NN200,2))*(COUNTIF(NN3:NN5, $A$25:$A$200)=0),0)), ""),""),"")</f>
        <v/>
      </c>
      <c r="NO6" s="1" t="str" cm="1">
        <f t="array" ref="NO6">IFERROR(IF(SMALL(NO25:NO200,2)&lt;=$A$8*SMALL(NO25:NO200,1),IFERROR(INDEX($A$25:$A$200, MATCH(1,(NO25:NO200=SMALL(NO25:NO200,2))*(COUNTIF(NO3:NO5, $A$25:$A$200)=0),0)), ""),""),"")</f>
        <v/>
      </c>
      <c r="NP6" s="1" t="str" cm="1">
        <f t="array" ref="NP6">IFERROR(IF(SMALL(NP25:NP200,2)&lt;=$A$8*SMALL(NP25:NP200,1),IFERROR(INDEX($A$25:$A$200, MATCH(1,(NP25:NP200=SMALL(NP25:NP200,2))*(COUNTIF(NP3:NP5, $A$25:$A$200)=0),0)), ""),""),"")</f>
        <v/>
      </c>
      <c r="NQ6" s="1" t="str" cm="1">
        <f t="array" ref="NQ6">IFERROR(IF(SMALL(NQ25:NQ200,2)&lt;=$A$8*SMALL(NQ25:NQ200,1),IFERROR(INDEX($A$25:$A$200, MATCH(1,(NQ25:NQ200=SMALL(NQ25:NQ200,2))*(COUNTIF(NQ3:NQ5, $A$25:$A$200)=0),0)), ""),""),"")</f>
        <v>LeGO-LOAM</v>
      </c>
      <c r="NR6" s="1" t="str" cm="1">
        <f t="array" ref="NR6">IFERROR(IF(SMALL(NR25:NR200,2)&lt;=$A$8*SMALL(NR25:NR200,1),IFERROR(INDEX($A$25:$A$200, MATCH(1,(NR25:NR200=SMALL(NR25:NR200,2))*(COUNTIF(NR3:NR5, $A$25:$A$200)=0),0)), ""),""),"")</f>
        <v/>
      </c>
      <c r="NS6" s="1" t="str" cm="1">
        <f t="array" ref="NS6">IFERROR(IF(SMALL(NS25:NS200,2)&lt;=$A$8*SMALL(NS25:NS200,1),IFERROR(INDEX($A$25:$A$200, MATCH(1,(NS25:NS200=SMALL(NS25:NS200,2))*(COUNTIF(NS3:NS5, $A$25:$A$200)=0),0)), ""),""),"")</f>
        <v/>
      </c>
      <c r="NT6" s="1" t="str" cm="1">
        <f t="array" ref="NT6">IFERROR(IF(SMALL(NT25:NT200,2)&lt;=$A$8*SMALL(NT25:NT200,1),IFERROR(INDEX($A$25:$A$200, MATCH(1,(NT25:NT200=SMALL(NT25:NT200,2))*(COUNTIF(NT3:NT5, $A$25:$A$200)=0),0)), ""),""),"")</f>
        <v/>
      </c>
      <c r="NU6" s="1" t="str" cm="1">
        <f t="array" ref="NU6">IFERROR(IF(SMALL(NU25:NU200,2)&lt;=$A$8*SMALL(NU25:NU200,1),IFERROR(INDEX($A$25:$A$200, MATCH(1,(NU25:NU200=SMALL(NU25:NU200,2))*(COUNTIF(NU3:NU5, $A$25:$A$200)=0),0)), ""),""),"")</f>
        <v>ART-SLAM</v>
      </c>
      <c r="NV6" s="1" t="str" cm="1">
        <f t="array" ref="NV6">IFERROR(IF(SMALL(NV25:NV200,2)&lt;=$A$8*SMALL(NV25:NV200,1),IFERROR(INDEX($A$25:$A$200, MATCH(1,(NV25:NV200=SMALL(NV25:NV200,2))*(COUNTIF(NV3:NV5, $A$25:$A$200)=0),0)), ""),""),"")</f>
        <v>ART-SLAM</v>
      </c>
      <c r="NW6" s="1" t="str" cm="1">
        <f t="array" ref="NW6">IFERROR(IF(SMALL(NW25:NW200,2)&lt;=$A$8*SMALL(NW25:NW200,1),IFERROR(INDEX($A$25:$A$200, MATCH(1,(NW25:NW200=SMALL(NW25:NW200,2))*(COUNTIF(NW3:NW5, $A$25:$A$200)=0),0)), ""),""),"")</f>
        <v>ART-SLAM (IMU)</v>
      </c>
      <c r="NX6" s="1" t="str" cm="1">
        <f t="array" ref="NX6">IFERROR(IF(SMALL(NX25:NX200,2)&lt;=$A$8*SMALL(NX25:NX200,1),IFERROR(INDEX($A$25:$A$200, MATCH(1,(NX25:NX200=SMALL(NX25:NX200,2))*(COUNTIF(NX3:NX5, $A$25:$A$200)=0),0)), ""),""),"")</f>
        <v>BALM</v>
      </c>
      <c r="NY6" s="1" t="str" cm="1">
        <f t="array" ref="NY6">IFERROR(IF(SMALL(NY25:NY200,2)&lt;=$A$8*SMALL(NY25:NY200,1),IFERROR(INDEX($A$25:$A$200, MATCH(1,(NY25:NY200=SMALL(NY25:NY200,2))*(COUNTIF(NY3:NY5, $A$25:$A$200)=0),0)), ""),""),"")</f>
        <v/>
      </c>
      <c r="NZ6" s="1" t="str" cm="1">
        <f t="array" ref="NZ6">IFERROR(IF(SMALL(NZ25:NZ200,2)&lt;=$A$8*SMALL(NZ25:NZ200,1),IFERROR(INDEX($A$25:$A$200, MATCH(1,(NZ25:NZ200=SMALL(NZ25:NZ200,2))*(COUNTIF(NZ3:NZ5, $A$25:$A$200)=0),0)), ""),""),"")</f>
        <v/>
      </c>
      <c r="OA6" s="1" t="str" cm="1">
        <f t="array" ref="OA6">IFERROR(IF(SMALL(OA25:OA200,2)&lt;=$A$8*SMALL(OA25:OA200,1),IFERROR(INDEX($A$25:$A$200, MATCH(1,(OA25:OA200=SMALL(OA25:OA200,2))*(COUNTIF(OA3:OA5, $A$25:$A$200)=0),0)), ""),""),"")</f>
        <v/>
      </c>
      <c r="OB6" s="1" t="str" cm="1">
        <f t="array" ref="OB6">IFERROR(IF(SMALL(OB25:OB200,2)&lt;=$A$8*SMALL(OB25:OB200,1),IFERROR(INDEX($A$25:$A$200, MATCH(1,(OB25:OB200=SMALL(OB25:OB200,2))*(COUNTIF(OB3:OB5, $A$25:$A$200)=0),0)), ""),""),"")</f>
        <v>A-LOAM</v>
      </c>
      <c r="OC6" s="1" t="str" cm="1">
        <f t="array" ref="OC6">IFERROR(IF(SMALL(OC25:OC200,2)&lt;=$A$8*SMALL(OC25:OC200,1),IFERROR(INDEX($A$25:$A$200, MATCH(1,(OC25:OC200=SMALL(OC25:OC200,2))*(COUNTIF(OC3:OC5, $A$25:$A$200)=0),0)), ""),""),"")</f>
        <v>A-LOAM</v>
      </c>
      <c r="OD6" s="1" t="str" cm="1">
        <f t="array" ref="OD6">IFERROR(IF(SMALL(OD25:OD200,2)&lt;=$A$8*SMALL(OD25:OD200,1),IFERROR(INDEX($A$25:$A$200, MATCH(1,(OD25:OD200=SMALL(OD25:OD200,2))*(COUNTIF(OD3:OD5, $A$25:$A$200)=0),0)), ""),""),"")</f>
        <v>LeGO-LOAM</v>
      </c>
      <c r="OE6" s="1" t="str" cm="1">
        <f t="array" ref="OE6">IFERROR(IF(SMALL(OE25:OE200,2)&lt;=$A$8*SMALL(OE25:OE200,1),IFERROR(INDEX($A$25:$A$200, MATCH(1,(OE25:OE200=SMALL(OE25:OE200,2))*(COUNTIF(OE3:OE5, $A$25:$A$200)=0),0)), ""),""),"")</f>
        <v/>
      </c>
      <c r="OF6" s="1" t="str" cm="1">
        <f t="array" ref="OF6">IFERROR(IF(SMALL(OF25:OF200,2)&lt;=$A$8*SMALL(OF25:OF200,1),IFERROR(INDEX($A$25:$A$200, MATCH(1,(OF25:OF200=SMALL(OF25:OF200,2))*(COUNTIF(OF3:OF5, $A$25:$A$200)=0),0)), ""),""),"")</f>
        <v/>
      </c>
      <c r="OG6" s="1" t="str" cm="1">
        <f t="array" ref="OG6">IFERROR(IF(SMALL(OG25:OG200,2)&lt;=$A$8*SMALL(OG25:OG200,1),IFERROR(INDEX($A$25:$A$200, MATCH(1,(OG25:OG200=SMALL(OG25:OG200,2))*(COUNTIF(OG3:OG5, $A$25:$A$200)=0),0)), ""),""),"")</f>
        <v>A-LOAM</v>
      </c>
      <c r="OH6" s="1" t="str" cm="1">
        <f t="array" ref="OH6">IFERROR(IF(SMALL(OH25:OH200,2)&lt;=$A$8*SMALL(OH25:OH200,1),IFERROR(INDEX($A$25:$A$200, MATCH(1,(OH25:OH200=SMALL(OH25:OH200,2))*(COUNTIF(OH3:OH5, $A$25:$A$200)=0),0)), ""),""),"")</f>
        <v/>
      </c>
      <c r="OI6" s="1" t="str" cm="1">
        <f t="array" ref="OI6">IFERROR(IF(SMALL(OI25:OI200,2)&lt;=$A$8*SMALL(OI25:OI200,1),IFERROR(INDEX($A$25:$A$200, MATCH(1,(OI25:OI200=SMALL(OI25:OI200,2))*(COUNTIF(OI3:OI5, $A$25:$A$200)=0),0)), ""),""),"")</f>
        <v/>
      </c>
      <c r="OJ6" s="1" t="str" cm="1">
        <f t="array" ref="OJ6">IFERROR(IF(SMALL(OJ25:OJ200,2)&lt;=$A$8*SMALL(OJ25:OJ200,1),IFERROR(INDEX($A$25:$A$200, MATCH(1,(OJ25:OJ200=SMALL(OJ25:OJ200,2))*(COUNTIF(OJ3:OJ5, $A$25:$A$200)=0),0)), ""),""),"")</f>
        <v>CFP-SLAM</v>
      </c>
      <c r="OK6" s="1" t="str" cm="1">
        <f t="array" ref="OK6">IFERROR(IF(SMALL(OK25:OK200,2)&lt;=$A$8*SMALL(OK25:OK200,1),IFERROR(INDEX($A$25:$A$200, MATCH(1,(OK25:OK200=SMALL(OK25:OK200,2))*(COUNTIF(OK3:OK5, $A$25:$A$200)=0),0)), ""),""),"")</f>
        <v>CFP-SLAM</v>
      </c>
      <c r="OL6" s="1" t="str" cm="1">
        <f t="array" ref="OL6">IFERROR(IF(SMALL(OL25:OL200,2)&lt;=$A$8*SMALL(OL25:OL200,1),IFERROR(INDEX($A$25:$A$200, MATCH(1,(OL25:OL200=SMALL(OL25:OL200,2))*(COUNTIF(OL3:OL5, $A$25:$A$200)=0),0)), ""),""),"")</f>
        <v>CFP-SLAM</v>
      </c>
      <c r="OM6" s="1" t="str" cm="1">
        <f t="array" ref="OM6">IFERROR(IF(SMALL(OM25:OM200,2)&lt;=$A$8*SMALL(OM25:OM200,1),IFERROR(INDEX($A$25:$A$200, MATCH(1,(OM25:OM200=SMALL(OM25:OM200,2))*(COUNTIF(OM3:OM5, $A$25:$A$200)=0),0)), ""),""),"")</f>
        <v>CFP-SLAM</v>
      </c>
      <c r="ON6" s="1" t="str" cm="1">
        <f t="array" ref="ON6">IFERROR(IF(SMALL(ON25:ON200,2)&lt;=$A$8*SMALL(ON25:ON200,1),IFERROR(INDEX($A$25:$A$200, MATCH(1,(ON25:ON200=SMALL(ON25:ON200,2))*(COUNTIF(ON3:ON5, $A$25:$A$200)=0),0)), ""),""),"")</f>
        <v>OVD-SLAM</v>
      </c>
      <c r="OO6" s="1" t="str" cm="1">
        <f t="array" ref="OO6">IFERROR(IF(SMALL(OO25:OO200,2)&lt;=$A$8*SMALL(OO25:OO200,1),IFERROR(INDEX($A$25:$A$200, MATCH(1,(OO25:OO200=SMALL(OO25:OO200,2))*(COUNTIF(OO3:OO5, $A$25:$A$200)=0),0)), ""),""),"")</f>
        <v/>
      </c>
      <c r="OP6" s="1" t="str" cm="1">
        <f t="array" ref="OP6">IFERROR(IF(SMALL(OP25:OP200,2)&lt;=$A$8*SMALL(OP25:OP200,1),IFERROR(INDEX($A$25:$A$200, MATCH(1,(OP25:OP200=SMALL(OP25:OP200,2))*(COUNTIF(OP3:OP5, $A$25:$A$200)=0),0)), ""),""),"")</f>
        <v>Blitz-SLAM</v>
      </c>
      <c r="OQ6" s="1" t="str" cm="1">
        <f t="array" ref="OQ6">IFERROR(IF(SMALL(OQ25:OQ200,2)&lt;=$A$8*SMALL(OQ25:OQ200,1),IFERROR(INDEX($A$25:$A$200, MATCH(1,(OQ25:OQ200=SMALL(OQ25:OQ200,2))*(COUNTIF(OQ3:OQ5, $A$25:$A$200)=0),0)), ""),""),"")</f>
        <v>Blitz-SLAM</v>
      </c>
      <c r="OR6" s="1" t="str" cm="1">
        <f t="array" ref="OR6">IFERROR(IF(SMALL(OR25:OR200,2)&lt;=$A$8*SMALL(OR25:OR200,1),IFERROR(INDEX($A$25:$A$200, MATCH(1,(OR25:OR200=SMALL(OR25:OR200,2))*(COUNTIF(OR3:OR5, $A$25:$A$200)=0),0)), ""),""),"")</f>
        <v>Crowd-SLAM</v>
      </c>
      <c r="OS6" s="1" t="str" cm="1">
        <f t="array" ref="OS6">IFERROR(IF(SMALL(OS25:OS200,2)&lt;=$A$8*SMALL(OS25:OS200,1),IFERROR(INDEX($A$25:$A$200, MATCH(1,(OS25:OS200=SMALL(OS25:OS200,2))*(COUNTIF(OS3:OS5, $A$25:$A$200)=0),0)), ""),""),"")</f>
        <v>Crowd-SLAM</v>
      </c>
      <c r="OT6" s="1" t="str" cm="1">
        <f t="array" ref="OT6">IFERROR(IF(SMALL(OT25:OT200,2)&lt;=$A$8*SMALL(OT25:OT200,1),IFERROR(INDEX($A$25:$A$200, MATCH(1,(OT25:OT200=SMALL(OT25:OT200,2))*(COUNTIF(OT3:OT5, $A$25:$A$200)=0),0)), ""),""),"")</f>
        <v>OVD-SLAM</v>
      </c>
      <c r="OU6" s="1" t="str" cm="1">
        <f t="array" ref="OU6">IFERROR(IF(SMALL(OU25:OU200,2)&lt;=$A$8*SMALL(OU25:OU200,1),IFERROR(INDEX($A$25:$A$200, MATCH(1,(OU25:OU200=SMALL(OU25:OU200,2))*(COUNTIF(OU3:OU5, $A$25:$A$200)=0),0)), ""),""),"")</f>
        <v>LC-CRF SLAM</v>
      </c>
      <c r="OV6" s="1" t="str" cm="1">
        <f t="array" ref="OV6">IFERROR(IF(SMALL(OV25:OV200,2)&lt;=$A$8*SMALL(OV25:OV200,1),IFERROR(INDEX($A$25:$A$200, MATCH(1,(OV25:OV200=SMALL(OV25:OV200,2))*(COUNTIF(OV3:OV5, $A$25:$A$200)=0),0)), ""),""),"")</f>
        <v/>
      </c>
      <c r="OW6" s="1" t="str" cm="1">
        <f t="array" ref="OW6">IFERROR(IF(SMALL(OW25:OW200,2)&lt;=$A$8*SMALL(OW25:OW200,1),IFERROR(INDEX($A$25:$A$200, MATCH(1,(OW25:OW200=SMALL(OW25:OW200,2))*(COUNTIF(OW3:OW5, $A$25:$A$200)=0),0)), ""),""),"")</f>
        <v>OVD-SLAM</v>
      </c>
      <c r="OX6" s="1" t="str" cm="1">
        <f t="array" ref="OX6">IFERROR(IF(SMALL(OX25:OX200,2)&lt;=$A$8*SMALL(OX25:OX200,1),IFERROR(INDEX($A$25:$A$200, MATCH(1,(OX25:OX200=SMALL(OX25:OX200,2))*(COUNTIF(OX3:OX5, $A$25:$A$200)=0),0)), ""),""),"")</f>
        <v>Blitz-SLAM</v>
      </c>
      <c r="OY6" s="1" t="str" cm="1">
        <f t="array" ref="OY6">IFERROR(IF(SMALL(OY25:OY200,2)&lt;=$A$8*SMALL(OY25:OY200,1),IFERROR(INDEX($A$25:$A$200, MATCH(1,(OY25:OY200=SMALL(OY25:OY200,2))*(COUNTIF(OY3:OY5, $A$25:$A$200)=0),0)), ""),""),"")</f>
        <v>OVD-SLAM</v>
      </c>
      <c r="OZ6" s="1" t="str" cm="1">
        <f t="array" ref="OZ6">IFERROR(IF(SMALL(OZ25:OZ200,2)&lt;=$A$8*SMALL(OZ25:OZ200,1),IFERROR(INDEX($A$25:$A$200, MATCH(1,(OZ25:OZ200=SMALL(OZ25:OZ200,2))*(COUNTIF(OZ3:OZ5, $A$25:$A$200)=0),0)), ""),""),"")</f>
        <v>CFP-SLAM</v>
      </c>
      <c r="PA6" s="1" t="str" cm="1">
        <f t="array" ref="PA6">IFERROR(IF(SMALL(PA25:PA200,2)&lt;=$A$8*SMALL(PA25:PA200,1),IFERROR(INDEX($A$25:$A$200, MATCH(1,(PA25:PA200=SMALL(PA25:PA200,2))*(COUNTIF(PA3:PA5, $A$25:$A$200)=0),0)), ""),""),"")</f>
        <v>OVD-SLAM</v>
      </c>
      <c r="PB6" s="1" t="str" cm="1">
        <f t="array" ref="PB6">IFERROR(IF(SMALL(PB25:PB200,2)&lt;=$A$8*SMALL(PB25:PB200,1),IFERROR(INDEX($A$25:$A$200, MATCH(1,(PB25:PB200=SMALL(PB25:PB200,2))*(COUNTIF(PB3:PB5, $A$25:$A$200)=0),0)), ""),""),"")</f>
        <v>OVD-SLAM</v>
      </c>
      <c r="PC6" s="1" t="str" cm="1">
        <f t="array" ref="PC6">IFERROR(IF(SMALL(PC25:PC200,2)&lt;=$A$8*SMALL(PC25:PC200,1),IFERROR(INDEX($A$25:$A$200, MATCH(1,(PC25:PC200=SMALL(PC25:PC200,2))*(COUNTIF(PC3:PC5, $A$25:$A$200)=0),0)), ""),""),"")</f>
        <v>CFP-SLAM</v>
      </c>
      <c r="PD6" s="1" t="str" cm="1">
        <f t="array" ref="PD6">IFERROR(IF(SMALL(PD25:PD200,2)&lt;=$A$8*SMALL(PD25:PD200,1),IFERROR(INDEX($A$25:$A$200, MATCH(1,(PD25:PD200=SMALL(PD25:PD200,2))*(COUNTIF(PD3:PD5, $A$25:$A$200)=0),0)), ""),""),"")</f>
        <v>CFP-SLAM</v>
      </c>
      <c r="PE6" s="1" t="str" cm="1">
        <f t="array" ref="PE6">IFERROR(IF(SMALL(PE25:PE200,2)&lt;=$A$8*SMALL(PE25:PE200,1),IFERROR(INDEX($A$25:$A$200, MATCH(1,(PE25:PE200=SMALL(PE25:PE200,2))*(COUNTIF(PE3:PE5, $A$25:$A$200)=0),0)), ""),""),"")</f>
        <v>OVD-SLAM</v>
      </c>
      <c r="PF6" s="1" t="str" cm="1">
        <f t="array" ref="PF6">IFERROR(IF(SMALL(PF25:PF200,2)&lt;=$A$8*SMALL(PF25:PF200,1),IFERROR(INDEX($A$25:$A$200, MATCH(1,(PF25:PF200=SMALL(PF25:PF200,2))*(COUNTIF(PF3:PF5, $A$25:$A$200)=0),0)), ""),""),"")</f>
        <v>RDS-SLAM</v>
      </c>
      <c r="PG6" s="1" t="str" cm="1">
        <f t="array" ref="PG6">IFERROR(IF(SMALL(PG25:PG200,2)&lt;=$A$8*SMALL(PG25:PG200,1),IFERROR(INDEX($A$25:$A$200, MATCH(1,(PG25:PG200=SMALL(PG25:PG200,2))*(COUNTIF(PG3:PG5, $A$25:$A$200)=0),0)), ""),""),"")</f>
        <v>RDS-SLAM</v>
      </c>
      <c r="PH6" s="1" t="str" cm="1">
        <f t="array" ref="PH6">IFERROR(IF(SMALL(PH25:PH200,2)&lt;=$A$8*SMALL(PH25:PH200,1),IFERROR(INDEX($A$25:$A$200, MATCH(1,(PH25:PH200=SMALL(PH25:PH200,2))*(COUNTIF(PH3:PH5, $A$25:$A$200)=0),0)), ""),""),"")</f>
        <v>Crowd-SLAM</v>
      </c>
      <c r="PI6" s="1" t="str" cm="1">
        <f t="array" ref="PI6">IFERROR(IF(SMALL(PI25:PI200,2)&lt;=$A$8*SMALL(PI25:PI200,1),IFERROR(INDEX($A$25:$A$200, MATCH(1,(PI25:PI200=SMALL(PI25:PI200,2))*(COUNTIF(PI3:PI5, $A$25:$A$200)=0),0)), ""),""),"")</f>
        <v>RDS-SLAM</v>
      </c>
      <c r="PJ6" s="1" t="str" cm="1">
        <f t="array" ref="PJ6">IFERROR(IF(SMALL(PJ25:PJ200,2)&lt;=$A$8*SMALL(PJ25:PJ200,1),IFERROR(INDEX($A$25:$A$200, MATCH(1,(PJ25:PJ200=SMALL(PJ25:PJ200,2))*(COUNTIF(PJ3:PJ5, $A$25:$A$200)=0),0)), ""),""),"")</f>
        <v>Crowd-SLAM</v>
      </c>
      <c r="PK6" s="1" t="str" cm="1">
        <f t="array" ref="PK6">IFERROR(IF(SMALL(PK25:PK200,2)&lt;=$A$8*SMALL(PK25:PK200,1),IFERROR(INDEX($A$25:$A$200, MATCH(1,(PK25:PK200=SMALL(PK25:PK200,2))*(COUNTIF(PK3:PK5, $A$25:$A$200)=0),0)), ""),""),"")</f>
        <v>LC-CRF SLAM</v>
      </c>
      <c r="PL6" s="1" t="str" cm="1">
        <f t="array" ref="PL6">IFERROR(IF(SMALL(PL25:PL200,2)&lt;=$A$8*SMALL(PL25:PL200,1),IFERROR(INDEX($A$25:$A$200, MATCH(1,(PL25:PL200=SMALL(PL25:PL200,2))*(COUNTIF(PL3:PL5, $A$25:$A$200)=0),0)), ""),""),"")</f>
        <v>OVD-SLAM</v>
      </c>
      <c r="PM6" s="1" t="str" cm="1">
        <f t="array" ref="PM6">IFERROR(IF(SMALL(PM25:PM200,2)&lt;=$A$8*SMALL(PM25:PM200,1),IFERROR(INDEX($A$25:$A$200, MATCH(1,(PM25:PM200=SMALL(PM25:PM200,2))*(COUNTIF(PM3:PM5, $A$25:$A$200)=0),0)), ""),""),"")</f>
        <v>CFP-SLAM</v>
      </c>
      <c r="PN6" s="1" t="str" cm="1">
        <f t="array" ref="PN6">IFERROR(IF(SMALL(PN25:PN200,2)&lt;=$A$8*SMALL(PN25:PN200,1),IFERROR(INDEX($A$25:$A$200, MATCH(1,(PN25:PN200=SMALL(PN25:PN200,2))*(COUNTIF(PN3:PN5, $A$25:$A$200)=0),0)), ""),""),"")</f>
        <v>Blitz-SLAM</v>
      </c>
      <c r="PO6" s="1" t="str" cm="1">
        <f t="array" ref="PO6">IFERROR(IF(SMALL(PO25:PO200,2)&lt;=$A$8*SMALL(PO25:PO200,1),IFERROR(INDEX($A$25:$A$200, MATCH(1,(PO25:PO200=SMALL(PO25:PO200,2))*(COUNTIF(PO3:PO5, $A$25:$A$200)=0),0)), ""),""),"")</f>
        <v>Blitz-SLAM</v>
      </c>
      <c r="PP6" s="1" t="str" cm="1">
        <f t="array" ref="PP6">IFERROR(IF(SMALL(PP25:PP200,2)&lt;=$A$8*SMALL(PP25:PP200,1),IFERROR(INDEX($A$25:$A$200, MATCH(1,(PP25:PP200=SMALL(PP25:PP200,2))*(COUNTIF(PP3:PP5, $A$25:$A$200)=0),0)), ""),""),"")</f>
        <v/>
      </c>
      <c r="PQ6" s="1" t="str" cm="1">
        <f t="array" ref="PQ6">IFERROR(IF(SMALL(PQ25:PQ200,2)&lt;=$A$8*SMALL(PQ25:PQ200,1),IFERROR(INDEX($A$25:$A$200, MATCH(1,(PQ25:PQ200=SMALL(PQ25:PQ200,2))*(COUNTIF(PQ3:PQ5, $A$25:$A$200)=0),0)), ""),""),"")</f>
        <v>Crowd-SLAM</v>
      </c>
      <c r="PR6" s="1" t="str" cm="1">
        <f t="array" ref="PR6">IFERROR(IF(SMALL(PR25:PR200,2)&lt;=$A$8*SMALL(PR25:PR200,1),IFERROR(INDEX($A$25:$A$200, MATCH(1,(PR25:PR200=SMALL(PR25:PR200,2))*(COUNTIF(PR3:PR5, $A$25:$A$200)=0),0)), ""),""),"")</f>
        <v>RDS-SLAM</v>
      </c>
      <c r="PS6" s="1" t="str" cm="1">
        <f t="array" ref="PS6">IFERROR(IF(SMALL(PS25:PS200,2)&lt;=$A$8*SMALL(PS25:PS200,1),IFERROR(INDEX($A$25:$A$200, MATCH(1,(PS25:PS200=SMALL(PS25:PS200,2))*(COUNTIF(PS3:PS5, $A$25:$A$200)=0),0)), ""),""),"")</f>
        <v/>
      </c>
      <c r="PT6" s="1" t="str" cm="1">
        <f t="array" ref="PT6">IFERROR(IF(SMALL(PT25:PT200,2)&lt;=$A$8*SMALL(PT25:PT200,1),IFERROR(INDEX($A$25:$A$200, MATCH(1,(PT25:PT200=SMALL(PT25:PT200,2))*(COUNTIF(PT3:PT5, $A$25:$A$200)=0),0)), ""),""),"")</f>
        <v>LC-CRF SLAM</v>
      </c>
      <c r="PU6" s="1" t="str" cm="1">
        <f t="array" ref="PU6">IFERROR(IF(SMALL(PU25:PU200,2)&lt;=$A$8*SMALL(PU25:PU200,1),IFERROR(INDEX($A$25:$A$200, MATCH(1,(PU25:PU200=SMALL(PU25:PU200,2))*(COUNTIF(PU3:PU5, $A$25:$A$200)=0),0)), ""),""),"")</f>
        <v>LC-CRF SLAM</v>
      </c>
      <c r="PV6" s="1" t="str" cm="1">
        <f t="array" ref="PV6">IFERROR(IF(SMALL(PV25:PV200,2)&lt;=$A$8*SMALL(PV25:PV200,1),IFERROR(INDEX($A$25:$A$200, MATCH(1,(PV25:PV200=SMALL(PV25:PV200,2))*(COUNTIF(PV3:PV5, $A$25:$A$200)=0),0)), ""),""),"")</f>
        <v>LC-CRF SLAM</v>
      </c>
      <c r="PW6" s="1" t="str" cm="1">
        <f t="array" ref="PW6">IFERROR(IF(SMALL(PW25:PW200,2)&lt;=$A$8*SMALL(PW25:PW200,1),IFERROR(INDEX($A$25:$A$200, MATCH(1,(PW25:PW200=SMALL(PW25:PW200,2))*(COUNTIF(PW3:PW5, $A$25:$A$200)=0),0)), ""),""),"")</f>
        <v/>
      </c>
      <c r="PX6" s="1" t="str" cm="1">
        <f t="array" ref="PX6">IFERROR(IF(SMALL(PX25:PX200,2)&lt;=$A$8*SMALL(PX25:PX200,1),IFERROR(INDEX($A$25:$A$200, MATCH(1,(PX25:PX200=SMALL(PX25:PX200,2))*(COUNTIF(PX3:PX5, $A$25:$A$200)=0),0)), ""),""),"")</f>
        <v>LC-CRF SLAM</v>
      </c>
      <c r="PY6" s="1" t="str" cm="1">
        <f t="array" ref="PY6">IFERROR(IF(SMALL(PY25:PY200,2)&lt;=$A$8*SMALL(PY25:PY200,1),IFERROR(INDEX($A$25:$A$200, MATCH(1,(PY25:PY200=SMALL(PY25:PY200,2))*(COUNTIF(PY3:PY5, $A$25:$A$200)=0),0)), ""),""),"")</f>
        <v/>
      </c>
      <c r="PZ6" s="1" t="str" cm="1">
        <f t="array" ref="PZ6">IFERROR(IF(SMALL(PZ25:PZ200,2)&lt;=$A$8*SMALL(PZ25:PZ200,1),IFERROR(INDEX($A$25:$A$200, MATCH(1,(PZ25:PZ200=SMALL(PZ25:PZ200,2))*(COUNTIF(PZ3:PZ5, $A$25:$A$200)=0),0)), ""),""),"")</f>
        <v>RDS-SLAM</v>
      </c>
      <c r="QA6" s="1" t="str" cm="1">
        <f t="array" ref="QA6">IFERROR(IF(SMALL(QA25:QA200,2)&lt;=$A$8*SMALL(QA25:QA200,1),IFERROR(INDEX($A$25:$A$200, MATCH(1,(QA25:QA200=SMALL(QA25:QA200,2))*(COUNTIF(QA3:QA5, $A$25:$A$200)=0),0)), ""),""),"")</f>
        <v>Crowd-SLAM</v>
      </c>
      <c r="QB6" s="1" t="str" cm="1">
        <f t="array" ref="QB6">IFERROR(IF(SMALL(QB25:QB200,2)&lt;=$A$8*SMALL(QB25:QB200,1),IFERROR(INDEX($A$25:$A$200, MATCH(1,(QB25:QB200=SMALL(QB25:QB200,2))*(COUNTIF(QB3:QB5, $A$25:$A$200)=0),0)), ""),""),"")</f>
        <v>OVD-SLAM</v>
      </c>
      <c r="QC6" s="1" t="str" cm="1">
        <f t="array" ref="QC6">IFERROR(IF(SMALL(QC25:QC200,2)&lt;=$A$8*SMALL(QC25:QC200,1),IFERROR(INDEX($A$25:$A$200, MATCH(1,(QC25:QC200=SMALL(QC25:QC200,2))*(COUNTIF(QC3:QC5, $A$25:$A$200)=0),0)), ""),""),"")</f>
        <v>LC-CRF SLAM</v>
      </c>
      <c r="QD6" s="1" t="str" cm="1">
        <f t="array" ref="QD6">IFERROR(IF(SMALL(QD25:QD200,2)&lt;=$A$8*SMALL(QD25:QD200,1),IFERROR(INDEX($A$25:$A$200, MATCH(1,(QD25:QD200=SMALL(QD25:QD200,2))*(COUNTIF(QD3:QD5, $A$25:$A$200)=0),0)), ""),""),"")</f>
        <v/>
      </c>
      <c r="QE6" s="1" t="str" cm="1">
        <f t="array" ref="QE6">IFERROR(IF(SMALL(QE25:QE200,2)&lt;=$A$8*SMALL(QE25:QE200,1),IFERROR(INDEX($A$25:$A$200, MATCH(1,(QE25:QE200=SMALL(QE25:QE200,2))*(COUNTIF(QE3:QE5, $A$25:$A$200)=0),0)), ""),""),"")</f>
        <v/>
      </c>
      <c r="QF6" s="1" t="str" cm="1">
        <f t="array" ref="QF6">IFERROR(IF(SMALL(QF25:QF200,2)&lt;=$A$8*SMALL(QF25:QF200,1),IFERROR(INDEX($A$25:$A$200, MATCH(1,(QF25:QF200=SMALL(QF25:QF200,2))*(COUNTIF(QF3:QF5, $A$25:$A$200)=0),0)), ""),""),"")</f>
        <v/>
      </c>
      <c r="QG6" s="1" t="str" cm="1">
        <f t="array" ref="QG6">IFERROR(IF(SMALL(QG25:QG200,2)&lt;=$A$8*SMALL(QG25:QG200,1),IFERROR(INDEX($A$25:$A$200, MATCH(1,(QG25:QG200=SMALL(QG25:QG200,2))*(COUNTIF(QG3:QG5, $A$25:$A$200)=0),0)), ""),""),"")</f>
        <v/>
      </c>
      <c r="QH6" s="1" t="str" cm="1">
        <f t="array" ref="QH6">IFERROR(IF(SMALL(QH25:QH200,2)&lt;=$A$8*SMALL(QH25:QH200,1),IFERROR(INDEX($A$25:$A$200, MATCH(1,(QH25:QH200=SMALL(QH25:QH200,2))*(COUNTIF(QH3:QH5, $A$25:$A$200)=0),0)), ""),""),"")</f>
        <v/>
      </c>
      <c r="QI6" s="1" t="str" cm="1">
        <f t="array" ref="QI6">IFERROR(IF(SMALL(QI25:QI200,2)&lt;=$A$8*SMALL(QI25:QI200,1),IFERROR(INDEX($A$25:$A$200, MATCH(1,(QI25:QI200=SMALL(QI25:QI200,2))*(COUNTIF(QI3:QI5, $A$25:$A$200)=0),0)), ""),""),"")</f>
        <v>LC-CRF SLAM</v>
      </c>
      <c r="QJ6" s="1" t="str" cm="1">
        <f t="array" ref="QJ6">IFERROR(IF(SMALL(QJ25:QJ200,2)&lt;=$A$8*SMALL(QJ25:QJ200,1),IFERROR(INDEX($A$25:$A$200, MATCH(1,(QJ25:QJ200=SMALL(QJ25:QJ200,2))*(COUNTIF(QJ3:QJ5, $A$25:$A$200)=0),0)), ""),""),"")</f>
        <v>RDS-SLAM</v>
      </c>
      <c r="QK6" s="1" t="str" cm="1">
        <f t="array" ref="QK6">IFERROR(IF(SMALL(QK25:QK200,2)&lt;=$A$8*SMALL(QK25:QK200,1),IFERROR(INDEX($A$25:$A$200, MATCH(1,(QK25:QK200=SMALL(QK25:QK200,2))*(COUNTIF(QK3:QK5, $A$25:$A$200)=0),0)), ""),""),"")</f>
        <v>RDS-SLAM</v>
      </c>
      <c r="QL6" s="1" t="str" cm="1">
        <f t="array" ref="QL6">IFERROR(IF(SMALL(QL25:QL200,2)&lt;=$A$8*SMALL(QL25:QL200,1),IFERROR(INDEX($A$25:$A$200, MATCH(1,(QL25:QL200=SMALL(QL25:QL200,2))*(COUNTIF(QL3:QL5, $A$25:$A$200)=0),0)), ""),""),"")</f>
        <v>Crowd-SLAM</v>
      </c>
      <c r="QM6" s="1" t="str" cm="1">
        <f t="array" ref="QM6">IFERROR(IF(SMALL(QM25:QM200,2)&lt;=$A$8*SMALL(QM25:QM200,1),IFERROR(INDEX($A$25:$A$200, MATCH(1,(QM25:QM200=SMALL(QM25:QM200,2))*(COUNTIF(QM3:QM5, $A$25:$A$200)=0),0)), ""),""),"")</f>
        <v>OVD-SLAM</v>
      </c>
      <c r="QN6" s="1" t="str" cm="1">
        <f t="array" ref="QN6">IFERROR(IF(SMALL(QN25:QN200,2)&lt;=$A$8*SMALL(QN25:QN200,1),IFERROR(INDEX($A$25:$A$200, MATCH(1,(QN25:QN200=SMALL(QN25:QN200,2))*(COUNTIF(QN3:QN5, $A$25:$A$200)=0),0)), ""),""),"")</f>
        <v/>
      </c>
      <c r="QO6" s="1" t="str" cm="1">
        <f t="array" ref="QO6">IFERROR(IF(SMALL(QO25:QO200,2)&lt;=$A$8*SMALL(QO25:QO200,1),IFERROR(INDEX($A$25:$A$200, MATCH(1,(QO25:QO200=SMALL(QO25:QO200,2))*(COUNTIF(QO3:QO5, $A$25:$A$200)=0),0)), ""),""),"")</f>
        <v>OVD-SLAM</v>
      </c>
      <c r="QP6" s="1" t="str" cm="1">
        <f t="array" ref="QP6">IFERROR(IF(SMALL(QP25:QP200,2)&lt;=$A$8*SMALL(QP25:QP200,1),IFERROR(INDEX($A$25:$A$200, MATCH(1,(QP25:QP200=SMALL(QP25:QP200,2))*(COUNTIF(QP3:QP5, $A$25:$A$200)=0),0)), ""),""),"")</f>
        <v>OVD-SLAM</v>
      </c>
      <c r="QQ6" s="1" t="str" cm="1">
        <f t="array" ref="QQ6">IFERROR(IF(SMALL(QQ25:QQ200,2)&lt;=$A$8*SMALL(QQ25:QQ200,1),IFERROR(INDEX($A$25:$A$200, MATCH(1,(QQ25:QQ200=SMALL(QQ25:QQ200,2))*(COUNTIF(QQ3:QQ5, $A$25:$A$200)=0),0)), ""),""),"")</f>
        <v>LC-CRF SLAM</v>
      </c>
      <c r="QR6" s="1" t="str" cm="1">
        <f t="array" ref="QR6">IFERROR(IF(SMALL(QR25:QR200,2)&lt;=$A$8*SMALL(QR25:QR200,1),IFERROR(INDEX($A$25:$A$200, MATCH(1,(QR25:QR200=SMALL(QR25:QR200,2))*(COUNTIF(QR3:QR5, $A$25:$A$200)=0),0)), ""),""),"")</f>
        <v>OVD-SLAM</v>
      </c>
      <c r="QS6" s="1" t="str" cm="1">
        <f t="array" ref="QS6">IFERROR(IF(SMALL(QS25:QS200,2)&lt;=$A$8*SMALL(QS25:QS200,1),IFERROR(INDEX($A$25:$A$200, MATCH(1,(QS25:QS200=SMALL(QS25:QS200,2))*(COUNTIF(QS3:QS5, $A$25:$A$200)=0),0)), ""),""),"")</f>
        <v>OVD-SLAM</v>
      </c>
      <c r="QT6" s="1" t="str" cm="1">
        <f t="array" ref="QT6">IFERROR(IF(SMALL(QT25:QT200,2)&lt;=$A$8*SMALL(QT25:QT200,1),IFERROR(INDEX($A$25:$A$200, MATCH(1,(QT25:QT200=SMALL(QT25:QT200,2))*(COUNTIF(QT3:QT5, $A$25:$A$200)=0),0)), ""),""),"")</f>
        <v>RDS-SLAM</v>
      </c>
      <c r="QU6" s="1" t="str" cm="1">
        <f t="array" ref="QU6">IFERROR(IF(SMALL(QU25:QU200,2)&lt;=$A$8*SMALL(QU25:QU200,1),IFERROR(INDEX($A$25:$A$200, MATCH(1,(QU25:QU200=SMALL(QU25:QU200,2))*(COUNTIF(QU3:QU5, $A$25:$A$200)=0),0)), ""),""),"")</f>
        <v>Crowd-SLAM</v>
      </c>
      <c r="QV6" s="1" t="str" cm="1">
        <f t="array" ref="QV6">IFERROR(IF(SMALL(QV25:QV200,2)&lt;=$A$8*SMALL(QV25:QV200,1),IFERROR(INDEX($A$25:$A$200, MATCH(1,(QV25:QV200=SMALL(QV25:QV200,2))*(COUNTIF(QV3:QV5, $A$25:$A$200)=0),0)), ""),""),"")</f>
        <v/>
      </c>
      <c r="QW6" s="1" t="str" cm="1">
        <f t="array" ref="QW6">IFERROR(IF(SMALL(QW25:QW200,2)&lt;=$A$8*SMALL(QW25:QW200,1),IFERROR(INDEX($A$25:$A$200, MATCH(1,(QW25:QW200=SMALL(QW25:QW200,2))*(COUNTIF(QW3:QW5, $A$25:$A$200)=0),0)), ""),""),"")</f>
        <v/>
      </c>
      <c r="QX6" s="1" t="str" cm="1">
        <f t="array" ref="QX6">IFERROR(IF(SMALL(QX25:QX200,2)&lt;=$A$8*SMALL(QX25:QX200,1),IFERROR(INDEX($A$25:$A$200, MATCH(1,(QX25:QX200=SMALL(QX25:QX200,2))*(COUNTIF(QX3:QX5, $A$25:$A$200)=0),0)), ""),""),"")</f>
        <v>RDS-SLAM</v>
      </c>
      <c r="QY6" s="1" t="str" cm="1">
        <f t="array" ref="QY6">IFERROR(IF(SMALL(QY25:QY200,2)&lt;=$A$8*SMALL(QY25:QY200,1),IFERROR(INDEX($A$25:$A$200, MATCH(1,(QY25:QY200=SMALL(QY25:QY200,2))*(COUNTIF(QY3:QY5, $A$25:$A$200)=0),0)), ""),""),"")</f>
        <v>LC-CRF SLAM</v>
      </c>
      <c r="QZ6" s="1" t="str" cm="1">
        <f t="array" ref="QZ6">IFERROR(IF(SMALL(QZ25:QZ200,2)&lt;=$A$8*SMALL(QZ25:QZ200,1),IFERROR(INDEX($A$25:$A$200, MATCH(1,(QZ25:QZ200=SMALL(QZ25:QZ200,2))*(COUNTIF(QZ3:QZ5, $A$25:$A$200)=0),0)), ""),""),"")</f>
        <v/>
      </c>
      <c r="RA6" s="1" t="str" cm="1">
        <f t="array" ref="RA6">IFERROR(IF(SMALL(RA25:RA200,2)&lt;=$A$8*SMALL(RA25:RA200,1),IFERROR(INDEX($A$25:$A$200, MATCH(1,(RA25:RA200=SMALL(RA25:RA200,2))*(COUNTIF(RA3:RA5, $A$25:$A$200)=0),0)), ""),""),"")</f>
        <v/>
      </c>
      <c r="RB6" s="1" t="str" cm="1">
        <f t="array" ref="RB6">IFERROR(IF(SMALL(RB25:RB200,2)&lt;=$A$8*SMALL(RB25:RB200,1),IFERROR(INDEX($A$25:$A$200, MATCH(1,(RB25:RB200=SMALL(RB25:RB200,2))*(COUNTIF(RB3:RB5, $A$25:$A$200)=0),0)), ""),""),"")</f>
        <v/>
      </c>
      <c r="RC6" s="1" t="str" cm="1">
        <f t="array" ref="RC6">IFERROR(IF(SMALL(RC25:RC200,2)&lt;=$A$8*SMALL(RC25:RC200,1),IFERROR(INDEX($A$25:$A$200, MATCH(1,(RC25:RC200=SMALL(RC25:RC200,2))*(COUNTIF(RC3:RC5, $A$25:$A$200)=0),0)), ""),""),"")</f>
        <v/>
      </c>
      <c r="RD6" s="1" t="str" cm="1">
        <f t="array" ref="RD6">IFERROR(IF(SMALL(RD25:RD200,2)&lt;=$A$8*SMALL(RD25:RD200,1),IFERROR(INDEX($A$25:$A$200, MATCH(1,(RD25:RD200=SMALL(RD25:RD200,2))*(COUNTIF(RD3:RD5, $A$25:$A$200)=0),0)), ""),""),"")</f>
        <v/>
      </c>
      <c r="RE6" s="1" t="str" cm="1">
        <f t="array" ref="RE6">IFERROR(IF(SMALL(RE25:RE200,2)&lt;=$A$8*SMALL(RE25:RE200,1),IFERROR(INDEX($A$25:$A$200, MATCH(1,(RE25:RE200=SMALL(RE25:RE200,2))*(COUNTIF(RE3:RE5, $A$25:$A$200)=0),0)), ""),""),"")</f>
        <v>LIO-SAM LC</v>
      </c>
      <c r="RF6" s="1" t="str" cm="1">
        <f t="array" ref="RF6">IFERROR(IF(SMALL(RF25:RF200,2)&lt;=$A$8*SMALL(RF25:RF200,1),IFERROR(INDEX($A$25:$A$200, MATCH(1,(RF25:RF200=SMALL(RF25:RF200,2))*(COUNTIF(RF3:RF5, $A$25:$A$200)=0),0)), ""),""),"")</f>
        <v>LIO-SAM</v>
      </c>
      <c r="RG6" s="1" t="str" cm="1">
        <f t="array" ref="RG6">IFERROR(IF(SMALL(RG25:RG200,2)&lt;=$A$8*SMALL(RG25:RG200,1),IFERROR(INDEX($A$25:$A$200, MATCH(1,(RG25:RG200=SMALL(RG25:RG200,2))*(COUNTIF(RG3:RG5, $A$25:$A$200)=0),0)), ""),""),"")</f>
        <v>LIO-SAM</v>
      </c>
      <c r="RH6" s="1" t="str" cm="1">
        <f t="array" ref="RH6">IFERROR(IF(SMALL(RH25:RH200,2)&lt;=$A$8*SMALL(RH25:RH200,1),IFERROR(INDEX($A$25:$A$200, MATCH(1,(RH25:RH200=SMALL(RH25:RH200,2))*(COUNTIF(RH3:RH5, $A$25:$A$200)=0),0)), ""),""),"")</f>
        <v/>
      </c>
      <c r="RI6" s="1" t="str" cm="1">
        <f t="array" ref="RI6">IFERROR(IF(SMALL(RI25:RI200,2)&lt;=$A$8*SMALL(RI25:RI200,1),IFERROR(INDEX($A$25:$A$200, MATCH(1,(RI25:RI200=SMALL(RI25:RI200,2))*(COUNTIF(RI3:RI5, $A$25:$A$200)=0),0)), ""),""),"")</f>
        <v/>
      </c>
      <c r="RJ6" s="1" t="str" cm="1">
        <f t="array" ref="RJ6">IFERROR(IF(SMALL(RJ25:RJ200,2)&lt;=$A$8*SMALL(RJ25:RJ200,1),IFERROR(INDEX($A$25:$A$200, MATCH(1,(RJ25:RJ200=SMALL(RJ25:RJ200,2))*(COUNTIF(RJ3:RJ5, $A$25:$A$200)=0),0)), ""),""),"")</f>
        <v/>
      </c>
      <c r="RK6" s="1" t="str" cm="1">
        <f t="array" ref="RK6">IFERROR(IF(SMALL(RK25:RK200,2)&lt;=$A$8*SMALL(RK25:RK200,1),IFERROR(INDEX($A$25:$A$200, MATCH(1,(RK25:RK200=SMALL(RK25:RK200,2))*(COUNTIF(RK3:RK5, $A$25:$A$200)=0),0)), ""),""),"")</f>
        <v/>
      </c>
      <c r="RL6" s="1" t="str" cm="1">
        <f t="array" ref="RL6">IFERROR(IF(SMALL(RL25:RL200,2)&lt;=$A$8*SMALL(RL25:RL200,1),IFERROR(INDEX($A$25:$A$200, MATCH(1,(RL25:RL200=SMALL(RL25:RL200,2))*(COUNTIF(RL3:RL5, $A$25:$A$200)=0),0)), ""),""),"")</f>
        <v>ART-SLAM</v>
      </c>
      <c r="RM6" s="1" t="str" cm="1">
        <f t="array" ref="RM6">IFERROR(IF(SMALL(RM25:RM200,2)&lt;=$A$8*SMALL(RM25:RM200,1),IFERROR(INDEX($A$25:$A$200, MATCH(1,(RM25:RM200=SMALL(RM25:RM200,2))*(COUNTIF(RM3:RM5, $A$25:$A$200)=0),0)), ""),""),"")</f>
        <v>LeGO-LOAM</v>
      </c>
      <c r="RN6" s="1" t="str" cm="1">
        <f t="array" ref="RN6">IFERROR(IF(SMALL(RN25:RN200,2)&lt;=$A$8*SMALL(RN25:RN200,1),IFERROR(INDEX($A$25:$A$200, MATCH(1,(RN25:RN200=SMALL(RN25:RN200,2))*(COUNTIF(RN3:RN5, $A$25:$A$200)=0),0)), ""),""),"")</f>
        <v>ART-SLAM (odom)</v>
      </c>
      <c r="RO6" s="1" t="str" cm="1">
        <f t="array" ref="RO6">IFERROR(IF(SMALL(RO25:RO200,2)&lt;=$A$8*SMALL(RO25:RO200,1),IFERROR(INDEX($A$25:$A$200, MATCH(1,(RO25:RO200=SMALL(RO25:RO200,2))*(COUNTIF(RO3:RO5, $A$25:$A$200)=0),0)), ""),""),"")</f>
        <v>ART-SLAM (odom)</v>
      </c>
      <c r="RP6" s="1" t="str" cm="1">
        <f t="array" ref="RP6">IFERROR(IF(SMALL(RP25:RP200,2)&lt;=$A$8*SMALL(RP25:RP200,1),IFERROR(INDEX($A$25:$A$200, MATCH(1,(RP25:RP200=SMALL(RP25:RP200,2))*(COUNTIF(RP3:RP5, $A$25:$A$200)=0),0)), ""),""),"")</f>
        <v/>
      </c>
      <c r="RQ6" s="1" t="str" cm="1">
        <f t="array" ref="RQ6">IFERROR(IF(SMALL(RQ25:RQ200,2)&lt;=$A$8*SMALL(RQ25:RQ200,1),IFERROR(INDEX($A$25:$A$200, MATCH(1,(RQ25:RQ200=SMALL(RQ25:RQ200,2))*(COUNTIF(RQ3:RQ5, $A$25:$A$200)=0),0)), ""),""),"")</f>
        <v/>
      </c>
      <c r="RR6" s="1" t="str" cm="1">
        <f t="array" ref="RR6">IFERROR(IF(SMALL(RR25:RR200,2)&lt;=$A$8*SMALL(RR25:RR200,1),IFERROR(INDEX($A$25:$A$200, MATCH(1,(RR25:RR200=SMALL(RR25:RR200,2))*(COUNTIF(RR3:RR5, $A$25:$A$200)=0),0)), ""),""),"")</f>
        <v>LeGO-LOAM</v>
      </c>
      <c r="RS6" s="1" t="str" cm="1">
        <f t="array" ref="RS6">IFERROR(IF(SMALL(RS25:RS200,2)&lt;=$A$8*SMALL(RS25:RS200,1),IFERROR(INDEX($A$25:$A$200, MATCH(1,(RS25:RS200=SMALL(RS25:RS200,2))*(COUNTIF(RS3:RS5, $A$25:$A$200)=0),0)), ""),""),"")</f>
        <v/>
      </c>
      <c r="RT6" s="1" t="str" cm="1">
        <f t="array" ref="RT6">IFERROR(IF(SMALL(RT25:RT200,2)&lt;=$A$8*SMALL(RT25:RT200,1),IFERROR(INDEX($A$25:$A$200, MATCH(1,(RT25:RT200=SMALL(RT25:RT200,2))*(COUNTIF(RT3:RT5, $A$25:$A$200)=0),0)), ""),""),"")</f>
        <v/>
      </c>
      <c r="RU6" s="1" t="str" cm="1">
        <f t="array" ref="RU6">IFERROR(IF(SMALL(RU25:RU200,2)&lt;=$A$8*SMALL(RU25:RU200,1),IFERROR(INDEX($A$25:$A$200, MATCH(1,(RU25:RU200=SMALL(RU25:RU200,2))*(COUNTIF(RU3:RU5, $A$25:$A$200)=0),0)), ""),""),"")</f>
        <v/>
      </c>
      <c r="RV6" s="1" t="str" cm="1">
        <f t="array" ref="RV6">IFERROR(IF(SMALL(RV25:RV200,2)&lt;=$A$8*SMALL(RV25:RV200,1),IFERROR(INDEX($A$25:$A$200, MATCH(1,(RV25:RV200=SMALL(RV25:RV200,2))*(COUNTIF(RV3:RV5, $A$25:$A$200)=0),0)), ""),""),"")</f>
        <v/>
      </c>
      <c r="RW6" s="1" t="str" cm="1">
        <f t="array" ref="RW6">IFERROR(IF(SMALL(RW25:RW200,2)&lt;=$A$8*SMALL(RW25:RW200,1),IFERROR(INDEX($A$25:$A$200, MATCH(1,(RW25:RW200=SMALL(RW25:RW200,2))*(COUNTIF(RW3:RW5, $A$25:$A$200)=0),0)), ""),""),"")</f>
        <v/>
      </c>
      <c r="RX6" s="1" t="str" cm="1">
        <f t="array" ref="RX6">IFERROR(IF(SMALL(RX25:RX200,2)&lt;=$A$8*SMALL(RX25:RX200,1),IFERROR(INDEX($A$25:$A$200, MATCH(1,(RX25:RX200=SMALL(RX25:RX200,2))*(COUNTIF(RX3:RX5, $A$25:$A$200)=0),0)), ""),""),"")</f>
        <v/>
      </c>
      <c r="RY6" s="1" t="str" cm="1">
        <f t="array" ref="RY6">IFERROR(IF(SMALL(RY25:RY200,2)&lt;=$A$8*SMALL(RY25:RY200,1),IFERROR(INDEX($A$25:$A$200, MATCH(1,(RY25:RY200=SMALL(RY25:RY200,2))*(COUNTIF(RY3:RY5, $A$25:$A$200)=0),0)), ""),""),"")</f>
        <v/>
      </c>
      <c r="RZ6" s="1" t="str" cm="1">
        <f t="array" ref="RZ6">IFERROR(IF(SMALL(RZ25:RZ200,2)&lt;=$A$8*SMALL(RZ25:RZ200,1),IFERROR(INDEX($A$25:$A$200, MATCH(1,(RZ25:RZ200=SMALL(RZ25:RZ200,2))*(COUNTIF(RZ3:RZ5, $A$25:$A$200)=0),0)), ""),""),"")</f>
        <v/>
      </c>
      <c r="SA6" s="1" t="str" cm="1">
        <f t="array" ref="SA6">IFERROR(IF(SMALL(SA25:SA200,2)&lt;=$A$8*SMALL(SA25:SA200,1),IFERROR(INDEX($A$25:$A$200, MATCH(1,(SA25:SA200=SMALL(SA25:SA200,2))*(COUNTIF(SA3:SA5, $A$25:$A$200)=0),0)), ""),""),"")</f>
        <v/>
      </c>
      <c r="SB6" s="1" t="str" cm="1">
        <f t="array" ref="SB6">IFERROR(IF(SMALL(SB25:SB200,2)&lt;=$A$8*SMALL(SB25:SB200,1),IFERROR(INDEX($A$25:$A$200, MATCH(1,(SB25:SB200=SMALL(SB25:SB200,2))*(COUNTIF(SB3:SB5, $A$25:$A$200)=0),0)), ""),""),"")</f>
        <v/>
      </c>
      <c r="SC6" s="1" t="str" cm="1">
        <f t="array" ref="SC6">IFERROR(IF(SMALL(SC25:SC200,2)&lt;=$A$8*SMALL(SC25:SC200,1),IFERROR(INDEX($A$25:$A$200, MATCH(1,(SC25:SC200=SMALL(SC25:SC200,2))*(COUNTIF(SC3:SC5, $A$25:$A$200)=0),0)), ""),""),"")</f>
        <v/>
      </c>
      <c r="SD6" s="1" t="str" cm="1">
        <f t="array" ref="SD6">IFERROR(IF(SMALL(SD25:SD200,2)&lt;=$A$8*SMALL(SD25:SD200,1),IFERROR(INDEX($A$25:$A$200, MATCH(1,(SD25:SD200=SMALL(SD25:SD200,2))*(COUNTIF(SD3:SD5, $A$25:$A$200)=0),0)), ""),""),"")</f>
        <v/>
      </c>
      <c r="SE6" s="1" t="str" cm="1">
        <f t="array" ref="SE6">IFERROR(IF(SMALL(SE25:SE200,2)&lt;=$A$8*SMALL(SE25:SE200,1),IFERROR(INDEX($A$25:$A$200, MATCH(1,(SE25:SE200=SMALL(SE25:SE200,2))*(COUNTIF(SE3:SE5, $A$25:$A$200)=0),0)), ""),""),"")</f>
        <v>GLIM</v>
      </c>
      <c r="SF6" s="1" t="str" cm="1">
        <f t="array" ref="SF6">IFERROR(IF(SMALL(SF25:SF200,2)&lt;=$A$8*SMALL(SF25:SF200,1),IFERROR(INDEX($A$25:$A$200, MATCH(1,(SF25:SF200=SMALL(SF25:SF200,2))*(COUNTIF(SF3:SF5, $A$25:$A$200)=0),0)), ""),""),"")</f>
        <v/>
      </c>
      <c r="SG6" s="1" t="str" cm="1">
        <f t="array" ref="SG6">IFERROR(IF(SMALL(SG25:SG200,2)&lt;=$A$8*SMALL(SG25:SG200,1),IFERROR(INDEX($A$25:$A$200, MATCH(1,(SG25:SG200=SMALL(SG25:SG200,2))*(COUNTIF(SG3:SG5, $A$25:$A$200)=0),0)), ""),""),"")</f>
        <v>FAST-LIO2</v>
      </c>
      <c r="SH6" s="1" t="str" cm="1">
        <f t="array" ref="SH6">IFERROR(IF(SMALL(SH25:SH200,2)&lt;=$A$8*SMALL(SH25:SH200,1),IFERROR(INDEX($A$25:$A$200, MATCH(1,(SH25:SH200=SMALL(SH25:SH200,2))*(COUNTIF(SH3:SH5, $A$25:$A$200)=0),0)), ""),""),"")</f>
        <v/>
      </c>
      <c r="SI6" s="1" t="str" cm="1">
        <f t="array" ref="SI6">IFERROR(IF(SMALL(SI25:SI200,2)&lt;=$A$8*SMALL(SI25:SI200,1),IFERROR(INDEX($A$25:$A$200, MATCH(1,(SI25:SI200=SMALL(SI25:SI200,2))*(COUNTIF(SI3:SI5, $A$25:$A$200)=0),0)), ""),""),"")</f>
        <v>FAST-LIO2</v>
      </c>
      <c r="SJ6" s="1" t="str" cm="1">
        <f t="array" ref="SJ6">IFERROR(IF(SMALL(SJ25:SJ200,2)&lt;=$A$8*SMALL(SJ25:SJ200,1),IFERROR(INDEX($A$25:$A$200, MATCH(1,(SJ25:SJ200=SMALL(SJ25:SJ200,2))*(COUNTIF(SJ3:SJ5, $A$25:$A$200)=0),0)), ""),""),"")</f>
        <v/>
      </c>
      <c r="SK6" s="1" t="str" cm="1">
        <f t="array" ref="SK6">IFERROR(IF(SMALL(SK25:SK200,2)&lt;=$A$8*SMALL(SK25:SK200,1),IFERROR(INDEX($A$25:$A$200, MATCH(1,(SK25:SK200=SMALL(SK25:SK200,2))*(COUNTIF(SK3:SK5, $A$25:$A$200)=0),0)), ""),""),"")</f>
        <v>LIO-SAM</v>
      </c>
      <c r="SL6" s="1" t="str" cm="1">
        <f t="array" ref="SL6">IFERROR(IF(SMALL(SL25:SL200,2)&lt;=$A$8*SMALL(SL25:SL200,1),IFERROR(INDEX($A$25:$A$200, MATCH(1,(SL25:SL200=SMALL(SL25:SL200,2))*(COUNTIF(SL3:SL5, $A$25:$A$200)=0),0)), ""),""),"")</f>
        <v>LIO-SAM (No-LoopClosure)</v>
      </c>
      <c r="SM6" s="1" t="str" cm="1">
        <f t="array" ref="SM6">IFERROR(IF(SMALL(SM25:SM200,2)&lt;=$A$8*SMALL(SM25:SM200,1),IFERROR(INDEX($A$25:$A$200, MATCH(1,(SM25:SM200=SMALL(SM25:SM200,2))*(COUNTIF(SM3:SM5, $A$25:$A$200)=0),0)), ""),""),"")</f>
        <v>FAST-LIO2</v>
      </c>
      <c r="SN6" s="1" t="str" cm="1">
        <f t="array" ref="SN6">IFERROR(IF(SMALL(SN25:SN200,2)&lt;=$A$8*SMALL(SN25:SN200,1),IFERROR(INDEX($A$25:$A$200, MATCH(1,(SN25:SN200=SMALL(SN25:SN200,2))*(COUNTIF(SN3:SN5, $A$25:$A$200)=0),0)), ""),""),"")</f>
        <v>FAST-LIO2</v>
      </c>
      <c r="SO6" s="1" t="str" cm="1">
        <f t="array" ref="SO6">IFERROR(IF(SMALL(SO25:SO200,2)&lt;=$A$8*SMALL(SO25:SO200,1),IFERROR(INDEX($A$25:$A$200, MATCH(1,(SO25:SO200=SMALL(SO25:SO200,2))*(COUNTIF(SO3:SO5, $A$25:$A$200)=0),0)), ""),""),"")</f>
        <v>GLIM</v>
      </c>
      <c r="SP6" s="1" t="str" cm="1">
        <f t="array" ref="SP6">IFERROR(IF(SMALL(SP25:SP200,2)&lt;=$A$8*SMALL(SP25:SP200,1),IFERROR(INDEX($A$25:$A$200, MATCH(1,(SP25:SP200=SMALL(SP25:SP200,2))*(COUNTIF(SP3:SP5, $A$25:$A$200)=0),0)), ""),""),"")</f>
        <v>GLIM</v>
      </c>
      <c r="SQ6" s="1" t="str" cm="1">
        <f t="array" ref="SQ6">IFERROR(IF(SMALL(SQ25:SQ200,2)&lt;=$A$8*SMALL(SQ25:SQ200,1),IFERROR(INDEX($A$25:$A$200, MATCH(1,(SQ25:SQ200=SMALL(SQ25:SQ200,2))*(COUNTIF(SQ3:SQ5, $A$25:$A$200)=0),0)), ""),""),"")</f>
        <v/>
      </c>
      <c r="SR6" s="1" t="str" cm="1">
        <f t="array" ref="SR6">IFERROR(IF(SMALL(SR25:SR200,2)&lt;=$A$8*SMALL(SR25:SR200,1),IFERROR(INDEX($A$25:$A$200, MATCH(1,(SR25:SR200=SMALL(SR25:SR200,2))*(COUNTIF(SR3:SR5, $A$25:$A$200)=0),0)), ""),""),"")</f>
        <v>GLIM</v>
      </c>
      <c r="SS6" s="1" t="str" cm="1">
        <f t="array" ref="SS6">IFERROR(IF(SMALL(SS25:SS200,2)&lt;=$A$8*SMALL(SS25:SS200,1),IFERROR(INDEX($A$25:$A$200, MATCH(1,(SS25:SS200=SMALL(SS25:SS200,2))*(COUNTIF(SS3:SS5, $A$25:$A$200)=0),0)), ""),""),"")</f>
        <v>GLIM</v>
      </c>
      <c r="ST6" s="1" t="str" cm="1">
        <f t="array" ref="ST6">IFERROR(IF(SMALL(ST25:ST200,2)&lt;=$A$8*SMALL(ST25:ST200,1),IFERROR(INDEX($A$25:$A$200, MATCH(1,(ST25:ST200=SMALL(ST25:ST200,2))*(COUNTIF(ST3:ST5, $A$25:$A$200)=0),0)), ""),""),"")</f>
        <v/>
      </c>
      <c r="SU6" s="1" t="str" cm="1">
        <f t="array" ref="SU6">IFERROR(IF(SMALL(SU25:SU200,2)&lt;=$A$8*SMALL(SU25:SU200,1),IFERROR(INDEX($A$25:$A$200, MATCH(1,(SU25:SU200=SMALL(SU25:SU200,2))*(COUNTIF(SU3:SU5, $A$25:$A$200)=0),0)), ""),""),"")</f>
        <v/>
      </c>
      <c r="SV6" s="1" t="str" cm="1">
        <f t="array" ref="SV6">IFERROR(IF(SMALL(SV25:SV200,2)&lt;=$A$8*SMALL(SV25:SV200,1),IFERROR(INDEX($A$25:$A$200, MATCH(1,(SV25:SV200=SMALL(SV25:SV200,2))*(COUNTIF(SV3:SV5, $A$25:$A$200)=0),0)), ""),""),"")</f>
        <v>CLINS (No LoopClosure)</v>
      </c>
      <c r="SW6" s="1" t="str" cm="1">
        <f t="array" ref="SW6">IFERROR(IF(SMALL(SW25:SW200,2)&lt;=$A$8*SMALL(SW25:SW200,1),IFERROR(INDEX($A$25:$A$200, MATCH(1,(SW25:SW200=SMALL(SW25:SW200,2))*(COUNTIF(SW3:SW5, $A$25:$A$200)=0),0)), ""),""),"")</f>
        <v/>
      </c>
      <c r="SX6" s="1" t="str" cm="1">
        <f t="array" ref="SX6">IFERROR(IF(SMALL(SX25:SX200,2)&lt;=$A$8*SMALL(SX25:SX200,1),IFERROR(INDEX($A$25:$A$200, MATCH(1,(SX25:SX200=SMALL(SX25:SX200,2))*(COUNTIF(SX3:SX5, $A$25:$A$200)=0),0)), ""),""),"")</f>
        <v>BALM</v>
      </c>
      <c r="SY6" s="1" t="str" cm="1">
        <f t="array" ref="SY6">IFERROR(IF(SMALL(SY25:SY200,2)&lt;=$A$8*SMALL(SY25:SY200,1),IFERROR(INDEX($A$25:$A$200, MATCH(1,(SY25:SY200=SMALL(SY25:SY200,2))*(COUNTIF(SY3:SY5, $A$25:$A$200)=0),0)), ""),""),"")</f>
        <v>GLIM</v>
      </c>
      <c r="SZ6" s="1" t="str" cm="1">
        <f t="array" ref="SZ6">IFERROR(IF(SMALL(SZ25:SZ200,2)&lt;=$A$8*SMALL(SZ25:SZ200,1),IFERROR(INDEX($A$25:$A$200, MATCH(1,(SZ25:SZ200=SMALL(SZ25:SZ200,2))*(COUNTIF(SZ3:SZ5, $A$25:$A$200)=0),0)), ""),""),"")</f>
        <v/>
      </c>
      <c r="TA6" s="1" t="str" cm="1">
        <f t="array" ref="TA6">IFERROR(IF(SMALL(TA25:TA200,2)&lt;=$A$8*SMALL(TA25:TA200,1),IFERROR(INDEX($A$25:$A$200, MATCH(1,(TA25:TA200=SMALL(TA25:TA200,2))*(COUNTIF(TA3:TA5, $A$25:$A$200)=0),0)), ""),""),"")</f>
        <v/>
      </c>
      <c r="TB6" s="1" t="str" cm="1">
        <f t="array" ref="TB6">IFERROR(IF(SMALL(TB25:TB200,2)&lt;=$A$8*SMALL(TB25:TB200,1),IFERROR(INDEX($A$25:$A$200, MATCH(1,(TB25:TB200=SMALL(TB25:TB200,2))*(COUNTIF(TB3:TB5, $A$25:$A$200)=0),0)), ""),""),"")</f>
        <v>GLIM</v>
      </c>
      <c r="TC6" s="1" t="str" cm="1">
        <f t="array" ref="TC6">IFERROR(IF(SMALL(TC25:TC200,2)&lt;=$A$8*SMALL(TC25:TC200,1),IFERROR(INDEX($A$25:$A$200, MATCH(1,(TC25:TC200=SMALL(TC25:TC200,2))*(COUNTIF(TC3:TC5, $A$25:$A$200)=0),0)), ""),""),"")</f>
        <v>GLIM</v>
      </c>
      <c r="TD6" s="1" t="str" cm="1">
        <f t="array" ref="TD6">IFERROR(IF(SMALL(TD25:TD200,2)&lt;=$A$8*SMALL(TD25:TD200,1),IFERROR(INDEX($A$25:$A$200, MATCH(1,(TD25:TD200=SMALL(TD25:TD200,2))*(COUNTIF(TD3:TD5, $A$25:$A$200)=0),0)), ""),""),"")</f>
        <v/>
      </c>
      <c r="TE6" s="1" t="str" cm="1">
        <f t="array" ref="TE6">IFERROR(IF(SMALL(TE25:TE200,2)&lt;=$A$8*SMALL(TE25:TE200,1),IFERROR(INDEX($A$25:$A$200, MATCH(1,(TE25:TE200=SMALL(TE25:TE200,2))*(COUNTIF(TE3:TE5, $A$25:$A$200)=0),0)), ""),""),"")</f>
        <v>FAST-LIO2</v>
      </c>
      <c r="TF6" s="1" t="str" cm="1">
        <f t="array" ref="TF6">IFERROR(IF(SMALL(TF25:TF200,2)&lt;=$A$8*SMALL(TF25:TF200,1),IFERROR(INDEX($A$25:$A$200, MATCH(1,(TF25:TF200=SMALL(TF25:TF200,2))*(COUNTIF(TF3:TF5, $A$25:$A$200)=0),0)), ""),""),"")</f>
        <v/>
      </c>
      <c r="TG6" s="1" t="str" cm="1">
        <f t="array" ref="TG6">IFERROR(IF(SMALL(TG25:TG200,2)&lt;=$A$8*SMALL(TG25:TG200,1),IFERROR(INDEX($A$25:$A$200, MATCH(1,(TG25:TG200=SMALL(TG25:TG200,2))*(COUNTIF(TG3:TG5, $A$25:$A$200)=0),0)), ""),""),"")</f>
        <v/>
      </c>
      <c r="TH6" s="1" t="str" cm="1">
        <f t="array" ref="TH6">IFERROR(IF(SMALL(TH25:TH200,2)&lt;=$A$8*SMALL(TH25:TH200,1),IFERROR(INDEX($A$25:$A$200, MATCH(1,(TH25:TH200=SMALL(TH25:TH200,2))*(COUNTIF(TH3:TH5, $A$25:$A$200)=0),0)), ""),""),"")</f>
        <v>SLICT</v>
      </c>
      <c r="TI6" s="1" t="str" cm="1">
        <f t="array" ref="TI6">IFERROR(IF(SMALL(TI25:TI200,2)&lt;=$A$8*SMALL(TI25:TI200,1),IFERROR(INDEX($A$25:$A$200, MATCH(1,(TI25:TI200=SMALL(TI25:TI200,2))*(COUNTIF(TI3:TI5, $A$25:$A$200)=0),0)), ""),""),"")</f>
        <v>GLIM</v>
      </c>
      <c r="TJ6" s="1" t="str" cm="1">
        <f t="array" ref="TJ6">IFERROR(IF(SMALL(TJ25:TJ200,2)&lt;=$A$8*SMALL(TJ25:TJ200,1),IFERROR(INDEX($A$25:$A$200, MATCH(1,(TJ25:TJ200=SMALL(TJ25:TJ200,2))*(COUNTIF(TJ3:TJ5, $A$25:$A$200)=0),0)), ""),""),"")</f>
        <v>GLIM</v>
      </c>
      <c r="TK6" s="1" t="str" cm="1">
        <f t="array" ref="TK6">IFERROR(IF(SMALL(TK25:TK200,2)&lt;=$A$8*SMALL(TK25:TK200,1),IFERROR(INDEX($A$25:$A$200, MATCH(1,(TK25:TK200=SMALL(TK25:TK200,2))*(COUNTIF(TK3:TK5, $A$25:$A$200)=0),0)), ""),""),"")</f>
        <v>SLICT</v>
      </c>
      <c r="TL6" s="1" t="str" cm="1">
        <f t="array" ref="TL6">IFERROR(IF(SMALL(TL25:TL200,2)&lt;=$A$8*SMALL(TL25:TL200,1),IFERROR(INDEX($A$25:$A$200, MATCH(1,(TL25:TL200=SMALL(TL25:TL200,2))*(COUNTIF(TL3:TL5, $A$25:$A$200)=0),0)), ""),""),"")</f>
        <v>GLIM</v>
      </c>
      <c r="TM6" s="1" t="str" cm="1">
        <f t="array" ref="TM6">IFERROR(IF(SMALL(TM25:TM200,2)&lt;=$A$8*SMALL(TM25:TM200,1),IFERROR(INDEX($A$25:$A$200, MATCH(1,(TM25:TM200=SMALL(TM25:TM200,2))*(COUNTIF(TM3:TM5, $A$25:$A$200)=0),0)), ""),""),"")</f>
        <v>SLICT</v>
      </c>
      <c r="TN6" s="1" t="str" cm="1">
        <f t="array" ref="TN6">IFERROR(IF(SMALL(TN25:TN200,2)&lt;=$A$8*SMALL(TN25:TN200,1),IFERROR(INDEX($A$25:$A$200, MATCH(1,(TN25:TN200=SMALL(TN25:TN200,2))*(COUNTIF(TN3:TN5, $A$25:$A$200)=0),0)), ""),""),"")</f>
        <v>SLICT</v>
      </c>
      <c r="TO6" s="1" t="str" cm="1">
        <f t="array" ref="TO6">IFERROR(IF(SMALL(TO25:TO200,2)&lt;=$A$8*SMALL(TO25:TO200,1),IFERROR(INDEX($A$25:$A$200, MATCH(1,(TO25:TO200=SMALL(TO25:TO200,2))*(COUNTIF(TO3:TO5, $A$25:$A$200)=0),0)), ""),""),"")</f>
        <v>FAST-LIO2</v>
      </c>
      <c r="TP6" s="1" t="str" cm="1">
        <f t="array" ref="TP6">IFERROR(IF(SMALL(TP25:TP200,2)&lt;=$A$8*SMALL(TP25:TP200,1),IFERROR(INDEX($A$25:$A$200, MATCH(1,(TP25:TP200=SMALL(TP25:TP200,2))*(COUNTIF(TP3:TP5, $A$25:$A$200)=0),0)), ""),""),"")</f>
        <v/>
      </c>
      <c r="TQ6" s="1" t="str" cm="1">
        <f t="array" ref="TQ6">IFERROR(IF(SMALL(TQ25:TQ200,2)&lt;=$A$8*SMALL(TQ25:TQ200,1),IFERROR(INDEX($A$25:$A$200, MATCH(1,(TQ25:TQ200=SMALL(TQ25:TQ200,2))*(COUNTIF(TQ3:TQ5, $A$25:$A$200)=0),0)), ""),""),"")</f>
        <v>FAST-LIO2</v>
      </c>
      <c r="TR6" s="1" t="str" cm="1">
        <f t="array" ref="TR6">IFERROR(IF(SMALL(TR25:TR200,2)&lt;=$A$8*SMALL(TR25:TR200,1),IFERROR(INDEX($A$25:$A$200, MATCH(1,(TR25:TR200=SMALL(TR25:TR200,2))*(COUNTIF(TR3:TR5, $A$25:$A$200)=0),0)), ""),""),"")</f>
        <v>VoxelMap</v>
      </c>
      <c r="TS6" s="1" t="str" cm="1">
        <f t="array" ref="TS6">IFERROR(IF(SMALL(TS25:TS200,2)&lt;=$A$8*SMALL(TS25:TS200,1),IFERROR(INDEX($A$25:$A$200, MATCH(1,(TS25:TS200=SMALL(TS25:TS200,2))*(COUNTIF(TS3:TS5, $A$25:$A$200)=0),0)), ""),""),"")</f>
        <v>VoxelMap</v>
      </c>
      <c r="TT6" s="1" t="str" cm="1">
        <f t="array" ref="TT6">IFERROR(IF(SMALL(TT25:TT200,2)&lt;=$A$8*SMALL(TT25:TT200,1),IFERROR(INDEX($A$25:$A$200, MATCH(1,(TT25:TT200=SMALL(TT25:TT200,2))*(COUNTIF(TT3:TT5, $A$25:$A$200)=0),0)), ""),""),"")</f>
        <v>VoxelMap</v>
      </c>
      <c r="TU6" s="1" t="str" cm="1">
        <f t="array" ref="TU6">IFERROR(IF(SMALL(TU25:TU200,2)&lt;=$A$8*SMALL(TU25:TU200,1),IFERROR(INDEX($A$25:$A$200, MATCH(1,(TU25:TU200=SMALL(TU25:TU200,2))*(COUNTIF(TU3:TU5, $A$25:$A$200)=0),0)), ""),""),"")</f>
        <v>FAST-LIO2</v>
      </c>
      <c r="TV6" s="1" t="str" cm="1">
        <f t="array" ref="TV6">IFERROR(IF(SMALL(TV25:TV200,2)&lt;=$A$8*SMALL(TV25:TV200,1),IFERROR(INDEX($A$25:$A$200, MATCH(1,(TV25:TV200=SMALL(TV25:TV200,2))*(COUNTIF(TV3:TV5, $A$25:$A$200)=0),0)), ""),""),"")</f>
        <v>SLICT</v>
      </c>
      <c r="TW6" s="1" t="str" cm="1">
        <f t="array" ref="TW6">IFERROR(IF(SMALL(TW25:TW200,2)&lt;=$A$8*SMALL(TW25:TW200,1),IFERROR(INDEX($A$25:$A$200, MATCH(1,(TW25:TW200=SMALL(TW25:TW200,2))*(COUNTIF(TW3:TW5, $A$25:$A$200)=0),0)), ""),""),"")</f>
        <v>SLICT</v>
      </c>
      <c r="TX6" s="1" t="str" cm="1">
        <f t="array" ref="TX6">IFERROR(IF(SMALL(TX25:TX200,2)&lt;=$A$8*SMALL(TX25:TX200,1),IFERROR(INDEX($A$25:$A$200, MATCH(1,(TX25:TX200=SMALL(TX25:TX200,2))*(COUNTIF(TX3:TX5, $A$25:$A$200)=0),0)), ""),""),"")</f>
        <v>FAST-LIO2</v>
      </c>
      <c r="TY6" s="1" t="str" cm="1">
        <f t="array" ref="TY6">IFERROR(IF(SMALL(TY25:TY200,2)&lt;=$A$8*SMALL(TY25:TY200,1),IFERROR(INDEX($A$25:$A$200, MATCH(1,(TY25:TY200=SMALL(TY25:TY200,2))*(COUNTIF(TY3:TY5, $A$25:$A$200)=0),0)), ""),""),"")</f>
        <v>FAST-LIO2</v>
      </c>
      <c r="TZ6" s="1" t="str" cm="1">
        <f t="array" ref="TZ6">IFERROR(IF(SMALL(TZ25:TZ200,2)&lt;=$A$8*SMALL(TZ25:TZ200,1),IFERROR(INDEX($A$25:$A$200, MATCH(1,(TZ25:TZ200=SMALL(TZ25:TZ200,2))*(COUNTIF(TZ3:TZ5, $A$25:$A$200)=0),0)), ""),""),"")</f>
        <v/>
      </c>
      <c r="UA6" s="1" t="str" cm="1">
        <f t="array" ref="UA6">IFERROR(IF(SMALL(UA25:UA200,2)&lt;=$A$8*SMALL(UA25:UA200,1),IFERROR(INDEX($A$25:$A$200, MATCH(1,(UA25:UA200=SMALL(UA25:UA200,2))*(COUNTIF(UA3:UA5, $A$25:$A$200)=0),0)), ""),""),"")</f>
        <v>SLICT</v>
      </c>
      <c r="UB6" s="1" t="str" cm="1">
        <f t="array" ref="UB6">IFERROR(IF(SMALL(UB25:UB200,2)&lt;=$A$8*SMALL(UB25:UB200,1),IFERROR(INDEX($A$25:$A$200, MATCH(1,(UB25:UB200=SMALL(UB25:UB200,2))*(COUNTIF(UB3:UB5, $A$25:$A$200)=0),0)), ""),""),"")</f>
        <v/>
      </c>
      <c r="UC6" s="1" t="str" cm="1">
        <f t="array" ref="UC6">IFERROR(IF(SMALL(UC25:UC200,2)&lt;=$A$8*SMALL(UC25:UC200,1),IFERROR(INDEX($A$25:$A$200, MATCH(1,(UC25:UC200=SMALL(UC25:UC200,2))*(COUNTIF(UC3:UC5, $A$25:$A$200)=0),0)), ""),""),"")</f>
        <v/>
      </c>
      <c r="UD6" s="1" t="str" cm="1">
        <f t="array" ref="UD6">IFERROR(IF(SMALL(UD25:UD200,2)&lt;=$A$8*SMALL(UD25:UD200,1),IFERROR(INDEX($A$25:$A$200, MATCH(1,(UD25:UD200=SMALL(UD25:UD200,2))*(COUNTIF(UD3:UD5, $A$25:$A$200)=0),0)), ""),""),"")</f>
        <v/>
      </c>
      <c r="UE6" s="1" t="str" cm="1">
        <f t="array" ref="UE6">IFERROR(IF(SMALL(UE25:UE200,2)&lt;=$A$8*SMALL(UE25:UE200,1),IFERROR(INDEX($A$25:$A$200, MATCH(1,(UE25:UE200=SMALL(UE25:UE200,2))*(COUNTIF(UE3:UE5, $A$25:$A$200)=0),0)), ""),""),"")</f>
        <v>SuMa</v>
      </c>
      <c r="UF6" s="1" t="str" cm="1">
        <f t="array" ref="UF6">IFERROR(IF(SMALL(UF25:UF200,2)&lt;=$A$8*SMALL(UF25:UF200,1),IFERROR(INDEX($A$25:$A$200, MATCH(1,(UF25:UF200=SMALL(UF25:UF200,2))*(COUNTIF(UF3:UF5, $A$25:$A$200)=0),0)), ""),""),"")</f>
        <v>SuMa</v>
      </c>
      <c r="UG6" s="1" t="str" cm="1">
        <f t="array" ref="UG6">IFERROR(IF(SMALL(UG25:UG200,2)&lt;=$A$8*SMALL(UG25:UG200,1),IFERROR(INDEX($A$25:$A$200, MATCH(1,(UG25:UG200=SMALL(UG25:UG200,2))*(COUNTIF(UG3:UG5, $A$25:$A$200)=0),0)), ""),""),"")</f>
        <v/>
      </c>
      <c r="UH6" s="1" t="str" cm="1">
        <f t="array" ref="UH6">IFERROR(IF(SMALL(UH25:UH200,2)&lt;=$A$8*SMALL(UH25:UH200,1),IFERROR(INDEX($A$25:$A$200, MATCH(1,(UH25:UH200=SMALL(UH25:UH200,2))*(COUNTIF(UH3:UH5, $A$25:$A$200)=0),0)), ""),""),"")</f>
        <v/>
      </c>
      <c r="UI6" s="1" t="str" cm="1">
        <f t="array" ref="UI6">IFERROR(IF(SMALL(UI25:UI200,2)&lt;=$A$8*SMALL(UI25:UI200,1),IFERROR(INDEX($A$25:$A$200, MATCH(1,(UI25:UI200=SMALL(UI25:UI200,2))*(COUNTIF(UI3:UI5, $A$25:$A$200)=0),0)), ""),""),"")</f>
        <v/>
      </c>
      <c r="UJ6" s="1" t="str" cm="1">
        <f t="array" ref="UJ6">IFERROR(IF(SMALL(UJ25:UJ200,2)&lt;=$A$8*SMALL(UJ25:UJ200,1),IFERROR(INDEX($A$25:$A$200, MATCH(1,(UJ25:UJ200=SMALL(UJ25:UJ200,2))*(COUNTIF(UJ3:UJ5, $A$25:$A$200)=0),0)), ""),""),"")</f>
        <v/>
      </c>
      <c r="UK6" s="1" t="str" cm="1">
        <f t="array" ref="UK6">IFERROR(IF(SMALL(UK25:UK200,2)&lt;=$A$8*SMALL(UK25:UK200,1),IFERROR(INDEX($A$25:$A$200, MATCH(1,(UK25:UK200=SMALL(UK25:UK200,2))*(COUNTIF(UK3:UK5, $A$25:$A$200)=0),0)), ""),""),"")</f>
        <v/>
      </c>
      <c r="UL6" s="1" t="str" cm="1">
        <f t="array" ref="UL6">IFERROR(IF(SMALL(UL25:UL200,2)&lt;=$A$8*SMALL(UL25:UL200,1),IFERROR(INDEX($A$25:$A$200, MATCH(1,(UL25:UL200=SMALL(UL25:UL200,2))*(COUNTIF(UL3:UL5, $A$25:$A$200)=0),0)), ""),""),"")</f>
        <v/>
      </c>
      <c r="UM6" s="1" t="str" cm="1">
        <f t="array" ref="UM6">IFERROR(IF(SMALL(UM25:UM200,2)&lt;=$A$8*SMALL(UM25:UM200,1),IFERROR(INDEX($A$25:$A$200, MATCH(1,(UM25:UM200=SMALL(UM25:UM200,2))*(COUNTIF(UM3:UM5, $A$25:$A$200)=0),0)), ""),""),"")</f>
        <v/>
      </c>
      <c r="UN6" s="1" t="str" cm="1">
        <f t="array" ref="UN6">IFERROR(IF(SMALL(UN25:UN200,2)&lt;=$A$8*SMALL(UN25:UN200,1),IFERROR(INDEX($A$25:$A$200, MATCH(1,(UN25:UN200=SMALL(UN25:UN200,2))*(COUNTIF(UN3:UN5, $A$25:$A$200)=0),0)), ""),""),"")</f>
        <v/>
      </c>
      <c r="UO6" s="1" t="str" cm="1">
        <f t="array" ref="UO6">IFERROR(IF(SMALL(UO25:UO200,2)&lt;=$A$8*SMALL(UO25:UO200,1),IFERROR(INDEX($A$25:$A$200, MATCH(1,(UO25:UO200=SMALL(UO25:UO200,2))*(COUNTIF(UO3:UO5, $A$25:$A$200)=0),0)), ""),""),"")</f>
        <v>VoxelMap</v>
      </c>
      <c r="UP6" s="1" t="str" cm="1">
        <f t="array" ref="UP6">IFERROR(IF(SMALL(UP25:UP200,2)&lt;=$A$8*SMALL(UP25:UP200,1),IFERROR(INDEX($A$25:$A$200, MATCH(1,(UP25:UP200=SMALL(UP25:UP200,2))*(COUNTIF(UP3:UP5, $A$25:$A$200)=0),0)), ""),""),"")</f>
        <v/>
      </c>
      <c r="UQ6" s="1" t="str" cm="1">
        <f t="array" ref="UQ6">IFERROR(IF(SMALL(UQ25:UQ200,2)&lt;=$A$8*SMALL(UQ25:UQ200,1),IFERROR(INDEX($A$25:$A$200, MATCH(1,(UQ25:UQ200=SMALL(UQ25:UQ200,2))*(COUNTIF(UQ3:UQ5, $A$25:$A$200)=0),0)), ""),""),"")</f>
        <v/>
      </c>
      <c r="UR6" s="1" t="str" cm="1">
        <f t="array" ref="UR6">IFERROR(IF(SMALL(UR25:UR200,2)&lt;=$A$8*SMALL(UR25:UR200,1),IFERROR(INDEX($A$25:$A$200, MATCH(1,(UR25:UR200=SMALL(UR25:UR200,2))*(COUNTIF(UR3:UR5, $A$25:$A$200)=0),0)), ""),""),"")</f>
        <v/>
      </c>
      <c r="US6" s="1" t="str" cm="1">
        <f t="array" ref="US6">IFERROR(IF(SMALL(US25:US200,2)&lt;=$A$8*SMALL(US25:US200,1),IFERROR(INDEX($A$25:$A$200, MATCH(1,(US25:US200=SMALL(US25:US200,2))*(COUNTIF(US3:US5, $A$25:$A$200)=0),0)), ""),""),"")</f>
        <v/>
      </c>
      <c r="UT6" s="1" t="str" cm="1">
        <f t="array" ref="UT6">IFERROR(IF(SMALL(UT25:UT200,2)&lt;=$A$8*SMALL(UT25:UT200,1),IFERROR(INDEX($A$25:$A$200, MATCH(1,(UT25:UT200=SMALL(UT25:UT200,2))*(COUNTIF(UT3:UT5, $A$25:$A$200)=0),0)), ""),""),"")</f>
        <v>MULLS</v>
      </c>
      <c r="UU6" s="1" t="str" cm="1">
        <f t="array" ref="UU6">IFERROR(IF(SMALL(UU25:UU200,2)&lt;=$A$8*SMALL(UU25:UU200,1),IFERROR(INDEX($A$25:$A$200, MATCH(1,(UU25:UU200=SMALL(UU25:UU200,2))*(COUNTIF(UU3:UU5, $A$25:$A$200)=0),0)), ""),""),"")</f>
        <v>LiTAMIN2</v>
      </c>
      <c r="UV6" s="1" t="str" cm="1">
        <f t="array" ref="UV6">IFERROR(IF(SMALL(UV25:UV200,2)&lt;=$A$8*SMALL(UV25:UV200,1),IFERROR(INDEX($A$25:$A$200, MATCH(1,(UV25:UV200=SMALL(UV25:UV200,2))*(COUNTIF(UV3:UV5, $A$25:$A$200)=0),0)), ""),""),"")</f>
        <v>LiTAMIN2</v>
      </c>
      <c r="UW6" s="1" t="str" cm="1">
        <f t="array" ref="UW6">IFERROR(IF(SMALL(UW25:UW200,2)&lt;=$A$8*SMALL(UW25:UW200,1),IFERROR(INDEX($A$25:$A$200, MATCH(1,(UW25:UW200=SMALL(UW25:UW200,2))*(COUNTIF(UW3:UW5, $A$25:$A$200)=0),0)), ""),""),"")</f>
        <v>SuMa</v>
      </c>
      <c r="UX6" s="1" t="str" cm="1">
        <f t="array" ref="UX6">IFERROR(IF(SMALL(UX25:UX200,2)&lt;=$A$8*SMALL(UX25:UX200,1),IFERROR(INDEX($A$25:$A$200, MATCH(1,(UX25:UX200=SMALL(UX25:UX200,2))*(COUNTIF(UX3:UX5, $A$25:$A$200)=0),0)), ""),""),"")</f>
        <v>FAST-LIO2</v>
      </c>
      <c r="UY6" s="1" t="str" cm="1">
        <f t="array" ref="UY6">IFERROR(IF(SMALL(UY25:UY200,2)&lt;=$A$8*SMALL(UY25:UY200,1),IFERROR(INDEX($A$25:$A$200, MATCH(1,(UY25:UY200=SMALL(UY25:UY200,2))*(COUNTIF(UY3:UY5, $A$25:$A$200)=0),0)), ""),""),"")</f>
        <v/>
      </c>
      <c r="UZ6" s="1" t="str" cm="1">
        <f t="array" ref="UZ6">IFERROR(IF(SMALL(UZ25:UZ200,2)&lt;=$A$8*SMALL(UZ25:UZ200,1),IFERROR(INDEX($A$25:$A$200, MATCH(1,(UZ25:UZ200=SMALL(UZ25:UZ200,2))*(COUNTIF(UZ3:UZ5, $A$25:$A$200)=0),0)), ""),""),"")</f>
        <v>VoxelMap</v>
      </c>
      <c r="VA6" s="1" t="str" cm="1">
        <f t="array" ref="VA6">IFERROR(IF(SMALL(VA25:VA200,2)&lt;=$A$8*SMALL(VA25:VA200,1),IFERROR(INDEX($A$25:$A$200, MATCH(1,(VA25:VA200=SMALL(VA25:VA200,2))*(COUNTIF(VA3:VA5, $A$25:$A$200)=0),0)), ""),""),"")</f>
        <v/>
      </c>
      <c r="VB6" s="1" t="str" cm="1">
        <f t="array" ref="VB6">IFERROR(IF(SMALL(VB25:VB200,2)&lt;=$A$8*SMALL(VB25:VB200,1),IFERROR(INDEX($A$25:$A$200, MATCH(1,(VB25:VB200=SMALL(VB25:VB200,2))*(COUNTIF(VB3:VB5, $A$25:$A$200)=0),0)), ""),""),"")</f>
        <v/>
      </c>
      <c r="VC6" s="1" t="str" cm="1">
        <f t="array" ref="VC6">IFERROR(IF(SMALL(VC25:VC200,2)&lt;=$A$8*SMALL(VC25:VC200,1),IFERROR(INDEX($A$25:$A$200, MATCH(1,(VC25:VC200=SMALL(VC25:VC200,2))*(COUNTIF(VC3:VC5, $A$25:$A$200)=0),0)), ""),""),"")</f>
        <v/>
      </c>
      <c r="VD6" s="1" t="str" cm="1">
        <f t="array" ref="VD6">IFERROR(IF(SMALL(VD25:VD200,2)&lt;=$A$8*SMALL(VD25:VD200,1),IFERROR(INDEX($A$25:$A$200, MATCH(1,(VD25:VD200=SMALL(VD25:VD200,2))*(COUNTIF(VD3:VD5, $A$25:$A$200)=0),0)), ""),""),"")</f>
        <v>FAST-LIO2</v>
      </c>
      <c r="VE6" s="1" t="str" cm="1">
        <f t="array" ref="VE6">IFERROR(IF(SMALL(VE25:VE200,2)&lt;=$A$8*SMALL(VE25:VE200,1),IFERROR(INDEX($A$25:$A$200, MATCH(1,(VE25:VE200=SMALL(VE25:VE200,2))*(COUNTIF(VE3:VE5, $A$25:$A$200)=0),0)), ""),""),"")</f>
        <v/>
      </c>
      <c r="VF6" s="1" t="str" cm="1">
        <f t="array" ref="VF6">IFERROR(IF(SMALL(VF25:VF200,2)&lt;=$A$8*SMALL(VF25:VF200,1),IFERROR(INDEX($A$25:$A$200, MATCH(1,(VF25:VF200=SMALL(VF25:VF200,2))*(COUNTIF(VF3:VF5, $A$25:$A$200)=0),0)), ""),""),"")</f>
        <v/>
      </c>
      <c r="VG6" s="1" t="str" cm="1">
        <f t="array" ref="VG6">IFERROR(IF(SMALL(VG25:VG200,2)&lt;=$A$8*SMALL(VG25:VG200,1),IFERROR(INDEX($A$25:$A$200, MATCH(1,(VG25:VG200=SMALL(VG25:VG200,2))*(COUNTIF(VG3:VG5, $A$25:$A$200)=0),0)), ""),""),"")</f>
        <v/>
      </c>
      <c r="VH6" s="1" t="str" cm="1">
        <f t="array" ref="VH6">IFERROR(IF(SMALL(VH25:VH200,2)&lt;=$A$8*SMALL(VH25:VH200,1),IFERROR(INDEX($A$25:$A$200, MATCH(1,(VH25:VH200=SMALL(VH25:VH200,2))*(COUNTIF(VH3:VH5, $A$25:$A$200)=0),0)), ""),""),"")</f>
        <v/>
      </c>
      <c r="VI6" s="1" t="str" cm="1">
        <f t="array" ref="VI6">IFERROR(IF(SMALL(VI25:VI200,2)&lt;=$A$8*SMALL(VI25:VI200,1),IFERROR(INDEX($A$25:$A$200, MATCH(1,(VI25:VI200=SMALL(VI25:VI200,2))*(COUNTIF(VI3:VI5, $A$25:$A$200)=0),0)), ""),""),"")</f>
        <v>FAST-LIO2</v>
      </c>
      <c r="VJ6" s="1" t="str" cm="1">
        <f t="array" ref="VJ6">IFERROR(IF(SMALL(VJ25:VJ200,2)&lt;=$A$8*SMALL(VJ25:VJ200,1),IFERROR(INDEX($A$25:$A$200, MATCH(1,(VJ25:VJ200=SMALL(VJ25:VJ200,2))*(COUNTIF(VJ3:VJ5, $A$25:$A$200)=0),0)), ""),""),"")</f>
        <v/>
      </c>
      <c r="VK6" s="1" t="str" cm="1">
        <f t="array" ref="VK6">IFERROR(IF(SMALL(VK25:VK200,2)&lt;=$A$8*SMALL(VK25:VK200,1),IFERROR(INDEX($A$25:$A$200, MATCH(1,(VK25:VK200=SMALL(VK25:VK200,2))*(COUNTIF(VK3:VK5, $A$25:$A$200)=0),0)), ""),""),"")</f>
        <v/>
      </c>
      <c r="VL6" s="1" t="str" cm="1">
        <f t="array" ref="VL6">IFERROR(IF(SMALL(VL25:VL200,2)&lt;=$A$8*SMALL(VL25:VL200,1),IFERROR(INDEX($A$25:$A$200, MATCH(1,(VL25:VL200=SMALL(VL25:VL200,2))*(COUNTIF(VL3:VL5, $A$25:$A$200)=0),0)), ""),""),"")</f>
        <v/>
      </c>
      <c r="VM6" s="1" t="str" cm="1">
        <f t="array" ref="VM6">IFERROR(IF(SMALL(VM25:VM200,2)&lt;=$A$8*SMALL(VM25:VM200,1),IFERROR(INDEX($A$25:$A$200, MATCH(1,(VM25:VM200=SMALL(VM25:VM200,2))*(COUNTIF(VM3:VM5, $A$25:$A$200)=0),0)), ""),""),"")</f>
        <v/>
      </c>
      <c r="VN6" s="1" t="str" cm="1">
        <f t="array" ref="VN6">IFERROR(IF(SMALL(VN25:VN200,2)&lt;=$A$8*SMALL(VN25:VN200,1),IFERROR(INDEX($A$25:$A$200, MATCH(1,(VN25:VN200=SMALL(VN25:VN200,2))*(COUNTIF(VN3:VN5, $A$25:$A$200)=0),0)), ""),""),"")</f>
        <v>FAST-LIO2</v>
      </c>
      <c r="VO6" s="1" t="str" cm="1">
        <f t="array" ref="VO6">IFERROR(IF(SMALL(VO25:VO200,2)&lt;=$A$8*SMALL(VO25:VO200,1),IFERROR(INDEX($A$25:$A$200, MATCH(1,(VO25:VO200=SMALL(VO25:VO200,2))*(COUNTIF(VO3:VO5, $A$25:$A$200)=0),0)), ""),""),"")</f>
        <v/>
      </c>
      <c r="VP6" s="1" t="str" cm="1">
        <f t="array" ref="VP6">IFERROR(IF(SMALL(VP25:VP200,2)&lt;=$A$8*SMALL(VP25:VP200,1),IFERROR(INDEX($A$25:$A$200, MATCH(1,(VP25:VP200=SMALL(VP25:VP200,2))*(COUNTIF(VP3:VP5, $A$25:$A$200)=0),0)), ""),""),"")</f>
        <v/>
      </c>
      <c r="VQ6" s="1" t="str" cm="1">
        <f t="array" ref="VQ6">IFERROR(IF(SMALL(VQ25:VQ200,2)&lt;=$A$8*SMALL(VQ25:VQ200,1),IFERROR(INDEX($A$25:$A$200, MATCH(1,(VQ25:VQ200=SMALL(VQ25:VQ200,2))*(COUNTIF(VQ3:VQ5, $A$25:$A$200)=0),0)), ""),""),"")</f>
        <v/>
      </c>
      <c r="VR6" s="1" t="str" cm="1">
        <f t="array" ref="VR6">IFERROR(IF(SMALL(VR25:VR200,2)&lt;=$A$8*SMALL(VR25:VR200,1),IFERROR(INDEX($A$25:$A$200, MATCH(1,(VR25:VR200=SMALL(VR25:VR200,2))*(COUNTIF(VR3:VR5, $A$25:$A$200)=0),0)), ""),""),"")</f>
        <v/>
      </c>
      <c r="VS6" s="1" t="str" cm="1">
        <f t="array" ref="VS6">IFERROR(IF(SMALL(VS25:VS200,2)&lt;=$A$8*SMALL(VS25:VS200,1),IFERROR(INDEX($A$25:$A$200, MATCH(1,(VS25:VS200=SMALL(VS25:VS200,2))*(COUNTIF(VS3:VS5, $A$25:$A$200)=0),0)), ""),""),"")</f>
        <v/>
      </c>
      <c r="VT6" s="1" t="str" cm="1">
        <f t="array" ref="VT6">IFERROR(IF(SMALL(VT25:VT200,2)&lt;=$A$8*SMALL(VT25:VT200,1),IFERROR(INDEX($A$25:$A$200, MATCH(1,(VT25:VT200=SMALL(VT25:VT200,2))*(COUNTIF(VT3:VT5, $A$25:$A$200)=0),0)), ""),""),"")</f>
        <v/>
      </c>
      <c r="VU6" s="1" t="str" cm="1">
        <f t="array" ref="VU6">IFERROR(IF(SMALL(VU25:VU200,2)&lt;=$A$8*SMALL(VU25:VU200,1),IFERROR(INDEX($A$25:$A$200, MATCH(1,(VU25:VU200=SMALL(VU25:VU200,2))*(COUNTIF(VU3:VU5, $A$25:$A$200)=0),0)), ""),""),"")</f>
        <v/>
      </c>
      <c r="VV6" s="1" t="str" cm="1">
        <f t="array" ref="VV6">IFERROR(IF(SMALL(VV25:VV200,2)&lt;=$A$8*SMALL(VV25:VV200,1),IFERROR(INDEX($A$25:$A$200, MATCH(1,(VV25:VV200=SMALL(VV25:VV200,2))*(COUNTIF(VV3:VV5, $A$25:$A$200)=0),0)), ""),""),"")</f>
        <v/>
      </c>
      <c r="VW6" s="1" t="str" cm="1">
        <f t="array" ref="VW6">IFERROR(IF(SMALL(VW25:VW200,2)&lt;=$A$8*SMALL(VW25:VW200,1),IFERROR(INDEX($A$25:$A$200, MATCH(1,(VW25:VW200=SMALL(VW25:VW200,2))*(COUNTIF(VW3:VW5, $A$25:$A$200)=0),0)), ""),""),"")</f>
        <v/>
      </c>
      <c r="VX6" s="1" t="str" cm="1">
        <f t="array" ref="VX6">IFERROR(IF(SMALL(VX25:VX200,2)&lt;=$A$8*SMALL(VX25:VX200,1),IFERROR(INDEX($A$25:$A$200, MATCH(1,(VX25:VX200=SMALL(VX25:VX200,2))*(COUNTIF(VX3:VX5, $A$25:$A$200)=0),0)), ""),""),"")</f>
        <v/>
      </c>
      <c r="VY6" s="1" t="str" cm="1">
        <f t="array" ref="VY6">IFERROR(IF(SMALL(VY25:VY200,2)&lt;=$A$8*SMALL(VY25:VY200,1),IFERROR(INDEX($A$25:$A$200, MATCH(1,(VY25:VY200=SMALL(VY25:VY200,2))*(COUNTIF(VY3:VY5, $A$25:$A$200)=0),0)), ""),""),"")</f>
        <v/>
      </c>
      <c r="VZ6" s="1" t="str" cm="1">
        <f t="array" ref="VZ6">IFERROR(IF(SMALL(VZ25:VZ200,2)&lt;=$A$8*SMALL(VZ25:VZ200,1),IFERROR(INDEX($A$25:$A$200, MATCH(1,(VZ25:VZ200=SMALL(VZ25:VZ200,2))*(COUNTIF(VZ3:VZ5, $A$25:$A$200)=0),0)), ""),""),"")</f>
        <v/>
      </c>
      <c r="WA6" s="1" t="str" cm="1">
        <f t="array" ref="WA6">IFERROR(IF(SMALL(WA25:WA200,2)&lt;=$A$8*SMALL(WA25:WA200,1),IFERROR(INDEX($A$25:$A$200, MATCH(1,(WA25:WA200=SMALL(WA25:WA200,2))*(COUNTIF(WA3:WA5, $A$25:$A$200)=0),0)), ""),""),"")</f>
        <v/>
      </c>
      <c r="WB6" s="1" t="str" cm="1">
        <f t="array" ref="WB6">IFERROR(IF(SMALL(WB25:WB200,2)&lt;=$A$8*SMALL(WB25:WB200,1),IFERROR(INDEX($A$25:$A$200, MATCH(1,(WB25:WB200=SMALL(WB25:WB200,2))*(COUNTIF(WB3:WB5, $A$25:$A$200)=0),0)), ""),""),"")</f>
        <v>DynaSLAM</v>
      </c>
      <c r="WC6" s="1" t="str" cm="1">
        <f t="array" ref="WC6">IFERROR(IF(SMALL(WC25:WC200,2)&lt;=$A$8*SMALL(WC25:WC200,1),IFERROR(INDEX($A$25:$A$200, MATCH(1,(WC25:WC200=SMALL(WC25:WC200,2))*(COUNTIF(WC3:WC5, $A$25:$A$200)=0),0)), ""),""),"")</f>
        <v>DynaSLAM</v>
      </c>
      <c r="WD6" s="1" t="str" cm="1">
        <f t="array" ref="WD6">IFERROR(IF(SMALL(WD25:WD200,2)&lt;=$A$8*SMALL(WD25:WD200,1),IFERROR(INDEX($A$25:$A$200, MATCH(1,(WD25:WD200=SMALL(WD25:WD200,2))*(COUNTIF(WD3:WD5, $A$25:$A$200)=0),0)), ""),""),"")</f>
        <v/>
      </c>
      <c r="WE6" s="1" t="str" cm="1">
        <f t="array" ref="WE6">IFERROR(IF(SMALL(WE25:WE200,2)&lt;=$A$8*SMALL(WE25:WE200,1),IFERROR(INDEX($A$25:$A$200, MATCH(1,(WE25:WE200=SMALL(WE25:WE200,2))*(COUNTIF(WE3:WE5, $A$25:$A$200)=0),0)), ""),""),"")</f>
        <v/>
      </c>
      <c r="WF6" s="1" t="str" cm="1">
        <f t="array" ref="WF6">IFERROR(IF(SMALL(WF25:WF200,2)&lt;=$A$8*SMALL(WF25:WF200,1),IFERROR(INDEX($A$25:$A$200, MATCH(1,(WF25:WF200=SMALL(WF25:WF200,2))*(COUNTIF(WF3:WF5, $A$25:$A$200)=0),0)), ""),""),"")</f>
        <v/>
      </c>
      <c r="WG6" s="1" t="str" cm="1">
        <f t="array" ref="WG6">IFERROR(IF(SMALL(WG25:WG200,2)&lt;=$A$8*SMALL(WG25:WG200,1),IFERROR(INDEX($A$25:$A$200, MATCH(1,(WG25:WG200=SMALL(WG25:WG200,2))*(COUNTIF(WG3:WG5, $A$25:$A$200)=0),0)), ""),""),"")</f>
        <v>StaticFusion</v>
      </c>
      <c r="WH6" s="1" t="str" cm="1">
        <f t="array" ref="WH6">IFERROR(IF(SMALL(WH25:WH200,2)&lt;=$A$8*SMALL(WH25:WH200,1),IFERROR(INDEX($A$25:$A$200, MATCH(1,(WH25:WH200=SMALL(WH25:WH200,2))*(COUNTIF(WH3:WH5, $A$25:$A$200)=0),0)), ""),""),"")</f>
        <v/>
      </c>
      <c r="WI6" s="1" t="str" cm="1">
        <f t="array" ref="WI6">IFERROR(IF(SMALL(WI25:WI200,2)&lt;=$A$8*SMALL(WI25:WI200,1),IFERROR(INDEX($A$25:$A$200, MATCH(1,(WI25:WI200=SMALL(WI25:WI200,2))*(COUNTIF(WI3:WI5, $A$25:$A$200)=0),0)), ""),""),"")</f>
        <v/>
      </c>
      <c r="WJ6" s="1" t="str" cm="1">
        <f t="array" ref="WJ6">IFERROR(IF(SMALL(WJ25:WJ200,2)&lt;=$A$8*SMALL(WJ25:WJ200,1),IFERROR(INDEX($A$25:$A$200, MATCH(1,(WJ25:WJ200=SMALL(WJ25:WJ200,2))*(COUNTIF(WJ3:WJ5, $A$25:$A$200)=0),0)), ""),""),"")</f>
        <v>StaticFusion</v>
      </c>
      <c r="WK6" s="1" t="str" cm="1">
        <f t="array" ref="WK6">IFERROR(IF(SMALL(WK25:WK200,2)&lt;=$A$8*SMALL(WK25:WK200,1),IFERROR(INDEX($A$25:$A$200, MATCH(1,(WK25:WK200=SMALL(WK25:WK200,2))*(COUNTIF(WK3:WK5, $A$25:$A$200)=0),0)), ""),""),"")</f>
        <v/>
      </c>
      <c r="WL6" s="1" t="str" cm="1">
        <f t="array" ref="WL6">IFERROR(IF(SMALL(WL25:WL200,2)&lt;=$A$8*SMALL(WL25:WL200,1),IFERROR(INDEX($A$25:$A$200, MATCH(1,(WL25:WL200=SMALL(WL25:WL200,2))*(COUNTIF(WL3:WL5, $A$25:$A$200)=0),0)), ""),""),"")</f>
        <v/>
      </c>
      <c r="WM6" s="1" t="str" cm="1">
        <f t="array" ref="WM6">IFERROR(IF(SMALL(WM25:WM200,2)&lt;=$A$8*SMALL(WM25:WM200,1),IFERROR(INDEX($A$25:$A$200, MATCH(1,(WM25:WM200=SMALL(WM25:WM200,2))*(COUNTIF(WM3:WM5, $A$25:$A$200)=0),0)), ""),""),"")</f>
        <v>DynaSLAM (G)</v>
      </c>
      <c r="WN6" s="1" t="str" cm="1">
        <f t="array" ref="WN6">IFERROR(IF(SMALL(WN25:WN200,2)&lt;=$A$8*SMALL(WN25:WN200,1),IFERROR(INDEX($A$25:$A$200, MATCH(1,(WN25:WN200=SMALL(WN25:WN200,2))*(COUNTIF(WN3:WN5, $A$25:$A$200)=0),0)), ""),""),"")</f>
        <v/>
      </c>
      <c r="WO6" s="1" t="str" cm="1">
        <f t="array" ref="WO6">IFERROR(IF(SMALL(WO25:WO200,2)&lt;=$A$8*SMALL(WO25:WO200,1),IFERROR(INDEX($A$25:$A$200, MATCH(1,(WO25:WO200=SMALL(WO25:WO200,2))*(COUNTIF(WO3:WO5, $A$25:$A$200)=0),0)), ""),""),"")</f>
        <v>DynaSLAM (G)</v>
      </c>
      <c r="WP6" s="1" t="str" cm="1">
        <f t="array" ref="WP6">IFERROR(IF(SMALL(WP25:WP200,2)&lt;=$A$8*SMALL(WP25:WP200,1),IFERROR(INDEX($A$25:$A$200, MATCH(1,(WP25:WP200=SMALL(WP25:WP200,2))*(COUNTIF(WP3:WP5, $A$25:$A$200)=0),0)), ""),""),"")</f>
        <v/>
      </c>
      <c r="WQ6" s="1" t="str" cm="1">
        <f t="array" ref="WQ6">IFERROR(IF(SMALL(WQ25:WQ200,2)&lt;=$A$8*SMALL(WQ25:WQ200,1),IFERROR(INDEX($A$25:$A$200, MATCH(1,(WQ25:WQ200=SMALL(WQ25:WQ200,2))*(COUNTIF(WQ3:WQ5, $A$25:$A$200)=0),0)), ""),""),"")</f>
        <v/>
      </c>
      <c r="WR6" s="1" t="str" cm="1">
        <f t="array" ref="WR6">IFERROR(IF(SMALL(WR25:WR200,2)&lt;=$A$8*SMALL(WR25:WR200,1),IFERROR(INDEX($A$25:$A$200, MATCH(1,(WR25:WR200=SMALL(WR25:WR200,2))*(COUNTIF(WR3:WR5, $A$25:$A$200)=0),0)), ""),""),"")</f>
        <v/>
      </c>
      <c r="WS6" s="1" t="str" cm="1">
        <f t="array" ref="WS6">IFERROR(IF(SMALL(WS25:WS200,2)&lt;=$A$8*SMALL(WS25:WS200,1),IFERROR(INDEX($A$25:$A$200, MATCH(1,(WS25:WS200=SMALL(WS25:WS200,2))*(COUNTIF(WS3:WS5, $A$25:$A$200)=0),0)), ""),""),"")</f>
        <v>IMLS-SLAM</v>
      </c>
      <c r="WT6" s="1" t="str" cm="1">
        <f t="array" ref="WT6">IFERROR(IF(SMALL(WT25:WT200,2)&lt;=$A$8*SMALL(WT25:WT200,1),IFERROR(INDEX($A$25:$A$200, MATCH(1,(WT25:WT200=SMALL(WT25:WT200,2))*(COUNTIF(WT3:WT5, $A$25:$A$200)=0),0)), ""),""),"")</f>
        <v>CT-ICP</v>
      </c>
      <c r="WU6" s="1" t="str" cm="1">
        <f t="array" ref="WU6">IFERROR(IF(SMALL(WU25:WU200,2)&lt;=$A$8*SMALL(WU25:WU200,1),IFERROR(INDEX($A$25:$A$200, MATCH(1,(WU25:WU200=SMALL(WU25:WU200,2))*(COUNTIF(WU3:WU5, $A$25:$A$200)=0),0)), ""),""),"")</f>
        <v>CT-ICP</v>
      </c>
      <c r="WV6" s="1" t="str" cm="1">
        <f t="array" ref="WV6">IFERROR(IF(SMALL(WV25:WV200,2)&lt;=$A$8*SMALL(WV25:WV200,1),IFERROR(INDEX($A$25:$A$200, MATCH(1,(WV25:WV200=SMALL(WV25:WV200,2))*(COUNTIF(WV3:WV5, $A$25:$A$200)=0),0)), ""),""),"")</f>
        <v>IMLS-SLAM</v>
      </c>
      <c r="WW6" s="1" t="str" cm="1">
        <f t="array" ref="WW6">IFERROR(IF(SMALL(WW25:WW200,2)&lt;=$A$8*SMALL(WW25:WW200,1),IFERROR(INDEX($A$25:$A$200, MATCH(1,(WW25:WW200=SMALL(WW25:WW200,2))*(COUNTIF(WW3:WW5, $A$25:$A$200)=0),0)), ""),""),"")</f>
        <v>pyLiDAR F2M</v>
      </c>
      <c r="WX6" s="1" t="str" cm="1">
        <f t="array" ref="WX6">IFERROR(IF(SMALL(WX25:WX200,2)&lt;=$A$8*SMALL(WX25:WX200,1),IFERROR(INDEX($A$25:$A$200, MATCH(1,(WX25:WX200=SMALL(WX25:WX200,2))*(COUNTIF(WX3:WX5, $A$25:$A$200)=0),0)), ""),""),"")</f>
        <v>pyLiDAR F2M</v>
      </c>
      <c r="WY6" s="1" t="str" cm="1">
        <f t="array" ref="WY6">IFERROR(IF(SMALL(WY25:WY200,2)&lt;=$A$8*SMALL(WY25:WY200,1),IFERROR(INDEX($A$25:$A$200, MATCH(1,(WY25:WY200=SMALL(WY25:WY200,2))*(COUNTIF(WY3:WY5, $A$25:$A$200)=0),0)), ""),""),"")</f>
        <v>pyLiDAR F2M</v>
      </c>
      <c r="WZ6" s="1" t="str" cm="1">
        <f t="array" ref="WZ6">IFERROR(IF(SMALL(WZ25:WZ200,2)&lt;=$A$8*SMALL(WZ25:WZ200,1),IFERROR(INDEX($A$25:$A$200, MATCH(1,(WZ25:WZ200=SMALL(WZ25:WZ200,2))*(COUNTIF(WZ3:WZ5, $A$25:$A$200)=0),0)), ""),""),"")</f>
        <v>pyLiDAR F2M</v>
      </c>
      <c r="XA6" s="1" t="str" cm="1">
        <f t="array" ref="XA6">IFERROR(IF(SMALL(XA25:XA200,2)&lt;=$A$8*SMALL(XA25:XA200,1),IFERROR(INDEX($A$25:$A$200, MATCH(1,(XA25:XA200=SMALL(XA25:XA200,2))*(COUNTIF(XA3:XA5, $A$25:$A$200)=0),0)), ""),""),"")</f>
        <v/>
      </c>
      <c r="XB6" s="1" t="str" cm="1">
        <f t="array" ref="XB6">IFERROR(IF(SMALL(XB25:XB200,2)&lt;=$A$8*SMALL(XB25:XB200,1),IFERROR(INDEX($A$25:$A$200, MATCH(1,(XB25:XB200=SMALL(XB25:XB200,2))*(COUNTIF(XB3:XB5, $A$25:$A$200)=0),0)), ""),""),"")</f>
        <v>MULLS</v>
      </c>
      <c r="XC6" s="1" t="str" cm="1">
        <f t="array" ref="XC6">IFERROR(IF(SMALL(XC25:XC200,2)&lt;=$A$8*SMALL(XC25:XC200,1),IFERROR(INDEX($A$25:$A$200, MATCH(1,(XC25:XC200=SMALL(XC25:XC200,2))*(COUNTIF(XC3:XC5, $A$25:$A$200)=0),0)), ""),""),"")</f>
        <v>IMLS-SLAM</v>
      </c>
      <c r="XD6" s="1" t="str" cm="1">
        <f t="array" ref="XD6">IFERROR(IF(SMALL(XD25:XD200,2)&lt;=$A$8*SMALL(XD25:XD200,1),IFERROR(INDEX($A$25:$A$200, MATCH(1,(XD25:XD200=SMALL(XD25:XD200,2))*(COUNTIF(XD3:XD5, $A$25:$A$200)=0),0)), ""),""),"")</f>
        <v/>
      </c>
      <c r="XE6" s="1" t="str" cm="1">
        <f t="array" ref="XE6">IFERROR(IF(SMALL(XE25:XE200,2)&lt;=$A$8*SMALL(XE25:XE200,1),IFERROR(INDEX($A$25:$A$200, MATCH(1,(XE25:XE200=SMALL(XE25:XE200,2))*(COUNTIF(XE3:XE5, $A$25:$A$200)=0),0)), ""),""),"")</f>
        <v>IMLS-SLAM</v>
      </c>
      <c r="XF6" s="1" t="str" cm="1">
        <f t="array" ref="XF6">IFERROR(IF(SMALL(XF25:XF200,2)&lt;=$A$8*SMALL(XF25:XF200,1),IFERROR(INDEX($A$25:$A$200, MATCH(1,(XF25:XF200=SMALL(XF25:XF200,2))*(COUNTIF(XF3:XF5, $A$25:$A$200)=0),0)), ""),""),"")</f>
        <v/>
      </c>
      <c r="XG6" s="1" t="str" cm="1">
        <f t="array" ref="XG6">IFERROR(IF(SMALL(XG25:XG200,2)&lt;=$A$8*SMALL(XG25:XG200,1),IFERROR(INDEX($A$25:$A$200, MATCH(1,(XG25:XG200=SMALL(XG25:XG200,2))*(COUNTIF(XG3:XG5, $A$25:$A$200)=0),0)), ""),""),"")</f>
        <v/>
      </c>
      <c r="XH6" s="1" t="str" cm="1">
        <f t="array" ref="XH6">IFERROR(IF(SMALL(XH25:XH200,2)&lt;=$A$8*SMALL(XH25:XH200,1),IFERROR(INDEX($A$25:$A$200, MATCH(1,(XH25:XH200=SMALL(XH25:XH200,2))*(COUNTIF(XH3:XH5, $A$25:$A$200)=0),0)), ""),""),"")</f>
        <v>pyLiDAR F2M</v>
      </c>
      <c r="XI6" s="1" t="str" cm="1">
        <f t="array" ref="XI6">IFERROR(IF(SMALL(XI25:XI200,2)&lt;=$A$8*SMALL(XI25:XI200,1),IFERROR(INDEX($A$25:$A$200, MATCH(1,(XI25:XI200=SMALL(XI25:XI200,2))*(COUNTIF(XI3:XI5, $A$25:$A$200)=0),0)), ""),""),"")</f>
        <v/>
      </c>
      <c r="XJ6" s="1" t="str" cm="1">
        <f t="array" ref="XJ6">IFERROR(IF(SMALL(XJ25:XJ200,2)&lt;=$A$8*SMALL(XJ25:XJ200,1),IFERROR(INDEX($A$25:$A$200, MATCH(1,(XJ25:XJ200=SMALL(XJ25:XJ200,2))*(COUNTIF(XJ3:XJ5, $A$25:$A$200)=0),0)), ""),""),"")</f>
        <v/>
      </c>
      <c r="XK6" s="1" t="str" cm="1">
        <f t="array" ref="XK6">IFERROR(IF(SMALL(XK25:XK200,2)&lt;=$A$8*SMALL(XK25:XK200,1),IFERROR(INDEX($A$25:$A$200, MATCH(1,(XK25:XK200=SMALL(XK25:XK200,2))*(COUNTIF(XK3:XK5, $A$25:$A$200)=0),0)), ""),""),"")</f>
        <v/>
      </c>
      <c r="XL6" s="1" t="str" cm="1">
        <f t="array" ref="XL6">IFERROR(IF(SMALL(XL25:XL200,2)&lt;=$A$8*SMALL(XL25:XL200,1),IFERROR(INDEX($A$25:$A$200, MATCH(1,(XL25:XL200=SMALL(XL25:XL200,2))*(COUNTIF(XL3:XL5, $A$25:$A$200)=0),0)), ""),""),"")</f>
        <v>IMLS-SLAM</v>
      </c>
      <c r="XM6" s="1" t="str" cm="1">
        <f t="array" ref="XM6">IFERROR(IF(SMALL(XM25:XM200,2)&lt;=$A$8*SMALL(XM25:XM200,1),IFERROR(INDEX($A$25:$A$200, MATCH(1,(XM25:XM200=SMALL(XM25:XM200,2))*(COUNTIF(XM3:XM5, $A$25:$A$200)=0),0)), ""),""),"")</f>
        <v/>
      </c>
      <c r="XN6" s="1" t="str" cm="1">
        <f t="array" ref="XN6">IFERROR(IF(SMALL(XN25:XN200,2)&lt;=$A$8*SMALL(XN25:XN200,1),IFERROR(INDEX($A$25:$A$200, MATCH(1,(XN25:XN200=SMALL(XN25:XN200,2))*(COUNTIF(XN3:XN5, $A$25:$A$200)=0),0)), ""),""),"")</f>
        <v/>
      </c>
      <c r="XO6" s="1" t="str" cm="1">
        <f t="array" ref="XO6">IFERROR(IF(SMALL(XO25:XO200,2)&lt;=$A$8*SMALL(XO25:XO200,1),IFERROR(INDEX($A$25:$A$200, MATCH(1,(XO25:XO200=SMALL(XO25:XO200,2))*(COUNTIF(XO3:XO5, $A$25:$A$200)=0),0)), ""),""),"")</f>
        <v/>
      </c>
      <c r="XP6" s="1" t="str" cm="1">
        <f t="array" ref="XP6">IFERROR(IF(SMALL(XP25:XP200,2)&lt;=$A$8*SMALL(XP25:XP200,1),IFERROR(INDEX($A$25:$A$200, MATCH(1,(XP25:XP200=SMALL(XP25:XP200,2))*(COUNTIF(XP3:XP5, $A$25:$A$200)=0),0)), ""),""),"")</f>
        <v/>
      </c>
      <c r="XQ6" s="1" t="str" cm="1">
        <f t="array" ref="XQ6">IFERROR(IF(SMALL(XQ25:XQ200,2)&lt;=$A$8*SMALL(XQ25:XQ200,1),IFERROR(INDEX($A$25:$A$200, MATCH(1,(XQ25:XQ200=SMALL(XQ25:XQ200,2))*(COUNTIF(XQ3:XQ5, $A$25:$A$200)=0),0)), ""),""),"")</f>
        <v/>
      </c>
      <c r="XR6" s="1" t="str" cm="1">
        <f t="array" ref="XR6">IFERROR(IF(SMALL(XR25:XR200,2)&lt;=$A$8*SMALL(XR25:XR200,1),IFERROR(INDEX($A$25:$A$200, MATCH(1,(XR25:XR200=SMALL(XR25:XR200,2))*(COUNTIF(XR3:XR5, $A$25:$A$200)=0),0)), ""),""),"")</f>
        <v/>
      </c>
      <c r="XS6" s="1" t="str" cm="1">
        <f t="array" ref="XS6">IFERROR(IF(SMALL(XS25:XS200,2)&lt;=$A$8*SMALL(XS25:XS200,1),IFERROR(INDEX($A$25:$A$200, MATCH(1,(XS25:XS200=SMALL(XS25:XS200,2))*(COUNTIF(XS3:XS5, $A$25:$A$200)=0),0)), ""),""),"")</f>
        <v/>
      </c>
      <c r="XT6" s="1" t="str" cm="1">
        <f t="array" ref="XT6">IFERROR(IF(SMALL(XT25:XT200,2)&lt;=$A$8*SMALL(XT25:XT200,1),IFERROR(INDEX($A$25:$A$200, MATCH(1,(XT25:XT200=SMALL(XT25:XT200,2))*(COUNTIF(XT3:XT5, $A$25:$A$200)=0),0)), ""),""),"")</f>
        <v/>
      </c>
      <c r="XU6" s="1" t="str" cm="1">
        <f t="array" ref="XU6">IFERROR(IF(SMALL(XU25:XU200,2)&lt;=$A$8*SMALL(XU25:XU200,1),IFERROR(INDEX($A$25:$A$200, MATCH(1,(XU25:XU200=SMALL(XU25:XU200,2))*(COUNTIF(XU3:XU5, $A$25:$A$200)=0),0)), ""),""),"")</f>
        <v/>
      </c>
      <c r="XV6" s="1" t="str" cm="1">
        <f t="array" ref="XV6">IFERROR(IF(SMALL(XV25:XV200,2)&lt;=$A$8*SMALL(XV25:XV200,1),IFERROR(INDEX($A$25:$A$200, MATCH(1,(XV25:XV200=SMALL(XV25:XV200,2))*(COUNTIF(XV3:XV5, $A$25:$A$200)=0),0)), ""),""),"")</f>
        <v/>
      </c>
      <c r="XW6" s="1" t="str" cm="1">
        <f t="array" ref="XW6">IFERROR(IF(SMALL(XW25:XW200,2)&lt;=$A$8*SMALL(XW25:XW200,1),IFERROR(INDEX($A$25:$A$200, MATCH(1,(XW25:XW200=SMALL(XW25:XW200,2))*(COUNTIF(XW3:XW5, $A$25:$A$200)=0),0)), ""),""),"")</f>
        <v>IMLS-SLAM</v>
      </c>
      <c r="XX6" s="1" t="str" cm="1">
        <f t="array" ref="XX6">IFERROR(IF(SMALL(XX25:XX200,2)&lt;=$A$8*SMALL(XX25:XX200,1),IFERROR(INDEX($A$25:$A$200, MATCH(1,(XX25:XX200=SMALL(XX25:XX200,2))*(COUNTIF(XX3:XX5, $A$25:$A$200)=0),0)), ""),""),"")</f>
        <v/>
      </c>
      <c r="XY6" s="1" t="str" cm="1">
        <f t="array" ref="XY6">IFERROR(IF(SMALL(XY25:XY200,2)&lt;=$A$8*SMALL(XY25:XY200,1),IFERROR(INDEX($A$25:$A$200, MATCH(1,(XY25:XY200=SMALL(XY25:XY200,2))*(COUNTIF(XY3:XY5, $A$25:$A$200)=0),0)), ""),""),"")</f>
        <v>IMLS-SLAM</v>
      </c>
      <c r="XZ6" s="1" t="str" cm="1">
        <f t="array" ref="XZ6">IFERROR(IF(SMALL(XZ25:XZ200,2)&lt;=$A$8*SMALL(XZ25:XZ200,1),IFERROR(INDEX($A$25:$A$200, MATCH(1,(XZ25:XZ200=SMALL(XZ25:XZ200,2))*(COUNTIF(XZ3:XZ5, $A$25:$A$200)=0),0)), ""),""),"")</f>
        <v/>
      </c>
      <c r="YA6" s="1" t="str" cm="1">
        <f t="array" ref="YA6">IFERROR(IF(SMALL(YA25:YA200,2)&lt;=$A$8*SMALL(YA25:YA200,1),IFERROR(INDEX($A$25:$A$200, MATCH(1,(YA25:YA200=SMALL(YA25:YA200,2))*(COUNTIF(YA3:YA5, $A$25:$A$200)=0),0)), ""),""),"")</f>
        <v/>
      </c>
      <c r="YB6" s="1" t="str" cm="1">
        <f t="array" ref="YB6">IFERROR(IF(SMALL(YB25:YB200,2)&lt;=$A$8*SMALL(YB25:YB200,1),IFERROR(INDEX($A$25:$A$200, MATCH(1,(YB25:YB200=SMALL(YB25:YB200,2))*(COUNTIF(YB3:YB5, $A$25:$A$200)=0),0)), ""),""),"")</f>
        <v/>
      </c>
      <c r="YC6" s="1" t="str" cm="1">
        <f t="array" ref="YC6">IFERROR(IF(SMALL(YC25:YC200,2)&lt;=$A$8*SMALL(YC25:YC200,1),IFERROR(INDEX($A$25:$A$200, MATCH(1,(YC25:YC200=SMALL(YC25:YC200,2))*(COUNTIF(YC3:YC5, $A$25:$A$200)=0),0)), ""),""),"")</f>
        <v/>
      </c>
      <c r="YD6" s="1" t="str" cm="1">
        <f t="array" ref="YD6">IFERROR(IF(SMALL(YD25:YD200,2)&lt;=$A$8*SMALL(YD25:YD200,1),IFERROR(INDEX($A$25:$A$200, MATCH(1,(YD25:YD200=SMALL(YD25:YD200,2))*(COUNTIF(YD3:YD5, $A$25:$A$200)=0),0)), ""),""),"")</f>
        <v/>
      </c>
      <c r="YE6" s="1" t="str" cm="1">
        <f t="array" ref="YE6">IFERROR(IF(SMALL(YE25:YE200,2)&lt;=$A$8*SMALL(YE25:YE200,1),IFERROR(INDEX($A$25:$A$200, MATCH(1,(YE25:YE200=SMALL(YE25:YE200,2))*(COUNTIF(YE3:YE5, $A$25:$A$200)=0),0)), ""),""),"")</f>
        <v>IMLS-SLAM</v>
      </c>
      <c r="YF6" s="1" t="str" cm="1">
        <f t="array" ref="YF6">IFERROR(IF(SMALL(YF25:YF200,2)&lt;=$A$8*SMALL(YF25:YF200,1),IFERROR(INDEX($A$25:$A$200, MATCH(1,(YF25:YF200=SMALL(YF25:YF200,2))*(COUNTIF(YF3:YF5, $A$25:$A$200)=0),0)), ""),""),"")</f>
        <v>CT-ICP</v>
      </c>
      <c r="YG6" s="1" t="str" cm="1">
        <f t="array" ref="YG6">IFERROR(IF(SMALL(YG25:YG200,2)&lt;=$A$8*SMALL(YG25:YG200,1),IFERROR(INDEX($A$25:$A$200, MATCH(1,(YG25:YG200=SMALL(YG25:YG200,2))*(COUNTIF(YG3:YG5, $A$25:$A$200)=0),0)), ""),""),"")</f>
        <v/>
      </c>
      <c r="YH6" s="1" t="str" cm="1">
        <f t="array" ref="YH6">IFERROR(IF(SMALL(YH25:YH200,2)&lt;=$A$8*SMALL(YH25:YH200,1),IFERROR(INDEX($A$25:$A$200, MATCH(1,(YH25:YH200=SMALL(YH25:YH200,2))*(COUNTIF(YH3:YH5, $A$25:$A$200)=0),0)), ""),""),"")</f>
        <v>MULLS</v>
      </c>
      <c r="YI6" s="1" t="str" cm="1">
        <f t="array" ref="YI6">IFERROR(IF(SMALL(YI25:YI200,2)&lt;=$A$8*SMALL(YI25:YI200,1),IFERROR(INDEX($A$25:$A$200, MATCH(1,(YI25:YI200=SMALL(YI25:YI200,2))*(COUNTIF(YI3:YI5, $A$25:$A$200)=0),0)), ""),""),"")</f>
        <v>MULLS</v>
      </c>
      <c r="YJ6" s="1" t="str" cm="1">
        <f t="array" ref="YJ6">IFERROR(IF(SMALL(YJ25:YJ200,2)&lt;=$A$8*SMALL(YJ25:YJ200,1),IFERROR(INDEX($A$25:$A$200, MATCH(1,(YJ25:YJ200=SMALL(YJ25:YJ200,2))*(COUNTIF(YJ3:YJ5, $A$25:$A$200)=0),0)), ""),""),"")</f>
        <v/>
      </c>
      <c r="YK6" s="1" t="str" cm="1">
        <f t="array" ref="YK6">IFERROR(IF(SMALL(YK25:YK200,2)&lt;=$A$8*SMALL(YK25:YK200,1),IFERROR(INDEX($A$25:$A$200, MATCH(1,(YK25:YK200=SMALL(YK25:YK200,2))*(COUNTIF(YK3:YK5, $A$25:$A$200)=0),0)), ""),""),"")</f>
        <v/>
      </c>
      <c r="YL6" s="1" t="str" cm="1">
        <f t="array" ref="YL6">IFERROR(IF(SMALL(YL25:YL200,2)&lt;=$A$8*SMALL(YL25:YL200,1),IFERROR(INDEX($A$25:$A$200, MATCH(1,(YL25:YL200=SMALL(YL25:YL200,2))*(COUNTIF(YL3:YL5, $A$25:$A$200)=0),0)), ""),""),"")</f>
        <v/>
      </c>
      <c r="YM6" s="1" t="str" cm="1">
        <f t="array" ref="YM6">IFERROR(IF(SMALL(YM25:YM200,2)&lt;=$A$8*SMALL(YM25:YM200,1),IFERROR(INDEX($A$25:$A$200, MATCH(1,(YM25:YM200=SMALL(YM25:YM200,2))*(COUNTIF(YM3:YM5, $A$25:$A$200)=0),0)), ""),""),"")</f>
        <v/>
      </c>
      <c r="YN6" s="1" t="str" cm="1">
        <f t="array" ref="YN6">IFERROR(IF(SMALL(YN25:YN200,2)&lt;=$A$8*SMALL(YN25:YN200,1),IFERROR(INDEX($A$25:$A$200, MATCH(1,(YN25:YN200=SMALL(YN25:YN200,2))*(COUNTIF(YN3:YN5, $A$25:$A$200)=0),0)), ""),""),"")</f>
        <v/>
      </c>
      <c r="YO6" s="1" t="str" cm="1">
        <f t="array" ref="YO6">IFERROR(IF(SMALL(YO25:YO200,2)&lt;=$A$8*SMALL(YO25:YO200,1),IFERROR(INDEX($A$25:$A$200, MATCH(1,(YO25:YO200=SMALL(YO25:YO200,2))*(COUNTIF(YO3:YO5, $A$25:$A$200)=0),0)), ""),""),"")</f>
        <v/>
      </c>
      <c r="YP6" s="1" t="str" cm="1">
        <f t="array" ref="YP6">IFERROR(IF(SMALL(YP25:YP200,2)&lt;=$A$8*SMALL(YP25:YP200,1),IFERROR(INDEX($A$25:$A$200, MATCH(1,(YP25:YP200=SMALL(YP25:YP200,2))*(COUNTIF(YP3:YP5, $A$25:$A$200)=0),0)), ""),""),"")</f>
        <v/>
      </c>
      <c r="YQ6" s="1" t="str" cm="1">
        <f t="array" ref="YQ6">IFERROR(IF(SMALL(YQ25:YQ200,2)&lt;=$A$8*SMALL(YQ25:YQ200,1),IFERROR(INDEX($A$25:$A$200, MATCH(1,(YQ25:YQ200=SMALL(YQ25:YQ200,2))*(COUNTIF(YQ3:YQ5, $A$25:$A$200)=0),0)), ""),""),"")</f>
        <v/>
      </c>
      <c r="YR6" s="1" t="str" cm="1">
        <f t="array" ref="YR6">IFERROR(IF(SMALL(YR25:YR200,2)&lt;=$A$8*SMALL(YR25:YR200,1),IFERROR(INDEX($A$25:$A$200, MATCH(1,(YR25:YR200=SMALL(YR25:YR200,2))*(COUNTIF(YR3:YR5, $A$25:$A$200)=0),0)), ""),""),"")</f>
        <v/>
      </c>
      <c r="YS6" s="1" t="str" cm="1">
        <f t="array" ref="YS6">IFERROR(IF(SMALL(YS25:YS200,2)&lt;=$A$8*SMALL(YS25:YS200,1),IFERROR(INDEX($A$25:$A$200, MATCH(1,(YS25:YS200=SMALL(YS25:YS200,2))*(COUNTIF(YS3:YS5, $A$25:$A$200)=0),0)), ""),""),"")</f>
        <v/>
      </c>
      <c r="YT6" s="1" t="str" cm="1">
        <f t="array" ref="YT6">IFERROR(IF(SMALL(YT25:YT200,2)&lt;=$A$8*SMALL(YT25:YT200,1),IFERROR(INDEX($A$25:$A$200, MATCH(1,(YT25:YT200=SMALL(YT25:YT200,2))*(COUNTIF(YT3:YT5, $A$25:$A$200)=0),0)), ""),""),"")</f>
        <v/>
      </c>
      <c r="YU6" s="1" t="str" cm="1">
        <f t="array" ref="YU6">IFERROR(IF(SMALL(YU25:YU200,2)&lt;=$A$8*SMALL(YU25:YU200,1),IFERROR(INDEX($A$25:$A$200, MATCH(1,(YU25:YU200=SMALL(YU25:YU200,2))*(COUNTIF(YU3:YU5, $A$25:$A$200)=0),0)), ""),""),"")</f>
        <v/>
      </c>
      <c r="YV6" s="1" t="str" cm="1">
        <f t="array" ref="YV6">IFERROR(IF(SMALL(YV25:YV200,2)&lt;=$A$8*SMALL(YV25:YV200,1),IFERROR(INDEX($A$25:$A$200, MATCH(1,(YV25:YV200=SMALL(YV25:YV200,2))*(COUNTIF(YV3:YV5, $A$25:$A$200)=0),0)), ""),""),"")</f>
        <v/>
      </c>
      <c r="YW6" s="1" t="str" cm="1">
        <f t="array" ref="YW6">IFERROR(IF(SMALL(YW25:YW200,2)&lt;=$A$8*SMALL(YW25:YW200,1),IFERROR(INDEX($A$25:$A$200, MATCH(1,(YW25:YW200=SMALL(YW25:YW200,2))*(COUNTIF(YW3:YW5, $A$25:$A$200)=0),0)), ""),""),"")</f>
        <v>MULLS</v>
      </c>
      <c r="YX6" s="1" t="str" cm="1">
        <f t="array" ref="YX6">IFERROR(IF(SMALL(YX25:YX200,2)&lt;=$A$8*SMALL(YX25:YX200,1),IFERROR(INDEX($A$25:$A$200, MATCH(1,(YX25:YX200=SMALL(YX25:YX200,2))*(COUNTIF(YX3:YX5, $A$25:$A$200)=0),0)), ""),""),"")</f>
        <v/>
      </c>
      <c r="YY6" s="1" t="str" cm="1">
        <f t="array" ref="YY6">IFERROR(IF(SMALL(YY25:YY200,2)&lt;=$A$8*SMALL(YY25:YY200,1),IFERROR(INDEX($A$25:$A$200, MATCH(1,(YY25:YY200=SMALL(YY25:YY200,2))*(COUNTIF(YY3:YY5, $A$25:$A$200)=0),0)), ""),""),"")</f>
        <v/>
      </c>
      <c r="YZ6" s="1" t="str" cm="1">
        <f t="array" ref="YZ6">IFERROR(IF(SMALL(YZ25:YZ200,2)&lt;=$A$8*SMALL(YZ25:YZ200,1),IFERROR(INDEX($A$25:$A$200, MATCH(1,(YZ25:YZ200=SMALL(YZ25:YZ200,2))*(COUNTIF(YZ3:YZ5, $A$25:$A$200)=0),0)), ""),""),"")</f>
        <v>KISS-ICP</v>
      </c>
      <c r="ZA6" s="1" t="str" cm="1">
        <f t="array" ref="ZA6">IFERROR(IF(SMALL(ZA25:ZA200,2)&lt;=$A$8*SMALL(ZA25:ZA200,1),IFERROR(INDEX($A$25:$A$200, MATCH(1,(ZA25:ZA200=SMALL(ZA25:ZA200,2))*(COUNTIF(ZA3:ZA5, $A$25:$A$200)=0),0)), ""),""),"")</f>
        <v/>
      </c>
      <c r="ZB6" s="1" t="str" cm="1">
        <f t="array" ref="ZB6">IFERROR(IF(SMALL(ZB25:ZB200,2)&lt;=$A$8*SMALL(ZB25:ZB200,1),IFERROR(INDEX($A$25:$A$200, MATCH(1,(ZB25:ZB200=SMALL(ZB25:ZB200,2))*(COUNTIF(ZB3:ZB5, $A$25:$A$200)=0),0)), ""),""),"")</f>
        <v>LINS</v>
      </c>
      <c r="ZC6" s="1" t="str" cm="1">
        <f t="array" ref="ZC6">IFERROR(IF(SMALL(ZC25:ZC200,2)&lt;=$A$8*SMALL(ZC25:ZC200,1),IFERROR(INDEX($A$25:$A$200, MATCH(1,(ZC25:ZC200=SMALL(ZC25:ZC200,2))*(COUNTIF(ZC3:ZC5, $A$25:$A$200)=0),0)), ""),""),"")</f>
        <v>LINS</v>
      </c>
      <c r="ZD6" s="1" t="str" cm="1">
        <f t="array" ref="ZD6">IFERROR(IF(SMALL(ZD25:ZD200,2)&lt;=$A$8*SMALL(ZD25:ZD200,1),IFERROR(INDEX($A$25:$A$200, MATCH(1,(ZD25:ZD200=SMALL(ZD25:ZD200,2))*(COUNTIF(ZD3:ZD5, $A$25:$A$200)=0),0)), ""),""),"")</f>
        <v/>
      </c>
      <c r="ZE6" s="1" t="str" cm="1">
        <f t="array" ref="ZE6">IFERROR(IF(SMALL(ZE25:ZE200,2)&lt;=$A$8*SMALL(ZE25:ZE200,1),IFERROR(INDEX($A$25:$A$200, MATCH(1,(ZE25:ZE200=SMALL(ZE25:ZE200,2))*(COUNTIF(ZE3:ZE5, $A$25:$A$200)=0),0)), ""),""),"")</f>
        <v>LeGO-LOAM</v>
      </c>
      <c r="ZF6" s="1" t="str" cm="1">
        <f t="array" ref="ZF6">IFERROR(IF(SMALL(ZF25:ZF200,2)&lt;=$A$8*SMALL(ZF25:ZF200,1),IFERROR(INDEX($A$25:$A$200, MATCH(1,(ZF25:ZF200=SMALL(ZF25:ZF200,2))*(COUNTIF(ZF3:ZF5, $A$25:$A$200)=0),0)), ""),""),"")</f>
        <v>LINS</v>
      </c>
      <c r="ZG6" s="1" t="str" cm="1">
        <f t="array" ref="ZG6">IFERROR(IF(SMALL(ZG25:ZG200,2)&lt;=$A$8*SMALL(ZG25:ZG200,1),IFERROR(INDEX($A$25:$A$200, MATCH(1,(ZG25:ZG200=SMALL(ZG25:ZG200,2))*(COUNTIF(ZG3:ZG5, $A$25:$A$200)=0),0)), ""),""),"")</f>
        <v>LIOM</v>
      </c>
      <c r="ZH6" s="1" t="str" cm="1">
        <f t="array" ref="ZH6">IFERROR(IF(SMALL(ZH25:ZH200,2)&lt;=$A$8*SMALL(ZH25:ZH200,1),IFERROR(INDEX($A$25:$A$200, MATCH(1,(ZH25:ZH200=SMALL(ZH25:ZH200,2))*(COUNTIF(ZH3:ZH5, $A$25:$A$200)=0),0)), ""),""),"")</f>
        <v/>
      </c>
      <c r="ZI6" s="1" t="str" cm="1">
        <f t="array" ref="ZI6">IFERROR(IF(SMALL(ZI25:ZI200,2)&lt;=$A$8*SMALL(ZI25:ZI200,1),IFERROR(INDEX($A$25:$A$200, MATCH(1,(ZI25:ZI200=SMALL(ZI25:ZI200,2))*(COUNTIF(ZI3:ZI5, $A$25:$A$200)=0),0)), ""),""),"")</f>
        <v/>
      </c>
      <c r="ZJ6" s="1" t="str" cm="1">
        <f t="array" ref="ZJ6">IFERROR(IF(SMALL(ZJ25:ZJ200,2)&lt;=$A$8*SMALL(ZJ25:ZJ200,1),IFERROR(INDEX($A$25:$A$200, MATCH(1,(ZJ25:ZJ200=SMALL(ZJ25:ZJ200,2))*(COUNTIF(ZJ3:ZJ5, $A$25:$A$200)=0),0)), ""),""),"")</f>
        <v/>
      </c>
      <c r="ZK6" s="1" t="str" cm="1">
        <f t="array" ref="ZK6">IFERROR(IF(SMALL(ZK25:ZK200,2)&lt;=$A$8*SMALL(ZK25:ZK200,1),IFERROR(INDEX($A$25:$A$200, MATCH(1,(ZK25:ZK200=SMALL(ZK25:ZK200,2))*(COUNTIF(ZK3:ZK5, $A$25:$A$200)=0),0)), ""),""),"")</f>
        <v/>
      </c>
      <c r="ZL6" s="1" t="str" cm="1">
        <f t="array" ref="ZL6">IFERROR(IF(SMALL(ZL25:ZL200,2)&lt;=$A$8*SMALL(ZL25:ZL200,1),IFERROR(INDEX($A$25:$A$200, MATCH(1,(ZL25:ZL200=SMALL(ZL25:ZL200,2))*(COUNTIF(ZL3:ZL5, $A$25:$A$200)=0),0)), ""),""),"")</f>
        <v>LIOM</v>
      </c>
      <c r="ZM6" s="1" t="str" cm="1">
        <f t="array" ref="ZM6">IFERROR(IF(SMALL(ZM25:ZM200,2)&lt;=$A$8*SMALL(ZM25:ZM200,1),IFERROR(INDEX($A$25:$A$200, MATCH(1,(ZM25:ZM200=SMALL(ZM25:ZM200,2))*(COUNTIF(ZM3:ZM5, $A$25:$A$200)=0),0)), ""),""),"")</f>
        <v>LIOM</v>
      </c>
      <c r="ZN6" s="1" t="str" cm="1">
        <f t="array" ref="ZN6">IFERROR(IF(SMALL(ZN25:ZN200,2)&lt;=$A$8*SMALL(ZN25:ZN200,1),IFERROR(INDEX($A$25:$A$200, MATCH(1,(ZN25:ZN200=SMALL(ZN25:ZN200,2))*(COUNTIF(ZN3:ZN5, $A$25:$A$200)=0),0)), ""),""),"")</f>
        <v>LIOM</v>
      </c>
      <c r="ZO6" s="1" t="str" cm="1">
        <f t="array" ref="ZO6">IFERROR(IF(SMALL(ZO25:ZO200,2)&lt;=$A$8*SMALL(ZO25:ZO200,1),IFERROR(INDEX($A$25:$A$200, MATCH(1,(ZO25:ZO200=SMALL(ZO25:ZO200,2))*(COUNTIF(ZO3:ZO5, $A$25:$A$200)=0),0)), ""),""),"")</f>
        <v>LIOM</v>
      </c>
      <c r="ZP6" s="1" t="str" cm="1">
        <f t="array" ref="ZP6">IFERROR(IF(SMALL(ZP25:ZP200,2)&lt;=$A$8*SMALL(ZP25:ZP200,1),IFERROR(INDEX($A$25:$A$200, MATCH(1,(ZP25:ZP200=SMALL(ZP25:ZP200,2))*(COUNTIF(ZP3:ZP5, $A$25:$A$200)=0),0)), ""),""),"")</f>
        <v>LIOM</v>
      </c>
      <c r="ZQ6" s="1" t="str" cm="1">
        <f t="array" ref="ZQ6">IFERROR(IF(SMALL(ZQ25:ZQ200,2)&lt;=$A$8*SMALL(ZQ25:ZQ200,1),IFERROR(INDEX($A$25:$A$200, MATCH(1,(ZQ25:ZQ200=SMALL(ZQ25:ZQ200,2))*(COUNTIF(ZQ3:ZQ5, $A$25:$A$200)=0),0)), ""),""),"")</f>
        <v>LIOM</v>
      </c>
      <c r="ZR6" s="1" t="str" cm="1">
        <f t="array" ref="ZR6">IFERROR(IF(SMALL(ZR25:ZR200,2)&lt;=$A$8*SMALL(ZR25:ZR200,1),IFERROR(INDEX($A$25:$A$200, MATCH(1,(ZR25:ZR200=SMALL(ZR25:ZR200,2))*(COUNTIF(ZR3:ZR5, $A$25:$A$200)=0),0)), ""),""),"")</f>
        <v>CLINS</v>
      </c>
      <c r="ZS6" s="1" t="str" cm="1">
        <f t="array" ref="ZS6">IFERROR(IF(SMALL(ZS25:ZS200,2)&lt;=$A$8*SMALL(ZS25:ZS200,1),IFERROR(INDEX($A$25:$A$200, MATCH(1,(ZS25:ZS200=SMALL(ZS25:ZS200,2))*(COUNTIF(ZS3:ZS5, $A$25:$A$200)=0),0)), ""),""),"")</f>
        <v>LIOM</v>
      </c>
      <c r="ZT6" s="1" t="str" cm="1">
        <f t="array" ref="ZT6">IFERROR(IF(SMALL(ZT25:ZT200,2)&lt;=$A$8*SMALL(ZT25:ZT200,1),IFERROR(INDEX($A$25:$A$200, MATCH(1,(ZT25:ZT200=SMALL(ZT25:ZT200,2))*(COUNTIF(ZT3:ZT5, $A$25:$A$200)=0),0)), ""),""),"")</f>
        <v>CLINS</v>
      </c>
      <c r="ZU6" s="1" t="str" cm="1">
        <f t="array" ref="ZU6">IFERROR(IF(SMALL(ZU25:ZU200,2)&lt;=$A$8*SMALL(ZU25:ZU200,1),IFERROR(INDEX($A$25:$A$200, MATCH(1,(ZU25:ZU200=SMALL(ZU25:ZU200,2))*(COUNTIF(ZU3:ZU5, $A$25:$A$200)=0),0)), ""),""),"")</f>
        <v>LIOM</v>
      </c>
      <c r="ZV6" s="1" t="str" cm="1">
        <f t="array" ref="ZV6">IFERROR(IF(SMALL(ZV25:ZV200,2)&lt;=$A$8*SMALL(ZV25:ZV200,1),IFERROR(INDEX($A$25:$A$200, MATCH(1,(ZV25:ZV200=SMALL(ZV25:ZV200,2))*(COUNTIF(ZV3:ZV5, $A$25:$A$200)=0),0)), ""),""),"")</f>
        <v>LIOM</v>
      </c>
      <c r="ZW6" s="1" t="str" cm="1">
        <f t="array" ref="ZW6">IFERROR(IF(SMALL(ZW25:ZW200,2)&lt;=$A$8*SMALL(ZW25:ZW200,1),IFERROR(INDEX($A$25:$A$200, MATCH(1,(ZW25:ZW200=SMALL(ZW25:ZW200,2))*(COUNTIF(ZW3:ZW5, $A$25:$A$200)=0),0)), ""),""),"")</f>
        <v>CLINS</v>
      </c>
      <c r="ZX6" s="1" t="str" cm="1">
        <f t="array" ref="ZX6">IFERROR(IF(SMALL(ZX25:ZX200,2)&lt;=$A$8*SMALL(ZX25:ZX200,1),IFERROR(INDEX($A$25:$A$200, MATCH(1,(ZX25:ZX200=SMALL(ZX25:ZX200,2))*(COUNTIF(ZX3:ZX5, $A$25:$A$200)=0),0)), ""),""),"")</f>
        <v>CLINS</v>
      </c>
      <c r="ZY6" s="1" t="str" cm="1">
        <f t="array" ref="ZY6">IFERROR(IF(SMALL(ZY25:ZY200,2)&lt;=$A$8*SMALL(ZY25:ZY200,1),IFERROR(INDEX($A$25:$A$200, MATCH(1,(ZY25:ZY200=SMALL(ZY25:ZY200,2))*(COUNTIF(ZY3:ZY5, $A$25:$A$200)=0),0)), ""),""),"")</f>
        <v/>
      </c>
      <c r="ZZ6" s="1" t="str" cm="1">
        <f t="array" ref="ZZ6">IFERROR(IF(SMALL(ZZ25:ZZ200,2)&lt;=$A$8*SMALL(ZZ25:ZZ200,1),IFERROR(INDEX($A$25:$A$200, MATCH(1,(ZZ25:ZZ200=SMALL(ZZ25:ZZ200,2))*(COUNTIF(ZZ3:ZZ5, $A$25:$A$200)=0),0)), ""),""),"")</f>
        <v/>
      </c>
      <c r="AAA6" s="1" t="str" cm="1">
        <f t="array" ref="AAA6">IFERROR(IF(SMALL(AAA25:AAA200,2)&lt;=$A$8*SMALL(AAA25:AAA200,1),IFERROR(INDEX($A$25:$A$200, MATCH(1,(AAA25:AAA200=SMALL(AAA25:AAA200,2))*(COUNTIF(AAA3:AAA5, $A$25:$A$200)=0),0)), ""),""),"")</f>
        <v/>
      </c>
      <c r="AAB6" s="1" t="str" cm="1">
        <f t="array" ref="AAB6">IFERROR(IF(SMALL(AAB25:AAB200,2)&lt;=$A$8*SMALL(AAB25:AAB200,1),IFERROR(INDEX($A$25:$A$200, MATCH(1,(AAB25:AAB200=SMALL(AAB25:AAB200,2))*(COUNTIF(AAB3:AAB5, $A$25:$A$200)=0),0)), ""),""),"")</f>
        <v/>
      </c>
      <c r="AAC6" s="1" t="str" cm="1">
        <f t="array" ref="AAC6">IFERROR(IF(SMALL(AAC25:AAC200,2)&lt;=$A$8*SMALL(AAC25:AAC200,1),IFERROR(INDEX($A$25:$A$200, MATCH(1,(AAC25:AAC200=SMALL(AAC25:AAC200,2))*(COUNTIF(AAC3:AAC5, $A$25:$A$200)=0),0)), ""),""),"")</f>
        <v/>
      </c>
      <c r="AAD6" s="1" t="str" cm="1">
        <f t="array" ref="AAD6">IFERROR(IF(SMALL(AAD25:AAD200,2)&lt;=$A$8*SMALL(AAD25:AAD200,1),IFERROR(INDEX($A$25:$A$200, MATCH(1,(AAD25:AAD200=SMALL(AAD25:AAD200,2))*(COUNTIF(AAD3:AAD5, $A$25:$A$200)=0),0)), ""),""),"")</f>
        <v/>
      </c>
      <c r="AAE6" s="1" t="str" cm="1">
        <f t="array" ref="AAE6">IFERROR(IF(SMALL(AAE25:AAE200,2)&lt;=$A$8*SMALL(AAE25:AAE200,1),IFERROR(INDEX($A$25:$A$200, MATCH(1,(AAE25:AAE200=SMALL(AAE25:AAE200,2))*(COUNTIF(AAE3:AAE5, $A$25:$A$200)=0),0)), ""),""),"")</f>
        <v/>
      </c>
      <c r="AAF6" s="1" t="str" cm="1">
        <f t="array" ref="AAF6">IFERROR(IF(SMALL(AAF25:AAF200,2)&lt;=$A$8*SMALL(AAF25:AAF200,1),IFERROR(INDEX($A$25:$A$200, MATCH(1,(AAF25:AAF200=SMALL(AAF25:AAF200,2))*(COUNTIF(AAF3:AAF5, $A$25:$A$200)=0),0)), ""),""),"")</f>
        <v/>
      </c>
      <c r="AAG6" s="1" t="str" cm="1">
        <f t="array" ref="AAG6">IFERROR(IF(SMALL(AAG25:AAG200,2)&lt;=$A$8*SMALL(AAG25:AAG200,1),IFERROR(INDEX($A$25:$A$200, MATCH(1,(AAG25:AAG200=SMALL(AAG25:AAG200,2))*(COUNTIF(AAG3:AAG5, $A$25:$A$200)=0),0)), ""),""),"")</f>
        <v/>
      </c>
      <c r="AAH6" s="1" t="str" cm="1">
        <f t="array" ref="AAH6">IFERROR(IF(SMALL(AAH25:AAH200,2)&lt;=$A$8*SMALL(AAH25:AAH200,1),IFERROR(INDEX($A$25:$A$200, MATCH(1,(AAH25:AAH200=SMALL(AAH25:AAH200,2))*(COUNTIF(AAH3:AAH5, $A$25:$A$200)=0),0)), ""),""),"")</f>
        <v/>
      </c>
      <c r="AAI6" s="1" t="str" cm="1">
        <f t="array" ref="AAI6">IFERROR(IF(SMALL(AAI25:AAI200,2)&lt;=$A$8*SMALL(AAI25:AAI200,1),IFERROR(INDEX($A$25:$A$200, MATCH(1,(AAI25:AAI200=SMALL(AAI25:AAI200,2))*(COUNTIF(AAI3:AAI5, $A$25:$A$200)=0),0)), ""),""),"")</f>
        <v/>
      </c>
      <c r="AAJ6" s="1" t="str" cm="1">
        <f t="array" ref="AAJ6">IFERROR(IF(SMALL(AAJ25:AAJ200,2)&lt;=$A$8*SMALL(AAJ25:AAJ200,1),IFERROR(INDEX($A$25:$A$200, MATCH(1,(AAJ25:AAJ200=SMALL(AAJ25:AAJ200,2))*(COUNTIF(AAJ3:AAJ5, $A$25:$A$200)=0),0)), ""),""),"")</f>
        <v>BLAM</v>
      </c>
      <c r="AAK6" s="1" t="str" cm="1">
        <f t="array" ref="AAK6">IFERROR(IF(SMALL(AAK25:AAK200,2)&lt;=$A$8*SMALL(AAK25:AAK200,1),IFERROR(INDEX($A$25:$A$200, MATCH(1,(AAK25:AAK200=SMALL(AAK25:AAK200,2))*(COUNTIF(AAK3:AAK5, $A$25:$A$200)=0),0)), ""),""),"")</f>
        <v/>
      </c>
      <c r="AAL6" s="1" t="str" cm="1">
        <f t="array" ref="AAL6">IFERROR(IF(SMALL(AAL25:AAL200,2)&lt;=$A$8*SMALL(AAL25:AAL200,1),IFERROR(INDEX($A$25:$A$200, MATCH(1,(AAL25:AAL200=SMALL(AAL25:AAL200,2))*(COUNTIF(AAL3:AAL5, $A$25:$A$200)=0),0)), ""),""),"")</f>
        <v>SuMa</v>
      </c>
      <c r="AAM6" s="1" t="str" cm="1">
        <f t="array" ref="AAM6">IFERROR(IF(SMALL(AAM25:AAM200,2)&lt;=$A$8*SMALL(AAM25:AAM200,1),IFERROR(INDEX($A$25:$A$200, MATCH(1,(AAM25:AAM200=SMALL(AAM25:AAM200,2))*(COUNTIF(AAM3:AAM5, $A$25:$A$200)=0),0)), ""),""),"")</f>
        <v>MARS (Lattice)</v>
      </c>
      <c r="AAN6" s="1" t="str" cm="1">
        <f t="array" ref="AAN6">IFERROR(IF(SMALL(AAN25:AAN200,2)&lt;=$A$8*SMALL(AAN25:AAN200,1),IFERROR(INDEX($A$25:$A$200, MATCH(1,(AAN25:AAN200=SMALL(AAN25:AAN200,2))*(COUNTIF(AAN3:AAN5, $A$25:$A$200)=0),0)), ""),""),"")</f>
        <v/>
      </c>
      <c r="AAO6" s="1" t="str" cm="1">
        <f t="array" ref="AAO6">IFERROR(IF(SMALL(AAO25:AAO200,2)&lt;=$A$8*SMALL(AAO25:AAO200,1),IFERROR(INDEX($A$25:$A$200, MATCH(1,(AAO25:AAO200=SMALL(AAO25:AAO200,2))*(COUNTIF(AAO3:AAO5, $A$25:$A$200)=0),0)), ""),""),"")</f>
        <v>MARS (Grid)</v>
      </c>
      <c r="AAP6" s="1" t="str" cm="1">
        <f t="array" ref="AAP6">IFERROR(IF(SMALL(AAP25:AAP200,2)&lt;=$A$8*SMALL(AAP25:AAP200,1),IFERROR(INDEX($A$25:$A$200, MATCH(1,(AAP25:AAP200=SMALL(AAP25:AAP200,2))*(COUNTIF(AAP3:AAP5, $A$25:$A$200)=0),0)), ""),""),"")</f>
        <v>MARS (Lattice)</v>
      </c>
      <c r="AAQ6" s="1" t="str" cm="1">
        <f t="array" ref="AAQ6">IFERROR(IF(SMALL(AAQ25:AAQ200,2)&lt;=$A$8*SMALL(AAQ25:AAQ200,1),IFERROR(INDEX($A$25:$A$200, MATCH(1,(AAQ25:AAQ200=SMALL(AAQ25:AAQ200,2))*(COUNTIF(AAQ3:AAQ5, $A$25:$A$200)=0),0)), ""),""),"")</f>
        <v>MARS (Grid)</v>
      </c>
      <c r="AAR6" s="1" t="str" cm="1">
        <f t="array" ref="AAR6">IFERROR(IF(SMALL(AAR25:AAR200,2)&lt;=$A$8*SMALL(AAR25:AAR200,1),IFERROR(INDEX($A$25:$A$200, MATCH(1,(AAR25:AAR200=SMALL(AAR25:AAR200,2))*(COUNTIF(AAR3:AAR5, $A$25:$A$200)=0),0)), ""),""),"")</f>
        <v>MARS (Lattice)</v>
      </c>
      <c r="AAS6" s="1" t="str" cm="1">
        <f t="array" ref="AAS6">IFERROR(IF(SMALL(AAS25:AAS200,2)&lt;=$A$8*SMALL(AAS25:AAS200,1),IFERROR(INDEX($A$25:$A$200, MATCH(1,(AAS25:AAS200=SMALL(AAS25:AAS200,2))*(COUNTIF(AAS3:AAS5, $A$25:$A$200)=0),0)), ""),""),"")</f>
        <v>A-LOAM</v>
      </c>
      <c r="AAT6" s="1" t="str" cm="1">
        <f t="array" ref="AAT6">IFERROR(IF(SMALL(AAT25:AAT200,2)&lt;=$A$8*SMALL(AAT25:AAT200,1),IFERROR(INDEX($A$25:$A$200, MATCH(1,(AAT25:AAT200=SMALL(AAT25:AAT200,2))*(COUNTIF(AAT3:AAT5, $A$25:$A$200)=0),0)), ""),""),"")</f>
        <v>A-LOAM</v>
      </c>
      <c r="AAU6" s="1" t="str" cm="1">
        <f t="array" ref="AAU6">IFERROR(IF(SMALL(AAU25:AAU200,2)&lt;=$A$8*SMALL(AAU25:AAU200,1),IFERROR(INDEX($A$25:$A$200, MATCH(1,(AAU25:AAU200=SMALL(AAU25:AAU200,2))*(COUNTIF(AAU3:AAU5, $A$25:$A$200)=0),0)), ""),""),"")</f>
        <v/>
      </c>
      <c r="AAV6" s="1" t="str" cm="1">
        <f t="array" ref="AAV6">IFERROR(IF(SMALL(AAV25:AAV200,2)&lt;=$A$8*SMALL(AAV25:AAV200,1),IFERROR(INDEX($A$25:$A$200, MATCH(1,(AAV25:AAV200=SMALL(AAV25:AAV200,2))*(COUNTIF(AAV3:AAV5, $A$25:$A$200)=0),0)), ""),""),"")</f>
        <v>MARS (Grid)</v>
      </c>
      <c r="AAW6" s="1" t="str" cm="1">
        <f t="array" ref="AAW6">IFERROR(IF(SMALL(AAW25:AAW200,2)&lt;=$A$8*SMALL(AAW25:AAW200,1),IFERROR(INDEX($A$25:$A$200, MATCH(1,(AAW25:AAW200=SMALL(AAW25:AAW200,2))*(COUNTIF(AAW3:AAW5, $A$25:$A$200)=0),0)), ""),""),"")</f>
        <v>MARS (Grid)</v>
      </c>
      <c r="AAX6" s="1" t="str" cm="1">
        <f t="array" ref="AAX6">IFERROR(IF(SMALL(AAX25:AAX200,2)&lt;=$A$8*SMALL(AAX25:AAX200,1),IFERROR(INDEX($A$25:$A$200, MATCH(1,(AAX25:AAX200=SMALL(AAX25:AAX200,2))*(COUNTIF(AAX3:AAX5, $A$25:$A$200)=0),0)), ""),""),"")</f>
        <v>SuMa</v>
      </c>
      <c r="AAY6" s="1" t="str" cm="1">
        <f t="array" ref="AAY6">IFERROR(IF(SMALL(AAY25:AAY200,2)&lt;=$A$8*SMALL(AAY25:AAY200,1),IFERROR(INDEX($A$25:$A$200, MATCH(1,(AAY25:AAY200=SMALL(AAY25:AAY200,2))*(COUNTIF(AAY3:AAY5, $A$25:$A$200)=0),0)), ""),""),"")</f>
        <v/>
      </c>
      <c r="AAZ6" s="1" t="str" cm="1">
        <f t="array" ref="AAZ6">IFERROR(IF(SMALL(AAZ25:AAZ200,2)&lt;=$A$8*SMALL(AAZ25:AAZ200,1),IFERROR(INDEX($A$25:$A$200, MATCH(1,(AAZ25:AAZ200=SMALL(AAZ25:AAZ200,2))*(COUNTIF(AAZ3:AAZ5, $A$25:$A$200)=0),0)), ""),""),"")</f>
        <v>F-LOAM</v>
      </c>
      <c r="ABA6" s="1" t="str" cm="1">
        <f t="array" ref="ABA6">IFERROR(IF(SMALL(ABA25:ABA200,2)&lt;=$A$8*SMALL(ABA25:ABA200,1),IFERROR(INDEX($A$25:$A$200, MATCH(1,(ABA25:ABA200=SMALL(ABA25:ABA200,2))*(COUNTIF(ABA3:ABA5, $A$25:$A$200)=0),0)), ""),""),"")</f>
        <v>A-LOAM</v>
      </c>
      <c r="ABB6" s="1" t="str" cm="1">
        <f t="array" ref="ABB6">IFERROR(IF(SMALL(ABB25:ABB200,2)&lt;=$A$8*SMALL(ABB25:ABB200,1),IFERROR(INDEX($A$25:$A$200, MATCH(1,(ABB25:ABB200=SMALL(ABB25:ABB200,2))*(COUNTIF(ABB3:ABB5, $A$25:$A$200)=0),0)), ""),""),"")</f>
        <v>MARS (Grid)</v>
      </c>
      <c r="ABC6" s="1" t="str" cm="1">
        <f t="array" ref="ABC6">IFERROR(IF(SMALL(ABC25:ABC200,2)&lt;=$A$8*SMALL(ABC25:ABC200,1),IFERROR(INDEX($A$25:$A$200, MATCH(1,(ABC25:ABC200=SMALL(ABC25:ABC200,2))*(COUNTIF(ABC3:ABC5, $A$25:$A$200)=0),0)), ""),""),"")</f>
        <v>SuMa</v>
      </c>
      <c r="ABD6" s="1" t="str" cm="1">
        <f t="array" ref="ABD6">IFERROR(IF(SMALL(ABD25:ABD200,2)&lt;=$A$8*SMALL(ABD25:ABD200,1),IFERROR(INDEX($A$25:$A$200, MATCH(1,(ABD25:ABD200=SMALL(ABD25:ABD200,2))*(COUNTIF(ABD3:ABD5, $A$25:$A$200)=0),0)), ""),""),"")</f>
        <v/>
      </c>
      <c r="ABE6" s="1" t="str" cm="1">
        <f t="array" ref="ABE6">IFERROR(IF(SMALL(ABE25:ABE200,2)&lt;=$A$8*SMALL(ABE25:ABE200,1),IFERROR(INDEX($A$25:$A$200, MATCH(1,(ABE25:ABE200=SMALL(ABE25:ABE200,2))*(COUNTIF(ABE3:ABE5, $A$25:$A$200)=0),0)), ""),""),"")</f>
        <v>MARS (Lattice)</v>
      </c>
      <c r="ABF6" s="1" t="str" cm="1">
        <f t="array" ref="ABF6">IFERROR(IF(SMALL(ABF25:ABF200,2)&lt;=$A$8*SMALL(ABF25:ABF200,1),IFERROR(INDEX($A$25:$A$200, MATCH(1,(ABF25:ABF200=SMALL(ABF25:ABF200,2))*(COUNTIF(ABF3:ABF5, $A$25:$A$200)=0),0)), ""),""),"")</f>
        <v>MARS (Grid)</v>
      </c>
      <c r="ABG6" s="1" t="str" cm="1">
        <f t="array" ref="ABG6">IFERROR(IF(SMALL(ABG25:ABG200,2)&lt;=$A$8*SMALL(ABG25:ABG200,1),IFERROR(INDEX($A$25:$A$200, MATCH(1,(ABG25:ABG200=SMALL(ABG25:ABG200,2))*(COUNTIF(ABG3:ABG5, $A$25:$A$200)=0),0)), ""),""),"")</f>
        <v>F-LOAM</v>
      </c>
      <c r="ABH6" s="1" t="str" cm="1">
        <f t="array" ref="ABH6">IFERROR(IF(SMALL(ABH25:ABH200,2)&lt;=$A$8*SMALL(ABH25:ABH200,1),IFERROR(INDEX($A$25:$A$200, MATCH(1,(ABH25:ABH200=SMALL(ABH25:ABH200,2))*(COUNTIF(ABH3:ABH5, $A$25:$A$200)=0),0)), ""),""),"")</f>
        <v/>
      </c>
      <c r="ABI6" s="1" t="str" cm="1">
        <f t="array" ref="ABI6">IFERROR(IF(SMALL(ABI25:ABI200,2)&lt;=$A$8*SMALL(ABI25:ABI200,1),IFERROR(INDEX($A$25:$A$200, MATCH(1,(ABI25:ABI200=SMALL(ABI25:ABI200,2))*(COUNTIF(ABI3:ABI5, $A$25:$A$200)=0),0)), ""),""),"")</f>
        <v>F-LOAM</v>
      </c>
      <c r="ABJ6" s="1" t="str" cm="1">
        <f t="array" ref="ABJ6">IFERROR(IF(SMALL(ABJ25:ABJ200,2)&lt;=$A$8*SMALL(ABJ25:ABJ200,1),IFERROR(INDEX($A$25:$A$200, MATCH(1,(ABJ25:ABJ200=SMALL(ABJ25:ABJ200,2))*(COUNTIF(ABJ3:ABJ5, $A$25:$A$200)=0),0)), ""),""),"")</f>
        <v>A-LOAM</v>
      </c>
      <c r="ABK6" s="1" t="str" cm="1">
        <f t="array" ref="ABK6">IFERROR(IF(SMALL(ABK25:ABK200,2)&lt;=$A$8*SMALL(ABK25:ABK200,1),IFERROR(INDEX($A$25:$A$200, MATCH(1,(ABK25:ABK200=SMALL(ABK25:ABK200,2))*(COUNTIF(ABK3:ABK5, $A$25:$A$200)=0),0)), ""),""),"")</f>
        <v/>
      </c>
      <c r="ABL6" s="1" t="str" cm="1">
        <f t="array" ref="ABL6">IFERROR(IF(SMALL(ABL25:ABL200,2)&lt;=$A$8*SMALL(ABL25:ABL200,1),IFERROR(INDEX($A$25:$A$200, MATCH(1,(ABL25:ABL200=SMALL(ABL25:ABL200,2))*(COUNTIF(ABL3:ABL5, $A$25:$A$200)=0),0)), ""),""),"")</f>
        <v>FAST-LIO2</v>
      </c>
      <c r="ABM6" s="1" t="str" cm="1">
        <f t="array" ref="ABM6">IFERROR(IF(SMALL(ABM25:ABM200,2)&lt;=$A$8*SMALL(ABM25:ABM200,1),IFERROR(INDEX($A$25:$A$200, MATCH(1,(ABM25:ABM200=SMALL(ABM25:ABM200,2))*(COUNTIF(ABM3:ABM5, $A$25:$A$200)=0),0)), ""),""),"")</f>
        <v/>
      </c>
      <c r="ABN6" s="1" t="str" cm="1">
        <f t="array" ref="ABN6">IFERROR(IF(SMALL(ABN25:ABN200,2)&lt;=$A$8*SMALL(ABN25:ABN200,1),IFERROR(INDEX($A$25:$A$200, MATCH(1,(ABN25:ABN200=SMALL(ABN25:ABN200,2))*(COUNTIF(ABN3:ABN5, $A$25:$A$200)=0),0)), ""),""),"")</f>
        <v>FAST-LIO2</v>
      </c>
      <c r="ABO6" s="1" t="str" cm="1">
        <f t="array" ref="ABO6">IFERROR(IF(SMALL(ABO25:ABO200,2)&lt;=$A$8*SMALL(ABO25:ABO200,1),IFERROR(INDEX($A$25:$A$200, MATCH(1,(ABO25:ABO200=SMALL(ABO25:ABO200,2))*(COUNTIF(ABO3:ABO5, $A$25:$A$200)=0),0)), ""),""),"")</f>
        <v>FAST-LIO2</v>
      </c>
      <c r="ABP6" s="1" t="str" cm="1">
        <f t="array" ref="ABP6">IFERROR(IF(SMALL(ABP25:ABP200,2)&lt;=$A$8*SMALL(ABP25:ABP200,1),IFERROR(INDEX($A$25:$A$200, MATCH(1,(ABP25:ABP200=SMALL(ABP25:ABP200,2))*(COUNTIF(ABP3:ABP5, $A$25:$A$200)=0),0)), ""),""),"")</f>
        <v>FAST-LIO2</v>
      </c>
      <c r="ABQ6" s="1" t="str" cm="1">
        <f t="array" ref="ABQ6">IFERROR(IF(SMALL(ABQ25:ABQ200,2)&lt;=$A$8*SMALL(ABQ25:ABQ200,1),IFERROR(INDEX($A$25:$A$200, MATCH(1,(ABQ25:ABQ200=SMALL(ABQ25:ABQ200,2))*(COUNTIF(ABQ3:ABQ5, $A$25:$A$200)=0),0)), ""),""),"")</f>
        <v>FAST-LIO2</v>
      </c>
      <c r="ABR6" s="1" t="str" cm="1">
        <f t="array" ref="ABR6">IFERROR(IF(SMALL(ABR25:ABR200,2)&lt;=$A$8*SMALL(ABR25:ABR200,1),IFERROR(INDEX($A$25:$A$200, MATCH(1,(ABR25:ABR200=SMALL(ABR25:ABR200,2))*(COUNTIF(ABR3:ABR5, $A$25:$A$200)=0),0)), ""),""),"")</f>
        <v/>
      </c>
      <c r="ABS6" s="1" t="str" cm="1">
        <f t="array" ref="ABS6">IFERROR(IF(SMALL(ABS25:ABS200,2)&lt;=$A$8*SMALL(ABS25:ABS200,1),IFERROR(INDEX($A$25:$A$200, MATCH(1,(ABS25:ABS200=SMALL(ABS25:ABS200,2))*(COUNTIF(ABS3:ABS5, $A$25:$A$200)=0),0)), ""),""),"")</f>
        <v>FAST-LIO2</v>
      </c>
      <c r="ABT6" s="1" t="str" cm="1">
        <f t="array" ref="ABT6">IFERROR(IF(SMALL(ABT25:ABT200,2)&lt;=$A$8*SMALL(ABT25:ABT200,1),IFERROR(INDEX($A$25:$A$200, MATCH(1,(ABT25:ABT200=SMALL(ABT25:ABT200,2))*(COUNTIF(ABT3:ABT5, $A$25:$A$200)=0),0)), ""),""),"")</f>
        <v>FAST-LIO2</v>
      </c>
      <c r="ABU6" s="1" t="str" cm="1">
        <f t="array" ref="ABU6">IFERROR(IF(SMALL(ABU25:ABU200,2)&lt;=$A$8*SMALL(ABU25:ABU200,1),IFERROR(INDEX($A$25:$A$200, MATCH(1,(ABU25:ABU200=SMALL(ABU25:ABU200,2))*(COUNTIF(ABU3:ABU5, $A$25:$A$200)=0),0)), ""),""),"")</f>
        <v>Faster-LIO</v>
      </c>
      <c r="ABV6" s="1" t="str" cm="1">
        <f t="array" ref="ABV6">IFERROR(IF(SMALL(ABV25:ABV200,2)&lt;=$A$8*SMALL(ABV25:ABV200,1),IFERROR(INDEX($A$25:$A$200, MATCH(1,(ABV25:ABV200=SMALL(ABV25:ABV200,2))*(COUNTIF(ABV3:ABV5, $A$25:$A$200)=0),0)), ""),""),"")</f>
        <v/>
      </c>
      <c r="ABW6" s="1" t="str" cm="1">
        <f t="array" ref="ABW6">IFERROR(IF(SMALL(ABW25:ABW200,2)&lt;=$A$8*SMALL(ABW25:ABW200,1),IFERROR(INDEX($A$25:$A$200, MATCH(1,(ABW25:ABW200=SMALL(ABW25:ABW200,2))*(COUNTIF(ABW3:ABW5, $A$25:$A$200)=0),0)), ""),""),"")</f>
        <v>Faster-LIO PHC</v>
      </c>
      <c r="ABX6" s="1" t="str" cm="1">
        <f t="array" ref="ABX6">IFERROR(IF(SMALL(ABX25:ABX200,2)&lt;=$A$8*SMALL(ABX25:ABX200,1),IFERROR(INDEX($A$25:$A$200, MATCH(1,(ABX25:ABX200=SMALL(ABX25:ABX200,2))*(COUNTIF(ABX3:ABX5, $A$25:$A$200)=0),0)), ""),""),"")</f>
        <v>Faster-LIO PHC</v>
      </c>
      <c r="ABY6" s="1" t="str" cm="1">
        <f t="array" ref="ABY6">IFERROR(IF(SMALL(ABY25:ABY200,2)&lt;=$A$8*SMALL(ABY25:ABY200,1),IFERROR(INDEX($A$25:$A$200, MATCH(1,(ABY25:ABY200=SMALL(ABY25:ABY200,2))*(COUNTIF(ABY3:ABY5, $A$25:$A$200)=0),0)), ""),""),"")</f>
        <v>FAST-LIO2</v>
      </c>
      <c r="ABZ6" s="1" t="str" cm="1">
        <f t="array" ref="ABZ6">IFERROR(IF(SMALL(ABZ25:ABZ200,2)&lt;=$A$8*SMALL(ABZ25:ABZ200,1),IFERROR(INDEX($A$25:$A$200, MATCH(1,(ABZ25:ABZ200=SMALL(ABZ25:ABZ200,2))*(COUNTIF(ABZ3:ABZ5, $A$25:$A$200)=0),0)), ""),""),"")</f>
        <v>Faster-LIO</v>
      </c>
      <c r="ACA6" s="1" t="str" cm="1">
        <f t="array" ref="ACA6">IFERROR(IF(SMALL(ACA25:ACA200,2)&lt;=$A$8*SMALL(ACA25:ACA200,1),IFERROR(INDEX($A$25:$A$200, MATCH(1,(ACA25:ACA200=SMALL(ACA25:ACA200,2))*(COUNTIF(ACA3:ACA5, $A$25:$A$200)=0),0)), ""),""),"")</f>
        <v>Faster-LIO</v>
      </c>
      <c r="ACB6" s="1" t="str" cm="1">
        <f t="array" ref="ACB6">IFERROR(IF(SMALL(ACB25:ACB200,2)&lt;=$A$8*SMALL(ACB25:ACB200,1),IFERROR(INDEX($A$25:$A$200, MATCH(1,(ACB25:ACB200=SMALL(ACB25:ACB200,2))*(COUNTIF(ACB3:ACB5, $A$25:$A$200)=0),0)), ""),""),"")</f>
        <v>FAST-LIO2</v>
      </c>
      <c r="ACC6" s="1" t="str" cm="1">
        <f t="array" ref="ACC6">IFERROR(IF(SMALL(ACC25:ACC200,2)&lt;=$A$8*SMALL(ACC25:ACC200,1),IFERROR(INDEX($A$25:$A$200, MATCH(1,(ACC25:ACC200=SMALL(ACC25:ACC200,2))*(COUNTIF(ACC3:ACC5, $A$25:$A$200)=0),0)), ""),""),"")</f>
        <v/>
      </c>
      <c r="ACD6" s="1" t="str" cm="1">
        <f t="array" ref="ACD6">IFERROR(IF(SMALL(ACD25:ACD200,2)&lt;=$A$8*SMALL(ACD25:ACD200,1),IFERROR(INDEX($A$25:$A$200, MATCH(1,(ACD25:ACD200=SMALL(ACD25:ACD200,2))*(COUNTIF(ACD3:ACD5, $A$25:$A$200)=0),0)), ""),""),"")</f>
        <v>FAST-LIO2</v>
      </c>
      <c r="ACE6" s="1" t="str" cm="1">
        <f t="array" ref="ACE6">IFERROR(IF(SMALL(ACE25:ACE200,2)&lt;=$A$8*SMALL(ACE25:ACE200,1),IFERROR(INDEX($A$25:$A$200, MATCH(1,(ACE25:ACE200=SMALL(ACE25:ACE200,2))*(COUNTIF(ACE3:ACE5, $A$25:$A$200)=0),0)), ""),""),"")</f>
        <v>FAST-LIO2</v>
      </c>
      <c r="ACF6" s="1" t="str" cm="1">
        <f t="array" ref="ACF6">IFERROR(IF(SMALL(ACF25:ACF200,2)&lt;=$A$8*SMALL(ACF25:ACF200,1),IFERROR(INDEX($A$25:$A$200, MATCH(1,(ACF25:ACF200=SMALL(ACF25:ACF200,2))*(COUNTIF(ACF3:ACF5, $A$25:$A$200)=0),0)), ""),""),"")</f>
        <v>FAST-LIO2</v>
      </c>
      <c r="ACG6" s="1" t="str" cm="1">
        <f t="array" ref="ACG6">IFERROR(IF(SMALL(ACG25:ACG200,2)&lt;=$A$8*SMALL(ACG25:ACG200,1),IFERROR(INDEX($A$25:$A$200, MATCH(1,(ACG25:ACG200=SMALL(ACG25:ACG200,2))*(COUNTIF(ACG3:ACG5, $A$25:$A$200)=0),0)), ""),""),"")</f>
        <v/>
      </c>
      <c r="ACH6" s="1" t="str" cm="1">
        <f t="array" ref="ACH6">IFERROR(IF(SMALL(ACH25:ACH200,2)&lt;=$A$8*SMALL(ACH25:ACH200,1),IFERROR(INDEX($A$25:$A$200, MATCH(1,(ACH25:ACH200=SMALL(ACH25:ACH200,2))*(COUNTIF(ACH3:ACH5, $A$25:$A$200)=0),0)), ""),""),"")</f>
        <v/>
      </c>
      <c r="ACI6" s="1" t="str" cm="1">
        <f t="array" ref="ACI6">IFERROR(IF(SMALL(ACI25:ACI200,2)&lt;=$A$8*SMALL(ACI25:ACI200,1),IFERROR(INDEX($A$25:$A$200, MATCH(1,(ACI25:ACI200=SMALL(ACI25:ACI200,2))*(COUNTIF(ACI3:ACI5, $A$25:$A$200)=0),0)), ""),""),"")</f>
        <v>Faster-LIO</v>
      </c>
      <c r="ACJ6" s="1" t="str" cm="1">
        <f t="array" ref="ACJ6">IFERROR(IF(SMALL(ACJ25:ACJ200,2)&lt;=$A$8*SMALL(ACJ25:ACJ200,1),IFERROR(INDEX($A$25:$A$200, MATCH(1,(ACJ25:ACJ200=SMALL(ACJ25:ACJ200,2))*(COUNTIF(ACJ3:ACJ5, $A$25:$A$200)=0),0)), ""),""),"")</f>
        <v>Faster-LIO PHC</v>
      </c>
      <c r="ACK6" s="1" t="str" cm="1">
        <f t="array" ref="ACK6">IFERROR(IF(SMALL(ACK25:ACK200,2)&lt;=$A$8*SMALL(ACK25:ACK200,1),IFERROR(INDEX($A$25:$A$200, MATCH(1,(ACK25:ACK200=SMALL(ACK25:ACK200,2))*(COUNTIF(ACK3:ACK5, $A$25:$A$200)=0),0)), ""),""),"")</f>
        <v>LIO-SAM</v>
      </c>
      <c r="ACL6" s="1" t="str" cm="1">
        <f t="array" ref="ACL6">IFERROR(IF(SMALL(ACL25:ACL200,2)&lt;=$A$8*SMALL(ACL25:ACL200,1),IFERROR(INDEX($A$25:$A$200, MATCH(1,(ACL25:ACL200=SMALL(ACL25:ACL200,2))*(COUNTIF(ACL3:ACL5, $A$25:$A$200)=0),0)), ""),""),"")</f>
        <v>LIO-SAM</v>
      </c>
      <c r="ACM6" s="1" t="str" cm="1">
        <f t="array" ref="ACM6">IFERROR(IF(SMALL(ACM25:ACM200,2)&lt;=$A$8*SMALL(ACM25:ACM200,1),IFERROR(INDEX($A$25:$A$200, MATCH(1,(ACM25:ACM200=SMALL(ACM25:ACM200,2))*(COUNTIF(ACM3:ACM5, $A$25:$A$200)=0),0)), ""),""),"")</f>
        <v/>
      </c>
      <c r="ACN6" s="1" t="str" cm="1">
        <f t="array" ref="ACN6">IFERROR(IF(SMALL(ACN25:ACN200,2)&lt;=$A$8*SMALL(ACN25:ACN200,1),IFERROR(INDEX($A$25:$A$200, MATCH(1,(ACN25:ACN200=SMALL(ACN25:ACN200,2))*(COUNTIF(ACN3:ACN5, $A$25:$A$200)=0),0)), ""),""),"")</f>
        <v>LeGO-LOAM</v>
      </c>
      <c r="ACO6" s="1" t="str" cm="1">
        <f t="array" ref="ACO6">IFERROR(IF(SMALL(ACO25:ACO200,2)&lt;=$A$8*SMALL(ACO25:ACO200,1),IFERROR(INDEX($A$25:$A$200, MATCH(1,(ACO25:ACO200=SMALL(ACO25:ACO200,2))*(COUNTIF(ACO3:ACO5, $A$25:$A$200)=0),0)), ""),""),"")</f>
        <v/>
      </c>
      <c r="ACP6" s="1" t="str" cm="1">
        <f t="array" ref="ACP6">IFERROR(IF(SMALL(ACP25:ACP200,2)&lt;=$A$8*SMALL(ACP25:ACP200,1),IFERROR(INDEX($A$25:$A$200, MATCH(1,(ACP25:ACP200=SMALL(ACP25:ACP200,2))*(COUNTIF(ACP3:ACP5, $A$25:$A$200)=0),0)), ""),""),"")</f>
        <v/>
      </c>
      <c r="ACQ6" s="1" t="str" cm="1">
        <f t="array" ref="ACQ6">IFERROR(IF(SMALL(ACQ25:ACQ200,2)&lt;=$A$8*SMALL(ACQ25:ACQ200,1),IFERROR(INDEX($A$25:$A$200, MATCH(1,(ACQ25:ACQ200=SMALL(ACQ25:ACQ200,2))*(COUNTIF(ACQ3:ACQ5, $A$25:$A$200)=0),0)), ""),""),"")</f>
        <v/>
      </c>
      <c r="ACR6" s="1" t="str" cm="1">
        <f t="array" ref="ACR6">IFERROR(IF(SMALL(ACR25:ACR200,2)&lt;=$A$8*SMALL(ACR25:ACR200,1),IFERROR(INDEX($A$25:$A$200, MATCH(1,(ACR25:ACR200=SMALL(ACR25:ACR200,2))*(COUNTIF(ACR3:ACR5, $A$25:$A$200)=0),0)), ""),""),"")</f>
        <v/>
      </c>
      <c r="ACS6" s="1" t="str" cm="1">
        <f t="array" ref="ACS6">IFERROR(IF(SMALL(ACS25:ACS200,2)&lt;=$A$8*SMALL(ACS25:ACS200,1),IFERROR(INDEX($A$25:$A$200, MATCH(1,(ACS25:ACS200=SMALL(ACS25:ACS200,2))*(COUNTIF(ACS3:ACS5, $A$25:$A$200)=0),0)), ""),""),"")</f>
        <v/>
      </c>
      <c r="ACT6" s="1" t="str" cm="1">
        <f t="array" ref="ACT6">IFERROR(IF(SMALL(ACT25:ACT200,2)&lt;=$A$8*SMALL(ACT25:ACT200,1),IFERROR(INDEX($A$25:$A$200, MATCH(1,(ACT25:ACT200=SMALL(ACT25:ACT200,2))*(COUNTIF(ACT3:ACT5, $A$25:$A$200)=0),0)), ""),""),"")</f>
        <v/>
      </c>
      <c r="ACU6" s="1" t="str" cm="1">
        <f t="array" ref="ACU6">IFERROR(IF(SMALL(ACU25:ACU200,2)&lt;=$A$8*SMALL(ACU25:ACU200,1),IFERROR(INDEX($A$25:$A$200, MATCH(1,(ACU25:ACU200=SMALL(ACU25:ACU200,2))*(COUNTIF(ACU3:ACU5, $A$25:$A$200)=0),0)), ""),""),"")</f>
        <v/>
      </c>
      <c r="ACV6" s="1" t="str" cm="1">
        <f t="array" ref="ACV6">IFERROR(IF(SMALL(ACV25:ACV200,2)&lt;=$A$8*SMALL(ACV25:ACV200,1),IFERROR(INDEX($A$25:$A$200, MATCH(1,(ACV25:ACV200=SMALL(ACV25:ACV200,2))*(COUNTIF(ACV3:ACV5, $A$25:$A$200)=0),0)), ""),""),"")</f>
        <v>LINS</v>
      </c>
      <c r="ACW6" s="1" t="str" cm="1">
        <f t="array" ref="ACW6">IFERROR(IF(SMALL(ACW25:ACW200,2)&lt;=$A$8*SMALL(ACW25:ACW200,1),IFERROR(INDEX($A$25:$A$200, MATCH(1,(ACW25:ACW200=SMALL(ACW25:ACW200,2))*(COUNTIF(ACW3:ACW5, $A$25:$A$200)=0),0)), ""),""),"")</f>
        <v>LVI-SAM</v>
      </c>
      <c r="ACX6" s="1" t="str" cm="1">
        <f t="array" ref="ACX6">IFERROR(IF(SMALL(ACX25:ACX200,2)&lt;=$A$8*SMALL(ACX25:ACX200,1),IFERROR(INDEX($A$25:$A$200, MATCH(1,(ACX25:ACX200=SMALL(ACX25:ACX200,2))*(COUNTIF(ACX3:ACX5, $A$25:$A$200)=0),0)), ""),""),"")</f>
        <v/>
      </c>
      <c r="ACY6" s="1" t="str" cm="1">
        <f t="array" ref="ACY6">IFERROR(IF(SMALL(ACY25:ACY200,2)&lt;=$A$8*SMALL(ACY25:ACY200,1),IFERROR(INDEX($A$25:$A$200, MATCH(1,(ACY25:ACY200=SMALL(ACY25:ACY200,2))*(COUNTIF(ACY3:ACY5, $A$25:$A$200)=0),0)), ""),""),"")</f>
        <v/>
      </c>
      <c r="ACZ6" s="1" t="str" cm="1">
        <f t="array" ref="ACZ6">IFERROR(IF(SMALL(ACZ25:ACZ200,2)&lt;=$A$8*SMALL(ACZ25:ACZ200,1),IFERROR(INDEX($A$25:$A$200, MATCH(1,(ACZ25:ACZ200=SMALL(ACZ25:ACZ200,2))*(COUNTIF(ACZ3:ACZ5, $A$25:$A$200)=0),0)), ""),""),"")</f>
        <v/>
      </c>
      <c r="ADA6" s="1" t="str" cm="1">
        <f t="array" ref="ADA6">IFERROR(IF(SMALL(ADA25:ADA200,2)&lt;=$A$8*SMALL(ADA25:ADA200,1),IFERROR(INDEX($A$25:$A$200, MATCH(1,(ADA25:ADA200=SMALL(ADA25:ADA200,2))*(COUNTIF(ADA3:ADA5, $A$25:$A$200)=0),0)), ""),""),"")</f>
        <v/>
      </c>
      <c r="ADB6" s="1" t="str" cm="1">
        <f t="array" ref="ADB6">IFERROR(IF(SMALL(ADB25:ADB200,2)&lt;=$A$8*SMALL(ADB25:ADB200,1),IFERROR(INDEX($A$25:$A$200, MATCH(1,(ADB25:ADB200=SMALL(ADB25:ADB200,2))*(COUNTIF(ADB3:ADB5, $A$25:$A$200)=0),0)), ""),""),"")</f>
        <v/>
      </c>
      <c r="ADC6" s="1" t="str" cm="1">
        <f t="array" ref="ADC6">IFERROR(IF(SMALL(ADC25:ADC200,2)&lt;=$A$8*SMALL(ADC25:ADC200,1),IFERROR(INDEX($A$25:$A$200, MATCH(1,(ADC25:ADC200=SMALL(ADC25:ADC200,2))*(COUNTIF(ADC3:ADC5, $A$25:$A$200)=0),0)), ""),""),"")</f>
        <v/>
      </c>
      <c r="ADD6" s="1" t="str" cm="1">
        <f t="array" ref="ADD6">IFERROR(IF(SMALL(ADD25:ADD200,2)&lt;=$A$8*SMALL(ADD25:ADD200,1),IFERROR(INDEX($A$25:$A$200, MATCH(1,(ADD25:ADD200=SMALL(ADD25:ADD200,2))*(COUNTIF(ADD3:ADD5, $A$25:$A$200)=0),0)), ""),""),"")</f>
        <v/>
      </c>
      <c r="ADE6" s="1" t="str" cm="1">
        <f t="array" ref="ADE6">IFERROR(IF(SMALL(ADE25:ADE200,2)&lt;=$A$8*SMALL(ADE25:ADE200,1),IFERROR(INDEX($A$25:$A$200, MATCH(1,(ADE25:ADE200=SMALL(ADE25:ADE200,2))*(COUNTIF(ADE3:ADE5, $A$25:$A$200)=0),0)), ""),""),"")</f>
        <v>LOCUS</v>
      </c>
      <c r="ADF6" s="1" t="str" cm="1">
        <f t="array" ref="ADF6">IFERROR(IF(SMALL(ADF25:ADF200,2)&lt;=$A$8*SMALL(ADF25:ADF200,1),IFERROR(INDEX($A$25:$A$200, MATCH(1,(ADF25:ADF200=SMALL(ADF25:ADF200,2))*(COUNTIF(ADF3:ADF5, $A$25:$A$200)=0),0)), ""),""),"")</f>
        <v/>
      </c>
      <c r="ADG6" s="1" t="str" cm="1">
        <f t="array" ref="ADG6">IFERROR(IF(SMALL(ADG25:ADG200,2)&lt;=$A$8*SMALL(ADG25:ADG200,1),IFERROR(INDEX($A$25:$A$200, MATCH(1,(ADG25:ADG200=SMALL(ADG25:ADG200,2))*(COUNTIF(ADG3:ADG5, $A$25:$A$200)=0),0)), ""),""),"")</f>
        <v/>
      </c>
      <c r="ADH6" s="1" t="str" cm="1">
        <f t="array" ref="ADH6">IFERROR(IF(SMALL(ADH25:ADH200,2)&lt;=$A$8*SMALL(ADH25:ADH200,1),IFERROR(INDEX($A$25:$A$200, MATCH(1,(ADH25:ADH200=SMALL(ADH25:ADH200,2))*(COUNTIF(ADH3:ADH5, $A$25:$A$200)=0),0)), ""),""),"")</f>
        <v/>
      </c>
      <c r="ADI6" s="1" t="str" cm="1">
        <f t="array" ref="ADI6">IFERROR(IF(SMALL(ADI25:ADI200,2)&lt;=$A$8*SMALL(ADI25:ADI200,1),IFERROR(INDEX($A$25:$A$200, MATCH(1,(ADI25:ADI200=SMALL(ADI25:ADI200,2))*(COUNTIF(ADI3:ADI5, $A$25:$A$200)=0),0)), ""),""),"")</f>
        <v/>
      </c>
      <c r="ADJ6" s="1" t="str" cm="1">
        <f t="array" ref="ADJ6">IFERROR(IF(SMALL(ADJ25:ADJ200,2)&lt;=$A$8*SMALL(ADJ25:ADJ200,1),IFERROR(INDEX($A$25:$A$200, MATCH(1,(ADJ25:ADJ200=SMALL(ADJ25:ADJ200,2))*(COUNTIF(ADJ3:ADJ5, $A$25:$A$200)=0),0)), ""),""),"")</f>
        <v/>
      </c>
      <c r="ADK6" s="1" t="str" cm="1">
        <f t="array" ref="ADK6">IFERROR(IF(SMALL(ADK25:ADK200,2)&lt;=$A$8*SMALL(ADK25:ADK200,1),IFERROR(INDEX($A$25:$A$200, MATCH(1,(ADK25:ADK200=SMALL(ADK25:ADK200,2))*(COUNTIF(ADK3:ADK5, $A$25:$A$200)=0),0)), ""),""),"")</f>
        <v/>
      </c>
      <c r="ADL6" s="1" t="str" cm="1">
        <f t="array" ref="ADL6">IFERROR(IF(SMALL(ADL25:ADL200,2)&lt;=$A$8*SMALL(ADL25:ADL200,1),IFERROR(INDEX($A$25:$A$200, MATCH(1,(ADL25:ADL200=SMALL(ADL25:ADL200,2))*(COUNTIF(ADL3:ADL5, $A$25:$A$200)=0),0)), ""),""),"")</f>
        <v>LIO-SAM</v>
      </c>
      <c r="ADM6" s="1" t="str" cm="1">
        <f t="array" ref="ADM6">IFERROR(IF(SMALL(ADM25:ADM200,2)&lt;=$A$8*SMALL(ADM25:ADM200,1),IFERROR(INDEX($A$25:$A$200, MATCH(1,(ADM25:ADM200=SMALL(ADM25:ADM200,2))*(COUNTIF(ADM3:ADM5, $A$25:$A$200)=0),0)), ""),""),"")</f>
        <v>LOCUS</v>
      </c>
      <c r="ADN6" s="1" t="str" cm="1">
        <f t="array" ref="ADN6">IFERROR(IF(SMALL(ADN25:ADN200,2)&lt;=$A$8*SMALL(ADN25:ADN200,1),IFERROR(INDEX($A$25:$A$200, MATCH(1,(ADN25:ADN200=SMALL(ADN25:ADN200,2))*(COUNTIF(ADN3:ADN5, $A$25:$A$200)=0),0)), ""),""),"")</f>
        <v/>
      </c>
      <c r="ADO6" s="1" t="str" cm="1">
        <f t="array" ref="ADO6">IFERROR(IF(SMALL(ADO25:ADO200,2)&lt;=$A$8*SMALL(ADO25:ADO200,1),IFERROR(INDEX($A$25:$A$200, MATCH(1,(ADO25:ADO200=SMALL(ADO25:ADO200,2))*(COUNTIF(ADO3:ADO5, $A$25:$A$200)=0),0)), ""),""),"")</f>
        <v/>
      </c>
      <c r="ADP6" s="1" t="str" cm="1">
        <f t="array" ref="ADP6">IFERROR(IF(SMALL(ADP25:ADP200,2)&lt;=$A$8*SMALL(ADP25:ADP200,1),IFERROR(INDEX($A$25:$A$200, MATCH(1,(ADP25:ADP200=SMALL(ADP25:ADP200,2))*(COUNTIF(ADP3:ADP5, $A$25:$A$200)=0),0)), ""),""),"")</f>
        <v/>
      </c>
      <c r="ADQ6" s="1" t="str" cm="1">
        <f t="array" ref="ADQ6">IFERROR(IF(SMALL(ADQ25:ADQ200,2)&lt;=$A$8*SMALL(ADQ25:ADQ200,1),IFERROR(INDEX($A$25:$A$200, MATCH(1,(ADQ25:ADQ200=SMALL(ADQ25:ADQ200,2))*(COUNTIF(ADQ3:ADQ5, $A$25:$A$200)=0),0)), ""),""),"")</f>
        <v/>
      </c>
      <c r="ADR6" s="1" t="str" cm="1">
        <f t="array" ref="ADR6">IFERROR(IF(SMALL(ADR25:ADR200,2)&lt;=$A$8*SMALL(ADR25:ADR200,1),IFERROR(INDEX($A$25:$A$200, MATCH(1,(ADR25:ADR200=SMALL(ADR25:ADR200,2))*(COUNTIF(ADR3:ADR5, $A$25:$A$200)=0),0)), ""),""),"")</f>
        <v/>
      </c>
      <c r="ADS6" s="1" t="str" cm="1">
        <f t="array" ref="ADS6">IFERROR(IF(SMALL(ADS25:ADS200,2)&lt;=$A$8*SMALL(ADS25:ADS200,1),IFERROR(INDEX($A$25:$A$200, MATCH(1,(ADS25:ADS200=SMALL(ADS25:ADS200,2))*(COUNTIF(ADS3:ADS5, $A$25:$A$200)=0),0)), ""),""),"")</f>
        <v/>
      </c>
      <c r="ADT6" s="1" t="str" cm="1">
        <f t="array" ref="ADT6">IFERROR(IF(SMALL(ADT25:ADT200,2)&lt;=$A$8*SMALL(ADT25:ADT200,1),IFERROR(INDEX($A$25:$A$200, MATCH(1,(ADT25:ADT200=SMALL(ADT25:ADT200,2))*(COUNTIF(ADT3:ADT5, $A$25:$A$200)=0),0)), ""),""),"")</f>
        <v/>
      </c>
      <c r="ADU6" s="1" t="str" cm="1">
        <f t="array" ref="ADU6">IFERROR(IF(SMALL(ADU25:ADU200,2)&lt;=$A$8*SMALL(ADU25:ADU200,1),IFERROR(INDEX($A$25:$A$200, MATCH(1,(ADU25:ADU200=SMALL(ADU25:ADU200,2))*(COUNTIF(ADU3:ADU5, $A$25:$A$200)=0),0)), ""),""),"")</f>
        <v/>
      </c>
      <c r="ADV6" s="1" t="str" cm="1">
        <f t="array" ref="ADV6">IFERROR(IF(SMALL(ADV25:ADV200,2)&lt;=$A$8*SMALL(ADV25:ADV200,1),IFERROR(INDEX($A$25:$A$200, MATCH(1,(ADV25:ADV200=SMALL(ADV25:ADV200,2))*(COUNTIF(ADV3:ADV5, $A$25:$A$200)=0),0)), ""),""),"")</f>
        <v>FAST-LIO2</v>
      </c>
      <c r="ADW6" s="1" t="str" cm="1">
        <f t="array" ref="ADW6">IFERROR(IF(SMALL(ADW25:ADW200,2)&lt;=$A$8*SMALL(ADW25:ADW200,1),IFERROR(INDEX($A$25:$A$200, MATCH(1,(ADW25:ADW200=SMALL(ADW25:ADW200,2))*(COUNTIF(ADW3:ADW5, $A$25:$A$200)=0),0)), ""),""),"")</f>
        <v/>
      </c>
      <c r="ADX6" s="1" t="str" cm="1">
        <f t="array" ref="ADX6">IFERROR(IF(SMALL(ADX25:ADX200,2)&lt;=$A$8*SMALL(ADX25:ADX200,1),IFERROR(INDEX($A$25:$A$200, MATCH(1,(ADX25:ADX200=SMALL(ADX25:ADX200,2))*(COUNTIF(ADX3:ADX5, $A$25:$A$200)=0),0)), ""),""),"")</f>
        <v/>
      </c>
      <c r="ADY6" s="1" t="str" cm="1">
        <f t="array" ref="ADY6">IFERROR(IF(SMALL(ADY25:ADY200,2)&lt;=$A$8*SMALL(ADY25:ADY200,1),IFERROR(INDEX($A$25:$A$200, MATCH(1,(ADY25:ADY200=SMALL(ADY25:ADY200,2))*(COUNTIF(ADY3:ADY5, $A$25:$A$200)=0),0)), ""),""),"")</f>
        <v/>
      </c>
      <c r="ADZ6" s="1" t="str" cm="1">
        <f t="array" ref="ADZ6">IFERROR(IF(SMALL(ADZ25:ADZ200,2)&lt;=$A$8*SMALL(ADZ25:ADZ200,1),IFERROR(INDEX($A$25:$A$200, MATCH(1,(ADZ25:ADZ200=SMALL(ADZ25:ADZ200,2))*(COUNTIF(ADZ3:ADZ5, $A$25:$A$200)=0),0)), ""),""),"")</f>
        <v/>
      </c>
      <c r="AEA6" s="1" t="str" cm="1">
        <f t="array" ref="AEA6">IFERROR(IF(SMALL(AEA25:AEA200,2)&lt;=$A$8*SMALL(AEA25:AEA200,1),IFERROR(INDEX($A$25:$A$200, MATCH(1,(AEA25:AEA200=SMALL(AEA25:AEA200,2))*(COUNTIF(AEA3:AEA5, $A$25:$A$200)=0),0)), ""),""),"")</f>
        <v/>
      </c>
      <c r="AEB6" s="1" t="str" cm="1">
        <f t="array" ref="AEB6">IFERROR(IF(SMALL(AEB25:AEB200,2)&lt;=$A$8*SMALL(AEB25:AEB200,1),IFERROR(INDEX($A$25:$A$200, MATCH(1,(AEB25:AEB200=SMALL(AEB25:AEB200,2))*(COUNTIF(AEB3:AEB5, $A$25:$A$200)=0),0)), ""),""),"")</f>
        <v/>
      </c>
      <c r="AEC6" s="1" t="str" cm="1">
        <f t="array" ref="AEC6">IFERROR(IF(SMALL(AEC25:AEC200,2)&lt;=$A$8*SMALL(AEC25:AEC200,1),IFERROR(INDEX($A$25:$A$200, MATCH(1,(AEC25:AEC200=SMALL(AEC25:AEC200,2))*(COUNTIF(AEC3:AEC5, $A$25:$A$200)=0),0)), ""),""),"")</f>
        <v/>
      </c>
      <c r="AED6" s="1" t="str" cm="1">
        <f t="array" ref="AED6">IFERROR(IF(SMALL(AED25:AED200,2)&lt;=$A$8*SMALL(AED25:AED200,1),IFERROR(INDEX($A$25:$A$200, MATCH(1,(AED25:AED200=SMALL(AED25:AED200,2))*(COUNTIF(AED3:AED5, $A$25:$A$200)=0),0)), ""),""),"")</f>
        <v/>
      </c>
      <c r="AEE6" s="1" t="str" cm="1">
        <f t="array" ref="AEE6">IFERROR(IF(SMALL(AEE25:AEE200,2)&lt;=$A$8*SMALL(AEE25:AEE200,1),IFERROR(INDEX($A$25:$A$200, MATCH(1,(AEE25:AEE200=SMALL(AEE25:AEE200,2))*(COUNTIF(AEE3:AEE5, $A$25:$A$200)=0),0)), ""),""),"")</f>
        <v/>
      </c>
      <c r="AEF6" s="1" t="str" cm="1">
        <f t="array" ref="AEF6">IFERROR(IF(SMALL(AEF25:AEF200,2)&lt;=$A$8*SMALL(AEF25:AEF200,1),IFERROR(INDEX($A$25:$A$200, MATCH(1,(AEF25:AEF200=SMALL(AEF25:AEF200,2))*(COUNTIF(AEF3:AEF5, $A$25:$A$200)=0),0)), ""),""),"")</f>
        <v/>
      </c>
      <c r="AEG6" s="1" t="str" cm="1">
        <f t="array" ref="AEG6">IFERROR(IF(SMALL(AEG25:AEG200,2)&lt;=$A$8*SMALL(AEG25:AEG200,1),IFERROR(INDEX($A$25:$A$200, MATCH(1,(AEG25:AEG200=SMALL(AEG25:AEG200,2))*(COUNTIF(AEG3:AEG5, $A$25:$A$200)=0),0)), ""),""),"")</f>
        <v/>
      </c>
      <c r="AEH6" s="1" t="str" cm="1">
        <f t="array" ref="AEH6">IFERROR(IF(SMALL(AEH25:AEH200,2)&lt;=$A$8*SMALL(AEH25:AEH200,1),IFERROR(INDEX($A$25:$A$200, MATCH(1,(AEH25:AEH200=SMALL(AEH25:AEH200,2))*(COUNTIF(AEH3:AEH5, $A$25:$A$200)=0),0)), ""),""),"")</f>
        <v/>
      </c>
      <c r="AEI6" s="1" t="str" cm="1">
        <f t="array" ref="AEI6">IFERROR(IF(SMALL(AEI25:AEI200,2)&lt;=$A$8*SMALL(AEI25:AEI200,1),IFERROR(INDEX($A$25:$A$200, MATCH(1,(AEI25:AEI200=SMALL(AEI25:AEI200,2))*(COUNTIF(AEI3:AEI5, $A$25:$A$200)=0),0)), ""),""),"")</f>
        <v>DRE</v>
      </c>
      <c r="AEJ6" s="1" t="str" cm="1">
        <f t="array" ref="AEJ6">IFERROR(IF(SMALL(AEJ25:AEJ200,2)&lt;=$A$8*SMALL(AEJ25:AEJ200,1),IFERROR(INDEX($A$25:$A$200, MATCH(1,(AEJ25:AEJ200=SMALL(AEJ25:AEJ200,2))*(COUNTIF(AEJ3:AEJ5, $A$25:$A$200)=0),0)), ""),""),"")</f>
        <v/>
      </c>
      <c r="AEK6" s="1" t="str" cm="1">
        <f t="array" ref="AEK6">IFERROR(IF(SMALL(AEK25:AEK200,2)&lt;=$A$8*SMALL(AEK25:AEK200,1),IFERROR(INDEX($A$25:$A$200, MATCH(1,(AEK25:AEK200=SMALL(AEK25:AEK200,2))*(COUNTIF(AEK3:AEK5, $A$25:$A$200)=0),0)), ""),""),"")</f>
        <v/>
      </c>
      <c r="AEL6" s="1" t="str" cm="1">
        <f t="array" ref="AEL6">IFERROR(IF(SMALL(AEL25:AEL200,2)&lt;=$A$8*SMALL(AEL25:AEL200,1),IFERROR(INDEX($A$25:$A$200, MATCH(1,(AEL25:AEL200=SMALL(AEL25:AEL200,2))*(COUNTIF(AEL3:AEL5, $A$25:$A$200)=0),0)), ""),""),"")</f>
        <v/>
      </c>
      <c r="AEM6" s="1" t="str" cm="1">
        <f t="array" ref="AEM6">IFERROR(IF(SMALL(AEM25:AEM200,2)&lt;=$A$8*SMALL(AEM25:AEM200,1),IFERROR(INDEX($A$25:$A$200, MATCH(1,(AEM25:AEM200=SMALL(AEM25:AEM200,2))*(COUNTIF(AEM3:AEM5, $A$25:$A$200)=0),0)), ""),""),"")</f>
        <v/>
      </c>
      <c r="AEN6" s="1" t="str" cm="1">
        <f t="array" ref="AEN6">IFERROR(IF(SMALL(AEN25:AEN200,2)&lt;=$A$8*SMALL(AEN25:AEN200,1),IFERROR(INDEX($A$25:$A$200, MATCH(1,(AEN25:AEN200=SMALL(AEN25:AEN200,2))*(COUNTIF(AEN3:AEN5, $A$25:$A$200)=0),0)), ""),""),"")</f>
        <v/>
      </c>
      <c r="AEO6" s="1" t="str" cm="1">
        <f t="array" ref="AEO6">IFERROR(IF(SMALL(AEO25:AEO200,2)&lt;=$A$8*SMALL(AEO25:AEO200,1),IFERROR(INDEX($A$25:$A$200, MATCH(1,(AEO25:AEO200=SMALL(AEO25:AEO200,2))*(COUNTIF(AEO3:AEO5, $A$25:$A$200)=0),0)), ""),""),"")</f>
        <v/>
      </c>
      <c r="AEP6" s="1" t="str" cm="1">
        <f t="array" ref="AEP6">IFERROR(IF(SMALL(AEP25:AEP200,2)&lt;=$A$8*SMALL(AEP25:AEP200,1),IFERROR(INDEX($A$25:$A$200, MATCH(1,(AEP25:AEP200=SMALL(AEP25:AEP200,2))*(COUNTIF(AEP3:AEP5, $A$25:$A$200)=0),0)), ""),""),"")</f>
        <v/>
      </c>
      <c r="AEQ6" s="1" t="str" cm="1">
        <f t="array" ref="AEQ6">IFERROR(IF(SMALL(AEQ25:AEQ200,2)&lt;=$A$8*SMALL(AEQ25:AEQ200,1),IFERROR(INDEX($A$25:$A$200, MATCH(1,(AEQ25:AEQ200=SMALL(AEQ25:AEQ200,2))*(COUNTIF(AEQ3:AEQ5, $A$25:$A$200)=0),0)), ""),""),"")</f>
        <v/>
      </c>
      <c r="AER6" s="1" t="str" cm="1">
        <f t="array" ref="AER6">IFERROR(IF(SMALL(AER25:AER200,2)&lt;=$A$8*SMALL(AER25:AER200,1),IFERROR(INDEX($A$25:$A$200, MATCH(1,(AER25:AER200=SMALL(AER25:AER200,2))*(COUNTIF(AER3:AER5, $A$25:$A$200)=0),0)), ""),""),"")</f>
        <v/>
      </c>
      <c r="AES6" s="1" t="str" cm="1">
        <f t="array" ref="AES6">IFERROR(IF(SMALL(AES25:AES200,2)&lt;=$A$8*SMALL(AES25:AES200,1),IFERROR(INDEX($A$25:$A$200, MATCH(1,(AES25:AES200=SMALL(AES25:AES200,2))*(COUNTIF(AES3:AES5, $A$25:$A$200)=0),0)), ""),""),"")</f>
        <v/>
      </c>
      <c r="AET6" s="1" t="str" cm="1">
        <f t="array" ref="AET6">IFERROR(IF(SMALL(AET25:AET200,2)&lt;=$A$8*SMALL(AET25:AET200,1),IFERROR(INDEX($A$25:$A$200, MATCH(1,(AET25:AET200=SMALL(AET25:AET200,2))*(COUNTIF(AET3:AET5, $A$25:$A$200)=0),0)), ""),""),"")</f>
        <v/>
      </c>
      <c r="AEU6" s="1" t="str" cm="1">
        <f t="array" ref="AEU6">IFERROR(IF(SMALL(AEU25:AEU200,2)&lt;=$A$8*SMALL(AEU25:AEU200,1),IFERROR(INDEX($A$25:$A$200, MATCH(1,(AEU25:AEU200=SMALL(AEU25:AEU200,2))*(COUNTIF(AEU3:AEU5, $A$25:$A$200)=0),0)), ""),""),"")</f>
        <v/>
      </c>
      <c r="AEV6" s="1" t="str" cm="1">
        <f t="array" ref="AEV6">IFERROR(IF(SMALL(AEV25:AEV200,2)&lt;=$A$8*SMALL(AEV25:AEV200,1),IFERROR(INDEX($A$25:$A$200, MATCH(1,(AEV25:AEV200=SMALL(AEV25:AEV200,2))*(COUNTIF(AEV3:AEV5, $A$25:$A$200)=0),0)), ""),""),"")</f>
        <v/>
      </c>
      <c r="AEW6" s="1" t="str" cm="1">
        <f t="array" ref="AEW6">IFERROR(IF(SMALL(AEW25:AEW200,2)&lt;=$A$8*SMALL(AEW25:AEW200,1),IFERROR(INDEX($A$25:$A$200, MATCH(1,(AEW25:AEW200=SMALL(AEW25:AEW200,2))*(COUNTIF(AEW3:AEW5, $A$25:$A$200)=0),0)), ""),""),"")</f>
        <v/>
      </c>
      <c r="AEX6" s="1" t="str" cm="1">
        <f t="array" ref="AEX6">IFERROR(IF(SMALL(AEX25:AEX200,2)&lt;=$A$8*SMALL(AEX25:AEX200,1),IFERROR(INDEX($A$25:$A$200, MATCH(1,(AEX25:AEX200=SMALL(AEX25:AEX200,2))*(COUNTIF(AEX3:AEX5, $A$25:$A$200)=0),0)), ""),""),"")</f>
        <v/>
      </c>
      <c r="AEY6" s="1" t="str" cm="1">
        <f t="array" ref="AEY6">IFERROR(IF(SMALL(AEY25:AEY200,2)&lt;=$A$8*SMALL(AEY25:AEY200,1),IFERROR(INDEX($A$25:$A$200, MATCH(1,(AEY25:AEY200=SMALL(AEY25:AEY200,2))*(COUNTIF(AEY3:AEY5, $A$25:$A$200)=0),0)), ""),""),"")</f>
        <v/>
      </c>
      <c r="AEZ6" s="1" t="str" cm="1">
        <f t="array" ref="AEZ6">IFERROR(IF(SMALL(AEZ25:AEZ200,2)&lt;=$A$8*SMALL(AEZ25:AEZ200,1),IFERROR(INDEX($A$25:$A$200, MATCH(1,(AEZ25:AEZ200=SMALL(AEZ25:AEZ200,2))*(COUNTIF(AEZ3:AEZ5, $A$25:$A$200)=0),0)), ""),""),"")</f>
        <v/>
      </c>
      <c r="AFA6" s="1" t="str" cm="1">
        <f t="array" ref="AFA6">IFERROR(IF(SMALL(AFA25:AFA200,2)&lt;=$A$8*SMALL(AFA25:AFA200,1),IFERROR(INDEX($A$25:$A$200, MATCH(1,(AFA25:AFA200=SMALL(AFA25:AFA200,2))*(COUNTIF(AFA3:AFA5, $A$25:$A$200)=0),0)), ""),""),"")</f>
        <v/>
      </c>
      <c r="AFB6" s="1" t="str" cm="1">
        <f t="array" ref="AFB6">IFERROR(IF(SMALL(AFB25:AFB200,2)&lt;=$A$8*SMALL(AFB25:AFB200,1),IFERROR(INDEX($A$25:$A$200, MATCH(1,(AFB25:AFB200=SMALL(AFB25:AFB200,2))*(COUNTIF(AFB3:AFB5, $A$25:$A$200)=0),0)), ""),""),"")</f>
        <v>RTAB-Map</v>
      </c>
      <c r="AFC6" s="1" t="str" cm="1">
        <f t="array" ref="AFC6">IFERROR(IF(SMALL(AFC25:AFC200,2)&lt;=$A$8*SMALL(AFC25:AFC200,1),IFERROR(INDEX($A$25:$A$200, MATCH(1,(AFC25:AFC200=SMALL(AFC25:AFC200,2))*(COUNTIF(AFC3:AFC5, $A$25:$A$200)=0),0)), ""),""),"")</f>
        <v/>
      </c>
      <c r="AFD6" s="1" t="str" cm="1">
        <f t="array" ref="AFD6">IFERROR(IF(SMALL(AFD25:AFD200,2)&lt;=$A$8*SMALL(AFD25:AFD200,1),IFERROR(INDEX($A$25:$A$200, MATCH(1,(AFD25:AFD200=SMALL(AFD25:AFD200,2))*(COUNTIF(AFD3:AFD5, $A$25:$A$200)=0),0)), ""),""),"")</f>
        <v/>
      </c>
      <c r="AFE6" s="1" t="str" cm="1">
        <f t="array" ref="AFE6">IFERROR(IF(SMALL(AFE25:AFE200,2)&lt;=$A$8*SMALL(AFE25:AFE200,1),IFERROR(INDEX($A$25:$A$200, MATCH(1,(AFE25:AFE200=SMALL(AFE25:AFE200,2))*(COUNTIF(AFE3:AFE5, $A$25:$A$200)=0),0)), ""),""),"")</f>
        <v/>
      </c>
      <c r="AFF6" s="1" t="str" cm="1">
        <f t="array" ref="AFF6">IFERROR(IF(SMALL(AFF25:AFF200,2)&lt;=$A$8*SMALL(AFF25:AFF200,1),IFERROR(INDEX($A$25:$A$200, MATCH(1,(AFF25:AFF200=SMALL(AFF25:AFF200,2))*(COUNTIF(AFF3:AFF5, $A$25:$A$200)=0),0)), ""),""),"")</f>
        <v/>
      </c>
      <c r="AFG6" s="1" t="str" cm="1">
        <f t="array" ref="AFG6">IFERROR(IF(SMALL(AFG25:AFG200,2)&lt;=$A$8*SMALL(AFG25:AFG200,1),IFERROR(INDEX($A$25:$A$200, MATCH(1,(AFG25:AFG200=SMALL(AFG25:AFG200,2))*(COUNTIF(AFG3:AFG5, $A$25:$A$200)=0),0)), ""),""),"")</f>
        <v/>
      </c>
      <c r="AFH6" s="1" t="str" cm="1">
        <f t="array" ref="AFH6">IFERROR(IF(SMALL(AFH25:AFH200,2)&lt;=$A$8*SMALL(AFH25:AFH200,1),IFERROR(INDEX($A$25:$A$200, MATCH(1,(AFH25:AFH200=SMALL(AFH25:AFH200,2))*(COUNTIF(AFH3:AFH5, $A$25:$A$200)=0),0)), ""),""),"")</f>
        <v/>
      </c>
      <c r="AFI6" s="1" t="str" cm="1">
        <f t="array" ref="AFI6">IFERROR(IF(SMALL(AFI25:AFI200,2)&lt;=$A$8*SMALL(AFI25:AFI200,1),IFERROR(INDEX($A$25:$A$200, MATCH(1,(AFI25:AFI200=SMALL(AFI25:AFI200,2))*(COUNTIF(AFI3:AFI5, $A$25:$A$200)=0),0)), ""),""),"")</f>
        <v/>
      </c>
      <c r="AFJ6" s="1" t="str" cm="1">
        <f t="array" ref="AFJ6">IFERROR(IF(SMALL(AFJ25:AFJ200,2)&lt;=$A$8*SMALL(AFJ25:AFJ200,1),IFERROR(INDEX($A$25:$A$200, MATCH(1,(AFJ25:AFJ200=SMALL(AFJ25:AFJ200,2))*(COUNTIF(AFJ3:AFJ5, $A$25:$A$200)=0),0)), ""),""),"")</f>
        <v/>
      </c>
      <c r="AFK6" s="1" t="str" cm="1">
        <f t="array" ref="AFK6">IFERROR(IF(SMALL(AFK25:AFK200,2)&lt;=$A$8*SMALL(AFK25:AFK200,1),IFERROR(INDEX($A$25:$A$200, MATCH(1,(AFK25:AFK200=SMALL(AFK25:AFK200,2))*(COUNTIF(AFK3:AFK5, $A$25:$A$200)=0),0)), ""),""),"")</f>
        <v/>
      </c>
      <c r="AFL6" s="1" t="str" cm="1">
        <f t="array" ref="AFL6">IFERROR(IF(SMALL(AFL25:AFL200,2)&lt;=$A$8*SMALL(AFL25:AFL200,1),IFERROR(INDEX($A$25:$A$200, MATCH(1,(AFL25:AFL200=SMALL(AFL25:AFL200,2))*(COUNTIF(AFL3:AFL5, $A$25:$A$200)=0),0)), ""),""),"")</f>
        <v/>
      </c>
      <c r="AFM6" s="1" t="str" cm="1">
        <f t="array" ref="AFM6">IFERROR(IF(SMALL(AFM25:AFM200,2)&lt;=$A$8*SMALL(AFM25:AFM200,1),IFERROR(INDEX($A$25:$A$200, MATCH(1,(AFM25:AFM200=SMALL(AFM25:AFM200,2))*(COUNTIF(AFM3:AFM5, $A$25:$A$200)=0),0)), ""),""),"")</f>
        <v/>
      </c>
      <c r="AFN6" s="1" t="str" cm="1">
        <f t="array" ref="AFN6">IFERROR(IF(SMALL(AFN25:AFN200,2)&lt;=$A$8*SMALL(AFN25:AFN200,1),IFERROR(INDEX($A$25:$A$200, MATCH(1,(AFN25:AFN200=SMALL(AFN25:AFN200,2))*(COUNTIF(AFN3:AFN5, $A$25:$A$200)=0),0)), ""),""),"")</f>
        <v/>
      </c>
      <c r="AFO6" s="1" t="str" cm="1">
        <f t="array" ref="AFO6">IFERROR(IF(SMALL(AFO25:AFO200,2)&lt;=$A$8*SMALL(AFO25:AFO200,1),IFERROR(INDEX($A$25:$A$200, MATCH(1,(AFO25:AFO200=SMALL(AFO25:AFO200,2))*(COUNTIF(AFO3:AFO5, $A$25:$A$200)=0),0)), ""),""),"")</f>
        <v/>
      </c>
      <c r="AFP6" s="1" t="str" cm="1">
        <f t="array" ref="AFP6">IFERROR(IF(SMALL(AFP25:AFP200,2)&lt;=$A$8*SMALL(AFP25:AFP200,1),IFERROR(INDEX($A$25:$A$200, MATCH(1,(AFP25:AFP200=SMALL(AFP25:AFP200,2))*(COUNTIF(AFP3:AFP5, $A$25:$A$200)=0),0)), ""),""),"")</f>
        <v/>
      </c>
      <c r="AFQ6" s="1" t="str" cm="1">
        <f t="array" ref="AFQ6">IFERROR(IF(SMALL(AFQ25:AFQ200,2)&lt;=$A$8*SMALL(AFQ25:AFQ200,1),IFERROR(INDEX($A$25:$A$200, MATCH(1,(AFQ25:AFQ200=SMALL(AFQ25:AFQ200,2))*(COUNTIF(AFQ3:AFQ5, $A$25:$A$200)=0),0)), ""),""),"")</f>
        <v>RTAB-Map</v>
      </c>
      <c r="AFR6" s="1" t="str" cm="1">
        <f t="array" ref="AFR6">IFERROR(IF(SMALL(AFR25:AFR200,2)&lt;=$A$8*SMALL(AFR25:AFR200,1),IFERROR(INDEX($A$25:$A$200, MATCH(1,(AFR25:AFR200=SMALL(AFR25:AFR200,2))*(COUNTIF(AFR3:AFR5, $A$25:$A$200)=0),0)), ""),""),"")</f>
        <v>DRE</v>
      </c>
      <c r="AFS6" s="1" t="str" cm="1">
        <f t="array" ref="AFS6">IFERROR(IF(SMALL(AFS25:AFS200,2)&lt;=$A$8*SMALL(AFS25:AFS200,1),IFERROR(INDEX($A$25:$A$200, MATCH(1,(AFS25:AFS200=SMALL(AFS25:AFS200,2))*(COUNTIF(AFS3:AFS5, $A$25:$A$200)=0),0)), ""),""),"")</f>
        <v/>
      </c>
      <c r="AFT6" s="1" t="str" cm="1">
        <f t="array" ref="AFT6">IFERROR(IF(SMALL(AFT25:AFT200,2)&lt;=$A$8*SMALL(AFT25:AFT200,1),IFERROR(INDEX($A$25:$A$200, MATCH(1,(AFT25:AFT200=SMALL(AFT25:AFT200,2))*(COUNTIF(AFT3:AFT5, $A$25:$A$200)=0),0)), ""),""),"")</f>
        <v/>
      </c>
      <c r="AFU6" s="1" t="str" cm="1">
        <f t="array" ref="AFU6">IFERROR(IF(SMALL(AFU25:AFU200,2)&lt;=$A$8*SMALL(AFU25:AFU200,1),IFERROR(INDEX($A$25:$A$200, MATCH(1,(AFU25:AFU200=SMALL(AFU25:AFU200,2))*(COUNTIF(AFU3:AFU5, $A$25:$A$200)=0),0)), ""),""),"")</f>
        <v/>
      </c>
      <c r="AFV6" s="1" t="str" cm="1">
        <f t="array" ref="AFV6">IFERROR(IF(SMALL(AFV25:AFV200,2)&lt;=$A$8*SMALL(AFV25:AFV200,1),IFERROR(INDEX($A$25:$A$200, MATCH(1,(AFV25:AFV200=SMALL(AFV25:AFV200,2))*(COUNTIF(AFV3:AFV5, $A$25:$A$200)=0),0)), ""),""),"")</f>
        <v/>
      </c>
      <c r="AFW6" s="1" t="str" cm="1">
        <f t="array" ref="AFW6">IFERROR(IF(SMALL(AFW25:AFW200,2)&lt;=$A$8*SMALL(AFW25:AFW200,1),IFERROR(INDEX($A$25:$A$200, MATCH(1,(AFW25:AFW200=SMALL(AFW25:AFW200,2))*(COUNTIF(AFW3:AFW5, $A$25:$A$200)=0),0)), ""),""),"")</f>
        <v>RTAB-Map</v>
      </c>
      <c r="AFX6" s="1" t="str" cm="1">
        <f t="array" ref="AFX6">IFERROR(IF(SMALL(AFX25:AFX200,2)&lt;=$A$8*SMALL(AFX25:AFX200,1),IFERROR(INDEX($A$25:$A$200, MATCH(1,(AFX25:AFX200=SMALL(AFX25:AFX200,2))*(COUNTIF(AFX3:AFX5, $A$25:$A$200)=0),0)), ""),""),"")</f>
        <v/>
      </c>
      <c r="AFY6" s="1" t="str" cm="1">
        <f t="array" ref="AFY6">IFERROR(IF(SMALL(AFY25:AFY200,2)&lt;=$A$8*SMALL(AFY25:AFY200,1),IFERROR(INDEX($A$25:$A$200, MATCH(1,(AFY25:AFY200=SMALL(AFY25:AFY200,2))*(COUNTIF(AFY3:AFY5, $A$25:$A$200)=0),0)), ""),""),"")</f>
        <v/>
      </c>
      <c r="AFZ6" s="1" t="str" cm="1">
        <f t="array" ref="AFZ6">IFERROR(IF(SMALL(AFZ25:AFZ200,2)&lt;=$A$8*SMALL(AFZ25:AFZ200,1),IFERROR(INDEX($A$25:$A$200, MATCH(1,(AFZ25:AFZ200=SMALL(AFZ25:AFZ200,2))*(COUNTIF(AFZ3:AFZ5, $A$25:$A$200)=0),0)), ""),""),"")</f>
        <v>RTAB-Map</v>
      </c>
      <c r="AGA6" s="1" t="str" cm="1">
        <f t="array" ref="AGA6">IFERROR(IF(SMALL(AGA25:AGA200,2)&lt;=$A$8*SMALL(AGA25:AGA200,1),IFERROR(INDEX($A$25:$A$200, MATCH(1,(AGA25:AGA200=SMALL(AGA25:AGA200,2))*(COUNTIF(AGA3:AGA5, $A$25:$A$200)=0),0)), ""),""),"")</f>
        <v/>
      </c>
      <c r="AGB6" s="1" t="str" cm="1">
        <f t="array" ref="AGB6">IFERROR(IF(SMALL(AGB25:AGB200,2)&lt;=$A$8*SMALL(AGB25:AGB200,1),IFERROR(INDEX($A$25:$A$200, MATCH(1,(AGB25:AGB200=SMALL(AGB25:AGB200,2))*(COUNTIF(AGB3:AGB5, $A$25:$A$200)=0),0)), ""),""),"")</f>
        <v>DynaVINS</v>
      </c>
      <c r="AGC6" s="1" t="str" cm="1">
        <f t="array" ref="AGC6">IFERROR(IF(SMALL(AGC25:AGC200,2)&lt;=$A$8*SMALL(AGC25:AGC200,1),IFERROR(INDEX($A$25:$A$200, MATCH(1,(AGC25:AGC200=SMALL(AGC25:AGC200,2))*(COUNTIF(AGC3:AGC5, $A$25:$A$200)=0),0)), ""),""),"")</f>
        <v>DynaVINS</v>
      </c>
      <c r="AGD6" s="1" t="str" cm="1">
        <f t="array" ref="AGD6">IFERROR(IF(SMALL(AGD25:AGD200,2)&lt;=$A$8*SMALL(AGD25:AGD200,1),IFERROR(INDEX($A$25:$A$200, MATCH(1,(AGD25:AGD200=SMALL(AGD25:AGD200,2))*(COUNTIF(AGD3:AGD5, $A$25:$A$200)=0),0)), ""),""),"")</f>
        <v/>
      </c>
      <c r="AGE6" s="1" t="str" cm="1">
        <f t="array" ref="AGE6">IFERROR(IF(SMALL(AGE25:AGE200,2)&lt;=$A$8*SMALL(AGE25:AGE200,1),IFERROR(INDEX($A$25:$A$200, MATCH(1,(AGE25:AGE200=SMALL(AGE25:AGE200,2))*(COUNTIF(AGE3:AGE5, $A$25:$A$200)=0),0)), ""),""),"")</f>
        <v/>
      </c>
      <c r="AGF6" s="1" t="str" cm="1">
        <f t="array" ref="AGF6">IFERROR(IF(SMALL(AGF25:AGF200,2)&lt;=$A$8*SMALL(AGF25:AGF200,1),IFERROR(INDEX($A$25:$A$200, MATCH(1,(AGF25:AGF200=SMALL(AGF25:AGF200,2))*(COUNTIF(AGF3:AGF5, $A$25:$A$200)=0),0)), ""),""),"")</f>
        <v>DynaVINS</v>
      </c>
      <c r="AGG6" s="1" t="str" cm="1">
        <f t="array" ref="AGG6">IFERROR(IF(SMALL(AGG25:AGG200,2)&lt;=$A$8*SMALL(AGG25:AGG200,1),IFERROR(INDEX($A$25:$A$200, MATCH(1,(AGG25:AGG200=SMALL(AGG25:AGG200,2))*(COUNTIF(AGG3:AGG5, $A$25:$A$200)=0),0)), ""),""),"")</f>
        <v>DynaVINS</v>
      </c>
      <c r="AGH6" s="1" t="str" cm="1">
        <f t="array" ref="AGH6">IFERROR(IF(SMALL(AGH25:AGH200,2)&lt;=$A$8*SMALL(AGH25:AGH200,1),IFERROR(INDEX($A$25:$A$200, MATCH(1,(AGH25:AGH200=SMALL(AGH25:AGH200,2))*(COUNTIF(AGH3:AGH5, $A$25:$A$200)=0),0)), ""),""),"")</f>
        <v>DynaVINS</v>
      </c>
      <c r="AGI6" s="1" t="str" cm="1">
        <f t="array" ref="AGI6">IFERROR(IF(SMALL(AGI25:AGI200,2)&lt;=$A$8*SMALL(AGI25:AGI200,1),IFERROR(INDEX($A$25:$A$200, MATCH(1,(AGI25:AGI200=SMALL(AGI25:AGI200,2))*(COUNTIF(AGI3:AGI5, $A$25:$A$200)=0),0)), ""),""),"")</f>
        <v/>
      </c>
      <c r="AGJ6" s="1" t="str" cm="1">
        <f t="array" ref="AGJ6">IFERROR(IF(SMALL(AGJ25:AGJ200,2)&lt;=$A$8*SMALL(AGJ25:AGJ200,1),IFERROR(INDEX($A$25:$A$200, MATCH(1,(AGJ25:AGJ200=SMALL(AGJ25:AGJ200,2))*(COUNTIF(AGJ3:AGJ5, $A$25:$A$200)=0),0)), ""),""),"")</f>
        <v/>
      </c>
      <c r="AGK6" s="1" t="str" cm="1">
        <f t="array" ref="AGK6">IFERROR(IF(SMALL(AGK25:AGK200,2)&lt;=$A$8*SMALL(AGK25:AGK200,1),IFERROR(INDEX($A$25:$A$200, MATCH(1,(AGK25:AGK200=SMALL(AGK25:AGK200,2))*(COUNTIF(AGK3:AGK5, $A$25:$A$200)=0),0)), ""),""),"")</f>
        <v/>
      </c>
      <c r="AGL6" s="1" t="str" cm="1">
        <f t="array" ref="AGL6">IFERROR(IF(SMALL(AGL25:AGL200,2)&lt;=$A$8*SMALL(AGL25:AGL200,1),IFERROR(INDEX($A$25:$A$200, MATCH(1,(AGL25:AGL200=SMALL(AGL25:AGL200,2))*(COUNTIF(AGL3:AGL5, $A$25:$A$200)=0),0)), ""),""),"")</f>
        <v/>
      </c>
      <c r="AGM6" s="1" t="str" cm="1">
        <f t="array" ref="AGM6">IFERROR(IF(SMALL(AGM25:AGM200,2)&lt;=$A$8*SMALL(AGM25:AGM200,1),IFERROR(INDEX($A$25:$A$200, MATCH(1,(AGM25:AGM200=SMALL(AGM25:AGM200,2))*(COUNTIF(AGM3:AGM5, $A$25:$A$200)=0),0)), ""),""),"")</f>
        <v/>
      </c>
      <c r="AGN6" s="1" t="str" cm="1">
        <f t="array" ref="AGN6">IFERROR(IF(SMALL(AGN25:AGN200,2)&lt;=$A$8*SMALL(AGN25:AGN200,1),IFERROR(INDEX($A$25:$A$200, MATCH(1,(AGN25:AGN200=SMALL(AGN25:AGN200,2))*(COUNTIF(AGN3:AGN5, $A$25:$A$200)=0),0)), ""),""),"")</f>
        <v>DynaVINS</v>
      </c>
      <c r="AGO6" s="1" t="str" cm="1">
        <f t="array" ref="AGO6">IFERROR(IF(SMALL(AGO25:AGO200,2)&lt;=$A$8*SMALL(AGO25:AGO200,1),IFERROR(INDEX($A$25:$A$200, MATCH(1,(AGO25:AGO200=SMALL(AGO25:AGO200,2))*(COUNTIF(AGO3:AGO5, $A$25:$A$200)=0),0)), ""),""),"")</f>
        <v/>
      </c>
      <c r="AGP6" s="1" t="str" cm="1">
        <f t="array" ref="AGP6">IFERROR(IF(SMALL(AGP25:AGP200,2)&lt;=$A$8*SMALL(AGP25:AGP200,1),IFERROR(INDEX($A$25:$A$200, MATCH(1,(AGP25:AGP200=SMALL(AGP25:AGP200,2))*(COUNTIF(AGP3:AGP5, $A$25:$A$200)=0),0)), ""),""),"")</f>
        <v/>
      </c>
      <c r="AGQ6" s="1" t="str" cm="1">
        <f t="array" ref="AGQ6">IFERROR(IF(SMALL(AGQ25:AGQ200,2)&lt;=$A$8*SMALL(AGQ25:AGQ200,1),IFERROR(INDEX($A$25:$A$200, MATCH(1,(AGQ25:AGQ200=SMALL(AGQ25:AGQ200,2))*(COUNTIF(AGQ3:AGQ5, $A$25:$A$200)=0),0)), ""),""),"")</f>
        <v/>
      </c>
      <c r="AGR6" s="148"/>
    </row>
    <row r="7" spans="1:876" customFormat="1" x14ac:dyDescent="0.25">
      <c r="A7" s="372"/>
      <c r="B7" s="1" t="str" cm="1">
        <f t="array" ref="B7">IFERROR(IF(SMALL(B25:B118,2)&lt;=$A$8*SMALL(B25:B118,1),IFERROR(INDEX($A$25:$A$118, MATCH(1,(B25:B118=SMALL(B25:B118,2))*(COUNTIF(B3:B6, $A$25:$A$118)=0),0)), ""),""),"")</f>
        <v/>
      </c>
      <c r="C7" s="1" t="str" cm="1">
        <f t="array" ref="C7">IFERROR(IF(SMALL(C25:C118,2)&lt;=$A$8*SMALL(C25:C118,1),IFERROR(INDEX($A$25:$A$118, MATCH(1,(C25:C118=SMALL(C25:C118,2))*(COUNTIF(C3:C6, $A$25:$A$118)=0),0)), ""),""),"")</f>
        <v/>
      </c>
      <c r="D7" s="1" t="str" cm="1">
        <f t="array" ref="D7">IFERROR(IF(SMALL(D25:D118,2)&lt;=$A$8*SMALL(D25:D118,1),IFERROR(INDEX($A$25:$A$118, MATCH(1,(D25:D118=SMALL(D25:D118,2))*(COUNTIF(D3:D6, $A$25:$A$118)=0),0)), ""),""),"")</f>
        <v/>
      </c>
      <c r="E7" s="1" t="str" cm="1">
        <f t="array" ref="E7">IFERROR(IF(SMALL(E25:E118,2)&lt;=$A$8*SMALL(E25:E118,1),IFERROR(INDEX($A$25:$A$118, MATCH(1,(E25:E118=SMALL(E25:E118,2))*(COUNTIF(E3:E6, $A$25:$A$118)=0),0)), ""),""),"")</f>
        <v/>
      </c>
      <c r="F7" s="1" t="str" cm="1">
        <f t="array" ref="F7">IFERROR(IF(SMALL(F25:F118,2)&lt;=$A$8*SMALL(F25:F118,1),IFERROR(INDEX($A$25:$A$118, MATCH(1,(F25:F118=SMALL(F25:F118,2))*(COUNTIF(F3:F6, $A$25:$A$118)=0),0)), ""),""),"")</f>
        <v/>
      </c>
      <c r="G7" s="1" t="str" cm="1">
        <f t="array" ref="G7">IFERROR(IF(SMALL(G25:G118,2)&lt;=$A$8*SMALL(G25:G118,1),IFERROR(INDEX($A$25:$A$118, MATCH(1,(G25:G118=SMALL(G25:G118,2))*(COUNTIF(G3:G6, $A$25:$A$118)=0),0)), ""),""),"")</f>
        <v/>
      </c>
      <c r="H7" s="1" t="str" cm="1">
        <f t="array" ref="H7">IFERROR(IF(SMALL(H25:H118,2)&lt;=$A$8*SMALL(H25:H118,1),IFERROR(INDEX($A$25:$A$118, MATCH(1,(H25:H118=SMALL(H25:H118,2))*(COUNTIF(H3:H6, $A$25:$A$118)=0),0)), ""),""),"")</f>
        <v/>
      </c>
      <c r="I7" s="1" t="str" cm="1">
        <f t="array" ref="I7">IFERROR(IF(SMALL(I25:I118,2)&lt;=$A$8*SMALL(I25:I118,1),IFERROR(INDEX($A$25:$A$118, MATCH(1,(I25:I118=SMALL(I25:I118,2))*(COUNTIF(I3:I6, $A$25:$A$118)=0),0)), ""),""),"")</f>
        <v/>
      </c>
      <c r="J7" s="132" t="str" cm="1">
        <f t="array" ref="J7">IFERROR(IF(SMALL(J25:J118,2)&lt;=$A$8*SMALL(J25:J118,1),IFERROR(INDEX($A$25:$A$118, MATCH(1,(J25:J118=SMALL(J25:J118,2))*(COUNTIF(J3:J6, $A$25:$A$118)=0),0)), ""),""),"")</f>
        <v/>
      </c>
      <c r="K7" s="1" t="str" cm="1">
        <f t="array" ref="K7">IFERROR(IF(SMALL(K25:K118,2)&lt;=$A$8*SMALL(K25:K118,1),IFERROR(INDEX($A$25:$A$118, MATCH(1,(K25:K118=SMALL(K25:K118,2))*(COUNTIF(K3:K6, $A$25:$A$118)=0),0)), ""),""),"")</f>
        <v/>
      </c>
      <c r="L7" s="1" t="str" cm="1">
        <f t="array" ref="L7">IFERROR(IF(SMALL(L25:L118,2)&lt;=$A$8*SMALL(L25:L118,1),IFERROR(INDEX($A$25:$A$118, MATCH(1,(L25:L118=SMALL(L25:L118,2))*(COUNTIF(L3:L6, $A$25:$A$118)=0),0)), ""),""),"")</f>
        <v/>
      </c>
      <c r="M7" s="1" t="str" cm="1">
        <f t="array" ref="M7">IFERROR(IF(SMALL(M25:M118,2)&lt;=$A$8*SMALL(M25:M118,1),IFERROR(INDEX($A$25:$A$118, MATCH(1,(M25:M118=SMALL(M25:M118,2))*(COUNTIF(M3:M6, $A$25:$A$118)=0),0)), ""),""),"")</f>
        <v/>
      </c>
      <c r="N7" s="1" t="str" cm="1">
        <f t="array" ref="N7">IFERROR(IF(SMALL(N25:N118,2)&lt;=$A$8*SMALL(N25:N118,1),IFERROR(INDEX($A$25:$A$118, MATCH(1,(N25:N118=SMALL(N25:N118,2))*(COUNTIF(N3:N6, $A$25:$A$118)=0),0)), ""),""),"")</f>
        <v/>
      </c>
      <c r="O7" s="1" t="str" cm="1">
        <f t="array" ref="O7">IFERROR(IF(SMALL(O25:O118,2)&lt;=$A$8*SMALL(O25:O118,1),IFERROR(INDEX($A$25:$A$118, MATCH(1,(O25:O118=SMALL(O25:O118,2))*(COUNTIF(O3:O6, $A$25:$A$118)=0),0)), ""),""),"")</f>
        <v/>
      </c>
      <c r="P7" s="1" t="str" cm="1">
        <f t="array" ref="P7">IFERROR(IF(SMALL(P25:P118,2)&lt;=$A$8*SMALL(P25:P118,1),IFERROR(INDEX($A$25:$A$118, MATCH(1,(P25:P118=SMALL(P25:P118,2))*(COUNTIF(P3:P6, $A$25:$A$118)=0),0)), ""),""),"")</f>
        <v/>
      </c>
      <c r="Q7" s="1" t="str" cm="1">
        <f t="array" ref="Q7">IFERROR(IF(SMALL(Q25:Q118,2)&lt;=$A$8*SMALL(Q25:Q118,1),IFERROR(INDEX($A$25:$A$118, MATCH(1,(Q25:Q118=SMALL(Q25:Q118,2))*(COUNTIF(Q3:Q6, $A$25:$A$118)=0),0)), ""),""),"")</f>
        <v/>
      </c>
      <c r="R7" s="1" t="str" cm="1">
        <f t="array" ref="R7">IFERROR(IF(SMALL(R25:R118,2)&lt;=$A$8*SMALL(R25:R118,1),IFERROR(INDEX($A$25:$A$118, MATCH(1,(R25:R118=SMALL(R25:R118,2))*(COUNTIF(R3:R6, $A$25:$A$118)=0),0)), ""),""),"")</f>
        <v/>
      </c>
      <c r="S7" s="1" t="str" cm="1">
        <f t="array" ref="S7">IFERROR(IF(SMALL(S25:S118,2)&lt;=$A$8*SMALL(S25:S118,1),IFERROR(INDEX($A$25:$A$118, MATCH(1,(S25:S118=SMALL(S25:S118,2))*(COUNTIF(S3:S6, $A$25:$A$118)=0),0)), ""),""),"")</f>
        <v/>
      </c>
      <c r="T7" s="1" t="str" cm="1">
        <f t="array" ref="T7">IFERROR(IF(SMALL(T25:T118,2)&lt;=$A$8*SMALL(T25:T118,1),IFERROR(INDEX($A$25:$A$118, MATCH(1,(T25:T118=SMALL(T25:T118,2))*(COUNTIF(T3:T6, $A$25:$A$118)=0),0)), ""),""),"")</f>
        <v/>
      </c>
      <c r="U7" s="132" t="str" cm="1">
        <f t="array" ref="U7">IFERROR(IF(SMALL(U25:U118,2)&lt;=$A$8*SMALL(U25:U118,1),IFERROR(INDEX($A$25:$A$118, MATCH(1,(U25:U118=SMALL(U25:U118,2))*(COUNTIF(U3:U6, $A$25:$A$118)=0),0)), ""),""),"")</f>
        <v/>
      </c>
      <c r="V7" s="1" t="str" cm="1">
        <f t="array" ref="V7">IFERROR(IF(SMALL(V25:V118,2)&lt;=$A$8*SMALL(V25:V118,1),IFERROR(INDEX($A$25:$A$118, MATCH(1,(V25:V118=SMALL(V25:V118,2))*(COUNTIF(V3:V6, $A$25:$A$118)=0),0)), ""),""),"")</f>
        <v/>
      </c>
      <c r="W7" s="1" t="str" cm="1">
        <f t="array" ref="W7">IFERROR(IF(SMALL(W25:W118,2)&lt;=$A$8*SMALL(W25:W118,1),IFERROR(INDEX($A$25:$A$118, MATCH(1,(W25:W118=SMALL(W25:W118,2))*(COUNTIF(W3:W6, $A$25:$A$118)=0),0)), ""),""),"")</f>
        <v>RTAB. Stereo. ORB2</v>
      </c>
      <c r="X7" s="1" t="str" cm="1">
        <f t="array" ref="X7">IFERROR(IF(SMALL(X25:X118,2)&lt;=$A$8*SMALL(X25:X118,1),IFERROR(INDEX($A$25:$A$118, MATCH(1,(X25:X118=SMALL(X25:X118,2))*(COUNTIF(X3:X6, $A$25:$A$118)=0),0)), ""),""),"")</f>
        <v/>
      </c>
      <c r="Y7" s="1" t="str" cm="1">
        <f t="array" ref="Y7">IFERROR(IF(SMALL(Y25:Y118,2)&lt;=$A$8*SMALL(Y25:Y118,1),IFERROR(INDEX($A$25:$A$118, MATCH(1,(Y25:Y118=SMALL(Y25:Y118,2))*(COUNTIF(Y3:Y6, $A$25:$A$118)=0),0)), ""),""),"")</f>
        <v>RTAB. Stereo. ORB2</v>
      </c>
      <c r="Z7" s="1" t="str" cm="1">
        <f t="array" ref="Z7">IFERROR(IF(SMALL(Z25:Z118,2)&lt;=$A$8*SMALL(Z25:Z118,1),IFERROR(INDEX($A$25:$A$118, MATCH(1,(Z25:Z118=SMALL(Z25:Z118,2))*(COUNTIF(Z3:Z6, $A$25:$A$118)=0),0)), ""),""),"")</f>
        <v/>
      </c>
      <c r="AA7" s="1" t="str" cm="1">
        <f t="array" ref="AA7">IFERROR(IF(SMALL(AA25:AA118,2)&lt;=$A$8*SMALL(AA25:AA118,1),IFERROR(INDEX($A$25:$A$118, MATCH(1,(AA25:AA118=SMALL(AA25:AA118,2))*(COUNTIF(AA3:AA6, $A$25:$A$118)=0),0)), ""),""),"")</f>
        <v>RTAB. Stereo. ORB2</v>
      </c>
      <c r="AB7" s="1" t="str" cm="1">
        <f t="array" ref="AB7">IFERROR(IF(SMALL(AB25:AB118,2)&lt;=$A$8*SMALL(AB25:AB118,1),IFERROR(INDEX($A$25:$A$118, MATCH(1,(AB25:AB118=SMALL(AB25:AB118,2))*(COUNTIF(AB3:AB6, $A$25:$A$118)=0),0)), ""),""),"")</f>
        <v/>
      </c>
      <c r="AC7" s="1" t="str" cm="1">
        <f t="array" ref="AC7">IFERROR(IF(SMALL(AC25:AC118,2)&lt;=$A$8*SMALL(AC25:AC118,1),IFERROR(INDEX($A$25:$A$118, MATCH(1,(AC25:AC118=SMALL(AC25:AC118,2))*(COUNTIF(AC3:AC6, $A$25:$A$118)=0),0)), ""),""),"")</f>
        <v/>
      </c>
      <c r="AD7" s="1" t="str" cm="1">
        <f t="array" ref="AD7">IFERROR(IF(SMALL(AD25:AD118,2)&lt;=$A$8*SMALL(AD25:AD118,1),IFERROR(INDEX($A$25:$A$118, MATCH(1,(AD25:AD118=SMALL(AD25:AD118,2))*(COUNTIF(AD3:AD6, $A$25:$A$118)=0),0)), ""),""),"")</f>
        <v/>
      </c>
      <c r="AE7" s="1" t="str" cm="1">
        <f t="array" ref="AE7">IFERROR(IF(SMALL(AE25:AE118,2)&lt;=$A$8*SMALL(AE25:AE118,1),IFERROR(INDEX($A$25:$A$118, MATCH(1,(AE25:AE118=SMALL(AE25:AE118,2))*(COUNTIF(AE3:AE6, $A$25:$A$118)=0),0)), ""),""),"")</f>
        <v/>
      </c>
      <c r="AF7" s="132" t="str" cm="1">
        <f t="array" ref="AF7">IFERROR(IF(SMALL(AF25:AF118,2)&lt;=$A$8*SMALL(AF25:AF118,1),IFERROR(INDEX($A$25:$A$118, MATCH(1,(AF25:AF118=SMALL(AF25:AF118,2))*(COUNTIF(AF3:AF6, $A$25:$A$118)=0),0)), ""),""),"")</f>
        <v/>
      </c>
      <c r="AG7" s="1" t="str" cm="1">
        <f t="array" ref="AG7">IFERROR(IF(SMALL(AG25:AG118,2)&lt;=$A$8*SMALL(AG25:AG118,1),IFERROR(INDEX($A$25:$A$118, MATCH(1,(AG25:AG118=SMALL(AG25:AG118,2))*(COUNTIF(AG3:AG6, $A$25:$A$118)=0),0)), ""),""),"")</f>
        <v/>
      </c>
      <c r="AH7" s="1" t="str" cm="1">
        <f t="array" ref="AH7">IFERROR(IF(SMALL(AH25:AH118,2)&lt;=$A$8*SMALL(AH25:AH118,1),IFERROR(INDEX($A$25:$A$118, MATCH(1,(AH25:AH118=SMALL(AH25:AH118,2))*(COUNTIF(AH3:AH6, $A$25:$A$118)=0),0)), ""),""),"")</f>
        <v/>
      </c>
      <c r="AI7" s="1" t="str" cm="1">
        <f t="array" ref="AI7">IFERROR(IF(SMALL(AI25:AI118,2)&lt;=$A$8*SMALL(AI25:AI118,1),IFERROR(INDEX($A$25:$A$118, MATCH(1,(AI25:AI118=SMALL(AI25:AI118,2))*(COUNTIF(AI3:AI6, $A$25:$A$118)=0),0)), ""),""),"")</f>
        <v/>
      </c>
      <c r="AJ7" s="1" t="str" cm="1">
        <f t="array" ref="AJ7">IFERROR(IF(SMALL(AJ25:AJ118,2)&lt;=$A$8*SMALL(AJ25:AJ118,1),IFERROR(INDEX($A$25:$A$118, MATCH(1,(AJ25:AJ118=SMALL(AJ25:AJ118,2))*(COUNTIF(AJ3:AJ6, $A$25:$A$118)=0),0)), ""),""),"")</f>
        <v/>
      </c>
      <c r="AK7" s="1" t="str" cm="1">
        <f t="array" ref="AK7">IFERROR(IF(SMALL(AK25:AK118,2)&lt;=$A$8*SMALL(AK25:AK118,1),IFERROR(INDEX($A$25:$A$118, MATCH(1,(AK25:AK118=SMALL(AK25:AK118,2))*(COUNTIF(AK3:AK6, $A$25:$A$118)=0),0)), ""),""),"")</f>
        <v/>
      </c>
      <c r="AL7" s="1" t="str" cm="1">
        <f t="array" ref="AL7">IFERROR(IF(SMALL(AL25:AL118,2)&lt;=$A$8*SMALL(AL25:AL118,1),IFERROR(INDEX($A$25:$A$118, MATCH(1,(AL25:AL118=SMALL(AL25:AL118,2))*(COUNTIF(AL3:AL6, $A$25:$A$118)=0),0)), ""),""),"")</f>
        <v/>
      </c>
      <c r="AM7" s="1" t="str" cm="1">
        <f t="array" ref="AM7">IFERROR(IF(SMALL(AM25:AM118,2)&lt;=$A$8*SMALL(AM25:AM118,1),IFERROR(INDEX($A$25:$A$118, MATCH(1,(AM25:AM118=SMALL(AM25:AM118,2))*(COUNTIF(AM3:AM6, $A$25:$A$118)=0),0)), ""),""),"")</f>
        <v/>
      </c>
      <c r="AN7" s="1" t="str" cm="1">
        <f t="array" ref="AN7">IFERROR(IF(SMALL(AN25:AN118,2)&lt;=$A$8*SMALL(AN25:AN118,1),IFERROR(INDEX($A$25:$A$118, MATCH(1,(AN25:AN118=SMALL(AN25:AN118,2))*(COUNTIF(AN3:AN6, $A$25:$A$118)=0),0)), ""),""),"")</f>
        <v/>
      </c>
      <c r="AO7" s="1" t="str" cm="1">
        <f t="array" ref="AO7">IFERROR(IF(SMALL(AO25:AO118,2)&lt;=$A$8*SMALL(AO25:AO118,1),IFERROR(INDEX($A$25:$A$118, MATCH(1,(AO25:AO118=SMALL(AO25:AO118,2))*(COUNTIF(AO3:AO6, $A$25:$A$118)=0),0)), ""),""),"")</f>
        <v/>
      </c>
      <c r="AP7" s="1" t="str" cm="1">
        <f t="array" ref="AP7">IFERROR(IF(SMALL(AP25:AP118,2)&lt;=$A$8*SMALL(AP25:AP118,1),IFERROR(INDEX($A$25:$A$118, MATCH(1,(AP25:AP118=SMALL(AP25:AP118,2))*(COUNTIF(AP3:AP6, $A$25:$A$118)=0),0)), ""),""),"")</f>
        <v/>
      </c>
      <c r="AQ7" s="132" t="str" cm="1">
        <f t="array" ref="AQ7">IFERROR(IF(SMALL(AQ25:AQ118,2)&lt;=$A$8*SMALL(AQ25:AQ118,1),IFERROR(INDEX($A$25:$A$118, MATCH(1,(AQ25:AQ118=SMALL(AQ25:AQ118,2))*(COUNTIF(AQ3:AQ6, $A$25:$A$118)=0),0)), ""),""),"")</f>
        <v/>
      </c>
      <c r="AR7" s="1" t="str" cm="1">
        <f t="array" ref="AR7">IFERROR(IF(SMALL(AR25:AR118,2)&lt;=$A$8*SMALL(AR25:AR118,1),IFERROR(INDEX($A$25:$A$118, MATCH(1,(AR25:AR118=SMALL(AR25:AR118,2))*(COUNTIF(AR3:AR6, $A$25:$A$118)=0),0)), ""),""),"")</f>
        <v/>
      </c>
      <c r="AS7" s="1" t="str" cm="1">
        <f t="array" ref="AS7">IFERROR(IF(SMALL(AS25:AS118,2)&lt;=$A$8*SMALL(AS25:AS118,1),IFERROR(INDEX($A$25:$A$118, MATCH(1,(AS25:AS118=SMALL(AS25:AS118,2))*(COUNTIF(AS3:AS6, $A$25:$A$118)=0),0)), ""),""),"")</f>
        <v/>
      </c>
      <c r="AT7" s="1" t="str" cm="1">
        <f t="array" ref="AT7">IFERROR(IF(SMALL(AT25:AT118,2)&lt;=$A$8*SMALL(AT25:AT118,1),IFERROR(INDEX($A$25:$A$118, MATCH(1,(AT25:AT118=SMALL(AT25:AT118,2))*(COUNTIF(AT3:AT6, $A$25:$A$118)=0),0)), ""),""),"")</f>
        <v/>
      </c>
      <c r="AU7" s="1" t="str" cm="1">
        <f t="array" ref="AU7">IFERROR(IF(SMALL(AU25:AU118,2)&lt;=$A$8*SMALL(AU25:AU118,1),IFERROR(INDEX($A$25:$A$118, MATCH(1,(AU25:AU118=SMALL(AU25:AU118,2))*(COUNTIF(AU3:AU6, $A$25:$A$118)=0),0)), ""),""),"")</f>
        <v/>
      </c>
      <c r="AV7" s="1" t="str" cm="1">
        <f t="array" ref="AV7">IFERROR(IF(SMALL(AV25:AV118,2)&lt;=$A$8*SMALL(AV25:AV118,1),IFERROR(INDEX($A$25:$A$118, MATCH(1,(AV25:AV118=SMALL(AV25:AV118,2))*(COUNTIF(AV3:AV6, $A$25:$A$118)=0),0)), ""),""),"")</f>
        <v/>
      </c>
      <c r="AW7" s="1" t="str" cm="1">
        <f t="array" ref="AW7">IFERROR(IF(SMALL(AW25:AW118,2)&lt;=$A$8*SMALL(AW25:AW118,1),IFERROR(INDEX($A$25:$A$118, MATCH(1,(AW25:AW118=SMALL(AW25:AW118,2))*(COUNTIF(AW3:AW6, $A$25:$A$118)=0),0)), ""),""),"")</f>
        <v/>
      </c>
      <c r="AX7" s="1" t="str" cm="1">
        <f t="array" ref="AX7">IFERROR(IF(SMALL(AX25:AX118,2)&lt;=$A$8*SMALL(AX25:AX118,1),IFERROR(INDEX($A$25:$A$118, MATCH(1,(AX25:AX118=SMALL(AX25:AX118,2))*(COUNTIF(AX3:AX6, $A$25:$A$118)=0),0)), ""),""),"")</f>
        <v/>
      </c>
      <c r="AY7" s="1" t="str" cm="1">
        <f t="array" ref="AY7">IFERROR(IF(SMALL(AY25:AY118,2)&lt;=$A$8*SMALL(AY25:AY118,1),IFERROR(INDEX($A$25:$A$118, MATCH(1,(AY25:AY118=SMALL(AY25:AY118,2))*(COUNTIF(AY3:AY6, $A$25:$A$118)=0),0)), ""),""),"")</f>
        <v/>
      </c>
      <c r="AZ7" s="1" t="str" cm="1">
        <f t="array" ref="AZ7">IFERROR(IF(SMALL(AZ25:AZ118,2)&lt;=$A$8*SMALL(AZ25:AZ118,1),IFERROR(INDEX($A$25:$A$118, MATCH(1,(AZ25:AZ118=SMALL(AZ25:AZ118,2))*(COUNTIF(AZ3:AZ6, $A$25:$A$118)=0),0)), ""),""),"")</f>
        <v/>
      </c>
      <c r="BA7" s="1" t="str" cm="1">
        <f t="array" ref="BA7">IFERROR(IF(SMALL(BA25:BA118,2)&lt;=$A$8*SMALL(BA25:BA118,1),IFERROR(INDEX($A$25:$A$118, MATCH(1,(BA25:BA118=SMALL(BA25:BA118,2))*(COUNTIF(BA3:BA6, $A$25:$A$118)=0),0)), ""),""),"")</f>
        <v/>
      </c>
      <c r="BB7" s="132" t="str" cm="1">
        <f t="array" ref="BB7">IFERROR(IF(SMALL(BB25:BB118,2)&lt;=$A$8*SMALL(BB25:BB118,1),IFERROR(INDEX($A$25:$A$118, MATCH(1,(BB25:BB118=SMALL(BB25:BB118,2))*(COUNTIF(BB3:BB6, $A$25:$A$118)=0),0)), ""),""),"")</f>
        <v/>
      </c>
      <c r="BC7" s="1" t="str" cm="1">
        <f t="array" ref="BC7">IFERROR(IF(SMALL(BC25:BC118,2)&lt;=$A$8*SMALL(BC25:BC118,1),IFERROR(INDEX($A$25:$A$118, MATCH(1,(BC25:BC118=SMALL(BC25:BC118,2))*(COUNTIF(BC3:BC6, $A$25:$A$118)=0),0)), ""),""),"")</f>
        <v/>
      </c>
      <c r="BD7" s="1" t="str" cm="1">
        <f t="array" ref="BD7">IFERROR(IF(SMALL(BD25:BD118,2)&lt;=$A$8*SMALL(BD25:BD118,1),IFERROR(INDEX($A$25:$A$118, MATCH(1,(BD25:BD118=SMALL(BD25:BD118,2))*(COUNTIF(BD3:BD6, $A$25:$A$118)=0),0)), ""),""),"")</f>
        <v/>
      </c>
      <c r="BE7" s="1" t="str" cm="1">
        <f t="array" ref="BE7">IFERROR(IF(SMALL(BE25:BE118,2)&lt;=$A$8*SMALL(BE25:BE118,1),IFERROR(INDEX($A$25:$A$118, MATCH(1,(BE25:BE118=SMALL(BE25:BE118,2))*(COUNTIF(BE3:BE6, $A$25:$A$118)=0),0)), ""),""),"")</f>
        <v/>
      </c>
      <c r="BF7" s="1" t="str" cm="1">
        <f t="array" ref="BF7">IFERROR(IF(SMALL(BF25:BF118,2)&lt;=$A$8*SMALL(BF25:BF118,1),IFERROR(INDEX($A$25:$A$118, MATCH(1,(BF25:BF118=SMALL(BF25:BF118,2))*(COUNTIF(BF3:BF6, $A$25:$A$118)=0),0)), ""),""),"")</f>
        <v/>
      </c>
      <c r="BG7" s="1" t="str" cm="1">
        <f t="array" ref="BG7">IFERROR(IF(SMALL(BG25:BG118,2)&lt;=$A$8*SMALL(BG25:BG118,1),IFERROR(INDEX($A$25:$A$118, MATCH(1,(BG25:BG118=SMALL(BG25:BG118,2))*(COUNTIF(BG3:BG6, $A$25:$A$118)=0),0)), ""),""),"")</f>
        <v/>
      </c>
      <c r="BH7" s="1" t="str" cm="1">
        <f t="array" ref="BH7">IFERROR(IF(SMALL(BH25:BH118,2)&lt;=$A$8*SMALL(BH25:BH118,1),IFERROR(INDEX($A$25:$A$118, MATCH(1,(BH25:BH118=SMALL(BH25:BH118,2))*(COUNTIF(BH3:BH6, $A$25:$A$118)=0),0)), ""),""),"")</f>
        <v/>
      </c>
      <c r="BI7" s="1" t="str" cm="1">
        <f t="array" ref="BI7">IFERROR(IF(SMALL(BI25:BI118,2)&lt;=$A$8*SMALL(BI25:BI118,1),IFERROR(INDEX($A$25:$A$118, MATCH(1,(BI25:BI118=SMALL(BI25:BI118,2))*(COUNTIF(BI3:BI6, $A$25:$A$118)=0),0)), ""),""),"")</f>
        <v/>
      </c>
      <c r="BJ7" s="1" t="str" cm="1">
        <f t="array" ref="BJ7">IFERROR(IF(SMALL(BJ25:BJ118,2)&lt;=$A$8*SMALL(BJ25:BJ118,1),IFERROR(INDEX($A$25:$A$118, MATCH(1,(BJ25:BJ118=SMALL(BJ25:BJ118,2))*(COUNTIF(BJ3:BJ6, $A$25:$A$118)=0),0)), ""),""),"")</f>
        <v/>
      </c>
      <c r="BK7" s="1" t="str" cm="1">
        <f t="array" ref="BK7">IFERROR(IF(SMALL(BK25:BK118,2)&lt;=$A$8*SMALL(BK25:BK118,1),IFERROR(INDEX($A$25:$A$118, MATCH(1,(BK25:BK118=SMALL(BK25:BK118,2))*(COUNTIF(BK3:BK6, $A$25:$A$118)=0),0)), ""),""),"")</f>
        <v/>
      </c>
      <c r="BL7" s="1" t="str" cm="1">
        <f t="array" ref="BL7">IFERROR(IF(SMALL(BL25:BL118,2)&lt;=$A$8*SMALL(BL25:BL118,1),IFERROR(INDEX($A$25:$A$118, MATCH(1,(BL25:BL118=SMALL(BL25:BL118,2))*(COUNTIF(BL3:BL6, $A$25:$A$118)=0),0)), ""),""),"")</f>
        <v/>
      </c>
      <c r="BM7" s="1" t="str" cm="1">
        <f t="array" ref="BM7">IFERROR(IF(SMALL(BM25:BM118,2)&lt;=$A$8*SMALL(BM25:BM118,1),IFERROR(INDEX($A$25:$A$118, MATCH(1,(BM25:BM118=SMALL(BM25:BM118,2))*(COUNTIF(BM3:BM6, $A$25:$A$118)=0),0)), ""),""),"")</f>
        <v/>
      </c>
      <c r="BN7" s="132" t="str" cm="1">
        <f t="array" ref="BN7">IFERROR(IF(SMALL(BN25:BN118,2)&lt;=$A$8*SMALL(BN25:BN118,1),IFERROR(INDEX($A$25:$A$118, MATCH(1,(BN25:BN118=SMALL(BN25:BN118,2))*(COUNTIF(BN3:BN6, $A$25:$A$118)=0),0)), ""),""),"")</f>
        <v/>
      </c>
      <c r="BO7" s="1" t="str" cm="1">
        <f t="array" ref="BO7">IFERROR(IF(SMALL(BO25:BO118,2)&lt;=$A$8*SMALL(BO25:BO118,1),IFERROR(INDEX($A$25:$A$118, MATCH(1,(BO25:BO118=SMALL(BO25:BO118,2))*(COUNTIF(BO3:BO6, $A$25:$A$118)=0),0)), ""),""),"")</f>
        <v/>
      </c>
      <c r="BP7" s="1" t="str" cm="1">
        <f t="array" ref="BP7">IFERROR(IF(SMALL(BP25:BP118,2)&lt;=$A$8*SMALL(BP25:BP118,1),IFERROR(INDEX($A$25:$A$118, MATCH(1,(BP25:BP118=SMALL(BP25:BP118,2))*(COUNTIF(BP3:BP6, $A$25:$A$118)=0),0)), ""),""),"")</f>
        <v/>
      </c>
      <c r="BQ7" s="1" t="str" cm="1">
        <f t="array" ref="BQ7">IFERROR(IF(SMALL(BQ25:BQ118,2)&lt;=$A$8*SMALL(BQ25:BQ118,1),IFERROR(INDEX($A$25:$A$118, MATCH(1,(BQ25:BQ118=SMALL(BQ25:BQ118,2))*(COUNTIF(BQ3:BQ6, $A$25:$A$118)=0),0)), ""),""),"")</f>
        <v/>
      </c>
      <c r="BR7" s="1" t="str" cm="1">
        <f t="array" ref="BR7">IFERROR(IF(SMALL(BR25:BR118,2)&lt;=$A$8*SMALL(BR25:BR118,1),IFERROR(INDEX($A$25:$A$118, MATCH(1,(BR25:BR118=SMALL(BR25:BR118,2))*(COUNTIF(BR3:BR6, $A$25:$A$118)=0),0)), ""),""),"")</f>
        <v/>
      </c>
      <c r="BS7" s="1" t="str" cm="1">
        <f t="array" ref="BS7">IFERROR(IF(SMALL(BS25:BS118,2)&lt;=$A$8*SMALL(BS25:BS118,1),IFERROR(INDEX($A$25:$A$118, MATCH(1,(BS25:BS118=SMALL(BS25:BS118,2))*(COUNTIF(BS3:BS6, $A$25:$A$118)=0),0)), ""),""),"")</f>
        <v/>
      </c>
      <c r="BT7" s="1" t="str" cm="1">
        <f t="array" ref="BT7">IFERROR(IF(SMALL(BT25:BT118,2)&lt;=$A$8*SMALL(BT25:BT118,1),IFERROR(INDEX($A$25:$A$118, MATCH(1,(BT25:BT118=SMALL(BT25:BT118,2))*(COUNTIF(BT3:BT6, $A$25:$A$118)=0),0)), ""),""),"")</f>
        <v/>
      </c>
      <c r="BU7" s="1" t="str" cm="1">
        <f t="array" ref="BU7">IFERROR(IF(SMALL(BU25:BU118,2)&lt;=$A$8*SMALL(BU25:BU118,1),IFERROR(INDEX($A$25:$A$118, MATCH(1,(BU25:BU118=SMALL(BU25:BU118,2))*(COUNTIF(BU3:BU6, $A$25:$A$118)=0),0)), ""),""),"")</f>
        <v/>
      </c>
      <c r="BV7" s="1" t="str" cm="1">
        <f t="array" ref="BV7">IFERROR(IF(SMALL(BV25:BV118,2)&lt;=$A$8*SMALL(BV25:BV118,1),IFERROR(INDEX($A$25:$A$118, MATCH(1,(BV25:BV118=SMALL(BV25:BV118,2))*(COUNTIF(BV3:BV6, $A$25:$A$118)=0),0)), ""),""),"")</f>
        <v/>
      </c>
      <c r="BW7" s="1" t="str" cm="1">
        <f t="array" ref="BW7">IFERROR(IF(SMALL(BW25:BW118,2)&lt;=$A$8*SMALL(BW25:BW118,1),IFERROR(INDEX($A$25:$A$118, MATCH(1,(BW25:BW118=SMALL(BW25:BW118,2))*(COUNTIF(BW3:BW6, $A$25:$A$118)=0),0)), ""),""),"")</f>
        <v/>
      </c>
      <c r="BX7" s="1" t="str" cm="1">
        <f t="array" ref="BX7">IFERROR(IF(SMALL(BX25:BX118,2)&lt;=$A$8*SMALL(BX25:BX118,1),IFERROR(INDEX($A$25:$A$118, MATCH(1,(BX25:BX118=SMALL(BX25:BX118,2))*(COUNTIF(BX3:BX6, $A$25:$A$118)=0),0)), ""),""),"")</f>
        <v/>
      </c>
      <c r="BY7" s="1" t="str" cm="1">
        <f t="array" ref="BY7">IFERROR(IF(SMALL(BY25:BY118,2)&lt;=$A$8*SMALL(BY25:BY118,1),IFERROR(INDEX($A$25:$A$118, MATCH(1,(BY25:BY118=SMALL(BY25:BY118,2))*(COUNTIF(BY3:BY6, $A$25:$A$118)=0),0)), ""),""),"")</f>
        <v>OpenVSLAM</v>
      </c>
      <c r="BZ7" s="1" t="str" cm="1">
        <f t="array" ref="BZ7">IFERROR(IF(SMALL(BZ25:BZ118,2)&lt;=$A$8*SMALL(BZ25:BZ118,1),IFERROR(INDEX($A$25:$A$118, MATCH(1,(BZ25:BZ118=SMALL(BZ25:BZ118,2))*(COUNTIF(BZ3:BZ6, $A$25:$A$118)=0),0)), ""),""),"")</f>
        <v/>
      </c>
      <c r="CA7" s="1" t="str" cm="1">
        <f t="array" ref="CA7">IFERROR(IF(SMALL(CA25:CA118,2)&lt;=$A$8*SMALL(CA25:CA118,1),IFERROR(INDEX($A$25:$A$118, MATCH(1,(CA25:CA118=SMALL(CA25:CA118,2))*(COUNTIF(CA3:CA6, $A$25:$A$118)=0),0)), ""),""),"")</f>
        <v/>
      </c>
      <c r="CB7" s="1" t="str" cm="1">
        <f t="array" ref="CB7">IFERROR(IF(SMALL(CB25:CB118,2)&lt;=$A$8*SMALL(CB25:CB118,1),IFERROR(INDEX($A$25:$A$118, MATCH(1,(CB25:CB118=SMALL(CB25:CB118,2))*(COUNTIF(CB3:CB6, $A$25:$A$118)=0),0)), ""),""),"")</f>
        <v/>
      </c>
      <c r="CC7" s="1" t="str" cm="1">
        <f t="array" ref="CC7">IFERROR(IF(SMALL(CC25:CC118,2)&lt;=$A$8*SMALL(CC25:CC118,1),IFERROR(INDEX($A$25:$A$118, MATCH(1,(CC25:CC118=SMALL(CC25:CC118,2))*(COUNTIF(CC3:CC6, $A$25:$A$118)=0),0)), ""),""),"")</f>
        <v/>
      </c>
      <c r="CD7" s="132" t="str" cm="1">
        <f t="array" ref="CD7">IFERROR(IF(SMALL(CD25:CD118,2)&lt;=$A$8*SMALL(CD25:CD118,1),IFERROR(INDEX($A$25:$A$118, MATCH(1,(CD25:CD118=SMALL(CD25:CD118,2))*(COUNTIF(CD3:CD6, $A$25:$A$118)=0),0)), ""),""),"")</f>
        <v/>
      </c>
      <c r="CE7" s="1" t="str" cm="1">
        <f t="array" ref="CE7">IFERROR(IF(SMALL(CE25:CE118,2)&lt;=$A$8*SMALL(CE25:CE118,1),IFERROR(INDEX($A$25:$A$118, MATCH(1,(CE25:CE118=SMALL(CE25:CE118,2))*(COUNTIF(CE3:CE6, $A$25:$A$118)=0),0)), ""),""),"")</f>
        <v/>
      </c>
      <c r="CF7" s="1" t="str" cm="1">
        <f t="array" ref="CF7">IFERROR(IF(SMALL(CF25:CF118,2)&lt;=$A$8*SMALL(CF25:CF118,1),IFERROR(INDEX($A$25:$A$118, MATCH(1,(CF25:CF118=SMALL(CF25:CF118,2))*(COUNTIF(CF3:CF6, $A$25:$A$118)=0),0)), ""),""),"")</f>
        <v/>
      </c>
      <c r="CG7" s="1" t="str" cm="1">
        <f t="array" ref="CG7">IFERROR(IF(SMALL(CG25:CG118,2)&lt;=$A$8*SMALL(CG25:CG118,1),IFERROR(INDEX($A$25:$A$118, MATCH(1,(CG25:CG118=SMALL(CG25:CG118,2))*(COUNTIF(CG3:CG6, $A$25:$A$118)=0),0)), ""),""),"")</f>
        <v/>
      </c>
      <c r="CH7" s="1" t="str" cm="1">
        <f t="array" ref="CH7">IFERROR(IF(SMALL(CH25:CH118,2)&lt;=$A$8*SMALL(CH25:CH118,1),IFERROR(INDEX($A$25:$A$118, MATCH(1,(CH25:CH118=SMALL(CH25:CH118,2))*(COUNTIF(CH3:CH6, $A$25:$A$118)=0),0)), ""),""),"")</f>
        <v/>
      </c>
      <c r="CI7" s="1" t="str" cm="1">
        <f t="array" ref="CI7">IFERROR(IF(SMALL(CI25:CI118,2)&lt;=$A$8*SMALL(CI25:CI118,1),IFERROR(INDEX($A$25:$A$118, MATCH(1,(CI25:CI118=SMALL(CI25:CI118,2))*(COUNTIF(CI3:CI6, $A$25:$A$118)=0),0)), ""),""),"")</f>
        <v/>
      </c>
      <c r="CJ7" s="1" t="str" cm="1">
        <f t="array" ref="CJ7">IFERROR(IF(SMALL(CJ25:CJ118,2)&lt;=$A$8*SMALL(CJ25:CJ118,1),IFERROR(INDEX($A$25:$A$118, MATCH(1,(CJ25:CJ118=SMALL(CJ25:CJ118,2))*(COUNTIF(CJ3:CJ6, $A$25:$A$118)=0),0)), ""),""),"")</f>
        <v/>
      </c>
      <c r="CK7" s="1" t="str" cm="1">
        <f t="array" ref="CK7">IFERROR(IF(SMALL(CK25:CK118,2)&lt;=$A$8*SMALL(CK25:CK118,1),IFERROR(INDEX($A$25:$A$118, MATCH(1,(CK25:CK118=SMALL(CK25:CK118,2))*(COUNTIF(CK3:CK6, $A$25:$A$118)=0),0)), ""),""),"")</f>
        <v/>
      </c>
      <c r="CL7" s="1" t="str" cm="1">
        <f t="array" ref="CL7">IFERROR(IF(SMALL(CL25:CL118,2)&lt;=$A$8*SMALL(CL25:CL118,1),IFERROR(INDEX($A$25:$A$118, MATCH(1,(CL25:CL118=SMALL(CL25:CL118,2))*(COUNTIF(CL3:CL6, $A$25:$A$118)=0),0)), ""),""),"")</f>
        <v/>
      </c>
      <c r="CM7" s="1" t="str" cm="1">
        <f t="array" ref="CM7">IFERROR(IF(SMALL(CM25:CM118,2)&lt;=$A$8*SMALL(CM25:CM118,1),IFERROR(INDEX($A$25:$A$118, MATCH(1,(CM25:CM118=SMALL(CM25:CM118,2))*(COUNTIF(CM3:CM6, $A$25:$A$118)=0),0)), ""),""),"")</f>
        <v/>
      </c>
      <c r="CN7" s="1" t="str" cm="1">
        <f t="array" ref="CN7">IFERROR(IF(SMALL(CN25:CN118,2)&lt;=$A$8*SMALL(CN25:CN118,1),IFERROR(INDEX($A$25:$A$118, MATCH(1,(CN25:CN118=SMALL(CN25:CN118,2))*(COUNTIF(CN3:CN6, $A$25:$A$118)=0),0)), ""),""),"")</f>
        <v/>
      </c>
      <c r="CO7" s="1" t="str" cm="1">
        <f t="array" ref="CO7">IFERROR(IF(SMALL(CO25:CO118,2)&lt;=$A$8*SMALL(CO25:CO118,1),IFERROR(INDEX($A$25:$A$118, MATCH(1,(CO25:CO118=SMALL(CO25:CO118,2))*(COUNTIF(CO3:CO6, $A$25:$A$118)=0),0)), ""),""),"")</f>
        <v/>
      </c>
      <c r="CP7" s="1" t="str" cm="1">
        <f t="array" ref="CP7">IFERROR(IF(SMALL(CP25:CP118,2)&lt;=$A$8*SMALL(CP25:CP118,1),IFERROR(INDEX($A$25:$A$118, MATCH(1,(CP25:CP118=SMALL(CP25:CP118,2))*(COUNTIF(CP3:CP6, $A$25:$A$118)=0),0)), ""),""),"")</f>
        <v/>
      </c>
      <c r="CQ7" s="1" t="str" cm="1">
        <f t="array" ref="CQ7">IFERROR(IF(SMALL(CQ25:CQ118,2)&lt;=$A$8*SMALL(CQ25:CQ118,1),IFERROR(INDEX($A$25:$A$118, MATCH(1,(CQ25:CQ118=SMALL(CQ25:CQ118,2))*(COUNTIF(CQ3:CQ6, $A$25:$A$118)=0),0)), ""),""),"")</f>
        <v/>
      </c>
      <c r="CR7" s="1" t="str" cm="1">
        <f t="array" ref="CR7">IFERROR(IF(SMALL(CR25:CR118,2)&lt;=$A$8*SMALL(CR25:CR118,1),IFERROR(INDEX($A$25:$A$118, MATCH(1,(CR25:CR118=SMALL(CR25:CR118,2))*(COUNTIF(CR3:CR6, $A$25:$A$118)=0),0)), ""),""),"")</f>
        <v/>
      </c>
      <c r="CS7" s="1" t="str" cm="1">
        <f t="array" ref="CS7">IFERROR(IF(SMALL(CS25:CS118,2)&lt;=$A$8*SMALL(CS25:CS118,1),IFERROR(INDEX($A$25:$A$118, MATCH(1,(CS25:CS118=SMALL(CS25:CS118,2))*(COUNTIF(CS3:CS6, $A$25:$A$118)=0),0)), ""),""),"")</f>
        <v/>
      </c>
      <c r="CT7" s="1" t="str" cm="1">
        <f t="array" ref="CT7">IFERROR(IF(SMALL(CT25:CT118,2)&lt;=$A$8*SMALL(CT25:CT118,1),IFERROR(INDEX($A$25:$A$118, MATCH(1,(CT25:CT118=SMALL(CT25:CT118,2))*(COUNTIF(CT3:CT6, $A$25:$A$118)=0),0)), ""),""),"")</f>
        <v/>
      </c>
      <c r="CU7" s="1" t="str" cm="1">
        <f t="array" ref="CU7">IFERROR(IF(SMALL(CU25:CU118,2)&lt;=$A$8*SMALL(CU25:CU118,1),IFERROR(INDEX($A$25:$A$118, MATCH(1,(CU25:CU118=SMALL(CU25:CU118,2))*(COUNTIF(CU3:CU6, $A$25:$A$118)=0),0)), ""),""),"")</f>
        <v/>
      </c>
      <c r="CV7" s="1" t="str" cm="1">
        <f t="array" ref="CV7">IFERROR(IF(SMALL(CV25:CV118,2)&lt;=$A$8*SMALL(CV25:CV118,1),IFERROR(INDEX($A$25:$A$118, MATCH(1,(CV25:CV118=SMALL(CV25:CV118,2))*(COUNTIF(CV3:CV6, $A$25:$A$118)=0),0)), ""),""),"")</f>
        <v/>
      </c>
      <c r="CW7" s="1" t="str" cm="1">
        <f t="array" ref="CW7">IFERROR(IF(SMALL(CW25:CW118,2)&lt;=$A$8*SMALL(CW25:CW118,1),IFERROR(INDEX($A$25:$A$118, MATCH(1,(CW25:CW118=SMALL(CW25:CW118,2))*(COUNTIF(CW3:CW6, $A$25:$A$118)=0),0)), ""),""),"")</f>
        <v/>
      </c>
      <c r="CX7" s="132" t="str" cm="1">
        <f t="array" ref="CX7">IFERROR(IF(SMALL(CX25:CX118,2)&lt;=$A$8*SMALL(CX25:CX118,1),IFERROR(INDEX($A$25:$A$118, MATCH(1,(CX25:CX118=SMALL(CX25:CX118,2))*(COUNTIF(CX3:CX6, $A$25:$A$118)=0),0)), ""),""),"")</f>
        <v/>
      </c>
      <c r="CY7" s="1" t="str" cm="1">
        <f t="array" ref="CY7">IFERROR(IF(SMALL(CY25:CY118,2)&lt;=$A$8*SMALL(CY25:CY118,1),IFERROR(INDEX($A$25:$A$118, MATCH(1,(CY25:CY118=SMALL(CY25:CY118,2))*(COUNTIF(CY3:CY6, $A$25:$A$118)=0),0)), ""),""),"")</f>
        <v/>
      </c>
      <c r="CZ7" s="1" t="str" cm="1">
        <f t="array" ref="CZ7">IFERROR(IF(SMALL(CZ25:CZ118,2)&lt;=$A$8*SMALL(CZ25:CZ118,1),IFERROR(INDEX($A$25:$A$118, MATCH(1,(CZ25:CZ118=SMALL(CZ25:CZ118,2))*(COUNTIF(CZ3:CZ6, $A$25:$A$118)=0),0)), ""),""),"")</f>
        <v/>
      </c>
      <c r="DA7" s="1" t="str" cm="1">
        <f t="array" ref="DA7">IFERROR(IF(SMALL(DA25:DA118,2)&lt;=$A$8*SMALL(DA25:DA118,1),IFERROR(INDEX($A$25:$A$118, MATCH(1,(DA25:DA118=SMALL(DA25:DA118,2))*(COUNTIF(DA3:DA6, $A$25:$A$118)=0),0)), ""),""),"")</f>
        <v/>
      </c>
      <c r="DB7" s="1" t="str" cm="1">
        <f t="array" ref="DB7">IFERROR(IF(SMALL(DB25:DB118,2)&lt;=$A$8*SMALL(DB25:DB118,1),IFERROR(INDEX($A$25:$A$118, MATCH(1,(DB25:DB118=SMALL(DB25:DB118,2))*(COUNTIF(DB3:DB6, $A$25:$A$118)=0),0)), ""),""),"")</f>
        <v/>
      </c>
      <c r="DC7" s="1" t="str" cm="1">
        <f t="array" ref="DC7">IFERROR(IF(SMALL(DC25:DC118,2)&lt;=$A$8*SMALL(DC25:DC118,1),IFERROR(INDEX($A$25:$A$118, MATCH(1,(DC25:DC118=SMALL(DC25:DC118,2))*(COUNTIF(DC3:DC6, $A$25:$A$118)=0),0)), ""),""),"")</f>
        <v/>
      </c>
      <c r="DD7" s="1" t="str" cm="1">
        <f t="array" ref="DD7">IFERROR(IF(SMALL(DD25:DD118,2)&lt;=$A$8*SMALL(DD25:DD118,1),IFERROR(INDEX($A$25:$A$118, MATCH(1,(DD25:DD118=SMALL(DD25:DD118,2))*(COUNTIF(DD3:DD6, $A$25:$A$118)=0),0)), ""),""),"")</f>
        <v/>
      </c>
      <c r="DE7" s="1" t="str" cm="1">
        <f t="array" ref="DE7">IFERROR(IF(SMALL(DE25:DE118,2)&lt;=$A$8*SMALL(DE25:DE118,1),IFERROR(INDEX($A$25:$A$118, MATCH(1,(DE25:DE118=SMALL(DE25:DE118,2))*(COUNTIF(DE3:DE6, $A$25:$A$118)=0),0)), ""),""),"")</f>
        <v/>
      </c>
      <c r="DF7" s="1" t="str" cm="1">
        <f t="array" ref="DF7">IFERROR(IF(SMALL(DF25:DF118,2)&lt;=$A$8*SMALL(DF25:DF118,1),IFERROR(INDEX($A$25:$A$118, MATCH(1,(DF25:DF118=SMALL(DF25:DF118,2))*(COUNTIF(DF3:DF6, $A$25:$A$118)=0),0)), ""),""),"")</f>
        <v/>
      </c>
      <c r="DG7" s="1" t="str" cm="1">
        <f t="array" ref="DG7">IFERROR(IF(SMALL(DG25:DG118,2)&lt;=$A$8*SMALL(DG25:DG118,1),IFERROR(INDEX($A$25:$A$118, MATCH(1,(DG25:DG118=SMALL(DG25:DG118,2))*(COUNTIF(DG3:DG6, $A$25:$A$118)=0),0)), ""),""),"")</f>
        <v/>
      </c>
      <c r="DH7" s="1" t="str" cm="1">
        <f t="array" ref="DH7">IFERROR(IF(SMALL(DH25:DH118,2)&lt;=$A$8*SMALL(DH25:DH118,1),IFERROR(INDEX($A$25:$A$118, MATCH(1,(DH25:DH118=SMALL(DH25:DH118,2))*(COUNTIF(DH3:DH6, $A$25:$A$118)=0),0)), ""),""),"")</f>
        <v/>
      </c>
      <c r="DI7" s="1" t="str" cm="1">
        <f t="array" ref="DI7">IFERROR(IF(SMALL(DI25:DI118,2)&lt;=$A$8*SMALL(DI25:DI118,1),IFERROR(INDEX($A$25:$A$118, MATCH(1,(DI25:DI118=SMALL(DI25:DI118,2))*(COUNTIF(DI3:DI6, $A$25:$A$118)=0),0)), ""),""),"")</f>
        <v/>
      </c>
      <c r="DJ7" s="1" t="str" cm="1">
        <f t="array" ref="DJ7">IFERROR(IF(SMALL(DJ25:DJ118,2)&lt;=$A$8*SMALL(DJ25:DJ118,1),IFERROR(INDEX($A$25:$A$118, MATCH(1,(DJ25:DJ118=SMALL(DJ25:DJ118,2))*(COUNTIF(DJ3:DJ6, $A$25:$A$118)=0),0)), ""),""),"")</f>
        <v/>
      </c>
      <c r="DK7" s="1" t="str" cm="1">
        <f t="array" ref="DK7">IFERROR(IF(SMALL(DK25:DK118,2)&lt;=$A$8*SMALL(DK25:DK118,1),IFERROR(INDEX($A$25:$A$118, MATCH(1,(DK25:DK118=SMALL(DK25:DK118,2))*(COUNTIF(DK3:DK6, $A$25:$A$118)=0),0)), ""),""),"")</f>
        <v/>
      </c>
      <c r="DL7" s="1" t="str" cm="1">
        <f t="array" ref="DL7">IFERROR(IF(SMALL(DL25:DL118,2)&lt;=$A$8*SMALL(DL25:DL118,1),IFERROR(INDEX($A$25:$A$118, MATCH(1,(DL25:DL118=SMALL(DL25:DL118,2))*(COUNTIF(DL3:DL6, $A$25:$A$118)=0),0)), ""),""),"")</f>
        <v/>
      </c>
      <c r="DM7" s="1" t="str" cm="1">
        <f t="array" ref="DM7">IFERROR(IF(SMALL(DM25:DM118,2)&lt;=$A$8*SMALL(DM25:DM118,1),IFERROR(INDEX($A$25:$A$118, MATCH(1,(DM25:DM118=SMALL(DM25:DM118,2))*(COUNTIF(DM3:DM6, $A$25:$A$118)=0),0)), ""),""),"")</f>
        <v/>
      </c>
      <c r="DN7" s="1" t="str" cm="1">
        <f t="array" ref="DN7">IFERROR(IF(SMALL(DN25:DN118,2)&lt;=$A$8*SMALL(DN25:DN118,1),IFERROR(INDEX($A$25:$A$118, MATCH(1,(DN25:DN118=SMALL(DN25:DN118,2))*(COUNTIF(DN3:DN6, $A$25:$A$118)=0),0)), ""),""),"")</f>
        <v>R2LIVE</v>
      </c>
      <c r="DO7" s="1" t="str" cm="1">
        <f t="array" ref="DO7">IFERROR(IF(SMALL(DO25:DO118,2)&lt;=$A$8*SMALL(DO25:DO118,1),IFERROR(INDEX($A$25:$A$118, MATCH(1,(DO25:DO118=SMALL(DO25:DO118,2))*(COUNTIF(DO3:DO6, $A$25:$A$118)=0),0)), ""),""),"")</f>
        <v/>
      </c>
      <c r="DP7" s="1" t="str" cm="1">
        <f t="array" ref="DP7">IFERROR(IF(SMALL(DP25:DP118,2)&lt;=$A$8*SMALL(DP25:DP118,1),IFERROR(INDEX($A$25:$A$118, MATCH(1,(DP25:DP118=SMALL(DP25:DP118,2))*(COUNTIF(DP3:DP6, $A$25:$A$118)=0),0)), ""),""),"")</f>
        <v/>
      </c>
      <c r="DQ7" s="1" t="str" cm="1">
        <f t="array" ref="DQ7">IFERROR(IF(SMALL(DQ25:DQ118,2)&lt;=$A$8*SMALL(DQ25:DQ118,1),IFERROR(INDEX($A$25:$A$118, MATCH(1,(DQ25:DQ118=SMALL(DQ25:DQ118,2))*(COUNTIF(DQ3:DQ6, $A$25:$A$118)=0),0)), ""),""),"")</f>
        <v/>
      </c>
      <c r="DR7" s="1" t="str" cm="1">
        <f t="array" ref="DR7">IFERROR(IF(SMALL(DR25:DR118,2)&lt;=$A$8*SMALL(DR25:DR118,1),IFERROR(INDEX($A$25:$A$118, MATCH(1,(DR25:DR118=SMALL(DR25:DR118,2))*(COUNTIF(DR3:DR6, $A$25:$A$118)=0),0)), ""),""),"")</f>
        <v/>
      </c>
      <c r="DS7" s="1" t="str" cm="1">
        <f t="array" ref="DS7">IFERROR(IF(SMALL(DS25:DS118,2)&lt;=$A$8*SMALL(DS25:DS118,1),IFERROR(INDEX($A$25:$A$118, MATCH(1,(DS25:DS118=SMALL(DS25:DS118,2))*(COUNTIF(DS3:DS6, $A$25:$A$118)=0),0)), ""),""),"")</f>
        <v/>
      </c>
      <c r="DT7" s="1" t="str" cm="1">
        <f t="array" ref="DT7">IFERROR(IF(SMALL(DT25:DT118,2)&lt;=$A$8*SMALL(DT25:DT118,1),IFERROR(INDEX($A$25:$A$118, MATCH(1,(DT25:DT118=SMALL(DT25:DT118,2))*(COUNTIF(DT3:DT6, $A$25:$A$118)=0),0)), ""),""),"")</f>
        <v/>
      </c>
      <c r="DU7" s="1" t="str" cm="1">
        <f t="array" ref="DU7">IFERROR(IF(SMALL(DU25:DU118,2)&lt;=$A$8*SMALL(DU25:DU118,1),IFERROR(INDEX($A$25:$A$118, MATCH(1,(DU25:DU118=SMALL(DU25:DU118,2))*(COUNTIF(DU3:DU6, $A$25:$A$118)=0),0)), ""),""),"")</f>
        <v/>
      </c>
      <c r="DV7" s="132" t="str" cm="1">
        <f t="array" ref="DV7">IFERROR(IF(SMALL(DV25:DV118,2)&lt;=$A$8*SMALL(DV25:DV118,1),IFERROR(INDEX($A$25:$A$118, MATCH(1,(DV25:DV118=SMALL(DV25:DV118,2))*(COUNTIF(DV3:DV6, $A$25:$A$118)=0),0)), ""),""),"")</f>
        <v/>
      </c>
      <c r="DW7" s="1" t="str" cm="1">
        <f t="array" ref="DW7">IFERROR(IF(SMALL(DW25:DW118,2)&lt;=$A$8*SMALL(DW25:DW118,1),IFERROR(INDEX($A$25:$A$118, MATCH(1,(DW25:DW118=SMALL(DW25:DW118,2))*(COUNTIF(DW3:DW6, $A$25:$A$118)=0),0)), ""),""),"")</f>
        <v/>
      </c>
      <c r="DX7" s="1" t="str" cm="1">
        <f t="array" ref="DX7">IFERROR(IF(SMALL(DX25:DX118,2)&lt;=$A$8*SMALL(DX25:DX118,1),IFERROR(INDEX($A$25:$A$118, MATCH(1,(DX25:DX118=SMALL(DX25:DX118,2))*(COUNTIF(DX3:DX6, $A$25:$A$118)=0),0)), ""),""),"")</f>
        <v/>
      </c>
      <c r="DY7" s="1" t="str" cm="1">
        <f t="array" ref="DY7">IFERROR(IF(SMALL(DY25:DY118,2)&lt;=$A$8*SMALL(DY25:DY118,1),IFERROR(INDEX($A$25:$A$118, MATCH(1,(DY25:DY118=SMALL(DY25:DY118,2))*(COUNTIF(DY3:DY6, $A$25:$A$118)=0),0)), ""),""),"")</f>
        <v/>
      </c>
      <c r="DZ7" s="1" t="str" cm="1">
        <f t="array" ref="DZ7">IFERROR(IF(SMALL(DZ25:DZ118,2)&lt;=$A$8*SMALL(DZ25:DZ118,1),IFERROR(INDEX($A$25:$A$118, MATCH(1,(DZ25:DZ118=SMALL(DZ25:DZ118,2))*(COUNTIF(DZ3:DZ6, $A$25:$A$118)=0),0)), ""),""),"")</f>
        <v/>
      </c>
      <c r="EA7" s="93"/>
      <c r="EB7" s="93"/>
      <c r="EC7" s="1" t="str" cm="1">
        <f t="array" ref="EC7">IFERROR(IF(SMALL(EC25:EC118,2)&lt;=$A$8*SMALL(EC25:EC118,1),IFERROR(INDEX($A$25:$A$118, MATCH(1,(EC25:EC118=SMALL(EC25:EC118,2))*(COUNTIF(EC3:EC6, $A$25:$A$118)=0),0)), ""),""),"")</f>
        <v/>
      </c>
      <c r="ED7" s="93"/>
      <c r="EE7" s="93"/>
      <c r="EF7" s="1" t="str" cm="1">
        <f t="array" ref="EF7">IFERROR(IF(SMALL(EF25:EF118,2)&lt;=$A$8*SMALL(EF25:EF118,1),IFERROR(INDEX($A$25:$A$118, MATCH(1,(EF25:EF118=SMALL(EF25:EF118,2))*(COUNTIF(EF3:EF6, $A$25:$A$118)=0),0)), ""),""),"")</f>
        <v/>
      </c>
      <c r="EG7" s="93"/>
      <c r="EH7" s="1" t="str" cm="1">
        <f t="array" ref="EH7">IFERROR(IF(SMALL(EH25:EH118,2)&lt;=$A$8*SMALL(EH25:EH118,1),IFERROR(INDEX($A$25:$A$118, MATCH(1,(EH25:EH118=SMALL(EH25:EH118,2))*(COUNTIF(EH3:EH6, $A$25:$A$118)=0),0)), ""),""),"")</f>
        <v/>
      </c>
      <c r="EI7" s="132" t="str" cm="1">
        <f t="array" ref="EI7">IFERROR(IF(SMALL(EI25:EI118,2)&lt;=$A$8*SMALL(EI25:EI118,1),IFERROR(INDEX($A$25:$A$118, MATCH(1,(EI25:EI118=SMALL(EI25:EI118,2))*(COUNTIF(EI3:EI6, $A$25:$A$118)=0),0)), ""),""),"")</f>
        <v/>
      </c>
      <c r="EJ7" s="1" t="str" cm="1">
        <f t="array" ref="EJ7">IFERROR(IF(SMALL(EJ25:EJ118,2)&lt;=$A$8*SMALL(EJ25:EJ118,1),IFERROR(INDEX($A$25:$A$118, MATCH(1,(EJ25:EJ118=SMALL(EJ25:EJ118,2))*(COUNTIF(EJ3:EJ6, $A$25:$A$118)=0),0)), ""),""),"")</f>
        <v/>
      </c>
      <c r="EK7" s="1" t="str" cm="1">
        <f t="array" ref="EK7">IFERROR(IF(SMALL(EK25:EK118,2)&lt;=$A$8*SMALL(EK25:EK118,1),IFERROR(INDEX($A$25:$A$118, MATCH(1,(EK25:EK118=SMALL(EK25:EK118,2))*(COUNTIF(EK3:EK6, $A$25:$A$118)=0),0)), ""),""),"")</f>
        <v/>
      </c>
      <c r="EL7" s="1" t="str" cm="1">
        <f t="array" ref="EL7">IFERROR(IF(SMALL(EL25:EL118,2)&lt;=$A$8*SMALL(EL25:EL118,1),IFERROR(INDEX($A$25:$A$118, MATCH(1,(EL25:EL118=SMALL(EL25:EL118,2))*(COUNTIF(EL3:EL6, $A$25:$A$118)=0),0)), ""),""),"")</f>
        <v/>
      </c>
      <c r="EM7" s="1" t="str" cm="1">
        <f t="array" ref="EM7">IFERROR(IF(SMALL(EM25:EM118,2)&lt;=$A$8*SMALL(EM25:EM118,1),IFERROR(INDEX($A$25:$A$118, MATCH(1,(EM25:EM118=SMALL(EM25:EM118,2))*(COUNTIF(EM3:EM6, $A$25:$A$118)=0),0)), ""),""),"")</f>
        <v/>
      </c>
      <c r="EN7" s="1" t="str" cm="1">
        <f t="array" ref="EN7">IFERROR(IF(SMALL(EN25:EN118,2)&lt;=$A$8*SMALL(EN25:EN118,1),IFERROR(INDEX($A$25:$A$118, MATCH(1,(EN25:EN118=SMALL(EN25:EN118,2))*(COUNTIF(EN3:EN6, $A$25:$A$118)=0),0)), ""),""),"")</f>
        <v/>
      </c>
      <c r="EO7" s="1" t="str" cm="1">
        <f t="array" ref="EO7">IFERROR(IF(SMALL(EO25:EO118,2)&lt;=$A$8*SMALL(EO25:EO118,1),IFERROR(INDEX($A$25:$A$118, MATCH(1,(EO25:EO118=SMALL(EO25:EO118,2))*(COUNTIF(EO3:EO6, $A$25:$A$118)=0),0)), ""),""),"")</f>
        <v/>
      </c>
      <c r="EP7" s="1" t="str" cm="1">
        <f t="array" ref="EP7">IFERROR(IF(SMALL(EP25:EP118,2)&lt;=$A$8*SMALL(EP25:EP118,1),IFERROR(INDEX($A$25:$A$118, MATCH(1,(EP25:EP118=SMALL(EP25:EP118,2))*(COUNTIF(EP3:EP6, $A$25:$A$118)=0),0)), ""),""),"")</f>
        <v/>
      </c>
      <c r="EQ7" s="1" t="str" cm="1">
        <f t="array" ref="EQ7">IFERROR(IF(SMALL(EQ25:EQ118,2)&lt;=$A$8*SMALL(EQ25:EQ118,1),IFERROR(INDEX($A$25:$A$118, MATCH(1,(EQ25:EQ118=SMALL(EQ25:EQ118,2))*(COUNTIF(EQ3:EQ6, $A$25:$A$118)=0),0)), ""),""),"")</f>
        <v/>
      </c>
      <c r="ER7" s="1" t="str" cm="1">
        <f t="array" ref="ER7">IFERROR(IF(SMALL(ER25:ER118,2)&lt;=$A$8*SMALL(ER25:ER118,1),IFERROR(INDEX($A$25:$A$118, MATCH(1,(ER25:ER118=SMALL(ER25:ER118,2))*(COUNTIF(ER3:ER6, $A$25:$A$118)=0),0)), ""),""),"")</f>
        <v/>
      </c>
      <c r="ES7" s="1" t="str" cm="1">
        <f t="array" ref="ES7">IFERROR(IF(SMALL(ES25:ES126,2)&lt;=$A$8*SMALL(ES25:ES126,1),IFERROR(INDEX($A$25:$A$126, MATCH(1,(ES25:ES126=SMALL(ES25:ES126,2))*(COUNTIF(ES3:ES6, $A$25:$A$126)=0),0)), ""),""),"")</f>
        <v/>
      </c>
      <c r="ET7" s="1" t="str" cm="1">
        <f t="array" ref="ET7">IFERROR(IF(SMALL(ET25:ET126,2)&lt;=$A$8*SMALL(ET25:ET126,1),IFERROR(INDEX($A$25:$A$126, MATCH(1,(ET25:ET126=SMALL(ET25:ET126,2))*(COUNTIF(ET3:ET6, $A$25:$A$126)=0),0)), ""),""),"")</f>
        <v/>
      </c>
      <c r="EU7" s="1" t="str" cm="1">
        <f t="array" ref="EU7">IFERROR(IF(SMALL(EU25:EU126,2)&lt;=$A$8*SMALL(EU25:EU126,1),IFERROR(INDEX($A$25:$A$126, MATCH(1,(EU25:EU126=SMALL(EU25:EU126,2))*(COUNTIF(EU3:EU6, $A$25:$A$126)=0),0)), ""),""),"")</f>
        <v/>
      </c>
      <c r="EV7" s="1" t="str" cm="1">
        <f t="array" ref="EV7">IFERROR(IF(SMALL(EV25:EV126,2)&lt;=$A$8*SMALL(EV25:EV126,1),IFERROR(INDEX($A$25:$A$126, MATCH(1,(EV25:EV126=SMALL(EV25:EV126,2))*(COUNTIF(EV3:EV6, $A$25:$A$126)=0),0)), ""),""),"")</f>
        <v/>
      </c>
      <c r="EW7" s="1" t="str" cm="1">
        <f t="array" ref="EW7">IFERROR(IF(SMALL(EW25:EW126,2)&lt;=$A$8*SMALL(EW25:EW126,1),IFERROR(INDEX($A$25:$A$126, MATCH(1,(EW25:EW126=SMALL(EW25:EW126,2))*(COUNTIF(EW3:EW6, $A$25:$A$126)=0),0)), ""),""),"")</f>
        <v/>
      </c>
      <c r="EX7" s="1" t="str" cm="1">
        <f t="array" ref="EX7">IFERROR(IF(SMALL(EX25:EX126,2)&lt;=$A$8*SMALL(EX25:EX126,1),IFERROR(INDEX($A$25:$A$126, MATCH(1,(EX25:EX126=SMALL(EX25:EX126,2))*(COUNTIF(EX3:EX6, $A$25:$A$126)=0),0)), ""),""),"")</f>
        <v/>
      </c>
      <c r="EY7" s="1" t="str" cm="1">
        <f t="array" ref="EY7">IFERROR(IF(SMALL(EY25:EY126,2)&lt;=$A$8*SMALL(EY25:EY126,1),IFERROR(INDEX($A$25:$A$126, MATCH(1,(EY25:EY126=SMALL(EY25:EY126,2))*(COUNTIF(EY3:EY6, $A$25:$A$126)=0),0)), ""),""),"")</f>
        <v/>
      </c>
      <c r="EZ7" s="1" t="str" cm="1">
        <f t="array" ref="EZ7">IFERROR(IF(SMALL(EZ25:EZ126,2)&lt;=$A$8*SMALL(EZ25:EZ126,1),IFERROR(INDEX($A$25:$A$126, MATCH(1,(EZ25:EZ126=SMALL(EZ25:EZ126,2))*(COUNTIF(EZ3:EZ6, $A$25:$A$126)=0),0)), ""),""),"")</f>
        <v/>
      </c>
      <c r="FA7" s="1" t="str" cm="1">
        <f t="array" ref="FA7">IFERROR(IF(SMALL(FA25:FA126,2)&lt;=$A$8*SMALL(FA25:FA126,1),IFERROR(INDEX($A$25:$A$126, MATCH(1,(FA25:FA126=SMALL(FA25:FA126,2))*(COUNTIF(FA3:FA6, $A$25:$A$126)=0),0)), ""),""),"")</f>
        <v/>
      </c>
      <c r="FB7" s="1" t="str" cm="1">
        <f t="array" ref="FB7">IFERROR(IF(SMALL(FB25:FB126,2)&lt;=$A$8*SMALL(FB25:FB126,1),IFERROR(INDEX($A$25:$A$126, MATCH(1,(FB25:FB126=SMALL(FB25:FB126,2))*(COUNTIF(FB3:FB6, $A$25:$A$126)=0),0)), ""),""),"")</f>
        <v/>
      </c>
      <c r="FC7" s="1" t="str" cm="1">
        <f t="array" ref="FC7">IFERROR(IF(SMALL(FC25:FC126,2)&lt;=$A$8*SMALL(FC25:FC126,1),IFERROR(INDEX($A$25:$A$126, MATCH(1,(FC25:FC126=SMALL(FC25:FC126,2))*(COUNTIF(FC3:FC6, $A$25:$A$126)=0),0)), ""),""),"")</f>
        <v/>
      </c>
      <c r="FD7" s="1" t="str" cm="1">
        <f t="array" ref="FD7">IFERROR(IF(SMALL(FD25:FD126,2)&lt;=$A$8*SMALL(FD25:FD126,1),IFERROR(INDEX($A$25:$A$126, MATCH(1,(FD25:FD126=SMALL(FD25:FD126,2))*(COUNTIF(FD3:FD6, $A$25:$A$126)=0),0)), ""),""),"")</f>
        <v/>
      </c>
      <c r="FE7" s="1" t="str" cm="1">
        <f t="array" ref="FE7">IFERROR(IF(SMALL(FE25:FE126,2)&lt;=$A$8*SMALL(FE25:FE126,1),IFERROR(INDEX($A$25:$A$126, MATCH(1,(FE25:FE126=SMALL(FE25:FE126,2))*(COUNTIF(FE3:FE6, $A$25:$A$126)=0),0)), ""),""),"")</f>
        <v/>
      </c>
      <c r="FF7" s="1" t="str" cm="1">
        <f t="array" ref="FF7">IFERROR(IF(SMALL(FF25:FF126,2)&lt;=$A$8*SMALL(FF25:FF126,1),IFERROR(INDEX($A$25:$A$126, MATCH(1,(FF25:FF126=SMALL(FF25:FF126,2))*(COUNTIF(FF3:FF6, $A$25:$A$126)=0),0)), ""),""),"")</f>
        <v/>
      </c>
      <c r="FG7" s="1" t="str" cm="1">
        <f t="array" ref="FG7">IFERROR(IF(SMALL(FG25:FG126,2)&lt;=$A$8*SMALL(FG25:FG126,1),IFERROR(INDEX($A$25:$A$126, MATCH(1,(FG25:FG126=SMALL(FG25:FG126,2))*(COUNTIF(FG3:FG6, $A$25:$A$126)=0),0)), ""),""),"")</f>
        <v/>
      </c>
      <c r="FH7" s="1" t="str" cm="1">
        <f t="array" ref="FH7">IFERROR(IF(SMALL(FH25:FH126,2)&lt;=$A$8*SMALL(FH25:FH126,1),IFERROR(INDEX($A$25:$A$126, MATCH(1,(FH25:FH126=SMALL(FH25:FH126,2))*(COUNTIF(FH3:FH6, $A$25:$A$126)=0),0)), ""),""),"")</f>
        <v/>
      </c>
      <c r="FI7" s="1" t="str" cm="1">
        <f t="array" ref="FI7">IFERROR(IF(SMALL(FI25:FI126,2)&lt;=$A$8*SMALL(FI25:FI126,1),IFERROR(INDEX($A$25:$A$126, MATCH(1,(FI25:FI126=SMALL(FI25:FI126,2))*(COUNTIF(FI3:FI6, $A$25:$A$126)=0),0)), ""),""),"")</f>
        <v/>
      </c>
      <c r="FJ7" s="1" t="str" cm="1">
        <f t="array" ref="FJ7">IFERROR(IF(SMALL(FJ25:FJ126,2)&lt;=$A$8*SMALL(FJ25:FJ126,1),IFERROR(INDEX($A$25:$A$126, MATCH(1,(FJ25:FJ126=SMALL(FJ25:FJ126,2))*(COUNTIF(FJ3:FJ6, $A$25:$A$126)=0),0)), ""),""),"")</f>
        <v/>
      </c>
      <c r="FK7" s="1" t="str" cm="1">
        <f t="array" ref="FK7">IFERROR(IF(SMALL(FK25:FK126,2)&lt;=$A$8*SMALL(FK25:FK126,1),IFERROR(INDEX($A$25:$A$126, MATCH(1,(FK25:FK126=SMALL(FK25:FK126,2))*(COUNTIF(FK3:FK6, $A$25:$A$126)=0),0)), ""),""),"")</f>
        <v/>
      </c>
      <c r="FL7" s="1" t="str" cm="1">
        <f t="array" ref="FL7">IFERROR(IF(SMALL(FL25:FL126,2)&lt;=$A$8*SMALL(FL25:FL126,1),IFERROR(INDEX($A$25:$A$126, MATCH(1,(FL25:FL126=SMALL(FL25:FL126,2))*(COUNTIF(FL3:FL6, $A$25:$A$126)=0),0)), ""),""),"")</f>
        <v/>
      </c>
      <c r="FM7" s="1" t="str" cm="1">
        <f t="array" ref="FM7">IFERROR(IF(SMALL(FM25:FM126,2)&lt;=$A$8*SMALL(FM25:FM126,1),IFERROR(INDEX($A$25:$A$126, MATCH(1,(FM25:FM126=SMALL(FM25:FM126,2))*(COUNTIF(FM3:FM6, $A$25:$A$126)=0),0)), ""),""),"")</f>
        <v/>
      </c>
      <c r="FN7" s="1" t="str" cm="1">
        <f t="array" ref="FN7">IFERROR(IF(SMALL(FN25:FN126,2)&lt;=$A$8*SMALL(FN25:FN126,1),IFERROR(INDEX($A$25:$A$126, MATCH(1,(FN25:FN126=SMALL(FN25:FN126,2))*(COUNTIF(FN3:FN6, $A$25:$A$126)=0),0)), ""),""),"")</f>
        <v/>
      </c>
      <c r="FO7" s="1" t="str" cm="1">
        <f t="array" ref="FO7">IFERROR(IF(SMALL(FO25:FO126,2)&lt;=$A$8*SMALL(FO25:FO126,1),IFERROR(INDEX($A$25:$A$126, MATCH(1,(FO25:FO126=SMALL(FO25:FO126,2))*(COUNTIF(FO3:FO6, $A$25:$A$126)=0),0)), ""),""),"")</f>
        <v/>
      </c>
      <c r="FP7" s="1" t="str" cm="1">
        <f t="array" ref="FP7">IFERROR(IF(SMALL(FP25:FP126,2)&lt;=$A$8*SMALL(FP25:FP126,1),IFERROR(INDEX($A$25:$A$126, MATCH(1,(FP25:FP126=SMALL(FP25:FP126,2))*(COUNTIF(FP3:FP6, $A$25:$A$126)=0),0)), ""),""),"")</f>
        <v/>
      </c>
      <c r="FQ7" s="1" t="str" cm="1">
        <f t="array" ref="FQ7">IFERROR(IF(SMALL(FQ25:FQ126,2)&lt;=$A$8*SMALL(FQ25:FQ126,1),IFERROR(INDEX($A$25:$A$126, MATCH(1,(FQ25:FQ126=SMALL(FQ25:FQ126,2))*(COUNTIF(FQ3:FQ6, $A$25:$A$126)=0),0)), ""),""),"")</f>
        <v/>
      </c>
      <c r="FR7" s="1" t="str" cm="1">
        <f t="array" ref="FR7">IFERROR(IF(SMALL(FR25:FR126,2)&lt;=$A$8*SMALL(FR25:FR126,1),IFERROR(INDEX($A$25:$A$126, MATCH(1,(FR25:FR126=SMALL(FR25:FR126,2))*(COUNTIF(FR3:FR6, $A$25:$A$126)=0),0)), ""),""),"")</f>
        <v/>
      </c>
      <c r="FS7" s="1" t="str" cm="1">
        <f t="array" ref="FS7">IFERROR(IF(SMALL(FS25:FS126,2)&lt;=$A$8*SMALL(FS25:FS126,1),IFERROR(INDEX($A$25:$A$126, MATCH(1,(FS25:FS126=SMALL(FS25:FS126,2))*(COUNTIF(FS3:FS6, $A$25:$A$126)=0),0)), ""),""),"")</f>
        <v/>
      </c>
      <c r="FT7" s="1" t="str" cm="1">
        <f t="array" ref="FT7">IFERROR(IF(SMALL(FT25:FT126,2)&lt;=$A$8*SMALL(FT25:FT126,1),IFERROR(INDEX($A$25:$A$126, MATCH(1,(FT25:FT126=SMALL(FT25:FT126,2))*(COUNTIF(FT3:FT6, $A$25:$A$126)=0),0)), ""),""),"")</f>
        <v/>
      </c>
      <c r="FU7" s="1" t="str" cm="1">
        <f t="array" ref="FU7">IFERROR(IF(SMALL(FU25:FU126,2)&lt;=$A$8*SMALL(FU25:FU126,1),IFERROR(INDEX($A$25:$A$126, MATCH(1,(FU25:FU126=SMALL(FU25:FU126,2))*(COUNTIF(FU3:FU6, $A$25:$A$126)=0),0)), ""),""),"")</f>
        <v/>
      </c>
      <c r="FV7" s="1" t="str" cm="1">
        <f t="array" ref="FV7">IFERROR(IF(SMALL(FV25:FV126,2)&lt;=$A$8*SMALL(FV25:FV126,1),IFERROR(INDEX($A$25:$A$126, MATCH(1,(FV25:FV126=SMALL(FV25:FV126,2))*(COUNTIF(FV3:FV6, $A$25:$A$126)=0),0)), ""),""),"")</f>
        <v/>
      </c>
      <c r="FW7" s="1" t="str" cm="1">
        <f t="array" ref="FW7">IFERROR(IF(SMALL(FW25:FW126,2)&lt;=$A$8*SMALL(FW25:FW126,1),IFERROR(INDEX($A$25:$A$126, MATCH(1,(FW25:FW126=SMALL(FW25:FW126,2))*(COUNTIF(FW3:FW6, $A$25:$A$126)=0),0)), ""),""),"")</f>
        <v/>
      </c>
      <c r="FX7" s="1" t="str" cm="1">
        <f t="array" ref="FX7">IFERROR(IF(SMALL(FX25:FX126,2)&lt;=$A$8*SMALL(FX25:FX126,1),IFERROR(INDEX($A$25:$A$126, MATCH(1,(FX25:FX126=SMALL(FX25:FX126,2))*(COUNTIF(FX3:FX6, $A$25:$A$126)=0),0)), ""),""),"")</f>
        <v/>
      </c>
      <c r="FY7" s="1" t="str" cm="1">
        <f t="array" ref="FY7">IFERROR(IF(SMALL(FY25:FY126,2)&lt;=$A$8*SMALL(FY25:FY126,1),IFERROR(INDEX($A$25:$A$126, MATCH(1,(FY25:FY126=SMALL(FY25:FY126,2))*(COUNTIF(FY3:FY6, $A$25:$A$126)=0),0)), ""),""),"")</f>
        <v/>
      </c>
      <c r="FZ7" s="1" t="str" cm="1">
        <f t="array" ref="FZ7">IFERROR(IF(SMALL(FZ25:FZ126,2)&lt;=$A$8*SMALL(FZ25:FZ126,1),IFERROR(INDEX($A$25:$A$126, MATCH(1,(FZ25:FZ126=SMALL(FZ25:FZ126,2))*(COUNTIF(FZ3:FZ6, $A$25:$A$126)=0),0)), ""),""),"")</f>
        <v/>
      </c>
      <c r="GA7" s="1" t="str" cm="1">
        <f t="array" ref="GA7">IFERROR(IF(SMALL(GA25:GA126,2)&lt;=$A$8*SMALL(GA25:GA126,1),IFERROR(INDEX($A$25:$A$126, MATCH(1,(GA25:GA126=SMALL(GA25:GA126,2))*(COUNTIF(GA3:GA6, $A$25:$A$126)=0),0)), ""),""),"")</f>
        <v/>
      </c>
      <c r="GB7" s="1" t="str" cm="1">
        <f t="array" ref="GB7">IFERROR(IF(SMALL(GB25:GB126,2)&lt;=$A$8*SMALL(GB25:GB126,1),IFERROR(INDEX($A$25:$A$126, MATCH(1,(GB25:GB126=SMALL(GB25:GB126,2))*(COUNTIF(GB3:GB6, $A$25:$A$126)=0),0)), ""),""),"")</f>
        <v/>
      </c>
      <c r="GC7" s="1" t="str" cm="1">
        <f t="array" ref="GC7">IFERROR(IF(SMALL(GC25:GC126,2)&lt;=$A$8*SMALL(GC25:GC126,1),IFERROR(INDEX($A$25:$A$126, MATCH(1,(GC25:GC126=SMALL(GC25:GC126,2))*(COUNTIF(GC3:GC6, $A$25:$A$126)=0),0)), ""),""),"")</f>
        <v/>
      </c>
      <c r="GD7" s="1" t="str" cm="1">
        <f t="array" ref="GD7">IFERROR(IF(SMALL(GD25:GD126,2)&lt;=$A$8*SMALL(GD25:GD126,1),IFERROR(INDEX($A$25:$A$126, MATCH(1,(GD25:GD126=SMALL(GD25:GD126,2))*(COUNTIF(GD3:GD6, $A$25:$A$126)=0),0)), ""),""),"")</f>
        <v/>
      </c>
      <c r="GE7" s="1" t="str" cm="1">
        <f t="array" ref="GE7">IFERROR(IF(SMALL(GE25:GE126,2)&lt;=$A$8*SMALL(GE25:GE126,1),IFERROR(INDEX($A$25:$A$126, MATCH(1,(GE25:GE126=SMALL(GE25:GE126,2))*(COUNTIF(GE3:GE6, $A$25:$A$126)=0),0)), ""),""),"")</f>
        <v/>
      </c>
      <c r="GF7" s="1" t="str" cm="1">
        <f t="array" ref="GF7">IFERROR(IF(SMALL(GF25:GF126,2)&lt;=$A$8*SMALL(GF25:GF126,1),IFERROR(INDEX($A$25:$A$126, MATCH(1,(GF25:GF126=SMALL(GF25:GF126,2))*(COUNTIF(GF3:GF6, $A$25:$A$126)=0),0)), ""),""),"")</f>
        <v/>
      </c>
      <c r="GG7" s="1" t="str" cm="1">
        <f t="array" ref="GG7">IFERROR(IF(SMALL(GG25:GG126,2)&lt;=$A$8*SMALL(GG25:GG126,1),IFERROR(INDEX($A$25:$A$126, MATCH(1,(GG25:GG126=SMALL(GG25:GG126,2))*(COUNTIF(GG3:GG6, $A$25:$A$126)=0),0)), ""),""),"")</f>
        <v/>
      </c>
      <c r="GH7" s="1" t="str" cm="1">
        <f t="array" ref="GH7">IFERROR(IF(SMALL(GH25:GH126,2)&lt;=$A$8*SMALL(GH25:GH126,1),IFERROR(INDEX($A$25:$A$126, MATCH(1,(GH25:GH126=SMALL(GH25:GH126,2))*(COUNTIF(GH3:GH6, $A$25:$A$126)=0),0)), ""),""),"")</f>
        <v/>
      </c>
      <c r="GI7" s="1" t="str" cm="1">
        <f t="array" ref="GI7">IFERROR(IF(SMALL(GI25:GI126,2)&lt;=$A$8*SMALL(GI25:GI126,1),IFERROR(INDEX($A$25:$A$126, MATCH(1,(GI25:GI126=SMALL(GI25:GI126,2))*(COUNTIF(GI3:GI6, $A$25:$A$126)=0),0)), ""),""),"")</f>
        <v/>
      </c>
      <c r="GJ7" s="1" t="str" cm="1">
        <f t="array" ref="GJ7">IFERROR(IF(SMALL(GJ25:GJ126,2)&lt;=$A$8*SMALL(GJ25:GJ126,1),IFERROR(INDEX($A$25:$A$126, MATCH(1,(GJ25:GJ126=SMALL(GJ25:GJ126,2))*(COUNTIF(GJ3:GJ6, $A$25:$A$126)=0),0)), ""),""),"")</f>
        <v/>
      </c>
      <c r="GK7" s="1" t="str" cm="1">
        <f t="array" ref="GK7">IFERROR(IF(SMALL(GK25:GK126,2)&lt;=$A$8*SMALL(GK25:GK126,1),IFERROR(INDEX($A$25:$A$126, MATCH(1,(GK25:GK126=SMALL(GK25:GK126,2))*(COUNTIF(GK3:GK6, $A$25:$A$126)=0),0)), ""),""),"")</f>
        <v/>
      </c>
      <c r="GL7" s="1" t="str" cm="1">
        <f t="array" ref="GL7">IFERROR(IF(SMALL(GL25:GL126,2)&lt;=$A$8*SMALL(GL25:GL126,1),IFERROR(INDEX($A$25:$A$126, MATCH(1,(GL25:GL126=SMALL(GL25:GL126,2))*(COUNTIF(GL3:GL6, $A$25:$A$126)=0),0)), ""),""),"")</f>
        <v/>
      </c>
      <c r="GM7" s="1" t="str" cm="1">
        <f t="array" ref="GM7">IFERROR(IF(SMALL(GM25:GM126,2)&lt;=$A$8*SMALL(GM25:GM126,1),IFERROR(INDEX($A$25:$A$126, MATCH(1,(GM25:GM126=SMALL(GM25:GM126,2))*(COUNTIF(GM3:GM6, $A$25:$A$126)=0),0)), ""),""),"")</f>
        <v/>
      </c>
      <c r="GN7" s="1" t="str" cm="1">
        <f t="array" ref="GN7">IFERROR(IF(SMALL(GN25:GN126,2)&lt;=$A$8*SMALL(GN25:GN126,1),IFERROR(INDEX($A$25:$A$126, MATCH(1,(GN25:GN126=SMALL(GN25:GN126,2))*(COUNTIF(GN3:GN6, $A$25:$A$126)=0),0)), ""),""),"")</f>
        <v/>
      </c>
      <c r="GO7" s="1" t="str" cm="1">
        <f t="array" ref="GO7">IFERROR(IF(SMALL(GO25:GO126,2)&lt;=$A$8*SMALL(GO25:GO126,1),IFERROR(INDEX($A$25:$A$126, MATCH(1,(GO25:GO126=SMALL(GO25:GO126,2))*(COUNTIF(GO3:GO6, $A$25:$A$126)=0),0)), ""),""),"")</f>
        <v/>
      </c>
      <c r="GP7" s="1" t="str" cm="1">
        <f t="array" ref="GP7">IFERROR(IF(SMALL(GP25:GP126,2)&lt;=$A$8*SMALL(GP25:GP126,1),IFERROR(INDEX($A$25:$A$126, MATCH(1,(GP25:GP126=SMALL(GP25:GP126,2))*(COUNTIF(GP3:GP6, $A$25:$A$126)=0),0)), ""),""),"")</f>
        <v/>
      </c>
      <c r="GQ7" s="1" t="str" cm="1">
        <f t="array" ref="GQ7">IFERROR(IF(SMALL(GQ25:GQ126,2)&lt;=$A$8*SMALL(GQ25:GQ126,1),IFERROR(INDEX($A$25:$A$126, MATCH(1,(GQ25:GQ126=SMALL(GQ25:GQ126,2))*(COUNTIF(GQ3:GQ6, $A$25:$A$126)=0),0)), ""),""),"")</f>
        <v/>
      </c>
      <c r="GR7" s="1" t="str" cm="1">
        <f t="array" ref="GR7">IFERROR(IF(SMALL(GR25:GR126,2)&lt;=$A$8*SMALL(GR25:GR126,1),IFERROR(INDEX($A$25:$A$126, MATCH(1,(GR25:GR126=SMALL(GR25:GR126,2))*(COUNTIF(GR3:GR6, $A$25:$A$126)=0),0)), ""),""),"")</f>
        <v/>
      </c>
      <c r="GS7" s="1" t="str" cm="1">
        <f t="array" ref="GS7">IFERROR(IF(SMALL(GS25:GS126,2)&lt;=$A$8*SMALL(GS25:GS126,1),IFERROR(INDEX($A$25:$A$126, MATCH(1,(GS25:GS126=SMALL(GS25:GS126,2))*(COUNTIF(GS3:GS6, $A$25:$A$126)=0),0)), ""),""),"")</f>
        <v/>
      </c>
      <c r="GT7" s="1" t="str" cm="1">
        <f t="array" ref="GT7">IFERROR(IF(SMALL(GT25:GT126,2)&lt;=$A$8*SMALL(GT25:GT126,1),IFERROR(INDEX($A$25:$A$126, MATCH(1,(GT25:GT126=SMALL(GT25:GT126,2))*(COUNTIF(GT3:GT6, $A$25:$A$126)=0),0)), ""),""),"")</f>
        <v/>
      </c>
      <c r="GU7" s="1" t="str" cm="1">
        <f t="array" ref="GU7">IFERROR(IF(SMALL(GU25:GU126,2)&lt;=$A$8*SMALL(GU25:GU126,1),IFERROR(INDEX($A$25:$A$126, MATCH(1,(GU25:GU126=SMALL(GU25:GU126,2))*(COUNTIF(GU3:GU6, $A$25:$A$126)=0),0)), ""),""),"")</f>
        <v/>
      </c>
      <c r="GV7" s="1" t="str" cm="1">
        <f t="array" ref="GV7">IFERROR(IF(SMALL(GV25:GV126,2)&lt;=$A$8*SMALL(GV25:GV126,1),IFERROR(INDEX($A$25:$A$126, MATCH(1,(GV25:GV126=SMALL(GV25:GV126,2))*(COUNTIF(GV3:GV6, $A$25:$A$126)=0),0)), ""),""),"")</f>
        <v/>
      </c>
      <c r="GW7" s="1" t="str" cm="1">
        <f t="array" ref="GW7">IFERROR(IF(SMALL(GW25:GW126,2)&lt;=$A$8*SMALL(GW25:GW126,1),IFERROR(INDEX($A$25:$A$126, MATCH(1,(GW25:GW126=SMALL(GW25:GW126,2))*(COUNTIF(GW3:GW6, $A$25:$A$126)=0),0)), ""),""),"")</f>
        <v/>
      </c>
      <c r="GX7" s="1" t="str" cm="1">
        <f t="array" ref="GX7">IFERROR(IF(SMALL(GX25:GX126,2)&lt;=$A$8*SMALL(GX25:GX126,1),IFERROR(INDEX($A$25:$A$126, MATCH(1,(GX25:GX126=SMALL(GX25:GX126,2))*(COUNTIF(GX3:GX6, $A$25:$A$126)=0),0)), ""),""),"")</f>
        <v/>
      </c>
      <c r="GY7" s="1" t="str" cm="1">
        <f t="array" ref="GY7">IFERROR(IF(SMALL(GY25:GY126,2)&lt;=$A$8*SMALL(GY25:GY126,1),IFERROR(INDEX($A$25:$A$126, MATCH(1,(GY25:GY126=SMALL(GY25:GY126,2))*(COUNTIF(GY3:GY6, $A$25:$A$126)=0),0)), ""),""),"")</f>
        <v/>
      </c>
      <c r="GZ7" s="1" t="str" cm="1">
        <f t="array" ref="GZ7">IFERROR(IF(SMALL(GZ25:GZ126,2)&lt;=$A$8*SMALL(GZ25:GZ126,1),IFERROR(INDEX($A$25:$A$126, MATCH(1,(GZ25:GZ126=SMALL(GZ25:GZ126,2))*(COUNTIF(GZ3:GZ6, $A$25:$A$126)=0),0)), ""),""),"")</f>
        <v/>
      </c>
      <c r="HA7" s="1" t="str" cm="1">
        <f t="array" ref="HA7">IFERROR(IF(SMALL(HA25:HA126,2)&lt;=$A$8*SMALL(HA25:HA126,1),IFERROR(INDEX($A$25:$A$126, MATCH(1,(HA25:HA126=SMALL(HA25:HA126,2))*(COUNTIF(HA3:HA6, $A$25:$A$126)=0),0)), ""),""),"")</f>
        <v/>
      </c>
      <c r="HB7" s="1" t="str" cm="1">
        <f t="array" ref="HB7">IFERROR(IF(SMALL(HB25:HB126,2)&lt;=$A$8*SMALL(HB25:HB126,1),IFERROR(INDEX($A$25:$A$126, MATCH(1,(HB25:HB126=SMALL(HB25:HB126,2))*(COUNTIF(HB3:HB6, $A$25:$A$126)=0),0)), ""),""),"")</f>
        <v/>
      </c>
      <c r="HC7" s="1" t="str" cm="1">
        <f t="array" ref="HC7">IFERROR(IF(SMALL(HC25:HC126,2)&lt;=$A$8*SMALL(HC25:HC126,1),IFERROR(INDEX($A$25:$A$126, MATCH(1,(HC25:HC126=SMALL(HC25:HC126,2))*(COUNTIF(HC3:HC6, $A$25:$A$126)=0),0)), ""),""),"")</f>
        <v/>
      </c>
      <c r="HD7" s="1" t="str" cm="1">
        <f t="array" ref="HD7">IFERROR(IF(SMALL(HD25:HD126,2)&lt;=$A$8*SMALL(HD25:HD126,1),IFERROR(INDEX($A$25:$A$126, MATCH(1,(HD25:HD126=SMALL(HD25:HD126,2))*(COUNTIF(HD3:HD6, $A$25:$A$126)=0),0)), ""),""),"")</f>
        <v/>
      </c>
      <c r="HE7" s="1" t="str" cm="1">
        <f t="array" ref="HE7">IFERROR(IF(SMALL(HE25:HE126,2)&lt;=$A$8*SMALL(HE25:HE126,1),IFERROR(INDEX($A$25:$A$126, MATCH(1,(HE25:HE126=SMALL(HE25:HE126,2))*(COUNTIF(HE3:HE6, $A$25:$A$126)=0),0)), ""),""),"")</f>
        <v/>
      </c>
      <c r="HF7" s="1" t="str" cm="1">
        <f t="array" ref="HF7">IFERROR(IF(SMALL(HF25:HF126,2)&lt;=$A$8*SMALL(HF25:HF126,1),IFERROR(INDEX($A$25:$A$126, MATCH(1,(HF25:HF126=SMALL(HF25:HF126,2))*(COUNTIF(HF3:HF6, $A$25:$A$126)=0),0)), ""),""),"")</f>
        <v/>
      </c>
      <c r="HG7" s="1" t="str" cm="1">
        <f t="array" ref="HG7">IFERROR(IF(SMALL(HG25:HG126,2)&lt;=$A$8*SMALL(HG25:HG126,1),IFERROR(INDEX($A$25:$A$126, MATCH(1,(HG25:HG126=SMALL(HG25:HG126,2))*(COUNTIF(HG3:HG6, $A$25:$A$126)=0),0)), ""),""),"")</f>
        <v/>
      </c>
      <c r="HH7" s="1" t="str" cm="1">
        <f t="array" ref="HH7">IFERROR(IF(SMALL(HH25:HH126,2)&lt;=$A$8*SMALL(HH25:HH126,1),IFERROR(INDEX($A$25:$A$126, MATCH(1,(HH25:HH126=SMALL(HH25:HH126,2))*(COUNTIF(HH3:HH6, $A$25:$A$126)=0),0)), ""),""),"")</f>
        <v/>
      </c>
      <c r="HI7" s="1" t="str" cm="1">
        <f t="array" ref="HI7">IFERROR(IF(SMALL(HI25:HI126,2)&lt;=$A$8*SMALL(HI25:HI126,1),IFERROR(INDEX($A$25:$A$126, MATCH(1,(HI25:HI126=SMALL(HI25:HI126,2))*(COUNTIF(HI3:HI6, $A$25:$A$126)=0),0)), ""),""),"")</f>
        <v/>
      </c>
      <c r="HJ7" s="1" t="str" cm="1">
        <f t="array" ref="HJ7">IFERROR(IF(SMALL(HJ25:HJ126,2)&lt;=$A$8*SMALL(HJ25:HJ126,1),IFERROR(INDEX($A$25:$A$126, MATCH(1,(HJ25:HJ126=SMALL(HJ25:HJ126,2))*(COUNTIF(HJ3:HJ6, $A$25:$A$126)=0),0)), ""),""),"")</f>
        <v/>
      </c>
      <c r="HK7" s="1" t="str" cm="1">
        <f t="array" ref="HK7">IFERROR(IF(SMALL(HK25:HK126,2)&lt;=$A$8*SMALL(HK25:HK126,1),IFERROR(INDEX($A$25:$A$126, MATCH(1,(HK25:HK126=SMALL(HK25:HK126,2))*(COUNTIF(HK3:HK6, $A$25:$A$126)=0),0)), ""),""),"")</f>
        <v/>
      </c>
      <c r="HL7" s="1" t="str" cm="1">
        <f t="array" ref="HL7">IFERROR(IF(SMALL(HL25:HL126,2)&lt;=$A$8*SMALL(HL25:HL126,1),IFERROR(INDEX($A$25:$A$126, MATCH(1,(HL25:HL126=SMALL(HL25:HL126,2))*(COUNTIF(HL3:HL6, $A$25:$A$126)=0),0)), ""),""),"")</f>
        <v/>
      </c>
      <c r="HM7" s="1" t="str" cm="1">
        <f t="array" ref="HM7">IFERROR(IF(SMALL(HM25:HM126,2)&lt;=$A$8*SMALL(HM25:HM126,1),IFERROR(INDEX($A$25:$A$126, MATCH(1,(HM25:HM126=SMALL(HM25:HM126,2))*(COUNTIF(HM3:HM6, $A$25:$A$126)=0),0)), ""),""),"")</f>
        <v/>
      </c>
      <c r="HN7" s="1" t="str" cm="1">
        <f t="array" ref="HN7">IFERROR(IF(SMALL(HN25:HN126,2)&lt;=$A$8*SMALL(HN25:HN126,1),IFERROR(INDEX($A$25:$A$126, MATCH(1,(HN25:HN126=SMALL(HN25:HN126,2))*(COUNTIF(HN3:HN6, $A$25:$A$126)=0),0)), ""),""),"")</f>
        <v/>
      </c>
      <c r="HO7" s="1" t="str" cm="1">
        <f t="array" ref="HO7">IFERROR(IF(SMALL(HO25:HO126,2)&lt;=$A$8*SMALL(HO25:HO126,1),IFERROR(INDEX($A$25:$A$126, MATCH(1,(HO25:HO126=SMALL(HO25:HO126,2))*(COUNTIF(HO3:HO6, $A$25:$A$126)=0),0)), ""),""),"")</f>
        <v/>
      </c>
      <c r="HP7" s="1" t="str" cm="1">
        <f t="array" ref="HP7">IFERROR(IF(SMALL(HP25:HP126,2)&lt;=$A$8*SMALL(HP25:HP126,1),IFERROR(INDEX($A$25:$A$126, MATCH(1,(HP25:HP126=SMALL(HP25:HP126,2))*(COUNTIF(HP3:HP6, $A$25:$A$126)=0),0)), ""),""),"")</f>
        <v/>
      </c>
      <c r="HQ7" s="1" t="str" cm="1">
        <f t="array" ref="HQ7">IFERROR(IF(SMALL(HQ25:HQ126,2)&lt;=$A$8*SMALL(HQ25:HQ126,1),IFERROR(INDEX($A$25:$A$126, MATCH(1,(HQ25:HQ126=SMALL(HQ25:HQ126,2))*(COUNTIF(HQ3:HQ6, $A$25:$A$126)=0),0)), ""),""),"")</f>
        <v/>
      </c>
      <c r="HR7" s="1" t="str" cm="1">
        <f t="array" ref="HR7">IFERROR(IF(SMALL(HR25:HR126,2)&lt;=$A$8*SMALL(HR25:HR126,1),IFERROR(INDEX($A$25:$A$126, MATCH(1,(HR25:HR126=SMALL(HR25:HR126,2))*(COUNTIF(HR3:HR6, $A$25:$A$126)=0),0)), ""),""),"")</f>
        <v/>
      </c>
      <c r="HS7" s="1" t="str" cm="1">
        <f t="array" ref="HS7">IFERROR(IF(SMALL(HS25:HS126,2)&lt;=$A$8*SMALL(HS25:HS126,1),IFERROR(INDEX($A$25:$A$126, MATCH(1,(HS25:HS126=SMALL(HS25:HS126,2))*(COUNTIF(HS3:HS6, $A$25:$A$126)=0),0)), ""),""),"")</f>
        <v/>
      </c>
      <c r="HT7" s="1" t="str" cm="1">
        <f t="array" ref="HT7">IFERROR(IF(SMALL(HT25:HT126,2)&lt;=$A$8*SMALL(HT25:HT126,1),IFERROR(INDEX($A$25:$A$126, MATCH(1,(HT25:HT126=SMALL(HT25:HT126,2))*(COUNTIF(HT3:HT6, $A$25:$A$126)=0),0)), ""),""),"")</f>
        <v/>
      </c>
      <c r="HU7" s="1" t="str" cm="1">
        <f t="array" ref="HU7">IFERROR(IF(SMALL(HU25:HU126,2)&lt;=$A$8*SMALL(HU25:HU126,1),IFERROR(INDEX($A$25:$A$126, MATCH(1,(HU25:HU126=SMALL(HU25:HU126,2))*(COUNTIF(HU3:HU6, $A$25:$A$126)=0),0)), ""),""),"")</f>
        <v/>
      </c>
      <c r="HV7" s="1" t="str" cm="1">
        <f t="array" ref="HV7">IFERROR(IF(SMALL(HV25:HV126,2)&lt;=$A$8*SMALL(HV25:HV126,1),IFERROR(INDEX($A$25:$A$126, MATCH(1,(HV25:HV126=SMALL(HV25:HV126,2))*(COUNTIF(HV3:HV6, $A$25:$A$126)=0),0)), ""),""),"")</f>
        <v/>
      </c>
      <c r="HW7" s="1" t="str" cm="1">
        <f t="array" ref="HW7">IFERROR(IF(SMALL(HW25:HW126,2)&lt;=$A$8*SMALL(HW25:HW126,1),IFERROR(INDEX($A$25:$A$126, MATCH(1,(HW25:HW126=SMALL(HW25:HW126,2))*(COUNTIF(HW3:HW6, $A$25:$A$126)=0),0)), ""),""),"")</f>
        <v/>
      </c>
      <c r="HX7" s="1" t="str" cm="1">
        <f t="array" ref="HX7">IFERROR(IF(SMALL(HX25:HX126,2)&lt;=$A$8*SMALL(HX25:HX126,1),IFERROR(INDEX($A$25:$A$126, MATCH(1,(HX25:HX126=SMALL(HX25:HX126,2))*(COUNTIF(HX3:HX6, $A$25:$A$126)=0),0)), ""),""),"")</f>
        <v/>
      </c>
      <c r="HY7" s="1" t="str" cm="1">
        <f t="array" ref="HY7">IFERROR(IF(SMALL(HY25:HY126,2)&lt;=$A$8*SMALL(HY25:HY126,1),IFERROR(INDEX($A$25:$A$126, MATCH(1,(HY25:HY126=SMALL(HY25:HY126,2))*(COUNTIF(HY3:HY6, $A$25:$A$126)=0),0)), ""),""),"")</f>
        <v/>
      </c>
      <c r="HZ7" s="1" t="str" cm="1">
        <f t="array" ref="HZ7">IFERROR(IF(SMALL(HZ25:HZ126,2)&lt;=$A$8*SMALL(HZ25:HZ126,1),IFERROR(INDEX($A$25:$A$126, MATCH(1,(HZ25:HZ126=SMALL(HZ25:HZ126,2))*(COUNTIF(HZ3:HZ6, $A$25:$A$126)=0),0)), ""),""),"")</f>
        <v/>
      </c>
      <c r="IA7" s="1" t="str" cm="1">
        <f t="array" ref="IA7">IFERROR(IF(SMALL(IA25:IA126,2)&lt;=$A$8*SMALL(IA25:IA126,1),IFERROR(INDEX($A$25:$A$126, MATCH(1,(IA25:IA126=SMALL(IA25:IA126,2))*(COUNTIF(IA3:IA6, $A$25:$A$126)=0),0)), ""),""),"")</f>
        <v/>
      </c>
      <c r="IB7" s="1" t="str" cm="1">
        <f t="array" ref="IB7">IFERROR(IF(SMALL(IB25:IB126,2)&lt;=$A$8*SMALL(IB25:IB126,1),IFERROR(INDEX($A$25:$A$126, MATCH(1,(IB25:IB126=SMALL(IB25:IB126,2))*(COUNTIF(IB3:IB6, $A$25:$A$126)=0),0)), ""),""),"")</f>
        <v/>
      </c>
      <c r="IC7" s="1" t="str" cm="1">
        <f t="array" ref="IC7">IFERROR(IF(SMALL(IC25:IC126,2)&lt;=$A$8*SMALL(IC25:IC126,1),IFERROR(INDEX($A$25:$A$126, MATCH(1,(IC25:IC126=SMALL(IC25:IC126,2))*(COUNTIF(IC3:IC6, $A$25:$A$126)=0),0)), ""),""),"")</f>
        <v/>
      </c>
      <c r="ID7" s="1" t="str" cm="1">
        <f t="array" ref="ID7">IFERROR(IF(SMALL(ID25:ID126,2)&lt;=$A$8*SMALL(ID25:ID126,1),IFERROR(INDEX($A$25:$A$126, MATCH(1,(ID25:ID126=SMALL(ID25:ID126,2))*(COUNTIF(ID3:ID6, $A$25:$A$126)=0),0)), ""),""),"")</f>
        <v/>
      </c>
      <c r="IE7" s="1" t="str" cm="1">
        <f t="array" ref="IE7">IFERROR(IF(SMALL(IE25:IE126,2)&lt;=$A$8*SMALL(IE25:IE126,1),IFERROR(INDEX($A$25:$A$126, MATCH(1,(IE25:IE126=SMALL(IE25:IE126,2))*(COUNTIF(IE3:IE6, $A$25:$A$126)=0),0)), ""),""),"")</f>
        <v/>
      </c>
      <c r="IF7" s="1" t="str" cm="1">
        <f t="array" ref="IF7">IFERROR(IF(SMALL(IF25:IF126,2)&lt;=$A$8*SMALL(IF25:IF126,1),IFERROR(INDEX($A$25:$A$126, MATCH(1,(IF25:IF126=SMALL(IF25:IF126,2))*(COUNTIF(IF3:IF6, $A$25:$A$126)=0),0)), ""),""),"")</f>
        <v/>
      </c>
      <c r="IG7" s="1" t="str" cm="1">
        <f t="array" ref="IG7">IFERROR(IF(SMALL(IG25:IG126,2)&lt;=$A$8*SMALL(IG25:IG126,1),IFERROR(INDEX($A$25:$A$126, MATCH(1,(IG25:IG126=SMALL(IG25:IG126,2))*(COUNTIF(IG3:IG6, $A$25:$A$126)=0),0)), ""),""),"")</f>
        <v/>
      </c>
      <c r="IH7" s="1" t="str" cm="1">
        <f t="array" ref="IH7">IFERROR(IF(SMALL(IH25:IH126,2)&lt;=$A$8*SMALL(IH25:IH126,1),IFERROR(INDEX($A$25:$A$126, MATCH(1,(IH25:IH126=SMALL(IH25:IH126,2))*(COUNTIF(IH3:IH6, $A$25:$A$126)=0),0)), ""),""),"")</f>
        <v/>
      </c>
      <c r="II7" s="1" t="str" cm="1">
        <f t="array" ref="II7">IFERROR(IF(SMALL(II25:II126,2)&lt;=$A$8*SMALL(II25:II126,1),IFERROR(INDEX($A$25:$A$126, MATCH(1,(II25:II126=SMALL(II25:II126,2))*(COUNTIF(II3:II6, $A$25:$A$126)=0),0)), ""),""),"")</f>
        <v/>
      </c>
      <c r="IJ7" s="1" t="str" cm="1">
        <f t="array" ref="IJ7">IFERROR(IF(SMALL(IJ25:IJ126,2)&lt;=$A$8*SMALL(IJ25:IJ126,1),IFERROR(INDEX($A$25:$A$126, MATCH(1,(IJ25:IJ126=SMALL(IJ25:IJ126,2))*(COUNTIF(IJ3:IJ6, $A$25:$A$126)=0),0)), ""),""),"")</f>
        <v/>
      </c>
      <c r="IK7" s="1" t="str" cm="1">
        <f t="array" ref="IK7">IFERROR(IF(SMALL(IK25:IK200,2)&lt;=$A$8*SMALL(IK25:IK200,1),IFERROR(INDEX($A$25:$A$200, MATCH(1,(IK25:IK200=SMALL(IK25:IK200,2))*(COUNTIF(IK3:IK6, $A$25:$A$200)=0),0)), ""),""),"")</f>
        <v/>
      </c>
      <c r="IL7" s="1" t="str" cm="1">
        <f t="array" ref="IL7">IFERROR(IF(SMALL(IL25:IL200,2)&lt;=$A$8*SMALL(IL25:IL200,1),IFERROR(INDEX($A$25:$A$200, MATCH(1,(IL25:IL200=SMALL(IL25:IL200,2))*(COUNTIF(IL3:IL6, $A$25:$A$200)=0),0)), ""),""),"")</f>
        <v/>
      </c>
      <c r="IM7" s="1" t="str" cm="1">
        <f t="array" ref="IM7">IFERROR(IF(SMALL(IM25:IM200,2)&lt;=$A$8*SMALL(IM25:IM200,1),IFERROR(INDEX($A$25:$A$200, MATCH(1,(IM25:IM200=SMALL(IM25:IM200,2))*(COUNTIF(IM3:IM6, $A$25:$A$200)=0),0)), ""),""),"")</f>
        <v/>
      </c>
      <c r="IN7" s="1" t="str" cm="1">
        <f t="array" ref="IN7">IFERROR(IF(SMALL(IN25:IN200,2)&lt;=$A$8*SMALL(IN25:IN200,1),IFERROR(INDEX($A$25:$A$200, MATCH(1,(IN25:IN200=SMALL(IN25:IN200,2))*(COUNTIF(IN3:IN6, $A$25:$A$200)=0),0)), ""),""),"")</f>
        <v/>
      </c>
      <c r="IO7" s="1" t="str" cm="1">
        <f t="array" ref="IO7">IFERROR(IF(SMALL(IO25:IO200,2)&lt;=$A$8*SMALL(IO25:IO200,1),IFERROR(INDEX($A$25:$A$200, MATCH(1,(IO25:IO200=SMALL(IO25:IO200,2))*(COUNTIF(IO3:IO6, $A$25:$A$200)=0),0)), ""),""),"")</f>
        <v/>
      </c>
      <c r="IP7" s="1" t="str" cm="1">
        <f t="array" ref="IP7">IFERROR(IF(SMALL(IP25:IP200,2)&lt;=$A$8*SMALL(IP25:IP200,1),IFERROR(INDEX($A$25:$A$200, MATCH(1,(IP25:IP200=SMALL(IP25:IP200,2))*(COUNTIF(IP3:IP6, $A$25:$A$200)=0),0)), ""),""),"")</f>
        <v/>
      </c>
      <c r="IQ7" s="1" t="str" cm="1">
        <f t="array" ref="IQ7">IFERROR(IF(SMALL(IQ25:IQ200,2)&lt;=$A$8*SMALL(IQ25:IQ200,1),IFERROR(INDEX($A$25:$A$200, MATCH(1,(IQ25:IQ200=SMALL(IQ25:IQ200,2))*(COUNTIF(IQ3:IQ6, $A$25:$A$200)=0),0)), ""),""),"")</f>
        <v/>
      </c>
      <c r="IR7" s="1" t="str" cm="1">
        <f t="array" ref="IR7">IFERROR(IF(SMALL(IR25:IR200,2)&lt;=$A$8*SMALL(IR25:IR200,1),IFERROR(INDEX($A$25:$A$200, MATCH(1,(IR25:IR200=SMALL(IR25:IR200,2))*(COUNTIF(IR3:IR6, $A$25:$A$200)=0),0)), ""),""),"")</f>
        <v/>
      </c>
      <c r="IS7" s="1" t="str" cm="1">
        <f t="array" ref="IS7">IFERROR(IF(SMALL(IS25:IS200,2)&lt;=$A$8*SMALL(IS25:IS200,1),IFERROR(INDEX($A$25:$A$200, MATCH(1,(IS25:IS200=SMALL(IS25:IS200,2))*(COUNTIF(IS3:IS6, $A$25:$A$200)=0),0)), ""),""),"")</f>
        <v/>
      </c>
      <c r="IT7" s="1" t="str" cm="1">
        <f t="array" ref="IT7">IFERROR(IF(SMALL(IT25:IT200,2)&lt;=$A$8*SMALL(IT25:IT200,1),IFERROR(INDEX($A$25:$A$200, MATCH(1,(IT25:IT200=SMALL(IT25:IT200,2))*(COUNTIF(IT3:IT6, $A$25:$A$200)=0),0)), ""),""),"")</f>
        <v/>
      </c>
      <c r="IU7" s="1" t="str" cm="1">
        <f t="array" ref="IU7">IFERROR(IF(SMALL(IU25:IU200,2)&lt;=$A$8*SMALL(IU25:IU200,1),IFERROR(INDEX($A$25:$A$200, MATCH(1,(IU25:IU200=SMALL(IU25:IU200,2))*(COUNTIF(IU3:IU6, $A$25:$A$200)=0),0)), ""),""),"")</f>
        <v/>
      </c>
      <c r="IV7" s="1" t="str" cm="1">
        <f t="array" ref="IV7">IFERROR(IF(SMALL(IV25:IV200,2)&lt;=$A$8*SMALL(IV25:IV200,1),IFERROR(INDEX($A$25:$A$200, MATCH(1,(IV25:IV200=SMALL(IV25:IV200,2))*(COUNTIF(IV3:IV6, $A$25:$A$200)=0),0)), ""),""),"")</f>
        <v/>
      </c>
      <c r="IW7" s="1" t="str" cm="1">
        <f t="array" ref="IW7">IFERROR(IF(SMALL(IW25:IW200,2)&lt;=$A$8*SMALL(IW25:IW200,1),IFERROR(INDEX($A$25:$A$200, MATCH(1,(IW25:IW200=SMALL(IW25:IW200,2))*(COUNTIF(IW3:IW6, $A$25:$A$200)=0),0)), ""),""),"")</f>
        <v/>
      </c>
      <c r="IX7" s="1" t="str" cm="1">
        <f t="array" ref="IX7">IFERROR(IF(SMALL(IX25:IX200,2)&lt;=$A$8*SMALL(IX25:IX200,1),IFERROR(INDEX($A$25:$A$200, MATCH(1,(IX25:IX200=SMALL(IX25:IX200,2))*(COUNTIF(IX3:IX6, $A$25:$A$200)=0),0)), ""),""),"")</f>
        <v/>
      </c>
      <c r="IY7" s="1" t="str" cm="1">
        <f t="array" ref="IY7">IFERROR(IF(SMALL(IY25:IY200,2)&lt;=$A$8*SMALL(IY25:IY200,1),IFERROR(INDEX($A$25:$A$200, MATCH(1,(IY25:IY200=SMALL(IY25:IY200,2))*(COUNTIF(IY3:IY6, $A$25:$A$200)=0),0)), ""),""),"")</f>
        <v/>
      </c>
      <c r="IZ7" s="1" t="str" cm="1">
        <f t="array" ref="IZ7">IFERROR(IF(SMALL(IZ25:IZ200,2)&lt;=$A$8*SMALL(IZ25:IZ200,1),IFERROR(INDEX($A$25:$A$200, MATCH(1,(IZ25:IZ200=SMALL(IZ25:IZ200,2))*(COUNTIF(IZ3:IZ6, $A$25:$A$200)=0),0)), ""),""),"")</f>
        <v/>
      </c>
      <c r="JA7" s="1" t="str" cm="1">
        <f t="array" ref="JA7">IFERROR(IF(SMALL(JA25:JA200,2)&lt;=$A$8*SMALL(JA25:JA200,1),IFERROR(INDEX($A$25:$A$200, MATCH(1,(JA25:JA200=SMALL(JA25:JA200,2))*(COUNTIF(JA3:JA6, $A$25:$A$200)=0),0)), ""),""),"")</f>
        <v/>
      </c>
      <c r="JB7" s="1" t="str" cm="1">
        <f t="array" ref="JB7">IFERROR(IF(SMALL(JB25:JB200,2)&lt;=$A$8*SMALL(JB25:JB200,1),IFERROR(INDEX($A$25:$A$200, MATCH(1,(JB25:JB200=SMALL(JB25:JB200,2))*(COUNTIF(JB3:JB6, $A$25:$A$200)=0),0)), ""),""),"")</f>
        <v/>
      </c>
      <c r="JC7" s="1" t="str" cm="1">
        <f t="array" ref="JC7">IFERROR(IF(SMALL(JC25:JC200,2)&lt;=$A$8*SMALL(JC25:JC200,1),IFERROR(INDEX($A$25:$A$200, MATCH(1,(JC25:JC200=SMALL(JC25:JC200,2))*(COUNTIF(JC3:JC6, $A$25:$A$200)=0),0)), ""),""),"")</f>
        <v/>
      </c>
      <c r="JD7" s="1" t="str" cm="1">
        <f t="array" ref="JD7">IFERROR(IF(SMALL(JD25:JD200,2)&lt;=$A$8*SMALL(JD25:JD200,1),IFERROR(INDEX($A$25:$A$200, MATCH(1,(JD25:JD200=SMALL(JD25:JD200,2))*(COUNTIF(JD3:JD6, $A$25:$A$200)=0),0)), ""),""),"")</f>
        <v/>
      </c>
      <c r="JE7" s="1" t="str" cm="1">
        <f t="array" ref="JE7">IFERROR(IF(SMALL(JE25:JE200,2)&lt;=$A$8*SMALL(JE25:JE200,1),IFERROR(INDEX($A$25:$A$200, MATCH(1,(JE25:JE200=SMALL(JE25:JE200,2))*(COUNTIF(JE3:JE6, $A$25:$A$200)=0),0)), ""),""),"")</f>
        <v/>
      </c>
      <c r="JF7" s="1" t="str" cm="1">
        <f t="array" ref="JF7">IFERROR(IF(SMALL(JF25:JF200,2)&lt;=$A$8*SMALL(JF25:JF200,1),IFERROR(INDEX($A$25:$A$200, MATCH(1,(JF25:JF200=SMALL(JF25:JF200,2))*(COUNTIF(JF3:JF6, $A$25:$A$200)=0),0)), ""),""),"")</f>
        <v/>
      </c>
      <c r="JG7" s="1" t="str" cm="1">
        <f t="array" ref="JG7">IFERROR(IF(SMALL(JG25:JG200,2)&lt;=$A$8*SMALL(JG25:JG200,1),IFERROR(INDEX($A$25:$A$200, MATCH(1,(JG25:JG200=SMALL(JG25:JG200,2))*(COUNTIF(JG3:JG6, $A$25:$A$200)=0),0)), ""),""),"")</f>
        <v/>
      </c>
      <c r="JH7" s="1" t="str" cm="1">
        <f t="array" ref="JH7">IFERROR(IF(SMALL(JH25:JH200,2)&lt;=$A$8*SMALL(JH25:JH200,1),IFERROR(INDEX($A$25:$A$200, MATCH(1,(JH25:JH200=SMALL(JH25:JH200,2))*(COUNTIF(JH3:JH6, $A$25:$A$200)=0),0)), ""),""),"")</f>
        <v/>
      </c>
      <c r="JI7" s="1" t="str" cm="1">
        <f t="array" ref="JI7">IFERROR(IF(SMALL(JI25:JI200,2)&lt;=$A$8*SMALL(JI25:JI200,1),IFERROR(INDEX($A$25:$A$200, MATCH(1,(JI25:JI200=SMALL(JI25:JI200,2))*(COUNTIF(JI3:JI6, $A$25:$A$200)=0),0)), ""),""),"")</f>
        <v/>
      </c>
      <c r="JJ7" s="1" t="str" cm="1">
        <f t="array" ref="JJ7">IFERROR(IF(SMALL(JJ25:JJ200,2)&lt;=$A$8*SMALL(JJ25:JJ200,1),IFERROR(INDEX($A$25:$A$200, MATCH(1,(JJ25:JJ200=SMALL(JJ25:JJ200,2))*(COUNTIF(JJ3:JJ6, $A$25:$A$200)=0),0)), ""),""),"")</f>
        <v/>
      </c>
      <c r="JK7" s="1" t="str" cm="1">
        <f t="array" ref="JK7">IFERROR(IF(SMALL(JK25:JK200,2)&lt;=$A$8*SMALL(JK25:JK200,1),IFERROR(INDEX($A$25:$A$200, MATCH(1,(JK25:JK200=SMALL(JK25:JK200,2))*(COUNTIF(JK3:JK6, $A$25:$A$200)=0),0)), ""),""),"")</f>
        <v/>
      </c>
      <c r="JL7" s="1" t="str" cm="1">
        <f t="array" ref="JL7">IFERROR(IF(SMALL(JL25:JL200,2)&lt;=$A$8*SMALL(JL25:JL200,1),IFERROR(INDEX($A$25:$A$200, MATCH(1,(JL25:JL200=SMALL(JL25:JL200,2))*(COUNTIF(JL3:JL6, $A$25:$A$200)=0),0)), ""),""),"")</f>
        <v/>
      </c>
      <c r="JM7" s="1" t="str" cm="1">
        <f t="array" ref="JM7">IFERROR(IF(SMALL(JM25:JM200,2)&lt;=$A$8*SMALL(JM25:JM200,1),IFERROR(INDEX($A$25:$A$200, MATCH(1,(JM25:JM200=SMALL(JM25:JM200,2))*(COUNTIF(JM3:JM6, $A$25:$A$200)=0),0)), ""),""),"")</f>
        <v/>
      </c>
      <c r="JN7" s="1" t="str" cm="1">
        <f t="array" ref="JN7">IFERROR(IF(SMALL(JN25:JN200,2)&lt;=$A$8*SMALL(JN25:JN200,1),IFERROR(INDEX($A$25:$A$200, MATCH(1,(JN25:JN200=SMALL(JN25:JN200,2))*(COUNTIF(JN3:JN6, $A$25:$A$200)=0),0)), ""),""),"")</f>
        <v/>
      </c>
      <c r="JO7" s="1" t="str" cm="1">
        <f t="array" ref="JO7">IFERROR(IF(SMALL(JO25:JO200,2)&lt;=$A$8*SMALL(JO25:JO200,1),IFERROR(INDEX($A$25:$A$200, MATCH(1,(JO25:JO200=SMALL(JO25:JO200,2))*(COUNTIF(JO3:JO6, $A$25:$A$200)=0),0)), ""),""),"")</f>
        <v/>
      </c>
      <c r="JP7" s="1" t="str" cm="1">
        <f t="array" ref="JP7">IFERROR(IF(SMALL(JP25:JP200,2)&lt;=$A$8*SMALL(JP25:JP200,1),IFERROR(INDEX($A$25:$A$200, MATCH(1,(JP25:JP200=SMALL(JP25:JP200,2))*(COUNTIF(JP3:JP6, $A$25:$A$200)=0),0)), ""),""),"")</f>
        <v/>
      </c>
      <c r="JQ7" s="1" t="str" cm="1">
        <f t="array" ref="JQ7">IFERROR(IF(SMALL(JQ25:JQ200,2)&lt;=$A$8*SMALL(JQ25:JQ200,1),IFERROR(INDEX($A$25:$A$200, MATCH(1,(JQ25:JQ200=SMALL(JQ25:JQ200,2))*(COUNTIF(JQ3:JQ6, $A$25:$A$200)=0),0)), ""),""),"")</f>
        <v/>
      </c>
      <c r="JR7" s="1" t="str" cm="1">
        <f t="array" ref="JR7">IFERROR(IF(SMALL(JR25:JR200,2)&lt;=$A$8*SMALL(JR25:JR200,1),IFERROR(INDEX($A$25:$A$200, MATCH(1,(JR25:JR200=SMALL(JR25:JR200,2))*(COUNTIF(JR3:JR6, $A$25:$A$200)=0),0)), ""),""),"")</f>
        <v/>
      </c>
      <c r="JS7" s="1" t="str" cm="1">
        <f t="array" ref="JS7">IFERROR(IF(SMALL(JS25:JS200,2)&lt;=$A$8*SMALL(JS25:JS200,1),IFERROR(INDEX($A$25:$A$200, MATCH(1,(JS25:JS200=SMALL(JS25:JS200,2))*(COUNTIF(JS3:JS6, $A$25:$A$200)=0),0)), ""),""),"")</f>
        <v/>
      </c>
      <c r="JT7" s="1" t="str" cm="1">
        <f t="array" ref="JT7">IFERROR(IF(SMALL(JT25:JT200,2)&lt;=$A$8*SMALL(JT25:JT200,1),IFERROR(INDEX($A$25:$A$200, MATCH(1,(JT25:JT200=SMALL(JT25:JT200,2))*(COUNTIF(JT3:JT6, $A$25:$A$200)=0),0)), ""),""),"")</f>
        <v/>
      </c>
      <c r="JU7" s="1" t="str" cm="1">
        <f t="array" ref="JU7">IFERROR(IF(SMALL(JU25:JU200,2)&lt;=$A$8*SMALL(JU25:JU200,1),IFERROR(INDEX($A$25:$A$200, MATCH(1,(JU25:JU200=SMALL(JU25:JU200,2))*(COUNTIF(JU3:JU6, $A$25:$A$200)=0),0)), ""),""),"")</f>
        <v/>
      </c>
      <c r="JV7" s="1" t="str" cm="1">
        <f t="array" ref="JV7">IFERROR(IF(SMALL(JV25:JV200,2)&lt;=$A$8*SMALL(JV25:JV200,1),IFERROR(INDEX($A$25:$A$200, MATCH(1,(JV25:JV200=SMALL(JV25:JV200,2))*(COUNTIF(JV3:JV6, $A$25:$A$200)=0),0)), ""),""),"")</f>
        <v/>
      </c>
      <c r="JW7" s="1" t="str" cm="1">
        <f t="array" ref="JW7">IFERROR(IF(SMALL(JW25:JW200,2)&lt;=$A$8*SMALL(JW25:JW200,1),IFERROR(INDEX($A$25:$A$200, MATCH(1,(JW25:JW200=SMALL(JW25:JW200,2))*(COUNTIF(JW3:JW6, $A$25:$A$200)=0),0)), ""),""),"")</f>
        <v/>
      </c>
      <c r="JX7" s="1" t="str" cm="1">
        <f t="array" ref="JX7">IFERROR(IF(SMALL(JX25:JX200,2)&lt;=$A$8*SMALL(JX25:JX200,1),IFERROR(INDEX($A$25:$A$200, MATCH(1,(JX25:JX200=SMALL(JX25:JX200,2))*(COUNTIF(JX3:JX6, $A$25:$A$200)=0),0)), ""),""),"")</f>
        <v/>
      </c>
      <c r="JY7" s="1" t="str" cm="1">
        <f t="array" ref="JY7">IFERROR(IF(SMALL(JY25:JY200,2)&lt;=$A$8*SMALL(JY25:JY200,1),IFERROR(INDEX($A$25:$A$200, MATCH(1,(JY25:JY200=SMALL(JY25:JY200,2))*(COUNTIF(JY3:JY6, $A$25:$A$200)=0),0)), ""),""),"")</f>
        <v/>
      </c>
      <c r="JZ7" s="1" t="str" cm="1">
        <f t="array" ref="JZ7">IFERROR(IF(SMALL(JZ25:JZ200,2)&lt;=$A$8*SMALL(JZ25:JZ200,1),IFERROR(INDEX($A$25:$A$200, MATCH(1,(JZ25:JZ200=SMALL(JZ25:JZ200,2))*(COUNTIF(JZ3:JZ6, $A$25:$A$200)=0),0)), ""),""),"")</f>
        <v/>
      </c>
      <c r="KA7" s="1" t="str" cm="1">
        <f t="array" ref="KA7">IFERROR(IF(SMALL(KA25:KA200,2)&lt;=$A$8*SMALL(KA25:KA200,1),IFERROR(INDEX($A$25:$A$200, MATCH(1,(KA25:KA200=SMALL(KA25:KA200,2))*(COUNTIF(KA3:KA6, $A$25:$A$200)=0),0)), ""),""),"")</f>
        <v/>
      </c>
      <c r="KB7" s="1" t="str" cm="1">
        <f t="array" ref="KB7">IFERROR(IF(SMALL(KB25:KB200,2)&lt;=$A$8*SMALL(KB25:KB200,1),IFERROR(INDEX($A$25:$A$200, MATCH(1,(KB25:KB200=SMALL(KB25:KB200,2))*(COUNTIF(KB3:KB6, $A$25:$A$200)=0),0)), ""),""),"")</f>
        <v/>
      </c>
      <c r="KC7" s="1" t="str" cm="1">
        <f t="array" ref="KC7">IFERROR(IF(SMALL(KC25:KC200,2)&lt;=$A$8*SMALL(KC25:KC200,1),IFERROR(INDEX($A$25:$A$200, MATCH(1,(KC25:KC200=SMALL(KC25:KC200,2))*(COUNTIF(KC3:KC6, $A$25:$A$200)=0),0)), ""),""),"")</f>
        <v/>
      </c>
      <c r="KD7" s="1" t="str" cm="1">
        <f t="array" ref="KD7">IFERROR(IF(SMALL(KD25:KD200,2)&lt;=$A$8*SMALL(KD25:KD200,1),IFERROR(INDEX($A$25:$A$200, MATCH(1,(KD25:KD200=SMALL(KD25:KD200,2))*(COUNTIF(KD3:KD6, $A$25:$A$200)=0),0)), ""),""),"")</f>
        <v/>
      </c>
      <c r="KE7" s="1" t="str" cm="1">
        <f t="array" ref="KE7">IFERROR(IF(SMALL(KE25:KE200,2)&lt;=$A$8*SMALL(KE25:KE200,1),IFERROR(INDEX($A$25:$A$200, MATCH(1,(KE25:KE200=SMALL(KE25:KE200,2))*(COUNTIF(KE3:KE6, $A$25:$A$200)=0),0)), ""),""),"")</f>
        <v/>
      </c>
      <c r="KF7" s="1" t="str" cm="1">
        <f t="array" ref="KF7">IFERROR(IF(SMALL(KF25:KF200,2)&lt;=$A$8*SMALL(KF25:KF200,1),IFERROR(INDEX($A$25:$A$200, MATCH(1,(KF25:KF200=SMALL(KF25:KF200,2))*(COUNTIF(KF3:KF6, $A$25:$A$200)=0),0)), ""),""),"")</f>
        <v/>
      </c>
      <c r="KG7" s="1" t="str" cm="1">
        <f t="array" ref="KG7">IFERROR(IF(SMALL(KG25:KG200,2)&lt;=$A$8*SMALL(KG25:KG200,1),IFERROR(INDEX($A$25:$A$200, MATCH(1,(KG25:KG200=SMALL(KG25:KG200,2))*(COUNTIF(KG3:KG6, $A$25:$A$200)=0),0)), ""),""),"")</f>
        <v/>
      </c>
      <c r="KH7" s="1" t="str" cm="1">
        <f t="array" ref="KH7">IFERROR(IF(SMALL(KH25:KH200,2)&lt;=$A$8*SMALL(KH25:KH200,1),IFERROR(INDEX($A$25:$A$200, MATCH(1,(KH25:KH200=SMALL(KH25:KH200,2))*(COUNTIF(KH3:KH6, $A$25:$A$200)=0),0)), ""),""),"")</f>
        <v/>
      </c>
      <c r="KI7" s="1" t="str" cm="1">
        <f t="array" ref="KI7">IFERROR(IF(SMALL(KI25:KI200,2)&lt;=$A$8*SMALL(KI25:KI200,1),IFERROR(INDEX($A$25:$A$200, MATCH(1,(KI25:KI200=SMALL(KI25:KI200,2))*(COUNTIF(KI3:KI6, $A$25:$A$200)=0),0)), ""),""),"")</f>
        <v/>
      </c>
      <c r="KJ7" s="1" t="str" cm="1">
        <f t="array" ref="KJ7">IFERROR(IF(SMALL(KJ25:KJ200,2)&lt;=$A$8*SMALL(KJ25:KJ200,1),IFERROR(INDEX($A$25:$A$200, MATCH(1,(KJ25:KJ200=SMALL(KJ25:KJ200,2))*(COUNTIF(KJ3:KJ6, $A$25:$A$200)=0),0)), ""),""),"")</f>
        <v/>
      </c>
      <c r="KK7" s="1" t="str" cm="1">
        <f t="array" ref="KK7">IFERROR(IF(SMALL(KK25:KK200,2)&lt;=$A$8*SMALL(KK25:KK200,1),IFERROR(INDEX($A$25:$A$200, MATCH(1,(KK25:KK200=SMALL(KK25:KK200,2))*(COUNTIF(KK3:KK6, $A$25:$A$200)=0),0)), ""),""),"")</f>
        <v/>
      </c>
      <c r="KL7" s="1" t="str" cm="1">
        <f t="array" ref="KL7">IFERROR(IF(SMALL(KL25:KL200,2)&lt;=$A$8*SMALL(KL25:KL200,1),IFERROR(INDEX($A$25:$A$200, MATCH(1,(KL25:KL200=SMALL(KL25:KL200,2))*(COUNTIF(KL3:KL6, $A$25:$A$200)=0),0)), ""),""),"")</f>
        <v/>
      </c>
      <c r="KM7" s="1" t="str" cm="1">
        <f t="array" ref="KM7">IFERROR(IF(SMALL(KM25:KM200,2)&lt;=$A$8*SMALL(KM25:KM200,1),IFERROR(INDEX($A$25:$A$200, MATCH(1,(KM25:KM200=SMALL(KM25:KM200,2))*(COUNTIF(KM3:KM6, $A$25:$A$200)=0),0)), ""),""),"")</f>
        <v>Hector-SLAM</v>
      </c>
      <c r="KN7" s="1" t="str" cm="1">
        <f t="array" ref="KN7">IFERROR(IF(SMALL(KN25:KN200,2)&lt;=$A$8*SMALL(KN25:KN200,1),IFERROR(INDEX($A$25:$A$200, MATCH(1,(KN25:KN200=SMALL(KN25:KN200,2))*(COUNTIF(KN3:KN6, $A$25:$A$200)=0),0)), ""),""),"")</f>
        <v/>
      </c>
      <c r="KO7" s="1" t="str" cm="1">
        <f t="array" ref="KO7">IFERROR(IF(SMALL(KO25:KO200,2)&lt;=$A$8*SMALL(KO25:KO200,1),IFERROR(INDEX($A$25:$A$200, MATCH(1,(KO25:KO200=SMALL(KO25:KO200,2))*(COUNTIF(KO3:KO6, $A$25:$A$200)=0),0)), ""),""),"")</f>
        <v/>
      </c>
      <c r="KP7" s="1" t="str" cm="1">
        <f t="array" ref="KP7">IFERROR(IF(SMALL(KP25:KP200,2)&lt;=$A$8*SMALL(KP25:KP200,1),IFERROR(INDEX($A$25:$A$200, MATCH(1,(KP25:KP200=SMALL(KP25:KP200,2))*(COUNTIF(KP3:KP6, $A$25:$A$200)=0),0)), ""),""),"")</f>
        <v/>
      </c>
      <c r="KQ7" s="1" t="str" cm="1">
        <f t="array" ref="KQ7">IFERROR(IF(SMALL(KQ25:KQ200,2)&lt;=$A$8*SMALL(KQ25:KQ200,1),IFERROR(INDEX($A$25:$A$200, MATCH(1,(KQ25:KQ200=SMALL(KQ25:KQ200,2))*(COUNTIF(KQ3:KQ6, $A$25:$A$200)=0),0)), ""),""),"")</f>
        <v/>
      </c>
      <c r="KR7" s="1" t="str" cm="1">
        <f t="array" ref="KR7">IFERROR(IF(SMALL(KR25:KR200,2)&lt;=$A$8*SMALL(KR25:KR200,1),IFERROR(INDEX($A$25:$A$200, MATCH(1,(KR25:KR200=SMALL(KR25:KR200,2))*(COUNTIF(KR3:KR6, $A$25:$A$200)=0),0)), ""),""),"")</f>
        <v/>
      </c>
      <c r="KS7" s="1" t="str" cm="1">
        <f t="array" ref="KS7">IFERROR(IF(SMALL(KS25:KS200,2)&lt;=$A$8*SMALL(KS25:KS200,1),IFERROR(INDEX($A$25:$A$200, MATCH(1,(KS25:KS200=SMALL(KS25:KS200,2))*(COUNTIF(KS3:KS6, $A$25:$A$200)=0),0)), ""),""),"")</f>
        <v/>
      </c>
      <c r="KT7" s="1" t="str" cm="1">
        <f t="array" ref="KT7">IFERROR(IF(SMALL(KT25:KT200,2)&lt;=$A$8*SMALL(KT25:KT200,1),IFERROR(INDEX($A$25:$A$200, MATCH(1,(KT25:KT200=SMALL(KT25:KT200,2))*(COUNTIF(KT3:KT6, $A$25:$A$200)=0),0)), ""),""),"")</f>
        <v/>
      </c>
      <c r="KU7" s="1" t="str" cm="1">
        <f t="array" ref="KU7">IFERROR(IF(SMALL(KU25:KU200,2)&lt;=$A$8*SMALL(KU25:KU200,1),IFERROR(INDEX($A$25:$A$200, MATCH(1,(KU25:KU200=SMALL(KU25:KU200,2))*(COUNTIF(KU3:KU6, $A$25:$A$200)=0),0)), ""),""),"")</f>
        <v/>
      </c>
      <c r="KV7" s="1" t="str" cm="1">
        <f t="array" ref="KV7">IFERROR(IF(SMALL(KV25:KV200,2)&lt;=$A$8*SMALL(KV25:KV200,1),IFERROR(INDEX($A$25:$A$200, MATCH(1,(KV25:KV200=SMALL(KV25:KV200,2))*(COUNTIF(KV3:KV6, $A$25:$A$200)=0),0)), ""),""),"")</f>
        <v/>
      </c>
      <c r="KW7" s="1" t="str" cm="1">
        <f t="array" ref="KW7">IFERROR(IF(SMALL(KW25:KW200,2)&lt;=$A$8*SMALL(KW25:KW200,1),IFERROR(INDEX($A$25:$A$200, MATCH(1,(KW25:KW200=SMALL(KW25:KW200,2))*(COUNTIF(KW3:KW6, $A$25:$A$200)=0),0)), ""),""),"")</f>
        <v/>
      </c>
      <c r="KX7" s="1" t="str" cm="1">
        <f t="array" ref="KX7">IFERROR(IF(SMALL(KX25:KX200,2)&lt;=$A$8*SMALL(KX25:KX200,1),IFERROR(INDEX($A$25:$A$200, MATCH(1,(KX25:KX200=SMALL(KX25:KX200,2))*(COUNTIF(KX3:KX6, $A$25:$A$200)=0),0)), ""),""),"")</f>
        <v/>
      </c>
      <c r="KY7" s="1" t="str" cm="1">
        <f t="array" ref="KY7">IFERROR(IF(SMALL(KY25:KY200,2)&lt;=$A$8*SMALL(KY25:KY200,1),IFERROR(INDEX($A$25:$A$200, MATCH(1,(KY25:KY200=SMALL(KY25:KY200,2))*(COUNTIF(KY3:KY6, $A$25:$A$200)=0),0)), ""),""),"")</f>
        <v/>
      </c>
      <c r="KZ7" s="1" t="str" cm="1">
        <f t="array" ref="KZ7">IFERROR(IF(SMALL(KZ25:KZ200,2)&lt;=$A$8*SMALL(KZ25:KZ200,1),IFERROR(INDEX($A$25:$A$200, MATCH(1,(KZ25:KZ200=SMALL(KZ25:KZ200,2))*(COUNTIF(KZ3:KZ6, $A$25:$A$200)=0),0)), ""),""),"")</f>
        <v/>
      </c>
      <c r="LA7" s="1" t="str" cm="1">
        <f t="array" ref="LA7">IFERROR(IF(SMALL(LA25:LA200,2)&lt;=$A$8*SMALL(LA25:LA200,1),IFERROR(INDEX($A$25:$A$200, MATCH(1,(LA25:LA200=SMALL(LA25:LA200,2))*(COUNTIF(LA3:LA6, $A$25:$A$200)=0),0)), ""),""),"")</f>
        <v/>
      </c>
      <c r="LB7" s="1" t="str" cm="1">
        <f t="array" ref="LB7">IFERROR(IF(SMALL(LB25:LB200,2)&lt;=$A$8*SMALL(LB25:LB200,1),IFERROR(INDEX($A$25:$A$200, MATCH(1,(LB25:LB200=SMALL(LB25:LB200,2))*(COUNTIF(LB3:LB6, $A$25:$A$200)=0),0)), ""),""),"")</f>
        <v/>
      </c>
      <c r="LC7" s="1" t="str" cm="1">
        <f t="array" ref="LC7">IFERROR(IF(SMALL(LC25:LC200,2)&lt;=$A$8*SMALL(LC25:LC200,1),IFERROR(INDEX($A$25:$A$200, MATCH(1,(LC25:LC200=SMALL(LC25:LC200,2))*(COUNTIF(LC3:LC6, $A$25:$A$200)=0),0)), ""),""),"")</f>
        <v/>
      </c>
      <c r="LD7" s="1" t="str" cm="1">
        <f t="array" ref="LD7">IFERROR(IF(SMALL(LD25:LD200,2)&lt;=$A$8*SMALL(LD25:LD200,1),IFERROR(INDEX($A$25:$A$200, MATCH(1,(LD25:LD200=SMALL(LD25:LD200,2))*(COUNTIF(LD3:LD6, $A$25:$A$200)=0),0)), ""),""),"")</f>
        <v/>
      </c>
      <c r="LE7" s="1" t="str" cm="1">
        <f t="array" ref="LE7">IFERROR(IF(SMALL(LE25:LE200,2)&lt;=$A$8*SMALL(LE25:LE200,1),IFERROR(INDEX($A$25:$A$200, MATCH(1,(LE25:LE200=SMALL(LE25:LE200,2))*(COUNTIF(LE3:LE6, $A$25:$A$200)=0),0)), ""),""),"")</f>
        <v/>
      </c>
      <c r="LF7" s="1" t="str" cm="1">
        <f t="array" ref="LF7">IFERROR(IF(SMALL(LF25:LF200,2)&lt;=$A$8*SMALL(LF25:LF200,1),IFERROR(INDEX($A$25:$A$200, MATCH(1,(LF25:LF200=SMALL(LF25:LF200,2))*(COUNTIF(LF3:LF6, $A$25:$A$200)=0),0)), ""),""),"")</f>
        <v/>
      </c>
      <c r="LG7" s="1" t="str" cm="1">
        <f t="array" ref="LG7">IFERROR(IF(SMALL(LG25:LG200,2)&lt;=$A$8*SMALL(LG25:LG200,1),IFERROR(INDEX($A$25:$A$200, MATCH(1,(LG25:LG200=SMALL(LG25:LG200,2))*(COUNTIF(LG3:LG6, $A$25:$A$200)=0),0)), ""),""),"")</f>
        <v/>
      </c>
      <c r="LH7" s="1" t="str" cm="1">
        <f t="array" ref="LH7">IFERROR(IF(SMALL(LH25:LH200,2)&lt;=$A$8*SMALL(LH25:LH200,1),IFERROR(INDEX($A$25:$A$200, MATCH(1,(LH25:LH200=SMALL(LH25:LH200,2))*(COUNTIF(LH3:LH6, $A$25:$A$200)=0),0)), ""),""),"")</f>
        <v/>
      </c>
      <c r="LI7" s="1" t="str" cm="1">
        <f t="array" ref="LI7">IFERROR(IF(SMALL(LI25:LI200,2)&lt;=$A$8*SMALL(LI25:LI200,1),IFERROR(INDEX($A$25:$A$200, MATCH(1,(LI25:LI200=SMALL(LI25:LI200,2))*(COUNTIF(LI3:LI6, $A$25:$A$200)=0),0)), ""),""),"")</f>
        <v/>
      </c>
      <c r="LJ7" s="1" t="str" cm="1">
        <f t="array" ref="LJ7">IFERROR(IF(SMALL(LJ25:LJ200,2)&lt;=$A$8*SMALL(LJ25:LJ200,1),IFERROR(INDEX($A$25:$A$200, MATCH(1,(LJ25:LJ200=SMALL(LJ25:LJ200,2))*(COUNTIF(LJ3:LJ6, $A$25:$A$200)=0),0)), ""),""),"")</f>
        <v/>
      </c>
      <c r="LK7" s="1" t="str" cm="1">
        <f t="array" ref="LK7">IFERROR(IF(SMALL(LK25:LK200,2)&lt;=$A$8*SMALL(LK25:LK200,1),IFERROR(INDEX($A$25:$A$200, MATCH(1,(LK25:LK200=SMALL(LK25:LK200,2))*(COUNTIF(LK3:LK6, $A$25:$A$200)=0),0)), ""),""),"")</f>
        <v/>
      </c>
      <c r="LL7" s="1" t="str" cm="1">
        <f t="array" ref="LL7">IFERROR(IF(SMALL(LL25:LL200,2)&lt;=$A$8*SMALL(LL25:LL200,1),IFERROR(INDEX($A$25:$A$200, MATCH(1,(LL25:LL200=SMALL(LL25:LL200,2))*(COUNTIF(LL3:LL6, $A$25:$A$200)=0),0)), ""),""),"")</f>
        <v/>
      </c>
      <c r="LM7" s="1" t="str" cm="1">
        <f t="array" ref="LM7">IFERROR(IF(SMALL(LM25:LM200,2)&lt;=$A$8*SMALL(LM25:LM200,1),IFERROR(INDEX($A$25:$A$200, MATCH(1,(LM25:LM200=SMALL(LM25:LM200,2))*(COUNTIF(LM3:LM6, $A$25:$A$200)=0),0)), ""),""),"")</f>
        <v/>
      </c>
      <c r="LN7" s="1" t="str" cm="1">
        <f t="array" ref="LN7">IFERROR(IF(SMALL(LN25:LN200,2)&lt;=$A$8*SMALL(LN25:LN200,1),IFERROR(INDEX($A$25:$A$200, MATCH(1,(LN25:LN200=SMALL(LN25:LN200,2))*(COUNTIF(LN3:LN6, $A$25:$A$200)=0),0)), ""),""),"")</f>
        <v>SLAM-PCD</v>
      </c>
      <c r="LO7" s="1" t="str" cm="1">
        <f t="array" ref="LO7">IFERROR(IF(SMALL(LO25:LO200,2)&lt;=$A$8*SMALL(LO25:LO200,1),IFERROR(INDEX($A$25:$A$200, MATCH(1,(LO25:LO200=SMALL(LO25:LO200,2))*(COUNTIF(LO3:LO6, $A$25:$A$200)=0),0)), ""),""),"")</f>
        <v/>
      </c>
      <c r="LP7" s="1" t="str" cm="1">
        <f t="array" ref="LP7">IFERROR(IF(SMALL(LP25:LP200,2)&lt;=$A$8*SMALL(LP25:LP200,1),IFERROR(INDEX($A$25:$A$200, MATCH(1,(LP25:LP200=SMALL(LP25:LP200,2))*(COUNTIF(LP3:LP6, $A$25:$A$200)=0),0)), ""),""),"")</f>
        <v/>
      </c>
      <c r="LQ7" s="1" t="str" cm="1">
        <f t="array" ref="LQ7">IFERROR(IF(SMALL(LQ25:LQ200,2)&lt;=$A$8*SMALL(LQ25:LQ200,1),IFERROR(INDEX($A$25:$A$200, MATCH(1,(LQ25:LQ200=SMALL(LQ25:LQ200,2))*(COUNTIF(LQ3:LQ6, $A$25:$A$200)=0),0)), ""),""),"")</f>
        <v/>
      </c>
      <c r="LR7" s="1" t="str" cm="1">
        <f t="array" ref="LR7">IFERROR(IF(SMALL(LR25:LR200,2)&lt;=$A$8*SMALL(LR25:LR200,1),IFERROR(INDEX($A$25:$A$200, MATCH(1,(LR25:LR200=SMALL(LR25:LR200,2))*(COUNTIF(LR3:LR6, $A$25:$A$200)=0),0)), ""),""),"")</f>
        <v/>
      </c>
      <c r="LS7" s="1" t="str" cm="1">
        <f t="array" ref="LS7">IFERROR(IF(SMALL(LS25:LS200,2)&lt;=$A$8*SMALL(LS25:LS200,1),IFERROR(INDEX($A$25:$A$200, MATCH(1,(LS25:LS200=SMALL(LS25:LS200,2))*(COUNTIF(LS3:LS6, $A$25:$A$200)=0),0)), ""),""),"")</f>
        <v/>
      </c>
      <c r="LT7" s="1" t="str" cm="1">
        <f t="array" ref="LT7">IFERROR(IF(SMALL(LT25:LT200,2)&lt;=$A$8*SMALL(LT25:LT200,1),IFERROR(INDEX($A$25:$A$200, MATCH(1,(LT25:LT200=SMALL(LT25:LT200,2))*(COUNTIF(LT3:LT6, $A$25:$A$200)=0),0)), ""),""),"")</f>
        <v/>
      </c>
      <c r="LU7" s="1" t="str" cm="1">
        <f t="array" ref="LU7">IFERROR(IF(SMALL(LU25:LU200,2)&lt;=$A$8*SMALL(LU25:LU200,1),IFERROR(INDEX($A$25:$A$200, MATCH(1,(LU25:LU200=SMALL(LU25:LU200,2))*(COUNTIF(LU3:LU6, $A$25:$A$200)=0),0)), ""),""),"")</f>
        <v/>
      </c>
      <c r="LV7" s="1" t="str" cm="1">
        <f t="array" ref="LV7">IFERROR(IF(SMALL(LV25:LV200,2)&lt;=$A$8*SMALL(LV25:LV200,1),IFERROR(INDEX($A$25:$A$200, MATCH(1,(LV25:LV200=SMALL(LV25:LV200,2))*(COUNTIF(LV3:LV6, $A$25:$A$200)=0),0)), ""),""),"")</f>
        <v/>
      </c>
      <c r="LW7" s="1" t="str" cm="1">
        <f t="array" ref="LW7">IFERROR(IF(SMALL(LW25:LW200,2)&lt;=$A$8*SMALL(LW25:LW200,1),IFERROR(INDEX($A$25:$A$200, MATCH(1,(LW25:LW200=SMALL(LW25:LW200,2))*(COUNTIF(LW3:LW6, $A$25:$A$200)=0),0)), ""),""),"")</f>
        <v/>
      </c>
      <c r="LX7" s="1" t="str" cm="1">
        <f t="array" ref="LX7">IFERROR(IF(SMALL(LX25:LX200,2)&lt;=$A$8*SMALL(LX25:LX200,1),IFERROR(INDEX($A$25:$A$200, MATCH(1,(LX25:LX200=SMALL(LX25:LX200,2))*(COUNTIF(LX3:LX6, $A$25:$A$200)=0),0)), ""),""),"")</f>
        <v/>
      </c>
      <c r="LY7" s="1" t="str" cm="1">
        <f t="array" ref="LY7">IFERROR(IF(SMALL(LY25:LY200,2)&lt;=$A$8*SMALL(LY25:LY200,1),IFERROR(INDEX($A$25:$A$200, MATCH(1,(LY25:LY200=SMALL(LY25:LY200,2))*(COUNTIF(LY3:LY6, $A$25:$A$200)=0),0)), ""),""),"")</f>
        <v/>
      </c>
      <c r="LZ7" s="1" t="str" cm="1">
        <f t="array" ref="LZ7">IFERROR(IF(SMALL(LZ25:LZ200,2)&lt;=$A$8*SMALL(LZ25:LZ200,1),IFERROR(INDEX($A$25:$A$200, MATCH(1,(LZ25:LZ200=SMALL(LZ25:LZ200,2))*(COUNTIF(LZ3:LZ6, $A$25:$A$200)=0),0)), ""),""),"")</f>
        <v/>
      </c>
      <c r="MA7" s="1" t="str" cm="1">
        <f t="array" ref="MA7">IFERROR(IF(SMALL(MA25:MA200,2)&lt;=$A$8*SMALL(MA25:MA200,1),IFERROR(INDEX($A$25:$A$200, MATCH(1,(MA25:MA200=SMALL(MA25:MA200,2))*(COUNTIF(MA3:MA6, $A$25:$A$200)=0),0)), ""),""),"")</f>
        <v/>
      </c>
      <c r="MB7" s="1" t="str" cm="1">
        <f t="array" ref="MB7">IFERROR(IF(SMALL(MB25:MB200,2)&lt;=$A$8*SMALL(MB25:MB200,1),IFERROR(INDEX($A$25:$A$200, MATCH(1,(MB25:MB200=SMALL(MB25:MB200,2))*(COUNTIF(MB3:MB6, $A$25:$A$200)=0),0)), ""),""),"")</f>
        <v/>
      </c>
      <c r="MC7" s="1" t="str" cm="1">
        <f t="array" ref="MC7">IFERROR(IF(SMALL(MC25:MC200,2)&lt;=$A$8*SMALL(MC25:MC200,1),IFERROR(INDEX($A$25:$A$200, MATCH(1,(MC25:MC200=SMALL(MC25:MC200,2))*(COUNTIF(MC3:MC6, $A$25:$A$200)=0),0)), ""),""),"")</f>
        <v/>
      </c>
      <c r="MD7" s="1" t="str" cm="1">
        <f t="array" ref="MD7">IFERROR(IF(SMALL(MD25:MD200,2)&lt;=$A$8*SMALL(MD25:MD200,1),IFERROR(INDEX($A$25:$A$200, MATCH(1,(MD25:MD200=SMALL(MD25:MD200,2))*(COUNTIF(MD3:MD6, $A$25:$A$200)=0),0)), ""),""),"")</f>
        <v/>
      </c>
      <c r="ME7" s="1" t="str" cm="1">
        <f t="array" ref="ME7">IFERROR(IF(SMALL(ME25:ME200,2)&lt;=$A$8*SMALL(ME25:ME200,1),IFERROR(INDEX($A$25:$A$200, MATCH(1,(ME25:ME200=SMALL(ME25:ME200,2))*(COUNTIF(ME3:ME6, $A$25:$A$200)=0),0)), ""),""),"")</f>
        <v/>
      </c>
      <c r="MF7" s="1" t="str" cm="1">
        <f t="array" ref="MF7">IFERROR(IF(SMALL(MF25:MF200,2)&lt;=$A$8*SMALL(MF25:MF200,1),IFERROR(INDEX($A$25:$A$200, MATCH(1,(MF25:MF200=SMALL(MF25:MF200,2))*(COUNTIF(MF3:MF6, $A$25:$A$200)=0),0)), ""),""),"")</f>
        <v/>
      </c>
      <c r="MG7" s="1" t="str" cm="1">
        <f t="array" ref="MG7">IFERROR(IF(SMALL(MG25:MG200,2)&lt;=$A$8*SMALL(MG25:MG200,1),IFERROR(INDEX($A$25:$A$200, MATCH(1,(MG25:MG200=SMALL(MG25:MG200,2))*(COUNTIF(MG3:MG6, $A$25:$A$200)=0),0)), ""),""),"")</f>
        <v/>
      </c>
      <c r="MH7" s="1" t="str" cm="1">
        <f t="array" ref="MH7">IFERROR(IF(SMALL(MH25:MH200,2)&lt;=$A$8*SMALL(MH25:MH200,1),IFERROR(INDEX($A$25:$A$200, MATCH(1,(MH25:MH200=SMALL(MH25:MH200,2))*(COUNTIF(MH3:MH6, $A$25:$A$200)=0),0)), ""),""),"")</f>
        <v/>
      </c>
      <c r="MI7" s="1" t="str" cm="1">
        <f t="array" ref="MI7">IFERROR(IF(SMALL(MI25:MI200,2)&lt;=$A$8*SMALL(MI25:MI200,1),IFERROR(INDEX($A$25:$A$200, MATCH(1,(MI25:MI200=SMALL(MI25:MI200,2))*(COUNTIF(MI3:MI6, $A$25:$A$200)=0),0)), ""),""),"")</f>
        <v/>
      </c>
      <c r="MJ7" s="1" t="str" cm="1">
        <f t="array" ref="MJ7">IFERROR(IF(SMALL(MJ25:MJ200,2)&lt;=$A$8*SMALL(MJ25:MJ200,1),IFERROR(INDEX($A$25:$A$200, MATCH(1,(MJ25:MJ200=SMALL(MJ25:MJ200,2))*(COUNTIF(MJ3:MJ6, $A$25:$A$200)=0),0)), ""),""),"")</f>
        <v/>
      </c>
      <c r="MK7" s="1" t="str" cm="1">
        <f t="array" ref="MK7">IFERROR(IF(SMALL(MK25:MK200,2)&lt;=$A$8*SMALL(MK25:MK200,1),IFERROR(INDEX($A$25:$A$200, MATCH(1,(MK25:MK200=SMALL(MK25:MK200,2))*(COUNTIF(MK3:MK6, $A$25:$A$200)=0),0)), ""),""),"")</f>
        <v/>
      </c>
      <c r="ML7" s="1" t="str" cm="1">
        <f t="array" ref="ML7">IFERROR(IF(SMALL(ML25:ML200,2)&lt;=$A$8*SMALL(ML25:ML200,1),IFERROR(INDEX($A$25:$A$200, MATCH(1,(ML25:ML200=SMALL(ML25:ML200,2))*(COUNTIF(ML3:ML6, $A$25:$A$200)=0),0)), ""),""),"")</f>
        <v/>
      </c>
      <c r="MM7" s="1" t="str" cm="1">
        <f t="array" ref="MM7">IFERROR(IF(SMALL(MM25:MM200,2)&lt;=$A$8*SMALL(MM25:MM200,1),IFERROR(INDEX($A$25:$A$200, MATCH(1,(MM25:MM200=SMALL(MM25:MM200,2))*(COUNTIF(MM3:MM6, $A$25:$A$200)=0),0)), ""),""),"")</f>
        <v/>
      </c>
      <c r="MN7" s="1" t="str" cm="1">
        <f t="array" ref="MN7">IFERROR(IF(SMALL(MN25:MN200,2)&lt;=$A$8*SMALL(MN25:MN200,1),IFERROR(INDEX($A$25:$A$200, MATCH(1,(MN25:MN200=SMALL(MN25:MN200,2))*(COUNTIF(MN3:MN6, $A$25:$A$200)=0),0)), ""),""),"")</f>
        <v/>
      </c>
      <c r="MO7" s="1" t="str" cm="1">
        <f t="array" ref="MO7">IFERROR(IF(SMALL(MO25:MO200,2)&lt;=$A$8*SMALL(MO25:MO200,1),IFERROR(INDEX($A$25:$A$200, MATCH(1,(MO25:MO200=SMALL(MO25:MO200,2))*(COUNTIF(MO3:MO6, $A$25:$A$200)=0),0)), ""),""),"")</f>
        <v/>
      </c>
      <c r="MP7" s="1" t="str" cm="1">
        <f t="array" ref="MP7">IFERROR(IF(SMALL(MP25:MP200,2)&lt;=$A$8*SMALL(MP25:MP200,1),IFERROR(INDEX($A$25:$A$200, MATCH(1,(MP25:MP200=SMALL(MP25:MP200,2))*(COUNTIF(MP3:MP6, $A$25:$A$200)=0),0)), ""),""),"")</f>
        <v/>
      </c>
      <c r="MQ7" s="1" t="str" cm="1">
        <f t="array" ref="MQ7">IFERROR(IF(SMALL(MQ25:MQ200,2)&lt;=$A$8*SMALL(MQ25:MQ200,1),IFERROR(INDEX($A$25:$A$200, MATCH(1,(MQ25:MQ200=SMALL(MQ25:MQ200,2))*(COUNTIF(MQ3:MQ6, $A$25:$A$200)=0),0)), ""),""),"")</f>
        <v/>
      </c>
      <c r="MR7" s="1" t="str" cm="1">
        <f t="array" ref="MR7">IFERROR(IF(SMALL(MR25:MR200,2)&lt;=$A$8*SMALL(MR25:MR200,1),IFERROR(INDEX($A$25:$A$200, MATCH(1,(MR25:MR200=SMALL(MR25:MR200,2))*(COUNTIF(MR3:MR6, $A$25:$A$200)=0),0)), ""),""),"")</f>
        <v/>
      </c>
      <c r="MS7" s="1" t="str" cm="1">
        <f t="array" ref="MS7">IFERROR(IF(SMALL(MS25:MS200,2)&lt;=$A$8*SMALL(MS25:MS200,1),IFERROR(INDEX($A$25:$A$200, MATCH(1,(MS25:MS200=SMALL(MS25:MS200,2))*(COUNTIF(MS3:MS6, $A$25:$A$200)=0),0)), ""),""),"")</f>
        <v/>
      </c>
      <c r="MT7" s="1" t="str" cm="1">
        <f t="array" ref="MT7">IFERROR(IF(SMALL(MT25:MT200,2)&lt;=$A$8*SMALL(MT25:MT200,1),IFERROR(INDEX($A$25:$A$200, MATCH(1,(MT25:MT200=SMALL(MT25:MT200,2))*(COUNTIF(MT3:MT6, $A$25:$A$200)=0),0)), ""),""),"")</f>
        <v/>
      </c>
      <c r="MU7" s="1" t="str" cm="1">
        <f t="array" ref="MU7">IFERROR(IF(SMALL(MU25:MU200,2)&lt;=$A$8*SMALL(MU25:MU200,1),IFERROR(INDEX($A$25:$A$200, MATCH(1,(MU25:MU200=SMALL(MU25:MU200,2))*(COUNTIF(MU3:MU6, $A$25:$A$200)=0),0)), ""),""),"")</f>
        <v/>
      </c>
      <c r="MV7" s="1" t="str" cm="1">
        <f t="array" ref="MV7">IFERROR(IF(SMALL(MV25:MV200,2)&lt;=$A$8*SMALL(MV25:MV200,1),IFERROR(INDEX($A$25:$A$200, MATCH(1,(MV25:MV200=SMALL(MV25:MV200,2))*(COUNTIF(MV3:MV6, $A$25:$A$200)=0),0)), ""),""),"")</f>
        <v/>
      </c>
      <c r="MW7" s="1" t="str" cm="1">
        <f t="array" ref="MW7">IFERROR(IF(SMALL(MW25:MW200,2)&lt;=$A$8*SMALL(MW25:MW200,1),IFERROR(INDEX($A$25:$A$200, MATCH(1,(MW25:MW200=SMALL(MW25:MW200,2))*(COUNTIF(MW3:MW6, $A$25:$A$200)=0),0)), ""),""),"")</f>
        <v/>
      </c>
      <c r="MX7" s="1" t="str" cm="1">
        <f t="array" ref="MX7">IFERROR(IF(SMALL(MX25:MX200,2)&lt;=$A$8*SMALL(MX25:MX200,1),IFERROR(INDEX($A$25:$A$200, MATCH(1,(MX25:MX200=SMALL(MX25:MX200,2))*(COUNTIF(MX3:MX6, $A$25:$A$200)=0),0)), ""),""),"")</f>
        <v/>
      </c>
      <c r="MY7" s="1" t="str" cm="1">
        <f t="array" ref="MY7">IFERROR(IF(SMALL(MY25:MY200,2)&lt;=$A$8*SMALL(MY25:MY200,1),IFERROR(INDEX($A$25:$A$200, MATCH(1,(MY25:MY200=SMALL(MY25:MY200,2))*(COUNTIF(MY3:MY6, $A$25:$A$200)=0),0)), ""),""),"")</f>
        <v/>
      </c>
      <c r="MZ7" s="1" t="str" cm="1">
        <f t="array" ref="MZ7">IFERROR(IF(SMALL(MZ25:MZ200,2)&lt;=$A$8*SMALL(MZ25:MZ200,1),IFERROR(INDEX($A$25:$A$200, MATCH(1,(MZ25:MZ200=SMALL(MZ25:MZ200,2))*(COUNTIF(MZ3:MZ6, $A$25:$A$200)=0),0)), ""),""),"")</f>
        <v/>
      </c>
      <c r="NA7" s="1" t="str" cm="1">
        <f t="array" ref="NA7">IFERROR(IF(SMALL(NA25:NA200,2)&lt;=$A$8*SMALL(NA25:NA200,1),IFERROR(INDEX($A$25:$A$200, MATCH(1,(NA25:NA200=SMALL(NA25:NA200,2))*(COUNTIF(NA3:NA6, $A$25:$A$200)=0),0)), ""),""),"")</f>
        <v/>
      </c>
      <c r="NB7" s="1" t="str" cm="1">
        <f t="array" ref="NB7">IFERROR(IF(SMALL(NB25:NB200,2)&lt;=$A$8*SMALL(NB25:NB200,1),IFERROR(INDEX($A$25:$A$200, MATCH(1,(NB25:NB200=SMALL(NB25:NB200,2))*(COUNTIF(NB3:NB6, $A$25:$A$200)=0),0)), ""),""),"")</f>
        <v/>
      </c>
      <c r="NC7" s="1" t="str" cm="1">
        <f t="array" ref="NC7">IFERROR(IF(SMALL(NC25:NC200,2)&lt;=$A$8*SMALL(NC25:NC200,1),IFERROR(INDEX($A$25:$A$200, MATCH(1,(NC25:NC200=SMALL(NC25:NC200,2))*(COUNTIF(NC3:NC6, $A$25:$A$200)=0),0)), ""),""),"")</f>
        <v/>
      </c>
      <c r="ND7" s="1" t="str" cm="1">
        <f t="array" ref="ND7">IFERROR(IF(SMALL(ND25:ND200,2)&lt;=$A$8*SMALL(ND25:ND200,1),IFERROR(INDEX($A$25:$A$200, MATCH(1,(ND25:ND200=SMALL(ND25:ND200,2))*(COUNTIF(ND3:ND6, $A$25:$A$200)=0),0)), ""),""),"")</f>
        <v/>
      </c>
      <c r="NE7" s="1" t="str" cm="1">
        <f t="array" ref="NE7">IFERROR(IF(SMALL(NE25:NE200,2)&lt;=$A$8*SMALL(NE25:NE200,1),IFERROR(INDEX($A$25:$A$200, MATCH(1,(NE25:NE200=SMALL(NE25:NE200,2))*(COUNTIF(NE3:NE6, $A$25:$A$200)=0),0)), ""),""),"")</f>
        <v/>
      </c>
      <c r="NF7" s="1" t="str" cm="1">
        <f t="array" ref="NF7">IFERROR(IF(SMALL(NF25:NF200,2)&lt;=$A$8*SMALL(NF25:NF200,1),IFERROR(INDEX($A$25:$A$200, MATCH(1,(NF25:NF200=SMALL(NF25:NF200,2))*(COUNTIF(NF3:NF6, $A$25:$A$200)=0),0)), ""),""),"")</f>
        <v/>
      </c>
      <c r="NG7" s="1" t="str" cm="1">
        <f t="array" ref="NG7">IFERROR(IF(SMALL(NG25:NG200,2)&lt;=$A$8*SMALL(NG25:NG200,1),IFERROR(INDEX($A$25:$A$200, MATCH(1,(NG25:NG200=SMALL(NG25:NG200,2))*(COUNTIF(NG3:NG6, $A$25:$A$200)=0),0)), ""),""),"")</f>
        <v/>
      </c>
      <c r="NH7" s="1" t="str" cm="1">
        <f t="array" ref="NH7">IFERROR(IF(SMALL(NH25:NH200,2)&lt;=$A$8*SMALL(NH25:NH200,1),IFERROR(INDEX($A$25:$A$200, MATCH(1,(NH25:NH200=SMALL(NH25:NH200,2))*(COUNTIF(NH3:NH6, $A$25:$A$200)=0),0)), ""),""),"")</f>
        <v/>
      </c>
      <c r="NI7" s="1" t="str" cm="1">
        <f t="array" ref="NI7">IFERROR(IF(SMALL(NI25:NI200,2)&lt;=$A$8*SMALL(NI25:NI200,1),IFERROR(INDEX($A$25:$A$200, MATCH(1,(NI25:NI200=SMALL(NI25:NI200,2))*(COUNTIF(NI3:NI6, $A$25:$A$200)=0),0)), ""),""),"")</f>
        <v/>
      </c>
      <c r="NJ7" s="1" t="str" cm="1">
        <f t="array" ref="NJ7">IFERROR(IF(SMALL(NJ25:NJ200,2)&lt;=$A$8*SMALL(NJ25:NJ200,1),IFERROR(INDEX($A$25:$A$200, MATCH(1,(NJ25:NJ200=SMALL(NJ25:NJ200,2))*(COUNTIF(NJ3:NJ6, $A$25:$A$200)=0),0)), ""),""),"")</f>
        <v/>
      </c>
      <c r="NK7" s="1" t="str" cm="1">
        <f t="array" ref="NK7">IFERROR(IF(SMALL(NK25:NK200,2)&lt;=$A$8*SMALL(NK25:NK200,1),IFERROR(INDEX($A$25:$A$200, MATCH(1,(NK25:NK200=SMALL(NK25:NK200,2))*(COUNTIF(NK3:NK6, $A$25:$A$200)=0),0)), ""),""),"")</f>
        <v/>
      </c>
      <c r="NL7" s="1" t="str" cm="1">
        <f t="array" ref="NL7">IFERROR(IF(SMALL(NL25:NL200,2)&lt;=$A$8*SMALL(NL25:NL200,1),IFERROR(INDEX($A$25:$A$200, MATCH(1,(NL25:NL200=SMALL(NL25:NL200,2))*(COUNTIF(NL3:NL6, $A$25:$A$200)=0),0)), ""),""),"")</f>
        <v/>
      </c>
      <c r="NM7" s="1" t="str" cm="1">
        <f t="array" ref="NM7">IFERROR(IF(SMALL(NM25:NM200,2)&lt;=$A$8*SMALL(NM25:NM200,1),IFERROR(INDEX($A$25:$A$200, MATCH(1,(NM25:NM200=SMALL(NM25:NM200,2))*(COUNTIF(NM3:NM6, $A$25:$A$200)=0),0)), ""),""),"")</f>
        <v/>
      </c>
      <c r="NN7" s="1" t="str" cm="1">
        <f t="array" ref="NN7">IFERROR(IF(SMALL(NN25:NN200,2)&lt;=$A$8*SMALL(NN25:NN200,1),IFERROR(INDEX($A$25:$A$200, MATCH(1,(NN25:NN200=SMALL(NN25:NN200,2))*(COUNTIF(NN3:NN6, $A$25:$A$200)=0),0)), ""),""),"")</f>
        <v/>
      </c>
      <c r="NO7" s="1" t="str" cm="1">
        <f t="array" ref="NO7">IFERROR(IF(SMALL(NO25:NO200,2)&lt;=$A$8*SMALL(NO25:NO200,1),IFERROR(INDEX($A$25:$A$200, MATCH(1,(NO25:NO200=SMALL(NO25:NO200,2))*(COUNTIF(NO3:NO6, $A$25:$A$200)=0),0)), ""),""),"")</f>
        <v/>
      </c>
      <c r="NP7" s="1" t="str" cm="1">
        <f t="array" ref="NP7">IFERROR(IF(SMALL(NP25:NP200,2)&lt;=$A$8*SMALL(NP25:NP200,1),IFERROR(INDEX($A$25:$A$200, MATCH(1,(NP25:NP200=SMALL(NP25:NP200,2))*(COUNTIF(NP3:NP6, $A$25:$A$200)=0),0)), ""),""),"")</f>
        <v/>
      </c>
      <c r="NQ7" s="1" t="str" cm="1">
        <f t="array" ref="NQ7">IFERROR(IF(SMALL(NQ25:NQ200,2)&lt;=$A$8*SMALL(NQ25:NQ200,1),IFERROR(INDEX($A$25:$A$200, MATCH(1,(NQ25:NQ200=SMALL(NQ25:NQ200,2))*(COUNTIF(NQ3:NQ6, $A$25:$A$200)=0),0)), ""),""),"")</f>
        <v/>
      </c>
      <c r="NR7" s="1" t="str" cm="1">
        <f t="array" ref="NR7">IFERROR(IF(SMALL(NR25:NR200,2)&lt;=$A$8*SMALL(NR25:NR200,1),IFERROR(INDEX($A$25:$A$200, MATCH(1,(NR25:NR200=SMALL(NR25:NR200,2))*(COUNTIF(NR3:NR6, $A$25:$A$200)=0),0)), ""),""),"")</f>
        <v/>
      </c>
      <c r="NS7" s="1" t="str" cm="1">
        <f t="array" ref="NS7">IFERROR(IF(SMALL(NS25:NS200,2)&lt;=$A$8*SMALL(NS25:NS200,1),IFERROR(INDEX($A$25:$A$200, MATCH(1,(NS25:NS200=SMALL(NS25:NS200,2))*(COUNTIF(NS3:NS6, $A$25:$A$200)=0),0)), ""),""),"")</f>
        <v/>
      </c>
      <c r="NT7" s="1" t="str" cm="1">
        <f t="array" ref="NT7">IFERROR(IF(SMALL(NT25:NT200,2)&lt;=$A$8*SMALL(NT25:NT200,1),IFERROR(INDEX($A$25:$A$200, MATCH(1,(NT25:NT200=SMALL(NT25:NT200,2))*(COUNTIF(NT3:NT6, $A$25:$A$200)=0),0)), ""),""),"")</f>
        <v/>
      </c>
      <c r="NU7" s="1" t="str" cm="1">
        <f t="array" ref="NU7">IFERROR(IF(SMALL(NU25:NU200,2)&lt;=$A$8*SMALL(NU25:NU200,1),IFERROR(INDEX($A$25:$A$200, MATCH(1,(NU25:NU200=SMALL(NU25:NU200,2))*(COUNTIF(NU3:NU6, $A$25:$A$200)=0),0)), ""),""),"")</f>
        <v/>
      </c>
      <c r="NV7" s="1" t="str" cm="1">
        <f t="array" ref="NV7">IFERROR(IF(SMALL(NV25:NV200,2)&lt;=$A$8*SMALL(NV25:NV200,1),IFERROR(INDEX($A$25:$A$200, MATCH(1,(NV25:NV200=SMALL(NV25:NV200,2))*(COUNTIF(NV3:NV6, $A$25:$A$200)=0),0)), ""),""),"")</f>
        <v/>
      </c>
      <c r="NW7" s="1" t="str" cm="1">
        <f t="array" ref="NW7">IFERROR(IF(SMALL(NW25:NW200,2)&lt;=$A$8*SMALL(NW25:NW200,1),IFERROR(INDEX($A$25:$A$200, MATCH(1,(NW25:NW200=SMALL(NW25:NW200,2))*(COUNTIF(NW3:NW6, $A$25:$A$200)=0),0)), ""),""),"")</f>
        <v/>
      </c>
      <c r="NX7" s="1" t="str" cm="1">
        <f t="array" ref="NX7">IFERROR(IF(SMALL(NX25:NX200,2)&lt;=$A$8*SMALL(NX25:NX200,1),IFERROR(INDEX($A$25:$A$200, MATCH(1,(NX25:NX200=SMALL(NX25:NX200,2))*(COUNTIF(NX3:NX6, $A$25:$A$200)=0),0)), ""),""),"")</f>
        <v/>
      </c>
      <c r="NY7" s="1" t="str" cm="1">
        <f t="array" ref="NY7">IFERROR(IF(SMALL(NY25:NY200,2)&lt;=$A$8*SMALL(NY25:NY200,1),IFERROR(INDEX($A$25:$A$200, MATCH(1,(NY25:NY200=SMALL(NY25:NY200,2))*(COUNTIF(NY3:NY6, $A$25:$A$200)=0),0)), ""),""),"")</f>
        <v/>
      </c>
      <c r="NZ7" s="1" t="str" cm="1">
        <f t="array" ref="NZ7">IFERROR(IF(SMALL(NZ25:NZ200,2)&lt;=$A$8*SMALL(NZ25:NZ200,1),IFERROR(INDEX($A$25:$A$200, MATCH(1,(NZ25:NZ200=SMALL(NZ25:NZ200,2))*(COUNTIF(NZ3:NZ6, $A$25:$A$200)=0),0)), ""),""),"")</f>
        <v/>
      </c>
      <c r="OA7" s="1" t="str" cm="1">
        <f t="array" ref="OA7">IFERROR(IF(SMALL(OA25:OA200,2)&lt;=$A$8*SMALL(OA25:OA200,1),IFERROR(INDEX($A$25:$A$200, MATCH(1,(OA25:OA200=SMALL(OA25:OA200,2))*(COUNTIF(OA3:OA6, $A$25:$A$200)=0),0)), ""),""),"")</f>
        <v/>
      </c>
      <c r="OB7" s="1" t="str" cm="1">
        <f t="array" ref="OB7">IFERROR(IF(SMALL(OB25:OB200,2)&lt;=$A$8*SMALL(OB25:OB200,1),IFERROR(INDEX($A$25:$A$200, MATCH(1,(OB25:OB200=SMALL(OB25:OB200,2))*(COUNTIF(OB3:OB6, $A$25:$A$200)=0),0)), ""),""),"")</f>
        <v/>
      </c>
      <c r="OC7" s="1" t="str" cm="1">
        <f t="array" ref="OC7">IFERROR(IF(SMALL(OC25:OC200,2)&lt;=$A$8*SMALL(OC25:OC200,1),IFERROR(INDEX($A$25:$A$200, MATCH(1,(OC25:OC200=SMALL(OC25:OC200,2))*(COUNTIF(OC3:OC6, $A$25:$A$200)=0),0)), ""),""),"")</f>
        <v/>
      </c>
      <c r="OD7" s="1" t="str" cm="1">
        <f t="array" ref="OD7">IFERROR(IF(SMALL(OD25:OD200,2)&lt;=$A$8*SMALL(OD25:OD200,1),IFERROR(INDEX($A$25:$A$200, MATCH(1,(OD25:OD200=SMALL(OD25:OD200,2))*(COUNTIF(OD3:OD6, $A$25:$A$200)=0),0)), ""),""),"")</f>
        <v/>
      </c>
      <c r="OE7" s="1" t="str" cm="1">
        <f t="array" ref="OE7">IFERROR(IF(SMALL(OE25:OE200,2)&lt;=$A$8*SMALL(OE25:OE200,1),IFERROR(INDEX($A$25:$A$200, MATCH(1,(OE25:OE200=SMALL(OE25:OE200,2))*(COUNTIF(OE3:OE6, $A$25:$A$200)=0),0)), ""),""),"")</f>
        <v/>
      </c>
      <c r="OF7" s="1" t="str" cm="1">
        <f t="array" ref="OF7">IFERROR(IF(SMALL(OF25:OF200,2)&lt;=$A$8*SMALL(OF25:OF200,1),IFERROR(INDEX($A$25:$A$200, MATCH(1,(OF25:OF200=SMALL(OF25:OF200,2))*(COUNTIF(OF3:OF6, $A$25:$A$200)=0),0)), ""),""),"")</f>
        <v/>
      </c>
      <c r="OG7" s="1" t="str" cm="1">
        <f t="array" ref="OG7">IFERROR(IF(SMALL(OG25:OG200,2)&lt;=$A$8*SMALL(OG25:OG200,1),IFERROR(INDEX($A$25:$A$200, MATCH(1,(OG25:OG200=SMALL(OG25:OG200,2))*(COUNTIF(OG3:OG6, $A$25:$A$200)=0),0)), ""),""),"")</f>
        <v/>
      </c>
      <c r="OH7" s="1" t="str" cm="1">
        <f t="array" ref="OH7">IFERROR(IF(SMALL(OH25:OH200,2)&lt;=$A$8*SMALL(OH25:OH200,1),IFERROR(INDEX($A$25:$A$200, MATCH(1,(OH25:OH200=SMALL(OH25:OH200,2))*(COUNTIF(OH3:OH6, $A$25:$A$200)=0),0)), ""),""),"")</f>
        <v/>
      </c>
      <c r="OI7" s="1" t="str" cm="1">
        <f t="array" ref="OI7">IFERROR(IF(SMALL(OI25:OI200,2)&lt;=$A$8*SMALL(OI25:OI200,1),IFERROR(INDEX($A$25:$A$200, MATCH(1,(OI25:OI200=SMALL(OI25:OI200,2))*(COUNTIF(OI3:OI6, $A$25:$A$200)=0),0)), ""),""),"")</f>
        <v/>
      </c>
      <c r="OJ7" s="1" t="str" cm="1">
        <f t="array" ref="OJ7">IFERROR(IF(SMALL(OJ25:OJ200,2)&lt;=$A$8*SMALL(OJ25:OJ200,1),IFERROR(INDEX($A$25:$A$200, MATCH(1,(OJ25:OJ200=SMALL(OJ25:OJ200,2))*(COUNTIF(OJ3:OJ6, $A$25:$A$200)=0),0)), ""),""),"")</f>
        <v/>
      </c>
      <c r="OK7" s="1" t="str" cm="1">
        <f t="array" ref="OK7">IFERROR(IF(SMALL(OK25:OK200,2)&lt;=$A$8*SMALL(OK25:OK200,1),IFERROR(INDEX($A$25:$A$200, MATCH(1,(OK25:OK200=SMALL(OK25:OK200,2))*(COUNTIF(OK3:OK6, $A$25:$A$200)=0),0)), ""),""),"")</f>
        <v/>
      </c>
      <c r="OL7" s="1" t="str" cm="1">
        <f t="array" ref="OL7">IFERROR(IF(SMALL(OL25:OL200,2)&lt;=$A$8*SMALL(OL25:OL200,1),IFERROR(INDEX($A$25:$A$200, MATCH(1,(OL25:OL200=SMALL(OL25:OL200,2))*(COUNTIF(OL3:OL6, $A$25:$A$200)=0),0)), ""),""),"")</f>
        <v/>
      </c>
      <c r="OM7" s="1" t="str" cm="1">
        <f t="array" ref="OM7">IFERROR(IF(SMALL(OM25:OM200,2)&lt;=$A$8*SMALL(OM25:OM200,1),IFERROR(INDEX($A$25:$A$200, MATCH(1,(OM25:OM200=SMALL(OM25:OM200,2))*(COUNTIF(OM3:OM6, $A$25:$A$200)=0),0)), ""),""),"")</f>
        <v/>
      </c>
      <c r="ON7" s="1" t="str" cm="1">
        <f t="array" ref="ON7">IFERROR(IF(SMALL(ON25:ON200,2)&lt;=$A$8*SMALL(ON25:ON200,1),IFERROR(INDEX($A$25:$A$200, MATCH(1,(ON25:ON200=SMALL(ON25:ON200,2))*(COUNTIF(ON3:ON6, $A$25:$A$200)=0),0)), ""),""),"")</f>
        <v/>
      </c>
      <c r="OO7" s="1" t="str" cm="1">
        <f t="array" ref="OO7">IFERROR(IF(SMALL(OO25:OO200,2)&lt;=$A$8*SMALL(OO25:OO200,1),IFERROR(INDEX($A$25:$A$200, MATCH(1,(OO25:OO200=SMALL(OO25:OO200,2))*(COUNTIF(OO3:OO6, $A$25:$A$200)=0),0)), ""),""),"")</f>
        <v/>
      </c>
      <c r="OP7" s="1" t="str" cm="1">
        <f t="array" ref="OP7">IFERROR(IF(SMALL(OP25:OP200,2)&lt;=$A$8*SMALL(OP25:OP200,1),IFERROR(INDEX($A$25:$A$200, MATCH(1,(OP25:OP200=SMALL(OP25:OP200,2))*(COUNTIF(OP3:OP6, $A$25:$A$200)=0),0)), ""),""),"")</f>
        <v/>
      </c>
      <c r="OQ7" s="1" t="str" cm="1">
        <f t="array" ref="OQ7">IFERROR(IF(SMALL(OQ25:OQ200,2)&lt;=$A$8*SMALL(OQ25:OQ200,1),IFERROR(INDEX($A$25:$A$200, MATCH(1,(OQ25:OQ200=SMALL(OQ25:OQ200,2))*(COUNTIF(OQ3:OQ6, $A$25:$A$200)=0),0)), ""),""),"")</f>
        <v/>
      </c>
      <c r="OR7" s="1" t="str" cm="1">
        <f t="array" ref="OR7">IFERROR(IF(SMALL(OR25:OR200,2)&lt;=$A$8*SMALL(OR25:OR200,1),IFERROR(INDEX($A$25:$A$200, MATCH(1,(OR25:OR200=SMALL(OR25:OR200,2))*(COUNTIF(OR3:OR6, $A$25:$A$200)=0),0)), ""),""),"")</f>
        <v/>
      </c>
      <c r="OS7" s="1" t="str" cm="1">
        <f t="array" ref="OS7">IFERROR(IF(SMALL(OS25:OS200,2)&lt;=$A$8*SMALL(OS25:OS200,1),IFERROR(INDEX($A$25:$A$200, MATCH(1,(OS25:OS200=SMALL(OS25:OS200,2))*(COUNTIF(OS3:OS6, $A$25:$A$200)=0),0)), ""),""),"")</f>
        <v/>
      </c>
      <c r="OT7" s="1" t="str" cm="1">
        <f t="array" ref="OT7">IFERROR(IF(SMALL(OT25:OT200,2)&lt;=$A$8*SMALL(OT25:OT200,1),IFERROR(INDEX($A$25:$A$200, MATCH(1,(OT25:OT200=SMALL(OT25:OT200,2))*(COUNTIF(OT3:OT6, $A$25:$A$200)=0),0)), ""),""),"")</f>
        <v/>
      </c>
      <c r="OU7" s="1" t="str" cm="1">
        <f t="array" ref="OU7">IFERROR(IF(SMALL(OU25:OU200,2)&lt;=$A$8*SMALL(OU25:OU200,1),IFERROR(INDEX($A$25:$A$200, MATCH(1,(OU25:OU200=SMALL(OU25:OU200,2))*(COUNTIF(OU3:OU6, $A$25:$A$200)=0),0)), ""),""),"")</f>
        <v/>
      </c>
      <c r="OV7" s="1" t="str" cm="1">
        <f t="array" ref="OV7">IFERROR(IF(SMALL(OV25:OV200,2)&lt;=$A$8*SMALL(OV25:OV200,1),IFERROR(INDEX($A$25:$A$200, MATCH(1,(OV25:OV200=SMALL(OV25:OV200,2))*(COUNTIF(OV3:OV6, $A$25:$A$200)=0),0)), ""),""),"")</f>
        <v/>
      </c>
      <c r="OW7" s="1" t="str" cm="1">
        <f t="array" ref="OW7">IFERROR(IF(SMALL(OW25:OW200,2)&lt;=$A$8*SMALL(OW25:OW200,1),IFERROR(INDEX($A$25:$A$200, MATCH(1,(OW25:OW200=SMALL(OW25:OW200,2))*(COUNTIF(OW3:OW6, $A$25:$A$200)=0),0)), ""),""),"")</f>
        <v/>
      </c>
      <c r="OX7" s="1" t="str" cm="1">
        <f t="array" ref="OX7">IFERROR(IF(SMALL(OX25:OX200,2)&lt;=$A$8*SMALL(OX25:OX200,1),IFERROR(INDEX($A$25:$A$200, MATCH(1,(OX25:OX200=SMALL(OX25:OX200,2))*(COUNTIF(OX3:OX6, $A$25:$A$200)=0),0)), ""),""),"")</f>
        <v/>
      </c>
      <c r="OY7" s="1" t="str" cm="1">
        <f t="array" ref="OY7">IFERROR(IF(SMALL(OY25:OY200,2)&lt;=$A$8*SMALL(OY25:OY200,1),IFERROR(INDEX($A$25:$A$200, MATCH(1,(OY25:OY200=SMALL(OY25:OY200,2))*(COUNTIF(OY3:OY6, $A$25:$A$200)=0),0)), ""),""),"")</f>
        <v/>
      </c>
      <c r="OZ7" s="1" t="str" cm="1">
        <f t="array" ref="OZ7">IFERROR(IF(SMALL(OZ25:OZ200,2)&lt;=$A$8*SMALL(OZ25:OZ200,1),IFERROR(INDEX($A$25:$A$200, MATCH(1,(OZ25:OZ200=SMALL(OZ25:OZ200,2))*(COUNTIF(OZ3:OZ6, $A$25:$A$200)=0),0)), ""),""),"")</f>
        <v/>
      </c>
      <c r="PA7" s="1" t="str" cm="1">
        <f t="array" ref="PA7">IFERROR(IF(SMALL(PA25:PA200,2)&lt;=$A$8*SMALL(PA25:PA200,1),IFERROR(INDEX($A$25:$A$200, MATCH(1,(PA25:PA200=SMALL(PA25:PA200,2))*(COUNTIF(PA3:PA6, $A$25:$A$200)=0),0)), ""),""),"")</f>
        <v/>
      </c>
      <c r="PB7" s="1" t="str" cm="1">
        <f t="array" ref="PB7">IFERROR(IF(SMALL(PB25:PB200,2)&lt;=$A$8*SMALL(PB25:PB200,1),IFERROR(INDEX($A$25:$A$200, MATCH(1,(PB25:PB200=SMALL(PB25:PB200,2))*(COUNTIF(PB3:PB6, $A$25:$A$200)=0),0)), ""),""),"")</f>
        <v/>
      </c>
      <c r="PC7" s="1" t="str" cm="1">
        <f t="array" ref="PC7">IFERROR(IF(SMALL(PC25:PC200,2)&lt;=$A$8*SMALL(PC25:PC200,1),IFERROR(INDEX($A$25:$A$200, MATCH(1,(PC25:PC200=SMALL(PC25:PC200,2))*(COUNTIF(PC3:PC6, $A$25:$A$200)=0),0)), ""),""),"")</f>
        <v/>
      </c>
      <c r="PD7" s="1" t="str" cm="1">
        <f t="array" ref="PD7">IFERROR(IF(SMALL(PD25:PD200,2)&lt;=$A$8*SMALL(PD25:PD200,1),IFERROR(INDEX($A$25:$A$200, MATCH(1,(PD25:PD200=SMALL(PD25:PD200,2))*(COUNTIF(PD3:PD6, $A$25:$A$200)=0),0)), ""),""),"")</f>
        <v/>
      </c>
      <c r="PE7" s="1" t="str" cm="1">
        <f t="array" ref="PE7">IFERROR(IF(SMALL(PE25:PE200,2)&lt;=$A$8*SMALL(PE25:PE200,1),IFERROR(INDEX($A$25:$A$200, MATCH(1,(PE25:PE200=SMALL(PE25:PE200,2))*(COUNTIF(PE3:PE6, $A$25:$A$200)=0),0)), ""),""),"")</f>
        <v/>
      </c>
      <c r="PF7" s="1" t="str" cm="1">
        <f t="array" ref="PF7">IFERROR(IF(SMALL(PF25:PF200,2)&lt;=$A$8*SMALL(PF25:PF200,1),IFERROR(INDEX($A$25:$A$200, MATCH(1,(PF25:PF200=SMALL(PF25:PF200,2))*(COUNTIF(PF3:PF6, $A$25:$A$200)=0),0)), ""),""),"")</f>
        <v/>
      </c>
      <c r="PG7" s="1" t="str" cm="1">
        <f t="array" ref="PG7">IFERROR(IF(SMALL(PG25:PG200,2)&lt;=$A$8*SMALL(PG25:PG200,1),IFERROR(INDEX($A$25:$A$200, MATCH(1,(PG25:PG200=SMALL(PG25:PG200,2))*(COUNTIF(PG3:PG6, $A$25:$A$200)=0),0)), ""),""),"")</f>
        <v/>
      </c>
      <c r="PH7" s="1" t="str" cm="1">
        <f t="array" ref="PH7">IFERROR(IF(SMALL(PH25:PH200,2)&lt;=$A$8*SMALL(PH25:PH200,1),IFERROR(INDEX($A$25:$A$200, MATCH(1,(PH25:PH200=SMALL(PH25:PH200,2))*(COUNTIF(PH3:PH6, $A$25:$A$200)=0),0)), ""),""),"")</f>
        <v/>
      </c>
      <c r="PI7" s="1" t="str" cm="1">
        <f t="array" ref="PI7">IFERROR(IF(SMALL(PI25:PI200,2)&lt;=$A$8*SMALL(PI25:PI200,1),IFERROR(INDEX($A$25:$A$200, MATCH(1,(PI25:PI200=SMALL(PI25:PI200,2))*(COUNTIF(PI3:PI6, $A$25:$A$200)=0),0)), ""),""),"")</f>
        <v/>
      </c>
      <c r="PJ7" s="1" t="str" cm="1">
        <f t="array" ref="PJ7">IFERROR(IF(SMALL(PJ25:PJ200,2)&lt;=$A$8*SMALL(PJ25:PJ200,1),IFERROR(INDEX($A$25:$A$200, MATCH(1,(PJ25:PJ200=SMALL(PJ25:PJ200,2))*(COUNTIF(PJ3:PJ6, $A$25:$A$200)=0),0)), ""),""),"")</f>
        <v/>
      </c>
      <c r="PK7" s="1" t="str" cm="1">
        <f t="array" ref="PK7">IFERROR(IF(SMALL(PK25:PK200,2)&lt;=$A$8*SMALL(PK25:PK200,1),IFERROR(INDEX($A$25:$A$200, MATCH(1,(PK25:PK200=SMALL(PK25:PK200,2))*(COUNTIF(PK3:PK6, $A$25:$A$200)=0),0)), ""),""),"")</f>
        <v/>
      </c>
      <c r="PL7" s="1" t="str" cm="1">
        <f t="array" ref="PL7">IFERROR(IF(SMALL(PL25:PL200,2)&lt;=$A$8*SMALL(PL25:PL200,1),IFERROR(INDEX($A$25:$A$200, MATCH(1,(PL25:PL200=SMALL(PL25:PL200,2))*(COUNTIF(PL3:PL6, $A$25:$A$200)=0),0)), ""),""),"")</f>
        <v/>
      </c>
      <c r="PM7" s="1" t="str" cm="1">
        <f t="array" ref="PM7">IFERROR(IF(SMALL(PM25:PM200,2)&lt;=$A$8*SMALL(PM25:PM200,1),IFERROR(INDEX($A$25:$A$200, MATCH(1,(PM25:PM200=SMALL(PM25:PM200,2))*(COUNTIF(PM3:PM6, $A$25:$A$200)=0),0)), ""),""),"")</f>
        <v/>
      </c>
      <c r="PN7" s="1" t="str" cm="1">
        <f t="array" ref="PN7">IFERROR(IF(SMALL(PN25:PN200,2)&lt;=$A$8*SMALL(PN25:PN200,1),IFERROR(INDEX($A$25:$A$200, MATCH(1,(PN25:PN200=SMALL(PN25:PN200,2))*(COUNTIF(PN3:PN6, $A$25:$A$200)=0),0)), ""),""),"")</f>
        <v/>
      </c>
      <c r="PO7" s="1" t="str" cm="1">
        <f t="array" ref="PO7">IFERROR(IF(SMALL(PO25:PO200,2)&lt;=$A$8*SMALL(PO25:PO200,1),IFERROR(INDEX($A$25:$A$200, MATCH(1,(PO25:PO200=SMALL(PO25:PO200,2))*(COUNTIF(PO3:PO6, $A$25:$A$200)=0),0)), ""),""),"")</f>
        <v/>
      </c>
      <c r="PP7" s="1" t="str" cm="1">
        <f t="array" ref="PP7">IFERROR(IF(SMALL(PP25:PP200,2)&lt;=$A$8*SMALL(PP25:PP200,1),IFERROR(INDEX($A$25:$A$200, MATCH(1,(PP25:PP200=SMALL(PP25:PP200,2))*(COUNTIF(PP3:PP6, $A$25:$A$200)=0),0)), ""),""),"")</f>
        <v/>
      </c>
      <c r="PQ7" s="1" t="str" cm="1">
        <f t="array" ref="PQ7">IFERROR(IF(SMALL(PQ25:PQ200,2)&lt;=$A$8*SMALL(PQ25:PQ200,1),IFERROR(INDEX($A$25:$A$200, MATCH(1,(PQ25:PQ200=SMALL(PQ25:PQ200,2))*(COUNTIF(PQ3:PQ6, $A$25:$A$200)=0),0)), ""),""),"")</f>
        <v>RDS-SLAM</v>
      </c>
      <c r="PR7" s="1" t="str" cm="1">
        <f t="array" ref="PR7">IFERROR(IF(SMALL(PR25:PR200,2)&lt;=$A$8*SMALL(PR25:PR200,1),IFERROR(INDEX($A$25:$A$200, MATCH(1,(PR25:PR200=SMALL(PR25:PR200,2))*(COUNTIF(PR3:PR6, $A$25:$A$200)=0),0)), ""),""),"")</f>
        <v/>
      </c>
      <c r="PS7" s="1" t="str" cm="1">
        <f t="array" ref="PS7">IFERROR(IF(SMALL(PS25:PS200,2)&lt;=$A$8*SMALL(PS25:PS200,1),IFERROR(INDEX($A$25:$A$200, MATCH(1,(PS25:PS200=SMALL(PS25:PS200,2))*(COUNTIF(PS3:PS6, $A$25:$A$200)=0),0)), ""),""),"")</f>
        <v/>
      </c>
      <c r="PT7" s="1" t="str" cm="1">
        <f t="array" ref="PT7">IFERROR(IF(SMALL(PT25:PT200,2)&lt;=$A$8*SMALL(PT25:PT200,1),IFERROR(INDEX($A$25:$A$200, MATCH(1,(PT25:PT200=SMALL(PT25:PT200,2))*(COUNTIF(PT3:PT6, $A$25:$A$200)=0),0)), ""),""),"")</f>
        <v/>
      </c>
      <c r="PU7" s="1" t="str" cm="1">
        <f t="array" ref="PU7">IFERROR(IF(SMALL(PU25:PU200,2)&lt;=$A$8*SMALL(PU25:PU200,1),IFERROR(INDEX($A$25:$A$200, MATCH(1,(PU25:PU200=SMALL(PU25:PU200,2))*(COUNTIF(PU3:PU6, $A$25:$A$200)=0),0)), ""),""),"")</f>
        <v/>
      </c>
      <c r="PV7" s="1" t="str" cm="1">
        <f t="array" ref="PV7">IFERROR(IF(SMALL(PV25:PV200,2)&lt;=$A$8*SMALL(PV25:PV200,1),IFERROR(INDEX($A$25:$A$200, MATCH(1,(PV25:PV200=SMALL(PV25:PV200,2))*(COUNTIF(PV3:PV6, $A$25:$A$200)=0),0)), ""),""),"")</f>
        <v/>
      </c>
      <c r="PW7" s="1" t="str" cm="1">
        <f t="array" ref="PW7">IFERROR(IF(SMALL(PW25:PW200,2)&lt;=$A$8*SMALL(PW25:PW200,1),IFERROR(INDEX($A$25:$A$200, MATCH(1,(PW25:PW200=SMALL(PW25:PW200,2))*(COUNTIF(PW3:PW6, $A$25:$A$200)=0),0)), ""),""),"")</f>
        <v/>
      </c>
      <c r="PX7" s="1" t="str" cm="1">
        <f t="array" ref="PX7">IFERROR(IF(SMALL(PX25:PX200,2)&lt;=$A$8*SMALL(PX25:PX200,1),IFERROR(INDEX($A$25:$A$200, MATCH(1,(PX25:PX200=SMALL(PX25:PX200,2))*(COUNTIF(PX3:PX6, $A$25:$A$200)=0),0)), ""),""),"")</f>
        <v/>
      </c>
      <c r="PY7" s="1" t="str" cm="1">
        <f t="array" ref="PY7">IFERROR(IF(SMALL(PY25:PY200,2)&lt;=$A$8*SMALL(PY25:PY200,1),IFERROR(INDEX($A$25:$A$200, MATCH(1,(PY25:PY200=SMALL(PY25:PY200,2))*(COUNTIF(PY3:PY6, $A$25:$A$200)=0),0)), ""),""),"")</f>
        <v/>
      </c>
      <c r="PZ7" s="1" t="str" cm="1">
        <f t="array" ref="PZ7">IFERROR(IF(SMALL(PZ25:PZ200,2)&lt;=$A$8*SMALL(PZ25:PZ200,1),IFERROR(INDEX($A$25:$A$200, MATCH(1,(PZ25:PZ200=SMALL(PZ25:PZ200,2))*(COUNTIF(PZ3:PZ6, $A$25:$A$200)=0),0)), ""),""),"")</f>
        <v/>
      </c>
      <c r="QA7" s="1" t="str" cm="1">
        <f t="array" ref="QA7">IFERROR(IF(SMALL(QA25:QA200,2)&lt;=$A$8*SMALL(QA25:QA200,1),IFERROR(INDEX($A$25:$A$200, MATCH(1,(QA25:QA200=SMALL(QA25:QA200,2))*(COUNTIF(QA3:QA6, $A$25:$A$200)=0),0)), ""),""),"")</f>
        <v>OVD-SLAM</v>
      </c>
      <c r="QB7" s="1" t="str" cm="1">
        <f t="array" ref="QB7">IFERROR(IF(SMALL(QB25:QB200,2)&lt;=$A$8*SMALL(QB25:QB200,1),IFERROR(INDEX($A$25:$A$200, MATCH(1,(QB25:QB200=SMALL(QB25:QB200,2))*(COUNTIF(QB3:QB6, $A$25:$A$200)=0),0)), ""),""),"")</f>
        <v/>
      </c>
      <c r="QC7" s="1" t="str" cm="1">
        <f t="array" ref="QC7">IFERROR(IF(SMALL(QC25:QC200,2)&lt;=$A$8*SMALL(QC25:QC200,1),IFERROR(INDEX($A$25:$A$200, MATCH(1,(QC25:QC200=SMALL(QC25:QC200,2))*(COUNTIF(QC3:QC6, $A$25:$A$200)=0),0)), ""),""),"")</f>
        <v/>
      </c>
      <c r="QD7" s="1" t="str" cm="1">
        <f t="array" ref="QD7">IFERROR(IF(SMALL(QD25:QD200,2)&lt;=$A$8*SMALL(QD25:QD200,1),IFERROR(INDEX($A$25:$A$200, MATCH(1,(QD25:QD200=SMALL(QD25:QD200,2))*(COUNTIF(QD3:QD6, $A$25:$A$200)=0),0)), ""),""),"")</f>
        <v/>
      </c>
      <c r="QE7" s="1" t="str" cm="1">
        <f t="array" ref="QE7">IFERROR(IF(SMALL(QE25:QE200,2)&lt;=$A$8*SMALL(QE25:QE200,1),IFERROR(INDEX($A$25:$A$200, MATCH(1,(QE25:QE200=SMALL(QE25:QE200,2))*(COUNTIF(QE3:QE6, $A$25:$A$200)=0),0)), ""),""),"")</f>
        <v/>
      </c>
      <c r="QF7" s="1" t="str" cm="1">
        <f t="array" ref="QF7">IFERROR(IF(SMALL(QF25:QF200,2)&lt;=$A$8*SMALL(QF25:QF200,1),IFERROR(INDEX($A$25:$A$200, MATCH(1,(QF25:QF200=SMALL(QF25:QF200,2))*(COUNTIF(QF3:QF6, $A$25:$A$200)=0),0)), ""),""),"")</f>
        <v/>
      </c>
      <c r="QG7" s="1" t="str" cm="1">
        <f t="array" ref="QG7">IFERROR(IF(SMALL(QG25:QG200,2)&lt;=$A$8*SMALL(QG25:QG200,1),IFERROR(INDEX($A$25:$A$200, MATCH(1,(QG25:QG200=SMALL(QG25:QG200,2))*(COUNTIF(QG3:QG6, $A$25:$A$200)=0),0)), ""),""),"")</f>
        <v/>
      </c>
      <c r="QH7" s="1" t="str" cm="1">
        <f t="array" ref="QH7">IFERROR(IF(SMALL(QH25:QH200,2)&lt;=$A$8*SMALL(QH25:QH200,1),IFERROR(INDEX($A$25:$A$200, MATCH(1,(QH25:QH200=SMALL(QH25:QH200,2))*(COUNTIF(QH3:QH6, $A$25:$A$200)=0),0)), ""),""),"")</f>
        <v/>
      </c>
      <c r="QI7" s="1" t="str" cm="1">
        <f t="array" ref="QI7">IFERROR(IF(SMALL(QI25:QI200,2)&lt;=$A$8*SMALL(QI25:QI200,1),IFERROR(INDEX($A$25:$A$200, MATCH(1,(QI25:QI200=SMALL(QI25:QI200,2))*(COUNTIF(QI3:QI6, $A$25:$A$200)=0),0)), ""),""),"")</f>
        <v/>
      </c>
      <c r="QJ7" s="1" t="str" cm="1">
        <f t="array" ref="QJ7">IFERROR(IF(SMALL(QJ25:QJ200,2)&lt;=$A$8*SMALL(QJ25:QJ200,1),IFERROR(INDEX($A$25:$A$200, MATCH(1,(QJ25:QJ200=SMALL(QJ25:QJ200,2))*(COUNTIF(QJ3:QJ6, $A$25:$A$200)=0),0)), ""),""),"")</f>
        <v/>
      </c>
      <c r="QK7" s="1" t="str" cm="1">
        <f t="array" ref="QK7">IFERROR(IF(SMALL(QK25:QK200,2)&lt;=$A$8*SMALL(QK25:QK200,1),IFERROR(INDEX($A$25:$A$200, MATCH(1,(QK25:QK200=SMALL(QK25:QK200,2))*(COUNTIF(QK3:QK6, $A$25:$A$200)=0),0)), ""),""),"")</f>
        <v/>
      </c>
      <c r="QL7" s="1" t="str" cm="1">
        <f t="array" ref="QL7">IFERROR(IF(SMALL(QL25:QL200,2)&lt;=$A$8*SMALL(QL25:QL200,1),IFERROR(INDEX($A$25:$A$200, MATCH(1,(QL25:QL200=SMALL(QL25:QL200,2))*(COUNTIF(QL3:QL6, $A$25:$A$200)=0),0)), ""),""),"")</f>
        <v/>
      </c>
      <c r="QM7" s="1" t="str" cm="1">
        <f t="array" ref="QM7">IFERROR(IF(SMALL(QM25:QM200,2)&lt;=$A$8*SMALL(QM25:QM200,1),IFERROR(INDEX($A$25:$A$200, MATCH(1,(QM25:QM200=SMALL(QM25:QM200,2))*(COUNTIF(QM3:QM6, $A$25:$A$200)=0),0)), ""),""),"")</f>
        <v/>
      </c>
      <c r="QN7" s="1" t="str" cm="1">
        <f t="array" ref="QN7">IFERROR(IF(SMALL(QN25:QN200,2)&lt;=$A$8*SMALL(QN25:QN200,1),IFERROR(INDEX($A$25:$A$200, MATCH(1,(QN25:QN200=SMALL(QN25:QN200,2))*(COUNTIF(QN3:QN6, $A$25:$A$200)=0),0)), ""),""),"")</f>
        <v/>
      </c>
      <c r="QO7" s="1" t="str" cm="1">
        <f t="array" ref="QO7">IFERROR(IF(SMALL(QO25:QO200,2)&lt;=$A$8*SMALL(QO25:QO200,1),IFERROR(INDEX($A$25:$A$200, MATCH(1,(QO25:QO200=SMALL(QO25:QO200,2))*(COUNTIF(QO3:QO6, $A$25:$A$200)=0),0)), ""),""),"")</f>
        <v/>
      </c>
      <c r="QP7" s="1" t="str" cm="1">
        <f t="array" ref="QP7">IFERROR(IF(SMALL(QP25:QP200,2)&lt;=$A$8*SMALL(QP25:QP200,1),IFERROR(INDEX($A$25:$A$200, MATCH(1,(QP25:QP200=SMALL(QP25:QP200,2))*(COUNTIF(QP3:QP6, $A$25:$A$200)=0),0)), ""),""),"")</f>
        <v/>
      </c>
      <c r="QQ7" s="1" t="str" cm="1">
        <f t="array" ref="QQ7">IFERROR(IF(SMALL(QQ25:QQ200,2)&lt;=$A$8*SMALL(QQ25:QQ200,1),IFERROR(INDEX($A$25:$A$200, MATCH(1,(QQ25:QQ200=SMALL(QQ25:QQ200,2))*(COUNTIF(QQ3:QQ6, $A$25:$A$200)=0),0)), ""),""),"")</f>
        <v/>
      </c>
      <c r="QR7" s="1" t="str" cm="1">
        <f t="array" ref="QR7">IFERROR(IF(SMALL(QR25:QR200,2)&lt;=$A$8*SMALL(QR25:QR200,1),IFERROR(INDEX($A$25:$A$200, MATCH(1,(QR25:QR200=SMALL(QR25:QR200,2))*(COUNTIF(QR3:QR6, $A$25:$A$200)=0),0)), ""),""),"")</f>
        <v/>
      </c>
      <c r="QS7" s="1" t="str" cm="1">
        <f t="array" ref="QS7">IFERROR(IF(SMALL(QS25:QS200,2)&lt;=$A$8*SMALL(QS25:QS200,1),IFERROR(INDEX($A$25:$A$200, MATCH(1,(QS25:QS200=SMALL(QS25:QS200,2))*(COUNTIF(QS3:QS6, $A$25:$A$200)=0),0)), ""),""),"")</f>
        <v/>
      </c>
      <c r="QT7" s="1" t="str" cm="1">
        <f t="array" ref="QT7">IFERROR(IF(SMALL(QT25:QT200,2)&lt;=$A$8*SMALL(QT25:QT200,1),IFERROR(INDEX($A$25:$A$200, MATCH(1,(QT25:QT200=SMALL(QT25:QT200,2))*(COUNTIF(QT3:QT6, $A$25:$A$200)=0),0)), ""),""),"")</f>
        <v/>
      </c>
      <c r="QU7" s="1" t="str" cm="1">
        <f t="array" ref="QU7">IFERROR(IF(SMALL(QU25:QU200,2)&lt;=$A$8*SMALL(QU25:QU200,1),IFERROR(INDEX($A$25:$A$200, MATCH(1,(QU25:QU200=SMALL(QU25:QU200,2))*(COUNTIF(QU3:QU6, $A$25:$A$200)=0),0)), ""),""),"")</f>
        <v/>
      </c>
      <c r="QV7" s="1" t="str" cm="1">
        <f t="array" ref="QV7">IFERROR(IF(SMALL(QV25:QV200,2)&lt;=$A$8*SMALL(QV25:QV200,1),IFERROR(INDEX($A$25:$A$200, MATCH(1,(QV25:QV200=SMALL(QV25:QV200,2))*(COUNTIF(QV3:QV6, $A$25:$A$200)=0),0)), ""),""),"")</f>
        <v/>
      </c>
      <c r="QW7" s="1" t="str" cm="1">
        <f t="array" ref="QW7">IFERROR(IF(SMALL(QW25:QW200,2)&lt;=$A$8*SMALL(QW25:QW200,1),IFERROR(INDEX($A$25:$A$200, MATCH(1,(QW25:QW200=SMALL(QW25:QW200,2))*(COUNTIF(QW3:QW6, $A$25:$A$200)=0),0)), ""),""),"")</f>
        <v/>
      </c>
      <c r="QX7" s="1" t="str" cm="1">
        <f t="array" ref="QX7">IFERROR(IF(SMALL(QX25:QX200,2)&lt;=$A$8*SMALL(QX25:QX200,1),IFERROR(INDEX($A$25:$A$200, MATCH(1,(QX25:QX200=SMALL(QX25:QX200,2))*(COUNTIF(QX3:QX6, $A$25:$A$200)=0),0)), ""),""),"")</f>
        <v/>
      </c>
      <c r="QY7" s="1" t="str" cm="1">
        <f t="array" ref="QY7">IFERROR(IF(SMALL(QY25:QY200,2)&lt;=$A$8*SMALL(QY25:QY200,1),IFERROR(INDEX($A$25:$A$200, MATCH(1,(QY25:QY200=SMALL(QY25:QY200,2))*(COUNTIF(QY3:QY6, $A$25:$A$200)=0),0)), ""),""),"")</f>
        <v/>
      </c>
      <c r="QZ7" s="1" t="str" cm="1">
        <f t="array" ref="QZ7">IFERROR(IF(SMALL(QZ25:QZ200,2)&lt;=$A$8*SMALL(QZ25:QZ200,1),IFERROR(INDEX($A$25:$A$200, MATCH(1,(QZ25:QZ200=SMALL(QZ25:QZ200,2))*(COUNTIF(QZ3:QZ6, $A$25:$A$200)=0),0)), ""),""),"")</f>
        <v/>
      </c>
      <c r="RA7" s="1" t="str" cm="1">
        <f t="array" ref="RA7">IFERROR(IF(SMALL(RA25:RA200,2)&lt;=$A$8*SMALL(RA25:RA200,1),IFERROR(INDEX($A$25:$A$200, MATCH(1,(RA25:RA200=SMALL(RA25:RA200,2))*(COUNTIF(RA3:RA6, $A$25:$A$200)=0),0)), ""),""),"")</f>
        <v/>
      </c>
      <c r="RB7" s="1" t="str" cm="1">
        <f t="array" ref="RB7">IFERROR(IF(SMALL(RB25:RB200,2)&lt;=$A$8*SMALL(RB25:RB200,1),IFERROR(INDEX($A$25:$A$200, MATCH(1,(RB25:RB200=SMALL(RB25:RB200,2))*(COUNTIF(RB3:RB6, $A$25:$A$200)=0),0)), ""),""),"")</f>
        <v/>
      </c>
      <c r="RC7" s="1" t="str" cm="1">
        <f t="array" ref="RC7">IFERROR(IF(SMALL(RC25:RC200,2)&lt;=$A$8*SMALL(RC25:RC200,1),IFERROR(INDEX($A$25:$A$200, MATCH(1,(RC25:RC200=SMALL(RC25:RC200,2))*(COUNTIF(RC3:RC6, $A$25:$A$200)=0),0)), ""),""),"")</f>
        <v/>
      </c>
      <c r="RD7" s="1" t="str" cm="1">
        <f t="array" ref="RD7">IFERROR(IF(SMALL(RD25:RD200,2)&lt;=$A$8*SMALL(RD25:RD200,1),IFERROR(INDEX($A$25:$A$200, MATCH(1,(RD25:RD200=SMALL(RD25:RD200,2))*(COUNTIF(RD3:RD6, $A$25:$A$200)=0),0)), ""),""),"")</f>
        <v/>
      </c>
      <c r="RE7" s="1" t="str" cm="1">
        <f t="array" ref="RE7">IFERROR(IF(SMALL(RE25:RE200,2)&lt;=$A$8*SMALL(RE25:RE200,1),IFERROR(INDEX($A$25:$A$200, MATCH(1,(RE25:RE200=SMALL(RE25:RE200,2))*(COUNTIF(RE3:RE6, $A$25:$A$200)=0),0)), ""),""),"")</f>
        <v/>
      </c>
      <c r="RF7" s="1" t="str" cm="1">
        <f t="array" ref="RF7">IFERROR(IF(SMALL(RF25:RF200,2)&lt;=$A$8*SMALL(RF25:RF200,1),IFERROR(INDEX($A$25:$A$200, MATCH(1,(RF25:RF200=SMALL(RF25:RF200,2))*(COUNTIF(RF3:RF6, $A$25:$A$200)=0),0)), ""),""),"")</f>
        <v/>
      </c>
      <c r="RG7" s="1" t="str" cm="1">
        <f t="array" ref="RG7">IFERROR(IF(SMALL(RG25:RG200,2)&lt;=$A$8*SMALL(RG25:RG200,1),IFERROR(INDEX($A$25:$A$200, MATCH(1,(RG25:RG200=SMALL(RG25:RG200,2))*(COUNTIF(RG3:RG6, $A$25:$A$200)=0),0)), ""),""),"")</f>
        <v/>
      </c>
      <c r="RH7" s="1" t="str" cm="1">
        <f t="array" ref="RH7">IFERROR(IF(SMALL(RH25:RH200,2)&lt;=$A$8*SMALL(RH25:RH200,1),IFERROR(INDEX($A$25:$A$200, MATCH(1,(RH25:RH200=SMALL(RH25:RH200,2))*(COUNTIF(RH3:RH6, $A$25:$A$200)=0),0)), ""),""),"")</f>
        <v/>
      </c>
      <c r="RI7" s="1" t="str" cm="1">
        <f t="array" ref="RI7">IFERROR(IF(SMALL(RI25:RI200,2)&lt;=$A$8*SMALL(RI25:RI200,1),IFERROR(INDEX($A$25:$A$200, MATCH(1,(RI25:RI200=SMALL(RI25:RI200,2))*(COUNTIF(RI3:RI6, $A$25:$A$200)=0),0)), ""),""),"")</f>
        <v/>
      </c>
      <c r="RJ7" s="1" t="str" cm="1">
        <f t="array" ref="RJ7">IFERROR(IF(SMALL(RJ25:RJ200,2)&lt;=$A$8*SMALL(RJ25:RJ200,1),IFERROR(INDEX($A$25:$A$200, MATCH(1,(RJ25:RJ200=SMALL(RJ25:RJ200,2))*(COUNTIF(RJ3:RJ6, $A$25:$A$200)=0),0)), ""),""),"")</f>
        <v/>
      </c>
      <c r="RK7" s="1" t="str" cm="1">
        <f t="array" ref="RK7">IFERROR(IF(SMALL(RK25:RK200,2)&lt;=$A$8*SMALL(RK25:RK200,1),IFERROR(INDEX($A$25:$A$200, MATCH(1,(RK25:RK200=SMALL(RK25:RK200,2))*(COUNTIF(RK3:RK6, $A$25:$A$200)=0),0)), ""),""),"")</f>
        <v/>
      </c>
      <c r="RL7" s="1" t="str" cm="1">
        <f t="array" ref="RL7">IFERROR(IF(SMALL(RL25:RL200,2)&lt;=$A$8*SMALL(RL25:RL200,1),IFERROR(INDEX($A$25:$A$200, MATCH(1,(RL25:RL200=SMALL(RL25:RL200,2))*(COUNTIF(RL3:RL6, $A$25:$A$200)=0),0)), ""),""),"")</f>
        <v/>
      </c>
      <c r="RM7" s="1" t="str" cm="1">
        <f t="array" ref="RM7">IFERROR(IF(SMALL(RM25:RM200,2)&lt;=$A$8*SMALL(RM25:RM200,1),IFERROR(INDEX($A$25:$A$200, MATCH(1,(RM25:RM200=SMALL(RM25:RM200,2))*(COUNTIF(RM3:RM6, $A$25:$A$200)=0),0)), ""),""),"")</f>
        <v/>
      </c>
      <c r="RN7" s="1" t="str" cm="1">
        <f t="array" ref="RN7">IFERROR(IF(SMALL(RN25:RN200,2)&lt;=$A$8*SMALL(RN25:RN200,1),IFERROR(INDEX($A$25:$A$200, MATCH(1,(RN25:RN200=SMALL(RN25:RN200,2))*(COUNTIF(RN3:RN6, $A$25:$A$200)=0),0)), ""),""),"")</f>
        <v/>
      </c>
      <c r="RO7" s="1" t="str" cm="1">
        <f t="array" ref="RO7">IFERROR(IF(SMALL(RO25:RO200,2)&lt;=$A$8*SMALL(RO25:RO200,1),IFERROR(INDEX($A$25:$A$200, MATCH(1,(RO25:RO200=SMALL(RO25:RO200,2))*(COUNTIF(RO3:RO6, $A$25:$A$200)=0),0)), ""),""),"")</f>
        <v/>
      </c>
      <c r="RP7" s="1" t="str" cm="1">
        <f t="array" ref="RP7">IFERROR(IF(SMALL(RP25:RP200,2)&lt;=$A$8*SMALL(RP25:RP200,1),IFERROR(INDEX($A$25:$A$200, MATCH(1,(RP25:RP200=SMALL(RP25:RP200,2))*(COUNTIF(RP3:RP6, $A$25:$A$200)=0),0)), ""),""),"")</f>
        <v/>
      </c>
      <c r="RQ7" s="1" t="str" cm="1">
        <f t="array" ref="RQ7">IFERROR(IF(SMALL(RQ25:RQ200,2)&lt;=$A$8*SMALL(RQ25:RQ200,1),IFERROR(INDEX($A$25:$A$200, MATCH(1,(RQ25:RQ200=SMALL(RQ25:RQ200,2))*(COUNTIF(RQ3:RQ6, $A$25:$A$200)=0),0)), ""),""),"")</f>
        <v/>
      </c>
      <c r="RR7" s="1" t="str" cm="1">
        <f t="array" ref="RR7">IFERROR(IF(SMALL(RR25:RR200,2)&lt;=$A$8*SMALL(RR25:RR200,1),IFERROR(INDEX($A$25:$A$200, MATCH(1,(RR25:RR200=SMALL(RR25:RR200,2))*(COUNTIF(RR3:RR6, $A$25:$A$200)=0),0)), ""),""),"")</f>
        <v/>
      </c>
      <c r="RS7" s="1" t="str" cm="1">
        <f t="array" ref="RS7">IFERROR(IF(SMALL(RS25:RS200,2)&lt;=$A$8*SMALL(RS25:RS200,1),IFERROR(INDEX($A$25:$A$200, MATCH(1,(RS25:RS200=SMALL(RS25:RS200,2))*(COUNTIF(RS3:RS6, $A$25:$A$200)=0),0)), ""),""),"")</f>
        <v/>
      </c>
      <c r="RT7" s="1" t="str" cm="1">
        <f t="array" ref="RT7">IFERROR(IF(SMALL(RT25:RT200,2)&lt;=$A$8*SMALL(RT25:RT200,1),IFERROR(INDEX($A$25:$A$200, MATCH(1,(RT25:RT200=SMALL(RT25:RT200,2))*(COUNTIF(RT3:RT6, $A$25:$A$200)=0),0)), ""),""),"")</f>
        <v/>
      </c>
      <c r="RU7" s="1" t="str" cm="1">
        <f t="array" ref="RU7">IFERROR(IF(SMALL(RU25:RU200,2)&lt;=$A$8*SMALL(RU25:RU200,1),IFERROR(INDEX($A$25:$A$200, MATCH(1,(RU25:RU200=SMALL(RU25:RU200,2))*(COUNTIF(RU3:RU6, $A$25:$A$200)=0),0)), ""),""),"")</f>
        <v/>
      </c>
      <c r="RV7" s="1" t="str" cm="1">
        <f t="array" ref="RV7">IFERROR(IF(SMALL(RV25:RV200,2)&lt;=$A$8*SMALL(RV25:RV200,1),IFERROR(INDEX($A$25:$A$200, MATCH(1,(RV25:RV200=SMALL(RV25:RV200,2))*(COUNTIF(RV3:RV6, $A$25:$A$200)=0),0)), ""),""),"")</f>
        <v/>
      </c>
      <c r="RW7" s="1" t="str" cm="1">
        <f t="array" ref="RW7">IFERROR(IF(SMALL(RW25:RW200,2)&lt;=$A$8*SMALL(RW25:RW200,1),IFERROR(INDEX($A$25:$A$200, MATCH(1,(RW25:RW200=SMALL(RW25:RW200,2))*(COUNTIF(RW3:RW6, $A$25:$A$200)=0),0)), ""),""),"")</f>
        <v/>
      </c>
      <c r="RX7" s="1" t="str" cm="1">
        <f t="array" ref="RX7">IFERROR(IF(SMALL(RX25:RX200,2)&lt;=$A$8*SMALL(RX25:RX200,1),IFERROR(INDEX($A$25:$A$200, MATCH(1,(RX25:RX200=SMALL(RX25:RX200,2))*(COUNTIF(RX3:RX6, $A$25:$A$200)=0),0)), ""),""),"")</f>
        <v/>
      </c>
      <c r="RY7" s="1" t="str" cm="1">
        <f t="array" ref="RY7">IFERROR(IF(SMALL(RY25:RY200,2)&lt;=$A$8*SMALL(RY25:RY200,1),IFERROR(INDEX($A$25:$A$200, MATCH(1,(RY25:RY200=SMALL(RY25:RY200,2))*(COUNTIF(RY3:RY6, $A$25:$A$200)=0),0)), ""),""),"")</f>
        <v/>
      </c>
      <c r="RZ7" s="1" t="str" cm="1">
        <f t="array" ref="RZ7">IFERROR(IF(SMALL(RZ25:RZ200,2)&lt;=$A$8*SMALL(RZ25:RZ200,1),IFERROR(INDEX($A$25:$A$200, MATCH(1,(RZ25:RZ200=SMALL(RZ25:RZ200,2))*(COUNTIF(RZ3:RZ6, $A$25:$A$200)=0),0)), ""),""),"")</f>
        <v/>
      </c>
      <c r="SA7" s="1" t="str" cm="1">
        <f t="array" ref="SA7">IFERROR(IF(SMALL(SA25:SA200,2)&lt;=$A$8*SMALL(SA25:SA200,1),IFERROR(INDEX($A$25:$A$200, MATCH(1,(SA25:SA200=SMALL(SA25:SA200,2))*(COUNTIF(SA3:SA6, $A$25:$A$200)=0),0)), ""),""),"")</f>
        <v/>
      </c>
      <c r="SB7" s="1" t="str" cm="1">
        <f t="array" ref="SB7">IFERROR(IF(SMALL(SB25:SB200,2)&lt;=$A$8*SMALL(SB25:SB200,1),IFERROR(INDEX($A$25:$A$200, MATCH(1,(SB25:SB200=SMALL(SB25:SB200,2))*(COUNTIF(SB3:SB6, $A$25:$A$200)=0),0)), ""),""),"")</f>
        <v/>
      </c>
      <c r="SC7" s="1" t="str" cm="1">
        <f t="array" ref="SC7">IFERROR(IF(SMALL(SC25:SC200,2)&lt;=$A$8*SMALL(SC25:SC200,1),IFERROR(INDEX($A$25:$A$200, MATCH(1,(SC25:SC200=SMALL(SC25:SC200,2))*(COUNTIF(SC3:SC6, $A$25:$A$200)=0),0)), ""),""),"")</f>
        <v/>
      </c>
      <c r="SD7" s="1" t="str" cm="1">
        <f t="array" ref="SD7">IFERROR(IF(SMALL(SD25:SD200,2)&lt;=$A$8*SMALL(SD25:SD200,1),IFERROR(INDEX($A$25:$A$200, MATCH(1,(SD25:SD200=SMALL(SD25:SD200,2))*(COUNTIF(SD3:SD6, $A$25:$A$200)=0),0)), ""),""),"")</f>
        <v/>
      </c>
      <c r="SE7" s="1" t="str" cm="1">
        <f t="array" ref="SE7">IFERROR(IF(SMALL(SE25:SE200,2)&lt;=$A$8*SMALL(SE25:SE200,1),IFERROR(INDEX($A$25:$A$200, MATCH(1,(SE25:SE200=SMALL(SE25:SE200,2))*(COUNTIF(SE3:SE6, $A$25:$A$200)=0),0)), ""),""),"")</f>
        <v/>
      </c>
      <c r="SF7" s="1" t="str" cm="1">
        <f t="array" ref="SF7">IFERROR(IF(SMALL(SF25:SF200,2)&lt;=$A$8*SMALL(SF25:SF200,1),IFERROR(INDEX($A$25:$A$200, MATCH(1,(SF25:SF200=SMALL(SF25:SF200,2))*(COUNTIF(SF3:SF6, $A$25:$A$200)=0),0)), ""),""),"")</f>
        <v/>
      </c>
      <c r="SG7" s="1" t="str" cm="1">
        <f t="array" ref="SG7">IFERROR(IF(SMALL(SG25:SG200,2)&lt;=$A$8*SMALL(SG25:SG200,1),IFERROR(INDEX($A$25:$A$200, MATCH(1,(SG25:SG200=SMALL(SG25:SG200,2))*(COUNTIF(SG3:SG6, $A$25:$A$200)=0),0)), ""),""),"")</f>
        <v/>
      </c>
      <c r="SH7" s="1" t="str" cm="1">
        <f t="array" ref="SH7">IFERROR(IF(SMALL(SH25:SH200,2)&lt;=$A$8*SMALL(SH25:SH200,1),IFERROR(INDEX($A$25:$A$200, MATCH(1,(SH25:SH200=SMALL(SH25:SH200,2))*(COUNTIF(SH3:SH6, $A$25:$A$200)=0),0)), ""),""),"")</f>
        <v/>
      </c>
      <c r="SI7" s="1" t="str" cm="1">
        <f t="array" ref="SI7">IFERROR(IF(SMALL(SI25:SI200,2)&lt;=$A$8*SMALL(SI25:SI200,1),IFERROR(INDEX($A$25:$A$200, MATCH(1,(SI25:SI200=SMALL(SI25:SI200,2))*(COUNTIF(SI3:SI6, $A$25:$A$200)=0),0)), ""),""),"")</f>
        <v/>
      </c>
      <c r="SJ7" s="1" t="str" cm="1">
        <f t="array" ref="SJ7">IFERROR(IF(SMALL(SJ25:SJ200,2)&lt;=$A$8*SMALL(SJ25:SJ200,1),IFERROR(INDEX($A$25:$A$200, MATCH(1,(SJ25:SJ200=SMALL(SJ25:SJ200,2))*(COUNTIF(SJ3:SJ6, $A$25:$A$200)=0),0)), ""),""),"")</f>
        <v/>
      </c>
      <c r="SK7" s="1" t="str" cm="1">
        <f t="array" ref="SK7">IFERROR(IF(SMALL(SK25:SK200,2)&lt;=$A$8*SMALL(SK25:SK200,1),IFERROR(INDEX($A$25:$A$200, MATCH(1,(SK25:SK200=SMALL(SK25:SK200,2))*(COUNTIF(SK3:SK6, $A$25:$A$200)=0),0)), ""),""),"")</f>
        <v/>
      </c>
      <c r="SL7" s="1" t="str" cm="1">
        <f t="array" ref="SL7">IFERROR(IF(SMALL(SL25:SL200,2)&lt;=$A$8*SMALL(SL25:SL200,1),IFERROR(INDEX($A$25:$A$200, MATCH(1,(SL25:SL200=SMALL(SL25:SL200,2))*(COUNTIF(SL3:SL6, $A$25:$A$200)=0),0)), ""),""),"")</f>
        <v/>
      </c>
      <c r="SM7" s="1" t="str" cm="1">
        <f t="array" ref="SM7">IFERROR(IF(SMALL(SM25:SM200,2)&lt;=$A$8*SMALL(SM25:SM200,1),IFERROR(INDEX($A$25:$A$200, MATCH(1,(SM25:SM200=SMALL(SM25:SM200,2))*(COUNTIF(SM3:SM6, $A$25:$A$200)=0),0)), ""),""),"")</f>
        <v/>
      </c>
      <c r="SN7" s="1" t="str" cm="1">
        <f t="array" ref="SN7">IFERROR(IF(SMALL(SN25:SN200,2)&lt;=$A$8*SMALL(SN25:SN200,1),IFERROR(INDEX($A$25:$A$200, MATCH(1,(SN25:SN200=SMALL(SN25:SN200,2))*(COUNTIF(SN3:SN6, $A$25:$A$200)=0),0)), ""),""),"")</f>
        <v/>
      </c>
      <c r="SO7" s="1" t="str" cm="1">
        <f t="array" ref="SO7">IFERROR(IF(SMALL(SO25:SO200,2)&lt;=$A$8*SMALL(SO25:SO200,1),IFERROR(INDEX($A$25:$A$200, MATCH(1,(SO25:SO200=SMALL(SO25:SO200,2))*(COUNTIF(SO3:SO6, $A$25:$A$200)=0),0)), ""),""),"")</f>
        <v/>
      </c>
      <c r="SP7" s="1" t="str" cm="1">
        <f t="array" ref="SP7">IFERROR(IF(SMALL(SP25:SP200,2)&lt;=$A$8*SMALL(SP25:SP200,1),IFERROR(INDEX($A$25:$A$200, MATCH(1,(SP25:SP200=SMALL(SP25:SP200,2))*(COUNTIF(SP3:SP6, $A$25:$A$200)=0),0)), ""),""),"")</f>
        <v/>
      </c>
      <c r="SQ7" s="1" t="str" cm="1">
        <f t="array" ref="SQ7">IFERROR(IF(SMALL(SQ25:SQ200,2)&lt;=$A$8*SMALL(SQ25:SQ200,1),IFERROR(INDEX($A$25:$A$200, MATCH(1,(SQ25:SQ200=SMALL(SQ25:SQ200,2))*(COUNTIF(SQ3:SQ6, $A$25:$A$200)=0),0)), ""),""),"")</f>
        <v/>
      </c>
      <c r="SR7" s="1" t="str" cm="1">
        <f t="array" ref="SR7">IFERROR(IF(SMALL(SR25:SR200,2)&lt;=$A$8*SMALL(SR25:SR200,1),IFERROR(INDEX($A$25:$A$200, MATCH(1,(SR25:SR200=SMALL(SR25:SR200,2))*(COUNTIF(SR3:SR6, $A$25:$A$200)=0),0)), ""),""),"")</f>
        <v/>
      </c>
      <c r="SS7" s="1" t="str" cm="1">
        <f t="array" ref="SS7">IFERROR(IF(SMALL(SS25:SS200,2)&lt;=$A$8*SMALL(SS25:SS200,1),IFERROR(INDEX($A$25:$A$200, MATCH(1,(SS25:SS200=SMALL(SS25:SS200,2))*(COUNTIF(SS3:SS6, $A$25:$A$200)=0),0)), ""),""),"")</f>
        <v/>
      </c>
      <c r="ST7" s="1" t="str" cm="1">
        <f t="array" ref="ST7">IFERROR(IF(SMALL(ST25:ST200,2)&lt;=$A$8*SMALL(ST25:ST200,1),IFERROR(INDEX($A$25:$A$200, MATCH(1,(ST25:ST200=SMALL(ST25:ST200,2))*(COUNTIF(ST3:ST6, $A$25:$A$200)=0),0)), ""),""),"")</f>
        <v/>
      </c>
      <c r="SU7" s="1" t="str" cm="1">
        <f t="array" ref="SU7">IFERROR(IF(SMALL(SU25:SU200,2)&lt;=$A$8*SMALL(SU25:SU200,1),IFERROR(INDEX($A$25:$A$200, MATCH(1,(SU25:SU200=SMALL(SU25:SU200,2))*(COUNTIF(SU3:SU6, $A$25:$A$200)=0),0)), ""),""),"")</f>
        <v/>
      </c>
      <c r="SV7" s="1" t="str" cm="1">
        <f t="array" ref="SV7">IFERROR(IF(SMALL(SV25:SV200,2)&lt;=$A$8*SMALL(SV25:SV200,1),IFERROR(INDEX($A$25:$A$200, MATCH(1,(SV25:SV200=SMALL(SV25:SV200,2))*(COUNTIF(SV3:SV6, $A$25:$A$200)=0),0)), ""),""),"")</f>
        <v/>
      </c>
      <c r="SW7" s="1" t="str" cm="1">
        <f t="array" ref="SW7">IFERROR(IF(SMALL(SW25:SW200,2)&lt;=$A$8*SMALL(SW25:SW200,1),IFERROR(INDEX($A$25:$A$200, MATCH(1,(SW25:SW200=SMALL(SW25:SW200,2))*(COUNTIF(SW3:SW6, $A$25:$A$200)=0),0)), ""),""),"")</f>
        <v/>
      </c>
      <c r="SX7" s="1" t="str" cm="1">
        <f t="array" ref="SX7">IFERROR(IF(SMALL(SX25:SX200,2)&lt;=$A$8*SMALL(SX25:SX200,1),IFERROR(INDEX($A$25:$A$200, MATCH(1,(SX25:SX200=SMALL(SX25:SX200,2))*(COUNTIF(SX3:SX6, $A$25:$A$200)=0),0)), ""),""),"")</f>
        <v/>
      </c>
      <c r="SY7" s="1" t="str" cm="1">
        <f t="array" ref="SY7">IFERROR(IF(SMALL(SY25:SY200,2)&lt;=$A$8*SMALL(SY25:SY200,1),IFERROR(INDEX($A$25:$A$200, MATCH(1,(SY25:SY200=SMALL(SY25:SY200,2))*(COUNTIF(SY3:SY6, $A$25:$A$200)=0),0)), ""),""),"")</f>
        <v/>
      </c>
      <c r="SZ7" s="1" t="str" cm="1">
        <f t="array" ref="SZ7">IFERROR(IF(SMALL(SZ25:SZ200,2)&lt;=$A$8*SMALL(SZ25:SZ200,1),IFERROR(INDEX($A$25:$A$200, MATCH(1,(SZ25:SZ200=SMALL(SZ25:SZ200,2))*(COUNTIF(SZ3:SZ6, $A$25:$A$200)=0),0)), ""),""),"")</f>
        <v/>
      </c>
      <c r="TA7" s="1" t="str" cm="1">
        <f t="array" ref="TA7">IFERROR(IF(SMALL(TA25:TA200,2)&lt;=$A$8*SMALL(TA25:TA200,1),IFERROR(INDEX($A$25:$A$200, MATCH(1,(TA25:TA200=SMALL(TA25:TA200,2))*(COUNTIF(TA3:TA6, $A$25:$A$200)=0),0)), ""),""),"")</f>
        <v/>
      </c>
      <c r="TB7" s="1" t="str" cm="1">
        <f t="array" ref="TB7">IFERROR(IF(SMALL(TB25:TB200,2)&lt;=$A$8*SMALL(TB25:TB200,1),IFERROR(INDEX($A$25:$A$200, MATCH(1,(TB25:TB200=SMALL(TB25:TB200,2))*(COUNTIF(TB3:TB6, $A$25:$A$200)=0),0)), ""),""),"")</f>
        <v/>
      </c>
      <c r="TC7" s="1" t="str" cm="1">
        <f t="array" ref="TC7">IFERROR(IF(SMALL(TC25:TC200,2)&lt;=$A$8*SMALL(TC25:TC200,1),IFERROR(INDEX($A$25:$A$200, MATCH(1,(TC25:TC200=SMALL(TC25:TC200,2))*(COUNTIF(TC3:TC6, $A$25:$A$200)=0),0)), ""),""),"")</f>
        <v/>
      </c>
      <c r="TD7" s="1" t="str" cm="1">
        <f t="array" ref="TD7">IFERROR(IF(SMALL(TD25:TD200,2)&lt;=$A$8*SMALL(TD25:TD200,1),IFERROR(INDEX($A$25:$A$200, MATCH(1,(TD25:TD200=SMALL(TD25:TD200,2))*(COUNTIF(TD3:TD6, $A$25:$A$200)=0),0)), ""),""),"")</f>
        <v/>
      </c>
      <c r="TE7" s="1" t="str" cm="1">
        <f t="array" ref="TE7">IFERROR(IF(SMALL(TE25:TE200,2)&lt;=$A$8*SMALL(TE25:TE200,1),IFERROR(INDEX($A$25:$A$200, MATCH(1,(TE25:TE200=SMALL(TE25:TE200,2))*(COUNTIF(TE3:TE6, $A$25:$A$200)=0),0)), ""),""),"")</f>
        <v/>
      </c>
      <c r="TF7" s="1" t="str" cm="1">
        <f t="array" ref="TF7">IFERROR(IF(SMALL(TF25:TF200,2)&lt;=$A$8*SMALL(TF25:TF200,1),IFERROR(INDEX($A$25:$A$200, MATCH(1,(TF25:TF200=SMALL(TF25:TF200,2))*(COUNTIF(TF3:TF6, $A$25:$A$200)=0),0)), ""),""),"")</f>
        <v/>
      </c>
      <c r="TG7" s="1" t="str" cm="1">
        <f t="array" ref="TG7">IFERROR(IF(SMALL(TG25:TG200,2)&lt;=$A$8*SMALL(TG25:TG200,1),IFERROR(INDEX($A$25:$A$200, MATCH(1,(TG25:TG200=SMALL(TG25:TG200,2))*(COUNTIF(TG3:TG6, $A$25:$A$200)=0),0)), ""),""),"")</f>
        <v/>
      </c>
      <c r="TH7" s="1" t="str" cm="1">
        <f t="array" ref="TH7">IFERROR(IF(SMALL(TH25:TH200,2)&lt;=$A$8*SMALL(TH25:TH200,1),IFERROR(INDEX($A$25:$A$200, MATCH(1,(TH25:TH200=SMALL(TH25:TH200,2))*(COUNTIF(TH3:TH6, $A$25:$A$200)=0),0)), ""),""),"")</f>
        <v/>
      </c>
      <c r="TI7" s="1" t="str" cm="1">
        <f t="array" ref="TI7">IFERROR(IF(SMALL(TI25:TI200,2)&lt;=$A$8*SMALL(TI25:TI200,1),IFERROR(INDEX($A$25:$A$200, MATCH(1,(TI25:TI200=SMALL(TI25:TI200,2))*(COUNTIF(TI3:TI6, $A$25:$A$200)=0),0)), ""),""),"")</f>
        <v/>
      </c>
      <c r="TJ7" s="1" t="str" cm="1">
        <f t="array" ref="TJ7">IFERROR(IF(SMALL(TJ25:TJ200,2)&lt;=$A$8*SMALL(TJ25:TJ200,1),IFERROR(INDEX($A$25:$A$200, MATCH(1,(TJ25:TJ200=SMALL(TJ25:TJ200,2))*(COUNTIF(TJ3:TJ6, $A$25:$A$200)=0),0)), ""),""),"")</f>
        <v/>
      </c>
      <c r="TK7" s="1" t="str" cm="1">
        <f t="array" ref="TK7">IFERROR(IF(SMALL(TK25:TK200,2)&lt;=$A$8*SMALL(TK25:TK200,1),IFERROR(INDEX($A$25:$A$200, MATCH(1,(TK25:TK200=SMALL(TK25:TK200,2))*(COUNTIF(TK3:TK6, $A$25:$A$200)=0),0)), ""),""),"")</f>
        <v/>
      </c>
      <c r="TL7" s="1" t="str" cm="1">
        <f t="array" ref="TL7">IFERROR(IF(SMALL(TL25:TL200,2)&lt;=$A$8*SMALL(TL25:TL200,1),IFERROR(INDEX($A$25:$A$200, MATCH(1,(TL25:TL200=SMALL(TL25:TL200,2))*(COUNTIF(TL3:TL6, $A$25:$A$200)=0),0)), ""),""),"")</f>
        <v/>
      </c>
      <c r="TM7" s="1" t="str" cm="1">
        <f t="array" ref="TM7">IFERROR(IF(SMALL(TM25:TM200,2)&lt;=$A$8*SMALL(TM25:TM200,1),IFERROR(INDEX($A$25:$A$200, MATCH(1,(TM25:TM200=SMALL(TM25:TM200,2))*(COUNTIF(TM3:TM6, $A$25:$A$200)=0),0)), ""),""),"")</f>
        <v/>
      </c>
      <c r="TN7" s="1" t="str" cm="1">
        <f t="array" ref="TN7">IFERROR(IF(SMALL(TN25:TN200,2)&lt;=$A$8*SMALL(TN25:TN200,1),IFERROR(INDEX($A$25:$A$200, MATCH(1,(TN25:TN200=SMALL(TN25:TN200,2))*(COUNTIF(TN3:TN6, $A$25:$A$200)=0),0)), ""),""),"")</f>
        <v/>
      </c>
      <c r="TO7" s="1" t="str" cm="1">
        <f t="array" ref="TO7">IFERROR(IF(SMALL(TO25:TO200,2)&lt;=$A$8*SMALL(TO25:TO200,1),IFERROR(INDEX($A$25:$A$200, MATCH(1,(TO25:TO200=SMALL(TO25:TO200,2))*(COUNTIF(TO3:TO6, $A$25:$A$200)=0),0)), ""),""),"")</f>
        <v/>
      </c>
      <c r="TP7" s="1" t="str" cm="1">
        <f t="array" ref="TP7">IFERROR(IF(SMALL(TP25:TP200,2)&lt;=$A$8*SMALL(TP25:TP200,1),IFERROR(INDEX($A$25:$A$200, MATCH(1,(TP25:TP200=SMALL(TP25:TP200,2))*(COUNTIF(TP3:TP6, $A$25:$A$200)=0),0)), ""),""),"")</f>
        <v/>
      </c>
      <c r="TQ7" s="1" t="str" cm="1">
        <f t="array" ref="TQ7">IFERROR(IF(SMALL(TQ25:TQ200,2)&lt;=$A$8*SMALL(TQ25:TQ200,1),IFERROR(INDEX($A$25:$A$200, MATCH(1,(TQ25:TQ200=SMALL(TQ25:TQ200,2))*(COUNTIF(TQ3:TQ6, $A$25:$A$200)=0),0)), ""),""),"")</f>
        <v/>
      </c>
      <c r="TR7" s="1" t="str" cm="1">
        <f t="array" ref="TR7">IFERROR(IF(SMALL(TR25:TR200,2)&lt;=$A$8*SMALL(TR25:TR200,1),IFERROR(INDEX($A$25:$A$200, MATCH(1,(TR25:TR200=SMALL(TR25:TR200,2))*(COUNTIF(TR3:TR6, $A$25:$A$200)=0),0)), ""),""),"")</f>
        <v/>
      </c>
      <c r="TS7" s="1" t="str" cm="1">
        <f t="array" ref="TS7">IFERROR(IF(SMALL(TS25:TS200,2)&lt;=$A$8*SMALL(TS25:TS200,1),IFERROR(INDEX($A$25:$A$200, MATCH(1,(TS25:TS200=SMALL(TS25:TS200,2))*(COUNTIF(TS3:TS6, $A$25:$A$200)=0),0)), ""),""),"")</f>
        <v/>
      </c>
      <c r="TT7" s="1" t="str" cm="1">
        <f t="array" ref="TT7">IFERROR(IF(SMALL(TT25:TT200,2)&lt;=$A$8*SMALL(TT25:TT200,1),IFERROR(INDEX($A$25:$A$200, MATCH(1,(TT25:TT200=SMALL(TT25:TT200,2))*(COUNTIF(TT3:TT6, $A$25:$A$200)=0),0)), ""),""),"")</f>
        <v/>
      </c>
      <c r="TU7" s="1" t="str" cm="1">
        <f t="array" ref="TU7">IFERROR(IF(SMALL(TU25:TU200,2)&lt;=$A$8*SMALL(TU25:TU200,1),IFERROR(INDEX($A$25:$A$200, MATCH(1,(TU25:TU200=SMALL(TU25:TU200,2))*(COUNTIF(TU3:TU6, $A$25:$A$200)=0),0)), ""),""),"")</f>
        <v/>
      </c>
      <c r="TV7" s="1" t="str" cm="1">
        <f t="array" ref="TV7">IFERROR(IF(SMALL(TV25:TV200,2)&lt;=$A$8*SMALL(TV25:TV200,1),IFERROR(INDEX($A$25:$A$200, MATCH(1,(TV25:TV200=SMALL(TV25:TV200,2))*(COUNTIF(TV3:TV6, $A$25:$A$200)=0),0)), ""),""),"")</f>
        <v/>
      </c>
      <c r="TW7" s="1" t="str" cm="1">
        <f t="array" ref="TW7">IFERROR(IF(SMALL(TW25:TW200,2)&lt;=$A$8*SMALL(TW25:TW200,1),IFERROR(INDEX($A$25:$A$200, MATCH(1,(TW25:TW200=SMALL(TW25:TW200,2))*(COUNTIF(TW3:TW6, $A$25:$A$200)=0),0)), ""),""),"")</f>
        <v/>
      </c>
      <c r="TX7" s="1" t="str" cm="1">
        <f t="array" ref="TX7">IFERROR(IF(SMALL(TX25:TX200,2)&lt;=$A$8*SMALL(TX25:TX200,1),IFERROR(INDEX($A$25:$A$200, MATCH(1,(TX25:TX200=SMALL(TX25:TX200,2))*(COUNTIF(TX3:TX6, $A$25:$A$200)=0),0)), ""),""),"")</f>
        <v/>
      </c>
      <c r="TY7" s="1" t="str" cm="1">
        <f t="array" ref="TY7">IFERROR(IF(SMALL(TY25:TY200,2)&lt;=$A$8*SMALL(TY25:TY200,1),IFERROR(INDEX($A$25:$A$200, MATCH(1,(TY25:TY200=SMALL(TY25:TY200,2))*(COUNTIF(TY3:TY6, $A$25:$A$200)=0),0)), ""),""),"")</f>
        <v/>
      </c>
      <c r="TZ7" s="1" t="str" cm="1">
        <f t="array" ref="TZ7">IFERROR(IF(SMALL(TZ25:TZ200,2)&lt;=$A$8*SMALL(TZ25:TZ200,1),IFERROR(INDEX($A$25:$A$200, MATCH(1,(TZ25:TZ200=SMALL(TZ25:TZ200,2))*(COUNTIF(TZ3:TZ6, $A$25:$A$200)=0),0)), ""),""),"")</f>
        <v/>
      </c>
      <c r="UA7" s="1" t="str" cm="1">
        <f t="array" ref="UA7">IFERROR(IF(SMALL(UA25:UA200,2)&lt;=$A$8*SMALL(UA25:UA200,1),IFERROR(INDEX($A$25:$A$200, MATCH(1,(UA25:UA200=SMALL(UA25:UA200,2))*(COUNTIF(UA3:UA6, $A$25:$A$200)=0),0)), ""),""),"")</f>
        <v/>
      </c>
      <c r="UB7" s="1" t="str" cm="1">
        <f t="array" ref="UB7">IFERROR(IF(SMALL(UB25:UB200,2)&lt;=$A$8*SMALL(UB25:UB200,1),IFERROR(INDEX($A$25:$A$200, MATCH(1,(UB25:UB200=SMALL(UB25:UB200,2))*(COUNTIF(UB3:UB6, $A$25:$A$200)=0),0)), ""),""),"")</f>
        <v/>
      </c>
      <c r="UC7" s="1" t="str" cm="1">
        <f t="array" ref="UC7">IFERROR(IF(SMALL(UC25:UC200,2)&lt;=$A$8*SMALL(UC25:UC200,1),IFERROR(INDEX($A$25:$A$200, MATCH(1,(UC25:UC200=SMALL(UC25:UC200,2))*(COUNTIF(UC3:UC6, $A$25:$A$200)=0),0)), ""),""),"")</f>
        <v/>
      </c>
      <c r="UD7" s="1" t="str" cm="1">
        <f t="array" ref="UD7">IFERROR(IF(SMALL(UD25:UD200,2)&lt;=$A$8*SMALL(UD25:UD200,1),IFERROR(INDEX($A$25:$A$200, MATCH(1,(UD25:UD200=SMALL(UD25:UD200,2))*(COUNTIF(UD3:UD6, $A$25:$A$200)=0),0)), ""),""),"")</f>
        <v/>
      </c>
      <c r="UE7" s="1" t="str" cm="1">
        <f t="array" ref="UE7">IFERROR(IF(SMALL(UE25:UE200,2)&lt;=$A$8*SMALL(UE25:UE200,1),IFERROR(INDEX($A$25:$A$200, MATCH(1,(UE25:UE200=SMALL(UE25:UE200,2))*(COUNTIF(UE3:UE6, $A$25:$A$200)=0),0)), ""),""),"")</f>
        <v/>
      </c>
      <c r="UF7" s="1" t="str" cm="1">
        <f t="array" ref="UF7">IFERROR(IF(SMALL(UF25:UF200,2)&lt;=$A$8*SMALL(UF25:UF200,1),IFERROR(INDEX($A$25:$A$200, MATCH(1,(UF25:UF200=SMALL(UF25:UF200,2))*(COUNTIF(UF3:UF6, $A$25:$A$200)=0),0)), ""),""),"")</f>
        <v/>
      </c>
      <c r="UG7" s="1" t="str" cm="1">
        <f t="array" ref="UG7">IFERROR(IF(SMALL(UG25:UG200,2)&lt;=$A$8*SMALL(UG25:UG200,1),IFERROR(INDEX($A$25:$A$200, MATCH(1,(UG25:UG200=SMALL(UG25:UG200,2))*(COUNTIF(UG3:UG6, $A$25:$A$200)=0),0)), ""),""),"")</f>
        <v/>
      </c>
      <c r="UH7" s="1" t="str" cm="1">
        <f t="array" ref="UH7">IFERROR(IF(SMALL(UH25:UH200,2)&lt;=$A$8*SMALL(UH25:UH200,1),IFERROR(INDEX($A$25:$A$200, MATCH(1,(UH25:UH200=SMALL(UH25:UH200,2))*(COUNTIF(UH3:UH6, $A$25:$A$200)=0),0)), ""),""),"")</f>
        <v/>
      </c>
      <c r="UI7" s="1" t="str" cm="1">
        <f t="array" ref="UI7">IFERROR(IF(SMALL(UI25:UI200,2)&lt;=$A$8*SMALL(UI25:UI200,1),IFERROR(INDEX($A$25:$A$200, MATCH(1,(UI25:UI200=SMALL(UI25:UI200,2))*(COUNTIF(UI3:UI6, $A$25:$A$200)=0),0)), ""),""),"")</f>
        <v/>
      </c>
      <c r="UJ7" s="1" t="str" cm="1">
        <f t="array" ref="UJ7">IFERROR(IF(SMALL(UJ25:UJ200,2)&lt;=$A$8*SMALL(UJ25:UJ200,1),IFERROR(INDEX($A$25:$A$200, MATCH(1,(UJ25:UJ200=SMALL(UJ25:UJ200,2))*(COUNTIF(UJ3:UJ6, $A$25:$A$200)=0),0)), ""),""),"")</f>
        <v/>
      </c>
      <c r="UK7" s="1" t="str" cm="1">
        <f t="array" ref="UK7">IFERROR(IF(SMALL(UK25:UK200,2)&lt;=$A$8*SMALL(UK25:UK200,1),IFERROR(INDEX($A$25:$A$200, MATCH(1,(UK25:UK200=SMALL(UK25:UK200,2))*(COUNTIF(UK3:UK6, $A$25:$A$200)=0),0)), ""),""),"")</f>
        <v/>
      </c>
      <c r="UL7" s="1" t="str" cm="1">
        <f t="array" ref="UL7">IFERROR(IF(SMALL(UL25:UL200,2)&lt;=$A$8*SMALL(UL25:UL200,1),IFERROR(INDEX($A$25:$A$200, MATCH(1,(UL25:UL200=SMALL(UL25:UL200,2))*(COUNTIF(UL3:UL6, $A$25:$A$200)=0),0)), ""),""),"")</f>
        <v/>
      </c>
      <c r="UM7" s="1" t="str" cm="1">
        <f t="array" ref="UM7">IFERROR(IF(SMALL(UM25:UM200,2)&lt;=$A$8*SMALL(UM25:UM200,1),IFERROR(INDEX($A$25:$A$200, MATCH(1,(UM25:UM200=SMALL(UM25:UM200,2))*(COUNTIF(UM3:UM6, $A$25:$A$200)=0),0)), ""),""),"")</f>
        <v/>
      </c>
      <c r="UN7" s="1" t="str" cm="1">
        <f t="array" ref="UN7">IFERROR(IF(SMALL(UN25:UN200,2)&lt;=$A$8*SMALL(UN25:UN200,1),IFERROR(INDEX($A$25:$A$200, MATCH(1,(UN25:UN200=SMALL(UN25:UN200,2))*(COUNTIF(UN3:UN6, $A$25:$A$200)=0),0)), ""),""),"")</f>
        <v/>
      </c>
      <c r="UO7" s="1" t="str" cm="1">
        <f t="array" ref="UO7">IFERROR(IF(SMALL(UO25:UO200,2)&lt;=$A$8*SMALL(UO25:UO200,1),IFERROR(INDEX($A$25:$A$200, MATCH(1,(UO25:UO200=SMALL(UO25:UO200,2))*(COUNTIF(UO3:UO6, $A$25:$A$200)=0),0)), ""),""),"")</f>
        <v/>
      </c>
      <c r="UP7" s="1" t="str" cm="1">
        <f t="array" ref="UP7">IFERROR(IF(SMALL(UP25:UP200,2)&lt;=$A$8*SMALL(UP25:UP200,1),IFERROR(INDEX($A$25:$A$200, MATCH(1,(UP25:UP200=SMALL(UP25:UP200,2))*(COUNTIF(UP3:UP6, $A$25:$A$200)=0),0)), ""),""),"")</f>
        <v/>
      </c>
      <c r="UQ7" s="1" t="str" cm="1">
        <f t="array" ref="UQ7">IFERROR(IF(SMALL(UQ25:UQ200,2)&lt;=$A$8*SMALL(UQ25:UQ200,1),IFERROR(INDEX($A$25:$A$200, MATCH(1,(UQ25:UQ200=SMALL(UQ25:UQ200,2))*(COUNTIF(UQ3:UQ6, $A$25:$A$200)=0),0)), ""),""),"")</f>
        <v/>
      </c>
      <c r="UR7" s="1" t="str" cm="1">
        <f t="array" ref="UR7">IFERROR(IF(SMALL(UR25:UR200,2)&lt;=$A$8*SMALL(UR25:UR200,1),IFERROR(INDEX($A$25:$A$200, MATCH(1,(UR25:UR200=SMALL(UR25:UR200,2))*(COUNTIF(UR3:UR6, $A$25:$A$200)=0),0)), ""),""),"")</f>
        <v/>
      </c>
      <c r="US7" s="1" t="str" cm="1">
        <f t="array" ref="US7">IFERROR(IF(SMALL(US25:US200,2)&lt;=$A$8*SMALL(US25:US200,1),IFERROR(INDEX($A$25:$A$200, MATCH(1,(US25:US200=SMALL(US25:US200,2))*(COUNTIF(US3:US6, $A$25:$A$200)=0),0)), ""),""),"")</f>
        <v/>
      </c>
      <c r="UT7" s="1" t="str" cm="1">
        <f t="array" ref="UT7">IFERROR(IF(SMALL(UT25:UT200,2)&lt;=$A$8*SMALL(UT25:UT200,1),IFERROR(INDEX($A$25:$A$200, MATCH(1,(UT25:UT200=SMALL(UT25:UT200,2))*(COUNTIF(UT3:UT6, $A$25:$A$200)=0),0)), ""),""),"")</f>
        <v>LiTAMIN2</v>
      </c>
      <c r="UU7" s="1" t="str" cm="1">
        <f t="array" ref="UU7">IFERROR(IF(SMALL(UU25:UU200,2)&lt;=$A$8*SMALL(UU25:UU200,1),IFERROR(INDEX($A$25:$A$200, MATCH(1,(UU25:UU200=SMALL(UU25:UU200,2))*(COUNTIF(UU3:UU6, $A$25:$A$200)=0),0)), ""),""),"")</f>
        <v/>
      </c>
      <c r="UV7" s="1" t="str" cm="1">
        <f t="array" ref="UV7">IFERROR(IF(SMALL(UV25:UV200,2)&lt;=$A$8*SMALL(UV25:UV200,1),IFERROR(INDEX($A$25:$A$200, MATCH(1,(UV25:UV200=SMALL(UV25:UV200,2))*(COUNTIF(UV3:UV6, $A$25:$A$200)=0),0)), ""),""),"")</f>
        <v/>
      </c>
      <c r="UW7" s="1" t="str" cm="1">
        <f t="array" ref="UW7">IFERROR(IF(SMALL(UW25:UW200,2)&lt;=$A$8*SMALL(UW25:UW200,1),IFERROR(INDEX($A$25:$A$200, MATCH(1,(UW25:UW200=SMALL(UW25:UW200,2))*(COUNTIF(UW3:UW6, $A$25:$A$200)=0),0)), ""),""),"")</f>
        <v/>
      </c>
      <c r="UX7" s="1" t="str" cm="1">
        <f t="array" ref="UX7">IFERROR(IF(SMALL(UX25:UX200,2)&lt;=$A$8*SMALL(UX25:UX200,1),IFERROR(INDEX($A$25:$A$200, MATCH(1,(UX25:UX200=SMALL(UX25:UX200,2))*(COUNTIF(UX3:UX6, $A$25:$A$200)=0),0)), ""),""),"")</f>
        <v/>
      </c>
      <c r="UY7" s="1" t="str" cm="1">
        <f t="array" ref="UY7">IFERROR(IF(SMALL(UY25:UY200,2)&lt;=$A$8*SMALL(UY25:UY200,1),IFERROR(INDEX($A$25:$A$200, MATCH(1,(UY25:UY200=SMALL(UY25:UY200,2))*(COUNTIF(UY3:UY6, $A$25:$A$200)=0),0)), ""),""),"")</f>
        <v/>
      </c>
      <c r="UZ7" s="1" t="str" cm="1">
        <f t="array" ref="UZ7">IFERROR(IF(SMALL(UZ25:UZ200,2)&lt;=$A$8*SMALL(UZ25:UZ200,1),IFERROR(INDEX($A$25:$A$200, MATCH(1,(UZ25:UZ200=SMALL(UZ25:UZ200,2))*(COUNTIF(UZ3:UZ6, $A$25:$A$200)=0),0)), ""),""),"")</f>
        <v>MULLS</v>
      </c>
      <c r="VA7" s="1" t="str" cm="1">
        <f t="array" ref="VA7">IFERROR(IF(SMALL(VA25:VA200,2)&lt;=$A$8*SMALL(VA25:VA200,1),IFERROR(INDEX($A$25:$A$200, MATCH(1,(VA25:VA200=SMALL(VA25:VA200,2))*(COUNTIF(VA3:VA6, $A$25:$A$200)=0),0)), ""),""),"")</f>
        <v/>
      </c>
      <c r="VB7" s="1" t="str" cm="1">
        <f t="array" ref="VB7">IFERROR(IF(SMALL(VB25:VB200,2)&lt;=$A$8*SMALL(VB25:VB200,1),IFERROR(INDEX($A$25:$A$200, MATCH(1,(VB25:VB200=SMALL(VB25:VB200,2))*(COUNTIF(VB3:VB6, $A$25:$A$200)=0),0)), ""),""),"")</f>
        <v/>
      </c>
      <c r="VC7" s="1" t="str" cm="1">
        <f t="array" ref="VC7">IFERROR(IF(SMALL(VC25:VC200,2)&lt;=$A$8*SMALL(VC25:VC200,1),IFERROR(INDEX($A$25:$A$200, MATCH(1,(VC25:VC200=SMALL(VC25:VC200,2))*(COUNTIF(VC3:VC6, $A$25:$A$200)=0),0)), ""),""),"")</f>
        <v/>
      </c>
      <c r="VD7" s="1" t="str" cm="1">
        <f t="array" ref="VD7">IFERROR(IF(SMALL(VD25:VD200,2)&lt;=$A$8*SMALL(VD25:VD200,1),IFERROR(INDEX($A$25:$A$200, MATCH(1,(VD25:VD200=SMALL(VD25:VD200,2))*(COUNTIF(VD3:VD6, $A$25:$A$200)=0),0)), ""),""),"")</f>
        <v/>
      </c>
      <c r="VE7" s="1" t="str" cm="1">
        <f t="array" ref="VE7">IFERROR(IF(SMALL(VE25:VE200,2)&lt;=$A$8*SMALL(VE25:VE200,1),IFERROR(INDEX($A$25:$A$200, MATCH(1,(VE25:VE200=SMALL(VE25:VE200,2))*(COUNTIF(VE3:VE6, $A$25:$A$200)=0),0)), ""),""),"")</f>
        <v/>
      </c>
      <c r="VF7" s="1" t="str" cm="1">
        <f t="array" ref="VF7">IFERROR(IF(SMALL(VF25:VF200,2)&lt;=$A$8*SMALL(VF25:VF200,1),IFERROR(INDEX($A$25:$A$200, MATCH(1,(VF25:VF200=SMALL(VF25:VF200,2))*(COUNTIF(VF3:VF6, $A$25:$A$200)=0),0)), ""),""),"")</f>
        <v/>
      </c>
      <c r="VG7" s="1" t="str" cm="1">
        <f t="array" ref="VG7">IFERROR(IF(SMALL(VG25:VG200,2)&lt;=$A$8*SMALL(VG25:VG200,1),IFERROR(INDEX($A$25:$A$200, MATCH(1,(VG25:VG200=SMALL(VG25:VG200,2))*(COUNTIF(VG3:VG6, $A$25:$A$200)=0),0)), ""),""),"")</f>
        <v/>
      </c>
      <c r="VH7" s="1" t="str" cm="1">
        <f t="array" ref="VH7">IFERROR(IF(SMALL(VH25:VH200,2)&lt;=$A$8*SMALL(VH25:VH200,1),IFERROR(INDEX($A$25:$A$200, MATCH(1,(VH25:VH200=SMALL(VH25:VH200,2))*(COUNTIF(VH3:VH6, $A$25:$A$200)=0),0)), ""),""),"")</f>
        <v/>
      </c>
      <c r="VI7" s="1" t="str" cm="1">
        <f t="array" ref="VI7">IFERROR(IF(SMALL(VI25:VI200,2)&lt;=$A$8*SMALL(VI25:VI200,1),IFERROR(INDEX($A$25:$A$200, MATCH(1,(VI25:VI200=SMALL(VI25:VI200,2))*(COUNTIF(VI3:VI6, $A$25:$A$200)=0),0)), ""),""),"")</f>
        <v/>
      </c>
      <c r="VJ7" s="1" t="str" cm="1">
        <f t="array" ref="VJ7">IFERROR(IF(SMALL(VJ25:VJ200,2)&lt;=$A$8*SMALL(VJ25:VJ200,1),IFERROR(INDEX($A$25:$A$200, MATCH(1,(VJ25:VJ200=SMALL(VJ25:VJ200,2))*(COUNTIF(VJ3:VJ6, $A$25:$A$200)=0),0)), ""),""),"")</f>
        <v/>
      </c>
      <c r="VK7" s="1" t="str" cm="1">
        <f t="array" ref="VK7">IFERROR(IF(SMALL(VK25:VK200,2)&lt;=$A$8*SMALL(VK25:VK200,1),IFERROR(INDEX($A$25:$A$200, MATCH(1,(VK25:VK200=SMALL(VK25:VK200,2))*(COUNTIF(VK3:VK6, $A$25:$A$200)=0),0)), ""),""),"")</f>
        <v/>
      </c>
      <c r="VL7" s="1" t="str" cm="1">
        <f t="array" ref="VL7">IFERROR(IF(SMALL(VL25:VL200,2)&lt;=$A$8*SMALL(VL25:VL200,1),IFERROR(INDEX($A$25:$A$200, MATCH(1,(VL25:VL200=SMALL(VL25:VL200,2))*(COUNTIF(VL3:VL6, $A$25:$A$200)=0),0)), ""),""),"")</f>
        <v/>
      </c>
      <c r="VM7" s="1" t="str" cm="1">
        <f t="array" ref="VM7">IFERROR(IF(SMALL(VM25:VM200,2)&lt;=$A$8*SMALL(VM25:VM200,1),IFERROR(INDEX($A$25:$A$200, MATCH(1,(VM25:VM200=SMALL(VM25:VM200,2))*(COUNTIF(VM3:VM6, $A$25:$A$200)=0),0)), ""),""),"")</f>
        <v/>
      </c>
      <c r="VN7" s="1" t="str" cm="1">
        <f t="array" ref="VN7">IFERROR(IF(SMALL(VN25:VN200,2)&lt;=$A$8*SMALL(VN25:VN200,1),IFERROR(INDEX($A$25:$A$200, MATCH(1,(VN25:VN200=SMALL(VN25:VN200,2))*(COUNTIF(VN3:VN6, $A$25:$A$200)=0),0)), ""),""),"")</f>
        <v/>
      </c>
      <c r="VO7" s="1" t="str" cm="1">
        <f t="array" ref="VO7">IFERROR(IF(SMALL(VO25:VO200,2)&lt;=$A$8*SMALL(VO25:VO200,1),IFERROR(INDEX($A$25:$A$200, MATCH(1,(VO25:VO200=SMALL(VO25:VO200,2))*(COUNTIF(VO3:VO6, $A$25:$A$200)=0),0)), ""),""),"")</f>
        <v/>
      </c>
      <c r="VP7" s="1" t="str" cm="1">
        <f t="array" ref="VP7">IFERROR(IF(SMALL(VP25:VP200,2)&lt;=$A$8*SMALL(VP25:VP200,1),IFERROR(INDEX($A$25:$A$200, MATCH(1,(VP25:VP200=SMALL(VP25:VP200,2))*(COUNTIF(VP3:VP6, $A$25:$A$200)=0),0)), ""),""),"")</f>
        <v/>
      </c>
      <c r="VQ7" s="1" t="str" cm="1">
        <f t="array" ref="VQ7">IFERROR(IF(SMALL(VQ25:VQ200,2)&lt;=$A$8*SMALL(VQ25:VQ200,1),IFERROR(INDEX($A$25:$A$200, MATCH(1,(VQ25:VQ200=SMALL(VQ25:VQ200,2))*(COUNTIF(VQ3:VQ6, $A$25:$A$200)=0),0)), ""),""),"")</f>
        <v/>
      </c>
      <c r="VR7" s="1" t="str" cm="1">
        <f t="array" ref="VR7">IFERROR(IF(SMALL(VR25:VR200,2)&lt;=$A$8*SMALL(VR25:VR200,1),IFERROR(INDEX($A$25:$A$200, MATCH(1,(VR25:VR200=SMALL(VR25:VR200,2))*(COUNTIF(VR3:VR6, $A$25:$A$200)=0),0)), ""),""),"")</f>
        <v/>
      </c>
      <c r="VS7" s="1" t="str" cm="1">
        <f t="array" ref="VS7">IFERROR(IF(SMALL(VS25:VS200,2)&lt;=$A$8*SMALL(VS25:VS200,1),IFERROR(INDEX($A$25:$A$200, MATCH(1,(VS25:VS200=SMALL(VS25:VS200,2))*(COUNTIF(VS3:VS6, $A$25:$A$200)=0),0)), ""),""),"")</f>
        <v/>
      </c>
      <c r="VT7" s="1" t="str" cm="1">
        <f t="array" ref="VT7">IFERROR(IF(SMALL(VT25:VT200,2)&lt;=$A$8*SMALL(VT25:VT200,1),IFERROR(INDEX($A$25:$A$200, MATCH(1,(VT25:VT200=SMALL(VT25:VT200,2))*(COUNTIF(VT3:VT6, $A$25:$A$200)=0),0)), ""),""),"")</f>
        <v/>
      </c>
      <c r="VU7" s="1" t="str" cm="1">
        <f t="array" ref="VU7">IFERROR(IF(SMALL(VU25:VU200,2)&lt;=$A$8*SMALL(VU25:VU200,1),IFERROR(INDEX($A$25:$A$200, MATCH(1,(VU25:VU200=SMALL(VU25:VU200,2))*(COUNTIF(VU3:VU6, $A$25:$A$200)=0),0)), ""),""),"")</f>
        <v/>
      </c>
      <c r="VV7" s="1" t="str" cm="1">
        <f t="array" ref="VV7">IFERROR(IF(SMALL(VV25:VV200,2)&lt;=$A$8*SMALL(VV25:VV200,1),IFERROR(INDEX($A$25:$A$200, MATCH(1,(VV25:VV200=SMALL(VV25:VV200,2))*(COUNTIF(VV3:VV6, $A$25:$A$200)=0),0)), ""),""),"")</f>
        <v/>
      </c>
      <c r="VW7" s="1" t="str" cm="1">
        <f t="array" ref="VW7">IFERROR(IF(SMALL(VW25:VW200,2)&lt;=$A$8*SMALL(VW25:VW200,1),IFERROR(INDEX($A$25:$A$200, MATCH(1,(VW25:VW200=SMALL(VW25:VW200,2))*(COUNTIF(VW3:VW6, $A$25:$A$200)=0),0)), ""),""),"")</f>
        <v/>
      </c>
      <c r="VX7" s="1" t="str" cm="1">
        <f t="array" ref="VX7">IFERROR(IF(SMALL(VX25:VX200,2)&lt;=$A$8*SMALL(VX25:VX200,1),IFERROR(INDEX($A$25:$A$200, MATCH(1,(VX25:VX200=SMALL(VX25:VX200,2))*(COUNTIF(VX3:VX6, $A$25:$A$200)=0),0)), ""),""),"")</f>
        <v/>
      </c>
      <c r="VY7" s="1" t="str" cm="1">
        <f t="array" ref="VY7">IFERROR(IF(SMALL(VY25:VY200,2)&lt;=$A$8*SMALL(VY25:VY200,1),IFERROR(INDEX($A$25:$A$200, MATCH(1,(VY25:VY200=SMALL(VY25:VY200,2))*(COUNTIF(VY3:VY6, $A$25:$A$200)=0),0)), ""),""),"")</f>
        <v/>
      </c>
      <c r="VZ7" s="1" t="str" cm="1">
        <f t="array" ref="VZ7">IFERROR(IF(SMALL(VZ25:VZ200,2)&lt;=$A$8*SMALL(VZ25:VZ200,1),IFERROR(INDEX($A$25:$A$200, MATCH(1,(VZ25:VZ200=SMALL(VZ25:VZ200,2))*(COUNTIF(VZ3:VZ6, $A$25:$A$200)=0),0)), ""),""),"")</f>
        <v/>
      </c>
      <c r="WA7" s="1" t="str" cm="1">
        <f t="array" ref="WA7">IFERROR(IF(SMALL(WA25:WA200,2)&lt;=$A$8*SMALL(WA25:WA200,1),IFERROR(INDEX($A$25:$A$200, MATCH(1,(WA25:WA200=SMALL(WA25:WA200,2))*(COUNTIF(WA3:WA6, $A$25:$A$200)=0),0)), ""),""),"")</f>
        <v/>
      </c>
      <c r="WB7" s="1" t="str" cm="1">
        <f t="array" ref="WB7">IFERROR(IF(SMALL(WB25:WB200,2)&lt;=$A$8*SMALL(WB25:WB200,1),IFERROR(INDEX($A$25:$A$200, MATCH(1,(WB25:WB200=SMALL(WB25:WB200,2))*(COUNTIF(WB3:WB6, $A$25:$A$200)=0),0)), ""),""),"")</f>
        <v/>
      </c>
      <c r="WC7" s="1" t="str" cm="1">
        <f t="array" ref="WC7">IFERROR(IF(SMALL(WC25:WC200,2)&lt;=$A$8*SMALL(WC25:WC200,1),IFERROR(INDEX($A$25:$A$200, MATCH(1,(WC25:WC200=SMALL(WC25:WC200,2))*(COUNTIF(WC3:WC6, $A$25:$A$200)=0),0)), ""),""),"")</f>
        <v/>
      </c>
      <c r="WD7" s="1" t="str" cm="1">
        <f t="array" ref="WD7">IFERROR(IF(SMALL(WD25:WD200,2)&lt;=$A$8*SMALL(WD25:WD200,1),IFERROR(INDEX($A$25:$A$200, MATCH(1,(WD25:WD200=SMALL(WD25:WD200,2))*(COUNTIF(WD3:WD6, $A$25:$A$200)=0),0)), ""),""),"")</f>
        <v/>
      </c>
      <c r="WE7" s="1" t="str" cm="1">
        <f t="array" ref="WE7">IFERROR(IF(SMALL(WE25:WE200,2)&lt;=$A$8*SMALL(WE25:WE200,1),IFERROR(INDEX($A$25:$A$200, MATCH(1,(WE25:WE200=SMALL(WE25:WE200,2))*(COUNTIF(WE3:WE6, $A$25:$A$200)=0),0)), ""),""),"")</f>
        <v/>
      </c>
      <c r="WF7" s="1" t="str" cm="1">
        <f t="array" ref="WF7">IFERROR(IF(SMALL(WF25:WF200,2)&lt;=$A$8*SMALL(WF25:WF200,1),IFERROR(INDEX($A$25:$A$200, MATCH(1,(WF25:WF200=SMALL(WF25:WF200,2))*(COUNTIF(WF3:WF6, $A$25:$A$200)=0),0)), ""),""),"")</f>
        <v/>
      </c>
      <c r="WG7" s="1" t="str" cm="1">
        <f t="array" ref="WG7">IFERROR(IF(SMALL(WG25:WG200,2)&lt;=$A$8*SMALL(WG25:WG200,1),IFERROR(INDEX($A$25:$A$200, MATCH(1,(WG25:WG200=SMALL(WG25:WG200,2))*(COUNTIF(WG3:WG6, $A$25:$A$200)=0),0)), ""),""),"")</f>
        <v/>
      </c>
      <c r="WH7" s="1" t="str" cm="1">
        <f t="array" ref="WH7">IFERROR(IF(SMALL(WH25:WH200,2)&lt;=$A$8*SMALL(WH25:WH200,1),IFERROR(INDEX($A$25:$A$200, MATCH(1,(WH25:WH200=SMALL(WH25:WH200,2))*(COUNTIF(WH3:WH6, $A$25:$A$200)=0),0)), ""),""),"")</f>
        <v/>
      </c>
      <c r="WI7" s="1" t="str" cm="1">
        <f t="array" ref="WI7">IFERROR(IF(SMALL(WI25:WI200,2)&lt;=$A$8*SMALL(WI25:WI200,1),IFERROR(INDEX($A$25:$A$200, MATCH(1,(WI25:WI200=SMALL(WI25:WI200,2))*(COUNTIF(WI3:WI6, $A$25:$A$200)=0),0)), ""),""),"")</f>
        <v/>
      </c>
      <c r="WJ7" s="1" t="str" cm="1">
        <f t="array" ref="WJ7">IFERROR(IF(SMALL(WJ25:WJ200,2)&lt;=$A$8*SMALL(WJ25:WJ200,1),IFERROR(INDEX($A$25:$A$200, MATCH(1,(WJ25:WJ200=SMALL(WJ25:WJ200,2))*(COUNTIF(WJ3:WJ6, $A$25:$A$200)=0),0)), ""),""),"")</f>
        <v/>
      </c>
      <c r="WK7" s="1" t="str" cm="1">
        <f t="array" ref="WK7">IFERROR(IF(SMALL(WK25:WK200,2)&lt;=$A$8*SMALL(WK25:WK200,1),IFERROR(INDEX($A$25:$A$200, MATCH(1,(WK25:WK200=SMALL(WK25:WK200,2))*(COUNTIF(WK3:WK6, $A$25:$A$200)=0),0)), ""),""),"")</f>
        <v/>
      </c>
      <c r="WL7" s="1" t="str" cm="1">
        <f t="array" ref="WL7">IFERROR(IF(SMALL(WL25:WL200,2)&lt;=$A$8*SMALL(WL25:WL200,1),IFERROR(INDEX($A$25:$A$200, MATCH(1,(WL25:WL200=SMALL(WL25:WL200,2))*(COUNTIF(WL3:WL6, $A$25:$A$200)=0),0)), ""),""),"")</f>
        <v/>
      </c>
      <c r="WM7" s="1" t="str" cm="1">
        <f t="array" ref="WM7">IFERROR(IF(SMALL(WM25:WM200,2)&lt;=$A$8*SMALL(WM25:WM200,1),IFERROR(INDEX($A$25:$A$200, MATCH(1,(WM25:WM200=SMALL(WM25:WM200,2))*(COUNTIF(WM3:WM6, $A$25:$A$200)=0),0)), ""),""),"")</f>
        <v/>
      </c>
      <c r="WN7" s="1" t="str" cm="1">
        <f t="array" ref="WN7">IFERROR(IF(SMALL(WN25:WN200,2)&lt;=$A$8*SMALL(WN25:WN200,1),IFERROR(INDEX($A$25:$A$200, MATCH(1,(WN25:WN200=SMALL(WN25:WN200,2))*(COUNTIF(WN3:WN6, $A$25:$A$200)=0),0)), ""),""),"")</f>
        <v/>
      </c>
      <c r="WO7" s="1" t="str" cm="1">
        <f t="array" ref="WO7">IFERROR(IF(SMALL(WO25:WO200,2)&lt;=$A$8*SMALL(WO25:WO200,1),IFERROR(INDEX($A$25:$A$200, MATCH(1,(WO25:WO200=SMALL(WO25:WO200,2))*(COUNTIF(WO3:WO6, $A$25:$A$200)=0),0)), ""),""),"")</f>
        <v/>
      </c>
      <c r="WP7" s="1" t="str" cm="1">
        <f t="array" ref="WP7">IFERROR(IF(SMALL(WP25:WP200,2)&lt;=$A$8*SMALL(WP25:WP200,1),IFERROR(INDEX($A$25:$A$200, MATCH(1,(WP25:WP200=SMALL(WP25:WP200,2))*(COUNTIF(WP3:WP6, $A$25:$A$200)=0),0)), ""),""),"")</f>
        <v/>
      </c>
      <c r="WQ7" s="1" t="str" cm="1">
        <f t="array" ref="WQ7">IFERROR(IF(SMALL(WQ25:WQ200,2)&lt;=$A$8*SMALL(WQ25:WQ200,1),IFERROR(INDEX($A$25:$A$200, MATCH(1,(WQ25:WQ200=SMALL(WQ25:WQ200,2))*(COUNTIF(WQ3:WQ6, $A$25:$A$200)=0),0)), ""),""),"")</f>
        <v/>
      </c>
      <c r="WR7" s="1" t="str" cm="1">
        <f t="array" ref="WR7">IFERROR(IF(SMALL(WR25:WR200,2)&lt;=$A$8*SMALL(WR25:WR200,1),IFERROR(INDEX($A$25:$A$200, MATCH(1,(WR25:WR200=SMALL(WR25:WR200,2))*(COUNTIF(WR3:WR6, $A$25:$A$200)=0),0)), ""),""),"")</f>
        <v/>
      </c>
      <c r="WS7" s="1" t="str" cm="1">
        <f t="array" ref="WS7">IFERROR(IF(SMALL(WS25:WS200,2)&lt;=$A$8*SMALL(WS25:WS200,1),IFERROR(INDEX($A$25:$A$200, MATCH(1,(WS25:WS200=SMALL(WS25:WS200,2))*(COUNTIF(WS3:WS6, $A$25:$A$200)=0),0)), ""),""),"")</f>
        <v/>
      </c>
      <c r="WT7" s="1" t="str" cm="1">
        <f t="array" ref="WT7">IFERROR(IF(SMALL(WT25:WT200,2)&lt;=$A$8*SMALL(WT25:WT200,1),IFERROR(INDEX($A$25:$A$200, MATCH(1,(WT25:WT200=SMALL(WT25:WT200,2))*(COUNTIF(WT3:WT6, $A$25:$A$200)=0),0)), ""),""),"")</f>
        <v/>
      </c>
      <c r="WU7" s="1" t="str" cm="1">
        <f t="array" ref="WU7">IFERROR(IF(SMALL(WU25:WU200,2)&lt;=$A$8*SMALL(WU25:WU200,1),IFERROR(INDEX($A$25:$A$200, MATCH(1,(WU25:WU200=SMALL(WU25:WU200,2))*(COUNTIF(WU3:WU6, $A$25:$A$200)=0),0)), ""),""),"")</f>
        <v/>
      </c>
      <c r="WV7" s="1" t="str" cm="1">
        <f t="array" ref="WV7">IFERROR(IF(SMALL(WV25:WV200,2)&lt;=$A$8*SMALL(WV25:WV200,1),IFERROR(INDEX($A$25:$A$200, MATCH(1,(WV25:WV200=SMALL(WV25:WV200,2))*(COUNTIF(WV3:WV6, $A$25:$A$200)=0),0)), ""),""),"")</f>
        <v/>
      </c>
      <c r="WW7" s="1" t="str" cm="1">
        <f t="array" ref="WW7">IFERROR(IF(SMALL(WW25:WW200,2)&lt;=$A$8*SMALL(WW25:WW200,1),IFERROR(INDEX($A$25:$A$200, MATCH(1,(WW25:WW200=SMALL(WW25:WW200,2))*(COUNTIF(WW3:WW6, $A$25:$A$200)=0),0)), ""),""),"")</f>
        <v/>
      </c>
      <c r="WX7" s="1" t="str" cm="1">
        <f t="array" ref="WX7">IFERROR(IF(SMALL(WX25:WX200,2)&lt;=$A$8*SMALL(WX25:WX200,1),IFERROR(INDEX($A$25:$A$200, MATCH(1,(WX25:WX200=SMALL(WX25:WX200,2))*(COUNTIF(WX3:WX6, $A$25:$A$200)=0),0)), ""),""),"")</f>
        <v/>
      </c>
      <c r="WY7" s="1" t="str" cm="1">
        <f t="array" ref="WY7">IFERROR(IF(SMALL(WY25:WY200,2)&lt;=$A$8*SMALL(WY25:WY200,1),IFERROR(INDEX($A$25:$A$200, MATCH(1,(WY25:WY200=SMALL(WY25:WY200,2))*(COUNTIF(WY3:WY6, $A$25:$A$200)=0),0)), ""),""),"")</f>
        <v/>
      </c>
      <c r="WZ7" s="1" t="str" cm="1">
        <f t="array" ref="WZ7">IFERROR(IF(SMALL(WZ25:WZ200,2)&lt;=$A$8*SMALL(WZ25:WZ200,1),IFERROR(INDEX($A$25:$A$200, MATCH(1,(WZ25:WZ200=SMALL(WZ25:WZ200,2))*(COUNTIF(WZ3:WZ6, $A$25:$A$200)=0),0)), ""),""),"")</f>
        <v/>
      </c>
      <c r="XA7" s="1" t="str" cm="1">
        <f t="array" ref="XA7">IFERROR(IF(SMALL(XA25:XA200,2)&lt;=$A$8*SMALL(XA25:XA200,1),IFERROR(INDEX($A$25:$A$200, MATCH(1,(XA25:XA200=SMALL(XA25:XA200,2))*(COUNTIF(XA3:XA6, $A$25:$A$200)=0),0)), ""),""),"")</f>
        <v/>
      </c>
      <c r="XB7" s="1" t="str" cm="1">
        <f t="array" ref="XB7">IFERROR(IF(SMALL(XB25:XB200,2)&lt;=$A$8*SMALL(XB25:XB200,1),IFERROR(INDEX($A$25:$A$200, MATCH(1,(XB25:XB200=SMALL(XB25:XB200,2))*(COUNTIF(XB3:XB6, $A$25:$A$200)=0),0)), ""),""),"")</f>
        <v/>
      </c>
      <c r="XC7" s="1" t="str" cm="1">
        <f t="array" ref="XC7">IFERROR(IF(SMALL(XC25:XC200,2)&lt;=$A$8*SMALL(XC25:XC200,1),IFERROR(INDEX($A$25:$A$200, MATCH(1,(XC25:XC200=SMALL(XC25:XC200,2))*(COUNTIF(XC3:XC6, $A$25:$A$200)=0),0)), ""),""),"")</f>
        <v/>
      </c>
      <c r="XD7" s="1" t="str" cm="1">
        <f t="array" ref="XD7">IFERROR(IF(SMALL(XD25:XD200,2)&lt;=$A$8*SMALL(XD25:XD200,1),IFERROR(INDEX($A$25:$A$200, MATCH(1,(XD25:XD200=SMALL(XD25:XD200,2))*(COUNTIF(XD3:XD6, $A$25:$A$200)=0),0)), ""),""),"")</f>
        <v/>
      </c>
      <c r="XE7" s="1" t="str" cm="1">
        <f t="array" ref="XE7">IFERROR(IF(SMALL(XE25:XE200,2)&lt;=$A$8*SMALL(XE25:XE200,1),IFERROR(INDEX($A$25:$A$200, MATCH(1,(XE25:XE200=SMALL(XE25:XE200,2))*(COUNTIF(XE3:XE6, $A$25:$A$200)=0),0)), ""),""),"")</f>
        <v/>
      </c>
      <c r="XF7" s="1" t="str" cm="1">
        <f t="array" ref="XF7">IFERROR(IF(SMALL(XF25:XF200,2)&lt;=$A$8*SMALL(XF25:XF200,1),IFERROR(INDEX($A$25:$A$200, MATCH(1,(XF25:XF200=SMALL(XF25:XF200,2))*(COUNTIF(XF3:XF6, $A$25:$A$200)=0),0)), ""),""),"")</f>
        <v/>
      </c>
      <c r="XG7" s="1" t="str" cm="1">
        <f t="array" ref="XG7">IFERROR(IF(SMALL(XG25:XG200,2)&lt;=$A$8*SMALL(XG25:XG200,1),IFERROR(INDEX($A$25:$A$200, MATCH(1,(XG25:XG200=SMALL(XG25:XG200,2))*(COUNTIF(XG3:XG6, $A$25:$A$200)=0),0)), ""),""),"")</f>
        <v/>
      </c>
      <c r="XH7" s="1" t="str" cm="1">
        <f t="array" ref="XH7">IFERROR(IF(SMALL(XH25:XH200,2)&lt;=$A$8*SMALL(XH25:XH200,1),IFERROR(INDEX($A$25:$A$200, MATCH(1,(XH25:XH200=SMALL(XH25:XH200,2))*(COUNTIF(XH3:XH6, $A$25:$A$200)=0),0)), ""),""),"")</f>
        <v/>
      </c>
      <c r="XI7" s="1" t="str" cm="1">
        <f t="array" ref="XI7">IFERROR(IF(SMALL(XI25:XI200,2)&lt;=$A$8*SMALL(XI25:XI200,1),IFERROR(INDEX($A$25:$A$200, MATCH(1,(XI25:XI200=SMALL(XI25:XI200,2))*(COUNTIF(XI3:XI6, $A$25:$A$200)=0),0)), ""),""),"")</f>
        <v/>
      </c>
      <c r="XJ7" s="1" t="str" cm="1">
        <f t="array" ref="XJ7">IFERROR(IF(SMALL(XJ25:XJ200,2)&lt;=$A$8*SMALL(XJ25:XJ200,1),IFERROR(INDEX($A$25:$A$200, MATCH(1,(XJ25:XJ200=SMALL(XJ25:XJ200,2))*(COUNTIF(XJ3:XJ6, $A$25:$A$200)=0),0)), ""),""),"")</f>
        <v/>
      </c>
      <c r="XK7" s="1" t="str" cm="1">
        <f t="array" ref="XK7">IFERROR(IF(SMALL(XK25:XK200,2)&lt;=$A$8*SMALL(XK25:XK200,1),IFERROR(INDEX($A$25:$A$200, MATCH(1,(XK25:XK200=SMALL(XK25:XK200,2))*(COUNTIF(XK3:XK6, $A$25:$A$200)=0),0)), ""),""),"")</f>
        <v/>
      </c>
      <c r="XL7" s="1" t="str" cm="1">
        <f t="array" ref="XL7">IFERROR(IF(SMALL(XL25:XL200,2)&lt;=$A$8*SMALL(XL25:XL200,1),IFERROR(INDEX($A$25:$A$200, MATCH(1,(XL25:XL200=SMALL(XL25:XL200,2))*(COUNTIF(XL3:XL6, $A$25:$A$200)=0),0)), ""),""),"")</f>
        <v/>
      </c>
      <c r="XM7" s="1" t="str" cm="1">
        <f t="array" ref="XM7">IFERROR(IF(SMALL(XM25:XM200,2)&lt;=$A$8*SMALL(XM25:XM200,1),IFERROR(INDEX($A$25:$A$200, MATCH(1,(XM25:XM200=SMALL(XM25:XM200,2))*(COUNTIF(XM3:XM6, $A$25:$A$200)=0),0)), ""),""),"")</f>
        <v/>
      </c>
      <c r="XN7" s="1" t="str" cm="1">
        <f t="array" ref="XN7">IFERROR(IF(SMALL(XN25:XN200,2)&lt;=$A$8*SMALL(XN25:XN200,1),IFERROR(INDEX($A$25:$A$200, MATCH(1,(XN25:XN200=SMALL(XN25:XN200,2))*(COUNTIF(XN3:XN6, $A$25:$A$200)=0),0)), ""),""),"")</f>
        <v/>
      </c>
      <c r="XO7" s="1" t="str" cm="1">
        <f t="array" ref="XO7">IFERROR(IF(SMALL(XO25:XO200,2)&lt;=$A$8*SMALL(XO25:XO200,1),IFERROR(INDEX($A$25:$A$200, MATCH(1,(XO25:XO200=SMALL(XO25:XO200,2))*(COUNTIF(XO3:XO6, $A$25:$A$200)=0),0)), ""),""),"")</f>
        <v/>
      </c>
      <c r="XP7" s="1" t="str" cm="1">
        <f t="array" ref="XP7">IFERROR(IF(SMALL(XP25:XP200,2)&lt;=$A$8*SMALL(XP25:XP200,1),IFERROR(INDEX($A$25:$A$200, MATCH(1,(XP25:XP200=SMALL(XP25:XP200,2))*(COUNTIF(XP3:XP6, $A$25:$A$200)=0),0)), ""),""),"")</f>
        <v/>
      </c>
      <c r="XQ7" s="1" t="str" cm="1">
        <f t="array" ref="XQ7">IFERROR(IF(SMALL(XQ25:XQ200,2)&lt;=$A$8*SMALL(XQ25:XQ200,1),IFERROR(INDEX($A$25:$A$200, MATCH(1,(XQ25:XQ200=SMALL(XQ25:XQ200,2))*(COUNTIF(XQ3:XQ6, $A$25:$A$200)=0),0)), ""),""),"")</f>
        <v/>
      </c>
      <c r="XR7" s="1" t="str" cm="1">
        <f t="array" ref="XR7">IFERROR(IF(SMALL(XR25:XR200,2)&lt;=$A$8*SMALL(XR25:XR200,1),IFERROR(INDEX($A$25:$A$200, MATCH(1,(XR25:XR200=SMALL(XR25:XR200,2))*(COUNTIF(XR3:XR6, $A$25:$A$200)=0),0)), ""),""),"")</f>
        <v/>
      </c>
      <c r="XS7" s="1" t="str" cm="1">
        <f t="array" ref="XS7">IFERROR(IF(SMALL(XS25:XS200,2)&lt;=$A$8*SMALL(XS25:XS200,1),IFERROR(INDEX($A$25:$A$200, MATCH(1,(XS25:XS200=SMALL(XS25:XS200,2))*(COUNTIF(XS3:XS6, $A$25:$A$200)=0),0)), ""),""),"")</f>
        <v/>
      </c>
      <c r="XT7" s="1" t="str" cm="1">
        <f t="array" ref="XT7">IFERROR(IF(SMALL(XT25:XT200,2)&lt;=$A$8*SMALL(XT25:XT200,1),IFERROR(INDEX($A$25:$A$200, MATCH(1,(XT25:XT200=SMALL(XT25:XT200,2))*(COUNTIF(XT3:XT6, $A$25:$A$200)=0),0)), ""),""),"")</f>
        <v/>
      </c>
      <c r="XU7" s="1" t="str" cm="1">
        <f t="array" ref="XU7">IFERROR(IF(SMALL(XU25:XU200,2)&lt;=$A$8*SMALL(XU25:XU200,1),IFERROR(INDEX($A$25:$A$200, MATCH(1,(XU25:XU200=SMALL(XU25:XU200,2))*(COUNTIF(XU3:XU6, $A$25:$A$200)=0),0)), ""),""),"")</f>
        <v/>
      </c>
      <c r="XV7" s="1" t="str" cm="1">
        <f t="array" ref="XV7">IFERROR(IF(SMALL(XV25:XV200,2)&lt;=$A$8*SMALL(XV25:XV200,1),IFERROR(INDEX($A$25:$A$200, MATCH(1,(XV25:XV200=SMALL(XV25:XV200,2))*(COUNTIF(XV3:XV6, $A$25:$A$200)=0),0)), ""),""),"")</f>
        <v/>
      </c>
      <c r="XW7" s="1" t="str" cm="1">
        <f t="array" ref="XW7">IFERROR(IF(SMALL(XW25:XW200,2)&lt;=$A$8*SMALL(XW25:XW200,1),IFERROR(INDEX($A$25:$A$200, MATCH(1,(XW25:XW200=SMALL(XW25:XW200,2))*(COUNTIF(XW3:XW6, $A$25:$A$200)=0),0)), ""),""),"")</f>
        <v/>
      </c>
      <c r="XX7" s="1" t="str" cm="1">
        <f t="array" ref="XX7">IFERROR(IF(SMALL(XX25:XX200,2)&lt;=$A$8*SMALL(XX25:XX200,1),IFERROR(INDEX($A$25:$A$200, MATCH(1,(XX25:XX200=SMALL(XX25:XX200,2))*(COUNTIF(XX3:XX6, $A$25:$A$200)=0),0)), ""),""),"")</f>
        <v/>
      </c>
      <c r="XY7" s="1" t="str" cm="1">
        <f t="array" ref="XY7">IFERROR(IF(SMALL(XY25:XY200,2)&lt;=$A$8*SMALL(XY25:XY200,1),IFERROR(INDEX($A$25:$A$200, MATCH(1,(XY25:XY200=SMALL(XY25:XY200,2))*(COUNTIF(XY3:XY6, $A$25:$A$200)=0),0)), ""),""),"")</f>
        <v/>
      </c>
      <c r="XZ7" s="1" t="str" cm="1">
        <f t="array" ref="XZ7">IFERROR(IF(SMALL(XZ25:XZ200,2)&lt;=$A$8*SMALL(XZ25:XZ200,1),IFERROR(INDEX($A$25:$A$200, MATCH(1,(XZ25:XZ200=SMALL(XZ25:XZ200,2))*(COUNTIF(XZ3:XZ6, $A$25:$A$200)=0),0)), ""),""),"")</f>
        <v/>
      </c>
      <c r="YA7" s="1" t="str" cm="1">
        <f t="array" ref="YA7">IFERROR(IF(SMALL(YA25:YA200,2)&lt;=$A$8*SMALL(YA25:YA200,1),IFERROR(INDEX($A$25:$A$200, MATCH(1,(YA25:YA200=SMALL(YA25:YA200,2))*(COUNTIF(YA3:YA6, $A$25:$A$200)=0),0)), ""),""),"")</f>
        <v/>
      </c>
      <c r="YB7" s="1" t="str" cm="1">
        <f t="array" ref="YB7">IFERROR(IF(SMALL(YB25:YB200,2)&lt;=$A$8*SMALL(YB25:YB200,1),IFERROR(INDEX($A$25:$A$200, MATCH(1,(YB25:YB200=SMALL(YB25:YB200,2))*(COUNTIF(YB3:YB6, $A$25:$A$200)=0),0)), ""),""),"")</f>
        <v/>
      </c>
      <c r="YC7" s="1" t="str" cm="1">
        <f t="array" ref="YC7">IFERROR(IF(SMALL(YC25:YC200,2)&lt;=$A$8*SMALL(YC25:YC200,1),IFERROR(INDEX($A$25:$A$200, MATCH(1,(YC25:YC200=SMALL(YC25:YC200,2))*(COUNTIF(YC3:YC6, $A$25:$A$200)=0),0)), ""),""),"")</f>
        <v/>
      </c>
      <c r="YD7" s="1" t="str" cm="1">
        <f t="array" ref="YD7">IFERROR(IF(SMALL(YD25:YD200,2)&lt;=$A$8*SMALL(YD25:YD200,1),IFERROR(INDEX($A$25:$A$200, MATCH(1,(YD25:YD200=SMALL(YD25:YD200,2))*(COUNTIF(YD3:YD6, $A$25:$A$200)=0),0)), ""),""),"")</f>
        <v/>
      </c>
      <c r="YE7" s="1" t="str" cm="1">
        <f t="array" ref="YE7">IFERROR(IF(SMALL(YE25:YE200,2)&lt;=$A$8*SMALL(YE25:YE200,1),IFERROR(INDEX($A$25:$A$200, MATCH(1,(YE25:YE200=SMALL(YE25:YE200,2))*(COUNTIF(YE3:YE6, $A$25:$A$200)=0),0)), ""),""),"")</f>
        <v/>
      </c>
      <c r="YF7" s="1" t="str" cm="1">
        <f t="array" ref="YF7">IFERROR(IF(SMALL(YF25:YF200,2)&lt;=$A$8*SMALL(YF25:YF200,1),IFERROR(INDEX($A$25:$A$200, MATCH(1,(YF25:YF200=SMALL(YF25:YF200,2))*(COUNTIF(YF3:YF6, $A$25:$A$200)=0),0)), ""),""),"")</f>
        <v/>
      </c>
      <c r="YG7" s="1" t="str" cm="1">
        <f t="array" ref="YG7">IFERROR(IF(SMALL(YG25:YG200,2)&lt;=$A$8*SMALL(YG25:YG200,1),IFERROR(INDEX($A$25:$A$200, MATCH(1,(YG25:YG200=SMALL(YG25:YG200,2))*(COUNTIF(YG3:YG6, $A$25:$A$200)=0),0)), ""),""),"")</f>
        <v/>
      </c>
      <c r="YH7" s="1" t="str" cm="1">
        <f t="array" ref="YH7">IFERROR(IF(SMALL(YH25:YH200,2)&lt;=$A$8*SMALL(YH25:YH200,1),IFERROR(INDEX($A$25:$A$200, MATCH(1,(YH25:YH200=SMALL(YH25:YH200,2))*(COUNTIF(YH3:YH6, $A$25:$A$200)=0),0)), ""),""),"")</f>
        <v>IMLS-SLAM</v>
      </c>
      <c r="YI7" s="1" t="str" cm="1">
        <f t="array" ref="YI7">IFERROR(IF(SMALL(YI25:YI200,2)&lt;=$A$8*SMALL(YI25:YI200,1),IFERROR(INDEX($A$25:$A$200, MATCH(1,(YI25:YI200=SMALL(YI25:YI200,2))*(COUNTIF(YI3:YI6, $A$25:$A$200)=0),0)), ""),""),"")</f>
        <v/>
      </c>
      <c r="YJ7" s="1" t="str" cm="1">
        <f t="array" ref="YJ7">IFERROR(IF(SMALL(YJ25:YJ200,2)&lt;=$A$8*SMALL(YJ25:YJ200,1),IFERROR(INDEX($A$25:$A$200, MATCH(1,(YJ25:YJ200=SMALL(YJ25:YJ200,2))*(COUNTIF(YJ3:YJ6, $A$25:$A$200)=0),0)), ""),""),"")</f>
        <v/>
      </c>
      <c r="YK7" s="1" t="str" cm="1">
        <f t="array" ref="YK7">IFERROR(IF(SMALL(YK25:YK200,2)&lt;=$A$8*SMALL(YK25:YK200,1),IFERROR(INDEX($A$25:$A$200, MATCH(1,(YK25:YK200=SMALL(YK25:YK200,2))*(COUNTIF(YK3:YK6, $A$25:$A$200)=0),0)), ""),""),"")</f>
        <v/>
      </c>
      <c r="YL7" s="1" t="str" cm="1">
        <f t="array" ref="YL7">IFERROR(IF(SMALL(YL25:YL200,2)&lt;=$A$8*SMALL(YL25:YL200,1),IFERROR(INDEX($A$25:$A$200, MATCH(1,(YL25:YL200=SMALL(YL25:YL200,2))*(COUNTIF(YL3:YL6, $A$25:$A$200)=0),0)), ""),""),"")</f>
        <v/>
      </c>
      <c r="YM7" s="1" t="str" cm="1">
        <f t="array" ref="YM7">IFERROR(IF(SMALL(YM25:YM200,2)&lt;=$A$8*SMALL(YM25:YM200,1),IFERROR(INDEX($A$25:$A$200, MATCH(1,(YM25:YM200=SMALL(YM25:YM200,2))*(COUNTIF(YM3:YM6, $A$25:$A$200)=0),0)), ""),""),"")</f>
        <v/>
      </c>
      <c r="YN7" s="1" t="str" cm="1">
        <f t="array" ref="YN7">IFERROR(IF(SMALL(YN25:YN200,2)&lt;=$A$8*SMALL(YN25:YN200,1),IFERROR(INDEX($A$25:$A$200, MATCH(1,(YN25:YN200=SMALL(YN25:YN200,2))*(COUNTIF(YN3:YN6, $A$25:$A$200)=0),0)), ""),""),"")</f>
        <v/>
      </c>
      <c r="YO7" s="1" t="str" cm="1">
        <f t="array" ref="YO7">IFERROR(IF(SMALL(YO25:YO200,2)&lt;=$A$8*SMALL(YO25:YO200,1),IFERROR(INDEX($A$25:$A$200, MATCH(1,(YO25:YO200=SMALL(YO25:YO200,2))*(COUNTIF(YO3:YO6, $A$25:$A$200)=0),0)), ""),""),"")</f>
        <v/>
      </c>
      <c r="YP7" s="1" t="str" cm="1">
        <f t="array" ref="YP7">IFERROR(IF(SMALL(YP25:YP200,2)&lt;=$A$8*SMALL(YP25:YP200,1),IFERROR(INDEX($A$25:$A$200, MATCH(1,(YP25:YP200=SMALL(YP25:YP200,2))*(COUNTIF(YP3:YP6, $A$25:$A$200)=0),0)), ""),""),"")</f>
        <v/>
      </c>
      <c r="YQ7" s="1" t="str" cm="1">
        <f t="array" ref="YQ7">IFERROR(IF(SMALL(YQ25:YQ200,2)&lt;=$A$8*SMALL(YQ25:YQ200,1),IFERROR(INDEX($A$25:$A$200, MATCH(1,(YQ25:YQ200=SMALL(YQ25:YQ200,2))*(COUNTIF(YQ3:YQ6, $A$25:$A$200)=0),0)), ""),""),"")</f>
        <v/>
      </c>
      <c r="YR7" s="1" t="str" cm="1">
        <f t="array" ref="YR7">IFERROR(IF(SMALL(YR25:YR200,2)&lt;=$A$8*SMALL(YR25:YR200,1),IFERROR(INDEX($A$25:$A$200, MATCH(1,(YR25:YR200=SMALL(YR25:YR200,2))*(COUNTIF(YR3:YR6, $A$25:$A$200)=0),0)), ""),""),"")</f>
        <v/>
      </c>
      <c r="YS7" s="1" t="str" cm="1">
        <f t="array" ref="YS7">IFERROR(IF(SMALL(YS25:YS200,2)&lt;=$A$8*SMALL(YS25:YS200,1),IFERROR(INDEX($A$25:$A$200, MATCH(1,(YS25:YS200=SMALL(YS25:YS200,2))*(COUNTIF(YS3:YS6, $A$25:$A$200)=0),0)), ""),""),"")</f>
        <v/>
      </c>
      <c r="YT7" s="1" t="str" cm="1">
        <f t="array" ref="YT7">IFERROR(IF(SMALL(YT25:YT200,2)&lt;=$A$8*SMALL(YT25:YT200,1),IFERROR(INDEX($A$25:$A$200, MATCH(1,(YT25:YT200=SMALL(YT25:YT200,2))*(COUNTIF(YT3:YT6, $A$25:$A$200)=0),0)), ""),""),"")</f>
        <v/>
      </c>
      <c r="YU7" s="1" t="str" cm="1">
        <f t="array" ref="YU7">IFERROR(IF(SMALL(YU25:YU200,2)&lt;=$A$8*SMALL(YU25:YU200,1),IFERROR(INDEX($A$25:$A$200, MATCH(1,(YU25:YU200=SMALL(YU25:YU200,2))*(COUNTIF(YU3:YU6, $A$25:$A$200)=0),0)), ""),""),"")</f>
        <v/>
      </c>
      <c r="YV7" s="1" t="str" cm="1">
        <f t="array" ref="YV7">IFERROR(IF(SMALL(YV25:YV200,2)&lt;=$A$8*SMALL(YV25:YV200,1),IFERROR(INDEX($A$25:$A$200, MATCH(1,(YV25:YV200=SMALL(YV25:YV200,2))*(COUNTIF(YV3:YV6, $A$25:$A$200)=0),0)), ""),""),"")</f>
        <v/>
      </c>
      <c r="YW7" s="1" t="str" cm="1">
        <f t="array" ref="YW7">IFERROR(IF(SMALL(YW25:YW200,2)&lt;=$A$8*SMALL(YW25:YW200,1),IFERROR(INDEX($A$25:$A$200, MATCH(1,(YW25:YW200=SMALL(YW25:YW200,2))*(COUNTIF(YW3:YW6, $A$25:$A$200)=0),0)), ""),""),"")</f>
        <v/>
      </c>
      <c r="YX7" s="1" t="str" cm="1">
        <f t="array" ref="YX7">IFERROR(IF(SMALL(YX25:YX200,2)&lt;=$A$8*SMALL(YX25:YX200,1),IFERROR(INDEX($A$25:$A$200, MATCH(1,(YX25:YX200=SMALL(YX25:YX200,2))*(COUNTIF(YX3:YX6, $A$25:$A$200)=0),0)), ""),""),"")</f>
        <v/>
      </c>
      <c r="YY7" s="1" t="str" cm="1">
        <f t="array" ref="YY7">IFERROR(IF(SMALL(YY25:YY200,2)&lt;=$A$8*SMALL(YY25:YY200,1),IFERROR(INDEX($A$25:$A$200, MATCH(1,(YY25:YY200=SMALL(YY25:YY200,2))*(COUNTIF(YY3:YY6, $A$25:$A$200)=0),0)), ""),""),"")</f>
        <v/>
      </c>
      <c r="YZ7" s="1" t="str" cm="1">
        <f t="array" ref="YZ7">IFERROR(IF(SMALL(YZ25:YZ200,2)&lt;=$A$8*SMALL(YZ25:YZ200,1),IFERROR(INDEX($A$25:$A$200, MATCH(1,(YZ25:YZ200=SMALL(YZ25:YZ200,2))*(COUNTIF(YZ3:YZ6, $A$25:$A$200)=0),0)), ""),""),"")</f>
        <v/>
      </c>
      <c r="ZA7" s="1" t="str" cm="1">
        <f t="array" ref="ZA7">IFERROR(IF(SMALL(ZA25:ZA200,2)&lt;=$A$8*SMALL(ZA25:ZA200,1),IFERROR(INDEX($A$25:$A$200, MATCH(1,(ZA25:ZA200=SMALL(ZA25:ZA200,2))*(COUNTIF(ZA3:ZA6, $A$25:$A$200)=0),0)), ""),""),"")</f>
        <v/>
      </c>
      <c r="ZB7" s="1" t="str" cm="1">
        <f t="array" ref="ZB7">IFERROR(IF(SMALL(ZB25:ZB200,2)&lt;=$A$8*SMALL(ZB25:ZB200,1),IFERROR(INDEX($A$25:$A$200, MATCH(1,(ZB25:ZB200=SMALL(ZB25:ZB200,2))*(COUNTIF(ZB3:ZB6, $A$25:$A$200)=0),0)), ""),""),"")</f>
        <v/>
      </c>
      <c r="ZC7" s="1" t="str" cm="1">
        <f t="array" ref="ZC7">IFERROR(IF(SMALL(ZC25:ZC200,2)&lt;=$A$8*SMALL(ZC25:ZC200,1),IFERROR(INDEX($A$25:$A$200, MATCH(1,(ZC25:ZC200=SMALL(ZC25:ZC200,2))*(COUNTIF(ZC3:ZC6, $A$25:$A$200)=0),0)), ""),""),"")</f>
        <v/>
      </c>
      <c r="ZD7" s="1" t="str" cm="1">
        <f t="array" ref="ZD7">IFERROR(IF(SMALL(ZD25:ZD200,2)&lt;=$A$8*SMALL(ZD25:ZD200,1),IFERROR(INDEX($A$25:$A$200, MATCH(1,(ZD25:ZD200=SMALL(ZD25:ZD200,2))*(COUNTIF(ZD3:ZD6, $A$25:$A$200)=0),0)), ""),""),"")</f>
        <v/>
      </c>
      <c r="ZE7" s="1" t="str" cm="1">
        <f t="array" ref="ZE7">IFERROR(IF(SMALL(ZE25:ZE200,2)&lt;=$A$8*SMALL(ZE25:ZE200,1),IFERROR(INDEX($A$25:$A$200, MATCH(1,(ZE25:ZE200=SMALL(ZE25:ZE200,2))*(COUNTIF(ZE3:ZE6, $A$25:$A$200)=0),0)), ""),""),"")</f>
        <v/>
      </c>
      <c r="ZF7" s="1" t="str" cm="1">
        <f t="array" ref="ZF7">IFERROR(IF(SMALL(ZF25:ZF200,2)&lt;=$A$8*SMALL(ZF25:ZF200,1),IFERROR(INDEX($A$25:$A$200, MATCH(1,(ZF25:ZF200=SMALL(ZF25:ZF200,2))*(COUNTIF(ZF3:ZF6, $A$25:$A$200)=0),0)), ""),""),"")</f>
        <v/>
      </c>
      <c r="ZG7" s="1" t="str" cm="1">
        <f t="array" ref="ZG7">IFERROR(IF(SMALL(ZG25:ZG200,2)&lt;=$A$8*SMALL(ZG25:ZG200,1),IFERROR(INDEX($A$25:$A$200, MATCH(1,(ZG25:ZG200=SMALL(ZG25:ZG200,2))*(COUNTIF(ZG3:ZG6, $A$25:$A$200)=0),0)), ""),""),"")</f>
        <v/>
      </c>
      <c r="ZH7" s="1" t="str" cm="1">
        <f t="array" ref="ZH7">IFERROR(IF(SMALL(ZH25:ZH200,2)&lt;=$A$8*SMALL(ZH25:ZH200,1),IFERROR(INDEX($A$25:$A$200, MATCH(1,(ZH25:ZH200=SMALL(ZH25:ZH200,2))*(COUNTIF(ZH3:ZH6, $A$25:$A$200)=0),0)), ""),""),"")</f>
        <v/>
      </c>
      <c r="ZI7" s="1" t="str" cm="1">
        <f t="array" ref="ZI7">IFERROR(IF(SMALL(ZI25:ZI200,2)&lt;=$A$8*SMALL(ZI25:ZI200,1),IFERROR(INDEX($A$25:$A$200, MATCH(1,(ZI25:ZI200=SMALL(ZI25:ZI200,2))*(COUNTIF(ZI3:ZI6, $A$25:$A$200)=0),0)), ""),""),"")</f>
        <v/>
      </c>
      <c r="ZJ7" s="1" t="str" cm="1">
        <f t="array" ref="ZJ7">IFERROR(IF(SMALL(ZJ25:ZJ200,2)&lt;=$A$8*SMALL(ZJ25:ZJ200,1),IFERROR(INDEX($A$25:$A$200, MATCH(1,(ZJ25:ZJ200=SMALL(ZJ25:ZJ200,2))*(COUNTIF(ZJ3:ZJ6, $A$25:$A$200)=0),0)), ""),""),"")</f>
        <v/>
      </c>
      <c r="ZK7" s="1" t="str" cm="1">
        <f t="array" ref="ZK7">IFERROR(IF(SMALL(ZK25:ZK200,2)&lt;=$A$8*SMALL(ZK25:ZK200,1),IFERROR(INDEX($A$25:$A$200, MATCH(1,(ZK25:ZK200=SMALL(ZK25:ZK200,2))*(COUNTIF(ZK3:ZK6, $A$25:$A$200)=0),0)), ""),""),"")</f>
        <v/>
      </c>
      <c r="ZL7" s="1" t="str" cm="1">
        <f t="array" ref="ZL7">IFERROR(IF(SMALL(ZL25:ZL200,2)&lt;=$A$8*SMALL(ZL25:ZL200,1),IFERROR(INDEX($A$25:$A$200, MATCH(1,(ZL25:ZL200=SMALL(ZL25:ZL200,2))*(COUNTIF(ZL3:ZL6, $A$25:$A$200)=0),0)), ""),""),"")</f>
        <v/>
      </c>
      <c r="ZM7" s="1" t="str" cm="1">
        <f t="array" ref="ZM7">IFERROR(IF(SMALL(ZM25:ZM200,2)&lt;=$A$8*SMALL(ZM25:ZM200,1),IFERROR(INDEX($A$25:$A$200, MATCH(1,(ZM25:ZM200=SMALL(ZM25:ZM200,2))*(COUNTIF(ZM3:ZM6, $A$25:$A$200)=0),0)), ""),""),"")</f>
        <v/>
      </c>
      <c r="ZN7" s="1" t="str" cm="1">
        <f t="array" ref="ZN7">IFERROR(IF(SMALL(ZN25:ZN200,2)&lt;=$A$8*SMALL(ZN25:ZN200,1),IFERROR(INDEX($A$25:$A$200, MATCH(1,(ZN25:ZN200=SMALL(ZN25:ZN200,2))*(COUNTIF(ZN3:ZN6, $A$25:$A$200)=0),0)), ""),""),"")</f>
        <v/>
      </c>
      <c r="ZO7" s="1" t="str" cm="1">
        <f t="array" ref="ZO7">IFERROR(IF(SMALL(ZO25:ZO200,2)&lt;=$A$8*SMALL(ZO25:ZO200,1),IFERROR(INDEX($A$25:$A$200, MATCH(1,(ZO25:ZO200=SMALL(ZO25:ZO200,2))*(COUNTIF(ZO3:ZO6, $A$25:$A$200)=0),0)), ""),""),"")</f>
        <v/>
      </c>
      <c r="ZP7" s="1" t="str" cm="1">
        <f t="array" ref="ZP7">IFERROR(IF(SMALL(ZP25:ZP200,2)&lt;=$A$8*SMALL(ZP25:ZP200,1),IFERROR(INDEX($A$25:$A$200, MATCH(1,(ZP25:ZP200=SMALL(ZP25:ZP200,2))*(COUNTIF(ZP3:ZP6, $A$25:$A$200)=0),0)), ""),""),"")</f>
        <v/>
      </c>
      <c r="ZQ7" s="1" t="str" cm="1">
        <f t="array" ref="ZQ7">IFERROR(IF(SMALL(ZQ25:ZQ200,2)&lt;=$A$8*SMALL(ZQ25:ZQ200,1),IFERROR(INDEX($A$25:$A$200, MATCH(1,(ZQ25:ZQ200=SMALL(ZQ25:ZQ200,2))*(COUNTIF(ZQ3:ZQ6, $A$25:$A$200)=0),0)), ""),""),"")</f>
        <v/>
      </c>
      <c r="ZR7" s="1" t="str" cm="1">
        <f t="array" ref="ZR7">IFERROR(IF(SMALL(ZR25:ZR200,2)&lt;=$A$8*SMALL(ZR25:ZR200,1),IFERROR(INDEX($A$25:$A$200, MATCH(1,(ZR25:ZR200=SMALL(ZR25:ZR200,2))*(COUNTIF(ZR3:ZR6, $A$25:$A$200)=0),0)), ""),""),"")</f>
        <v/>
      </c>
      <c r="ZS7" s="1" t="str" cm="1">
        <f t="array" ref="ZS7">IFERROR(IF(SMALL(ZS25:ZS200,2)&lt;=$A$8*SMALL(ZS25:ZS200,1),IFERROR(INDEX($A$25:$A$200, MATCH(1,(ZS25:ZS200=SMALL(ZS25:ZS200,2))*(COUNTIF(ZS3:ZS6, $A$25:$A$200)=0),0)), ""),""),"")</f>
        <v/>
      </c>
      <c r="ZT7" s="1" t="str" cm="1">
        <f t="array" ref="ZT7">IFERROR(IF(SMALL(ZT25:ZT200,2)&lt;=$A$8*SMALL(ZT25:ZT200,1),IFERROR(INDEX($A$25:$A$200, MATCH(1,(ZT25:ZT200=SMALL(ZT25:ZT200,2))*(COUNTIF(ZT3:ZT6, $A$25:$A$200)=0),0)), ""),""),"")</f>
        <v/>
      </c>
      <c r="ZU7" s="1" t="str" cm="1">
        <f t="array" ref="ZU7">IFERROR(IF(SMALL(ZU25:ZU200,2)&lt;=$A$8*SMALL(ZU25:ZU200,1),IFERROR(INDEX($A$25:$A$200, MATCH(1,(ZU25:ZU200=SMALL(ZU25:ZU200,2))*(COUNTIF(ZU3:ZU6, $A$25:$A$200)=0),0)), ""),""),"")</f>
        <v/>
      </c>
      <c r="ZV7" s="1" t="str" cm="1">
        <f t="array" ref="ZV7">IFERROR(IF(SMALL(ZV25:ZV200,2)&lt;=$A$8*SMALL(ZV25:ZV200,1),IFERROR(INDEX($A$25:$A$200, MATCH(1,(ZV25:ZV200=SMALL(ZV25:ZV200,2))*(COUNTIF(ZV3:ZV6, $A$25:$A$200)=0),0)), ""),""),"")</f>
        <v/>
      </c>
      <c r="ZW7" s="1" t="str" cm="1">
        <f t="array" ref="ZW7">IFERROR(IF(SMALL(ZW25:ZW200,2)&lt;=$A$8*SMALL(ZW25:ZW200,1),IFERROR(INDEX($A$25:$A$200, MATCH(1,(ZW25:ZW200=SMALL(ZW25:ZW200,2))*(COUNTIF(ZW3:ZW6, $A$25:$A$200)=0),0)), ""),""),"")</f>
        <v/>
      </c>
      <c r="ZX7" s="1" t="str" cm="1">
        <f t="array" ref="ZX7">IFERROR(IF(SMALL(ZX25:ZX200,2)&lt;=$A$8*SMALL(ZX25:ZX200,1),IFERROR(INDEX($A$25:$A$200, MATCH(1,(ZX25:ZX200=SMALL(ZX25:ZX200,2))*(COUNTIF(ZX3:ZX6, $A$25:$A$200)=0),0)), ""),""),"")</f>
        <v/>
      </c>
      <c r="ZY7" s="1" t="str" cm="1">
        <f t="array" ref="ZY7">IFERROR(IF(SMALL(ZY25:ZY200,2)&lt;=$A$8*SMALL(ZY25:ZY200,1),IFERROR(INDEX($A$25:$A$200, MATCH(1,(ZY25:ZY200=SMALL(ZY25:ZY200,2))*(COUNTIF(ZY3:ZY6, $A$25:$A$200)=0),0)), ""),""),"")</f>
        <v/>
      </c>
      <c r="ZZ7" s="1" t="str" cm="1">
        <f t="array" ref="ZZ7">IFERROR(IF(SMALL(ZZ25:ZZ200,2)&lt;=$A$8*SMALL(ZZ25:ZZ200,1),IFERROR(INDEX($A$25:$A$200, MATCH(1,(ZZ25:ZZ200=SMALL(ZZ25:ZZ200,2))*(COUNTIF(ZZ3:ZZ6, $A$25:$A$200)=0),0)), ""),""),"")</f>
        <v/>
      </c>
      <c r="AAA7" s="1" t="str" cm="1">
        <f t="array" ref="AAA7">IFERROR(IF(SMALL(AAA25:AAA200,2)&lt;=$A$8*SMALL(AAA25:AAA200,1),IFERROR(INDEX($A$25:$A$200, MATCH(1,(AAA25:AAA200=SMALL(AAA25:AAA200,2))*(COUNTIF(AAA3:AAA6, $A$25:$A$200)=0),0)), ""),""),"")</f>
        <v/>
      </c>
      <c r="AAB7" s="1" t="str" cm="1">
        <f t="array" ref="AAB7">IFERROR(IF(SMALL(AAB25:AAB200,2)&lt;=$A$8*SMALL(AAB25:AAB200,1),IFERROR(INDEX($A$25:$A$200, MATCH(1,(AAB25:AAB200=SMALL(AAB25:AAB200,2))*(COUNTIF(AAB3:AAB6, $A$25:$A$200)=0),0)), ""),""),"")</f>
        <v/>
      </c>
      <c r="AAC7" s="1" t="str" cm="1">
        <f t="array" ref="AAC7">IFERROR(IF(SMALL(AAC25:AAC200,2)&lt;=$A$8*SMALL(AAC25:AAC200,1),IFERROR(INDEX($A$25:$A$200, MATCH(1,(AAC25:AAC200=SMALL(AAC25:AAC200,2))*(COUNTIF(AAC3:AAC6, $A$25:$A$200)=0),0)), ""),""),"")</f>
        <v/>
      </c>
      <c r="AAD7" s="1" t="str" cm="1">
        <f t="array" ref="AAD7">IFERROR(IF(SMALL(AAD25:AAD200,2)&lt;=$A$8*SMALL(AAD25:AAD200,1),IFERROR(INDEX($A$25:$A$200, MATCH(1,(AAD25:AAD200=SMALL(AAD25:AAD200,2))*(COUNTIF(AAD3:AAD6, $A$25:$A$200)=0),0)), ""),""),"")</f>
        <v/>
      </c>
      <c r="AAE7" s="1" t="str" cm="1">
        <f t="array" ref="AAE7">IFERROR(IF(SMALL(AAE25:AAE200,2)&lt;=$A$8*SMALL(AAE25:AAE200,1),IFERROR(INDEX($A$25:$A$200, MATCH(1,(AAE25:AAE200=SMALL(AAE25:AAE200,2))*(COUNTIF(AAE3:AAE6, $A$25:$A$200)=0),0)), ""),""),"")</f>
        <v/>
      </c>
      <c r="AAF7" s="1" t="str" cm="1">
        <f t="array" ref="AAF7">IFERROR(IF(SMALL(AAF25:AAF200,2)&lt;=$A$8*SMALL(AAF25:AAF200,1),IFERROR(INDEX($A$25:$A$200, MATCH(1,(AAF25:AAF200=SMALL(AAF25:AAF200,2))*(COUNTIF(AAF3:AAF6, $A$25:$A$200)=0),0)), ""),""),"")</f>
        <v/>
      </c>
      <c r="AAG7" s="1" t="str" cm="1">
        <f t="array" ref="AAG7">IFERROR(IF(SMALL(AAG25:AAG200,2)&lt;=$A$8*SMALL(AAG25:AAG200,1),IFERROR(INDEX($A$25:$A$200, MATCH(1,(AAG25:AAG200=SMALL(AAG25:AAG200,2))*(COUNTIF(AAG3:AAG6, $A$25:$A$200)=0),0)), ""),""),"")</f>
        <v/>
      </c>
      <c r="AAH7" s="1" t="str" cm="1">
        <f t="array" ref="AAH7">IFERROR(IF(SMALL(AAH25:AAH200,2)&lt;=$A$8*SMALL(AAH25:AAH200,1),IFERROR(INDEX($A$25:$A$200, MATCH(1,(AAH25:AAH200=SMALL(AAH25:AAH200,2))*(COUNTIF(AAH3:AAH6, $A$25:$A$200)=0),0)), ""),""),"")</f>
        <v/>
      </c>
      <c r="AAI7" s="1" t="str" cm="1">
        <f t="array" ref="AAI7">IFERROR(IF(SMALL(AAI25:AAI200,2)&lt;=$A$8*SMALL(AAI25:AAI200,1),IFERROR(INDEX($A$25:$A$200, MATCH(1,(AAI25:AAI200=SMALL(AAI25:AAI200,2))*(COUNTIF(AAI3:AAI6, $A$25:$A$200)=0),0)), ""),""),"")</f>
        <v/>
      </c>
      <c r="AAJ7" s="1" t="str" cm="1">
        <f t="array" ref="AAJ7">IFERROR(IF(SMALL(AAJ25:AAJ200,2)&lt;=$A$8*SMALL(AAJ25:AAJ200,1),IFERROR(INDEX($A$25:$A$200, MATCH(1,(AAJ25:AAJ200=SMALL(AAJ25:AAJ200,2))*(COUNTIF(AAJ3:AAJ6, $A$25:$A$200)=0),0)), ""),""),"")</f>
        <v/>
      </c>
      <c r="AAK7" s="1" t="str" cm="1">
        <f t="array" ref="AAK7">IFERROR(IF(SMALL(AAK25:AAK200,2)&lt;=$A$8*SMALL(AAK25:AAK200,1),IFERROR(INDEX($A$25:$A$200, MATCH(1,(AAK25:AAK200=SMALL(AAK25:AAK200,2))*(COUNTIF(AAK3:AAK6, $A$25:$A$200)=0),0)), ""),""),"")</f>
        <v/>
      </c>
      <c r="AAL7" s="1" t="str" cm="1">
        <f t="array" ref="AAL7">IFERROR(IF(SMALL(AAL25:AAL200,2)&lt;=$A$8*SMALL(AAL25:AAL200,1),IFERROR(INDEX($A$25:$A$200, MATCH(1,(AAL25:AAL200=SMALL(AAL25:AAL200,2))*(COUNTIF(AAL3:AAL6, $A$25:$A$200)=0),0)), ""),""),"")</f>
        <v/>
      </c>
      <c r="AAM7" s="1" t="str" cm="1">
        <f t="array" ref="AAM7">IFERROR(IF(SMALL(AAM25:AAM200,2)&lt;=$A$8*SMALL(AAM25:AAM200,1),IFERROR(INDEX($A$25:$A$200, MATCH(1,(AAM25:AAM200=SMALL(AAM25:AAM200,2))*(COUNTIF(AAM3:AAM6, $A$25:$A$200)=0),0)), ""),""),"")</f>
        <v/>
      </c>
      <c r="AAN7" s="1" t="str" cm="1">
        <f t="array" ref="AAN7">IFERROR(IF(SMALL(AAN25:AAN200,2)&lt;=$A$8*SMALL(AAN25:AAN200,1),IFERROR(INDEX($A$25:$A$200, MATCH(1,(AAN25:AAN200=SMALL(AAN25:AAN200,2))*(COUNTIF(AAN3:AAN6, $A$25:$A$200)=0),0)), ""),""),"")</f>
        <v/>
      </c>
      <c r="AAO7" s="1" t="str" cm="1">
        <f t="array" ref="AAO7">IFERROR(IF(SMALL(AAO25:AAO200,2)&lt;=$A$8*SMALL(AAO25:AAO200,1),IFERROR(INDEX($A$25:$A$200, MATCH(1,(AAO25:AAO200=SMALL(AAO25:AAO200,2))*(COUNTIF(AAO3:AAO6, $A$25:$A$200)=0),0)), ""),""),"")</f>
        <v/>
      </c>
      <c r="AAP7" s="1" t="str" cm="1">
        <f t="array" ref="AAP7">IFERROR(IF(SMALL(AAP25:AAP200,2)&lt;=$A$8*SMALL(AAP25:AAP200,1),IFERROR(INDEX($A$25:$A$200, MATCH(1,(AAP25:AAP200=SMALL(AAP25:AAP200,2))*(COUNTIF(AAP3:AAP6, $A$25:$A$200)=0),0)), ""),""),"")</f>
        <v/>
      </c>
      <c r="AAQ7" s="1" t="str" cm="1">
        <f t="array" ref="AAQ7">IFERROR(IF(SMALL(AAQ25:AAQ200,2)&lt;=$A$8*SMALL(AAQ25:AAQ200,1),IFERROR(INDEX($A$25:$A$200, MATCH(1,(AAQ25:AAQ200=SMALL(AAQ25:AAQ200,2))*(COUNTIF(AAQ3:AAQ6, $A$25:$A$200)=0),0)), ""),""),"")</f>
        <v/>
      </c>
      <c r="AAR7" s="1" t="str" cm="1">
        <f t="array" ref="AAR7">IFERROR(IF(SMALL(AAR25:AAR200,2)&lt;=$A$8*SMALL(AAR25:AAR200,1),IFERROR(INDEX($A$25:$A$200, MATCH(1,(AAR25:AAR200=SMALL(AAR25:AAR200,2))*(COUNTIF(AAR3:AAR6, $A$25:$A$200)=0),0)), ""),""),"")</f>
        <v/>
      </c>
      <c r="AAS7" s="1" t="str" cm="1">
        <f t="array" ref="AAS7">IFERROR(IF(SMALL(AAS25:AAS200,2)&lt;=$A$8*SMALL(AAS25:AAS200,1),IFERROR(INDEX($A$25:$A$200, MATCH(1,(AAS25:AAS200=SMALL(AAS25:AAS200,2))*(COUNTIF(AAS3:AAS6, $A$25:$A$200)=0),0)), ""),""),"")</f>
        <v/>
      </c>
      <c r="AAT7" s="1" t="str" cm="1">
        <f t="array" ref="AAT7">IFERROR(IF(SMALL(AAT25:AAT200,2)&lt;=$A$8*SMALL(AAT25:AAT200,1),IFERROR(INDEX($A$25:$A$200, MATCH(1,(AAT25:AAT200=SMALL(AAT25:AAT200,2))*(COUNTIF(AAT3:AAT6, $A$25:$A$200)=0),0)), ""),""),"")</f>
        <v/>
      </c>
      <c r="AAU7" s="1" t="str" cm="1">
        <f t="array" ref="AAU7">IFERROR(IF(SMALL(AAU25:AAU200,2)&lt;=$A$8*SMALL(AAU25:AAU200,1),IFERROR(INDEX($A$25:$A$200, MATCH(1,(AAU25:AAU200=SMALL(AAU25:AAU200,2))*(COUNTIF(AAU3:AAU6, $A$25:$A$200)=0),0)), ""),""),"")</f>
        <v/>
      </c>
      <c r="AAV7" s="1" t="str" cm="1">
        <f t="array" ref="AAV7">IFERROR(IF(SMALL(AAV25:AAV200,2)&lt;=$A$8*SMALL(AAV25:AAV200,1),IFERROR(INDEX($A$25:$A$200, MATCH(1,(AAV25:AAV200=SMALL(AAV25:AAV200,2))*(COUNTIF(AAV3:AAV6, $A$25:$A$200)=0),0)), ""),""),"")</f>
        <v/>
      </c>
      <c r="AAW7" s="1" t="str" cm="1">
        <f t="array" ref="AAW7">IFERROR(IF(SMALL(AAW25:AAW200,2)&lt;=$A$8*SMALL(AAW25:AAW200,1),IFERROR(INDEX($A$25:$A$200, MATCH(1,(AAW25:AAW200=SMALL(AAW25:AAW200,2))*(COUNTIF(AAW3:AAW6, $A$25:$A$200)=0),0)), ""),""),"")</f>
        <v/>
      </c>
      <c r="AAX7" s="1" t="str" cm="1">
        <f t="array" ref="AAX7">IFERROR(IF(SMALL(AAX25:AAX200,2)&lt;=$A$8*SMALL(AAX25:AAX200,1),IFERROR(INDEX($A$25:$A$200, MATCH(1,(AAX25:AAX200=SMALL(AAX25:AAX200,2))*(COUNTIF(AAX3:AAX6, $A$25:$A$200)=0),0)), ""),""),"")</f>
        <v/>
      </c>
      <c r="AAY7" s="1" t="str" cm="1">
        <f t="array" ref="AAY7">IFERROR(IF(SMALL(AAY25:AAY200,2)&lt;=$A$8*SMALL(AAY25:AAY200,1),IFERROR(INDEX($A$25:$A$200, MATCH(1,(AAY25:AAY200=SMALL(AAY25:AAY200,2))*(COUNTIF(AAY3:AAY6, $A$25:$A$200)=0),0)), ""),""),"")</f>
        <v/>
      </c>
      <c r="AAZ7" s="1" t="str" cm="1">
        <f t="array" ref="AAZ7">IFERROR(IF(SMALL(AAZ25:AAZ200,2)&lt;=$A$8*SMALL(AAZ25:AAZ200,1),IFERROR(INDEX($A$25:$A$200, MATCH(1,(AAZ25:AAZ200=SMALL(AAZ25:AAZ200,2))*(COUNTIF(AAZ3:AAZ6, $A$25:$A$200)=0),0)), ""),""),"")</f>
        <v/>
      </c>
      <c r="ABA7" s="1" t="str" cm="1">
        <f t="array" ref="ABA7">IFERROR(IF(SMALL(ABA25:ABA200,2)&lt;=$A$8*SMALL(ABA25:ABA200,1),IFERROR(INDEX($A$25:$A$200, MATCH(1,(ABA25:ABA200=SMALL(ABA25:ABA200,2))*(COUNTIF(ABA3:ABA6, $A$25:$A$200)=0),0)), ""),""),"")</f>
        <v/>
      </c>
      <c r="ABB7" s="1" t="str" cm="1">
        <f t="array" ref="ABB7">IFERROR(IF(SMALL(ABB25:ABB200,2)&lt;=$A$8*SMALL(ABB25:ABB200,1),IFERROR(INDEX($A$25:$A$200, MATCH(1,(ABB25:ABB200=SMALL(ABB25:ABB200,2))*(COUNTIF(ABB3:ABB6, $A$25:$A$200)=0),0)), ""),""),"")</f>
        <v/>
      </c>
      <c r="ABC7" s="1" t="str" cm="1">
        <f t="array" ref="ABC7">IFERROR(IF(SMALL(ABC25:ABC200,2)&lt;=$A$8*SMALL(ABC25:ABC200,1),IFERROR(INDEX($A$25:$A$200, MATCH(1,(ABC25:ABC200=SMALL(ABC25:ABC200,2))*(COUNTIF(ABC3:ABC6, $A$25:$A$200)=0),0)), ""),""),"")</f>
        <v/>
      </c>
      <c r="ABD7" s="1" t="str" cm="1">
        <f t="array" ref="ABD7">IFERROR(IF(SMALL(ABD25:ABD200,2)&lt;=$A$8*SMALL(ABD25:ABD200,1),IFERROR(INDEX($A$25:$A$200, MATCH(1,(ABD25:ABD200=SMALL(ABD25:ABD200,2))*(COUNTIF(ABD3:ABD6, $A$25:$A$200)=0),0)), ""),""),"")</f>
        <v/>
      </c>
      <c r="ABE7" s="1" t="str" cm="1">
        <f t="array" ref="ABE7">IFERROR(IF(SMALL(ABE25:ABE200,2)&lt;=$A$8*SMALL(ABE25:ABE200,1),IFERROR(INDEX($A$25:$A$200, MATCH(1,(ABE25:ABE200=SMALL(ABE25:ABE200,2))*(COUNTIF(ABE3:ABE6, $A$25:$A$200)=0),0)), ""),""),"")</f>
        <v/>
      </c>
      <c r="ABF7" s="1" t="str" cm="1">
        <f t="array" ref="ABF7">IFERROR(IF(SMALL(ABF25:ABF200,2)&lt;=$A$8*SMALL(ABF25:ABF200,1),IFERROR(INDEX($A$25:$A$200, MATCH(1,(ABF25:ABF200=SMALL(ABF25:ABF200,2))*(COUNTIF(ABF3:ABF6, $A$25:$A$200)=0),0)), ""),""),"")</f>
        <v/>
      </c>
      <c r="ABG7" s="1" t="str" cm="1">
        <f t="array" ref="ABG7">IFERROR(IF(SMALL(ABG25:ABG200,2)&lt;=$A$8*SMALL(ABG25:ABG200,1),IFERROR(INDEX($A$25:$A$200, MATCH(1,(ABG25:ABG200=SMALL(ABG25:ABG200,2))*(COUNTIF(ABG3:ABG6, $A$25:$A$200)=0),0)), ""),""),"")</f>
        <v/>
      </c>
      <c r="ABH7" s="1" t="str" cm="1">
        <f t="array" ref="ABH7">IFERROR(IF(SMALL(ABH25:ABH200,2)&lt;=$A$8*SMALL(ABH25:ABH200,1),IFERROR(INDEX($A$25:$A$200, MATCH(1,(ABH25:ABH200=SMALL(ABH25:ABH200,2))*(COUNTIF(ABH3:ABH6, $A$25:$A$200)=0),0)), ""),""),"")</f>
        <v/>
      </c>
      <c r="ABI7" s="1" t="str" cm="1">
        <f t="array" ref="ABI7">IFERROR(IF(SMALL(ABI25:ABI200,2)&lt;=$A$8*SMALL(ABI25:ABI200,1),IFERROR(INDEX($A$25:$A$200, MATCH(1,(ABI25:ABI200=SMALL(ABI25:ABI200,2))*(COUNTIF(ABI3:ABI6, $A$25:$A$200)=0),0)), ""),""),"")</f>
        <v/>
      </c>
      <c r="ABJ7" s="1" t="str" cm="1">
        <f t="array" ref="ABJ7">IFERROR(IF(SMALL(ABJ25:ABJ200,2)&lt;=$A$8*SMALL(ABJ25:ABJ200,1),IFERROR(INDEX($A$25:$A$200, MATCH(1,(ABJ25:ABJ200=SMALL(ABJ25:ABJ200,2))*(COUNTIF(ABJ3:ABJ6, $A$25:$A$200)=0),0)), ""),""),"")</f>
        <v/>
      </c>
      <c r="ABK7" s="1" t="str" cm="1">
        <f t="array" ref="ABK7">IFERROR(IF(SMALL(ABK25:ABK200,2)&lt;=$A$8*SMALL(ABK25:ABK200,1),IFERROR(INDEX($A$25:$A$200, MATCH(1,(ABK25:ABK200=SMALL(ABK25:ABK200,2))*(COUNTIF(ABK3:ABK6, $A$25:$A$200)=0),0)), ""),""),"")</f>
        <v/>
      </c>
      <c r="ABL7" s="1" t="str" cm="1">
        <f t="array" ref="ABL7">IFERROR(IF(SMALL(ABL25:ABL200,2)&lt;=$A$8*SMALL(ABL25:ABL200,1),IFERROR(INDEX($A$25:$A$200, MATCH(1,(ABL25:ABL200=SMALL(ABL25:ABL200,2))*(COUNTIF(ABL3:ABL6, $A$25:$A$200)=0),0)), ""),""),"")</f>
        <v/>
      </c>
      <c r="ABM7" s="1" t="str" cm="1">
        <f t="array" ref="ABM7">IFERROR(IF(SMALL(ABM25:ABM200,2)&lt;=$A$8*SMALL(ABM25:ABM200,1),IFERROR(INDEX($A$25:$A$200, MATCH(1,(ABM25:ABM200=SMALL(ABM25:ABM200,2))*(COUNTIF(ABM3:ABM6, $A$25:$A$200)=0),0)), ""),""),"")</f>
        <v/>
      </c>
      <c r="ABN7" s="1" t="str" cm="1">
        <f t="array" ref="ABN7">IFERROR(IF(SMALL(ABN25:ABN200,2)&lt;=$A$8*SMALL(ABN25:ABN200,1),IFERROR(INDEX($A$25:$A$200, MATCH(1,(ABN25:ABN200=SMALL(ABN25:ABN200,2))*(COUNTIF(ABN3:ABN6, $A$25:$A$200)=0),0)), ""),""),"")</f>
        <v/>
      </c>
      <c r="ABO7" s="1" t="str" cm="1">
        <f t="array" ref="ABO7">IFERROR(IF(SMALL(ABO25:ABO200,2)&lt;=$A$8*SMALL(ABO25:ABO200,1),IFERROR(INDEX($A$25:$A$200, MATCH(1,(ABO25:ABO200=SMALL(ABO25:ABO200,2))*(COUNTIF(ABO3:ABO6, $A$25:$A$200)=0),0)), ""),""),"")</f>
        <v/>
      </c>
      <c r="ABP7" s="1" t="str" cm="1">
        <f t="array" ref="ABP7">IFERROR(IF(SMALL(ABP25:ABP200,2)&lt;=$A$8*SMALL(ABP25:ABP200,1),IFERROR(INDEX($A$25:$A$200, MATCH(1,(ABP25:ABP200=SMALL(ABP25:ABP200,2))*(COUNTIF(ABP3:ABP6, $A$25:$A$200)=0),0)), ""),""),"")</f>
        <v/>
      </c>
      <c r="ABQ7" s="1" t="str" cm="1">
        <f t="array" ref="ABQ7">IFERROR(IF(SMALL(ABQ25:ABQ200,2)&lt;=$A$8*SMALL(ABQ25:ABQ200,1),IFERROR(INDEX($A$25:$A$200, MATCH(1,(ABQ25:ABQ200=SMALL(ABQ25:ABQ200,2))*(COUNTIF(ABQ3:ABQ6, $A$25:$A$200)=0),0)), ""),""),"")</f>
        <v/>
      </c>
      <c r="ABR7" s="1" t="str" cm="1">
        <f t="array" ref="ABR7">IFERROR(IF(SMALL(ABR25:ABR200,2)&lt;=$A$8*SMALL(ABR25:ABR200,1),IFERROR(INDEX($A$25:$A$200, MATCH(1,(ABR25:ABR200=SMALL(ABR25:ABR200,2))*(COUNTIF(ABR3:ABR6, $A$25:$A$200)=0),0)), ""),""),"")</f>
        <v/>
      </c>
      <c r="ABS7" s="1" t="str" cm="1">
        <f t="array" ref="ABS7">IFERROR(IF(SMALL(ABS25:ABS200,2)&lt;=$A$8*SMALL(ABS25:ABS200,1),IFERROR(INDEX($A$25:$A$200, MATCH(1,(ABS25:ABS200=SMALL(ABS25:ABS200,2))*(COUNTIF(ABS3:ABS6, $A$25:$A$200)=0),0)), ""),""),"")</f>
        <v/>
      </c>
      <c r="ABT7" s="1" t="str" cm="1">
        <f t="array" ref="ABT7">IFERROR(IF(SMALL(ABT25:ABT200,2)&lt;=$A$8*SMALL(ABT25:ABT200,1),IFERROR(INDEX($A$25:$A$200, MATCH(1,(ABT25:ABT200=SMALL(ABT25:ABT200,2))*(COUNTIF(ABT3:ABT6, $A$25:$A$200)=0),0)), ""),""),"")</f>
        <v/>
      </c>
      <c r="ABU7" s="1" t="str" cm="1">
        <f t="array" ref="ABU7">IFERROR(IF(SMALL(ABU25:ABU200,2)&lt;=$A$8*SMALL(ABU25:ABU200,1),IFERROR(INDEX($A$25:$A$200, MATCH(1,(ABU25:ABU200=SMALL(ABU25:ABU200,2))*(COUNTIF(ABU3:ABU6, $A$25:$A$200)=0),0)), ""),""),"")</f>
        <v/>
      </c>
      <c r="ABV7" s="1" t="str" cm="1">
        <f t="array" ref="ABV7">IFERROR(IF(SMALL(ABV25:ABV200,2)&lt;=$A$8*SMALL(ABV25:ABV200,1),IFERROR(INDEX($A$25:$A$200, MATCH(1,(ABV25:ABV200=SMALL(ABV25:ABV200,2))*(COUNTIF(ABV3:ABV6, $A$25:$A$200)=0),0)), ""),""),"")</f>
        <v/>
      </c>
      <c r="ABW7" s="1" t="str" cm="1">
        <f t="array" ref="ABW7">IFERROR(IF(SMALL(ABW25:ABW200,2)&lt;=$A$8*SMALL(ABW25:ABW200,1),IFERROR(INDEX($A$25:$A$200, MATCH(1,(ABW25:ABW200=SMALL(ABW25:ABW200,2))*(COUNTIF(ABW3:ABW6, $A$25:$A$200)=0),0)), ""),""),"")</f>
        <v/>
      </c>
      <c r="ABX7" s="1" t="str" cm="1">
        <f t="array" ref="ABX7">IFERROR(IF(SMALL(ABX25:ABX200,2)&lt;=$A$8*SMALL(ABX25:ABX200,1),IFERROR(INDEX($A$25:$A$200, MATCH(1,(ABX25:ABX200=SMALL(ABX25:ABX200,2))*(COUNTIF(ABX3:ABX6, $A$25:$A$200)=0),0)), ""),""),"")</f>
        <v/>
      </c>
      <c r="ABY7" s="1" t="str" cm="1">
        <f t="array" ref="ABY7">IFERROR(IF(SMALL(ABY25:ABY200,2)&lt;=$A$8*SMALL(ABY25:ABY200,1),IFERROR(INDEX($A$25:$A$200, MATCH(1,(ABY25:ABY200=SMALL(ABY25:ABY200,2))*(COUNTIF(ABY3:ABY6, $A$25:$A$200)=0),0)), ""),""),"")</f>
        <v/>
      </c>
      <c r="ABZ7" s="1" t="str" cm="1">
        <f t="array" ref="ABZ7">IFERROR(IF(SMALL(ABZ25:ABZ200,2)&lt;=$A$8*SMALL(ABZ25:ABZ200,1),IFERROR(INDEX($A$25:$A$200, MATCH(1,(ABZ25:ABZ200=SMALL(ABZ25:ABZ200,2))*(COUNTIF(ABZ3:ABZ6, $A$25:$A$200)=0),0)), ""),""),"")</f>
        <v/>
      </c>
      <c r="ACA7" s="1" t="str" cm="1">
        <f t="array" ref="ACA7">IFERROR(IF(SMALL(ACA25:ACA200,2)&lt;=$A$8*SMALL(ACA25:ACA200,1),IFERROR(INDEX($A$25:$A$200, MATCH(1,(ACA25:ACA200=SMALL(ACA25:ACA200,2))*(COUNTIF(ACA3:ACA6, $A$25:$A$200)=0),0)), ""),""),"")</f>
        <v/>
      </c>
      <c r="ACB7" s="1" t="str" cm="1">
        <f t="array" ref="ACB7">IFERROR(IF(SMALL(ACB25:ACB200,2)&lt;=$A$8*SMALL(ACB25:ACB200,1),IFERROR(INDEX($A$25:$A$200, MATCH(1,(ACB25:ACB200=SMALL(ACB25:ACB200,2))*(COUNTIF(ACB3:ACB6, $A$25:$A$200)=0),0)), ""),""),"")</f>
        <v/>
      </c>
      <c r="ACC7" s="1" t="str" cm="1">
        <f t="array" ref="ACC7">IFERROR(IF(SMALL(ACC25:ACC200,2)&lt;=$A$8*SMALL(ACC25:ACC200,1),IFERROR(INDEX($A$25:$A$200, MATCH(1,(ACC25:ACC200=SMALL(ACC25:ACC200,2))*(COUNTIF(ACC3:ACC6, $A$25:$A$200)=0),0)), ""),""),"")</f>
        <v/>
      </c>
      <c r="ACD7" s="1" t="str" cm="1">
        <f t="array" ref="ACD7">IFERROR(IF(SMALL(ACD25:ACD200,2)&lt;=$A$8*SMALL(ACD25:ACD200,1),IFERROR(INDEX($A$25:$A$200, MATCH(1,(ACD25:ACD200=SMALL(ACD25:ACD200,2))*(COUNTIF(ACD3:ACD6, $A$25:$A$200)=0),0)), ""),""),"")</f>
        <v/>
      </c>
      <c r="ACE7" s="1" t="str" cm="1">
        <f t="array" ref="ACE7">IFERROR(IF(SMALL(ACE25:ACE200,2)&lt;=$A$8*SMALL(ACE25:ACE200,1),IFERROR(INDEX($A$25:$A$200, MATCH(1,(ACE25:ACE200=SMALL(ACE25:ACE200,2))*(COUNTIF(ACE3:ACE6, $A$25:$A$200)=0),0)), ""),""),"")</f>
        <v>Faster-LIO</v>
      </c>
      <c r="ACF7" s="1" t="str" cm="1">
        <f t="array" ref="ACF7">IFERROR(IF(SMALL(ACF25:ACF200,2)&lt;=$A$8*SMALL(ACF25:ACF200,1),IFERROR(INDEX($A$25:$A$200, MATCH(1,(ACF25:ACF200=SMALL(ACF25:ACF200,2))*(COUNTIF(ACF3:ACF6, $A$25:$A$200)=0),0)), ""),""),"")</f>
        <v/>
      </c>
      <c r="ACG7" s="1" t="str" cm="1">
        <f t="array" ref="ACG7">IFERROR(IF(SMALL(ACG25:ACG200,2)&lt;=$A$8*SMALL(ACG25:ACG200,1),IFERROR(INDEX($A$25:$A$200, MATCH(1,(ACG25:ACG200=SMALL(ACG25:ACG200,2))*(COUNTIF(ACG3:ACG6, $A$25:$A$200)=0),0)), ""),""),"")</f>
        <v/>
      </c>
      <c r="ACH7" s="1" t="str" cm="1">
        <f t="array" ref="ACH7">IFERROR(IF(SMALL(ACH25:ACH200,2)&lt;=$A$8*SMALL(ACH25:ACH200,1),IFERROR(INDEX($A$25:$A$200, MATCH(1,(ACH25:ACH200=SMALL(ACH25:ACH200,2))*(COUNTIF(ACH3:ACH6, $A$25:$A$200)=0),0)), ""),""),"")</f>
        <v/>
      </c>
      <c r="ACI7" s="1" t="str" cm="1">
        <f t="array" ref="ACI7">IFERROR(IF(SMALL(ACI25:ACI200,2)&lt;=$A$8*SMALL(ACI25:ACI200,1),IFERROR(INDEX($A$25:$A$200, MATCH(1,(ACI25:ACI200=SMALL(ACI25:ACI200,2))*(COUNTIF(ACI3:ACI6, $A$25:$A$200)=0),0)), ""),""),"")</f>
        <v>Faster-LIO PHC</v>
      </c>
      <c r="ACJ7" s="1" t="str" cm="1">
        <f t="array" ref="ACJ7">IFERROR(IF(SMALL(ACJ25:ACJ200,2)&lt;=$A$8*SMALL(ACJ25:ACJ200,1),IFERROR(INDEX($A$25:$A$200, MATCH(1,(ACJ25:ACJ200=SMALL(ACJ25:ACJ200,2))*(COUNTIF(ACJ3:ACJ6, $A$25:$A$200)=0),0)), ""),""),"")</f>
        <v/>
      </c>
      <c r="ACK7" s="1" t="str" cm="1">
        <f t="array" ref="ACK7">IFERROR(IF(SMALL(ACK25:ACK200,2)&lt;=$A$8*SMALL(ACK25:ACK200,1),IFERROR(INDEX($A$25:$A$200, MATCH(1,(ACK25:ACK200=SMALL(ACK25:ACK200,2))*(COUNTIF(ACK3:ACK6, $A$25:$A$200)=0),0)), ""),""),"")</f>
        <v/>
      </c>
      <c r="ACL7" s="1" t="str" cm="1">
        <f t="array" ref="ACL7">IFERROR(IF(SMALL(ACL25:ACL200,2)&lt;=$A$8*SMALL(ACL25:ACL200,1),IFERROR(INDEX($A$25:$A$200, MATCH(1,(ACL25:ACL200=SMALL(ACL25:ACL200,2))*(COUNTIF(ACL3:ACL6, $A$25:$A$200)=0),0)), ""),""),"")</f>
        <v/>
      </c>
      <c r="ACM7" s="1" t="str" cm="1">
        <f t="array" ref="ACM7">IFERROR(IF(SMALL(ACM25:ACM200,2)&lt;=$A$8*SMALL(ACM25:ACM200,1),IFERROR(INDEX($A$25:$A$200, MATCH(1,(ACM25:ACM200=SMALL(ACM25:ACM200,2))*(COUNTIF(ACM3:ACM6, $A$25:$A$200)=0),0)), ""),""),"")</f>
        <v/>
      </c>
      <c r="ACN7" s="1" t="str" cm="1">
        <f t="array" ref="ACN7">IFERROR(IF(SMALL(ACN25:ACN200,2)&lt;=$A$8*SMALL(ACN25:ACN200,1),IFERROR(INDEX($A$25:$A$200, MATCH(1,(ACN25:ACN200=SMALL(ACN25:ACN200,2))*(COUNTIF(ACN3:ACN6, $A$25:$A$200)=0),0)), ""),""),"")</f>
        <v/>
      </c>
      <c r="ACO7" s="1" t="str" cm="1">
        <f t="array" ref="ACO7">IFERROR(IF(SMALL(ACO25:ACO200,2)&lt;=$A$8*SMALL(ACO25:ACO200,1),IFERROR(INDEX($A$25:$A$200, MATCH(1,(ACO25:ACO200=SMALL(ACO25:ACO200,2))*(COUNTIF(ACO3:ACO6, $A$25:$A$200)=0),0)), ""),""),"")</f>
        <v/>
      </c>
      <c r="ACP7" s="1" t="str" cm="1">
        <f t="array" ref="ACP7">IFERROR(IF(SMALL(ACP25:ACP200,2)&lt;=$A$8*SMALL(ACP25:ACP200,1),IFERROR(INDEX($A$25:$A$200, MATCH(1,(ACP25:ACP200=SMALL(ACP25:ACP200,2))*(COUNTIF(ACP3:ACP6, $A$25:$A$200)=0),0)), ""),""),"")</f>
        <v/>
      </c>
      <c r="ACQ7" s="1" t="str" cm="1">
        <f t="array" ref="ACQ7">IFERROR(IF(SMALL(ACQ25:ACQ200,2)&lt;=$A$8*SMALL(ACQ25:ACQ200,1),IFERROR(INDEX($A$25:$A$200, MATCH(1,(ACQ25:ACQ200=SMALL(ACQ25:ACQ200,2))*(COUNTIF(ACQ3:ACQ6, $A$25:$A$200)=0),0)), ""),""),"")</f>
        <v/>
      </c>
      <c r="ACR7" s="1" t="str" cm="1">
        <f t="array" ref="ACR7">IFERROR(IF(SMALL(ACR25:ACR200,2)&lt;=$A$8*SMALL(ACR25:ACR200,1),IFERROR(INDEX($A$25:$A$200, MATCH(1,(ACR25:ACR200=SMALL(ACR25:ACR200,2))*(COUNTIF(ACR3:ACR6, $A$25:$A$200)=0),0)), ""),""),"")</f>
        <v/>
      </c>
      <c r="ACS7" s="1" t="str" cm="1">
        <f t="array" ref="ACS7">IFERROR(IF(SMALL(ACS25:ACS200,2)&lt;=$A$8*SMALL(ACS25:ACS200,1),IFERROR(INDEX($A$25:$A$200, MATCH(1,(ACS25:ACS200=SMALL(ACS25:ACS200,2))*(COUNTIF(ACS3:ACS6, $A$25:$A$200)=0),0)), ""),""),"")</f>
        <v/>
      </c>
      <c r="ACT7" s="1" t="str" cm="1">
        <f t="array" ref="ACT7">IFERROR(IF(SMALL(ACT25:ACT200,2)&lt;=$A$8*SMALL(ACT25:ACT200,1),IFERROR(INDEX($A$25:$A$200, MATCH(1,(ACT25:ACT200=SMALL(ACT25:ACT200,2))*(COUNTIF(ACT3:ACT6, $A$25:$A$200)=0),0)), ""),""),"")</f>
        <v/>
      </c>
      <c r="ACU7" s="1" t="str" cm="1">
        <f t="array" ref="ACU7">IFERROR(IF(SMALL(ACU25:ACU200,2)&lt;=$A$8*SMALL(ACU25:ACU200,1),IFERROR(INDEX($A$25:$A$200, MATCH(1,(ACU25:ACU200=SMALL(ACU25:ACU200,2))*(COUNTIF(ACU3:ACU6, $A$25:$A$200)=0),0)), ""),""),"")</f>
        <v/>
      </c>
      <c r="ACV7" s="1" t="str" cm="1">
        <f t="array" ref="ACV7">IFERROR(IF(SMALL(ACV25:ACV200,2)&lt;=$A$8*SMALL(ACV25:ACV200,1),IFERROR(INDEX($A$25:$A$200, MATCH(1,(ACV25:ACV200=SMALL(ACV25:ACV200,2))*(COUNTIF(ACV3:ACV6, $A$25:$A$200)=0),0)), ""),""),"")</f>
        <v/>
      </c>
      <c r="ACW7" s="1" t="str" cm="1">
        <f t="array" ref="ACW7">IFERROR(IF(SMALL(ACW25:ACW200,2)&lt;=$A$8*SMALL(ACW25:ACW200,1),IFERROR(INDEX($A$25:$A$200, MATCH(1,(ACW25:ACW200=SMALL(ACW25:ACW200,2))*(COUNTIF(ACW3:ACW6, $A$25:$A$200)=0),0)), ""),""),"")</f>
        <v/>
      </c>
      <c r="ACX7" s="1" t="str" cm="1">
        <f t="array" ref="ACX7">IFERROR(IF(SMALL(ACX25:ACX200,2)&lt;=$A$8*SMALL(ACX25:ACX200,1),IFERROR(INDEX($A$25:$A$200, MATCH(1,(ACX25:ACX200=SMALL(ACX25:ACX200,2))*(COUNTIF(ACX3:ACX6, $A$25:$A$200)=0),0)), ""),""),"")</f>
        <v/>
      </c>
      <c r="ACY7" s="1" t="str" cm="1">
        <f t="array" ref="ACY7">IFERROR(IF(SMALL(ACY25:ACY200,2)&lt;=$A$8*SMALL(ACY25:ACY200,1),IFERROR(INDEX($A$25:$A$200, MATCH(1,(ACY25:ACY200=SMALL(ACY25:ACY200,2))*(COUNTIF(ACY3:ACY6, $A$25:$A$200)=0),0)), ""),""),"")</f>
        <v/>
      </c>
      <c r="ACZ7" s="1" t="str" cm="1">
        <f t="array" ref="ACZ7">IFERROR(IF(SMALL(ACZ25:ACZ200,2)&lt;=$A$8*SMALL(ACZ25:ACZ200,1),IFERROR(INDEX($A$25:$A$200, MATCH(1,(ACZ25:ACZ200=SMALL(ACZ25:ACZ200,2))*(COUNTIF(ACZ3:ACZ6, $A$25:$A$200)=0),0)), ""),""),"")</f>
        <v/>
      </c>
      <c r="ADA7" s="1" t="str" cm="1">
        <f t="array" ref="ADA7">IFERROR(IF(SMALL(ADA25:ADA200,2)&lt;=$A$8*SMALL(ADA25:ADA200,1),IFERROR(INDEX($A$25:$A$200, MATCH(1,(ADA25:ADA200=SMALL(ADA25:ADA200,2))*(COUNTIF(ADA3:ADA6, $A$25:$A$200)=0),0)), ""),""),"")</f>
        <v/>
      </c>
      <c r="ADB7" s="1" t="str" cm="1">
        <f t="array" ref="ADB7">IFERROR(IF(SMALL(ADB25:ADB200,2)&lt;=$A$8*SMALL(ADB25:ADB200,1),IFERROR(INDEX($A$25:$A$200, MATCH(1,(ADB25:ADB200=SMALL(ADB25:ADB200,2))*(COUNTIF(ADB3:ADB6, $A$25:$A$200)=0),0)), ""),""),"")</f>
        <v/>
      </c>
      <c r="ADC7" s="1" t="str" cm="1">
        <f t="array" ref="ADC7">IFERROR(IF(SMALL(ADC25:ADC200,2)&lt;=$A$8*SMALL(ADC25:ADC200,1),IFERROR(INDEX($A$25:$A$200, MATCH(1,(ADC25:ADC200=SMALL(ADC25:ADC200,2))*(COUNTIF(ADC3:ADC6, $A$25:$A$200)=0),0)), ""),""),"")</f>
        <v/>
      </c>
      <c r="ADD7" s="1" t="str" cm="1">
        <f t="array" ref="ADD7">IFERROR(IF(SMALL(ADD25:ADD200,2)&lt;=$A$8*SMALL(ADD25:ADD200,1),IFERROR(INDEX($A$25:$A$200, MATCH(1,(ADD25:ADD200=SMALL(ADD25:ADD200,2))*(COUNTIF(ADD3:ADD6, $A$25:$A$200)=0),0)), ""),""),"")</f>
        <v/>
      </c>
      <c r="ADE7" s="1" t="str" cm="1">
        <f t="array" ref="ADE7">IFERROR(IF(SMALL(ADE25:ADE200,2)&lt;=$A$8*SMALL(ADE25:ADE200,1),IFERROR(INDEX($A$25:$A$200, MATCH(1,(ADE25:ADE200=SMALL(ADE25:ADE200,2))*(COUNTIF(ADE3:ADE6, $A$25:$A$200)=0),0)), ""),""),"")</f>
        <v/>
      </c>
      <c r="ADF7" s="1" t="str" cm="1">
        <f t="array" ref="ADF7">IFERROR(IF(SMALL(ADF25:ADF200,2)&lt;=$A$8*SMALL(ADF25:ADF200,1),IFERROR(INDEX($A$25:$A$200, MATCH(1,(ADF25:ADF200=SMALL(ADF25:ADF200,2))*(COUNTIF(ADF3:ADF6, $A$25:$A$200)=0),0)), ""),""),"")</f>
        <v/>
      </c>
      <c r="ADG7" s="1" t="str" cm="1">
        <f t="array" ref="ADG7">IFERROR(IF(SMALL(ADG25:ADG200,2)&lt;=$A$8*SMALL(ADG25:ADG200,1),IFERROR(INDEX($A$25:$A$200, MATCH(1,(ADG25:ADG200=SMALL(ADG25:ADG200,2))*(COUNTIF(ADG3:ADG6, $A$25:$A$200)=0),0)), ""),""),"")</f>
        <v/>
      </c>
      <c r="ADH7" s="1" t="str" cm="1">
        <f t="array" ref="ADH7">IFERROR(IF(SMALL(ADH25:ADH200,2)&lt;=$A$8*SMALL(ADH25:ADH200,1),IFERROR(INDEX($A$25:$A$200, MATCH(1,(ADH25:ADH200=SMALL(ADH25:ADH200,2))*(COUNTIF(ADH3:ADH6, $A$25:$A$200)=0),0)), ""),""),"")</f>
        <v/>
      </c>
      <c r="ADI7" s="1" t="str" cm="1">
        <f t="array" ref="ADI7">IFERROR(IF(SMALL(ADI25:ADI200,2)&lt;=$A$8*SMALL(ADI25:ADI200,1),IFERROR(INDEX($A$25:$A$200, MATCH(1,(ADI25:ADI200=SMALL(ADI25:ADI200,2))*(COUNTIF(ADI3:ADI6, $A$25:$A$200)=0),0)), ""),""),"")</f>
        <v/>
      </c>
      <c r="ADJ7" s="1" t="str" cm="1">
        <f t="array" ref="ADJ7">IFERROR(IF(SMALL(ADJ25:ADJ200,2)&lt;=$A$8*SMALL(ADJ25:ADJ200,1),IFERROR(INDEX($A$25:$A$200, MATCH(1,(ADJ25:ADJ200=SMALL(ADJ25:ADJ200,2))*(COUNTIF(ADJ3:ADJ6, $A$25:$A$200)=0),0)), ""),""),"")</f>
        <v/>
      </c>
      <c r="ADK7" s="1" t="str" cm="1">
        <f t="array" ref="ADK7">IFERROR(IF(SMALL(ADK25:ADK200,2)&lt;=$A$8*SMALL(ADK25:ADK200,1),IFERROR(INDEX($A$25:$A$200, MATCH(1,(ADK25:ADK200=SMALL(ADK25:ADK200,2))*(COUNTIF(ADK3:ADK6, $A$25:$A$200)=0),0)), ""),""),"")</f>
        <v/>
      </c>
      <c r="ADL7" s="1" t="str" cm="1">
        <f t="array" ref="ADL7">IFERROR(IF(SMALL(ADL25:ADL200,2)&lt;=$A$8*SMALL(ADL25:ADL200,1),IFERROR(INDEX($A$25:$A$200, MATCH(1,(ADL25:ADL200=SMALL(ADL25:ADL200,2))*(COUNTIF(ADL3:ADL6, $A$25:$A$200)=0),0)), ""),""),"")</f>
        <v/>
      </c>
      <c r="ADM7" s="1" t="str" cm="1">
        <f t="array" ref="ADM7">IFERROR(IF(SMALL(ADM25:ADM200,2)&lt;=$A$8*SMALL(ADM25:ADM200,1),IFERROR(INDEX($A$25:$A$200, MATCH(1,(ADM25:ADM200=SMALL(ADM25:ADM200,2))*(COUNTIF(ADM3:ADM6, $A$25:$A$200)=0),0)), ""),""),"")</f>
        <v/>
      </c>
      <c r="ADN7" s="1" t="str" cm="1">
        <f t="array" ref="ADN7">IFERROR(IF(SMALL(ADN25:ADN200,2)&lt;=$A$8*SMALL(ADN25:ADN200,1),IFERROR(INDEX($A$25:$A$200, MATCH(1,(ADN25:ADN200=SMALL(ADN25:ADN200,2))*(COUNTIF(ADN3:ADN6, $A$25:$A$200)=0),0)), ""),""),"")</f>
        <v/>
      </c>
      <c r="ADO7" s="1" t="str" cm="1">
        <f t="array" ref="ADO7">IFERROR(IF(SMALL(ADO25:ADO200,2)&lt;=$A$8*SMALL(ADO25:ADO200,1),IFERROR(INDEX($A$25:$A$200, MATCH(1,(ADO25:ADO200=SMALL(ADO25:ADO200,2))*(COUNTIF(ADO3:ADO6, $A$25:$A$200)=0),0)), ""),""),"")</f>
        <v/>
      </c>
      <c r="ADP7" s="1" t="str" cm="1">
        <f t="array" ref="ADP7">IFERROR(IF(SMALL(ADP25:ADP200,2)&lt;=$A$8*SMALL(ADP25:ADP200,1),IFERROR(INDEX($A$25:$A$200, MATCH(1,(ADP25:ADP200=SMALL(ADP25:ADP200,2))*(COUNTIF(ADP3:ADP6, $A$25:$A$200)=0),0)), ""),""),"")</f>
        <v/>
      </c>
      <c r="ADQ7" s="1" t="str" cm="1">
        <f t="array" ref="ADQ7">IFERROR(IF(SMALL(ADQ25:ADQ200,2)&lt;=$A$8*SMALL(ADQ25:ADQ200,1),IFERROR(INDEX($A$25:$A$200, MATCH(1,(ADQ25:ADQ200=SMALL(ADQ25:ADQ200,2))*(COUNTIF(ADQ3:ADQ6, $A$25:$A$200)=0),0)), ""),""),"")</f>
        <v/>
      </c>
      <c r="ADR7" s="1" t="str" cm="1">
        <f t="array" ref="ADR7">IFERROR(IF(SMALL(ADR25:ADR200,2)&lt;=$A$8*SMALL(ADR25:ADR200,1),IFERROR(INDEX($A$25:$A$200, MATCH(1,(ADR25:ADR200=SMALL(ADR25:ADR200,2))*(COUNTIF(ADR3:ADR6, $A$25:$A$200)=0),0)), ""),""),"")</f>
        <v/>
      </c>
      <c r="ADS7" s="1" t="str" cm="1">
        <f t="array" ref="ADS7">IFERROR(IF(SMALL(ADS25:ADS200,2)&lt;=$A$8*SMALL(ADS25:ADS200,1),IFERROR(INDEX($A$25:$A$200, MATCH(1,(ADS25:ADS200=SMALL(ADS25:ADS200,2))*(COUNTIF(ADS3:ADS6, $A$25:$A$200)=0),0)), ""),""),"")</f>
        <v/>
      </c>
      <c r="ADT7" s="1" t="str" cm="1">
        <f t="array" ref="ADT7">IFERROR(IF(SMALL(ADT25:ADT200,2)&lt;=$A$8*SMALL(ADT25:ADT200,1),IFERROR(INDEX($A$25:$A$200, MATCH(1,(ADT25:ADT200=SMALL(ADT25:ADT200,2))*(COUNTIF(ADT3:ADT6, $A$25:$A$200)=0),0)), ""),""),"")</f>
        <v/>
      </c>
      <c r="ADU7" s="1" t="str" cm="1">
        <f t="array" ref="ADU7">IFERROR(IF(SMALL(ADU25:ADU200,2)&lt;=$A$8*SMALL(ADU25:ADU200,1),IFERROR(INDEX($A$25:$A$200, MATCH(1,(ADU25:ADU200=SMALL(ADU25:ADU200,2))*(COUNTIF(ADU3:ADU6, $A$25:$A$200)=0),0)), ""),""),"")</f>
        <v/>
      </c>
      <c r="ADV7" s="1" t="str" cm="1">
        <f t="array" ref="ADV7">IFERROR(IF(SMALL(ADV25:ADV200,2)&lt;=$A$8*SMALL(ADV25:ADV200,1),IFERROR(INDEX($A$25:$A$200, MATCH(1,(ADV25:ADV200=SMALL(ADV25:ADV200,2))*(COUNTIF(ADV3:ADV6, $A$25:$A$200)=0),0)), ""),""),"")</f>
        <v/>
      </c>
      <c r="ADW7" s="1" t="str" cm="1">
        <f t="array" ref="ADW7">IFERROR(IF(SMALL(ADW25:ADW200,2)&lt;=$A$8*SMALL(ADW25:ADW200,1),IFERROR(INDEX($A$25:$A$200, MATCH(1,(ADW25:ADW200=SMALL(ADW25:ADW200,2))*(COUNTIF(ADW3:ADW6, $A$25:$A$200)=0),0)), ""),""),"")</f>
        <v/>
      </c>
      <c r="ADX7" s="1" t="str" cm="1">
        <f t="array" ref="ADX7">IFERROR(IF(SMALL(ADX25:ADX200,2)&lt;=$A$8*SMALL(ADX25:ADX200,1),IFERROR(INDEX($A$25:$A$200, MATCH(1,(ADX25:ADX200=SMALL(ADX25:ADX200,2))*(COUNTIF(ADX3:ADX6, $A$25:$A$200)=0),0)), ""),""),"")</f>
        <v/>
      </c>
      <c r="ADY7" s="1" t="str" cm="1">
        <f t="array" ref="ADY7">IFERROR(IF(SMALL(ADY25:ADY200,2)&lt;=$A$8*SMALL(ADY25:ADY200,1),IFERROR(INDEX($A$25:$A$200, MATCH(1,(ADY25:ADY200=SMALL(ADY25:ADY200,2))*(COUNTIF(ADY3:ADY6, $A$25:$A$200)=0),0)), ""),""),"")</f>
        <v/>
      </c>
      <c r="ADZ7" s="1" t="str" cm="1">
        <f t="array" ref="ADZ7">IFERROR(IF(SMALL(ADZ25:ADZ200,2)&lt;=$A$8*SMALL(ADZ25:ADZ200,1),IFERROR(INDEX($A$25:$A$200, MATCH(1,(ADZ25:ADZ200=SMALL(ADZ25:ADZ200,2))*(COUNTIF(ADZ3:ADZ6, $A$25:$A$200)=0),0)), ""),""),"")</f>
        <v/>
      </c>
      <c r="AEA7" s="1" t="str" cm="1">
        <f t="array" ref="AEA7">IFERROR(IF(SMALL(AEA25:AEA200,2)&lt;=$A$8*SMALL(AEA25:AEA200,1),IFERROR(INDEX($A$25:$A$200, MATCH(1,(AEA25:AEA200=SMALL(AEA25:AEA200,2))*(COUNTIF(AEA3:AEA6, $A$25:$A$200)=0),0)), ""),""),"")</f>
        <v/>
      </c>
      <c r="AEB7" s="1" t="str" cm="1">
        <f t="array" ref="AEB7">IFERROR(IF(SMALL(AEB25:AEB200,2)&lt;=$A$8*SMALL(AEB25:AEB200,1),IFERROR(INDEX($A$25:$A$200, MATCH(1,(AEB25:AEB200=SMALL(AEB25:AEB200,2))*(COUNTIF(AEB3:AEB6, $A$25:$A$200)=0),0)), ""),""),"")</f>
        <v/>
      </c>
      <c r="AEC7" s="1" t="str" cm="1">
        <f t="array" ref="AEC7">IFERROR(IF(SMALL(AEC25:AEC200,2)&lt;=$A$8*SMALL(AEC25:AEC200,1),IFERROR(INDEX($A$25:$A$200, MATCH(1,(AEC25:AEC200=SMALL(AEC25:AEC200,2))*(COUNTIF(AEC3:AEC6, $A$25:$A$200)=0),0)), ""),""),"")</f>
        <v/>
      </c>
      <c r="AED7" s="1" t="str" cm="1">
        <f t="array" ref="AED7">IFERROR(IF(SMALL(AED25:AED200,2)&lt;=$A$8*SMALL(AED25:AED200,1),IFERROR(INDEX($A$25:$A$200, MATCH(1,(AED25:AED200=SMALL(AED25:AED200,2))*(COUNTIF(AED3:AED6, $A$25:$A$200)=0),0)), ""),""),"")</f>
        <v/>
      </c>
      <c r="AEE7" s="1" t="str" cm="1">
        <f t="array" ref="AEE7">IFERROR(IF(SMALL(AEE25:AEE200,2)&lt;=$A$8*SMALL(AEE25:AEE200,1),IFERROR(INDEX($A$25:$A$200, MATCH(1,(AEE25:AEE200=SMALL(AEE25:AEE200,2))*(COUNTIF(AEE3:AEE6, $A$25:$A$200)=0),0)), ""),""),"")</f>
        <v/>
      </c>
      <c r="AEF7" s="1" t="str" cm="1">
        <f t="array" ref="AEF7">IFERROR(IF(SMALL(AEF25:AEF200,2)&lt;=$A$8*SMALL(AEF25:AEF200,1),IFERROR(INDEX($A$25:$A$200, MATCH(1,(AEF25:AEF200=SMALL(AEF25:AEF200,2))*(COUNTIF(AEF3:AEF6, $A$25:$A$200)=0),0)), ""),""),"")</f>
        <v/>
      </c>
      <c r="AEG7" s="1" t="str" cm="1">
        <f t="array" ref="AEG7">IFERROR(IF(SMALL(AEG25:AEG200,2)&lt;=$A$8*SMALL(AEG25:AEG200,1),IFERROR(INDEX($A$25:$A$200, MATCH(1,(AEG25:AEG200=SMALL(AEG25:AEG200,2))*(COUNTIF(AEG3:AEG6, $A$25:$A$200)=0),0)), ""),""),"")</f>
        <v/>
      </c>
      <c r="AEH7" s="1" t="str" cm="1">
        <f t="array" ref="AEH7">IFERROR(IF(SMALL(AEH25:AEH200,2)&lt;=$A$8*SMALL(AEH25:AEH200,1),IFERROR(INDEX($A$25:$A$200, MATCH(1,(AEH25:AEH200=SMALL(AEH25:AEH200,2))*(COUNTIF(AEH3:AEH6, $A$25:$A$200)=0),0)), ""),""),"")</f>
        <v/>
      </c>
      <c r="AEI7" s="1" t="str" cm="1">
        <f t="array" ref="AEI7">IFERROR(IF(SMALL(AEI25:AEI200,2)&lt;=$A$8*SMALL(AEI25:AEI200,1),IFERROR(INDEX($A$25:$A$200, MATCH(1,(AEI25:AEI200=SMALL(AEI25:AEI200,2))*(COUNTIF(AEI3:AEI6, $A$25:$A$200)=0),0)), ""),""),"")</f>
        <v/>
      </c>
      <c r="AEJ7" s="1" t="str" cm="1">
        <f t="array" ref="AEJ7">IFERROR(IF(SMALL(AEJ25:AEJ200,2)&lt;=$A$8*SMALL(AEJ25:AEJ200,1),IFERROR(INDEX($A$25:$A$200, MATCH(1,(AEJ25:AEJ200=SMALL(AEJ25:AEJ200,2))*(COUNTIF(AEJ3:AEJ6, $A$25:$A$200)=0),0)), ""),""),"")</f>
        <v/>
      </c>
      <c r="AEK7" s="1" t="str" cm="1">
        <f t="array" ref="AEK7">IFERROR(IF(SMALL(AEK25:AEK200,2)&lt;=$A$8*SMALL(AEK25:AEK200,1),IFERROR(INDEX($A$25:$A$200, MATCH(1,(AEK25:AEK200=SMALL(AEK25:AEK200,2))*(COUNTIF(AEK3:AEK6, $A$25:$A$200)=0),0)), ""),""),"")</f>
        <v/>
      </c>
      <c r="AEL7" s="1" t="str" cm="1">
        <f t="array" ref="AEL7">IFERROR(IF(SMALL(AEL25:AEL200,2)&lt;=$A$8*SMALL(AEL25:AEL200,1),IFERROR(INDEX($A$25:$A$200, MATCH(1,(AEL25:AEL200=SMALL(AEL25:AEL200,2))*(COUNTIF(AEL3:AEL6, $A$25:$A$200)=0),0)), ""),""),"")</f>
        <v/>
      </c>
      <c r="AEM7" s="1" t="str" cm="1">
        <f t="array" ref="AEM7">IFERROR(IF(SMALL(AEM25:AEM200,2)&lt;=$A$8*SMALL(AEM25:AEM200,1),IFERROR(INDEX($A$25:$A$200, MATCH(1,(AEM25:AEM200=SMALL(AEM25:AEM200,2))*(COUNTIF(AEM3:AEM6, $A$25:$A$200)=0),0)), ""),""),"")</f>
        <v/>
      </c>
      <c r="AEN7" s="1" t="str" cm="1">
        <f t="array" ref="AEN7">IFERROR(IF(SMALL(AEN25:AEN200,2)&lt;=$A$8*SMALL(AEN25:AEN200,1),IFERROR(INDEX($A$25:$A$200, MATCH(1,(AEN25:AEN200=SMALL(AEN25:AEN200,2))*(COUNTIF(AEN3:AEN6, $A$25:$A$200)=0),0)), ""),""),"")</f>
        <v/>
      </c>
      <c r="AEO7" s="1" t="str" cm="1">
        <f t="array" ref="AEO7">IFERROR(IF(SMALL(AEO25:AEO200,2)&lt;=$A$8*SMALL(AEO25:AEO200,1),IFERROR(INDEX($A$25:$A$200, MATCH(1,(AEO25:AEO200=SMALL(AEO25:AEO200,2))*(COUNTIF(AEO3:AEO6, $A$25:$A$200)=0),0)), ""),""),"")</f>
        <v/>
      </c>
      <c r="AEP7" s="1" t="str" cm="1">
        <f t="array" ref="AEP7">IFERROR(IF(SMALL(AEP25:AEP200,2)&lt;=$A$8*SMALL(AEP25:AEP200,1),IFERROR(INDEX($A$25:$A$200, MATCH(1,(AEP25:AEP200=SMALL(AEP25:AEP200,2))*(COUNTIF(AEP3:AEP6, $A$25:$A$200)=0),0)), ""),""),"")</f>
        <v/>
      </c>
      <c r="AEQ7" s="1" t="str" cm="1">
        <f t="array" ref="AEQ7">IFERROR(IF(SMALL(AEQ25:AEQ200,2)&lt;=$A$8*SMALL(AEQ25:AEQ200,1),IFERROR(INDEX($A$25:$A$200, MATCH(1,(AEQ25:AEQ200=SMALL(AEQ25:AEQ200,2))*(COUNTIF(AEQ3:AEQ6, $A$25:$A$200)=0),0)), ""),""),"")</f>
        <v/>
      </c>
      <c r="AER7" s="1" t="str" cm="1">
        <f t="array" ref="AER7">IFERROR(IF(SMALL(AER25:AER200,2)&lt;=$A$8*SMALL(AER25:AER200,1),IFERROR(INDEX($A$25:$A$200, MATCH(1,(AER25:AER200=SMALL(AER25:AER200,2))*(COUNTIF(AER3:AER6, $A$25:$A$200)=0),0)), ""),""),"")</f>
        <v/>
      </c>
      <c r="AES7" s="1" t="str" cm="1">
        <f t="array" ref="AES7">IFERROR(IF(SMALL(AES25:AES200,2)&lt;=$A$8*SMALL(AES25:AES200,1),IFERROR(INDEX($A$25:$A$200, MATCH(1,(AES25:AES200=SMALL(AES25:AES200,2))*(COUNTIF(AES3:AES6, $A$25:$A$200)=0),0)), ""),""),"")</f>
        <v/>
      </c>
      <c r="AET7" s="1" t="str" cm="1">
        <f t="array" ref="AET7">IFERROR(IF(SMALL(AET25:AET200,2)&lt;=$A$8*SMALL(AET25:AET200,1),IFERROR(INDEX($A$25:$A$200, MATCH(1,(AET25:AET200=SMALL(AET25:AET200,2))*(COUNTIF(AET3:AET6, $A$25:$A$200)=0),0)), ""),""),"")</f>
        <v/>
      </c>
      <c r="AEU7" s="1" t="str" cm="1">
        <f t="array" ref="AEU7">IFERROR(IF(SMALL(AEU25:AEU200,2)&lt;=$A$8*SMALL(AEU25:AEU200,1),IFERROR(INDEX($A$25:$A$200, MATCH(1,(AEU25:AEU200=SMALL(AEU25:AEU200,2))*(COUNTIF(AEU3:AEU6, $A$25:$A$200)=0),0)), ""),""),"")</f>
        <v/>
      </c>
      <c r="AEV7" s="1" t="str" cm="1">
        <f t="array" ref="AEV7">IFERROR(IF(SMALL(AEV25:AEV200,2)&lt;=$A$8*SMALL(AEV25:AEV200,1),IFERROR(INDEX($A$25:$A$200, MATCH(1,(AEV25:AEV200=SMALL(AEV25:AEV200,2))*(COUNTIF(AEV3:AEV6, $A$25:$A$200)=0),0)), ""),""),"")</f>
        <v/>
      </c>
      <c r="AEW7" s="1" t="str" cm="1">
        <f t="array" ref="AEW7">IFERROR(IF(SMALL(AEW25:AEW200,2)&lt;=$A$8*SMALL(AEW25:AEW200,1),IFERROR(INDEX($A$25:$A$200, MATCH(1,(AEW25:AEW200=SMALL(AEW25:AEW200,2))*(COUNTIF(AEW3:AEW6, $A$25:$A$200)=0),0)), ""),""),"")</f>
        <v/>
      </c>
      <c r="AEX7" s="1" t="str" cm="1">
        <f t="array" ref="AEX7">IFERROR(IF(SMALL(AEX25:AEX200,2)&lt;=$A$8*SMALL(AEX25:AEX200,1),IFERROR(INDEX($A$25:$A$200, MATCH(1,(AEX25:AEX200=SMALL(AEX25:AEX200,2))*(COUNTIF(AEX3:AEX6, $A$25:$A$200)=0),0)), ""),""),"")</f>
        <v/>
      </c>
      <c r="AEY7" s="1" t="str" cm="1">
        <f t="array" ref="AEY7">IFERROR(IF(SMALL(AEY25:AEY200,2)&lt;=$A$8*SMALL(AEY25:AEY200,1),IFERROR(INDEX($A$25:$A$200, MATCH(1,(AEY25:AEY200=SMALL(AEY25:AEY200,2))*(COUNTIF(AEY3:AEY6, $A$25:$A$200)=0),0)), ""),""),"")</f>
        <v/>
      </c>
      <c r="AEZ7" s="1" t="str" cm="1">
        <f t="array" ref="AEZ7">IFERROR(IF(SMALL(AEZ25:AEZ200,2)&lt;=$A$8*SMALL(AEZ25:AEZ200,1),IFERROR(INDEX($A$25:$A$200, MATCH(1,(AEZ25:AEZ200=SMALL(AEZ25:AEZ200,2))*(COUNTIF(AEZ3:AEZ6, $A$25:$A$200)=0),0)), ""),""),"")</f>
        <v/>
      </c>
      <c r="AFA7" s="1" t="str" cm="1">
        <f t="array" ref="AFA7">IFERROR(IF(SMALL(AFA25:AFA200,2)&lt;=$A$8*SMALL(AFA25:AFA200,1),IFERROR(INDEX($A$25:$A$200, MATCH(1,(AFA25:AFA200=SMALL(AFA25:AFA200,2))*(COUNTIF(AFA3:AFA6, $A$25:$A$200)=0),0)), ""),""),"")</f>
        <v/>
      </c>
      <c r="AFB7" s="1" t="str" cm="1">
        <f t="array" ref="AFB7">IFERROR(IF(SMALL(AFB25:AFB200,2)&lt;=$A$8*SMALL(AFB25:AFB200,1),IFERROR(INDEX($A$25:$A$200, MATCH(1,(AFB25:AFB200=SMALL(AFB25:AFB200,2))*(COUNTIF(AFB3:AFB6, $A$25:$A$200)=0),0)), ""),""),"")</f>
        <v/>
      </c>
      <c r="AFC7" s="1" t="str" cm="1">
        <f t="array" ref="AFC7">IFERROR(IF(SMALL(AFC25:AFC200,2)&lt;=$A$8*SMALL(AFC25:AFC200,1),IFERROR(INDEX($A$25:$A$200, MATCH(1,(AFC25:AFC200=SMALL(AFC25:AFC200,2))*(COUNTIF(AFC3:AFC6, $A$25:$A$200)=0),0)), ""),""),"")</f>
        <v/>
      </c>
      <c r="AFD7" s="1" t="str" cm="1">
        <f t="array" ref="AFD7">IFERROR(IF(SMALL(AFD25:AFD200,2)&lt;=$A$8*SMALL(AFD25:AFD200,1),IFERROR(INDEX($A$25:$A$200, MATCH(1,(AFD25:AFD200=SMALL(AFD25:AFD200,2))*(COUNTIF(AFD3:AFD6, $A$25:$A$200)=0),0)), ""),""),"")</f>
        <v/>
      </c>
      <c r="AFE7" s="1" t="str" cm="1">
        <f t="array" ref="AFE7">IFERROR(IF(SMALL(AFE25:AFE200,2)&lt;=$A$8*SMALL(AFE25:AFE200,1),IFERROR(INDEX($A$25:$A$200, MATCH(1,(AFE25:AFE200=SMALL(AFE25:AFE200,2))*(COUNTIF(AFE3:AFE6, $A$25:$A$200)=0),0)), ""),""),"")</f>
        <v/>
      </c>
      <c r="AFF7" s="1" t="str" cm="1">
        <f t="array" ref="AFF7">IFERROR(IF(SMALL(AFF25:AFF200,2)&lt;=$A$8*SMALL(AFF25:AFF200,1),IFERROR(INDEX($A$25:$A$200, MATCH(1,(AFF25:AFF200=SMALL(AFF25:AFF200,2))*(COUNTIF(AFF3:AFF6, $A$25:$A$200)=0),0)), ""),""),"")</f>
        <v/>
      </c>
      <c r="AFG7" s="1" t="str" cm="1">
        <f t="array" ref="AFG7">IFERROR(IF(SMALL(AFG25:AFG200,2)&lt;=$A$8*SMALL(AFG25:AFG200,1),IFERROR(INDEX($A$25:$A$200, MATCH(1,(AFG25:AFG200=SMALL(AFG25:AFG200,2))*(COUNTIF(AFG3:AFG6, $A$25:$A$200)=0),0)), ""),""),"")</f>
        <v/>
      </c>
      <c r="AFH7" s="1" t="str" cm="1">
        <f t="array" ref="AFH7">IFERROR(IF(SMALL(AFH25:AFH200,2)&lt;=$A$8*SMALL(AFH25:AFH200,1),IFERROR(INDEX($A$25:$A$200, MATCH(1,(AFH25:AFH200=SMALL(AFH25:AFH200,2))*(COUNTIF(AFH3:AFH6, $A$25:$A$200)=0),0)), ""),""),"")</f>
        <v/>
      </c>
      <c r="AFI7" s="1" t="str" cm="1">
        <f t="array" ref="AFI7">IFERROR(IF(SMALL(AFI25:AFI200,2)&lt;=$A$8*SMALL(AFI25:AFI200,1),IFERROR(INDEX($A$25:$A$200, MATCH(1,(AFI25:AFI200=SMALL(AFI25:AFI200,2))*(COUNTIF(AFI3:AFI6, $A$25:$A$200)=0),0)), ""),""),"")</f>
        <v/>
      </c>
      <c r="AFJ7" s="1" t="str" cm="1">
        <f t="array" ref="AFJ7">IFERROR(IF(SMALL(AFJ25:AFJ200,2)&lt;=$A$8*SMALL(AFJ25:AFJ200,1),IFERROR(INDEX($A$25:$A$200, MATCH(1,(AFJ25:AFJ200=SMALL(AFJ25:AFJ200,2))*(COUNTIF(AFJ3:AFJ6, $A$25:$A$200)=0),0)), ""),""),"")</f>
        <v/>
      </c>
      <c r="AFK7" s="1" t="str" cm="1">
        <f t="array" ref="AFK7">IFERROR(IF(SMALL(AFK25:AFK200,2)&lt;=$A$8*SMALL(AFK25:AFK200,1),IFERROR(INDEX($A$25:$A$200, MATCH(1,(AFK25:AFK200=SMALL(AFK25:AFK200,2))*(COUNTIF(AFK3:AFK6, $A$25:$A$200)=0),0)), ""),""),"")</f>
        <v/>
      </c>
      <c r="AFL7" s="1" t="str" cm="1">
        <f t="array" ref="AFL7">IFERROR(IF(SMALL(AFL25:AFL200,2)&lt;=$A$8*SMALL(AFL25:AFL200,1),IFERROR(INDEX($A$25:$A$200, MATCH(1,(AFL25:AFL200=SMALL(AFL25:AFL200,2))*(COUNTIF(AFL3:AFL6, $A$25:$A$200)=0),0)), ""),""),"")</f>
        <v/>
      </c>
      <c r="AFM7" s="1" t="str" cm="1">
        <f t="array" ref="AFM7">IFERROR(IF(SMALL(AFM25:AFM200,2)&lt;=$A$8*SMALL(AFM25:AFM200,1),IFERROR(INDEX($A$25:$A$200, MATCH(1,(AFM25:AFM200=SMALL(AFM25:AFM200,2))*(COUNTIF(AFM3:AFM6, $A$25:$A$200)=0),0)), ""),""),"")</f>
        <v/>
      </c>
      <c r="AFN7" s="1" t="str" cm="1">
        <f t="array" ref="AFN7">IFERROR(IF(SMALL(AFN25:AFN200,2)&lt;=$A$8*SMALL(AFN25:AFN200,1),IFERROR(INDEX($A$25:$A$200, MATCH(1,(AFN25:AFN200=SMALL(AFN25:AFN200,2))*(COUNTIF(AFN3:AFN6, $A$25:$A$200)=0),0)), ""),""),"")</f>
        <v/>
      </c>
      <c r="AFO7" s="1" t="str" cm="1">
        <f t="array" ref="AFO7">IFERROR(IF(SMALL(AFO25:AFO200,2)&lt;=$A$8*SMALL(AFO25:AFO200,1),IFERROR(INDEX($A$25:$A$200, MATCH(1,(AFO25:AFO200=SMALL(AFO25:AFO200,2))*(COUNTIF(AFO3:AFO6, $A$25:$A$200)=0),0)), ""),""),"")</f>
        <v/>
      </c>
      <c r="AFP7" s="1" t="str" cm="1">
        <f t="array" ref="AFP7">IFERROR(IF(SMALL(AFP25:AFP200,2)&lt;=$A$8*SMALL(AFP25:AFP200,1),IFERROR(INDEX($A$25:$A$200, MATCH(1,(AFP25:AFP200=SMALL(AFP25:AFP200,2))*(COUNTIF(AFP3:AFP6, $A$25:$A$200)=0),0)), ""),""),"")</f>
        <v/>
      </c>
      <c r="AFQ7" s="1" t="str" cm="1">
        <f t="array" ref="AFQ7">IFERROR(IF(SMALL(AFQ25:AFQ200,2)&lt;=$A$8*SMALL(AFQ25:AFQ200,1),IFERROR(INDEX($A$25:$A$200, MATCH(1,(AFQ25:AFQ200=SMALL(AFQ25:AFQ200,2))*(COUNTIF(AFQ3:AFQ6, $A$25:$A$200)=0),0)), ""),""),"")</f>
        <v/>
      </c>
      <c r="AFR7" s="1" t="str" cm="1">
        <f t="array" ref="AFR7">IFERROR(IF(SMALL(AFR25:AFR200,2)&lt;=$A$8*SMALL(AFR25:AFR200,1),IFERROR(INDEX($A$25:$A$200, MATCH(1,(AFR25:AFR200=SMALL(AFR25:AFR200,2))*(COUNTIF(AFR3:AFR6, $A$25:$A$200)=0),0)), ""),""),"")</f>
        <v/>
      </c>
      <c r="AFS7" s="1" t="str" cm="1">
        <f t="array" ref="AFS7">IFERROR(IF(SMALL(AFS25:AFS200,2)&lt;=$A$8*SMALL(AFS25:AFS200,1),IFERROR(INDEX($A$25:$A$200, MATCH(1,(AFS25:AFS200=SMALL(AFS25:AFS200,2))*(COUNTIF(AFS3:AFS6, $A$25:$A$200)=0),0)), ""),""),"")</f>
        <v/>
      </c>
      <c r="AFT7" s="1" t="str" cm="1">
        <f t="array" ref="AFT7">IFERROR(IF(SMALL(AFT25:AFT200,2)&lt;=$A$8*SMALL(AFT25:AFT200,1),IFERROR(INDEX($A$25:$A$200, MATCH(1,(AFT25:AFT200=SMALL(AFT25:AFT200,2))*(COUNTIF(AFT3:AFT6, $A$25:$A$200)=0),0)), ""),""),"")</f>
        <v/>
      </c>
      <c r="AFU7" s="1" t="str" cm="1">
        <f t="array" ref="AFU7">IFERROR(IF(SMALL(AFU25:AFU200,2)&lt;=$A$8*SMALL(AFU25:AFU200,1),IFERROR(INDEX($A$25:$A$200, MATCH(1,(AFU25:AFU200=SMALL(AFU25:AFU200,2))*(COUNTIF(AFU3:AFU6, $A$25:$A$200)=0),0)), ""),""),"")</f>
        <v/>
      </c>
      <c r="AFV7" s="1" t="str" cm="1">
        <f t="array" ref="AFV7">IFERROR(IF(SMALL(AFV25:AFV200,2)&lt;=$A$8*SMALL(AFV25:AFV200,1),IFERROR(INDEX($A$25:$A$200, MATCH(1,(AFV25:AFV200=SMALL(AFV25:AFV200,2))*(COUNTIF(AFV3:AFV6, $A$25:$A$200)=0),0)), ""),""),"")</f>
        <v/>
      </c>
      <c r="AFW7" s="1" t="str" cm="1">
        <f t="array" ref="AFW7">IFERROR(IF(SMALL(AFW25:AFW200,2)&lt;=$A$8*SMALL(AFW25:AFW200,1),IFERROR(INDEX($A$25:$A$200, MATCH(1,(AFW25:AFW200=SMALL(AFW25:AFW200,2))*(COUNTIF(AFW3:AFW6, $A$25:$A$200)=0),0)), ""),""),"")</f>
        <v/>
      </c>
      <c r="AFX7" s="1" t="str" cm="1">
        <f t="array" ref="AFX7">IFERROR(IF(SMALL(AFX25:AFX200,2)&lt;=$A$8*SMALL(AFX25:AFX200,1),IFERROR(INDEX($A$25:$A$200, MATCH(1,(AFX25:AFX200=SMALL(AFX25:AFX200,2))*(COUNTIF(AFX3:AFX6, $A$25:$A$200)=0),0)), ""),""),"")</f>
        <v/>
      </c>
      <c r="AFY7" s="1" t="str" cm="1">
        <f t="array" ref="AFY7">IFERROR(IF(SMALL(AFY25:AFY200,2)&lt;=$A$8*SMALL(AFY25:AFY200,1),IFERROR(INDEX($A$25:$A$200, MATCH(1,(AFY25:AFY200=SMALL(AFY25:AFY200,2))*(COUNTIF(AFY3:AFY6, $A$25:$A$200)=0),0)), ""),""),"")</f>
        <v/>
      </c>
      <c r="AFZ7" s="1" t="str" cm="1">
        <f t="array" ref="AFZ7">IFERROR(IF(SMALL(AFZ25:AFZ200,2)&lt;=$A$8*SMALL(AFZ25:AFZ200,1),IFERROR(INDEX($A$25:$A$200, MATCH(1,(AFZ25:AFZ200=SMALL(AFZ25:AFZ200,2))*(COUNTIF(AFZ3:AFZ6, $A$25:$A$200)=0),0)), ""),""),"")</f>
        <v/>
      </c>
      <c r="AGA7" s="1" t="str" cm="1">
        <f t="array" ref="AGA7">IFERROR(IF(SMALL(AGA25:AGA200,2)&lt;=$A$8*SMALL(AGA25:AGA200,1),IFERROR(INDEX($A$25:$A$200, MATCH(1,(AGA25:AGA200=SMALL(AGA25:AGA200,2))*(COUNTIF(AGA3:AGA6, $A$25:$A$200)=0),0)), ""),""),"")</f>
        <v/>
      </c>
      <c r="AGB7" s="1" t="str" cm="1">
        <f t="array" ref="AGB7">IFERROR(IF(SMALL(AGB25:AGB200,2)&lt;=$A$8*SMALL(AGB25:AGB200,1),IFERROR(INDEX($A$25:$A$200, MATCH(1,(AGB25:AGB200=SMALL(AGB25:AGB200,2))*(COUNTIF(AGB3:AGB6, $A$25:$A$200)=0),0)), ""),""),"")</f>
        <v/>
      </c>
      <c r="AGC7" s="1" t="str" cm="1">
        <f t="array" ref="AGC7">IFERROR(IF(SMALL(AGC25:AGC200,2)&lt;=$A$8*SMALL(AGC25:AGC200,1),IFERROR(INDEX($A$25:$A$200, MATCH(1,(AGC25:AGC200=SMALL(AGC25:AGC200,2))*(COUNTIF(AGC3:AGC6, $A$25:$A$200)=0),0)), ""),""),"")</f>
        <v/>
      </c>
      <c r="AGD7" s="1" t="str" cm="1">
        <f t="array" ref="AGD7">IFERROR(IF(SMALL(AGD25:AGD200,2)&lt;=$A$8*SMALL(AGD25:AGD200,1),IFERROR(INDEX($A$25:$A$200, MATCH(1,(AGD25:AGD200=SMALL(AGD25:AGD200,2))*(COUNTIF(AGD3:AGD6, $A$25:$A$200)=0),0)), ""),""),"")</f>
        <v/>
      </c>
      <c r="AGE7" s="1" t="str" cm="1">
        <f t="array" ref="AGE7">IFERROR(IF(SMALL(AGE25:AGE200,2)&lt;=$A$8*SMALL(AGE25:AGE200,1),IFERROR(INDEX($A$25:$A$200, MATCH(1,(AGE25:AGE200=SMALL(AGE25:AGE200,2))*(COUNTIF(AGE3:AGE6, $A$25:$A$200)=0),0)), ""),""),"")</f>
        <v/>
      </c>
      <c r="AGF7" s="1" t="str" cm="1">
        <f t="array" ref="AGF7">IFERROR(IF(SMALL(AGF25:AGF200,2)&lt;=$A$8*SMALL(AGF25:AGF200,1),IFERROR(INDEX($A$25:$A$200, MATCH(1,(AGF25:AGF200=SMALL(AGF25:AGF200,2))*(COUNTIF(AGF3:AGF6, $A$25:$A$200)=0),0)), ""),""),"")</f>
        <v/>
      </c>
      <c r="AGG7" s="1" t="str" cm="1">
        <f t="array" ref="AGG7">IFERROR(IF(SMALL(AGG25:AGG200,2)&lt;=$A$8*SMALL(AGG25:AGG200,1),IFERROR(INDEX($A$25:$A$200, MATCH(1,(AGG25:AGG200=SMALL(AGG25:AGG200,2))*(COUNTIF(AGG3:AGG6, $A$25:$A$200)=0),0)), ""),""),"")</f>
        <v/>
      </c>
      <c r="AGH7" s="1" t="str" cm="1">
        <f t="array" ref="AGH7">IFERROR(IF(SMALL(AGH25:AGH200,2)&lt;=$A$8*SMALL(AGH25:AGH200,1),IFERROR(INDEX($A$25:$A$200, MATCH(1,(AGH25:AGH200=SMALL(AGH25:AGH200,2))*(COUNTIF(AGH3:AGH6, $A$25:$A$200)=0),0)), ""),""),"")</f>
        <v/>
      </c>
      <c r="AGI7" s="1" t="str" cm="1">
        <f t="array" ref="AGI7">IFERROR(IF(SMALL(AGI25:AGI200,2)&lt;=$A$8*SMALL(AGI25:AGI200,1),IFERROR(INDEX($A$25:$A$200, MATCH(1,(AGI25:AGI200=SMALL(AGI25:AGI200,2))*(COUNTIF(AGI3:AGI6, $A$25:$A$200)=0),0)), ""),""),"")</f>
        <v/>
      </c>
      <c r="AGJ7" s="1" t="str" cm="1">
        <f t="array" ref="AGJ7">IFERROR(IF(SMALL(AGJ25:AGJ200,2)&lt;=$A$8*SMALL(AGJ25:AGJ200,1),IFERROR(INDEX($A$25:$A$200, MATCH(1,(AGJ25:AGJ200=SMALL(AGJ25:AGJ200,2))*(COUNTIF(AGJ3:AGJ6, $A$25:$A$200)=0),0)), ""),""),"")</f>
        <v/>
      </c>
      <c r="AGK7" s="1" t="str" cm="1">
        <f t="array" ref="AGK7">IFERROR(IF(SMALL(AGK25:AGK200,2)&lt;=$A$8*SMALL(AGK25:AGK200,1),IFERROR(INDEX($A$25:$A$200, MATCH(1,(AGK25:AGK200=SMALL(AGK25:AGK200,2))*(COUNTIF(AGK3:AGK6, $A$25:$A$200)=0),0)), ""),""),"")</f>
        <v/>
      </c>
      <c r="AGL7" s="1" t="str" cm="1">
        <f t="array" ref="AGL7">IFERROR(IF(SMALL(AGL25:AGL200,2)&lt;=$A$8*SMALL(AGL25:AGL200,1),IFERROR(INDEX($A$25:$A$200, MATCH(1,(AGL25:AGL200=SMALL(AGL25:AGL200,2))*(COUNTIF(AGL3:AGL6, $A$25:$A$200)=0),0)), ""),""),"")</f>
        <v/>
      </c>
      <c r="AGM7" s="1" t="str" cm="1">
        <f t="array" ref="AGM7">IFERROR(IF(SMALL(AGM25:AGM200,2)&lt;=$A$8*SMALL(AGM25:AGM200,1),IFERROR(INDEX($A$25:$A$200, MATCH(1,(AGM25:AGM200=SMALL(AGM25:AGM200,2))*(COUNTIF(AGM3:AGM6, $A$25:$A$200)=0),0)), ""),""),"")</f>
        <v/>
      </c>
      <c r="AGN7" s="1" t="str" cm="1">
        <f t="array" ref="AGN7">IFERROR(IF(SMALL(AGN25:AGN200,2)&lt;=$A$8*SMALL(AGN25:AGN200,1),IFERROR(INDEX($A$25:$A$200, MATCH(1,(AGN25:AGN200=SMALL(AGN25:AGN200,2))*(COUNTIF(AGN3:AGN6, $A$25:$A$200)=0),0)), ""),""),"")</f>
        <v/>
      </c>
      <c r="AGO7" s="1" t="str" cm="1">
        <f t="array" ref="AGO7">IFERROR(IF(SMALL(AGO25:AGO200,2)&lt;=$A$8*SMALL(AGO25:AGO200,1),IFERROR(INDEX($A$25:$A$200, MATCH(1,(AGO25:AGO200=SMALL(AGO25:AGO200,2))*(COUNTIF(AGO3:AGO6, $A$25:$A$200)=0),0)), ""),""),"")</f>
        <v/>
      </c>
      <c r="AGP7" s="1" t="str" cm="1">
        <f t="array" ref="AGP7">IFERROR(IF(SMALL(AGP25:AGP200,2)&lt;=$A$8*SMALL(AGP25:AGP200,1),IFERROR(INDEX($A$25:$A$200, MATCH(1,(AGP25:AGP200=SMALL(AGP25:AGP200,2))*(COUNTIF(AGP3:AGP6, $A$25:$A$200)=0),0)), ""),""),"")</f>
        <v/>
      </c>
      <c r="AGQ7" s="1" t="str" cm="1">
        <f t="array" ref="AGQ7">IFERROR(IF(SMALL(AGQ25:AGQ200,2)&lt;=$A$8*SMALL(AGQ25:AGQ200,1),IFERROR(INDEX($A$25:$A$200, MATCH(1,(AGQ25:AGQ200=SMALL(AGQ25:AGQ200,2))*(COUNTIF(AGQ3:AGQ6, $A$25:$A$200)=0),0)), ""),""),"")</f>
        <v/>
      </c>
      <c r="AGR7" s="148"/>
    </row>
    <row r="8" spans="1:876" customFormat="1" x14ac:dyDescent="0.25">
      <c r="A8" s="75">
        <f>'(old)OtherMetrics'!D21</f>
        <v>1.25</v>
      </c>
      <c r="B8" s="1" t="str" cm="1">
        <f t="array" ref="B8">IFERROR(IF(SMALL(B25:B118,3)&lt;=$A$8*SMALL(B25:B118,1),IFERROR(INDEX($A$25:$A$118, MATCH(1,(B25:B118=SMALL(B25:B118,3))*(COUNTIF(B6:B7, $A$25:$A$118)=0),0)), ""),""),"")</f>
        <v/>
      </c>
      <c r="C8" s="1" t="str" cm="1">
        <f t="array" ref="C8">IFERROR(IF(SMALL(C25:C118,3)&lt;=$A$8*SMALL(C25:C118,1),IFERROR(INDEX($A$25:$A$118, MATCH(1,(C25:C118=SMALL(C25:C118,3))*(COUNTIF(C6:C7, $A$25:$A$118)=0),0)), ""),""),"")</f>
        <v/>
      </c>
      <c r="D8" s="1" t="str" cm="1">
        <f t="array" ref="D8">IFERROR(IF(SMALL(D25:D118,3)&lt;=$A$8*SMALL(D25:D118,1),IFERROR(INDEX($A$25:$A$118, MATCH(1,(D25:D118=SMALL(D25:D118,3))*(COUNTIF(D6:D7, $A$25:$A$118)=0),0)), ""),""),"")</f>
        <v>Kimera</v>
      </c>
      <c r="E8" s="1" t="str" cm="1">
        <f t="array" ref="E8">IFERROR(IF(SMALL(E25:E118,3)&lt;=$A$8*SMALL(E25:E118,1),IFERROR(INDEX($A$25:$A$118, MATCH(1,(E25:E118=SMALL(E25:E118,3))*(COUNTIF(E6:E7, $A$25:$A$118)=0),0)), ""),""),"")</f>
        <v>OpenVSLAM</v>
      </c>
      <c r="F8" s="1" t="str" cm="1">
        <f t="array" ref="F8">IFERROR(IF(SMALL(F25:F118,3)&lt;=$A$8*SMALL(F25:F118,1),IFERROR(INDEX($A$25:$A$118, MATCH(1,(F25:F118=SMALL(F25:F118,3))*(COUNTIF(F6:F7, $A$25:$A$118)=0),0)), ""),""),"")</f>
        <v/>
      </c>
      <c r="G8" s="1" t="str" cm="1">
        <f t="array" ref="G8">IFERROR(IF(SMALL(G25:G118,3)&lt;=$A$8*SMALL(G25:G118,1),IFERROR(INDEX($A$25:$A$118, MATCH(1,(G25:G118=SMALL(G25:G118,3))*(COUNTIF(G6:G7, $A$25:$A$118)=0),0)), ""),""),"")</f>
        <v>ORB-SLAM2</v>
      </c>
      <c r="H8" s="1" t="str" cm="1">
        <f t="array" ref="H8">IFERROR(IF(SMALL(H25:H118,3)&lt;=$A$8*SMALL(H25:H118,1),IFERROR(INDEX($A$25:$A$118, MATCH(1,(H25:H118=SMALL(H25:H118,3))*(COUNTIF(H6:H7, $A$25:$A$118)=0),0)), ""),""),"")</f>
        <v/>
      </c>
      <c r="I8" s="1" t="str" cm="1">
        <f t="array" ref="I8">IFERROR(IF(SMALL(I25:I118,3)&lt;=$A$8*SMALL(I25:I118,1),IFERROR(INDEX($A$25:$A$118, MATCH(1,(I25:I118=SMALL(I25:I118,3))*(COUNTIF(I6:I7, $A$25:$A$118)=0),0)), ""),""),"")</f>
        <v/>
      </c>
      <c r="J8" s="132" t="str" cm="1">
        <f t="array" ref="J8">IFERROR(IF(SMALL(J25:J118,3)&lt;=$A$8*SMALL(J25:J118,1),IFERROR(INDEX($A$25:$A$118, MATCH(1,(J25:J118=SMALL(J25:J118,3))*(COUNTIF(J6:J7, $A$25:$A$118)=0),0)), ""),""),"")</f>
        <v/>
      </c>
      <c r="K8" s="1" t="str" cm="1">
        <f t="array" ref="K8">IFERROR(IF(SMALL(K25:K118,3)&lt;=$A$8*SMALL(K25:K118,1),IFERROR(INDEX($A$25:$A$118, MATCH(1,(K25:K118=SMALL(K25:K118,3))*(COUNTIF(K6:K7, $A$25:$A$118)=0),0)), ""),""),"")</f>
        <v/>
      </c>
      <c r="L8" s="1" t="str" cm="1">
        <f t="array" ref="L8">IFERROR(IF(SMALL(L25:L118,3)&lt;=$A$8*SMALL(L25:L118,1),IFERROR(INDEX($A$25:$A$118, MATCH(1,(L25:L118=SMALL(L25:L118,3))*(COUNTIF(L6:L7, $A$25:$A$118)=0),0)), ""),""),"")</f>
        <v/>
      </c>
      <c r="M8" s="1" t="str" cm="1">
        <f t="array" ref="M8">IFERROR(IF(SMALL(M25:M118,3)&lt;=$A$8*SMALL(M25:M118,1),IFERROR(INDEX($A$25:$A$118, MATCH(1,(M25:M118=SMALL(M25:M118,3))*(COUNTIF(M6:M7, $A$25:$A$118)=0),0)), ""),""),"")</f>
        <v/>
      </c>
      <c r="N8" s="1" t="str" cm="1">
        <f t="array" ref="N8">IFERROR(IF(SMALL(N25:N118,3)&lt;=$A$8*SMALL(N25:N118,1),IFERROR(INDEX($A$25:$A$118, MATCH(1,(N25:N118=SMALL(N25:N118,3))*(COUNTIF(N6:N7, $A$25:$A$118)=0),0)), ""),""),"")</f>
        <v/>
      </c>
      <c r="O8" s="1" t="str" cm="1">
        <f t="array" ref="O8">IFERROR(IF(SMALL(O25:O118,3)&lt;=$A$8*SMALL(O25:O118,1),IFERROR(INDEX($A$25:$A$118, MATCH(1,(O25:O118=SMALL(O25:O118,3))*(COUNTIF(O6:O7, $A$25:$A$118)=0),0)), ""),""),"")</f>
        <v/>
      </c>
      <c r="P8" s="1" t="str" cm="1">
        <f t="array" ref="P8">IFERROR(IF(SMALL(P25:P118,3)&lt;=$A$8*SMALL(P25:P118,1),IFERROR(INDEX($A$25:$A$118, MATCH(1,(P25:P118=SMALL(P25:P118,3))*(COUNTIF(P6:P7, $A$25:$A$118)=0),0)), ""),""),"")</f>
        <v/>
      </c>
      <c r="Q8" s="1" t="str" cm="1">
        <f t="array" ref="Q8">IFERROR(IF(SMALL(Q25:Q118,3)&lt;=$A$8*SMALL(Q25:Q118,1),IFERROR(INDEX($A$25:$A$118, MATCH(1,(Q25:Q118=SMALL(Q25:Q118,3))*(COUNTIF(Q6:Q7, $A$25:$A$118)=0),0)), ""),""),"")</f>
        <v/>
      </c>
      <c r="R8" s="1" t="str" cm="1">
        <f t="array" ref="R8">IFERROR(IF(SMALL(R25:R118,3)&lt;=$A$8*SMALL(R25:R118,1),IFERROR(INDEX($A$25:$A$118, MATCH(1,(R25:R118=SMALL(R25:R118,3))*(COUNTIF(R6:R7, $A$25:$A$118)=0),0)), ""),""),"")</f>
        <v/>
      </c>
      <c r="S8" s="1" t="str" cm="1">
        <f t="array" ref="S8">IFERROR(IF(SMALL(S25:S118,3)&lt;=$A$8*SMALL(S25:S118,1),IFERROR(INDEX($A$25:$A$118, MATCH(1,(S25:S118=SMALL(S25:S118,3))*(COUNTIF(S6:S7, $A$25:$A$118)=0),0)), ""),""),"")</f>
        <v/>
      </c>
      <c r="T8" s="1" t="str" cm="1">
        <f t="array" ref="T8">IFERROR(IF(SMALL(T25:T118,3)&lt;=$A$8*SMALL(T25:T118,1),IFERROR(INDEX($A$25:$A$118, MATCH(1,(T25:T118=SMALL(T25:T118,3))*(COUNTIF(T6:T7, $A$25:$A$118)=0),0)), ""),""),"")</f>
        <v/>
      </c>
      <c r="U8" s="132" t="str" cm="1">
        <f t="array" ref="U8">IFERROR(IF(SMALL(U25:U118,3)&lt;=$A$8*SMALL(U25:U118,1),IFERROR(INDEX($A$25:$A$118, MATCH(1,(U25:U118=SMALL(U25:U118,3))*(COUNTIF(U6:U7, $A$25:$A$118)=0),0)), ""),""),"")</f>
        <v>RTAB. Stereo. ORB2</v>
      </c>
      <c r="V8" s="1" t="str" cm="1">
        <f t="array" ref="V8">IFERROR(IF(SMALL(V25:V118,3)&lt;=$A$8*SMALL(V25:V118,1),IFERROR(INDEX($A$25:$A$118, MATCH(1,(V25:V118=SMALL(V25:V118,3))*(COUNTIF(V6:V7, $A$25:$A$118)=0),0)), ""),""),"")</f>
        <v>ORB-SLAM2</v>
      </c>
      <c r="W8" s="1" t="str" cm="1">
        <f t="array" ref="W8">IFERROR(IF(SMALL(W25:W118,3)&lt;=$A$8*SMALL(W25:W118,1),IFERROR(INDEX($A$25:$A$118, MATCH(1,(W25:W118=SMALL(W25:W118,3))*(COUNTIF(W6:W7, $A$25:$A$118)=0),0)), ""),""),"")</f>
        <v/>
      </c>
      <c r="X8" s="1" t="str" cm="1">
        <f t="array" ref="X8">IFERROR(IF(SMALL(X25:X118,3)&lt;=$A$8*SMALL(X25:X118,1),IFERROR(INDEX($A$25:$A$118, MATCH(1,(X25:X118=SMALL(X25:X118,3))*(COUNTIF(X6:X7, $A$25:$A$118)=0),0)), ""),""),"")</f>
        <v/>
      </c>
      <c r="Y8" s="1" t="str" cm="1">
        <f t="array" ref="Y8">IFERROR(IF(SMALL(Y25:Y118,3)&lt;=$A$8*SMALL(Y25:Y118,1),IFERROR(INDEX($A$25:$A$118, MATCH(1,(Y25:Y118=SMALL(Y25:Y118,3))*(COUNTIF(Y6:Y7, $A$25:$A$118)=0),0)), ""),""),"")</f>
        <v/>
      </c>
      <c r="Z8" s="1" t="str" cm="1">
        <f t="array" ref="Z8">IFERROR(IF(SMALL(Z25:Z118,3)&lt;=$A$8*SMALL(Z25:Z118,1),IFERROR(INDEX($A$25:$A$118, MATCH(1,(Z25:Z118=SMALL(Z25:Z118,3))*(COUNTIF(Z6:Z7, $A$25:$A$118)=0),0)), ""),""),"")</f>
        <v>SVO</v>
      </c>
      <c r="AA8" s="1" t="str" cm="1">
        <f t="array" ref="AA8">IFERROR(IF(SMALL(AA25:AA118,3)&lt;=$A$8*SMALL(AA25:AA118,1),IFERROR(INDEX($A$25:$A$118, MATCH(1,(AA25:AA118=SMALL(AA25:AA118,3))*(COUNTIF(AA6:AA7, $A$25:$A$118)=0),0)), ""),""),"")</f>
        <v/>
      </c>
      <c r="AB8" s="1" t="str" cm="1">
        <f t="array" ref="AB8">IFERROR(IF(SMALL(AB25:AB118,3)&lt;=$A$8*SMALL(AB25:AB118,1),IFERROR(INDEX($A$25:$A$118, MATCH(1,(AB25:AB118=SMALL(AB25:AB118,3))*(COUNTIF(AB6:AB7, $A$25:$A$118)=0),0)), ""),""),"")</f>
        <v/>
      </c>
      <c r="AC8" s="1" t="str" cm="1">
        <f t="array" ref="AC8">IFERROR(IF(SMALL(AC25:AC118,3)&lt;=$A$8*SMALL(AC25:AC118,1),IFERROR(INDEX($A$25:$A$118, MATCH(1,(AC25:AC118=SMALL(AC25:AC118,3))*(COUNTIF(AC6:AC7, $A$25:$A$118)=0),0)), ""),""),"")</f>
        <v/>
      </c>
      <c r="AD8" s="1" t="str" cm="1">
        <f t="array" ref="AD8">IFERROR(IF(SMALL(AD25:AD118,3)&lt;=$A$8*SMALL(AD25:AD118,1),IFERROR(INDEX($A$25:$A$118, MATCH(1,(AD25:AD118=SMALL(AD25:AD118,3))*(COUNTIF(AD6:AD7, $A$25:$A$118)=0),0)), ""),""),"")</f>
        <v/>
      </c>
      <c r="AE8" s="1" t="str" cm="1">
        <f t="array" ref="AE8">IFERROR(IF(SMALL(AE25:AE118,3)&lt;=$A$8*SMALL(AE25:AE118,1),IFERROR(INDEX($A$25:$A$118, MATCH(1,(AE25:AE118=SMALL(AE25:AE118,3))*(COUNTIF(AE6:AE7, $A$25:$A$118)=0),0)), ""),""),"")</f>
        <v/>
      </c>
      <c r="AF8" s="132" t="str" cm="1">
        <f t="array" ref="AF8">IFERROR(IF(SMALL(AF25:AF118,3)&lt;=$A$8*SMALL(AF25:AF118,1),IFERROR(INDEX($A$25:$A$118, MATCH(1,(AF25:AF118=SMALL(AF25:AF118,3))*(COUNTIF(AF6:AF7, $A$25:$A$118)=0),0)), ""),""),"")</f>
        <v/>
      </c>
      <c r="AG8" s="1" t="str" cm="1">
        <f t="array" ref="AG8">IFERROR(IF(SMALL(AG25:AG118,3)&lt;=$A$8*SMALL(AG25:AG118,1),IFERROR(INDEX($A$25:$A$118, MATCH(1,(AG25:AG118=SMALL(AG25:AG118,3))*(COUNTIF(AG6:AG7, $A$25:$A$118)=0),0)), ""),""),"")</f>
        <v/>
      </c>
      <c r="AH8" s="1" t="str" cm="1">
        <f t="array" ref="AH8">IFERROR(IF(SMALL(AH25:AH118,3)&lt;=$A$8*SMALL(AH25:AH118,1),IFERROR(INDEX($A$25:$A$118, MATCH(1,(AH25:AH118=SMALL(AH25:AH118,3))*(COUNTIF(AH6:AH7, $A$25:$A$118)=0),0)), ""),""),"")</f>
        <v/>
      </c>
      <c r="AI8" s="1" t="str" cm="1">
        <f t="array" ref="AI8">IFERROR(IF(SMALL(AI25:AI118,3)&lt;=$A$8*SMALL(AI25:AI118,1),IFERROR(INDEX($A$25:$A$118, MATCH(1,(AI25:AI118=SMALL(AI25:AI118,3))*(COUNTIF(AI6:AI7, $A$25:$A$118)=0),0)), ""),""),"")</f>
        <v/>
      </c>
      <c r="AJ8" s="1" t="str" cm="1">
        <f t="array" ref="AJ8">IFERROR(IF(SMALL(AJ25:AJ118,3)&lt;=$A$8*SMALL(AJ25:AJ118,1),IFERROR(INDEX($A$25:$A$118, MATCH(1,(AJ25:AJ118=SMALL(AJ25:AJ118,3))*(COUNTIF(AJ6:AJ7, $A$25:$A$118)=0),0)), ""),""),"")</f>
        <v/>
      </c>
      <c r="AK8" s="1" t="str" cm="1">
        <f t="array" ref="AK8">IFERROR(IF(SMALL(AK25:AK118,3)&lt;=$A$8*SMALL(AK25:AK118,1),IFERROR(INDEX($A$25:$A$118, MATCH(1,(AK25:AK118=SMALL(AK25:AK118,3))*(COUNTIF(AK6:AK7, $A$25:$A$118)=0),0)), ""),""),"")</f>
        <v/>
      </c>
      <c r="AL8" s="1" t="str" cm="1">
        <f t="array" ref="AL8">IFERROR(IF(SMALL(AL25:AL118,3)&lt;=$A$8*SMALL(AL25:AL118,1),IFERROR(INDEX($A$25:$A$118, MATCH(1,(AL25:AL118=SMALL(AL25:AL118,3))*(COUNTIF(AL6:AL7, $A$25:$A$118)=0),0)), ""),""),"")</f>
        <v/>
      </c>
      <c r="AM8" s="1" t="str" cm="1">
        <f t="array" ref="AM8">IFERROR(IF(SMALL(AM25:AM118,3)&lt;=$A$8*SMALL(AM25:AM118,1),IFERROR(INDEX($A$25:$A$118, MATCH(1,(AM25:AM118=SMALL(AM25:AM118,3))*(COUNTIF(AM6:AM7, $A$25:$A$118)=0),0)), ""),""),"")</f>
        <v/>
      </c>
      <c r="AN8" s="1" t="str" cm="1">
        <f t="array" ref="AN8">IFERROR(IF(SMALL(AN25:AN118,3)&lt;=$A$8*SMALL(AN25:AN118,1),IFERROR(INDEX($A$25:$A$118, MATCH(1,(AN25:AN118=SMALL(AN25:AN118,3))*(COUNTIF(AN6:AN7, $A$25:$A$118)=0),0)), ""),""),"")</f>
        <v/>
      </c>
      <c r="AO8" s="1" t="str" cm="1">
        <f t="array" ref="AO8">IFERROR(IF(SMALL(AO25:AO118,3)&lt;=$A$8*SMALL(AO25:AO118,1),IFERROR(INDEX($A$25:$A$118, MATCH(1,(AO25:AO118=SMALL(AO25:AO118,3))*(COUNTIF(AO6:AO7, $A$25:$A$118)=0),0)), ""),""),"")</f>
        <v/>
      </c>
      <c r="AP8" s="1" t="str" cm="1">
        <f t="array" ref="AP8">IFERROR(IF(SMALL(AP25:AP118,3)&lt;=$A$8*SMALL(AP25:AP118,1),IFERROR(INDEX($A$25:$A$118, MATCH(1,(AP25:AP118=SMALL(AP25:AP118,3))*(COUNTIF(AP6:AP7, $A$25:$A$118)=0),0)), ""),""),"")</f>
        <v/>
      </c>
      <c r="AQ8" s="132" t="str" cm="1">
        <f t="array" ref="AQ8">IFERROR(IF(SMALL(AQ25:AQ118,3)&lt;=$A$8*SMALL(AQ25:AQ118,1),IFERROR(INDEX($A$25:$A$118, MATCH(1,(AQ25:AQ118=SMALL(AQ25:AQ118,3))*(COUNTIF(AQ6:AQ7, $A$25:$A$118)=0),0)), ""),""),"")</f>
        <v/>
      </c>
      <c r="AR8" s="1" t="str" cm="1">
        <f t="array" ref="AR8">IFERROR(IF(SMALL(AR25:AR118,3)&lt;=$A$8*SMALL(AR25:AR118,1),IFERROR(INDEX($A$25:$A$118, MATCH(1,(AR25:AR118=SMALL(AR25:AR118,3))*(COUNTIF(AR6:AR7, $A$25:$A$118)=0),0)), ""),""),"")</f>
        <v/>
      </c>
      <c r="AS8" s="1" t="str" cm="1">
        <f t="array" ref="AS8">IFERROR(IF(SMALL(AS25:AS118,3)&lt;=$A$8*SMALL(AS25:AS118,1),IFERROR(INDEX($A$25:$A$118, MATCH(1,(AS25:AS118=SMALL(AS25:AS118,3))*(COUNTIF(AS6:AS7, $A$25:$A$118)=0),0)), ""),""),"")</f>
        <v/>
      </c>
      <c r="AT8" s="1" t="str" cm="1">
        <f t="array" ref="AT8">IFERROR(IF(SMALL(AT25:AT118,3)&lt;=$A$8*SMALL(AT25:AT118,1),IFERROR(INDEX($A$25:$A$118, MATCH(1,(AT25:AT118=SMALL(AT25:AT118,3))*(COUNTIF(AT6:AT7, $A$25:$A$118)=0),0)), ""),""),"")</f>
        <v/>
      </c>
      <c r="AU8" s="1" t="str" cm="1">
        <f t="array" ref="AU8">IFERROR(IF(SMALL(AU25:AU118,3)&lt;=$A$8*SMALL(AU25:AU118,1),IFERROR(INDEX($A$25:$A$118, MATCH(1,(AU25:AU118=SMALL(AU25:AU118,3))*(COUNTIF(AU6:AU7, $A$25:$A$118)=0),0)), ""),""),"")</f>
        <v/>
      </c>
      <c r="AV8" s="1" t="str" cm="1">
        <f t="array" ref="AV8">IFERROR(IF(SMALL(AV25:AV118,3)&lt;=$A$8*SMALL(AV25:AV118,1),IFERROR(INDEX($A$25:$A$118, MATCH(1,(AV25:AV118=SMALL(AV25:AV118,3))*(COUNTIF(AV6:AV7, $A$25:$A$118)=0),0)), ""),""),"")</f>
        <v>RTAB. OKVIS (IMU+Ste.)</v>
      </c>
      <c r="AW8" s="1" t="str" cm="1">
        <f t="array" ref="AW8">IFERROR(IF(SMALL(AW25:AW118,3)&lt;=$A$8*SMALL(AW25:AW118,1),IFERROR(INDEX($A$25:$A$118, MATCH(1,(AW25:AW118=SMALL(AW25:AW118,3))*(COUNTIF(AW6:AW7, $A$25:$A$118)=0),0)), ""),""),"")</f>
        <v/>
      </c>
      <c r="AX8" s="1" t="str" cm="1">
        <f t="array" ref="AX8">IFERROR(IF(SMALL(AX25:AX118,3)&lt;=$A$8*SMALL(AX25:AX118,1),IFERROR(INDEX($A$25:$A$118, MATCH(1,(AX25:AX118=SMALL(AX25:AX118,3))*(COUNTIF(AX6:AX7, $A$25:$A$118)=0),0)), ""),""),"")</f>
        <v/>
      </c>
      <c r="AY8" s="1" t="str" cm="1">
        <f t="array" ref="AY8">IFERROR(IF(SMALL(AY25:AY118,3)&lt;=$A$8*SMALL(AY25:AY118,1),IFERROR(INDEX($A$25:$A$118, MATCH(1,(AY25:AY118=SMALL(AY25:AY118,3))*(COUNTIF(AY6:AY7, $A$25:$A$118)=0),0)), ""),""),"")</f>
        <v/>
      </c>
      <c r="AZ8" s="1" t="str" cm="1">
        <f t="array" ref="AZ8">IFERROR(IF(SMALL(AZ25:AZ118,3)&lt;=$A$8*SMALL(AZ25:AZ118,1),IFERROR(INDEX($A$25:$A$118, MATCH(1,(AZ25:AZ118=SMALL(AZ25:AZ118,3))*(COUNTIF(AZ6:AZ7, $A$25:$A$118)=0),0)), ""),""),"")</f>
        <v/>
      </c>
      <c r="BA8" s="1" t="str" cm="1">
        <f t="array" ref="BA8">IFERROR(IF(SMALL(BA25:BA118,3)&lt;=$A$8*SMALL(BA25:BA118,1),IFERROR(INDEX($A$25:$A$118, MATCH(1,(BA25:BA118=SMALL(BA25:BA118,3))*(COUNTIF(BA6:BA7, $A$25:$A$118)=0),0)), ""),""),"")</f>
        <v/>
      </c>
      <c r="BB8" s="132" t="str" cm="1">
        <f t="array" ref="BB8">IFERROR(IF(SMALL(BB25:BB118,3)&lt;=$A$8*SMALL(BB25:BB118,1),IFERROR(INDEX($A$25:$A$118, MATCH(1,(BB25:BB118=SMALL(BB25:BB118,3))*(COUNTIF(BB6:BB7, $A$25:$A$118)=0),0)), ""),""),"")</f>
        <v/>
      </c>
      <c r="BC8" s="1" t="str" cm="1">
        <f t="array" ref="BC8">IFERROR(IF(SMALL(BC25:BC118,3)&lt;=$A$8*SMALL(BC25:BC118,1),IFERROR(INDEX($A$25:$A$118, MATCH(1,(BC25:BC118=SMALL(BC25:BC118,3))*(COUNTIF(BC6:BC7, $A$25:$A$118)=0),0)), ""),""),"")</f>
        <v/>
      </c>
      <c r="BD8" s="1" t="str" cm="1">
        <f t="array" ref="BD8">IFERROR(IF(SMALL(BD25:BD118,3)&lt;=$A$8*SMALL(BD25:BD118,1),IFERROR(INDEX($A$25:$A$118, MATCH(1,(BD25:BD118=SMALL(BD25:BD118,3))*(COUNTIF(BD6:BD7, $A$25:$A$118)=0),0)), ""),""),"")</f>
        <v/>
      </c>
      <c r="BE8" s="1" t="str" cm="1">
        <f t="array" ref="BE8">IFERROR(IF(SMALL(BE25:BE118,3)&lt;=$A$8*SMALL(BE25:BE118,1),IFERROR(INDEX($A$25:$A$118, MATCH(1,(BE25:BE118=SMALL(BE25:BE118,3))*(COUNTIF(BE6:BE7, $A$25:$A$118)=0),0)), ""),""),"")</f>
        <v/>
      </c>
      <c r="BF8" s="1" t="str" cm="1">
        <f t="array" ref="BF8">IFERROR(IF(SMALL(BF25:BF118,3)&lt;=$A$8*SMALL(BF25:BF118,1),IFERROR(INDEX($A$25:$A$118, MATCH(1,(BF25:BF118=SMALL(BF25:BF118,3))*(COUNTIF(BF6:BF7, $A$25:$A$118)=0),0)), ""),""),"")</f>
        <v/>
      </c>
      <c r="BG8" s="1" t="str" cm="1">
        <f t="array" ref="BG8">IFERROR(IF(SMALL(BG25:BG118,3)&lt;=$A$8*SMALL(BG25:BG118,1),IFERROR(INDEX($A$25:$A$118, MATCH(1,(BG25:BG118=SMALL(BG25:BG118,3))*(COUNTIF(BG6:BG7, $A$25:$A$118)=0),0)), ""),""),"")</f>
        <v/>
      </c>
      <c r="BH8" s="1" t="str" cm="1">
        <f t="array" ref="BH8">IFERROR(IF(SMALL(BH25:BH118,3)&lt;=$A$8*SMALL(BH25:BH118,1),IFERROR(INDEX($A$25:$A$118, MATCH(1,(BH25:BH118=SMALL(BH25:BH118,3))*(COUNTIF(BH6:BH7, $A$25:$A$118)=0),0)), ""),""),"")</f>
        <v/>
      </c>
      <c r="BI8" s="1" t="str" cm="1">
        <f t="array" ref="BI8">IFERROR(IF(SMALL(BI25:BI118,3)&lt;=$A$8*SMALL(BI25:BI118,1),IFERROR(INDEX($A$25:$A$118, MATCH(1,(BI25:BI118=SMALL(BI25:BI118,3))*(COUNTIF(BI6:BI7, $A$25:$A$118)=0),0)), ""),""),"")</f>
        <v/>
      </c>
      <c r="BJ8" s="1" t="str" cm="1">
        <f t="array" ref="BJ8">IFERROR(IF(SMALL(BJ25:BJ118,3)&lt;=$A$8*SMALL(BJ25:BJ118,1),IFERROR(INDEX($A$25:$A$118, MATCH(1,(BJ25:BJ118=SMALL(BJ25:BJ118,3))*(COUNTIF(BJ6:BJ7, $A$25:$A$118)=0),0)), ""),""),"")</f>
        <v/>
      </c>
      <c r="BK8" s="1" t="str" cm="1">
        <f t="array" ref="BK8">IFERROR(IF(SMALL(BK25:BK118,3)&lt;=$A$8*SMALL(BK25:BK118,1),IFERROR(INDEX($A$25:$A$118, MATCH(1,(BK25:BK118=SMALL(BK25:BK118,3))*(COUNTIF(BK6:BK7, $A$25:$A$118)=0),0)), ""),""),"")</f>
        <v/>
      </c>
      <c r="BL8" s="1" t="str" cm="1">
        <f t="array" ref="BL8">IFERROR(IF(SMALL(BL25:BL118,3)&lt;=$A$8*SMALL(BL25:BL118,1),IFERROR(INDEX($A$25:$A$118, MATCH(1,(BL25:BL118=SMALL(BL25:BL118,3))*(COUNTIF(BL6:BL7, $A$25:$A$118)=0),0)), ""),""),"")</f>
        <v/>
      </c>
      <c r="BM8" s="1" t="str" cm="1">
        <f t="array" ref="BM8">IFERROR(IF(SMALL(BM25:BM118,3)&lt;=$A$8*SMALL(BM25:BM118,1),IFERROR(INDEX($A$25:$A$118, MATCH(1,(BM25:BM118=SMALL(BM25:BM118,3))*(COUNTIF(BM6:BM7, $A$25:$A$118)=0),0)), ""),""),"")</f>
        <v/>
      </c>
      <c r="BN8" s="132" t="str" cm="1">
        <f t="array" ref="BN8">IFERROR(IF(SMALL(BN25:BN118,3)&lt;=$A$8*SMALL(BN25:BN118,1),IFERROR(INDEX($A$25:$A$118, MATCH(1,(BN25:BN118=SMALL(BN25:BN118,3))*(COUNTIF(BN6:BN7, $A$25:$A$118)=0),0)), ""),""),"")</f>
        <v>ORB-SLAM2</v>
      </c>
      <c r="BO8" s="1" t="str" cm="1">
        <f t="array" ref="BO8">IFERROR(IF(SMALL(BO25:BO118,3)&lt;=$A$8*SMALL(BO25:BO118,1),IFERROR(INDEX($A$25:$A$118, MATCH(1,(BO25:BO118=SMALL(BO25:BO118,3))*(COUNTIF(BO6:BO7, $A$25:$A$118)=0),0)), ""),""),"")</f>
        <v>ORB-SLAM3</v>
      </c>
      <c r="BP8" s="1" t="str" cm="1">
        <f t="array" ref="BP8">IFERROR(IF(SMALL(BP25:BP118,3)&lt;=$A$8*SMALL(BP25:BP118,1),IFERROR(INDEX($A$25:$A$118, MATCH(1,(BP25:BP118=SMALL(BP25:BP118,3))*(COUNTIF(BP6:BP7, $A$25:$A$118)=0),0)), ""),""),"")</f>
        <v>OpenVSLAM</v>
      </c>
      <c r="BQ8" s="1" t="str" cm="1">
        <f t="array" ref="BQ8">IFERROR(IF(SMALL(BQ25:BQ118,3)&lt;=$A$8*SMALL(BQ25:BQ118,1),IFERROR(INDEX($A$25:$A$118, MATCH(1,(BQ25:BQ118=SMALL(BQ25:BQ118,3))*(COUNTIF(BQ6:BQ7, $A$25:$A$118)=0),0)), ""),""),"")</f>
        <v>OpenVSLAM</v>
      </c>
      <c r="BR8" s="1" t="str" cm="1">
        <f t="array" ref="BR8">IFERROR(IF(SMALL(BR25:BR118,3)&lt;=$A$8*SMALL(BR25:BR118,1),IFERROR(INDEX($A$25:$A$118, MATCH(1,(BR25:BR118=SMALL(BR25:BR118,3))*(COUNTIF(BR6:BR7, $A$25:$A$118)=0),0)), ""),""),"")</f>
        <v/>
      </c>
      <c r="BS8" s="1" t="str" cm="1">
        <f t="array" ref="BS8">IFERROR(IF(SMALL(BS25:BS118,3)&lt;=$A$8*SMALL(BS25:BS118,1),IFERROR(INDEX($A$25:$A$118, MATCH(1,(BS25:BS118=SMALL(BS25:BS118,3))*(COUNTIF(BS6:BS7, $A$25:$A$118)=0),0)), ""),""),"")</f>
        <v>ORB-SLAM2</v>
      </c>
      <c r="BT8" s="1" t="str" cm="1">
        <f t="array" ref="BT8">IFERROR(IF(SMALL(BT25:BT118,3)&lt;=$A$8*SMALL(BT25:BT118,1),IFERROR(INDEX($A$25:$A$118, MATCH(1,(BT25:BT118=SMALL(BT25:BT118,3))*(COUNTIF(BT6:BT7, $A$25:$A$118)=0),0)), ""),""),"")</f>
        <v>ORB-SLAM2</v>
      </c>
      <c r="BU8" s="1" t="str" cm="1">
        <f t="array" ref="BU8">IFERROR(IF(SMALL(BU25:BU118,3)&lt;=$A$8*SMALL(BU25:BU118,1),IFERROR(INDEX($A$25:$A$118, MATCH(1,(BU25:BU118=SMALL(BU25:BU118,3))*(COUNTIF(BU6:BU7, $A$25:$A$118)=0),0)), ""),""),"")</f>
        <v>ORB-SLAM2</v>
      </c>
      <c r="BV8" s="1" t="str" cm="1">
        <f t="array" ref="BV8">IFERROR(IF(SMALL(BV25:BV118,3)&lt;=$A$8*SMALL(BV25:BV118,1),IFERROR(INDEX($A$25:$A$118, MATCH(1,(BV25:BV118=SMALL(BV25:BV118,3))*(COUNTIF(BV6:BV7, $A$25:$A$118)=0),0)), ""),""),"")</f>
        <v/>
      </c>
      <c r="BW8" s="1" t="str" cm="1">
        <f t="array" ref="BW8">IFERROR(IF(SMALL(BW25:BW118,3)&lt;=$A$8*SMALL(BW25:BW118,1),IFERROR(INDEX($A$25:$A$118, MATCH(1,(BW25:BW118=SMALL(BW25:BW118,3))*(COUNTIF(BW6:BW7, $A$25:$A$118)=0),0)), ""),""),"")</f>
        <v/>
      </c>
      <c r="BX8" s="1" t="str" cm="1">
        <f t="array" ref="BX8">IFERROR(IF(SMALL(BX25:BX118,3)&lt;=$A$8*SMALL(BX25:BX118,1),IFERROR(INDEX($A$25:$A$118, MATCH(1,(BX25:BX118=SMALL(BX25:BX118,3))*(COUNTIF(BX6:BX7, $A$25:$A$118)=0),0)), ""),""),"")</f>
        <v>ORB-SLAM3</v>
      </c>
      <c r="BY8" s="1" t="str" cm="1">
        <f t="array" ref="BY8">IFERROR(IF(SMALL(BY25:BY118,3)&lt;=$A$8*SMALL(BY25:BY118,1),IFERROR(INDEX($A$25:$A$118, MATCH(1,(BY25:BY118=SMALL(BY25:BY118,3))*(COUNTIF(BY6:BY7, $A$25:$A$118)=0),0)), ""),""),"")</f>
        <v/>
      </c>
      <c r="BZ8" s="1" t="str" cm="1">
        <f t="array" ref="BZ8">IFERROR(IF(SMALL(BZ25:BZ118,3)&lt;=$A$8*SMALL(BZ25:BZ118,1),IFERROR(INDEX($A$25:$A$118, MATCH(1,(BZ25:BZ118=SMALL(BZ25:BZ118,3))*(COUNTIF(BZ6:BZ7, $A$25:$A$118)=0),0)), ""),""),"")</f>
        <v/>
      </c>
      <c r="CA8" s="1" t="str" cm="1">
        <f t="array" ref="CA8">IFERROR(IF(SMALL(CA25:CA118,3)&lt;=$A$8*SMALL(CA25:CA118,1),IFERROR(INDEX($A$25:$A$118, MATCH(1,(CA25:CA118=SMALL(CA25:CA118,3))*(COUNTIF(CA6:CA7, $A$25:$A$118)=0),0)), ""),""),"")</f>
        <v/>
      </c>
      <c r="CB8" s="1" t="str" cm="1">
        <f t="array" ref="CB8">IFERROR(IF(SMALL(CB25:CB118,3)&lt;=$A$8*SMALL(CB25:CB118,1),IFERROR(INDEX($A$25:$A$118, MATCH(1,(CB25:CB118=SMALL(CB25:CB118,3))*(COUNTIF(CB6:CB7, $A$25:$A$118)=0),0)), ""),""),"")</f>
        <v>LDSO</v>
      </c>
      <c r="CC8" s="1" t="str" cm="1">
        <f t="array" ref="CC8">IFERROR(IF(SMALL(CC25:CC118,3)&lt;=$A$8*SMALL(CC25:CC118,1),IFERROR(INDEX($A$25:$A$118, MATCH(1,(CC25:CC118=SMALL(CC25:CC118,3))*(COUNTIF(CC6:CC7, $A$25:$A$118)=0),0)), ""),""),"")</f>
        <v/>
      </c>
      <c r="CD8" s="132" t="str" cm="1">
        <f t="array" ref="CD8">IFERROR(IF(SMALL(CD25:CD118,3)&lt;=$A$8*SMALL(CD25:CD118,1),IFERROR(INDEX($A$25:$A$118, MATCH(1,(CD25:CD118=SMALL(CD25:CD118,3))*(COUNTIF(CD6:CD7, $A$25:$A$118)=0),0)), ""),""),"")</f>
        <v>VINS-Mono</v>
      </c>
      <c r="CE8" s="1" t="str" cm="1">
        <f t="array" ref="CE8">IFERROR(IF(SMALL(CE25:CE118,3)&lt;=$A$8*SMALL(CE25:CE118,1),IFERROR(INDEX($A$25:$A$118, MATCH(1,(CE25:CE118=SMALL(CE25:CE118,3))*(COUNTIF(CE6:CE7, $A$25:$A$118)=0),0)), ""),""),"")</f>
        <v>OpenVSLAM</v>
      </c>
      <c r="CF8" s="1" t="str" cm="1">
        <f t="array" ref="CF8">IFERROR(IF(SMALL(CF25:CF118,3)&lt;=$A$8*SMALL(CF25:CF118,1),IFERROR(INDEX($A$25:$A$118, MATCH(1,(CF25:CF118=SMALL(CF25:CF118,3))*(COUNTIF(CF6:CF7, $A$25:$A$118)=0),0)), ""),""),"")</f>
        <v/>
      </c>
      <c r="CG8" s="1" t="str" cm="1">
        <f t="array" ref="CG8">IFERROR(IF(SMALL(CG25:CG118,3)&lt;=$A$8*SMALL(CG25:CG118,1),IFERROR(INDEX($A$25:$A$118, MATCH(1,(CG25:CG118=SMALL(CG25:CG118,3))*(COUNTIF(CG6:CG7, $A$25:$A$118)=0),0)), ""),""),"")</f>
        <v/>
      </c>
      <c r="CH8" s="1" t="str" cm="1">
        <f t="array" ref="CH8">IFERROR(IF(SMALL(CH25:CH118,3)&lt;=$A$8*SMALL(CH25:CH118,1),IFERROR(INDEX($A$25:$A$118, MATCH(1,(CH25:CH118=SMALL(CH25:CH118,3))*(COUNTIF(CH6:CH7, $A$25:$A$118)=0),0)), ""),""),"")</f>
        <v/>
      </c>
      <c r="CI8" s="1" t="str" cm="1">
        <f t="array" ref="CI8">IFERROR(IF(SMALL(CI25:CI118,3)&lt;=$A$8*SMALL(CI25:CI118,1),IFERROR(INDEX($A$25:$A$118, MATCH(1,(CI25:CI118=SMALL(CI25:CI118,3))*(COUNTIF(CI6:CI7, $A$25:$A$118)=0),0)), ""),""),"")</f>
        <v/>
      </c>
      <c r="CJ8" s="1" t="str" cm="1">
        <f t="array" ref="CJ8">IFERROR(IF(SMALL(CJ25:CJ118,3)&lt;=$A$8*SMALL(CJ25:CJ118,1),IFERROR(INDEX($A$25:$A$118, MATCH(1,(CJ25:CJ118=SMALL(CJ25:CJ118,3))*(COUNTIF(CJ6:CJ7, $A$25:$A$118)=0),0)), ""),""),"")</f>
        <v/>
      </c>
      <c r="CK8" s="1" t="str" cm="1">
        <f t="array" ref="CK8">IFERROR(IF(SMALL(CK25:CK118,3)&lt;=$A$8*SMALL(CK25:CK118,1),IFERROR(INDEX($A$25:$A$118, MATCH(1,(CK25:CK118=SMALL(CK25:CK118,3))*(COUNTIF(CK6:CK7, $A$25:$A$118)=0),0)), ""),""),"")</f>
        <v/>
      </c>
      <c r="CL8" s="1" t="str" cm="1">
        <f t="array" ref="CL8">IFERROR(IF(SMALL(CL25:CL118,3)&lt;=$A$8*SMALL(CL25:CL118,1),IFERROR(INDEX($A$25:$A$118, MATCH(1,(CL25:CL118=SMALL(CL25:CL118,3))*(COUNTIF(CL6:CL7, $A$25:$A$118)=0),0)), ""),""),"")</f>
        <v/>
      </c>
      <c r="CM8" s="1" t="str" cm="1">
        <f t="array" ref="CM8">IFERROR(IF(SMALL(CM25:CM118,3)&lt;=$A$8*SMALL(CM25:CM118,1),IFERROR(INDEX($A$25:$A$118, MATCH(1,(CM25:CM118=SMALL(CM25:CM118,3))*(COUNTIF(CM6:CM7, $A$25:$A$118)=0),0)), ""),""),"")</f>
        <v/>
      </c>
      <c r="CN8" s="1" t="str" cm="1">
        <f t="array" ref="CN8">IFERROR(IF(SMALL(CN25:CN118,3)&lt;=$A$8*SMALL(CN25:CN118,1),IFERROR(INDEX($A$25:$A$118, MATCH(1,(CN25:CN118=SMALL(CN25:CN118,3))*(COUNTIF(CN6:CN7, $A$25:$A$118)=0),0)), ""),""),"")</f>
        <v/>
      </c>
      <c r="CO8" s="1" t="str" cm="1">
        <f t="array" ref="CO8">IFERROR(IF(SMALL(CO25:CO118,3)&lt;=$A$8*SMALL(CO25:CO118,1),IFERROR(INDEX($A$25:$A$118, MATCH(1,(CO25:CO118=SMALL(CO25:CO118,3))*(COUNTIF(CO6:CO7, $A$25:$A$118)=0),0)), ""),""),"")</f>
        <v/>
      </c>
      <c r="CP8" s="1" t="str" cm="1">
        <f t="array" ref="CP8">IFERROR(IF(SMALL(CP25:CP118,3)&lt;=$A$8*SMALL(CP25:CP118,1),IFERROR(INDEX($A$25:$A$118, MATCH(1,(CP25:CP118=SMALL(CP25:CP118,3))*(COUNTIF(CP6:CP7, $A$25:$A$118)=0),0)), ""),""),"")</f>
        <v/>
      </c>
      <c r="CQ8" s="1" t="str" cm="1">
        <f t="array" ref="CQ8">IFERROR(IF(SMALL(CQ25:CQ118,3)&lt;=$A$8*SMALL(CQ25:CQ118,1),IFERROR(INDEX($A$25:$A$118, MATCH(1,(CQ25:CQ118=SMALL(CQ25:CQ118,3))*(COUNTIF(CQ6:CQ7, $A$25:$A$118)=0),0)), ""),""),"")</f>
        <v/>
      </c>
      <c r="CR8" s="1" t="str" cm="1">
        <f t="array" ref="CR8">IFERROR(IF(SMALL(CR25:CR118,3)&lt;=$A$8*SMALL(CR25:CR118,1),IFERROR(INDEX($A$25:$A$118, MATCH(1,(CR25:CR118=SMALL(CR25:CR118,3))*(COUNTIF(CR6:CR7, $A$25:$A$118)=0),0)), ""),""),"")</f>
        <v/>
      </c>
      <c r="CS8" s="1" t="str" cm="1">
        <f t="array" ref="CS8">IFERROR(IF(SMALL(CS25:CS118,3)&lt;=$A$8*SMALL(CS25:CS118,1),IFERROR(INDEX($A$25:$A$118, MATCH(1,(CS25:CS118=SMALL(CS25:CS118,3))*(COUNTIF(CS6:CS7, $A$25:$A$118)=0),0)), ""),""),"")</f>
        <v/>
      </c>
      <c r="CT8" s="1" t="str" cm="1">
        <f t="array" ref="CT8">IFERROR(IF(SMALL(CT25:CT118,3)&lt;=$A$8*SMALL(CT25:CT118,1),IFERROR(INDEX($A$25:$A$118, MATCH(1,(CT25:CT118=SMALL(CT25:CT118,3))*(COUNTIF(CT6:CT7, $A$25:$A$118)=0),0)), ""),""),"")</f>
        <v/>
      </c>
      <c r="CU8" s="1" t="str" cm="1">
        <f t="array" ref="CU8">IFERROR(IF(SMALL(CU25:CU118,3)&lt;=$A$8*SMALL(CU25:CU118,1),IFERROR(INDEX($A$25:$A$118, MATCH(1,(CU25:CU118=SMALL(CU25:CU118,3))*(COUNTIF(CU6:CU7, $A$25:$A$118)=0),0)), ""),""),"")</f>
        <v/>
      </c>
      <c r="CV8" s="1" t="str" cm="1">
        <f t="array" ref="CV8">IFERROR(IF(SMALL(CV25:CV118,3)&lt;=$A$8*SMALL(CV25:CV118,1),IFERROR(INDEX($A$25:$A$118, MATCH(1,(CV25:CV118=SMALL(CV25:CV118,3))*(COUNTIF(CV6:CV7, $A$25:$A$118)=0),0)), ""),""),"")</f>
        <v/>
      </c>
      <c r="CW8" s="1" t="str" cm="1">
        <f t="array" ref="CW8">IFERROR(IF(SMALL(CW25:CW118,3)&lt;=$A$8*SMALL(CW25:CW118,1),IFERROR(INDEX($A$25:$A$118, MATCH(1,(CW25:CW118=SMALL(CW25:CW118,3))*(COUNTIF(CW6:CW7, $A$25:$A$118)=0),0)), ""),""),"")</f>
        <v/>
      </c>
      <c r="CX8" s="132" t="str" cm="1">
        <f t="array" ref="CX8">IFERROR(IF(SMALL(CX25:CX118,3)&lt;=$A$8*SMALL(CX25:CX118,1),IFERROR(INDEX($A$25:$A$118, MATCH(1,(CX25:CX118=SMALL(CX25:CX118,3))*(COUNTIF(CX6:CX7, $A$25:$A$118)=0),0)), ""),""),"")</f>
        <v>R3LIVE</v>
      </c>
      <c r="CY8" s="1" t="str" cm="1">
        <f t="array" ref="CY8">IFERROR(IF(SMALL(CY25:CY118,3)&lt;=$A$8*SMALL(CY25:CY118,1),IFERROR(INDEX($A$25:$A$118, MATCH(1,(CY25:CY118=SMALL(CY25:CY118,3))*(COUNTIF(CY6:CY7, $A$25:$A$118)=0),0)), ""),""),"")</f>
        <v>R2LIVE</v>
      </c>
      <c r="CZ8" s="1" t="str" cm="1">
        <f t="array" ref="CZ8">IFERROR(IF(SMALL(CZ25:CZ118,3)&lt;=$A$8*SMALL(CZ25:CZ118,1),IFERROR(INDEX($A$25:$A$118, MATCH(1,(CZ25:CZ118=SMALL(CZ25:CZ118,3))*(COUNTIF(CZ6:CZ7, $A$25:$A$118)=0),0)), ""),""),"")</f>
        <v>FAST-LIO2</v>
      </c>
      <c r="DA8" s="1" t="str" cm="1">
        <f t="array" ref="DA8">IFERROR(IF(SMALL(DA25:DA118,3)&lt;=$A$8*SMALL(DA25:DA118,1),IFERROR(INDEX($A$25:$A$118, MATCH(1,(DA25:DA118=SMALL(DA25:DA118,3))*(COUNTIF(DA6:DA7, $A$25:$A$118)=0),0)), ""),""),"")</f>
        <v/>
      </c>
      <c r="DB8" s="1" t="str" cm="1">
        <f t="array" ref="DB8">IFERROR(IF(SMALL(DB25:DB118,3)&lt;=$A$8*SMALL(DB25:DB118,1),IFERROR(INDEX($A$25:$A$118, MATCH(1,(DB25:DB118=SMALL(DB25:DB118,3))*(COUNTIF(DB6:DB7, $A$25:$A$118)=0),0)), ""),""),"")</f>
        <v/>
      </c>
      <c r="DC8" s="1" t="str" cm="1">
        <f t="array" ref="DC8">IFERROR(IF(SMALL(DC25:DC118,3)&lt;=$A$8*SMALL(DC25:DC118,1),IFERROR(INDEX($A$25:$A$118, MATCH(1,(DC25:DC118=SMALL(DC25:DC118,3))*(COUNTIF(DC6:DC7, $A$25:$A$118)=0),0)), ""),""),"")</f>
        <v>FAST-LIO2</v>
      </c>
      <c r="DD8" s="1" t="str" cm="1">
        <f t="array" ref="DD8">IFERROR(IF(SMALL(DD25:DD118,3)&lt;=$A$8*SMALL(DD25:DD118,1),IFERROR(INDEX($A$25:$A$118, MATCH(1,(DD25:DD118=SMALL(DD25:DD118,3))*(COUNTIF(DD6:DD7, $A$25:$A$118)=0),0)), ""),""),"")</f>
        <v>FAST-LIO2</v>
      </c>
      <c r="DE8" s="1" t="str" cm="1">
        <f t="array" ref="DE8">IFERROR(IF(SMALL(DE25:DE118,3)&lt;=$A$8*SMALL(DE25:DE118,1),IFERROR(INDEX($A$25:$A$118, MATCH(1,(DE25:DE118=SMALL(DE25:DE118,3))*(COUNTIF(DE6:DE7, $A$25:$A$118)=0),0)), ""),""),"")</f>
        <v>R3LIVE</v>
      </c>
      <c r="DF8" s="1" t="str" cm="1">
        <f t="array" ref="DF8">IFERROR(IF(SMALL(DF25:DF118,3)&lt;=$A$8*SMALL(DF25:DF118,1),IFERROR(INDEX($A$25:$A$118, MATCH(1,(DF25:DF118=SMALL(DF25:DF118,3))*(COUNTIF(DF6:DF7, $A$25:$A$118)=0),0)), ""),""),"")</f>
        <v/>
      </c>
      <c r="DG8" s="1" t="str" cm="1">
        <f t="array" ref="DG8">IFERROR(IF(SMALL(DG25:DG118,3)&lt;=$A$8*SMALL(DG25:DG118,1),IFERROR(INDEX($A$25:$A$118, MATCH(1,(DG25:DG118=SMALL(DG25:DG118,3))*(COUNTIF(DG6:DG7, $A$25:$A$118)=0),0)), ""),""),"")</f>
        <v>R2LIVE</v>
      </c>
      <c r="DH8" s="1" t="str" cm="1">
        <f t="array" ref="DH8">IFERROR(IF(SMALL(DH25:DH118,3)&lt;=$A$8*SMALL(DH25:DH118,1),IFERROR(INDEX($A$25:$A$118, MATCH(1,(DH25:DH118=SMALL(DH25:DH118,3))*(COUNTIF(DH6:DH7, $A$25:$A$118)=0),0)), ""),""),"")</f>
        <v/>
      </c>
      <c r="DI8" s="1" t="str" cm="1">
        <f t="array" ref="DI8">IFERROR(IF(SMALL(DI25:DI118,3)&lt;=$A$8*SMALL(DI25:DI118,1),IFERROR(INDEX($A$25:$A$118, MATCH(1,(DI25:DI118=SMALL(DI25:DI118,3))*(COUNTIF(DI6:DI7, $A$25:$A$118)=0),0)), ""),""),"")</f>
        <v>R3LIVE</v>
      </c>
      <c r="DJ8" s="1" t="str" cm="1">
        <f t="array" ref="DJ8">IFERROR(IF(SMALL(DJ25:DJ118,3)&lt;=$A$8*SMALL(DJ25:DJ118,1),IFERROR(INDEX($A$25:$A$118, MATCH(1,(DJ25:DJ118=SMALL(DJ25:DJ118,3))*(COUNTIF(DJ6:DJ7, $A$25:$A$118)=0),0)), ""),""),"")</f>
        <v/>
      </c>
      <c r="DK8" s="1" t="str" cm="1">
        <f t="array" ref="DK8">IFERROR(IF(SMALL(DK25:DK118,3)&lt;=$A$8*SMALL(DK25:DK118,1),IFERROR(INDEX($A$25:$A$118, MATCH(1,(DK25:DK118=SMALL(DK25:DK118,3))*(COUNTIF(DK6:DK7, $A$25:$A$118)=0),0)), ""),""),"")</f>
        <v>FAST-LIO2</v>
      </c>
      <c r="DL8" s="1" t="str" cm="1">
        <f t="array" ref="DL8">IFERROR(IF(SMALL(DL25:DL118,3)&lt;=$A$8*SMALL(DL25:DL118,1),IFERROR(INDEX($A$25:$A$118, MATCH(1,(DL25:DL118=SMALL(DL25:DL118,3))*(COUNTIF(DL6:DL7, $A$25:$A$118)=0),0)), ""),""),"")</f>
        <v/>
      </c>
      <c r="DM8" s="1" t="str" cm="1">
        <f t="array" ref="DM8">IFERROR(IF(SMALL(DM25:DM118,3)&lt;=$A$8*SMALL(DM25:DM118,1),IFERROR(INDEX($A$25:$A$118, MATCH(1,(DM25:DM118=SMALL(DM25:DM118,3))*(COUNTIF(DM6:DM7, $A$25:$A$118)=0),0)), ""),""),"")</f>
        <v>R3LIVE</v>
      </c>
      <c r="DN8" s="1" t="str" cm="1">
        <f t="array" ref="DN8">IFERROR(IF(SMALL(DN25:DN118,3)&lt;=$A$8*SMALL(DN25:DN118,1),IFERROR(INDEX($A$25:$A$118, MATCH(1,(DN25:DN118=SMALL(DN25:DN118,3))*(COUNTIF(DN6:DN7, $A$25:$A$118)=0),0)), ""),""),"")</f>
        <v/>
      </c>
      <c r="DO8" s="1" t="str" cm="1">
        <f t="array" ref="DO8">IFERROR(IF(SMALL(DO25:DO118,3)&lt;=$A$8*SMALL(DO25:DO118,1),IFERROR(INDEX($A$25:$A$118, MATCH(1,(DO25:DO118=SMALL(DO25:DO118,3))*(COUNTIF(DO6:DO7, $A$25:$A$118)=0),0)), ""),""),"")</f>
        <v>R3LIVE</v>
      </c>
      <c r="DP8" s="1" t="str" cm="1">
        <f t="array" ref="DP8">IFERROR(IF(SMALL(DP25:DP118,3)&lt;=$A$8*SMALL(DP25:DP118,1),IFERROR(INDEX($A$25:$A$118, MATCH(1,(DP25:DP118=SMALL(DP25:DP118,3))*(COUNTIF(DP6:DP7, $A$25:$A$118)=0),0)), ""),""),"")</f>
        <v/>
      </c>
      <c r="DQ8" s="1" t="str" cm="1">
        <f t="array" ref="DQ8">IFERROR(IF(SMALL(DQ25:DQ118,3)&lt;=$A$8*SMALL(DQ25:DQ118,1),IFERROR(INDEX($A$25:$A$118, MATCH(1,(DQ25:DQ118=SMALL(DQ25:DQ118,3))*(COUNTIF(DQ6:DQ7, $A$25:$A$118)=0),0)), ""),""),"")</f>
        <v>R3LIVE</v>
      </c>
      <c r="DR8" s="1" t="str" cm="1">
        <f t="array" ref="DR8">IFERROR(IF(SMALL(DR25:DR118,3)&lt;=$A$8*SMALL(DR25:DR118,1),IFERROR(INDEX($A$25:$A$118, MATCH(1,(DR25:DR118=SMALL(DR25:DR118,3))*(COUNTIF(DR6:DR7, $A$25:$A$118)=0),0)), ""),""),"")</f>
        <v/>
      </c>
      <c r="DS8" s="1" t="str" cm="1">
        <f t="array" ref="DS8">IFERROR(IF(SMALL(DS25:DS118,3)&lt;=$A$8*SMALL(DS25:DS118,1),IFERROR(INDEX($A$25:$A$118, MATCH(1,(DS25:DS118=SMALL(DS25:DS118,3))*(COUNTIF(DS6:DS7, $A$25:$A$118)=0),0)), ""),""),"")</f>
        <v>R3LIVE</v>
      </c>
      <c r="DT8" s="1" t="str" cm="1">
        <f t="array" ref="DT8">IFERROR(IF(SMALL(DT25:DT118,3)&lt;=$A$8*SMALL(DT25:DT118,1),IFERROR(INDEX($A$25:$A$118, MATCH(1,(DT25:DT118=SMALL(DT25:DT118,3))*(COUNTIF(DT6:DT7, $A$25:$A$118)=0),0)), ""),""),"")</f>
        <v>R2LIVE</v>
      </c>
      <c r="DU8" s="1" t="str" cm="1">
        <f t="array" ref="DU8">IFERROR(IF(SMALL(DU25:DU118,3)&lt;=$A$8*SMALL(DU25:DU118,1),IFERROR(INDEX($A$25:$A$118, MATCH(1,(DU25:DU118=SMALL(DU25:DU118,3))*(COUNTIF(DU6:DU7, $A$25:$A$118)=0),0)), ""),""),"")</f>
        <v/>
      </c>
      <c r="DV8" s="132" t="str" cm="1">
        <f t="array" ref="DV8">IFERROR(IF(SMALL(DV25:DV118,3)&lt;=$A$8*SMALL(DV25:DV118,1),IFERROR(INDEX($A$25:$A$118, MATCH(1,(DV25:DV118=SMALL(DV25:DV118,3))*(COUNTIF(DV6:DV7, $A$25:$A$118)=0),0)), ""),""),"")</f>
        <v/>
      </c>
      <c r="DW8" s="1" t="str" cm="1">
        <f t="array" ref="DW8">IFERROR(IF(SMALL(DW25:DW118,3)&lt;=$A$8*SMALL(DW25:DW118,1),IFERROR(INDEX($A$25:$A$118, MATCH(1,(DW25:DW118=SMALL(DW25:DW118,3))*(COUNTIF(DW6:DW7, $A$25:$A$118)=0),0)), ""),""),"")</f>
        <v/>
      </c>
      <c r="DX8" s="1" t="str" cm="1">
        <f t="array" ref="DX8">IFERROR(IF(SMALL(DX25:DX118,3)&lt;=$A$8*SMALL(DX25:DX118,1),IFERROR(INDEX($A$25:$A$118, MATCH(1,(DX25:DX118=SMALL(DX25:DX118,3))*(COUNTIF(DX6:DX7, $A$25:$A$118)=0),0)), ""),""),"")</f>
        <v/>
      </c>
      <c r="DY8" s="1" t="str" cm="1">
        <f t="array" ref="DY8">IFERROR(IF(SMALL(DY25:DY118,3)&lt;=$A$8*SMALL(DY25:DY118,1),IFERROR(INDEX($A$25:$A$118, MATCH(1,(DY25:DY118=SMALL(DY25:DY118,3))*(COUNTIF(DY6:DY7, $A$25:$A$118)=0),0)), ""),""),"")</f>
        <v/>
      </c>
      <c r="DZ8" s="1" t="str" cm="1">
        <f t="array" ref="DZ8">IFERROR(IF(SMALL(DZ25:DZ118,3)&lt;=$A$8*SMALL(DZ25:DZ118,1),IFERROR(INDEX($A$25:$A$118, MATCH(1,(DZ25:DZ118=SMALL(DZ25:DZ118,3))*(COUNTIF(DZ6:DZ7, $A$25:$A$118)=0),0)), ""),""),"")</f>
        <v/>
      </c>
      <c r="EA8" s="93"/>
      <c r="EB8" s="93"/>
      <c r="EC8" s="1" t="str" cm="1">
        <f t="array" ref="EC8">IFERROR(IF(SMALL(EC25:EC118,3)&lt;=$A$8*SMALL(EC25:EC118,1),IFERROR(INDEX($A$25:$A$118, MATCH(1,(EC25:EC118=SMALL(EC25:EC118,3))*(COUNTIF(EC6:EC7, $A$25:$A$118)=0),0)), ""),""),"")</f>
        <v>HDL_Graph_SLAM</v>
      </c>
      <c r="ED8" s="93"/>
      <c r="EE8" s="93"/>
      <c r="EF8" s="1" t="str" cm="1">
        <f t="array" ref="EF8">IFERROR(IF(SMALL(EF25:EF118,3)&lt;=$A$8*SMALL(EF25:EF118,1),IFERROR(INDEX($A$25:$A$118, MATCH(1,(EF25:EF118=SMALL(EF25:EF118,3))*(COUNTIF(EF6:EF7, $A$25:$A$118)=0),0)), ""),""),"")</f>
        <v>LIO-SAM</v>
      </c>
      <c r="EG8" s="93"/>
      <c r="EH8" s="1" t="str" cm="1">
        <f t="array" ref="EH8">IFERROR(IF(SMALL(EH25:EH118,3)&lt;=$A$8*SMALL(EH25:EH118,1),IFERROR(INDEX($A$25:$A$118, MATCH(1,(EH25:EH118=SMALL(EH25:EH118,3))*(COUNTIF(EH6:EH7, $A$25:$A$118)=0),0)), ""),""),"")</f>
        <v/>
      </c>
      <c r="EI8" s="132" t="str" cm="1">
        <f t="array" ref="EI8">IFERROR(IF(SMALL(EI25:EI118,3)&lt;=$A$8*SMALL(EI25:EI118,1),IFERROR(INDEX($A$25:$A$118, MATCH(1,(EI25:EI118=SMALL(EI25:EI118,3))*(COUNTIF(EI6:EI7, $A$25:$A$118)=0),0)), ""),""),"")</f>
        <v>RTAB. Stereo. F2M</v>
      </c>
      <c r="EJ8" s="1" t="str" cm="1">
        <f t="array" ref="EJ8">IFERROR(IF(SMALL(EJ25:EJ118,3)&lt;=$A$8*SMALL(EJ25:EJ118,1),IFERROR(INDEX($A$25:$A$118, MATCH(1,(EJ25:EJ118=SMALL(EJ25:EJ118,3))*(COUNTIF(EJ6:EJ7, $A$25:$A$118)=0),0)), ""),""),"")</f>
        <v/>
      </c>
      <c r="EK8" s="1" t="str" cm="1">
        <f t="array" ref="EK8">IFERROR(IF(SMALL(EK25:EK118,3)&lt;=$A$8*SMALL(EK25:EK118,1),IFERROR(INDEX($A$25:$A$118, MATCH(1,(EK25:EK118=SMALL(EK25:EK118,3))*(COUNTIF(EK6:EK7, $A$25:$A$118)=0),0)), ""),""),"")</f>
        <v>DV-LOAM</v>
      </c>
      <c r="EL8" s="1" t="str" cm="1">
        <f t="array" ref="EL8">IFERROR(IF(SMALL(EL25:EL118,3)&lt;=$A$8*SMALL(EL25:EL118,1),IFERROR(INDEX($A$25:$A$118, MATCH(1,(EL25:EL118=SMALL(EL25:EL118,3))*(COUNTIF(EL6:EL7, $A$25:$A$118)=0),0)), ""),""),"")</f>
        <v>RTAB. Stereo. F2M</v>
      </c>
      <c r="EM8" s="1" t="str" cm="1">
        <f t="array" ref="EM8">IFERROR(IF(SMALL(EM25:EM118,3)&lt;=$A$8*SMALL(EM25:EM118,1),IFERROR(INDEX($A$25:$A$118, MATCH(1,(EM25:EM118=SMALL(EM25:EM118,3))*(COUNTIF(EM6:EM7, $A$25:$A$118)=0),0)), ""),""),"")</f>
        <v/>
      </c>
      <c r="EN8" s="1" t="str" cm="1">
        <f t="array" ref="EN8">IFERROR(IF(SMALL(EN25:EN118,3)&lt;=$A$8*SMALL(EN25:EN118,1),IFERROR(INDEX($A$25:$A$118, MATCH(1,(EN25:EN118=SMALL(EN25:EN118,3))*(COUNTIF(EN6:EN7, $A$25:$A$118)=0),0)), ""),""),"")</f>
        <v>ORB-SLAM2</v>
      </c>
      <c r="EO8" s="1" t="str" cm="1">
        <f t="array" ref="EO8">IFERROR(IF(SMALL(EO25:EO118,3)&lt;=$A$8*SMALL(EO25:EO118,1),IFERROR(INDEX($A$25:$A$118, MATCH(1,(EO25:EO118=SMALL(EO25:EO118,3))*(COUNTIF(EO6:EO7, $A$25:$A$118)=0),0)), ""),""),"")</f>
        <v>RTAB. Stereo. F2M</v>
      </c>
      <c r="EP8" s="1" t="str" cm="1">
        <f t="array" ref="EP8">IFERROR(IF(SMALL(EP25:EP118,3)&lt;=$A$8*SMALL(EP25:EP118,1),IFERROR(INDEX($A$25:$A$118, MATCH(1,(EP25:EP118=SMALL(EP25:EP118,3))*(COUNTIF(EP6:EP7, $A$25:$A$118)=0),0)), ""),""),"")</f>
        <v/>
      </c>
      <c r="EQ8" s="1" t="str" cm="1">
        <f t="array" ref="EQ8">IFERROR(IF(SMALL(EQ25:EQ118,3)&lt;=$A$8*SMALL(EQ25:EQ118,1),IFERROR(INDEX($A$25:$A$118, MATCH(1,(EQ25:EQ118=SMALL(EQ25:EQ118,3))*(COUNTIF(EQ6:EQ7, $A$25:$A$118)=0),0)), ""),""),"")</f>
        <v>RTAB. Stereo. ORB2</v>
      </c>
      <c r="ER8" s="1" t="str" cm="1">
        <f t="array" ref="ER8">IFERROR(IF(SMALL(ER25:ER118,3)&lt;=$A$8*SMALL(ER25:ER118,1),IFERROR(INDEX($A$25:$A$118, MATCH(1,(ER25:ER118=SMALL(ER25:ER118,3))*(COUNTIF(ER6:ER7, $A$25:$A$118)=0),0)), ""),""),"")</f>
        <v>LOAM</v>
      </c>
      <c r="ES8" s="1" t="str" cm="1">
        <f t="array" ref="ES8">IFERROR(IF(SMALL(ES25:ES126,3)&lt;=$A$8*SMALL(ES25:ES126,1),IFERROR(INDEX($A$25:$A$126, MATCH(1,(ES25:ES126=SMALL(ES25:ES126,3))*(COUNTIF(ES6:ES7, $A$25:$A$126)=0),0)), ""),""),"")</f>
        <v>ORB-SLAM2</v>
      </c>
      <c r="ET8" s="1" t="str" cm="1">
        <f t="array" ref="ET8">IFERROR(IF(SMALL(ET25:ET126,3)&lt;=$A$8*SMALL(ET25:ET126,1),IFERROR(INDEX($A$25:$A$126, MATCH(1,(ET25:ET126=SMALL(ET25:ET126,3))*(COUNTIF(ET6:ET7, $A$25:$A$126)=0),0)), ""),""),"")</f>
        <v/>
      </c>
      <c r="EU8" s="1" t="str" cm="1">
        <f t="array" ref="EU8">IFERROR(IF(SMALL(EU25:EU126,3)&lt;=$A$8*SMALL(EU25:EU126,1),IFERROR(INDEX($A$25:$A$126, MATCH(1,(EU25:EU126=SMALL(EU25:EU126,3))*(COUNTIF(EU6:EU7, $A$25:$A$126)=0),0)), ""),""),"")</f>
        <v/>
      </c>
      <c r="EV8" s="1" t="str" cm="1">
        <f t="array" ref="EV8">IFERROR(IF(SMALL(EV25:EV126,3)&lt;=$A$8*SMALL(EV25:EV126,1),IFERROR(INDEX($A$25:$A$126, MATCH(1,(EV25:EV126=SMALL(EV25:EV126,3))*(COUNTIF(EV6:EV7, $A$25:$A$126)=0),0)), ""),""),"")</f>
        <v/>
      </c>
      <c r="EW8" s="1" t="str" cm="1">
        <f t="array" ref="EW8">IFERROR(IF(SMALL(EW25:EW126,3)&lt;=$A$8*SMALL(EW25:EW126,1),IFERROR(INDEX($A$25:$A$126, MATCH(1,(EW25:EW126=SMALL(EW25:EW126,3))*(COUNTIF(EW6:EW7, $A$25:$A$126)=0),0)), ""),""),"")</f>
        <v/>
      </c>
      <c r="EX8" s="1" t="str" cm="1">
        <f t="array" ref="EX8">IFERROR(IF(SMALL(EX25:EX126,3)&lt;=$A$8*SMALL(EX25:EX126,1),IFERROR(INDEX($A$25:$A$126, MATCH(1,(EX25:EX126=SMALL(EX25:EX126,3))*(COUNTIF(EX6:EX7, $A$25:$A$126)=0),0)), ""),""),"")</f>
        <v/>
      </c>
      <c r="EY8" s="1" t="str" cm="1">
        <f t="array" ref="EY8">IFERROR(IF(SMALL(EY25:EY126,3)&lt;=$A$8*SMALL(EY25:EY126,1),IFERROR(INDEX($A$25:$A$126, MATCH(1,(EY25:EY126=SMALL(EY25:EY126,3))*(COUNTIF(EY6:EY7, $A$25:$A$126)=0),0)), ""),""),"")</f>
        <v/>
      </c>
      <c r="EZ8" s="1" t="str" cm="1">
        <f t="array" ref="EZ8">IFERROR(IF(SMALL(EZ25:EZ126,3)&lt;=$A$8*SMALL(EZ25:EZ126,1),IFERROR(INDEX($A$25:$A$126, MATCH(1,(EZ25:EZ126=SMALL(EZ25:EZ126,3))*(COUNTIF(EZ6:EZ7, $A$25:$A$126)=0),0)), ""),""),"")</f>
        <v/>
      </c>
      <c r="FA8" s="1" t="str" cm="1">
        <f t="array" ref="FA8">IFERROR(IF(SMALL(FA25:FA126,3)&lt;=$A$8*SMALL(FA25:FA126,1),IFERROR(INDEX($A$25:$A$126, MATCH(1,(FA25:FA126=SMALL(FA25:FA126,3))*(COUNTIF(FA6:FA7, $A$25:$A$126)=0),0)), ""),""),"")</f>
        <v/>
      </c>
      <c r="FB8" s="1" t="str" cm="1">
        <f t="array" ref="FB8">IFERROR(IF(SMALL(FB25:FB126,3)&lt;=$A$8*SMALL(FB25:FB126,1),IFERROR(INDEX($A$25:$A$126, MATCH(1,(FB25:FB126=SMALL(FB25:FB126,3))*(COUNTIF(FB6:FB7, $A$25:$A$126)=0),0)), ""),""),"")</f>
        <v/>
      </c>
      <c r="FC8" s="1" t="str" cm="1">
        <f t="array" ref="FC8">IFERROR(IF(SMALL(FC25:FC126,3)&lt;=$A$8*SMALL(FC25:FC126,1),IFERROR(INDEX($A$25:$A$126, MATCH(1,(FC25:FC126=SMALL(FC25:FC126,3))*(COUNTIF(FC6:FC7, $A$25:$A$126)=0),0)), ""),""),"")</f>
        <v/>
      </c>
      <c r="FD8" s="1" t="str" cm="1">
        <f t="array" ref="FD8">IFERROR(IF(SMALL(FD25:FD126,3)&lt;=$A$8*SMALL(FD25:FD126,1),IFERROR(INDEX($A$25:$A$126, MATCH(1,(FD25:FD126=SMALL(FD25:FD126,3))*(COUNTIF(FD6:FD7, $A$25:$A$126)=0),0)), ""),""),"")</f>
        <v/>
      </c>
      <c r="FE8" s="1" t="str" cm="1">
        <f t="array" ref="FE8">IFERROR(IF(SMALL(FE25:FE126,3)&lt;=$A$8*SMALL(FE25:FE126,1),IFERROR(INDEX($A$25:$A$126, MATCH(1,(FE25:FE126=SMALL(FE25:FE126,3))*(COUNTIF(FE6:FE7, $A$25:$A$126)=0),0)), ""),""),"")</f>
        <v/>
      </c>
      <c r="FF8" s="1" t="str" cm="1">
        <f t="array" ref="FF8">IFERROR(IF(SMALL(FF25:FF126,3)&lt;=$A$8*SMALL(FF25:FF126,1),IFERROR(INDEX($A$25:$A$126, MATCH(1,(FF25:FF126=SMALL(FF25:FF126,3))*(COUNTIF(FF6:FF7, $A$25:$A$126)=0),0)), ""),""),"")</f>
        <v/>
      </c>
      <c r="FG8" s="1" t="str" cm="1">
        <f t="array" ref="FG8">IFERROR(IF(SMALL(FG25:FG126,3)&lt;=$A$8*SMALL(FG25:FG126,1),IFERROR(INDEX($A$25:$A$126, MATCH(1,(FG25:FG126=SMALL(FG25:FG126,3))*(COUNTIF(FG6:FG7, $A$25:$A$126)=0),0)), ""),""),"")</f>
        <v/>
      </c>
      <c r="FH8" s="1" t="str" cm="1">
        <f t="array" ref="FH8">IFERROR(IF(SMALL(FH25:FH126,3)&lt;=$A$8*SMALL(FH25:FH126,1),IFERROR(INDEX($A$25:$A$126, MATCH(1,(FH25:FH126=SMALL(FH25:FH126,3))*(COUNTIF(FH6:FH7, $A$25:$A$126)=0),0)), ""),""),"")</f>
        <v/>
      </c>
      <c r="FI8" s="1" t="str" cm="1">
        <f t="array" ref="FI8">IFERROR(IF(SMALL(FI25:FI126,3)&lt;=$A$8*SMALL(FI25:FI126,1),IFERROR(INDEX($A$25:$A$126, MATCH(1,(FI25:FI126=SMALL(FI25:FI126,3))*(COUNTIF(FI6:FI7, $A$25:$A$126)=0),0)), ""),""),"")</f>
        <v/>
      </c>
      <c r="FJ8" s="1" t="str" cm="1">
        <f t="array" ref="FJ8">IFERROR(IF(SMALL(FJ25:FJ126,3)&lt;=$A$8*SMALL(FJ25:FJ126,1),IFERROR(INDEX($A$25:$A$126, MATCH(1,(FJ25:FJ126=SMALL(FJ25:FJ126,3))*(COUNTIF(FJ6:FJ7, $A$25:$A$126)=0),0)), ""),""),"")</f>
        <v/>
      </c>
      <c r="FK8" s="1" t="str" cm="1">
        <f t="array" ref="FK8">IFERROR(IF(SMALL(FK25:FK126,3)&lt;=$A$8*SMALL(FK25:FK126,1),IFERROR(INDEX($A$25:$A$126, MATCH(1,(FK25:FK126=SMALL(FK25:FK126,3))*(COUNTIF(FK6:FK7, $A$25:$A$126)=0),0)), ""),""),"")</f>
        <v/>
      </c>
      <c r="FL8" s="1" t="str" cm="1">
        <f t="array" ref="FL8">IFERROR(IF(SMALL(FL25:FL126,3)&lt;=$A$8*SMALL(FL25:FL126,1),IFERROR(INDEX($A$25:$A$126, MATCH(1,(FL25:FL126=SMALL(FL25:FL126,3))*(COUNTIF(FL6:FL7, $A$25:$A$126)=0),0)), ""),""),"")</f>
        <v/>
      </c>
      <c r="FM8" s="1" t="str" cm="1">
        <f t="array" ref="FM8">IFERROR(IF(SMALL(FM25:FM126,3)&lt;=$A$8*SMALL(FM25:FM126,1),IFERROR(INDEX($A$25:$A$126, MATCH(1,(FM25:FM126=SMALL(FM25:FM126,3))*(COUNTIF(FM6:FM7, $A$25:$A$126)=0),0)), ""),""),"")</f>
        <v>VINS-Mono</v>
      </c>
      <c r="FN8" s="1" t="str" cm="1">
        <f t="array" ref="FN8">IFERROR(IF(SMALL(FN25:FN126,3)&lt;=$A$8*SMALL(FN25:FN126,1),IFERROR(INDEX($A$25:$A$126, MATCH(1,(FN25:FN126=SMALL(FN25:FN126,3))*(COUNTIF(FN6:FN7, $A$25:$A$126)=0),0)), ""),""),"")</f>
        <v/>
      </c>
      <c r="FO8" s="1" t="str" cm="1">
        <f t="array" ref="FO8">IFERROR(IF(SMALL(FO25:FO126,3)&lt;=$A$8*SMALL(FO25:FO126,1),IFERROR(INDEX($A$25:$A$126, MATCH(1,(FO25:FO126=SMALL(FO25:FO126,3))*(COUNTIF(FO6:FO7, $A$25:$A$126)=0),0)), ""),""),"")</f>
        <v/>
      </c>
      <c r="FP8" s="1" t="str" cm="1">
        <f t="array" ref="FP8">IFERROR(IF(SMALL(FP25:FP126,3)&lt;=$A$8*SMALL(FP25:FP126,1),IFERROR(INDEX($A$25:$A$126, MATCH(1,(FP25:FP126=SMALL(FP25:FP126,3))*(COUNTIF(FP6:FP7, $A$25:$A$126)=0),0)), ""),""),"")</f>
        <v>VINS-Mono</v>
      </c>
      <c r="FQ8" s="1" t="str" cm="1">
        <f t="array" ref="FQ8">IFERROR(IF(SMALL(FQ25:FQ126,3)&lt;=$A$8*SMALL(FQ25:FQ126,1),IFERROR(INDEX($A$25:$A$126, MATCH(1,(FQ25:FQ126=SMALL(FQ25:FQ126,3))*(COUNTIF(FQ6:FQ7, $A$25:$A$126)=0),0)), ""),""),"")</f>
        <v/>
      </c>
      <c r="FR8" s="1" t="str" cm="1">
        <f t="array" ref="FR8">IFERROR(IF(SMALL(FR25:FR126,3)&lt;=$A$8*SMALL(FR25:FR126,1),IFERROR(INDEX($A$25:$A$126, MATCH(1,(FR25:FR126=SMALL(FR25:FR126,3))*(COUNTIF(FR6:FR7, $A$25:$A$126)=0),0)), ""),""),"")</f>
        <v/>
      </c>
      <c r="FS8" s="1" t="str" cm="1">
        <f t="array" ref="FS8">IFERROR(IF(SMALL(FS25:FS126,3)&lt;=$A$8*SMALL(FS25:FS126,1),IFERROR(INDEX($A$25:$A$126, MATCH(1,(FS25:FS126=SMALL(FS25:FS126,3))*(COUNTIF(FS6:FS7, $A$25:$A$126)=0),0)), ""),""),"")</f>
        <v/>
      </c>
      <c r="FT8" s="1" t="str" cm="1">
        <f t="array" ref="FT8">IFERROR(IF(SMALL(FT25:FT126,3)&lt;=$A$8*SMALL(FT25:FT126,1),IFERROR(INDEX($A$25:$A$126, MATCH(1,(FT25:FT126=SMALL(FT25:FT126,3))*(COUNTIF(FT6:FT7, $A$25:$A$126)=0),0)), ""),""),"")</f>
        <v/>
      </c>
      <c r="FU8" s="1" t="str" cm="1">
        <f t="array" ref="FU8">IFERROR(IF(SMALL(FU25:FU126,3)&lt;=$A$8*SMALL(FU25:FU126,1),IFERROR(INDEX($A$25:$A$126, MATCH(1,(FU25:FU126=SMALL(FU25:FU126,3))*(COUNTIF(FU6:FU7, $A$25:$A$126)=0),0)), ""),""),"")</f>
        <v/>
      </c>
      <c r="FV8" s="1" t="str" cm="1">
        <f t="array" ref="FV8">IFERROR(IF(SMALL(FV25:FV126,3)&lt;=$A$8*SMALL(FV25:FV126,1),IFERROR(INDEX($A$25:$A$126, MATCH(1,(FV25:FV126=SMALL(FV25:FV126,3))*(COUNTIF(FV6:FV7, $A$25:$A$126)=0),0)), ""),""),"")</f>
        <v/>
      </c>
      <c r="FW8" s="1" t="str" cm="1">
        <f t="array" ref="FW8">IFERROR(IF(SMALL(FW25:FW126,3)&lt;=$A$8*SMALL(FW25:FW126,1),IFERROR(INDEX($A$25:$A$126, MATCH(1,(FW25:FW126=SMALL(FW25:FW126,3))*(COUNTIF(FW6:FW7, $A$25:$A$126)=0),0)), ""),""),"")</f>
        <v/>
      </c>
      <c r="FX8" s="1" t="str" cm="1">
        <f t="array" ref="FX8">IFERROR(IF(SMALL(FX25:FX126,3)&lt;=$A$8*SMALL(FX25:FX126,1),IFERROR(INDEX($A$25:$A$126, MATCH(1,(FX25:FX126=SMALL(FX25:FX126,3))*(COUNTIF(FX6:FX7, $A$25:$A$126)=0),0)), ""),""),"")</f>
        <v/>
      </c>
      <c r="FY8" s="1" t="str" cm="1">
        <f t="array" ref="FY8">IFERROR(IF(SMALL(FY25:FY126,3)&lt;=$A$8*SMALL(FY25:FY126,1),IFERROR(INDEX($A$25:$A$126, MATCH(1,(FY25:FY126=SMALL(FY25:FY126,3))*(COUNTIF(FY6:FY7, $A$25:$A$126)=0),0)), ""),""),"")</f>
        <v/>
      </c>
      <c r="FZ8" s="1" t="str" cm="1">
        <f t="array" ref="FZ8">IFERROR(IF(SMALL(FZ25:FZ126,3)&lt;=$A$8*SMALL(FZ25:FZ126,1),IFERROR(INDEX($A$25:$A$126, MATCH(1,(FZ25:FZ126=SMALL(FZ25:FZ126,3))*(COUNTIF(FZ6:FZ7, $A$25:$A$126)=0),0)), ""),""),"")</f>
        <v/>
      </c>
      <c r="GA8" s="1" t="str" cm="1">
        <f t="array" ref="GA8">IFERROR(IF(SMALL(GA25:GA126,3)&lt;=$A$8*SMALL(GA25:GA126,1),IFERROR(INDEX($A$25:$A$126, MATCH(1,(GA25:GA126=SMALL(GA25:GA126,3))*(COUNTIF(GA6:GA7, $A$25:$A$126)=0),0)), ""),""),"")</f>
        <v/>
      </c>
      <c r="GB8" s="1" t="str" cm="1">
        <f t="array" ref="GB8">IFERROR(IF(SMALL(GB25:GB126,3)&lt;=$A$8*SMALL(GB25:GB126,1),IFERROR(INDEX($A$25:$A$126, MATCH(1,(GB25:GB126=SMALL(GB25:GB126,3))*(COUNTIF(GB6:GB7, $A$25:$A$126)=0),0)), ""),""),"")</f>
        <v/>
      </c>
      <c r="GC8" s="1" t="str" cm="1">
        <f t="array" ref="GC8">IFERROR(IF(SMALL(GC25:GC126,3)&lt;=$A$8*SMALL(GC25:GC126,1),IFERROR(INDEX($A$25:$A$126, MATCH(1,(GC25:GC126=SMALL(GC25:GC126,3))*(COUNTIF(GC6:GC7, $A$25:$A$126)=0),0)), ""),""),"")</f>
        <v/>
      </c>
      <c r="GD8" s="1" t="str" cm="1">
        <f t="array" ref="GD8">IFERROR(IF(SMALL(GD25:GD126,3)&lt;=$A$8*SMALL(GD25:GD126,1),IFERROR(INDEX($A$25:$A$126, MATCH(1,(GD25:GD126=SMALL(GD25:GD126,3))*(COUNTIF(GD6:GD7, $A$25:$A$126)=0),0)), ""),""),"")</f>
        <v/>
      </c>
      <c r="GE8" s="1" t="str" cm="1">
        <f t="array" ref="GE8">IFERROR(IF(SMALL(GE25:GE126,3)&lt;=$A$8*SMALL(GE25:GE126,1),IFERROR(INDEX($A$25:$A$126, MATCH(1,(GE25:GE126=SMALL(GE25:GE126,3))*(COUNTIF(GE6:GE7, $A$25:$A$126)=0),0)), ""),""),"")</f>
        <v/>
      </c>
      <c r="GF8" s="1" t="str" cm="1">
        <f t="array" ref="GF8">IFERROR(IF(SMALL(GF25:GF126,3)&lt;=$A$8*SMALL(GF25:GF126,1),IFERROR(INDEX($A$25:$A$126, MATCH(1,(GF25:GF126=SMALL(GF25:GF126,3))*(COUNTIF(GF6:GF7, $A$25:$A$126)=0),0)), ""),""),"")</f>
        <v/>
      </c>
      <c r="GG8" s="1" t="str" cm="1">
        <f t="array" ref="GG8">IFERROR(IF(SMALL(GG25:GG126,3)&lt;=$A$8*SMALL(GG25:GG126,1),IFERROR(INDEX($A$25:$A$126, MATCH(1,(GG25:GG126=SMALL(GG25:GG126,3))*(COUNTIF(GG6:GG7, $A$25:$A$126)=0),0)), ""),""),"")</f>
        <v/>
      </c>
      <c r="GH8" s="1" t="str" cm="1">
        <f t="array" ref="GH8">IFERROR(IF(SMALL(GH25:GH126,3)&lt;=$A$8*SMALL(GH25:GH126,1),IFERROR(INDEX($A$25:$A$126, MATCH(1,(GH25:GH126=SMALL(GH25:GH126,3))*(COUNTIF(GH6:GH7, $A$25:$A$126)=0),0)), ""),""),"")</f>
        <v/>
      </c>
      <c r="GI8" s="1" t="str" cm="1">
        <f t="array" ref="GI8">IFERROR(IF(SMALL(GI25:GI126,3)&lt;=$A$8*SMALL(GI25:GI126,1),IFERROR(INDEX($A$25:$A$126, MATCH(1,(GI25:GI126=SMALL(GI25:GI126,3))*(COUNTIF(GI6:GI7, $A$25:$A$126)=0),0)), ""),""),"")</f>
        <v/>
      </c>
      <c r="GJ8" s="1" t="str" cm="1">
        <f t="array" ref="GJ8">IFERROR(IF(SMALL(GJ25:GJ126,3)&lt;=$A$8*SMALL(GJ25:GJ126,1),IFERROR(INDEX($A$25:$A$126, MATCH(1,(GJ25:GJ126=SMALL(GJ25:GJ126,3))*(COUNTIF(GJ6:GJ7, $A$25:$A$126)=0),0)), ""),""),"")</f>
        <v/>
      </c>
      <c r="GK8" s="1" t="str" cm="1">
        <f t="array" ref="GK8">IFERROR(IF(SMALL(GK25:GK126,3)&lt;=$A$8*SMALL(GK25:GK126,1),IFERROR(INDEX($A$25:$A$126, MATCH(1,(GK25:GK126=SMALL(GK25:GK126,3))*(COUNTIF(GK6:GK7, $A$25:$A$126)=0),0)), ""),""),"")</f>
        <v>LSD-SLAM</v>
      </c>
      <c r="GL8" s="1" t="str" cm="1">
        <f t="array" ref="GL8">IFERROR(IF(SMALL(GL25:GL126,3)&lt;=$A$8*SMALL(GL25:GL126,1),IFERROR(INDEX($A$25:$A$126, MATCH(1,(GL25:GL126=SMALL(GL25:GL126,3))*(COUNTIF(GL6:GL7, $A$25:$A$126)=0),0)), ""),""),"")</f>
        <v/>
      </c>
      <c r="GM8" s="1" t="str" cm="1">
        <f t="array" ref="GM8">IFERROR(IF(SMALL(GM25:GM126,3)&lt;=$A$8*SMALL(GM25:GM126,1),IFERROR(INDEX($A$25:$A$126, MATCH(1,(GM25:GM126=SMALL(GM25:GM126,3))*(COUNTIF(GM6:GM7, $A$25:$A$126)=0),0)), ""),""),"")</f>
        <v/>
      </c>
      <c r="GN8" s="1" t="str" cm="1">
        <f t="array" ref="GN8">IFERROR(IF(SMALL(GN25:GN126,3)&lt;=$A$8*SMALL(GN25:GN126,1),IFERROR(INDEX($A$25:$A$126, MATCH(1,(GN25:GN126=SMALL(GN25:GN126,3))*(COUNTIF(GN6:GN7, $A$25:$A$126)=0),0)), ""),""),"")</f>
        <v>DSO</v>
      </c>
      <c r="GO8" s="1" t="str" cm="1">
        <f t="array" ref="GO8">IFERROR(IF(SMALL(GO25:GO126,3)&lt;=$A$8*SMALL(GO25:GO126,1),IFERROR(INDEX($A$25:$A$126, MATCH(1,(GO25:GO126=SMALL(GO25:GO126,3))*(COUNTIF(GO6:GO7, $A$25:$A$126)=0),0)), ""),""),"")</f>
        <v/>
      </c>
      <c r="GP8" s="1" t="str" cm="1">
        <f t="array" ref="GP8">IFERROR(IF(SMALL(GP25:GP126,3)&lt;=$A$8*SMALL(GP25:GP126,1),IFERROR(INDEX($A$25:$A$126, MATCH(1,(GP25:GP126=SMALL(GP25:GP126,3))*(COUNTIF(GP6:GP7, $A$25:$A$126)=0),0)), ""),""),"")</f>
        <v/>
      </c>
      <c r="GQ8" s="1" t="str" cm="1">
        <f t="array" ref="GQ8">IFERROR(IF(SMALL(GQ25:GQ126,3)&lt;=$A$8*SMALL(GQ25:GQ126,1),IFERROR(INDEX($A$25:$A$126, MATCH(1,(GQ25:GQ126=SMALL(GQ25:GQ126,3))*(COUNTIF(GQ6:GQ7, $A$25:$A$126)=0),0)), ""),""),"")</f>
        <v/>
      </c>
      <c r="GR8" s="1" t="str" cm="1">
        <f t="array" ref="GR8">IFERROR(IF(SMALL(GR25:GR126,3)&lt;=$A$8*SMALL(GR25:GR126,1),IFERROR(INDEX($A$25:$A$126, MATCH(1,(GR25:GR126=SMALL(GR25:GR126,3))*(COUNTIF(GR6:GR7, $A$25:$A$126)=0),0)), ""),""),"")</f>
        <v/>
      </c>
      <c r="GS8" s="1" t="str" cm="1">
        <f t="array" ref="GS8">IFERROR(IF(SMALL(GS25:GS126,3)&lt;=$A$8*SMALL(GS25:GS126,1),IFERROR(INDEX($A$25:$A$126, MATCH(1,(GS25:GS126=SMALL(GS25:GS126,3))*(COUNTIF(GS6:GS7, $A$25:$A$126)=0),0)), ""),""),"")</f>
        <v/>
      </c>
      <c r="GT8" s="1" t="str" cm="1">
        <f t="array" ref="GT8">IFERROR(IF(SMALL(GT25:GT126,3)&lt;=$A$8*SMALL(GT25:GT126,1),IFERROR(INDEX($A$25:$A$126, MATCH(1,(GT25:GT126=SMALL(GT25:GT126,3))*(COUNTIF(GT6:GT7, $A$25:$A$126)=0),0)), ""),""),"")</f>
        <v/>
      </c>
      <c r="GU8" s="1" t="str" cm="1">
        <f t="array" ref="GU8">IFERROR(IF(SMALL(GU25:GU126,3)&lt;=$A$8*SMALL(GU25:GU126,1),IFERROR(INDEX($A$25:$A$126, MATCH(1,(GU25:GU126=SMALL(GU25:GU126,3))*(COUNTIF(GU6:GU7, $A$25:$A$126)=0),0)), ""),""),"")</f>
        <v/>
      </c>
      <c r="GV8" s="1" t="str" cm="1">
        <f t="array" ref="GV8">IFERROR(IF(SMALL(GV25:GV126,3)&lt;=$A$8*SMALL(GV25:GV126,1),IFERROR(INDEX($A$25:$A$126, MATCH(1,(GV25:GV126=SMALL(GV25:GV126,3))*(COUNTIF(GV6:GV7, $A$25:$A$126)=0),0)), ""),""),"")</f>
        <v/>
      </c>
      <c r="GW8" s="1" t="str" cm="1">
        <f t="array" ref="GW8">IFERROR(IF(SMALL(GW25:GW126,3)&lt;=$A$8*SMALL(GW25:GW126,1),IFERROR(INDEX($A$25:$A$126, MATCH(1,(GW25:GW126=SMALL(GW25:GW126,3))*(COUNTIF(GW6:GW7, $A$25:$A$126)=0),0)), ""),""),"")</f>
        <v/>
      </c>
      <c r="GX8" s="1" t="str" cm="1">
        <f t="array" ref="GX8">IFERROR(IF(SMALL(GX25:GX126,3)&lt;=$A$8*SMALL(GX25:GX126,1),IFERROR(INDEX($A$25:$A$126, MATCH(1,(GX25:GX126=SMALL(GX25:GX126,3))*(COUNTIF(GX6:GX7, $A$25:$A$126)=0),0)), ""),""),"")</f>
        <v/>
      </c>
      <c r="GY8" s="1" t="str" cm="1">
        <f t="array" ref="GY8">IFERROR(IF(SMALL(GY25:GY126,3)&lt;=$A$8*SMALL(GY25:GY126,1),IFERROR(INDEX($A$25:$A$126, MATCH(1,(GY25:GY126=SMALL(GY25:GY126,3))*(COUNTIF(GY6:GY7, $A$25:$A$126)=0),0)), ""),""),"")</f>
        <v/>
      </c>
      <c r="GZ8" s="1" t="str" cm="1">
        <f t="array" ref="GZ8">IFERROR(IF(SMALL(GZ25:GZ126,3)&lt;=$A$8*SMALL(GZ25:GZ126,1),IFERROR(INDEX($A$25:$A$126, MATCH(1,(GZ25:GZ126=SMALL(GZ25:GZ126,3))*(COUNTIF(GZ6:GZ7, $A$25:$A$126)=0),0)), ""),""),"")</f>
        <v>LDSO</v>
      </c>
      <c r="HA8" s="1" t="str" cm="1">
        <f t="array" ref="HA8">IFERROR(IF(SMALL(HA25:HA126,3)&lt;=$A$8*SMALL(HA25:HA126,1),IFERROR(INDEX($A$25:$A$126, MATCH(1,(HA25:HA126=SMALL(HA25:HA126,3))*(COUNTIF(HA6:HA7, $A$25:$A$126)=0),0)), ""),""),"")</f>
        <v/>
      </c>
      <c r="HB8" s="1" t="str" cm="1">
        <f t="array" ref="HB8">IFERROR(IF(SMALL(HB25:HB126,3)&lt;=$A$8*SMALL(HB25:HB126,1),IFERROR(INDEX($A$25:$A$126, MATCH(1,(HB25:HB126=SMALL(HB25:HB126,3))*(COUNTIF(HB6:HB7, $A$25:$A$126)=0),0)), ""),""),"")</f>
        <v/>
      </c>
      <c r="HC8" s="1" t="str" cm="1">
        <f t="array" ref="HC8">IFERROR(IF(SMALL(HC25:HC126,3)&lt;=$A$8*SMALL(HC25:HC126,1),IFERROR(INDEX($A$25:$A$126, MATCH(1,(HC25:HC126=SMALL(HC25:HC126,3))*(COUNTIF(HC6:HC7, $A$25:$A$126)=0),0)), ""),""),"")</f>
        <v/>
      </c>
      <c r="HD8" s="1" t="str" cm="1">
        <f t="array" ref="HD8">IFERROR(IF(SMALL(HD25:HD126,3)&lt;=$A$8*SMALL(HD25:HD126,1),IFERROR(INDEX($A$25:$A$126, MATCH(1,(HD25:HD126=SMALL(HD25:HD126,3))*(COUNTIF(HD6:HD7, $A$25:$A$126)=0),0)), ""),""),"")</f>
        <v/>
      </c>
      <c r="HE8" s="1" t="str" cm="1">
        <f t="array" ref="HE8">IFERROR(IF(SMALL(HE25:HE126,3)&lt;=$A$8*SMALL(HE25:HE126,1),IFERROR(INDEX($A$25:$A$126, MATCH(1,(HE25:HE126=SMALL(HE25:HE126,3))*(COUNTIF(HE6:HE7, $A$25:$A$126)=0),0)), ""),""),"")</f>
        <v/>
      </c>
      <c r="HF8" s="1" t="str" cm="1">
        <f t="array" ref="HF8">IFERROR(IF(SMALL(HF25:HF126,3)&lt;=$A$8*SMALL(HF25:HF126,1),IFERROR(INDEX($A$25:$A$126, MATCH(1,(HF25:HF126=SMALL(HF25:HF126,3))*(COUNTIF(HF6:HF7, $A$25:$A$126)=0),0)), ""),""),"")</f>
        <v/>
      </c>
      <c r="HG8" s="1" t="str" cm="1">
        <f t="array" ref="HG8">IFERROR(IF(SMALL(HG25:HG126,3)&lt;=$A$8*SMALL(HG25:HG126,1),IFERROR(INDEX($A$25:$A$126, MATCH(1,(HG25:HG126=SMALL(HG25:HG126,3))*(COUNTIF(HG6:HG7, $A$25:$A$126)=0),0)), ""),""),"")</f>
        <v/>
      </c>
      <c r="HH8" s="1" t="str" cm="1">
        <f t="array" ref="HH8">IFERROR(IF(SMALL(HH25:HH126,3)&lt;=$A$8*SMALL(HH25:HH126,1),IFERROR(INDEX($A$25:$A$126, MATCH(1,(HH25:HH126=SMALL(HH25:HH126,3))*(COUNTIF(HH6:HH7, $A$25:$A$126)=0),0)), ""),""),"")</f>
        <v/>
      </c>
      <c r="HI8" s="1" t="str" cm="1">
        <f t="array" ref="HI8">IFERROR(IF(SMALL(HI25:HI126,3)&lt;=$A$8*SMALL(HI25:HI126,1),IFERROR(INDEX($A$25:$A$126, MATCH(1,(HI25:HI126=SMALL(HI25:HI126,3))*(COUNTIF(HI6:HI7, $A$25:$A$126)=0),0)), ""),""),"")</f>
        <v/>
      </c>
      <c r="HJ8" s="1" t="str" cm="1">
        <f t="array" ref="HJ8">IFERROR(IF(SMALL(HJ25:HJ126,3)&lt;=$A$8*SMALL(HJ25:HJ126,1),IFERROR(INDEX($A$25:$A$126, MATCH(1,(HJ25:HJ126=SMALL(HJ25:HJ126,3))*(COUNTIF(HJ6:HJ7, $A$25:$A$126)=0),0)), ""),""),"")</f>
        <v>DSO</v>
      </c>
      <c r="HK8" s="1" t="str" cm="1">
        <f t="array" ref="HK8">IFERROR(IF(SMALL(HK25:HK126,3)&lt;=$A$8*SMALL(HK25:HK126,1),IFERROR(INDEX($A$25:$A$126, MATCH(1,(HK25:HK126=SMALL(HK25:HK126,3))*(COUNTIF(HK6:HK7, $A$25:$A$126)=0),0)), ""),""),"")</f>
        <v/>
      </c>
      <c r="HL8" s="1" t="str" cm="1">
        <f t="array" ref="HL8">IFERROR(IF(SMALL(HL25:HL126,3)&lt;=$A$8*SMALL(HL25:HL126,1),IFERROR(INDEX($A$25:$A$126, MATCH(1,(HL25:HL126=SMALL(HL25:HL126,3))*(COUNTIF(HL6:HL7, $A$25:$A$126)=0),0)), ""),""),"")</f>
        <v/>
      </c>
      <c r="HM8" s="1" t="str" cm="1">
        <f t="array" ref="HM8">IFERROR(IF(SMALL(HM25:HM126,3)&lt;=$A$8*SMALL(HM25:HM126,1),IFERROR(INDEX($A$25:$A$126, MATCH(1,(HM25:HM126=SMALL(HM25:HM126,3))*(COUNTIF(HM6:HM7, $A$25:$A$126)=0),0)), ""),""),"")</f>
        <v/>
      </c>
      <c r="HN8" s="1" t="str" cm="1">
        <f t="array" ref="HN8">IFERROR(IF(SMALL(HN25:HN126,3)&lt;=$A$8*SMALL(HN25:HN126,1),IFERROR(INDEX($A$25:$A$126, MATCH(1,(HN25:HN126=SMALL(HN25:HN126,3))*(COUNTIF(HN6:HN7, $A$25:$A$126)=0),0)), ""),""),"")</f>
        <v/>
      </c>
      <c r="HO8" s="1" t="str" cm="1">
        <f t="array" ref="HO8">IFERROR(IF(SMALL(HO25:HO126,3)&lt;=$A$8*SMALL(HO25:HO126,1),IFERROR(INDEX($A$25:$A$126, MATCH(1,(HO25:HO126=SMALL(HO25:HO126,3))*(COUNTIF(HO6:HO7, $A$25:$A$126)=0),0)), ""),""),"")</f>
        <v/>
      </c>
      <c r="HP8" s="1" t="str" cm="1">
        <f t="array" ref="HP8">IFERROR(IF(SMALL(HP25:HP126,3)&lt;=$A$8*SMALL(HP25:HP126,1),IFERROR(INDEX($A$25:$A$126, MATCH(1,(HP25:HP126=SMALL(HP25:HP126,3))*(COUNTIF(HP6:HP7, $A$25:$A$126)=0),0)), ""),""),"")</f>
        <v/>
      </c>
      <c r="HQ8" s="1" t="str" cm="1">
        <f t="array" ref="HQ8">IFERROR(IF(SMALL(HQ25:HQ126,3)&lt;=$A$8*SMALL(HQ25:HQ126,1),IFERROR(INDEX($A$25:$A$126, MATCH(1,(HQ25:HQ126=SMALL(HQ25:HQ126,3))*(COUNTIF(HQ6:HQ7, $A$25:$A$126)=0),0)), ""),""),"")</f>
        <v/>
      </c>
      <c r="HR8" s="1" t="str" cm="1">
        <f t="array" ref="HR8">IFERROR(IF(SMALL(HR25:HR126,3)&lt;=$A$8*SMALL(HR25:HR126,1),IFERROR(INDEX($A$25:$A$126, MATCH(1,(HR25:HR126=SMALL(HR25:HR126,3))*(COUNTIF(HR6:HR7, $A$25:$A$126)=0),0)), ""),""),"")</f>
        <v/>
      </c>
      <c r="HS8" s="1" t="str" cm="1">
        <f t="array" ref="HS8">IFERROR(IF(SMALL(HS25:HS126,3)&lt;=$A$8*SMALL(HS25:HS126,1),IFERROR(INDEX($A$25:$A$126, MATCH(1,(HS25:HS126=SMALL(HS25:HS126,3))*(COUNTIF(HS6:HS7, $A$25:$A$126)=0),0)), ""),""),"")</f>
        <v/>
      </c>
      <c r="HT8" s="1" t="str" cm="1">
        <f t="array" ref="HT8">IFERROR(IF(SMALL(HT25:HT126,3)&lt;=$A$8*SMALL(HT25:HT126,1),IFERROR(INDEX($A$25:$A$126, MATCH(1,(HT25:HT126=SMALL(HT25:HT126,3))*(COUNTIF(HT6:HT7, $A$25:$A$126)=0),0)), ""),""),"")</f>
        <v/>
      </c>
      <c r="HU8" s="1" t="str" cm="1">
        <f t="array" ref="HU8">IFERROR(IF(SMALL(HU25:HU126,3)&lt;=$A$8*SMALL(HU25:HU126,1),IFERROR(INDEX($A$25:$A$126, MATCH(1,(HU25:HU126=SMALL(HU25:HU126,3))*(COUNTIF(HU6:HU7, $A$25:$A$126)=0),0)), ""),""),"")</f>
        <v/>
      </c>
      <c r="HV8" s="1" t="str" cm="1">
        <f t="array" ref="HV8">IFERROR(IF(SMALL(HV25:HV126,3)&lt;=$A$8*SMALL(HV25:HV126,1),IFERROR(INDEX($A$25:$A$126, MATCH(1,(HV25:HV126=SMALL(HV25:HV126,3))*(COUNTIF(HV6:HV7, $A$25:$A$126)=0),0)), ""),""),"")</f>
        <v>ORB-SLAM2</v>
      </c>
      <c r="HW8" s="1" t="str" cm="1">
        <f t="array" ref="HW8">IFERROR(IF(SMALL(HW25:HW126,3)&lt;=$A$8*SMALL(HW25:HW126,1),IFERROR(INDEX($A$25:$A$126, MATCH(1,(HW25:HW126=SMALL(HW25:HW126,3))*(COUNTIF(HW6:HW7, $A$25:$A$126)=0),0)), ""),""),"")</f>
        <v/>
      </c>
      <c r="HX8" s="1" t="str" cm="1">
        <f t="array" ref="HX8">IFERROR(IF(SMALL(HX25:HX126,3)&lt;=$A$8*SMALL(HX25:HX126,1),IFERROR(INDEX($A$25:$A$126, MATCH(1,(HX25:HX126=SMALL(HX25:HX126,3))*(COUNTIF(HX6:HX7, $A$25:$A$126)=0),0)), ""),""),"")</f>
        <v>LDSO</v>
      </c>
      <c r="HY8" s="1" t="str" cm="1">
        <f t="array" ref="HY8">IFERROR(IF(SMALL(HY25:HY126,3)&lt;=$A$8*SMALL(HY25:HY126,1),IFERROR(INDEX($A$25:$A$126, MATCH(1,(HY25:HY126=SMALL(HY25:HY126,3))*(COUNTIF(HY6:HY7, $A$25:$A$126)=0),0)), ""),""),"")</f>
        <v/>
      </c>
      <c r="HZ8" s="1" t="str" cm="1">
        <f t="array" ref="HZ8">IFERROR(IF(SMALL(HZ25:HZ126,3)&lt;=$A$8*SMALL(HZ25:HZ126,1),IFERROR(INDEX($A$25:$A$126, MATCH(1,(HZ25:HZ126=SMALL(HZ25:HZ126,3))*(COUNTIF(HZ6:HZ7, $A$25:$A$126)=0),0)), ""),""),"")</f>
        <v/>
      </c>
      <c r="IA8" s="1" t="str" cm="1">
        <f t="array" ref="IA8">IFERROR(IF(SMALL(IA25:IA126,3)&lt;=$A$8*SMALL(IA25:IA126,1),IFERROR(INDEX($A$25:$A$126, MATCH(1,(IA25:IA126=SMALL(IA25:IA126,3))*(COUNTIF(IA6:IA7, $A$25:$A$126)=0),0)), ""),""),"")</f>
        <v/>
      </c>
      <c r="IB8" s="1" t="str" cm="1">
        <f t="array" ref="IB8">IFERROR(IF(SMALL(IB25:IB126,3)&lt;=$A$8*SMALL(IB25:IB126,1),IFERROR(INDEX($A$25:$A$126, MATCH(1,(IB25:IB126=SMALL(IB25:IB126,3))*(COUNTIF(IB6:IB7, $A$25:$A$126)=0),0)), ""),""),"")</f>
        <v/>
      </c>
      <c r="IC8" s="1" t="str" cm="1">
        <f t="array" ref="IC8">IFERROR(IF(SMALL(IC25:IC126,3)&lt;=$A$8*SMALL(IC25:IC126,1),IFERROR(INDEX($A$25:$A$126, MATCH(1,(IC25:IC126=SMALL(IC25:IC126,3))*(COUNTIF(IC6:IC7, $A$25:$A$126)=0),0)), ""),""),"")</f>
        <v/>
      </c>
      <c r="ID8" s="1" t="str" cm="1">
        <f t="array" ref="ID8">IFERROR(IF(SMALL(ID25:ID126,3)&lt;=$A$8*SMALL(ID25:ID126,1),IFERROR(INDEX($A$25:$A$126, MATCH(1,(ID25:ID126=SMALL(ID25:ID126,3))*(COUNTIF(ID6:ID7, $A$25:$A$126)=0),0)), ""),""),"")</f>
        <v/>
      </c>
      <c r="IE8" s="1" t="str" cm="1">
        <f t="array" ref="IE8">IFERROR(IF(SMALL(IE25:IE126,3)&lt;=$A$8*SMALL(IE25:IE126,1),IFERROR(INDEX($A$25:$A$126, MATCH(1,(IE25:IE126=SMALL(IE25:IE126,3))*(COUNTIF(IE6:IE7, $A$25:$A$126)=0),0)), ""),""),"")</f>
        <v/>
      </c>
      <c r="IF8" s="1" t="str" cm="1">
        <f t="array" ref="IF8">IFERROR(IF(SMALL(IF25:IF126,3)&lt;=$A$8*SMALL(IF25:IF126,1),IFERROR(INDEX($A$25:$A$126, MATCH(1,(IF25:IF126=SMALL(IF25:IF126,3))*(COUNTIF(IF6:IF7, $A$25:$A$126)=0),0)), ""),""),"")</f>
        <v/>
      </c>
      <c r="IG8" s="1" t="str" cm="1">
        <f t="array" ref="IG8">IFERROR(IF(SMALL(IG25:IG126,3)&lt;=$A$8*SMALL(IG25:IG126,1),IFERROR(INDEX($A$25:$A$126, MATCH(1,(IG25:IG126=SMALL(IG25:IG126,3))*(COUNTIF(IG6:IG7, $A$25:$A$126)=0),0)), ""),""),"")</f>
        <v/>
      </c>
      <c r="IH8" s="1" t="str" cm="1">
        <f t="array" ref="IH8">IFERROR(IF(SMALL(IH25:IH126,3)&lt;=$A$8*SMALL(IH25:IH126,1),IFERROR(INDEX($A$25:$A$126, MATCH(1,(IH25:IH126=SMALL(IH25:IH126,3))*(COUNTIF(IH6:IH7, $A$25:$A$126)=0),0)), ""),""),"")</f>
        <v/>
      </c>
      <c r="II8" s="1" t="str" cm="1">
        <f t="array" ref="II8">IFERROR(IF(SMALL(II25:II126,3)&lt;=$A$8*SMALL(II25:II126,1),IFERROR(INDEX($A$25:$A$126, MATCH(1,(II25:II126=SMALL(II25:II126,3))*(COUNTIF(II6:II7, $A$25:$A$126)=0),0)), ""),""),"")</f>
        <v/>
      </c>
      <c r="IJ8" s="1" t="str" cm="1">
        <f t="array" ref="IJ8">IFERROR(IF(SMALL(IJ25:IJ126,3)&lt;=$A$8*SMALL(IJ25:IJ126,1),IFERROR(INDEX($A$25:$A$126, MATCH(1,(IJ25:IJ126=SMALL(IJ25:IJ126,3))*(COUNTIF(IJ6:IJ7, $A$25:$A$126)=0),0)), ""),""),"")</f>
        <v/>
      </c>
      <c r="IK8" s="1" t="str" cm="1">
        <f t="array" ref="IK8">IFERROR(IF(SMALL(IK25:IK200,3)&lt;=$A$8*SMALL(IK25:IK200,1),IFERROR(INDEX($A$25:$A$200, MATCH(1,(IK25:IK200=SMALL(IK25:IK200,3))*(COUNTIF(IK6:IK7, $A$25:$A$200)=0),0)), ""),""),"")</f>
        <v>BAD-SLAM*</v>
      </c>
      <c r="IL8" s="1" t="str" cm="1">
        <f t="array" ref="IL8">IFERROR(IF(SMALL(IL25:IL200,3)&lt;=$A$8*SMALL(IL25:IL200,1),IFERROR(INDEX($A$25:$A$200, MATCH(1,(IL25:IL200=SMALL(IL25:IL200,3))*(COUNTIF(IL6:IL7, $A$25:$A$200)=0),0)), ""),""),"")</f>
        <v/>
      </c>
      <c r="IM8" s="1" t="str" cm="1">
        <f t="array" ref="IM8">IFERROR(IF(SMALL(IM25:IM200,3)&lt;=$A$8*SMALL(IM25:IM200,1),IFERROR(INDEX($A$25:$A$200, MATCH(1,(IM25:IM200=SMALL(IM25:IM200,3))*(COUNTIF(IM6:IM7, $A$25:$A$200)=0),0)), ""),""),"")</f>
        <v/>
      </c>
      <c r="IN8" s="1" t="str" cm="1">
        <f t="array" ref="IN8">IFERROR(IF(SMALL(IN25:IN200,3)&lt;=$A$8*SMALL(IN25:IN200,1),IFERROR(INDEX($A$25:$A$200, MATCH(1,(IN25:IN200=SMALL(IN25:IN200,3))*(COUNTIF(IN6:IN7, $A$25:$A$200)=0),0)), ""),""),"")</f>
        <v/>
      </c>
      <c r="IO8" s="1" t="str" cm="1">
        <f t="array" ref="IO8">IFERROR(IF(SMALL(IO25:IO200,3)&lt;=$A$8*SMALL(IO25:IO200,1),IFERROR(INDEX($A$25:$A$200, MATCH(1,(IO25:IO200=SMALL(IO25:IO200,3))*(COUNTIF(IO6:IO7, $A$25:$A$200)=0),0)), ""),""),"")</f>
        <v/>
      </c>
      <c r="IP8" s="1" t="str" cm="1">
        <f t="array" ref="IP8">IFERROR(IF(SMALL(IP25:IP200,3)&lt;=$A$8*SMALL(IP25:IP200,1),IFERROR(INDEX($A$25:$A$200, MATCH(1,(IP25:IP200=SMALL(IP25:IP200,3))*(COUNTIF(IP6:IP7, $A$25:$A$200)=0),0)), ""),""),"")</f>
        <v/>
      </c>
      <c r="IQ8" s="1" t="str" cm="1">
        <f t="array" ref="IQ8">IFERROR(IF(SMALL(IQ25:IQ200,3)&lt;=$A$8*SMALL(IQ25:IQ200,1),IFERROR(INDEX($A$25:$A$200, MATCH(1,(IQ25:IQ200=SMALL(IQ25:IQ200,3))*(COUNTIF(IQ6:IQ7, $A$25:$A$200)=0),0)), ""),""),"")</f>
        <v/>
      </c>
      <c r="IR8" s="1" t="str" cm="1">
        <f t="array" ref="IR8">IFERROR(IF(SMALL(IR25:IR200,3)&lt;=$A$8*SMALL(IR25:IR200,1),IFERROR(INDEX($A$25:$A$200, MATCH(1,(IR25:IR200=SMALL(IR25:IR200,3))*(COUNTIF(IR6:IR7, $A$25:$A$200)=0),0)), ""),""),"")</f>
        <v/>
      </c>
      <c r="IS8" s="1" t="str" cm="1">
        <f t="array" ref="IS8">IFERROR(IF(SMALL(IS25:IS200,3)&lt;=$A$8*SMALL(IS25:IS200,1),IFERROR(INDEX($A$25:$A$200, MATCH(1,(IS25:IS200=SMALL(IS25:IS200,3))*(COUNTIF(IS6:IS7, $A$25:$A$200)=0),0)), ""),""),"")</f>
        <v/>
      </c>
      <c r="IT8" s="1" t="str" cm="1">
        <f t="array" ref="IT8">IFERROR(IF(SMALL(IT25:IT200,3)&lt;=$A$8*SMALL(IT25:IT200,1),IFERROR(INDEX($A$25:$A$200, MATCH(1,(IT25:IT200=SMALL(IT25:IT200,3))*(COUNTIF(IT6:IT7, $A$25:$A$200)=0),0)), ""),""),"")</f>
        <v/>
      </c>
      <c r="IU8" s="1" t="str" cm="1">
        <f t="array" ref="IU8">IFERROR(IF(SMALL(IU25:IU200,3)&lt;=$A$8*SMALL(IU25:IU200,1),IFERROR(INDEX($A$25:$A$200, MATCH(1,(IU25:IU200=SMALL(IU25:IU200,3))*(COUNTIF(IU6:IU7, $A$25:$A$200)=0),0)), ""),""),"")</f>
        <v/>
      </c>
      <c r="IV8" s="1" t="str" cm="1">
        <f t="array" ref="IV8">IFERROR(IF(SMALL(IV25:IV200,3)&lt;=$A$8*SMALL(IV25:IV200,1),IFERROR(INDEX($A$25:$A$200, MATCH(1,(IV25:IV200=SMALL(IV25:IV200,3))*(COUNTIF(IV6:IV7, $A$25:$A$200)=0),0)), ""),""),"")</f>
        <v/>
      </c>
      <c r="IW8" s="1" t="str" cm="1">
        <f t="array" ref="IW8">IFERROR(IF(SMALL(IW25:IW200,3)&lt;=$A$8*SMALL(IW25:IW200,1),IFERROR(INDEX($A$25:$A$200, MATCH(1,(IW25:IW200=SMALL(IW25:IW200,3))*(COUNTIF(IW6:IW7, $A$25:$A$200)=0),0)), ""),""),"")</f>
        <v/>
      </c>
      <c r="IX8" s="1" t="str" cm="1">
        <f t="array" ref="IX8">IFERROR(IF(SMALL(IX25:IX200,3)&lt;=$A$8*SMALL(IX25:IX200,1),IFERROR(INDEX($A$25:$A$200, MATCH(1,(IX25:IX200=SMALL(IX25:IX200,3))*(COUNTIF(IX6:IX7, $A$25:$A$200)=0),0)), ""),""),"")</f>
        <v/>
      </c>
      <c r="IY8" s="1" t="str" cm="1">
        <f t="array" ref="IY8">IFERROR(IF(SMALL(IY25:IY200,3)&lt;=$A$8*SMALL(IY25:IY200,1),IFERROR(INDEX($A$25:$A$200, MATCH(1,(IY25:IY200=SMALL(IY25:IY200,3))*(COUNTIF(IY6:IY7, $A$25:$A$200)=0),0)), ""),""),"")</f>
        <v/>
      </c>
      <c r="IZ8" s="1" t="str" cm="1">
        <f t="array" ref="IZ8">IFERROR(IF(SMALL(IZ25:IZ200,3)&lt;=$A$8*SMALL(IZ25:IZ200,1),IFERROR(INDEX($A$25:$A$200, MATCH(1,(IZ25:IZ200=SMALL(IZ25:IZ200,3))*(COUNTIF(IZ6:IZ7, $A$25:$A$200)=0),0)), ""),""),"")</f>
        <v/>
      </c>
      <c r="JA8" s="1" t="str" cm="1">
        <f t="array" ref="JA8">IFERROR(IF(SMALL(JA25:JA200,3)&lt;=$A$8*SMALL(JA25:JA200,1),IFERROR(INDEX($A$25:$A$200, MATCH(1,(JA25:JA200=SMALL(JA25:JA200,3))*(COUNTIF(JA6:JA7, $A$25:$A$200)=0),0)), ""),""),"")</f>
        <v/>
      </c>
      <c r="JB8" s="1" t="str" cm="1">
        <f t="array" ref="JB8">IFERROR(IF(SMALL(JB25:JB200,3)&lt;=$A$8*SMALL(JB25:JB200,1),IFERROR(INDEX($A$25:$A$200, MATCH(1,(JB25:JB200=SMALL(JB25:JB200,3))*(COUNTIF(JB6:JB7, $A$25:$A$200)=0),0)), ""),""),"")</f>
        <v/>
      </c>
      <c r="JC8" s="1" t="str" cm="1">
        <f t="array" ref="JC8">IFERROR(IF(SMALL(JC25:JC200,3)&lt;=$A$8*SMALL(JC25:JC200,1),IFERROR(INDEX($A$25:$A$200, MATCH(1,(JC25:JC200=SMALL(JC25:JC200,3))*(COUNTIF(JC6:JC7, $A$25:$A$200)=0),0)), ""),""),"")</f>
        <v/>
      </c>
      <c r="JD8" s="1" t="str" cm="1">
        <f t="array" ref="JD8">IFERROR(IF(SMALL(JD25:JD200,3)&lt;=$A$8*SMALL(JD25:JD200,1),IFERROR(INDEX($A$25:$A$200, MATCH(1,(JD25:JD200=SMALL(JD25:JD200,3))*(COUNTIF(JD6:JD7, $A$25:$A$200)=0),0)), ""),""),"")</f>
        <v/>
      </c>
      <c r="JE8" s="1" t="str" cm="1">
        <f t="array" ref="JE8">IFERROR(IF(SMALL(JE25:JE200,3)&lt;=$A$8*SMALL(JE25:JE200,1),IFERROR(INDEX($A$25:$A$200, MATCH(1,(JE25:JE200=SMALL(JE25:JE200,3))*(COUNTIF(JE6:JE7, $A$25:$A$200)=0),0)), ""),""),"")</f>
        <v/>
      </c>
      <c r="JF8" s="1" t="str" cm="1">
        <f t="array" ref="JF8">IFERROR(IF(SMALL(JF25:JF200,3)&lt;=$A$8*SMALL(JF25:JF200,1),IFERROR(INDEX($A$25:$A$200, MATCH(1,(JF25:JF200=SMALL(JF25:JF200,3))*(COUNTIF(JF6:JF7, $A$25:$A$200)=0),0)), ""),""),"")</f>
        <v/>
      </c>
      <c r="JG8" s="1" t="str" cm="1">
        <f t="array" ref="JG8">IFERROR(IF(SMALL(JG25:JG200,3)&lt;=$A$8*SMALL(JG25:JG200,1),IFERROR(INDEX($A$25:$A$200, MATCH(1,(JG25:JG200=SMALL(JG25:JG200,3))*(COUNTIF(JG6:JG7, $A$25:$A$200)=0),0)), ""),""),"")</f>
        <v/>
      </c>
      <c r="JH8" s="1" t="str" cm="1">
        <f t="array" ref="JH8">IFERROR(IF(SMALL(JH25:JH200,3)&lt;=$A$8*SMALL(JH25:JH200,1),IFERROR(INDEX($A$25:$A$200, MATCH(1,(JH25:JH200=SMALL(JH25:JH200,3))*(COUNTIF(JH6:JH7, $A$25:$A$200)=0),0)), ""),""),"")</f>
        <v/>
      </c>
      <c r="JI8" s="1" t="str" cm="1">
        <f t="array" ref="JI8">IFERROR(IF(SMALL(JI25:JI200,3)&lt;=$A$8*SMALL(JI25:JI200,1),IFERROR(INDEX($A$25:$A$200, MATCH(1,(JI25:JI200=SMALL(JI25:JI200,3))*(COUNTIF(JI6:JI7, $A$25:$A$200)=0),0)), ""),""),"")</f>
        <v/>
      </c>
      <c r="JJ8" s="1" t="str" cm="1">
        <f t="array" ref="JJ8">IFERROR(IF(SMALL(JJ25:JJ200,3)&lt;=$A$8*SMALL(JJ25:JJ200,1),IFERROR(INDEX($A$25:$A$200, MATCH(1,(JJ25:JJ200=SMALL(JJ25:JJ200,3))*(COUNTIF(JJ6:JJ7, $A$25:$A$200)=0),0)), ""),""),"")</f>
        <v/>
      </c>
      <c r="JK8" s="1" t="str" cm="1">
        <f t="array" ref="JK8">IFERROR(IF(SMALL(JK25:JK200,3)&lt;=$A$8*SMALL(JK25:JK200,1),IFERROR(INDEX($A$25:$A$200, MATCH(1,(JK25:JK200=SMALL(JK25:JK200,3))*(COUNTIF(JK6:JK7, $A$25:$A$200)=0),0)), ""),""),"")</f>
        <v/>
      </c>
      <c r="JL8" s="1" t="str" cm="1">
        <f t="array" ref="JL8">IFERROR(IF(SMALL(JL25:JL200,3)&lt;=$A$8*SMALL(JL25:JL200,1),IFERROR(INDEX($A$25:$A$200, MATCH(1,(JL25:JL200=SMALL(JL25:JL200,3))*(COUNTIF(JL6:JL7, $A$25:$A$200)=0),0)), ""),""),"")</f>
        <v/>
      </c>
      <c r="JM8" s="1" t="str" cm="1">
        <f t="array" ref="JM8">IFERROR(IF(SMALL(JM25:JM200,3)&lt;=$A$8*SMALL(JM25:JM200,1),IFERROR(INDEX($A$25:$A$200, MATCH(1,(JM25:JM200=SMALL(JM25:JM200,3))*(COUNTIF(JM6:JM7, $A$25:$A$200)=0),0)), ""),""),"")</f>
        <v/>
      </c>
      <c r="JN8" s="1" t="str" cm="1">
        <f t="array" ref="JN8">IFERROR(IF(SMALL(JN25:JN200,3)&lt;=$A$8*SMALL(JN25:JN200,1),IFERROR(INDEX($A$25:$A$200, MATCH(1,(JN25:JN200=SMALL(JN25:JN200,3))*(COUNTIF(JN6:JN7, $A$25:$A$200)=0),0)), ""),""),"")</f>
        <v/>
      </c>
      <c r="JO8" s="1" t="str" cm="1">
        <f t="array" ref="JO8">IFERROR(IF(SMALL(JO25:JO200,3)&lt;=$A$8*SMALL(JO25:JO200,1),IFERROR(INDEX($A$25:$A$200, MATCH(1,(JO25:JO200=SMALL(JO25:JO200,3))*(COUNTIF(JO6:JO7, $A$25:$A$200)=0),0)), ""),""),"")</f>
        <v/>
      </c>
      <c r="JP8" s="1" t="str" cm="1">
        <f t="array" ref="JP8">IFERROR(IF(SMALL(JP25:JP200,3)&lt;=$A$8*SMALL(JP25:JP200,1),IFERROR(INDEX($A$25:$A$200, MATCH(1,(JP25:JP200=SMALL(JP25:JP200,3))*(COUNTIF(JP6:JP7, $A$25:$A$200)=0),0)), ""),""),"")</f>
        <v/>
      </c>
      <c r="JQ8" s="1" t="str" cm="1">
        <f t="array" ref="JQ8">IFERROR(IF(SMALL(JQ25:JQ200,3)&lt;=$A$8*SMALL(JQ25:JQ200,1),IFERROR(INDEX($A$25:$A$200, MATCH(1,(JQ25:JQ200=SMALL(JQ25:JQ200,3))*(COUNTIF(JQ6:JQ7, $A$25:$A$200)=0),0)), ""),""),"")</f>
        <v/>
      </c>
      <c r="JR8" s="1" t="str" cm="1">
        <f t="array" ref="JR8">IFERROR(IF(SMALL(JR25:JR200,3)&lt;=$A$8*SMALL(JR25:JR200,1),IFERROR(INDEX($A$25:$A$200, MATCH(1,(JR25:JR200=SMALL(JR25:JR200,3))*(COUNTIF(JR6:JR7, $A$25:$A$200)=0),0)), ""),""),"")</f>
        <v/>
      </c>
      <c r="JS8" s="1" t="str" cm="1">
        <f t="array" ref="JS8">IFERROR(IF(SMALL(JS25:JS200,3)&lt;=$A$8*SMALL(JS25:JS200,1),IFERROR(INDEX($A$25:$A$200, MATCH(1,(JS25:JS200=SMALL(JS25:JS200,3))*(COUNTIF(JS6:JS7, $A$25:$A$200)=0),0)), ""),""),"")</f>
        <v/>
      </c>
      <c r="JT8" s="1" t="str" cm="1">
        <f t="array" ref="JT8">IFERROR(IF(SMALL(JT25:JT200,3)&lt;=$A$8*SMALL(JT25:JT200,1),IFERROR(INDEX($A$25:$A$200, MATCH(1,(JT25:JT200=SMALL(JT25:JT200,3))*(COUNTIF(JT6:JT7, $A$25:$A$200)=0),0)), ""),""),"")</f>
        <v/>
      </c>
      <c r="JU8" s="1" t="str" cm="1">
        <f t="array" ref="JU8">IFERROR(IF(SMALL(JU25:JU200,3)&lt;=$A$8*SMALL(JU25:JU200,1),IFERROR(INDEX($A$25:$A$200, MATCH(1,(JU25:JU200=SMALL(JU25:JU200,3))*(COUNTIF(JU6:JU7, $A$25:$A$200)=0),0)), ""),""),"")</f>
        <v/>
      </c>
      <c r="JV8" s="1" t="str" cm="1">
        <f t="array" ref="JV8">IFERROR(IF(SMALL(JV25:JV200,3)&lt;=$A$8*SMALL(JV25:JV200,1),IFERROR(INDEX($A$25:$A$200, MATCH(1,(JV25:JV200=SMALL(JV25:JV200,3))*(COUNTIF(JV6:JV7, $A$25:$A$200)=0),0)), ""),""),"")</f>
        <v/>
      </c>
      <c r="JW8" s="1" t="str" cm="1">
        <f t="array" ref="JW8">IFERROR(IF(SMALL(JW25:JW200,3)&lt;=$A$8*SMALL(JW25:JW200,1),IFERROR(INDEX($A$25:$A$200, MATCH(1,(JW25:JW200=SMALL(JW25:JW200,3))*(COUNTIF(JW6:JW7, $A$25:$A$200)=0),0)), ""),""),"")</f>
        <v/>
      </c>
      <c r="JX8" s="1" t="str" cm="1">
        <f t="array" ref="JX8">IFERROR(IF(SMALL(JX25:JX200,3)&lt;=$A$8*SMALL(JX25:JX200,1),IFERROR(INDEX($A$25:$A$200, MATCH(1,(JX25:JX200=SMALL(JX25:JX200,3))*(COUNTIF(JX6:JX7, $A$25:$A$200)=0),0)), ""),""),"")</f>
        <v/>
      </c>
      <c r="JY8" s="1" t="str" cm="1">
        <f t="array" ref="JY8">IFERROR(IF(SMALL(JY25:JY200,3)&lt;=$A$8*SMALL(JY25:JY200,1),IFERROR(INDEX($A$25:$A$200, MATCH(1,(JY25:JY200=SMALL(JY25:JY200,3))*(COUNTIF(JY6:JY7, $A$25:$A$200)=0),0)), ""),""),"")</f>
        <v/>
      </c>
      <c r="JZ8" s="1" t="str" cm="1">
        <f t="array" ref="JZ8">IFERROR(IF(SMALL(JZ25:JZ200,3)&lt;=$A$8*SMALL(JZ25:JZ200,1),IFERROR(INDEX($A$25:$A$200, MATCH(1,(JZ25:JZ200=SMALL(JZ25:JZ200,3))*(COUNTIF(JZ6:JZ7, $A$25:$A$200)=0),0)), ""),""),"")</f>
        <v/>
      </c>
      <c r="KA8" s="1" t="str" cm="1">
        <f t="array" ref="KA8">IFERROR(IF(SMALL(KA25:KA200,3)&lt;=$A$8*SMALL(KA25:KA200,1),IFERROR(INDEX($A$25:$A$200, MATCH(1,(KA25:KA200=SMALL(KA25:KA200,3))*(COUNTIF(KA6:KA7, $A$25:$A$200)=0),0)), ""),""),"")</f>
        <v/>
      </c>
      <c r="KB8" s="1" t="str" cm="1">
        <f t="array" ref="KB8">IFERROR(IF(SMALL(KB25:KB200,3)&lt;=$A$8*SMALL(KB25:KB200,1),IFERROR(INDEX($A$25:$A$200, MATCH(1,(KB25:KB200=SMALL(KB25:KB200,3))*(COUNTIF(KB6:KB7, $A$25:$A$200)=0),0)), ""),""),"")</f>
        <v/>
      </c>
      <c r="KC8" s="1" t="str" cm="1">
        <f t="array" ref="KC8">IFERROR(IF(SMALL(KC25:KC200,3)&lt;=$A$8*SMALL(KC25:KC200,1),IFERROR(INDEX($A$25:$A$200, MATCH(1,(KC25:KC200=SMALL(KC25:KC200,3))*(COUNTIF(KC6:KC7, $A$25:$A$200)=0),0)), ""),""),"")</f>
        <v/>
      </c>
      <c r="KD8" s="1" t="str" cm="1">
        <f t="array" ref="KD8">IFERROR(IF(SMALL(KD25:KD200,3)&lt;=$A$8*SMALL(KD25:KD200,1),IFERROR(INDEX($A$25:$A$200, MATCH(1,(KD25:KD200=SMALL(KD25:KD200,3))*(COUNTIF(KD6:KD7, $A$25:$A$200)=0),0)), ""),""),"")</f>
        <v/>
      </c>
      <c r="KE8" s="1" t="str" cm="1">
        <f t="array" ref="KE8">IFERROR(IF(SMALL(KE25:KE200,3)&lt;=$A$8*SMALL(KE25:KE200,1),IFERROR(INDEX($A$25:$A$200, MATCH(1,(KE25:KE200=SMALL(KE25:KE200,3))*(COUNTIF(KE6:KE7, $A$25:$A$200)=0),0)), ""),""),"")</f>
        <v/>
      </c>
      <c r="KF8" s="1" t="str" cm="1">
        <f t="array" ref="KF8">IFERROR(IF(SMALL(KF25:KF200,3)&lt;=$A$8*SMALL(KF25:KF200,1),IFERROR(INDEX($A$25:$A$200, MATCH(1,(KF25:KF200=SMALL(KF25:KF200,3))*(COUNTIF(KF6:KF7, $A$25:$A$200)=0),0)), ""),""),"")</f>
        <v/>
      </c>
      <c r="KG8" s="1" t="str" cm="1">
        <f t="array" ref="KG8">IFERROR(IF(SMALL(KG25:KG200,3)&lt;=$A$8*SMALL(KG25:KG200,1),IFERROR(INDEX($A$25:$A$200, MATCH(1,(KG25:KG200=SMALL(KG25:KG200,3))*(COUNTIF(KG6:KG7, $A$25:$A$200)=0),0)), ""),""),"")</f>
        <v/>
      </c>
      <c r="KH8" s="1" t="str" cm="1">
        <f t="array" ref="KH8">IFERROR(IF(SMALL(KH25:KH200,3)&lt;=$A$8*SMALL(KH25:KH200,1),IFERROR(INDEX($A$25:$A$200, MATCH(1,(KH25:KH200=SMALL(KH25:KH200,3))*(COUNTIF(KH6:KH7, $A$25:$A$200)=0),0)), ""),""),"")</f>
        <v/>
      </c>
      <c r="KI8" s="1" t="str" cm="1">
        <f t="array" ref="KI8">IFERROR(IF(SMALL(KI25:KI200,3)&lt;=$A$8*SMALL(KI25:KI200,1),IFERROR(INDEX($A$25:$A$200, MATCH(1,(KI25:KI200=SMALL(KI25:KI200,3))*(COUNTIF(KI6:KI7, $A$25:$A$200)=0),0)), ""),""),"")</f>
        <v/>
      </c>
      <c r="KJ8" s="1" t="str" cm="1">
        <f t="array" ref="KJ8">IFERROR(IF(SMALL(KJ25:KJ200,3)&lt;=$A$8*SMALL(KJ25:KJ200,1),IFERROR(INDEX($A$25:$A$200, MATCH(1,(KJ25:KJ200=SMALL(KJ25:KJ200,3))*(COUNTIF(KJ6:KJ7, $A$25:$A$200)=0),0)), ""),""),"")</f>
        <v/>
      </c>
      <c r="KK8" s="1" t="str" cm="1">
        <f t="array" ref="KK8">IFERROR(IF(SMALL(KK25:KK200,3)&lt;=$A$8*SMALL(KK25:KK200,1),IFERROR(INDEX($A$25:$A$200, MATCH(1,(KK25:KK200=SMALL(KK25:KK200,3))*(COUNTIF(KK6:KK7, $A$25:$A$200)=0),0)), ""),""),"")</f>
        <v/>
      </c>
      <c r="KL8" s="1" t="str" cm="1">
        <f t="array" ref="KL8">IFERROR(IF(SMALL(KL25:KL200,3)&lt;=$A$8*SMALL(KL25:KL200,1),IFERROR(INDEX($A$25:$A$200, MATCH(1,(KL25:KL200=SMALL(KL25:KL200,3))*(COUNTIF(KL6:KL7, $A$25:$A$200)=0),0)), ""),""),"")</f>
        <v/>
      </c>
      <c r="KM8" s="1" t="str" cm="1">
        <f t="array" ref="KM8">IFERROR(IF(SMALL(KM25:KM200,3)&lt;=$A$8*SMALL(KM25:KM200,1),IFERROR(INDEX($A$25:$A$200, MATCH(1,(KM25:KM200=SMALL(KM25:KM200,3))*(COUNTIF(KM6:KM7, $A$25:$A$200)=0),0)), ""),""),"")</f>
        <v/>
      </c>
      <c r="KN8" s="1" t="str" cm="1">
        <f t="array" ref="KN8">IFERROR(IF(SMALL(KN25:KN200,3)&lt;=$A$8*SMALL(KN25:KN200,1),IFERROR(INDEX($A$25:$A$200, MATCH(1,(KN25:KN200=SMALL(KN25:KN200,3))*(COUNTIF(KN6:KN7, $A$25:$A$200)=0),0)), ""),""),"")</f>
        <v>RTAB-Map</v>
      </c>
      <c r="KO8" s="1" t="str" cm="1">
        <f t="array" ref="KO8">IFERROR(IF(SMALL(KO25:KO200,3)&lt;=$A$8*SMALL(KO25:KO200,1),IFERROR(INDEX($A$25:$A$200, MATCH(1,(KO25:KO200=SMALL(KO25:KO200,3))*(COUNTIF(KO6:KO7, $A$25:$A$200)=0),0)), ""),""),"")</f>
        <v>RTAB-Map</v>
      </c>
      <c r="KP8" s="1" t="str" cm="1">
        <f t="array" ref="KP8">IFERROR(IF(SMALL(KP25:KP200,3)&lt;=$A$8*SMALL(KP25:KP200,1),IFERROR(INDEX($A$25:$A$200, MATCH(1,(KP25:KP200=SMALL(KP25:KP200,3))*(COUNTIF(KP6:KP7, $A$25:$A$200)=0),0)), ""),""),"")</f>
        <v>Gmapping</v>
      </c>
      <c r="KQ8" s="1" t="str" cm="1">
        <f t="array" ref="KQ8">IFERROR(IF(SMALL(KQ25:KQ200,3)&lt;=$A$8*SMALL(KQ25:KQ200,1),IFERROR(INDEX($A$25:$A$200, MATCH(1,(KQ25:KQ200=SMALL(KQ25:KQ200,3))*(COUNTIF(KQ6:KQ7, $A$25:$A$200)=0),0)), ""),""),"")</f>
        <v/>
      </c>
      <c r="KR8" s="1" t="str" cm="1">
        <f t="array" ref="KR8">IFERROR(IF(SMALL(KR25:KR200,3)&lt;=$A$8*SMALL(KR25:KR200,1),IFERROR(INDEX($A$25:$A$200, MATCH(1,(KR25:KR200=SMALL(KR25:KR200,3))*(COUNTIF(KR6:KR7, $A$25:$A$200)=0),0)), ""),""),"")</f>
        <v>ORB-SLAM2</v>
      </c>
      <c r="KS8" s="1" t="str" cm="1">
        <f t="array" ref="KS8">IFERROR(IF(SMALL(KS25:KS200,3)&lt;=$A$8*SMALL(KS25:KS200,1),IFERROR(INDEX($A$25:$A$200, MATCH(1,(KS25:KS200=SMALL(KS25:KS200,3))*(COUNTIF(KS6:KS7, $A$25:$A$200)=0),0)), ""),""),"")</f>
        <v>ORB-SLAM2</v>
      </c>
      <c r="KT8" s="1" t="str" cm="1">
        <f t="array" ref="KT8">IFERROR(IF(SMALL(KT25:KT200,3)&lt;=$A$8*SMALL(KT25:KT200,1),IFERROR(INDEX($A$25:$A$200, MATCH(1,(KT25:KT200=SMALL(KT25:KT200,3))*(COUNTIF(KT6:KT7, $A$25:$A$200)=0),0)), ""),""),"")</f>
        <v/>
      </c>
      <c r="KU8" s="1" t="str" cm="1">
        <f t="array" ref="KU8">IFERROR(IF(SMALL(KU25:KU200,3)&lt;=$A$8*SMALL(KU25:KU200,1),IFERROR(INDEX($A$25:$A$200, MATCH(1,(KU25:KU200=SMALL(KU25:KU200,3))*(COUNTIF(KU6:KU7, $A$25:$A$200)=0),0)), ""),""),"")</f>
        <v/>
      </c>
      <c r="KV8" s="1" t="str" cm="1">
        <f t="array" ref="KV8">IFERROR(IF(SMALL(KV25:KV200,3)&lt;=$A$8*SMALL(KV25:KV200,1),IFERROR(INDEX($A$25:$A$200, MATCH(1,(KV25:KV200=SMALL(KV25:KV200,3))*(COUNTIF(KV6:KV7, $A$25:$A$200)=0),0)), ""),""),"")</f>
        <v/>
      </c>
      <c r="KW8" s="1" t="str" cm="1">
        <f t="array" ref="KW8">IFERROR(IF(SMALL(KW25:KW200,3)&lt;=$A$8*SMALL(KW25:KW200,1),IFERROR(INDEX($A$25:$A$200, MATCH(1,(KW25:KW200=SMALL(KW25:KW200,3))*(COUNTIF(KW6:KW7, $A$25:$A$200)=0),0)), ""),""),"")</f>
        <v/>
      </c>
      <c r="KX8" s="1" t="str" cm="1">
        <f t="array" ref="KX8">IFERROR(IF(SMALL(KX25:KX200,3)&lt;=$A$8*SMALL(KX25:KX200,1),IFERROR(INDEX($A$25:$A$200, MATCH(1,(KX25:KX200=SMALL(KX25:KX200,3))*(COUNTIF(KX6:KX7, $A$25:$A$200)=0),0)), ""),""),"")</f>
        <v/>
      </c>
      <c r="KY8" s="1" t="str" cm="1">
        <f t="array" ref="KY8">IFERROR(IF(SMALL(KY25:KY200,3)&lt;=$A$8*SMALL(KY25:KY200,1),IFERROR(INDEX($A$25:$A$200, MATCH(1,(KY25:KY200=SMALL(KY25:KY200,3))*(COUNTIF(KY6:KY7, $A$25:$A$200)=0),0)), ""),""),"")</f>
        <v/>
      </c>
      <c r="KZ8" s="1" t="str" cm="1">
        <f t="array" ref="KZ8">IFERROR(IF(SMALL(KZ25:KZ200,3)&lt;=$A$8*SMALL(KZ25:KZ200,1),IFERROR(INDEX($A$25:$A$200, MATCH(1,(KZ25:KZ200=SMALL(KZ25:KZ200,3))*(COUNTIF(KZ6:KZ7, $A$25:$A$200)=0),0)), ""),""),"")</f>
        <v>DM-SLAM</v>
      </c>
      <c r="LA8" s="1" t="str" cm="1">
        <f t="array" ref="LA8">IFERROR(IF(SMALL(LA25:LA200,3)&lt;=$A$8*SMALL(LA25:LA200,1),IFERROR(INDEX($A$25:$A$200, MATCH(1,(LA25:LA200=SMALL(LA25:LA200,3))*(COUNTIF(LA6:LA7, $A$25:$A$200)=0),0)), ""),""),"")</f>
        <v xml:space="preserve">RDS-SLAM, Mask R-CNN </v>
      </c>
      <c r="LB8" s="1" t="str" cm="1">
        <f t="array" ref="LB8">IFERROR(IF(SMALL(LB25:LB200,3)&lt;=$A$8*SMALL(LB25:LB200,1),IFERROR(INDEX($A$25:$A$200, MATCH(1,(LB25:LB200=SMALL(LB25:LB200,3))*(COUNTIF(LB6:LB7, $A$25:$A$200)=0),0)), ""),""),"")</f>
        <v/>
      </c>
      <c r="LC8" s="1" t="str" cm="1">
        <f t="array" ref="LC8">IFERROR(IF(SMALL(LC25:LC200,3)&lt;=$A$8*SMALL(LC25:LC200,1),IFERROR(INDEX($A$25:$A$200, MATCH(1,(LC25:LC200=SMALL(LC25:LC200,3))*(COUNTIF(LC6:LC7, $A$25:$A$200)=0),0)), ""),""),"")</f>
        <v/>
      </c>
      <c r="LD8" s="1" t="str" cm="1">
        <f t="array" ref="LD8">IFERROR(IF(SMALL(LD25:LD200,3)&lt;=$A$8*SMALL(LD25:LD200,1),IFERROR(INDEX($A$25:$A$200, MATCH(1,(LD25:LD200=SMALL(LD25:LD200,3))*(COUNTIF(LD6:LD7, $A$25:$A$200)=0),0)), ""),""),"")</f>
        <v>DM-SLAM</v>
      </c>
      <c r="LE8" s="1" t="str" cm="1">
        <f t="array" ref="LE8">IFERROR(IF(SMALL(LE25:LE200,3)&lt;=$A$8*SMALL(LE25:LE200,1),IFERROR(INDEX($A$25:$A$200, MATCH(1,(LE25:LE200=SMALL(LE25:LE200,3))*(COUNTIF(LE6:LE7, $A$25:$A$200)=0),0)), ""),""),"")</f>
        <v>SLAM-PCD</v>
      </c>
      <c r="LF8" s="1" t="str" cm="1">
        <f t="array" ref="LF8">IFERROR(IF(SMALL(LF25:LF200,3)&lt;=$A$8*SMALL(LF25:LF200,1),IFERROR(INDEX($A$25:$A$200, MATCH(1,(LF25:LF200=SMALL(LF25:LF200,3))*(COUNTIF(LF6:LF7, $A$25:$A$200)=0),0)), ""),""),"")</f>
        <v>DynaSLAM</v>
      </c>
      <c r="LG8" s="1" t="str" cm="1">
        <f t="array" ref="LG8">IFERROR(IF(SMALL(LG25:LG200,3)&lt;=$A$8*SMALL(LG25:LG200,1),IFERROR(INDEX($A$25:$A$200, MATCH(1,(LG25:LG200=SMALL(LG25:LG200,3))*(COUNTIF(LG6:LG7, $A$25:$A$200)=0),0)), ""),""),"")</f>
        <v>DynaSLAM</v>
      </c>
      <c r="LH8" s="1" t="str" cm="1">
        <f t="array" ref="LH8">IFERROR(IF(SMALL(LH25:LH200,3)&lt;=$A$8*SMALL(LH25:LH200,1),IFERROR(INDEX($A$25:$A$200, MATCH(1,(LH25:LH200=SMALL(LH25:LH200,3))*(COUNTIF(LH6:LH7, $A$25:$A$200)=0),0)), ""),""),"")</f>
        <v/>
      </c>
      <c r="LI8" s="1" t="str" cm="1">
        <f t="array" ref="LI8">IFERROR(IF(SMALL(LI25:LI200,3)&lt;=$A$8*SMALL(LI25:LI200,1),IFERROR(INDEX($A$25:$A$200, MATCH(1,(LI25:LI200=SMALL(LI25:LI200,3))*(COUNTIF(LI6:LI7, $A$25:$A$200)=0),0)), ""),""),"")</f>
        <v/>
      </c>
      <c r="LJ8" s="1" t="str" cm="1">
        <f t="array" ref="LJ8">IFERROR(IF(SMALL(LJ25:LJ200,3)&lt;=$A$8*SMALL(LJ25:LJ200,1),IFERROR(INDEX($A$25:$A$200, MATCH(1,(LJ25:LJ200=SMALL(LJ25:LJ200,3))*(COUNTIF(LJ6:LJ7, $A$25:$A$200)=0),0)), ""),""),"")</f>
        <v xml:space="preserve">RDS-SLAM, Mask R-CNN </v>
      </c>
      <c r="LK8" s="1" t="str" cm="1">
        <f t="array" ref="LK8">IFERROR(IF(SMALL(LK25:LK200,3)&lt;=$A$8*SMALL(LK25:LK200,1),IFERROR(INDEX($A$25:$A$200, MATCH(1,(LK25:LK200=SMALL(LK25:LK200,3))*(COUNTIF(LK6:LK7, $A$25:$A$200)=0),0)), ""),""),"")</f>
        <v>DynaSLAM</v>
      </c>
      <c r="LL8" s="1" t="str" cm="1">
        <f t="array" ref="LL8">IFERROR(IF(SMALL(LL25:LL200,3)&lt;=$A$8*SMALL(LL25:LL200,1),IFERROR(INDEX($A$25:$A$200, MATCH(1,(LL25:LL200=SMALL(LL25:LL200,3))*(COUNTIF(LL6:LL7, $A$25:$A$200)=0),0)), ""),""),"")</f>
        <v/>
      </c>
      <c r="LM8" s="1" t="str" cm="1">
        <f t="array" ref="LM8">IFERROR(IF(SMALL(LM25:LM200,3)&lt;=$A$8*SMALL(LM25:LM200,1),IFERROR(INDEX($A$25:$A$200, MATCH(1,(LM25:LM200=SMALL(LM25:LM200,3))*(COUNTIF(LM6:LM7, $A$25:$A$200)=0),0)), ""),""),"")</f>
        <v/>
      </c>
      <c r="LN8" s="1" t="str" cm="1">
        <f t="array" ref="LN8">IFERROR(IF(SMALL(LN25:LN200,3)&lt;=$A$8*SMALL(LN25:LN200,1),IFERROR(INDEX($A$25:$A$200, MATCH(1,(LN25:LN200=SMALL(LN25:LN200,3))*(COUNTIF(LN6:LN7, $A$25:$A$200)=0),0)), ""),""),"")</f>
        <v/>
      </c>
      <c r="LO8" s="1" t="str" cm="1">
        <f t="array" ref="LO8">IFERROR(IF(SMALL(LO25:LO200,3)&lt;=$A$8*SMALL(LO25:LO200,1),IFERROR(INDEX($A$25:$A$200, MATCH(1,(LO25:LO200=SMALL(LO25:LO200,3))*(COUNTIF(LO6:LO7, $A$25:$A$200)=0),0)), ""),""),"")</f>
        <v/>
      </c>
      <c r="LP8" s="1" t="str" cm="1">
        <f t="array" ref="LP8">IFERROR(IF(SMALL(LP25:LP200,3)&lt;=$A$8*SMALL(LP25:LP200,1),IFERROR(INDEX($A$25:$A$200, MATCH(1,(LP25:LP200=SMALL(LP25:LP200,3))*(COUNTIF(LP6:LP7, $A$25:$A$200)=0),0)), ""),""),"")</f>
        <v/>
      </c>
      <c r="LQ8" s="1" t="str" cm="1">
        <f t="array" ref="LQ8">IFERROR(IF(SMALL(LQ25:LQ200,3)&lt;=$A$8*SMALL(LQ25:LQ200,1),IFERROR(INDEX($A$25:$A$200, MATCH(1,(LQ25:LQ200=SMALL(LQ25:LQ200,3))*(COUNTIF(LQ6:LQ7, $A$25:$A$200)=0),0)), ""),""),"")</f>
        <v/>
      </c>
      <c r="LR8" s="1" t="str" cm="1">
        <f t="array" ref="LR8">IFERROR(IF(SMALL(LR25:LR200,3)&lt;=$A$8*SMALL(LR25:LR200,1),IFERROR(INDEX($A$25:$A$200, MATCH(1,(LR25:LR200=SMALL(LR25:LR200,3))*(COUNTIF(LR6:LR7, $A$25:$A$200)=0),0)), ""),""),"")</f>
        <v/>
      </c>
      <c r="LS8" s="1" t="str" cm="1">
        <f t="array" ref="LS8">IFERROR(IF(SMALL(LS25:LS200,3)&lt;=$A$8*SMALL(LS25:LS200,1),IFERROR(INDEX($A$25:$A$200, MATCH(1,(LS25:LS200=SMALL(LS25:LS200,3))*(COUNTIF(LS6:LS7, $A$25:$A$200)=0),0)), ""),""),"")</f>
        <v/>
      </c>
      <c r="LT8" s="1" t="str" cm="1">
        <f t="array" ref="LT8">IFERROR(IF(SMALL(LT25:LT200,3)&lt;=$A$8*SMALL(LT25:LT200,1),IFERROR(INDEX($A$25:$A$200, MATCH(1,(LT25:LT200=SMALL(LT25:LT200,3))*(COUNTIF(LT6:LT7, $A$25:$A$200)=0),0)), ""),""),"")</f>
        <v>DynaSLAM</v>
      </c>
      <c r="LU8" s="1" t="str" cm="1">
        <f t="array" ref="LU8">IFERROR(IF(SMALL(LU25:LU200,3)&lt;=$A$8*SMALL(LU25:LU200,1),IFERROR(INDEX($A$25:$A$200, MATCH(1,(LU25:LU200=SMALL(LU25:LU200,3))*(COUNTIF(LU6:LU7, $A$25:$A$200)=0),0)), ""),""),"")</f>
        <v>DynaSLAM</v>
      </c>
      <c r="LV8" s="1" t="str" cm="1">
        <f t="array" ref="LV8">IFERROR(IF(SMALL(LV25:LV200,3)&lt;=$A$8*SMALL(LV25:LV200,1),IFERROR(INDEX($A$25:$A$200, MATCH(1,(LV25:LV200=SMALL(LV25:LV200,3))*(COUNTIF(LV6:LV7, $A$25:$A$200)=0),0)), ""),""),"")</f>
        <v/>
      </c>
      <c r="LW8" s="1" t="str" cm="1">
        <f t="array" ref="LW8">IFERROR(IF(SMALL(LW25:LW200,3)&lt;=$A$8*SMALL(LW25:LW200,1),IFERROR(INDEX($A$25:$A$200, MATCH(1,(LW25:LW200=SMALL(LW25:LW200,3))*(COUNTIF(LW6:LW7, $A$25:$A$200)=0),0)), ""),""),"")</f>
        <v/>
      </c>
      <c r="LX8" s="1" t="str" cm="1">
        <f t="array" ref="LX8">IFERROR(IF(SMALL(LX25:LX200,3)&lt;=$A$8*SMALL(LX25:LX200,1),IFERROR(INDEX($A$25:$A$200, MATCH(1,(LX25:LX200=SMALL(LX25:LX200,3))*(COUNTIF(LX6:LX7, $A$25:$A$200)=0),0)), ""),""),"")</f>
        <v>DS-SLAM</v>
      </c>
      <c r="LY8" s="1" t="str" cm="1">
        <f t="array" ref="LY8">IFERROR(IF(SMALL(LY25:LY200,3)&lt;=$A$8*SMALL(LY25:LY200,1),IFERROR(INDEX($A$25:$A$200, MATCH(1,(LY25:LY200=SMALL(LY25:LY200,3))*(COUNTIF(LY6:LY7, $A$25:$A$200)=0),0)), ""),""),"")</f>
        <v>DynaSLAM</v>
      </c>
      <c r="LZ8" s="1" t="str" cm="1">
        <f t="array" ref="LZ8">IFERROR(IF(SMALL(LZ25:LZ200,3)&lt;=$A$8*SMALL(LZ25:LZ200,1),IFERROR(INDEX($A$25:$A$200, MATCH(1,(LZ25:LZ200=SMALL(LZ25:LZ200,3))*(COUNTIF(LZ6:LZ7, $A$25:$A$200)=0),0)), ""),""),"")</f>
        <v xml:space="preserve">RDS-SLAM, Mask R-CNN </v>
      </c>
      <c r="MA8" s="1" t="str" cm="1">
        <f t="array" ref="MA8">IFERROR(IF(SMALL(MA25:MA200,3)&lt;=$A$8*SMALL(MA25:MA200,1),IFERROR(INDEX($A$25:$A$200, MATCH(1,(MA25:MA200=SMALL(MA25:MA200,3))*(COUNTIF(MA6:MA7, $A$25:$A$200)=0),0)), ""),""),"")</f>
        <v/>
      </c>
      <c r="MB8" s="1" t="str" cm="1">
        <f t="array" ref="MB8">IFERROR(IF(SMALL(MB25:MB200,3)&lt;=$A$8*SMALL(MB25:MB200,1),IFERROR(INDEX($A$25:$A$200, MATCH(1,(MB25:MB200=SMALL(MB25:MB200,3))*(COUNTIF(MB6:MB7, $A$25:$A$200)=0),0)), ""),""),"")</f>
        <v/>
      </c>
      <c r="MC8" s="1" t="str" cm="1">
        <f t="array" ref="MC8">IFERROR(IF(SMALL(MC25:MC200,3)&lt;=$A$8*SMALL(MC25:MC200,1),IFERROR(INDEX($A$25:$A$200, MATCH(1,(MC25:MC200=SMALL(MC25:MC200,3))*(COUNTIF(MC6:MC7, $A$25:$A$200)=0),0)), ""),""),"")</f>
        <v/>
      </c>
      <c r="MD8" s="1" t="str" cm="1">
        <f t="array" ref="MD8">IFERROR(IF(SMALL(MD25:MD200,3)&lt;=$A$8*SMALL(MD25:MD200,1),IFERROR(INDEX($A$25:$A$200, MATCH(1,(MD25:MD200=SMALL(MD25:MD200,3))*(COUNTIF(MD6:MD7, $A$25:$A$200)=0),0)), ""),""),"")</f>
        <v/>
      </c>
      <c r="ME8" s="1" t="str" cm="1">
        <f t="array" ref="ME8">IFERROR(IF(SMALL(ME25:ME200,3)&lt;=$A$8*SMALL(ME25:ME200,1),IFERROR(INDEX($A$25:$A$200, MATCH(1,(ME25:ME200=SMALL(ME25:ME200,3))*(COUNTIF(ME6:ME7, $A$25:$A$200)=0),0)), ""),""),"")</f>
        <v/>
      </c>
      <c r="MF8" s="1" t="str" cm="1">
        <f t="array" ref="MF8">IFERROR(IF(SMALL(MF25:MF200,3)&lt;=$A$8*SMALL(MF25:MF200,1),IFERROR(INDEX($A$25:$A$200, MATCH(1,(MF25:MF200=SMALL(MF25:MF200,3))*(COUNTIF(MF6:MF7, $A$25:$A$200)=0),0)), ""),""),"")</f>
        <v/>
      </c>
      <c r="MG8" s="1" t="str" cm="1">
        <f t="array" ref="MG8">IFERROR(IF(SMALL(MG25:MG200,3)&lt;=$A$8*SMALL(MG25:MG200,1),IFERROR(INDEX($A$25:$A$200, MATCH(1,(MG25:MG200=SMALL(MG25:MG200,3))*(COUNTIF(MG6:MG7, $A$25:$A$200)=0),0)), ""),""),"")</f>
        <v/>
      </c>
      <c r="MH8" s="1" t="str" cm="1">
        <f t="array" ref="MH8">IFERROR(IF(SMALL(MH25:MH200,3)&lt;=$A$8*SMALL(MH25:MH200,1),IFERROR(INDEX($A$25:$A$200, MATCH(1,(MH25:MH200=SMALL(MH25:MH200,3))*(COUNTIF(MH6:MH7, $A$25:$A$200)=0),0)), ""),""),"")</f>
        <v/>
      </c>
      <c r="MI8" s="1" t="str" cm="1">
        <f t="array" ref="MI8">IFERROR(IF(SMALL(MI25:MI200,3)&lt;=$A$8*SMALL(MI25:MI200,1),IFERROR(INDEX($A$25:$A$200, MATCH(1,(MI25:MI200=SMALL(MI25:MI200,3))*(COUNTIF(MI6:MI7, $A$25:$A$200)=0),0)), ""),""),"")</f>
        <v/>
      </c>
      <c r="MJ8" s="1" t="str" cm="1">
        <f t="array" ref="MJ8">IFERROR(IF(SMALL(MJ25:MJ200,3)&lt;=$A$8*SMALL(MJ25:MJ200,1),IFERROR(INDEX($A$25:$A$200, MATCH(1,(MJ25:MJ200=SMALL(MJ25:MJ200,3))*(COUNTIF(MJ6:MJ7, $A$25:$A$200)=0),0)), ""),""),"")</f>
        <v/>
      </c>
      <c r="MK8" s="1" t="str" cm="1">
        <f t="array" ref="MK8">IFERROR(IF(SMALL(MK25:MK200,3)&lt;=$A$8*SMALL(MK25:MK200,1),IFERROR(INDEX($A$25:$A$200, MATCH(1,(MK25:MK200=SMALL(MK25:MK200,3))*(COUNTIF(MK6:MK7, $A$25:$A$200)=0),0)), ""),""),"")</f>
        <v/>
      </c>
      <c r="ML8" s="1" t="str" cm="1">
        <f t="array" ref="ML8">IFERROR(IF(SMALL(ML25:ML200,3)&lt;=$A$8*SMALL(ML25:ML200,1),IFERROR(INDEX($A$25:$A$200, MATCH(1,(ML25:ML200=SMALL(ML25:ML200,3))*(COUNTIF(ML6:ML7, $A$25:$A$200)=0),0)), ""),""),"")</f>
        <v>LeGO-LOAM</v>
      </c>
      <c r="MM8" s="1" t="str" cm="1">
        <f t="array" ref="MM8">IFERROR(IF(SMALL(MM25:MM200,3)&lt;=$A$8*SMALL(MM25:MM200,1),IFERROR(INDEX($A$25:$A$200, MATCH(1,(MM25:MM200=SMALL(MM25:MM200,3))*(COUNTIF(MM6:MM7, $A$25:$A$200)=0),0)), ""),""),"")</f>
        <v/>
      </c>
      <c r="MN8" s="1" t="str" cm="1">
        <f t="array" ref="MN8">IFERROR(IF(SMALL(MN25:MN200,3)&lt;=$A$8*SMALL(MN25:MN200,1),IFERROR(INDEX($A$25:$A$200, MATCH(1,(MN25:MN200=SMALL(MN25:MN200,3))*(COUNTIF(MN6:MN7, $A$25:$A$200)=0),0)), ""),""),"")</f>
        <v/>
      </c>
      <c r="MO8" s="1" t="str" cm="1">
        <f t="array" ref="MO8">IFERROR(IF(SMALL(MO25:MO200,3)&lt;=$A$8*SMALL(MO25:MO200,1),IFERROR(INDEX($A$25:$A$200, MATCH(1,(MO25:MO200=SMALL(MO25:MO200,3))*(COUNTIF(MO6:MO7, $A$25:$A$200)=0),0)), ""),""),"")</f>
        <v/>
      </c>
      <c r="MP8" s="1" t="str" cm="1">
        <f t="array" ref="MP8">IFERROR(IF(SMALL(MP25:MP200,3)&lt;=$A$8*SMALL(MP25:MP200,1),IFERROR(INDEX($A$25:$A$200, MATCH(1,(MP25:MP200=SMALL(MP25:MP200,3))*(COUNTIF(MP6:MP7, $A$25:$A$200)=0),0)), ""),""),"")</f>
        <v/>
      </c>
      <c r="MQ8" s="1" t="str" cm="1">
        <f t="array" ref="MQ8">IFERROR(IF(SMALL(MQ25:MQ200,3)&lt;=$A$8*SMALL(MQ25:MQ200,1),IFERROR(INDEX($A$25:$A$200, MATCH(1,(MQ25:MQ200=SMALL(MQ25:MQ200,3))*(COUNTIF(MQ6:MQ7, $A$25:$A$200)=0),0)), ""),""),"")</f>
        <v>LeGO-LOAM</v>
      </c>
      <c r="MR8" s="1" t="str" cm="1">
        <f t="array" ref="MR8">IFERROR(IF(SMALL(MR25:MR200,3)&lt;=$A$8*SMALL(MR25:MR200,1),IFERROR(INDEX($A$25:$A$200, MATCH(1,(MR25:MR200=SMALL(MR25:MR200,3))*(COUNTIF(MR6:MR7, $A$25:$A$200)=0),0)), ""),""),"")</f>
        <v>LeGO-LOAM</v>
      </c>
      <c r="MS8" s="1" t="str" cm="1">
        <f t="array" ref="MS8">IFERROR(IF(SMALL(MS25:MS200,3)&lt;=$A$8*SMALL(MS25:MS200,1),IFERROR(INDEX($A$25:$A$200, MATCH(1,(MS25:MS200=SMALL(MS25:MS200,3))*(COUNTIF(MS6:MS7, $A$25:$A$200)=0),0)), ""),""),"")</f>
        <v/>
      </c>
      <c r="MT8" s="1" t="str" cm="1">
        <f t="array" ref="MT8">IFERROR(IF(SMALL(MT25:MT200,3)&lt;=$A$8*SMALL(MT25:MT200,1),IFERROR(INDEX($A$25:$A$200, MATCH(1,(MT25:MT200=SMALL(MT25:MT200,3))*(COUNTIF(MT6:MT7, $A$25:$A$200)=0),0)), ""),""),"")</f>
        <v>A-LOAM</v>
      </c>
      <c r="MU8" s="1" t="str" cm="1">
        <f t="array" ref="MU8">IFERROR(IF(SMALL(MU25:MU200,3)&lt;=$A$8*SMALL(MU25:MU200,1),IFERROR(INDEX($A$25:$A$200, MATCH(1,(MU25:MU200=SMALL(MU25:MU200,3))*(COUNTIF(MU6:MU7, $A$25:$A$200)=0),0)), ""),""),"")</f>
        <v>A-LOAM</v>
      </c>
      <c r="MV8" s="1" t="str" cm="1">
        <f t="array" ref="MV8">IFERROR(IF(SMALL(MV25:MV200,3)&lt;=$A$8*SMALL(MV25:MV200,1),IFERROR(INDEX($A$25:$A$200, MATCH(1,(MV25:MV200=SMALL(MV25:MV200,3))*(COUNTIF(MV6:MV7, $A$25:$A$200)=0),0)), ""),""),"")</f>
        <v>A-LOAM</v>
      </c>
      <c r="MW8" s="1" t="str" cm="1">
        <f t="array" ref="MW8">IFERROR(IF(SMALL(MW25:MW200,3)&lt;=$A$8*SMALL(MW25:MW200,1),IFERROR(INDEX($A$25:$A$200, MATCH(1,(MW25:MW200=SMALL(MW25:MW200,3))*(COUNTIF(MW6:MW7, $A$25:$A$200)=0),0)), ""),""),"")</f>
        <v>ISC-LOAM</v>
      </c>
      <c r="MX8" s="1" t="str" cm="1">
        <f t="array" ref="MX8">IFERROR(IF(SMALL(MX25:MX200,3)&lt;=$A$8*SMALL(MX25:MX200,1),IFERROR(INDEX($A$25:$A$200, MATCH(1,(MX25:MX200=SMALL(MX25:MX200,3))*(COUNTIF(MX6:MX7, $A$25:$A$200)=0),0)), ""),""),"")</f>
        <v>LeGO-LOAM</v>
      </c>
      <c r="MY8" s="1" t="str" cm="1">
        <f t="array" ref="MY8">IFERROR(IF(SMALL(MY25:MY200,3)&lt;=$A$8*SMALL(MY25:MY200,1),IFERROR(INDEX($A$25:$A$200, MATCH(1,(MY25:MY200=SMALL(MY25:MY200,3))*(COUNTIF(MY6:MY7, $A$25:$A$200)=0),0)), ""),""),"")</f>
        <v>LeGO-LOAM</v>
      </c>
      <c r="MZ8" s="1" t="str" cm="1">
        <f t="array" ref="MZ8">IFERROR(IF(SMALL(MZ25:MZ200,3)&lt;=$A$8*SMALL(MZ25:MZ200,1),IFERROR(INDEX($A$25:$A$200, MATCH(1,(MZ25:MZ200=SMALL(MZ25:MZ200,3))*(COUNTIF(MZ6:MZ7, $A$25:$A$200)=0),0)), ""),""),"")</f>
        <v>ORB-SLAM2</v>
      </c>
      <c r="NA8" s="1" t="str" cm="1">
        <f t="array" ref="NA8">IFERROR(IF(SMALL(NA25:NA200,3)&lt;=$A$8*SMALL(NA25:NA200,1),IFERROR(INDEX($A$25:$A$200, MATCH(1,(NA25:NA200=SMALL(NA25:NA200,3))*(COUNTIF(NA6:NA7, $A$25:$A$200)=0),0)), ""),""),"")</f>
        <v>VINS-Mono</v>
      </c>
      <c r="NB8" s="1" t="str" cm="1">
        <f t="array" ref="NB8">IFERROR(IF(SMALL(NB25:NB200,3)&lt;=$A$8*SMALL(NB25:NB200,1),IFERROR(INDEX($A$25:$A$200, MATCH(1,(NB25:NB200=SMALL(NB25:NB200,3))*(COUNTIF(NB6:NB7, $A$25:$A$200)=0),0)), ""),""),"")</f>
        <v>VINS-Mono</v>
      </c>
      <c r="NC8" s="1" t="str" cm="1">
        <f t="array" ref="NC8">IFERROR(IF(SMALL(NC25:NC200,3)&lt;=$A$8*SMALL(NC25:NC200,1),IFERROR(INDEX($A$25:$A$200, MATCH(1,(NC25:NC200=SMALL(NC25:NC200,3))*(COUNTIF(NC6:NC7, $A$25:$A$200)=0),0)), ""),""),"")</f>
        <v/>
      </c>
      <c r="ND8" s="1" t="str" cm="1">
        <f t="array" ref="ND8">IFERROR(IF(SMALL(ND25:ND200,3)&lt;=$A$8*SMALL(ND25:ND200,1),IFERROR(INDEX($A$25:$A$200, MATCH(1,(ND25:ND200=SMALL(ND25:ND200,3))*(COUNTIF(ND6:ND7, $A$25:$A$200)=0),0)), ""),""),"")</f>
        <v/>
      </c>
      <c r="NE8" s="1" t="str" cm="1">
        <f t="array" ref="NE8">IFERROR(IF(SMALL(NE25:NE200,3)&lt;=$A$8*SMALL(NE25:NE200,1),IFERROR(INDEX($A$25:$A$200, MATCH(1,(NE25:NE200=SMALL(NE25:NE200,3))*(COUNTIF(NE6:NE7, $A$25:$A$200)=0),0)), ""),""),"")</f>
        <v/>
      </c>
      <c r="NF8" s="1" t="str" cm="1">
        <f t="array" ref="NF8">IFERROR(IF(SMALL(NF25:NF200,3)&lt;=$A$8*SMALL(NF25:NF200,1),IFERROR(INDEX($A$25:$A$200, MATCH(1,(NF25:NF200=SMALL(NF25:NF200,3))*(COUNTIF(NF6:NF7, $A$25:$A$200)=0),0)), ""),""),"")</f>
        <v/>
      </c>
      <c r="NG8" s="1" t="str" cm="1">
        <f t="array" ref="NG8">IFERROR(IF(SMALL(NG25:NG200,3)&lt;=$A$8*SMALL(NG25:NG200,1),IFERROR(INDEX($A$25:$A$200, MATCH(1,(NG25:NG200=SMALL(NG25:NG200,3))*(COUNTIF(NG6:NG7, $A$25:$A$200)=0),0)), ""),""),"")</f>
        <v/>
      </c>
      <c r="NH8" s="1" t="str" cm="1">
        <f t="array" ref="NH8">IFERROR(IF(SMALL(NH25:NH200,3)&lt;=$A$8*SMALL(NH25:NH200,1),IFERROR(INDEX($A$25:$A$200, MATCH(1,(NH25:NH200=SMALL(NH25:NH200,3))*(COUNTIF(NH6:NH7, $A$25:$A$200)=0),0)), ""),""),"")</f>
        <v/>
      </c>
      <c r="NI8" s="1" t="str" cm="1">
        <f t="array" ref="NI8">IFERROR(IF(SMALL(NI25:NI200,3)&lt;=$A$8*SMALL(NI25:NI200,1),IFERROR(INDEX($A$25:$A$200, MATCH(1,(NI25:NI200=SMALL(NI25:NI200,3))*(COUNTIF(NI6:NI7, $A$25:$A$200)=0),0)), ""),""),"")</f>
        <v/>
      </c>
      <c r="NJ8" s="1" t="str" cm="1">
        <f t="array" ref="NJ8">IFERROR(IF(SMALL(NJ25:NJ200,3)&lt;=$A$8*SMALL(NJ25:NJ200,1),IFERROR(INDEX($A$25:$A$200, MATCH(1,(NJ25:NJ200=SMALL(NJ25:NJ200,3))*(COUNTIF(NJ6:NJ7, $A$25:$A$200)=0),0)), ""),""),"")</f>
        <v/>
      </c>
      <c r="NK8" s="1" t="str" cm="1">
        <f t="array" ref="NK8">IFERROR(IF(SMALL(NK25:NK200,3)&lt;=$A$8*SMALL(NK25:NK200,1),IFERROR(INDEX($A$25:$A$200, MATCH(1,(NK25:NK200=SMALL(NK25:NK200,3))*(COUNTIF(NK6:NK7, $A$25:$A$200)=0),0)), ""),""),"")</f>
        <v>SC-LeGO-LOAM</v>
      </c>
      <c r="NL8" s="1" t="str" cm="1">
        <f t="array" ref="NL8">IFERROR(IF(SMALL(NL25:NL200,3)&lt;=$A$8*SMALL(NL25:NL200,1),IFERROR(INDEX($A$25:$A$200, MATCH(1,(NL25:NL200=SMALL(NL25:NL200,3))*(COUNTIF(NL6:NL7, $A$25:$A$200)=0),0)), ""),""),"")</f>
        <v>SC-LeGO-LOAM</v>
      </c>
      <c r="NM8" s="1" t="str" cm="1">
        <f t="array" ref="NM8">IFERROR(IF(SMALL(NM25:NM200,3)&lt;=$A$8*SMALL(NM25:NM200,1),IFERROR(INDEX($A$25:$A$200, MATCH(1,(NM25:NM200=SMALL(NM25:NM200,3))*(COUNTIF(NM6:NM7, $A$25:$A$200)=0),0)), ""),""),"")</f>
        <v/>
      </c>
      <c r="NN8" s="1" t="str" cm="1">
        <f t="array" ref="NN8">IFERROR(IF(SMALL(NN25:NN200,3)&lt;=$A$8*SMALL(NN25:NN200,1),IFERROR(INDEX($A$25:$A$200, MATCH(1,(NN25:NN200=SMALL(NN25:NN200,3))*(COUNTIF(NN6:NN7, $A$25:$A$200)=0),0)), ""),""),"")</f>
        <v/>
      </c>
      <c r="NO8" s="1" t="str" cm="1">
        <f t="array" ref="NO8">IFERROR(IF(SMALL(NO25:NO200,3)&lt;=$A$8*SMALL(NO25:NO200,1),IFERROR(INDEX($A$25:$A$200, MATCH(1,(NO25:NO200=SMALL(NO25:NO200,3))*(COUNTIF(NO6:NO7, $A$25:$A$200)=0),0)), ""),""),"")</f>
        <v/>
      </c>
      <c r="NP8" s="1" t="str" cm="1">
        <f t="array" ref="NP8">IFERROR(IF(SMALL(NP25:NP200,3)&lt;=$A$8*SMALL(NP25:NP200,1),IFERROR(INDEX($A$25:$A$200, MATCH(1,(NP25:NP200=SMALL(NP25:NP200,3))*(COUNTIF(NP6:NP7, $A$25:$A$200)=0),0)), ""),""),"")</f>
        <v/>
      </c>
      <c r="NQ8" s="1" t="str" cm="1">
        <f t="array" ref="NQ8">IFERROR(IF(SMALL(NQ25:NQ200,3)&lt;=$A$8*SMALL(NQ25:NQ200,1),IFERROR(INDEX($A$25:$A$200, MATCH(1,(NQ25:NQ200=SMALL(NQ25:NQ200,3))*(COUNTIF(NQ6:NQ7, $A$25:$A$200)=0),0)), ""),""),"")</f>
        <v>ART-SLAM (IMU)</v>
      </c>
      <c r="NR8" s="1" t="str" cm="1">
        <f t="array" ref="NR8">IFERROR(IF(SMALL(NR25:NR200,3)&lt;=$A$8*SMALL(NR25:NR200,1),IFERROR(INDEX($A$25:$A$200, MATCH(1,(NR25:NR200=SMALL(NR25:NR200,3))*(COUNTIF(NR6:NR7, $A$25:$A$200)=0),0)), ""),""),"")</f>
        <v/>
      </c>
      <c r="NS8" s="1" t="str" cm="1">
        <f t="array" ref="NS8">IFERROR(IF(SMALL(NS25:NS200,3)&lt;=$A$8*SMALL(NS25:NS200,1),IFERROR(INDEX($A$25:$A$200, MATCH(1,(NS25:NS200=SMALL(NS25:NS200,3))*(COUNTIF(NS6:NS7, $A$25:$A$200)=0),0)), ""),""),"")</f>
        <v/>
      </c>
      <c r="NT8" s="1" t="str" cm="1">
        <f t="array" ref="NT8">IFERROR(IF(SMALL(NT25:NT200,3)&lt;=$A$8*SMALL(NT25:NT200,1),IFERROR(INDEX($A$25:$A$200, MATCH(1,(NT25:NT200=SMALL(NT25:NT200,3))*(COUNTIF(NT6:NT7, $A$25:$A$200)=0),0)), ""),""),"")</f>
        <v/>
      </c>
      <c r="NU8" s="1" t="str" cm="1">
        <f t="array" ref="NU8">IFERROR(IF(SMALL(NU25:NU200,3)&lt;=$A$8*SMALL(NU25:NU200,1),IFERROR(INDEX($A$25:$A$200, MATCH(1,(NU25:NU200=SMALL(NU25:NU200,3))*(COUNTIF(NU6:NU7, $A$25:$A$200)=0),0)), ""),""),"")</f>
        <v>ART-SLAM (GPS)</v>
      </c>
      <c r="NV8" s="1" t="str" cm="1">
        <f t="array" ref="NV8">IFERROR(IF(SMALL(NV25:NV200,3)&lt;=$A$8*SMALL(NV25:NV200,1),IFERROR(INDEX($A$25:$A$200, MATCH(1,(NV25:NV200=SMALL(NV25:NV200,3))*(COUNTIF(NV6:NV7, $A$25:$A$200)=0),0)), ""),""),"")</f>
        <v>ART-SLAM (GPS)</v>
      </c>
      <c r="NW8" s="1" t="str" cm="1">
        <f t="array" ref="NW8">IFERROR(IF(SMALL(NW25:NW200,3)&lt;=$A$8*SMALL(NW25:NW200,1),IFERROR(INDEX($A$25:$A$200, MATCH(1,(NW25:NW200=SMALL(NW25:NW200,3))*(COUNTIF(NW6:NW7, $A$25:$A$200)=0),0)), ""),""),"")</f>
        <v/>
      </c>
      <c r="NX8" s="1" t="str" cm="1">
        <f t="array" ref="NX8">IFERROR(IF(SMALL(NX25:NX200,3)&lt;=$A$8*SMALL(NX25:NX200,1),IFERROR(INDEX($A$25:$A$200, MATCH(1,(NX25:NX200=SMALL(NX25:NX200,3))*(COUNTIF(NX6:NX7, $A$25:$A$200)=0),0)), ""),""),"")</f>
        <v>LeGO-LOAM</v>
      </c>
      <c r="NY8" s="1" t="str" cm="1">
        <f t="array" ref="NY8">IFERROR(IF(SMALL(NY25:NY200,3)&lt;=$A$8*SMALL(NY25:NY200,1),IFERROR(INDEX($A$25:$A$200, MATCH(1,(NY25:NY200=SMALL(NY25:NY200,3))*(COUNTIF(NY6:NY7, $A$25:$A$200)=0),0)), ""),""),"")</f>
        <v/>
      </c>
      <c r="NZ8" s="1" t="str" cm="1">
        <f t="array" ref="NZ8">IFERROR(IF(SMALL(NZ25:NZ200,3)&lt;=$A$8*SMALL(NZ25:NZ200,1),IFERROR(INDEX($A$25:$A$200, MATCH(1,(NZ25:NZ200=SMALL(NZ25:NZ200,3))*(COUNTIF(NZ6:NZ7, $A$25:$A$200)=0),0)), ""),""),"")</f>
        <v/>
      </c>
      <c r="OA8" s="1" t="str" cm="1">
        <f t="array" ref="OA8">IFERROR(IF(SMALL(OA25:OA200,3)&lt;=$A$8*SMALL(OA25:OA200,1),IFERROR(INDEX($A$25:$A$200, MATCH(1,(OA25:OA200=SMALL(OA25:OA200,3))*(COUNTIF(OA6:OA7, $A$25:$A$200)=0),0)), ""),""),"")</f>
        <v/>
      </c>
      <c r="OB8" s="1" t="str" cm="1">
        <f t="array" ref="OB8">IFERROR(IF(SMALL(OB25:OB200,3)&lt;=$A$8*SMALL(OB25:OB200,1),IFERROR(INDEX($A$25:$A$200, MATCH(1,(OB25:OB200=SMALL(OB25:OB200,3))*(COUNTIF(OB6:OB7, $A$25:$A$200)=0),0)), ""),""),"")</f>
        <v/>
      </c>
      <c r="OC8" s="1" t="str" cm="1">
        <f t="array" ref="OC8">IFERROR(IF(SMALL(OC25:OC200,3)&lt;=$A$8*SMALL(OC25:OC200,1),IFERROR(INDEX($A$25:$A$200, MATCH(1,(OC25:OC200=SMALL(OC25:OC200,3))*(COUNTIF(OC6:OC7, $A$25:$A$200)=0),0)), ""),""),"")</f>
        <v/>
      </c>
      <c r="OD8" s="1" t="str" cm="1">
        <f t="array" ref="OD8">IFERROR(IF(SMALL(OD25:OD200,3)&lt;=$A$8*SMALL(OD25:OD200,1),IFERROR(INDEX($A$25:$A$200, MATCH(1,(OD25:OD200=SMALL(OD25:OD200,3))*(COUNTIF(OD6:OD7, $A$25:$A$200)=0),0)), ""),""),"")</f>
        <v/>
      </c>
      <c r="OE8" s="1" t="str" cm="1">
        <f t="array" ref="OE8">IFERROR(IF(SMALL(OE25:OE200,3)&lt;=$A$8*SMALL(OE25:OE200,1),IFERROR(INDEX($A$25:$A$200, MATCH(1,(OE25:OE200=SMALL(OE25:OE200,3))*(COUNTIF(OE6:OE7, $A$25:$A$200)=0),0)), ""),""),"")</f>
        <v/>
      </c>
      <c r="OF8" s="1" t="str" cm="1">
        <f t="array" ref="OF8">IFERROR(IF(SMALL(OF25:OF200,3)&lt;=$A$8*SMALL(OF25:OF200,1),IFERROR(INDEX($A$25:$A$200, MATCH(1,(OF25:OF200=SMALL(OF25:OF200,3))*(COUNTIF(OF6:OF7, $A$25:$A$200)=0),0)), ""),""),"")</f>
        <v/>
      </c>
      <c r="OG8" s="1" t="str" cm="1">
        <f t="array" ref="OG8">IFERROR(IF(SMALL(OG25:OG200,3)&lt;=$A$8*SMALL(OG25:OG200,1),IFERROR(INDEX($A$25:$A$200, MATCH(1,(OG25:OG200=SMALL(OG25:OG200,3))*(COUNTIF(OG6:OG7, $A$25:$A$200)=0),0)), ""),""),"")</f>
        <v/>
      </c>
      <c r="OH8" s="1" t="str" cm="1">
        <f t="array" ref="OH8">IFERROR(IF(SMALL(OH25:OH200,3)&lt;=$A$8*SMALL(OH25:OH200,1),IFERROR(INDEX($A$25:$A$200, MATCH(1,(OH25:OH200=SMALL(OH25:OH200,3))*(COUNTIF(OH6:OH7, $A$25:$A$200)=0),0)), ""),""),"")</f>
        <v/>
      </c>
      <c r="OI8" s="1" t="str" cm="1">
        <f t="array" ref="OI8">IFERROR(IF(SMALL(OI25:OI200,3)&lt;=$A$8*SMALL(OI25:OI200,1),IFERROR(INDEX($A$25:$A$200, MATCH(1,(OI25:OI200=SMALL(OI25:OI200,3))*(COUNTIF(OI6:OI7, $A$25:$A$200)=0),0)), ""),""),"")</f>
        <v/>
      </c>
      <c r="OJ8" s="1" t="str" cm="1">
        <f t="array" ref="OJ8">IFERROR(IF(SMALL(OJ25:OJ200,3)&lt;=$A$8*SMALL(OJ25:OJ200,1),IFERROR(INDEX($A$25:$A$200, MATCH(1,(OJ25:OJ200=SMALL(OJ25:OJ200,3))*(COUNTIF(OJ6:OJ7, $A$25:$A$200)=0),0)), ""),""),"")</f>
        <v>Blitz-SLAM</v>
      </c>
      <c r="OK8" s="1" t="str" cm="1">
        <f t="array" ref="OK8">IFERROR(IF(SMALL(OK25:OK200,3)&lt;=$A$8*SMALL(OK25:OK200,1),IFERROR(INDEX($A$25:$A$200, MATCH(1,(OK25:OK200=SMALL(OK25:OK200,3))*(COUNTIF(OK6:OK7, $A$25:$A$200)=0),0)), ""),""),"")</f>
        <v>Blitz-SLAM</v>
      </c>
      <c r="OL8" s="1" t="str" cm="1">
        <f t="array" ref="OL8">IFERROR(IF(SMALL(OL25:OL200,3)&lt;=$A$8*SMALL(OL25:OL200,1),IFERROR(INDEX($A$25:$A$200, MATCH(1,(OL25:OL200=SMALL(OL25:OL200,3))*(COUNTIF(OL6:OL7, $A$25:$A$200)=0),0)), ""),""),"")</f>
        <v>Blitz-SLAM</v>
      </c>
      <c r="OM8" s="1" t="str" cm="1">
        <f t="array" ref="OM8">IFERROR(IF(SMALL(OM25:OM200,3)&lt;=$A$8*SMALL(OM25:OM200,1),IFERROR(INDEX($A$25:$A$200, MATCH(1,(OM25:OM200=SMALL(OM25:OM200,3))*(COUNTIF(OM6:OM7, $A$25:$A$200)=0),0)), ""),""),"")</f>
        <v>Blitz-SLAM</v>
      </c>
      <c r="ON8" s="1" t="str" cm="1">
        <f t="array" ref="ON8">IFERROR(IF(SMALL(ON25:ON200,3)&lt;=$A$8*SMALL(ON25:ON200,1),IFERROR(INDEX($A$25:$A$200, MATCH(1,(ON25:ON200=SMALL(ON25:ON200,3))*(COUNTIF(ON6:ON7, $A$25:$A$200)=0),0)), ""),""),"")</f>
        <v>Crowd-SLAM</v>
      </c>
      <c r="OO8" s="1" t="str" cm="1">
        <f t="array" ref="OO8">IFERROR(IF(SMALL(OO25:OO200,3)&lt;=$A$8*SMALL(OO25:OO200,1),IFERROR(INDEX($A$25:$A$200, MATCH(1,(OO25:OO200=SMALL(OO25:OO200,3))*(COUNTIF(OO6:OO7, $A$25:$A$200)=0),0)), ""),""),"")</f>
        <v>Crowd-SLAM</v>
      </c>
      <c r="OP8" s="1" t="str" cm="1">
        <f t="array" ref="OP8">IFERROR(IF(SMALL(OP25:OP200,3)&lt;=$A$8*SMALL(OP25:OP200,1),IFERROR(INDEX($A$25:$A$200, MATCH(1,(OP25:OP200=SMALL(OP25:OP200,3))*(COUNTIF(OP6:OP7, $A$25:$A$200)=0),0)), ""),""),"")</f>
        <v>CFP-SLAM</v>
      </c>
      <c r="OQ8" s="1" t="str" cm="1">
        <f t="array" ref="OQ8">IFERROR(IF(SMALL(OQ25:OQ200,3)&lt;=$A$8*SMALL(OQ25:OQ200,1),IFERROR(INDEX($A$25:$A$200, MATCH(1,(OQ25:OQ200=SMALL(OQ25:OQ200,3))*(COUNTIF(OQ6:OQ7, $A$25:$A$200)=0),0)), ""),""),"")</f>
        <v>RDS-SLAM</v>
      </c>
      <c r="OR8" s="1" t="str" cm="1">
        <f t="array" ref="OR8">IFERROR(IF(SMALL(OR25:OR200,3)&lt;=$A$8*SMALL(OR25:OR200,1),IFERROR(INDEX($A$25:$A$200, MATCH(1,(OR25:OR200=SMALL(OR25:OR200,3))*(COUNTIF(OR6:OR7, $A$25:$A$200)=0),0)), ""),""),"")</f>
        <v>LC-CRF SLAM</v>
      </c>
      <c r="OS8" s="1" t="str" cm="1">
        <f t="array" ref="OS8">IFERROR(IF(SMALL(OS25:OS200,3)&lt;=$A$8*SMALL(OS25:OS200,1),IFERROR(INDEX($A$25:$A$200, MATCH(1,(OS25:OS200=SMALL(OS25:OS200,3))*(COUNTIF(OS6:OS7, $A$25:$A$200)=0),0)), ""),""),"")</f>
        <v/>
      </c>
      <c r="OT8" s="1" t="str" cm="1">
        <f t="array" ref="OT8">IFERROR(IF(SMALL(OT25:OT200,3)&lt;=$A$8*SMALL(OT25:OT200,1),IFERROR(INDEX($A$25:$A$200, MATCH(1,(OT25:OT200=SMALL(OT25:OT200,3))*(COUNTIF(OT6:OT7, $A$25:$A$200)=0),0)), ""),""),"")</f>
        <v>LC-CRF SLAM</v>
      </c>
      <c r="OU8" s="1" t="str" cm="1">
        <f t="array" ref="OU8">IFERROR(IF(SMALL(OU25:OU200,3)&lt;=$A$8*SMALL(OU25:OU200,1),IFERROR(INDEX($A$25:$A$200, MATCH(1,(OU25:OU200=SMALL(OU25:OU200,3))*(COUNTIF(OU6:OU7, $A$25:$A$200)=0),0)), ""),""),"")</f>
        <v>OVD-SLAM</v>
      </c>
      <c r="OV8" s="1" t="str" cm="1">
        <f t="array" ref="OV8">IFERROR(IF(SMALL(OV25:OV200,3)&lt;=$A$8*SMALL(OV25:OV200,1),IFERROR(INDEX($A$25:$A$200, MATCH(1,(OV25:OV200=SMALL(OV25:OV200,3))*(COUNTIF(OV6:OV7, $A$25:$A$200)=0),0)), ""),""),"")</f>
        <v>ORB-SLAM3</v>
      </c>
      <c r="OW8" s="1" t="str" cm="1">
        <f t="array" ref="OW8">IFERROR(IF(SMALL(OW25:OW200,3)&lt;=$A$8*SMALL(OW25:OW200,1),IFERROR(INDEX($A$25:$A$200, MATCH(1,(OW25:OW200=SMALL(OW25:OW200,3))*(COUNTIF(OW6:OW7, $A$25:$A$200)=0),0)), ""),""),"")</f>
        <v>ORB-SLAM3</v>
      </c>
      <c r="OX8" s="1" t="str" cm="1">
        <f t="array" ref="OX8">IFERROR(IF(SMALL(OX25:OX200,3)&lt;=$A$8*SMALL(OX25:OX200,1),IFERROR(INDEX($A$25:$A$200, MATCH(1,(OX25:OX200=SMALL(OX25:OX200,3))*(COUNTIF(OX6:OX7, $A$25:$A$200)=0),0)), ""),""),"")</f>
        <v>OVD-SLAM</v>
      </c>
      <c r="OY8" s="1" t="str" cm="1">
        <f t="array" ref="OY8">IFERROR(IF(SMALL(OY25:OY200,3)&lt;=$A$8*SMALL(OY25:OY200,1),IFERROR(INDEX($A$25:$A$200, MATCH(1,(OY25:OY200=SMALL(OY25:OY200,3))*(COUNTIF(OY6:OY7, $A$25:$A$200)=0),0)), ""),""),"")</f>
        <v>Blitz-SLAM</v>
      </c>
      <c r="OZ8" s="1" t="str" cm="1">
        <f t="array" ref="OZ8">IFERROR(IF(SMALL(OZ25:OZ200,3)&lt;=$A$8*SMALL(OZ25:OZ200,1),IFERROR(INDEX($A$25:$A$200, MATCH(1,(OZ25:OZ200=SMALL(OZ25:OZ200,3))*(COUNTIF(OZ6:OZ7, $A$25:$A$200)=0),0)), ""),""),"")</f>
        <v>Blitz-SLAM</v>
      </c>
      <c r="PA8" s="1" t="str" cm="1">
        <f t="array" ref="PA8">IFERROR(IF(SMALL(PA25:PA200,3)&lt;=$A$8*SMALL(PA25:PA200,1),IFERROR(INDEX($A$25:$A$200, MATCH(1,(PA25:PA200=SMALL(PA25:PA200,3))*(COUNTIF(PA6:PA7, $A$25:$A$200)=0),0)), ""),""),"")</f>
        <v>Blitz-SLAM</v>
      </c>
      <c r="PB8" s="1" t="str" cm="1">
        <f t="array" ref="PB8">IFERROR(IF(SMALL(PB25:PB200,3)&lt;=$A$8*SMALL(PB25:PB200,1),IFERROR(INDEX($A$25:$A$200, MATCH(1,(PB25:PB200=SMALL(PB25:PB200,3))*(COUNTIF(PB6:PB7, $A$25:$A$200)=0),0)), ""),""),"")</f>
        <v>Blitz-SLAM</v>
      </c>
      <c r="PC8" s="1" t="str" cm="1">
        <f t="array" ref="PC8">IFERROR(IF(SMALL(PC25:PC200,3)&lt;=$A$8*SMALL(PC25:PC200,1),IFERROR(INDEX($A$25:$A$200, MATCH(1,(PC25:PC200=SMALL(PC25:PC200,3))*(COUNTIF(PC6:PC7, $A$25:$A$200)=0),0)), ""),""),"")</f>
        <v>Blitz-SLAM</v>
      </c>
      <c r="PD8" s="1" t="str" cm="1">
        <f t="array" ref="PD8">IFERROR(IF(SMALL(PD25:PD200,3)&lt;=$A$8*SMALL(PD25:PD200,1),IFERROR(INDEX($A$25:$A$200, MATCH(1,(PD25:PD200=SMALL(PD25:PD200,3))*(COUNTIF(PD6:PD7, $A$25:$A$200)=0),0)), ""),""),"")</f>
        <v>Crowd-SLAM</v>
      </c>
      <c r="PE8" s="1" t="str" cm="1">
        <f t="array" ref="PE8">IFERROR(IF(SMALL(PE25:PE200,3)&lt;=$A$8*SMALL(PE25:PE200,1),IFERROR(INDEX($A$25:$A$200, MATCH(1,(PE25:PE200=SMALL(PE25:PE200,3))*(COUNTIF(PE6:PE7, $A$25:$A$200)=0),0)), ""),""),"")</f>
        <v>CFP-SLAM</v>
      </c>
      <c r="PF8" s="1" t="str" cm="1">
        <f t="array" ref="PF8">IFERROR(IF(SMALL(PF25:PF200,3)&lt;=$A$8*SMALL(PF25:PF200,1),IFERROR(INDEX($A$25:$A$200, MATCH(1,(PF25:PF200=SMALL(PF25:PF200,3))*(COUNTIF(PF6:PF7, $A$25:$A$200)=0),0)), ""),""),"")</f>
        <v>OVD-SLAM</v>
      </c>
      <c r="PG8" s="1" t="str" cm="1">
        <f t="array" ref="PG8">IFERROR(IF(SMALL(PG25:PG200,3)&lt;=$A$8*SMALL(PG25:PG200,1),IFERROR(INDEX($A$25:$A$200, MATCH(1,(PG25:PG200=SMALL(PG25:PG200,3))*(COUNTIF(PG6:PG7, $A$25:$A$200)=0),0)), ""),""),"")</f>
        <v>Blitz-SLAM</v>
      </c>
      <c r="PH8" s="1" t="str" cm="1">
        <f t="array" ref="PH8">IFERROR(IF(SMALL(PH25:PH200,3)&lt;=$A$8*SMALL(PH25:PH200,1),IFERROR(INDEX($A$25:$A$200, MATCH(1,(PH25:PH200=SMALL(PH25:PH200,3))*(COUNTIF(PH6:PH7, $A$25:$A$200)=0),0)), ""),""),"")</f>
        <v/>
      </c>
      <c r="PI8" s="1" t="str" cm="1">
        <f t="array" ref="PI8">IFERROR(IF(SMALL(PI25:PI200,3)&lt;=$A$8*SMALL(PI25:PI200,1),IFERROR(INDEX($A$25:$A$200, MATCH(1,(PI25:PI200=SMALL(PI25:PI200,3))*(COUNTIF(PI6:PI7, $A$25:$A$200)=0),0)), ""),""),"")</f>
        <v>Crowd-SLAM</v>
      </c>
      <c r="PJ8" s="1" t="str" cm="1">
        <f t="array" ref="PJ8">IFERROR(IF(SMALL(PJ25:PJ200,3)&lt;=$A$8*SMALL(PJ25:PJ200,1),IFERROR(INDEX($A$25:$A$200, MATCH(1,(PJ25:PJ200=SMALL(PJ25:PJ200,3))*(COUNTIF(PJ6:PJ7, $A$25:$A$200)=0),0)), ""),""),"")</f>
        <v>LC-CRF SLAM</v>
      </c>
      <c r="PK8" s="1" t="str" cm="1">
        <f t="array" ref="PK8">IFERROR(IF(SMALL(PK25:PK200,3)&lt;=$A$8*SMALL(PK25:PK200,1),IFERROR(INDEX($A$25:$A$200, MATCH(1,(PK25:PK200=SMALL(PK25:PK200,3))*(COUNTIF(PK6:PK7, $A$25:$A$200)=0),0)), ""),""),"")</f>
        <v>OVD-SLAM</v>
      </c>
      <c r="PL8" s="1" t="str" cm="1">
        <f t="array" ref="PL8">IFERROR(IF(SMALL(PL25:PL200,3)&lt;=$A$8*SMALL(PL25:PL200,1),IFERROR(INDEX($A$25:$A$200, MATCH(1,(PL25:PL200=SMALL(PL25:PL200,3))*(COUNTIF(PL6:PL7, $A$25:$A$200)=0),0)), ""),""),"")</f>
        <v>ORB-SLAM3</v>
      </c>
      <c r="PM8" s="1" t="str" cm="1">
        <f t="array" ref="PM8">IFERROR(IF(SMALL(PM25:PM200,3)&lt;=$A$8*SMALL(PM25:PM200,1),IFERROR(INDEX($A$25:$A$200, MATCH(1,(PM25:PM200=SMALL(PM25:PM200,3))*(COUNTIF(PM6:PM7, $A$25:$A$200)=0),0)), ""),""),"")</f>
        <v>ORB-SLAM3</v>
      </c>
      <c r="PN8" s="1" t="str" cm="1">
        <f t="array" ref="PN8">IFERROR(IF(SMALL(PN25:PN200,3)&lt;=$A$8*SMALL(PN25:PN200,1),IFERROR(INDEX($A$25:$A$200, MATCH(1,(PN25:PN200=SMALL(PN25:PN200,3))*(COUNTIF(PN6:PN7, $A$25:$A$200)=0),0)), ""),""),"")</f>
        <v/>
      </c>
      <c r="PO8" s="1" t="str" cm="1">
        <f t="array" ref="PO8">IFERROR(IF(SMALL(PO25:PO200,3)&lt;=$A$8*SMALL(PO25:PO200,1),IFERROR(INDEX($A$25:$A$200, MATCH(1,(PO25:PO200=SMALL(PO25:PO200,3))*(COUNTIF(PO6:PO7, $A$25:$A$200)=0),0)), ""),""),"")</f>
        <v>RDS-SLAM</v>
      </c>
      <c r="PP8" s="1" t="str" cm="1">
        <f t="array" ref="PP8">IFERROR(IF(SMALL(PP25:PP200,3)&lt;=$A$8*SMALL(PP25:PP200,1),IFERROR(INDEX($A$25:$A$200, MATCH(1,(PP25:PP200=SMALL(PP25:PP200,3))*(COUNTIF(PP6:PP7, $A$25:$A$200)=0),0)), ""),""),"")</f>
        <v>Crowd-SLAM</v>
      </c>
      <c r="PQ8" s="1" t="str" cm="1">
        <f t="array" ref="PQ8">IFERROR(IF(SMALL(PQ25:PQ200,3)&lt;=$A$8*SMALL(PQ25:PQ200,1),IFERROR(INDEX($A$25:$A$200, MATCH(1,(PQ25:PQ200=SMALL(PQ25:PQ200,3))*(COUNTIF(PQ6:PQ7, $A$25:$A$200)=0),0)), ""),""),"")</f>
        <v/>
      </c>
      <c r="PR8" s="1" t="str" cm="1">
        <f t="array" ref="PR8">IFERROR(IF(SMALL(PR25:PR200,3)&lt;=$A$8*SMALL(PR25:PR200,1),IFERROR(INDEX($A$25:$A$200, MATCH(1,(PR25:PR200=SMALL(PR25:PR200,3))*(COUNTIF(PR6:PR7, $A$25:$A$200)=0),0)), ""),""),"")</f>
        <v/>
      </c>
      <c r="PS8" s="1" t="str" cm="1">
        <f t="array" ref="PS8">IFERROR(IF(SMALL(PS25:PS200,3)&lt;=$A$8*SMALL(PS25:PS200,1),IFERROR(INDEX($A$25:$A$200, MATCH(1,(PS25:PS200=SMALL(PS25:PS200,3))*(COUNTIF(PS6:PS7, $A$25:$A$200)=0),0)), ""),""),"")</f>
        <v/>
      </c>
      <c r="PT8" s="1" t="str" cm="1">
        <f t="array" ref="PT8">IFERROR(IF(SMALL(PT25:PT200,3)&lt;=$A$8*SMALL(PT25:PT200,1),IFERROR(INDEX($A$25:$A$200, MATCH(1,(PT25:PT200=SMALL(PT25:PT200,3))*(COUNTIF(PT6:PT7, $A$25:$A$200)=0),0)), ""),""),"")</f>
        <v/>
      </c>
      <c r="PU8" s="1" t="str" cm="1">
        <f t="array" ref="PU8">IFERROR(IF(SMALL(PU25:PU200,3)&lt;=$A$8*SMALL(PU25:PU200,1),IFERROR(INDEX($A$25:$A$200, MATCH(1,(PU25:PU200=SMALL(PU25:PU200,3))*(COUNTIF(PU6:PU7, $A$25:$A$200)=0),0)), ""),""),"")</f>
        <v/>
      </c>
      <c r="PV8" s="1" t="str" cm="1">
        <f t="array" ref="PV8">IFERROR(IF(SMALL(PV25:PV200,3)&lt;=$A$8*SMALL(PV25:PV200,1),IFERROR(INDEX($A$25:$A$200, MATCH(1,(PV25:PV200=SMALL(PV25:PV200,3))*(COUNTIF(PV6:PV7, $A$25:$A$200)=0),0)), ""),""),"")</f>
        <v/>
      </c>
      <c r="PW8" s="1" t="str" cm="1">
        <f t="array" ref="PW8">IFERROR(IF(SMALL(PW25:PW200,3)&lt;=$A$8*SMALL(PW25:PW200,1),IFERROR(INDEX($A$25:$A$200, MATCH(1,(PW25:PW200=SMALL(PW25:PW200,3))*(COUNTIF(PW6:PW7, $A$25:$A$200)=0),0)), ""),""),"")</f>
        <v>Crowd-SLAM</v>
      </c>
      <c r="PX8" s="1" t="str" cm="1">
        <f t="array" ref="PX8">IFERROR(IF(SMALL(PX25:PX200,3)&lt;=$A$8*SMALL(PX25:PX200,1),IFERROR(INDEX($A$25:$A$200, MATCH(1,(PX25:PX200=SMALL(PX25:PX200,3))*(COUNTIF(PX6:PX7, $A$25:$A$200)=0),0)), ""),""),"")</f>
        <v>OVD-SLAM</v>
      </c>
      <c r="PY8" s="1" t="str" cm="1">
        <f t="array" ref="PY8">IFERROR(IF(SMALL(PY25:PY200,3)&lt;=$A$8*SMALL(PY25:PY200,1),IFERROR(INDEX($A$25:$A$200, MATCH(1,(PY25:PY200=SMALL(PY25:PY200,3))*(COUNTIF(PY6:PY7, $A$25:$A$200)=0),0)), ""),""),"")</f>
        <v>LC-CRF SLAM</v>
      </c>
      <c r="PZ8" s="1" t="str" cm="1">
        <f t="array" ref="PZ8">IFERROR(IF(SMALL(PZ25:PZ200,3)&lt;=$A$8*SMALL(PZ25:PZ200,1),IFERROR(INDEX($A$25:$A$200, MATCH(1,(PZ25:PZ200=SMALL(PZ25:PZ200,3))*(COUNTIF(PZ6:PZ7, $A$25:$A$200)=0),0)), ""),""),"")</f>
        <v>Crowd-SLAM</v>
      </c>
      <c r="QA8" s="1" t="str" cm="1">
        <f t="array" ref="QA8">IFERROR(IF(SMALL(QA25:QA200,3)&lt;=$A$8*SMALL(QA25:QA200,1),IFERROR(INDEX($A$25:$A$200, MATCH(1,(QA25:QA200=SMALL(QA25:QA200,3))*(COUNTIF(QA6:QA7, $A$25:$A$200)=0),0)), ""),""),"")</f>
        <v/>
      </c>
      <c r="QB8" s="1" t="str" cm="1">
        <f t="array" ref="QB8">IFERROR(IF(SMALL(QB25:QB200,3)&lt;=$A$8*SMALL(QB25:QB200,1),IFERROR(INDEX($A$25:$A$200, MATCH(1,(QB25:QB200=SMALL(QB25:QB200,3))*(COUNTIF(QB6:QB7, $A$25:$A$200)=0),0)), ""),""),"")</f>
        <v>LC-CRF SLAM</v>
      </c>
      <c r="QC8" s="1" t="str" cm="1">
        <f t="array" ref="QC8">IFERROR(IF(SMALL(QC25:QC200,3)&lt;=$A$8*SMALL(QC25:QC200,1),IFERROR(INDEX($A$25:$A$200, MATCH(1,(QC25:QC200=SMALL(QC25:QC200,3))*(COUNTIF(QC6:QC7, $A$25:$A$200)=0),0)), ""),""),"")</f>
        <v>Crowd-SLAM</v>
      </c>
      <c r="QD8" s="1" t="str" cm="1">
        <f t="array" ref="QD8">IFERROR(IF(SMALL(QD25:QD200,3)&lt;=$A$8*SMALL(QD25:QD200,1),IFERROR(INDEX($A$25:$A$200, MATCH(1,(QD25:QD200=SMALL(QD25:QD200,3))*(COUNTIF(QD6:QD7, $A$25:$A$200)=0),0)), ""),""),"")</f>
        <v/>
      </c>
      <c r="QE8" s="1" t="str" cm="1">
        <f t="array" ref="QE8">IFERROR(IF(SMALL(QE25:QE200,3)&lt;=$A$8*SMALL(QE25:QE200,1),IFERROR(INDEX($A$25:$A$200, MATCH(1,(QE25:QE200=SMALL(QE25:QE200,3))*(COUNTIF(QE6:QE7, $A$25:$A$200)=0),0)), ""),""),"")</f>
        <v/>
      </c>
      <c r="QF8" s="1" t="str" cm="1">
        <f t="array" ref="QF8">IFERROR(IF(SMALL(QF25:QF200,3)&lt;=$A$8*SMALL(QF25:QF200,1),IFERROR(INDEX($A$25:$A$200, MATCH(1,(QF25:QF200=SMALL(QF25:QF200,3))*(COUNTIF(QF6:QF7, $A$25:$A$200)=0),0)), ""),""),"")</f>
        <v>LC-CRF SLAM</v>
      </c>
      <c r="QG8" s="1" t="str" cm="1">
        <f t="array" ref="QG8">IFERROR(IF(SMALL(QG25:QG200,3)&lt;=$A$8*SMALL(QG25:QG200,1),IFERROR(INDEX($A$25:$A$200, MATCH(1,(QG25:QG200=SMALL(QG25:QG200,3))*(COUNTIF(QG6:QG7, $A$25:$A$200)=0),0)), ""),""),"")</f>
        <v>Crowd-SLAM</v>
      </c>
      <c r="QH8" s="1" t="str" cm="1">
        <f t="array" ref="QH8">IFERROR(IF(SMALL(QH25:QH200,3)&lt;=$A$8*SMALL(QH25:QH200,1),IFERROR(INDEX($A$25:$A$200, MATCH(1,(QH25:QH200=SMALL(QH25:QH200,3))*(COUNTIF(QH6:QH7, $A$25:$A$200)=0),0)), ""),""),"")</f>
        <v>Crowd-SLAM</v>
      </c>
      <c r="QI8" s="1" t="str" cm="1">
        <f t="array" ref="QI8">IFERROR(IF(SMALL(QI25:QI200,3)&lt;=$A$8*SMALL(QI25:QI200,1),IFERROR(INDEX($A$25:$A$200, MATCH(1,(QI25:QI200=SMALL(QI25:QI200,3))*(COUNTIF(QI6:QI7, $A$25:$A$200)=0),0)), ""),""),"")</f>
        <v>RDS-SLAM</v>
      </c>
      <c r="QJ8" s="1" t="str" cm="1">
        <f t="array" ref="QJ8">IFERROR(IF(SMALL(QJ25:QJ200,3)&lt;=$A$8*SMALL(QJ25:QJ200,1),IFERROR(INDEX($A$25:$A$200, MATCH(1,(QJ25:QJ200=SMALL(QJ25:QJ200,3))*(COUNTIF(QJ6:QJ7, $A$25:$A$200)=0),0)), ""),""),"")</f>
        <v>Crowd-SLAM</v>
      </c>
      <c r="QK8" s="1" t="str" cm="1">
        <f t="array" ref="QK8">IFERROR(IF(SMALL(QK25:QK200,3)&lt;=$A$8*SMALL(QK25:QK200,1),IFERROR(INDEX($A$25:$A$200, MATCH(1,(QK25:QK200=SMALL(QK25:QK200,3))*(COUNTIF(QK6:QK7, $A$25:$A$200)=0),0)), ""),""),"")</f>
        <v>Crowd-SLAM</v>
      </c>
      <c r="QL8" s="1" t="str" cm="1">
        <f t="array" ref="QL8">IFERROR(IF(SMALL(QL25:QL200,3)&lt;=$A$8*SMALL(QL25:QL200,1),IFERROR(INDEX($A$25:$A$200, MATCH(1,(QL25:QL200=SMALL(QL25:QL200,3))*(COUNTIF(QL6:QL7, $A$25:$A$200)=0),0)), ""),""),"")</f>
        <v>LC-CRF SLAM</v>
      </c>
      <c r="QM8" s="1" t="str" cm="1">
        <f t="array" ref="QM8">IFERROR(IF(SMALL(QM25:QM200,3)&lt;=$A$8*SMALL(QM25:QM200,1),IFERROR(INDEX($A$25:$A$200, MATCH(1,(QM25:QM200=SMALL(QM25:QM200,3))*(COUNTIF(QM6:QM7, $A$25:$A$200)=0),0)), ""),""),"")</f>
        <v>RDS-SLAM</v>
      </c>
      <c r="QN8" s="1" t="str" cm="1">
        <f t="array" ref="QN8">IFERROR(IF(SMALL(QN25:QN200,3)&lt;=$A$8*SMALL(QN25:QN200,1),IFERROR(INDEX($A$25:$A$200, MATCH(1,(QN25:QN200=SMALL(QN25:QN200,3))*(COUNTIF(QN6:QN7, $A$25:$A$200)=0),0)), ""),""),"")</f>
        <v>Crowd-SLAM</v>
      </c>
      <c r="QO8" s="1" t="str" cm="1">
        <f t="array" ref="QO8">IFERROR(IF(SMALL(QO25:QO200,3)&lt;=$A$8*SMALL(QO25:QO200,1),IFERROR(INDEX($A$25:$A$200, MATCH(1,(QO25:QO200=SMALL(QO25:QO200,3))*(COUNTIF(QO6:QO7, $A$25:$A$200)=0),0)), ""),""),"")</f>
        <v>RDS-SLAM</v>
      </c>
      <c r="QP8" s="1" t="str" cm="1">
        <f t="array" ref="QP8">IFERROR(IF(SMALL(QP25:QP200,3)&lt;=$A$8*SMALL(QP25:QP200,1),IFERROR(INDEX($A$25:$A$200, MATCH(1,(QP25:QP200=SMALL(QP25:QP200,3))*(COUNTIF(QP6:QP7, $A$25:$A$200)=0),0)), ""),""),"")</f>
        <v>LC-CRF SLAM</v>
      </c>
      <c r="QQ8" s="1" t="str" cm="1">
        <f t="array" ref="QQ8">IFERROR(IF(SMALL(QQ25:QQ200,3)&lt;=$A$8*SMALL(QQ25:QQ200,1),IFERROR(INDEX($A$25:$A$200, MATCH(1,(QQ25:QQ200=SMALL(QQ25:QQ200,3))*(COUNTIF(QQ6:QQ7, $A$25:$A$200)=0),0)), ""),""),"")</f>
        <v>RDS-SLAM</v>
      </c>
      <c r="QR8" s="1" t="str" cm="1">
        <f t="array" ref="QR8">IFERROR(IF(SMALL(QR25:QR200,3)&lt;=$A$8*SMALL(QR25:QR200,1),IFERROR(INDEX($A$25:$A$200, MATCH(1,(QR25:QR200=SMALL(QR25:QR200,3))*(COUNTIF(QR6:QR7, $A$25:$A$200)=0),0)), ""),""),"")</f>
        <v/>
      </c>
      <c r="QS8" s="1" t="str" cm="1">
        <f t="array" ref="QS8">IFERROR(IF(SMALL(QS25:QS200,3)&lt;=$A$8*SMALL(QS25:QS200,1),IFERROR(INDEX($A$25:$A$200, MATCH(1,(QS25:QS200=SMALL(QS25:QS200,3))*(COUNTIF(QS6:QS7, $A$25:$A$200)=0),0)), ""),""),"")</f>
        <v/>
      </c>
      <c r="QT8" s="1" t="str" cm="1">
        <f t="array" ref="QT8">IFERROR(IF(SMALL(QT25:QT200,3)&lt;=$A$8*SMALL(QT25:QT200,1),IFERROR(INDEX($A$25:$A$200, MATCH(1,(QT25:QT200=SMALL(QT25:QT200,3))*(COUNTIF(QT6:QT7, $A$25:$A$200)=0),0)), ""),""),"")</f>
        <v>Crowd-SLAM</v>
      </c>
      <c r="QU8" s="1" t="str" cm="1">
        <f t="array" ref="QU8">IFERROR(IF(SMALL(QU25:QU200,3)&lt;=$A$8*SMALL(QU25:QU200,1),IFERROR(INDEX($A$25:$A$200, MATCH(1,(QU25:QU200=SMALL(QU25:QU200,3))*(COUNTIF(QU6:QU7, $A$25:$A$200)=0),0)), ""),""),"")</f>
        <v>RDS-SLAM</v>
      </c>
      <c r="QV8" s="1" t="str" cm="1">
        <f t="array" ref="QV8">IFERROR(IF(SMALL(QV25:QV200,3)&lt;=$A$8*SMALL(QV25:QV200,1),IFERROR(INDEX($A$25:$A$200, MATCH(1,(QV25:QV200=SMALL(QV25:QV200,3))*(COUNTIF(QV6:QV7, $A$25:$A$200)=0),0)), ""),""),"")</f>
        <v/>
      </c>
      <c r="QW8" s="1" t="str" cm="1">
        <f t="array" ref="QW8">IFERROR(IF(SMALL(QW25:QW200,3)&lt;=$A$8*SMALL(QW25:QW200,1),IFERROR(INDEX($A$25:$A$200, MATCH(1,(QW25:QW200=SMALL(QW25:QW200,3))*(COUNTIF(QW6:QW7, $A$25:$A$200)=0),0)), ""),""),"")</f>
        <v/>
      </c>
      <c r="QX8" s="1" t="str" cm="1">
        <f t="array" ref="QX8">IFERROR(IF(SMALL(QX25:QX200,3)&lt;=$A$8*SMALL(QX25:QX200,1),IFERROR(INDEX($A$25:$A$200, MATCH(1,(QX25:QX200=SMALL(QX25:QX200,3))*(COUNTIF(QX6:QX7, $A$25:$A$200)=0),0)), ""),""),"")</f>
        <v>OVD-SLAM</v>
      </c>
      <c r="QY8" s="1" t="str" cm="1">
        <f t="array" ref="QY8">IFERROR(IF(SMALL(QY25:QY200,3)&lt;=$A$8*SMALL(QY25:QY200,1),IFERROR(INDEX($A$25:$A$200, MATCH(1,(QY25:QY200=SMALL(QY25:QY200,3))*(COUNTIF(QY6:QY7, $A$25:$A$200)=0),0)), ""),""),"")</f>
        <v>RDS-SLAM</v>
      </c>
      <c r="QZ8" s="1" t="str" cm="1">
        <f t="array" ref="QZ8">IFERROR(IF(SMALL(QZ25:QZ200,3)&lt;=$A$8*SMALL(QZ25:QZ200,1),IFERROR(INDEX($A$25:$A$200, MATCH(1,(QZ25:QZ200=SMALL(QZ25:QZ200,3))*(COUNTIF(QZ6:QZ7, $A$25:$A$200)=0),0)), ""),""),"")</f>
        <v/>
      </c>
      <c r="RA8" s="1" t="str" cm="1">
        <f t="array" ref="RA8">IFERROR(IF(SMALL(RA25:RA200,3)&lt;=$A$8*SMALL(RA25:RA200,1),IFERROR(INDEX($A$25:$A$200, MATCH(1,(RA25:RA200=SMALL(RA25:RA200,3))*(COUNTIF(RA6:RA7, $A$25:$A$200)=0),0)), ""),""),"")</f>
        <v/>
      </c>
      <c r="RB8" s="1" t="str" cm="1">
        <f t="array" ref="RB8">IFERROR(IF(SMALL(RB25:RB200,3)&lt;=$A$8*SMALL(RB25:RB200,1),IFERROR(INDEX($A$25:$A$200, MATCH(1,(RB25:RB200=SMALL(RB25:RB200,3))*(COUNTIF(RB6:RB7, $A$25:$A$200)=0),0)), ""),""),"")</f>
        <v/>
      </c>
      <c r="RC8" s="1" t="str" cm="1">
        <f t="array" ref="RC8">IFERROR(IF(SMALL(RC25:RC200,3)&lt;=$A$8*SMALL(RC25:RC200,1),IFERROR(INDEX($A$25:$A$200, MATCH(1,(RC25:RC200=SMALL(RC25:RC200,3))*(COUNTIF(RC6:RC7, $A$25:$A$200)=0),0)), ""),""),"")</f>
        <v/>
      </c>
      <c r="RD8" s="1" t="str" cm="1">
        <f t="array" ref="RD8">IFERROR(IF(SMALL(RD25:RD200,3)&lt;=$A$8*SMALL(RD25:RD200,1),IFERROR(INDEX($A$25:$A$200, MATCH(1,(RD25:RD200=SMALL(RD25:RD200,3))*(COUNTIF(RD6:RD7, $A$25:$A$200)=0),0)), ""),""),"")</f>
        <v/>
      </c>
      <c r="RE8" s="1" t="str" cm="1">
        <f t="array" ref="RE8">IFERROR(IF(SMALL(RE25:RE200,3)&lt;=$A$8*SMALL(RE25:RE200,1),IFERROR(INDEX($A$25:$A$200, MATCH(1,(RE25:RE200=SMALL(RE25:RE200,3))*(COUNTIF(RE6:RE7, $A$25:$A$200)=0),0)), ""),""),"")</f>
        <v/>
      </c>
      <c r="RF8" s="1" t="str" cm="1">
        <f t="array" ref="RF8">IFERROR(IF(SMALL(RF25:RF200,3)&lt;=$A$8*SMALL(RF25:RF200,1),IFERROR(INDEX($A$25:$A$200, MATCH(1,(RF25:RF200=SMALL(RF25:RF200,3))*(COUNTIF(RF6:RF7, $A$25:$A$200)=0),0)), ""),""),"")</f>
        <v>CT-ICP</v>
      </c>
      <c r="RG8" s="1" t="str" cm="1">
        <f t="array" ref="RG8">IFERROR(IF(SMALL(RG25:RG200,3)&lt;=$A$8*SMALL(RG25:RG200,1),IFERROR(INDEX($A$25:$A$200, MATCH(1,(RG25:RG200=SMALL(RG25:RG200,3))*(COUNTIF(RG6:RG7, $A$25:$A$200)=0),0)), ""),""),"")</f>
        <v>CT-ICP</v>
      </c>
      <c r="RH8" s="1" t="str" cm="1">
        <f t="array" ref="RH8">IFERROR(IF(SMALL(RH25:RH200,3)&lt;=$A$8*SMALL(RH25:RH200,1),IFERROR(INDEX($A$25:$A$200, MATCH(1,(RH25:RH200=SMALL(RH25:RH200,3))*(COUNTIF(RH6:RH7, $A$25:$A$200)=0),0)), ""),""),"")</f>
        <v/>
      </c>
      <c r="RI8" s="1" t="str" cm="1">
        <f t="array" ref="RI8">IFERROR(IF(SMALL(RI25:RI200,3)&lt;=$A$8*SMALL(RI25:RI200,1),IFERROR(INDEX($A$25:$A$200, MATCH(1,(RI25:RI200=SMALL(RI25:RI200,3))*(COUNTIF(RI6:RI7, $A$25:$A$200)=0),0)), ""),""),"")</f>
        <v/>
      </c>
      <c r="RJ8" s="1" t="str" cm="1">
        <f t="array" ref="RJ8">IFERROR(IF(SMALL(RJ25:RJ200,3)&lt;=$A$8*SMALL(RJ25:RJ200,1),IFERROR(INDEX($A$25:$A$200, MATCH(1,(RJ25:RJ200=SMALL(RJ25:RJ200,3))*(COUNTIF(RJ6:RJ7, $A$25:$A$200)=0),0)), ""),""),"")</f>
        <v/>
      </c>
      <c r="RK8" s="1" t="str" cm="1">
        <f t="array" ref="RK8">IFERROR(IF(SMALL(RK25:RK200,3)&lt;=$A$8*SMALL(RK25:RK200,1),IFERROR(INDEX($A$25:$A$200, MATCH(1,(RK25:RK200=SMALL(RK25:RK200,3))*(COUNTIF(RK6:RK7, $A$25:$A$200)=0),0)), ""),""),"")</f>
        <v/>
      </c>
      <c r="RL8" s="1" t="str" cm="1">
        <f t="array" ref="RL8">IFERROR(IF(SMALL(RL25:RL200,3)&lt;=$A$8*SMALL(RL25:RL200,1),IFERROR(INDEX($A$25:$A$200, MATCH(1,(RL25:RL200=SMALL(RL25:RL200,3))*(COUNTIF(RL6:RL7, $A$25:$A$200)=0),0)), ""),""),"")</f>
        <v>ART-SLAM (odom)</v>
      </c>
      <c r="RM8" s="1" t="str" cm="1">
        <f t="array" ref="RM8">IFERROR(IF(SMALL(RM25:RM200,3)&lt;=$A$8*SMALL(RM25:RM200,1),IFERROR(INDEX($A$25:$A$200, MATCH(1,(RM25:RM200=SMALL(RM25:RM200,3))*(COUNTIF(RM6:RM7, $A$25:$A$200)=0),0)), ""),""),"")</f>
        <v>ART-SLAM (odom)</v>
      </c>
      <c r="RN8" s="1" t="str" cm="1">
        <f t="array" ref="RN8">IFERROR(IF(SMALL(RN25:RN200,3)&lt;=$A$8*SMALL(RN25:RN200,1),IFERROR(INDEX($A$25:$A$200, MATCH(1,(RN25:RN200=SMALL(RN25:RN200,3))*(COUNTIF(RN6:RN7, $A$25:$A$200)=0),0)), ""),""),"")</f>
        <v/>
      </c>
      <c r="RO8" s="1" t="str" cm="1">
        <f t="array" ref="RO8">IFERROR(IF(SMALL(RO25:RO200,3)&lt;=$A$8*SMALL(RO25:RO200,1),IFERROR(INDEX($A$25:$A$200, MATCH(1,(RO25:RO200=SMALL(RO25:RO200,3))*(COUNTIF(RO6:RO7, $A$25:$A$200)=0),0)), ""),""),"")</f>
        <v/>
      </c>
      <c r="RP8" s="1" t="str" cm="1">
        <f t="array" ref="RP8">IFERROR(IF(SMALL(RP25:RP200,3)&lt;=$A$8*SMALL(RP25:RP200,1),IFERROR(INDEX($A$25:$A$200, MATCH(1,(RP25:RP200=SMALL(RP25:RP200,3))*(COUNTIF(RP6:RP7, $A$25:$A$200)=0),0)), ""),""),"")</f>
        <v/>
      </c>
      <c r="RQ8" s="1" t="str" cm="1">
        <f t="array" ref="RQ8">IFERROR(IF(SMALL(RQ25:RQ200,3)&lt;=$A$8*SMALL(RQ25:RQ200,1),IFERROR(INDEX($A$25:$A$200, MATCH(1,(RQ25:RQ200=SMALL(RQ25:RQ200,3))*(COUNTIF(RQ6:RQ7, $A$25:$A$200)=0),0)), ""),""),"")</f>
        <v/>
      </c>
      <c r="RR8" s="1" t="str" cm="1">
        <f t="array" ref="RR8">IFERROR(IF(SMALL(RR25:RR200,3)&lt;=$A$8*SMALL(RR25:RR200,1),IFERROR(INDEX($A$25:$A$200, MATCH(1,(RR25:RR200=SMALL(RR25:RR200,3))*(COUNTIF(RR6:RR7, $A$25:$A$200)=0),0)), ""),""),"")</f>
        <v/>
      </c>
      <c r="RS8" s="1" t="str" cm="1">
        <f t="array" ref="RS8">IFERROR(IF(SMALL(RS25:RS200,3)&lt;=$A$8*SMALL(RS25:RS200,1),IFERROR(INDEX($A$25:$A$200, MATCH(1,(RS25:RS200=SMALL(RS25:RS200,3))*(COUNTIF(RS6:RS7, $A$25:$A$200)=0),0)), ""),""),"")</f>
        <v/>
      </c>
      <c r="RT8" s="1" t="str" cm="1">
        <f t="array" ref="RT8">IFERROR(IF(SMALL(RT25:RT200,3)&lt;=$A$8*SMALL(RT25:RT200,1),IFERROR(INDEX($A$25:$A$200, MATCH(1,(RT25:RT200=SMALL(RT25:RT200,3))*(COUNTIF(RT6:RT7, $A$25:$A$200)=0),0)), ""),""),"")</f>
        <v/>
      </c>
      <c r="RU8" s="1" t="str" cm="1">
        <f t="array" ref="RU8">IFERROR(IF(SMALL(RU25:RU200,3)&lt;=$A$8*SMALL(RU25:RU200,1),IFERROR(INDEX($A$25:$A$200, MATCH(1,(RU25:RU200=SMALL(RU25:RU200,3))*(COUNTIF(RU6:RU7, $A$25:$A$200)=0),0)), ""),""),"")</f>
        <v/>
      </c>
      <c r="RV8" s="1" t="str" cm="1">
        <f t="array" ref="RV8">IFERROR(IF(SMALL(RV25:RV200,3)&lt;=$A$8*SMALL(RV25:RV200,1),IFERROR(INDEX($A$25:$A$200, MATCH(1,(RV25:RV200=SMALL(RV25:RV200,3))*(COUNTIF(RV6:RV7, $A$25:$A$200)=0),0)), ""),""),"")</f>
        <v/>
      </c>
      <c r="RW8" s="1" t="str" cm="1">
        <f t="array" ref="RW8">IFERROR(IF(SMALL(RW25:RW200,3)&lt;=$A$8*SMALL(RW25:RW200,1),IFERROR(INDEX($A$25:$A$200, MATCH(1,(RW25:RW200=SMALL(RW25:RW200,3))*(COUNTIF(RW6:RW7, $A$25:$A$200)=0),0)), ""),""),"")</f>
        <v/>
      </c>
      <c r="RX8" s="1" t="str" cm="1">
        <f t="array" ref="RX8">IFERROR(IF(SMALL(RX25:RX200,3)&lt;=$A$8*SMALL(RX25:RX200,1),IFERROR(INDEX($A$25:$A$200, MATCH(1,(RX25:RX200=SMALL(RX25:RX200,3))*(COUNTIF(RX6:RX7, $A$25:$A$200)=0),0)), ""),""),"")</f>
        <v/>
      </c>
      <c r="RY8" s="1" t="str" cm="1">
        <f t="array" ref="RY8">IFERROR(IF(SMALL(RY25:RY200,3)&lt;=$A$8*SMALL(RY25:RY200,1),IFERROR(INDEX($A$25:$A$200, MATCH(1,(RY25:RY200=SMALL(RY25:RY200,3))*(COUNTIF(RY6:RY7, $A$25:$A$200)=0),0)), ""),""),"")</f>
        <v/>
      </c>
      <c r="RZ8" s="1" t="str" cm="1">
        <f t="array" ref="RZ8">IFERROR(IF(SMALL(RZ25:RZ200,3)&lt;=$A$8*SMALL(RZ25:RZ200,1),IFERROR(INDEX($A$25:$A$200, MATCH(1,(RZ25:RZ200=SMALL(RZ25:RZ200,3))*(COUNTIF(RZ6:RZ7, $A$25:$A$200)=0),0)), ""),""),"")</f>
        <v/>
      </c>
      <c r="SA8" s="1" t="str" cm="1">
        <f t="array" ref="SA8">IFERROR(IF(SMALL(SA25:SA200,3)&lt;=$A$8*SMALL(SA25:SA200,1),IFERROR(INDEX($A$25:$A$200, MATCH(1,(SA25:SA200=SMALL(SA25:SA200,3))*(COUNTIF(SA6:SA7, $A$25:$A$200)=0),0)), ""),""),"")</f>
        <v/>
      </c>
      <c r="SB8" s="1" t="str" cm="1">
        <f t="array" ref="SB8">IFERROR(IF(SMALL(SB25:SB200,3)&lt;=$A$8*SMALL(SB25:SB200,1),IFERROR(INDEX($A$25:$A$200, MATCH(1,(SB25:SB200=SMALL(SB25:SB200,3))*(COUNTIF(SB6:SB7, $A$25:$A$200)=0),0)), ""),""),"")</f>
        <v/>
      </c>
      <c r="SC8" s="1" t="str" cm="1">
        <f t="array" ref="SC8">IFERROR(IF(SMALL(SC25:SC200,3)&lt;=$A$8*SMALL(SC25:SC200,1),IFERROR(INDEX($A$25:$A$200, MATCH(1,(SC25:SC200=SMALL(SC25:SC200,3))*(COUNTIF(SC6:SC7, $A$25:$A$200)=0),0)), ""),""),"")</f>
        <v/>
      </c>
      <c r="SD8" s="1" t="str" cm="1">
        <f t="array" ref="SD8">IFERROR(IF(SMALL(SD25:SD200,3)&lt;=$A$8*SMALL(SD25:SD200,1),IFERROR(INDEX($A$25:$A$200, MATCH(1,(SD25:SD200=SMALL(SD25:SD200,3))*(COUNTIF(SD6:SD7, $A$25:$A$200)=0),0)), ""),""),"")</f>
        <v/>
      </c>
      <c r="SE8" s="1" t="str" cm="1">
        <f t="array" ref="SE8">IFERROR(IF(SMALL(SE25:SE200,3)&lt;=$A$8*SMALL(SE25:SE200,1),IFERROR(INDEX($A$25:$A$200, MATCH(1,(SE25:SE200=SMALL(SE25:SE200,3))*(COUNTIF(SE6:SE7, $A$25:$A$200)=0),0)), ""),""),"")</f>
        <v>DLO</v>
      </c>
      <c r="SF8" s="1" t="str" cm="1">
        <f t="array" ref="SF8">IFERROR(IF(SMALL(SF25:SF200,3)&lt;=$A$8*SMALL(SF25:SF200,1),IFERROR(INDEX($A$25:$A$200, MATCH(1,(SF25:SF200=SMALL(SF25:SF200,3))*(COUNTIF(SF6:SF7, $A$25:$A$200)=0),0)), ""),""),"")</f>
        <v>LIO-SAM (No-LoopClosure)</v>
      </c>
      <c r="SG8" s="1" t="str" cm="1">
        <f t="array" ref="SG8">IFERROR(IF(SMALL(SG25:SG200,3)&lt;=$A$8*SMALL(SG25:SG200,1),IFERROR(INDEX($A$25:$A$200, MATCH(1,(SG25:SG200=SMALL(SG25:SG200,3))*(COUNTIF(SG6:SG7, $A$25:$A$200)=0),0)), ""),""),"")</f>
        <v/>
      </c>
      <c r="SH8" s="1" t="str" cm="1">
        <f t="array" ref="SH8">IFERROR(IF(SMALL(SH25:SH200,3)&lt;=$A$8*SMALL(SH25:SH200,1),IFERROR(INDEX($A$25:$A$200, MATCH(1,(SH25:SH200=SMALL(SH25:SH200,3))*(COUNTIF(SH6:SH7, $A$25:$A$200)=0),0)), ""),""),"")</f>
        <v/>
      </c>
      <c r="SI8" s="1" t="str" cm="1">
        <f t="array" ref="SI8">IFERROR(IF(SMALL(SI25:SI200,3)&lt;=$A$8*SMALL(SI25:SI200,1),IFERROR(INDEX($A$25:$A$200, MATCH(1,(SI25:SI200=SMALL(SI25:SI200,3))*(COUNTIF(SI6:SI7, $A$25:$A$200)=0),0)), ""),""),"")</f>
        <v/>
      </c>
      <c r="SJ8" s="1" t="str" cm="1">
        <f t="array" ref="SJ8">IFERROR(IF(SMALL(SJ25:SJ200,3)&lt;=$A$8*SMALL(SJ25:SJ200,1),IFERROR(INDEX($A$25:$A$200, MATCH(1,(SJ25:SJ200=SMALL(SJ25:SJ200,3))*(COUNTIF(SJ6:SJ7, $A$25:$A$200)=0),0)), ""),""),"")</f>
        <v/>
      </c>
      <c r="SK8" s="1" t="str" cm="1">
        <f t="array" ref="SK8">IFERROR(IF(SMALL(SK25:SK200,3)&lt;=$A$8*SMALL(SK25:SK200,1),IFERROR(INDEX($A$25:$A$200, MATCH(1,(SK25:SK200=SMALL(SK25:SK200,3))*(COUNTIF(SK6:SK7, $A$25:$A$200)=0),0)), ""),""),"")</f>
        <v>LIO-SAM (No-LoopClosure)</v>
      </c>
      <c r="SL8" s="1" t="str" cm="1">
        <f t="array" ref="SL8">IFERROR(IF(SMALL(SL25:SL200,3)&lt;=$A$8*SMALL(SL25:SL200,1),IFERROR(INDEX($A$25:$A$200, MATCH(1,(SL25:SL200=SMALL(SL25:SL200,3))*(COUNTIF(SL6:SL7, $A$25:$A$200)=0),0)), ""),""),"")</f>
        <v>GLIM</v>
      </c>
      <c r="SM8" s="1" t="str" cm="1">
        <f t="array" ref="SM8">IFERROR(IF(SMALL(SM25:SM200,3)&lt;=$A$8*SMALL(SM25:SM200,1),IFERROR(INDEX($A$25:$A$200, MATCH(1,(SM25:SM200=SMALL(SM25:SM200,3))*(COUNTIF(SM6:SM7, $A$25:$A$200)=0),0)), ""),""),"")</f>
        <v/>
      </c>
      <c r="SN8" s="1" t="str" cm="1">
        <f t="array" ref="SN8">IFERROR(IF(SMALL(SN25:SN200,3)&lt;=$A$8*SMALL(SN25:SN200,1),IFERROR(INDEX($A$25:$A$200, MATCH(1,(SN25:SN200=SMALL(SN25:SN200,3))*(COUNTIF(SN6:SN7, $A$25:$A$200)=0),0)), ""),""),"")</f>
        <v>LIO-SAM</v>
      </c>
      <c r="SO8" s="1" t="str" cm="1">
        <f t="array" ref="SO8">IFERROR(IF(SMALL(SO25:SO200,3)&lt;=$A$8*SMALL(SO25:SO200,1),IFERROR(INDEX($A$25:$A$200, MATCH(1,(SO25:SO200=SMALL(SO25:SO200,3))*(COUNTIF(SO6:SO7, $A$25:$A$200)=0),0)), ""),""),"")</f>
        <v>LIO-SAM (No-LoopClosure)</v>
      </c>
      <c r="SP8" s="1" t="str" cm="1">
        <f t="array" ref="SP8">IFERROR(IF(SMALL(SP25:SP200,3)&lt;=$A$8*SMALL(SP25:SP200,1),IFERROR(INDEX($A$25:$A$200, MATCH(1,(SP25:SP200=SMALL(SP25:SP200,3))*(COUNTIF(SP6:SP7, $A$25:$A$200)=0),0)), ""),""),"")</f>
        <v/>
      </c>
      <c r="SQ8" s="1" t="str" cm="1">
        <f t="array" ref="SQ8">IFERROR(IF(SMALL(SQ25:SQ200,3)&lt;=$A$8*SMALL(SQ25:SQ200,1),IFERROR(INDEX($A$25:$A$200, MATCH(1,(SQ25:SQ200=SMALL(SQ25:SQ200,3))*(COUNTIF(SQ6:SQ7, $A$25:$A$200)=0),0)), ""),""),"")</f>
        <v/>
      </c>
      <c r="SR8" s="1" t="str" cm="1">
        <f t="array" ref="SR8">IFERROR(IF(SMALL(SR25:SR200,3)&lt;=$A$8*SMALL(SR25:SR200,1),IFERROR(INDEX($A$25:$A$200, MATCH(1,(SR25:SR200=SMALL(SR25:SR200,3))*(COUNTIF(SR6:SR7, $A$25:$A$200)=0),0)), ""),""),"")</f>
        <v/>
      </c>
      <c r="SS8" s="1" t="str" cm="1">
        <f t="array" ref="SS8">IFERROR(IF(SMALL(SS25:SS200,3)&lt;=$A$8*SMALL(SS25:SS200,1),IFERROR(INDEX($A$25:$A$200, MATCH(1,(SS25:SS200=SMALL(SS25:SS200,3))*(COUNTIF(SS6:SS7, $A$25:$A$200)=0),0)), ""),""),"")</f>
        <v>LIO-SAM (No-LoopClosure)</v>
      </c>
      <c r="ST8" s="1" t="str" cm="1">
        <f t="array" ref="ST8">IFERROR(IF(SMALL(ST25:ST200,3)&lt;=$A$8*SMALL(ST25:ST200,1),IFERROR(INDEX($A$25:$A$200, MATCH(1,(ST25:ST200=SMALL(ST25:ST200,3))*(COUNTIF(ST6:ST7, $A$25:$A$200)=0),0)), ""),""),"")</f>
        <v/>
      </c>
      <c r="SU8" s="1" t="str" cm="1">
        <f t="array" ref="SU8">IFERROR(IF(SMALL(SU25:SU200,3)&lt;=$A$8*SMALL(SU25:SU200,1),IFERROR(INDEX($A$25:$A$200, MATCH(1,(SU25:SU200=SMALL(SU25:SU200,3))*(COUNTIF(SU6:SU7, $A$25:$A$200)=0),0)), ""),""),"")</f>
        <v/>
      </c>
      <c r="SV8" s="1" t="str" cm="1">
        <f t="array" ref="SV8">IFERROR(IF(SMALL(SV25:SV200,3)&lt;=$A$8*SMALL(SV25:SV200,1),IFERROR(INDEX($A$25:$A$200, MATCH(1,(SV25:SV200=SMALL(SV25:SV200,3))*(COUNTIF(SV6:SV7, $A$25:$A$200)=0),0)), ""),""),"")</f>
        <v/>
      </c>
      <c r="SW8" s="1" t="str" cm="1">
        <f t="array" ref="SW8">IFERROR(IF(SMALL(SW25:SW200,3)&lt;=$A$8*SMALL(SW25:SW200,1),IFERROR(INDEX($A$25:$A$200, MATCH(1,(SW25:SW200=SMALL(SW25:SW200,3))*(COUNTIF(SW6:SW7, $A$25:$A$200)=0),0)), ""),""),"")</f>
        <v/>
      </c>
      <c r="SX8" s="1" t="str" cm="1">
        <f t="array" ref="SX8">IFERROR(IF(SMALL(SX25:SX200,3)&lt;=$A$8*SMALL(SX25:SX200,1),IFERROR(INDEX($A$25:$A$200, MATCH(1,(SX25:SX200=SMALL(SX25:SX200,3))*(COUNTIF(SX6:SX7, $A$25:$A$200)=0),0)), ""),""),"")</f>
        <v/>
      </c>
      <c r="SY8" s="1" t="str" cm="1">
        <f t="array" ref="SY8">IFERROR(IF(SMALL(SY25:SY200,3)&lt;=$A$8*SMALL(SY25:SY200,1),IFERROR(INDEX($A$25:$A$200, MATCH(1,(SY25:SY200=SMALL(SY25:SY200,3))*(COUNTIF(SY6:SY7, $A$25:$A$200)=0),0)), ""),""),"")</f>
        <v>FAST-LIVO</v>
      </c>
      <c r="SZ8" s="1" t="str" cm="1">
        <f t="array" ref="SZ8">IFERROR(IF(SMALL(SZ25:SZ200,3)&lt;=$A$8*SMALL(SZ25:SZ200,1),IFERROR(INDEX($A$25:$A$200, MATCH(1,(SZ25:SZ200=SMALL(SZ25:SZ200,3))*(COUNTIF(SZ6:SZ7, $A$25:$A$200)=0),0)), ""),""),"")</f>
        <v>FAST-LIVO</v>
      </c>
      <c r="TA8" s="1" t="str" cm="1">
        <f t="array" ref="TA8">IFERROR(IF(SMALL(TA25:TA200,3)&lt;=$A$8*SMALL(TA25:TA200,1),IFERROR(INDEX($A$25:$A$200, MATCH(1,(TA25:TA200=SMALL(TA25:TA200,3))*(COUNTIF(TA6:TA7, $A$25:$A$200)=0),0)), ""),""),"")</f>
        <v/>
      </c>
      <c r="TB8" s="1" t="str" cm="1">
        <f t="array" ref="TB8">IFERROR(IF(SMALL(TB25:TB200,3)&lt;=$A$8*SMALL(TB25:TB200,1),IFERROR(INDEX($A$25:$A$200, MATCH(1,(TB25:TB200=SMALL(TB25:TB200,3))*(COUNTIF(TB6:TB7, $A$25:$A$200)=0),0)), ""),""),"")</f>
        <v>BALM</v>
      </c>
      <c r="TC8" s="1" t="str" cm="1">
        <f t="array" ref="TC8">IFERROR(IF(SMALL(TC25:TC200,3)&lt;=$A$8*SMALL(TC25:TC200,1),IFERROR(INDEX($A$25:$A$200, MATCH(1,(TC25:TC200=SMALL(TC25:TC200,3))*(COUNTIF(TC6:TC7, $A$25:$A$200)=0),0)), ""),""),"")</f>
        <v>FAST-LIVO</v>
      </c>
      <c r="TD8" s="1" t="str" cm="1">
        <f t="array" ref="TD8">IFERROR(IF(SMALL(TD25:TD200,3)&lt;=$A$8*SMALL(TD25:TD200,1),IFERROR(INDEX($A$25:$A$200, MATCH(1,(TD25:TD200=SMALL(TD25:TD200,3))*(COUNTIF(TD6:TD7, $A$25:$A$200)=0),0)), ""),""),"")</f>
        <v/>
      </c>
      <c r="TE8" s="1" t="str" cm="1">
        <f t="array" ref="TE8">IFERROR(IF(SMALL(TE25:TE200,3)&lt;=$A$8*SMALL(TE25:TE200,1),IFERROR(INDEX($A$25:$A$200, MATCH(1,(TE25:TE200=SMALL(TE25:TE200,3))*(COUNTIF(TE6:TE7, $A$25:$A$200)=0),0)), ""),""),"")</f>
        <v>FAST-LIVO</v>
      </c>
      <c r="TF8" s="1" t="str" cm="1">
        <f t="array" ref="TF8">IFERROR(IF(SMALL(TF25:TF200,3)&lt;=$A$8*SMALL(TF25:TF200,1),IFERROR(INDEX($A$25:$A$200, MATCH(1,(TF25:TF200=SMALL(TF25:TF200,3))*(COUNTIF(TF6:TF7, $A$25:$A$200)=0),0)), ""),""),"")</f>
        <v/>
      </c>
      <c r="TG8" s="1" t="str" cm="1">
        <f t="array" ref="TG8">IFERROR(IF(SMALL(TG25:TG200,3)&lt;=$A$8*SMALL(TG25:TG200,1),IFERROR(INDEX($A$25:$A$200, MATCH(1,(TG25:TG200=SMALL(TG25:TG200,3))*(COUNTIF(TG6:TG7, $A$25:$A$200)=0),0)), ""),""),"")</f>
        <v/>
      </c>
      <c r="TH8" s="1" t="str" cm="1">
        <f t="array" ref="TH8">IFERROR(IF(SMALL(TH25:TH200,3)&lt;=$A$8*SMALL(TH25:TH200,1),IFERROR(INDEX($A$25:$A$200, MATCH(1,(TH25:TH200=SMALL(TH25:TH200,3))*(COUNTIF(TH6:TH7, $A$25:$A$200)=0),0)), ""),""),"")</f>
        <v/>
      </c>
      <c r="TI8" s="1" t="str" cm="1">
        <f t="array" ref="TI8">IFERROR(IF(SMALL(TI25:TI200,3)&lt;=$A$8*SMALL(TI25:TI200,1),IFERROR(INDEX($A$25:$A$200, MATCH(1,(TI25:TI200=SMALL(TI25:TI200,3))*(COUNTIF(TI6:TI7, $A$25:$A$200)=0),0)), ""),""),"")</f>
        <v/>
      </c>
      <c r="TJ8" s="1" t="str" cm="1">
        <f t="array" ref="TJ8">IFERROR(IF(SMALL(TJ25:TJ200,3)&lt;=$A$8*SMALL(TJ25:TJ200,1),IFERROR(INDEX($A$25:$A$200, MATCH(1,(TJ25:TJ200=SMALL(TJ25:TJ200,3))*(COUNTIF(TJ6:TJ7, $A$25:$A$200)=0),0)), ""),""),"")</f>
        <v/>
      </c>
      <c r="TK8" s="1" t="str" cm="1">
        <f t="array" ref="TK8">IFERROR(IF(SMALL(TK25:TK200,3)&lt;=$A$8*SMALL(TK25:TK200,1),IFERROR(INDEX($A$25:$A$200, MATCH(1,(TK25:TK200=SMALL(TK25:TK200,3))*(COUNTIF(TK6:TK7, $A$25:$A$200)=0),0)), ""),""),"")</f>
        <v/>
      </c>
      <c r="TL8" s="1" t="str" cm="1">
        <f t="array" ref="TL8">IFERROR(IF(SMALL(TL25:TL200,3)&lt;=$A$8*SMALL(TL25:TL200,1),IFERROR(INDEX($A$25:$A$200, MATCH(1,(TL25:TL200=SMALL(TL25:TL200,3))*(COUNTIF(TL6:TL7, $A$25:$A$200)=0),0)), ""),""),"")</f>
        <v>FAST-LIO2</v>
      </c>
      <c r="TM8" s="1" t="str" cm="1">
        <f t="array" ref="TM8">IFERROR(IF(SMALL(TM25:TM200,3)&lt;=$A$8*SMALL(TM25:TM200,1),IFERROR(INDEX($A$25:$A$200, MATCH(1,(TM25:TM200=SMALL(TM25:TM200,3))*(COUNTIF(TM6:TM7, $A$25:$A$200)=0),0)), ""),""),"")</f>
        <v/>
      </c>
      <c r="TN8" s="1" t="str" cm="1">
        <f t="array" ref="TN8">IFERROR(IF(SMALL(TN25:TN200,3)&lt;=$A$8*SMALL(TN25:TN200,1),IFERROR(INDEX($A$25:$A$200, MATCH(1,(TN25:TN200=SMALL(TN25:TN200,3))*(COUNTIF(TN6:TN7, $A$25:$A$200)=0),0)), ""),""),"")</f>
        <v/>
      </c>
      <c r="TO8" s="1" t="str" cm="1">
        <f t="array" ref="TO8">IFERROR(IF(SMALL(TO25:TO200,3)&lt;=$A$8*SMALL(TO25:TO200,1),IFERROR(INDEX($A$25:$A$200, MATCH(1,(TO25:TO200=SMALL(TO25:TO200,3))*(COUNTIF(TO6:TO7, $A$25:$A$200)=0),0)), ""),""),"")</f>
        <v/>
      </c>
      <c r="TP8" s="1" t="str" cm="1">
        <f t="array" ref="TP8">IFERROR(IF(SMALL(TP25:TP200,3)&lt;=$A$8*SMALL(TP25:TP200,1),IFERROR(INDEX($A$25:$A$200, MATCH(1,(TP25:TP200=SMALL(TP25:TP200,3))*(COUNTIF(TP6:TP7, $A$25:$A$200)=0),0)), ""),""),"")</f>
        <v/>
      </c>
      <c r="TQ8" s="1" t="str" cm="1">
        <f t="array" ref="TQ8">IFERROR(IF(SMALL(TQ25:TQ200,3)&lt;=$A$8*SMALL(TQ25:TQ200,1),IFERROR(INDEX($A$25:$A$200, MATCH(1,(TQ25:TQ200=SMALL(TQ25:TQ200,3))*(COUNTIF(TQ6:TQ7, $A$25:$A$200)=0),0)), ""),""),"")</f>
        <v>LIO-SAM</v>
      </c>
      <c r="TR8" s="1" t="str" cm="1">
        <f t="array" ref="TR8">IFERROR(IF(SMALL(TR25:TR200,3)&lt;=$A$8*SMALL(TR25:TR200,1),IFERROR(INDEX($A$25:$A$200, MATCH(1,(TR25:TR200=SMALL(TR25:TR200,3))*(COUNTIF(TR6:TR7, $A$25:$A$200)=0),0)), ""),""),"")</f>
        <v/>
      </c>
      <c r="TS8" s="1" t="str" cm="1">
        <f t="array" ref="TS8">IFERROR(IF(SMALL(TS25:TS200,3)&lt;=$A$8*SMALL(TS25:TS200,1),IFERROR(INDEX($A$25:$A$200, MATCH(1,(TS25:TS200=SMALL(TS25:TS200,3))*(COUNTIF(TS6:TS7, $A$25:$A$200)=0),0)), ""),""),"")</f>
        <v/>
      </c>
      <c r="TT8" s="1" t="str" cm="1">
        <f t="array" ref="TT8">IFERROR(IF(SMALL(TT25:TT200,3)&lt;=$A$8*SMALL(TT25:TT200,1),IFERROR(INDEX($A$25:$A$200, MATCH(1,(TT25:TT200=SMALL(TT25:TT200,3))*(COUNTIF(TT6:TT7, $A$25:$A$200)=0),0)), ""),""),"")</f>
        <v/>
      </c>
      <c r="TU8" s="1" t="str" cm="1">
        <f t="array" ref="TU8">IFERROR(IF(SMALL(TU25:TU200,3)&lt;=$A$8*SMALL(TU25:TU200,1),IFERROR(INDEX($A$25:$A$200, MATCH(1,(TU25:TU200=SMALL(TU25:TU200,3))*(COUNTIF(TU6:TU7, $A$25:$A$200)=0),0)), ""),""),"")</f>
        <v/>
      </c>
      <c r="TV8" s="1" t="str" cm="1">
        <f t="array" ref="TV8">IFERROR(IF(SMALL(TV25:TV200,3)&lt;=$A$8*SMALL(TV25:TV200,1),IFERROR(INDEX($A$25:$A$200, MATCH(1,(TV25:TV200=SMALL(TV25:TV200,3))*(COUNTIF(TV6:TV7, $A$25:$A$200)=0),0)), ""),""),"")</f>
        <v/>
      </c>
      <c r="TW8" s="1" t="str" cm="1">
        <f t="array" ref="TW8">IFERROR(IF(SMALL(TW25:TW200,3)&lt;=$A$8*SMALL(TW25:TW200,1),IFERROR(INDEX($A$25:$A$200, MATCH(1,(TW25:TW200=SMALL(TW25:TW200,3))*(COUNTIF(TW6:TW7, $A$25:$A$200)=0),0)), ""),""),"")</f>
        <v/>
      </c>
      <c r="TX8" s="1" t="str" cm="1">
        <f t="array" ref="TX8">IFERROR(IF(SMALL(TX25:TX200,3)&lt;=$A$8*SMALL(TX25:TX200,1),IFERROR(INDEX($A$25:$A$200, MATCH(1,(TX25:TX200=SMALL(TX25:TX200,3))*(COUNTIF(TX6:TX7, $A$25:$A$200)=0),0)), ""),""),"")</f>
        <v/>
      </c>
      <c r="TY8" s="1" t="str" cm="1">
        <f t="array" ref="TY8">IFERROR(IF(SMALL(TY25:TY200,3)&lt;=$A$8*SMALL(TY25:TY200,1),IFERROR(INDEX($A$25:$A$200, MATCH(1,(TY25:TY200=SMALL(TY25:TY200,3))*(COUNTIF(TY6:TY7, $A$25:$A$200)=0),0)), ""),""),"")</f>
        <v/>
      </c>
      <c r="TZ8" s="1" t="str" cm="1">
        <f t="array" ref="TZ8">IFERROR(IF(SMALL(TZ25:TZ200,3)&lt;=$A$8*SMALL(TZ25:TZ200,1),IFERROR(INDEX($A$25:$A$200, MATCH(1,(TZ25:TZ200=SMALL(TZ25:TZ200,3))*(COUNTIF(TZ6:TZ7, $A$25:$A$200)=0),0)), ""),""),"")</f>
        <v/>
      </c>
      <c r="UA8" s="1" t="str" cm="1">
        <f t="array" ref="UA8">IFERROR(IF(SMALL(UA25:UA200,3)&lt;=$A$8*SMALL(UA25:UA200,1),IFERROR(INDEX($A$25:$A$200, MATCH(1,(UA25:UA200=SMALL(UA25:UA200,3))*(COUNTIF(UA6:UA7, $A$25:$A$200)=0),0)), ""),""),"")</f>
        <v/>
      </c>
      <c r="UB8" s="1" t="str" cm="1">
        <f t="array" ref="UB8">IFERROR(IF(SMALL(UB25:UB200,3)&lt;=$A$8*SMALL(UB25:UB200,1),IFERROR(INDEX($A$25:$A$200, MATCH(1,(UB25:UB200=SMALL(UB25:UB200,3))*(COUNTIF(UB6:UB7, $A$25:$A$200)=0),0)), ""),""),"")</f>
        <v/>
      </c>
      <c r="UC8" s="1" t="str" cm="1">
        <f t="array" ref="UC8">IFERROR(IF(SMALL(UC25:UC200,3)&lt;=$A$8*SMALL(UC25:UC200,1),IFERROR(INDEX($A$25:$A$200, MATCH(1,(UC25:UC200=SMALL(UC25:UC200,3))*(COUNTIF(UC6:UC7, $A$25:$A$200)=0),0)), ""),""),"")</f>
        <v/>
      </c>
      <c r="UD8" s="1" t="str" cm="1">
        <f t="array" ref="UD8">IFERROR(IF(SMALL(UD25:UD200,3)&lt;=$A$8*SMALL(UD25:UD200,1),IFERROR(INDEX($A$25:$A$200, MATCH(1,(UD25:UD200=SMALL(UD25:UD200,3))*(COUNTIF(UD6:UD7, $A$25:$A$200)=0),0)), ""),""),"")</f>
        <v/>
      </c>
      <c r="UE8" s="1" t="str" cm="1">
        <f t="array" ref="UE8">IFERROR(IF(SMALL(UE25:UE200,3)&lt;=$A$8*SMALL(UE25:UE200,1),IFERROR(INDEX($A$25:$A$200, MATCH(1,(UE25:UE200=SMALL(UE25:UE200,3))*(COUNTIF(UE6:UE7, $A$25:$A$200)=0),0)), ""),""),"")</f>
        <v/>
      </c>
      <c r="UF8" s="1" t="str" cm="1">
        <f t="array" ref="UF8">IFERROR(IF(SMALL(UF25:UF200,3)&lt;=$A$8*SMALL(UF25:UF200,1),IFERROR(INDEX($A$25:$A$200, MATCH(1,(UF25:UF200=SMALL(UF25:UF200,3))*(COUNTIF(UF6:UF7, $A$25:$A$200)=0),0)), ""),""),"")</f>
        <v/>
      </c>
      <c r="UG8" s="1" t="str" cm="1">
        <f t="array" ref="UG8">IFERROR(IF(SMALL(UG25:UG200,3)&lt;=$A$8*SMALL(UG25:UG200,1),IFERROR(INDEX($A$25:$A$200, MATCH(1,(UG25:UG200=SMALL(UG25:UG200,3))*(COUNTIF(UG6:UG7, $A$25:$A$200)=0),0)), ""),""),"")</f>
        <v/>
      </c>
      <c r="UH8" s="1" t="str" cm="1">
        <f t="array" ref="UH8">IFERROR(IF(SMALL(UH25:UH200,3)&lt;=$A$8*SMALL(UH25:UH200,1),IFERROR(INDEX($A$25:$A$200, MATCH(1,(UH25:UH200=SMALL(UH25:UH200,3))*(COUNTIF(UH6:UH7, $A$25:$A$200)=0),0)), ""),""),"")</f>
        <v/>
      </c>
      <c r="UI8" s="1" t="str" cm="1">
        <f t="array" ref="UI8">IFERROR(IF(SMALL(UI25:UI200,3)&lt;=$A$8*SMALL(UI25:UI200,1),IFERROR(INDEX($A$25:$A$200, MATCH(1,(UI25:UI200=SMALL(UI25:UI200,3))*(COUNTIF(UI6:UI7, $A$25:$A$200)=0),0)), ""),""),"")</f>
        <v/>
      </c>
      <c r="UJ8" s="1" t="str" cm="1">
        <f t="array" ref="UJ8">IFERROR(IF(SMALL(UJ25:UJ200,3)&lt;=$A$8*SMALL(UJ25:UJ200,1),IFERROR(INDEX($A$25:$A$200, MATCH(1,(UJ25:UJ200=SMALL(UJ25:UJ200,3))*(COUNTIF(UJ6:UJ7, $A$25:$A$200)=0),0)), ""),""),"")</f>
        <v/>
      </c>
      <c r="UK8" s="1" t="str" cm="1">
        <f t="array" ref="UK8">IFERROR(IF(SMALL(UK25:UK200,3)&lt;=$A$8*SMALL(UK25:UK200,1),IFERROR(INDEX($A$25:$A$200, MATCH(1,(UK25:UK200=SMALL(UK25:UK200,3))*(COUNTIF(UK6:UK7, $A$25:$A$200)=0),0)), ""),""),"")</f>
        <v/>
      </c>
      <c r="UL8" s="1" t="str" cm="1">
        <f t="array" ref="UL8">IFERROR(IF(SMALL(UL25:UL200,3)&lt;=$A$8*SMALL(UL25:UL200,1),IFERROR(INDEX($A$25:$A$200, MATCH(1,(UL25:UL200=SMALL(UL25:UL200,3))*(COUNTIF(UL6:UL7, $A$25:$A$200)=0),0)), ""),""),"")</f>
        <v>FAST-LIO2</v>
      </c>
      <c r="UM8" s="1" t="str" cm="1">
        <f t="array" ref="UM8">IFERROR(IF(SMALL(UM25:UM200,3)&lt;=$A$8*SMALL(UM25:UM200,1),IFERROR(INDEX($A$25:$A$200, MATCH(1,(UM25:UM200=SMALL(UM25:UM200,3))*(COUNTIF(UM6:UM7, $A$25:$A$200)=0),0)), ""),""),"")</f>
        <v/>
      </c>
      <c r="UN8" s="1" t="str" cm="1">
        <f t="array" ref="UN8">IFERROR(IF(SMALL(UN25:UN200,3)&lt;=$A$8*SMALL(UN25:UN200,1),IFERROR(INDEX($A$25:$A$200, MATCH(1,(UN25:UN200=SMALL(UN25:UN200,3))*(COUNTIF(UN6:UN7, $A$25:$A$200)=0),0)), ""),""),"")</f>
        <v/>
      </c>
      <c r="UO8" s="1" t="str" cm="1">
        <f t="array" ref="UO8">IFERROR(IF(SMALL(UO25:UO200,3)&lt;=$A$8*SMALL(UO25:UO200,1),IFERROR(INDEX($A$25:$A$200, MATCH(1,(UO25:UO200=SMALL(UO25:UO200,3))*(COUNTIF(UO6:UO7, $A$25:$A$200)=0),0)), ""),""),"")</f>
        <v/>
      </c>
      <c r="UP8" s="1" t="str" cm="1">
        <f t="array" ref="UP8">IFERROR(IF(SMALL(UP25:UP200,3)&lt;=$A$8*SMALL(UP25:UP200,1),IFERROR(INDEX($A$25:$A$200, MATCH(1,(UP25:UP200=SMALL(UP25:UP200,3))*(COUNTIF(UP6:UP7, $A$25:$A$200)=0),0)), ""),""),"")</f>
        <v/>
      </c>
      <c r="UQ8" s="1" t="str" cm="1">
        <f t="array" ref="UQ8">IFERROR(IF(SMALL(UQ25:UQ200,3)&lt;=$A$8*SMALL(UQ25:UQ200,1),IFERROR(INDEX($A$25:$A$200, MATCH(1,(UQ25:UQ200=SMALL(UQ25:UQ200,3))*(COUNTIF(UQ6:UQ7, $A$25:$A$200)=0),0)), ""),""),"")</f>
        <v>VoxelMap</v>
      </c>
      <c r="UR8" s="1" t="str" cm="1">
        <f t="array" ref="UR8">IFERROR(IF(SMALL(UR25:UR200,3)&lt;=$A$8*SMALL(UR25:UR200,1),IFERROR(INDEX($A$25:$A$200, MATCH(1,(UR25:UR200=SMALL(UR25:UR200,3))*(COUNTIF(UR6:UR7, $A$25:$A$200)=0),0)), ""),""),"")</f>
        <v/>
      </c>
      <c r="US8" s="1" t="str" cm="1">
        <f t="array" ref="US8">IFERROR(IF(SMALL(US25:US200,3)&lt;=$A$8*SMALL(US25:US200,1),IFERROR(INDEX($A$25:$A$200, MATCH(1,(US25:US200=SMALL(US25:US200,3))*(COUNTIF(US6:US7, $A$25:$A$200)=0),0)), ""),""),"")</f>
        <v/>
      </c>
      <c r="UT8" s="1" t="str" cm="1">
        <f t="array" ref="UT8">IFERROR(IF(SMALL(UT25:UT200,3)&lt;=$A$8*SMALL(UT25:UT200,1),IFERROR(INDEX($A$25:$A$200, MATCH(1,(UT25:UT200=SMALL(UT25:UT200,3))*(COUNTIF(UT6:UT7, $A$25:$A$200)=0),0)), ""),""),"")</f>
        <v/>
      </c>
      <c r="UU8" s="1" t="str" cm="1">
        <f t="array" ref="UU8">IFERROR(IF(SMALL(UU25:UU200,3)&lt;=$A$8*SMALL(UU25:UU200,1),IFERROR(INDEX($A$25:$A$200, MATCH(1,(UU25:UU200=SMALL(UU25:UU200,3))*(COUNTIF(UU6:UU7, $A$25:$A$200)=0),0)), ""),""),"")</f>
        <v/>
      </c>
      <c r="UV8" s="1" t="str" cm="1">
        <f t="array" ref="UV8">IFERROR(IF(SMALL(UV25:UV200,3)&lt;=$A$8*SMALL(UV25:UV200,1),IFERROR(INDEX($A$25:$A$200, MATCH(1,(UV25:UV200=SMALL(UV25:UV200,3))*(COUNTIF(UV6:UV7, $A$25:$A$200)=0),0)), ""),""),"")</f>
        <v>SuMa</v>
      </c>
      <c r="UW8" s="1" t="str" cm="1">
        <f t="array" ref="UW8">IFERROR(IF(SMALL(UW25:UW200,3)&lt;=$A$8*SMALL(UW25:UW200,1),IFERROR(INDEX($A$25:$A$200, MATCH(1,(UW25:UW200=SMALL(UW25:UW200,3))*(COUNTIF(UW6:UW7, $A$25:$A$200)=0),0)), ""),""),"")</f>
        <v/>
      </c>
      <c r="UX8" s="1" t="str" cm="1">
        <f t="array" ref="UX8">IFERROR(IF(SMALL(UX25:UX200,3)&lt;=$A$8*SMALL(UX25:UX200,1),IFERROR(INDEX($A$25:$A$200, MATCH(1,(UX25:UX200=SMALL(UX25:UX200,3))*(COUNTIF(UX6:UX7, $A$25:$A$200)=0),0)), ""),""),"")</f>
        <v>LeGO-LOAM</v>
      </c>
      <c r="UY8" s="1" t="str" cm="1">
        <f t="array" ref="UY8">IFERROR(IF(SMALL(UY25:UY200,3)&lt;=$A$8*SMALL(UY25:UY200,1),IFERROR(INDEX($A$25:$A$200, MATCH(1,(UY25:UY200=SMALL(UY25:UY200,3))*(COUNTIF(UY6:UY7, $A$25:$A$200)=0),0)), ""),""),"")</f>
        <v/>
      </c>
      <c r="UZ8" s="1" t="str" cm="1">
        <f t="array" ref="UZ8">IFERROR(IF(SMALL(UZ25:UZ200,3)&lt;=$A$8*SMALL(UZ25:UZ200,1),IFERROR(INDEX($A$25:$A$200, MATCH(1,(UZ25:UZ200=SMALL(UZ25:UZ200,3))*(COUNTIF(UZ6:UZ7, $A$25:$A$200)=0),0)), ""),""),"")</f>
        <v/>
      </c>
      <c r="VA8" s="1" t="str" cm="1">
        <f t="array" ref="VA8">IFERROR(IF(SMALL(VA25:VA200,3)&lt;=$A$8*SMALL(VA25:VA200,1),IFERROR(INDEX($A$25:$A$200, MATCH(1,(VA25:VA200=SMALL(VA25:VA200,3))*(COUNTIF(VA6:VA7, $A$25:$A$200)=0),0)), ""),""),"")</f>
        <v/>
      </c>
      <c r="VB8" s="1" t="str" cm="1">
        <f t="array" ref="VB8">IFERROR(IF(SMALL(VB25:VB200,3)&lt;=$A$8*SMALL(VB25:VB200,1),IFERROR(INDEX($A$25:$A$200, MATCH(1,(VB25:VB200=SMALL(VB25:VB200,3))*(COUNTIF(VB6:VB7, $A$25:$A$200)=0),0)), ""),""),"")</f>
        <v/>
      </c>
      <c r="VC8" s="1" t="str" cm="1">
        <f t="array" ref="VC8">IFERROR(IF(SMALL(VC25:VC200,3)&lt;=$A$8*SMALL(VC25:VC200,1),IFERROR(INDEX($A$25:$A$200, MATCH(1,(VC25:VC200=SMALL(VC25:VC200,3))*(COUNTIF(VC6:VC7, $A$25:$A$200)=0),0)), ""),""),"")</f>
        <v/>
      </c>
      <c r="VD8" s="1" t="str" cm="1">
        <f t="array" ref="VD8">IFERROR(IF(SMALL(VD25:VD200,3)&lt;=$A$8*SMALL(VD25:VD200,1),IFERROR(INDEX($A$25:$A$200, MATCH(1,(VD25:VD200=SMALL(VD25:VD200,3))*(COUNTIF(VD6:VD7, $A$25:$A$200)=0),0)), ""),""),"")</f>
        <v/>
      </c>
      <c r="VE8" s="1" t="str" cm="1">
        <f t="array" ref="VE8">IFERROR(IF(SMALL(VE25:VE200,3)&lt;=$A$8*SMALL(VE25:VE200,1),IFERROR(INDEX($A$25:$A$200, MATCH(1,(VE25:VE200=SMALL(VE25:VE200,3))*(COUNTIF(VE6:VE7, $A$25:$A$200)=0),0)), ""),""),"")</f>
        <v/>
      </c>
      <c r="VF8" s="1" t="str" cm="1">
        <f t="array" ref="VF8">IFERROR(IF(SMALL(VF25:VF200,3)&lt;=$A$8*SMALL(VF25:VF200,1),IFERROR(INDEX($A$25:$A$200, MATCH(1,(VF25:VF200=SMALL(VF25:VF200,3))*(COUNTIF(VF6:VF7, $A$25:$A$200)=0),0)), ""),""),"")</f>
        <v/>
      </c>
      <c r="VG8" s="1" t="str" cm="1">
        <f t="array" ref="VG8">IFERROR(IF(SMALL(VG25:VG200,3)&lt;=$A$8*SMALL(VG25:VG200,1),IFERROR(INDEX($A$25:$A$200, MATCH(1,(VG25:VG200=SMALL(VG25:VG200,3))*(COUNTIF(VG6:VG7, $A$25:$A$200)=0),0)), ""),""),"")</f>
        <v/>
      </c>
      <c r="VH8" s="1" t="str" cm="1">
        <f t="array" ref="VH8">IFERROR(IF(SMALL(VH25:VH200,3)&lt;=$A$8*SMALL(VH25:VH200,1),IFERROR(INDEX($A$25:$A$200, MATCH(1,(VH25:VH200=SMALL(VH25:VH200,3))*(COUNTIF(VH6:VH7, $A$25:$A$200)=0),0)), ""),""),"")</f>
        <v>FAST-LIO2</v>
      </c>
      <c r="VI8" s="1" t="str" cm="1">
        <f t="array" ref="VI8">IFERROR(IF(SMALL(VI25:VI200,3)&lt;=$A$8*SMALL(VI25:VI200,1),IFERROR(INDEX($A$25:$A$200, MATCH(1,(VI25:VI200=SMALL(VI25:VI200,3))*(COUNTIF(VI6:VI7, $A$25:$A$200)=0),0)), ""),""),"")</f>
        <v/>
      </c>
      <c r="VJ8" s="1" t="str" cm="1">
        <f t="array" ref="VJ8">IFERROR(IF(SMALL(VJ25:VJ200,3)&lt;=$A$8*SMALL(VJ25:VJ200,1),IFERROR(INDEX($A$25:$A$200, MATCH(1,(VJ25:VJ200=SMALL(VJ25:VJ200,3))*(COUNTIF(VJ6:VJ7, $A$25:$A$200)=0),0)), ""),""),"")</f>
        <v/>
      </c>
      <c r="VK8" s="1" t="str" cm="1">
        <f t="array" ref="VK8">IFERROR(IF(SMALL(VK25:VK200,3)&lt;=$A$8*SMALL(VK25:VK200,1),IFERROR(INDEX($A$25:$A$200, MATCH(1,(VK25:VK200=SMALL(VK25:VK200,3))*(COUNTIF(VK6:VK7, $A$25:$A$200)=0),0)), ""),""),"")</f>
        <v/>
      </c>
      <c r="VL8" s="1" t="str" cm="1">
        <f t="array" ref="VL8">IFERROR(IF(SMALL(VL25:VL200,3)&lt;=$A$8*SMALL(VL25:VL200,1),IFERROR(INDEX($A$25:$A$200, MATCH(1,(VL25:VL200=SMALL(VL25:VL200,3))*(COUNTIF(VL6:VL7, $A$25:$A$200)=0),0)), ""),""),"")</f>
        <v>maplab 2.0, OKVIS +SP +B</v>
      </c>
      <c r="VM8" s="1" t="str" cm="1">
        <f t="array" ref="VM8">IFERROR(IF(SMALL(VM25:VM200,3)&lt;=$A$8*SMALL(VM25:VM200,1),IFERROR(INDEX($A$25:$A$200, MATCH(1,(VM25:VM200=SMALL(VM25:VM200,3))*(COUNTIF(VM6:VM7, $A$25:$A$200)=0),0)), ""),""),"")</f>
        <v/>
      </c>
      <c r="VN8" s="1" t="str" cm="1">
        <f t="array" ref="VN8">IFERROR(IF(SMALL(VN25:VN200,3)&lt;=$A$8*SMALL(VN25:VN200,1),IFERROR(INDEX($A$25:$A$200, MATCH(1,(VN25:VN200=SMALL(VN25:VN200,3))*(COUNTIF(VN6:VN7, $A$25:$A$200)=0),0)), ""),""),"")</f>
        <v/>
      </c>
      <c r="VO8" s="1" t="str" cm="1">
        <f t="array" ref="VO8">IFERROR(IF(SMALL(VO25:VO200,3)&lt;=$A$8*SMALL(VO25:VO200,1),IFERROR(INDEX($A$25:$A$200, MATCH(1,(VO25:VO200=SMALL(VO25:VO200,3))*(COUNTIF(VO6:VO7, $A$25:$A$200)=0),0)), ""),""),"")</f>
        <v/>
      </c>
      <c r="VP8" s="1" t="str" cm="1">
        <f t="array" ref="VP8">IFERROR(IF(SMALL(VP25:VP200,3)&lt;=$A$8*SMALL(VP25:VP200,1),IFERROR(INDEX($A$25:$A$200, MATCH(1,(VP25:VP200=SMALL(VP25:VP200,3))*(COUNTIF(VP6:VP7, $A$25:$A$200)=0),0)), ""),""),"")</f>
        <v/>
      </c>
      <c r="VQ8" s="1" t="str" cm="1">
        <f t="array" ref="VQ8">IFERROR(IF(SMALL(VQ25:VQ200,3)&lt;=$A$8*SMALL(VQ25:VQ200,1),IFERROR(INDEX($A$25:$A$200, MATCH(1,(VQ25:VQ200=SMALL(VQ25:VQ200,3))*(COUNTIF(VQ6:VQ7, $A$25:$A$200)=0),0)), ""),""),"")</f>
        <v/>
      </c>
      <c r="VR8" s="1" t="str" cm="1">
        <f t="array" ref="VR8">IFERROR(IF(SMALL(VR25:VR200,3)&lt;=$A$8*SMALL(VR25:VR200,1),IFERROR(INDEX($A$25:$A$200, MATCH(1,(VR25:VR200=SMALL(VR25:VR200,3))*(COUNTIF(VR6:VR7, $A$25:$A$200)=0),0)), ""),""),"")</f>
        <v/>
      </c>
      <c r="VS8" s="1" t="str" cm="1">
        <f t="array" ref="VS8">IFERROR(IF(SMALL(VS25:VS200,3)&lt;=$A$8*SMALL(VS25:VS200,1),IFERROR(INDEX($A$25:$A$200, MATCH(1,(VS25:VS200=SMALL(VS25:VS200,3))*(COUNTIF(VS6:VS7, $A$25:$A$200)=0),0)), ""),""),"")</f>
        <v/>
      </c>
      <c r="VT8" s="1" t="str" cm="1">
        <f t="array" ref="VT8">IFERROR(IF(SMALL(VT25:VT200,3)&lt;=$A$8*SMALL(VT25:VT200,1),IFERROR(INDEX($A$25:$A$200, MATCH(1,(VT25:VT200=SMALL(VT25:VT200,3))*(COUNTIF(VT6:VT7, $A$25:$A$200)=0),0)), ""),""),"")</f>
        <v/>
      </c>
      <c r="VU8" s="1" t="str" cm="1">
        <f t="array" ref="VU8">IFERROR(IF(SMALL(VU25:VU200,3)&lt;=$A$8*SMALL(VU25:VU200,1),IFERROR(INDEX($A$25:$A$200, MATCH(1,(VU25:VU200=SMALL(VU25:VU200,3))*(COUNTIF(VU6:VU7, $A$25:$A$200)=0),0)), ""),""),"")</f>
        <v/>
      </c>
      <c r="VV8" s="1" t="str" cm="1">
        <f t="array" ref="VV8">IFERROR(IF(SMALL(VV25:VV200,3)&lt;=$A$8*SMALL(VV25:VV200,1),IFERROR(INDEX($A$25:$A$200, MATCH(1,(VV25:VV200=SMALL(VV25:VV200,3))*(COUNTIF(VV6:VV7, $A$25:$A$200)=0),0)), ""),""),"")</f>
        <v/>
      </c>
      <c r="VW8" s="1" t="str" cm="1">
        <f t="array" ref="VW8">IFERROR(IF(SMALL(VW25:VW200,3)&lt;=$A$8*SMALL(VW25:VW200,1),IFERROR(INDEX($A$25:$A$200, MATCH(1,(VW25:VW200=SMALL(VW25:VW200,3))*(COUNTIF(VW6:VW7, $A$25:$A$200)=0),0)), ""),""),"")</f>
        <v/>
      </c>
      <c r="VX8" s="1" t="str" cm="1">
        <f t="array" ref="VX8">IFERROR(IF(SMALL(VX25:VX200,3)&lt;=$A$8*SMALL(VX25:VX200,1),IFERROR(INDEX($A$25:$A$200, MATCH(1,(VX25:VX200=SMALL(VX25:VX200,3))*(COUNTIF(VX6:VX7, $A$25:$A$200)=0),0)), ""),""),"")</f>
        <v/>
      </c>
      <c r="VY8" s="1" t="str" cm="1">
        <f t="array" ref="VY8">IFERROR(IF(SMALL(VY25:VY200,3)&lt;=$A$8*SMALL(VY25:VY200,1),IFERROR(INDEX($A$25:$A$200, MATCH(1,(VY25:VY200=SMALL(VY25:VY200,3))*(COUNTIF(VY6:VY7, $A$25:$A$200)=0),0)), ""),""),"")</f>
        <v/>
      </c>
      <c r="VZ8" s="1" t="str" cm="1">
        <f t="array" ref="VZ8">IFERROR(IF(SMALL(VZ25:VZ200,3)&lt;=$A$8*SMALL(VZ25:VZ200,1),IFERROR(INDEX($A$25:$A$200, MATCH(1,(VZ25:VZ200=SMALL(VZ25:VZ200,3))*(COUNTIF(VZ6:VZ7, $A$25:$A$200)=0),0)), ""),""),"")</f>
        <v/>
      </c>
      <c r="WA8" s="1" t="str" cm="1">
        <f t="array" ref="WA8">IFERROR(IF(SMALL(WA25:WA200,3)&lt;=$A$8*SMALL(WA25:WA200,1),IFERROR(INDEX($A$25:$A$200, MATCH(1,(WA25:WA200=SMALL(WA25:WA200,3))*(COUNTIF(WA6:WA7, $A$25:$A$200)=0),0)), ""),""),"")</f>
        <v/>
      </c>
      <c r="WB8" s="1" t="str" cm="1">
        <f t="array" ref="WB8">IFERROR(IF(SMALL(WB25:WB200,3)&lt;=$A$8*SMALL(WB25:WB200,1),IFERROR(INDEX($A$25:$A$200, MATCH(1,(WB25:WB200=SMALL(WB25:WB200,3))*(COUNTIF(WB6:WB7, $A$25:$A$200)=0),0)), ""),""),"")</f>
        <v/>
      </c>
      <c r="WC8" s="1" t="str" cm="1">
        <f t="array" ref="WC8">IFERROR(IF(SMALL(WC25:WC200,3)&lt;=$A$8*SMALL(WC25:WC200,1),IFERROR(INDEX($A$25:$A$200, MATCH(1,(WC25:WC200=SMALL(WC25:WC200,3))*(COUNTIF(WC6:WC7, $A$25:$A$200)=0),0)), ""),""),"")</f>
        <v/>
      </c>
      <c r="WD8" s="1" t="str" cm="1">
        <f t="array" ref="WD8">IFERROR(IF(SMALL(WD25:WD200,3)&lt;=$A$8*SMALL(WD25:WD200,1),IFERROR(INDEX($A$25:$A$200, MATCH(1,(WD25:WD200=SMALL(WD25:WD200,3))*(COUNTIF(WD6:WD7, $A$25:$A$200)=0),0)), ""),""),"")</f>
        <v/>
      </c>
      <c r="WE8" s="1" t="str" cm="1">
        <f t="array" ref="WE8">IFERROR(IF(SMALL(WE25:WE200,3)&lt;=$A$8*SMALL(WE25:WE200,1),IFERROR(INDEX($A$25:$A$200, MATCH(1,(WE25:WE200=SMALL(WE25:WE200,3))*(COUNTIF(WE6:WE7, $A$25:$A$200)=0),0)), ""),""),"")</f>
        <v/>
      </c>
      <c r="WF8" s="1" t="str" cm="1">
        <f t="array" ref="WF8">IFERROR(IF(SMALL(WF25:WF200,3)&lt;=$A$8*SMALL(WF25:WF200,1),IFERROR(INDEX($A$25:$A$200, MATCH(1,(WF25:WF200=SMALL(WF25:WF200,3))*(COUNTIF(WF6:WF7, $A$25:$A$200)=0),0)), ""),""),"")</f>
        <v/>
      </c>
      <c r="WG8" s="1" t="str" cm="1">
        <f t="array" ref="WG8">IFERROR(IF(SMALL(WG25:WG200,3)&lt;=$A$8*SMALL(WG25:WG200,1),IFERROR(INDEX($A$25:$A$200, MATCH(1,(WG25:WG200=SMALL(WG25:WG200,3))*(COUNTIF(WG6:WG7, $A$25:$A$200)=0),0)), ""),""),"")</f>
        <v/>
      </c>
      <c r="WH8" s="1" t="str" cm="1">
        <f t="array" ref="WH8">IFERROR(IF(SMALL(WH25:WH200,3)&lt;=$A$8*SMALL(WH25:WH200,1),IFERROR(INDEX($A$25:$A$200, MATCH(1,(WH25:WH200=SMALL(WH25:WH200,3))*(COUNTIF(WH6:WH7, $A$25:$A$200)=0),0)), ""),""),"")</f>
        <v/>
      </c>
      <c r="WI8" s="1" t="str" cm="1">
        <f t="array" ref="WI8">IFERROR(IF(SMALL(WI25:WI200,3)&lt;=$A$8*SMALL(WI25:WI200,1),IFERROR(INDEX($A$25:$A$200, MATCH(1,(WI25:WI200=SMALL(WI25:WI200,3))*(COUNTIF(WI6:WI7, $A$25:$A$200)=0),0)), ""),""),"")</f>
        <v/>
      </c>
      <c r="WJ8" s="1" t="str" cm="1">
        <f t="array" ref="WJ8">IFERROR(IF(SMALL(WJ25:WJ200,3)&lt;=$A$8*SMALL(WJ25:WJ200,1),IFERROR(INDEX($A$25:$A$200, MATCH(1,(WJ25:WJ200=SMALL(WJ25:WJ200,3))*(COUNTIF(WJ6:WJ7, $A$25:$A$200)=0),0)), ""),""),"")</f>
        <v/>
      </c>
      <c r="WK8" s="1" t="str" cm="1">
        <f t="array" ref="WK8">IFERROR(IF(SMALL(WK25:WK200,3)&lt;=$A$8*SMALL(WK25:WK200,1),IFERROR(INDEX($A$25:$A$200, MATCH(1,(WK25:WK200=SMALL(WK25:WK200,3))*(COUNTIF(WK6:WK7, $A$25:$A$200)=0),0)), ""),""),"")</f>
        <v/>
      </c>
      <c r="WL8" s="1" t="str" cm="1">
        <f t="array" ref="WL8">IFERROR(IF(SMALL(WL25:WL200,3)&lt;=$A$8*SMALL(WL25:WL200,1),IFERROR(INDEX($A$25:$A$200, MATCH(1,(WL25:WL200=SMALL(WL25:WL200,3))*(COUNTIF(WL6:WL7, $A$25:$A$200)=0),0)), ""),""),"")</f>
        <v/>
      </c>
      <c r="WM8" s="1" t="str" cm="1">
        <f t="array" ref="WM8">IFERROR(IF(SMALL(WM25:WM200,3)&lt;=$A$8*SMALL(WM25:WM200,1),IFERROR(INDEX($A$25:$A$200, MATCH(1,(WM25:WM200=SMALL(WM25:WM200,3))*(COUNTIF(WM6:WM7, $A$25:$A$200)=0),0)), ""),""),"")</f>
        <v/>
      </c>
      <c r="WN8" s="1" t="str" cm="1">
        <f t="array" ref="WN8">IFERROR(IF(SMALL(WN25:WN200,3)&lt;=$A$8*SMALL(WN25:WN200,1),IFERROR(INDEX($A$25:$A$200, MATCH(1,(WN25:WN200=SMALL(WN25:WN200,3))*(COUNTIF(WN6:WN7, $A$25:$A$200)=0),0)), ""),""),"")</f>
        <v/>
      </c>
      <c r="WO8" s="1" t="str" cm="1">
        <f t="array" ref="WO8">IFERROR(IF(SMALL(WO25:WO200,3)&lt;=$A$8*SMALL(WO25:WO200,1),IFERROR(INDEX($A$25:$A$200, MATCH(1,(WO25:WO200=SMALL(WO25:WO200,3))*(COUNTIF(WO6:WO7, $A$25:$A$200)=0),0)), ""),""),"")</f>
        <v/>
      </c>
      <c r="WP8" s="1" t="str" cm="1">
        <f t="array" ref="WP8">IFERROR(IF(SMALL(WP25:WP200,3)&lt;=$A$8*SMALL(WP25:WP200,1),IFERROR(INDEX($A$25:$A$200, MATCH(1,(WP25:WP200=SMALL(WP25:WP200,3))*(COUNTIF(WP6:WP7, $A$25:$A$200)=0),0)), ""),""),"")</f>
        <v/>
      </c>
      <c r="WQ8" s="1" t="str" cm="1">
        <f t="array" ref="WQ8">IFERROR(IF(SMALL(WQ25:WQ200,3)&lt;=$A$8*SMALL(WQ25:WQ200,1),IFERROR(INDEX($A$25:$A$200, MATCH(1,(WQ25:WQ200=SMALL(WQ25:WQ200,3))*(COUNTIF(WQ6:WQ7, $A$25:$A$200)=0),0)), ""),""),"")</f>
        <v/>
      </c>
      <c r="WR8" s="1" t="str" cm="1">
        <f t="array" ref="WR8">IFERROR(IF(SMALL(WR25:WR200,3)&lt;=$A$8*SMALL(WR25:WR200,1),IFERROR(INDEX($A$25:$A$200, MATCH(1,(WR25:WR200=SMALL(WR25:WR200,3))*(COUNTIF(WR6:WR7, $A$25:$A$200)=0),0)), ""),""),"")</f>
        <v/>
      </c>
      <c r="WS8" s="1" t="str" cm="1">
        <f t="array" ref="WS8">IFERROR(IF(SMALL(WS25:WS200,3)&lt;=$A$8*SMALL(WS25:WS200,1),IFERROR(INDEX($A$25:$A$200, MATCH(1,(WS25:WS200=SMALL(WS25:WS200,3))*(COUNTIF(WS6:WS7, $A$25:$A$200)=0),0)), ""),""),"")</f>
        <v>pyLiDAR F2M</v>
      </c>
      <c r="WT8" s="1" t="str" cm="1">
        <f t="array" ref="WT8">IFERROR(IF(SMALL(WT25:WT200,3)&lt;=$A$8*SMALL(WT25:WT200,1),IFERROR(INDEX($A$25:$A$200, MATCH(1,(WT25:WT200=SMALL(WT25:WT200,3))*(COUNTIF(WT6:WT7, $A$25:$A$200)=0),0)), ""),""),"")</f>
        <v>pyLiDAR F2M</v>
      </c>
      <c r="WU8" s="1" t="str" cm="1">
        <f t="array" ref="WU8">IFERROR(IF(SMALL(WU25:WU200,3)&lt;=$A$8*SMALL(WU25:WU200,1),IFERROR(INDEX($A$25:$A$200, MATCH(1,(WU25:WU200=SMALL(WU25:WU200,3))*(COUNTIF(WU6:WU7, $A$25:$A$200)=0),0)), ""),""),"")</f>
        <v>IMLS-SLAM</v>
      </c>
      <c r="WV8" s="1" t="str" cm="1">
        <f t="array" ref="WV8">IFERROR(IF(SMALL(WV25:WV200,3)&lt;=$A$8*SMALL(WV25:WV200,1),IFERROR(INDEX($A$25:$A$200, MATCH(1,(WV25:WV200=SMALL(WV25:WV200,3))*(COUNTIF(WV6:WV7, $A$25:$A$200)=0),0)), ""),""),"")</f>
        <v>MULLS</v>
      </c>
      <c r="WW8" s="1" t="str" cm="1">
        <f t="array" ref="WW8">IFERROR(IF(SMALL(WW25:WW200,3)&lt;=$A$8*SMALL(WW25:WW200,1),IFERROR(INDEX($A$25:$A$200, MATCH(1,(WW25:WW200=SMALL(WW25:WW200,3))*(COUNTIF(WW6:WW7, $A$25:$A$200)=0),0)), ""),""),"")</f>
        <v>CT-ICP</v>
      </c>
      <c r="WX8" s="1" t="str" cm="1">
        <f t="array" ref="WX8">IFERROR(IF(SMALL(WX25:WX200,3)&lt;=$A$8*SMALL(WX25:WX200,1),IFERROR(INDEX($A$25:$A$200, MATCH(1,(WX25:WX200=SMALL(WX25:WX200,3))*(COUNTIF(WX6:WX7, $A$25:$A$200)=0),0)), ""),""),"")</f>
        <v>MULLS</v>
      </c>
      <c r="WY8" s="1" t="str" cm="1">
        <f t="array" ref="WY8">IFERROR(IF(SMALL(WY25:WY200,3)&lt;=$A$8*SMALL(WY25:WY200,1),IFERROR(INDEX($A$25:$A$200, MATCH(1,(WY25:WY200=SMALL(WY25:WY200,3))*(COUNTIF(WY6:WY7, $A$25:$A$200)=0),0)), ""),""),"")</f>
        <v>MULLS</v>
      </c>
      <c r="WZ8" s="1" t="str" cm="1">
        <f t="array" ref="WZ8">IFERROR(IF(SMALL(WZ25:WZ200,3)&lt;=$A$8*SMALL(WZ25:WZ200,1),IFERROR(INDEX($A$25:$A$200, MATCH(1,(WZ25:WZ200=SMALL(WZ25:WZ200,3))*(COUNTIF(WZ6:WZ7, $A$25:$A$200)=0),0)), ""),""),"")</f>
        <v>IMLS-SLAM</v>
      </c>
      <c r="XA8" s="1" t="str" cm="1">
        <f t="array" ref="XA8">IFERROR(IF(SMALL(XA25:XA200,3)&lt;=$A$8*SMALL(XA25:XA200,1),IFERROR(INDEX($A$25:$A$200, MATCH(1,(XA25:XA200=SMALL(XA25:XA200,3))*(COUNTIF(XA6:XA7, $A$25:$A$200)=0),0)), ""),""),"")</f>
        <v>IMLS-SLAM</v>
      </c>
      <c r="XB8" s="1" t="str" cm="1">
        <f t="array" ref="XB8">IFERROR(IF(SMALL(XB25:XB200,3)&lt;=$A$8*SMALL(XB25:XB200,1),IFERROR(INDEX($A$25:$A$200, MATCH(1,(XB25:XB200=SMALL(XB25:XB200,3))*(COUNTIF(XB6:XB7, $A$25:$A$200)=0),0)), ""),""),"")</f>
        <v>CT-ICP</v>
      </c>
      <c r="XC8" s="1" t="str" cm="1">
        <f t="array" ref="XC8">IFERROR(IF(SMALL(XC25:XC200,3)&lt;=$A$8*SMALL(XC25:XC200,1),IFERROR(INDEX($A$25:$A$200, MATCH(1,(XC25:XC200=SMALL(XC25:XC200,3))*(COUNTIF(XC6:XC7, $A$25:$A$200)=0),0)), ""),""),"")</f>
        <v>pyLiDAR F2M</v>
      </c>
      <c r="XD8" s="1" t="str" cm="1">
        <f t="array" ref="XD8">IFERROR(IF(SMALL(XD25:XD200,3)&lt;=$A$8*SMALL(XD25:XD200,1),IFERROR(INDEX($A$25:$A$200, MATCH(1,(XD25:XD200=SMALL(XD25:XD200,3))*(COUNTIF(XD6:XD7, $A$25:$A$200)=0),0)), ""),""),"")</f>
        <v/>
      </c>
      <c r="XE8" s="1" t="str" cm="1">
        <f t="array" ref="XE8">IFERROR(IF(SMALL(XE25:XE200,3)&lt;=$A$8*SMALL(XE25:XE200,1),IFERROR(INDEX($A$25:$A$200, MATCH(1,(XE25:XE200=SMALL(XE25:XE200,3))*(COUNTIF(XE6:XE7, $A$25:$A$200)=0),0)), ""),""),"")</f>
        <v>pyLiDAR F2M</v>
      </c>
      <c r="XF8" s="1" t="str" cm="1">
        <f t="array" ref="XF8">IFERROR(IF(SMALL(XF25:XF200,3)&lt;=$A$8*SMALL(XF25:XF200,1),IFERROR(INDEX($A$25:$A$200, MATCH(1,(XF25:XF200=SMALL(XF25:XF200,3))*(COUNTIF(XF6:XF7, $A$25:$A$200)=0),0)), ""),""),"")</f>
        <v/>
      </c>
      <c r="XG8" s="1" t="str" cm="1">
        <f t="array" ref="XG8">IFERROR(IF(SMALL(XG25:XG200,3)&lt;=$A$8*SMALL(XG25:XG200,1),IFERROR(INDEX($A$25:$A$200, MATCH(1,(XG25:XG200=SMALL(XG25:XG200,3))*(COUNTIF(XG6:XG7, $A$25:$A$200)=0),0)), ""),""),"")</f>
        <v/>
      </c>
      <c r="XH8" s="1" t="str" cm="1">
        <f t="array" ref="XH8">IFERROR(IF(SMALL(XH25:XH200,3)&lt;=$A$8*SMALL(XH25:XH200,1),IFERROR(INDEX($A$25:$A$200, MATCH(1,(XH25:XH200=SMALL(XH25:XH200,3))*(COUNTIF(XH6:XH7, $A$25:$A$200)=0),0)), ""),""),"")</f>
        <v>IMLS-SLAM</v>
      </c>
      <c r="XI8" s="1" t="str" cm="1">
        <f t="array" ref="XI8">IFERROR(IF(SMALL(XI25:XI200,3)&lt;=$A$8*SMALL(XI25:XI200,1),IFERROR(INDEX($A$25:$A$200, MATCH(1,(XI25:XI200=SMALL(XI25:XI200,3))*(COUNTIF(XI6:XI7, $A$25:$A$200)=0),0)), ""),""),"")</f>
        <v/>
      </c>
      <c r="XJ8" s="1" t="str" cm="1">
        <f t="array" ref="XJ8">IFERROR(IF(SMALL(XJ25:XJ200,3)&lt;=$A$8*SMALL(XJ25:XJ200,1),IFERROR(INDEX($A$25:$A$200, MATCH(1,(XJ25:XJ200=SMALL(XJ25:XJ200,3))*(COUNTIF(XJ6:XJ7, $A$25:$A$200)=0),0)), ""),""),"")</f>
        <v/>
      </c>
      <c r="XK8" s="1" t="str" cm="1">
        <f t="array" ref="XK8">IFERROR(IF(SMALL(XK25:XK200,3)&lt;=$A$8*SMALL(XK25:XK200,1),IFERROR(INDEX($A$25:$A$200, MATCH(1,(XK25:XK200=SMALL(XK25:XK200,3))*(COUNTIF(XK6:XK7, $A$25:$A$200)=0),0)), ""),""),"")</f>
        <v/>
      </c>
      <c r="XL8" s="1" t="str" cm="1">
        <f t="array" ref="XL8">IFERROR(IF(SMALL(XL25:XL200,3)&lt;=$A$8*SMALL(XL25:XL200,1),IFERROR(INDEX($A$25:$A$200, MATCH(1,(XL25:XL200=SMALL(XL25:XL200,3))*(COUNTIF(XL6:XL7, $A$25:$A$200)=0),0)), ""),""),"")</f>
        <v/>
      </c>
      <c r="XM8" s="1" t="str" cm="1">
        <f t="array" ref="XM8">IFERROR(IF(SMALL(XM25:XM200,3)&lt;=$A$8*SMALL(XM25:XM200,1),IFERROR(INDEX($A$25:$A$200, MATCH(1,(XM25:XM200=SMALL(XM25:XM200,3))*(COUNTIF(XM6:XM7, $A$25:$A$200)=0),0)), ""),""),"")</f>
        <v/>
      </c>
      <c r="XN8" s="1" t="str" cm="1">
        <f t="array" ref="XN8">IFERROR(IF(SMALL(XN25:XN200,3)&lt;=$A$8*SMALL(XN25:XN200,1),IFERROR(INDEX($A$25:$A$200, MATCH(1,(XN25:XN200=SMALL(XN25:XN200,3))*(COUNTIF(XN6:XN7, $A$25:$A$200)=0),0)), ""),""),"")</f>
        <v/>
      </c>
      <c r="XO8" s="1" t="str" cm="1">
        <f t="array" ref="XO8">IFERROR(IF(SMALL(XO25:XO200,3)&lt;=$A$8*SMALL(XO25:XO200,1),IFERROR(INDEX($A$25:$A$200, MATCH(1,(XO25:XO200=SMALL(XO25:XO200,3))*(COUNTIF(XO6:XO7, $A$25:$A$200)=0),0)), ""),""),"")</f>
        <v/>
      </c>
      <c r="XP8" s="1" t="str" cm="1">
        <f t="array" ref="XP8">IFERROR(IF(SMALL(XP25:XP200,3)&lt;=$A$8*SMALL(XP25:XP200,1),IFERROR(INDEX($A$25:$A$200, MATCH(1,(XP25:XP200=SMALL(XP25:XP200,3))*(COUNTIF(XP6:XP7, $A$25:$A$200)=0),0)), ""),""),"")</f>
        <v/>
      </c>
      <c r="XQ8" s="1" t="str" cm="1">
        <f t="array" ref="XQ8">IFERROR(IF(SMALL(XQ25:XQ200,3)&lt;=$A$8*SMALL(XQ25:XQ200,1),IFERROR(INDEX($A$25:$A$200, MATCH(1,(XQ25:XQ200=SMALL(XQ25:XQ200,3))*(COUNTIF(XQ6:XQ7, $A$25:$A$200)=0),0)), ""),""),"")</f>
        <v/>
      </c>
      <c r="XR8" s="1" t="str" cm="1">
        <f t="array" ref="XR8">IFERROR(IF(SMALL(XR25:XR200,3)&lt;=$A$8*SMALL(XR25:XR200,1),IFERROR(INDEX($A$25:$A$200, MATCH(1,(XR25:XR200=SMALL(XR25:XR200,3))*(COUNTIF(XR6:XR7, $A$25:$A$200)=0),0)), ""),""),"")</f>
        <v/>
      </c>
      <c r="XS8" s="1" t="str" cm="1">
        <f t="array" ref="XS8">IFERROR(IF(SMALL(XS25:XS200,3)&lt;=$A$8*SMALL(XS25:XS200,1),IFERROR(INDEX($A$25:$A$200, MATCH(1,(XS25:XS200=SMALL(XS25:XS200,3))*(COUNTIF(XS6:XS7, $A$25:$A$200)=0),0)), ""),""),"")</f>
        <v/>
      </c>
      <c r="XT8" s="1" t="str" cm="1">
        <f t="array" ref="XT8">IFERROR(IF(SMALL(XT25:XT200,3)&lt;=$A$8*SMALL(XT25:XT200,1),IFERROR(INDEX($A$25:$A$200, MATCH(1,(XT25:XT200=SMALL(XT25:XT200,3))*(COUNTIF(XT6:XT7, $A$25:$A$200)=0),0)), ""),""),"")</f>
        <v/>
      </c>
      <c r="XU8" s="1" t="str" cm="1">
        <f t="array" ref="XU8">IFERROR(IF(SMALL(XU25:XU200,3)&lt;=$A$8*SMALL(XU25:XU200,1),IFERROR(INDEX($A$25:$A$200, MATCH(1,(XU25:XU200=SMALL(XU25:XU200,3))*(COUNTIF(XU6:XU7, $A$25:$A$200)=0),0)), ""),""),"")</f>
        <v/>
      </c>
      <c r="XV8" s="1" t="str" cm="1">
        <f t="array" ref="XV8">IFERROR(IF(SMALL(XV25:XV200,3)&lt;=$A$8*SMALL(XV25:XV200,1),IFERROR(INDEX($A$25:$A$200, MATCH(1,(XV25:XV200=SMALL(XV25:XV200,3))*(COUNTIF(XV6:XV7, $A$25:$A$200)=0),0)), ""),""),"")</f>
        <v/>
      </c>
      <c r="XW8" s="1" t="str" cm="1">
        <f t="array" ref="XW8">IFERROR(IF(SMALL(XW25:XW200,3)&lt;=$A$8*SMALL(XW25:XW200,1),IFERROR(INDEX($A$25:$A$200, MATCH(1,(XW25:XW200=SMALL(XW25:XW200,3))*(COUNTIF(XW6:XW7, $A$25:$A$200)=0),0)), ""),""),"")</f>
        <v/>
      </c>
      <c r="XX8" s="1" t="str" cm="1">
        <f t="array" ref="XX8">IFERROR(IF(SMALL(XX25:XX200,3)&lt;=$A$8*SMALL(XX25:XX200,1),IFERROR(INDEX($A$25:$A$200, MATCH(1,(XX25:XX200=SMALL(XX25:XX200,3))*(COUNTIF(XX6:XX7, $A$25:$A$200)=0),0)), ""),""),"")</f>
        <v/>
      </c>
      <c r="XY8" s="1" t="str" cm="1">
        <f t="array" ref="XY8">IFERROR(IF(SMALL(XY25:XY200,3)&lt;=$A$8*SMALL(XY25:XY200,1),IFERROR(INDEX($A$25:$A$200, MATCH(1,(XY25:XY200=SMALL(XY25:XY200,3))*(COUNTIF(XY6:XY7, $A$25:$A$200)=0),0)), ""),""),"")</f>
        <v/>
      </c>
      <c r="XZ8" s="1" t="str" cm="1">
        <f t="array" ref="XZ8">IFERROR(IF(SMALL(XZ25:XZ200,3)&lt;=$A$8*SMALL(XZ25:XZ200,1),IFERROR(INDEX($A$25:$A$200, MATCH(1,(XZ25:XZ200=SMALL(XZ25:XZ200,3))*(COUNTIF(XZ6:XZ7, $A$25:$A$200)=0),0)), ""),""),"")</f>
        <v/>
      </c>
      <c r="YA8" s="1" t="str" cm="1">
        <f t="array" ref="YA8">IFERROR(IF(SMALL(YA25:YA200,3)&lt;=$A$8*SMALL(YA25:YA200,1),IFERROR(INDEX($A$25:$A$200, MATCH(1,(YA25:YA200=SMALL(YA25:YA200,3))*(COUNTIF(YA6:YA7, $A$25:$A$200)=0),0)), ""),""),"")</f>
        <v/>
      </c>
      <c r="YB8" s="1" t="str" cm="1">
        <f t="array" ref="YB8">IFERROR(IF(SMALL(YB25:YB200,3)&lt;=$A$8*SMALL(YB25:YB200,1),IFERROR(INDEX($A$25:$A$200, MATCH(1,(YB25:YB200=SMALL(YB25:YB200,3))*(COUNTIF(YB6:YB7, $A$25:$A$200)=0),0)), ""),""),"")</f>
        <v/>
      </c>
      <c r="YC8" s="1" t="str" cm="1">
        <f t="array" ref="YC8">IFERROR(IF(SMALL(YC25:YC200,3)&lt;=$A$8*SMALL(YC25:YC200,1),IFERROR(INDEX($A$25:$A$200, MATCH(1,(YC25:YC200=SMALL(YC25:YC200,3))*(COUNTIF(YC6:YC7, $A$25:$A$200)=0),0)), ""),""),"")</f>
        <v/>
      </c>
      <c r="YD8" s="1" t="str" cm="1">
        <f t="array" ref="YD8">IFERROR(IF(SMALL(YD25:YD200,3)&lt;=$A$8*SMALL(YD25:YD200,1),IFERROR(INDEX($A$25:$A$200, MATCH(1,(YD25:YD200=SMALL(YD25:YD200,3))*(COUNTIF(YD6:YD7, $A$25:$A$200)=0),0)), ""),""),"")</f>
        <v/>
      </c>
      <c r="YE8" s="1" t="str" cm="1">
        <f t="array" ref="YE8">IFERROR(IF(SMALL(YE25:YE200,3)&lt;=$A$8*SMALL(YE25:YE200,1),IFERROR(INDEX($A$25:$A$200, MATCH(1,(YE25:YE200=SMALL(YE25:YE200,3))*(COUNTIF(YE6:YE7, $A$25:$A$200)=0),0)), ""),""),"")</f>
        <v/>
      </c>
      <c r="YF8" s="1" t="str" cm="1">
        <f t="array" ref="YF8">IFERROR(IF(SMALL(YF25:YF200,3)&lt;=$A$8*SMALL(YF25:YF200,1),IFERROR(INDEX($A$25:$A$200, MATCH(1,(YF25:YF200=SMALL(YF25:YF200,3))*(COUNTIF(YF6:YF7, $A$25:$A$200)=0),0)), ""),""),"")</f>
        <v/>
      </c>
      <c r="YG8" s="1" t="str" cm="1">
        <f t="array" ref="YG8">IFERROR(IF(SMALL(YG25:YG200,3)&lt;=$A$8*SMALL(YG25:YG200,1),IFERROR(INDEX($A$25:$A$200, MATCH(1,(YG25:YG200=SMALL(YG25:YG200,3))*(COUNTIF(YG6:YG7, $A$25:$A$200)=0),0)), ""),""),"")</f>
        <v/>
      </c>
      <c r="YH8" s="1" t="str" cm="1">
        <f t="array" ref="YH8">IFERROR(IF(SMALL(YH25:YH200,3)&lt;=$A$8*SMALL(YH25:YH200,1),IFERROR(INDEX($A$25:$A$200, MATCH(1,(YH25:YH200=SMALL(YH25:YH200,3))*(COUNTIF(YH6:YH7, $A$25:$A$200)=0),0)), ""),""),"")</f>
        <v/>
      </c>
      <c r="YI8" s="1" t="str" cm="1">
        <f t="array" ref="YI8">IFERROR(IF(SMALL(YI25:YI200,3)&lt;=$A$8*SMALL(YI25:YI200,1),IFERROR(INDEX($A$25:$A$200, MATCH(1,(YI25:YI200=SMALL(YI25:YI200,3))*(COUNTIF(YI6:YI7, $A$25:$A$200)=0),0)), ""),""),"")</f>
        <v>IMLS-SLAM</v>
      </c>
      <c r="YJ8" s="1" t="str" cm="1">
        <f t="array" ref="YJ8">IFERROR(IF(SMALL(YJ25:YJ200,3)&lt;=$A$8*SMALL(YJ25:YJ200,1),IFERROR(INDEX($A$25:$A$200, MATCH(1,(YJ25:YJ200=SMALL(YJ25:YJ200,3))*(COUNTIF(YJ6:YJ7, $A$25:$A$200)=0),0)), ""),""),"")</f>
        <v/>
      </c>
      <c r="YK8" s="1" t="str" cm="1">
        <f t="array" ref="YK8">IFERROR(IF(SMALL(YK25:YK200,3)&lt;=$A$8*SMALL(YK25:YK200,1),IFERROR(INDEX($A$25:$A$200, MATCH(1,(YK25:YK200=SMALL(YK25:YK200,3))*(COUNTIF(YK6:YK7, $A$25:$A$200)=0),0)), ""),""),"")</f>
        <v/>
      </c>
      <c r="YL8" s="1" t="str" cm="1">
        <f t="array" ref="YL8">IFERROR(IF(SMALL(YL25:YL200,3)&lt;=$A$8*SMALL(YL25:YL200,1),IFERROR(INDEX($A$25:$A$200, MATCH(1,(YL25:YL200=SMALL(YL25:YL200,3))*(COUNTIF(YL6:YL7, $A$25:$A$200)=0),0)), ""),""),"")</f>
        <v/>
      </c>
      <c r="YM8" s="1" t="str" cm="1">
        <f t="array" ref="YM8">IFERROR(IF(SMALL(YM25:YM200,3)&lt;=$A$8*SMALL(YM25:YM200,1),IFERROR(INDEX($A$25:$A$200, MATCH(1,(YM25:YM200=SMALL(YM25:YM200,3))*(COUNTIF(YM6:YM7, $A$25:$A$200)=0),0)), ""),""),"")</f>
        <v/>
      </c>
      <c r="YN8" s="1" t="str" cm="1">
        <f t="array" ref="YN8">IFERROR(IF(SMALL(YN25:YN200,3)&lt;=$A$8*SMALL(YN25:YN200,1),IFERROR(INDEX($A$25:$A$200, MATCH(1,(YN25:YN200=SMALL(YN25:YN200,3))*(COUNTIF(YN6:YN7, $A$25:$A$200)=0),0)), ""),""),"")</f>
        <v/>
      </c>
      <c r="YO8" s="1" t="str" cm="1">
        <f t="array" ref="YO8">IFERROR(IF(SMALL(YO25:YO200,3)&lt;=$A$8*SMALL(YO25:YO200,1),IFERROR(INDEX($A$25:$A$200, MATCH(1,(YO25:YO200=SMALL(YO25:YO200,3))*(COUNTIF(YO6:YO7, $A$25:$A$200)=0),0)), ""),""),"")</f>
        <v/>
      </c>
      <c r="YP8" s="1" t="str" cm="1">
        <f t="array" ref="YP8">IFERROR(IF(SMALL(YP25:YP200,3)&lt;=$A$8*SMALL(YP25:YP200,1),IFERROR(INDEX($A$25:$A$200, MATCH(1,(YP25:YP200=SMALL(YP25:YP200,3))*(COUNTIF(YP6:YP7, $A$25:$A$200)=0),0)), ""),""),"")</f>
        <v/>
      </c>
      <c r="YQ8" s="1" t="str" cm="1">
        <f t="array" ref="YQ8">IFERROR(IF(SMALL(YQ25:YQ200,3)&lt;=$A$8*SMALL(YQ25:YQ200,1),IFERROR(INDEX($A$25:$A$200, MATCH(1,(YQ25:YQ200=SMALL(YQ25:YQ200,3))*(COUNTIF(YQ6:YQ7, $A$25:$A$200)=0),0)), ""),""),"")</f>
        <v/>
      </c>
      <c r="YR8" s="1" t="str" cm="1">
        <f t="array" ref="YR8">IFERROR(IF(SMALL(YR25:YR200,3)&lt;=$A$8*SMALL(YR25:YR200,1),IFERROR(INDEX($A$25:$A$200, MATCH(1,(YR25:YR200=SMALL(YR25:YR200,3))*(COUNTIF(YR6:YR7, $A$25:$A$200)=0),0)), ""),""),"")</f>
        <v/>
      </c>
      <c r="YS8" s="1" t="str" cm="1">
        <f t="array" ref="YS8">IFERROR(IF(SMALL(YS25:YS200,3)&lt;=$A$8*SMALL(YS25:YS200,1),IFERROR(INDEX($A$25:$A$200, MATCH(1,(YS25:YS200=SMALL(YS25:YS200,3))*(COUNTIF(YS6:YS7, $A$25:$A$200)=0),0)), ""),""),"")</f>
        <v/>
      </c>
      <c r="YT8" s="1" t="str" cm="1">
        <f t="array" ref="YT8">IFERROR(IF(SMALL(YT25:YT200,3)&lt;=$A$8*SMALL(YT25:YT200,1),IFERROR(INDEX($A$25:$A$200, MATCH(1,(YT25:YT200=SMALL(YT25:YT200,3))*(COUNTIF(YT6:YT7, $A$25:$A$200)=0),0)), ""),""),"")</f>
        <v/>
      </c>
      <c r="YU8" s="1" t="str" cm="1">
        <f t="array" ref="YU8">IFERROR(IF(SMALL(YU25:YU200,3)&lt;=$A$8*SMALL(YU25:YU200,1),IFERROR(INDEX($A$25:$A$200, MATCH(1,(YU25:YU200=SMALL(YU25:YU200,3))*(COUNTIF(YU6:YU7, $A$25:$A$200)=0),0)), ""),""),"")</f>
        <v/>
      </c>
      <c r="YV8" s="1" t="str" cm="1">
        <f t="array" ref="YV8">IFERROR(IF(SMALL(YV25:YV200,3)&lt;=$A$8*SMALL(YV25:YV200,1),IFERROR(INDEX($A$25:$A$200, MATCH(1,(YV25:YV200=SMALL(YV25:YV200,3))*(COUNTIF(YV6:YV7, $A$25:$A$200)=0),0)), ""),""),"")</f>
        <v/>
      </c>
      <c r="YW8" s="1" t="str" cm="1">
        <f t="array" ref="YW8">IFERROR(IF(SMALL(YW25:YW200,3)&lt;=$A$8*SMALL(YW25:YW200,1),IFERROR(INDEX($A$25:$A$200, MATCH(1,(YW25:YW200=SMALL(YW25:YW200,3))*(COUNTIF(YW6:YW7, $A$25:$A$200)=0),0)), ""),""),"")</f>
        <v/>
      </c>
      <c r="YX8" s="1" t="str" cm="1">
        <f t="array" ref="YX8">IFERROR(IF(SMALL(YX25:YX200,3)&lt;=$A$8*SMALL(YX25:YX200,1),IFERROR(INDEX($A$25:$A$200, MATCH(1,(YX25:YX200=SMALL(YX25:YX200,3))*(COUNTIF(YX6:YX7, $A$25:$A$200)=0),0)), ""),""),"")</f>
        <v/>
      </c>
      <c r="YY8" s="1" t="str" cm="1">
        <f t="array" ref="YY8">IFERROR(IF(SMALL(YY25:YY200,3)&lt;=$A$8*SMALL(YY25:YY200,1),IFERROR(INDEX($A$25:$A$200, MATCH(1,(YY25:YY200=SMALL(YY25:YY200,3))*(COUNTIF(YY6:YY7, $A$25:$A$200)=0),0)), ""),""),"")</f>
        <v/>
      </c>
      <c r="YZ8" s="1" t="str" cm="1">
        <f t="array" ref="YZ8">IFERROR(IF(SMALL(YZ25:YZ200,3)&lt;=$A$8*SMALL(YZ25:YZ200,1),IFERROR(INDEX($A$25:$A$200, MATCH(1,(YZ25:YZ200=SMALL(YZ25:YZ200,3))*(COUNTIF(YZ6:YZ7, $A$25:$A$200)=0),0)), ""),""),"")</f>
        <v/>
      </c>
      <c r="ZA8" s="1" t="str" cm="1">
        <f t="array" ref="ZA8">IFERROR(IF(SMALL(ZA25:ZA200,3)&lt;=$A$8*SMALL(ZA25:ZA200,1),IFERROR(INDEX($A$25:$A$200, MATCH(1,(ZA25:ZA200=SMALL(ZA25:ZA200,3))*(COUNTIF(ZA6:ZA7, $A$25:$A$200)=0),0)), ""),""),"")</f>
        <v/>
      </c>
      <c r="ZB8" s="1" t="str" cm="1">
        <f t="array" ref="ZB8">IFERROR(IF(SMALL(ZB25:ZB200,3)&lt;=$A$8*SMALL(ZB25:ZB200,1),IFERROR(INDEX($A$25:$A$200, MATCH(1,(ZB25:ZB200=SMALL(ZB25:ZB200,3))*(COUNTIF(ZB6:ZB7, $A$25:$A$200)=0),0)), ""),""),"")</f>
        <v/>
      </c>
      <c r="ZC8" s="1" t="str" cm="1">
        <f t="array" ref="ZC8">IFERROR(IF(SMALL(ZC25:ZC200,3)&lt;=$A$8*SMALL(ZC25:ZC200,1),IFERROR(INDEX($A$25:$A$200, MATCH(1,(ZC25:ZC200=SMALL(ZC25:ZC200,3))*(COUNTIF(ZC6:ZC7, $A$25:$A$200)=0),0)), ""),""),"")</f>
        <v/>
      </c>
      <c r="ZD8" s="1" t="str" cm="1">
        <f t="array" ref="ZD8">IFERROR(IF(SMALL(ZD25:ZD200,3)&lt;=$A$8*SMALL(ZD25:ZD200,1),IFERROR(INDEX($A$25:$A$200, MATCH(1,(ZD25:ZD200=SMALL(ZD25:ZD200,3))*(COUNTIF(ZD6:ZD7, $A$25:$A$200)=0),0)), ""),""),"")</f>
        <v/>
      </c>
      <c r="ZE8" s="1" t="str" cm="1">
        <f t="array" ref="ZE8">IFERROR(IF(SMALL(ZE25:ZE200,3)&lt;=$A$8*SMALL(ZE25:ZE200,1),IFERROR(INDEX($A$25:$A$200, MATCH(1,(ZE25:ZE200=SMALL(ZE25:ZE200,3))*(COUNTIF(ZE6:ZE7, $A$25:$A$200)=0),0)), ""),""),"")</f>
        <v/>
      </c>
      <c r="ZF8" s="1" t="str" cm="1">
        <f t="array" ref="ZF8">IFERROR(IF(SMALL(ZF25:ZF200,3)&lt;=$A$8*SMALL(ZF25:ZF200,1),IFERROR(INDEX($A$25:$A$200, MATCH(1,(ZF25:ZF200=SMALL(ZF25:ZF200,3))*(COUNTIF(ZF6:ZF7, $A$25:$A$200)=0),0)), ""),""),"")</f>
        <v>LeGO-LOAM</v>
      </c>
      <c r="ZG8" s="1" t="str" cm="1">
        <f t="array" ref="ZG8">IFERROR(IF(SMALL(ZG25:ZG200,3)&lt;=$A$8*SMALL(ZG25:ZG200,1),IFERROR(INDEX($A$25:$A$200, MATCH(1,(ZG25:ZG200=SMALL(ZG25:ZG200,3))*(COUNTIF(ZG6:ZG7, $A$25:$A$200)=0),0)), ""),""),"")</f>
        <v/>
      </c>
      <c r="ZH8" s="1" t="str" cm="1">
        <f t="array" ref="ZH8">IFERROR(IF(SMALL(ZH25:ZH200,3)&lt;=$A$8*SMALL(ZH25:ZH200,1),IFERROR(INDEX($A$25:$A$200, MATCH(1,(ZH25:ZH200=SMALL(ZH25:ZH200,3))*(COUNTIF(ZH6:ZH7, $A$25:$A$200)=0),0)), ""),""),"")</f>
        <v/>
      </c>
      <c r="ZI8" s="1" t="str" cm="1">
        <f t="array" ref="ZI8">IFERROR(IF(SMALL(ZI25:ZI200,3)&lt;=$A$8*SMALL(ZI25:ZI200,1),IFERROR(INDEX($A$25:$A$200, MATCH(1,(ZI25:ZI200=SMALL(ZI25:ZI200,3))*(COUNTIF(ZI6:ZI7, $A$25:$A$200)=0),0)), ""),""),"")</f>
        <v/>
      </c>
      <c r="ZJ8" s="1" t="str" cm="1">
        <f t="array" ref="ZJ8">IFERROR(IF(SMALL(ZJ25:ZJ200,3)&lt;=$A$8*SMALL(ZJ25:ZJ200,1),IFERROR(INDEX($A$25:$A$200, MATCH(1,(ZJ25:ZJ200=SMALL(ZJ25:ZJ200,3))*(COUNTIF(ZJ6:ZJ7, $A$25:$A$200)=0),0)), ""),""),"")</f>
        <v/>
      </c>
      <c r="ZK8" s="1" t="str" cm="1">
        <f t="array" ref="ZK8">IFERROR(IF(SMALL(ZK25:ZK200,3)&lt;=$A$8*SMALL(ZK25:ZK200,1),IFERROR(INDEX($A$25:$A$200, MATCH(1,(ZK25:ZK200=SMALL(ZK25:ZK200,3))*(COUNTIF(ZK6:ZK7, $A$25:$A$200)=0),0)), ""),""),"")</f>
        <v/>
      </c>
      <c r="ZL8" s="1" t="str" cm="1">
        <f t="array" ref="ZL8">IFERROR(IF(SMALL(ZL25:ZL200,3)&lt;=$A$8*SMALL(ZL25:ZL200,1),IFERROR(INDEX($A$25:$A$200, MATCH(1,(ZL25:ZL200=SMALL(ZL25:ZL200,3))*(COUNTIF(ZL6:ZL7, $A$25:$A$200)=0),0)), ""),""),"")</f>
        <v/>
      </c>
      <c r="ZM8" s="1" t="str" cm="1">
        <f t="array" ref="ZM8">IFERROR(IF(SMALL(ZM25:ZM200,3)&lt;=$A$8*SMALL(ZM25:ZM200,1),IFERROR(INDEX($A$25:$A$200, MATCH(1,(ZM25:ZM200=SMALL(ZM25:ZM200,3))*(COUNTIF(ZM6:ZM7, $A$25:$A$200)=0),0)), ""),""),"")</f>
        <v/>
      </c>
      <c r="ZN8" s="1" t="str" cm="1">
        <f t="array" ref="ZN8">IFERROR(IF(SMALL(ZN25:ZN200,3)&lt;=$A$8*SMALL(ZN25:ZN200,1),IFERROR(INDEX($A$25:$A$200, MATCH(1,(ZN25:ZN200=SMALL(ZN25:ZN200,3))*(COUNTIF(ZN6:ZN7, $A$25:$A$200)=0),0)), ""),""),"")</f>
        <v/>
      </c>
      <c r="ZO8" s="1" t="str" cm="1">
        <f t="array" ref="ZO8">IFERROR(IF(SMALL(ZO25:ZO200,3)&lt;=$A$8*SMALL(ZO25:ZO200,1),IFERROR(INDEX($A$25:$A$200, MATCH(1,(ZO25:ZO200=SMALL(ZO25:ZO200,3))*(COUNTIF(ZO6:ZO7, $A$25:$A$200)=0),0)), ""),""),"")</f>
        <v/>
      </c>
      <c r="ZP8" s="1" t="str" cm="1">
        <f t="array" ref="ZP8">IFERROR(IF(SMALL(ZP25:ZP200,3)&lt;=$A$8*SMALL(ZP25:ZP200,1),IFERROR(INDEX($A$25:$A$200, MATCH(1,(ZP25:ZP200=SMALL(ZP25:ZP200,3))*(COUNTIF(ZP6:ZP7, $A$25:$A$200)=0),0)), ""),""),"")</f>
        <v/>
      </c>
      <c r="ZQ8" s="1" t="str" cm="1">
        <f t="array" ref="ZQ8">IFERROR(IF(SMALL(ZQ25:ZQ200,3)&lt;=$A$8*SMALL(ZQ25:ZQ200,1),IFERROR(INDEX($A$25:$A$200, MATCH(1,(ZQ25:ZQ200=SMALL(ZQ25:ZQ200,3))*(COUNTIF(ZQ6:ZQ7, $A$25:$A$200)=0),0)), ""),""),"")</f>
        <v/>
      </c>
      <c r="ZR8" s="1" t="str" cm="1">
        <f t="array" ref="ZR8">IFERROR(IF(SMALL(ZR25:ZR200,3)&lt;=$A$8*SMALL(ZR25:ZR200,1),IFERROR(INDEX($A$25:$A$200, MATCH(1,(ZR25:ZR200=SMALL(ZR25:ZR200,3))*(COUNTIF(ZR6:ZR7, $A$25:$A$200)=0),0)), ""),""),"")</f>
        <v/>
      </c>
      <c r="ZS8" s="1" t="str" cm="1">
        <f t="array" ref="ZS8">IFERROR(IF(SMALL(ZS25:ZS200,3)&lt;=$A$8*SMALL(ZS25:ZS200,1),IFERROR(INDEX($A$25:$A$200, MATCH(1,(ZS25:ZS200=SMALL(ZS25:ZS200,3))*(COUNTIF(ZS6:ZS7, $A$25:$A$200)=0),0)), ""),""),"")</f>
        <v/>
      </c>
      <c r="ZT8" s="1" t="str" cm="1">
        <f t="array" ref="ZT8">IFERROR(IF(SMALL(ZT25:ZT200,3)&lt;=$A$8*SMALL(ZT25:ZT200,1),IFERROR(INDEX($A$25:$A$200, MATCH(1,(ZT25:ZT200=SMALL(ZT25:ZT200,3))*(COUNTIF(ZT6:ZT7, $A$25:$A$200)=0),0)), ""),""),"")</f>
        <v/>
      </c>
      <c r="ZU8" s="1" t="str" cm="1">
        <f t="array" ref="ZU8">IFERROR(IF(SMALL(ZU25:ZU200,3)&lt;=$A$8*SMALL(ZU25:ZU200,1),IFERROR(INDEX($A$25:$A$200, MATCH(1,(ZU25:ZU200=SMALL(ZU25:ZU200,3))*(COUNTIF(ZU6:ZU7, $A$25:$A$200)=0),0)), ""),""),"")</f>
        <v/>
      </c>
      <c r="ZV8" s="1" t="str" cm="1">
        <f t="array" ref="ZV8">IFERROR(IF(SMALL(ZV25:ZV200,3)&lt;=$A$8*SMALL(ZV25:ZV200,1),IFERROR(INDEX($A$25:$A$200, MATCH(1,(ZV25:ZV200=SMALL(ZV25:ZV200,3))*(COUNTIF(ZV6:ZV7, $A$25:$A$200)=0),0)), ""),""),"")</f>
        <v/>
      </c>
      <c r="ZW8" s="1" t="str" cm="1">
        <f t="array" ref="ZW8">IFERROR(IF(SMALL(ZW25:ZW200,3)&lt;=$A$8*SMALL(ZW25:ZW200,1),IFERROR(INDEX($A$25:$A$200, MATCH(1,(ZW25:ZW200=SMALL(ZW25:ZW200,3))*(COUNTIF(ZW6:ZW7, $A$25:$A$200)=0),0)), ""),""),"")</f>
        <v/>
      </c>
      <c r="ZX8" s="1" t="str" cm="1">
        <f t="array" ref="ZX8">IFERROR(IF(SMALL(ZX25:ZX200,3)&lt;=$A$8*SMALL(ZX25:ZX200,1),IFERROR(INDEX($A$25:$A$200, MATCH(1,(ZX25:ZX200=SMALL(ZX25:ZX200,3))*(COUNTIF(ZX6:ZX7, $A$25:$A$200)=0),0)), ""),""),"")</f>
        <v/>
      </c>
      <c r="ZY8" s="1" t="str" cm="1">
        <f t="array" ref="ZY8">IFERROR(IF(SMALL(ZY25:ZY200,3)&lt;=$A$8*SMALL(ZY25:ZY200,1),IFERROR(INDEX($A$25:$A$200, MATCH(1,(ZY25:ZY200=SMALL(ZY25:ZY200,3))*(COUNTIF(ZY6:ZY7, $A$25:$A$200)=0),0)), ""),""),"")</f>
        <v/>
      </c>
      <c r="ZZ8" s="1" t="str" cm="1">
        <f t="array" ref="ZZ8">IFERROR(IF(SMALL(ZZ25:ZZ200,3)&lt;=$A$8*SMALL(ZZ25:ZZ200,1),IFERROR(INDEX($A$25:$A$200, MATCH(1,(ZZ25:ZZ200=SMALL(ZZ25:ZZ200,3))*(COUNTIF(ZZ6:ZZ7, $A$25:$A$200)=0),0)), ""),""),"")</f>
        <v/>
      </c>
      <c r="AAA8" s="1" t="str" cm="1">
        <f t="array" ref="AAA8">IFERROR(IF(SMALL(AAA25:AAA200,3)&lt;=$A$8*SMALL(AAA25:AAA200,1),IFERROR(INDEX($A$25:$A$200, MATCH(1,(AAA25:AAA200=SMALL(AAA25:AAA200,3))*(COUNTIF(AAA6:AAA7, $A$25:$A$200)=0),0)), ""),""),"")</f>
        <v/>
      </c>
      <c r="AAB8" s="1" t="str" cm="1">
        <f t="array" ref="AAB8">IFERROR(IF(SMALL(AAB25:AAB200,3)&lt;=$A$8*SMALL(AAB25:AAB200,1),IFERROR(INDEX($A$25:$A$200, MATCH(1,(AAB25:AAB200=SMALL(AAB25:AAB200,3))*(COUNTIF(AAB6:AAB7, $A$25:$A$200)=0),0)), ""),""),"")</f>
        <v/>
      </c>
      <c r="AAC8" s="1" t="str" cm="1">
        <f t="array" ref="AAC8">IFERROR(IF(SMALL(AAC25:AAC200,3)&lt;=$A$8*SMALL(AAC25:AAC200,1),IFERROR(INDEX($A$25:$A$200, MATCH(1,(AAC25:AAC200=SMALL(AAC25:AAC200,3))*(COUNTIF(AAC6:AAC7, $A$25:$A$200)=0),0)), ""),""),"")</f>
        <v/>
      </c>
      <c r="AAD8" s="1" t="str" cm="1">
        <f t="array" ref="AAD8">IFERROR(IF(SMALL(AAD25:AAD200,3)&lt;=$A$8*SMALL(AAD25:AAD200,1),IFERROR(INDEX($A$25:$A$200, MATCH(1,(AAD25:AAD200=SMALL(AAD25:AAD200,3))*(COUNTIF(AAD6:AAD7, $A$25:$A$200)=0),0)), ""),""),"")</f>
        <v/>
      </c>
      <c r="AAE8" s="1" t="str" cm="1">
        <f t="array" ref="AAE8">IFERROR(IF(SMALL(AAE25:AAE200,3)&lt;=$A$8*SMALL(AAE25:AAE200,1),IFERROR(INDEX($A$25:$A$200, MATCH(1,(AAE25:AAE200=SMALL(AAE25:AAE200,3))*(COUNTIF(AAE6:AAE7, $A$25:$A$200)=0),0)), ""),""),"")</f>
        <v/>
      </c>
      <c r="AAF8" s="1" t="str" cm="1">
        <f t="array" ref="AAF8">IFERROR(IF(SMALL(AAF25:AAF200,3)&lt;=$A$8*SMALL(AAF25:AAF200,1),IFERROR(INDEX($A$25:$A$200, MATCH(1,(AAF25:AAF200=SMALL(AAF25:AAF200,3))*(COUNTIF(AAF6:AAF7, $A$25:$A$200)=0),0)), ""),""),"")</f>
        <v/>
      </c>
      <c r="AAG8" s="1" t="str" cm="1">
        <f t="array" ref="AAG8">IFERROR(IF(SMALL(AAG25:AAG200,3)&lt;=$A$8*SMALL(AAG25:AAG200,1),IFERROR(INDEX($A$25:$A$200, MATCH(1,(AAG25:AAG200=SMALL(AAG25:AAG200,3))*(COUNTIF(AAG6:AAG7, $A$25:$A$200)=0),0)), ""),""),"")</f>
        <v/>
      </c>
      <c r="AAH8" s="1" t="str" cm="1">
        <f t="array" ref="AAH8">IFERROR(IF(SMALL(AAH25:AAH200,3)&lt;=$A$8*SMALL(AAH25:AAH200,1),IFERROR(INDEX($A$25:$A$200, MATCH(1,(AAH25:AAH200=SMALL(AAH25:AAH200,3))*(COUNTIF(AAH6:AAH7, $A$25:$A$200)=0),0)), ""),""),"")</f>
        <v/>
      </c>
      <c r="AAI8" s="1" t="str" cm="1">
        <f t="array" ref="AAI8">IFERROR(IF(SMALL(AAI25:AAI200,3)&lt;=$A$8*SMALL(AAI25:AAI200,1),IFERROR(INDEX($A$25:$A$200, MATCH(1,(AAI25:AAI200=SMALL(AAI25:AAI200,3))*(COUNTIF(AAI6:AAI7, $A$25:$A$200)=0),0)), ""),""),"")</f>
        <v/>
      </c>
      <c r="AAJ8" s="1" t="str" cm="1">
        <f t="array" ref="AAJ8">IFERROR(IF(SMALL(AAJ25:AAJ200,3)&lt;=$A$8*SMALL(AAJ25:AAJ200,1),IFERROR(INDEX($A$25:$A$200, MATCH(1,(AAJ25:AAJ200=SMALL(AAJ25:AAJ200,3))*(COUNTIF(AAJ6:AAJ7, $A$25:$A$200)=0),0)), ""),""),"")</f>
        <v/>
      </c>
      <c r="AAK8" s="1" t="str" cm="1">
        <f t="array" ref="AAK8">IFERROR(IF(SMALL(AAK25:AAK200,3)&lt;=$A$8*SMALL(AAK25:AAK200,1),IFERROR(INDEX($A$25:$A$200, MATCH(1,(AAK25:AAK200=SMALL(AAK25:AAK200,3))*(COUNTIF(AAK6:AAK7, $A$25:$A$200)=0),0)), ""),""),"")</f>
        <v/>
      </c>
      <c r="AAL8" s="1" t="str" cm="1">
        <f t="array" ref="AAL8">IFERROR(IF(SMALL(AAL25:AAL200,3)&lt;=$A$8*SMALL(AAL25:AAL200,1),IFERROR(INDEX($A$25:$A$200, MATCH(1,(AAL25:AAL200=SMALL(AAL25:AAL200,3))*(COUNTIF(AAL6:AAL7, $A$25:$A$200)=0),0)), ""),""),"")</f>
        <v>MARS (Grid)</v>
      </c>
      <c r="AAM8" s="1" t="str" cm="1">
        <f t="array" ref="AAM8">IFERROR(IF(SMALL(AAM25:AAM200,3)&lt;=$A$8*SMALL(AAM25:AAM200,1),IFERROR(INDEX($A$25:$A$200, MATCH(1,(AAM25:AAM200=SMALL(AAM25:AAM200,3))*(COUNTIF(AAM6:AAM7, $A$25:$A$200)=0),0)), ""),""),"")</f>
        <v/>
      </c>
      <c r="AAN8" s="1" t="str" cm="1">
        <f t="array" ref="AAN8">IFERROR(IF(SMALL(AAN25:AAN200,3)&lt;=$A$8*SMALL(AAN25:AAN200,1),IFERROR(INDEX($A$25:$A$200, MATCH(1,(AAN25:AAN200=SMALL(AAN25:AAN200,3))*(COUNTIF(AAN6:AAN7, $A$25:$A$200)=0),0)), ""),""),"")</f>
        <v/>
      </c>
      <c r="AAO8" s="1" t="str" cm="1">
        <f t="array" ref="AAO8">IFERROR(IF(SMALL(AAO25:AAO200,3)&lt;=$A$8*SMALL(AAO25:AAO200,1),IFERROR(INDEX($A$25:$A$200, MATCH(1,(AAO25:AAO200=SMALL(AAO25:AAO200,3))*(COUNTIF(AAO6:AAO7, $A$25:$A$200)=0),0)), ""),""),"")</f>
        <v>F-LOAM</v>
      </c>
      <c r="AAP8" s="1" t="str" cm="1">
        <f t="array" ref="AAP8">IFERROR(IF(SMALL(AAP25:AAP200,3)&lt;=$A$8*SMALL(AAP25:AAP200,1),IFERROR(INDEX($A$25:$A$200, MATCH(1,(AAP25:AAP200=SMALL(AAP25:AAP200,3))*(COUNTIF(AAP6:AAP7, $A$25:$A$200)=0),0)), ""),""),"")</f>
        <v>MARS (Grid)</v>
      </c>
      <c r="AAQ8" s="1" t="str" cm="1">
        <f t="array" ref="AAQ8">IFERROR(IF(SMALL(AAQ25:AAQ200,3)&lt;=$A$8*SMALL(AAQ25:AAQ200,1),IFERROR(INDEX($A$25:$A$200, MATCH(1,(AAQ25:AAQ200=SMALL(AAQ25:AAQ200,3))*(COUNTIF(AAQ6:AAQ7, $A$25:$A$200)=0),0)), ""),""),"")</f>
        <v>MARS (Lattice)</v>
      </c>
      <c r="AAR8" s="1" t="str" cm="1">
        <f t="array" ref="AAR8">IFERROR(IF(SMALL(AAR25:AAR200,3)&lt;=$A$8*SMALL(AAR25:AAR200,1),IFERROR(INDEX($A$25:$A$200, MATCH(1,(AAR25:AAR200=SMALL(AAR25:AAR200,3))*(COUNTIF(AAR6:AAR7, $A$25:$A$200)=0),0)), ""),""),"")</f>
        <v>F-LOAM</v>
      </c>
      <c r="AAS8" s="1" t="str" cm="1">
        <f t="array" ref="AAS8">IFERROR(IF(SMALL(AAS25:AAS200,3)&lt;=$A$8*SMALL(AAS25:AAS200,1),IFERROR(INDEX($A$25:$A$200, MATCH(1,(AAS25:AAS200=SMALL(AAS25:AAS200,3))*(COUNTIF(AAS6:AAS7, $A$25:$A$200)=0),0)), ""),""),"")</f>
        <v>MARS (Grid)</v>
      </c>
      <c r="AAT8" s="1" t="str" cm="1">
        <f t="array" ref="AAT8">IFERROR(IF(SMALL(AAT25:AAT200,3)&lt;=$A$8*SMALL(AAT25:AAT200,1),IFERROR(INDEX($A$25:$A$200, MATCH(1,(AAT25:AAT200=SMALL(AAT25:AAT200,3))*(COUNTIF(AAT6:AAT7, $A$25:$A$200)=0),0)), ""),""),"")</f>
        <v/>
      </c>
      <c r="AAU8" s="1" t="str" cm="1">
        <f t="array" ref="AAU8">IFERROR(IF(SMALL(AAU25:AAU200,3)&lt;=$A$8*SMALL(AAU25:AAU200,1),IFERROR(INDEX($A$25:$A$200, MATCH(1,(AAU25:AAU200=SMALL(AAU25:AAU200,3))*(COUNTIF(AAU6:AAU7, $A$25:$A$200)=0),0)), ""),""),"")</f>
        <v/>
      </c>
      <c r="AAV8" s="1" t="str" cm="1">
        <f t="array" ref="AAV8">IFERROR(IF(SMALL(AAV25:AAV200,3)&lt;=$A$8*SMALL(AAV25:AAV200,1),IFERROR(INDEX($A$25:$A$200, MATCH(1,(AAV25:AAV200=SMALL(AAV25:AAV200,3))*(COUNTIF(AAV6:AAV7, $A$25:$A$200)=0),0)), ""),""),"")</f>
        <v/>
      </c>
      <c r="AAW8" s="1" t="str" cm="1">
        <f t="array" ref="AAW8">IFERROR(IF(SMALL(AAW25:AAW200,3)&lt;=$A$8*SMALL(AAW25:AAW200,1),IFERROR(INDEX($A$25:$A$200, MATCH(1,(AAW25:AAW200=SMALL(AAW25:AAW200,3))*(COUNTIF(AAW6:AAW7, $A$25:$A$200)=0),0)), ""),""),"")</f>
        <v/>
      </c>
      <c r="AAX8" s="1" t="str" cm="1">
        <f t="array" ref="AAX8">IFERROR(IF(SMALL(AAX25:AAX200,3)&lt;=$A$8*SMALL(AAX25:AAX200,1),IFERROR(INDEX($A$25:$A$200, MATCH(1,(AAX25:AAX200=SMALL(AAX25:AAX200,3))*(COUNTIF(AAX6:AAX7, $A$25:$A$200)=0),0)), ""),""),"")</f>
        <v/>
      </c>
      <c r="AAY8" s="1" t="str" cm="1">
        <f t="array" ref="AAY8">IFERROR(IF(SMALL(AAY25:AAY200,3)&lt;=$A$8*SMALL(AAY25:AAY200,1),IFERROR(INDEX($A$25:$A$200, MATCH(1,(AAY25:AAY200=SMALL(AAY25:AAY200,3))*(COUNTIF(AAY6:AAY7, $A$25:$A$200)=0),0)), ""),""),"")</f>
        <v/>
      </c>
      <c r="AAZ8" s="1" t="str" cm="1">
        <f t="array" ref="AAZ8">IFERROR(IF(SMALL(AAZ25:AAZ200,3)&lt;=$A$8*SMALL(AAZ25:AAZ200,1),IFERROR(INDEX($A$25:$A$200, MATCH(1,(AAZ25:AAZ200=SMALL(AAZ25:AAZ200,3))*(COUNTIF(AAZ6:AAZ7, $A$25:$A$200)=0),0)), ""),""),"")</f>
        <v/>
      </c>
      <c r="ABA8" s="1" t="str" cm="1">
        <f t="array" ref="ABA8">IFERROR(IF(SMALL(ABA25:ABA200,3)&lt;=$A$8*SMALL(ABA25:ABA200,1),IFERROR(INDEX($A$25:$A$200, MATCH(1,(ABA25:ABA200=SMALL(ABA25:ABA200,3))*(COUNTIF(ABA6:ABA7, $A$25:$A$200)=0),0)), ""),""),"")</f>
        <v>MARS (Grid)</v>
      </c>
      <c r="ABB8" s="1" t="str" cm="1">
        <f t="array" ref="ABB8">IFERROR(IF(SMALL(ABB25:ABB200,3)&lt;=$A$8*SMALL(ABB25:ABB200,1),IFERROR(INDEX($A$25:$A$200, MATCH(1,(ABB25:ABB200=SMALL(ABB25:ABB200,3))*(COUNTIF(ABB6:ABB7, $A$25:$A$200)=0),0)), ""),""),"")</f>
        <v/>
      </c>
      <c r="ABC8" s="1" t="str" cm="1">
        <f t="array" ref="ABC8">IFERROR(IF(SMALL(ABC25:ABC200,3)&lt;=$A$8*SMALL(ABC25:ABC200,1),IFERROR(INDEX($A$25:$A$200, MATCH(1,(ABC25:ABC200=SMALL(ABC25:ABC200,3))*(COUNTIF(ABC6:ABC7, $A$25:$A$200)=0),0)), ""),""),"")</f>
        <v>MARS (Grid)</v>
      </c>
      <c r="ABD8" s="1" t="str" cm="1">
        <f t="array" ref="ABD8">IFERROR(IF(SMALL(ABD25:ABD200,3)&lt;=$A$8*SMALL(ABD25:ABD200,1),IFERROR(INDEX($A$25:$A$200, MATCH(1,(ABD25:ABD200=SMALL(ABD25:ABD200,3))*(COUNTIF(ABD6:ABD7, $A$25:$A$200)=0),0)), ""),""),"")</f>
        <v/>
      </c>
      <c r="ABE8" s="1" t="str" cm="1">
        <f t="array" ref="ABE8">IFERROR(IF(SMALL(ABE25:ABE200,3)&lt;=$A$8*SMALL(ABE25:ABE200,1),IFERROR(INDEX($A$25:$A$200, MATCH(1,(ABE25:ABE200=SMALL(ABE25:ABE200,3))*(COUNTIF(ABE6:ABE7, $A$25:$A$200)=0),0)), ""),""),"")</f>
        <v>MARS (Grid)</v>
      </c>
      <c r="ABF8" s="1" t="str" cm="1">
        <f t="array" ref="ABF8">IFERROR(IF(SMALL(ABF25:ABF200,3)&lt;=$A$8*SMALL(ABF25:ABF200,1),IFERROR(INDEX($A$25:$A$200, MATCH(1,(ABF25:ABF200=SMALL(ABF25:ABF200,3))*(COUNTIF(ABF6:ABF7, $A$25:$A$200)=0),0)), ""),""),"")</f>
        <v/>
      </c>
      <c r="ABG8" s="1" t="str" cm="1">
        <f t="array" ref="ABG8">IFERROR(IF(SMALL(ABG25:ABG200,3)&lt;=$A$8*SMALL(ABG25:ABG200,1),IFERROR(INDEX($A$25:$A$200, MATCH(1,(ABG25:ABG200=SMALL(ABG25:ABG200,3))*(COUNTIF(ABG6:ABG7, $A$25:$A$200)=0),0)), ""),""),"")</f>
        <v>M-LOAM-rnd</v>
      </c>
      <c r="ABH8" s="1" t="str" cm="1">
        <f t="array" ref="ABH8">IFERROR(IF(SMALL(ABH25:ABH200,3)&lt;=$A$8*SMALL(ABH25:ABH200,1),IFERROR(INDEX($A$25:$A$200, MATCH(1,(ABH25:ABH200=SMALL(ABH25:ABH200,3))*(COUNTIF(ABH6:ABH7, $A$25:$A$200)=0),0)), ""),""),"")</f>
        <v/>
      </c>
      <c r="ABI8" s="1" t="str" cm="1">
        <f t="array" ref="ABI8">IFERROR(IF(SMALL(ABI25:ABI200,3)&lt;=$A$8*SMALL(ABI25:ABI200,1),IFERROR(INDEX($A$25:$A$200, MATCH(1,(ABI25:ABI200=SMALL(ABI25:ABI200,3))*(COUNTIF(ABI6:ABI7, $A$25:$A$200)=0),0)), ""),""),"")</f>
        <v/>
      </c>
      <c r="ABJ8" s="1" t="str" cm="1">
        <f t="array" ref="ABJ8">IFERROR(IF(SMALL(ABJ25:ABJ200,3)&lt;=$A$8*SMALL(ABJ25:ABJ200,1),IFERROR(INDEX($A$25:$A$200, MATCH(1,(ABJ25:ABJ200=SMALL(ABJ25:ABJ200,3))*(COUNTIF(ABJ6:ABJ7, $A$25:$A$200)=0),0)), ""),""),"")</f>
        <v/>
      </c>
      <c r="ABK8" s="1" t="str" cm="1">
        <f t="array" ref="ABK8">IFERROR(IF(SMALL(ABK25:ABK200,3)&lt;=$A$8*SMALL(ABK25:ABK200,1),IFERROR(INDEX($A$25:$A$200, MATCH(1,(ABK25:ABK200=SMALL(ABK25:ABK200,3))*(COUNTIF(ABK6:ABK7, $A$25:$A$200)=0),0)), ""),""),"")</f>
        <v/>
      </c>
      <c r="ABL8" s="1" t="str" cm="1">
        <f t="array" ref="ABL8">IFERROR(IF(SMALL(ABL25:ABL200,3)&lt;=$A$8*SMALL(ABL25:ABL200,1),IFERROR(INDEX($A$25:$A$200, MATCH(1,(ABL25:ABL200=SMALL(ABL25:ABL200,3))*(COUNTIF(ABL6:ABL7, $A$25:$A$200)=0),0)), ""),""),"")</f>
        <v/>
      </c>
      <c r="ABM8" s="1" t="str" cm="1">
        <f t="array" ref="ABM8">IFERROR(IF(SMALL(ABM25:ABM200,3)&lt;=$A$8*SMALL(ABM25:ABM200,1),IFERROR(INDEX($A$25:$A$200, MATCH(1,(ABM25:ABM200=SMALL(ABM25:ABM200,3))*(COUNTIF(ABM6:ABM7, $A$25:$A$200)=0),0)), ""),""),"")</f>
        <v/>
      </c>
      <c r="ABN8" s="1" t="str" cm="1">
        <f t="array" ref="ABN8">IFERROR(IF(SMALL(ABN25:ABN200,3)&lt;=$A$8*SMALL(ABN25:ABN200,1),IFERROR(INDEX($A$25:$A$200, MATCH(1,(ABN25:ABN200=SMALL(ABN25:ABN200,3))*(COUNTIF(ABN6:ABN7, $A$25:$A$200)=0),0)), ""),""),"")</f>
        <v/>
      </c>
      <c r="ABO8" s="1" t="str" cm="1">
        <f t="array" ref="ABO8">IFERROR(IF(SMALL(ABO25:ABO200,3)&lt;=$A$8*SMALL(ABO25:ABO200,1),IFERROR(INDEX($A$25:$A$200, MATCH(1,(ABO25:ABO200=SMALL(ABO25:ABO200,3))*(COUNTIF(ABO6:ABO7, $A$25:$A$200)=0),0)), ""),""),"")</f>
        <v/>
      </c>
      <c r="ABP8" s="1" t="str" cm="1">
        <f t="array" ref="ABP8">IFERROR(IF(SMALL(ABP25:ABP200,3)&lt;=$A$8*SMALL(ABP25:ABP200,1),IFERROR(INDEX($A$25:$A$200, MATCH(1,(ABP25:ABP200=SMALL(ABP25:ABP200,3))*(COUNTIF(ABP6:ABP7, $A$25:$A$200)=0),0)), ""),""),"")</f>
        <v/>
      </c>
      <c r="ABQ8" s="1" t="str" cm="1">
        <f t="array" ref="ABQ8">IFERROR(IF(SMALL(ABQ25:ABQ200,3)&lt;=$A$8*SMALL(ABQ25:ABQ200,1),IFERROR(INDEX($A$25:$A$200, MATCH(1,(ABQ25:ABQ200=SMALL(ABQ25:ABQ200,3))*(COUNTIF(ABQ6:ABQ7, $A$25:$A$200)=0),0)), ""),""),"")</f>
        <v/>
      </c>
      <c r="ABR8" s="1" t="str" cm="1">
        <f t="array" ref="ABR8">IFERROR(IF(SMALL(ABR25:ABR200,3)&lt;=$A$8*SMALL(ABR25:ABR200,1),IFERROR(INDEX($A$25:$A$200, MATCH(1,(ABR25:ABR200=SMALL(ABR25:ABR200,3))*(COUNTIF(ABR6:ABR7, $A$25:$A$200)=0),0)), ""),""),"")</f>
        <v/>
      </c>
      <c r="ABS8" s="1" t="str" cm="1">
        <f t="array" ref="ABS8">IFERROR(IF(SMALL(ABS25:ABS200,3)&lt;=$A$8*SMALL(ABS25:ABS200,1),IFERROR(INDEX($A$25:$A$200, MATCH(1,(ABS25:ABS200=SMALL(ABS25:ABS200,3))*(COUNTIF(ABS6:ABS7, $A$25:$A$200)=0),0)), ""),""),"")</f>
        <v/>
      </c>
      <c r="ABT8" s="1" t="str" cm="1">
        <f t="array" ref="ABT8">IFERROR(IF(SMALL(ABT25:ABT200,3)&lt;=$A$8*SMALL(ABT25:ABT200,1),IFERROR(INDEX($A$25:$A$200, MATCH(1,(ABT25:ABT200=SMALL(ABT25:ABT200,3))*(COUNTIF(ABT6:ABT7, $A$25:$A$200)=0),0)), ""),""),"")</f>
        <v/>
      </c>
      <c r="ABU8" s="1" t="str" cm="1">
        <f t="array" ref="ABU8">IFERROR(IF(SMALL(ABU25:ABU200,3)&lt;=$A$8*SMALL(ABU25:ABU200,1),IFERROR(INDEX($A$25:$A$200, MATCH(1,(ABU25:ABU200=SMALL(ABU25:ABU200,3))*(COUNTIF(ABU6:ABU7, $A$25:$A$200)=0),0)), ""),""),"")</f>
        <v>Faster-LIO PHC</v>
      </c>
      <c r="ABV8" s="1" t="str" cm="1">
        <f t="array" ref="ABV8">IFERROR(IF(SMALL(ABV25:ABV200,3)&lt;=$A$8*SMALL(ABV25:ABV200,1),IFERROR(INDEX($A$25:$A$200, MATCH(1,(ABV25:ABV200=SMALL(ABV25:ABV200,3))*(COUNTIF(ABV6:ABV7, $A$25:$A$200)=0),0)), ""),""),"")</f>
        <v/>
      </c>
      <c r="ABW8" s="1" t="str" cm="1">
        <f t="array" ref="ABW8">IFERROR(IF(SMALL(ABW25:ABW200,3)&lt;=$A$8*SMALL(ABW25:ABW200,1),IFERROR(INDEX($A$25:$A$200, MATCH(1,(ABW25:ABW200=SMALL(ABW25:ABW200,3))*(COUNTIF(ABW6:ABW7, $A$25:$A$200)=0),0)), ""),""),"")</f>
        <v>Faster-LIO</v>
      </c>
      <c r="ABX8" s="1" t="str" cm="1">
        <f t="array" ref="ABX8">IFERROR(IF(SMALL(ABX25:ABX200,3)&lt;=$A$8*SMALL(ABX25:ABX200,1),IFERROR(INDEX($A$25:$A$200, MATCH(1,(ABX25:ABX200=SMALL(ABX25:ABX200,3))*(COUNTIF(ABX6:ABX7, $A$25:$A$200)=0),0)), ""),""),"")</f>
        <v>Faster-LIO</v>
      </c>
      <c r="ABY8" s="1" t="str" cm="1">
        <f t="array" ref="ABY8">IFERROR(IF(SMALL(ABY25:ABY200,3)&lt;=$A$8*SMALL(ABY25:ABY200,1),IFERROR(INDEX($A$25:$A$200, MATCH(1,(ABY25:ABY200=SMALL(ABY25:ABY200,3))*(COUNTIF(ABY6:ABY7, $A$25:$A$200)=0),0)), ""),""),"")</f>
        <v>Faster-LIO</v>
      </c>
      <c r="ABZ8" s="1" t="str" cm="1">
        <f t="array" ref="ABZ8">IFERROR(IF(SMALL(ABZ25:ABZ200,3)&lt;=$A$8*SMALL(ABZ25:ABZ200,1),IFERROR(INDEX($A$25:$A$200, MATCH(1,(ABZ25:ABZ200=SMALL(ABZ25:ABZ200,3))*(COUNTIF(ABZ6:ABZ7, $A$25:$A$200)=0),0)), ""),""),"")</f>
        <v>Faster-LIO PHC</v>
      </c>
      <c r="ACA8" s="1" t="str" cm="1">
        <f t="array" ref="ACA8">IFERROR(IF(SMALL(ACA25:ACA200,3)&lt;=$A$8*SMALL(ACA25:ACA200,1),IFERROR(INDEX($A$25:$A$200, MATCH(1,(ACA25:ACA200=SMALL(ACA25:ACA200,3))*(COUNTIF(ACA6:ACA7, $A$25:$A$200)=0),0)), ""),""),"")</f>
        <v>Faster-LIO PHC</v>
      </c>
      <c r="ACB8" s="1" t="str" cm="1">
        <f t="array" ref="ACB8">IFERROR(IF(SMALL(ACB25:ACB200,3)&lt;=$A$8*SMALL(ACB25:ACB200,1),IFERROR(INDEX($A$25:$A$200, MATCH(1,(ACB25:ACB200=SMALL(ACB25:ACB200,3))*(COUNTIF(ACB6:ACB7, $A$25:$A$200)=0),0)), ""),""),"")</f>
        <v>Faster-LIO</v>
      </c>
      <c r="ACC8" s="1" t="str" cm="1">
        <f t="array" ref="ACC8">IFERROR(IF(SMALL(ACC25:ACC200,3)&lt;=$A$8*SMALL(ACC25:ACC200,1),IFERROR(INDEX($A$25:$A$200, MATCH(1,(ACC25:ACC200=SMALL(ACC25:ACC200,3))*(COUNTIF(ACC6:ACC7, $A$25:$A$200)=0),0)), ""),""),"")</f>
        <v>Faster-LIO PHC</v>
      </c>
      <c r="ACD8" s="1" t="str" cm="1">
        <f t="array" ref="ACD8">IFERROR(IF(SMALL(ACD25:ACD200,3)&lt;=$A$8*SMALL(ACD25:ACD200,1),IFERROR(INDEX($A$25:$A$200, MATCH(1,(ACD25:ACD200=SMALL(ACD25:ACD200,3))*(COUNTIF(ACD6:ACD7, $A$25:$A$200)=0),0)), ""),""),"")</f>
        <v>Faster-LIO</v>
      </c>
      <c r="ACE8" s="1" t="str" cm="1">
        <f t="array" ref="ACE8">IFERROR(IF(SMALL(ACE25:ACE200,3)&lt;=$A$8*SMALL(ACE25:ACE200,1),IFERROR(INDEX($A$25:$A$200, MATCH(1,(ACE25:ACE200=SMALL(ACE25:ACE200,3))*(COUNTIF(ACE6:ACE7, $A$25:$A$200)=0),0)), ""),""),"")</f>
        <v/>
      </c>
      <c r="ACF8" s="1" t="str" cm="1">
        <f t="array" ref="ACF8">IFERROR(IF(SMALL(ACF25:ACF200,3)&lt;=$A$8*SMALL(ACF25:ACF200,1),IFERROR(INDEX($A$25:$A$200, MATCH(1,(ACF25:ACF200=SMALL(ACF25:ACF200,3))*(COUNTIF(ACF6:ACF7, $A$25:$A$200)=0),0)), ""),""),"")</f>
        <v/>
      </c>
      <c r="ACG8" s="1" t="str" cm="1">
        <f t="array" ref="ACG8">IFERROR(IF(SMALL(ACG25:ACG200,3)&lt;=$A$8*SMALL(ACG25:ACG200,1),IFERROR(INDEX($A$25:$A$200, MATCH(1,(ACG25:ACG200=SMALL(ACG25:ACG200,3))*(COUNTIF(ACG6:ACG7, $A$25:$A$200)=0),0)), ""),""),"")</f>
        <v>FAST-LIO2</v>
      </c>
      <c r="ACH8" s="1" t="str" cm="1">
        <f t="array" ref="ACH8">IFERROR(IF(SMALL(ACH25:ACH200,3)&lt;=$A$8*SMALL(ACH25:ACH200,1),IFERROR(INDEX($A$25:$A$200, MATCH(1,(ACH25:ACH200=SMALL(ACH25:ACH200,3))*(COUNTIF(ACH6:ACH7, $A$25:$A$200)=0),0)), ""),""),"")</f>
        <v>FAST-LIO2</v>
      </c>
      <c r="ACI8" s="1" t="str" cm="1">
        <f t="array" ref="ACI8">IFERROR(IF(SMALL(ACI25:ACI200,3)&lt;=$A$8*SMALL(ACI25:ACI200,1),IFERROR(INDEX($A$25:$A$200, MATCH(1,(ACI25:ACI200=SMALL(ACI25:ACI200,3))*(COUNTIF(ACI6:ACI7, $A$25:$A$200)=0),0)), ""),""),"")</f>
        <v/>
      </c>
      <c r="ACJ8" s="1" t="str" cm="1">
        <f t="array" ref="ACJ8">IFERROR(IF(SMALL(ACJ25:ACJ200,3)&lt;=$A$8*SMALL(ACJ25:ACJ200,1),IFERROR(INDEX($A$25:$A$200, MATCH(1,(ACJ25:ACJ200=SMALL(ACJ25:ACJ200,3))*(COUNTIF(ACJ6:ACJ7, $A$25:$A$200)=0),0)), ""),""),"")</f>
        <v>Faster-LIO</v>
      </c>
      <c r="ACK8" s="1" t="str" cm="1">
        <f t="array" ref="ACK8">IFERROR(IF(SMALL(ACK25:ACK200,3)&lt;=$A$8*SMALL(ACK25:ACK200,1),IFERROR(INDEX($A$25:$A$200, MATCH(1,(ACK25:ACK200=SMALL(ACK25:ACK200,3))*(COUNTIF(ACK6:ACK7, $A$25:$A$200)=0),0)), ""),""),"")</f>
        <v>FAST-LIO2</v>
      </c>
      <c r="ACL8" s="1" t="str" cm="1">
        <f t="array" ref="ACL8">IFERROR(IF(SMALL(ACL25:ACL200,3)&lt;=$A$8*SMALL(ACL25:ACL200,1),IFERROR(INDEX($A$25:$A$200, MATCH(1,(ACL25:ACL200=SMALL(ACL25:ACL200,3))*(COUNTIF(ACL6:ACL7, $A$25:$A$200)=0),0)), ""),""),"")</f>
        <v>Faster-LIO PHC</v>
      </c>
      <c r="ACM8" s="1" t="str" cm="1">
        <f t="array" ref="ACM8">IFERROR(IF(SMALL(ACM25:ACM200,3)&lt;=$A$8*SMALL(ACM25:ACM200,1),IFERROR(INDEX($A$25:$A$200, MATCH(1,(ACM25:ACM200=SMALL(ACM25:ACM200,3))*(COUNTIF(ACM6:ACM7, $A$25:$A$200)=0),0)), ""),""),"")</f>
        <v/>
      </c>
      <c r="ACN8" s="1" t="str" cm="1">
        <f t="array" ref="ACN8">IFERROR(IF(SMALL(ACN25:ACN200,3)&lt;=$A$8*SMALL(ACN25:ACN200,1),IFERROR(INDEX($A$25:$A$200, MATCH(1,(ACN25:ACN200=SMALL(ACN25:ACN200,3))*(COUNTIF(ACN6:ACN7, $A$25:$A$200)=0),0)), ""),""),"")</f>
        <v/>
      </c>
      <c r="ACO8" s="1" t="str" cm="1">
        <f t="array" ref="ACO8">IFERROR(IF(SMALL(ACO25:ACO200,3)&lt;=$A$8*SMALL(ACO25:ACO200,1),IFERROR(INDEX($A$25:$A$200, MATCH(1,(ACO25:ACO200=SMALL(ACO25:ACO200,3))*(COUNTIF(ACO6:ACO7, $A$25:$A$200)=0),0)), ""),""),"")</f>
        <v/>
      </c>
      <c r="ACP8" s="1" t="str" cm="1">
        <f t="array" ref="ACP8">IFERROR(IF(SMALL(ACP25:ACP200,3)&lt;=$A$8*SMALL(ACP25:ACP200,1),IFERROR(INDEX($A$25:$A$200, MATCH(1,(ACP25:ACP200=SMALL(ACP25:ACP200,3))*(COUNTIF(ACP6:ACP7, $A$25:$A$200)=0),0)), ""),""),"")</f>
        <v/>
      </c>
      <c r="ACQ8" s="1" t="str" cm="1">
        <f t="array" ref="ACQ8">IFERROR(IF(SMALL(ACQ25:ACQ200,3)&lt;=$A$8*SMALL(ACQ25:ACQ200,1),IFERROR(INDEX($A$25:$A$200, MATCH(1,(ACQ25:ACQ200=SMALL(ACQ25:ACQ200,3))*(COUNTIF(ACQ6:ACQ7, $A$25:$A$200)=0),0)), ""),""),"")</f>
        <v/>
      </c>
      <c r="ACR8" s="1" t="str" cm="1">
        <f t="array" ref="ACR8">IFERROR(IF(SMALL(ACR25:ACR200,3)&lt;=$A$8*SMALL(ACR25:ACR200,1),IFERROR(INDEX($A$25:$A$200, MATCH(1,(ACR25:ACR200=SMALL(ACR25:ACR200,3))*(COUNTIF(ACR6:ACR7, $A$25:$A$200)=0),0)), ""),""),"")</f>
        <v/>
      </c>
      <c r="ACS8" s="1" t="str" cm="1">
        <f t="array" ref="ACS8">IFERROR(IF(SMALL(ACS25:ACS200,3)&lt;=$A$8*SMALL(ACS25:ACS200,1),IFERROR(INDEX($A$25:$A$200, MATCH(1,(ACS25:ACS200=SMALL(ACS25:ACS200,3))*(COUNTIF(ACS6:ACS7, $A$25:$A$200)=0),0)), ""),""),"")</f>
        <v/>
      </c>
      <c r="ACT8" s="1" t="str" cm="1">
        <f t="array" ref="ACT8">IFERROR(IF(SMALL(ACT25:ACT200,3)&lt;=$A$8*SMALL(ACT25:ACT200,1),IFERROR(INDEX($A$25:$A$200, MATCH(1,(ACT25:ACT200=SMALL(ACT25:ACT200,3))*(COUNTIF(ACT6:ACT7, $A$25:$A$200)=0),0)), ""),""),"")</f>
        <v/>
      </c>
      <c r="ACU8" s="1" t="str" cm="1">
        <f t="array" ref="ACU8">IFERROR(IF(SMALL(ACU25:ACU200,3)&lt;=$A$8*SMALL(ACU25:ACU200,1),IFERROR(INDEX($A$25:$A$200, MATCH(1,(ACU25:ACU200=SMALL(ACU25:ACU200,3))*(COUNTIF(ACU6:ACU7, $A$25:$A$200)=0),0)), ""),""),"")</f>
        <v/>
      </c>
      <c r="ACV8" s="1" t="str" cm="1">
        <f t="array" ref="ACV8">IFERROR(IF(SMALL(ACV25:ACV200,3)&lt;=$A$8*SMALL(ACV25:ACV200,1),IFERROR(INDEX($A$25:$A$200, MATCH(1,(ACV25:ACV200=SMALL(ACV25:ACV200,3))*(COUNTIF(ACV6:ACV7, $A$25:$A$200)=0),0)), ""),""),"")</f>
        <v/>
      </c>
      <c r="ACW8" s="1" t="str" cm="1">
        <f t="array" ref="ACW8">IFERROR(IF(SMALL(ACW25:ACW200,3)&lt;=$A$8*SMALL(ACW25:ACW200,1),IFERROR(INDEX($A$25:$A$200, MATCH(1,(ACW25:ACW200=SMALL(ACW25:ACW200,3))*(COUNTIF(ACW6:ACW7, $A$25:$A$200)=0),0)), ""),""),"")</f>
        <v/>
      </c>
      <c r="ACX8" s="1" t="str" cm="1">
        <f t="array" ref="ACX8">IFERROR(IF(SMALL(ACX25:ACX200,3)&lt;=$A$8*SMALL(ACX25:ACX200,1),IFERROR(INDEX($A$25:$A$200, MATCH(1,(ACX25:ACX200=SMALL(ACX25:ACX200,3))*(COUNTIF(ACX6:ACX7, $A$25:$A$200)=0),0)), ""),""),"")</f>
        <v/>
      </c>
      <c r="ACY8" s="1" t="str" cm="1">
        <f t="array" ref="ACY8">IFERROR(IF(SMALL(ACY25:ACY200,3)&lt;=$A$8*SMALL(ACY25:ACY200,1),IFERROR(INDEX($A$25:$A$200, MATCH(1,(ACY25:ACY200=SMALL(ACY25:ACY200,3))*(COUNTIF(ACY6:ACY7, $A$25:$A$200)=0),0)), ""),""),"")</f>
        <v/>
      </c>
      <c r="ACZ8" s="1" t="str" cm="1">
        <f t="array" ref="ACZ8">IFERROR(IF(SMALL(ACZ25:ACZ200,3)&lt;=$A$8*SMALL(ACZ25:ACZ200,1),IFERROR(INDEX($A$25:$A$200, MATCH(1,(ACZ25:ACZ200=SMALL(ACZ25:ACZ200,3))*(COUNTIF(ACZ6:ACZ7, $A$25:$A$200)=0),0)), ""),""),"")</f>
        <v/>
      </c>
      <c r="ADA8" s="1" t="str" cm="1">
        <f t="array" ref="ADA8">IFERROR(IF(SMALL(ADA25:ADA200,3)&lt;=$A$8*SMALL(ADA25:ADA200,1),IFERROR(INDEX($A$25:$A$200, MATCH(1,(ADA25:ADA200=SMALL(ADA25:ADA200,3))*(COUNTIF(ADA6:ADA7, $A$25:$A$200)=0),0)), ""),""),"")</f>
        <v/>
      </c>
      <c r="ADB8" s="1" t="str" cm="1">
        <f t="array" ref="ADB8">IFERROR(IF(SMALL(ADB25:ADB200,3)&lt;=$A$8*SMALL(ADB25:ADB200,1),IFERROR(INDEX($A$25:$A$200, MATCH(1,(ADB25:ADB200=SMALL(ADB25:ADB200,3))*(COUNTIF(ADB6:ADB7, $A$25:$A$200)=0),0)), ""),""),"")</f>
        <v/>
      </c>
      <c r="ADC8" s="1" t="str" cm="1">
        <f t="array" ref="ADC8">IFERROR(IF(SMALL(ADC25:ADC200,3)&lt;=$A$8*SMALL(ADC25:ADC200,1),IFERROR(INDEX($A$25:$A$200, MATCH(1,(ADC25:ADC200=SMALL(ADC25:ADC200,3))*(COUNTIF(ADC6:ADC7, $A$25:$A$200)=0),0)), ""),""),"")</f>
        <v/>
      </c>
      <c r="ADD8" s="1" t="str" cm="1">
        <f t="array" ref="ADD8">IFERROR(IF(SMALL(ADD25:ADD200,3)&lt;=$A$8*SMALL(ADD25:ADD200,1),IFERROR(INDEX($A$25:$A$200, MATCH(1,(ADD25:ADD200=SMALL(ADD25:ADD200,3))*(COUNTIF(ADD6:ADD7, $A$25:$A$200)=0),0)), ""),""),"")</f>
        <v/>
      </c>
      <c r="ADE8" s="1" t="str" cm="1">
        <f t="array" ref="ADE8">IFERROR(IF(SMALL(ADE25:ADE200,3)&lt;=$A$8*SMALL(ADE25:ADE200,1),IFERROR(INDEX($A$25:$A$200, MATCH(1,(ADE25:ADE200=SMALL(ADE25:ADE200,3))*(COUNTIF(ADE6:ADE7, $A$25:$A$200)=0),0)), ""),""),"")</f>
        <v/>
      </c>
      <c r="ADF8" s="1" t="str" cm="1">
        <f t="array" ref="ADF8">IFERROR(IF(SMALL(ADF25:ADF200,3)&lt;=$A$8*SMALL(ADF25:ADF200,1),IFERROR(INDEX($A$25:$A$200, MATCH(1,(ADF25:ADF200=SMALL(ADF25:ADF200,3))*(COUNTIF(ADF6:ADF7, $A$25:$A$200)=0),0)), ""),""),"")</f>
        <v/>
      </c>
      <c r="ADG8" s="1" t="str" cm="1">
        <f t="array" ref="ADG8">IFERROR(IF(SMALL(ADG25:ADG200,3)&lt;=$A$8*SMALL(ADG25:ADG200,1),IFERROR(INDEX($A$25:$A$200, MATCH(1,(ADG25:ADG200=SMALL(ADG25:ADG200,3))*(COUNTIF(ADG6:ADG7, $A$25:$A$200)=0),0)), ""),""),"")</f>
        <v/>
      </c>
      <c r="ADH8" s="1" t="str" cm="1">
        <f t="array" ref="ADH8">IFERROR(IF(SMALL(ADH25:ADH200,3)&lt;=$A$8*SMALL(ADH25:ADH200,1),IFERROR(INDEX($A$25:$A$200, MATCH(1,(ADH25:ADH200=SMALL(ADH25:ADH200,3))*(COUNTIF(ADH6:ADH7, $A$25:$A$200)=0),0)), ""),""),"")</f>
        <v/>
      </c>
      <c r="ADI8" s="1" t="str" cm="1">
        <f t="array" ref="ADI8">IFERROR(IF(SMALL(ADI25:ADI200,3)&lt;=$A$8*SMALL(ADI25:ADI200,1),IFERROR(INDEX($A$25:$A$200, MATCH(1,(ADI25:ADI200=SMALL(ADI25:ADI200,3))*(COUNTIF(ADI6:ADI7, $A$25:$A$200)=0),0)), ""),""),"")</f>
        <v/>
      </c>
      <c r="ADJ8" s="1" t="str" cm="1">
        <f t="array" ref="ADJ8">IFERROR(IF(SMALL(ADJ25:ADJ200,3)&lt;=$A$8*SMALL(ADJ25:ADJ200,1),IFERROR(INDEX($A$25:$A$200, MATCH(1,(ADJ25:ADJ200=SMALL(ADJ25:ADJ200,3))*(COUNTIF(ADJ6:ADJ7, $A$25:$A$200)=0),0)), ""),""),"")</f>
        <v/>
      </c>
      <c r="ADK8" s="1" t="str" cm="1">
        <f t="array" ref="ADK8">IFERROR(IF(SMALL(ADK25:ADK200,3)&lt;=$A$8*SMALL(ADK25:ADK200,1),IFERROR(INDEX($A$25:$A$200, MATCH(1,(ADK25:ADK200=SMALL(ADK25:ADK200,3))*(COUNTIF(ADK6:ADK7, $A$25:$A$200)=0),0)), ""),""),"")</f>
        <v/>
      </c>
      <c r="ADL8" s="1" t="str" cm="1">
        <f t="array" ref="ADL8">IFERROR(IF(SMALL(ADL25:ADL200,3)&lt;=$A$8*SMALL(ADL25:ADL200,1),IFERROR(INDEX($A$25:$A$200, MATCH(1,(ADL25:ADL200=SMALL(ADL25:ADL200,3))*(COUNTIF(ADL6:ADL7, $A$25:$A$200)=0),0)), ""),""),"")</f>
        <v/>
      </c>
      <c r="ADM8" s="1" t="str" cm="1">
        <f t="array" ref="ADM8">IFERROR(IF(SMALL(ADM25:ADM200,3)&lt;=$A$8*SMALL(ADM25:ADM200,1),IFERROR(INDEX($A$25:$A$200, MATCH(1,(ADM25:ADM200=SMALL(ADM25:ADM200,3))*(COUNTIF(ADM6:ADM7, $A$25:$A$200)=0),0)), ""),""),"")</f>
        <v/>
      </c>
      <c r="ADN8" s="1" t="str" cm="1">
        <f t="array" ref="ADN8">IFERROR(IF(SMALL(ADN25:ADN200,3)&lt;=$A$8*SMALL(ADN25:ADN200,1),IFERROR(INDEX($A$25:$A$200, MATCH(1,(ADN25:ADN200=SMALL(ADN25:ADN200,3))*(COUNTIF(ADN6:ADN7, $A$25:$A$200)=0),0)), ""),""),"")</f>
        <v/>
      </c>
      <c r="ADO8" s="1" t="str" cm="1">
        <f t="array" ref="ADO8">IFERROR(IF(SMALL(ADO25:ADO200,3)&lt;=$A$8*SMALL(ADO25:ADO200,1),IFERROR(INDEX($A$25:$A$200, MATCH(1,(ADO25:ADO200=SMALL(ADO25:ADO200,3))*(COUNTIF(ADO6:ADO7, $A$25:$A$200)=0),0)), ""),""),"")</f>
        <v/>
      </c>
      <c r="ADP8" s="1" t="str" cm="1">
        <f t="array" ref="ADP8">IFERROR(IF(SMALL(ADP25:ADP200,3)&lt;=$A$8*SMALL(ADP25:ADP200,1),IFERROR(INDEX($A$25:$A$200, MATCH(1,(ADP25:ADP200=SMALL(ADP25:ADP200,3))*(COUNTIF(ADP6:ADP7, $A$25:$A$200)=0),0)), ""),""),"")</f>
        <v/>
      </c>
      <c r="ADQ8" s="1" t="str" cm="1">
        <f t="array" ref="ADQ8">IFERROR(IF(SMALL(ADQ25:ADQ200,3)&lt;=$A$8*SMALL(ADQ25:ADQ200,1),IFERROR(INDEX($A$25:$A$200, MATCH(1,(ADQ25:ADQ200=SMALL(ADQ25:ADQ200,3))*(COUNTIF(ADQ6:ADQ7, $A$25:$A$200)=0),0)), ""),""),"")</f>
        <v/>
      </c>
      <c r="ADR8" s="1" t="str" cm="1">
        <f t="array" ref="ADR8">IFERROR(IF(SMALL(ADR25:ADR200,3)&lt;=$A$8*SMALL(ADR25:ADR200,1),IFERROR(INDEX($A$25:$A$200, MATCH(1,(ADR25:ADR200=SMALL(ADR25:ADR200,3))*(COUNTIF(ADR6:ADR7, $A$25:$A$200)=0),0)), ""),""),"")</f>
        <v/>
      </c>
      <c r="ADS8" s="1" t="str" cm="1">
        <f t="array" ref="ADS8">IFERROR(IF(SMALL(ADS25:ADS200,3)&lt;=$A$8*SMALL(ADS25:ADS200,1),IFERROR(INDEX($A$25:$A$200, MATCH(1,(ADS25:ADS200=SMALL(ADS25:ADS200,3))*(COUNTIF(ADS6:ADS7, $A$25:$A$200)=0),0)), ""),""),"")</f>
        <v/>
      </c>
      <c r="ADT8" s="1" t="str" cm="1">
        <f t="array" ref="ADT8">IFERROR(IF(SMALL(ADT25:ADT200,3)&lt;=$A$8*SMALL(ADT25:ADT200,1),IFERROR(INDEX($A$25:$A$200, MATCH(1,(ADT25:ADT200=SMALL(ADT25:ADT200,3))*(COUNTIF(ADT6:ADT7, $A$25:$A$200)=0),0)), ""),""),"")</f>
        <v/>
      </c>
      <c r="ADU8" s="1" t="str" cm="1">
        <f t="array" ref="ADU8">IFERROR(IF(SMALL(ADU25:ADU200,3)&lt;=$A$8*SMALL(ADU25:ADU200,1),IFERROR(INDEX($A$25:$A$200, MATCH(1,(ADU25:ADU200=SMALL(ADU25:ADU200,3))*(COUNTIF(ADU6:ADU7, $A$25:$A$200)=0),0)), ""),""),"")</f>
        <v/>
      </c>
      <c r="ADV8" s="1" t="str" cm="1">
        <f t="array" ref="ADV8">IFERROR(IF(SMALL(ADV25:ADV200,3)&lt;=$A$8*SMALL(ADV25:ADV200,1),IFERROR(INDEX($A$25:$A$200, MATCH(1,(ADV25:ADV200=SMALL(ADV25:ADV200,3))*(COUNTIF(ADV6:ADV7, $A$25:$A$200)=0),0)), ""),""),"")</f>
        <v/>
      </c>
      <c r="ADW8" s="1" t="str" cm="1">
        <f t="array" ref="ADW8">IFERROR(IF(SMALL(ADW25:ADW200,3)&lt;=$A$8*SMALL(ADW25:ADW200,1),IFERROR(INDEX($A$25:$A$200, MATCH(1,(ADW25:ADW200=SMALL(ADW25:ADW200,3))*(COUNTIF(ADW6:ADW7, $A$25:$A$200)=0),0)), ""),""),"")</f>
        <v/>
      </c>
      <c r="ADX8" s="1" t="str" cm="1">
        <f t="array" ref="ADX8">IFERROR(IF(SMALL(ADX25:ADX200,3)&lt;=$A$8*SMALL(ADX25:ADX200,1),IFERROR(INDEX($A$25:$A$200, MATCH(1,(ADX25:ADX200=SMALL(ADX25:ADX200,3))*(COUNTIF(ADX6:ADX7, $A$25:$A$200)=0),0)), ""),""),"")</f>
        <v/>
      </c>
      <c r="ADY8" s="1" t="str" cm="1">
        <f t="array" ref="ADY8">IFERROR(IF(SMALL(ADY25:ADY200,3)&lt;=$A$8*SMALL(ADY25:ADY200,1),IFERROR(INDEX($A$25:$A$200, MATCH(1,(ADY25:ADY200=SMALL(ADY25:ADY200,3))*(COUNTIF(ADY6:ADY7, $A$25:$A$200)=0),0)), ""),""),"")</f>
        <v/>
      </c>
      <c r="ADZ8" s="1" t="str" cm="1">
        <f t="array" ref="ADZ8">IFERROR(IF(SMALL(ADZ25:ADZ200,3)&lt;=$A$8*SMALL(ADZ25:ADZ200,1),IFERROR(INDEX($A$25:$A$200, MATCH(1,(ADZ25:ADZ200=SMALL(ADZ25:ADZ200,3))*(COUNTIF(ADZ6:ADZ7, $A$25:$A$200)=0),0)), ""),""),"")</f>
        <v/>
      </c>
      <c r="AEA8" s="1" t="str" cm="1">
        <f t="array" ref="AEA8">IFERROR(IF(SMALL(AEA25:AEA200,3)&lt;=$A$8*SMALL(AEA25:AEA200,1),IFERROR(INDEX($A$25:$A$200, MATCH(1,(AEA25:AEA200=SMALL(AEA25:AEA200,3))*(COUNTIF(AEA6:AEA7, $A$25:$A$200)=0),0)), ""),""),"")</f>
        <v/>
      </c>
      <c r="AEB8" s="1" t="str" cm="1">
        <f t="array" ref="AEB8">IFERROR(IF(SMALL(AEB25:AEB200,3)&lt;=$A$8*SMALL(AEB25:AEB200,1),IFERROR(INDEX($A$25:$A$200, MATCH(1,(AEB25:AEB200=SMALL(AEB25:AEB200,3))*(COUNTIF(AEB6:AEB7, $A$25:$A$200)=0),0)), ""),""),"")</f>
        <v/>
      </c>
      <c r="AEC8" s="1" t="str" cm="1">
        <f t="array" ref="AEC8">IFERROR(IF(SMALL(AEC25:AEC200,3)&lt;=$A$8*SMALL(AEC25:AEC200,1),IFERROR(INDEX($A$25:$A$200, MATCH(1,(AEC25:AEC200=SMALL(AEC25:AEC200,3))*(COUNTIF(AEC6:AEC7, $A$25:$A$200)=0),0)), ""),""),"")</f>
        <v/>
      </c>
      <c r="AED8" s="1" t="str" cm="1">
        <f t="array" ref="AED8">IFERROR(IF(SMALL(AED25:AED200,3)&lt;=$A$8*SMALL(AED25:AED200,1),IFERROR(INDEX($A$25:$A$200, MATCH(1,(AED25:AED200=SMALL(AED25:AED200,3))*(COUNTIF(AED6:AED7, $A$25:$A$200)=0),0)), ""),""),"")</f>
        <v/>
      </c>
      <c r="AEE8" s="1" t="str" cm="1">
        <f t="array" ref="AEE8">IFERROR(IF(SMALL(AEE25:AEE200,3)&lt;=$A$8*SMALL(AEE25:AEE200,1),IFERROR(INDEX($A$25:$A$200, MATCH(1,(AEE25:AEE200=SMALL(AEE25:AEE200,3))*(COUNTIF(AEE6:AEE7, $A$25:$A$200)=0),0)), ""),""),"")</f>
        <v/>
      </c>
      <c r="AEF8" s="1" t="str" cm="1">
        <f t="array" ref="AEF8">IFERROR(IF(SMALL(AEF25:AEF200,3)&lt;=$A$8*SMALL(AEF25:AEF200,1),IFERROR(INDEX($A$25:$A$200, MATCH(1,(AEF25:AEF200=SMALL(AEF25:AEF200,3))*(COUNTIF(AEF6:AEF7, $A$25:$A$200)=0),0)), ""),""),"")</f>
        <v/>
      </c>
      <c r="AEG8" s="1" t="str" cm="1">
        <f t="array" ref="AEG8">IFERROR(IF(SMALL(AEG25:AEG200,3)&lt;=$A$8*SMALL(AEG25:AEG200,1),IFERROR(INDEX($A$25:$A$200, MATCH(1,(AEG25:AEG200=SMALL(AEG25:AEG200,3))*(COUNTIF(AEG6:AEG7, $A$25:$A$200)=0),0)), ""),""),"")</f>
        <v/>
      </c>
      <c r="AEH8" s="1" t="str" cm="1">
        <f t="array" ref="AEH8">IFERROR(IF(SMALL(AEH25:AEH200,3)&lt;=$A$8*SMALL(AEH25:AEH200,1),IFERROR(INDEX($A$25:$A$200, MATCH(1,(AEH25:AEH200=SMALL(AEH25:AEH200,3))*(COUNTIF(AEH6:AEH7, $A$25:$A$200)=0),0)), ""),""),"")</f>
        <v/>
      </c>
      <c r="AEI8" s="1" t="str" cm="1">
        <f t="array" ref="AEI8">IFERROR(IF(SMALL(AEI25:AEI200,3)&lt;=$A$8*SMALL(AEI25:AEI200,1),IFERROR(INDEX($A$25:$A$200, MATCH(1,(AEI25:AEI200=SMALL(AEI25:AEI200,3))*(COUNTIF(AEI6:AEI7, $A$25:$A$200)=0),0)), ""),""),"")</f>
        <v/>
      </c>
      <c r="AEJ8" s="1" t="str" cm="1">
        <f t="array" ref="AEJ8">IFERROR(IF(SMALL(AEJ25:AEJ200,3)&lt;=$A$8*SMALL(AEJ25:AEJ200,1),IFERROR(INDEX($A$25:$A$200, MATCH(1,(AEJ25:AEJ200=SMALL(AEJ25:AEJ200,3))*(COUNTIF(AEJ6:AEJ7, $A$25:$A$200)=0),0)), ""),""),"")</f>
        <v/>
      </c>
      <c r="AEK8" s="1" t="str" cm="1">
        <f t="array" ref="AEK8">IFERROR(IF(SMALL(AEK25:AEK200,3)&lt;=$A$8*SMALL(AEK25:AEK200,1),IFERROR(INDEX($A$25:$A$200, MATCH(1,(AEK25:AEK200=SMALL(AEK25:AEK200,3))*(COUNTIF(AEK6:AEK7, $A$25:$A$200)=0),0)), ""),""),"")</f>
        <v/>
      </c>
      <c r="AEL8" s="1" t="str" cm="1">
        <f t="array" ref="AEL8">IFERROR(IF(SMALL(AEL25:AEL200,3)&lt;=$A$8*SMALL(AEL25:AEL200,1),IFERROR(INDEX($A$25:$A$200, MATCH(1,(AEL25:AEL200=SMALL(AEL25:AEL200,3))*(COUNTIF(AEL6:AEL7, $A$25:$A$200)=0),0)), ""),""),"")</f>
        <v/>
      </c>
      <c r="AEM8" s="1" t="str" cm="1">
        <f t="array" ref="AEM8">IFERROR(IF(SMALL(AEM25:AEM200,3)&lt;=$A$8*SMALL(AEM25:AEM200,1),IFERROR(INDEX($A$25:$A$200, MATCH(1,(AEM25:AEM200=SMALL(AEM25:AEM200,3))*(COUNTIF(AEM6:AEM7, $A$25:$A$200)=0),0)), ""),""),"")</f>
        <v/>
      </c>
      <c r="AEN8" s="1" t="str" cm="1">
        <f t="array" ref="AEN8">IFERROR(IF(SMALL(AEN25:AEN200,3)&lt;=$A$8*SMALL(AEN25:AEN200,1),IFERROR(INDEX($A$25:$A$200, MATCH(1,(AEN25:AEN200=SMALL(AEN25:AEN200,3))*(COUNTIF(AEN6:AEN7, $A$25:$A$200)=0),0)), ""),""),"")</f>
        <v/>
      </c>
      <c r="AEO8" s="1" t="str" cm="1">
        <f t="array" ref="AEO8">IFERROR(IF(SMALL(AEO25:AEO200,3)&lt;=$A$8*SMALL(AEO25:AEO200,1),IFERROR(INDEX($A$25:$A$200, MATCH(1,(AEO25:AEO200=SMALL(AEO25:AEO200,3))*(COUNTIF(AEO6:AEO7, $A$25:$A$200)=0),0)), ""),""),"")</f>
        <v/>
      </c>
      <c r="AEP8" s="1" t="str" cm="1">
        <f t="array" ref="AEP8">IFERROR(IF(SMALL(AEP25:AEP200,3)&lt;=$A$8*SMALL(AEP25:AEP200,1),IFERROR(INDEX($A$25:$A$200, MATCH(1,(AEP25:AEP200=SMALL(AEP25:AEP200,3))*(COUNTIF(AEP6:AEP7, $A$25:$A$200)=0),0)), ""),""),"")</f>
        <v/>
      </c>
      <c r="AEQ8" s="1" t="str" cm="1">
        <f t="array" ref="AEQ8">IFERROR(IF(SMALL(AEQ25:AEQ200,3)&lt;=$A$8*SMALL(AEQ25:AEQ200,1),IFERROR(INDEX($A$25:$A$200, MATCH(1,(AEQ25:AEQ200=SMALL(AEQ25:AEQ200,3))*(COUNTIF(AEQ6:AEQ7, $A$25:$A$200)=0),0)), ""),""),"")</f>
        <v/>
      </c>
      <c r="AER8" s="1" t="str" cm="1">
        <f t="array" ref="AER8">IFERROR(IF(SMALL(AER25:AER200,3)&lt;=$A$8*SMALL(AER25:AER200,1),IFERROR(INDEX($A$25:$A$200, MATCH(1,(AER25:AER200=SMALL(AER25:AER200,3))*(COUNTIF(AER6:AER7, $A$25:$A$200)=0),0)), ""),""),"")</f>
        <v/>
      </c>
      <c r="AES8" s="1" t="str" cm="1">
        <f t="array" ref="AES8">IFERROR(IF(SMALL(AES25:AES200,3)&lt;=$A$8*SMALL(AES25:AES200,1),IFERROR(INDEX($A$25:$A$200, MATCH(1,(AES25:AES200=SMALL(AES25:AES200,3))*(COUNTIF(AES6:AES7, $A$25:$A$200)=0),0)), ""),""),"")</f>
        <v/>
      </c>
      <c r="AET8" s="1" t="str" cm="1">
        <f t="array" ref="AET8">IFERROR(IF(SMALL(AET25:AET200,3)&lt;=$A$8*SMALL(AET25:AET200,1),IFERROR(INDEX($A$25:$A$200, MATCH(1,(AET25:AET200=SMALL(AET25:AET200,3))*(COUNTIF(AET6:AET7, $A$25:$A$200)=0),0)), ""),""),"")</f>
        <v/>
      </c>
      <c r="AEU8" s="1" t="str" cm="1">
        <f t="array" ref="AEU8">IFERROR(IF(SMALL(AEU25:AEU200,3)&lt;=$A$8*SMALL(AEU25:AEU200,1),IFERROR(INDEX($A$25:$A$200, MATCH(1,(AEU25:AEU200=SMALL(AEU25:AEU200,3))*(COUNTIF(AEU6:AEU7, $A$25:$A$200)=0),0)), ""),""),"")</f>
        <v/>
      </c>
      <c r="AEV8" s="1" t="str" cm="1">
        <f t="array" ref="AEV8">IFERROR(IF(SMALL(AEV25:AEV200,3)&lt;=$A$8*SMALL(AEV25:AEV200,1),IFERROR(INDEX($A$25:$A$200, MATCH(1,(AEV25:AEV200=SMALL(AEV25:AEV200,3))*(COUNTIF(AEV6:AEV7, $A$25:$A$200)=0),0)), ""),""),"")</f>
        <v/>
      </c>
      <c r="AEW8" s="1" t="str" cm="1">
        <f t="array" ref="AEW8">IFERROR(IF(SMALL(AEW25:AEW200,3)&lt;=$A$8*SMALL(AEW25:AEW200,1),IFERROR(INDEX($A$25:$A$200, MATCH(1,(AEW25:AEW200=SMALL(AEW25:AEW200,3))*(COUNTIF(AEW6:AEW7, $A$25:$A$200)=0),0)), ""),""),"")</f>
        <v/>
      </c>
      <c r="AEX8" s="1" t="str" cm="1">
        <f t="array" ref="AEX8">IFERROR(IF(SMALL(AEX25:AEX200,3)&lt;=$A$8*SMALL(AEX25:AEX200,1),IFERROR(INDEX($A$25:$A$200, MATCH(1,(AEX25:AEX200=SMALL(AEX25:AEX200,3))*(COUNTIF(AEX6:AEX7, $A$25:$A$200)=0),0)), ""),""),"")</f>
        <v/>
      </c>
      <c r="AEY8" s="1" t="str" cm="1">
        <f t="array" ref="AEY8">IFERROR(IF(SMALL(AEY25:AEY200,3)&lt;=$A$8*SMALL(AEY25:AEY200,1),IFERROR(INDEX($A$25:$A$200, MATCH(1,(AEY25:AEY200=SMALL(AEY25:AEY200,3))*(COUNTIF(AEY6:AEY7, $A$25:$A$200)=0),0)), ""),""),"")</f>
        <v/>
      </c>
      <c r="AEZ8" s="1" t="str" cm="1">
        <f t="array" ref="AEZ8">IFERROR(IF(SMALL(AEZ25:AEZ200,3)&lt;=$A$8*SMALL(AEZ25:AEZ200,1),IFERROR(INDEX($A$25:$A$200, MATCH(1,(AEZ25:AEZ200=SMALL(AEZ25:AEZ200,3))*(COUNTIF(AEZ6:AEZ7, $A$25:$A$200)=0),0)), ""),""),"")</f>
        <v/>
      </c>
      <c r="AFA8" s="1" t="str" cm="1">
        <f t="array" ref="AFA8">IFERROR(IF(SMALL(AFA25:AFA200,3)&lt;=$A$8*SMALL(AFA25:AFA200,1),IFERROR(INDEX($A$25:$A$200, MATCH(1,(AFA25:AFA200=SMALL(AFA25:AFA200,3))*(COUNTIF(AFA6:AFA7, $A$25:$A$200)=0),0)), ""),""),"")</f>
        <v/>
      </c>
      <c r="AFB8" s="1" t="str" cm="1">
        <f t="array" ref="AFB8">IFERROR(IF(SMALL(AFB25:AFB200,3)&lt;=$A$8*SMALL(AFB25:AFB200,1),IFERROR(INDEX($A$25:$A$200, MATCH(1,(AFB25:AFB200=SMALL(AFB25:AFB200,3))*(COUNTIF(AFB6:AFB7, $A$25:$A$200)=0),0)), ""),""),"")</f>
        <v/>
      </c>
      <c r="AFC8" s="1" t="str" cm="1">
        <f t="array" ref="AFC8">IFERROR(IF(SMALL(AFC25:AFC200,3)&lt;=$A$8*SMALL(AFC25:AFC200,1),IFERROR(INDEX($A$25:$A$200, MATCH(1,(AFC25:AFC200=SMALL(AFC25:AFC200,3))*(COUNTIF(AFC6:AFC7, $A$25:$A$200)=0),0)), ""),""),"")</f>
        <v/>
      </c>
      <c r="AFD8" s="1" t="str" cm="1">
        <f t="array" ref="AFD8">IFERROR(IF(SMALL(AFD25:AFD200,3)&lt;=$A$8*SMALL(AFD25:AFD200,1),IFERROR(INDEX($A$25:$A$200, MATCH(1,(AFD25:AFD200=SMALL(AFD25:AFD200,3))*(COUNTIF(AFD6:AFD7, $A$25:$A$200)=0),0)), ""),""),"")</f>
        <v/>
      </c>
      <c r="AFE8" s="1" t="str" cm="1">
        <f t="array" ref="AFE8">IFERROR(IF(SMALL(AFE25:AFE200,3)&lt;=$A$8*SMALL(AFE25:AFE200,1),IFERROR(INDEX($A$25:$A$200, MATCH(1,(AFE25:AFE200=SMALL(AFE25:AFE200,3))*(COUNTIF(AFE6:AFE7, $A$25:$A$200)=0),0)), ""),""),"")</f>
        <v/>
      </c>
      <c r="AFF8" s="1" t="str" cm="1">
        <f t="array" ref="AFF8">IFERROR(IF(SMALL(AFF25:AFF200,3)&lt;=$A$8*SMALL(AFF25:AFF200,1),IFERROR(INDEX($A$25:$A$200, MATCH(1,(AFF25:AFF200=SMALL(AFF25:AFF200,3))*(COUNTIF(AFF6:AFF7, $A$25:$A$200)=0),0)), ""),""),"")</f>
        <v/>
      </c>
      <c r="AFG8" s="1" t="str" cm="1">
        <f t="array" ref="AFG8">IFERROR(IF(SMALL(AFG25:AFG200,3)&lt;=$A$8*SMALL(AFG25:AFG200,1),IFERROR(INDEX($A$25:$A$200, MATCH(1,(AFG25:AFG200=SMALL(AFG25:AFG200,3))*(COUNTIF(AFG6:AFG7, $A$25:$A$200)=0),0)), ""),""),"")</f>
        <v/>
      </c>
      <c r="AFH8" s="1" t="str" cm="1">
        <f t="array" ref="AFH8">IFERROR(IF(SMALL(AFH25:AFH200,3)&lt;=$A$8*SMALL(AFH25:AFH200,1),IFERROR(INDEX($A$25:$A$200, MATCH(1,(AFH25:AFH200=SMALL(AFH25:AFH200,3))*(COUNTIF(AFH6:AFH7, $A$25:$A$200)=0),0)), ""),""),"")</f>
        <v/>
      </c>
      <c r="AFI8" s="1" t="str" cm="1">
        <f t="array" ref="AFI8">IFERROR(IF(SMALL(AFI25:AFI200,3)&lt;=$A$8*SMALL(AFI25:AFI200,1),IFERROR(INDEX($A$25:$A$200, MATCH(1,(AFI25:AFI200=SMALL(AFI25:AFI200,3))*(COUNTIF(AFI6:AFI7, $A$25:$A$200)=0),0)), ""),""),"")</f>
        <v/>
      </c>
      <c r="AFJ8" s="1" t="str" cm="1">
        <f t="array" ref="AFJ8">IFERROR(IF(SMALL(AFJ25:AFJ200,3)&lt;=$A$8*SMALL(AFJ25:AFJ200,1),IFERROR(INDEX($A$25:$A$200, MATCH(1,(AFJ25:AFJ200=SMALL(AFJ25:AFJ200,3))*(COUNTIF(AFJ6:AFJ7, $A$25:$A$200)=0),0)), ""),""),"")</f>
        <v/>
      </c>
      <c r="AFK8" s="1" t="str" cm="1">
        <f t="array" ref="AFK8">IFERROR(IF(SMALL(AFK25:AFK200,3)&lt;=$A$8*SMALL(AFK25:AFK200,1),IFERROR(INDEX($A$25:$A$200, MATCH(1,(AFK25:AFK200=SMALL(AFK25:AFK200,3))*(COUNTIF(AFK6:AFK7, $A$25:$A$200)=0),0)), ""),""),"")</f>
        <v/>
      </c>
      <c r="AFL8" s="1" t="str" cm="1">
        <f t="array" ref="AFL8">IFERROR(IF(SMALL(AFL25:AFL200,3)&lt;=$A$8*SMALL(AFL25:AFL200,1),IFERROR(INDEX($A$25:$A$200, MATCH(1,(AFL25:AFL200=SMALL(AFL25:AFL200,3))*(COUNTIF(AFL6:AFL7, $A$25:$A$200)=0),0)), ""),""),"")</f>
        <v/>
      </c>
      <c r="AFM8" s="1" t="str" cm="1">
        <f t="array" ref="AFM8">IFERROR(IF(SMALL(AFM25:AFM200,3)&lt;=$A$8*SMALL(AFM25:AFM200,1),IFERROR(INDEX($A$25:$A$200, MATCH(1,(AFM25:AFM200=SMALL(AFM25:AFM200,3))*(COUNTIF(AFM6:AFM7, $A$25:$A$200)=0),0)), ""),""),"")</f>
        <v/>
      </c>
      <c r="AFN8" s="1" t="str" cm="1">
        <f t="array" ref="AFN8">IFERROR(IF(SMALL(AFN25:AFN200,3)&lt;=$A$8*SMALL(AFN25:AFN200,1),IFERROR(INDEX($A$25:$A$200, MATCH(1,(AFN25:AFN200=SMALL(AFN25:AFN200,3))*(COUNTIF(AFN6:AFN7, $A$25:$A$200)=0),0)), ""),""),"")</f>
        <v/>
      </c>
      <c r="AFO8" s="1" t="str" cm="1">
        <f t="array" ref="AFO8">IFERROR(IF(SMALL(AFO25:AFO200,3)&lt;=$A$8*SMALL(AFO25:AFO200,1),IFERROR(INDEX($A$25:$A$200, MATCH(1,(AFO25:AFO200=SMALL(AFO25:AFO200,3))*(COUNTIF(AFO6:AFO7, $A$25:$A$200)=0),0)), ""),""),"")</f>
        <v/>
      </c>
      <c r="AFP8" s="1" t="str" cm="1">
        <f t="array" ref="AFP8">IFERROR(IF(SMALL(AFP25:AFP200,3)&lt;=$A$8*SMALL(AFP25:AFP200,1),IFERROR(INDEX($A$25:$A$200, MATCH(1,(AFP25:AFP200=SMALL(AFP25:AFP200,3))*(COUNTIF(AFP6:AFP7, $A$25:$A$200)=0),0)), ""),""),"")</f>
        <v/>
      </c>
      <c r="AFQ8" s="1" t="str" cm="1">
        <f t="array" ref="AFQ8">IFERROR(IF(SMALL(AFQ25:AFQ200,3)&lt;=$A$8*SMALL(AFQ25:AFQ200,1),IFERROR(INDEX($A$25:$A$200, MATCH(1,(AFQ25:AFQ200=SMALL(AFQ25:AFQ200,3))*(COUNTIF(AFQ6:AFQ7, $A$25:$A$200)=0),0)), ""),""),"")</f>
        <v/>
      </c>
      <c r="AFR8" s="1" t="str" cm="1">
        <f t="array" ref="AFR8">IFERROR(IF(SMALL(AFR25:AFR200,3)&lt;=$A$8*SMALL(AFR25:AFR200,1),IFERROR(INDEX($A$25:$A$200, MATCH(1,(AFR25:AFR200=SMALL(AFR25:AFR200,3))*(COUNTIF(AFR6:AFR7, $A$25:$A$200)=0),0)), ""),""),"")</f>
        <v/>
      </c>
      <c r="AFS8" s="1" t="str" cm="1">
        <f t="array" ref="AFS8">IFERROR(IF(SMALL(AFS25:AFS200,3)&lt;=$A$8*SMALL(AFS25:AFS200,1),IFERROR(INDEX($A$25:$A$200, MATCH(1,(AFS25:AFS200=SMALL(AFS25:AFS200,3))*(COUNTIF(AFS6:AFS7, $A$25:$A$200)=0),0)), ""),""),"")</f>
        <v/>
      </c>
      <c r="AFT8" s="1" t="str" cm="1">
        <f t="array" ref="AFT8">IFERROR(IF(SMALL(AFT25:AFT200,3)&lt;=$A$8*SMALL(AFT25:AFT200,1),IFERROR(INDEX($A$25:$A$200, MATCH(1,(AFT25:AFT200=SMALL(AFT25:AFT200,3))*(COUNTIF(AFT6:AFT7, $A$25:$A$200)=0),0)), ""),""),"")</f>
        <v/>
      </c>
      <c r="AFU8" s="1" t="str" cm="1">
        <f t="array" ref="AFU8">IFERROR(IF(SMALL(AFU25:AFU200,3)&lt;=$A$8*SMALL(AFU25:AFU200,1),IFERROR(INDEX($A$25:$A$200, MATCH(1,(AFU25:AFU200=SMALL(AFU25:AFU200,3))*(COUNTIF(AFU6:AFU7, $A$25:$A$200)=0),0)), ""),""),"")</f>
        <v/>
      </c>
      <c r="AFV8" s="1" t="str" cm="1">
        <f t="array" ref="AFV8">IFERROR(IF(SMALL(AFV25:AFV200,3)&lt;=$A$8*SMALL(AFV25:AFV200,1),IFERROR(INDEX($A$25:$A$200, MATCH(1,(AFV25:AFV200=SMALL(AFV25:AFV200,3))*(COUNTIF(AFV6:AFV7, $A$25:$A$200)=0),0)), ""),""),"")</f>
        <v/>
      </c>
      <c r="AFW8" s="1" t="str" cm="1">
        <f t="array" ref="AFW8">IFERROR(IF(SMALL(AFW25:AFW200,3)&lt;=$A$8*SMALL(AFW25:AFW200,1),IFERROR(INDEX($A$25:$A$200, MATCH(1,(AFW25:AFW200=SMALL(AFW25:AFW200,3))*(COUNTIF(AFW6:AFW7, $A$25:$A$200)=0),0)), ""),""),"")</f>
        <v/>
      </c>
      <c r="AFX8" s="1" t="str" cm="1">
        <f t="array" ref="AFX8">IFERROR(IF(SMALL(AFX25:AFX200,3)&lt;=$A$8*SMALL(AFX25:AFX200,1),IFERROR(INDEX($A$25:$A$200, MATCH(1,(AFX25:AFX200=SMALL(AFX25:AFX200,3))*(COUNTIF(AFX6:AFX7, $A$25:$A$200)=0),0)), ""),""),"")</f>
        <v/>
      </c>
      <c r="AFY8" s="1" t="str" cm="1">
        <f t="array" ref="AFY8">IFERROR(IF(SMALL(AFY25:AFY200,3)&lt;=$A$8*SMALL(AFY25:AFY200,1),IFERROR(INDEX($A$25:$A$200, MATCH(1,(AFY25:AFY200=SMALL(AFY25:AFY200,3))*(COUNTIF(AFY6:AFY7, $A$25:$A$200)=0),0)), ""),""),"")</f>
        <v/>
      </c>
      <c r="AFZ8" s="1" t="str" cm="1">
        <f t="array" ref="AFZ8">IFERROR(IF(SMALL(AFZ25:AFZ200,3)&lt;=$A$8*SMALL(AFZ25:AFZ200,1),IFERROR(INDEX($A$25:$A$200, MATCH(1,(AFZ25:AFZ200=SMALL(AFZ25:AFZ200,3))*(COUNTIF(AFZ6:AFZ7, $A$25:$A$200)=0),0)), ""),""),"")</f>
        <v/>
      </c>
      <c r="AGA8" s="1" t="str" cm="1">
        <f t="array" ref="AGA8">IFERROR(IF(SMALL(AGA25:AGA200,3)&lt;=$A$8*SMALL(AGA25:AGA200,1),IFERROR(INDEX($A$25:$A$200, MATCH(1,(AGA25:AGA200=SMALL(AGA25:AGA200,3))*(COUNTIF(AGA6:AGA7, $A$25:$A$200)=0),0)), ""),""),"")</f>
        <v/>
      </c>
      <c r="AGB8" s="1" t="str" cm="1">
        <f t="array" ref="AGB8">IFERROR(IF(SMALL(AGB25:AGB200,3)&lt;=$A$8*SMALL(AGB25:AGB200,1),IFERROR(INDEX($A$25:$A$200, MATCH(1,(AGB25:AGB200=SMALL(AGB25:AGB200,3))*(COUNTIF(AGB6:AGB7, $A$25:$A$200)=0),0)), ""),""),"")</f>
        <v/>
      </c>
      <c r="AGC8" s="1" t="str" cm="1">
        <f t="array" ref="AGC8">IFERROR(IF(SMALL(AGC25:AGC200,3)&lt;=$A$8*SMALL(AGC25:AGC200,1),IFERROR(INDEX($A$25:$A$200, MATCH(1,(AGC25:AGC200=SMALL(AGC25:AGC200,3))*(COUNTIF(AGC6:AGC7, $A$25:$A$200)=0),0)), ""),""),"")</f>
        <v>VINS-Fusion MI</v>
      </c>
      <c r="AGD8" s="1" t="str" cm="1">
        <f t="array" ref="AGD8">IFERROR(IF(SMALL(AGD25:AGD200,3)&lt;=$A$8*SMALL(AGD25:AGD200,1),IFERROR(INDEX($A$25:$A$200, MATCH(1,(AGD25:AGD200=SMALL(AGD25:AGD200,3))*(COUNTIF(AGD6:AGD7, $A$25:$A$200)=0),0)), ""),""),"")</f>
        <v/>
      </c>
      <c r="AGE8" s="1" t="str" cm="1">
        <f t="array" ref="AGE8">IFERROR(IF(SMALL(AGE25:AGE200,3)&lt;=$A$8*SMALL(AGE25:AGE200,1),IFERROR(INDEX($A$25:$A$200, MATCH(1,(AGE25:AGE200=SMALL(AGE25:AGE200,3))*(COUNTIF(AGE6:AGE7, $A$25:$A$200)=0),0)), ""),""),"")</f>
        <v/>
      </c>
      <c r="AGF8" s="1" t="str" cm="1">
        <f t="array" ref="AGF8">IFERROR(IF(SMALL(AGF25:AGF200,3)&lt;=$A$8*SMALL(AGF25:AGF200,1),IFERROR(INDEX($A$25:$A$200, MATCH(1,(AGF25:AGF200=SMALL(AGF25:AGF200,3))*(COUNTIF(AGF6:AGF7, $A$25:$A$200)=0),0)), ""),""),"")</f>
        <v/>
      </c>
      <c r="AGG8" s="1" t="str" cm="1">
        <f t="array" ref="AGG8">IFERROR(IF(SMALL(AGG25:AGG200,3)&lt;=$A$8*SMALL(AGG25:AGG200,1),IFERROR(INDEX($A$25:$A$200, MATCH(1,(AGG25:AGG200=SMALL(AGG25:AGG200,3))*(COUNTIF(AGG6:AGG7, $A$25:$A$200)=0),0)), ""),""),"")</f>
        <v/>
      </c>
      <c r="AGH8" s="1" t="str" cm="1">
        <f t="array" ref="AGH8">IFERROR(IF(SMALL(AGH25:AGH200,3)&lt;=$A$8*SMALL(AGH25:AGH200,1),IFERROR(INDEX($A$25:$A$200, MATCH(1,(AGH25:AGH200=SMALL(AGH25:AGH200,3))*(COUNTIF(AGH6:AGH7, $A$25:$A$200)=0),0)), ""),""),"")</f>
        <v/>
      </c>
      <c r="AGI8" s="1" t="str" cm="1">
        <f t="array" ref="AGI8">IFERROR(IF(SMALL(AGI25:AGI200,3)&lt;=$A$8*SMALL(AGI25:AGI200,1),IFERROR(INDEX($A$25:$A$200, MATCH(1,(AGI25:AGI200=SMALL(AGI25:AGI200,3))*(COUNTIF(AGI6:AGI7, $A$25:$A$200)=0),0)), ""),""),"")</f>
        <v/>
      </c>
      <c r="AGJ8" s="1" t="str" cm="1">
        <f t="array" ref="AGJ8">IFERROR(IF(SMALL(AGJ25:AGJ200,3)&lt;=$A$8*SMALL(AGJ25:AGJ200,1),IFERROR(INDEX($A$25:$A$200, MATCH(1,(AGJ25:AGJ200=SMALL(AGJ25:AGJ200,3))*(COUNTIF(AGJ6:AGJ7, $A$25:$A$200)=0),0)), ""),""),"")</f>
        <v/>
      </c>
      <c r="AGK8" s="1" t="str" cm="1">
        <f t="array" ref="AGK8">IFERROR(IF(SMALL(AGK25:AGK200,3)&lt;=$A$8*SMALL(AGK25:AGK200,1),IFERROR(INDEX($A$25:$A$200, MATCH(1,(AGK25:AGK200=SMALL(AGK25:AGK200,3))*(COUNTIF(AGK6:AGK7, $A$25:$A$200)=0),0)), ""),""),"")</f>
        <v/>
      </c>
      <c r="AGL8" s="1" t="str" cm="1">
        <f t="array" ref="AGL8">IFERROR(IF(SMALL(AGL25:AGL200,3)&lt;=$A$8*SMALL(AGL25:AGL200,1),IFERROR(INDEX($A$25:$A$200, MATCH(1,(AGL25:AGL200=SMALL(AGL25:AGL200,3))*(COUNTIF(AGL6:AGL7, $A$25:$A$200)=0),0)), ""),""),"")</f>
        <v/>
      </c>
      <c r="AGM8" s="1" t="str" cm="1">
        <f t="array" ref="AGM8">IFERROR(IF(SMALL(AGM25:AGM200,3)&lt;=$A$8*SMALL(AGM25:AGM200,1),IFERROR(INDEX($A$25:$A$200, MATCH(1,(AGM25:AGM200=SMALL(AGM25:AGM200,3))*(COUNTIF(AGM6:AGM7, $A$25:$A$200)=0),0)), ""),""),"")</f>
        <v/>
      </c>
      <c r="AGN8" s="1" t="str" cm="1">
        <f t="array" ref="AGN8">IFERROR(IF(SMALL(AGN25:AGN200,3)&lt;=$A$8*SMALL(AGN25:AGN200,1),IFERROR(INDEX($A$25:$A$200, MATCH(1,(AGN25:AGN200=SMALL(AGN25:AGN200,3))*(COUNTIF(AGN6:AGN7, $A$25:$A$200)=0),0)), ""),""),"")</f>
        <v/>
      </c>
      <c r="AGO8" s="1" t="str" cm="1">
        <f t="array" ref="AGO8">IFERROR(IF(SMALL(AGO25:AGO200,3)&lt;=$A$8*SMALL(AGO25:AGO200,1),IFERROR(INDEX($A$25:$A$200, MATCH(1,(AGO25:AGO200=SMALL(AGO25:AGO200,3))*(COUNTIF(AGO6:AGO7, $A$25:$A$200)=0),0)), ""),""),"")</f>
        <v/>
      </c>
      <c r="AGP8" s="1" t="str" cm="1">
        <f t="array" ref="AGP8">IFERROR(IF(SMALL(AGP25:AGP200,3)&lt;=$A$8*SMALL(AGP25:AGP200,1),IFERROR(INDEX($A$25:$A$200, MATCH(1,(AGP25:AGP200=SMALL(AGP25:AGP200,3))*(COUNTIF(AGP6:AGP7, $A$25:$A$200)=0),0)), ""),""),"")</f>
        <v/>
      </c>
      <c r="AGQ8" s="1" t="str" cm="1">
        <f t="array" ref="AGQ8">IFERROR(IF(SMALL(AGQ25:AGQ200,3)&lt;=$A$8*SMALL(AGQ25:AGQ200,1),IFERROR(INDEX($A$25:$A$200, MATCH(1,(AGQ25:AGQ200=SMALL(AGQ25:AGQ200,3))*(COUNTIF(AGQ6:AGQ7, $A$25:$A$200)=0),0)), ""),""),"")</f>
        <v/>
      </c>
      <c r="AGR8" s="148"/>
    </row>
    <row r="9" spans="1:876" customFormat="1" x14ac:dyDescent="0.25">
      <c r="A9" s="72" t="s">
        <v>225</v>
      </c>
      <c r="B9" s="1" t="str" cm="1">
        <f t="array" ref="B9">IFERROR(IF(SMALL(B25:B118,3)&lt;=$A$8*SMALL(B25:B118,1),IFERROR(INDEX($A$25:$A$118, MATCH(1,(B25:B118=SMALL(B25:B118,3))*(COUNTIF(B6:B8, $A$25:$A$118)=0),0)), ""),""),"")</f>
        <v/>
      </c>
      <c r="C9" s="1" t="str" cm="1">
        <f t="array" ref="C9">IFERROR(IF(SMALL(C25:C118,3)&lt;=$A$8*SMALL(C25:C118,1),IFERROR(INDEX($A$25:$A$118, MATCH(1,(C25:C118=SMALL(C25:C118,3))*(COUNTIF(C6:C8, $A$25:$A$118)=0),0)), ""),""),"")</f>
        <v/>
      </c>
      <c r="D9" s="1" t="str" cm="1">
        <f t="array" ref="D9">IFERROR(IF(SMALL(D25:D118,3)&lt;=$A$8*SMALL(D25:D118,1),IFERROR(INDEX($A$25:$A$118, MATCH(1,(D25:D118=SMALL(D25:D118,3))*(COUNTIF(D6:D8, $A$25:$A$118)=0),0)), ""),""),"")</f>
        <v/>
      </c>
      <c r="E9" s="1" t="str" cm="1">
        <f t="array" ref="E9">IFERROR(IF(SMALL(E25:E118,3)&lt;=$A$8*SMALL(E25:E118,1),IFERROR(INDEX($A$25:$A$118, MATCH(1,(E25:E118=SMALL(E25:E118,3))*(COUNTIF(E6:E8, $A$25:$A$118)=0),0)), ""),""),"")</f>
        <v/>
      </c>
      <c r="F9" s="1" t="str" cm="1">
        <f t="array" ref="F9">IFERROR(IF(SMALL(F25:F118,3)&lt;=$A$8*SMALL(F25:F118,1),IFERROR(INDEX($A$25:$A$118, MATCH(1,(F25:F118=SMALL(F25:F118,3))*(COUNTIF(F6:F8, $A$25:$A$118)=0),0)), ""),""),"")</f>
        <v/>
      </c>
      <c r="G9" s="1" t="str" cm="1">
        <f t="array" ref="G9">IFERROR(IF(SMALL(G25:G118,3)&lt;=$A$8*SMALL(G25:G118,1),IFERROR(INDEX($A$25:$A$118, MATCH(1,(G25:G118=SMALL(G25:G118,3))*(COUNTIF(G6:G8, $A$25:$A$118)=0),0)), ""),""),"")</f>
        <v/>
      </c>
      <c r="H9" s="1" t="str" cm="1">
        <f t="array" ref="H9">IFERROR(IF(SMALL(H25:H118,3)&lt;=$A$8*SMALL(H25:H118,1),IFERROR(INDEX($A$25:$A$118, MATCH(1,(H25:H118=SMALL(H25:H118,3))*(COUNTIF(H6:H8, $A$25:$A$118)=0),0)), ""),""),"")</f>
        <v/>
      </c>
      <c r="I9" s="1" t="str" cm="1">
        <f t="array" ref="I9">IFERROR(IF(SMALL(I25:I118,3)&lt;=$A$8*SMALL(I25:I118,1),IFERROR(INDEX($A$25:$A$118, MATCH(1,(I25:I118=SMALL(I25:I118,3))*(COUNTIF(I6:I8, $A$25:$A$118)=0),0)), ""),""),"")</f>
        <v/>
      </c>
      <c r="J9" s="132" t="str" cm="1">
        <f t="array" ref="J9">IFERROR(IF(SMALL(J25:J118,3)&lt;=$A$8*SMALL(J25:J118,1),IFERROR(INDEX($A$25:$A$118, MATCH(1,(J25:J118=SMALL(J25:J118,3))*(COUNTIF(J6:J8, $A$25:$A$118)=0),0)), ""),""),"")</f>
        <v/>
      </c>
      <c r="K9" s="1" t="str" cm="1">
        <f t="array" ref="K9">IFERROR(IF(SMALL(K25:K118,3)&lt;=$A$8*SMALL(K25:K118,1),IFERROR(INDEX($A$25:$A$118, MATCH(1,(K25:K118=SMALL(K25:K118,3))*(COUNTIF(K6:K8, $A$25:$A$118)=0),0)), ""),""),"")</f>
        <v/>
      </c>
      <c r="L9" s="1" t="str" cm="1">
        <f t="array" ref="L9">IFERROR(IF(SMALL(L25:L118,3)&lt;=$A$8*SMALL(L25:L118,1),IFERROR(INDEX($A$25:$A$118, MATCH(1,(L25:L118=SMALL(L25:L118,3))*(COUNTIF(L6:L8, $A$25:$A$118)=0),0)), ""),""),"")</f>
        <v/>
      </c>
      <c r="M9" s="1" t="str" cm="1">
        <f t="array" ref="M9">IFERROR(IF(SMALL(M25:M118,3)&lt;=$A$8*SMALL(M25:M118,1),IFERROR(INDEX($A$25:$A$118, MATCH(1,(M25:M118=SMALL(M25:M118,3))*(COUNTIF(M6:M8, $A$25:$A$118)=0),0)), ""),""),"")</f>
        <v/>
      </c>
      <c r="N9" s="1" t="str" cm="1">
        <f t="array" ref="N9">IFERROR(IF(SMALL(N25:N118,3)&lt;=$A$8*SMALL(N25:N118,1),IFERROR(INDEX($A$25:$A$118, MATCH(1,(N25:N118=SMALL(N25:N118,3))*(COUNTIF(N6:N8, $A$25:$A$118)=0),0)), ""),""),"")</f>
        <v/>
      </c>
      <c r="O9" s="1" t="str" cm="1">
        <f t="array" ref="O9">IFERROR(IF(SMALL(O25:O118,3)&lt;=$A$8*SMALL(O25:O118,1),IFERROR(INDEX($A$25:$A$118, MATCH(1,(O25:O118=SMALL(O25:O118,3))*(COUNTIF(O6:O8, $A$25:$A$118)=0),0)), ""),""),"")</f>
        <v/>
      </c>
      <c r="P9" s="1" t="str" cm="1">
        <f t="array" ref="P9">IFERROR(IF(SMALL(P25:P118,3)&lt;=$A$8*SMALL(P25:P118,1),IFERROR(INDEX($A$25:$A$118, MATCH(1,(P25:P118=SMALL(P25:P118,3))*(COUNTIF(P6:P8, $A$25:$A$118)=0),0)), ""),""),"")</f>
        <v/>
      </c>
      <c r="Q9" s="1" t="str" cm="1">
        <f t="array" ref="Q9">IFERROR(IF(SMALL(Q25:Q118,3)&lt;=$A$8*SMALL(Q25:Q118,1),IFERROR(INDEX($A$25:$A$118, MATCH(1,(Q25:Q118=SMALL(Q25:Q118,3))*(COUNTIF(Q6:Q8, $A$25:$A$118)=0),0)), ""),""),"")</f>
        <v/>
      </c>
      <c r="R9" s="1" t="str" cm="1">
        <f t="array" ref="R9">IFERROR(IF(SMALL(R25:R118,3)&lt;=$A$8*SMALL(R25:R118,1),IFERROR(INDEX($A$25:$A$118, MATCH(1,(R25:R118=SMALL(R25:R118,3))*(COUNTIF(R6:R8, $A$25:$A$118)=0),0)), ""),""),"")</f>
        <v/>
      </c>
      <c r="S9" s="1" t="str" cm="1">
        <f t="array" ref="S9">IFERROR(IF(SMALL(S25:S118,3)&lt;=$A$8*SMALL(S25:S118,1),IFERROR(INDEX($A$25:$A$118, MATCH(1,(S25:S118=SMALL(S25:S118,3))*(COUNTIF(S6:S8, $A$25:$A$118)=0),0)), ""),""),"")</f>
        <v/>
      </c>
      <c r="T9" s="1" t="str" cm="1">
        <f t="array" ref="T9">IFERROR(IF(SMALL(T25:T118,3)&lt;=$A$8*SMALL(T25:T118,1),IFERROR(INDEX($A$25:$A$118, MATCH(1,(T25:T118=SMALL(T25:T118,3))*(COUNTIF(T6:T8, $A$25:$A$118)=0),0)), ""),""),"")</f>
        <v/>
      </c>
      <c r="U9" s="132" t="str" cm="1">
        <f t="array" ref="U9">IFERROR(IF(SMALL(U25:U118,3)&lt;=$A$8*SMALL(U25:U118,1),IFERROR(INDEX($A$25:$A$118, MATCH(1,(U25:U118=SMALL(U25:U118,3))*(COUNTIF(U6:U8, $A$25:$A$118)=0),0)), ""),""),"")</f>
        <v/>
      </c>
      <c r="V9" s="1" t="str" cm="1">
        <f t="array" ref="V9">IFERROR(IF(SMALL(V25:V118,3)&lt;=$A$8*SMALL(V25:V118,1),IFERROR(INDEX($A$25:$A$118, MATCH(1,(V25:V118=SMALL(V25:V118,3))*(COUNTIF(V6:V8, $A$25:$A$118)=0),0)), ""),""),"")</f>
        <v/>
      </c>
      <c r="W9" s="1" t="str" cm="1">
        <f t="array" ref="W9">IFERROR(IF(SMALL(W25:W118,3)&lt;=$A$8*SMALL(W25:W118,1),IFERROR(INDEX($A$25:$A$118, MATCH(1,(W25:W118=SMALL(W25:W118,3))*(COUNTIF(W6:W8, $A$25:$A$118)=0),0)), ""),""),"")</f>
        <v/>
      </c>
      <c r="X9" s="1" t="str" cm="1">
        <f t="array" ref="X9">IFERROR(IF(SMALL(X25:X118,3)&lt;=$A$8*SMALL(X25:X118,1),IFERROR(INDEX($A$25:$A$118, MATCH(1,(X25:X118=SMALL(X25:X118,3))*(COUNTIF(X6:X8, $A$25:$A$118)=0),0)), ""),""),"")</f>
        <v/>
      </c>
      <c r="Y9" s="1" t="str" cm="1">
        <f t="array" ref="Y9">IFERROR(IF(SMALL(Y25:Y118,3)&lt;=$A$8*SMALL(Y25:Y118,1),IFERROR(INDEX($A$25:$A$118, MATCH(1,(Y25:Y118=SMALL(Y25:Y118,3))*(COUNTIF(Y6:Y8, $A$25:$A$118)=0),0)), ""),""),"")</f>
        <v/>
      </c>
      <c r="Z9" s="1" t="str" cm="1">
        <f t="array" ref="Z9">IFERROR(IF(SMALL(Z25:Z118,3)&lt;=$A$8*SMALL(Z25:Z118,1),IFERROR(INDEX($A$25:$A$118, MATCH(1,(Z25:Z118=SMALL(Z25:Z118,3))*(COUNTIF(Z6:Z8, $A$25:$A$118)=0),0)), ""),""),"")</f>
        <v/>
      </c>
      <c r="AA9" s="1" t="str" cm="1">
        <f t="array" ref="AA9">IFERROR(IF(SMALL(AA25:AA118,3)&lt;=$A$8*SMALL(AA25:AA118,1),IFERROR(INDEX($A$25:$A$118, MATCH(1,(AA25:AA118=SMALL(AA25:AA118,3))*(COUNTIF(AA6:AA8, $A$25:$A$118)=0),0)), ""),""),"")</f>
        <v/>
      </c>
      <c r="AB9" s="1" t="str" cm="1">
        <f t="array" ref="AB9">IFERROR(IF(SMALL(AB25:AB118,3)&lt;=$A$8*SMALL(AB25:AB118,1),IFERROR(INDEX($A$25:$A$118, MATCH(1,(AB25:AB118=SMALL(AB25:AB118,3))*(COUNTIF(AB6:AB8, $A$25:$A$118)=0),0)), ""),""),"")</f>
        <v/>
      </c>
      <c r="AC9" s="1" t="str" cm="1">
        <f t="array" ref="AC9">IFERROR(IF(SMALL(AC25:AC118,3)&lt;=$A$8*SMALL(AC25:AC118,1),IFERROR(INDEX($A$25:$A$118, MATCH(1,(AC25:AC118=SMALL(AC25:AC118,3))*(COUNTIF(AC6:AC8, $A$25:$A$118)=0),0)), ""),""),"")</f>
        <v/>
      </c>
      <c r="AD9" s="1" t="str" cm="1">
        <f t="array" ref="AD9">IFERROR(IF(SMALL(AD25:AD118,3)&lt;=$A$8*SMALL(AD25:AD118,1),IFERROR(INDEX($A$25:$A$118, MATCH(1,(AD25:AD118=SMALL(AD25:AD118,3))*(COUNTIF(AD6:AD8, $A$25:$A$118)=0),0)), ""),""),"")</f>
        <v/>
      </c>
      <c r="AE9" s="1" t="str" cm="1">
        <f t="array" ref="AE9">IFERROR(IF(SMALL(AE25:AE118,3)&lt;=$A$8*SMALL(AE25:AE118,1),IFERROR(INDEX($A$25:$A$118, MATCH(1,(AE25:AE118=SMALL(AE25:AE118,3))*(COUNTIF(AE6:AE8, $A$25:$A$118)=0),0)), ""),""),"")</f>
        <v/>
      </c>
      <c r="AF9" s="132" t="str" cm="1">
        <f t="array" ref="AF9">IFERROR(IF(SMALL(AF25:AF118,3)&lt;=$A$8*SMALL(AF25:AF118,1),IFERROR(INDEX($A$25:$A$118, MATCH(1,(AF25:AF118=SMALL(AF25:AF118,3))*(COUNTIF(AF6:AF8, $A$25:$A$118)=0),0)), ""),""),"")</f>
        <v/>
      </c>
      <c r="AG9" s="1" t="str" cm="1">
        <f t="array" ref="AG9">IFERROR(IF(SMALL(AG25:AG118,3)&lt;=$A$8*SMALL(AG25:AG118,1),IFERROR(INDEX($A$25:$A$118, MATCH(1,(AG25:AG118=SMALL(AG25:AG118,3))*(COUNTIF(AG6:AG8, $A$25:$A$118)=0),0)), ""),""),"")</f>
        <v/>
      </c>
      <c r="AH9" s="1" t="str" cm="1">
        <f t="array" ref="AH9">IFERROR(IF(SMALL(AH25:AH118,3)&lt;=$A$8*SMALL(AH25:AH118,1),IFERROR(INDEX($A$25:$A$118, MATCH(1,(AH25:AH118=SMALL(AH25:AH118,3))*(COUNTIF(AH6:AH8, $A$25:$A$118)=0),0)), ""),""),"")</f>
        <v/>
      </c>
      <c r="AI9" s="1" t="str" cm="1">
        <f t="array" ref="AI9">IFERROR(IF(SMALL(AI25:AI118,3)&lt;=$A$8*SMALL(AI25:AI118,1),IFERROR(INDEX($A$25:$A$118, MATCH(1,(AI25:AI118=SMALL(AI25:AI118,3))*(COUNTIF(AI6:AI8, $A$25:$A$118)=0),0)), ""),""),"")</f>
        <v/>
      </c>
      <c r="AJ9" s="1" t="str" cm="1">
        <f t="array" ref="AJ9">IFERROR(IF(SMALL(AJ25:AJ118,3)&lt;=$A$8*SMALL(AJ25:AJ118,1),IFERROR(INDEX($A$25:$A$118, MATCH(1,(AJ25:AJ118=SMALL(AJ25:AJ118,3))*(COUNTIF(AJ6:AJ8, $A$25:$A$118)=0),0)), ""),""),"")</f>
        <v/>
      </c>
      <c r="AK9" s="1" t="str" cm="1">
        <f t="array" ref="AK9">IFERROR(IF(SMALL(AK25:AK118,3)&lt;=$A$8*SMALL(AK25:AK118,1),IFERROR(INDEX($A$25:$A$118, MATCH(1,(AK25:AK118=SMALL(AK25:AK118,3))*(COUNTIF(AK6:AK8, $A$25:$A$118)=0),0)), ""),""),"")</f>
        <v/>
      </c>
      <c r="AL9" s="1" t="str" cm="1">
        <f t="array" ref="AL9">IFERROR(IF(SMALL(AL25:AL118,3)&lt;=$A$8*SMALL(AL25:AL118,1),IFERROR(INDEX($A$25:$A$118, MATCH(1,(AL25:AL118=SMALL(AL25:AL118,3))*(COUNTIF(AL6:AL8, $A$25:$A$118)=0),0)), ""),""),"")</f>
        <v/>
      </c>
      <c r="AM9" s="1" t="str" cm="1">
        <f t="array" ref="AM9">IFERROR(IF(SMALL(AM25:AM118,3)&lt;=$A$8*SMALL(AM25:AM118,1),IFERROR(INDEX($A$25:$A$118, MATCH(1,(AM25:AM118=SMALL(AM25:AM118,3))*(COUNTIF(AM6:AM8, $A$25:$A$118)=0),0)), ""),""),"")</f>
        <v/>
      </c>
      <c r="AN9" s="1" t="str" cm="1">
        <f t="array" ref="AN9">IFERROR(IF(SMALL(AN25:AN118,3)&lt;=$A$8*SMALL(AN25:AN118,1),IFERROR(INDEX($A$25:$A$118, MATCH(1,(AN25:AN118=SMALL(AN25:AN118,3))*(COUNTIF(AN6:AN8, $A$25:$A$118)=0),0)), ""),""),"")</f>
        <v/>
      </c>
      <c r="AO9" s="1" t="str" cm="1">
        <f t="array" ref="AO9">IFERROR(IF(SMALL(AO25:AO118,3)&lt;=$A$8*SMALL(AO25:AO118,1),IFERROR(INDEX($A$25:$A$118, MATCH(1,(AO25:AO118=SMALL(AO25:AO118,3))*(COUNTIF(AO6:AO8, $A$25:$A$118)=0),0)), ""),""),"")</f>
        <v/>
      </c>
      <c r="AP9" s="1" t="str" cm="1">
        <f t="array" ref="AP9">IFERROR(IF(SMALL(AP25:AP118,3)&lt;=$A$8*SMALL(AP25:AP118,1),IFERROR(INDEX($A$25:$A$118, MATCH(1,(AP25:AP118=SMALL(AP25:AP118,3))*(COUNTIF(AP6:AP8, $A$25:$A$118)=0),0)), ""),""),"")</f>
        <v/>
      </c>
      <c r="AQ9" s="132" t="str" cm="1">
        <f t="array" ref="AQ9">IFERROR(IF(SMALL(AQ25:AQ118,3)&lt;=$A$8*SMALL(AQ25:AQ118,1),IFERROR(INDEX($A$25:$A$118, MATCH(1,(AQ25:AQ118=SMALL(AQ25:AQ118,3))*(COUNTIF(AQ6:AQ8, $A$25:$A$118)=0),0)), ""),""),"")</f>
        <v/>
      </c>
      <c r="AR9" s="1" t="str" cm="1">
        <f t="array" ref="AR9">IFERROR(IF(SMALL(AR25:AR118,3)&lt;=$A$8*SMALL(AR25:AR118,1),IFERROR(INDEX($A$25:$A$118, MATCH(1,(AR25:AR118=SMALL(AR25:AR118,3))*(COUNTIF(AR6:AR8, $A$25:$A$118)=0),0)), ""),""),"")</f>
        <v/>
      </c>
      <c r="AS9" s="1" t="str" cm="1">
        <f t="array" ref="AS9">IFERROR(IF(SMALL(AS25:AS118,3)&lt;=$A$8*SMALL(AS25:AS118,1),IFERROR(INDEX($A$25:$A$118, MATCH(1,(AS25:AS118=SMALL(AS25:AS118,3))*(COUNTIF(AS6:AS8, $A$25:$A$118)=0),0)), ""),""),"")</f>
        <v/>
      </c>
      <c r="AT9" s="1" t="str" cm="1">
        <f t="array" ref="AT9">IFERROR(IF(SMALL(AT25:AT118,3)&lt;=$A$8*SMALL(AT25:AT118,1),IFERROR(INDEX($A$25:$A$118, MATCH(1,(AT25:AT118=SMALL(AT25:AT118,3))*(COUNTIF(AT6:AT8, $A$25:$A$118)=0),0)), ""),""),"")</f>
        <v/>
      </c>
      <c r="AU9" s="1" t="str" cm="1">
        <f t="array" ref="AU9">IFERROR(IF(SMALL(AU25:AU118,3)&lt;=$A$8*SMALL(AU25:AU118,1),IFERROR(INDEX($A$25:$A$118, MATCH(1,(AU25:AU118=SMALL(AU25:AU118,3))*(COUNTIF(AU6:AU8, $A$25:$A$118)=0),0)), ""),""),"")</f>
        <v/>
      </c>
      <c r="AV9" s="1" t="str" cm="1">
        <f t="array" ref="AV9">IFERROR(IF(SMALL(AV25:AV118,3)&lt;=$A$8*SMALL(AV25:AV118,1),IFERROR(INDEX($A$25:$A$118, MATCH(1,(AV25:AV118=SMALL(AV25:AV118,3))*(COUNTIF(AV6:AV8, $A$25:$A$118)=0),0)), ""),""),"")</f>
        <v/>
      </c>
      <c r="AW9" s="1" t="str" cm="1">
        <f t="array" ref="AW9">IFERROR(IF(SMALL(AW25:AW118,3)&lt;=$A$8*SMALL(AW25:AW118,1),IFERROR(INDEX($A$25:$A$118, MATCH(1,(AW25:AW118=SMALL(AW25:AW118,3))*(COUNTIF(AW6:AW8, $A$25:$A$118)=0),0)), ""),""),"")</f>
        <v/>
      </c>
      <c r="AX9" s="1" t="str" cm="1">
        <f t="array" ref="AX9">IFERROR(IF(SMALL(AX25:AX118,3)&lt;=$A$8*SMALL(AX25:AX118,1),IFERROR(INDEX($A$25:$A$118, MATCH(1,(AX25:AX118=SMALL(AX25:AX118,3))*(COUNTIF(AX6:AX8, $A$25:$A$118)=0),0)), ""),""),"")</f>
        <v/>
      </c>
      <c r="AY9" s="1" t="str" cm="1">
        <f t="array" ref="AY9">IFERROR(IF(SMALL(AY25:AY118,3)&lt;=$A$8*SMALL(AY25:AY118,1),IFERROR(INDEX($A$25:$A$118, MATCH(1,(AY25:AY118=SMALL(AY25:AY118,3))*(COUNTIF(AY6:AY8, $A$25:$A$118)=0),0)), ""),""),"")</f>
        <v/>
      </c>
      <c r="AZ9" s="1" t="str" cm="1">
        <f t="array" ref="AZ9">IFERROR(IF(SMALL(AZ25:AZ118,3)&lt;=$A$8*SMALL(AZ25:AZ118,1),IFERROR(INDEX($A$25:$A$118, MATCH(1,(AZ25:AZ118=SMALL(AZ25:AZ118,3))*(COUNTIF(AZ6:AZ8, $A$25:$A$118)=0),0)), ""),""),"")</f>
        <v/>
      </c>
      <c r="BA9" s="1" t="str" cm="1">
        <f t="array" ref="BA9">IFERROR(IF(SMALL(BA25:BA118,3)&lt;=$A$8*SMALL(BA25:BA118,1),IFERROR(INDEX($A$25:$A$118, MATCH(1,(BA25:BA118=SMALL(BA25:BA118,3))*(COUNTIF(BA6:BA8, $A$25:$A$118)=0),0)), ""),""),"")</f>
        <v/>
      </c>
      <c r="BB9" s="132" t="str" cm="1">
        <f t="array" ref="BB9">IFERROR(IF(SMALL(BB25:BB118,3)&lt;=$A$8*SMALL(BB25:BB118,1),IFERROR(INDEX($A$25:$A$118, MATCH(1,(BB25:BB118=SMALL(BB25:BB118,3))*(COUNTIF(BB6:BB8, $A$25:$A$118)=0),0)), ""),""),"")</f>
        <v/>
      </c>
      <c r="BC9" s="1" t="str" cm="1">
        <f t="array" ref="BC9">IFERROR(IF(SMALL(BC25:BC118,3)&lt;=$A$8*SMALL(BC25:BC118,1),IFERROR(INDEX($A$25:$A$118, MATCH(1,(BC25:BC118=SMALL(BC25:BC118,3))*(COUNTIF(BC6:BC8, $A$25:$A$118)=0),0)), ""),""),"")</f>
        <v/>
      </c>
      <c r="BD9" s="1" t="str" cm="1">
        <f t="array" ref="BD9">IFERROR(IF(SMALL(BD25:BD118,3)&lt;=$A$8*SMALL(BD25:BD118,1),IFERROR(INDEX($A$25:$A$118, MATCH(1,(BD25:BD118=SMALL(BD25:BD118,3))*(COUNTIF(BD6:BD8, $A$25:$A$118)=0),0)), ""),""),"")</f>
        <v/>
      </c>
      <c r="BE9" s="1" t="str" cm="1">
        <f t="array" ref="BE9">IFERROR(IF(SMALL(BE25:BE118,3)&lt;=$A$8*SMALL(BE25:BE118,1),IFERROR(INDEX($A$25:$A$118, MATCH(1,(BE25:BE118=SMALL(BE25:BE118,3))*(COUNTIF(BE6:BE8, $A$25:$A$118)=0),0)), ""),""),"")</f>
        <v/>
      </c>
      <c r="BF9" s="1" t="str" cm="1">
        <f t="array" ref="BF9">IFERROR(IF(SMALL(BF25:BF118,3)&lt;=$A$8*SMALL(BF25:BF118,1),IFERROR(INDEX($A$25:$A$118, MATCH(1,(BF25:BF118=SMALL(BF25:BF118,3))*(COUNTIF(BF6:BF8, $A$25:$A$118)=0),0)), ""),""),"")</f>
        <v/>
      </c>
      <c r="BG9" s="1" t="str" cm="1">
        <f t="array" ref="BG9">IFERROR(IF(SMALL(BG25:BG118,3)&lt;=$A$8*SMALL(BG25:BG118,1),IFERROR(INDEX($A$25:$A$118, MATCH(1,(BG25:BG118=SMALL(BG25:BG118,3))*(COUNTIF(BG6:BG8, $A$25:$A$118)=0),0)), ""),""),"")</f>
        <v/>
      </c>
      <c r="BH9" s="1" t="str" cm="1">
        <f t="array" ref="BH9">IFERROR(IF(SMALL(BH25:BH118,3)&lt;=$A$8*SMALL(BH25:BH118,1),IFERROR(INDEX($A$25:$A$118, MATCH(1,(BH25:BH118=SMALL(BH25:BH118,3))*(COUNTIF(BH6:BH8, $A$25:$A$118)=0),0)), ""),""),"")</f>
        <v/>
      </c>
      <c r="BI9" s="1" t="str" cm="1">
        <f t="array" ref="BI9">IFERROR(IF(SMALL(BI25:BI118,3)&lt;=$A$8*SMALL(BI25:BI118,1),IFERROR(INDEX($A$25:$A$118, MATCH(1,(BI25:BI118=SMALL(BI25:BI118,3))*(COUNTIF(BI6:BI8, $A$25:$A$118)=0),0)), ""),""),"")</f>
        <v/>
      </c>
      <c r="BJ9" s="1" t="str" cm="1">
        <f t="array" ref="BJ9">IFERROR(IF(SMALL(BJ25:BJ118,3)&lt;=$A$8*SMALL(BJ25:BJ118,1),IFERROR(INDEX($A$25:$A$118, MATCH(1,(BJ25:BJ118=SMALL(BJ25:BJ118,3))*(COUNTIF(BJ6:BJ8, $A$25:$A$118)=0),0)), ""),""),"")</f>
        <v/>
      </c>
      <c r="BK9" s="1" t="str" cm="1">
        <f t="array" ref="BK9">IFERROR(IF(SMALL(BK25:BK118,3)&lt;=$A$8*SMALL(BK25:BK118,1),IFERROR(INDEX($A$25:$A$118, MATCH(1,(BK25:BK118=SMALL(BK25:BK118,3))*(COUNTIF(BK6:BK8, $A$25:$A$118)=0),0)), ""),""),"")</f>
        <v/>
      </c>
      <c r="BL9" s="1" t="str" cm="1">
        <f t="array" ref="BL9">IFERROR(IF(SMALL(BL25:BL118,3)&lt;=$A$8*SMALL(BL25:BL118,1),IFERROR(INDEX($A$25:$A$118, MATCH(1,(BL25:BL118=SMALL(BL25:BL118,3))*(COUNTIF(BL6:BL8, $A$25:$A$118)=0),0)), ""),""),"")</f>
        <v/>
      </c>
      <c r="BM9" s="1" t="str" cm="1">
        <f t="array" ref="BM9">IFERROR(IF(SMALL(BM25:BM118,3)&lt;=$A$8*SMALL(BM25:BM118,1),IFERROR(INDEX($A$25:$A$118, MATCH(1,(BM25:BM118=SMALL(BM25:BM118,3))*(COUNTIF(BM6:BM8, $A$25:$A$118)=0),0)), ""),""),"")</f>
        <v/>
      </c>
      <c r="BN9" s="132" t="str" cm="1">
        <f t="array" ref="BN9">IFERROR(IF(SMALL(BN25:BN118,3)&lt;=$A$8*SMALL(BN25:BN118,1),IFERROR(INDEX($A$25:$A$118, MATCH(1,(BN25:BN118=SMALL(BN25:BN118,3))*(COUNTIF(BN6:BN8, $A$25:$A$118)=0),0)), ""),""),"")</f>
        <v/>
      </c>
      <c r="BO9" s="1" t="str" cm="1">
        <f t="array" ref="BO9">IFERROR(IF(SMALL(BO25:BO118,3)&lt;=$A$8*SMALL(BO25:BO118,1),IFERROR(INDEX($A$25:$A$118, MATCH(1,(BO25:BO118=SMALL(BO25:BO118,3))*(COUNTIF(BO6:BO8, $A$25:$A$118)=0),0)), ""),""),"")</f>
        <v/>
      </c>
      <c r="BP9" s="1" t="str" cm="1">
        <f t="array" ref="BP9">IFERROR(IF(SMALL(BP25:BP118,3)&lt;=$A$8*SMALL(BP25:BP118,1),IFERROR(INDEX($A$25:$A$118, MATCH(1,(BP25:BP118=SMALL(BP25:BP118,3))*(COUNTIF(BP6:BP8, $A$25:$A$118)=0),0)), ""),""),"")</f>
        <v/>
      </c>
      <c r="BQ9" s="1" t="str" cm="1">
        <f t="array" ref="BQ9">IFERROR(IF(SMALL(BQ25:BQ118,3)&lt;=$A$8*SMALL(BQ25:BQ118,1),IFERROR(INDEX($A$25:$A$118, MATCH(1,(BQ25:BQ118=SMALL(BQ25:BQ118,3))*(COUNTIF(BQ6:BQ8, $A$25:$A$118)=0),0)), ""),""),"")</f>
        <v/>
      </c>
      <c r="BR9" s="1" t="str" cm="1">
        <f t="array" ref="BR9">IFERROR(IF(SMALL(BR25:BR118,3)&lt;=$A$8*SMALL(BR25:BR118,1),IFERROR(INDEX($A$25:$A$118, MATCH(1,(BR25:BR118=SMALL(BR25:BR118,3))*(COUNTIF(BR6:BR8, $A$25:$A$118)=0),0)), ""),""),"")</f>
        <v/>
      </c>
      <c r="BS9" s="1" t="str" cm="1">
        <f t="array" ref="BS9">IFERROR(IF(SMALL(BS25:BS118,3)&lt;=$A$8*SMALL(BS25:BS118,1),IFERROR(INDEX($A$25:$A$118, MATCH(1,(BS25:BS118=SMALL(BS25:BS118,3))*(COUNTIF(BS6:BS8, $A$25:$A$118)=0),0)), ""),""),"")</f>
        <v/>
      </c>
      <c r="BT9" s="1" t="str" cm="1">
        <f t="array" ref="BT9">IFERROR(IF(SMALL(BT25:BT118,3)&lt;=$A$8*SMALL(BT25:BT118,1),IFERROR(INDEX($A$25:$A$118, MATCH(1,(BT25:BT118=SMALL(BT25:BT118,3))*(COUNTIF(BT6:BT8, $A$25:$A$118)=0),0)), ""),""),"")</f>
        <v/>
      </c>
      <c r="BU9" s="1" t="str" cm="1">
        <f t="array" ref="BU9">IFERROR(IF(SMALL(BU25:BU118,3)&lt;=$A$8*SMALL(BU25:BU118,1),IFERROR(INDEX($A$25:$A$118, MATCH(1,(BU25:BU118=SMALL(BU25:BU118,3))*(COUNTIF(BU6:BU8, $A$25:$A$118)=0),0)), ""),""),"")</f>
        <v/>
      </c>
      <c r="BV9" s="1" t="str" cm="1">
        <f t="array" ref="BV9">IFERROR(IF(SMALL(BV25:BV118,3)&lt;=$A$8*SMALL(BV25:BV118,1),IFERROR(INDEX($A$25:$A$118, MATCH(1,(BV25:BV118=SMALL(BV25:BV118,3))*(COUNTIF(BV6:BV8, $A$25:$A$118)=0),0)), ""),""),"")</f>
        <v/>
      </c>
      <c r="BW9" s="1" t="str" cm="1">
        <f t="array" ref="BW9">IFERROR(IF(SMALL(BW25:BW118,3)&lt;=$A$8*SMALL(BW25:BW118,1),IFERROR(INDEX($A$25:$A$118, MATCH(1,(BW25:BW118=SMALL(BW25:BW118,3))*(COUNTIF(BW6:BW8, $A$25:$A$118)=0),0)), ""),""),"")</f>
        <v/>
      </c>
      <c r="BX9" s="1" t="str" cm="1">
        <f t="array" ref="BX9">IFERROR(IF(SMALL(BX25:BX118,3)&lt;=$A$8*SMALL(BX25:BX118,1),IFERROR(INDEX($A$25:$A$118, MATCH(1,(BX25:BX118=SMALL(BX25:BX118,3))*(COUNTIF(BX6:BX8, $A$25:$A$118)=0),0)), ""),""),"")</f>
        <v/>
      </c>
      <c r="BY9" s="1" t="str" cm="1">
        <f t="array" ref="BY9">IFERROR(IF(SMALL(BY25:BY118,3)&lt;=$A$8*SMALL(BY25:BY118,1),IFERROR(INDEX($A$25:$A$118, MATCH(1,(BY25:BY118=SMALL(BY25:BY118,3))*(COUNTIF(BY6:BY8, $A$25:$A$118)=0),0)), ""),""),"")</f>
        <v/>
      </c>
      <c r="BZ9" s="1" t="str" cm="1">
        <f t="array" ref="BZ9">IFERROR(IF(SMALL(BZ25:BZ118,3)&lt;=$A$8*SMALL(BZ25:BZ118,1),IFERROR(INDEX($A$25:$A$118, MATCH(1,(BZ25:BZ118=SMALL(BZ25:BZ118,3))*(COUNTIF(BZ6:BZ8, $A$25:$A$118)=0),0)), ""),""),"")</f>
        <v/>
      </c>
      <c r="CA9" s="1" t="str" cm="1">
        <f t="array" ref="CA9">IFERROR(IF(SMALL(CA25:CA118,3)&lt;=$A$8*SMALL(CA25:CA118,1),IFERROR(INDEX($A$25:$A$118, MATCH(1,(CA25:CA118=SMALL(CA25:CA118,3))*(COUNTIF(CA6:CA8, $A$25:$A$118)=0),0)), ""),""),"")</f>
        <v/>
      </c>
      <c r="CB9" s="1" t="str" cm="1">
        <f t="array" ref="CB9">IFERROR(IF(SMALL(CB25:CB118,3)&lt;=$A$8*SMALL(CB25:CB118,1),IFERROR(INDEX($A$25:$A$118, MATCH(1,(CB25:CB118=SMALL(CB25:CB118,3))*(COUNTIF(CB6:CB8, $A$25:$A$118)=0),0)), ""),""),"")</f>
        <v/>
      </c>
      <c r="CC9" s="1" t="str" cm="1">
        <f t="array" ref="CC9">IFERROR(IF(SMALL(CC25:CC118,3)&lt;=$A$8*SMALL(CC25:CC118,1),IFERROR(INDEX($A$25:$A$118, MATCH(1,(CC25:CC118=SMALL(CC25:CC118,3))*(COUNTIF(CC6:CC8, $A$25:$A$118)=0),0)), ""),""),"")</f>
        <v/>
      </c>
      <c r="CD9" s="132" t="str" cm="1">
        <f t="array" ref="CD9">IFERROR(IF(SMALL(CD25:CD118,3)&lt;=$A$8*SMALL(CD25:CD118,1),IFERROR(INDEX($A$25:$A$118, MATCH(1,(CD25:CD118=SMALL(CD25:CD118,3))*(COUNTIF(CD6:CD8, $A$25:$A$118)=0),0)), ""),""),"")</f>
        <v/>
      </c>
      <c r="CE9" s="1" t="str" cm="1">
        <f t="array" ref="CE9">IFERROR(IF(SMALL(CE25:CE118,3)&lt;=$A$8*SMALL(CE25:CE118,1),IFERROR(INDEX($A$25:$A$118, MATCH(1,(CE25:CE118=SMALL(CE25:CE118,3))*(COUNTIF(CE6:CE8, $A$25:$A$118)=0),0)), ""),""),"")</f>
        <v/>
      </c>
      <c r="CF9" s="1" t="str" cm="1">
        <f t="array" ref="CF9">IFERROR(IF(SMALL(CF25:CF118,3)&lt;=$A$8*SMALL(CF25:CF118,1),IFERROR(INDEX($A$25:$A$118, MATCH(1,(CF25:CF118=SMALL(CF25:CF118,3))*(COUNTIF(CF6:CF8, $A$25:$A$118)=0),0)), ""),""),"")</f>
        <v/>
      </c>
      <c r="CG9" s="1" t="str" cm="1">
        <f t="array" ref="CG9">IFERROR(IF(SMALL(CG25:CG118,3)&lt;=$A$8*SMALL(CG25:CG118,1),IFERROR(INDEX($A$25:$A$118, MATCH(1,(CG25:CG118=SMALL(CG25:CG118,3))*(COUNTIF(CG6:CG8, $A$25:$A$118)=0),0)), ""),""),"")</f>
        <v/>
      </c>
      <c r="CH9" s="1" t="str" cm="1">
        <f t="array" ref="CH9">IFERROR(IF(SMALL(CH25:CH118,3)&lt;=$A$8*SMALL(CH25:CH118,1),IFERROR(INDEX($A$25:$A$118, MATCH(1,(CH25:CH118=SMALL(CH25:CH118,3))*(COUNTIF(CH6:CH8, $A$25:$A$118)=0),0)), ""),""),"")</f>
        <v/>
      </c>
      <c r="CI9" s="1" t="str" cm="1">
        <f t="array" ref="CI9">IFERROR(IF(SMALL(CI25:CI118,3)&lt;=$A$8*SMALL(CI25:CI118,1),IFERROR(INDEX($A$25:$A$118, MATCH(1,(CI25:CI118=SMALL(CI25:CI118,3))*(COUNTIF(CI6:CI8, $A$25:$A$118)=0),0)), ""),""),"")</f>
        <v/>
      </c>
      <c r="CJ9" s="1" t="str" cm="1">
        <f t="array" ref="CJ9">IFERROR(IF(SMALL(CJ25:CJ118,3)&lt;=$A$8*SMALL(CJ25:CJ118,1),IFERROR(INDEX($A$25:$A$118, MATCH(1,(CJ25:CJ118=SMALL(CJ25:CJ118,3))*(COUNTIF(CJ6:CJ8, $A$25:$A$118)=0),0)), ""),""),"")</f>
        <v/>
      </c>
      <c r="CK9" s="1" t="str" cm="1">
        <f t="array" ref="CK9">IFERROR(IF(SMALL(CK25:CK118,3)&lt;=$A$8*SMALL(CK25:CK118,1),IFERROR(INDEX($A$25:$A$118, MATCH(1,(CK25:CK118=SMALL(CK25:CK118,3))*(COUNTIF(CK6:CK8, $A$25:$A$118)=0),0)), ""),""),"")</f>
        <v/>
      </c>
      <c r="CL9" s="1" t="str" cm="1">
        <f t="array" ref="CL9">IFERROR(IF(SMALL(CL25:CL118,3)&lt;=$A$8*SMALL(CL25:CL118,1),IFERROR(INDEX($A$25:$A$118, MATCH(1,(CL25:CL118=SMALL(CL25:CL118,3))*(COUNTIF(CL6:CL8, $A$25:$A$118)=0),0)), ""),""),"")</f>
        <v/>
      </c>
      <c r="CM9" s="1" t="str" cm="1">
        <f t="array" ref="CM9">IFERROR(IF(SMALL(CM25:CM118,3)&lt;=$A$8*SMALL(CM25:CM118,1),IFERROR(INDEX($A$25:$A$118, MATCH(1,(CM25:CM118=SMALL(CM25:CM118,3))*(COUNTIF(CM6:CM8, $A$25:$A$118)=0),0)), ""),""),"")</f>
        <v/>
      </c>
      <c r="CN9" s="1" t="str" cm="1">
        <f t="array" ref="CN9">IFERROR(IF(SMALL(CN25:CN118,3)&lt;=$A$8*SMALL(CN25:CN118,1),IFERROR(INDEX($A$25:$A$118, MATCH(1,(CN25:CN118=SMALL(CN25:CN118,3))*(COUNTIF(CN6:CN8, $A$25:$A$118)=0),0)), ""),""),"")</f>
        <v/>
      </c>
      <c r="CO9" s="1" t="str" cm="1">
        <f t="array" ref="CO9">IFERROR(IF(SMALL(CO25:CO118,3)&lt;=$A$8*SMALL(CO25:CO118,1),IFERROR(INDEX($A$25:$A$118, MATCH(1,(CO25:CO118=SMALL(CO25:CO118,3))*(COUNTIF(CO6:CO8, $A$25:$A$118)=0),0)), ""),""),"")</f>
        <v/>
      </c>
      <c r="CP9" s="1" t="str" cm="1">
        <f t="array" ref="CP9">IFERROR(IF(SMALL(CP25:CP118,3)&lt;=$A$8*SMALL(CP25:CP118,1),IFERROR(INDEX($A$25:$A$118, MATCH(1,(CP25:CP118=SMALL(CP25:CP118,3))*(COUNTIF(CP6:CP8, $A$25:$A$118)=0),0)), ""),""),"")</f>
        <v/>
      </c>
      <c r="CQ9" s="1" t="str" cm="1">
        <f t="array" ref="CQ9">IFERROR(IF(SMALL(CQ25:CQ118,3)&lt;=$A$8*SMALL(CQ25:CQ118,1),IFERROR(INDEX($A$25:$A$118, MATCH(1,(CQ25:CQ118=SMALL(CQ25:CQ118,3))*(COUNTIF(CQ6:CQ8, $A$25:$A$118)=0),0)), ""),""),"")</f>
        <v/>
      </c>
      <c r="CR9" s="1" t="str" cm="1">
        <f t="array" ref="CR9">IFERROR(IF(SMALL(CR25:CR118,3)&lt;=$A$8*SMALL(CR25:CR118,1),IFERROR(INDEX($A$25:$A$118, MATCH(1,(CR25:CR118=SMALL(CR25:CR118,3))*(COUNTIF(CR6:CR8, $A$25:$A$118)=0),0)), ""),""),"")</f>
        <v/>
      </c>
      <c r="CS9" s="1" t="str" cm="1">
        <f t="array" ref="CS9">IFERROR(IF(SMALL(CS25:CS118,3)&lt;=$A$8*SMALL(CS25:CS118,1),IFERROR(INDEX($A$25:$A$118, MATCH(1,(CS25:CS118=SMALL(CS25:CS118,3))*(COUNTIF(CS6:CS8, $A$25:$A$118)=0),0)), ""),""),"")</f>
        <v/>
      </c>
      <c r="CT9" s="1" t="str" cm="1">
        <f t="array" ref="CT9">IFERROR(IF(SMALL(CT25:CT118,3)&lt;=$A$8*SMALL(CT25:CT118,1),IFERROR(INDEX($A$25:$A$118, MATCH(1,(CT25:CT118=SMALL(CT25:CT118,3))*(COUNTIF(CT6:CT8, $A$25:$A$118)=0),0)), ""),""),"")</f>
        <v/>
      </c>
      <c r="CU9" s="1" t="str" cm="1">
        <f t="array" ref="CU9">IFERROR(IF(SMALL(CU25:CU118,3)&lt;=$A$8*SMALL(CU25:CU118,1),IFERROR(INDEX($A$25:$A$118, MATCH(1,(CU25:CU118=SMALL(CU25:CU118,3))*(COUNTIF(CU6:CU8, $A$25:$A$118)=0),0)), ""),""),"")</f>
        <v/>
      </c>
      <c r="CV9" s="1" t="str" cm="1">
        <f t="array" ref="CV9">IFERROR(IF(SMALL(CV25:CV118,3)&lt;=$A$8*SMALL(CV25:CV118,1),IFERROR(INDEX($A$25:$A$118, MATCH(1,(CV25:CV118=SMALL(CV25:CV118,3))*(COUNTIF(CV6:CV8, $A$25:$A$118)=0),0)), ""),""),"")</f>
        <v/>
      </c>
      <c r="CW9" s="1" t="str" cm="1">
        <f t="array" ref="CW9">IFERROR(IF(SMALL(CW25:CW118,3)&lt;=$A$8*SMALL(CW25:CW118,1),IFERROR(INDEX($A$25:$A$118, MATCH(1,(CW25:CW118=SMALL(CW25:CW118,3))*(COUNTIF(CW6:CW8, $A$25:$A$118)=0),0)), ""),""),"")</f>
        <v/>
      </c>
      <c r="CX9" s="132" t="str" cm="1">
        <f t="array" ref="CX9">IFERROR(IF(SMALL(CX25:CX118,3)&lt;=$A$8*SMALL(CX25:CX118,1),IFERROR(INDEX($A$25:$A$118, MATCH(1,(CX25:CX118=SMALL(CX25:CX118,3))*(COUNTIF(CX6:CX8, $A$25:$A$118)=0),0)), ""),""),"")</f>
        <v/>
      </c>
      <c r="CY9" s="1" t="str" cm="1">
        <f t="array" ref="CY9">IFERROR(IF(SMALL(CY25:CY118,3)&lt;=$A$8*SMALL(CY25:CY118,1),IFERROR(INDEX($A$25:$A$118, MATCH(1,(CY25:CY118=SMALL(CY25:CY118,3))*(COUNTIF(CY6:CY8, $A$25:$A$118)=0),0)), ""),""),"")</f>
        <v/>
      </c>
      <c r="CZ9" s="1" t="str" cm="1">
        <f t="array" ref="CZ9">IFERROR(IF(SMALL(CZ25:CZ118,3)&lt;=$A$8*SMALL(CZ25:CZ118,1),IFERROR(INDEX($A$25:$A$118, MATCH(1,(CZ25:CZ118=SMALL(CZ25:CZ118,3))*(COUNTIF(CZ6:CZ8, $A$25:$A$118)=0),0)), ""),""),"")</f>
        <v/>
      </c>
      <c r="DA9" s="1" t="str" cm="1">
        <f t="array" ref="DA9">IFERROR(IF(SMALL(DA25:DA118,3)&lt;=$A$8*SMALL(DA25:DA118,1),IFERROR(INDEX($A$25:$A$118, MATCH(1,(DA25:DA118=SMALL(DA25:DA118,3))*(COUNTIF(DA6:DA8, $A$25:$A$118)=0),0)), ""),""),"")</f>
        <v/>
      </c>
      <c r="DB9" s="1" t="str" cm="1">
        <f t="array" ref="DB9">IFERROR(IF(SMALL(DB25:DB118,3)&lt;=$A$8*SMALL(DB25:DB118,1),IFERROR(INDEX($A$25:$A$118, MATCH(1,(DB25:DB118=SMALL(DB25:DB118,3))*(COUNTIF(DB6:DB8, $A$25:$A$118)=0),0)), ""),""),"")</f>
        <v/>
      </c>
      <c r="DC9" s="1" t="str" cm="1">
        <f t="array" ref="DC9">IFERROR(IF(SMALL(DC25:DC118,3)&lt;=$A$8*SMALL(DC25:DC118,1),IFERROR(INDEX($A$25:$A$118, MATCH(1,(DC25:DC118=SMALL(DC25:DC118,3))*(COUNTIF(DC6:DC8, $A$25:$A$118)=0),0)), ""),""),"")</f>
        <v>R2LIVE</v>
      </c>
      <c r="DD9" s="1" t="str" cm="1">
        <f t="array" ref="DD9">IFERROR(IF(SMALL(DD25:DD118,3)&lt;=$A$8*SMALL(DD25:DD118,1),IFERROR(INDEX($A$25:$A$118, MATCH(1,(DD25:DD118=SMALL(DD25:DD118,3))*(COUNTIF(DD6:DD8, $A$25:$A$118)=0),0)), ""),""),"")</f>
        <v/>
      </c>
      <c r="DE9" s="1" t="str" cm="1">
        <f t="array" ref="DE9">IFERROR(IF(SMALL(DE25:DE118,3)&lt;=$A$8*SMALL(DE25:DE118,1),IFERROR(INDEX($A$25:$A$118, MATCH(1,(DE25:DE118=SMALL(DE25:DE118,3))*(COUNTIF(DE6:DE8, $A$25:$A$118)=0),0)), ""),""),"")</f>
        <v/>
      </c>
      <c r="DF9" s="1" t="str" cm="1">
        <f t="array" ref="DF9">IFERROR(IF(SMALL(DF25:DF118,3)&lt;=$A$8*SMALL(DF25:DF118,1),IFERROR(INDEX($A$25:$A$118, MATCH(1,(DF25:DF118=SMALL(DF25:DF118,3))*(COUNTIF(DF6:DF8, $A$25:$A$118)=0),0)), ""),""),"")</f>
        <v/>
      </c>
      <c r="DG9" s="1" t="str" cm="1">
        <f t="array" ref="DG9">IFERROR(IF(SMALL(DG25:DG118,3)&lt;=$A$8*SMALL(DG25:DG118,1),IFERROR(INDEX($A$25:$A$118, MATCH(1,(DG25:DG118=SMALL(DG25:DG118,3))*(COUNTIF(DG6:DG8, $A$25:$A$118)=0),0)), ""),""),"")</f>
        <v/>
      </c>
      <c r="DH9" s="1" t="str" cm="1">
        <f t="array" ref="DH9">IFERROR(IF(SMALL(DH25:DH118,3)&lt;=$A$8*SMALL(DH25:DH118,1),IFERROR(INDEX($A$25:$A$118, MATCH(1,(DH25:DH118=SMALL(DH25:DH118,3))*(COUNTIF(DH6:DH8, $A$25:$A$118)=0),0)), ""),""),"")</f>
        <v/>
      </c>
      <c r="DI9" s="1" t="str" cm="1">
        <f t="array" ref="DI9">IFERROR(IF(SMALL(DI25:DI118,3)&lt;=$A$8*SMALL(DI25:DI118,1),IFERROR(INDEX($A$25:$A$118, MATCH(1,(DI25:DI118=SMALL(DI25:DI118,3))*(COUNTIF(DI6:DI8, $A$25:$A$118)=0),0)), ""),""),"")</f>
        <v/>
      </c>
      <c r="DJ9" s="1" t="str" cm="1">
        <f t="array" ref="DJ9">IFERROR(IF(SMALL(DJ25:DJ118,3)&lt;=$A$8*SMALL(DJ25:DJ118,1),IFERROR(INDEX($A$25:$A$118, MATCH(1,(DJ25:DJ118=SMALL(DJ25:DJ118,3))*(COUNTIF(DJ6:DJ8, $A$25:$A$118)=0),0)), ""),""),"")</f>
        <v/>
      </c>
      <c r="DK9" s="1" t="str" cm="1">
        <f t="array" ref="DK9">IFERROR(IF(SMALL(DK25:DK118,3)&lt;=$A$8*SMALL(DK25:DK118,1),IFERROR(INDEX($A$25:$A$118, MATCH(1,(DK25:DK118=SMALL(DK25:DK118,3))*(COUNTIF(DK6:DK8, $A$25:$A$118)=0),0)), ""),""),"")</f>
        <v/>
      </c>
      <c r="DL9" s="1" t="str" cm="1">
        <f t="array" ref="DL9">IFERROR(IF(SMALL(DL25:DL118,3)&lt;=$A$8*SMALL(DL25:DL118,1),IFERROR(INDEX($A$25:$A$118, MATCH(1,(DL25:DL118=SMALL(DL25:DL118,3))*(COUNTIF(DL6:DL8, $A$25:$A$118)=0),0)), ""),""),"")</f>
        <v/>
      </c>
      <c r="DM9" s="1" t="str" cm="1">
        <f t="array" ref="DM9">IFERROR(IF(SMALL(DM25:DM118,3)&lt;=$A$8*SMALL(DM25:DM118,1),IFERROR(INDEX($A$25:$A$118, MATCH(1,(DM25:DM118=SMALL(DM25:DM118,3))*(COUNTIF(DM6:DM8, $A$25:$A$118)=0),0)), ""),""),"")</f>
        <v/>
      </c>
      <c r="DN9" s="1" t="str" cm="1">
        <f t="array" ref="DN9">IFERROR(IF(SMALL(DN25:DN118,3)&lt;=$A$8*SMALL(DN25:DN118,1),IFERROR(INDEX($A$25:$A$118, MATCH(1,(DN25:DN118=SMALL(DN25:DN118,3))*(COUNTIF(DN6:DN8, $A$25:$A$118)=0),0)), ""),""),"")</f>
        <v/>
      </c>
      <c r="DO9" s="1" t="str" cm="1">
        <f t="array" ref="DO9">IFERROR(IF(SMALL(DO25:DO118,3)&lt;=$A$8*SMALL(DO25:DO118,1),IFERROR(INDEX($A$25:$A$118, MATCH(1,(DO25:DO118=SMALL(DO25:DO118,3))*(COUNTIF(DO6:DO8, $A$25:$A$118)=0),0)), ""),""),"")</f>
        <v/>
      </c>
      <c r="DP9" s="1" t="str" cm="1">
        <f t="array" ref="DP9">IFERROR(IF(SMALL(DP25:DP118,3)&lt;=$A$8*SMALL(DP25:DP118,1),IFERROR(INDEX($A$25:$A$118, MATCH(1,(DP25:DP118=SMALL(DP25:DP118,3))*(COUNTIF(DP6:DP8, $A$25:$A$118)=0),0)), ""),""),"")</f>
        <v/>
      </c>
      <c r="DQ9" s="1" t="str" cm="1">
        <f t="array" ref="DQ9">IFERROR(IF(SMALL(DQ25:DQ118,3)&lt;=$A$8*SMALL(DQ25:DQ118,1),IFERROR(INDEX($A$25:$A$118, MATCH(1,(DQ25:DQ118=SMALL(DQ25:DQ118,3))*(COUNTIF(DQ6:DQ8, $A$25:$A$118)=0),0)), ""),""),"")</f>
        <v/>
      </c>
      <c r="DR9" s="1" t="str" cm="1">
        <f t="array" ref="DR9">IFERROR(IF(SMALL(DR25:DR118,3)&lt;=$A$8*SMALL(DR25:DR118,1),IFERROR(INDEX($A$25:$A$118, MATCH(1,(DR25:DR118=SMALL(DR25:DR118,3))*(COUNTIF(DR6:DR8, $A$25:$A$118)=0),0)), ""),""),"")</f>
        <v/>
      </c>
      <c r="DS9" s="1" t="str" cm="1">
        <f t="array" ref="DS9">IFERROR(IF(SMALL(DS25:DS118,3)&lt;=$A$8*SMALL(DS25:DS118,1),IFERROR(INDEX($A$25:$A$118, MATCH(1,(DS25:DS118=SMALL(DS25:DS118,3))*(COUNTIF(DS6:DS8, $A$25:$A$118)=0),0)), ""),""),"")</f>
        <v/>
      </c>
      <c r="DT9" s="1" t="str" cm="1">
        <f t="array" ref="DT9">IFERROR(IF(SMALL(DT25:DT118,3)&lt;=$A$8*SMALL(DT25:DT118,1),IFERROR(INDEX($A$25:$A$118, MATCH(1,(DT25:DT118=SMALL(DT25:DT118,3))*(COUNTIF(DT6:DT8, $A$25:$A$118)=0),0)), ""),""),"")</f>
        <v/>
      </c>
      <c r="DU9" s="1" t="str" cm="1">
        <f t="array" ref="DU9">IFERROR(IF(SMALL(DU25:DU118,3)&lt;=$A$8*SMALL(DU25:DU118,1),IFERROR(INDEX($A$25:$A$118, MATCH(1,(DU25:DU118=SMALL(DU25:DU118,3))*(COUNTIF(DU6:DU8, $A$25:$A$118)=0),0)), ""),""),"")</f>
        <v/>
      </c>
      <c r="DV9" s="132" t="str" cm="1">
        <f t="array" ref="DV9">IFERROR(IF(SMALL(DV25:DV118,3)&lt;=$A$8*SMALL(DV25:DV118,1),IFERROR(INDEX($A$25:$A$118, MATCH(1,(DV25:DV118=SMALL(DV25:DV118,3))*(COUNTIF(DV6:DV8, $A$25:$A$118)=0),0)), ""),""),"")</f>
        <v/>
      </c>
      <c r="DW9" s="1" t="str" cm="1">
        <f t="array" ref="DW9">IFERROR(IF(SMALL(DW25:DW118,3)&lt;=$A$8*SMALL(DW25:DW118,1),IFERROR(INDEX($A$25:$A$118, MATCH(1,(DW25:DW118=SMALL(DW25:DW118,3))*(COUNTIF(DW6:DW8, $A$25:$A$118)=0),0)), ""),""),"")</f>
        <v/>
      </c>
      <c r="DX9" s="1" t="str" cm="1">
        <f t="array" ref="DX9">IFERROR(IF(SMALL(DX25:DX118,3)&lt;=$A$8*SMALL(DX25:DX118,1),IFERROR(INDEX($A$25:$A$118, MATCH(1,(DX25:DX118=SMALL(DX25:DX118,3))*(COUNTIF(DX6:DX8, $A$25:$A$118)=0),0)), ""),""),"")</f>
        <v/>
      </c>
      <c r="DY9" s="1" t="str" cm="1">
        <f t="array" ref="DY9">IFERROR(IF(SMALL(DY25:DY118,3)&lt;=$A$8*SMALL(DY25:DY118,1),IFERROR(INDEX($A$25:$A$118, MATCH(1,(DY25:DY118=SMALL(DY25:DY118,3))*(COUNTIF(DY6:DY8, $A$25:$A$118)=0),0)), ""),""),"")</f>
        <v/>
      </c>
      <c r="DZ9" s="1" t="str" cm="1">
        <f t="array" ref="DZ9">IFERROR(IF(SMALL(DZ25:DZ118,3)&lt;=$A$8*SMALL(DZ25:DZ118,1),IFERROR(INDEX($A$25:$A$118, MATCH(1,(DZ25:DZ118=SMALL(DZ25:DZ118,3))*(COUNTIF(DZ6:DZ8, $A$25:$A$118)=0),0)), ""),""),"")</f>
        <v/>
      </c>
      <c r="EA9" s="93"/>
      <c r="EB9" s="93"/>
      <c r="EC9" s="1" t="str" cm="1">
        <f t="array" ref="EC9">IFERROR(IF(SMALL(EC25:EC118,3)&lt;=$A$8*SMALL(EC25:EC118,1),IFERROR(INDEX($A$25:$A$118, MATCH(1,(EC25:EC118=SMALL(EC25:EC118,3))*(COUNTIF(EC6:EC8, $A$25:$A$118)=0),0)), ""),""),"")</f>
        <v/>
      </c>
      <c r="ED9" s="93"/>
      <c r="EE9" s="93"/>
      <c r="EF9" s="1" t="str" cm="1">
        <f t="array" ref="EF9">IFERROR(IF(SMALL(EF25:EF118,3)&lt;=$A$8*SMALL(EF25:EF118,1),IFERROR(INDEX($A$25:$A$118, MATCH(1,(EF25:EF118=SMALL(EF25:EF118,3))*(COUNTIF(EF6:EF8, $A$25:$A$118)=0),0)), ""),""),"")</f>
        <v/>
      </c>
      <c r="EG9" s="93"/>
      <c r="EH9" s="1" t="str" cm="1">
        <f t="array" ref="EH9">IFERROR(IF(SMALL(EH25:EH118,3)&lt;=$A$8*SMALL(EH25:EH118,1),IFERROR(INDEX($A$25:$A$118, MATCH(1,(EH25:EH118=SMALL(EH25:EH118,3))*(COUNTIF(EH6:EH8, $A$25:$A$118)=0),0)), ""),""),"")</f>
        <v/>
      </c>
      <c r="EI9" s="132" t="str" cm="1">
        <f t="array" ref="EI9">IFERROR(IF(SMALL(EI25:EI118,3)&lt;=$A$8*SMALL(EI25:EI118,1),IFERROR(INDEX($A$25:$A$118, MATCH(1,(EI25:EI118=SMALL(EI25:EI118,3))*(COUNTIF(EI6:EI8, $A$25:$A$118)=0),0)), ""),""),"")</f>
        <v/>
      </c>
      <c r="EJ9" s="1" t="str" cm="1">
        <f t="array" ref="EJ9">IFERROR(IF(SMALL(EJ25:EJ118,3)&lt;=$A$8*SMALL(EJ25:EJ118,1),IFERROR(INDEX($A$25:$A$118, MATCH(1,(EJ25:EJ118=SMALL(EJ25:EJ118,3))*(COUNTIF(EJ6:EJ8, $A$25:$A$118)=0),0)), ""),""),"")</f>
        <v/>
      </c>
      <c r="EK9" s="1" t="str" cm="1">
        <f t="array" ref="EK9">IFERROR(IF(SMALL(EK25:EK118,3)&lt;=$A$8*SMALL(EK25:EK118,1),IFERROR(INDEX($A$25:$A$118, MATCH(1,(EK25:EK118=SMALL(EK25:EK118,3))*(COUNTIF(EK6:EK8, $A$25:$A$118)=0),0)), ""),""),"")</f>
        <v/>
      </c>
      <c r="EL9" s="1" t="str" cm="1">
        <f t="array" ref="EL9">IFERROR(IF(SMALL(EL25:EL118,3)&lt;=$A$8*SMALL(EL25:EL118,1),IFERROR(INDEX($A$25:$A$118, MATCH(1,(EL25:EL118=SMALL(EL25:EL118,3))*(COUNTIF(EL6:EL8, $A$25:$A$118)=0),0)), ""),""),"")</f>
        <v/>
      </c>
      <c r="EM9" s="1" t="str" cm="1">
        <f t="array" ref="EM9">IFERROR(IF(SMALL(EM25:EM118,3)&lt;=$A$8*SMALL(EM25:EM118,1),IFERROR(INDEX($A$25:$A$118, MATCH(1,(EM25:EM118=SMALL(EM25:EM118,3))*(COUNTIF(EM6:EM8, $A$25:$A$118)=0),0)), ""),""),"")</f>
        <v/>
      </c>
      <c r="EN9" s="1" t="str" cm="1">
        <f t="array" ref="EN9">IFERROR(IF(SMALL(EN25:EN118,3)&lt;=$A$8*SMALL(EN25:EN118,1),IFERROR(INDEX($A$25:$A$118, MATCH(1,(EN25:EN118=SMALL(EN25:EN118,3))*(COUNTIF(EN6:EN8, $A$25:$A$118)=0),0)), ""),""),"")</f>
        <v/>
      </c>
      <c r="EO9" s="1" t="str" cm="1">
        <f t="array" ref="EO9">IFERROR(IF(SMALL(EO25:EO118,3)&lt;=$A$8*SMALL(EO25:EO118,1),IFERROR(INDEX($A$25:$A$118, MATCH(1,(EO25:EO118=SMALL(EO25:EO118,3))*(COUNTIF(EO6:EO8, $A$25:$A$118)=0),0)), ""),""),"")</f>
        <v/>
      </c>
      <c r="EP9" s="1" t="str" cm="1">
        <f t="array" ref="EP9">IFERROR(IF(SMALL(EP25:EP118,3)&lt;=$A$8*SMALL(EP25:EP118,1),IFERROR(INDEX($A$25:$A$118, MATCH(1,(EP25:EP118=SMALL(EP25:EP118,3))*(COUNTIF(EP6:EP8, $A$25:$A$118)=0),0)), ""),""),"")</f>
        <v/>
      </c>
      <c r="EQ9" s="1" t="str" cm="1">
        <f t="array" ref="EQ9">IFERROR(IF(SMALL(EQ25:EQ118,3)&lt;=$A$8*SMALL(EQ25:EQ118,1),IFERROR(INDEX($A$25:$A$118, MATCH(1,(EQ25:EQ118=SMALL(EQ25:EQ118,3))*(COUNTIF(EQ6:EQ8, $A$25:$A$118)=0),0)), ""),""),"")</f>
        <v/>
      </c>
      <c r="ER9" s="1" t="str" cm="1">
        <f t="array" ref="ER9">IFERROR(IF(SMALL(ER25:ER118,3)&lt;=$A$8*SMALL(ER25:ER118,1),IFERROR(INDEX($A$25:$A$118, MATCH(1,(ER25:ER118=SMALL(ER25:ER118,3))*(COUNTIF(ER6:ER8, $A$25:$A$118)=0),0)), ""),""),"")</f>
        <v/>
      </c>
      <c r="ES9" s="1" t="str" cm="1">
        <f t="array" ref="ES9">IFERROR(IF(SMALL(ES25:ES126,3)&lt;=$A$8*SMALL(ES25:ES126,1),IFERROR(INDEX($A$25:$A$126, MATCH(1,(ES25:ES126=SMALL(ES25:ES126,3))*(COUNTIF(ES6:ES8, $A$25:$A$126)=0),0)), ""),""),"")</f>
        <v/>
      </c>
      <c r="ET9" s="1" t="str" cm="1">
        <f t="array" ref="ET9">IFERROR(IF(SMALL(ET25:ET126,3)&lt;=$A$8*SMALL(ET25:ET126,1),IFERROR(INDEX($A$25:$A$126, MATCH(1,(ET25:ET126=SMALL(ET25:ET126,3))*(COUNTIF(ET6:ET8, $A$25:$A$126)=0),0)), ""),""),"")</f>
        <v/>
      </c>
      <c r="EU9" s="1" t="str" cm="1">
        <f t="array" ref="EU9">IFERROR(IF(SMALL(EU25:EU126,3)&lt;=$A$8*SMALL(EU25:EU126,1),IFERROR(INDEX($A$25:$A$126, MATCH(1,(EU25:EU126=SMALL(EU25:EU126,3))*(COUNTIF(EU6:EU8, $A$25:$A$126)=0),0)), ""),""),"")</f>
        <v/>
      </c>
      <c r="EV9" s="1" t="str" cm="1">
        <f t="array" ref="EV9">IFERROR(IF(SMALL(EV25:EV126,3)&lt;=$A$8*SMALL(EV25:EV126,1),IFERROR(INDEX($A$25:$A$126, MATCH(1,(EV25:EV126=SMALL(EV25:EV126,3))*(COUNTIF(EV6:EV8, $A$25:$A$126)=0),0)), ""),""),"")</f>
        <v/>
      </c>
      <c r="EW9" s="1" t="str" cm="1">
        <f t="array" ref="EW9">IFERROR(IF(SMALL(EW25:EW126,3)&lt;=$A$8*SMALL(EW25:EW126,1),IFERROR(INDEX($A$25:$A$126, MATCH(1,(EW25:EW126=SMALL(EW25:EW126,3))*(COUNTIF(EW6:EW8, $A$25:$A$126)=0),0)), ""),""),"")</f>
        <v/>
      </c>
      <c r="EX9" s="1" t="str" cm="1">
        <f t="array" ref="EX9">IFERROR(IF(SMALL(EX25:EX126,3)&lt;=$A$8*SMALL(EX25:EX126,1),IFERROR(INDEX($A$25:$A$126, MATCH(1,(EX25:EX126=SMALL(EX25:EX126,3))*(COUNTIF(EX6:EX8, $A$25:$A$126)=0),0)), ""),""),"")</f>
        <v/>
      </c>
      <c r="EY9" s="1" t="str" cm="1">
        <f t="array" ref="EY9">IFERROR(IF(SMALL(EY25:EY126,3)&lt;=$A$8*SMALL(EY25:EY126,1),IFERROR(INDEX($A$25:$A$126, MATCH(1,(EY25:EY126=SMALL(EY25:EY126,3))*(COUNTIF(EY6:EY8, $A$25:$A$126)=0),0)), ""),""),"")</f>
        <v/>
      </c>
      <c r="EZ9" s="1" t="str" cm="1">
        <f t="array" ref="EZ9">IFERROR(IF(SMALL(EZ25:EZ126,3)&lt;=$A$8*SMALL(EZ25:EZ126,1),IFERROR(INDEX($A$25:$A$126, MATCH(1,(EZ25:EZ126=SMALL(EZ25:EZ126,3))*(COUNTIF(EZ6:EZ8, $A$25:$A$126)=0),0)), ""),""),"")</f>
        <v/>
      </c>
      <c r="FA9" s="1" t="str" cm="1">
        <f t="array" ref="FA9">IFERROR(IF(SMALL(FA25:FA126,3)&lt;=$A$8*SMALL(FA25:FA126,1),IFERROR(INDEX($A$25:$A$126, MATCH(1,(FA25:FA126=SMALL(FA25:FA126,3))*(COUNTIF(FA6:FA8, $A$25:$A$126)=0),0)), ""),""),"")</f>
        <v/>
      </c>
      <c r="FB9" s="1" t="str" cm="1">
        <f t="array" ref="FB9">IFERROR(IF(SMALL(FB25:FB126,3)&lt;=$A$8*SMALL(FB25:FB126,1),IFERROR(INDEX($A$25:$A$126, MATCH(1,(FB25:FB126=SMALL(FB25:FB126,3))*(COUNTIF(FB6:FB8, $A$25:$A$126)=0),0)), ""),""),"")</f>
        <v/>
      </c>
      <c r="FC9" s="1" t="str" cm="1">
        <f t="array" ref="FC9">IFERROR(IF(SMALL(FC25:FC126,3)&lt;=$A$8*SMALL(FC25:FC126,1),IFERROR(INDEX($A$25:$A$126, MATCH(1,(FC25:FC126=SMALL(FC25:FC126,3))*(COUNTIF(FC6:FC8, $A$25:$A$126)=0),0)), ""),""),"")</f>
        <v/>
      </c>
      <c r="FD9" s="1" t="str" cm="1">
        <f t="array" ref="FD9">IFERROR(IF(SMALL(FD25:FD126,3)&lt;=$A$8*SMALL(FD25:FD126,1),IFERROR(INDEX($A$25:$A$126, MATCH(1,(FD25:FD126=SMALL(FD25:FD126,3))*(COUNTIF(FD6:FD8, $A$25:$A$126)=0),0)), ""),""),"")</f>
        <v/>
      </c>
      <c r="FE9" s="1" t="str" cm="1">
        <f t="array" ref="FE9">IFERROR(IF(SMALL(FE25:FE126,3)&lt;=$A$8*SMALL(FE25:FE126,1),IFERROR(INDEX($A$25:$A$126, MATCH(1,(FE25:FE126=SMALL(FE25:FE126,3))*(COUNTIF(FE6:FE8, $A$25:$A$126)=0),0)), ""),""),"")</f>
        <v/>
      </c>
      <c r="FF9" s="1" t="str" cm="1">
        <f t="array" ref="FF9">IFERROR(IF(SMALL(FF25:FF126,3)&lt;=$A$8*SMALL(FF25:FF126,1),IFERROR(INDEX($A$25:$A$126, MATCH(1,(FF25:FF126=SMALL(FF25:FF126,3))*(COUNTIF(FF6:FF8, $A$25:$A$126)=0),0)), ""),""),"")</f>
        <v/>
      </c>
      <c r="FG9" s="1" t="str" cm="1">
        <f t="array" ref="FG9">IFERROR(IF(SMALL(FG25:FG126,3)&lt;=$A$8*SMALL(FG25:FG126,1),IFERROR(INDEX($A$25:$A$126, MATCH(1,(FG25:FG126=SMALL(FG25:FG126,3))*(COUNTIF(FG6:FG8, $A$25:$A$126)=0),0)), ""),""),"")</f>
        <v/>
      </c>
      <c r="FH9" s="1" t="str" cm="1">
        <f t="array" ref="FH9">IFERROR(IF(SMALL(FH25:FH126,3)&lt;=$A$8*SMALL(FH25:FH126,1),IFERROR(INDEX($A$25:$A$126, MATCH(1,(FH25:FH126=SMALL(FH25:FH126,3))*(COUNTIF(FH6:FH8, $A$25:$A$126)=0),0)), ""),""),"")</f>
        <v/>
      </c>
      <c r="FI9" s="1" t="str" cm="1">
        <f t="array" ref="FI9">IFERROR(IF(SMALL(FI25:FI126,3)&lt;=$A$8*SMALL(FI25:FI126,1),IFERROR(INDEX($A$25:$A$126, MATCH(1,(FI25:FI126=SMALL(FI25:FI126,3))*(COUNTIF(FI6:FI8, $A$25:$A$126)=0),0)), ""),""),"")</f>
        <v/>
      </c>
      <c r="FJ9" s="1" t="str" cm="1">
        <f t="array" ref="FJ9">IFERROR(IF(SMALL(FJ25:FJ126,3)&lt;=$A$8*SMALL(FJ25:FJ126,1),IFERROR(INDEX($A$25:$A$126, MATCH(1,(FJ25:FJ126=SMALL(FJ25:FJ126,3))*(COUNTIF(FJ6:FJ8, $A$25:$A$126)=0),0)), ""),""),"")</f>
        <v/>
      </c>
      <c r="FK9" s="1" t="str" cm="1">
        <f t="array" ref="FK9">IFERROR(IF(SMALL(FK25:FK126,3)&lt;=$A$8*SMALL(FK25:FK126,1),IFERROR(INDEX($A$25:$A$126, MATCH(1,(FK25:FK126=SMALL(FK25:FK126,3))*(COUNTIF(FK6:FK8, $A$25:$A$126)=0),0)), ""),""),"")</f>
        <v/>
      </c>
      <c r="FL9" s="1" t="str" cm="1">
        <f t="array" ref="FL9">IFERROR(IF(SMALL(FL25:FL126,3)&lt;=$A$8*SMALL(FL25:FL126,1),IFERROR(INDEX($A$25:$A$126, MATCH(1,(FL25:FL126=SMALL(FL25:FL126,3))*(COUNTIF(FL6:FL8, $A$25:$A$126)=0),0)), ""),""),"")</f>
        <v/>
      </c>
      <c r="FM9" s="1" t="str" cm="1">
        <f t="array" ref="FM9">IFERROR(IF(SMALL(FM25:FM126,3)&lt;=$A$8*SMALL(FM25:FM126,1),IFERROR(INDEX($A$25:$A$126, MATCH(1,(FM25:FM126=SMALL(FM25:FM126,3))*(COUNTIF(FM6:FM8, $A$25:$A$126)=0),0)), ""),""),"")</f>
        <v/>
      </c>
      <c r="FN9" s="1" t="str" cm="1">
        <f t="array" ref="FN9">IFERROR(IF(SMALL(FN25:FN126,3)&lt;=$A$8*SMALL(FN25:FN126,1),IFERROR(INDEX($A$25:$A$126, MATCH(1,(FN25:FN126=SMALL(FN25:FN126,3))*(COUNTIF(FN6:FN8, $A$25:$A$126)=0),0)), ""),""),"")</f>
        <v/>
      </c>
      <c r="FO9" s="1" t="str" cm="1">
        <f t="array" ref="FO9">IFERROR(IF(SMALL(FO25:FO126,3)&lt;=$A$8*SMALL(FO25:FO126,1),IFERROR(INDEX($A$25:$A$126, MATCH(1,(FO25:FO126=SMALL(FO25:FO126,3))*(COUNTIF(FO6:FO8, $A$25:$A$126)=0),0)), ""),""),"")</f>
        <v/>
      </c>
      <c r="FP9" s="1" t="str" cm="1">
        <f t="array" ref="FP9">IFERROR(IF(SMALL(FP25:FP126,3)&lt;=$A$8*SMALL(FP25:FP126,1),IFERROR(INDEX($A$25:$A$126, MATCH(1,(FP25:FP126=SMALL(FP25:FP126,3))*(COUNTIF(FP6:FP8, $A$25:$A$126)=0),0)), ""),""),"")</f>
        <v/>
      </c>
      <c r="FQ9" s="1" t="str" cm="1">
        <f t="array" ref="FQ9">IFERROR(IF(SMALL(FQ25:FQ126,3)&lt;=$A$8*SMALL(FQ25:FQ126,1),IFERROR(INDEX($A$25:$A$126, MATCH(1,(FQ25:FQ126=SMALL(FQ25:FQ126,3))*(COUNTIF(FQ6:FQ8, $A$25:$A$126)=0),0)), ""),""),"")</f>
        <v/>
      </c>
      <c r="FR9" s="1" t="str" cm="1">
        <f t="array" ref="FR9">IFERROR(IF(SMALL(FR25:FR126,3)&lt;=$A$8*SMALL(FR25:FR126,1),IFERROR(INDEX($A$25:$A$126, MATCH(1,(FR25:FR126=SMALL(FR25:FR126,3))*(COUNTIF(FR6:FR8, $A$25:$A$126)=0),0)), ""),""),"")</f>
        <v/>
      </c>
      <c r="FS9" s="1" t="str" cm="1">
        <f t="array" ref="FS9">IFERROR(IF(SMALL(FS25:FS126,3)&lt;=$A$8*SMALL(FS25:FS126,1),IFERROR(INDEX($A$25:$A$126, MATCH(1,(FS25:FS126=SMALL(FS25:FS126,3))*(COUNTIF(FS6:FS8, $A$25:$A$126)=0),0)), ""),""),"")</f>
        <v/>
      </c>
      <c r="FT9" s="1" t="str" cm="1">
        <f t="array" ref="FT9">IFERROR(IF(SMALL(FT25:FT126,3)&lt;=$A$8*SMALL(FT25:FT126,1),IFERROR(INDEX($A$25:$A$126, MATCH(1,(FT25:FT126=SMALL(FT25:FT126,3))*(COUNTIF(FT6:FT8, $A$25:$A$126)=0),0)), ""),""),"")</f>
        <v/>
      </c>
      <c r="FU9" s="1" t="str" cm="1">
        <f t="array" ref="FU9">IFERROR(IF(SMALL(FU25:FU126,3)&lt;=$A$8*SMALL(FU25:FU126,1),IFERROR(INDEX($A$25:$A$126, MATCH(1,(FU25:FU126=SMALL(FU25:FU126,3))*(COUNTIF(FU6:FU8, $A$25:$A$126)=0),0)), ""),""),"")</f>
        <v/>
      </c>
      <c r="FV9" s="1" t="str" cm="1">
        <f t="array" ref="FV9">IFERROR(IF(SMALL(FV25:FV126,3)&lt;=$A$8*SMALL(FV25:FV126,1),IFERROR(INDEX($A$25:$A$126, MATCH(1,(FV25:FV126=SMALL(FV25:FV126,3))*(COUNTIF(FV6:FV8, $A$25:$A$126)=0),0)), ""),""),"")</f>
        <v/>
      </c>
      <c r="FW9" s="1" t="str" cm="1">
        <f t="array" ref="FW9">IFERROR(IF(SMALL(FW25:FW126,3)&lt;=$A$8*SMALL(FW25:FW126,1),IFERROR(INDEX($A$25:$A$126, MATCH(1,(FW25:FW126=SMALL(FW25:FW126,3))*(COUNTIF(FW6:FW8, $A$25:$A$126)=0),0)), ""),""),"")</f>
        <v/>
      </c>
      <c r="FX9" s="1" t="str" cm="1">
        <f t="array" ref="FX9">IFERROR(IF(SMALL(FX25:FX126,3)&lt;=$A$8*SMALL(FX25:FX126,1),IFERROR(INDEX($A$25:$A$126, MATCH(1,(FX25:FX126=SMALL(FX25:FX126,3))*(COUNTIF(FX6:FX8, $A$25:$A$126)=0),0)), ""),""),"")</f>
        <v/>
      </c>
      <c r="FY9" s="1" t="str" cm="1">
        <f t="array" ref="FY9">IFERROR(IF(SMALL(FY25:FY126,3)&lt;=$A$8*SMALL(FY25:FY126,1),IFERROR(INDEX($A$25:$A$126, MATCH(1,(FY25:FY126=SMALL(FY25:FY126,3))*(COUNTIF(FY6:FY8, $A$25:$A$126)=0),0)), ""),""),"")</f>
        <v/>
      </c>
      <c r="FZ9" s="1" t="str" cm="1">
        <f t="array" ref="FZ9">IFERROR(IF(SMALL(FZ25:FZ126,3)&lt;=$A$8*SMALL(FZ25:FZ126,1),IFERROR(INDEX($A$25:$A$126, MATCH(1,(FZ25:FZ126=SMALL(FZ25:FZ126,3))*(COUNTIF(FZ6:FZ8, $A$25:$A$126)=0),0)), ""),""),"")</f>
        <v/>
      </c>
      <c r="GA9" s="1" t="str" cm="1">
        <f t="array" ref="GA9">IFERROR(IF(SMALL(GA25:GA126,3)&lt;=$A$8*SMALL(GA25:GA126,1),IFERROR(INDEX($A$25:$A$126, MATCH(1,(GA25:GA126=SMALL(GA25:GA126,3))*(COUNTIF(GA6:GA8, $A$25:$A$126)=0),0)), ""),""),"")</f>
        <v/>
      </c>
      <c r="GB9" s="1" t="str" cm="1">
        <f t="array" ref="GB9">IFERROR(IF(SMALL(GB25:GB126,3)&lt;=$A$8*SMALL(GB25:GB126,1),IFERROR(INDEX($A$25:$A$126, MATCH(1,(GB25:GB126=SMALL(GB25:GB126,3))*(COUNTIF(GB6:GB8, $A$25:$A$126)=0),0)), ""),""),"")</f>
        <v/>
      </c>
      <c r="GC9" s="1" t="str" cm="1">
        <f t="array" ref="GC9">IFERROR(IF(SMALL(GC25:GC126,3)&lt;=$A$8*SMALL(GC25:GC126,1),IFERROR(INDEX($A$25:$A$126, MATCH(1,(GC25:GC126=SMALL(GC25:GC126,3))*(COUNTIF(GC6:GC8, $A$25:$A$126)=0),0)), ""),""),"")</f>
        <v/>
      </c>
      <c r="GD9" s="1" t="str" cm="1">
        <f t="array" ref="GD9">IFERROR(IF(SMALL(GD25:GD126,3)&lt;=$A$8*SMALL(GD25:GD126,1),IFERROR(INDEX($A$25:$A$126, MATCH(1,(GD25:GD126=SMALL(GD25:GD126,3))*(COUNTIF(GD6:GD8, $A$25:$A$126)=0),0)), ""),""),"")</f>
        <v/>
      </c>
      <c r="GE9" s="1" t="str" cm="1">
        <f t="array" ref="GE9">IFERROR(IF(SMALL(GE25:GE126,3)&lt;=$A$8*SMALL(GE25:GE126,1),IFERROR(INDEX($A$25:$A$126, MATCH(1,(GE25:GE126=SMALL(GE25:GE126,3))*(COUNTIF(GE6:GE8, $A$25:$A$126)=0),0)), ""),""),"")</f>
        <v/>
      </c>
      <c r="GF9" s="1" t="str" cm="1">
        <f t="array" ref="GF9">IFERROR(IF(SMALL(GF25:GF126,3)&lt;=$A$8*SMALL(GF25:GF126,1),IFERROR(INDEX($A$25:$A$126, MATCH(1,(GF25:GF126=SMALL(GF25:GF126,3))*(COUNTIF(GF6:GF8, $A$25:$A$126)=0),0)), ""),""),"")</f>
        <v/>
      </c>
      <c r="GG9" s="1" t="str" cm="1">
        <f t="array" ref="GG9">IFERROR(IF(SMALL(GG25:GG126,3)&lt;=$A$8*SMALL(GG25:GG126,1),IFERROR(INDEX($A$25:$A$126, MATCH(1,(GG25:GG126=SMALL(GG25:GG126,3))*(COUNTIF(GG6:GG8, $A$25:$A$126)=0),0)), ""),""),"")</f>
        <v/>
      </c>
      <c r="GH9" s="1" t="str" cm="1">
        <f t="array" ref="GH9">IFERROR(IF(SMALL(GH25:GH126,3)&lt;=$A$8*SMALL(GH25:GH126,1),IFERROR(INDEX($A$25:$A$126, MATCH(1,(GH25:GH126=SMALL(GH25:GH126,3))*(COUNTIF(GH6:GH8, $A$25:$A$126)=0),0)), ""),""),"")</f>
        <v/>
      </c>
      <c r="GI9" s="1" t="str" cm="1">
        <f t="array" ref="GI9">IFERROR(IF(SMALL(GI25:GI126,3)&lt;=$A$8*SMALL(GI25:GI126,1),IFERROR(INDEX($A$25:$A$126, MATCH(1,(GI25:GI126=SMALL(GI25:GI126,3))*(COUNTIF(GI6:GI8, $A$25:$A$126)=0),0)), ""),""),"")</f>
        <v/>
      </c>
      <c r="GJ9" s="1" t="str" cm="1">
        <f t="array" ref="GJ9">IFERROR(IF(SMALL(GJ25:GJ126,3)&lt;=$A$8*SMALL(GJ25:GJ126,1),IFERROR(INDEX($A$25:$A$126, MATCH(1,(GJ25:GJ126=SMALL(GJ25:GJ126,3))*(COUNTIF(GJ6:GJ8, $A$25:$A$126)=0),0)), ""),""),"")</f>
        <v/>
      </c>
      <c r="GK9" s="1" t="str" cm="1">
        <f t="array" ref="GK9">IFERROR(IF(SMALL(GK25:GK126,3)&lt;=$A$8*SMALL(GK25:GK126,1),IFERROR(INDEX($A$25:$A$126, MATCH(1,(GK25:GK126=SMALL(GK25:GK126,3))*(COUNTIF(GK6:GK8, $A$25:$A$126)=0),0)), ""),""),"")</f>
        <v/>
      </c>
      <c r="GL9" s="1" t="str" cm="1">
        <f t="array" ref="GL9">IFERROR(IF(SMALL(GL25:GL126,3)&lt;=$A$8*SMALL(GL25:GL126,1),IFERROR(INDEX($A$25:$A$126, MATCH(1,(GL25:GL126=SMALL(GL25:GL126,3))*(COUNTIF(GL6:GL8, $A$25:$A$126)=0),0)), ""),""),"")</f>
        <v/>
      </c>
      <c r="GM9" s="1" t="str" cm="1">
        <f t="array" ref="GM9">IFERROR(IF(SMALL(GM25:GM126,3)&lt;=$A$8*SMALL(GM25:GM126,1),IFERROR(INDEX($A$25:$A$126, MATCH(1,(GM25:GM126=SMALL(GM25:GM126,3))*(COUNTIF(GM6:GM8, $A$25:$A$126)=0),0)), ""),""),"")</f>
        <v/>
      </c>
      <c r="GN9" s="1" t="str" cm="1">
        <f t="array" ref="GN9">IFERROR(IF(SMALL(GN25:GN126,3)&lt;=$A$8*SMALL(GN25:GN126,1),IFERROR(INDEX($A$25:$A$126, MATCH(1,(GN25:GN126=SMALL(GN25:GN126,3))*(COUNTIF(GN6:GN8, $A$25:$A$126)=0),0)), ""),""),"")</f>
        <v/>
      </c>
      <c r="GO9" s="1" t="str" cm="1">
        <f t="array" ref="GO9">IFERROR(IF(SMALL(GO25:GO126,3)&lt;=$A$8*SMALL(GO25:GO126,1),IFERROR(INDEX($A$25:$A$126, MATCH(1,(GO25:GO126=SMALL(GO25:GO126,3))*(COUNTIF(GO6:GO8, $A$25:$A$126)=0),0)), ""),""),"")</f>
        <v/>
      </c>
      <c r="GP9" s="1" t="str" cm="1">
        <f t="array" ref="GP9">IFERROR(IF(SMALL(GP25:GP126,3)&lt;=$A$8*SMALL(GP25:GP126,1),IFERROR(INDEX($A$25:$A$126, MATCH(1,(GP25:GP126=SMALL(GP25:GP126,3))*(COUNTIF(GP6:GP8, $A$25:$A$126)=0),0)), ""),""),"")</f>
        <v/>
      </c>
      <c r="GQ9" s="1" t="str" cm="1">
        <f t="array" ref="GQ9">IFERROR(IF(SMALL(GQ25:GQ126,3)&lt;=$A$8*SMALL(GQ25:GQ126,1),IFERROR(INDEX($A$25:$A$126, MATCH(1,(GQ25:GQ126=SMALL(GQ25:GQ126,3))*(COUNTIF(GQ6:GQ8, $A$25:$A$126)=0),0)), ""),""),"")</f>
        <v/>
      </c>
      <c r="GR9" s="1" t="str" cm="1">
        <f t="array" ref="GR9">IFERROR(IF(SMALL(GR25:GR126,3)&lt;=$A$8*SMALL(GR25:GR126,1),IFERROR(INDEX($A$25:$A$126, MATCH(1,(GR25:GR126=SMALL(GR25:GR126,3))*(COUNTIF(GR6:GR8, $A$25:$A$126)=0),0)), ""),""),"")</f>
        <v/>
      </c>
      <c r="GS9" s="1" t="str" cm="1">
        <f t="array" ref="GS9">IFERROR(IF(SMALL(GS25:GS126,3)&lt;=$A$8*SMALL(GS25:GS126,1),IFERROR(INDEX($A$25:$A$126, MATCH(1,(GS25:GS126=SMALL(GS25:GS126,3))*(COUNTIF(GS6:GS8, $A$25:$A$126)=0),0)), ""),""),"")</f>
        <v/>
      </c>
      <c r="GT9" s="1" t="str" cm="1">
        <f t="array" ref="GT9">IFERROR(IF(SMALL(GT25:GT126,3)&lt;=$A$8*SMALL(GT25:GT126,1),IFERROR(INDEX($A$25:$A$126, MATCH(1,(GT25:GT126=SMALL(GT25:GT126,3))*(COUNTIF(GT6:GT8, $A$25:$A$126)=0),0)), ""),""),"")</f>
        <v/>
      </c>
      <c r="GU9" s="1" t="str" cm="1">
        <f t="array" ref="GU9">IFERROR(IF(SMALL(GU25:GU126,3)&lt;=$A$8*SMALL(GU25:GU126,1),IFERROR(INDEX($A$25:$A$126, MATCH(1,(GU25:GU126=SMALL(GU25:GU126,3))*(COUNTIF(GU6:GU8, $A$25:$A$126)=0),0)), ""),""),"")</f>
        <v/>
      </c>
      <c r="GV9" s="1" t="str" cm="1">
        <f t="array" ref="GV9">IFERROR(IF(SMALL(GV25:GV126,3)&lt;=$A$8*SMALL(GV25:GV126,1),IFERROR(INDEX($A$25:$A$126, MATCH(1,(GV25:GV126=SMALL(GV25:GV126,3))*(COUNTIF(GV6:GV8, $A$25:$A$126)=0),0)), ""),""),"")</f>
        <v/>
      </c>
      <c r="GW9" s="1" t="str" cm="1">
        <f t="array" ref="GW9">IFERROR(IF(SMALL(GW25:GW126,3)&lt;=$A$8*SMALL(GW25:GW126,1),IFERROR(INDEX($A$25:$A$126, MATCH(1,(GW25:GW126=SMALL(GW25:GW126,3))*(COUNTIF(GW6:GW8, $A$25:$A$126)=0),0)), ""),""),"")</f>
        <v/>
      </c>
      <c r="GX9" s="1" t="str" cm="1">
        <f t="array" ref="GX9">IFERROR(IF(SMALL(GX25:GX126,3)&lt;=$A$8*SMALL(GX25:GX126,1),IFERROR(INDEX($A$25:$A$126, MATCH(1,(GX25:GX126=SMALL(GX25:GX126,3))*(COUNTIF(GX6:GX8, $A$25:$A$126)=0),0)), ""),""),"")</f>
        <v/>
      </c>
      <c r="GY9" s="1" t="str" cm="1">
        <f t="array" ref="GY9">IFERROR(IF(SMALL(GY25:GY126,3)&lt;=$A$8*SMALL(GY25:GY126,1),IFERROR(INDEX($A$25:$A$126, MATCH(1,(GY25:GY126=SMALL(GY25:GY126,3))*(COUNTIF(GY6:GY8, $A$25:$A$126)=0),0)), ""),""),"")</f>
        <v/>
      </c>
      <c r="GZ9" s="1" t="str" cm="1">
        <f t="array" ref="GZ9">IFERROR(IF(SMALL(GZ25:GZ126,3)&lt;=$A$8*SMALL(GZ25:GZ126,1),IFERROR(INDEX($A$25:$A$126, MATCH(1,(GZ25:GZ126=SMALL(GZ25:GZ126,3))*(COUNTIF(GZ6:GZ8, $A$25:$A$126)=0),0)), ""),""),"")</f>
        <v/>
      </c>
      <c r="HA9" s="1" t="str" cm="1">
        <f t="array" ref="HA9">IFERROR(IF(SMALL(HA25:HA126,3)&lt;=$A$8*SMALL(HA25:HA126,1),IFERROR(INDEX($A$25:$A$126, MATCH(1,(HA25:HA126=SMALL(HA25:HA126,3))*(COUNTIF(HA6:HA8, $A$25:$A$126)=0),0)), ""),""),"")</f>
        <v/>
      </c>
      <c r="HB9" s="1" t="str" cm="1">
        <f t="array" ref="HB9">IFERROR(IF(SMALL(HB25:HB126,3)&lt;=$A$8*SMALL(HB25:HB126,1),IFERROR(INDEX($A$25:$A$126, MATCH(1,(HB25:HB126=SMALL(HB25:HB126,3))*(COUNTIF(HB6:HB8, $A$25:$A$126)=0),0)), ""),""),"")</f>
        <v/>
      </c>
      <c r="HC9" s="1" t="str" cm="1">
        <f t="array" ref="HC9">IFERROR(IF(SMALL(HC25:HC126,3)&lt;=$A$8*SMALL(HC25:HC126,1),IFERROR(INDEX($A$25:$A$126, MATCH(1,(HC25:HC126=SMALL(HC25:HC126,3))*(COUNTIF(HC6:HC8, $A$25:$A$126)=0),0)), ""),""),"")</f>
        <v/>
      </c>
      <c r="HD9" s="1" t="str" cm="1">
        <f t="array" ref="HD9">IFERROR(IF(SMALL(HD25:HD126,3)&lt;=$A$8*SMALL(HD25:HD126,1),IFERROR(INDEX($A$25:$A$126, MATCH(1,(HD25:HD126=SMALL(HD25:HD126,3))*(COUNTIF(HD6:HD8, $A$25:$A$126)=0),0)), ""),""),"")</f>
        <v/>
      </c>
      <c r="HE9" s="1" t="str" cm="1">
        <f t="array" ref="HE9">IFERROR(IF(SMALL(HE25:HE126,3)&lt;=$A$8*SMALL(HE25:HE126,1),IFERROR(INDEX($A$25:$A$126, MATCH(1,(HE25:HE126=SMALL(HE25:HE126,3))*(COUNTIF(HE6:HE8, $A$25:$A$126)=0),0)), ""),""),"")</f>
        <v/>
      </c>
      <c r="HF9" s="1" t="str" cm="1">
        <f t="array" ref="HF9">IFERROR(IF(SMALL(HF25:HF126,3)&lt;=$A$8*SMALL(HF25:HF126,1),IFERROR(INDEX($A$25:$A$126, MATCH(1,(HF25:HF126=SMALL(HF25:HF126,3))*(COUNTIF(HF6:HF8, $A$25:$A$126)=0),0)), ""),""),"")</f>
        <v/>
      </c>
      <c r="HG9" s="1" t="str" cm="1">
        <f t="array" ref="HG9">IFERROR(IF(SMALL(HG25:HG126,3)&lt;=$A$8*SMALL(HG25:HG126,1),IFERROR(INDEX($A$25:$A$126, MATCH(1,(HG25:HG126=SMALL(HG25:HG126,3))*(COUNTIF(HG6:HG8, $A$25:$A$126)=0),0)), ""),""),"")</f>
        <v/>
      </c>
      <c r="HH9" s="1" t="str" cm="1">
        <f t="array" ref="HH9">IFERROR(IF(SMALL(HH25:HH126,3)&lt;=$A$8*SMALL(HH25:HH126,1),IFERROR(INDEX($A$25:$A$126, MATCH(1,(HH25:HH126=SMALL(HH25:HH126,3))*(COUNTIF(HH6:HH8, $A$25:$A$126)=0),0)), ""),""),"")</f>
        <v/>
      </c>
      <c r="HI9" s="1" t="str" cm="1">
        <f t="array" ref="HI9">IFERROR(IF(SMALL(HI25:HI126,3)&lt;=$A$8*SMALL(HI25:HI126,1),IFERROR(INDEX($A$25:$A$126, MATCH(1,(HI25:HI126=SMALL(HI25:HI126,3))*(COUNTIF(HI6:HI8, $A$25:$A$126)=0),0)), ""),""),"")</f>
        <v/>
      </c>
      <c r="HJ9" s="1" t="str" cm="1">
        <f t="array" ref="HJ9">IFERROR(IF(SMALL(HJ25:HJ126,3)&lt;=$A$8*SMALL(HJ25:HJ126,1),IFERROR(INDEX($A$25:$A$126, MATCH(1,(HJ25:HJ126=SMALL(HJ25:HJ126,3))*(COUNTIF(HJ6:HJ8, $A$25:$A$126)=0),0)), ""),""),"")</f>
        <v/>
      </c>
      <c r="HK9" s="1" t="str" cm="1">
        <f t="array" ref="HK9">IFERROR(IF(SMALL(HK25:HK126,3)&lt;=$A$8*SMALL(HK25:HK126,1),IFERROR(INDEX($A$25:$A$126, MATCH(1,(HK25:HK126=SMALL(HK25:HK126,3))*(COUNTIF(HK6:HK8, $A$25:$A$126)=0),0)), ""),""),"")</f>
        <v/>
      </c>
      <c r="HL9" s="1" t="str" cm="1">
        <f t="array" ref="HL9">IFERROR(IF(SMALL(HL25:HL126,3)&lt;=$A$8*SMALL(HL25:HL126,1),IFERROR(INDEX($A$25:$A$126, MATCH(1,(HL25:HL126=SMALL(HL25:HL126,3))*(COUNTIF(HL6:HL8, $A$25:$A$126)=0),0)), ""),""),"")</f>
        <v/>
      </c>
      <c r="HM9" s="1" t="str" cm="1">
        <f t="array" ref="HM9">IFERROR(IF(SMALL(HM25:HM126,3)&lt;=$A$8*SMALL(HM25:HM126,1),IFERROR(INDEX($A$25:$A$126, MATCH(1,(HM25:HM126=SMALL(HM25:HM126,3))*(COUNTIF(HM6:HM8, $A$25:$A$126)=0),0)), ""),""),"")</f>
        <v/>
      </c>
      <c r="HN9" s="1" t="str" cm="1">
        <f t="array" ref="HN9">IFERROR(IF(SMALL(HN25:HN126,3)&lt;=$A$8*SMALL(HN25:HN126,1),IFERROR(INDEX($A$25:$A$126, MATCH(1,(HN25:HN126=SMALL(HN25:HN126,3))*(COUNTIF(HN6:HN8, $A$25:$A$126)=0),0)), ""),""),"")</f>
        <v/>
      </c>
      <c r="HO9" s="1" t="str" cm="1">
        <f t="array" ref="HO9">IFERROR(IF(SMALL(HO25:HO126,3)&lt;=$A$8*SMALL(HO25:HO126,1),IFERROR(INDEX($A$25:$A$126, MATCH(1,(HO25:HO126=SMALL(HO25:HO126,3))*(COUNTIF(HO6:HO8, $A$25:$A$126)=0),0)), ""),""),"")</f>
        <v/>
      </c>
      <c r="HP9" s="1" t="str" cm="1">
        <f t="array" ref="HP9">IFERROR(IF(SMALL(HP25:HP126,3)&lt;=$A$8*SMALL(HP25:HP126,1),IFERROR(INDEX($A$25:$A$126, MATCH(1,(HP25:HP126=SMALL(HP25:HP126,3))*(COUNTIF(HP6:HP8, $A$25:$A$126)=0),0)), ""),""),"")</f>
        <v/>
      </c>
      <c r="HQ9" s="1" t="str" cm="1">
        <f t="array" ref="HQ9">IFERROR(IF(SMALL(HQ25:HQ126,3)&lt;=$A$8*SMALL(HQ25:HQ126,1),IFERROR(INDEX($A$25:$A$126, MATCH(1,(HQ25:HQ126=SMALL(HQ25:HQ126,3))*(COUNTIF(HQ6:HQ8, $A$25:$A$126)=0),0)), ""),""),"")</f>
        <v/>
      </c>
      <c r="HR9" s="1" t="str" cm="1">
        <f t="array" ref="HR9">IFERROR(IF(SMALL(HR25:HR126,3)&lt;=$A$8*SMALL(HR25:HR126,1),IFERROR(INDEX($A$25:$A$126, MATCH(1,(HR25:HR126=SMALL(HR25:HR126,3))*(COUNTIF(HR6:HR8, $A$25:$A$126)=0),0)), ""),""),"")</f>
        <v/>
      </c>
      <c r="HS9" s="1" t="str" cm="1">
        <f t="array" ref="HS9">IFERROR(IF(SMALL(HS25:HS126,3)&lt;=$A$8*SMALL(HS25:HS126,1),IFERROR(INDEX($A$25:$A$126, MATCH(1,(HS25:HS126=SMALL(HS25:HS126,3))*(COUNTIF(HS6:HS8, $A$25:$A$126)=0),0)), ""),""),"")</f>
        <v/>
      </c>
      <c r="HT9" s="1" t="str" cm="1">
        <f t="array" ref="HT9">IFERROR(IF(SMALL(HT25:HT126,3)&lt;=$A$8*SMALL(HT25:HT126,1),IFERROR(INDEX($A$25:$A$126, MATCH(1,(HT25:HT126=SMALL(HT25:HT126,3))*(COUNTIF(HT6:HT8, $A$25:$A$126)=0),0)), ""),""),"")</f>
        <v/>
      </c>
      <c r="HU9" s="1" t="str" cm="1">
        <f t="array" ref="HU9">IFERROR(IF(SMALL(HU25:HU126,3)&lt;=$A$8*SMALL(HU25:HU126,1),IFERROR(INDEX($A$25:$A$126, MATCH(1,(HU25:HU126=SMALL(HU25:HU126,3))*(COUNTIF(HU6:HU8, $A$25:$A$126)=0),0)), ""),""),"")</f>
        <v/>
      </c>
      <c r="HV9" s="1" t="str" cm="1">
        <f t="array" ref="HV9">IFERROR(IF(SMALL(HV25:HV126,3)&lt;=$A$8*SMALL(HV25:HV126,1),IFERROR(INDEX($A$25:$A$126, MATCH(1,(HV25:HV126=SMALL(HV25:HV126,3))*(COUNTIF(HV6:HV8, $A$25:$A$126)=0),0)), ""),""),"")</f>
        <v/>
      </c>
      <c r="HW9" s="1" t="str" cm="1">
        <f t="array" ref="HW9">IFERROR(IF(SMALL(HW25:HW126,3)&lt;=$A$8*SMALL(HW25:HW126,1),IFERROR(INDEX($A$25:$A$126, MATCH(1,(HW25:HW126=SMALL(HW25:HW126,3))*(COUNTIF(HW6:HW8, $A$25:$A$126)=0),0)), ""),""),"")</f>
        <v/>
      </c>
      <c r="HX9" s="1" t="str" cm="1">
        <f t="array" ref="HX9">IFERROR(IF(SMALL(HX25:HX126,3)&lt;=$A$8*SMALL(HX25:HX126,1),IFERROR(INDEX($A$25:$A$126, MATCH(1,(HX25:HX126=SMALL(HX25:HX126,3))*(COUNTIF(HX6:HX8, $A$25:$A$126)=0),0)), ""),""),"")</f>
        <v/>
      </c>
      <c r="HY9" s="1" t="str" cm="1">
        <f t="array" ref="HY9">IFERROR(IF(SMALL(HY25:HY126,3)&lt;=$A$8*SMALL(HY25:HY126,1),IFERROR(INDEX($A$25:$A$126, MATCH(1,(HY25:HY126=SMALL(HY25:HY126,3))*(COUNTIF(HY6:HY8, $A$25:$A$126)=0),0)), ""),""),"")</f>
        <v/>
      </c>
      <c r="HZ9" s="1" t="str" cm="1">
        <f t="array" ref="HZ9">IFERROR(IF(SMALL(HZ25:HZ126,3)&lt;=$A$8*SMALL(HZ25:HZ126,1),IFERROR(INDEX($A$25:$A$126, MATCH(1,(HZ25:HZ126=SMALL(HZ25:HZ126,3))*(COUNTIF(HZ6:HZ8, $A$25:$A$126)=0),0)), ""),""),"")</f>
        <v/>
      </c>
      <c r="IA9" s="1" t="str" cm="1">
        <f t="array" ref="IA9">IFERROR(IF(SMALL(IA25:IA126,3)&lt;=$A$8*SMALL(IA25:IA126,1),IFERROR(INDEX($A$25:$A$126, MATCH(1,(IA25:IA126=SMALL(IA25:IA126,3))*(COUNTIF(IA6:IA8, $A$25:$A$126)=0),0)), ""),""),"")</f>
        <v/>
      </c>
      <c r="IB9" s="1" t="str" cm="1">
        <f t="array" ref="IB9">IFERROR(IF(SMALL(IB25:IB126,3)&lt;=$A$8*SMALL(IB25:IB126,1),IFERROR(INDEX($A$25:$A$126, MATCH(1,(IB25:IB126=SMALL(IB25:IB126,3))*(COUNTIF(IB6:IB8, $A$25:$A$126)=0),0)), ""),""),"")</f>
        <v/>
      </c>
      <c r="IC9" s="1" t="str" cm="1">
        <f t="array" ref="IC9">IFERROR(IF(SMALL(IC25:IC126,3)&lt;=$A$8*SMALL(IC25:IC126,1),IFERROR(INDEX($A$25:$A$126, MATCH(1,(IC25:IC126=SMALL(IC25:IC126,3))*(COUNTIF(IC6:IC8, $A$25:$A$126)=0),0)), ""),""),"")</f>
        <v/>
      </c>
      <c r="ID9" s="1" t="str" cm="1">
        <f t="array" ref="ID9">IFERROR(IF(SMALL(ID25:ID126,3)&lt;=$A$8*SMALL(ID25:ID126,1),IFERROR(INDEX($A$25:$A$126, MATCH(1,(ID25:ID126=SMALL(ID25:ID126,3))*(COUNTIF(ID6:ID8, $A$25:$A$126)=0),0)), ""),""),"")</f>
        <v/>
      </c>
      <c r="IE9" s="1" t="str" cm="1">
        <f t="array" ref="IE9">IFERROR(IF(SMALL(IE25:IE126,3)&lt;=$A$8*SMALL(IE25:IE126,1),IFERROR(INDEX($A$25:$A$126, MATCH(1,(IE25:IE126=SMALL(IE25:IE126,3))*(COUNTIF(IE6:IE8, $A$25:$A$126)=0),0)), ""),""),"")</f>
        <v/>
      </c>
      <c r="IF9" s="1" t="str" cm="1">
        <f t="array" ref="IF9">IFERROR(IF(SMALL(IF25:IF126,3)&lt;=$A$8*SMALL(IF25:IF126,1),IFERROR(INDEX($A$25:$A$126, MATCH(1,(IF25:IF126=SMALL(IF25:IF126,3))*(COUNTIF(IF6:IF8, $A$25:$A$126)=0),0)), ""),""),"")</f>
        <v/>
      </c>
      <c r="IG9" s="1" t="str" cm="1">
        <f t="array" ref="IG9">IFERROR(IF(SMALL(IG25:IG126,3)&lt;=$A$8*SMALL(IG25:IG126,1),IFERROR(INDEX($A$25:$A$126, MATCH(1,(IG25:IG126=SMALL(IG25:IG126,3))*(COUNTIF(IG6:IG8, $A$25:$A$126)=0),0)), ""),""),"")</f>
        <v/>
      </c>
      <c r="IH9" s="1" t="str" cm="1">
        <f t="array" ref="IH9">IFERROR(IF(SMALL(IH25:IH126,3)&lt;=$A$8*SMALL(IH25:IH126,1),IFERROR(INDEX($A$25:$A$126, MATCH(1,(IH25:IH126=SMALL(IH25:IH126,3))*(COUNTIF(IH6:IH8, $A$25:$A$126)=0),0)), ""),""),"")</f>
        <v/>
      </c>
      <c r="II9" s="1" t="str" cm="1">
        <f t="array" ref="II9">IFERROR(IF(SMALL(II25:II126,3)&lt;=$A$8*SMALL(II25:II126,1),IFERROR(INDEX($A$25:$A$126, MATCH(1,(II25:II126=SMALL(II25:II126,3))*(COUNTIF(II6:II8, $A$25:$A$126)=0),0)), ""),""),"")</f>
        <v/>
      </c>
      <c r="IJ9" s="1" t="str" cm="1">
        <f t="array" ref="IJ9">IFERROR(IF(SMALL(IJ25:IJ126,3)&lt;=$A$8*SMALL(IJ25:IJ126,1),IFERROR(INDEX($A$25:$A$126, MATCH(1,(IJ25:IJ126=SMALL(IJ25:IJ126,3))*(COUNTIF(IJ6:IJ8, $A$25:$A$126)=0),0)), ""),""),"")</f>
        <v/>
      </c>
      <c r="IK9" s="1" t="str" cm="1">
        <f t="array" ref="IK9">IFERROR(IF(SMALL(IK25:IK200,3)&lt;=$A$8*SMALL(IK25:IK200,1),IFERROR(INDEX($A$25:$A$200, MATCH(1,(IK25:IK200=SMALL(IK25:IK200,3))*(COUNTIF(IK6:IK8, $A$25:$A$200)=0),0)), ""),""),"")</f>
        <v/>
      </c>
      <c r="IL9" s="1" t="str" cm="1">
        <f t="array" ref="IL9">IFERROR(IF(SMALL(IL25:IL200,3)&lt;=$A$8*SMALL(IL25:IL200,1),IFERROR(INDEX($A$25:$A$200, MATCH(1,(IL25:IL200=SMALL(IL25:IL200,3))*(COUNTIF(IL6:IL8, $A$25:$A$200)=0),0)), ""),""),"")</f>
        <v/>
      </c>
      <c r="IM9" s="1" t="str" cm="1">
        <f t="array" ref="IM9">IFERROR(IF(SMALL(IM25:IM200,3)&lt;=$A$8*SMALL(IM25:IM200,1),IFERROR(INDEX($A$25:$A$200, MATCH(1,(IM25:IM200=SMALL(IM25:IM200,3))*(COUNTIF(IM6:IM8, $A$25:$A$200)=0),0)), ""),""),"")</f>
        <v/>
      </c>
      <c r="IN9" s="1" t="str" cm="1">
        <f t="array" ref="IN9">IFERROR(IF(SMALL(IN25:IN200,3)&lt;=$A$8*SMALL(IN25:IN200,1),IFERROR(INDEX($A$25:$A$200, MATCH(1,(IN25:IN200=SMALL(IN25:IN200,3))*(COUNTIF(IN6:IN8, $A$25:$A$200)=0),0)), ""),""),"")</f>
        <v/>
      </c>
      <c r="IO9" s="1" t="str" cm="1">
        <f t="array" ref="IO9">IFERROR(IF(SMALL(IO25:IO200,3)&lt;=$A$8*SMALL(IO25:IO200,1),IFERROR(INDEX($A$25:$A$200, MATCH(1,(IO25:IO200=SMALL(IO25:IO200,3))*(COUNTIF(IO6:IO8, $A$25:$A$200)=0),0)), ""),""),"")</f>
        <v/>
      </c>
      <c r="IP9" s="1" t="str" cm="1">
        <f t="array" ref="IP9">IFERROR(IF(SMALL(IP25:IP200,3)&lt;=$A$8*SMALL(IP25:IP200,1),IFERROR(INDEX($A$25:$A$200, MATCH(1,(IP25:IP200=SMALL(IP25:IP200,3))*(COUNTIF(IP6:IP8, $A$25:$A$200)=0),0)), ""),""),"")</f>
        <v/>
      </c>
      <c r="IQ9" s="1" t="str" cm="1">
        <f t="array" ref="IQ9">IFERROR(IF(SMALL(IQ25:IQ200,3)&lt;=$A$8*SMALL(IQ25:IQ200,1),IFERROR(INDEX($A$25:$A$200, MATCH(1,(IQ25:IQ200=SMALL(IQ25:IQ200,3))*(COUNTIF(IQ6:IQ8, $A$25:$A$200)=0),0)), ""),""),"")</f>
        <v/>
      </c>
      <c r="IR9" s="1" t="str" cm="1">
        <f t="array" ref="IR9">IFERROR(IF(SMALL(IR25:IR200,3)&lt;=$A$8*SMALL(IR25:IR200,1),IFERROR(INDEX($A$25:$A$200, MATCH(1,(IR25:IR200=SMALL(IR25:IR200,3))*(COUNTIF(IR6:IR8, $A$25:$A$200)=0),0)), ""),""),"")</f>
        <v/>
      </c>
      <c r="IS9" s="1" t="str" cm="1">
        <f t="array" ref="IS9">IFERROR(IF(SMALL(IS25:IS200,3)&lt;=$A$8*SMALL(IS25:IS200,1),IFERROR(INDEX($A$25:$A$200, MATCH(1,(IS25:IS200=SMALL(IS25:IS200,3))*(COUNTIF(IS6:IS8, $A$25:$A$200)=0),0)), ""),""),"")</f>
        <v/>
      </c>
      <c r="IT9" s="1" t="str" cm="1">
        <f t="array" ref="IT9">IFERROR(IF(SMALL(IT25:IT200,3)&lt;=$A$8*SMALL(IT25:IT200,1),IFERROR(INDEX($A$25:$A$200, MATCH(1,(IT25:IT200=SMALL(IT25:IT200,3))*(COUNTIF(IT6:IT8, $A$25:$A$200)=0),0)), ""),""),"")</f>
        <v/>
      </c>
      <c r="IU9" s="1" t="str" cm="1">
        <f t="array" ref="IU9">IFERROR(IF(SMALL(IU25:IU200,3)&lt;=$A$8*SMALL(IU25:IU200,1),IFERROR(INDEX($A$25:$A$200, MATCH(1,(IU25:IU200=SMALL(IU25:IU200,3))*(COUNTIF(IU6:IU8, $A$25:$A$200)=0),0)), ""),""),"")</f>
        <v/>
      </c>
      <c r="IV9" s="1" t="str" cm="1">
        <f t="array" ref="IV9">IFERROR(IF(SMALL(IV25:IV200,3)&lt;=$A$8*SMALL(IV25:IV200,1),IFERROR(INDEX($A$25:$A$200, MATCH(1,(IV25:IV200=SMALL(IV25:IV200,3))*(COUNTIF(IV6:IV8, $A$25:$A$200)=0),0)), ""),""),"")</f>
        <v/>
      </c>
      <c r="IW9" s="1" t="str" cm="1">
        <f t="array" ref="IW9">IFERROR(IF(SMALL(IW25:IW200,3)&lt;=$A$8*SMALL(IW25:IW200,1),IFERROR(INDEX($A$25:$A$200, MATCH(1,(IW25:IW200=SMALL(IW25:IW200,3))*(COUNTIF(IW6:IW8, $A$25:$A$200)=0),0)), ""),""),"")</f>
        <v/>
      </c>
      <c r="IX9" s="1" t="str" cm="1">
        <f t="array" ref="IX9">IFERROR(IF(SMALL(IX25:IX200,3)&lt;=$A$8*SMALL(IX25:IX200,1),IFERROR(INDEX($A$25:$A$200, MATCH(1,(IX25:IX200=SMALL(IX25:IX200,3))*(COUNTIF(IX6:IX8, $A$25:$A$200)=0),0)), ""),""),"")</f>
        <v/>
      </c>
      <c r="IY9" s="1" t="str" cm="1">
        <f t="array" ref="IY9">IFERROR(IF(SMALL(IY25:IY200,3)&lt;=$A$8*SMALL(IY25:IY200,1),IFERROR(INDEX($A$25:$A$200, MATCH(1,(IY25:IY200=SMALL(IY25:IY200,3))*(COUNTIF(IY6:IY8, $A$25:$A$200)=0),0)), ""),""),"")</f>
        <v/>
      </c>
      <c r="IZ9" s="1" t="str" cm="1">
        <f t="array" ref="IZ9">IFERROR(IF(SMALL(IZ25:IZ200,3)&lt;=$A$8*SMALL(IZ25:IZ200,1),IFERROR(INDEX($A$25:$A$200, MATCH(1,(IZ25:IZ200=SMALL(IZ25:IZ200,3))*(COUNTIF(IZ6:IZ8, $A$25:$A$200)=0),0)), ""),""),"")</f>
        <v/>
      </c>
      <c r="JA9" s="1" t="str" cm="1">
        <f t="array" ref="JA9">IFERROR(IF(SMALL(JA25:JA200,3)&lt;=$A$8*SMALL(JA25:JA200,1),IFERROR(INDEX($A$25:$A$200, MATCH(1,(JA25:JA200=SMALL(JA25:JA200,3))*(COUNTIF(JA6:JA8, $A$25:$A$200)=0),0)), ""),""),"")</f>
        <v/>
      </c>
      <c r="JB9" s="1" t="str" cm="1">
        <f t="array" ref="JB9">IFERROR(IF(SMALL(JB25:JB200,3)&lt;=$A$8*SMALL(JB25:JB200,1),IFERROR(INDEX($A$25:$A$200, MATCH(1,(JB25:JB200=SMALL(JB25:JB200,3))*(COUNTIF(JB6:JB8, $A$25:$A$200)=0),0)), ""),""),"")</f>
        <v/>
      </c>
      <c r="JC9" s="1" t="str" cm="1">
        <f t="array" ref="JC9">IFERROR(IF(SMALL(JC25:JC200,3)&lt;=$A$8*SMALL(JC25:JC200,1),IFERROR(INDEX($A$25:$A$200, MATCH(1,(JC25:JC200=SMALL(JC25:JC200,3))*(COUNTIF(JC6:JC8, $A$25:$A$200)=0),0)), ""),""),"")</f>
        <v/>
      </c>
      <c r="JD9" s="1" t="str" cm="1">
        <f t="array" ref="JD9">IFERROR(IF(SMALL(JD25:JD200,3)&lt;=$A$8*SMALL(JD25:JD200,1),IFERROR(INDEX($A$25:$A$200, MATCH(1,(JD25:JD200=SMALL(JD25:JD200,3))*(COUNTIF(JD6:JD8, $A$25:$A$200)=0),0)), ""),""),"")</f>
        <v/>
      </c>
      <c r="JE9" s="1" t="str" cm="1">
        <f t="array" ref="JE9">IFERROR(IF(SMALL(JE25:JE200,3)&lt;=$A$8*SMALL(JE25:JE200,1),IFERROR(INDEX($A$25:$A$200, MATCH(1,(JE25:JE200=SMALL(JE25:JE200,3))*(COUNTIF(JE6:JE8, $A$25:$A$200)=0),0)), ""),""),"")</f>
        <v/>
      </c>
      <c r="JF9" s="1" t="str" cm="1">
        <f t="array" ref="JF9">IFERROR(IF(SMALL(JF25:JF200,3)&lt;=$A$8*SMALL(JF25:JF200,1),IFERROR(INDEX($A$25:$A$200, MATCH(1,(JF25:JF200=SMALL(JF25:JF200,3))*(COUNTIF(JF6:JF8, $A$25:$A$200)=0),0)), ""),""),"")</f>
        <v/>
      </c>
      <c r="JG9" s="1" t="str" cm="1">
        <f t="array" ref="JG9">IFERROR(IF(SMALL(JG25:JG200,3)&lt;=$A$8*SMALL(JG25:JG200,1),IFERROR(INDEX($A$25:$A$200, MATCH(1,(JG25:JG200=SMALL(JG25:JG200,3))*(COUNTIF(JG6:JG8, $A$25:$A$200)=0),0)), ""),""),"")</f>
        <v/>
      </c>
      <c r="JH9" s="1" t="str" cm="1">
        <f t="array" ref="JH9">IFERROR(IF(SMALL(JH25:JH200,3)&lt;=$A$8*SMALL(JH25:JH200,1),IFERROR(INDEX($A$25:$A$200, MATCH(1,(JH25:JH200=SMALL(JH25:JH200,3))*(COUNTIF(JH6:JH8, $A$25:$A$200)=0),0)), ""),""),"")</f>
        <v/>
      </c>
      <c r="JI9" s="1" t="str" cm="1">
        <f t="array" ref="JI9">IFERROR(IF(SMALL(JI25:JI200,3)&lt;=$A$8*SMALL(JI25:JI200,1),IFERROR(INDEX($A$25:$A$200, MATCH(1,(JI25:JI200=SMALL(JI25:JI200,3))*(COUNTIF(JI6:JI8, $A$25:$A$200)=0),0)), ""),""),"")</f>
        <v/>
      </c>
      <c r="JJ9" s="1" t="str" cm="1">
        <f t="array" ref="JJ9">IFERROR(IF(SMALL(JJ25:JJ200,3)&lt;=$A$8*SMALL(JJ25:JJ200,1),IFERROR(INDEX($A$25:$A$200, MATCH(1,(JJ25:JJ200=SMALL(JJ25:JJ200,3))*(COUNTIF(JJ6:JJ8, $A$25:$A$200)=0),0)), ""),""),"")</f>
        <v/>
      </c>
      <c r="JK9" s="1" t="str" cm="1">
        <f t="array" ref="JK9">IFERROR(IF(SMALL(JK25:JK200,3)&lt;=$A$8*SMALL(JK25:JK200,1),IFERROR(INDEX($A$25:$A$200, MATCH(1,(JK25:JK200=SMALL(JK25:JK200,3))*(COUNTIF(JK6:JK8, $A$25:$A$200)=0),0)), ""),""),"")</f>
        <v/>
      </c>
      <c r="JL9" s="1" t="str" cm="1">
        <f t="array" ref="JL9">IFERROR(IF(SMALL(JL25:JL200,3)&lt;=$A$8*SMALL(JL25:JL200,1),IFERROR(INDEX($A$25:$A$200, MATCH(1,(JL25:JL200=SMALL(JL25:JL200,3))*(COUNTIF(JL6:JL8, $A$25:$A$200)=0),0)), ""),""),"")</f>
        <v/>
      </c>
      <c r="JM9" s="1" t="str" cm="1">
        <f t="array" ref="JM9">IFERROR(IF(SMALL(JM25:JM200,3)&lt;=$A$8*SMALL(JM25:JM200,1),IFERROR(INDEX($A$25:$A$200, MATCH(1,(JM25:JM200=SMALL(JM25:JM200,3))*(COUNTIF(JM6:JM8, $A$25:$A$200)=0),0)), ""),""),"")</f>
        <v/>
      </c>
      <c r="JN9" s="1" t="str" cm="1">
        <f t="array" ref="JN9">IFERROR(IF(SMALL(JN25:JN200,3)&lt;=$A$8*SMALL(JN25:JN200,1),IFERROR(INDEX($A$25:$A$200, MATCH(1,(JN25:JN200=SMALL(JN25:JN200,3))*(COUNTIF(JN6:JN8, $A$25:$A$200)=0),0)), ""),""),"")</f>
        <v/>
      </c>
      <c r="JO9" s="1" t="str" cm="1">
        <f t="array" ref="JO9">IFERROR(IF(SMALL(JO25:JO200,3)&lt;=$A$8*SMALL(JO25:JO200,1),IFERROR(INDEX($A$25:$A$200, MATCH(1,(JO25:JO200=SMALL(JO25:JO200,3))*(COUNTIF(JO6:JO8, $A$25:$A$200)=0),0)), ""),""),"")</f>
        <v/>
      </c>
      <c r="JP9" s="1" t="str" cm="1">
        <f t="array" ref="JP9">IFERROR(IF(SMALL(JP25:JP200,3)&lt;=$A$8*SMALL(JP25:JP200,1),IFERROR(INDEX($A$25:$A$200, MATCH(1,(JP25:JP200=SMALL(JP25:JP200,3))*(COUNTIF(JP6:JP8, $A$25:$A$200)=0),0)), ""),""),"")</f>
        <v/>
      </c>
      <c r="JQ9" s="1" t="str" cm="1">
        <f t="array" ref="JQ9">IFERROR(IF(SMALL(JQ25:JQ200,3)&lt;=$A$8*SMALL(JQ25:JQ200,1),IFERROR(INDEX($A$25:$A$200, MATCH(1,(JQ25:JQ200=SMALL(JQ25:JQ200,3))*(COUNTIF(JQ6:JQ8, $A$25:$A$200)=0),0)), ""),""),"")</f>
        <v/>
      </c>
      <c r="JR9" s="1" t="str" cm="1">
        <f t="array" ref="JR9">IFERROR(IF(SMALL(JR25:JR200,3)&lt;=$A$8*SMALL(JR25:JR200,1),IFERROR(INDEX($A$25:$A$200, MATCH(1,(JR25:JR200=SMALL(JR25:JR200,3))*(COUNTIF(JR6:JR8, $A$25:$A$200)=0),0)), ""),""),"")</f>
        <v/>
      </c>
      <c r="JS9" s="1" t="str" cm="1">
        <f t="array" ref="JS9">IFERROR(IF(SMALL(JS25:JS200,3)&lt;=$A$8*SMALL(JS25:JS200,1),IFERROR(INDEX($A$25:$A$200, MATCH(1,(JS25:JS200=SMALL(JS25:JS200,3))*(COUNTIF(JS6:JS8, $A$25:$A$200)=0),0)), ""),""),"")</f>
        <v/>
      </c>
      <c r="JT9" s="1" t="str" cm="1">
        <f t="array" ref="JT9">IFERROR(IF(SMALL(JT25:JT200,3)&lt;=$A$8*SMALL(JT25:JT200,1),IFERROR(INDEX($A$25:$A$200, MATCH(1,(JT25:JT200=SMALL(JT25:JT200,3))*(COUNTIF(JT6:JT8, $A$25:$A$200)=0),0)), ""),""),"")</f>
        <v/>
      </c>
      <c r="JU9" s="1" t="str" cm="1">
        <f t="array" ref="JU9">IFERROR(IF(SMALL(JU25:JU200,3)&lt;=$A$8*SMALL(JU25:JU200,1),IFERROR(INDEX($A$25:$A$200, MATCH(1,(JU25:JU200=SMALL(JU25:JU200,3))*(COUNTIF(JU6:JU8, $A$25:$A$200)=0),0)), ""),""),"")</f>
        <v/>
      </c>
      <c r="JV9" s="1" t="str" cm="1">
        <f t="array" ref="JV9">IFERROR(IF(SMALL(JV25:JV200,3)&lt;=$A$8*SMALL(JV25:JV200,1),IFERROR(INDEX($A$25:$A$200, MATCH(1,(JV25:JV200=SMALL(JV25:JV200,3))*(COUNTIF(JV6:JV8, $A$25:$A$200)=0),0)), ""),""),"")</f>
        <v/>
      </c>
      <c r="JW9" s="1" t="str" cm="1">
        <f t="array" ref="JW9">IFERROR(IF(SMALL(JW25:JW200,3)&lt;=$A$8*SMALL(JW25:JW200,1),IFERROR(INDEX($A$25:$A$200, MATCH(1,(JW25:JW200=SMALL(JW25:JW200,3))*(COUNTIF(JW6:JW8, $A$25:$A$200)=0),0)), ""),""),"")</f>
        <v/>
      </c>
      <c r="JX9" s="1" t="str" cm="1">
        <f t="array" ref="JX9">IFERROR(IF(SMALL(JX25:JX200,3)&lt;=$A$8*SMALL(JX25:JX200,1),IFERROR(INDEX($A$25:$A$200, MATCH(1,(JX25:JX200=SMALL(JX25:JX200,3))*(COUNTIF(JX6:JX8, $A$25:$A$200)=0),0)), ""),""),"")</f>
        <v/>
      </c>
      <c r="JY9" s="1" t="str" cm="1">
        <f t="array" ref="JY9">IFERROR(IF(SMALL(JY25:JY200,3)&lt;=$A$8*SMALL(JY25:JY200,1),IFERROR(INDEX($A$25:$A$200, MATCH(1,(JY25:JY200=SMALL(JY25:JY200,3))*(COUNTIF(JY6:JY8, $A$25:$A$200)=0),0)), ""),""),"")</f>
        <v/>
      </c>
      <c r="JZ9" s="1" t="str" cm="1">
        <f t="array" ref="JZ9">IFERROR(IF(SMALL(JZ25:JZ200,3)&lt;=$A$8*SMALL(JZ25:JZ200,1),IFERROR(INDEX($A$25:$A$200, MATCH(1,(JZ25:JZ200=SMALL(JZ25:JZ200,3))*(COUNTIF(JZ6:JZ8, $A$25:$A$200)=0),0)), ""),""),"")</f>
        <v/>
      </c>
      <c r="KA9" s="1" t="str" cm="1">
        <f t="array" ref="KA9">IFERROR(IF(SMALL(KA25:KA200,3)&lt;=$A$8*SMALL(KA25:KA200,1),IFERROR(INDEX($A$25:$A$200, MATCH(1,(KA25:KA200=SMALL(KA25:KA200,3))*(COUNTIF(KA6:KA8, $A$25:$A$200)=0),0)), ""),""),"")</f>
        <v/>
      </c>
      <c r="KB9" s="1" t="str" cm="1">
        <f t="array" ref="KB9">IFERROR(IF(SMALL(KB25:KB200,3)&lt;=$A$8*SMALL(KB25:KB200,1),IFERROR(INDEX($A$25:$A$200, MATCH(1,(KB25:KB200=SMALL(KB25:KB200,3))*(COUNTIF(KB6:KB8, $A$25:$A$200)=0),0)), ""),""),"")</f>
        <v/>
      </c>
      <c r="KC9" s="1" t="str" cm="1">
        <f t="array" ref="KC9">IFERROR(IF(SMALL(KC25:KC200,3)&lt;=$A$8*SMALL(KC25:KC200,1),IFERROR(INDEX($A$25:$A$200, MATCH(1,(KC25:KC200=SMALL(KC25:KC200,3))*(COUNTIF(KC6:KC8, $A$25:$A$200)=0),0)), ""),""),"")</f>
        <v/>
      </c>
      <c r="KD9" s="1" t="str" cm="1">
        <f t="array" ref="KD9">IFERROR(IF(SMALL(KD25:KD200,3)&lt;=$A$8*SMALL(KD25:KD200,1),IFERROR(INDEX($A$25:$A$200, MATCH(1,(KD25:KD200=SMALL(KD25:KD200,3))*(COUNTIF(KD6:KD8, $A$25:$A$200)=0),0)), ""),""),"")</f>
        <v/>
      </c>
      <c r="KE9" s="1" t="str" cm="1">
        <f t="array" ref="KE9">IFERROR(IF(SMALL(KE25:KE200,3)&lt;=$A$8*SMALL(KE25:KE200,1),IFERROR(INDEX($A$25:$A$200, MATCH(1,(KE25:KE200=SMALL(KE25:KE200,3))*(COUNTIF(KE6:KE8, $A$25:$A$200)=0),0)), ""),""),"")</f>
        <v/>
      </c>
      <c r="KF9" s="1" t="str" cm="1">
        <f t="array" ref="KF9">IFERROR(IF(SMALL(KF25:KF200,3)&lt;=$A$8*SMALL(KF25:KF200,1),IFERROR(INDEX($A$25:$A$200, MATCH(1,(KF25:KF200=SMALL(KF25:KF200,3))*(COUNTIF(KF6:KF8, $A$25:$A$200)=0),0)), ""),""),"")</f>
        <v/>
      </c>
      <c r="KG9" s="1" t="str" cm="1">
        <f t="array" ref="KG9">IFERROR(IF(SMALL(KG25:KG200,3)&lt;=$A$8*SMALL(KG25:KG200,1),IFERROR(INDEX($A$25:$A$200, MATCH(1,(KG25:KG200=SMALL(KG25:KG200,3))*(COUNTIF(KG6:KG8, $A$25:$A$200)=0),0)), ""),""),"")</f>
        <v/>
      </c>
      <c r="KH9" s="1" t="str" cm="1">
        <f t="array" ref="KH9">IFERROR(IF(SMALL(KH25:KH200,3)&lt;=$A$8*SMALL(KH25:KH200,1),IFERROR(INDEX($A$25:$A$200, MATCH(1,(KH25:KH200=SMALL(KH25:KH200,3))*(COUNTIF(KH6:KH8, $A$25:$A$200)=0),0)), ""),""),"")</f>
        <v/>
      </c>
      <c r="KI9" s="1" t="str" cm="1">
        <f t="array" ref="KI9">IFERROR(IF(SMALL(KI25:KI200,3)&lt;=$A$8*SMALL(KI25:KI200,1),IFERROR(INDEX($A$25:$A$200, MATCH(1,(KI25:KI200=SMALL(KI25:KI200,3))*(COUNTIF(KI6:KI8, $A$25:$A$200)=0),0)), ""),""),"")</f>
        <v/>
      </c>
      <c r="KJ9" s="1" t="str" cm="1">
        <f t="array" ref="KJ9">IFERROR(IF(SMALL(KJ25:KJ200,3)&lt;=$A$8*SMALL(KJ25:KJ200,1),IFERROR(INDEX($A$25:$A$200, MATCH(1,(KJ25:KJ200=SMALL(KJ25:KJ200,3))*(COUNTIF(KJ6:KJ8, $A$25:$A$200)=0),0)), ""),""),"")</f>
        <v/>
      </c>
      <c r="KK9" s="1" t="str" cm="1">
        <f t="array" ref="KK9">IFERROR(IF(SMALL(KK25:KK200,3)&lt;=$A$8*SMALL(KK25:KK200,1),IFERROR(INDEX($A$25:$A$200, MATCH(1,(KK25:KK200=SMALL(KK25:KK200,3))*(COUNTIF(KK6:KK8, $A$25:$A$200)=0),0)), ""),""),"")</f>
        <v/>
      </c>
      <c r="KL9" s="1" t="str" cm="1">
        <f t="array" ref="KL9">IFERROR(IF(SMALL(KL25:KL200,3)&lt;=$A$8*SMALL(KL25:KL200,1),IFERROR(INDEX($A$25:$A$200, MATCH(1,(KL25:KL200=SMALL(KL25:KL200,3))*(COUNTIF(KL6:KL8, $A$25:$A$200)=0),0)), ""),""),"")</f>
        <v/>
      </c>
      <c r="KM9" s="1" t="str" cm="1">
        <f t="array" ref="KM9">IFERROR(IF(SMALL(KM25:KM200,3)&lt;=$A$8*SMALL(KM25:KM200,1),IFERROR(INDEX($A$25:$A$200, MATCH(1,(KM25:KM200=SMALL(KM25:KM200,3))*(COUNTIF(KM6:KM8, $A$25:$A$200)=0),0)), ""),""),"")</f>
        <v/>
      </c>
      <c r="KN9" s="1" t="str" cm="1">
        <f t="array" ref="KN9">IFERROR(IF(SMALL(KN25:KN200,3)&lt;=$A$8*SMALL(KN25:KN200,1),IFERROR(INDEX($A$25:$A$200, MATCH(1,(KN25:KN200=SMALL(KN25:KN200,3))*(COUNTIF(KN6:KN8, $A$25:$A$200)=0),0)), ""),""),"")</f>
        <v/>
      </c>
      <c r="KO9" s="1" t="str" cm="1">
        <f t="array" ref="KO9">IFERROR(IF(SMALL(KO25:KO200,3)&lt;=$A$8*SMALL(KO25:KO200,1),IFERROR(INDEX($A$25:$A$200, MATCH(1,(KO25:KO200=SMALL(KO25:KO200,3))*(COUNTIF(KO6:KO8, $A$25:$A$200)=0),0)), ""),""),"")</f>
        <v/>
      </c>
      <c r="KP9" s="1" t="str" cm="1">
        <f t="array" ref="KP9">IFERROR(IF(SMALL(KP25:KP200,3)&lt;=$A$8*SMALL(KP25:KP200,1),IFERROR(INDEX($A$25:$A$200, MATCH(1,(KP25:KP200=SMALL(KP25:KP200,3))*(COUNTIF(KP6:KP8, $A$25:$A$200)=0),0)), ""),""),"")</f>
        <v/>
      </c>
      <c r="KQ9" s="1" t="str" cm="1">
        <f t="array" ref="KQ9">IFERROR(IF(SMALL(KQ25:KQ200,3)&lt;=$A$8*SMALL(KQ25:KQ200,1),IFERROR(INDEX($A$25:$A$200, MATCH(1,(KQ25:KQ200=SMALL(KQ25:KQ200,3))*(COUNTIF(KQ6:KQ8, $A$25:$A$200)=0),0)), ""),""),"")</f>
        <v/>
      </c>
      <c r="KR9" s="1" t="str" cm="1">
        <f t="array" ref="KR9">IFERROR(IF(SMALL(KR25:KR200,3)&lt;=$A$8*SMALL(KR25:KR200,1),IFERROR(INDEX($A$25:$A$200, MATCH(1,(KR25:KR200=SMALL(KR25:KR200,3))*(COUNTIF(KR6:KR8, $A$25:$A$200)=0),0)), ""),""),"")</f>
        <v/>
      </c>
      <c r="KS9" s="1" t="str" cm="1">
        <f t="array" ref="KS9">IFERROR(IF(SMALL(KS25:KS200,3)&lt;=$A$8*SMALL(KS25:KS200,1),IFERROR(INDEX($A$25:$A$200, MATCH(1,(KS25:KS200=SMALL(KS25:KS200,3))*(COUNTIF(KS6:KS8, $A$25:$A$200)=0),0)), ""),""),"")</f>
        <v/>
      </c>
      <c r="KT9" s="1" t="str" cm="1">
        <f t="array" ref="KT9">IFERROR(IF(SMALL(KT25:KT200,3)&lt;=$A$8*SMALL(KT25:KT200,1),IFERROR(INDEX($A$25:$A$200, MATCH(1,(KT25:KT200=SMALL(KT25:KT200,3))*(COUNTIF(KT6:KT8, $A$25:$A$200)=0),0)), ""),""),"")</f>
        <v/>
      </c>
      <c r="KU9" s="1" t="str" cm="1">
        <f t="array" ref="KU9">IFERROR(IF(SMALL(KU25:KU200,3)&lt;=$A$8*SMALL(KU25:KU200,1),IFERROR(INDEX($A$25:$A$200, MATCH(1,(KU25:KU200=SMALL(KU25:KU200,3))*(COUNTIF(KU6:KU8, $A$25:$A$200)=0),0)), ""),""),"")</f>
        <v/>
      </c>
      <c r="KV9" s="1" t="str" cm="1">
        <f t="array" ref="KV9">IFERROR(IF(SMALL(KV25:KV200,3)&lt;=$A$8*SMALL(KV25:KV200,1),IFERROR(INDEX($A$25:$A$200, MATCH(1,(KV25:KV200=SMALL(KV25:KV200,3))*(COUNTIF(KV6:KV8, $A$25:$A$200)=0),0)), ""),""),"")</f>
        <v/>
      </c>
      <c r="KW9" s="1" t="str" cm="1">
        <f t="array" ref="KW9">IFERROR(IF(SMALL(KW25:KW200,3)&lt;=$A$8*SMALL(KW25:KW200,1),IFERROR(INDEX($A$25:$A$200, MATCH(1,(KW25:KW200=SMALL(KW25:KW200,3))*(COUNTIF(KW6:KW8, $A$25:$A$200)=0),0)), ""),""),"")</f>
        <v/>
      </c>
      <c r="KX9" s="1" t="str" cm="1">
        <f t="array" ref="KX9">IFERROR(IF(SMALL(KX25:KX200,3)&lt;=$A$8*SMALL(KX25:KX200,1),IFERROR(INDEX($A$25:$A$200, MATCH(1,(KX25:KX200=SMALL(KX25:KX200,3))*(COUNTIF(KX6:KX8, $A$25:$A$200)=0),0)), ""),""),"")</f>
        <v/>
      </c>
      <c r="KY9" s="1" t="str" cm="1">
        <f t="array" ref="KY9">IFERROR(IF(SMALL(KY25:KY200,3)&lt;=$A$8*SMALL(KY25:KY200,1),IFERROR(INDEX($A$25:$A$200, MATCH(1,(KY25:KY200=SMALL(KY25:KY200,3))*(COUNTIF(KY6:KY8, $A$25:$A$200)=0),0)), ""),""),"")</f>
        <v/>
      </c>
      <c r="KZ9" s="1" t="str" cm="1">
        <f t="array" ref="KZ9">IFERROR(IF(SMALL(KZ25:KZ200,3)&lt;=$A$8*SMALL(KZ25:KZ200,1),IFERROR(INDEX($A$25:$A$200, MATCH(1,(KZ25:KZ200=SMALL(KZ25:KZ200,3))*(COUNTIF(KZ6:KZ8, $A$25:$A$200)=0),0)), ""),""),"")</f>
        <v/>
      </c>
      <c r="LA9" s="1" t="str" cm="1">
        <f t="array" ref="LA9">IFERROR(IF(SMALL(LA25:LA200,3)&lt;=$A$8*SMALL(LA25:LA200,1),IFERROR(INDEX($A$25:$A$200, MATCH(1,(LA25:LA200=SMALL(LA25:LA200,3))*(COUNTIF(LA6:LA8, $A$25:$A$200)=0),0)), ""),""),"")</f>
        <v/>
      </c>
      <c r="LB9" s="1" t="str" cm="1">
        <f t="array" ref="LB9">IFERROR(IF(SMALL(LB25:LB200,3)&lt;=$A$8*SMALL(LB25:LB200,1),IFERROR(INDEX($A$25:$A$200, MATCH(1,(LB25:LB200=SMALL(LB25:LB200,3))*(COUNTIF(LB6:LB8, $A$25:$A$200)=0),0)), ""),""),"")</f>
        <v/>
      </c>
      <c r="LC9" s="1" t="str" cm="1">
        <f t="array" ref="LC9">IFERROR(IF(SMALL(LC25:LC200,3)&lt;=$A$8*SMALL(LC25:LC200,1),IFERROR(INDEX($A$25:$A$200, MATCH(1,(LC25:LC200=SMALL(LC25:LC200,3))*(COUNTIF(LC6:LC8, $A$25:$A$200)=0),0)), ""),""),"")</f>
        <v/>
      </c>
      <c r="LD9" s="1" t="str" cm="1">
        <f t="array" ref="LD9">IFERROR(IF(SMALL(LD25:LD200,3)&lt;=$A$8*SMALL(LD25:LD200,1),IFERROR(INDEX($A$25:$A$200, MATCH(1,(LD25:LD200=SMALL(LD25:LD200,3))*(COUNTIF(LD6:LD8, $A$25:$A$200)=0),0)), ""),""),"")</f>
        <v/>
      </c>
      <c r="LE9" s="1" t="str" cm="1">
        <f t="array" ref="LE9">IFERROR(IF(SMALL(LE25:LE200,3)&lt;=$A$8*SMALL(LE25:LE200,1),IFERROR(INDEX($A$25:$A$200, MATCH(1,(LE25:LE200=SMALL(LE25:LE200,3))*(COUNTIF(LE6:LE8, $A$25:$A$200)=0),0)), ""),""),"")</f>
        <v/>
      </c>
      <c r="LF9" s="1" t="str" cm="1">
        <f t="array" ref="LF9">IFERROR(IF(SMALL(LF25:LF200,3)&lt;=$A$8*SMALL(LF25:LF200,1),IFERROR(INDEX($A$25:$A$200, MATCH(1,(LF25:LF200=SMALL(LF25:LF200,3))*(COUNTIF(LF6:LF8, $A$25:$A$200)=0),0)), ""),""),"")</f>
        <v/>
      </c>
      <c r="LG9" s="1" t="str" cm="1">
        <f t="array" ref="LG9">IFERROR(IF(SMALL(LG25:LG200,3)&lt;=$A$8*SMALL(LG25:LG200,1),IFERROR(INDEX($A$25:$A$200, MATCH(1,(LG25:LG200=SMALL(LG25:LG200,3))*(COUNTIF(LG6:LG8, $A$25:$A$200)=0),0)), ""),""),"")</f>
        <v/>
      </c>
      <c r="LH9" s="1" t="str" cm="1">
        <f t="array" ref="LH9">IFERROR(IF(SMALL(LH25:LH200,3)&lt;=$A$8*SMALL(LH25:LH200,1),IFERROR(INDEX($A$25:$A$200, MATCH(1,(LH25:LH200=SMALL(LH25:LH200,3))*(COUNTIF(LH6:LH8, $A$25:$A$200)=0),0)), ""),""),"")</f>
        <v/>
      </c>
      <c r="LI9" s="1" t="str" cm="1">
        <f t="array" ref="LI9">IFERROR(IF(SMALL(LI25:LI200,3)&lt;=$A$8*SMALL(LI25:LI200,1),IFERROR(INDEX($A$25:$A$200, MATCH(1,(LI25:LI200=SMALL(LI25:LI200,3))*(COUNTIF(LI6:LI8, $A$25:$A$200)=0),0)), ""),""),"")</f>
        <v/>
      </c>
      <c r="LJ9" s="1" t="str" cm="1">
        <f t="array" ref="LJ9">IFERROR(IF(SMALL(LJ25:LJ200,3)&lt;=$A$8*SMALL(LJ25:LJ200,1),IFERROR(INDEX($A$25:$A$200, MATCH(1,(LJ25:LJ200=SMALL(LJ25:LJ200,3))*(COUNTIF(LJ6:LJ8, $A$25:$A$200)=0),0)), ""),""),"")</f>
        <v/>
      </c>
      <c r="LK9" s="1" t="str" cm="1">
        <f t="array" ref="LK9">IFERROR(IF(SMALL(LK25:LK200,3)&lt;=$A$8*SMALL(LK25:LK200,1),IFERROR(INDEX($A$25:$A$200, MATCH(1,(LK25:LK200=SMALL(LK25:LK200,3))*(COUNTIF(LK6:LK8, $A$25:$A$200)=0),0)), ""),""),"")</f>
        <v/>
      </c>
      <c r="LL9" s="1" t="str" cm="1">
        <f t="array" ref="LL9">IFERROR(IF(SMALL(LL25:LL200,3)&lt;=$A$8*SMALL(LL25:LL200,1),IFERROR(INDEX($A$25:$A$200, MATCH(1,(LL25:LL200=SMALL(LL25:LL200,3))*(COUNTIF(LL6:LL8, $A$25:$A$200)=0),0)), ""),""),"")</f>
        <v/>
      </c>
      <c r="LM9" s="1" t="str" cm="1">
        <f t="array" ref="LM9">IFERROR(IF(SMALL(LM25:LM200,3)&lt;=$A$8*SMALL(LM25:LM200,1),IFERROR(INDEX($A$25:$A$200, MATCH(1,(LM25:LM200=SMALL(LM25:LM200,3))*(COUNTIF(LM6:LM8, $A$25:$A$200)=0),0)), ""),""),"")</f>
        <v/>
      </c>
      <c r="LN9" s="1" t="str" cm="1">
        <f t="array" ref="LN9">IFERROR(IF(SMALL(LN25:LN200,3)&lt;=$A$8*SMALL(LN25:LN200,1),IFERROR(INDEX($A$25:$A$200, MATCH(1,(LN25:LN200=SMALL(LN25:LN200,3))*(COUNTIF(LN6:LN8, $A$25:$A$200)=0),0)), ""),""),"")</f>
        <v/>
      </c>
      <c r="LO9" s="1" t="str" cm="1">
        <f t="array" ref="LO9">IFERROR(IF(SMALL(LO25:LO200,3)&lt;=$A$8*SMALL(LO25:LO200,1),IFERROR(INDEX($A$25:$A$200, MATCH(1,(LO25:LO200=SMALL(LO25:LO200,3))*(COUNTIF(LO6:LO8, $A$25:$A$200)=0),0)), ""),""),"")</f>
        <v/>
      </c>
      <c r="LP9" s="1" t="str" cm="1">
        <f t="array" ref="LP9">IFERROR(IF(SMALL(LP25:LP200,3)&lt;=$A$8*SMALL(LP25:LP200,1),IFERROR(INDEX($A$25:$A$200, MATCH(1,(LP25:LP200=SMALL(LP25:LP200,3))*(COUNTIF(LP6:LP8, $A$25:$A$200)=0),0)), ""),""),"")</f>
        <v/>
      </c>
      <c r="LQ9" s="1" t="str" cm="1">
        <f t="array" ref="LQ9">IFERROR(IF(SMALL(LQ25:LQ200,3)&lt;=$A$8*SMALL(LQ25:LQ200,1),IFERROR(INDEX($A$25:$A$200, MATCH(1,(LQ25:LQ200=SMALL(LQ25:LQ200,3))*(COUNTIF(LQ6:LQ8, $A$25:$A$200)=0),0)), ""),""),"")</f>
        <v/>
      </c>
      <c r="LR9" s="1" t="str" cm="1">
        <f t="array" ref="LR9">IFERROR(IF(SMALL(LR25:LR200,3)&lt;=$A$8*SMALL(LR25:LR200,1),IFERROR(INDEX($A$25:$A$200, MATCH(1,(LR25:LR200=SMALL(LR25:LR200,3))*(COUNTIF(LR6:LR8, $A$25:$A$200)=0),0)), ""),""),"")</f>
        <v/>
      </c>
      <c r="LS9" s="1" t="str" cm="1">
        <f t="array" ref="LS9">IFERROR(IF(SMALL(LS25:LS200,3)&lt;=$A$8*SMALL(LS25:LS200,1),IFERROR(INDEX($A$25:$A$200, MATCH(1,(LS25:LS200=SMALL(LS25:LS200,3))*(COUNTIF(LS6:LS8, $A$25:$A$200)=0),0)), ""),""),"")</f>
        <v/>
      </c>
      <c r="LT9" s="1" t="str" cm="1">
        <f t="array" ref="LT9">IFERROR(IF(SMALL(LT25:LT200,3)&lt;=$A$8*SMALL(LT25:LT200,1),IFERROR(INDEX($A$25:$A$200, MATCH(1,(LT25:LT200=SMALL(LT25:LT200,3))*(COUNTIF(LT6:LT8, $A$25:$A$200)=0),0)), ""),""),"")</f>
        <v/>
      </c>
      <c r="LU9" s="1" t="str" cm="1">
        <f t="array" ref="LU9">IFERROR(IF(SMALL(LU25:LU200,3)&lt;=$A$8*SMALL(LU25:LU200,1),IFERROR(INDEX($A$25:$A$200, MATCH(1,(LU25:LU200=SMALL(LU25:LU200,3))*(COUNTIF(LU6:LU8, $A$25:$A$200)=0),0)), ""),""),"")</f>
        <v/>
      </c>
      <c r="LV9" s="1" t="str" cm="1">
        <f t="array" ref="LV9">IFERROR(IF(SMALL(LV25:LV200,3)&lt;=$A$8*SMALL(LV25:LV200,1),IFERROR(INDEX($A$25:$A$200, MATCH(1,(LV25:LV200=SMALL(LV25:LV200,3))*(COUNTIF(LV6:LV8, $A$25:$A$200)=0),0)), ""),""),"")</f>
        <v/>
      </c>
      <c r="LW9" s="1" t="str" cm="1">
        <f t="array" ref="LW9">IFERROR(IF(SMALL(LW25:LW200,3)&lt;=$A$8*SMALL(LW25:LW200,1),IFERROR(INDEX($A$25:$A$200, MATCH(1,(LW25:LW200=SMALL(LW25:LW200,3))*(COUNTIF(LW6:LW8, $A$25:$A$200)=0),0)), ""),""),"")</f>
        <v/>
      </c>
      <c r="LX9" s="1" t="str" cm="1">
        <f t="array" ref="LX9">IFERROR(IF(SMALL(LX25:LX200,3)&lt;=$A$8*SMALL(LX25:LX200,1),IFERROR(INDEX($A$25:$A$200, MATCH(1,(LX25:LX200=SMALL(LX25:LX200,3))*(COUNTIF(LX6:LX8, $A$25:$A$200)=0),0)), ""),""),"")</f>
        <v/>
      </c>
      <c r="LY9" s="1" t="str" cm="1">
        <f t="array" ref="LY9">IFERROR(IF(SMALL(LY25:LY200,3)&lt;=$A$8*SMALL(LY25:LY200,1),IFERROR(INDEX($A$25:$A$200, MATCH(1,(LY25:LY200=SMALL(LY25:LY200,3))*(COUNTIF(LY6:LY8, $A$25:$A$200)=0),0)), ""),""),"")</f>
        <v/>
      </c>
      <c r="LZ9" s="1" t="str" cm="1">
        <f t="array" ref="LZ9">IFERROR(IF(SMALL(LZ25:LZ200,3)&lt;=$A$8*SMALL(LZ25:LZ200,1),IFERROR(INDEX($A$25:$A$200, MATCH(1,(LZ25:LZ200=SMALL(LZ25:LZ200,3))*(COUNTIF(LZ6:LZ8, $A$25:$A$200)=0),0)), ""),""),"")</f>
        <v/>
      </c>
      <c r="MA9" s="1" t="str" cm="1">
        <f t="array" ref="MA9">IFERROR(IF(SMALL(MA25:MA200,3)&lt;=$A$8*SMALL(MA25:MA200,1),IFERROR(INDEX($A$25:$A$200, MATCH(1,(MA25:MA200=SMALL(MA25:MA200,3))*(COUNTIF(MA6:MA8, $A$25:$A$200)=0),0)), ""),""),"")</f>
        <v/>
      </c>
      <c r="MB9" s="1" t="str" cm="1">
        <f t="array" ref="MB9">IFERROR(IF(SMALL(MB25:MB200,3)&lt;=$A$8*SMALL(MB25:MB200,1),IFERROR(INDEX($A$25:$A$200, MATCH(1,(MB25:MB200=SMALL(MB25:MB200,3))*(COUNTIF(MB6:MB8, $A$25:$A$200)=0),0)), ""),""),"")</f>
        <v/>
      </c>
      <c r="MC9" s="1" t="str" cm="1">
        <f t="array" ref="MC9">IFERROR(IF(SMALL(MC25:MC200,3)&lt;=$A$8*SMALL(MC25:MC200,1),IFERROR(INDEX($A$25:$A$200, MATCH(1,(MC25:MC200=SMALL(MC25:MC200,3))*(COUNTIF(MC6:MC8, $A$25:$A$200)=0),0)), ""),""),"")</f>
        <v/>
      </c>
      <c r="MD9" s="1" t="str" cm="1">
        <f t="array" ref="MD9">IFERROR(IF(SMALL(MD25:MD200,3)&lt;=$A$8*SMALL(MD25:MD200,1),IFERROR(INDEX($A$25:$A$200, MATCH(1,(MD25:MD200=SMALL(MD25:MD200,3))*(COUNTIF(MD6:MD8, $A$25:$A$200)=0),0)), ""),""),"")</f>
        <v/>
      </c>
      <c r="ME9" s="1" t="str" cm="1">
        <f t="array" ref="ME9">IFERROR(IF(SMALL(ME25:ME200,3)&lt;=$A$8*SMALL(ME25:ME200,1),IFERROR(INDEX($A$25:$A$200, MATCH(1,(ME25:ME200=SMALL(ME25:ME200,3))*(COUNTIF(ME6:ME8, $A$25:$A$200)=0),0)), ""),""),"")</f>
        <v/>
      </c>
      <c r="MF9" s="1" t="str" cm="1">
        <f t="array" ref="MF9">IFERROR(IF(SMALL(MF25:MF200,3)&lt;=$A$8*SMALL(MF25:MF200,1),IFERROR(INDEX($A$25:$A$200, MATCH(1,(MF25:MF200=SMALL(MF25:MF200,3))*(COUNTIF(MF6:MF8, $A$25:$A$200)=0),0)), ""),""),"")</f>
        <v/>
      </c>
      <c r="MG9" s="1" t="str" cm="1">
        <f t="array" ref="MG9">IFERROR(IF(SMALL(MG25:MG200,3)&lt;=$A$8*SMALL(MG25:MG200,1),IFERROR(INDEX($A$25:$A$200, MATCH(1,(MG25:MG200=SMALL(MG25:MG200,3))*(COUNTIF(MG6:MG8, $A$25:$A$200)=0),0)), ""),""),"")</f>
        <v/>
      </c>
      <c r="MH9" s="1" t="str" cm="1">
        <f t="array" ref="MH9">IFERROR(IF(SMALL(MH25:MH200,3)&lt;=$A$8*SMALL(MH25:MH200,1),IFERROR(INDEX($A$25:$A$200, MATCH(1,(MH25:MH200=SMALL(MH25:MH200,3))*(COUNTIF(MH6:MH8, $A$25:$A$200)=0),0)), ""),""),"")</f>
        <v/>
      </c>
      <c r="MI9" s="1" t="str" cm="1">
        <f t="array" ref="MI9">IFERROR(IF(SMALL(MI25:MI200,3)&lt;=$A$8*SMALL(MI25:MI200,1),IFERROR(INDEX($A$25:$A$200, MATCH(1,(MI25:MI200=SMALL(MI25:MI200,3))*(COUNTIF(MI6:MI8, $A$25:$A$200)=0),0)), ""),""),"")</f>
        <v/>
      </c>
      <c r="MJ9" s="1" t="str" cm="1">
        <f t="array" ref="MJ9">IFERROR(IF(SMALL(MJ25:MJ200,3)&lt;=$A$8*SMALL(MJ25:MJ200,1),IFERROR(INDEX($A$25:$A$200, MATCH(1,(MJ25:MJ200=SMALL(MJ25:MJ200,3))*(COUNTIF(MJ6:MJ8, $A$25:$A$200)=0),0)), ""),""),"")</f>
        <v/>
      </c>
      <c r="MK9" s="1" t="str" cm="1">
        <f t="array" ref="MK9">IFERROR(IF(SMALL(MK25:MK200,3)&lt;=$A$8*SMALL(MK25:MK200,1),IFERROR(INDEX($A$25:$A$200, MATCH(1,(MK25:MK200=SMALL(MK25:MK200,3))*(COUNTIF(MK6:MK8, $A$25:$A$200)=0),0)), ""),""),"")</f>
        <v/>
      </c>
      <c r="ML9" s="1" t="str" cm="1">
        <f t="array" ref="ML9">IFERROR(IF(SMALL(ML25:ML200,3)&lt;=$A$8*SMALL(ML25:ML200,1),IFERROR(INDEX($A$25:$A$200, MATCH(1,(ML25:ML200=SMALL(ML25:ML200,3))*(COUNTIF(ML6:ML8, $A$25:$A$200)=0),0)), ""),""),"")</f>
        <v/>
      </c>
      <c r="MM9" s="1" t="str" cm="1">
        <f t="array" ref="MM9">IFERROR(IF(SMALL(MM25:MM200,3)&lt;=$A$8*SMALL(MM25:MM200,1),IFERROR(INDEX($A$25:$A$200, MATCH(1,(MM25:MM200=SMALL(MM25:MM200,3))*(COUNTIF(MM6:MM8, $A$25:$A$200)=0),0)), ""),""),"")</f>
        <v/>
      </c>
      <c r="MN9" s="1" t="str" cm="1">
        <f t="array" ref="MN9">IFERROR(IF(SMALL(MN25:MN200,3)&lt;=$A$8*SMALL(MN25:MN200,1),IFERROR(INDEX($A$25:$A$200, MATCH(1,(MN25:MN200=SMALL(MN25:MN200,3))*(COUNTIF(MN6:MN8, $A$25:$A$200)=0),0)), ""),""),"")</f>
        <v/>
      </c>
      <c r="MO9" s="1" t="str" cm="1">
        <f t="array" ref="MO9">IFERROR(IF(SMALL(MO25:MO200,3)&lt;=$A$8*SMALL(MO25:MO200,1),IFERROR(INDEX($A$25:$A$200, MATCH(1,(MO25:MO200=SMALL(MO25:MO200,3))*(COUNTIF(MO6:MO8, $A$25:$A$200)=0),0)), ""),""),"")</f>
        <v/>
      </c>
      <c r="MP9" s="1" t="str" cm="1">
        <f t="array" ref="MP9">IFERROR(IF(SMALL(MP25:MP200,3)&lt;=$A$8*SMALL(MP25:MP200,1),IFERROR(INDEX($A$25:$A$200, MATCH(1,(MP25:MP200=SMALL(MP25:MP200,3))*(COUNTIF(MP6:MP8, $A$25:$A$200)=0),0)), ""),""),"")</f>
        <v/>
      </c>
      <c r="MQ9" s="1" t="str" cm="1">
        <f t="array" ref="MQ9">IFERROR(IF(SMALL(MQ25:MQ200,3)&lt;=$A$8*SMALL(MQ25:MQ200,1),IFERROR(INDEX($A$25:$A$200, MATCH(1,(MQ25:MQ200=SMALL(MQ25:MQ200,3))*(COUNTIF(MQ6:MQ8, $A$25:$A$200)=0),0)), ""),""),"")</f>
        <v/>
      </c>
      <c r="MR9" s="1" t="str" cm="1">
        <f t="array" ref="MR9">IFERROR(IF(SMALL(MR25:MR200,3)&lt;=$A$8*SMALL(MR25:MR200,1),IFERROR(INDEX($A$25:$A$200, MATCH(1,(MR25:MR200=SMALL(MR25:MR200,3))*(COUNTIF(MR6:MR8, $A$25:$A$200)=0),0)), ""),""),"")</f>
        <v/>
      </c>
      <c r="MS9" s="1" t="str" cm="1">
        <f t="array" ref="MS9">IFERROR(IF(SMALL(MS25:MS200,3)&lt;=$A$8*SMALL(MS25:MS200,1),IFERROR(INDEX($A$25:$A$200, MATCH(1,(MS25:MS200=SMALL(MS25:MS200,3))*(COUNTIF(MS6:MS8, $A$25:$A$200)=0),0)), ""),""),"")</f>
        <v/>
      </c>
      <c r="MT9" s="1" t="str" cm="1">
        <f t="array" ref="MT9">IFERROR(IF(SMALL(MT25:MT200,3)&lt;=$A$8*SMALL(MT25:MT200,1),IFERROR(INDEX($A$25:$A$200, MATCH(1,(MT25:MT200=SMALL(MT25:MT200,3))*(COUNTIF(MT6:MT8, $A$25:$A$200)=0),0)), ""),""),"")</f>
        <v/>
      </c>
      <c r="MU9" s="1" t="str" cm="1">
        <f t="array" ref="MU9">IFERROR(IF(SMALL(MU25:MU200,3)&lt;=$A$8*SMALL(MU25:MU200,1),IFERROR(INDEX($A$25:$A$200, MATCH(1,(MU25:MU200=SMALL(MU25:MU200,3))*(COUNTIF(MU6:MU8, $A$25:$A$200)=0),0)), ""),""),"")</f>
        <v/>
      </c>
      <c r="MV9" s="1" t="str" cm="1">
        <f t="array" ref="MV9">IFERROR(IF(SMALL(MV25:MV200,3)&lt;=$A$8*SMALL(MV25:MV200,1),IFERROR(INDEX($A$25:$A$200, MATCH(1,(MV25:MV200=SMALL(MV25:MV200,3))*(COUNTIF(MV6:MV8, $A$25:$A$200)=0),0)), ""),""),"")</f>
        <v/>
      </c>
      <c r="MW9" s="1" t="str" cm="1">
        <f t="array" ref="MW9">IFERROR(IF(SMALL(MW25:MW200,3)&lt;=$A$8*SMALL(MW25:MW200,1),IFERROR(INDEX($A$25:$A$200, MATCH(1,(MW25:MW200=SMALL(MW25:MW200,3))*(COUNTIF(MW6:MW8, $A$25:$A$200)=0),0)), ""),""),"")</f>
        <v/>
      </c>
      <c r="MX9" s="1" t="str" cm="1">
        <f t="array" ref="MX9">IFERROR(IF(SMALL(MX25:MX200,3)&lt;=$A$8*SMALL(MX25:MX200,1),IFERROR(INDEX($A$25:$A$200, MATCH(1,(MX25:MX200=SMALL(MX25:MX200,3))*(COUNTIF(MX6:MX8, $A$25:$A$200)=0),0)), ""),""),"")</f>
        <v/>
      </c>
      <c r="MY9" s="1" t="str" cm="1">
        <f t="array" ref="MY9">IFERROR(IF(SMALL(MY25:MY200,3)&lt;=$A$8*SMALL(MY25:MY200,1),IFERROR(INDEX($A$25:$A$200, MATCH(1,(MY25:MY200=SMALL(MY25:MY200,3))*(COUNTIF(MY6:MY8, $A$25:$A$200)=0),0)), ""),""),"")</f>
        <v/>
      </c>
      <c r="MZ9" s="1" t="str" cm="1">
        <f t="array" ref="MZ9">IFERROR(IF(SMALL(MZ25:MZ200,3)&lt;=$A$8*SMALL(MZ25:MZ200,1),IFERROR(INDEX($A$25:$A$200, MATCH(1,(MZ25:MZ200=SMALL(MZ25:MZ200,3))*(COUNTIF(MZ6:MZ8, $A$25:$A$200)=0),0)), ""),""),"")</f>
        <v/>
      </c>
      <c r="NA9" s="1" t="str" cm="1">
        <f t="array" ref="NA9">IFERROR(IF(SMALL(NA25:NA200,3)&lt;=$A$8*SMALL(NA25:NA200,1),IFERROR(INDEX($A$25:$A$200, MATCH(1,(NA25:NA200=SMALL(NA25:NA200,3))*(COUNTIF(NA6:NA8, $A$25:$A$200)=0),0)), ""),""),"")</f>
        <v/>
      </c>
      <c r="NB9" s="1" t="str" cm="1">
        <f t="array" ref="NB9">IFERROR(IF(SMALL(NB25:NB200,3)&lt;=$A$8*SMALL(NB25:NB200,1),IFERROR(INDEX($A$25:$A$200, MATCH(1,(NB25:NB200=SMALL(NB25:NB200,3))*(COUNTIF(NB6:NB8, $A$25:$A$200)=0),0)), ""),""),"")</f>
        <v/>
      </c>
      <c r="NC9" s="1" t="str" cm="1">
        <f t="array" ref="NC9">IFERROR(IF(SMALL(NC25:NC200,3)&lt;=$A$8*SMALL(NC25:NC200,1),IFERROR(INDEX($A$25:$A$200, MATCH(1,(NC25:NC200=SMALL(NC25:NC200,3))*(COUNTIF(NC6:NC8, $A$25:$A$200)=0),0)), ""),""),"")</f>
        <v/>
      </c>
      <c r="ND9" s="1" t="str" cm="1">
        <f t="array" ref="ND9">IFERROR(IF(SMALL(ND25:ND200,3)&lt;=$A$8*SMALL(ND25:ND200,1),IFERROR(INDEX($A$25:$A$200, MATCH(1,(ND25:ND200=SMALL(ND25:ND200,3))*(COUNTIF(ND6:ND8, $A$25:$A$200)=0),0)), ""),""),"")</f>
        <v/>
      </c>
      <c r="NE9" s="1" t="str" cm="1">
        <f t="array" ref="NE9">IFERROR(IF(SMALL(NE25:NE200,3)&lt;=$A$8*SMALL(NE25:NE200,1),IFERROR(INDEX($A$25:$A$200, MATCH(1,(NE25:NE200=SMALL(NE25:NE200,3))*(COUNTIF(NE6:NE8, $A$25:$A$200)=0),0)), ""),""),"")</f>
        <v/>
      </c>
      <c r="NF9" s="1" t="str" cm="1">
        <f t="array" ref="NF9">IFERROR(IF(SMALL(NF25:NF200,3)&lt;=$A$8*SMALL(NF25:NF200,1),IFERROR(INDEX($A$25:$A$200, MATCH(1,(NF25:NF200=SMALL(NF25:NF200,3))*(COUNTIF(NF6:NF8, $A$25:$A$200)=0),0)), ""),""),"")</f>
        <v/>
      </c>
      <c r="NG9" s="1" t="str" cm="1">
        <f t="array" ref="NG9">IFERROR(IF(SMALL(NG25:NG200,3)&lt;=$A$8*SMALL(NG25:NG200,1),IFERROR(INDEX($A$25:$A$200, MATCH(1,(NG25:NG200=SMALL(NG25:NG200,3))*(COUNTIF(NG6:NG8, $A$25:$A$200)=0),0)), ""),""),"")</f>
        <v/>
      </c>
      <c r="NH9" s="1" t="str" cm="1">
        <f t="array" ref="NH9">IFERROR(IF(SMALL(NH25:NH200,3)&lt;=$A$8*SMALL(NH25:NH200,1),IFERROR(INDEX($A$25:$A$200, MATCH(1,(NH25:NH200=SMALL(NH25:NH200,3))*(COUNTIF(NH6:NH8, $A$25:$A$200)=0),0)), ""),""),"")</f>
        <v/>
      </c>
      <c r="NI9" s="1" t="str" cm="1">
        <f t="array" ref="NI9">IFERROR(IF(SMALL(NI25:NI200,3)&lt;=$A$8*SMALL(NI25:NI200,1),IFERROR(INDEX($A$25:$A$200, MATCH(1,(NI25:NI200=SMALL(NI25:NI200,3))*(COUNTIF(NI6:NI8, $A$25:$A$200)=0),0)), ""),""),"")</f>
        <v/>
      </c>
      <c r="NJ9" s="1" t="str" cm="1">
        <f t="array" ref="NJ9">IFERROR(IF(SMALL(NJ25:NJ200,3)&lt;=$A$8*SMALL(NJ25:NJ200,1),IFERROR(INDEX($A$25:$A$200, MATCH(1,(NJ25:NJ200=SMALL(NJ25:NJ200,3))*(COUNTIF(NJ6:NJ8, $A$25:$A$200)=0),0)), ""),""),"")</f>
        <v/>
      </c>
      <c r="NK9" s="1" t="str" cm="1">
        <f t="array" ref="NK9">IFERROR(IF(SMALL(NK25:NK200,3)&lt;=$A$8*SMALL(NK25:NK200,1),IFERROR(INDEX($A$25:$A$200, MATCH(1,(NK25:NK200=SMALL(NK25:NK200,3))*(COUNTIF(NK6:NK8, $A$25:$A$200)=0),0)), ""),""),"")</f>
        <v/>
      </c>
      <c r="NL9" s="1" t="str" cm="1">
        <f t="array" ref="NL9">IFERROR(IF(SMALL(NL25:NL200,3)&lt;=$A$8*SMALL(NL25:NL200,1),IFERROR(INDEX($A$25:$A$200, MATCH(1,(NL25:NL200=SMALL(NL25:NL200,3))*(COUNTIF(NL6:NL8, $A$25:$A$200)=0),0)), ""),""),"")</f>
        <v/>
      </c>
      <c r="NM9" s="1" t="str" cm="1">
        <f t="array" ref="NM9">IFERROR(IF(SMALL(NM25:NM200,3)&lt;=$A$8*SMALL(NM25:NM200,1),IFERROR(INDEX($A$25:$A$200, MATCH(1,(NM25:NM200=SMALL(NM25:NM200,3))*(COUNTIF(NM6:NM8, $A$25:$A$200)=0),0)), ""),""),"")</f>
        <v/>
      </c>
      <c r="NN9" s="1" t="str" cm="1">
        <f t="array" ref="NN9">IFERROR(IF(SMALL(NN25:NN200,3)&lt;=$A$8*SMALL(NN25:NN200,1),IFERROR(INDEX($A$25:$A$200, MATCH(1,(NN25:NN200=SMALL(NN25:NN200,3))*(COUNTIF(NN6:NN8, $A$25:$A$200)=0),0)), ""),""),"")</f>
        <v/>
      </c>
      <c r="NO9" s="1" t="str" cm="1">
        <f t="array" ref="NO9">IFERROR(IF(SMALL(NO25:NO200,3)&lt;=$A$8*SMALL(NO25:NO200,1),IFERROR(INDEX($A$25:$A$200, MATCH(1,(NO25:NO200=SMALL(NO25:NO200,3))*(COUNTIF(NO6:NO8, $A$25:$A$200)=0),0)), ""),""),"")</f>
        <v/>
      </c>
      <c r="NP9" s="1" t="str" cm="1">
        <f t="array" ref="NP9">IFERROR(IF(SMALL(NP25:NP200,3)&lt;=$A$8*SMALL(NP25:NP200,1),IFERROR(INDEX($A$25:$A$200, MATCH(1,(NP25:NP200=SMALL(NP25:NP200,3))*(COUNTIF(NP6:NP8, $A$25:$A$200)=0),0)), ""),""),"")</f>
        <v/>
      </c>
      <c r="NQ9" s="1" t="str" cm="1">
        <f t="array" ref="NQ9">IFERROR(IF(SMALL(NQ25:NQ200,3)&lt;=$A$8*SMALL(NQ25:NQ200,1),IFERROR(INDEX($A$25:$A$200, MATCH(1,(NQ25:NQ200=SMALL(NQ25:NQ200,3))*(COUNTIF(NQ6:NQ8, $A$25:$A$200)=0),0)), ""),""),"")</f>
        <v/>
      </c>
      <c r="NR9" s="1" t="str" cm="1">
        <f t="array" ref="NR9">IFERROR(IF(SMALL(NR25:NR200,3)&lt;=$A$8*SMALL(NR25:NR200,1),IFERROR(INDEX($A$25:$A$200, MATCH(1,(NR25:NR200=SMALL(NR25:NR200,3))*(COUNTIF(NR6:NR8, $A$25:$A$200)=0),0)), ""),""),"")</f>
        <v/>
      </c>
      <c r="NS9" s="1" t="str" cm="1">
        <f t="array" ref="NS9">IFERROR(IF(SMALL(NS25:NS200,3)&lt;=$A$8*SMALL(NS25:NS200,1),IFERROR(INDEX($A$25:$A$200, MATCH(1,(NS25:NS200=SMALL(NS25:NS200,3))*(COUNTIF(NS6:NS8, $A$25:$A$200)=0),0)), ""),""),"")</f>
        <v/>
      </c>
      <c r="NT9" s="1" t="str" cm="1">
        <f t="array" ref="NT9">IFERROR(IF(SMALL(NT25:NT200,3)&lt;=$A$8*SMALL(NT25:NT200,1),IFERROR(INDEX($A$25:$A$200, MATCH(1,(NT25:NT200=SMALL(NT25:NT200,3))*(COUNTIF(NT6:NT8, $A$25:$A$200)=0),0)), ""),""),"")</f>
        <v/>
      </c>
      <c r="NU9" s="1" t="str" cm="1">
        <f t="array" ref="NU9">IFERROR(IF(SMALL(NU25:NU200,3)&lt;=$A$8*SMALL(NU25:NU200,1),IFERROR(INDEX($A$25:$A$200, MATCH(1,(NU25:NU200=SMALL(NU25:NU200,3))*(COUNTIF(NU6:NU8, $A$25:$A$200)=0),0)), ""),""),"")</f>
        <v/>
      </c>
      <c r="NV9" s="1" t="str" cm="1">
        <f t="array" ref="NV9">IFERROR(IF(SMALL(NV25:NV200,3)&lt;=$A$8*SMALL(NV25:NV200,1),IFERROR(INDEX($A$25:$A$200, MATCH(1,(NV25:NV200=SMALL(NV25:NV200,3))*(COUNTIF(NV6:NV8, $A$25:$A$200)=0),0)), ""),""),"")</f>
        <v/>
      </c>
      <c r="NW9" s="1" t="str" cm="1">
        <f t="array" ref="NW9">IFERROR(IF(SMALL(NW25:NW200,3)&lt;=$A$8*SMALL(NW25:NW200,1),IFERROR(INDEX($A$25:$A$200, MATCH(1,(NW25:NW200=SMALL(NW25:NW200,3))*(COUNTIF(NW6:NW8, $A$25:$A$200)=0),0)), ""),""),"")</f>
        <v/>
      </c>
      <c r="NX9" s="1" t="str" cm="1">
        <f t="array" ref="NX9">IFERROR(IF(SMALL(NX25:NX200,3)&lt;=$A$8*SMALL(NX25:NX200,1),IFERROR(INDEX($A$25:$A$200, MATCH(1,(NX25:NX200=SMALL(NX25:NX200,3))*(COUNTIF(NX6:NX8, $A$25:$A$200)=0),0)), ""),""),"")</f>
        <v/>
      </c>
      <c r="NY9" s="1" t="str" cm="1">
        <f t="array" ref="NY9">IFERROR(IF(SMALL(NY25:NY200,3)&lt;=$A$8*SMALL(NY25:NY200,1),IFERROR(INDEX($A$25:$A$200, MATCH(1,(NY25:NY200=SMALL(NY25:NY200,3))*(COUNTIF(NY6:NY8, $A$25:$A$200)=0),0)), ""),""),"")</f>
        <v/>
      </c>
      <c r="NZ9" s="1" t="str" cm="1">
        <f t="array" ref="NZ9">IFERROR(IF(SMALL(NZ25:NZ200,3)&lt;=$A$8*SMALL(NZ25:NZ200,1),IFERROR(INDEX($A$25:$A$200, MATCH(1,(NZ25:NZ200=SMALL(NZ25:NZ200,3))*(COUNTIF(NZ6:NZ8, $A$25:$A$200)=0),0)), ""),""),"")</f>
        <v/>
      </c>
      <c r="OA9" s="1" t="str" cm="1">
        <f t="array" ref="OA9">IFERROR(IF(SMALL(OA25:OA200,3)&lt;=$A$8*SMALL(OA25:OA200,1),IFERROR(INDEX($A$25:$A$200, MATCH(1,(OA25:OA200=SMALL(OA25:OA200,3))*(COUNTIF(OA6:OA8, $A$25:$A$200)=0),0)), ""),""),"")</f>
        <v/>
      </c>
      <c r="OB9" s="1" t="str" cm="1">
        <f t="array" ref="OB9">IFERROR(IF(SMALL(OB25:OB200,3)&lt;=$A$8*SMALL(OB25:OB200,1),IFERROR(INDEX($A$25:$A$200, MATCH(1,(OB25:OB200=SMALL(OB25:OB200,3))*(COUNTIF(OB6:OB8, $A$25:$A$200)=0),0)), ""),""),"")</f>
        <v/>
      </c>
      <c r="OC9" s="1" t="str" cm="1">
        <f t="array" ref="OC9">IFERROR(IF(SMALL(OC25:OC200,3)&lt;=$A$8*SMALL(OC25:OC200,1),IFERROR(INDEX($A$25:$A$200, MATCH(1,(OC25:OC200=SMALL(OC25:OC200,3))*(COUNTIF(OC6:OC8, $A$25:$A$200)=0),0)), ""),""),"")</f>
        <v/>
      </c>
      <c r="OD9" s="1" t="str" cm="1">
        <f t="array" ref="OD9">IFERROR(IF(SMALL(OD25:OD200,3)&lt;=$A$8*SMALL(OD25:OD200,1),IFERROR(INDEX($A$25:$A$200, MATCH(1,(OD25:OD200=SMALL(OD25:OD200,3))*(COUNTIF(OD6:OD8, $A$25:$A$200)=0),0)), ""),""),"")</f>
        <v/>
      </c>
      <c r="OE9" s="1" t="str" cm="1">
        <f t="array" ref="OE9">IFERROR(IF(SMALL(OE25:OE200,3)&lt;=$A$8*SMALL(OE25:OE200,1),IFERROR(INDEX($A$25:$A$200, MATCH(1,(OE25:OE200=SMALL(OE25:OE200,3))*(COUNTIF(OE6:OE8, $A$25:$A$200)=0),0)), ""),""),"")</f>
        <v/>
      </c>
      <c r="OF9" s="1" t="str" cm="1">
        <f t="array" ref="OF9">IFERROR(IF(SMALL(OF25:OF200,3)&lt;=$A$8*SMALL(OF25:OF200,1),IFERROR(INDEX($A$25:$A$200, MATCH(1,(OF25:OF200=SMALL(OF25:OF200,3))*(COUNTIF(OF6:OF8, $A$25:$A$200)=0),0)), ""),""),"")</f>
        <v/>
      </c>
      <c r="OG9" s="1" t="str" cm="1">
        <f t="array" ref="OG9">IFERROR(IF(SMALL(OG25:OG200,3)&lt;=$A$8*SMALL(OG25:OG200,1),IFERROR(INDEX($A$25:$A$200, MATCH(1,(OG25:OG200=SMALL(OG25:OG200,3))*(COUNTIF(OG6:OG8, $A$25:$A$200)=0),0)), ""),""),"")</f>
        <v/>
      </c>
      <c r="OH9" s="1" t="str" cm="1">
        <f t="array" ref="OH9">IFERROR(IF(SMALL(OH25:OH200,3)&lt;=$A$8*SMALL(OH25:OH200,1),IFERROR(INDEX($A$25:$A$200, MATCH(1,(OH25:OH200=SMALL(OH25:OH200,3))*(COUNTIF(OH6:OH8, $A$25:$A$200)=0),0)), ""),""),"")</f>
        <v/>
      </c>
      <c r="OI9" s="1" t="str" cm="1">
        <f t="array" ref="OI9">IFERROR(IF(SMALL(OI25:OI200,3)&lt;=$A$8*SMALL(OI25:OI200,1),IFERROR(INDEX($A$25:$A$200, MATCH(1,(OI25:OI200=SMALL(OI25:OI200,3))*(COUNTIF(OI6:OI8, $A$25:$A$200)=0),0)), ""),""),"")</f>
        <v/>
      </c>
      <c r="OJ9" s="1" t="str" cm="1">
        <f t="array" ref="OJ9">IFERROR(IF(SMALL(OJ25:OJ200,3)&lt;=$A$8*SMALL(OJ25:OJ200,1),IFERROR(INDEX($A$25:$A$200, MATCH(1,(OJ25:OJ200=SMALL(OJ25:OJ200,3))*(COUNTIF(OJ6:OJ8, $A$25:$A$200)=0),0)), ""),""),"")</f>
        <v/>
      </c>
      <c r="OK9" s="1" t="str" cm="1">
        <f t="array" ref="OK9">IFERROR(IF(SMALL(OK25:OK200,3)&lt;=$A$8*SMALL(OK25:OK200,1),IFERROR(INDEX($A$25:$A$200, MATCH(1,(OK25:OK200=SMALL(OK25:OK200,3))*(COUNTIF(OK6:OK8, $A$25:$A$200)=0),0)), ""),""),"")</f>
        <v/>
      </c>
      <c r="OL9" s="1" t="str" cm="1">
        <f t="array" ref="OL9">IFERROR(IF(SMALL(OL25:OL200,3)&lt;=$A$8*SMALL(OL25:OL200,1),IFERROR(INDEX($A$25:$A$200, MATCH(1,(OL25:OL200=SMALL(OL25:OL200,3))*(COUNTIF(OL6:OL8, $A$25:$A$200)=0),0)), ""),""),"")</f>
        <v/>
      </c>
      <c r="OM9" s="1" t="str" cm="1">
        <f t="array" ref="OM9">IFERROR(IF(SMALL(OM25:OM200,3)&lt;=$A$8*SMALL(OM25:OM200,1),IFERROR(INDEX($A$25:$A$200, MATCH(1,(OM25:OM200=SMALL(OM25:OM200,3))*(COUNTIF(OM6:OM8, $A$25:$A$200)=0),0)), ""),""),"")</f>
        <v/>
      </c>
      <c r="ON9" s="1" t="str" cm="1">
        <f t="array" ref="ON9">IFERROR(IF(SMALL(ON25:ON200,3)&lt;=$A$8*SMALL(ON25:ON200,1),IFERROR(INDEX($A$25:$A$200, MATCH(1,(ON25:ON200=SMALL(ON25:ON200,3))*(COUNTIF(ON6:ON8, $A$25:$A$200)=0),0)), ""),""),"")</f>
        <v/>
      </c>
      <c r="OO9" s="1" t="str" cm="1">
        <f t="array" ref="OO9">IFERROR(IF(SMALL(OO25:OO200,3)&lt;=$A$8*SMALL(OO25:OO200,1),IFERROR(INDEX($A$25:$A$200, MATCH(1,(OO25:OO200=SMALL(OO25:OO200,3))*(COUNTIF(OO6:OO8, $A$25:$A$200)=0),0)), ""),""),"")</f>
        <v/>
      </c>
      <c r="OP9" s="1" t="str" cm="1">
        <f t="array" ref="OP9">IFERROR(IF(SMALL(OP25:OP200,3)&lt;=$A$8*SMALL(OP25:OP200,1),IFERROR(INDEX($A$25:$A$200, MATCH(1,(OP25:OP200=SMALL(OP25:OP200,3))*(COUNTIF(OP6:OP8, $A$25:$A$200)=0),0)), ""),""),"")</f>
        <v/>
      </c>
      <c r="OQ9" s="1" t="str" cm="1">
        <f t="array" ref="OQ9">IFERROR(IF(SMALL(OQ25:OQ200,3)&lt;=$A$8*SMALL(OQ25:OQ200,1),IFERROR(INDEX($A$25:$A$200, MATCH(1,(OQ25:OQ200=SMALL(OQ25:OQ200,3))*(COUNTIF(OQ6:OQ8, $A$25:$A$200)=0),0)), ""),""),"")</f>
        <v/>
      </c>
      <c r="OR9" s="1" t="str" cm="1">
        <f t="array" ref="OR9">IFERROR(IF(SMALL(OR25:OR200,3)&lt;=$A$8*SMALL(OR25:OR200,1),IFERROR(INDEX($A$25:$A$200, MATCH(1,(OR25:OR200=SMALL(OR25:OR200,3))*(COUNTIF(OR6:OR8, $A$25:$A$200)=0),0)), ""),""),"")</f>
        <v/>
      </c>
      <c r="OS9" s="1" t="str" cm="1">
        <f t="array" ref="OS9">IFERROR(IF(SMALL(OS25:OS200,3)&lt;=$A$8*SMALL(OS25:OS200,1),IFERROR(INDEX($A$25:$A$200, MATCH(1,(OS25:OS200=SMALL(OS25:OS200,3))*(COUNTIF(OS6:OS8, $A$25:$A$200)=0),0)), ""),""),"")</f>
        <v/>
      </c>
      <c r="OT9" s="1" t="str" cm="1">
        <f t="array" ref="OT9">IFERROR(IF(SMALL(OT25:OT200,3)&lt;=$A$8*SMALL(OT25:OT200,1),IFERROR(INDEX($A$25:$A$200, MATCH(1,(OT25:OT200=SMALL(OT25:OT200,3))*(COUNTIF(OT6:OT8, $A$25:$A$200)=0),0)), ""),""),"")</f>
        <v/>
      </c>
      <c r="OU9" s="1" t="str" cm="1">
        <f t="array" ref="OU9">IFERROR(IF(SMALL(OU25:OU200,3)&lt;=$A$8*SMALL(OU25:OU200,1),IFERROR(INDEX($A$25:$A$200, MATCH(1,(OU25:OU200=SMALL(OU25:OU200,3))*(COUNTIF(OU6:OU8, $A$25:$A$200)=0),0)), ""),""),"")</f>
        <v/>
      </c>
      <c r="OV9" s="1" t="str" cm="1">
        <f t="array" ref="OV9">IFERROR(IF(SMALL(OV25:OV200,3)&lt;=$A$8*SMALL(OV25:OV200,1),IFERROR(INDEX($A$25:$A$200, MATCH(1,(OV25:OV200=SMALL(OV25:OV200,3))*(COUNTIF(OV6:OV8, $A$25:$A$200)=0),0)), ""),""),"")</f>
        <v/>
      </c>
      <c r="OW9" s="1" t="str" cm="1">
        <f t="array" ref="OW9">IFERROR(IF(SMALL(OW25:OW200,3)&lt;=$A$8*SMALL(OW25:OW200,1),IFERROR(INDEX($A$25:$A$200, MATCH(1,(OW25:OW200=SMALL(OW25:OW200,3))*(COUNTIF(OW6:OW8, $A$25:$A$200)=0),0)), ""),""),"")</f>
        <v/>
      </c>
      <c r="OX9" s="1" t="str" cm="1">
        <f t="array" ref="OX9">IFERROR(IF(SMALL(OX25:OX200,3)&lt;=$A$8*SMALL(OX25:OX200,1),IFERROR(INDEX($A$25:$A$200, MATCH(1,(OX25:OX200=SMALL(OX25:OX200,3))*(COUNTIF(OX6:OX8, $A$25:$A$200)=0),0)), ""),""),"")</f>
        <v/>
      </c>
      <c r="OY9" s="1" t="str" cm="1">
        <f t="array" ref="OY9">IFERROR(IF(SMALL(OY25:OY200,3)&lt;=$A$8*SMALL(OY25:OY200,1),IFERROR(INDEX($A$25:$A$200, MATCH(1,(OY25:OY200=SMALL(OY25:OY200,3))*(COUNTIF(OY6:OY8, $A$25:$A$200)=0),0)), ""),""),"")</f>
        <v/>
      </c>
      <c r="OZ9" s="1" t="str" cm="1">
        <f t="array" ref="OZ9">IFERROR(IF(SMALL(OZ25:OZ200,3)&lt;=$A$8*SMALL(OZ25:OZ200,1),IFERROR(INDEX($A$25:$A$200, MATCH(1,(OZ25:OZ200=SMALL(OZ25:OZ200,3))*(COUNTIF(OZ6:OZ8, $A$25:$A$200)=0),0)), ""),""),"")</f>
        <v/>
      </c>
      <c r="PA9" s="1" t="str" cm="1">
        <f t="array" ref="PA9">IFERROR(IF(SMALL(PA25:PA200,3)&lt;=$A$8*SMALL(PA25:PA200,1),IFERROR(INDEX($A$25:$A$200, MATCH(1,(PA25:PA200=SMALL(PA25:PA200,3))*(COUNTIF(PA6:PA8, $A$25:$A$200)=0),0)), ""),""),"")</f>
        <v/>
      </c>
      <c r="PB9" s="1" t="str" cm="1">
        <f t="array" ref="PB9">IFERROR(IF(SMALL(PB25:PB200,3)&lt;=$A$8*SMALL(PB25:PB200,1),IFERROR(INDEX($A$25:$A$200, MATCH(1,(PB25:PB200=SMALL(PB25:PB200,3))*(COUNTIF(PB6:PB8, $A$25:$A$200)=0),0)), ""),""),"")</f>
        <v/>
      </c>
      <c r="PC9" s="1" t="str" cm="1">
        <f t="array" ref="PC9">IFERROR(IF(SMALL(PC25:PC200,3)&lt;=$A$8*SMALL(PC25:PC200,1),IFERROR(INDEX($A$25:$A$200, MATCH(1,(PC25:PC200=SMALL(PC25:PC200,3))*(COUNTIF(PC6:PC8, $A$25:$A$200)=0),0)), ""),""),"")</f>
        <v/>
      </c>
      <c r="PD9" s="1" t="str" cm="1">
        <f t="array" ref="PD9">IFERROR(IF(SMALL(PD25:PD200,3)&lt;=$A$8*SMALL(PD25:PD200,1),IFERROR(INDEX($A$25:$A$200, MATCH(1,(PD25:PD200=SMALL(PD25:PD200,3))*(COUNTIF(PD6:PD8, $A$25:$A$200)=0),0)), ""),""),"")</f>
        <v/>
      </c>
      <c r="PE9" s="1" t="str" cm="1">
        <f t="array" ref="PE9">IFERROR(IF(SMALL(PE25:PE200,3)&lt;=$A$8*SMALL(PE25:PE200,1),IFERROR(INDEX($A$25:$A$200, MATCH(1,(PE25:PE200=SMALL(PE25:PE200,3))*(COUNTIF(PE6:PE8, $A$25:$A$200)=0),0)), ""),""),"")</f>
        <v/>
      </c>
      <c r="PF9" s="1" t="str" cm="1">
        <f t="array" ref="PF9">IFERROR(IF(SMALL(PF25:PF200,3)&lt;=$A$8*SMALL(PF25:PF200,1),IFERROR(INDEX($A$25:$A$200, MATCH(1,(PF25:PF200=SMALL(PF25:PF200,3))*(COUNTIF(PF6:PF8, $A$25:$A$200)=0),0)), ""),""),"")</f>
        <v/>
      </c>
      <c r="PG9" s="1" t="str" cm="1">
        <f t="array" ref="PG9">IFERROR(IF(SMALL(PG25:PG200,3)&lt;=$A$8*SMALL(PG25:PG200,1),IFERROR(INDEX($A$25:$A$200, MATCH(1,(PG25:PG200=SMALL(PG25:PG200,3))*(COUNTIF(PG6:PG8, $A$25:$A$200)=0),0)), ""),""),"")</f>
        <v/>
      </c>
      <c r="PH9" s="1" t="str" cm="1">
        <f t="array" ref="PH9">IFERROR(IF(SMALL(PH25:PH200,3)&lt;=$A$8*SMALL(PH25:PH200,1),IFERROR(INDEX($A$25:$A$200, MATCH(1,(PH25:PH200=SMALL(PH25:PH200,3))*(COUNTIF(PH6:PH8, $A$25:$A$200)=0),0)), ""),""),"")</f>
        <v/>
      </c>
      <c r="PI9" s="1" t="str" cm="1">
        <f t="array" ref="PI9">IFERROR(IF(SMALL(PI25:PI200,3)&lt;=$A$8*SMALL(PI25:PI200,1),IFERROR(INDEX($A$25:$A$200, MATCH(1,(PI25:PI200=SMALL(PI25:PI200,3))*(COUNTIF(PI6:PI8, $A$25:$A$200)=0),0)), ""),""),"")</f>
        <v/>
      </c>
      <c r="PJ9" s="1" t="str" cm="1">
        <f t="array" ref="PJ9">IFERROR(IF(SMALL(PJ25:PJ200,3)&lt;=$A$8*SMALL(PJ25:PJ200,1),IFERROR(INDEX($A$25:$A$200, MATCH(1,(PJ25:PJ200=SMALL(PJ25:PJ200,3))*(COUNTIF(PJ6:PJ8, $A$25:$A$200)=0),0)), ""),""),"")</f>
        <v/>
      </c>
      <c r="PK9" s="1" t="str" cm="1">
        <f t="array" ref="PK9">IFERROR(IF(SMALL(PK25:PK200,3)&lt;=$A$8*SMALL(PK25:PK200,1),IFERROR(INDEX($A$25:$A$200, MATCH(1,(PK25:PK200=SMALL(PK25:PK200,3))*(COUNTIF(PK6:PK8, $A$25:$A$200)=0),0)), ""),""),"")</f>
        <v/>
      </c>
      <c r="PL9" s="1" t="str" cm="1">
        <f t="array" ref="PL9">IFERROR(IF(SMALL(PL25:PL200,3)&lt;=$A$8*SMALL(PL25:PL200,1),IFERROR(INDEX($A$25:$A$200, MATCH(1,(PL25:PL200=SMALL(PL25:PL200,3))*(COUNTIF(PL6:PL8, $A$25:$A$200)=0),0)), ""),""),"")</f>
        <v/>
      </c>
      <c r="PM9" s="1" t="str" cm="1">
        <f t="array" ref="PM9">IFERROR(IF(SMALL(PM25:PM200,3)&lt;=$A$8*SMALL(PM25:PM200,1),IFERROR(INDEX($A$25:$A$200, MATCH(1,(PM25:PM200=SMALL(PM25:PM200,3))*(COUNTIF(PM6:PM8, $A$25:$A$200)=0),0)), ""),""),"")</f>
        <v/>
      </c>
      <c r="PN9" s="1" t="str" cm="1">
        <f t="array" ref="PN9">IFERROR(IF(SMALL(PN25:PN200,3)&lt;=$A$8*SMALL(PN25:PN200,1),IFERROR(INDEX($A$25:$A$200, MATCH(1,(PN25:PN200=SMALL(PN25:PN200,3))*(COUNTIF(PN6:PN8, $A$25:$A$200)=0),0)), ""),""),"")</f>
        <v/>
      </c>
      <c r="PO9" s="1" t="str" cm="1">
        <f t="array" ref="PO9">IFERROR(IF(SMALL(PO25:PO200,3)&lt;=$A$8*SMALL(PO25:PO200,1),IFERROR(INDEX($A$25:$A$200, MATCH(1,(PO25:PO200=SMALL(PO25:PO200,3))*(COUNTIF(PO6:PO8, $A$25:$A$200)=0),0)), ""),""),"")</f>
        <v/>
      </c>
      <c r="PP9" s="1" t="str" cm="1">
        <f t="array" ref="PP9">IFERROR(IF(SMALL(PP25:PP200,3)&lt;=$A$8*SMALL(PP25:PP200,1),IFERROR(INDEX($A$25:$A$200, MATCH(1,(PP25:PP200=SMALL(PP25:PP200,3))*(COUNTIF(PP6:PP8, $A$25:$A$200)=0),0)), ""),""),"")</f>
        <v/>
      </c>
      <c r="PQ9" s="1" t="str" cm="1">
        <f t="array" ref="PQ9">IFERROR(IF(SMALL(PQ25:PQ200,3)&lt;=$A$8*SMALL(PQ25:PQ200,1),IFERROR(INDEX($A$25:$A$200, MATCH(1,(PQ25:PQ200=SMALL(PQ25:PQ200,3))*(COUNTIF(PQ6:PQ8, $A$25:$A$200)=0),0)), ""),""),"")</f>
        <v/>
      </c>
      <c r="PR9" s="1" t="str" cm="1">
        <f t="array" ref="PR9">IFERROR(IF(SMALL(PR25:PR200,3)&lt;=$A$8*SMALL(PR25:PR200,1),IFERROR(INDEX($A$25:$A$200, MATCH(1,(PR25:PR200=SMALL(PR25:PR200,3))*(COUNTIF(PR6:PR8, $A$25:$A$200)=0),0)), ""),""),"")</f>
        <v/>
      </c>
      <c r="PS9" s="1" t="str" cm="1">
        <f t="array" ref="PS9">IFERROR(IF(SMALL(PS25:PS200,3)&lt;=$A$8*SMALL(PS25:PS200,1),IFERROR(INDEX($A$25:$A$200, MATCH(1,(PS25:PS200=SMALL(PS25:PS200,3))*(COUNTIF(PS6:PS8, $A$25:$A$200)=0),0)), ""),""),"")</f>
        <v/>
      </c>
      <c r="PT9" s="1" t="str" cm="1">
        <f t="array" ref="PT9">IFERROR(IF(SMALL(PT25:PT200,3)&lt;=$A$8*SMALL(PT25:PT200,1),IFERROR(INDEX($A$25:$A$200, MATCH(1,(PT25:PT200=SMALL(PT25:PT200,3))*(COUNTIF(PT6:PT8, $A$25:$A$200)=0),0)), ""),""),"")</f>
        <v/>
      </c>
      <c r="PU9" s="1" t="str" cm="1">
        <f t="array" ref="PU9">IFERROR(IF(SMALL(PU25:PU200,3)&lt;=$A$8*SMALL(PU25:PU200,1),IFERROR(INDEX($A$25:$A$200, MATCH(1,(PU25:PU200=SMALL(PU25:PU200,3))*(COUNTIF(PU6:PU8, $A$25:$A$200)=0),0)), ""),""),"")</f>
        <v/>
      </c>
      <c r="PV9" s="1" t="str" cm="1">
        <f t="array" ref="PV9">IFERROR(IF(SMALL(PV25:PV200,3)&lt;=$A$8*SMALL(PV25:PV200,1),IFERROR(INDEX($A$25:$A$200, MATCH(1,(PV25:PV200=SMALL(PV25:PV200,3))*(COUNTIF(PV6:PV8, $A$25:$A$200)=0),0)), ""),""),"")</f>
        <v/>
      </c>
      <c r="PW9" s="1" t="str" cm="1">
        <f t="array" ref="PW9">IFERROR(IF(SMALL(PW25:PW200,3)&lt;=$A$8*SMALL(PW25:PW200,1),IFERROR(INDEX($A$25:$A$200, MATCH(1,(PW25:PW200=SMALL(PW25:PW200,3))*(COUNTIF(PW6:PW8, $A$25:$A$200)=0),0)), ""),""),"")</f>
        <v/>
      </c>
      <c r="PX9" s="1" t="str" cm="1">
        <f t="array" ref="PX9">IFERROR(IF(SMALL(PX25:PX200,3)&lt;=$A$8*SMALL(PX25:PX200,1),IFERROR(INDEX($A$25:$A$200, MATCH(1,(PX25:PX200=SMALL(PX25:PX200,3))*(COUNTIF(PX6:PX8, $A$25:$A$200)=0),0)), ""),""),"")</f>
        <v/>
      </c>
      <c r="PY9" s="1" t="str" cm="1">
        <f t="array" ref="PY9">IFERROR(IF(SMALL(PY25:PY200,3)&lt;=$A$8*SMALL(PY25:PY200,1),IFERROR(INDEX($A$25:$A$200, MATCH(1,(PY25:PY200=SMALL(PY25:PY200,3))*(COUNTIF(PY6:PY8, $A$25:$A$200)=0),0)), ""),""),"")</f>
        <v/>
      </c>
      <c r="PZ9" s="1" t="str" cm="1">
        <f t="array" ref="PZ9">IFERROR(IF(SMALL(PZ25:PZ200,3)&lt;=$A$8*SMALL(PZ25:PZ200,1),IFERROR(INDEX($A$25:$A$200, MATCH(1,(PZ25:PZ200=SMALL(PZ25:PZ200,3))*(COUNTIF(PZ6:PZ8, $A$25:$A$200)=0),0)), ""),""),"")</f>
        <v>LC-CRF SLAM</v>
      </c>
      <c r="QA9" s="1" t="str" cm="1">
        <f t="array" ref="QA9">IFERROR(IF(SMALL(QA25:QA200,3)&lt;=$A$8*SMALL(QA25:QA200,1),IFERROR(INDEX($A$25:$A$200, MATCH(1,(QA25:QA200=SMALL(QA25:QA200,3))*(COUNTIF(QA6:QA8, $A$25:$A$200)=0),0)), ""),""),"")</f>
        <v/>
      </c>
      <c r="QB9" s="1" t="str" cm="1">
        <f t="array" ref="QB9">IFERROR(IF(SMALL(QB25:QB200,3)&lt;=$A$8*SMALL(QB25:QB200,1),IFERROR(INDEX($A$25:$A$200, MATCH(1,(QB25:QB200=SMALL(QB25:QB200,3))*(COUNTIF(QB6:QB8, $A$25:$A$200)=0),0)), ""),""),"")</f>
        <v/>
      </c>
      <c r="QC9" s="1" t="str" cm="1">
        <f t="array" ref="QC9">IFERROR(IF(SMALL(QC25:QC200,3)&lt;=$A$8*SMALL(QC25:QC200,1),IFERROR(INDEX($A$25:$A$200, MATCH(1,(QC25:QC200=SMALL(QC25:QC200,3))*(COUNTIF(QC6:QC8, $A$25:$A$200)=0),0)), ""),""),"")</f>
        <v>RDS-SLAM</v>
      </c>
      <c r="QD9" s="1" t="str" cm="1">
        <f t="array" ref="QD9">IFERROR(IF(SMALL(QD25:QD200,3)&lt;=$A$8*SMALL(QD25:QD200,1),IFERROR(INDEX($A$25:$A$200, MATCH(1,(QD25:QD200=SMALL(QD25:QD200,3))*(COUNTIF(QD6:QD8, $A$25:$A$200)=0),0)), ""),""),"")</f>
        <v/>
      </c>
      <c r="QE9" s="1" t="str" cm="1">
        <f t="array" ref="QE9">IFERROR(IF(SMALL(QE25:QE200,3)&lt;=$A$8*SMALL(QE25:QE200,1),IFERROR(INDEX($A$25:$A$200, MATCH(1,(QE25:QE200=SMALL(QE25:QE200,3))*(COUNTIF(QE6:QE8, $A$25:$A$200)=0),0)), ""),""),"")</f>
        <v/>
      </c>
      <c r="QF9" s="1" t="str" cm="1">
        <f t="array" ref="QF9">IFERROR(IF(SMALL(QF25:QF200,3)&lt;=$A$8*SMALL(QF25:QF200,1),IFERROR(INDEX($A$25:$A$200, MATCH(1,(QF25:QF200=SMALL(QF25:QF200,3))*(COUNTIF(QF6:QF8, $A$25:$A$200)=0),0)), ""),""),"")</f>
        <v/>
      </c>
      <c r="QG9" s="1" t="str" cm="1">
        <f t="array" ref="QG9">IFERROR(IF(SMALL(QG25:QG200,3)&lt;=$A$8*SMALL(QG25:QG200,1),IFERROR(INDEX($A$25:$A$200, MATCH(1,(QG25:QG200=SMALL(QG25:QG200,3))*(COUNTIF(QG6:QG8, $A$25:$A$200)=0),0)), ""),""),"")</f>
        <v>LC-CRF SLAM</v>
      </c>
      <c r="QH9" s="1" t="str" cm="1">
        <f t="array" ref="QH9">IFERROR(IF(SMALL(QH25:QH200,3)&lt;=$A$8*SMALL(QH25:QH200,1),IFERROR(INDEX($A$25:$A$200, MATCH(1,(QH25:QH200=SMALL(QH25:QH200,3))*(COUNTIF(QH6:QH8, $A$25:$A$200)=0),0)), ""),""),"")</f>
        <v/>
      </c>
      <c r="QI9" s="1" t="str" cm="1">
        <f t="array" ref="QI9">IFERROR(IF(SMALL(QI25:QI200,3)&lt;=$A$8*SMALL(QI25:QI200,1),IFERROR(INDEX($A$25:$A$200, MATCH(1,(QI25:QI200=SMALL(QI25:QI200,3))*(COUNTIF(QI6:QI8, $A$25:$A$200)=0),0)), ""),""),"")</f>
        <v/>
      </c>
      <c r="QJ9" s="1" t="str" cm="1">
        <f t="array" ref="QJ9">IFERROR(IF(SMALL(QJ25:QJ200,3)&lt;=$A$8*SMALL(QJ25:QJ200,1),IFERROR(INDEX($A$25:$A$200, MATCH(1,(QJ25:QJ200=SMALL(QJ25:QJ200,3))*(COUNTIF(QJ6:QJ8, $A$25:$A$200)=0),0)), ""),""),"")</f>
        <v/>
      </c>
      <c r="QK9" s="1" t="str" cm="1">
        <f t="array" ref="QK9">IFERROR(IF(SMALL(QK25:QK200,3)&lt;=$A$8*SMALL(QK25:QK200,1),IFERROR(INDEX($A$25:$A$200, MATCH(1,(QK25:QK200=SMALL(QK25:QK200,3))*(COUNTIF(QK6:QK8, $A$25:$A$200)=0),0)), ""),""),"")</f>
        <v/>
      </c>
      <c r="QL9" s="1" t="str" cm="1">
        <f t="array" ref="QL9">IFERROR(IF(SMALL(QL25:QL200,3)&lt;=$A$8*SMALL(QL25:QL200,1),IFERROR(INDEX($A$25:$A$200, MATCH(1,(QL25:QL200=SMALL(QL25:QL200,3))*(COUNTIF(QL6:QL8, $A$25:$A$200)=0),0)), ""),""),"")</f>
        <v/>
      </c>
      <c r="QM9" s="1" t="str" cm="1">
        <f t="array" ref="QM9">IFERROR(IF(SMALL(QM25:QM200,3)&lt;=$A$8*SMALL(QM25:QM200,1),IFERROR(INDEX($A$25:$A$200, MATCH(1,(QM25:QM200=SMALL(QM25:QM200,3))*(COUNTIF(QM6:QM8, $A$25:$A$200)=0),0)), ""),""),"")</f>
        <v/>
      </c>
      <c r="QN9" s="1" t="str" cm="1">
        <f t="array" ref="QN9">IFERROR(IF(SMALL(QN25:QN200,3)&lt;=$A$8*SMALL(QN25:QN200,1),IFERROR(INDEX($A$25:$A$200, MATCH(1,(QN25:QN200=SMALL(QN25:QN200,3))*(COUNTIF(QN6:QN8, $A$25:$A$200)=0),0)), ""),""),"")</f>
        <v/>
      </c>
      <c r="QO9" s="1" t="str" cm="1">
        <f t="array" ref="QO9">IFERROR(IF(SMALL(QO25:QO200,3)&lt;=$A$8*SMALL(QO25:QO200,1),IFERROR(INDEX($A$25:$A$200, MATCH(1,(QO25:QO200=SMALL(QO25:QO200,3))*(COUNTIF(QO6:QO8, $A$25:$A$200)=0),0)), ""),""),"")</f>
        <v/>
      </c>
      <c r="QP9" s="1" t="str" cm="1">
        <f t="array" ref="QP9">IFERROR(IF(SMALL(QP25:QP200,3)&lt;=$A$8*SMALL(QP25:QP200,1),IFERROR(INDEX($A$25:$A$200, MATCH(1,(QP25:QP200=SMALL(QP25:QP200,3))*(COUNTIF(QP6:QP8, $A$25:$A$200)=0),0)), ""),""),"")</f>
        <v/>
      </c>
      <c r="QQ9" s="1" t="str" cm="1">
        <f t="array" ref="QQ9">IFERROR(IF(SMALL(QQ25:QQ200,3)&lt;=$A$8*SMALL(QQ25:QQ200,1),IFERROR(INDEX($A$25:$A$200, MATCH(1,(QQ25:QQ200=SMALL(QQ25:QQ200,3))*(COUNTIF(QQ6:QQ8, $A$25:$A$200)=0),0)), ""),""),"")</f>
        <v/>
      </c>
      <c r="QR9" s="1" t="str" cm="1">
        <f t="array" ref="QR9">IFERROR(IF(SMALL(QR25:QR200,3)&lt;=$A$8*SMALL(QR25:QR200,1),IFERROR(INDEX($A$25:$A$200, MATCH(1,(QR25:QR200=SMALL(QR25:QR200,3))*(COUNTIF(QR6:QR8, $A$25:$A$200)=0),0)), ""),""),"")</f>
        <v/>
      </c>
      <c r="QS9" s="1" t="str" cm="1">
        <f t="array" ref="QS9">IFERROR(IF(SMALL(QS25:QS200,3)&lt;=$A$8*SMALL(QS25:QS200,1),IFERROR(INDEX($A$25:$A$200, MATCH(1,(QS25:QS200=SMALL(QS25:QS200,3))*(COUNTIF(QS6:QS8, $A$25:$A$200)=0),0)), ""),""),"")</f>
        <v/>
      </c>
      <c r="QT9" s="1" t="str" cm="1">
        <f t="array" ref="QT9">IFERROR(IF(SMALL(QT25:QT200,3)&lt;=$A$8*SMALL(QT25:QT200,1),IFERROR(INDEX($A$25:$A$200, MATCH(1,(QT25:QT200=SMALL(QT25:QT200,3))*(COUNTIF(QT6:QT8, $A$25:$A$200)=0),0)), ""),""),"")</f>
        <v/>
      </c>
      <c r="QU9" s="1" t="str" cm="1">
        <f t="array" ref="QU9">IFERROR(IF(SMALL(QU25:QU200,3)&lt;=$A$8*SMALL(QU25:QU200,1),IFERROR(INDEX($A$25:$A$200, MATCH(1,(QU25:QU200=SMALL(QU25:QU200,3))*(COUNTIF(QU6:QU8, $A$25:$A$200)=0),0)), ""),""),"")</f>
        <v/>
      </c>
      <c r="QV9" s="1" t="str" cm="1">
        <f t="array" ref="QV9">IFERROR(IF(SMALL(QV25:QV200,3)&lt;=$A$8*SMALL(QV25:QV200,1),IFERROR(INDEX($A$25:$A$200, MATCH(1,(QV25:QV200=SMALL(QV25:QV200,3))*(COUNTIF(QV6:QV8, $A$25:$A$200)=0),0)), ""),""),"")</f>
        <v/>
      </c>
      <c r="QW9" s="1" t="str" cm="1">
        <f t="array" ref="QW9">IFERROR(IF(SMALL(QW25:QW200,3)&lt;=$A$8*SMALL(QW25:QW200,1),IFERROR(INDEX($A$25:$A$200, MATCH(1,(QW25:QW200=SMALL(QW25:QW200,3))*(COUNTIF(QW6:QW8, $A$25:$A$200)=0),0)), ""),""),"")</f>
        <v/>
      </c>
      <c r="QX9" s="1" t="str" cm="1">
        <f t="array" ref="QX9">IFERROR(IF(SMALL(QX25:QX200,3)&lt;=$A$8*SMALL(QX25:QX200,1),IFERROR(INDEX($A$25:$A$200, MATCH(1,(QX25:QX200=SMALL(QX25:QX200,3))*(COUNTIF(QX6:QX8, $A$25:$A$200)=0),0)), ""),""),"")</f>
        <v/>
      </c>
      <c r="QY9" s="1" t="str" cm="1">
        <f t="array" ref="QY9">IFERROR(IF(SMALL(QY25:QY200,3)&lt;=$A$8*SMALL(QY25:QY200,1),IFERROR(INDEX($A$25:$A$200, MATCH(1,(QY25:QY200=SMALL(QY25:QY200,3))*(COUNTIF(QY6:QY8, $A$25:$A$200)=0),0)), ""),""),"")</f>
        <v/>
      </c>
      <c r="QZ9" s="1" t="str" cm="1">
        <f t="array" ref="QZ9">IFERROR(IF(SMALL(QZ25:QZ200,3)&lt;=$A$8*SMALL(QZ25:QZ200,1),IFERROR(INDEX($A$25:$A$200, MATCH(1,(QZ25:QZ200=SMALL(QZ25:QZ200,3))*(COUNTIF(QZ6:QZ8, $A$25:$A$200)=0),0)), ""),""),"")</f>
        <v/>
      </c>
      <c r="RA9" s="1" t="str" cm="1">
        <f t="array" ref="RA9">IFERROR(IF(SMALL(RA25:RA200,3)&lt;=$A$8*SMALL(RA25:RA200,1),IFERROR(INDEX($A$25:$A$200, MATCH(1,(RA25:RA200=SMALL(RA25:RA200,3))*(COUNTIF(RA6:RA8, $A$25:$A$200)=0),0)), ""),""),"")</f>
        <v/>
      </c>
      <c r="RB9" s="1" t="str" cm="1">
        <f t="array" ref="RB9">IFERROR(IF(SMALL(RB25:RB200,3)&lt;=$A$8*SMALL(RB25:RB200,1),IFERROR(INDEX($A$25:$A$200, MATCH(1,(RB25:RB200=SMALL(RB25:RB200,3))*(COUNTIF(RB6:RB8, $A$25:$A$200)=0),0)), ""),""),"")</f>
        <v/>
      </c>
      <c r="RC9" s="1" t="str" cm="1">
        <f t="array" ref="RC9">IFERROR(IF(SMALL(RC25:RC200,3)&lt;=$A$8*SMALL(RC25:RC200,1),IFERROR(INDEX($A$25:$A$200, MATCH(1,(RC25:RC200=SMALL(RC25:RC200,3))*(COUNTIF(RC6:RC8, $A$25:$A$200)=0),0)), ""),""),"")</f>
        <v/>
      </c>
      <c r="RD9" s="1" t="str" cm="1">
        <f t="array" ref="RD9">IFERROR(IF(SMALL(RD25:RD200,3)&lt;=$A$8*SMALL(RD25:RD200,1),IFERROR(INDEX($A$25:$A$200, MATCH(1,(RD25:RD200=SMALL(RD25:RD200,3))*(COUNTIF(RD6:RD8, $A$25:$A$200)=0),0)), ""),""),"")</f>
        <v/>
      </c>
      <c r="RE9" s="1" t="str" cm="1">
        <f t="array" ref="RE9">IFERROR(IF(SMALL(RE25:RE200,3)&lt;=$A$8*SMALL(RE25:RE200,1),IFERROR(INDEX($A$25:$A$200, MATCH(1,(RE25:RE200=SMALL(RE25:RE200,3))*(COUNTIF(RE6:RE8, $A$25:$A$200)=0),0)), ""),""),"")</f>
        <v/>
      </c>
      <c r="RF9" s="1" t="str" cm="1">
        <f t="array" ref="RF9">IFERROR(IF(SMALL(RF25:RF200,3)&lt;=$A$8*SMALL(RF25:RF200,1),IFERROR(INDEX($A$25:$A$200, MATCH(1,(RF25:RF200=SMALL(RF25:RF200,3))*(COUNTIF(RF6:RF8, $A$25:$A$200)=0),0)), ""),""),"")</f>
        <v/>
      </c>
      <c r="RG9" s="1" t="str" cm="1">
        <f t="array" ref="RG9">IFERROR(IF(SMALL(RG25:RG200,3)&lt;=$A$8*SMALL(RG25:RG200,1),IFERROR(INDEX($A$25:$A$200, MATCH(1,(RG25:RG200=SMALL(RG25:RG200,3))*(COUNTIF(RG6:RG8, $A$25:$A$200)=0),0)), ""),""),"")</f>
        <v/>
      </c>
      <c r="RH9" s="1" t="str" cm="1">
        <f t="array" ref="RH9">IFERROR(IF(SMALL(RH25:RH200,3)&lt;=$A$8*SMALL(RH25:RH200,1),IFERROR(INDEX($A$25:$A$200, MATCH(1,(RH25:RH200=SMALL(RH25:RH200,3))*(COUNTIF(RH6:RH8, $A$25:$A$200)=0),0)), ""),""),"")</f>
        <v/>
      </c>
      <c r="RI9" s="1" t="str" cm="1">
        <f t="array" ref="RI9">IFERROR(IF(SMALL(RI25:RI200,3)&lt;=$A$8*SMALL(RI25:RI200,1),IFERROR(INDEX($A$25:$A$200, MATCH(1,(RI25:RI200=SMALL(RI25:RI200,3))*(COUNTIF(RI6:RI8, $A$25:$A$200)=0),0)), ""),""),"")</f>
        <v/>
      </c>
      <c r="RJ9" s="1" t="str" cm="1">
        <f t="array" ref="RJ9">IFERROR(IF(SMALL(RJ25:RJ200,3)&lt;=$A$8*SMALL(RJ25:RJ200,1),IFERROR(INDEX($A$25:$A$200, MATCH(1,(RJ25:RJ200=SMALL(RJ25:RJ200,3))*(COUNTIF(RJ6:RJ8, $A$25:$A$200)=0),0)), ""),""),"")</f>
        <v/>
      </c>
      <c r="RK9" s="1" t="str" cm="1">
        <f t="array" ref="RK9">IFERROR(IF(SMALL(RK25:RK200,3)&lt;=$A$8*SMALL(RK25:RK200,1),IFERROR(INDEX($A$25:$A$200, MATCH(1,(RK25:RK200=SMALL(RK25:RK200,3))*(COUNTIF(RK6:RK8, $A$25:$A$200)=0),0)), ""),""),"")</f>
        <v/>
      </c>
      <c r="RL9" s="1" t="str" cm="1">
        <f t="array" ref="RL9">IFERROR(IF(SMALL(RL25:RL200,3)&lt;=$A$8*SMALL(RL25:RL200,1),IFERROR(INDEX($A$25:$A$200, MATCH(1,(RL25:RL200=SMALL(RL25:RL200,3))*(COUNTIF(RL6:RL8, $A$25:$A$200)=0),0)), ""),""),"")</f>
        <v/>
      </c>
      <c r="RM9" s="1" t="str" cm="1">
        <f t="array" ref="RM9">IFERROR(IF(SMALL(RM25:RM200,3)&lt;=$A$8*SMALL(RM25:RM200,1),IFERROR(INDEX($A$25:$A$200, MATCH(1,(RM25:RM200=SMALL(RM25:RM200,3))*(COUNTIF(RM6:RM8, $A$25:$A$200)=0),0)), ""),""),"")</f>
        <v/>
      </c>
      <c r="RN9" s="1" t="str" cm="1">
        <f t="array" ref="RN9">IFERROR(IF(SMALL(RN25:RN200,3)&lt;=$A$8*SMALL(RN25:RN200,1),IFERROR(INDEX($A$25:$A$200, MATCH(1,(RN25:RN200=SMALL(RN25:RN200,3))*(COUNTIF(RN6:RN8, $A$25:$A$200)=0),0)), ""),""),"")</f>
        <v/>
      </c>
      <c r="RO9" s="1" t="str" cm="1">
        <f t="array" ref="RO9">IFERROR(IF(SMALL(RO25:RO200,3)&lt;=$A$8*SMALL(RO25:RO200,1),IFERROR(INDEX($A$25:$A$200, MATCH(1,(RO25:RO200=SMALL(RO25:RO200,3))*(COUNTIF(RO6:RO8, $A$25:$A$200)=0),0)), ""),""),"")</f>
        <v/>
      </c>
      <c r="RP9" s="1" t="str" cm="1">
        <f t="array" ref="RP9">IFERROR(IF(SMALL(RP25:RP200,3)&lt;=$A$8*SMALL(RP25:RP200,1),IFERROR(INDEX($A$25:$A$200, MATCH(1,(RP25:RP200=SMALL(RP25:RP200,3))*(COUNTIF(RP6:RP8, $A$25:$A$200)=0),0)), ""),""),"")</f>
        <v/>
      </c>
      <c r="RQ9" s="1" t="str" cm="1">
        <f t="array" ref="RQ9">IFERROR(IF(SMALL(RQ25:RQ200,3)&lt;=$A$8*SMALL(RQ25:RQ200,1),IFERROR(INDEX($A$25:$A$200, MATCH(1,(RQ25:RQ200=SMALL(RQ25:RQ200,3))*(COUNTIF(RQ6:RQ8, $A$25:$A$200)=0),0)), ""),""),"")</f>
        <v/>
      </c>
      <c r="RR9" s="1" t="str" cm="1">
        <f t="array" ref="RR9">IFERROR(IF(SMALL(RR25:RR200,3)&lt;=$A$8*SMALL(RR25:RR200,1),IFERROR(INDEX($A$25:$A$200, MATCH(1,(RR25:RR200=SMALL(RR25:RR200,3))*(COUNTIF(RR6:RR8, $A$25:$A$200)=0),0)), ""),""),"")</f>
        <v/>
      </c>
      <c r="RS9" s="1" t="str" cm="1">
        <f t="array" ref="RS9">IFERROR(IF(SMALL(RS25:RS200,3)&lt;=$A$8*SMALL(RS25:RS200,1),IFERROR(INDEX($A$25:$A$200, MATCH(1,(RS25:RS200=SMALL(RS25:RS200,3))*(COUNTIF(RS6:RS8, $A$25:$A$200)=0),0)), ""),""),"")</f>
        <v/>
      </c>
      <c r="RT9" s="1" t="str" cm="1">
        <f t="array" ref="RT9">IFERROR(IF(SMALL(RT25:RT200,3)&lt;=$A$8*SMALL(RT25:RT200,1),IFERROR(INDEX($A$25:$A$200, MATCH(1,(RT25:RT200=SMALL(RT25:RT200,3))*(COUNTIF(RT6:RT8, $A$25:$A$200)=0),0)), ""),""),"")</f>
        <v/>
      </c>
      <c r="RU9" s="1" t="str" cm="1">
        <f t="array" ref="RU9">IFERROR(IF(SMALL(RU25:RU200,3)&lt;=$A$8*SMALL(RU25:RU200,1),IFERROR(INDEX($A$25:$A$200, MATCH(1,(RU25:RU200=SMALL(RU25:RU200,3))*(COUNTIF(RU6:RU8, $A$25:$A$200)=0),0)), ""),""),"")</f>
        <v/>
      </c>
      <c r="RV9" s="1" t="str" cm="1">
        <f t="array" ref="RV9">IFERROR(IF(SMALL(RV25:RV200,3)&lt;=$A$8*SMALL(RV25:RV200,1),IFERROR(INDEX($A$25:$A$200, MATCH(1,(RV25:RV200=SMALL(RV25:RV200,3))*(COUNTIF(RV6:RV8, $A$25:$A$200)=0),0)), ""),""),"")</f>
        <v/>
      </c>
      <c r="RW9" s="1" t="str" cm="1">
        <f t="array" ref="RW9">IFERROR(IF(SMALL(RW25:RW200,3)&lt;=$A$8*SMALL(RW25:RW200,1),IFERROR(INDEX($A$25:$A$200, MATCH(1,(RW25:RW200=SMALL(RW25:RW200,3))*(COUNTIF(RW6:RW8, $A$25:$A$200)=0),0)), ""),""),"")</f>
        <v/>
      </c>
      <c r="RX9" s="1" t="str" cm="1">
        <f t="array" ref="RX9">IFERROR(IF(SMALL(RX25:RX200,3)&lt;=$A$8*SMALL(RX25:RX200,1),IFERROR(INDEX($A$25:$A$200, MATCH(1,(RX25:RX200=SMALL(RX25:RX200,3))*(COUNTIF(RX6:RX8, $A$25:$A$200)=0),0)), ""),""),"")</f>
        <v/>
      </c>
      <c r="RY9" s="1" t="str" cm="1">
        <f t="array" ref="RY9">IFERROR(IF(SMALL(RY25:RY200,3)&lt;=$A$8*SMALL(RY25:RY200,1),IFERROR(INDEX($A$25:$A$200, MATCH(1,(RY25:RY200=SMALL(RY25:RY200,3))*(COUNTIF(RY6:RY8, $A$25:$A$200)=0),0)), ""),""),"")</f>
        <v/>
      </c>
      <c r="RZ9" s="1" t="str" cm="1">
        <f t="array" ref="RZ9">IFERROR(IF(SMALL(RZ25:RZ200,3)&lt;=$A$8*SMALL(RZ25:RZ200,1),IFERROR(INDEX($A$25:$A$200, MATCH(1,(RZ25:RZ200=SMALL(RZ25:RZ200,3))*(COUNTIF(RZ6:RZ8, $A$25:$A$200)=0),0)), ""),""),"")</f>
        <v/>
      </c>
      <c r="SA9" s="1" t="str" cm="1">
        <f t="array" ref="SA9">IFERROR(IF(SMALL(SA25:SA200,3)&lt;=$A$8*SMALL(SA25:SA200,1),IFERROR(INDEX($A$25:$A$200, MATCH(1,(SA25:SA200=SMALL(SA25:SA200,3))*(COUNTIF(SA6:SA8, $A$25:$A$200)=0),0)), ""),""),"")</f>
        <v/>
      </c>
      <c r="SB9" s="1" t="str" cm="1">
        <f t="array" ref="SB9">IFERROR(IF(SMALL(SB25:SB200,3)&lt;=$A$8*SMALL(SB25:SB200,1),IFERROR(INDEX($A$25:$A$200, MATCH(1,(SB25:SB200=SMALL(SB25:SB200,3))*(COUNTIF(SB6:SB8, $A$25:$A$200)=0),0)), ""),""),"")</f>
        <v/>
      </c>
      <c r="SC9" s="1" t="str" cm="1">
        <f t="array" ref="SC9">IFERROR(IF(SMALL(SC25:SC200,3)&lt;=$A$8*SMALL(SC25:SC200,1),IFERROR(INDEX($A$25:$A$200, MATCH(1,(SC25:SC200=SMALL(SC25:SC200,3))*(COUNTIF(SC6:SC8, $A$25:$A$200)=0),0)), ""),""),"")</f>
        <v/>
      </c>
      <c r="SD9" s="1" t="str" cm="1">
        <f t="array" ref="SD9">IFERROR(IF(SMALL(SD25:SD200,3)&lt;=$A$8*SMALL(SD25:SD200,1),IFERROR(INDEX($A$25:$A$200, MATCH(1,(SD25:SD200=SMALL(SD25:SD200,3))*(COUNTIF(SD6:SD8, $A$25:$A$200)=0),0)), ""),""),"")</f>
        <v/>
      </c>
      <c r="SE9" s="1" t="str" cm="1">
        <f t="array" ref="SE9">IFERROR(IF(SMALL(SE25:SE200,3)&lt;=$A$8*SMALL(SE25:SE200,1),IFERROR(INDEX($A$25:$A$200, MATCH(1,(SE25:SE200=SMALL(SE25:SE200,3))*(COUNTIF(SE6:SE8, $A$25:$A$200)=0),0)), ""),""),"")</f>
        <v/>
      </c>
      <c r="SF9" s="1" t="str" cm="1">
        <f t="array" ref="SF9">IFERROR(IF(SMALL(SF25:SF200,3)&lt;=$A$8*SMALL(SF25:SF200,1),IFERROR(INDEX($A$25:$A$200, MATCH(1,(SF25:SF200=SMALL(SF25:SF200,3))*(COUNTIF(SF6:SF8, $A$25:$A$200)=0),0)), ""),""),"")</f>
        <v/>
      </c>
      <c r="SG9" s="1" t="str" cm="1">
        <f t="array" ref="SG9">IFERROR(IF(SMALL(SG25:SG200,3)&lt;=$A$8*SMALL(SG25:SG200,1),IFERROR(INDEX($A$25:$A$200, MATCH(1,(SG25:SG200=SMALL(SG25:SG200,3))*(COUNTIF(SG6:SG8, $A$25:$A$200)=0),0)), ""),""),"")</f>
        <v/>
      </c>
      <c r="SH9" s="1" t="str" cm="1">
        <f t="array" ref="SH9">IFERROR(IF(SMALL(SH25:SH200,3)&lt;=$A$8*SMALL(SH25:SH200,1),IFERROR(INDEX($A$25:$A$200, MATCH(1,(SH25:SH200=SMALL(SH25:SH200,3))*(COUNTIF(SH6:SH8, $A$25:$A$200)=0),0)), ""),""),"")</f>
        <v/>
      </c>
      <c r="SI9" s="1" t="str" cm="1">
        <f t="array" ref="SI9">IFERROR(IF(SMALL(SI25:SI200,3)&lt;=$A$8*SMALL(SI25:SI200,1),IFERROR(INDEX($A$25:$A$200, MATCH(1,(SI25:SI200=SMALL(SI25:SI200,3))*(COUNTIF(SI6:SI8, $A$25:$A$200)=0),0)), ""),""),"")</f>
        <v/>
      </c>
      <c r="SJ9" s="1" t="str" cm="1">
        <f t="array" ref="SJ9">IFERROR(IF(SMALL(SJ25:SJ200,3)&lt;=$A$8*SMALL(SJ25:SJ200,1),IFERROR(INDEX($A$25:$A$200, MATCH(1,(SJ25:SJ200=SMALL(SJ25:SJ200,3))*(COUNTIF(SJ6:SJ8, $A$25:$A$200)=0),0)), ""),""),"")</f>
        <v/>
      </c>
      <c r="SK9" s="1" t="str" cm="1">
        <f t="array" ref="SK9">IFERROR(IF(SMALL(SK25:SK200,3)&lt;=$A$8*SMALL(SK25:SK200,1),IFERROR(INDEX($A$25:$A$200, MATCH(1,(SK25:SK200=SMALL(SK25:SK200,3))*(COUNTIF(SK6:SK8, $A$25:$A$200)=0),0)), ""),""),"")</f>
        <v/>
      </c>
      <c r="SL9" s="1" t="str" cm="1">
        <f t="array" ref="SL9">IFERROR(IF(SMALL(SL25:SL200,3)&lt;=$A$8*SMALL(SL25:SL200,1),IFERROR(INDEX($A$25:$A$200, MATCH(1,(SL25:SL200=SMALL(SL25:SL200,3))*(COUNTIF(SL6:SL8, $A$25:$A$200)=0),0)), ""),""),"")</f>
        <v/>
      </c>
      <c r="SM9" s="1" t="str" cm="1">
        <f t="array" ref="SM9">IFERROR(IF(SMALL(SM25:SM200,3)&lt;=$A$8*SMALL(SM25:SM200,1),IFERROR(INDEX($A$25:$A$200, MATCH(1,(SM25:SM200=SMALL(SM25:SM200,3))*(COUNTIF(SM6:SM8, $A$25:$A$200)=0),0)), ""),""),"")</f>
        <v/>
      </c>
      <c r="SN9" s="1" t="str" cm="1">
        <f t="array" ref="SN9">IFERROR(IF(SMALL(SN25:SN200,3)&lt;=$A$8*SMALL(SN25:SN200,1),IFERROR(INDEX($A$25:$A$200, MATCH(1,(SN25:SN200=SMALL(SN25:SN200,3))*(COUNTIF(SN6:SN8, $A$25:$A$200)=0),0)), ""),""),"")</f>
        <v/>
      </c>
      <c r="SO9" s="1" t="str" cm="1">
        <f t="array" ref="SO9">IFERROR(IF(SMALL(SO25:SO200,3)&lt;=$A$8*SMALL(SO25:SO200,1),IFERROR(INDEX($A$25:$A$200, MATCH(1,(SO25:SO200=SMALL(SO25:SO200,3))*(COUNTIF(SO6:SO8, $A$25:$A$200)=0),0)), ""),""),"")</f>
        <v/>
      </c>
      <c r="SP9" s="1" t="str" cm="1">
        <f t="array" ref="SP9">IFERROR(IF(SMALL(SP25:SP200,3)&lt;=$A$8*SMALL(SP25:SP200,1),IFERROR(INDEX($A$25:$A$200, MATCH(1,(SP25:SP200=SMALL(SP25:SP200,3))*(COUNTIF(SP6:SP8, $A$25:$A$200)=0),0)), ""),""),"")</f>
        <v/>
      </c>
      <c r="SQ9" s="1" t="str" cm="1">
        <f t="array" ref="SQ9">IFERROR(IF(SMALL(SQ25:SQ200,3)&lt;=$A$8*SMALL(SQ25:SQ200,1),IFERROR(INDEX($A$25:$A$200, MATCH(1,(SQ25:SQ200=SMALL(SQ25:SQ200,3))*(COUNTIF(SQ6:SQ8, $A$25:$A$200)=0),0)), ""),""),"")</f>
        <v/>
      </c>
      <c r="SR9" s="1" t="str" cm="1">
        <f t="array" ref="SR9">IFERROR(IF(SMALL(SR25:SR200,3)&lt;=$A$8*SMALL(SR25:SR200,1),IFERROR(INDEX($A$25:$A$200, MATCH(1,(SR25:SR200=SMALL(SR25:SR200,3))*(COUNTIF(SR6:SR8, $A$25:$A$200)=0),0)), ""),""),"")</f>
        <v/>
      </c>
      <c r="SS9" s="1" t="str" cm="1">
        <f t="array" ref="SS9">IFERROR(IF(SMALL(SS25:SS200,3)&lt;=$A$8*SMALL(SS25:SS200,1),IFERROR(INDEX($A$25:$A$200, MATCH(1,(SS25:SS200=SMALL(SS25:SS200,3))*(COUNTIF(SS6:SS8, $A$25:$A$200)=0),0)), ""),""),"")</f>
        <v/>
      </c>
      <c r="ST9" s="1" t="str" cm="1">
        <f t="array" ref="ST9">IFERROR(IF(SMALL(ST25:ST200,3)&lt;=$A$8*SMALL(ST25:ST200,1),IFERROR(INDEX($A$25:$A$200, MATCH(1,(ST25:ST200=SMALL(ST25:ST200,3))*(COUNTIF(ST6:ST8, $A$25:$A$200)=0),0)), ""),""),"")</f>
        <v/>
      </c>
      <c r="SU9" s="1" t="str" cm="1">
        <f t="array" ref="SU9">IFERROR(IF(SMALL(SU25:SU200,3)&lt;=$A$8*SMALL(SU25:SU200,1),IFERROR(INDEX($A$25:$A$200, MATCH(1,(SU25:SU200=SMALL(SU25:SU200,3))*(COUNTIF(SU6:SU8, $A$25:$A$200)=0),0)), ""),""),"")</f>
        <v/>
      </c>
      <c r="SV9" s="1" t="str" cm="1">
        <f t="array" ref="SV9">IFERROR(IF(SMALL(SV25:SV200,3)&lt;=$A$8*SMALL(SV25:SV200,1),IFERROR(INDEX($A$25:$A$200, MATCH(1,(SV25:SV200=SMALL(SV25:SV200,3))*(COUNTIF(SV6:SV8, $A$25:$A$200)=0),0)), ""),""),"")</f>
        <v/>
      </c>
      <c r="SW9" s="1" t="str" cm="1">
        <f t="array" ref="SW9">IFERROR(IF(SMALL(SW25:SW200,3)&lt;=$A$8*SMALL(SW25:SW200,1),IFERROR(INDEX($A$25:$A$200, MATCH(1,(SW25:SW200=SMALL(SW25:SW200,3))*(COUNTIF(SW6:SW8, $A$25:$A$200)=0),0)), ""),""),"")</f>
        <v/>
      </c>
      <c r="SX9" s="1" t="str" cm="1">
        <f t="array" ref="SX9">IFERROR(IF(SMALL(SX25:SX200,3)&lt;=$A$8*SMALL(SX25:SX200,1),IFERROR(INDEX($A$25:$A$200, MATCH(1,(SX25:SX200=SMALL(SX25:SX200,3))*(COUNTIF(SX6:SX8, $A$25:$A$200)=0),0)), ""),""),"")</f>
        <v/>
      </c>
      <c r="SY9" s="1" t="str" cm="1">
        <f t="array" ref="SY9">IFERROR(IF(SMALL(SY25:SY200,3)&lt;=$A$8*SMALL(SY25:SY200,1),IFERROR(INDEX($A$25:$A$200, MATCH(1,(SY25:SY200=SMALL(SY25:SY200,3))*(COUNTIF(SY6:SY8, $A$25:$A$200)=0),0)), ""),""),"")</f>
        <v/>
      </c>
      <c r="SZ9" s="1" t="str" cm="1">
        <f t="array" ref="SZ9">IFERROR(IF(SMALL(SZ25:SZ200,3)&lt;=$A$8*SMALL(SZ25:SZ200,1),IFERROR(INDEX($A$25:$A$200, MATCH(1,(SZ25:SZ200=SMALL(SZ25:SZ200,3))*(COUNTIF(SZ6:SZ8, $A$25:$A$200)=0),0)), ""),""),"")</f>
        <v/>
      </c>
      <c r="TA9" s="1" t="str" cm="1">
        <f t="array" ref="TA9">IFERROR(IF(SMALL(TA25:TA200,3)&lt;=$A$8*SMALL(TA25:TA200,1),IFERROR(INDEX($A$25:$A$200, MATCH(1,(TA25:TA200=SMALL(TA25:TA200,3))*(COUNTIF(TA6:TA8, $A$25:$A$200)=0),0)), ""),""),"")</f>
        <v/>
      </c>
      <c r="TB9" s="1" t="str" cm="1">
        <f t="array" ref="TB9">IFERROR(IF(SMALL(TB25:TB200,3)&lt;=$A$8*SMALL(TB25:TB200,1),IFERROR(INDEX($A$25:$A$200, MATCH(1,(TB25:TB200=SMALL(TB25:TB200,3))*(COUNTIF(TB6:TB8, $A$25:$A$200)=0),0)), ""),""),"")</f>
        <v/>
      </c>
      <c r="TC9" s="1" t="str" cm="1">
        <f t="array" ref="TC9">IFERROR(IF(SMALL(TC25:TC200,3)&lt;=$A$8*SMALL(TC25:TC200,1),IFERROR(INDEX($A$25:$A$200, MATCH(1,(TC25:TC200=SMALL(TC25:TC200,3))*(COUNTIF(TC6:TC8, $A$25:$A$200)=0),0)), ""),""),"")</f>
        <v/>
      </c>
      <c r="TD9" s="1" t="str" cm="1">
        <f t="array" ref="TD9">IFERROR(IF(SMALL(TD25:TD200,3)&lt;=$A$8*SMALL(TD25:TD200,1),IFERROR(INDEX($A$25:$A$200, MATCH(1,(TD25:TD200=SMALL(TD25:TD200,3))*(COUNTIF(TD6:TD8, $A$25:$A$200)=0),0)), ""),""),"")</f>
        <v/>
      </c>
      <c r="TE9" s="1" t="str" cm="1">
        <f t="array" ref="TE9">IFERROR(IF(SMALL(TE25:TE200,3)&lt;=$A$8*SMALL(TE25:TE200,1),IFERROR(INDEX($A$25:$A$200, MATCH(1,(TE25:TE200=SMALL(TE25:TE200,3))*(COUNTIF(TE6:TE8, $A$25:$A$200)=0),0)), ""),""),"")</f>
        <v/>
      </c>
      <c r="TF9" s="1" t="str" cm="1">
        <f t="array" ref="TF9">IFERROR(IF(SMALL(TF25:TF200,3)&lt;=$A$8*SMALL(TF25:TF200,1),IFERROR(INDEX($A$25:$A$200, MATCH(1,(TF25:TF200=SMALL(TF25:TF200,3))*(COUNTIF(TF6:TF8, $A$25:$A$200)=0),0)), ""),""),"")</f>
        <v/>
      </c>
      <c r="TG9" s="1" t="str" cm="1">
        <f t="array" ref="TG9">IFERROR(IF(SMALL(TG25:TG200,3)&lt;=$A$8*SMALL(TG25:TG200,1),IFERROR(INDEX($A$25:$A$200, MATCH(1,(TG25:TG200=SMALL(TG25:TG200,3))*(COUNTIF(TG6:TG8, $A$25:$A$200)=0),0)), ""),""),"")</f>
        <v/>
      </c>
      <c r="TH9" s="1" t="str" cm="1">
        <f t="array" ref="TH9">IFERROR(IF(SMALL(TH25:TH200,3)&lt;=$A$8*SMALL(TH25:TH200,1),IFERROR(INDEX($A$25:$A$200, MATCH(1,(TH25:TH200=SMALL(TH25:TH200,3))*(COUNTIF(TH6:TH8, $A$25:$A$200)=0),0)), ""),""),"")</f>
        <v/>
      </c>
      <c r="TI9" s="1" t="str" cm="1">
        <f t="array" ref="TI9">IFERROR(IF(SMALL(TI25:TI200,3)&lt;=$A$8*SMALL(TI25:TI200,1),IFERROR(INDEX($A$25:$A$200, MATCH(1,(TI25:TI200=SMALL(TI25:TI200,3))*(COUNTIF(TI6:TI8, $A$25:$A$200)=0),0)), ""),""),"")</f>
        <v/>
      </c>
      <c r="TJ9" s="1" t="str" cm="1">
        <f t="array" ref="TJ9">IFERROR(IF(SMALL(TJ25:TJ200,3)&lt;=$A$8*SMALL(TJ25:TJ200,1),IFERROR(INDEX($A$25:$A$200, MATCH(1,(TJ25:TJ200=SMALL(TJ25:TJ200,3))*(COUNTIF(TJ6:TJ8, $A$25:$A$200)=0),0)), ""),""),"")</f>
        <v/>
      </c>
      <c r="TK9" s="1" t="str" cm="1">
        <f t="array" ref="TK9">IFERROR(IF(SMALL(TK25:TK200,3)&lt;=$A$8*SMALL(TK25:TK200,1),IFERROR(INDEX($A$25:$A$200, MATCH(1,(TK25:TK200=SMALL(TK25:TK200,3))*(COUNTIF(TK6:TK8, $A$25:$A$200)=0),0)), ""),""),"")</f>
        <v/>
      </c>
      <c r="TL9" s="1" t="str" cm="1">
        <f t="array" ref="TL9">IFERROR(IF(SMALL(TL25:TL200,3)&lt;=$A$8*SMALL(TL25:TL200,1),IFERROR(INDEX($A$25:$A$200, MATCH(1,(TL25:TL200=SMALL(TL25:TL200,3))*(COUNTIF(TL6:TL8, $A$25:$A$200)=0),0)), ""),""),"")</f>
        <v/>
      </c>
      <c r="TM9" s="1" t="str" cm="1">
        <f t="array" ref="TM9">IFERROR(IF(SMALL(TM25:TM200,3)&lt;=$A$8*SMALL(TM25:TM200,1),IFERROR(INDEX($A$25:$A$200, MATCH(1,(TM25:TM200=SMALL(TM25:TM200,3))*(COUNTIF(TM6:TM8, $A$25:$A$200)=0),0)), ""),""),"")</f>
        <v/>
      </c>
      <c r="TN9" s="1" t="str" cm="1">
        <f t="array" ref="TN9">IFERROR(IF(SMALL(TN25:TN200,3)&lt;=$A$8*SMALL(TN25:TN200,1),IFERROR(INDEX($A$25:$A$200, MATCH(1,(TN25:TN200=SMALL(TN25:TN200,3))*(COUNTIF(TN6:TN8, $A$25:$A$200)=0),0)), ""),""),"")</f>
        <v/>
      </c>
      <c r="TO9" s="1" t="str" cm="1">
        <f t="array" ref="TO9">IFERROR(IF(SMALL(TO25:TO200,3)&lt;=$A$8*SMALL(TO25:TO200,1),IFERROR(INDEX($A$25:$A$200, MATCH(1,(TO25:TO200=SMALL(TO25:TO200,3))*(COUNTIF(TO6:TO8, $A$25:$A$200)=0),0)), ""),""),"")</f>
        <v/>
      </c>
      <c r="TP9" s="1" t="str" cm="1">
        <f t="array" ref="TP9">IFERROR(IF(SMALL(TP25:TP200,3)&lt;=$A$8*SMALL(TP25:TP200,1),IFERROR(INDEX($A$25:$A$200, MATCH(1,(TP25:TP200=SMALL(TP25:TP200,3))*(COUNTIF(TP6:TP8, $A$25:$A$200)=0),0)), ""),""),"")</f>
        <v/>
      </c>
      <c r="TQ9" s="1" t="str" cm="1">
        <f t="array" ref="TQ9">IFERROR(IF(SMALL(TQ25:TQ200,3)&lt;=$A$8*SMALL(TQ25:TQ200,1),IFERROR(INDEX($A$25:$A$200, MATCH(1,(TQ25:TQ200=SMALL(TQ25:TQ200,3))*(COUNTIF(TQ6:TQ8, $A$25:$A$200)=0),0)), ""),""),"")</f>
        <v/>
      </c>
      <c r="TR9" s="1" t="str" cm="1">
        <f t="array" ref="TR9">IFERROR(IF(SMALL(TR25:TR200,3)&lt;=$A$8*SMALL(TR25:TR200,1),IFERROR(INDEX($A$25:$A$200, MATCH(1,(TR25:TR200=SMALL(TR25:TR200,3))*(COUNTIF(TR6:TR8, $A$25:$A$200)=0),0)), ""),""),"")</f>
        <v/>
      </c>
      <c r="TS9" s="1" t="str" cm="1">
        <f t="array" ref="TS9">IFERROR(IF(SMALL(TS25:TS200,3)&lt;=$A$8*SMALL(TS25:TS200,1),IFERROR(INDEX($A$25:$A$200, MATCH(1,(TS25:TS200=SMALL(TS25:TS200,3))*(COUNTIF(TS6:TS8, $A$25:$A$200)=0),0)), ""),""),"")</f>
        <v/>
      </c>
      <c r="TT9" s="1" t="str" cm="1">
        <f t="array" ref="TT9">IFERROR(IF(SMALL(TT25:TT200,3)&lt;=$A$8*SMALL(TT25:TT200,1),IFERROR(INDEX($A$25:$A$200, MATCH(1,(TT25:TT200=SMALL(TT25:TT200,3))*(COUNTIF(TT6:TT8, $A$25:$A$200)=0),0)), ""),""),"")</f>
        <v/>
      </c>
      <c r="TU9" s="1" t="str" cm="1">
        <f t="array" ref="TU9">IFERROR(IF(SMALL(TU25:TU200,3)&lt;=$A$8*SMALL(TU25:TU200,1),IFERROR(INDEX($A$25:$A$200, MATCH(1,(TU25:TU200=SMALL(TU25:TU200,3))*(COUNTIF(TU6:TU8, $A$25:$A$200)=0),0)), ""),""),"")</f>
        <v/>
      </c>
      <c r="TV9" s="1" t="str" cm="1">
        <f t="array" ref="TV9">IFERROR(IF(SMALL(TV25:TV200,3)&lt;=$A$8*SMALL(TV25:TV200,1),IFERROR(INDEX($A$25:$A$200, MATCH(1,(TV25:TV200=SMALL(TV25:TV200,3))*(COUNTIF(TV6:TV8, $A$25:$A$200)=0),0)), ""),""),"")</f>
        <v/>
      </c>
      <c r="TW9" s="1" t="str" cm="1">
        <f t="array" ref="TW9">IFERROR(IF(SMALL(TW25:TW200,3)&lt;=$A$8*SMALL(TW25:TW200,1),IFERROR(INDEX($A$25:$A$200, MATCH(1,(TW25:TW200=SMALL(TW25:TW200,3))*(COUNTIF(TW6:TW8, $A$25:$A$200)=0),0)), ""),""),"")</f>
        <v/>
      </c>
      <c r="TX9" s="1" t="str" cm="1">
        <f t="array" ref="TX9">IFERROR(IF(SMALL(TX25:TX200,3)&lt;=$A$8*SMALL(TX25:TX200,1),IFERROR(INDEX($A$25:$A$200, MATCH(1,(TX25:TX200=SMALL(TX25:TX200,3))*(COUNTIF(TX6:TX8, $A$25:$A$200)=0),0)), ""),""),"")</f>
        <v/>
      </c>
      <c r="TY9" s="1" t="str" cm="1">
        <f t="array" ref="TY9">IFERROR(IF(SMALL(TY25:TY200,3)&lt;=$A$8*SMALL(TY25:TY200,1),IFERROR(INDEX($A$25:$A$200, MATCH(1,(TY25:TY200=SMALL(TY25:TY200,3))*(COUNTIF(TY6:TY8, $A$25:$A$200)=0),0)), ""),""),"")</f>
        <v/>
      </c>
      <c r="TZ9" s="1" t="str" cm="1">
        <f t="array" ref="TZ9">IFERROR(IF(SMALL(TZ25:TZ200,3)&lt;=$A$8*SMALL(TZ25:TZ200,1),IFERROR(INDEX($A$25:$A$200, MATCH(1,(TZ25:TZ200=SMALL(TZ25:TZ200,3))*(COUNTIF(TZ6:TZ8, $A$25:$A$200)=0),0)), ""),""),"")</f>
        <v/>
      </c>
      <c r="UA9" s="1" t="str" cm="1">
        <f t="array" ref="UA9">IFERROR(IF(SMALL(UA25:UA200,3)&lt;=$A$8*SMALL(UA25:UA200,1),IFERROR(INDEX($A$25:$A$200, MATCH(1,(UA25:UA200=SMALL(UA25:UA200,3))*(COUNTIF(UA6:UA8, $A$25:$A$200)=0),0)), ""),""),"")</f>
        <v/>
      </c>
      <c r="UB9" s="1" t="str" cm="1">
        <f t="array" ref="UB9">IFERROR(IF(SMALL(UB25:UB200,3)&lt;=$A$8*SMALL(UB25:UB200,1),IFERROR(INDEX($A$25:$A$200, MATCH(1,(UB25:UB200=SMALL(UB25:UB200,3))*(COUNTIF(UB6:UB8, $A$25:$A$200)=0),0)), ""),""),"")</f>
        <v/>
      </c>
      <c r="UC9" s="1" t="str" cm="1">
        <f t="array" ref="UC9">IFERROR(IF(SMALL(UC25:UC200,3)&lt;=$A$8*SMALL(UC25:UC200,1),IFERROR(INDEX($A$25:$A$200, MATCH(1,(UC25:UC200=SMALL(UC25:UC200,3))*(COUNTIF(UC6:UC8, $A$25:$A$200)=0),0)), ""),""),"")</f>
        <v/>
      </c>
      <c r="UD9" s="1" t="str" cm="1">
        <f t="array" ref="UD9">IFERROR(IF(SMALL(UD25:UD200,3)&lt;=$A$8*SMALL(UD25:UD200,1),IFERROR(INDEX($A$25:$A$200, MATCH(1,(UD25:UD200=SMALL(UD25:UD200,3))*(COUNTIF(UD6:UD8, $A$25:$A$200)=0),0)), ""),""),"")</f>
        <v/>
      </c>
      <c r="UE9" s="1" t="str" cm="1">
        <f t="array" ref="UE9">IFERROR(IF(SMALL(UE25:UE200,3)&lt;=$A$8*SMALL(UE25:UE200,1),IFERROR(INDEX($A$25:$A$200, MATCH(1,(UE25:UE200=SMALL(UE25:UE200,3))*(COUNTIF(UE6:UE8, $A$25:$A$200)=0),0)), ""),""),"")</f>
        <v/>
      </c>
      <c r="UF9" s="1" t="str" cm="1">
        <f t="array" ref="UF9">IFERROR(IF(SMALL(UF25:UF200,3)&lt;=$A$8*SMALL(UF25:UF200,1),IFERROR(INDEX($A$25:$A$200, MATCH(1,(UF25:UF200=SMALL(UF25:UF200,3))*(COUNTIF(UF6:UF8, $A$25:$A$200)=0),0)), ""),""),"")</f>
        <v/>
      </c>
      <c r="UG9" s="1" t="str" cm="1">
        <f t="array" ref="UG9">IFERROR(IF(SMALL(UG25:UG200,3)&lt;=$A$8*SMALL(UG25:UG200,1),IFERROR(INDEX($A$25:$A$200, MATCH(1,(UG25:UG200=SMALL(UG25:UG200,3))*(COUNTIF(UG6:UG8, $A$25:$A$200)=0),0)), ""),""),"")</f>
        <v/>
      </c>
      <c r="UH9" s="1" t="str" cm="1">
        <f t="array" ref="UH9">IFERROR(IF(SMALL(UH25:UH200,3)&lt;=$A$8*SMALL(UH25:UH200,1),IFERROR(INDEX($A$25:$A$200, MATCH(1,(UH25:UH200=SMALL(UH25:UH200,3))*(COUNTIF(UH6:UH8, $A$25:$A$200)=0),0)), ""),""),"")</f>
        <v/>
      </c>
      <c r="UI9" s="1" t="str" cm="1">
        <f t="array" ref="UI9">IFERROR(IF(SMALL(UI25:UI200,3)&lt;=$A$8*SMALL(UI25:UI200,1),IFERROR(INDEX($A$25:$A$200, MATCH(1,(UI25:UI200=SMALL(UI25:UI200,3))*(COUNTIF(UI6:UI8, $A$25:$A$200)=0),0)), ""),""),"")</f>
        <v/>
      </c>
      <c r="UJ9" s="1" t="str" cm="1">
        <f t="array" ref="UJ9">IFERROR(IF(SMALL(UJ25:UJ200,3)&lt;=$A$8*SMALL(UJ25:UJ200,1),IFERROR(INDEX($A$25:$A$200, MATCH(1,(UJ25:UJ200=SMALL(UJ25:UJ200,3))*(COUNTIF(UJ6:UJ8, $A$25:$A$200)=0),0)), ""),""),"")</f>
        <v/>
      </c>
      <c r="UK9" s="1" t="str" cm="1">
        <f t="array" ref="UK9">IFERROR(IF(SMALL(UK25:UK200,3)&lt;=$A$8*SMALL(UK25:UK200,1),IFERROR(INDEX($A$25:$A$200, MATCH(1,(UK25:UK200=SMALL(UK25:UK200,3))*(COUNTIF(UK6:UK8, $A$25:$A$200)=0),0)), ""),""),"")</f>
        <v/>
      </c>
      <c r="UL9" s="1" t="str" cm="1">
        <f t="array" ref="UL9">IFERROR(IF(SMALL(UL25:UL200,3)&lt;=$A$8*SMALL(UL25:UL200,1),IFERROR(INDEX($A$25:$A$200, MATCH(1,(UL25:UL200=SMALL(UL25:UL200,3))*(COUNTIF(UL6:UL8, $A$25:$A$200)=0),0)), ""),""),"")</f>
        <v>LiTAMIN2</v>
      </c>
      <c r="UM9" s="1" t="str" cm="1">
        <f t="array" ref="UM9">IFERROR(IF(SMALL(UM25:UM200,3)&lt;=$A$8*SMALL(UM25:UM200,1),IFERROR(INDEX($A$25:$A$200, MATCH(1,(UM25:UM200=SMALL(UM25:UM200,3))*(COUNTIF(UM6:UM8, $A$25:$A$200)=0),0)), ""),""),"")</f>
        <v/>
      </c>
      <c r="UN9" s="1" t="str" cm="1">
        <f t="array" ref="UN9">IFERROR(IF(SMALL(UN25:UN200,3)&lt;=$A$8*SMALL(UN25:UN200,1),IFERROR(INDEX($A$25:$A$200, MATCH(1,(UN25:UN200=SMALL(UN25:UN200,3))*(COUNTIF(UN6:UN8, $A$25:$A$200)=0),0)), ""),""),"")</f>
        <v/>
      </c>
      <c r="UO9" s="1" t="str" cm="1">
        <f t="array" ref="UO9">IFERROR(IF(SMALL(UO25:UO200,3)&lt;=$A$8*SMALL(UO25:UO200,1),IFERROR(INDEX($A$25:$A$200, MATCH(1,(UO25:UO200=SMALL(UO25:UO200,3))*(COUNTIF(UO6:UO8, $A$25:$A$200)=0),0)), ""),""),"")</f>
        <v/>
      </c>
      <c r="UP9" s="1" t="str" cm="1">
        <f t="array" ref="UP9">IFERROR(IF(SMALL(UP25:UP200,3)&lt;=$A$8*SMALL(UP25:UP200,1),IFERROR(INDEX($A$25:$A$200, MATCH(1,(UP25:UP200=SMALL(UP25:UP200,3))*(COUNTIF(UP6:UP8, $A$25:$A$200)=0),0)), ""),""),"")</f>
        <v/>
      </c>
      <c r="UQ9" s="1" t="str" cm="1">
        <f t="array" ref="UQ9">IFERROR(IF(SMALL(UQ25:UQ200,3)&lt;=$A$8*SMALL(UQ25:UQ200,1),IFERROR(INDEX($A$25:$A$200, MATCH(1,(UQ25:UQ200=SMALL(UQ25:UQ200,3))*(COUNTIF(UQ6:UQ8, $A$25:$A$200)=0),0)), ""),""),"")</f>
        <v>MULLS</v>
      </c>
      <c r="UR9" s="1" t="str" cm="1">
        <f t="array" ref="UR9">IFERROR(IF(SMALL(UR25:UR200,3)&lt;=$A$8*SMALL(UR25:UR200,1),IFERROR(INDEX($A$25:$A$200, MATCH(1,(UR25:UR200=SMALL(UR25:UR200,3))*(COUNTIF(UR6:UR8, $A$25:$A$200)=0),0)), ""),""),"")</f>
        <v/>
      </c>
      <c r="US9" s="1" t="str" cm="1">
        <f t="array" ref="US9">IFERROR(IF(SMALL(US25:US200,3)&lt;=$A$8*SMALL(US25:US200,1),IFERROR(INDEX($A$25:$A$200, MATCH(1,(US25:US200=SMALL(US25:US200,3))*(COUNTIF(US6:US8, $A$25:$A$200)=0),0)), ""),""),"")</f>
        <v/>
      </c>
      <c r="UT9" s="1" t="str" cm="1">
        <f t="array" ref="UT9">IFERROR(IF(SMALL(UT25:UT200,3)&lt;=$A$8*SMALL(UT25:UT200,1),IFERROR(INDEX($A$25:$A$200, MATCH(1,(UT25:UT200=SMALL(UT25:UT200,3))*(COUNTIF(UT6:UT8, $A$25:$A$200)=0),0)), ""),""),"")</f>
        <v/>
      </c>
      <c r="UU9" s="1" t="str" cm="1">
        <f t="array" ref="UU9">IFERROR(IF(SMALL(UU25:UU200,3)&lt;=$A$8*SMALL(UU25:UU200,1),IFERROR(INDEX($A$25:$A$200, MATCH(1,(UU25:UU200=SMALL(UU25:UU200,3))*(COUNTIF(UU6:UU8, $A$25:$A$200)=0),0)), ""),""),"")</f>
        <v/>
      </c>
      <c r="UV9" s="1" t="str" cm="1">
        <f t="array" ref="UV9">IFERROR(IF(SMALL(UV25:UV200,3)&lt;=$A$8*SMALL(UV25:UV200,1),IFERROR(INDEX($A$25:$A$200, MATCH(1,(UV25:UV200=SMALL(UV25:UV200,3))*(COUNTIF(UV6:UV8, $A$25:$A$200)=0),0)), ""),""),"")</f>
        <v/>
      </c>
      <c r="UW9" s="1" t="str" cm="1">
        <f t="array" ref="UW9">IFERROR(IF(SMALL(UW25:UW200,3)&lt;=$A$8*SMALL(UW25:UW200,1),IFERROR(INDEX($A$25:$A$200, MATCH(1,(UW25:UW200=SMALL(UW25:UW200,3))*(COUNTIF(UW6:UW8, $A$25:$A$200)=0),0)), ""),""),"")</f>
        <v/>
      </c>
      <c r="UX9" s="1" t="str" cm="1">
        <f t="array" ref="UX9">IFERROR(IF(SMALL(UX25:UX200,3)&lt;=$A$8*SMALL(UX25:UX200,1),IFERROR(INDEX($A$25:$A$200, MATCH(1,(UX25:UX200=SMALL(UX25:UX200,3))*(COUNTIF(UX6:UX8, $A$25:$A$200)=0),0)), ""),""),"")</f>
        <v>LiTAMIN2</v>
      </c>
      <c r="UY9" s="1" t="str" cm="1">
        <f t="array" ref="UY9">IFERROR(IF(SMALL(UY25:UY200,3)&lt;=$A$8*SMALL(UY25:UY200,1),IFERROR(INDEX($A$25:$A$200, MATCH(1,(UY25:UY200=SMALL(UY25:UY200,3))*(COUNTIF(UY6:UY8, $A$25:$A$200)=0),0)), ""),""),"")</f>
        <v/>
      </c>
      <c r="UZ9" s="1" t="str" cm="1">
        <f t="array" ref="UZ9">IFERROR(IF(SMALL(UZ25:UZ200,3)&lt;=$A$8*SMALL(UZ25:UZ200,1),IFERROR(INDEX($A$25:$A$200, MATCH(1,(UZ25:UZ200=SMALL(UZ25:UZ200,3))*(COUNTIF(UZ6:UZ8, $A$25:$A$200)=0),0)), ""),""),"")</f>
        <v/>
      </c>
      <c r="VA9" s="1" t="str" cm="1">
        <f t="array" ref="VA9">IFERROR(IF(SMALL(VA25:VA200,3)&lt;=$A$8*SMALL(VA25:VA200,1),IFERROR(INDEX($A$25:$A$200, MATCH(1,(VA25:VA200=SMALL(VA25:VA200,3))*(COUNTIF(VA6:VA8, $A$25:$A$200)=0),0)), ""),""),"")</f>
        <v/>
      </c>
      <c r="VB9" s="1" t="str" cm="1">
        <f t="array" ref="VB9">IFERROR(IF(SMALL(VB25:VB200,3)&lt;=$A$8*SMALL(VB25:VB200,1),IFERROR(INDEX($A$25:$A$200, MATCH(1,(VB25:VB200=SMALL(VB25:VB200,3))*(COUNTIF(VB6:VB8, $A$25:$A$200)=0),0)), ""),""),"")</f>
        <v/>
      </c>
      <c r="VC9" s="1" t="str" cm="1">
        <f t="array" ref="VC9">IFERROR(IF(SMALL(VC25:VC200,3)&lt;=$A$8*SMALL(VC25:VC200,1),IFERROR(INDEX($A$25:$A$200, MATCH(1,(VC25:VC200=SMALL(VC25:VC200,3))*(COUNTIF(VC6:VC8, $A$25:$A$200)=0),0)), ""),""),"")</f>
        <v/>
      </c>
      <c r="VD9" s="1" t="str" cm="1">
        <f t="array" ref="VD9">IFERROR(IF(SMALL(VD25:VD200,3)&lt;=$A$8*SMALL(VD25:VD200,1),IFERROR(INDEX($A$25:$A$200, MATCH(1,(VD25:VD200=SMALL(VD25:VD200,3))*(COUNTIF(VD6:VD8, $A$25:$A$200)=0),0)), ""),""),"")</f>
        <v/>
      </c>
      <c r="VE9" s="1" t="str" cm="1">
        <f t="array" ref="VE9">IFERROR(IF(SMALL(VE25:VE200,3)&lt;=$A$8*SMALL(VE25:VE200,1),IFERROR(INDEX($A$25:$A$200, MATCH(1,(VE25:VE200=SMALL(VE25:VE200,3))*(COUNTIF(VE6:VE8, $A$25:$A$200)=0),0)), ""),""),"")</f>
        <v/>
      </c>
      <c r="VF9" s="1" t="str" cm="1">
        <f t="array" ref="VF9">IFERROR(IF(SMALL(VF25:VF200,3)&lt;=$A$8*SMALL(VF25:VF200,1),IFERROR(INDEX($A$25:$A$200, MATCH(1,(VF25:VF200=SMALL(VF25:VF200,3))*(COUNTIF(VF6:VF8, $A$25:$A$200)=0),0)), ""),""),"")</f>
        <v/>
      </c>
      <c r="VG9" s="1" t="str" cm="1">
        <f t="array" ref="VG9">IFERROR(IF(SMALL(VG25:VG200,3)&lt;=$A$8*SMALL(VG25:VG200,1),IFERROR(INDEX($A$25:$A$200, MATCH(1,(VG25:VG200=SMALL(VG25:VG200,3))*(COUNTIF(VG6:VG8, $A$25:$A$200)=0),0)), ""),""),"")</f>
        <v/>
      </c>
      <c r="VH9" s="1" t="str" cm="1">
        <f t="array" ref="VH9">IFERROR(IF(SMALL(VH25:VH200,3)&lt;=$A$8*SMALL(VH25:VH200,1),IFERROR(INDEX($A$25:$A$200, MATCH(1,(VH25:VH200=SMALL(VH25:VH200,3))*(COUNTIF(VH6:VH8, $A$25:$A$200)=0),0)), ""),""),"")</f>
        <v>maplab 2.0, ROVIO + SIFT</v>
      </c>
      <c r="VI9" s="1" t="str" cm="1">
        <f t="array" ref="VI9">IFERROR(IF(SMALL(VI25:VI200,3)&lt;=$A$8*SMALL(VI25:VI200,1),IFERROR(INDEX($A$25:$A$200, MATCH(1,(VI25:VI200=SMALL(VI25:VI200,3))*(COUNTIF(VI6:VI8, $A$25:$A$200)=0),0)), ""),""),"")</f>
        <v/>
      </c>
      <c r="VJ9" s="1" t="str" cm="1">
        <f t="array" ref="VJ9">IFERROR(IF(SMALL(VJ25:VJ200,3)&lt;=$A$8*SMALL(VJ25:VJ200,1),IFERROR(INDEX($A$25:$A$200, MATCH(1,(VJ25:VJ200=SMALL(VJ25:VJ200,3))*(COUNTIF(VJ6:VJ8, $A$25:$A$200)=0),0)), ""),""),"")</f>
        <v/>
      </c>
      <c r="VK9" s="1" t="str" cm="1">
        <f t="array" ref="VK9">IFERROR(IF(SMALL(VK25:VK200,3)&lt;=$A$8*SMALL(VK25:VK200,1),IFERROR(INDEX($A$25:$A$200, MATCH(1,(VK25:VK200=SMALL(VK25:VK200,3))*(COUNTIF(VK6:VK8, $A$25:$A$200)=0),0)), ""),""),"")</f>
        <v/>
      </c>
      <c r="VL9" s="1" t="str" cm="1">
        <f t="array" ref="VL9">IFERROR(IF(SMALL(VL25:VL200,3)&lt;=$A$8*SMALL(VL25:VL200,1),IFERROR(INDEX($A$25:$A$200, MATCH(1,(VL25:VL200=SMALL(VL25:VL200,3))*(COUNTIF(VL6:VL8, $A$25:$A$200)=0),0)), ""),""),"")</f>
        <v>maplab 2.0, OKVIS +ICP</v>
      </c>
      <c r="VM9" s="1" t="str" cm="1">
        <f t="array" ref="VM9">IFERROR(IF(SMALL(VM25:VM200,3)&lt;=$A$8*SMALL(VM25:VM200,1),IFERROR(INDEX($A$25:$A$200, MATCH(1,(VM25:VM200=SMALL(VM25:VM200,3))*(COUNTIF(VM6:VM8, $A$25:$A$200)=0),0)), ""),""),"")</f>
        <v/>
      </c>
      <c r="VN9" s="1" t="str" cm="1">
        <f t="array" ref="VN9">IFERROR(IF(SMALL(VN25:VN200,3)&lt;=$A$8*SMALL(VN25:VN200,1),IFERROR(INDEX($A$25:$A$200, MATCH(1,(VN25:VN200=SMALL(VN25:VN200,3))*(COUNTIF(VN6:VN8, $A$25:$A$200)=0),0)), ""),""),"")</f>
        <v/>
      </c>
      <c r="VO9" s="1" t="str" cm="1">
        <f t="array" ref="VO9">IFERROR(IF(SMALL(VO25:VO200,3)&lt;=$A$8*SMALL(VO25:VO200,1),IFERROR(INDEX($A$25:$A$200, MATCH(1,(VO25:VO200=SMALL(VO25:VO200,3))*(COUNTIF(VO6:VO8, $A$25:$A$200)=0),0)), ""),""),"")</f>
        <v/>
      </c>
      <c r="VP9" s="1" t="str" cm="1">
        <f t="array" ref="VP9">IFERROR(IF(SMALL(VP25:VP200,3)&lt;=$A$8*SMALL(VP25:VP200,1),IFERROR(INDEX($A$25:$A$200, MATCH(1,(VP25:VP200=SMALL(VP25:VP200,3))*(COUNTIF(VP6:VP8, $A$25:$A$200)=0),0)), ""),""),"")</f>
        <v/>
      </c>
      <c r="VQ9" s="1" t="str" cm="1">
        <f t="array" ref="VQ9">IFERROR(IF(SMALL(VQ25:VQ200,3)&lt;=$A$8*SMALL(VQ25:VQ200,1),IFERROR(INDEX($A$25:$A$200, MATCH(1,(VQ25:VQ200=SMALL(VQ25:VQ200,3))*(COUNTIF(VQ6:VQ8, $A$25:$A$200)=0),0)), ""),""),"")</f>
        <v/>
      </c>
      <c r="VR9" s="1" t="str" cm="1">
        <f t="array" ref="VR9">IFERROR(IF(SMALL(VR25:VR200,3)&lt;=$A$8*SMALL(VR25:VR200,1),IFERROR(INDEX($A$25:$A$200, MATCH(1,(VR25:VR200=SMALL(VR25:VR200,3))*(COUNTIF(VR6:VR8, $A$25:$A$200)=0),0)), ""),""),"")</f>
        <v/>
      </c>
      <c r="VS9" s="1" t="str" cm="1">
        <f t="array" ref="VS9">IFERROR(IF(SMALL(VS25:VS200,3)&lt;=$A$8*SMALL(VS25:VS200,1),IFERROR(INDEX($A$25:$A$200, MATCH(1,(VS25:VS200=SMALL(VS25:VS200,3))*(COUNTIF(VS6:VS8, $A$25:$A$200)=0),0)), ""),""),"")</f>
        <v/>
      </c>
      <c r="VT9" s="1" t="str" cm="1">
        <f t="array" ref="VT9">IFERROR(IF(SMALL(VT25:VT200,3)&lt;=$A$8*SMALL(VT25:VT200,1),IFERROR(INDEX($A$25:$A$200, MATCH(1,(VT25:VT200=SMALL(VT25:VT200,3))*(COUNTIF(VT6:VT8, $A$25:$A$200)=0),0)), ""),""),"")</f>
        <v/>
      </c>
      <c r="VU9" s="1" t="str" cm="1">
        <f t="array" ref="VU9">IFERROR(IF(SMALL(VU25:VU200,3)&lt;=$A$8*SMALL(VU25:VU200,1),IFERROR(INDEX($A$25:$A$200, MATCH(1,(VU25:VU200=SMALL(VU25:VU200,3))*(COUNTIF(VU6:VU8, $A$25:$A$200)=0),0)), ""),""),"")</f>
        <v/>
      </c>
      <c r="VV9" s="1" t="str" cm="1">
        <f t="array" ref="VV9">IFERROR(IF(SMALL(VV25:VV200,3)&lt;=$A$8*SMALL(VV25:VV200,1),IFERROR(INDEX($A$25:$A$200, MATCH(1,(VV25:VV200=SMALL(VV25:VV200,3))*(COUNTIF(VV6:VV8, $A$25:$A$200)=0),0)), ""),""),"")</f>
        <v/>
      </c>
      <c r="VW9" s="1" t="str" cm="1">
        <f t="array" ref="VW9">IFERROR(IF(SMALL(VW25:VW200,3)&lt;=$A$8*SMALL(VW25:VW200,1),IFERROR(INDEX($A$25:$A$200, MATCH(1,(VW25:VW200=SMALL(VW25:VW200,3))*(COUNTIF(VW6:VW8, $A$25:$A$200)=0),0)), ""),""),"")</f>
        <v/>
      </c>
      <c r="VX9" s="1" t="str" cm="1">
        <f t="array" ref="VX9">IFERROR(IF(SMALL(VX25:VX200,3)&lt;=$A$8*SMALL(VX25:VX200,1),IFERROR(INDEX($A$25:$A$200, MATCH(1,(VX25:VX200=SMALL(VX25:VX200,3))*(COUNTIF(VX6:VX8, $A$25:$A$200)=0),0)), ""),""),"")</f>
        <v/>
      </c>
      <c r="VY9" s="1" t="str" cm="1">
        <f t="array" ref="VY9">IFERROR(IF(SMALL(VY25:VY200,3)&lt;=$A$8*SMALL(VY25:VY200,1),IFERROR(INDEX($A$25:$A$200, MATCH(1,(VY25:VY200=SMALL(VY25:VY200,3))*(COUNTIF(VY6:VY8, $A$25:$A$200)=0),0)), ""),""),"")</f>
        <v/>
      </c>
      <c r="VZ9" s="1" t="str" cm="1">
        <f t="array" ref="VZ9">IFERROR(IF(SMALL(VZ25:VZ200,3)&lt;=$A$8*SMALL(VZ25:VZ200,1),IFERROR(INDEX($A$25:$A$200, MATCH(1,(VZ25:VZ200=SMALL(VZ25:VZ200,3))*(COUNTIF(VZ6:VZ8, $A$25:$A$200)=0),0)), ""),""),"")</f>
        <v/>
      </c>
      <c r="WA9" s="1" t="str" cm="1">
        <f t="array" ref="WA9">IFERROR(IF(SMALL(WA25:WA200,3)&lt;=$A$8*SMALL(WA25:WA200,1),IFERROR(INDEX($A$25:$A$200, MATCH(1,(WA25:WA200=SMALL(WA25:WA200,3))*(COUNTIF(WA6:WA8, $A$25:$A$200)=0),0)), ""),""),"")</f>
        <v/>
      </c>
      <c r="WB9" s="1" t="str" cm="1">
        <f t="array" ref="WB9">IFERROR(IF(SMALL(WB25:WB200,3)&lt;=$A$8*SMALL(WB25:WB200,1),IFERROR(INDEX($A$25:$A$200, MATCH(1,(WB25:WB200=SMALL(WB25:WB200,3))*(COUNTIF(WB6:WB8, $A$25:$A$200)=0),0)), ""),""),"")</f>
        <v/>
      </c>
      <c r="WC9" s="1" t="str" cm="1">
        <f t="array" ref="WC9">IFERROR(IF(SMALL(WC25:WC200,3)&lt;=$A$8*SMALL(WC25:WC200,1),IFERROR(INDEX($A$25:$A$200, MATCH(1,(WC25:WC200=SMALL(WC25:WC200,3))*(COUNTIF(WC6:WC8, $A$25:$A$200)=0),0)), ""),""),"")</f>
        <v/>
      </c>
      <c r="WD9" s="1" t="str" cm="1">
        <f t="array" ref="WD9">IFERROR(IF(SMALL(WD25:WD200,3)&lt;=$A$8*SMALL(WD25:WD200,1),IFERROR(INDEX($A$25:$A$200, MATCH(1,(WD25:WD200=SMALL(WD25:WD200,3))*(COUNTIF(WD6:WD8, $A$25:$A$200)=0),0)), ""),""),"")</f>
        <v/>
      </c>
      <c r="WE9" s="1" t="str" cm="1">
        <f t="array" ref="WE9">IFERROR(IF(SMALL(WE25:WE200,3)&lt;=$A$8*SMALL(WE25:WE200,1),IFERROR(INDEX($A$25:$A$200, MATCH(1,(WE25:WE200=SMALL(WE25:WE200,3))*(COUNTIF(WE6:WE8, $A$25:$A$200)=0),0)), ""),""),"")</f>
        <v/>
      </c>
      <c r="WF9" s="1" t="str" cm="1">
        <f t="array" ref="WF9">IFERROR(IF(SMALL(WF25:WF200,3)&lt;=$A$8*SMALL(WF25:WF200,1),IFERROR(INDEX($A$25:$A$200, MATCH(1,(WF25:WF200=SMALL(WF25:WF200,3))*(COUNTIF(WF6:WF8, $A$25:$A$200)=0),0)), ""),""),"")</f>
        <v/>
      </c>
      <c r="WG9" s="1" t="str" cm="1">
        <f t="array" ref="WG9">IFERROR(IF(SMALL(WG25:WG200,3)&lt;=$A$8*SMALL(WG25:WG200,1),IFERROR(INDEX($A$25:$A$200, MATCH(1,(WG25:WG200=SMALL(WG25:WG200,3))*(COUNTIF(WG6:WG8, $A$25:$A$200)=0),0)), ""),""),"")</f>
        <v/>
      </c>
      <c r="WH9" s="1" t="str" cm="1">
        <f t="array" ref="WH9">IFERROR(IF(SMALL(WH25:WH200,3)&lt;=$A$8*SMALL(WH25:WH200,1),IFERROR(INDEX($A$25:$A$200, MATCH(1,(WH25:WH200=SMALL(WH25:WH200,3))*(COUNTIF(WH6:WH8, $A$25:$A$200)=0),0)), ""),""),"")</f>
        <v/>
      </c>
      <c r="WI9" s="1" t="str" cm="1">
        <f t="array" ref="WI9">IFERROR(IF(SMALL(WI25:WI200,3)&lt;=$A$8*SMALL(WI25:WI200,1),IFERROR(INDEX($A$25:$A$200, MATCH(1,(WI25:WI200=SMALL(WI25:WI200,3))*(COUNTIF(WI6:WI8, $A$25:$A$200)=0),0)), ""),""),"")</f>
        <v/>
      </c>
      <c r="WJ9" s="1" t="str" cm="1">
        <f t="array" ref="WJ9">IFERROR(IF(SMALL(WJ25:WJ200,3)&lt;=$A$8*SMALL(WJ25:WJ200,1),IFERROR(INDEX($A$25:$A$200, MATCH(1,(WJ25:WJ200=SMALL(WJ25:WJ200,3))*(COUNTIF(WJ6:WJ8, $A$25:$A$200)=0),0)), ""),""),"")</f>
        <v/>
      </c>
      <c r="WK9" s="1" t="str" cm="1">
        <f t="array" ref="WK9">IFERROR(IF(SMALL(WK25:WK200,3)&lt;=$A$8*SMALL(WK25:WK200,1),IFERROR(INDEX($A$25:$A$200, MATCH(1,(WK25:WK200=SMALL(WK25:WK200,3))*(COUNTIF(WK6:WK8, $A$25:$A$200)=0),0)), ""),""),"")</f>
        <v/>
      </c>
      <c r="WL9" s="1" t="str" cm="1">
        <f t="array" ref="WL9">IFERROR(IF(SMALL(WL25:WL200,3)&lt;=$A$8*SMALL(WL25:WL200,1),IFERROR(INDEX($A$25:$A$200, MATCH(1,(WL25:WL200=SMALL(WL25:WL200,3))*(COUNTIF(WL6:WL8, $A$25:$A$200)=0),0)), ""),""),"")</f>
        <v/>
      </c>
      <c r="WM9" s="1" t="str" cm="1">
        <f t="array" ref="WM9">IFERROR(IF(SMALL(WM25:WM200,3)&lt;=$A$8*SMALL(WM25:WM200,1),IFERROR(INDEX($A$25:$A$200, MATCH(1,(WM25:WM200=SMALL(WM25:WM200,3))*(COUNTIF(WM6:WM8, $A$25:$A$200)=0),0)), ""),""),"")</f>
        <v/>
      </c>
      <c r="WN9" s="1" t="str" cm="1">
        <f t="array" ref="WN9">IFERROR(IF(SMALL(WN25:WN200,3)&lt;=$A$8*SMALL(WN25:WN200,1),IFERROR(INDEX($A$25:$A$200, MATCH(1,(WN25:WN200=SMALL(WN25:WN200,3))*(COUNTIF(WN6:WN8, $A$25:$A$200)=0),0)), ""),""),"")</f>
        <v/>
      </c>
      <c r="WO9" s="1" t="str" cm="1">
        <f t="array" ref="WO9">IFERROR(IF(SMALL(WO25:WO200,3)&lt;=$A$8*SMALL(WO25:WO200,1),IFERROR(INDEX($A$25:$A$200, MATCH(1,(WO25:WO200=SMALL(WO25:WO200,3))*(COUNTIF(WO6:WO8, $A$25:$A$200)=0),0)), ""),""),"")</f>
        <v/>
      </c>
      <c r="WP9" s="1" t="str" cm="1">
        <f t="array" ref="WP9">IFERROR(IF(SMALL(WP25:WP200,3)&lt;=$A$8*SMALL(WP25:WP200,1),IFERROR(INDEX($A$25:$A$200, MATCH(1,(WP25:WP200=SMALL(WP25:WP200,3))*(COUNTIF(WP6:WP8, $A$25:$A$200)=0),0)), ""),""),"")</f>
        <v/>
      </c>
      <c r="WQ9" s="1" t="str" cm="1">
        <f t="array" ref="WQ9">IFERROR(IF(SMALL(WQ25:WQ200,3)&lt;=$A$8*SMALL(WQ25:WQ200,1),IFERROR(INDEX($A$25:$A$200, MATCH(1,(WQ25:WQ200=SMALL(WQ25:WQ200,3))*(COUNTIF(WQ6:WQ8, $A$25:$A$200)=0),0)), ""),""),"")</f>
        <v/>
      </c>
      <c r="WR9" s="1" t="str" cm="1">
        <f t="array" ref="WR9">IFERROR(IF(SMALL(WR25:WR200,3)&lt;=$A$8*SMALL(WR25:WR200,1),IFERROR(INDEX($A$25:$A$200, MATCH(1,(WR25:WR200=SMALL(WR25:WR200,3))*(COUNTIF(WR6:WR8, $A$25:$A$200)=0),0)), ""),""),"")</f>
        <v/>
      </c>
      <c r="WS9" s="1" t="str" cm="1">
        <f t="array" ref="WS9">IFERROR(IF(SMALL(WS25:WS200,3)&lt;=$A$8*SMALL(WS25:WS200,1),IFERROR(INDEX($A$25:$A$200, MATCH(1,(WS25:WS200=SMALL(WS25:WS200,3))*(COUNTIF(WS6:WS8, $A$25:$A$200)=0),0)), ""),""),"")</f>
        <v/>
      </c>
      <c r="WT9" s="1" t="str" cm="1">
        <f t="array" ref="WT9">IFERROR(IF(SMALL(WT25:WT200,3)&lt;=$A$8*SMALL(WT25:WT200,1),IFERROR(INDEX($A$25:$A$200, MATCH(1,(WT25:WT200=SMALL(WT25:WT200,3))*(COUNTIF(WT6:WT8, $A$25:$A$200)=0),0)), ""),""),"")</f>
        <v/>
      </c>
      <c r="WU9" s="1" t="str" cm="1">
        <f t="array" ref="WU9">IFERROR(IF(SMALL(WU25:WU200,3)&lt;=$A$8*SMALL(WU25:WU200,1),IFERROR(INDEX($A$25:$A$200, MATCH(1,(WU25:WU200=SMALL(WU25:WU200,3))*(COUNTIF(WU6:WU8, $A$25:$A$200)=0),0)), ""),""),"")</f>
        <v/>
      </c>
      <c r="WV9" s="1" t="str" cm="1">
        <f t="array" ref="WV9">IFERROR(IF(SMALL(WV25:WV200,3)&lt;=$A$8*SMALL(WV25:WV200,1),IFERROR(INDEX($A$25:$A$200, MATCH(1,(WV25:WV200=SMALL(WV25:WV200,3))*(COUNTIF(WV6:WV8, $A$25:$A$200)=0),0)), ""),""),"")</f>
        <v/>
      </c>
      <c r="WW9" s="1" t="str" cm="1">
        <f t="array" ref="WW9">IFERROR(IF(SMALL(WW25:WW200,3)&lt;=$A$8*SMALL(WW25:WW200,1),IFERROR(INDEX($A$25:$A$200, MATCH(1,(WW25:WW200=SMALL(WW25:WW200,3))*(COUNTIF(WW6:WW8, $A$25:$A$200)=0),0)), ""),""),"")</f>
        <v/>
      </c>
      <c r="WX9" s="1" t="str" cm="1">
        <f t="array" ref="WX9">IFERROR(IF(SMALL(WX25:WX200,3)&lt;=$A$8*SMALL(WX25:WX200,1),IFERROR(INDEX($A$25:$A$200, MATCH(1,(WX25:WX200=SMALL(WX25:WX200,3))*(COUNTIF(WX6:WX8, $A$25:$A$200)=0),0)), ""),""),"")</f>
        <v/>
      </c>
      <c r="WY9" s="1" t="str" cm="1">
        <f t="array" ref="WY9">IFERROR(IF(SMALL(WY25:WY200,3)&lt;=$A$8*SMALL(WY25:WY200,1),IFERROR(INDEX($A$25:$A$200, MATCH(1,(WY25:WY200=SMALL(WY25:WY200,3))*(COUNTIF(WY6:WY8, $A$25:$A$200)=0),0)), ""),""),"")</f>
        <v/>
      </c>
      <c r="WZ9" s="1" t="str" cm="1">
        <f t="array" ref="WZ9">IFERROR(IF(SMALL(WZ25:WZ200,3)&lt;=$A$8*SMALL(WZ25:WZ200,1),IFERROR(INDEX($A$25:$A$200, MATCH(1,(WZ25:WZ200=SMALL(WZ25:WZ200,3))*(COUNTIF(WZ6:WZ8, $A$25:$A$200)=0),0)), ""),""),"")</f>
        <v/>
      </c>
      <c r="XA9" s="1" t="str" cm="1">
        <f t="array" ref="XA9">IFERROR(IF(SMALL(XA25:XA200,3)&lt;=$A$8*SMALL(XA25:XA200,1),IFERROR(INDEX($A$25:$A$200, MATCH(1,(XA25:XA200=SMALL(XA25:XA200,3))*(COUNTIF(XA6:XA8, $A$25:$A$200)=0),0)), ""),""),"")</f>
        <v/>
      </c>
      <c r="XB9" s="1" t="str" cm="1">
        <f t="array" ref="XB9">IFERROR(IF(SMALL(XB25:XB200,3)&lt;=$A$8*SMALL(XB25:XB200,1),IFERROR(INDEX($A$25:$A$200, MATCH(1,(XB25:XB200=SMALL(XB25:XB200,3))*(COUNTIF(XB6:XB8, $A$25:$A$200)=0),0)), ""),""),"")</f>
        <v/>
      </c>
      <c r="XC9" s="1" t="str" cm="1">
        <f t="array" ref="XC9">IFERROR(IF(SMALL(XC25:XC200,3)&lt;=$A$8*SMALL(XC25:XC200,1),IFERROR(INDEX($A$25:$A$200, MATCH(1,(XC25:XC200=SMALL(XC25:XC200,3))*(COUNTIF(XC6:XC8, $A$25:$A$200)=0),0)), ""),""),"")</f>
        <v/>
      </c>
      <c r="XD9" s="1" t="str" cm="1">
        <f t="array" ref="XD9">IFERROR(IF(SMALL(XD25:XD200,3)&lt;=$A$8*SMALL(XD25:XD200,1),IFERROR(INDEX($A$25:$A$200, MATCH(1,(XD25:XD200=SMALL(XD25:XD200,3))*(COUNTIF(XD6:XD8, $A$25:$A$200)=0),0)), ""),""),"")</f>
        <v/>
      </c>
      <c r="XE9" s="1" t="str" cm="1">
        <f t="array" ref="XE9">IFERROR(IF(SMALL(XE25:XE200,3)&lt;=$A$8*SMALL(XE25:XE200,1),IFERROR(INDEX($A$25:$A$200, MATCH(1,(XE25:XE200=SMALL(XE25:XE200,3))*(COUNTIF(XE6:XE8, $A$25:$A$200)=0),0)), ""),""),"")</f>
        <v/>
      </c>
      <c r="XF9" s="1" t="str" cm="1">
        <f t="array" ref="XF9">IFERROR(IF(SMALL(XF25:XF200,3)&lt;=$A$8*SMALL(XF25:XF200,1),IFERROR(INDEX($A$25:$A$200, MATCH(1,(XF25:XF200=SMALL(XF25:XF200,3))*(COUNTIF(XF6:XF8, $A$25:$A$200)=0),0)), ""),""),"")</f>
        <v/>
      </c>
      <c r="XG9" s="1" t="str" cm="1">
        <f t="array" ref="XG9">IFERROR(IF(SMALL(XG25:XG200,3)&lt;=$A$8*SMALL(XG25:XG200,1),IFERROR(INDEX($A$25:$A$200, MATCH(1,(XG25:XG200=SMALL(XG25:XG200,3))*(COUNTIF(XG6:XG8, $A$25:$A$200)=0),0)), ""),""),"")</f>
        <v/>
      </c>
      <c r="XH9" s="1" t="str" cm="1">
        <f t="array" ref="XH9">IFERROR(IF(SMALL(XH25:XH200,3)&lt;=$A$8*SMALL(XH25:XH200,1),IFERROR(INDEX($A$25:$A$200, MATCH(1,(XH25:XH200=SMALL(XH25:XH200,3))*(COUNTIF(XH6:XH8, $A$25:$A$200)=0),0)), ""),""),"")</f>
        <v/>
      </c>
      <c r="XI9" s="1" t="str" cm="1">
        <f t="array" ref="XI9">IFERROR(IF(SMALL(XI25:XI200,3)&lt;=$A$8*SMALL(XI25:XI200,1),IFERROR(INDEX($A$25:$A$200, MATCH(1,(XI25:XI200=SMALL(XI25:XI200,3))*(COUNTIF(XI6:XI8, $A$25:$A$200)=0),0)), ""),""),"")</f>
        <v/>
      </c>
      <c r="XJ9" s="1" t="str" cm="1">
        <f t="array" ref="XJ9">IFERROR(IF(SMALL(XJ25:XJ200,3)&lt;=$A$8*SMALL(XJ25:XJ200,1),IFERROR(INDEX($A$25:$A$200, MATCH(1,(XJ25:XJ200=SMALL(XJ25:XJ200,3))*(COUNTIF(XJ6:XJ8, $A$25:$A$200)=0),0)), ""),""),"")</f>
        <v/>
      </c>
      <c r="XK9" s="1" t="str" cm="1">
        <f t="array" ref="XK9">IFERROR(IF(SMALL(XK25:XK200,3)&lt;=$A$8*SMALL(XK25:XK200,1),IFERROR(INDEX($A$25:$A$200, MATCH(1,(XK25:XK200=SMALL(XK25:XK200,3))*(COUNTIF(XK6:XK8, $A$25:$A$200)=0),0)), ""),""),"")</f>
        <v/>
      </c>
      <c r="XL9" s="1" t="str" cm="1">
        <f t="array" ref="XL9">IFERROR(IF(SMALL(XL25:XL200,3)&lt;=$A$8*SMALL(XL25:XL200,1),IFERROR(INDEX($A$25:$A$200, MATCH(1,(XL25:XL200=SMALL(XL25:XL200,3))*(COUNTIF(XL6:XL8, $A$25:$A$200)=0),0)), ""),""),"")</f>
        <v/>
      </c>
      <c r="XM9" s="1" t="str" cm="1">
        <f t="array" ref="XM9">IFERROR(IF(SMALL(XM25:XM200,3)&lt;=$A$8*SMALL(XM25:XM200,1),IFERROR(INDEX($A$25:$A$200, MATCH(1,(XM25:XM200=SMALL(XM25:XM200,3))*(COUNTIF(XM6:XM8, $A$25:$A$200)=0),0)), ""),""),"")</f>
        <v/>
      </c>
      <c r="XN9" s="1" t="str" cm="1">
        <f t="array" ref="XN9">IFERROR(IF(SMALL(XN25:XN200,3)&lt;=$A$8*SMALL(XN25:XN200,1),IFERROR(INDEX($A$25:$A$200, MATCH(1,(XN25:XN200=SMALL(XN25:XN200,3))*(COUNTIF(XN6:XN8, $A$25:$A$200)=0),0)), ""),""),"")</f>
        <v/>
      </c>
      <c r="XO9" s="1" t="str" cm="1">
        <f t="array" ref="XO9">IFERROR(IF(SMALL(XO25:XO200,3)&lt;=$A$8*SMALL(XO25:XO200,1),IFERROR(INDEX($A$25:$A$200, MATCH(1,(XO25:XO200=SMALL(XO25:XO200,3))*(COUNTIF(XO6:XO8, $A$25:$A$200)=0),0)), ""),""),"")</f>
        <v/>
      </c>
      <c r="XP9" s="1" t="str" cm="1">
        <f t="array" ref="XP9">IFERROR(IF(SMALL(XP25:XP200,3)&lt;=$A$8*SMALL(XP25:XP200,1),IFERROR(INDEX($A$25:$A$200, MATCH(1,(XP25:XP200=SMALL(XP25:XP200,3))*(COUNTIF(XP6:XP8, $A$25:$A$200)=0),0)), ""),""),"")</f>
        <v/>
      </c>
      <c r="XQ9" s="1" t="str" cm="1">
        <f t="array" ref="XQ9">IFERROR(IF(SMALL(XQ25:XQ200,3)&lt;=$A$8*SMALL(XQ25:XQ200,1),IFERROR(INDEX($A$25:$A$200, MATCH(1,(XQ25:XQ200=SMALL(XQ25:XQ200,3))*(COUNTIF(XQ6:XQ8, $A$25:$A$200)=0),0)), ""),""),"")</f>
        <v/>
      </c>
      <c r="XR9" s="1" t="str" cm="1">
        <f t="array" ref="XR9">IFERROR(IF(SMALL(XR25:XR200,3)&lt;=$A$8*SMALL(XR25:XR200,1),IFERROR(INDEX($A$25:$A$200, MATCH(1,(XR25:XR200=SMALL(XR25:XR200,3))*(COUNTIF(XR6:XR8, $A$25:$A$200)=0),0)), ""),""),"")</f>
        <v/>
      </c>
      <c r="XS9" s="1" t="str" cm="1">
        <f t="array" ref="XS9">IFERROR(IF(SMALL(XS25:XS200,3)&lt;=$A$8*SMALL(XS25:XS200,1),IFERROR(INDEX($A$25:$A$200, MATCH(1,(XS25:XS200=SMALL(XS25:XS200,3))*(COUNTIF(XS6:XS8, $A$25:$A$200)=0),0)), ""),""),"")</f>
        <v/>
      </c>
      <c r="XT9" s="1" t="str" cm="1">
        <f t="array" ref="XT9">IFERROR(IF(SMALL(XT25:XT200,3)&lt;=$A$8*SMALL(XT25:XT200,1),IFERROR(INDEX($A$25:$A$200, MATCH(1,(XT25:XT200=SMALL(XT25:XT200,3))*(COUNTIF(XT6:XT8, $A$25:$A$200)=0),0)), ""),""),"")</f>
        <v/>
      </c>
      <c r="XU9" s="1" t="str" cm="1">
        <f t="array" ref="XU9">IFERROR(IF(SMALL(XU25:XU200,3)&lt;=$A$8*SMALL(XU25:XU200,1),IFERROR(INDEX($A$25:$A$200, MATCH(1,(XU25:XU200=SMALL(XU25:XU200,3))*(COUNTIF(XU6:XU8, $A$25:$A$200)=0),0)), ""),""),"")</f>
        <v/>
      </c>
      <c r="XV9" s="1" t="str" cm="1">
        <f t="array" ref="XV9">IFERROR(IF(SMALL(XV25:XV200,3)&lt;=$A$8*SMALL(XV25:XV200,1),IFERROR(INDEX($A$25:$A$200, MATCH(1,(XV25:XV200=SMALL(XV25:XV200,3))*(COUNTIF(XV6:XV8, $A$25:$A$200)=0),0)), ""),""),"")</f>
        <v/>
      </c>
      <c r="XW9" s="1" t="str" cm="1">
        <f t="array" ref="XW9">IFERROR(IF(SMALL(XW25:XW200,3)&lt;=$A$8*SMALL(XW25:XW200,1),IFERROR(INDEX($A$25:$A$200, MATCH(1,(XW25:XW200=SMALL(XW25:XW200,3))*(COUNTIF(XW6:XW8, $A$25:$A$200)=0),0)), ""),""),"")</f>
        <v/>
      </c>
      <c r="XX9" s="1" t="str" cm="1">
        <f t="array" ref="XX9">IFERROR(IF(SMALL(XX25:XX200,3)&lt;=$A$8*SMALL(XX25:XX200,1),IFERROR(INDEX($A$25:$A$200, MATCH(1,(XX25:XX200=SMALL(XX25:XX200,3))*(COUNTIF(XX6:XX8, $A$25:$A$200)=0),0)), ""),""),"")</f>
        <v/>
      </c>
      <c r="XY9" s="1" t="str" cm="1">
        <f t="array" ref="XY9">IFERROR(IF(SMALL(XY25:XY200,3)&lt;=$A$8*SMALL(XY25:XY200,1),IFERROR(INDEX($A$25:$A$200, MATCH(1,(XY25:XY200=SMALL(XY25:XY200,3))*(COUNTIF(XY6:XY8, $A$25:$A$200)=0),0)), ""),""),"")</f>
        <v/>
      </c>
      <c r="XZ9" s="1" t="str" cm="1">
        <f t="array" ref="XZ9">IFERROR(IF(SMALL(XZ25:XZ200,3)&lt;=$A$8*SMALL(XZ25:XZ200,1),IFERROR(INDEX($A$25:$A$200, MATCH(1,(XZ25:XZ200=SMALL(XZ25:XZ200,3))*(COUNTIF(XZ6:XZ8, $A$25:$A$200)=0),0)), ""),""),"")</f>
        <v/>
      </c>
      <c r="YA9" s="1" t="str" cm="1">
        <f t="array" ref="YA9">IFERROR(IF(SMALL(YA25:YA200,3)&lt;=$A$8*SMALL(YA25:YA200,1),IFERROR(INDEX($A$25:$A$200, MATCH(1,(YA25:YA200=SMALL(YA25:YA200,3))*(COUNTIF(YA6:YA8, $A$25:$A$200)=0),0)), ""),""),"")</f>
        <v/>
      </c>
      <c r="YB9" s="1" t="str" cm="1">
        <f t="array" ref="YB9">IFERROR(IF(SMALL(YB25:YB200,3)&lt;=$A$8*SMALL(YB25:YB200,1),IFERROR(INDEX($A$25:$A$200, MATCH(1,(YB25:YB200=SMALL(YB25:YB200,3))*(COUNTIF(YB6:YB8, $A$25:$A$200)=0),0)), ""),""),"")</f>
        <v/>
      </c>
      <c r="YC9" s="1" t="str" cm="1">
        <f t="array" ref="YC9">IFERROR(IF(SMALL(YC25:YC200,3)&lt;=$A$8*SMALL(YC25:YC200,1),IFERROR(INDEX($A$25:$A$200, MATCH(1,(YC25:YC200=SMALL(YC25:YC200,3))*(COUNTIF(YC6:YC8, $A$25:$A$200)=0),0)), ""),""),"")</f>
        <v/>
      </c>
      <c r="YD9" s="1" t="str" cm="1">
        <f t="array" ref="YD9">IFERROR(IF(SMALL(YD25:YD200,3)&lt;=$A$8*SMALL(YD25:YD200,1),IFERROR(INDEX($A$25:$A$200, MATCH(1,(YD25:YD200=SMALL(YD25:YD200,3))*(COUNTIF(YD6:YD8, $A$25:$A$200)=0),0)), ""),""),"")</f>
        <v/>
      </c>
      <c r="YE9" s="1" t="str" cm="1">
        <f t="array" ref="YE9">IFERROR(IF(SMALL(YE25:YE200,3)&lt;=$A$8*SMALL(YE25:YE200,1),IFERROR(INDEX($A$25:$A$200, MATCH(1,(YE25:YE200=SMALL(YE25:YE200,3))*(COUNTIF(YE6:YE8, $A$25:$A$200)=0),0)), ""),""),"")</f>
        <v/>
      </c>
      <c r="YF9" s="1" t="str" cm="1">
        <f t="array" ref="YF9">IFERROR(IF(SMALL(YF25:YF200,3)&lt;=$A$8*SMALL(YF25:YF200,1),IFERROR(INDEX($A$25:$A$200, MATCH(1,(YF25:YF200=SMALL(YF25:YF200,3))*(COUNTIF(YF6:YF8, $A$25:$A$200)=0),0)), ""),""),"")</f>
        <v/>
      </c>
      <c r="YG9" s="1" t="str" cm="1">
        <f t="array" ref="YG9">IFERROR(IF(SMALL(YG25:YG200,3)&lt;=$A$8*SMALL(YG25:YG200,1),IFERROR(INDEX($A$25:$A$200, MATCH(1,(YG25:YG200=SMALL(YG25:YG200,3))*(COUNTIF(YG6:YG8, $A$25:$A$200)=0),0)), ""),""),"")</f>
        <v/>
      </c>
      <c r="YH9" s="1" t="str" cm="1">
        <f t="array" ref="YH9">IFERROR(IF(SMALL(YH25:YH200,3)&lt;=$A$8*SMALL(YH25:YH200,1),IFERROR(INDEX($A$25:$A$200, MATCH(1,(YH25:YH200=SMALL(YH25:YH200,3))*(COUNTIF(YH6:YH8, $A$25:$A$200)=0),0)), ""),""),"")</f>
        <v/>
      </c>
      <c r="YI9" s="1" t="str" cm="1">
        <f t="array" ref="YI9">IFERROR(IF(SMALL(YI25:YI200,3)&lt;=$A$8*SMALL(YI25:YI200,1),IFERROR(INDEX($A$25:$A$200, MATCH(1,(YI25:YI200=SMALL(YI25:YI200,3))*(COUNTIF(YI6:YI8, $A$25:$A$200)=0),0)), ""),""),"")</f>
        <v/>
      </c>
      <c r="YJ9" s="1" t="str" cm="1">
        <f t="array" ref="YJ9">IFERROR(IF(SMALL(YJ25:YJ200,3)&lt;=$A$8*SMALL(YJ25:YJ200,1),IFERROR(INDEX($A$25:$A$200, MATCH(1,(YJ25:YJ200=SMALL(YJ25:YJ200,3))*(COUNTIF(YJ6:YJ8, $A$25:$A$200)=0),0)), ""),""),"")</f>
        <v/>
      </c>
      <c r="YK9" s="1" t="str" cm="1">
        <f t="array" ref="YK9">IFERROR(IF(SMALL(YK25:YK200,3)&lt;=$A$8*SMALL(YK25:YK200,1),IFERROR(INDEX($A$25:$A$200, MATCH(1,(YK25:YK200=SMALL(YK25:YK200,3))*(COUNTIF(YK6:YK8, $A$25:$A$200)=0),0)), ""),""),"")</f>
        <v/>
      </c>
      <c r="YL9" s="1" t="str" cm="1">
        <f t="array" ref="YL9">IFERROR(IF(SMALL(YL25:YL200,3)&lt;=$A$8*SMALL(YL25:YL200,1),IFERROR(INDEX($A$25:$A$200, MATCH(1,(YL25:YL200=SMALL(YL25:YL200,3))*(COUNTIF(YL6:YL8, $A$25:$A$200)=0),0)), ""),""),"")</f>
        <v/>
      </c>
      <c r="YM9" s="1" t="str" cm="1">
        <f t="array" ref="YM9">IFERROR(IF(SMALL(YM25:YM200,3)&lt;=$A$8*SMALL(YM25:YM200,1),IFERROR(INDEX($A$25:$A$200, MATCH(1,(YM25:YM200=SMALL(YM25:YM200,3))*(COUNTIF(YM6:YM8, $A$25:$A$200)=0),0)), ""),""),"")</f>
        <v/>
      </c>
      <c r="YN9" s="1" t="str" cm="1">
        <f t="array" ref="YN9">IFERROR(IF(SMALL(YN25:YN200,3)&lt;=$A$8*SMALL(YN25:YN200,1),IFERROR(INDEX($A$25:$A$200, MATCH(1,(YN25:YN200=SMALL(YN25:YN200,3))*(COUNTIF(YN6:YN8, $A$25:$A$200)=0),0)), ""),""),"")</f>
        <v/>
      </c>
      <c r="YO9" s="1" t="str" cm="1">
        <f t="array" ref="YO9">IFERROR(IF(SMALL(YO25:YO200,3)&lt;=$A$8*SMALL(YO25:YO200,1),IFERROR(INDEX($A$25:$A$200, MATCH(1,(YO25:YO200=SMALL(YO25:YO200,3))*(COUNTIF(YO6:YO8, $A$25:$A$200)=0),0)), ""),""),"")</f>
        <v/>
      </c>
      <c r="YP9" s="1" t="str" cm="1">
        <f t="array" ref="YP9">IFERROR(IF(SMALL(YP25:YP200,3)&lt;=$A$8*SMALL(YP25:YP200,1),IFERROR(INDEX($A$25:$A$200, MATCH(1,(YP25:YP200=SMALL(YP25:YP200,3))*(COUNTIF(YP6:YP8, $A$25:$A$200)=0),0)), ""),""),"")</f>
        <v/>
      </c>
      <c r="YQ9" s="1" t="str" cm="1">
        <f t="array" ref="YQ9">IFERROR(IF(SMALL(YQ25:YQ200,3)&lt;=$A$8*SMALL(YQ25:YQ200,1),IFERROR(INDEX($A$25:$A$200, MATCH(1,(YQ25:YQ200=SMALL(YQ25:YQ200,3))*(COUNTIF(YQ6:YQ8, $A$25:$A$200)=0),0)), ""),""),"")</f>
        <v/>
      </c>
      <c r="YR9" s="1" t="str" cm="1">
        <f t="array" ref="YR9">IFERROR(IF(SMALL(YR25:YR200,3)&lt;=$A$8*SMALL(YR25:YR200,1),IFERROR(INDEX($A$25:$A$200, MATCH(1,(YR25:YR200=SMALL(YR25:YR200,3))*(COUNTIF(YR6:YR8, $A$25:$A$200)=0),0)), ""),""),"")</f>
        <v/>
      </c>
      <c r="YS9" s="1" t="str" cm="1">
        <f t="array" ref="YS9">IFERROR(IF(SMALL(YS25:YS200,3)&lt;=$A$8*SMALL(YS25:YS200,1),IFERROR(INDEX($A$25:$A$200, MATCH(1,(YS25:YS200=SMALL(YS25:YS200,3))*(COUNTIF(YS6:YS8, $A$25:$A$200)=0),0)), ""),""),"")</f>
        <v/>
      </c>
      <c r="YT9" s="1" t="str" cm="1">
        <f t="array" ref="YT9">IFERROR(IF(SMALL(YT25:YT200,3)&lt;=$A$8*SMALL(YT25:YT200,1),IFERROR(INDEX($A$25:$A$200, MATCH(1,(YT25:YT200=SMALL(YT25:YT200,3))*(COUNTIF(YT6:YT8, $A$25:$A$200)=0),0)), ""),""),"")</f>
        <v/>
      </c>
      <c r="YU9" s="1" t="str" cm="1">
        <f t="array" ref="YU9">IFERROR(IF(SMALL(YU25:YU200,3)&lt;=$A$8*SMALL(YU25:YU200,1),IFERROR(INDEX($A$25:$A$200, MATCH(1,(YU25:YU200=SMALL(YU25:YU200,3))*(COUNTIF(YU6:YU8, $A$25:$A$200)=0),0)), ""),""),"")</f>
        <v/>
      </c>
      <c r="YV9" s="1" t="str" cm="1">
        <f t="array" ref="YV9">IFERROR(IF(SMALL(YV25:YV200,3)&lt;=$A$8*SMALL(YV25:YV200,1),IFERROR(INDEX($A$25:$A$200, MATCH(1,(YV25:YV200=SMALL(YV25:YV200,3))*(COUNTIF(YV6:YV8, $A$25:$A$200)=0),0)), ""),""),"")</f>
        <v/>
      </c>
      <c r="YW9" s="1" t="str" cm="1">
        <f t="array" ref="YW9">IFERROR(IF(SMALL(YW25:YW200,3)&lt;=$A$8*SMALL(YW25:YW200,1),IFERROR(INDEX($A$25:$A$200, MATCH(1,(YW25:YW200=SMALL(YW25:YW200,3))*(COUNTIF(YW6:YW8, $A$25:$A$200)=0),0)), ""),""),"")</f>
        <v/>
      </c>
      <c r="YX9" s="1" t="str" cm="1">
        <f t="array" ref="YX9">IFERROR(IF(SMALL(YX25:YX200,3)&lt;=$A$8*SMALL(YX25:YX200,1),IFERROR(INDEX($A$25:$A$200, MATCH(1,(YX25:YX200=SMALL(YX25:YX200,3))*(COUNTIF(YX6:YX8, $A$25:$A$200)=0),0)), ""),""),"")</f>
        <v/>
      </c>
      <c r="YY9" s="1" t="str" cm="1">
        <f t="array" ref="YY9">IFERROR(IF(SMALL(YY25:YY200,3)&lt;=$A$8*SMALL(YY25:YY200,1),IFERROR(INDEX($A$25:$A$200, MATCH(1,(YY25:YY200=SMALL(YY25:YY200,3))*(COUNTIF(YY6:YY8, $A$25:$A$200)=0),0)), ""),""),"")</f>
        <v/>
      </c>
      <c r="YZ9" s="1" t="str" cm="1">
        <f t="array" ref="YZ9">IFERROR(IF(SMALL(YZ25:YZ200,3)&lt;=$A$8*SMALL(YZ25:YZ200,1),IFERROR(INDEX($A$25:$A$200, MATCH(1,(YZ25:YZ200=SMALL(YZ25:YZ200,3))*(COUNTIF(YZ6:YZ8, $A$25:$A$200)=0),0)), ""),""),"")</f>
        <v/>
      </c>
      <c r="ZA9" s="1" t="str" cm="1">
        <f t="array" ref="ZA9">IFERROR(IF(SMALL(ZA25:ZA200,3)&lt;=$A$8*SMALL(ZA25:ZA200,1),IFERROR(INDEX($A$25:$A$200, MATCH(1,(ZA25:ZA200=SMALL(ZA25:ZA200,3))*(COUNTIF(ZA6:ZA8, $A$25:$A$200)=0),0)), ""),""),"")</f>
        <v/>
      </c>
      <c r="ZB9" s="1" t="str" cm="1">
        <f t="array" ref="ZB9">IFERROR(IF(SMALL(ZB25:ZB200,3)&lt;=$A$8*SMALL(ZB25:ZB200,1),IFERROR(INDEX($A$25:$A$200, MATCH(1,(ZB25:ZB200=SMALL(ZB25:ZB200,3))*(COUNTIF(ZB6:ZB8, $A$25:$A$200)=0),0)), ""),""),"")</f>
        <v/>
      </c>
      <c r="ZC9" s="1" t="str" cm="1">
        <f t="array" ref="ZC9">IFERROR(IF(SMALL(ZC25:ZC200,3)&lt;=$A$8*SMALL(ZC25:ZC200,1),IFERROR(INDEX($A$25:$A$200, MATCH(1,(ZC25:ZC200=SMALL(ZC25:ZC200,3))*(COUNTIF(ZC6:ZC8, $A$25:$A$200)=0),0)), ""),""),"")</f>
        <v/>
      </c>
      <c r="ZD9" s="1" t="str" cm="1">
        <f t="array" ref="ZD9">IFERROR(IF(SMALL(ZD25:ZD200,3)&lt;=$A$8*SMALL(ZD25:ZD200,1),IFERROR(INDEX($A$25:$A$200, MATCH(1,(ZD25:ZD200=SMALL(ZD25:ZD200,3))*(COUNTIF(ZD6:ZD8, $A$25:$A$200)=0),0)), ""),""),"")</f>
        <v/>
      </c>
      <c r="ZE9" s="1" t="str" cm="1">
        <f t="array" ref="ZE9">IFERROR(IF(SMALL(ZE25:ZE200,3)&lt;=$A$8*SMALL(ZE25:ZE200,1),IFERROR(INDEX($A$25:$A$200, MATCH(1,(ZE25:ZE200=SMALL(ZE25:ZE200,3))*(COUNTIF(ZE6:ZE8, $A$25:$A$200)=0),0)), ""),""),"")</f>
        <v/>
      </c>
      <c r="ZF9" s="1" t="str" cm="1">
        <f t="array" ref="ZF9">IFERROR(IF(SMALL(ZF25:ZF200,3)&lt;=$A$8*SMALL(ZF25:ZF200,1),IFERROR(INDEX($A$25:$A$200, MATCH(1,(ZF25:ZF200=SMALL(ZF25:ZF200,3))*(COUNTIF(ZF6:ZF8, $A$25:$A$200)=0),0)), ""),""),"")</f>
        <v/>
      </c>
      <c r="ZG9" s="1" t="str" cm="1">
        <f t="array" ref="ZG9">IFERROR(IF(SMALL(ZG25:ZG200,3)&lt;=$A$8*SMALL(ZG25:ZG200,1),IFERROR(INDEX($A$25:$A$200, MATCH(1,(ZG25:ZG200=SMALL(ZG25:ZG200,3))*(COUNTIF(ZG6:ZG8, $A$25:$A$200)=0),0)), ""),""),"")</f>
        <v/>
      </c>
      <c r="ZH9" s="1" t="str" cm="1">
        <f t="array" ref="ZH9">IFERROR(IF(SMALL(ZH25:ZH200,3)&lt;=$A$8*SMALL(ZH25:ZH200,1),IFERROR(INDEX($A$25:$A$200, MATCH(1,(ZH25:ZH200=SMALL(ZH25:ZH200,3))*(COUNTIF(ZH6:ZH8, $A$25:$A$200)=0),0)), ""),""),"")</f>
        <v/>
      </c>
      <c r="ZI9" s="1" t="str" cm="1">
        <f t="array" ref="ZI9">IFERROR(IF(SMALL(ZI25:ZI200,3)&lt;=$A$8*SMALL(ZI25:ZI200,1),IFERROR(INDEX($A$25:$A$200, MATCH(1,(ZI25:ZI200=SMALL(ZI25:ZI200,3))*(COUNTIF(ZI6:ZI8, $A$25:$A$200)=0),0)), ""),""),"")</f>
        <v/>
      </c>
      <c r="ZJ9" s="1" t="str" cm="1">
        <f t="array" ref="ZJ9">IFERROR(IF(SMALL(ZJ25:ZJ200,3)&lt;=$A$8*SMALL(ZJ25:ZJ200,1),IFERROR(INDEX($A$25:$A$200, MATCH(1,(ZJ25:ZJ200=SMALL(ZJ25:ZJ200,3))*(COUNTIF(ZJ6:ZJ8, $A$25:$A$200)=0),0)), ""),""),"")</f>
        <v/>
      </c>
      <c r="ZK9" s="1" t="str" cm="1">
        <f t="array" ref="ZK9">IFERROR(IF(SMALL(ZK25:ZK200,3)&lt;=$A$8*SMALL(ZK25:ZK200,1),IFERROR(INDEX($A$25:$A$200, MATCH(1,(ZK25:ZK200=SMALL(ZK25:ZK200,3))*(COUNTIF(ZK6:ZK8, $A$25:$A$200)=0),0)), ""),""),"")</f>
        <v/>
      </c>
      <c r="ZL9" s="1" t="str" cm="1">
        <f t="array" ref="ZL9">IFERROR(IF(SMALL(ZL25:ZL200,3)&lt;=$A$8*SMALL(ZL25:ZL200,1),IFERROR(INDEX($A$25:$A$200, MATCH(1,(ZL25:ZL200=SMALL(ZL25:ZL200,3))*(COUNTIF(ZL6:ZL8, $A$25:$A$200)=0),0)), ""),""),"")</f>
        <v/>
      </c>
      <c r="ZM9" s="1" t="str" cm="1">
        <f t="array" ref="ZM9">IFERROR(IF(SMALL(ZM25:ZM200,3)&lt;=$A$8*SMALL(ZM25:ZM200,1),IFERROR(INDEX($A$25:$A$200, MATCH(1,(ZM25:ZM200=SMALL(ZM25:ZM200,3))*(COUNTIF(ZM6:ZM8, $A$25:$A$200)=0),0)), ""),""),"")</f>
        <v/>
      </c>
      <c r="ZN9" s="1" t="str" cm="1">
        <f t="array" ref="ZN9">IFERROR(IF(SMALL(ZN25:ZN200,3)&lt;=$A$8*SMALL(ZN25:ZN200,1),IFERROR(INDEX($A$25:$A$200, MATCH(1,(ZN25:ZN200=SMALL(ZN25:ZN200,3))*(COUNTIF(ZN6:ZN8, $A$25:$A$200)=0),0)), ""),""),"")</f>
        <v/>
      </c>
      <c r="ZO9" s="1" t="str" cm="1">
        <f t="array" ref="ZO9">IFERROR(IF(SMALL(ZO25:ZO200,3)&lt;=$A$8*SMALL(ZO25:ZO200,1),IFERROR(INDEX($A$25:$A$200, MATCH(1,(ZO25:ZO200=SMALL(ZO25:ZO200,3))*(COUNTIF(ZO6:ZO8, $A$25:$A$200)=0),0)), ""),""),"")</f>
        <v/>
      </c>
      <c r="ZP9" s="1" t="str" cm="1">
        <f t="array" ref="ZP9">IFERROR(IF(SMALL(ZP25:ZP200,3)&lt;=$A$8*SMALL(ZP25:ZP200,1),IFERROR(INDEX($A$25:$A$200, MATCH(1,(ZP25:ZP200=SMALL(ZP25:ZP200,3))*(COUNTIF(ZP6:ZP8, $A$25:$A$200)=0),0)), ""),""),"")</f>
        <v/>
      </c>
      <c r="ZQ9" s="1" t="str" cm="1">
        <f t="array" ref="ZQ9">IFERROR(IF(SMALL(ZQ25:ZQ200,3)&lt;=$A$8*SMALL(ZQ25:ZQ200,1),IFERROR(INDEX($A$25:$A$200, MATCH(1,(ZQ25:ZQ200=SMALL(ZQ25:ZQ200,3))*(COUNTIF(ZQ6:ZQ8, $A$25:$A$200)=0),0)), ""),""),"")</f>
        <v/>
      </c>
      <c r="ZR9" s="1" t="str" cm="1">
        <f t="array" ref="ZR9">IFERROR(IF(SMALL(ZR25:ZR200,3)&lt;=$A$8*SMALL(ZR25:ZR200,1),IFERROR(INDEX($A$25:$A$200, MATCH(1,(ZR25:ZR200=SMALL(ZR25:ZR200,3))*(COUNTIF(ZR6:ZR8, $A$25:$A$200)=0),0)), ""),""),"")</f>
        <v/>
      </c>
      <c r="ZS9" s="1" t="str" cm="1">
        <f t="array" ref="ZS9">IFERROR(IF(SMALL(ZS25:ZS200,3)&lt;=$A$8*SMALL(ZS25:ZS200,1),IFERROR(INDEX($A$25:$A$200, MATCH(1,(ZS25:ZS200=SMALL(ZS25:ZS200,3))*(COUNTIF(ZS6:ZS8, $A$25:$A$200)=0),0)), ""),""),"")</f>
        <v/>
      </c>
      <c r="ZT9" s="1" t="str" cm="1">
        <f t="array" ref="ZT9">IFERROR(IF(SMALL(ZT25:ZT200,3)&lt;=$A$8*SMALL(ZT25:ZT200,1),IFERROR(INDEX($A$25:$A$200, MATCH(1,(ZT25:ZT200=SMALL(ZT25:ZT200,3))*(COUNTIF(ZT6:ZT8, $A$25:$A$200)=0),0)), ""),""),"")</f>
        <v/>
      </c>
      <c r="ZU9" s="1" t="str" cm="1">
        <f t="array" ref="ZU9">IFERROR(IF(SMALL(ZU25:ZU200,3)&lt;=$A$8*SMALL(ZU25:ZU200,1),IFERROR(INDEX($A$25:$A$200, MATCH(1,(ZU25:ZU200=SMALL(ZU25:ZU200,3))*(COUNTIF(ZU6:ZU8, $A$25:$A$200)=0),0)), ""),""),"")</f>
        <v/>
      </c>
      <c r="ZV9" s="1" t="str" cm="1">
        <f t="array" ref="ZV9">IFERROR(IF(SMALL(ZV25:ZV200,3)&lt;=$A$8*SMALL(ZV25:ZV200,1),IFERROR(INDEX($A$25:$A$200, MATCH(1,(ZV25:ZV200=SMALL(ZV25:ZV200,3))*(COUNTIF(ZV6:ZV8, $A$25:$A$200)=0),0)), ""),""),"")</f>
        <v/>
      </c>
      <c r="ZW9" s="1" t="str" cm="1">
        <f t="array" ref="ZW9">IFERROR(IF(SMALL(ZW25:ZW200,3)&lt;=$A$8*SMALL(ZW25:ZW200,1),IFERROR(INDEX($A$25:$A$200, MATCH(1,(ZW25:ZW200=SMALL(ZW25:ZW200,3))*(COUNTIF(ZW6:ZW8, $A$25:$A$200)=0),0)), ""),""),"")</f>
        <v/>
      </c>
      <c r="ZX9" s="1" t="str" cm="1">
        <f t="array" ref="ZX9">IFERROR(IF(SMALL(ZX25:ZX200,3)&lt;=$A$8*SMALL(ZX25:ZX200,1),IFERROR(INDEX($A$25:$A$200, MATCH(1,(ZX25:ZX200=SMALL(ZX25:ZX200,3))*(COUNTIF(ZX6:ZX8, $A$25:$A$200)=0),0)), ""),""),"")</f>
        <v/>
      </c>
      <c r="ZY9" s="1" t="str" cm="1">
        <f t="array" ref="ZY9">IFERROR(IF(SMALL(ZY25:ZY200,3)&lt;=$A$8*SMALL(ZY25:ZY200,1),IFERROR(INDEX($A$25:$A$200, MATCH(1,(ZY25:ZY200=SMALL(ZY25:ZY200,3))*(COUNTIF(ZY6:ZY8, $A$25:$A$200)=0),0)), ""),""),"")</f>
        <v/>
      </c>
      <c r="ZZ9" s="1" t="str" cm="1">
        <f t="array" ref="ZZ9">IFERROR(IF(SMALL(ZZ25:ZZ200,3)&lt;=$A$8*SMALL(ZZ25:ZZ200,1),IFERROR(INDEX($A$25:$A$200, MATCH(1,(ZZ25:ZZ200=SMALL(ZZ25:ZZ200,3))*(COUNTIF(ZZ6:ZZ8, $A$25:$A$200)=0),0)), ""),""),"")</f>
        <v/>
      </c>
      <c r="AAA9" s="1" t="str" cm="1">
        <f t="array" ref="AAA9">IFERROR(IF(SMALL(AAA25:AAA200,3)&lt;=$A$8*SMALL(AAA25:AAA200,1),IFERROR(INDEX($A$25:$A$200, MATCH(1,(AAA25:AAA200=SMALL(AAA25:AAA200,3))*(COUNTIF(AAA6:AAA8, $A$25:$A$200)=0),0)), ""),""),"")</f>
        <v/>
      </c>
      <c r="AAB9" s="1" t="str" cm="1">
        <f t="array" ref="AAB9">IFERROR(IF(SMALL(AAB25:AAB200,3)&lt;=$A$8*SMALL(AAB25:AAB200,1),IFERROR(INDEX($A$25:$A$200, MATCH(1,(AAB25:AAB200=SMALL(AAB25:AAB200,3))*(COUNTIF(AAB6:AAB8, $A$25:$A$200)=0),0)), ""),""),"")</f>
        <v/>
      </c>
      <c r="AAC9" s="1" t="str" cm="1">
        <f t="array" ref="AAC9">IFERROR(IF(SMALL(AAC25:AAC200,3)&lt;=$A$8*SMALL(AAC25:AAC200,1),IFERROR(INDEX($A$25:$A$200, MATCH(1,(AAC25:AAC200=SMALL(AAC25:AAC200,3))*(COUNTIF(AAC6:AAC8, $A$25:$A$200)=0),0)), ""),""),"")</f>
        <v/>
      </c>
      <c r="AAD9" s="1" t="str" cm="1">
        <f t="array" ref="AAD9">IFERROR(IF(SMALL(AAD25:AAD200,3)&lt;=$A$8*SMALL(AAD25:AAD200,1),IFERROR(INDEX($A$25:$A$200, MATCH(1,(AAD25:AAD200=SMALL(AAD25:AAD200,3))*(COUNTIF(AAD6:AAD8, $A$25:$A$200)=0),0)), ""),""),"")</f>
        <v/>
      </c>
      <c r="AAE9" s="1" t="str" cm="1">
        <f t="array" ref="AAE9">IFERROR(IF(SMALL(AAE25:AAE200,3)&lt;=$A$8*SMALL(AAE25:AAE200,1),IFERROR(INDEX($A$25:$A$200, MATCH(1,(AAE25:AAE200=SMALL(AAE25:AAE200,3))*(COUNTIF(AAE6:AAE8, $A$25:$A$200)=0),0)), ""),""),"")</f>
        <v/>
      </c>
      <c r="AAF9" s="1" t="str" cm="1">
        <f t="array" ref="AAF9">IFERROR(IF(SMALL(AAF25:AAF200,3)&lt;=$A$8*SMALL(AAF25:AAF200,1),IFERROR(INDEX($A$25:$A$200, MATCH(1,(AAF25:AAF200=SMALL(AAF25:AAF200,3))*(COUNTIF(AAF6:AAF8, $A$25:$A$200)=0),0)), ""),""),"")</f>
        <v/>
      </c>
      <c r="AAG9" s="1" t="str" cm="1">
        <f t="array" ref="AAG9">IFERROR(IF(SMALL(AAG25:AAG200,3)&lt;=$A$8*SMALL(AAG25:AAG200,1),IFERROR(INDEX($A$25:$A$200, MATCH(1,(AAG25:AAG200=SMALL(AAG25:AAG200,3))*(COUNTIF(AAG6:AAG8, $A$25:$A$200)=0),0)), ""),""),"")</f>
        <v/>
      </c>
      <c r="AAH9" s="1" t="str" cm="1">
        <f t="array" ref="AAH9">IFERROR(IF(SMALL(AAH25:AAH200,3)&lt;=$A$8*SMALL(AAH25:AAH200,1),IFERROR(INDEX($A$25:$A$200, MATCH(1,(AAH25:AAH200=SMALL(AAH25:AAH200,3))*(COUNTIF(AAH6:AAH8, $A$25:$A$200)=0),0)), ""),""),"")</f>
        <v/>
      </c>
      <c r="AAI9" s="1" t="str" cm="1">
        <f t="array" ref="AAI9">IFERROR(IF(SMALL(AAI25:AAI200,3)&lt;=$A$8*SMALL(AAI25:AAI200,1),IFERROR(INDEX($A$25:$A$200, MATCH(1,(AAI25:AAI200=SMALL(AAI25:AAI200,3))*(COUNTIF(AAI6:AAI8, $A$25:$A$200)=0),0)), ""),""),"")</f>
        <v/>
      </c>
      <c r="AAJ9" s="1" t="str" cm="1">
        <f t="array" ref="AAJ9">IFERROR(IF(SMALL(AAJ25:AAJ200,3)&lt;=$A$8*SMALL(AAJ25:AAJ200,1),IFERROR(INDEX($A$25:$A$200, MATCH(1,(AAJ25:AAJ200=SMALL(AAJ25:AAJ200,3))*(COUNTIF(AAJ6:AAJ8, $A$25:$A$200)=0),0)), ""),""),"")</f>
        <v/>
      </c>
      <c r="AAK9" s="1" t="str" cm="1">
        <f t="array" ref="AAK9">IFERROR(IF(SMALL(AAK25:AAK200,3)&lt;=$A$8*SMALL(AAK25:AAK200,1),IFERROR(INDEX($A$25:$A$200, MATCH(1,(AAK25:AAK200=SMALL(AAK25:AAK200,3))*(COUNTIF(AAK6:AAK8, $A$25:$A$200)=0),0)), ""),""),"")</f>
        <v/>
      </c>
      <c r="AAL9" s="1" t="str" cm="1">
        <f t="array" ref="AAL9">IFERROR(IF(SMALL(AAL25:AAL200,3)&lt;=$A$8*SMALL(AAL25:AAL200,1),IFERROR(INDEX($A$25:$A$200, MATCH(1,(AAL25:AAL200=SMALL(AAL25:AAL200,3))*(COUNTIF(AAL6:AAL8, $A$25:$A$200)=0),0)), ""),""),"")</f>
        <v/>
      </c>
      <c r="AAM9" s="1" t="str" cm="1">
        <f t="array" ref="AAM9">IFERROR(IF(SMALL(AAM25:AAM200,3)&lt;=$A$8*SMALL(AAM25:AAM200,1),IFERROR(INDEX($A$25:$A$200, MATCH(1,(AAM25:AAM200=SMALL(AAM25:AAM200,3))*(COUNTIF(AAM6:AAM8, $A$25:$A$200)=0),0)), ""),""),"")</f>
        <v/>
      </c>
      <c r="AAN9" s="1" t="str" cm="1">
        <f t="array" ref="AAN9">IFERROR(IF(SMALL(AAN25:AAN200,3)&lt;=$A$8*SMALL(AAN25:AAN200,1),IFERROR(INDEX($A$25:$A$200, MATCH(1,(AAN25:AAN200=SMALL(AAN25:AAN200,3))*(COUNTIF(AAN6:AAN8, $A$25:$A$200)=0),0)), ""),""),"")</f>
        <v/>
      </c>
      <c r="AAO9" s="1" t="str" cm="1">
        <f t="array" ref="AAO9">IFERROR(IF(SMALL(AAO25:AAO200,3)&lt;=$A$8*SMALL(AAO25:AAO200,1),IFERROR(INDEX($A$25:$A$200, MATCH(1,(AAO25:AAO200=SMALL(AAO25:AAO200,3))*(COUNTIF(AAO6:AAO8, $A$25:$A$200)=0),0)), ""),""),"")</f>
        <v/>
      </c>
      <c r="AAP9" s="1" t="str" cm="1">
        <f t="array" ref="AAP9">IFERROR(IF(SMALL(AAP25:AAP200,3)&lt;=$A$8*SMALL(AAP25:AAP200,1),IFERROR(INDEX($A$25:$A$200, MATCH(1,(AAP25:AAP200=SMALL(AAP25:AAP200,3))*(COUNTIF(AAP6:AAP8, $A$25:$A$200)=0),0)), ""),""),"")</f>
        <v/>
      </c>
      <c r="AAQ9" s="1" t="str" cm="1">
        <f t="array" ref="AAQ9">IFERROR(IF(SMALL(AAQ25:AAQ200,3)&lt;=$A$8*SMALL(AAQ25:AAQ200,1),IFERROR(INDEX($A$25:$A$200, MATCH(1,(AAQ25:AAQ200=SMALL(AAQ25:AAQ200,3))*(COUNTIF(AAQ6:AAQ8, $A$25:$A$200)=0),0)), ""),""),"")</f>
        <v/>
      </c>
      <c r="AAR9" s="1" t="str" cm="1">
        <f t="array" ref="AAR9">IFERROR(IF(SMALL(AAR25:AAR200,3)&lt;=$A$8*SMALL(AAR25:AAR200,1),IFERROR(INDEX($A$25:$A$200, MATCH(1,(AAR25:AAR200=SMALL(AAR25:AAR200,3))*(COUNTIF(AAR6:AAR8, $A$25:$A$200)=0),0)), ""),""),"")</f>
        <v/>
      </c>
      <c r="AAS9" s="1" t="str" cm="1">
        <f t="array" ref="AAS9">IFERROR(IF(SMALL(AAS25:AAS200,3)&lt;=$A$8*SMALL(AAS25:AAS200,1),IFERROR(INDEX($A$25:$A$200, MATCH(1,(AAS25:AAS200=SMALL(AAS25:AAS200,3))*(COUNTIF(AAS6:AAS8, $A$25:$A$200)=0),0)), ""),""),"")</f>
        <v/>
      </c>
      <c r="AAT9" s="1" t="str" cm="1">
        <f t="array" ref="AAT9">IFERROR(IF(SMALL(AAT25:AAT200,3)&lt;=$A$8*SMALL(AAT25:AAT200,1),IFERROR(INDEX($A$25:$A$200, MATCH(1,(AAT25:AAT200=SMALL(AAT25:AAT200,3))*(COUNTIF(AAT6:AAT8, $A$25:$A$200)=0),0)), ""),""),"")</f>
        <v/>
      </c>
      <c r="AAU9" s="1" t="str" cm="1">
        <f t="array" ref="AAU9">IFERROR(IF(SMALL(AAU25:AAU200,3)&lt;=$A$8*SMALL(AAU25:AAU200,1),IFERROR(INDEX($A$25:$A$200, MATCH(1,(AAU25:AAU200=SMALL(AAU25:AAU200,3))*(COUNTIF(AAU6:AAU8, $A$25:$A$200)=0),0)), ""),""),"")</f>
        <v/>
      </c>
      <c r="AAV9" s="1" t="str" cm="1">
        <f t="array" ref="AAV9">IFERROR(IF(SMALL(AAV25:AAV200,3)&lt;=$A$8*SMALL(AAV25:AAV200,1),IFERROR(INDEX($A$25:$A$200, MATCH(1,(AAV25:AAV200=SMALL(AAV25:AAV200,3))*(COUNTIF(AAV6:AAV8, $A$25:$A$200)=0),0)), ""),""),"")</f>
        <v/>
      </c>
      <c r="AAW9" s="1" t="str" cm="1">
        <f t="array" ref="AAW9">IFERROR(IF(SMALL(AAW25:AAW200,3)&lt;=$A$8*SMALL(AAW25:AAW200,1),IFERROR(INDEX($A$25:$A$200, MATCH(1,(AAW25:AAW200=SMALL(AAW25:AAW200,3))*(COUNTIF(AAW6:AAW8, $A$25:$A$200)=0),0)), ""),""),"")</f>
        <v/>
      </c>
      <c r="AAX9" s="1" t="str" cm="1">
        <f t="array" ref="AAX9">IFERROR(IF(SMALL(AAX25:AAX200,3)&lt;=$A$8*SMALL(AAX25:AAX200,1),IFERROR(INDEX($A$25:$A$200, MATCH(1,(AAX25:AAX200=SMALL(AAX25:AAX200,3))*(COUNTIF(AAX6:AAX8, $A$25:$A$200)=0),0)), ""),""),"")</f>
        <v/>
      </c>
      <c r="AAY9" s="1" t="str" cm="1">
        <f t="array" ref="AAY9">IFERROR(IF(SMALL(AAY25:AAY200,3)&lt;=$A$8*SMALL(AAY25:AAY200,1),IFERROR(INDEX($A$25:$A$200, MATCH(1,(AAY25:AAY200=SMALL(AAY25:AAY200,3))*(COUNTIF(AAY6:AAY8, $A$25:$A$200)=0),0)), ""),""),"")</f>
        <v/>
      </c>
      <c r="AAZ9" s="1" t="str" cm="1">
        <f t="array" ref="AAZ9">IFERROR(IF(SMALL(AAZ25:AAZ200,3)&lt;=$A$8*SMALL(AAZ25:AAZ200,1),IFERROR(INDEX($A$25:$A$200, MATCH(1,(AAZ25:AAZ200=SMALL(AAZ25:AAZ200,3))*(COUNTIF(AAZ6:AAZ8, $A$25:$A$200)=0),0)), ""),""),"")</f>
        <v/>
      </c>
      <c r="ABA9" s="1" t="str" cm="1">
        <f t="array" ref="ABA9">IFERROR(IF(SMALL(ABA25:ABA200,3)&lt;=$A$8*SMALL(ABA25:ABA200,1),IFERROR(INDEX($A$25:$A$200, MATCH(1,(ABA25:ABA200=SMALL(ABA25:ABA200,3))*(COUNTIF(ABA6:ABA8, $A$25:$A$200)=0),0)), ""),""),"")</f>
        <v/>
      </c>
      <c r="ABB9" s="1" t="str" cm="1">
        <f t="array" ref="ABB9">IFERROR(IF(SMALL(ABB25:ABB200,3)&lt;=$A$8*SMALL(ABB25:ABB200,1),IFERROR(INDEX($A$25:$A$200, MATCH(1,(ABB25:ABB200=SMALL(ABB25:ABB200,3))*(COUNTIF(ABB6:ABB8, $A$25:$A$200)=0),0)), ""),""),"")</f>
        <v/>
      </c>
      <c r="ABC9" s="1" t="str" cm="1">
        <f t="array" ref="ABC9">IFERROR(IF(SMALL(ABC25:ABC200,3)&lt;=$A$8*SMALL(ABC25:ABC200,1),IFERROR(INDEX($A$25:$A$200, MATCH(1,(ABC25:ABC200=SMALL(ABC25:ABC200,3))*(COUNTIF(ABC6:ABC8, $A$25:$A$200)=0),0)), ""),""),"")</f>
        <v/>
      </c>
      <c r="ABD9" s="1" t="str" cm="1">
        <f t="array" ref="ABD9">IFERROR(IF(SMALL(ABD25:ABD200,3)&lt;=$A$8*SMALL(ABD25:ABD200,1),IFERROR(INDEX($A$25:$A$200, MATCH(1,(ABD25:ABD200=SMALL(ABD25:ABD200,3))*(COUNTIF(ABD6:ABD8, $A$25:$A$200)=0),0)), ""),""),"")</f>
        <v/>
      </c>
      <c r="ABE9" s="1" t="str" cm="1">
        <f t="array" ref="ABE9">IFERROR(IF(SMALL(ABE25:ABE200,3)&lt;=$A$8*SMALL(ABE25:ABE200,1),IFERROR(INDEX($A$25:$A$200, MATCH(1,(ABE25:ABE200=SMALL(ABE25:ABE200,3))*(COUNTIF(ABE6:ABE8, $A$25:$A$200)=0),0)), ""),""),"")</f>
        <v/>
      </c>
      <c r="ABF9" s="1" t="str" cm="1">
        <f t="array" ref="ABF9">IFERROR(IF(SMALL(ABF25:ABF200,3)&lt;=$A$8*SMALL(ABF25:ABF200,1),IFERROR(INDEX($A$25:$A$200, MATCH(1,(ABF25:ABF200=SMALL(ABF25:ABF200,3))*(COUNTIF(ABF6:ABF8, $A$25:$A$200)=0),0)), ""),""),"")</f>
        <v/>
      </c>
      <c r="ABG9" s="1" t="str" cm="1">
        <f t="array" ref="ABG9">IFERROR(IF(SMALL(ABG25:ABG200,3)&lt;=$A$8*SMALL(ABG25:ABG200,1),IFERROR(INDEX($A$25:$A$200, MATCH(1,(ABG25:ABG200=SMALL(ABG25:ABG200,3))*(COUNTIF(ABG6:ABG8, $A$25:$A$200)=0),0)), ""),""),"")</f>
        <v/>
      </c>
      <c r="ABH9" s="1" t="str" cm="1">
        <f t="array" ref="ABH9">IFERROR(IF(SMALL(ABH25:ABH200,3)&lt;=$A$8*SMALL(ABH25:ABH200,1),IFERROR(INDEX($A$25:$A$200, MATCH(1,(ABH25:ABH200=SMALL(ABH25:ABH200,3))*(COUNTIF(ABH6:ABH8, $A$25:$A$200)=0),0)), ""),""),"")</f>
        <v/>
      </c>
      <c r="ABI9" s="1" t="str" cm="1">
        <f t="array" ref="ABI9">IFERROR(IF(SMALL(ABI25:ABI200,3)&lt;=$A$8*SMALL(ABI25:ABI200,1),IFERROR(INDEX($A$25:$A$200, MATCH(1,(ABI25:ABI200=SMALL(ABI25:ABI200,3))*(COUNTIF(ABI6:ABI8, $A$25:$A$200)=0),0)), ""),""),"")</f>
        <v/>
      </c>
      <c r="ABJ9" s="1" t="str" cm="1">
        <f t="array" ref="ABJ9">IFERROR(IF(SMALL(ABJ25:ABJ200,3)&lt;=$A$8*SMALL(ABJ25:ABJ200,1),IFERROR(INDEX($A$25:$A$200, MATCH(1,(ABJ25:ABJ200=SMALL(ABJ25:ABJ200,3))*(COUNTIF(ABJ6:ABJ8, $A$25:$A$200)=0),0)), ""),""),"")</f>
        <v/>
      </c>
      <c r="ABK9" s="1" t="str" cm="1">
        <f t="array" ref="ABK9">IFERROR(IF(SMALL(ABK25:ABK200,3)&lt;=$A$8*SMALL(ABK25:ABK200,1),IFERROR(INDEX($A$25:$A$200, MATCH(1,(ABK25:ABK200=SMALL(ABK25:ABK200,3))*(COUNTIF(ABK6:ABK8, $A$25:$A$200)=0),0)), ""),""),"")</f>
        <v/>
      </c>
      <c r="ABL9" s="1" t="str" cm="1">
        <f t="array" ref="ABL9">IFERROR(IF(SMALL(ABL25:ABL200,3)&lt;=$A$8*SMALL(ABL25:ABL200,1),IFERROR(INDEX($A$25:$A$200, MATCH(1,(ABL25:ABL200=SMALL(ABL25:ABL200,3))*(COUNTIF(ABL6:ABL8, $A$25:$A$200)=0),0)), ""),""),"")</f>
        <v/>
      </c>
      <c r="ABM9" s="1" t="str" cm="1">
        <f t="array" ref="ABM9">IFERROR(IF(SMALL(ABM25:ABM200,3)&lt;=$A$8*SMALL(ABM25:ABM200,1),IFERROR(INDEX($A$25:$A$200, MATCH(1,(ABM25:ABM200=SMALL(ABM25:ABM200,3))*(COUNTIF(ABM6:ABM8, $A$25:$A$200)=0),0)), ""),""),"")</f>
        <v/>
      </c>
      <c r="ABN9" s="1" t="str" cm="1">
        <f t="array" ref="ABN9">IFERROR(IF(SMALL(ABN25:ABN200,3)&lt;=$A$8*SMALL(ABN25:ABN200,1),IFERROR(INDEX($A$25:$A$200, MATCH(1,(ABN25:ABN200=SMALL(ABN25:ABN200,3))*(COUNTIF(ABN6:ABN8, $A$25:$A$200)=0),0)), ""),""),"")</f>
        <v/>
      </c>
      <c r="ABO9" s="1" t="str" cm="1">
        <f t="array" ref="ABO9">IFERROR(IF(SMALL(ABO25:ABO200,3)&lt;=$A$8*SMALL(ABO25:ABO200,1),IFERROR(INDEX($A$25:$A$200, MATCH(1,(ABO25:ABO200=SMALL(ABO25:ABO200,3))*(COUNTIF(ABO6:ABO8, $A$25:$A$200)=0),0)), ""),""),"")</f>
        <v/>
      </c>
      <c r="ABP9" s="1" t="str" cm="1">
        <f t="array" ref="ABP9">IFERROR(IF(SMALL(ABP25:ABP200,3)&lt;=$A$8*SMALL(ABP25:ABP200,1),IFERROR(INDEX($A$25:$A$200, MATCH(1,(ABP25:ABP200=SMALL(ABP25:ABP200,3))*(COUNTIF(ABP6:ABP8, $A$25:$A$200)=0),0)), ""),""),"")</f>
        <v/>
      </c>
      <c r="ABQ9" s="1" t="str" cm="1">
        <f t="array" ref="ABQ9">IFERROR(IF(SMALL(ABQ25:ABQ200,3)&lt;=$A$8*SMALL(ABQ25:ABQ200,1),IFERROR(INDEX($A$25:$A$200, MATCH(1,(ABQ25:ABQ200=SMALL(ABQ25:ABQ200,3))*(COUNTIF(ABQ6:ABQ8, $A$25:$A$200)=0),0)), ""),""),"")</f>
        <v/>
      </c>
      <c r="ABR9" s="1" t="str" cm="1">
        <f t="array" ref="ABR9">IFERROR(IF(SMALL(ABR25:ABR200,3)&lt;=$A$8*SMALL(ABR25:ABR200,1),IFERROR(INDEX($A$25:$A$200, MATCH(1,(ABR25:ABR200=SMALL(ABR25:ABR200,3))*(COUNTIF(ABR6:ABR8, $A$25:$A$200)=0),0)), ""),""),"")</f>
        <v/>
      </c>
      <c r="ABS9" s="1" t="str" cm="1">
        <f t="array" ref="ABS9">IFERROR(IF(SMALL(ABS25:ABS200,3)&lt;=$A$8*SMALL(ABS25:ABS200,1),IFERROR(INDEX($A$25:$A$200, MATCH(1,(ABS25:ABS200=SMALL(ABS25:ABS200,3))*(COUNTIF(ABS6:ABS8, $A$25:$A$200)=0),0)), ""),""),"")</f>
        <v/>
      </c>
      <c r="ABT9" s="1" t="str" cm="1">
        <f t="array" ref="ABT9">IFERROR(IF(SMALL(ABT25:ABT200,3)&lt;=$A$8*SMALL(ABT25:ABT200,1),IFERROR(INDEX($A$25:$A$200, MATCH(1,(ABT25:ABT200=SMALL(ABT25:ABT200,3))*(COUNTIF(ABT6:ABT8, $A$25:$A$200)=0),0)), ""),""),"")</f>
        <v/>
      </c>
      <c r="ABU9" s="1" t="str" cm="1">
        <f t="array" ref="ABU9">IFERROR(IF(SMALL(ABU25:ABU200,3)&lt;=$A$8*SMALL(ABU25:ABU200,1),IFERROR(INDEX($A$25:$A$200, MATCH(1,(ABU25:ABU200=SMALL(ABU25:ABU200,3))*(COUNTIF(ABU6:ABU8, $A$25:$A$200)=0),0)), ""),""),"")</f>
        <v/>
      </c>
      <c r="ABV9" s="1" t="str" cm="1">
        <f t="array" ref="ABV9">IFERROR(IF(SMALL(ABV25:ABV200,3)&lt;=$A$8*SMALL(ABV25:ABV200,1),IFERROR(INDEX($A$25:$A$200, MATCH(1,(ABV25:ABV200=SMALL(ABV25:ABV200,3))*(COUNTIF(ABV6:ABV8, $A$25:$A$200)=0),0)), ""),""),"")</f>
        <v/>
      </c>
      <c r="ABW9" s="1" t="str" cm="1">
        <f t="array" ref="ABW9">IFERROR(IF(SMALL(ABW25:ABW200,3)&lt;=$A$8*SMALL(ABW25:ABW200,1),IFERROR(INDEX($A$25:$A$200, MATCH(1,(ABW25:ABW200=SMALL(ABW25:ABW200,3))*(COUNTIF(ABW6:ABW8, $A$25:$A$200)=0),0)), ""),""),"")</f>
        <v/>
      </c>
      <c r="ABX9" s="1" t="str" cm="1">
        <f t="array" ref="ABX9">IFERROR(IF(SMALL(ABX25:ABX200,3)&lt;=$A$8*SMALL(ABX25:ABX200,1),IFERROR(INDEX($A$25:$A$200, MATCH(1,(ABX25:ABX200=SMALL(ABX25:ABX200,3))*(COUNTIF(ABX6:ABX8, $A$25:$A$200)=0),0)), ""),""),"")</f>
        <v/>
      </c>
      <c r="ABY9" s="1" t="str" cm="1">
        <f t="array" ref="ABY9">IFERROR(IF(SMALL(ABY25:ABY200,3)&lt;=$A$8*SMALL(ABY25:ABY200,1),IFERROR(INDEX($A$25:$A$200, MATCH(1,(ABY25:ABY200=SMALL(ABY25:ABY200,3))*(COUNTIF(ABY6:ABY8, $A$25:$A$200)=0),0)), ""),""),"")</f>
        <v/>
      </c>
      <c r="ABZ9" s="1" t="str" cm="1">
        <f t="array" ref="ABZ9">IFERROR(IF(SMALL(ABZ25:ABZ200,3)&lt;=$A$8*SMALL(ABZ25:ABZ200,1),IFERROR(INDEX($A$25:$A$200, MATCH(1,(ABZ25:ABZ200=SMALL(ABZ25:ABZ200,3))*(COUNTIF(ABZ6:ABZ8, $A$25:$A$200)=0),0)), ""),""),"")</f>
        <v/>
      </c>
      <c r="ACA9" s="1" t="str" cm="1">
        <f t="array" ref="ACA9">IFERROR(IF(SMALL(ACA25:ACA200,3)&lt;=$A$8*SMALL(ACA25:ACA200,1),IFERROR(INDEX($A$25:$A$200, MATCH(1,(ACA25:ACA200=SMALL(ACA25:ACA200,3))*(COUNTIF(ACA6:ACA8, $A$25:$A$200)=0),0)), ""),""),"")</f>
        <v/>
      </c>
      <c r="ACB9" s="1" t="str" cm="1">
        <f t="array" ref="ACB9">IFERROR(IF(SMALL(ACB25:ACB200,3)&lt;=$A$8*SMALL(ACB25:ACB200,1),IFERROR(INDEX($A$25:$A$200, MATCH(1,(ACB25:ACB200=SMALL(ACB25:ACB200,3))*(COUNTIF(ACB6:ACB8, $A$25:$A$200)=0),0)), ""),""),"")</f>
        <v/>
      </c>
      <c r="ACC9" s="1" t="str" cm="1">
        <f t="array" ref="ACC9">IFERROR(IF(SMALL(ACC25:ACC200,3)&lt;=$A$8*SMALL(ACC25:ACC200,1),IFERROR(INDEX($A$25:$A$200, MATCH(1,(ACC25:ACC200=SMALL(ACC25:ACC200,3))*(COUNTIF(ACC6:ACC8, $A$25:$A$200)=0),0)), ""),""),"")</f>
        <v/>
      </c>
      <c r="ACD9" s="1" t="str" cm="1">
        <f t="array" ref="ACD9">IFERROR(IF(SMALL(ACD25:ACD200,3)&lt;=$A$8*SMALL(ACD25:ACD200,1),IFERROR(INDEX($A$25:$A$200, MATCH(1,(ACD25:ACD200=SMALL(ACD25:ACD200,3))*(COUNTIF(ACD6:ACD8, $A$25:$A$200)=0),0)), ""),""),"")</f>
        <v/>
      </c>
      <c r="ACE9" s="1" t="str" cm="1">
        <f t="array" ref="ACE9">IFERROR(IF(SMALL(ACE25:ACE200,3)&lt;=$A$8*SMALL(ACE25:ACE200,1),IFERROR(INDEX($A$25:$A$200, MATCH(1,(ACE25:ACE200=SMALL(ACE25:ACE200,3))*(COUNTIF(ACE6:ACE8, $A$25:$A$200)=0),0)), ""),""),"")</f>
        <v/>
      </c>
      <c r="ACF9" s="1" t="str" cm="1">
        <f t="array" ref="ACF9">IFERROR(IF(SMALL(ACF25:ACF200,3)&lt;=$A$8*SMALL(ACF25:ACF200,1),IFERROR(INDEX($A$25:$A$200, MATCH(1,(ACF25:ACF200=SMALL(ACF25:ACF200,3))*(COUNTIF(ACF6:ACF8, $A$25:$A$200)=0),0)), ""),""),"")</f>
        <v/>
      </c>
      <c r="ACG9" s="1" t="str" cm="1">
        <f t="array" ref="ACG9">IFERROR(IF(SMALL(ACG25:ACG200,3)&lt;=$A$8*SMALL(ACG25:ACG200,1),IFERROR(INDEX($A$25:$A$200, MATCH(1,(ACG25:ACG200=SMALL(ACG25:ACG200,3))*(COUNTIF(ACG6:ACG8, $A$25:$A$200)=0),0)), ""),""),"")</f>
        <v>Faster-LIO</v>
      </c>
      <c r="ACH9" s="1" t="str" cm="1">
        <f t="array" ref="ACH9">IFERROR(IF(SMALL(ACH25:ACH200,3)&lt;=$A$8*SMALL(ACH25:ACH200,1),IFERROR(INDEX($A$25:$A$200, MATCH(1,(ACH25:ACH200=SMALL(ACH25:ACH200,3))*(COUNTIF(ACH6:ACH8, $A$25:$A$200)=0),0)), ""),""),"")</f>
        <v/>
      </c>
      <c r="ACI9" s="1" t="str" cm="1">
        <f t="array" ref="ACI9">IFERROR(IF(SMALL(ACI25:ACI200,3)&lt;=$A$8*SMALL(ACI25:ACI200,1),IFERROR(INDEX($A$25:$A$200, MATCH(1,(ACI25:ACI200=SMALL(ACI25:ACI200,3))*(COUNTIF(ACI6:ACI8, $A$25:$A$200)=0),0)), ""),""),"")</f>
        <v/>
      </c>
      <c r="ACJ9" s="1" t="str" cm="1">
        <f t="array" ref="ACJ9">IFERROR(IF(SMALL(ACJ25:ACJ200,3)&lt;=$A$8*SMALL(ACJ25:ACJ200,1),IFERROR(INDEX($A$25:$A$200, MATCH(1,(ACJ25:ACJ200=SMALL(ACJ25:ACJ200,3))*(COUNTIF(ACJ6:ACJ8, $A$25:$A$200)=0),0)), ""),""),"")</f>
        <v/>
      </c>
      <c r="ACK9" s="1" t="str" cm="1">
        <f t="array" ref="ACK9">IFERROR(IF(SMALL(ACK25:ACK200,3)&lt;=$A$8*SMALL(ACK25:ACK200,1),IFERROR(INDEX($A$25:$A$200, MATCH(1,(ACK25:ACK200=SMALL(ACK25:ACK200,3))*(COUNTIF(ACK6:ACK8, $A$25:$A$200)=0),0)), ""),""),"")</f>
        <v/>
      </c>
      <c r="ACL9" s="1" t="str" cm="1">
        <f t="array" ref="ACL9">IFERROR(IF(SMALL(ACL25:ACL200,3)&lt;=$A$8*SMALL(ACL25:ACL200,1),IFERROR(INDEX($A$25:$A$200, MATCH(1,(ACL25:ACL200=SMALL(ACL25:ACL200,3))*(COUNTIF(ACL6:ACL8, $A$25:$A$200)=0),0)), ""),""),"")</f>
        <v/>
      </c>
      <c r="ACM9" s="1" t="str" cm="1">
        <f t="array" ref="ACM9">IFERROR(IF(SMALL(ACM25:ACM200,3)&lt;=$A$8*SMALL(ACM25:ACM200,1),IFERROR(INDEX($A$25:$A$200, MATCH(1,(ACM25:ACM200=SMALL(ACM25:ACM200,3))*(COUNTIF(ACM6:ACM8, $A$25:$A$200)=0),0)), ""),""),"")</f>
        <v/>
      </c>
      <c r="ACN9" s="1" t="str" cm="1">
        <f t="array" ref="ACN9">IFERROR(IF(SMALL(ACN25:ACN200,3)&lt;=$A$8*SMALL(ACN25:ACN200,1),IFERROR(INDEX($A$25:$A$200, MATCH(1,(ACN25:ACN200=SMALL(ACN25:ACN200,3))*(COUNTIF(ACN6:ACN8, $A$25:$A$200)=0),0)), ""),""),"")</f>
        <v/>
      </c>
      <c r="ACO9" s="1" t="str" cm="1">
        <f t="array" ref="ACO9">IFERROR(IF(SMALL(ACO25:ACO200,3)&lt;=$A$8*SMALL(ACO25:ACO200,1),IFERROR(INDEX($A$25:$A$200, MATCH(1,(ACO25:ACO200=SMALL(ACO25:ACO200,3))*(COUNTIF(ACO6:ACO8, $A$25:$A$200)=0),0)), ""),""),"")</f>
        <v/>
      </c>
      <c r="ACP9" s="1" t="str" cm="1">
        <f t="array" ref="ACP9">IFERROR(IF(SMALL(ACP25:ACP200,3)&lt;=$A$8*SMALL(ACP25:ACP200,1),IFERROR(INDEX($A$25:$A$200, MATCH(1,(ACP25:ACP200=SMALL(ACP25:ACP200,3))*(COUNTIF(ACP6:ACP8, $A$25:$A$200)=0),0)), ""),""),"")</f>
        <v/>
      </c>
      <c r="ACQ9" s="1" t="str" cm="1">
        <f t="array" ref="ACQ9">IFERROR(IF(SMALL(ACQ25:ACQ200,3)&lt;=$A$8*SMALL(ACQ25:ACQ200,1),IFERROR(INDEX($A$25:$A$200, MATCH(1,(ACQ25:ACQ200=SMALL(ACQ25:ACQ200,3))*(COUNTIF(ACQ6:ACQ8, $A$25:$A$200)=0),0)), ""),""),"")</f>
        <v/>
      </c>
      <c r="ACR9" s="1" t="str" cm="1">
        <f t="array" ref="ACR9">IFERROR(IF(SMALL(ACR25:ACR200,3)&lt;=$A$8*SMALL(ACR25:ACR200,1),IFERROR(INDEX($A$25:$A$200, MATCH(1,(ACR25:ACR200=SMALL(ACR25:ACR200,3))*(COUNTIF(ACR6:ACR8, $A$25:$A$200)=0),0)), ""),""),"")</f>
        <v/>
      </c>
      <c r="ACS9" s="1" t="str" cm="1">
        <f t="array" ref="ACS9">IFERROR(IF(SMALL(ACS25:ACS200,3)&lt;=$A$8*SMALL(ACS25:ACS200,1),IFERROR(INDEX($A$25:$A$200, MATCH(1,(ACS25:ACS200=SMALL(ACS25:ACS200,3))*(COUNTIF(ACS6:ACS8, $A$25:$A$200)=0),0)), ""),""),"")</f>
        <v/>
      </c>
      <c r="ACT9" s="1" t="str" cm="1">
        <f t="array" ref="ACT9">IFERROR(IF(SMALL(ACT25:ACT200,3)&lt;=$A$8*SMALL(ACT25:ACT200,1),IFERROR(INDEX($A$25:$A$200, MATCH(1,(ACT25:ACT200=SMALL(ACT25:ACT200,3))*(COUNTIF(ACT6:ACT8, $A$25:$A$200)=0),0)), ""),""),"")</f>
        <v/>
      </c>
      <c r="ACU9" s="1" t="str" cm="1">
        <f t="array" ref="ACU9">IFERROR(IF(SMALL(ACU25:ACU200,3)&lt;=$A$8*SMALL(ACU25:ACU200,1),IFERROR(INDEX($A$25:$A$200, MATCH(1,(ACU25:ACU200=SMALL(ACU25:ACU200,3))*(COUNTIF(ACU6:ACU8, $A$25:$A$200)=0),0)), ""),""),"")</f>
        <v/>
      </c>
      <c r="ACV9" s="1" t="str" cm="1">
        <f t="array" ref="ACV9">IFERROR(IF(SMALL(ACV25:ACV200,3)&lt;=$A$8*SMALL(ACV25:ACV200,1),IFERROR(INDEX($A$25:$A$200, MATCH(1,(ACV25:ACV200=SMALL(ACV25:ACV200,3))*(COUNTIF(ACV6:ACV8, $A$25:$A$200)=0),0)), ""),""),"")</f>
        <v/>
      </c>
      <c r="ACW9" s="1" t="str" cm="1">
        <f t="array" ref="ACW9">IFERROR(IF(SMALL(ACW25:ACW200,3)&lt;=$A$8*SMALL(ACW25:ACW200,1),IFERROR(INDEX($A$25:$A$200, MATCH(1,(ACW25:ACW200=SMALL(ACW25:ACW200,3))*(COUNTIF(ACW6:ACW8, $A$25:$A$200)=0),0)), ""),""),"")</f>
        <v/>
      </c>
      <c r="ACX9" s="1" t="str" cm="1">
        <f t="array" ref="ACX9">IFERROR(IF(SMALL(ACX25:ACX200,3)&lt;=$A$8*SMALL(ACX25:ACX200,1),IFERROR(INDEX($A$25:$A$200, MATCH(1,(ACX25:ACX200=SMALL(ACX25:ACX200,3))*(COUNTIF(ACX6:ACX8, $A$25:$A$200)=0),0)), ""),""),"")</f>
        <v/>
      </c>
      <c r="ACY9" s="1" t="str" cm="1">
        <f t="array" ref="ACY9">IFERROR(IF(SMALL(ACY25:ACY200,3)&lt;=$A$8*SMALL(ACY25:ACY200,1),IFERROR(INDEX($A$25:$A$200, MATCH(1,(ACY25:ACY200=SMALL(ACY25:ACY200,3))*(COUNTIF(ACY6:ACY8, $A$25:$A$200)=0),0)), ""),""),"")</f>
        <v/>
      </c>
      <c r="ACZ9" s="1" t="str" cm="1">
        <f t="array" ref="ACZ9">IFERROR(IF(SMALL(ACZ25:ACZ200,3)&lt;=$A$8*SMALL(ACZ25:ACZ200,1),IFERROR(INDEX($A$25:$A$200, MATCH(1,(ACZ25:ACZ200=SMALL(ACZ25:ACZ200,3))*(COUNTIF(ACZ6:ACZ8, $A$25:$A$200)=0),0)), ""),""),"")</f>
        <v/>
      </c>
      <c r="ADA9" s="1" t="str" cm="1">
        <f t="array" ref="ADA9">IFERROR(IF(SMALL(ADA25:ADA200,3)&lt;=$A$8*SMALL(ADA25:ADA200,1),IFERROR(INDEX($A$25:$A$200, MATCH(1,(ADA25:ADA200=SMALL(ADA25:ADA200,3))*(COUNTIF(ADA6:ADA8, $A$25:$A$200)=0),0)), ""),""),"")</f>
        <v/>
      </c>
      <c r="ADB9" s="1" t="str" cm="1">
        <f t="array" ref="ADB9">IFERROR(IF(SMALL(ADB25:ADB200,3)&lt;=$A$8*SMALL(ADB25:ADB200,1),IFERROR(INDEX($A$25:$A$200, MATCH(1,(ADB25:ADB200=SMALL(ADB25:ADB200,3))*(COUNTIF(ADB6:ADB8, $A$25:$A$200)=0),0)), ""),""),"")</f>
        <v/>
      </c>
      <c r="ADC9" s="1" t="str" cm="1">
        <f t="array" ref="ADC9">IFERROR(IF(SMALL(ADC25:ADC200,3)&lt;=$A$8*SMALL(ADC25:ADC200,1),IFERROR(INDEX($A$25:$A$200, MATCH(1,(ADC25:ADC200=SMALL(ADC25:ADC200,3))*(COUNTIF(ADC6:ADC8, $A$25:$A$200)=0),0)), ""),""),"")</f>
        <v/>
      </c>
      <c r="ADD9" s="1" t="str" cm="1">
        <f t="array" ref="ADD9">IFERROR(IF(SMALL(ADD25:ADD200,3)&lt;=$A$8*SMALL(ADD25:ADD200,1),IFERROR(INDEX($A$25:$A$200, MATCH(1,(ADD25:ADD200=SMALL(ADD25:ADD200,3))*(COUNTIF(ADD6:ADD8, $A$25:$A$200)=0),0)), ""),""),"")</f>
        <v/>
      </c>
      <c r="ADE9" s="1" t="str" cm="1">
        <f t="array" ref="ADE9">IFERROR(IF(SMALL(ADE25:ADE200,3)&lt;=$A$8*SMALL(ADE25:ADE200,1),IFERROR(INDEX($A$25:$A$200, MATCH(1,(ADE25:ADE200=SMALL(ADE25:ADE200,3))*(COUNTIF(ADE6:ADE8, $A$25:$A$200)=0),0)), ""),""),"")</f>
        <v/>
      </c>
      <c r="ADF9" s="1" t="str" cm="1">
        <f t="array" ref="ADF9">IFERROR(IF(SMALL(ADF25:ADF200,3)&lt;=$A$8*SMALL(ADF25:ADF200,1),IFERROR(INDEX($A$25:$A$200, MATCH(1,(ADF25:ADF200=SMALL(ADF25:ADF200,3))*(COUNTIF(ADF6:ADF8, $A$25:$A$200)=0),0)), ""),""),"")</f>
        <v/>
      </c>
      <c r="ADG9" s="1" t="str" cm="1">
        <f t="array" ref="ADG9">IFERROR(IF(SMALL(ADG25:ADG200,3)&lt;=$A$8*SMALL(ADG25:ADG200,1),IFERROR(INDEX($A$25:$A$200, MATCH(1,(ADG25:ADG200=SMALL(ADG25:ADG200,3))*(COUNTIF(ADG6:ADG8, $A$25:$A$200)=0),0)), ""),""),"")</f>
        <v/>
      </c>
      <c r="ADH9" s="1" t="str" cm="1">
        <f t="array" ref="ADH9">IFERROR(IF(SMALL(ADH25:ADH200,3)&lt;=$A$8*SMALL(ADH25:ADH200,1),IFERROR(INDEX($A$25:$A$200, MATCH(1,(ADH25:ADH200=SMALL(ADH25:ADH200,3))*(COUNTIF(ADH6:ADH8, $A$25:$A$200)=0),0)), ""),""),"")</f>
        <v/>
      </c>
      <c r="ADI9" s="1" t="str" cm="1">
        <f t="array" ref="ADI9">IFERROR(IF(SMALL(ADI25:ADI200,3)&lt;=$A$8*SMALL(ADI25:ADI200,1),IFERROR(INDEX($A$25:$A$200, MATCH(1,(ADI25:ADI200=SMALL(ADI25:ADI200,3))*(COUNTIF(ADI6:ADI8, $A$25:$A$200)=0),0)), ""),""),"")</f>
        <v/>
      </c>
      <c r="ADJ9" s="1" t="str" cm="1">
        <f t="array" ref="ADJ9">IFERROR(IF(SMALL(ADJ25:ADJ200,3)&lt;=$A$8*SMALL(ADJ25:ADJ200,1),IFERROR(INDEX($A$25:$A$200, MATCH(1,(ADJ25:ADJ200=SMALL(ADJ25:ADJ200,3))*(COUNTIF(ADJ6:ADJ8, $A$25:$A$200)=0),0)), ""),""),"")</f>
        <v/>
      </c>
      <c r="ADK9" s="1" t="str" cm="1">
        <f t="array" ref="ADK9">IFERROR(IF(SMALL(ADK25:ADK200,3)&lt;=$A$8*SMALL(ADK25:ADK200,1),IFERROR(INDEX($A$25:$A$200, MATCH(1,(ADK25:ADK200=SMALL(ADK25:ADK200,3))*(COUNTIF(ADK6:ADK8, $A$25:$A$200)=0),0)), ""),""),"")</f>
        <v/>
      </c>
      <c r="ADL9" s="1" t="str" cm="1">
        <f t="array" ref="ADL9">IFERROR(IF(SMALL(ADL25:ADL200,3)&lt;=$A$8*SMALL(ADL25:ADL200,1),IFERROR(INDEX($A$25:$A$200, MATCH(1,(ADL25:ADL200=SMALL(ADL25:ADL200,3))*(COUNTIF(ADL6:ADL8, $A$25:$A$200)=0),0)), ""),""),"")</f>
        <v/>
      </c>
      <c r="ADM9" s="1" t="str" cm="1">
        <f t="array" ref="ADM9">IFERROR(IF(SMALL(ADM25:ADM200,3)&lt;=$A$8*SMALL(ADM25:ADM200,1),IFERROR(INDEX($A$25:$A$200, MATCH(1,(ADM25:ADM200=SMALL(ADM25:ADM200,3))*(COUNTIF(ADM6:ADM8, $A$25:$A$200)=0),0)), ""),""),"")</f>
        <v/>
      </c>
      <c r="ADN9" s="1" t="str" cm="1">
        <f t="array" ref="ADN9">IFERROR(IF(SMALL(ADN25:ADN200,3)&lt;=$A$8*SMALL(ADN25:ADN200,1),IFERROR(INDEX($A$25:$A$200, MATCH(1,(ADN25:ADN200=SMALL(ADN25:ADN200,3))*(COUNTIF(ADN6:ADN8, $A$25:$A$200)=0),0)), ""),""),"")</f>
        <v/>
      </c>
      <c r="ADO9" s="1" t="str" cm="1">
        <f t="array" ref="ADO9">IFERROR(IF(SMALL(ADO25:ADO200,3)&lt;=$A$8*SMALL(ADO25:ADO200,1),IFERROR(INDEX($A$25:$A$200, MATCH(1,(ADO25:ADO200=SMALL(ADO25:ADO200,3))*(COUNTIF(ADO6:ADO8, $A$25:$A$200)=0),0)), ""),""),"")</f>
        <v/>
      </c>
      <c r="ADP9" s="1" t="str" cm="1">
        <f t="array" ref="ADP9">IFERROR(IF(SMALL(ADP25:ADP200,3)&lt;=$A$8*SMALL(ADP25:ADP200,1),IFERROR(INDEX($A$25:$A$200, MATCH(1,(ADP25:ADP200=SMALL(ADP25:ADP200,3))*(COUNTIF(ADP6:ADP8, $A$25:$A$200)=0),0)), ""),""),"")</f>
        <v/>
      </c>
      <c r="ADQ9" s="1" t="str" cm="1">
        <f t="array" ref="ADQ9">IFERROR(IF(SMALL(ADQ25:ADQ200,3)&lt;=$A$8*SMALL(ADQ25:ADQ200,1),IFERROR(INDEX($A$25:$A$200, MATCH(1,(ADQ25:ADQ200=SMALL(ADQ25:ADQ200,3))*(COUNTIF(ADQ6:ADQ8, $A$25:$A$200)=0),0)), ""),""),"")</f>
        <v/>
      </c>
      <c r="ADR9" s="1" t="str" cm="1">
        <f t="array" ref="ADR9">IFERROR(IF(SMALL(ADR25:ADR200,3)&lt;=$A$8*SMALL(ADR25:ADR200,1),IFERROR(INDEX($A$25:$A$200, MATCH(1,(ADR25:ADR200=SMALL(ADR25:ADR200,3))*(COUNTIF(ADR6:ADR8, $A$25:$A$200)=0),0)), ""),""),"")</f>
        <v/>
      </c>
      <c r="ADS9" s="1" t="str" cm="1">
        <f t="array" ref="ADS9">IFERROR(IF(SMALL(ADS25:ADS200,3)&lt;=$A$8*SMALL(ADS25:ADS200,1),IFERROR(INDEX($A$25:$A$200, MATCH(1,(ADS25:ADS200=SMALL(ADS25:ADS200,3))*(COUNTIF(ADS6:ADS8, $A$25:$A$200)=0),0)), ""),""),"")</f>
        <v/>
      </c>
      <c r="ADT9" s="1" t="str" cm="1">
        <f t="array" ref="ADT9">IFERROR(IF(SMALL(ADT25:ADT200,3)&lt;=$A$8*SMALL(ADT25:ADT200,1),IFERROR(INDEX($A$25:$A$200, MATCH(1,(ADT25:ADT200=SMALL(ADT25:ADT200,3))*(COUNTIF(ADT6:ADT8, $A$25:$A$200)=0),0)), ""),""),"")</f>
        <v/>
      </c>
      <c r="ADU9" s="1" t="str" cm="1">
        <f t="array" ref="ADU9">IFERROR(IF(SMALL(ADU25:ADU200,3)&lt;=$A$8*SMALL(ADU25:ADU200,1),IFERROR(INDEX($A$25:$A$200, MATCH(1,(ADU25:ADU200=SMALL(ADU25:ADU200,3))*(COUNTIF(ADU6:ADU8, $A$25:$A$200)=0),0)), ""),""),"")</f>
        <v/>
      </c>
      <c r="ADV9" s="1" t="str" cm="1">
        <f t="array" ref="ADV9">IFERROR(IF(SMALL(ADV25:ADV200,3)&lt;=$A$8*SMALL(ADV25:ADV200,1),IFERROR(INDEX($A$25:$A$200, MATCH(1,(ADV25:ADV200=SMALL(ADV25:ADV200,3))*(COUNTIF(ADV6:ADV8, $A$25:$A$200)=0),0)), ""),""),"")</f>
        <v/>
      </c>
      <c r="ADW9" s="1" t="str" cm="1">
        <f t="array" ref="ADW9">IFERROR(IF(SMALL(ADW25:ADW200,3)&lt;=$A$8*SMALL(ADW25:ADW200,1),IFERROR(INDEX($A$25:$A$200, MATCH(1,(ADW25:ADW200=SMALL(ADW25:ADW200,3))*(COUNTIF(ADW6:ADW8, $A$25:$A$200)=0),0)), ""),""),"")</f>
        <v/>
      </c>
      <c r="ADX9" s="1" t="str" cm="1">
        <f t="array" ref="ADX9">IFERROR(IF(SMALL(ADX25:ADX200,3)&lt;=$A$8*SMALL(ADX25:ADX200,1),IFERROR(INDEX($A$25:$A$200, MATCH(1,(ADX25:ADX200=SMALL(ADX25:ADX200,3))*(COUNTIF(ADX6:ADX8, $A$25:$A$200)=0),0)), ""),""),"")</f>
        <v/>
      </c>
      <c r="ADY9" s="1" t="str" cm="1">
        <f t="array" ref="ADY9">IFERROR(IF(SMALL(ADY25:ADY200,3)&lt;=$A$8*SMALL(ADY25:ADY200,1),IFERROR(INDEX($A$25:$A$200, MATCH(1,(ADY25:ADY200=SMALL(ADY25:ADY200,3))*(COUNTIF(ADY6:ADY8, $A$25:$A$200)=0),0)), ""),""),"")</f>
        <v/>
      </c>
      <c r="ADZ9" s="1" t="str" cm="1">
        <f t="array" ref="ADZ9">IFERROR(IF(SMALL(ADZ25:ADZ200,3)&lt;=$A$8*SMALL(ADZ25:ADZ200,1),IFERROR(INDEX($A$25:$A$200, MATCH(1,(ADZ25:ADZ200=SMALL(ADZ25:ADZ200,3))*(COUNTIF(ADZ6:ADZ8, $A$25:$A$200)=0),0)), ""),""),"")</f>
        <v/>
      </c>
      <c r="AEA9" s="1" t="str" cm="1">
        <f t="array" ref="AEA9">IFERROR(IF(SMALL(AEA25:AEA200,3)&lt;=$A$8*SMALL(AEA25:AEA200,1),IFERROR(INDEX($A$25:$A$200, MATCH(1,(AEA25:AEA200=SMALL(AEA25:AEA200,3))*(COUNTIF(AEA6:AEA8, $A$25:$A$200)=0),0)), ""),""),"")</f>
        <v/>
      </c>
      <c r="AEB9" s="1" t="str" cm="1">
        <f t="array" ref="AEB9">IFERROR(IF(SMALL(AEB25:AEB200,3)&lt;=$A$8*SMALL(AEB25:AEB200,1),IFERROR(INDEX($A$25:$A$200, MATCH(1,(AEB25:AEB200=SMALL(AEB25:AEB200,3))*(COUNTIF(AEB6:AEB8, $A$25:$A$200)=0),0)), ""),""),"")</f>
        <v/>
      </c>
      <c r="AEC9" s="1" t="str" cm="1">
        <f t="array" ref="AEC9">IFERROR(IF(SMALL(AEC25:AEC200,3)&lt;=$A$8*SMALL(AEC25:AEC200,1),IFERROR(INDEX($A$25:$A$200, MATCH(1,(AEC25:AEC200=SMALL(AEC25:AEC200,3))*(COUNTIF(AEC6:AEC8, $A$25:$A$200)=0),0)), ""),""),"")</f>
        <v/>
      </c>
      <c r="AED9" s="1" t="str" cm="1">
        <f t="array" ref="AED9">IFERROR(IF(SMALL(AED25:AED200,3)&lt;=$A$8*SMALL(AED25:AED200,1),IFERROR(INDEX($A$25:$A$200, MATCH(1,(AED25:AED200=SMALL(AED25:AED200,3))*(COUNTIF(AED6:AED8, $A$25:$A$200)=0),0)), ""),""),"")</f>
        <v/>
      </c>
      <c r="AEE9" s="1" t="str" cm="1">
        <f t="array" ref="AEE9">IFERROR(IF(SMALL(AEE25:AEE200,3)&lt;=$A$8*SMALL(AEE25:AEE200,1),IFERROR(INDEX($A$25:$A$200, MATCH(1,(AEE25:AEE200=SMALL(AEE25:AEE200,3))*(COUNTIF(AEE6:AEE8, $A$25:$A$200)=0),0)), ""),""),"")</f>
        <v/>
      </c>
      <c r="AEF9" s="1" t="str" cm="1">
        <f t="array" ref="AEF9">IFERROR(IF(SMALL(AEF25:AEF200,3)&lt;=$A$8*SMALL(AEF25:AEF200,1),IFERROR(INDEX($A$25:$A$200, MATCH(1,(AEF25:AEF200=SMALL(AEF25:AEF200,3))*(COUNTIF(AEF6:AEF8, $A$25:$A$200)=0),0)), ""),""),"")</f>
        <v/>
      </c>
      <c r="AEG9" s="1" t="str" cm="1">
        <f t="array" ref="AEG9">IFERROR(IF(SMALL(AEG25:AEG200,3)&lt;=$A$8*SMALL(AEG25:AEG200,1),IFERROR(INDEX($A$25:$A$200, MATCH(1,(AEG25:AEG200=SMALL(AEG25:AEG200,3))*(COUNTIF(AEG6:AEG8, $A$25:$A$200)=0),0)), ""),""),"")</f>
        <v/>
      </c>
      <c r="AEH9" s="1" t="str" cm="1">
        <f t="array" ref="AEH9">IFERROR(IF(SMALL(AEH25:AEH200,3)&lt;=$A$8*SMALL(AEH25:AEH200,1),IFERROR(INDEX($A$25:$A$200, MATCH(1,(AEH25:AEH200=SMALL(AEH25:AEH200,3))*(COUNTIF(AEH6:AEH8, $A$25:$A$200)=0),0)), ""),""),"")</f>
        <v/>
      </c>
      <c r="AEI9" s="1" t="str" cm="1">
        <f t="array" ref="AEI9">IFERROR(IF(SMALL(AEI25:AEI200,3)&lt;=$A$8*SMALL(AEI25:AEI200,1),IFERROR(INDEX($A$25:$A$200, MATCH(1,(AEI25:AEI200=SMALL(AEI25:AEI200,3))*(COUNTIF(AEI6:AEI8, $A$25:$A$200)=0),0)), ""),""),"")</f>
        <v/>
      </c>
      <c r="AEJ9" s="1" t="str" cm="1">
        <f t="array" ref="AEJ9">IFERROR(IF(SMALL(AEJ25:AEJ200,3)&lt;=$A$8*SMALL(AEJ25:AEJ200,1),IFERROR(INDEX($A$25:$A$200, MATCH(1,(AEJ25:AEJ200=SMALL(AEJ25:AEJ200,3))*(COUNTIF(AEJ6:AEJ8, $A$25:$A$200)=0),0)), ""),""),"")</f>
        <v/>
      </c>
      <c r="AEK9" s="1" t="str" cm="1">
        <f t="array" ref="AEK9">IFERROR(IF(SMALL(AEK25:AEK200,3)&lt;=$A$8*SMALL(AEK25:AEK200,1),IFERROR(INDEX($A$25:$A$200, MATCH(1,(AEK25:AEK200=SMALL(AEK25:AEK200,3))*(COUNTIF(AEK6:AEK8, $A$25:$A$200)=0),0)), ""),""),"")</f>
        <v/>
      </c>
      <c r="AEL9" s="1" t="str" cm="1">
        <f t="array" ref="AEL9">IFERROR(IF(SMALL(AEL25:AEL200,3)&lt;=$A$8*SMALL(AEL25:AEL200,1),IFERROR(INDEX($A$25:$A$200, MATCH(1,(AEL25:AEL200=SMALL(AEL25:AEL200,3))*(COUNTIF(AEL6:AEL8, $A$25:$A$200)=0),0)), ""),""),"")</f>
        <v/>
      </c>
      <c r="AEM9" s="1" t="str" cm="1">
        <f t="array" ref="AEM9">IFERROR(IF(SMALL(AEM25:AEM200,3)&lt;=$A$8*SMALL(AEM25:AEM200,1),IFERROR(INDEX($A$25:$A$200, MATCH(1,(AEM25:AEM200=SMALL(AEM25:AEM200,3))*(COUNTIF(AEM6:AEM8, $A$25:$A$200)=0),0)), ""),""),"")</f>
        <v/>
      </c>
      <c r="AEN9" s="1" t="str" cm="1">
        <f t="array" ref="AEN9">IFERROR(IF(SMALL(AEN25:AEN200,3)&lt;=$A$8*SMALL(AEN25:AEN200,1),IFERROR(INDEX($A$25:$A$200, MATCH(1,(AEN25:AEN200=SMALL(AEN25:AEN200,3))*(COUNTIF(AEN6:AEN8, $A$25:$A$200)=0),0)), ""),""),"")</f>
        <v/>
      </c>
      <c r="AEO9" s="1" t="str" cm="1">
        <f t="array" ref="AEO9">IFERROR(IF(SMALL(AEO25:AEO200,3)&lt;=$A$8*SMALL(AEO25:AEO200,1),IFERROR(INDEX($A$25:$A$200, MATCH(1,(AEO25:AEO200=SMALL(AEO25:AEO200,3))*(COUNTIF(AEO6:AEO8, $A$25:$A$200)=0),0)), ""),""),"")</f>
        <v/>
      </c>
      <c r="AEP9" s="1" t="str" cm="1">
        <f t="array" ref="AEP9">IFERROR(IF(SMALL(AEP25:AEP200,3)&lt;=$A$8*SMALL(AEP25:AEP200,1),IFERROR(INDEX($A$25:$A$200, MATCH(1,(AEP25:AEP200=SMALL(AEP25:AEP200,3))*(COUNTIF(AEP6:AEP8, $A$25:$A$200)=0),0)), ""),""),"")</f>
        <v/>
      </c>
      <c r="AEQ9" s="1" t="str" cm="1">
        <f t="array" ref="AEQ9">IFERROR(IF(SMALL(AEQ25:AEQ200,3)&lt;=$A$8*SMALL(AEQ25:AEQ200,1),IFERROR(INDEX($A$25:$A$200, MATCH(1,(AEQ25:AEQ200=SMALL(AEQ25:AEQ200,3))*(COUNTIF(AEQ6:AEQ8, $A$25:$A$200)=0),0)), ""),""),"")</f>
        <v/>
      </c>
      <c r="AER9" s="1" t="str" cm="1">
        <f t="array" ref="AER9">IFERROR(IF(SMALL(AER25:AER200,3)&lt;=$A$8*SMALL(AER25:AER200,1),IFERROR(INDEX($A$25:$A$200, MATCH(1,(AER25:AER200=SMALL(AER25:AER200,3))*(COUNTIF(AER6:AER8, $A$25:$A$200)=0),0)), ""),""),"")</f>
        <v/>
      </c>
      <c r="AES9" s="1" t="str" cm="1">
        <f t="array" ref="AES9">IFERROR(IF(SMALL(AES25:AES200,3)&lt;=$A$8*SMALL(AES25:AES200,1),IFERROR(INDEX($A$25:$A$200, MATCH(1,(AES25:AES200=SMALL(AES25:AES200,3))*(COUNTIF(AES6:AES8, $A$25:$A$200)=0),0)), ""),""),"")</f>
        <v/>
      </c>
      <c r="AET9" s="1" t="str" cm="1">
        <f t="array" ref="AET9">IFERROR(IF(SMALL(AET25:AET200,3)&lt;=$A$8*SMALL(AET25:AET200,1),IFERROR(INDEX($A$25:$A$200, MATCH(1,(AET25:AET200=SMALL(AET25:AET200,3))*(COUNTIF(AET6:AET8, $A$25:$A$200)=0),0)), ""),""),"")</f>
        <v/>
      </c>
      <c r="AEU9" s="1" t="str" cm="1">
        <f t="array" ref="AEU9">IFERROR(IF(SMALL(AEU25:AEU200,3)&lt;=$A$8*SMALL(AEU25:AEU200,1),IFERROR(INDEX($A$25:$A$200, MATCH(1,(AEU25:AEU200=SMALL(AEU25:AEU200,3))*(COUNTIF(AEU6:AEU8, $A$25:$A$200)=0),0)), ""),""),"")</f>
        <v/>
      </c>
      <c r="AEV9" s="1" t="str" cm="1">
        <f t="array" ref="AEV9">IFERROR(IF(SMALL(AEV25:AEV200,3)&lt;=$A$8*SMALL(AEV25:AEV200,1),IFERROR(INDEX($A$25:$A$200, MATCH(1,(AEV25:AEV200=SMALL(AEV25:AEV200,3))*(COUNTIF(AEV6:AEV8, $A$25:$A$200)=0),0)), ""),""),"")</f>
        <v/>
      </c>
      <c r="AEW9" s="1" t="str" cm="1">
        <f t="array" ref="AEW9">IFERROR(IF(SMALL(AEW25:AEW200,3)&lt;=$A$8*SMALL(AEW25:AEW200,1),IFERROR(INDEX($A$25:$A$200, MATCH(1,(AEW25:AEW200=SMALL(AEW25:AEW200,3))*(COUNTIF(AEW6:AEW8, $A$25:$A$200)=0),0)), ""),""),"")</f>
        <v/>
      </c>
      <c r="AEX9" s="1" t="str" cm="1">
        <f t="array" ref="AEX9">IFERROR(IF(SMALL(AEX25:AEX200,3)&lt;=$A$8*SMALL(AEX25:AEX200,1),IFERROR(INDEX($A$25:$A$200, MATCH(1,(AEX25:AEX200=SMALL(AEX25:AEX200,3))*(COUNTIF(AEX6:AEX8, $A$25:$A$200)=0),0)), ""),""),"")</f>
        <v/>
      </c>
      <c r="AEY9" s="1" t="str" cm="1">
        <f t="array" ref="AEY9">IFERROR(IF(SMALL(AEY25:AEY200,3)&lt;=$A$8*SMALL(AEY25:AEY200,1),IFERROR(INDEX($A$25:$A$200, MATCH(1,(AEY25:AEY200=SMALL(AEY25:AEY200,3))*(COUNTIF(AEY6:AEY8, $A$25:$A$200)=0),0)), ""),""),"")</f>
        <v/>
      </c>
      <c r="AEZ9" s="1" t="str" cm="1">
        <f t="array" ref="AEZ9">IFERROR(IF(SMALL(AEZ25:AEZ200,3)&lt;=$A$8*SMALL(AEZ25:AEZ200,1),IFERROR(INDEX($A$25:$A$200, MATCH(1,(AEZ25:AEZ200=SMALL(AEZ25:AEZ200,3))*(COUNTIF(AEZ6:AEZ8, $A$25:$A$200)=0),0)), ""),""),"")</f>
        <v/>
      </c>
      <c r="AFA9" s="1" t="str" cm="1">
        <f t="array" ref="AFA9">IFERROR(IF(SMALL(AFA25:AFA200,3)&lt;=$A$8*SMALL(AFA25:AFA200,1),IFERROR(INDEX($A$25:$A$200, MATCH(1,(AFA25:AFA200=SMALL(AFA25:AFA200,3))*(COUNTIF(AFA6:AFA8, $A$25:$A$200)=0),0)), ""),""),"")</f>
        <v/>
      </c>
      <c r="AFB9" s="1" t="str" cm="1">
        <f t="array" ref="AFB9">IFERROR(IF(SMALL(AFB25:AFB200,3)&lt;=$A$8*SMALL(AFB25:AFB200,1),IFERROR(INDEX($A$25:$A$200, MATCH(1,(AFB25:AFB200=SMALL(AFB25:AFB200,3))*(COUNTIF(AFB6:AFB8, $A$25:$A$200)=0),0)), ""),""),"")</f>
        <v/>
      </c>
      <c r="AFC9" s="1" t="str" cm="1">
        <f t="array" ref="AFC9">IFERROR(IF(SMALL(AFC25:AFC200,3)&lt;=$A$8*SMALL(AFC25:AFC200,1),IFERROR(INDEX($A$25:$A$200, MATCH(1,(AFC25:AFC200=SMALL(AFC25:AFC200,3))*(COUNTIF(AFC6:AFC8, $A$25:$A$200)=0),0)), ""),""),"")</f>
        <v/>
      </c>
      <c r="AFD9" s="1" t="str" cm="1">
        <f t="array" ref="AFD9">IFERROR(IF(SMALL(AFD25:AFD200,3)&lt;=$A$8*SMALL(AFD25:AFD200,1),IFERROR(INDEX($A$25:$A$200, MATCH(1,(AFD25:AFD200=SMALL(AFD25:AFD200,3))*(COUNTIF(AFD6:AFD8, $A$25:$A$200)=0),0)), ""),""),"")</f>
        <v/>
      </c>
      <c r="AFE9" s="1" t="str" cm="1">
        <f t="array" ref="AFE9">IFERROR(IF(SMALL(AFE25:AFE200,3)&lt;=$A$8*SMALL(AFE25:AFE200,1),IFERROR(INDEX($A$25:$A$200, MATCH(1,(AFE25:AFE200=SMALL(AFE25:AFE200,3))*(COUNTIF(AFE6:AFE8, $A$25:$A$200)=0),0)), ""),""),"")</f>
        <v/>
      </c>
      <c r="AFF9" s="1" t="str" cm="1">
        <f t="array" ref="AFF9">IFERROR(IF(SMALL(AFF25:AFF200,3)&lt;=$A$8*SMALL(AFF25:AFF200,1),IFERROR(INDEX($A$25:$A$200, MATCH(1,(AFF25:AFF200=SMALL(AFF25:AFF200,3))*(COUNTIF(AFF6:AFF8, $A$25:$A$200)=0),0)), ""),""),"")</f>
        <v/>
      </c>
      <c r="AFG9" s="1" t="str" cm="1">
        <f t="array" ref="AFG9">IFERROR(IF(SMALL(AFG25:AFG200,3)&lt;=$A$8*SMALL(AFG25:AFG200,1),IFERROR(INDEX($A$25:$A$200, MATCH(1,(AFG25:AFG200=SMALL(AFG25:AFG200,3))*(COUNTIF(AFG6:AFG8, $A$25:$A$200)=0),0)), ""),""),"")</f>
        <v/>
      </c>
      <c r="AFH9" s="1" t="str" cm="1">
        <f t="array" ref="AFH9">IFERROR(IF(SMALL(AFH25:AFH200,3)&lt;=$A$8*SMALL(AFH25:AFH200,1),IFERROR(INDEX($A$25:$A$200, MATCH(1,(AFH25:AFH200=SMALL(AFH25:AFH200,3))*(COUNTIF(AFH6:AFH8, $A$25:$A$200)=0),0)), ""),""),"")</f>
        <v/>
      </c>
      <c r="AFI9" s="1" t="str" cm="1">
        <f t="array" ref="AFI9">IFERROR(IF(SMALL(AFI25:AFI200,3)&lt;=$A$8*SMALL(AFI25:AFI200,1),IFERROR(INDEX($A$25:$A$200, MATCH(1,(AFI25:AFI200=SMALL(AFI25:AFI200,3))*(COUNTIF(AFI6:AFI8, $A$25:$A$200)=0),0)), ""),""),"")</f>
        <v/>
      </c>
      <c r="AFJ9" s="1" t="str" cm="1">
        <f t="array" ref="AFJ9">IFERROR(IF(SMALL(AFJ25:AFJ200,3)&lt;=$A$8*SMALL(AFJ25:AFJ200,1),IFERROR(INDEX($A$25:$A$200, MATCH(1,(AFJ25:AFJ200=SMALL(AFJ25:AFJ200,3))*(COUNTIF(AFJ6:AFJ8, $A$25:$A$200)=0),0)), ""),""),"")</f>
        <v/>
      </c>
      <c r="AFK9" s="1" t="str" cm="1">
        <f t="array" ref="AFK9">IFERROR(IF(SMALL(AFK25:AFK200,3)&lt;=$A$8*SMALL(AFK25:AFK200,1),IFERROR(INDEX($A$25:$A$200, MATCH(1,(AFK25:AFK200=SMALL(AFK25:AFK200,3))*(COUNTIF(AFK6:AFK8, $A$25:$A$200)=0),0)), ""),""),"")</f>
        <v/>
      </c>
      <c r="AFL9" s="1" t="str" cm="1">
        <f t="array" ref="AFL9">IFERROR(IF(SMALL(AFL25:AFL200,3)&lt;=$A$8*SMALL(AFL25:AFL200,1),IFERROR(INDEX($A$25:$A$200, MATCH(1,(AFL25:AFL200=SMALL(AFL25:AFL200,3))*(COUNTIF(AFL6:AFL8, $A$25:$A$200)=0),0)), ""),""),"")</f>
        <v/>
      </c>
      <c r="AFM9" s="1" t="str" cm="1">
        <f t="array" ref="AFM9">IFERROR(IF(SMALL(AFM25:AFM200,3)&lt;=$A$8*SMALL(AFM25:AFM200,1),IFERROR(INDEX($A$25:$A$200, MATCH(1,(AFM25:AFM200=SMALL(AFM25:AFM200,3))*(COUNTIF(AFM6:AFM8, $A$25:$A$200)=0),0)), ""),""),"")</f>
        <v/>
      </c>
      <c r="AFN9" s="1" t="str" cm="1">
        <f t="array" ref="AFN9">IFERROR(IF(SMALL(AFN25:AFN200,3)&lt;=$A$8*SMALL(AFN25:AFN200,1),IFERROR(INDEX($A$25:$A$200, MATCH(1,(AFN25:AFN200=SMALL(AFN25:AFN200,3))*(COUNTIF(AFN6:AFN8, $A$25:$A$200)=0),0)), ""),""),"")</f>
        <v/>
      </c>
      <c r="AFO9" s="1" t="str" cm="1">
        <f t="array" ref="AFO9">IFERROR(IF(SMALL(AFO25:AFO200,3)&lt;=$A$8*SMALL(AFO25:AFO200,1),IFERROR(INDEX($A$25:$A$200, MATCH(1,(AFO25:AFO200=SMALL(AFO25:AFO200,3))*(COUNTIF(AFO6:AFO8, $A$25:$A$200)=0),0)), ""),""),"")</f>
        <v/>
      </c>
      <c r="AFP9" s="1" t="str" cm="1">
        <f t="array" ref="AFP9">IFERROR(IF(SMALL(AFP25:AFP200,3)&lt;=$A$8*SMALL(AFP25:AFP200,1),IFERROR(INDEX($A$25:$A$200, MATCH(1,(AFP25:AFP200=SMALL(AFP25:AFP200,3))*(COUNTIF(AFP6:AFP8, $A$25:$A$200)=0),0)), ""),""),"")</f>
        <v/>
      </c>
      <c r="AFQ9" s="1" t="str" cm="1">
        <f t="array" ref="AFQ9">IFERROR(IF(SMALL(AFQ25:AFQ200,3)&lt;=$A$8*SMALL(AFQ25:AFQ200,1),IFERROR(INDEX($A$25:$A$200, MATCH(1,(AFQ25:AFQ200=SMALL(AFQ25:AFQ200,3))*(COUNTIF(AFQ6:AFQ8, $A$25:$A$200)=0),0)), ""),""),"")</f>
        <v/>
      </c>
      <c r="AFR9" s="1" t="str" cm="1">
        <f t="array" ref="AFR9">IFERROR(IF(SMALL(AFR25:AFR200,3)&lt;=$A$8*SMALL(AFR25:AFR200,1),IFERROR(INDEX($A$25:$A$200, MATCH(1,(AFR25:AFR200=SMALL(AFR25:AFR200,3))*(COUNTIF(AFR6:AFR8, $A$25:$A$200)=0),0)), ""),""),"")</f>
        <v/>
      </c>
      <c r="AFS9" s="1" t="str" cm="1">
        <f t="array" ref="AFS9">IFERROR(IF(SMALL(AFS25:AFS200,3)&lt;=$A$8*SMALL(AFS25:AFS200,1),IFERROR(INDEX($A$25:$A$200, MATCH(1,(AFS25:AFS200=SMALL(AFS25:AFS200,3))*(COUNTIF(AFS6:AFS8, $A$25:$A$200)=0),0)), ""),""),"")</f>
        <v/>
      </c>
      <c r="AFT9" s="1" t="str" cm="1">
        <f t="array" ref="AFT9">IFERROR(IF(SMALL(AFT25:AFT200,3)&lt;=$A$8*SMALL(AFT25:AFT200,1),IFERROR(INDEX($A$25:$A$200, MATCH(1,(AFT25:AFT200=SMALL(AFT25:AFT200,3))*(COUNTIF(AFT6:AFT8, $A$25:$A$200)=0),0)), ""),""),"")</f>
        <v/>
      </c>
      <c r="AFU9" s="1" t="str" cm="1">
        <f t="array" ref="AFU9">IFERROR(IF(SMALL(AFU25:AFU200,3)&lt;=$A$8*SMALL(AFU25:AFU200,1),IFERROR(INDEX($A$25:$A$200, MATCH(1,(AFU25:AFU200=SMALL(AFU25:AFU200,3))*(COUNTIF(AFU6:AFU8, $A$25:$A$200)=0),0)), ""),""),"")</f>
        <v/>
      </c>
      <c r="AFV9" s="1" t="str" cm="1">
        <f t="array" ref="AFV9">IFERROR(IF(SMALL(AFV25:AFV200,3)&lt;=$A$8*SMALL(AFV25:AFV200,1),IFERROR(INDEX($A$25:$A$200, MATCH(1,(AFV25:AFV200=SMALL(AFV25:AFV200,3))*(COUNTIF(AFV6:AFV8, $A$25:$A$200)=0),0)), ""),""),"")</f>
        <v/>
      </c>
      <c r="AFW9" s="1" t="str" cm="1">
        <f t="array" ref="AFW9">IFERROR(IF(SMALL(AFW25:AFW200,3)&lt;=$A$8*SMALL(AFW25:AFW200,1),IFERROR(INDEX($A$25:$A$200, MATCH(1,(AFW25:AFW200=SMALL(AFW25:AFW200,3))*(COUNTIF(AFW6:AFW8, $A$25:$A$200)=0),0)), ""),""),"")</f>
        <v/>
      </c>
      <c r="AFX9" s="1" t="str" cm="1">
        <f t="array" ref="AFX9">IFERROR(IF(SMALL(AFX25:AFX200,3)&lt;=$A$8*SMALL(AFX25:AFX200,1),IFERROR(INDEX($A$25:$A$200, MATCH(1,(AFX25:AFX200=SMALL(AFX25:AFX200,3))*(COUNTIF(AFX6:AFX8, $A$25:$A$200)=0),0)), ""),""),"")</f>
        <v/>
      </c>
      <c r="AFY9" s="1" t="str" cm="1">
        <f t="array" ref="AFY9">IFERROR(IF(SMALL(AFY25:AFY200,3)&lt;=$A$8*SMALL(AFY25:AFY200,1),IFERROR(INDEX($A$25:$A$200, MATCH(1,(AFY25:AFY200=SMALL(AFY25:AFY200,3))*(COUNTIF(AFY6:AFY8, $A$25:$A$200)=0),0)), ""),""),"")</f>
        <v/>
      </c>
      <c r="AFZ9" s="1" t="str" cm="1">
        <f t="array" ref="AFZ9">IFERROR(IF(SMALL(AFZ25:AFZ200,3)&lt;=$A$8*SMALL(AFZ25:AFZ200,1),IFERROR(INDEX($A$25:$A$200, MATCH(1,(AFZ25:AFZ200=SMALL(AFZ25:AFZ200,3))*(COUNTIF(AFZ6:AFZ8, $A$25:$A$200)=0),0)), ""),""),"")</f>
        <v/>
      </c>
      <c r="AGA9" s="1" t="str" cm="1">
        <f t="array" ref="AGA9">IFERROR(IF(SMALL(AGA25:AGA200,3)&lt;=$A$8*SMALL(AGA25:AGA200,1),IFERROR(INDEX($A$25:$A$200, MATCH(1,(AGA25:AGA200=SMALL(AGA25:AGA200,3))*(COUNTIF(AGA6:AGA8, $A$25:$A$200)=0),0)), ""),""),"")</f>
        <v/>
      </c>
      <c r="AGB9" s="1" t="str" cm="1">
        <f t="array" ref="AGB9">IFERROR(IF(SMALL(AGB25:AGB200,3)&lt;=$A$8*SMALL(AGB25:AGB200,1),IFERROR(INDEX($A$25:$A$200, MATCH(1,(AGB25:AGB200=SMALL(AGB25:AGB200,3))*(COUNTIF(AGB6:AGB8, $A$25:$A$200)=0),0)), ""),""),"")</f>
        <v/>
      </c>
      <c r="AGC9" s="1" t="str" cm="1">
        <f t="array" ref="AGC9">IFERROR(IF(SMALL(AGC25:AGC200,3)&lt;=$A$8*SMALL(AGC25:AGC200,1),IFERROR(INDEX($A$25:$A$200, MATCH(1,(AGC25:AGC200=SMALL(AGC25:AGC200,3))*(COUNTIF(AGC6:AGC8, $A$25:$A$200)=0),0)), ""),""),"")</f>
        <v/>
      </c>
      <c r="AGD9" s="1" t="str" cm="1">
        <f t="array" ref="AGD9">IFERROR(IF(SMALL(AGD25:AGD200,3)&lt;=$A$8*SMALL(AGD25:AGD200,1),IFERROR(INDEX($A$25:$A$200, MATCH(1,(AGD25:AGD200=SMALL(AGD25:AGD200,3))*(COUNTIF(AGD6:AGD8, $A$25:$A$200)=0),0)), ""),""),"")</f>
        <v/>
      </c>
      <c r="AGE9" s="1" t="str" cm="1">
        <f t="array" ref="AGE9">IFERROR(IF(SMALL(AGE25:AGE200,3)&lt;=$A$8*SMALL(AGE25:AGE200,1),IFERROR(INDEX($A$25:$A$200, MATCH(1,(AGE25:AGE200=SMALL(AGE25:AGE200,3))*(COUNTIF(AGE6:AGE8, $A$25:$A$200)=0),0)), ""),""),"")</f>
        <v/>
      </c>
      <c r="AGF9" s="1" t="str" cm="1">
        <f t="array" ref="AGF9">IFERROR(IF(SMALL(AGF25:AGF200,3)&lt;=$A$8*SMALL(AGF25:AGF200,1),IFERROR(INDEX($A$25:$A$200, MATCH(1,(AGF25:AGF200=SMALL(AGF25:AGF200,3))*(COUNTIF(AGF6:AGF8, $A$25:$A$200)=0),0)), ""),""),"")</f>
        <v/>
      </c>
      <c r="AGG9" s="1" t="str" cm="1">
        <f t="array" ref="AGG9">IFERROR(IF(SMALL(AGG25:AGG200,3)&lt;=$A$8*SMALL(AGG25:AGG200,1),IFERROR(INDEX($A$25:$A$200, MATCH(1,(AGG25:AGG200=SMALL(AGG25:AGG200,3))*(COUNTIF(AGG6:AGG8, $A$25:$A$200)=0),0)), ""),""),"")</f>
        <v/>
      </c>
      <c r="AGH9" s="1" t="str" cm="1">
        <f t="array" ref="AGH9">IFERROR(IF(SMALL(AGH25:AGH200,3)&lt;=$A$8*SMALL(AGH25:AGH200,1),IFERROR(INDEX($A$25:$A$200, MATCH(1,(AGH25:AGH200=SMALL(AGH25:AGH200,3))*(COUNTIF(AGH6:AGH8, $A$25:$A$200)=0),0)), ""),""),"")</f>
        <v/>
      </c>
      <c r="AGI9" s="1" t="str" cm="1">
        <f t="array" ref="AGI9">IFERROR(IF(SMALL(AGI25:AGI200,3)&lt;=$A$8*SMALL(AGI25:AGI200,1),IFERROR(INDEX($A$25:$A$200, MATCH(1,(AGI25:AGI200=SMALL(AGI25:AGI200,3))*(COUNTIF(AGI6:AGI8, $A$25:$A$200)=0),0)), ""),""),"")</f>
        <v/>
      </c>
      <c r="AGJ9" s="1" t="str" cm="1">
        <f t="array" ref="AGJ9">IFERROR(IF(SMALL(AGJ25:AGJ200,3)&lt;=$A$8*SMALL(AGJ25:AGJ200,1),IFERROR(INDEX($A$25:$A$200, MATCH(1,(AGJ25:AGJ200=SMALL(AGJ25:AGJ200,3))*(COUNTIF(AGJ6:AGJ8, $A$25:$A$200)=0),0)), ""),""),"")</f>
        <v/>
      </c>
      <c r="AGK9" s="1" t="str" cm="1">
        <f t="array" ref="AGK9">IFERROR(IF(SMALL(AGK25:AGK200,3)&lt;=$A$8*SMALL(AGK25:AGK200,1),IFERROR(INDEX($A$25:$A$200, MATCH(1,(AGK25:AGK200=SMALL(AGK25:AGK200,3))*(COUNTIF(AGK6:AGK8, $A$25:$A$200)=0),0)), ""),""),"")</f>
        <v/>
      </c>
      <c r="AGL9" s="1" t="str" cm="1">
        <f t="array" ref="AGL9">IFERROR(IF(SMALL(AGL25:AGL200,3)&lt;=$A$8*SMALL(AGL25:AGL200,1),IFERROR(INDEX($A$25:$A$200, MATCH(1,(AGL25:AGL200=SMALL(AGL25:AGL200,3))*(COUNTIF(AGL6:AGL8, $A$25:$A$200)=0),0)), ""),""),"")</f>
        <v/>
      </c>
      <c r="AGM9" s="1" t="str" cm="1">
        <f t="array" ref="AGM9">IFERROR(IF(SMALL(AGM25:AGM200,3)&lt;=$A$8*SMALL(AGM25:AGM200,1),IFERROR(INDEX($A$25:$A$200, MATCH(1,(AGM25:AGM200=SMALL(AGM25:AGM200,3))*(COUNTIF(AGM6:AGM8, $A$25:$A$200)=0),0)), ""),""),"")</f>
        <v/>
      </c>
      <c r="AGN9" s="1" t="str" cm="1">
        <f t="array" ref="AGN9">IFERROR(IF(SMALL(AGN25:AGN200,3)&lt;=$A$8*SMALL(AGN25:AGN200,1),IFERROR(INDEX($A$25:$A$200, MATCH(1,(AGN25:AGN200=SMALL(AGN25:AGN200,3))*(COUNTIF(AGN6:AGN8, $A$25:$A$200)=0),0)), ""),""),"")</f>
        <v/>
      </c>
      <c r="AGO9" s="1" t="str" cm="1">
        <f t="array" ref="AGO9">IFERROR(IF(SMALL(AGO25:AGO200,3)&lt;=$A$8*SMALL(AGO25:AGO200,1),IFERROR(INDEX($A$25:$A$200, MATCH(1,(AGO25:AGO200=SMALL(AGO25:AGO200,3))*(COUNTIF(AGO6:AGO8, $A$25:$A$200)=0),0)), ""),""),"")</f>
        <v/>
      </c>
      <c r="AGP9" s="1" t="str" cm="1">
        <f t="array" ref="AGP9">IFERROR(IF(SMALL(AGP25:AGP200,3)&lt;=$A$8*SMALL(AGP25:AGP200,1),IFERROR(INDEX($A$25:$A$200, MATCH(1,(AGP25:AGP200=SMALL(AGP25:AGP200,3))*(COUNTIF(AGP6:AGP8, $A$25:$A$200)=0),0)), ""),""),"")</f>
        <v/>
      </c>
      <c r="AGQ9" s="1" t="str" cm="1">
        <f t="array" ref="AGQ9">IFERROR(IF(SMALL(AGQ25:AGQ200,3)&lt;=$A$8*SMALL(AGQ25:AGQ200,1),IFERROR(INDEX($A$25:$A$200, MATCH(1,(AGQ25:AGQ200=SMALL(AGQ25:AGQ200,3))*(COUNTIF(AGQ6:AGQ8, $A$25:$A$200)=0),0)), ""),""),"")</f>
        <v/>
      </c>
      <c r="AGR9" s="148"/>
    </row>
    <row r="10" spans="1:876" customFormat="1" x14ac:dyDescent="0.25">
      <c r="A10" s="72"/>
      <c r="B10" s="1" t="str" cm="1">
        <f t="array" ref="B10">IFERROR(IF(SMALL(B25:B118,4)&lt;=$A$8*SMALL(B25:B118,1),IFERROR(INDEX($A$25:$A$118, MATCH(1,(B25:B118=SMALL(B25:B118,4))*(COUNTIF(B6:B9, $A$25:$A$118)=0),0)), ""),""),"")</f>
        <v/>
      </c>
      <c r="C10" s="1" t="str" cm="1">
        <f t="array" ref="C10">IFERROR(IF(SMALL(C25:C118,4)&lt;=$A$8*SMALL(C25:C118,1),IFERROR(INDEX($A$25:$A$118, MATCH(1,(C25:C118=SMALL(C25:C118,4))*(COUNTIF(C6:C9, $A$25:$A$118)=0),0)), ""),""),"")</f>
        <v/>
      </c>
      <c r="D10" s="1" t="str" cm="1">
        <f t="array" ref="D10">IFERROR(IF(SMALL(D25:D118,4)&lt;=$A$8*SMALL(D25:D118,1),IFERROR(INDEX($A$25:$A$118, MATCH(1,(D25:D118=SMALL(D25:D118,4))*(COUNTIF(D6:D9, $A$25:$A$118)=0),0)), ""),""),"")</f>
        <v>ORB-SLAM3</v>
      </c>
      <c r="E10" s="1" t="str" cm="1">
        <f t="array" ref="E10">IFERROR(IF(SMALL(E25:E118,4)&lt;=$A$8*SMALL(E25:E118,1),IFERROR(INDEX($A$25:$A$118, MATCH(1,(E25:E118=SMALL(E25:E118,4))*(COUNTIF(E6:E9, $A$25:$A$118)=0),0)), ""),""),"")</f>
        <v>Basalt</v>
      </c>
      <c r="F10" s="1" t="str" cm="1">
        <f t="array" ref="F10">IFERROR(IF(SMALL(F25:F118,4)&lt;=$A$8*SMALL(F25:F118,1),IFERROR(INDEX($A$25:$A$118, MATCH(1,(F25:F118=SMALL(F25:F118,4))*(COUNTIF(F6:F9, $A$25:$A$118)=0),0)), ""),""),"")</f>
        <v/>
      </c>
      <c r="G10" s="1" t="str" cm="1">
        <f t="array" ref="G10">IFERROR(IF(SMALL(G25:G118,4)&lt;=$A$8*SMALL(G25:G118,1),IFERROR(INDEX($A$25:$A$118, MATCH(1,(G25:G118=SMALL(G25:G118,4))*(COUNTIF(G6:G9, $A$25:$A$118)=0),0)), ""),""),"")</f>
        <v/>
      </c>
      <c r="H10" s="1" t="str" cm="1">
        <f t="array" ref="H10">IFERROR(IF(SMALL(H25:H118,4)&lt;=$A$8*SMALL(H25:H118,1),IFERROR(INDEX($A$25:$A$118, MATCH(1,(H25:H118=SMALL(H25:H118,4))*(COUNTIF(H6:H9, $A$25:$A$118)=0),0)), ""),""),"")</f>
        <v/>
      </c>
      <c r="I10" s="1" t="str" cm="1">
        <f t="array" ref="I10">IFERROR(IF(SMALL(I25:I118,4)&lt;=$A$8*SMALL(I25:I118,1),IFERROR(INDEX($A$25:$A$118, MATCH(1,(I25:I118=SMALL(I25:I118,4))*(COUNTIF(I6:I9, $A$25:$A$118)=0),0)), ""),""),"")</f>
        <v/>
      </c>
      <c r="J10" s="132" t="str" cm="1">
        <f t="array" ref="J10">IFERROR(IF(SMALL(J25:J118,4)&lt;=$A$8*SMALL(J25:J118,1),IFERROR(INDEX($A$25:$A$118, MATCH(1,(J25:J118=SMALL(J25:J118,4))*(COUNTIF(J6:J9, $A$25:$A$118)=0),0)), ""),""),"")</f>
        <v/>
      </c>
      <c r="K10" s="1" t="str" cm="1">
        <f t="array" ref="K10">IFERROR(IF(SMALL(K25:K118,4)&lt;=$A$8*SMALL(K25:K118,1),IFERROR(INDEX($A$25:$A$118, MATCH(1,(K25:K118=SMALL(K25:K118,4))*(COUNTIF(K6:K9, $A$25:$A$118)=0),0)), ""),""),"")</f>
        <v/>
      </c>
      <c r="L10" s="1" t="str" cm="1">
        <f t="array" ref="L10">IFERROR(IF(SMALL(L25:L118,4)&lt;=$A$8*SMALL(L25:L118,1),IFERROR(INDEX($A$25:$A$118, MATCH(1,(L25:L118=SMALL(L25:L118,4))*(COUNTIF(L6:L9, $A$25:$A$118)=0),0)), ""),""),"")</f>
        <v/>
      </c>
      <c r="M10" s="1" t="str" cm="1">
        <f t="array" ref="M10">IFERROR(IF(SMALL(M25:M118,4)&lt;=$A$8*SMALL(M25:M118,1),IFERROR(INDEX($A$25:$A$118, MATCH(1,(M25:M118=SMALL(M25:M118,4))*(COUNTIF(M6:M9, $A$25:$A$118)=0),0)), ""),""),"")</f>
        <v/>
      </c>
      <c r="N10" s="1" t="str" cm="1">
        <f t="array" ref="N10">IFERROR(IF(SMALL(N25:N118,4)&lt;=$A$8*SMALL(N25:N118,1),IFERROR(INDEX($A$25:$A$118, MATCH(1,(N25:N118=SMALL(N25:N118,4))*(COUNTIF(N6:N9, $A$25:$A$118)=0),0)), ""),""),"")</f>
        <v/>
      </c>
      <c r="O10" s="1" t="str" cm="1">
        <f t="array" ref="O10">IFERROR(IF(SMALL(O25:O118,4)&lt;=$A$8*SMALL(O25:O118,1),IFERROR(INDEX($A$25:$A$118, MATCH(1,(O25:O118=SMALL(O25:O118,4))*(COUNTIF(O6:O9, $A$25:$A$118)=0),0)), ""),""),"")</f>
        <v/>
      </c>
      <c r="P10" s="1" t="str" cm="1">
        <f t="array" ref="P10">IFERROR(IF(SMALL(P25:P118,4)&lt;=$A$8*SMALL(P25:P118,1),IFERROR(INDEX($A$25:$A$118, MATCH(1,(P25:P118=SMALL(P25:P118,4))*(COUNTIF(P6:P9, $A$25:$A$118)=0),0)), ""),""),"")</f>
        <v/>
      </c>
      <c r="Q10" s="1" t="str" cm="1">
        <f t="array" ref="Q10">IFERROR(IF(SMALL(Q25:Q118,4)&lt;=$A$8*SMALL(Q25:Q118,1),IFERROR(INDEX($A$25:$A$118, MATCH(1,(Q25:Q118=SMALL(Q25:Q118,4))*(COUNTIF(Q6:Q9, $A$25:$A$118)=0),0)), ""),""),"")</f>
        <v/>
      </c>
      <c r="R10" s="1" t="str" cm="1">
        <f t="array" ref="R10">IFERROR(IF(SMALL(R25:R118,4)&lt;=$A$8*SMALL(R25:R118,1),IFERROR(INDEX($A$25:$A$118, MATCH(1,(R25:R118=SMALL(R25:R118,4))*(COUNTIF(R6:R9, $A$25:$A$118)=0),0)), ""),""),"")</f>
        <v/>
      </c>
      <c r="S10" s="1" t="str" cm="1">
        <f t="array" ref="S10">IFERROR(IF(SMALL(S25:S118,4)&lt;=$A$8*SMALL(S25:S118,1),IFERROR(INDEX($A$25:$A$118, MATCH(1,(S25:S118=SMALL(S25:S118,4))*(COUNTIF(S6:S9, $A$25:$A$118)=0),0)), ""),""),"")</f>
        <v/>
      </c>
      <c r="T10" s="1" t="str" cm="1">
        <f t="array" ref="T10">IFERROR(IF(SMALL(T25:T118,4)&lt;=$A$8*SMALL(T25:T118,1),IFERROR(INDEX($A$25:$A$118, MATCH(1,(T25:T118=SMALL(T25:T118,4))*(COUNTIF(T6:T9, $A$25:$A$118)=0),0)), ""),""),"")</f>
        <v/>
      </c>
      <c r="U10" s="132" t="str" cm="1">
        <f t="array" ref="U10">IFERROR(IF(SMALL(U25:U118,4)&lt;=$A$8*SMALL(U25:U118,1),IFERROR(INDEX($A$25:$A$118, MATCH(1,(U25:U118=SMALL(U25:U118,4))*(COUNTIF(U6:U9, $A$25:$A$118)=0),0)), ""),""),"")</f>
        <v/>
      </c>
      <c r="V10" s="1" t="str" cm="1">
        <f t="array" ref="V10">IFERROR(IF(SMALL(V25:V118,4)&lt;=$A$8*SMALL(V25:V118,1),IFERROR(INDEX($A$25:$A$118, MATCH(1,(V25:V118=SMALL(V25:V118,4))*(COUNTIF(V6:V9, $A$25:$A$118)=0),0)), ""),""),"")</f>
        <v/>
      </c>
      <c r="W10" s="1" t="str" cm="1">
        <f t="array" ref="W10">IFERROR(IF(SMALL(W25:W118,4)&lt;=$A$8*SMALL(W25:W118,1),IFERROR(INDEX($A$25:$A$118, MATCH(1,(W25:W118=SMALL(W25:W118,4))*(COUNTIF(W6:W9, $A$25:$A$118)=0),0)), ""),""),"")</f>
        <v>ORB-SLAM2</v>
      </c>
      <c r="X10" s="1" t="str" cm="1">
        <f t="array" ref="X10">IFERROR(IF(SMALL(X25:X118,4)&lt;=$A$8*SMALL(X25:X118,1),IFERROR(INDEX($A$25:$A$118, MATCH(1,(X25:X118=SMALL(X25:X118,4))*(COUNTIF(X6:X9, $A$25:$A$118)=0),0)), ""),""),"")</f>
        <v/>
      </c>
      <c r="Y10" s="1" t="str" cm="1">
        <f t="array" ref="Y10">IFERROR(IF(SMALL(Y25:Y118,4)&lt;=$A$8*SMALL(Y25:Y118,1),IFERROR(INDEX($A$25:$A$118, MATCH(1,(Y25:Y118=SMALL(Y25:Y118,4))*(COUNTIF(Y6:Y9, $A$25:$A$118)=0),0)), ""),""),"")</f>
        <v>ORB-SLAM2</v>
      </c>
      <c r="Z10" s="1" t="str" cm="1">
        <f t="array" ref="Z10">IFERROR(IF(SMALL(Z25:Z118,4)&lt;=$A$8*SMALL(Z25:Z118,1),IFERROR(INDEX($A$25:$A$118, MATCH(1,(Z25:Z118=SMALL(Z25:Z118,4))*(COUNTIF(Z6:Z9, $A$25:$A$118)=0),0)), ""),""),"")</f>
        <v/>
      </c>
      <c r="AA10" s="1" t="str" cm="1">
        <f t="array" ref="AA10">IFERROR(IF(SMALL(AA25:AA118,4)&lt;=$A$8*SMALL(AA25:AA118,1),IFERROR(INDEX($A$25:$A$118, MATCH(1,(AA25:AA118=SMALL(AA25:AA118,4))*(COUNTIF(AA6:AA9, $A$25:$A$118)=0),0)), ""),""),"")</f>
        <v>ORB-SLAM3</v>
      </c>
      <c r="AB10" s="1" t="str" cm="1">
        <f t="array" ref="AB10">IFERROR(IF(SMALL(AB25:AB118,4)&lt;=$A$8*SMALL(AB25:AB118,1),IFERROR(INDEX($A$25:$A$118, MATCH(1,(AB25:AB118=SMALL(AB25:AB118,4))*(COUNTIF(AB6:AB9, $A$25:$A$118)=0),0)), ""),""),"")</f>
        <v/>
      </c>
      <c r="AC10" s="1" t="str" cm="1">
        <f t="array" ref="AC10">IFERROR(IF(SMALL(AC25:AC118,4)&lt;=$A$8*SMALL(AC25:AC118,1),IFERROR(INDEX($A$25:$A$118, MATCH(1,(AC25:AC118=SMALL(AC25:AC118,4))*(COUNTIF(AC6:AC9, $A$25:$A$118)=0),0)), ""),""),"")</f>
        <v/>
      </c>
      <c r="AD10" s="1" t="str" cm="1">
        <f t="array" ref="AD10">IFERROR(IF(SMALL(AD25:AD118,4)&lt;=$A$8*SMALL(AD25:AD118,1),IFERROR(INDEX($A$25:$A$118, MATCH(1,(AD25:AD118=SMALL(AD25:AD118,4))*(COUNTIF(AD6:AD9, $A$25:$A$118)=0),0)), ""),""),"")</f>
        <v/>
      </c>
      <c r="AE10" s="1" t="str" cm="1">
        <f t="array" ref="AE10">IFERROR(IF(SMALL(AE25:AE118,4)&lt;=$A$8*SMALL(AE25:AE118,1),IFERROR(INDEX($A$25:$A$118, MATCH(1,(AE25:AE118=SMALL(AE25:AE118,4))*(COUNTIF(AE6:AE9, $A$25:$A$118)=0),0)), ""),""),"")</f>
        <v/>
      </c>
      <c r="AF10" s="132" t="str" cm="1">
        <f t="array" ref="AF10">IFERROR(IF(SMALL(AF25:AF118,4)&lt;=$A$8*SMALL(AF25:AF118,1),IFERROR(INDEX($A$25:$A$118, MATCH(1,(AF25:AF118=SMALL(AF25:AF118,4))*(COUNTIF(AF6:AF9, $A$25:$A$118)=0),0)), ""),""),"")</f>
        <v/>
      </c>
      <c r="AG10" s="1" t="str" cm="1">
        <f t="array" ref="AG10">IFERROR(IF(SMALL(AG25:AG118,4)&lt;=$A$8*SMALL(AG25:AG118,1),IFERROR(INDEX($A$25:$A$118, MATCH(1,(AG25:AG118=SMALL(AG25:AG118,4))*(COUNTIF(AG6:AG9, $A$25:$A$118)=0),0)), ""),""),"")</f>
        <v/>
      </c>
      <c r="AH10" s="1" t="str" cm="1">
        <f t="array" ref="AH10">IFERROR(IF(SMALL(AH25:AH118,4)&lt;=$A$8*SMALL(AH25:AH118,1),IFERROR(INDEX($A$25:$A$118, MATCH(1,(AH25:AH118=SMALL(AH25:AH118,4))*(COUNTIF(AH6:AH9, $A$25:$A$118)=0),0)), ""),""),"")</f>
        <v/>
      </c>
      <c r="AI10" s="1" t="str" cm="1">
        <f t="array" ref="AI10">IFERROR(IF(SMALL(AI25:AI118,4)&lt;=$A$8*SMALL(AI25:AI118,1),IFERROR(INDEX($A$25:$A$118, MATCH(1,(AI25:AI118=SMALL(AI25:AI118,4))*(COUNTIF(AI6:AI9, $A$25:$A$118)=0),0)), ""),""),"")</f>
        <v/>
      </c>
      <c r="AJ10" s="1" t="str" cm="1">
        <f t="array" ref="AJ10">IFERROR(IF(SMALL(AJ25:AJ118,4)&lt;=$A$8*SMALL(AJ25:AJ118,1),IFERROR(INDEX($A$25:$A$118, MATCH(1,(AJ25:AJ118=SMALL(AJ25:AJ118,4))*(COUNTIF(AJ6:AJ9, $A$25:$A$118)=0),0)), ""),""),"")</f>
        <v/>
      </c>
      <c r="AK10" s="1" t="str" cm="1">
        <f t="array" ref="AK10">IFERROR(IF(SMALL(AK25:AK118,4)&lt;=$A$8*SMALL(AK25:AK118,1),IFERROR(INDEX($A$25:$A$118, MATCH(1,(AK25:AK118=SMALL(AK25:AK118,4))*(COUNTIF(AK6:AK9, $A$25:$A$118)=0),0)), ""),""),"")</f>
        <v/>
      </c>
      <c r="AL10" s="1" t="str" cm="1">
        <f t="array" ref="AL10">IFERROR(IF(SMALL(AL25:AL118,4)&lt;=$A$8*SMALL(AL25:AL118,1),IFERROR(INDEX($A$25:$A$118, MATCH(1,(AL25:AL118=SMALL(AL25:AL118,4))*(COUNTIF(AL6:AL9, $A$25:$A$118)=0),0)), ""),""),"")</f>
        <v/>
      </c>
      <c r="AM10" s="1" t="str" cm="1">
        <f t="array" ref="AM10">IFERROR(IF(SMALL(AM25:AM118,4)&lt;=$A$8*SMALL(AM25:AM118,1),IFERROR(INDEX($A$25:$A$118, MATCH(1,(AM25:AM118=SMALL(AM25:AM118,4))*(COUNTIF(AM6:AM9, $A$25:$A$118)=0),0)), ""),""),"")</f>
        <v/>
      </c>
      <c r="AN10" s="1" t="str" cm="1">
        <f t="array" ref="AN10">IFERROR(IF(SMALL(AN25:AN118,4)&lt;=$A$8*SMALL(AN25:AN118,1),IFERROR(INDEX($A$25:$A$118, MATCH(1,(AN25:AN118=SMALL(AN25:AN118,4))*(COUNTIF(AN6:AN9, $A$25:$A$118)=0),0)), ""),""),"")</f>
        <v/>
      </c>
      <c r="AO10" s="1" t="str" cm="1">
        <f t="array" ref="AO10">IFERROR(IF(SMALL(AO25:AO118,4)&lt;=$A$8*SMALL(AO25:AO118,1),IFERROR(INDEX($A$25:$A$118, MATCH(1,(AO25:AO118=SMALL(AO25:AO118,4))*(COUNTIF(AO6:AO9, $A$25:$A$118)=0),0)), ""),""),"")</f>
        <v/>
      </c>
      <c r="AP10" s="1" t="str" cm="1">
        <f t="array" ref="AP10">IFERROR(IF(SMALL(AP25:AP118,4)&lt;=$A$8*SMALL(AP25:AP118,1),IFERROR(INDEX($A$25:$A$118, MATCH(1,(AP25:AP118=SMALL(AP25:AP118,4))*(COUNTIF(AP6:AP9, $A$25:$A$118)=0),0)), ""),""),"")</f>
        <v/>
      </c>
      <c r="AQ10" s="132" t="str" cm="1">
        <f t="array" ref="AQ10">IFERROR(IF(SMALL(AQ25:AQ118,4)&lt;=$A$8*SMALL(AQ25:AQ118,1),IFERROR(INDEX($A$25:$A$118, MATCH(1,(AQ25:AQ118=SMALL(AQ25:AQ118,4))*(COUNTIF(AQ6:AQ9, $A$25:$A$118)=0),0)), ""),""),"")</f>
        <v/>
      </c>
      <c r="AR10" s="1" t="str" cm="1">
        <f t="array" ref="AR10">IFERROR(IF(SMALL(AR25:AR118,4)&lt;=$A$8*SMALL(AR25:AR118,1),IFERROR(INDEX($A$25:$A$118, MATCH(1,(AR25:AR118=SMALL(AR25:AR118,4))*(COUNTIF(AR6:AR9, $A$25:$A$118)=0),0)), ""),""),"")</f>
        <v/>
      </c>
      <c r="AS10" s="1" t="str" cm="1">
        <f t="array" ref="AS10">IFERROR(IF(SMALL(AS25:AS118,4)&lt;=$A$8*SMALL(AS25:AS118,1),IFERROR(INDEX($A$25:$A$118, MATCH(1,(AS25:AS118=SMALL(AS25:AS118,4))*(COUNTIF(AS6:AS9, $A$25:$A$118)=0),0)), ""),""),"")</f>
        <v/>
      </c>
      <c r="AT10" s="1" t="str" cm="1">
        <f t="array" ref="AT10">IFERROR(IF(SMALL(AT25:AT118,4)&lt;=$A$8*SMALL(AT25:AT118,1),IFERROR(INDEX($A$25:$A$118, MATCH(1,(AT25:AT118=SMALL(AT25:AT118,4))*(COUNTIF(AT6:AT9, $A$25:$A$118)=0),0)), ""),""),"")</f>
        <v/>
      </c>
      <c r="AU10" s="1" t="str" cm="1">
        <f t="array" ref="AU10">IFERROR(IF(SMALL(AU25:AU118,4)&lt;=$A$8*SMALL(AU25:AU118,1),IFERROR(INDEX($A$25:$A$118, MATCH(1,(AU25:AU118=SMALL(AU25:AU118,4))*(COUNTIF(AU6:AU9, $A$25:$A$118)=0),0)), ""),""),"")</f>
        <v/>
      </c>
      <c r="AV10" s="1" t="str" cm="1">
        <f t="array" ref="AV10">IFERROR(IF(SMALL(AV25:AV118,4)&lt;=$A$8*SMALL(AV25:AV118,1),IFERROR(INDEX($A$25:$A$118, MATCH(1,(AV25:AV118=SMALL(AV25:AV118,4))*(COUNTIF(AV6:AV9, $A$25:$A$118)=0),0)), ""),""),"")</f>
        <v/>
      </c>
      <c r="AW10" s="1" t="str" cm="1">
        <f t="array" ref="AW10">IFERROR(IF(SMALL(AW25:AW118,4)&lt;=$A$8*SMALL(AW25:AW118,1),IFERROR(INDEX($A$25:$A$118, MATCH(1,(AW25:AW118=SMALL(AW25:AW118,4))*(COUNTIF(AW6:AW9, $A$25:$A$118)=0),0)), ""),""),"")</f>
        <v/>
      </c>
      <c r="AX10" s="1" t="str" cm="1">
        <f t="array" ref="AX10">IFERROR(IF(SMALL(AX25:AX118,4)&lt;=$A$8*SMALL(AX25:AX118,1),IFERROR(INDEX($A$25:$A$118, MATCH(1,(AX25:AX118=SMALL(AX25:AX118,4))*(COUNTIF(AX6:AX9, $A$25:$A$118)=0),0)), ""),""),"")</f>
        <v/>
      </c>
      <c r="AY10" s="1" t="str" cm="1">
        <f t="array" ref="AY10">IFERROR(IF(SMALL(AY25:AY118,4)&lt;=$A$8*SMALL(AY25:AY118,1),IFERROR(INDEX($A$25:$A$118, MATCH(1,(AY25:AY118=SMALL(AY25:AY118,4))*(COUNTIF(AY6:AY9, $A$25:$A$118)=0),0)), ""),""),"")</f>
        <v/>
      </c>
      <c r="AZ10" s="1" t="str" cm="1">
        <f t="array" ref="AZ10">IFERROR(IF(SMALL(AZ25:AZ118,4)&lt;=$A$8*SMALL(AZ25:AZ118,1),IFERROR(INDEX($A$25:$A$118, MATCH(1,(AZ25:AZ118=SMALL(AZ25:AZ118,4))*(COUNTIF(AZ6:AZ9, $A$25:$A$118)=0),0)), ""),""),"")</f>
        <v/>
      </c>
      <c r="BA10" s="1" t="str" cm="1">
        <f t="array" ref="BA10">IFERROR(IF(SMALL(BA25:BA118,4)&lt;=$A$8*SMALL(BA25:BA118,1),IFERROR(INDEX($A$25:$A$118, MATCH(1,(BA25:BA118=SMALL(BA25:BA118,4))*(COUNTIF(BA6:BA9, $A$25:$A$118)=0),0)), ""),""),"")</f>
        <v/>
      </c>
      <c r="BB10" s="132" t="str" cm="1">
        <f t="array" ref="BB10">IFERROR(IF(SMALL(BB25:BB118,4)&lt;=$A$8*SMALL(BB25:BB118,1),IFERROR(INDEX($A$25:$A$118, MATCH(1,(BB25:BB118=SMALL(BB25:BB118,4))*(COUNTIF(BB6:BB9, $A$25:$A$118)=0),0)), ""),""),"")</f>
        <v/>
      </c>
      <c r="BC10" s="1" t="str" cm="1">
        <f t="array" ref="BC10">IFERROR(IF(SMALL(BC25:BC118,4)&lt;=$A$8*SMALL(BC25:BC118,1),IFERROR(INDEX($A$25:$A$118, MATCH(1,(BC25:BC118=SMALL(BC25:BC118,4))*(COUNTIF(BC6:BC9, $A$25:$A$118)=0),0)), ""),""),"")</f>
        <v/>
      </c>
      <c r="BD10" s="1" t="str" cm="1">
        <f t="array" ref="BD10">IFERROR(IF(SMALL(BD25:BD118,4)&lt;=$A$8*SMALL(BD25:BD118,1),IFERROR(INDEX($A$25:$A$118, MATCH(1,(BD25:BD118=SMALL(BD25:BD118,4))*(COUNTIF(BD6:BD9, $A$25:$A$118)=0),0)), ""),""),"")</f>
        <v/>
      </c>
      <c r="BE10" s="1" t="str" cm="1">
        <f t="array" ref="BE10">IFERROR(IF(SMALL(BE25:BE118,4)&lt;=$A$8*SMALL(BE25:BE118,1),IFERROR(INDEX($A$25:$A$118, MATCH(1,(BE25:BE118=SMALL(BE25:BE118,4))*(COUNTIF(BE6:BE9, $A$25:$A$118)=0),0)), ""),""),"")</f>
        <v/>
      </c>
      <c r="BF10" s="1" t="str" cm="1">
        <f t="array" ref="BF10">IFERROR(IF(SMALL(BF25:BF118,4)&lt;=$A$8*SMALL(BF25:BF118,1),IFERROR(INDEX($A$25:$A$118, MATCH(1,(BF25:BF118=SMALL(BF25:BF118,4))*(COUNTIF(BF6:BF9, $A$25:$A$118)=0),0)), ""),""),"")</f>
        <v/>
      </c>
      <c r="BG10" s="1" t="str" cm="1">
        <f t="array" ref="BG10">IFERROR(IF(SMALL(BG25:BG118,4)&lt;=$A$8*SMALL(BG25:BG118,1),IFERROR(INDEX($A$25:$A$118, MATCH(1,(BG25:BG118=SMALL(BG25:BG118,4))*(COUNTIF(BG6:BG9, $A$25:$A$118)=0),0)), ""),""),"")</f>
        <v/>
      </c>
      <c r="BH10" s="1" t="str" cm="1">
        <f t="array" ref="BH10">IFERROR(IF(SMALL(BH25:BH118,4)&lt;=$A$8*SMALL(BH25:BH118,1),IFERROR(INDEX($A$25:$A$118, MATCH(1,(BH25:BH118=SMALL(BH25:BH118,4))*(COUNTIF(BH6:BH9, $A$25:$A$118)=0),0)), ""),""),"")</f>
        <v/>
      </c>
      <c r="BI10" s="1" t="str" cm="1">
        <f t="array" ref="BI10">IFERROR(IF(SMALL(BI25:BI118,4)&lt;=$A$8*SMALL(BI25:BI118,1),IFERROR(INDEX($A$25:$A$118, MATCH(1,(BI25:BI118=SMALL(BI25:BI118,4))*(COUNTIF(BI6:BI9, $A$25:$A$118)=0),0)), ""),""),"")</f>
        <v/>
      </c>
      <c r="BJ10" s="1" t="str" cm="1">
        <f t="array" ref="BJ10">IFERROR(IF(SMALL(BJ25:BJ118,4)&lt;=$A$8*SMALL(BJ25:BJ118,1),IFERROR(INDEX($A$25:$A$118, MATCH(1,(BJ25:BJ118=SMALL(BJ25:BJ118,4))*(COUNTIF(BJ6:BJ9, $A$25:$A$118)=0),0)), ""),""),"")</f>
        <v/>
      </c>
      <c r="BK10" s="1" t="str" cm="1">
        <f t="array" ref="BK10">IFERROR(IF(SMALL(BK25:BK118,4)&lt;=$A$8*SMALL(BK25:BK118,1),IFERROR(INDEX($A$25:$A$118, MATCH(1,(BK25:BK118=SMALL(BK25:BK118,4))*(COUNTIF(BK6:BK9, $A$25:$A$118)=0),0)), ""),""),"")</f>
        <v/>
      </c>
      <c r="BL10" s="1" t="str" cm="1">
        <f t="array" ref="BL10">IFERROR(IF(SMALL(BL25:BL118,4)&lt;=$A$8*SMALL(BL25:BL118,1),IFERROR(INDEX($A$25:$A$118, MATCH(1,(BL25:BL118=SMALL(BL25:BL118,4))*(COUNTIF(BL6:BL9, $A$25:$A$118)=0),0)), ""),""),"")</f>
        <v/>
      </c>
      <c r="BM10" s="1" t="str" cm="1">
        <f t="array" ref="BM10">IFERROR(IF(SMALL(BM25:BM118,4)&lt;=$A$8*SMALL(BM25:BM118,1),IFERROR(INDEX($A$25:$A$118, MATCH(1,(BM25:BM118=SMALL(BM25:BM118,4))*(COUNTIF(BM6:BM9, $A$25:$A$118)=0),0)), ""),""),"")</f>
        <v/>
      </c>
      <c r="BN10" s="132" t="str" cm="1">
        <f t="array" ref="BN10">IFERROR(IF(SMALL(BN25:BN118,4)&lt;=$A$8*SMALL(BN25:BN118,1),IFERROR(INDEX($A$25:$A$118, MATCH(1,(BN25:BN118=SMALL(BN25:BN118,4))*(COUNTIF(BN6:BN9, $A$25:$A$118)=0),0)), ""),""),"")</f>
        <v/>
      </c>
      <c r="BO10" s="1" t="str" cm="1">
        <f t="array" ref="BO10">IFERROR(IF(SMALL(BO25:BO118,4)&lt;=$A$8*SMALL(BO25:BO118,1),IFERROR(INDEX($A$25:$A$118, MATCH(1,(BO25:BO118=SMALL(BO25:BO118,4))*(COUNTIF(BO6:BO9, $A$25:$A$118)=0),0)), ""),""),"")</f>
        <v/>
      </c>
      <c r="BP10" s="1" t="str" cm="1">
        <f t="array" ref="BP10">IFERROR(IF(SMALL(BP25:BP118,4)&lt;=$A$8*SMALL(BP25:BP118,1),IFERROR(INDEX($A$25:$A$118, MATCH(1,(BP25:BP118=SMALL(BP25:BP118,4))*(COUNTIF(BP6:BP9, $A$25:$A$118)=0),0)), ""),""),"")</f>
        <v>Basalt</v>
      </c>
      <c r="BQ10" s="1" t="str" cm="1">
        <f t="array" ref="BQ10">IFERROR(IF(SMALL(BQ25:BQ118,4)&lt;=$A$8*SMALL(BQ25:BQ118,1),IFERROR(INDEX($A$25:$A$118, MATCH(1,(BQ25:BQ118=SMALL(BQ25:BQ118,4))*(COUNTIF(BQ6:BQ9, $A$25:$A$118)=0),0)), ""),""),"")</f>
        <v>Basalt</v>
      </c>
      <c r="BR10" s="1" t="str" cm="1">
        <f t="array" ref="BR10">IFERROR(IF(SMALL(BR25:BR118,4)&lt;=$A$8*SMALL(BR25:BR118,1),IFERROR(INDEX($A$25:$A$118, MATCH(1,(BR25:BR118=SMALL(BR25:BR118,4))*(COUNTIF(BR6:BR9, $A$25:$A$118)=0),0)), ""),""),"")</f>
        <v/>
      </c>
      <c r="BS10" s="1" t="str" cm="1">
        <f t="array" ref="BS10">IFERROR(IF(SMALL(BS25:BS118,4)&lt;=$A$8*SMALL(BS25:BS118,1),IFERROR(INDEX($A$25:$A$118, MATCH(1,(BS25:BS118=SMALL(BS25:BS118,4))*(COUNTIF(BS6:BS9, $A$25:$A$118)=0),0)), ""),""),"")</f>
        <v/>
      </c>
      <c r="BT10" s="1" t="str" cm="1">
        <f t="array" ref="BT10">IFERROR(IF(SMALL(BT25:BT118,4)&lt;=$A$8*SMALL(BT25:BT118,1),IFERROR(INDEX($A$25:$A$118, MATCH(1,(BT25:BT118=SMALL(BT25:BT118,4))*(COUNTIF(BT6:BT9, $A$25:$A$118)=0),0)), ""),""),"")</f>
        <v>Basalt</v>
      </c>
      <c r="BU10" s="1" t="str" cm="1">
        <f t="array" ref="BU10">IFERROR(IF(SMALL(BU25:BU118,4)&lt;=$A$8*SMALL(BU25:BU118,1),IFERROR(INDEX($A$25:$A$118, MATCH(1,(BU25:BU118=SMALL(BU25:BU118,4))*(COUNTIF(BU6:BU9, $A$25:$A$118)=0),0)), ""),""),"")</f>
        <v/>
      </c>
      <c r="BV10" s="1" t="str" cm="1">
        <f t="array" ref="BV10">IFERROR(IF(SMALL(BV25:BV118,4)&lt;=$A$8*SMALL(BV25:BV118,1),IFERROR(INDEX($A$25:$A$118, MATCH(1,(BV25:BV118=SMALL(BV25:BV118,4))*(COUNTIF(BV6:BV9, $A$25:$A$118)=0),0)), ""),""),"")</f>
        <v/>
      </c>
      <c r="BW10" s="1" t="str" cm="1">
        <f t="array" ref="BW10">IFERROR(IF(SMALL(BW25:BW118,4)&lt;=$A$8*SMALL(BW25:BW118,1),IFERROR(INDEX($A$25:$A$118, MATCH(1,(BW25:BW118=SMALL(BW25:BW118,4))*(COUNTIF(BW6:BW9, $A$25:$A$118)=0),0)), ""),""),"")</f>
        <v/>
      </c>
      <c r="BX10" s="1" t="str" cm="1">
        <f t="array" ref="BX10">IFERROR(IF(SMALL(BX25:BX118,4)&lt;=$A$8*SMALL(BX25:BX118,1),IFERROR(INDEX($A$25:$A$118, MATCH(1,(BX25:BX118=SMALL(BX25:BX118,4))*(COUNTIF(BX6:BX9, $A$25:$A$118)=0),0)), ""),""),"")</f>
        <v>Basalt</v>
      </c>
      <c r="BY10" s="1" t="str" cm="1">
        <f t="array" ref="BY10">IFERROR(IF(SMALL(BY25:BY118,4)&lt;=$A$8*SMALL(BY25:BY118,1),IFERROR(INDEX($A$25:$A$118, MATCH(1,(BY25:BY118=SMALL(BY25:BY118,4))*(COUNTIF(BY6:BY9, $A$25:$A$118)=0),0)), ""),""),"")</f>
        <v/>
      </c>
      <c r="BZ10" s="1" t="str" cm="1">
        <f t="array" ref="BZ10">IFERROR(IF(SMALL(BZ25:BZ118,4)&lt;=$A$8*SMALL(BZ25:BZ118,1),IFERROR(INDEX($A$25:$A$118, MATCH(1,(BZ25:BZ118=SMALL(BZ25:BZ118,4))*(COUNTIF(BZ6:BZ9, $A$25:$A$118)=0),0)), ""),""),"")</f>
        <v/>
      </c>
      <c r="CA10" s="1" t="str" cm="1">
        <f t="array" ref="CA10">IFERROR(IF(SMALL(CA25:CA118,4)&lt;=$A$8*SMALL(CA25:CA118,1),IFERROR(INDEX($A$25:$A$118, MATCH(1,(CA25:CA118=SMALL(CA25:CA118,4))*(COUNTIF(CA6:CA9, $A$25:$A$118)=0),0)), ""),""),"")</f>
        <v/>
      </c>
      <c r="CB10" s="1" t="str" cm="1">
        <f t="array" ref="CB10">IFERROR(IF(SMALL(CB25:CB118,4)&lt;=$A$8*SMALL(CB25:CB118,1),IFERROR(INDEX($A$25:$A$118, MATCH(1,(CB25:CB118=SMALL(CB25:CB118,4))*(COUNTIF(CB6:CB9, $A$25:$A$118)=0),0)), ""),""),"")</f>
        <v/>
      </c>
      <c r="CC10" s="1" t="str" cm="1">
        <f t="array" ref="CC10">IFERROR(IF(SMALL(CC25:CC118,4)&lt;=$A$8*SMALL(CC25:CC118,1),IFERROR(INDEX($A$25:$A$118, MATCH(1,(CC25:CC118=SMALL(CC25:CC118,4))*(COUNTIF(CC6:CC9, $A$25:$A$118)=0),0)), ""),""),"")</f>
        <v/>
      </c>
      <c r="CD10" s="132" t="str" cm="1">
        <f t="array" ref="CD10">IFERROR(IF(SMALL(CD25:CD118,4)&lt;=$A$8*SMALL(CD25:CD118,1),IFERROR(INDEX($A$25:$A$118, MATCH(1,(CD25:CD118=SMALL(CD25:CD118,4))*(COUNTIF(CD6:CD9, $A$25:$A$118)=0),0)), ""),""),"")</f>
        <v/>
      </c>
      <c r="CE10" s="1" t="str" cm="1">
        <f t="array" ref="CE10">IFERROR(IF(SMALL(CE25:CE118,4)&lt;=$A$8*SMALL(CE25:CE118,1),IFERROR(INDEX($A$25:$A$118, MATCH(1,(CE25:CE118=SMALL(CE25:CE118,4))*(COUNTIF(CE6:CE9, $A$25:$A$118)=0),0)), ""),""),"")</f>
        <v/>
      </c>
      <c r="CF10" s="1" t="str" cm="1">
        <f t="array" ref="CF10">IFERROR(IF(SMALL(CF25:CF118,4)&lt;=$A$8*SMALL(CF25:CF118,1),IFERROR(INDEX($A$25:$A$118, MATCH(1,(CF25:CF118=SMALL(CF25:CF118,4))*(COUNTIF(CF6:CF9, $A$25:$A$118)=0),0)), ""),""),"")</f>
        <v/>
      </c>
      <c r="CG10" s="1" t="str" cm="1">
        <f t="array" ref="CG10">IFERROR(IF(SMALL(CG25:CG118,4)&lt;=$A$8*SMALL(CG25:CG118,1),IFERROR(INDEX($A$25:$A$118, MATCH(1,(CG25:CG118=SMALL(CG25:CG118,4))*(COUNTIF(CG6:CG9, $A$25:$A$118)=0),0)), ""),""),"")</f>
        <v/>
      </c>
      <c r="CH10" s="1" t="str" cm="1">
        <f t="array" ref="CH10">IFERROR(IF(SMALL(CH25:CH118,4)&lt;=$A$8*SMALL(CH25:CH118,1),IFERROR(INDEX($A$25:$A$118, MATCH(1,(CH25:CH118=SMALL(CH25:CH118,4))*(COUNTIF(CH6:CH9, $A$25:$A$118)=0),0)), ""),""),"")</f>
        <v/>
      </c>
      <c r="CI10" s="1" t="str" cm="1">
        <f t="array" ref="CI10">IFERROR(IF(SMALL(CI25:CI118,4)&lt;=$A$8*SMALL(CI25:CI118,1),IFERROR(INDEX($A$25:$A$118, MATCH(1,(CI25:CI118=SMALL(CI25:CI118,4))*(COUNTIF(CI6:CI9, $A$25:$A$118)=0),0)), ""),""),"")</f>
        <v/>
      </c>
      <c r="CJ10" s="1" t="str" cm="1">
        <f t="array" ref="CJ10">IFERROR(IF(SMALL(CJ25:CJ118,4)&lt;=$A$8*SMALL(CJ25:CJ118,1),IFERROR(INDEX($A$25:$A$118, MATCH(1,(CJ25:CJ118=SMALL(CJ25:CJ118,4))*(COUNTIF(CJ6:CJ9, $A$25:$A$118)=0),0)), ""),""),"")</f>
        <v/>
      </c>
      <c r="CK10" s="1" t="str" cm="1">
        <f t="array" ref="CK10">IFERROR(IF(SMALL(CK25:CK118,4)&lt;=$A$8*SMALL(CK25:CK118,1),IFERROR(INDEX($A$25:$A$118, MATCH(1,(CK25:CK118=SMALL(CK25:CK118,4))*(COUNTIF(CK6:CK9, $A$25:$A$118)=0),0)), ""),""),"")</f>
        <v/>
      </c>
      <c r="CL10" s="1" t="str" cm="1">
        <f t="array" ref="CL10">IFERROR(IF(SMALL(CL25:CL118,4)&lt;=$A$8*SMALL(CL25:CL118,1),IFERROR(INDEX($A$25:$A$118, MATCH(1,(CL25:CL118=SMALL(CL25:CL118,4))*(COUNTIF(CL6:CL9, $A$25:$A$118)=0),0)), ""),""),"")</f>
        <v/>
      </c>
      <c r="CM10" s="1" t="str" cm="1">
        <f t="array" ref="CM10">IFERROR(IF(SMALL(CM25:CM118,4)&lt;=$A$8*SMALL(CM25:CM118,1),IFERROR(INDEX($A$25:$A$118, MATCH(1,(CM25:CM118=SMALL(CM25:CM118,4))*(COUNTIF(CM6:CM9, $A$25:$A$118)=0),0)), ""),""),"")</f>
        <v/>
      </c>
      <c r="CN10" s="1" t="str" cm="1">
        <f t="array" ref="CN10">IFERROR(IF(SMALL(CN25:CN118,4)&lt;=$A$8*SMALL(CN25:CN118,1),IFERROR(INDEX($A$25:$A$118, MATCH(1,(CN25:CN118=SMALL(CN25:CN118,4))*(COUNTIF(CN6:CN9, $A$25:$A$118)=0),0)), ""),""),"")</f>
        <v/>
      </c>
      <c r="CO10" s="1" t="str" cm="1">
        <f t="array" ref="CO10">IFERROR(IF(SMALL(CO25:CO118,4)&lt;=$A$8*SMALL(CO25:CO118,1),IFERROR(INDEX($A$25:$A$118, MATCH(1,(CO25:CO118=SMALL(CO25:CO118,4))*(COUNTIF(CO6:CO9, $A$25:$A$118)=0),0)), ""),""),"")</f>
        <v/>
      </c>
      <c r="CP10" s="1" t="str" cm="1">
        <f t="array" ref="CP10">IFERROR(IF(SMALL(CP25:CP118,4)&lt;=$A$8*SMALL(CP25:CP118,1),IFERROR(INDEX($A$25:$A$118, MATCH(1,(CP25:CP118=SMALL(CP25:CP118,4))*(COUNTIF(CP6:CP9, $A$25:$A$118)=0),0)), ""),""),"")</f>
        <v/>
      </c>
      <c r="CQ10" s="1" t="str" cm="1">
        <f t="array" ref="CQ10">IFERROR(IF(SMALL(CQ25:CQ118,4)&lt;=$A$8*SMALL(CQ25:CQ118,1),IFERROR(INDEX($A$25:$A$118, MATCH(1,(CQ25:CQ118=SMALL(CQ25:CQ118,4))*(COUNTIF(CQ6:CQ9, $A$25:$A$118)=0),0)), ""),""),"")</f>
        <v/>
      </c>
      <c r="CR10" s="1" t="str" cm="1">
        <f t="array" ref="CR10">IFERROR(IF(SMALL(CR25:CR118,4)&lt;=$A$8*SMALL(CR25:CR118,1),IFERROR(INDEX($A$25:$A$118, MATCH(1,(CR25:CR118=SMALL(CR25:CR118,4))*(COUNTIF(CR6:CR9, $A$25:$A$118)=0),0)), ""),""),"")</f>
        <v/>
      </c>
      <c r="CS10" s="1" t="str" cm="1">
        <f t="array" ref="CS10">IFERROR(IF(SMALL(CS25:CS118,4)&lt;=$A$8*SMALL(CS25:CS118,1),IFERROR(INDEX($A$25:$A$118, MATCH(1,(CS25:CS118=SMALL(CS25:CS118,4))*(COUNTIF(CS6:CS9, $A$25:$A$118)=0),0)), ""),""),"")</f>
        <v/>
      </c>
      <c r="CT10" s="1" t="str" cm="1">
        <f t="array" ref="CT10">IFERROR(IF(SMALL(CT25:CT118,4)&lt;=$A$8*SMALL(CT25:CT118,1),IFERROR(INDEX($A$25:$A$118, MATCH(1,(CT25:CT118=SMALL(CT25:CT118,4))*(COUNTIF(CT6:CT9, $A$25:$A$118)=0),0)), ""),""),"")</f>
        <v/>
      </c>
      <c r="CU10" s="1" t="str" cm="1">
        <f t="array" ref="CU10">IFERROR(IF(SMALL(CU25:CU118,4)&lt;=$A$8*SMALL(CU25:CU118,1),IFERROR(INDEX($A$25:$A$118, MATCH(1,(CU25:CU118=SMALL(CU25:CU118,4))*(COUNTIF(CU6:CU9, $A$25:$A$118)=0),0)), ""),""),"")</f>
        <v/>
      </c>
      <c r="CV10" s="1" t="str" cm="1">
        <f t="array" ref="CV10">IFERROR(IF(SMALL(CV25:CV118,4)&lt;=$A$8*SMALL(CV25:CV118,1),IFERROR(INDEX($A$25:$A$118, MATCH(1,(CV25:CV118=SMALL(CV25:CV118,4))*(COUNTIF(CV6:CV9, $A$25:$A$118)=0),0)), ""),""),"")</f>
        <v/>
      </c>
      <c r="CW10" s="1" t="str" cm="1">
        <f t="array" ref="CW10">IFERROR(IF(SMALL(CW25:CW118,4)&lt;=$A$8*SMALL(CW25:CW118,1),IFERROR(INDEX($A$25:$A$118, MATCH(1,(CW25:CW118=SMALL(CW25:CW118,4))*(COUNTIF(CW6:CW9, $A$25:$A$118)=0),0)), ""),""),"")</f>
        <v/>
      </c>
      <c r="CX10" s="132" t="str" cm="1">
        <f t="array" ref="CX10">IFERROR(IF(SMALL(CX25:CX118,4)&lt;=$A$8*SMALL(CX25:CX118,1),IFERROR(INDEX($A$25:$A$118, MATCH(1,(CX25:CX118=SMALL(CX25:CX118,4))*(COUNTIF(CX6:CX9, $A$25:$A$118)=0),0)), ""),""),"")</f>
        <v/>
      </c>
      <c r="CY10" s="1" t="str" cm="1">
        <f t="array" ref="CY10">IFERROR(IF(SMALL(CY25:CY118,4)&lt;=$A$8*SMALL(CY25:CY118,1),IFERROR(INDEX($A$25:$A$118, MATCH(1,(CY25:CY118=SMALL(CY25:CY118,4))*(COUNTIF(CY6:CY9, $A$25:$A$118)=0),0)), ""),""),"")</f>
        <v/>
      </c>
      <c r="CZ10" s="1" t="str" cm="1">
        <f t="array" ref="CZ10">IFERROR(IF(SMALL(CZ25:CZ118,4)&lt;=$A$8*SMALL(CZ25:CZ118,1),IFERROR(INDEX($A$25:$A$118, MATCH(1,(CZ25:CZ118=SMALL(CZ25:CZ118,4))*(COUNTIF(CZ6:CZ9, $A$25:$A$118)=0),0)), ""),""),"")</f>
        <v/>
      </c>
      <c r="DA10" s="1" t="str" cm="1">
        <f t="array" ref="DA10">IFERROR(IF(SMALL(DA25:DA118,4)&lt;=$A$8*SMALL(DA25:DA118,1),IFERROR(INDEX($A$25:$A$118, MATCH(1,(DA25:DA118=SMALL(DA25:DA118,4))*(COUNTIF(DA6:DA9, $A$25:$A$118)=0),0)), ""),""),"")</f>
        <v/>
      </c>
      <c r="DB10" s="1" t="str" cm="1">
        <f t="array" ref="DB10">IFERROR(IF(SMALL(DB25:DB118,4)&lt;=$A$8*SMALL(DB25:DB118,1),IFERROR(INDEX($A$25:$A$118, MATCH(1,(DB25:DB118=SMALL(DB25:DB118,4))*(COUNTIF(DB6:DB9, $A$25:$A$118)=0),0)), ""),""),"")</f>
        <v/>
      </c>
      <c r="DC10" s="1" t="str" cm="1">
        <f t="array" ref="DC10">IFERROR(IF(SMALL(DC25:DC118,4)&lt;=$A$8*SMALL(DC25:DC118,1),IFERROR(INDEX($A$25:$A$118, MATCH(1,(DC25:DC118=SMALL(DC25:DC118,4))*(COUNTIF(DC6:DC9, $A$25:$A$118)=0),0)), ""),""),"")</f>
        <v/>
      </c>
      <c r="DD10" s="1" t="str" cm="1">
        <f t="array" ref="DD10">IFERROR(IF(SMALL(DD25:DD118,4)&lt;=$A$8*SMALL(DD25:DD118,1),IFERROR(INDEX($A$25:$A$118, MATCH(1,(DD25:DD118=SMALL(DD25:DD118,4))*(COUNTIF(DD6:DD9, $A$25:$A$118)=0),0)), ""),""),"")</f>
        <v/>
      </c>
      <c r="DE10" s="1" t="str" cm="1">
        <f t="array" ref="DE10">IFERROR(IF(SMALL(DE25:DE118,4)&lt;=$A$8*SMALL(DE25:DE118,1),IFERROR(INDEX($A$25:$A$118, MATCH(1,(DE25:DE118=SMALL(DE25:DE118,4))*(COUNTIF(DE6:DE9, $A$25:$A$118)=0),0)), ""),""),"")</f>
        <v/>
      </c>
      <c r="DF10" s="1" t="str" cm="1">
        <f t="array" ref="DF10">IFERROR(IF(SMALL(DF25:DF118,4)&lt;=$A$8*SMALL(DF25:DF118,1),IFERROR(INDEX($A$25:$A$118, MATCH(1,(DF25:DF118=SMALL(DF25:DF118,4))*(COUNTIF(DF6:DF9, $A$25:$A$118)=0),0)), ""),""),"")</f>
        <v/>
      </c>
      <c r="DG10" s="1" t="str" cm="1">
        <f t="array" ref="DG10">IFERROR(IF(SMALL(DG25:DG118,4)&lt;=$A$8*SMALL(DG25:DG118,1),IFERROR(INDEX($A$25:$A$118, MATCH(1,(DG25:DG118=SMALL(DG25:DG118,4))*(COUNTIF(DG6:DG9, $A$25:$A$118)=0),0)), ""),""),"")</f>
        <v/>
      </c>
      <c r="DH10" s="1" t="str" cm="1">
        <f t="array" ref="DH10">IFERROR(IF(SMALL(DH25:DH118,4)&lt;=$A$8*SMALL(DH25:DH118,1),IFERROR(INDEX($A$25:$A$118, MATCH(1,(DH25:DH118=SMALL(DH25:DH118,4))*(COUNTIF(DH6:DH9, $A$25:$A$118)=0),0)), ""),""),"")</f>
        <v/>
      </c>
      <c r="DI10" s="1" t="str" cm="1">
        <f t="array" ref="DI10">IFERROR(IF(SMALL(DI25:DI118,4)&lt;=$A$8*SMALL(DI25:DI118,1),IFERROR(INDEX($A$25:$A$118, MATCH(1,(DI25:DI118=SMALL(DI25:DI118,4))*(COUNTIF(DI6:DI9, $A$25:$A$118)=0),0)), ""),""),"")</f>
        <v/>
      </c>
      <c r="DJ10" s="1" t="str" cm="1">
        <f t="array" ref="DJ10">IFERROR(IF(SMALL(DJ25:DJ118,4)&lt;=$A$8*SMALL(DJ25:DJ118,1),IFERROR(INDEX($A$25:$A$118, MATCH(1,(DJ25:DJ118=SMALL(DJ25:DJ118,4))*(COUNTIF(DJ6:DJ9, $A$25:$A$118)=0),0)), ""),""),"")</f>
        <v/>
      </c>
      <c r="DK10" s="1" t="str" cm="1">
        <f t="array" ref="DK10">IFERROR(IF(SMALL(DK25:DK118,4)&lt;=$A$8*SMALL(DK25:DK118,1),IFERROR(INDEX($A$25:$A$118, MATCH(1,(DK25:DK118=SMALL(DK25:DK118,4))*(COUNTIF(DK6:DK9, $A$25:$A$118)=0),0)), ""),""),"")</f>
        <v/>
      </c>
      <c r="DL10" s="1" t="str" cm="1">
        <f t="array" ref="DL10">IFERROR(IF(SMALL(DL25:DL118,4)&lt;=$A$8*SMALL(DL25:DL118,1),IFERROR(INDEX($A$25:$A$118, MATCH(1,(DL25:DL118=SMALL(DL25:DL118,4))*(COUNTIF(DL6:DL9, $A$25:$A$118)=0),0)), ""),""),"")</f>
        <v/>
      </c>
      <c r="DM10" s="1" t="str" cm="1">
        <f t="array" ref="DM10">IFERROR(IF(SMALL(DM25:DM118,4)&lt;=$A$8*SMALL(DM25:DM118,1),IFERROR(INDEX($A$25:$A$118, MATCH(1,(DM25:DM118=SMALL(DM25:DM118,4))*(COUNTIF(DM6:DM9, $A$25:$A$118)=0),0)), ""),""),"")</f>
        <v/>
      </c>
      <c r="DN10" s="1" t="str" cm="1">
        <f t="array" ref="DN10">IFERROR(IF(SMALL(DN25:DN118,4)&lt;=$A$8*SMALL(DN25:DN118,1),IFERROR(INDEX($A$25:$A$118, MATCH(1,(DN25:DN118=SMALL(DN25:DN118,4))*(COUNTIF(DN6:DN9, $A$25:$A$118)=0),0)), ""),""),"")</f>
        <v/>
      </c>
      <c r="DO10" s="1" t="str" cm="1">
        <f t="array" ref="DO10">IFERROR(IF(SMALL(DO25:DO118,4)&lt;=$A$8*SMALL(DO25:DO118,1),IFERROR(INDEX($A$25:$A$118, MATCH(1,(DO25:DO118=SMALL(DO25:DO118,4))*(COUNTIF(DO6:DO9, $A$25:$A$118)=0),0)), ""),""),"")</f>
        <v/>
      </c>
      <c r="DP10" s="1" t="str" cm="1">
        <f t="array" ref="DP10">IFERROR(IF(SMALL(DP25:DP118,4)&lt;=$A$8*SMALL(DP25:DP118,1),IFERROR(INDEX($A$25:$A$118, MATCH(1,(DP25:DP118=SMALL(DP25:DP118,4))*(COUNTIF(DP6:DP9, $A$25:$A$118)=0),0)), ""),""),"")</f>
        <v/>
      </c>
      <c r="DQ10" s="1" t="str" cm="1">
        <f t="array" ref="DQ10">IFERROR(IF(SMALL(DQ25:DQ118,4)&lt;=$A$8*SMALL(DQ25:DQ118,1),IFERROR(INDEX($A$25:$A$118, MATCH(1,(DQ25:DQ118=SMALL(DQ25:DQ118,4))*(COUNTIF(DQ6:DQ9, $A$25:$A$118)=0),0)), ""),""),"")</f>
        <v/>
      </c>
      <c r="DR10" s="1" t="str" cm="1">
        <f t="array" ref="DR10">IFERROR(IF(SMALL(DR25:DR118,4)&lt;=$A$8*SMALL(DR25:DR118,1),IFERROR(INDEX($A$25:$A$118, MATCH(1,(DR25:DR118=SMALL(DR25:DR118,4))*(COUNTIF(DR6:DR9, $A$25:$A$118)=0),0)), ""),""),"")</f>
        <v/>
      </c>
      <c r="DS10" s="1" t="str" cm="1">
        <f t="array" ref="DS10">IFERROR(IF(SMALL(DS25:DS118,4)&lt;=$A$8*SMALL(DS25:DS118,1),IFERROR(INDEX($A$25:$A$118, MATCH(1,(DS25:DS118=SMALL(DS25:DS118,4))*(COUNTIF(DS6:DS9, $A$25:$A$118)=0),0)), ""),""),"")</f>
        <v/>
      </c>
      <c r="DT10" s="1" t="str" cm="1">
        <f t="array" ref="DT10">IFERROR(IF(SMALL(DT25:DT118,4)&lt;=$A$8*SMALL(DT25:DT118,1),IFERROR(INDEX($A$25:$A$118, MATCH(1,(DT25:DT118=SMALL(DT25:DT118,4))*(COUNTIF(DT6:DT9, $A$25:$A$118)=0),0)), ""),""),"")</f>
        <v/>
      </c>
      <c r="DU10" s="1" t="str" cm="1">
        <f t="array" ref="DU10">IFERROR(IF(SMALL(DU25:DU118,4)&lt;=$A$8*SMALL(DU25:DU118,1),IFERROR(INDEX($A$25:$A$118, MATCH(1,(DU25:DU118=SMALL(DU25:DU118,4))*(COUNTIF(DU6:DU9, $A$25:$A$118)=0),0)), ""),""),"")</f>
        <v/>
      </c>
      <c r="DV10" s="132" t="str" cm="1">
        <f t="array" ref="DV10">IFERROR(IF(SMALL(DV25:DV118,4)&lt;=$A$8*SMALL(DV25:DV118,1),IFERROR(INDEX($A$25:$A$118, MATCH(1,(DV25:DV118=SMALL(DV25:DV118,4))*(COUNTIF(DV6:DV9, $A$25:$A$118)=0),0)), ""),""),"")</f>
        <v/>
      </c>
      <c r="DW10" s="1" t="str" cm="1">
        <f t="array" ref="DW10">IFERROR(IF(SMALL(DW25:DW118,4)&lt;=$A$8*SMALL(DW25:DW118,1),IFERROR(INDEX($A$25:$A$118, MATCH(1,(DW25:DW118=SMALL(DW25:DW118,4))*(COUNTIF(DW6:DW9, $A$25:$A$118)=0),0)), ""),""),"")</f>
        <v/>
      </c>
      <c r="DX10" s="1" t="str" cm="1">
        <f t="array" ref="DX10">IFERROR(IF(SMALL(DX25:DX118,4)&lt;=$A$8*SMALL(DX25:DX118,1),IFERROR(INDEX($A$25:$A$118, MATCH(1,(DX25:DX118=SMALL(DX25:DX118,4))*(COUNTIF(DX6:DX9, $A$25:$A$118)=0),0)), ""),""),"")</f>
        <v/>
      </c>
      <c r="DY10" s="1" t="str" cm="1">
        <f t="array" ref="DY10">IFERROR(IF(SMALL(DY25:DY118,4)&lt;=$A$8*SMALL(DY25:DY118,1),IFERROR(INDEX($A$25:$A$118, MATCH(1,(DY25:DY118=SMALL(DY25:DY118,4))*(COUNTIF(DY6:DY9, $A$25:$A$118)=0),0)), ""),""),"")</f>
        <v/>
      </c>
      <c r="DZ10" s="1" t="str" cm="1">
        <f t="array" ref="DZ10">IFERROR(IF(SMALL(DZ25:DZ118,4)&lt;=$A$8*SMALL(DZ25:DZ118,1),IFERROR(INDEX($A$25:$A$118, MATCH(1,(DZ25:DZ118=SMALL(DZ25:DZ118,4))*(COUNTIF(DZ6:DZ9, $A$25:$A$118)=0),0)), ""),""),"")</f>
        <v/>
      </c>
      <c r="EA10" s="93"/>
      <c r="EB10" s="93"/>
      <c r="EC10" s="1" t="str" cm="1">
        <f t="array" ref="EC10">IFERROR(IF(SMALL(EC25:EC118,4)&lt;=$A$8*SMALL(EC25:EC118,1),IFERROR(INDEX($A$25:$A$118, MATCH(1,(EC25:EC118=SMALL(EC25:EC118,4))*(COUNTIF(EC6:EC9, $A$25:$A$118)=0),0)), ""),""),"")</f>
        <v>SVO2</v>
      </c>
      <c r="ED10" s="93"/>
      <c r="EE10" s="93"/>
      <c r="EF10" s="1" t="str" cm="1">
        <f t="array" ref="EF10">IFERROR(IF(SMALL(EF25:EF118,4)&lt;=$A$8*SMALL(EF25:EF118,1),IFERROR(INDEX($A$25:$A$118, MATCH(1,(EF25:EF118=SMALL(EF25:EF118,4))*(COUNTIF(EF6:EF9, $A$25:$A$118)=0),0)), ""),""),"")</f>
        <v>ORB-SLAM3</v>
      </c>
      <c r="EG10" s="93"/>
      <c r="EH10" s="1" t="str" cm="1">
        <f t="array" ref="EH10">IFERROR(IF(SMALL(EH25:EH118,4)&lt;=$A$8*SMALL(EH25:EH118,1),IFERROR(INDEX($A$25:$A$118, MATCH(1,(EH25:EH118=SMALL(EH25:EH118,4))*(COUNTIF(EH6:EH9, $A$25:$A$118)=0),0)), ""),""),"")</f>
        <v/>
      </c>
      <c r="EI10" s="132" t="str" cm="1">
        <f t="array" ref="EI10">IFERROR(IF(SMALL(EI25:EI118,4)&lt;=$A$8*SMALL(EI25:EI118,1),IFERROR(INDEX($A$25:$A$118, MATCH(1,(EI25:EI118=SMALL(EI25:EI118,4))*(COUNTIF(EI6:EI9, $A$25:$A$118)=0),0)), ""),""),"")</f>
        <v>LOAM</v>
      </c>
      <c r="EJ10" s="1" t="str" cm="1">
        <f t="array" ref="EJ10">IFERROR(IF(SMALL(EJ25:EJ118,4)&lt;=$A$8*SMALL(EJ25:EJ118,1),IFERROR(INDEX($A$25:$A$118, MATCH(1,(EJ25:EJ118=SMALL(EJ25:EJ118,4))*(COUNTIF(EJ6:EJ9, $A$25:$A$118)=0),0)), ""),""),"")</f>
        <v/>
      </c>
      <c r="EK10" s="1" t="str" cm="1">
        <f t="array" ref="EK10">IFERROR(IF(SMALL(EK25:EK118,4)&lt;=$A$8*SMALL(EK25:EK118,1),IFERROR(INDEX($A$25:$A$118, MATCH(1,(EK25:EK118=SMALL(EK25:EK118,4))*(COUNTIF(EK6:EK9, $A$25:$A$118)=0),0)), ""),""),"")</f>
        <v>LOAM</v>
      </c>
      <c r="EL10" s="1" t="str" cm="1">
        <f t="array" ref="EL10">IFERROR(IF(SMALL(EL25:EL118,4)&lt;=$A$8*SMALL(EL25:EL118,1),IFERROR(INDEX($A$25:$A$118, MATCH(1,(EL25:EL118=SMALL(EL25:EL118,4))*(COUNTIF(EL6:EL9, $A$25:$A$118)=0),0)), ""),""),"")</f>
        <v/>
      </c>
      <c r="EM10" s="1" t="str" cm="1">
        <f t="array" ref="EM10">IFERROR(IF(SMALL(EM25:EM118,4)&lt;=$A$8*SMALL(EM25:EM118,1),IFERROR(INDEX($A$25:$A$118, MATCH(1,(EM25:EM118=SMALL(EM25:EM118,4))*(COUNTIF(EM6:EM9, $A$25:$A$118)=0),0)), ""),""),"")</f>
        <v/>
      </c>
      <c r="EN10" s="1" t="str" cm="1">
        <f t="array" ref="EN10">IFERROR(IF(SMALL(EN25:EN118,4)&lt;=$A$8*SMALL(EN25:EN118,1),IFERROR(INDEX($A$25:$A$118, MATCH(1,(EN25:EN118=SMALL(EN25:EN118,4))*(COUNTIF(EN6:EN9, $A$25:$A$118)=0),0)), ""),""),"")</f>
        <v>DV-LOAM</v>
      </c>
      <c r="EO10" s="1" t="str" cm="1">
        <f t="array" ref="EO10">IFERROR(IF(SMALL(EO25:EO118,4)&lt;=$A$8*SMALL(EO25:EO118,1),IFERROR(INDEX($A$25:$A$118, MATCH(1,(EO25:EO118=SMALL(EO25:EO118,4))*(COUNTIF(EO6:EO9, $A$25:$A$118)=0),0)), ""),""),"")</f>
        <v>RTAB-MAP S2S</v>
      </c>
      <c r="EP10" s="1" t="str" cm="1">
        <f t="array" ref="EP10">IFERROR(IF(SMALL(EP25:EP118,4)&lt;=$A$8*SMALL(EP25:EP118,1),IFERROR(INDEX($A$25:$A$118, MATCH(1,(EP25:EP118=SMALL(EP25:EP118,4))*(COUNTIF(EP6:EP9, $A$25:$A$118)=0),0)), ""),""),"")</f>
        <v/>
      </c>
      <c r="EQ10" s="1" t="str" cm="1">
        <f t="array" ref="EQ10">IFERROR(IF(SMALL(EQ25:EQ118,4)&lt;=$A$8*SMALL(EQ25:EQ118,1),IFERROR(INDEX($A$25:$A$118, MATCH(1,(EQ25:EQ118=SMALL(EQ25:EQ118,4))*(COUNTIF(EQ6:EQ9, $A$25:$A$118)=0),0)), ""),""),"")</f>
        <v>RTAB-MAP S2S</v>
      </c>
      <c r="ER10" s="1" t="str" cm="1">
        <f t="array" ref="ER10">IFERROR(IF(SMALL(ER25:ER118,4)&lt;=$A$8*SMALL(ER25:ER118,1),IFERROR(INDEX($A$25:$A$118, MATCH(1,(ER25:ER118=SMALL(ER25:ER118,4))*(COUNTIF(ER6:ER9, $A$25:$A$118)=0),0)), ""),""),"")</f>
        <v/>
      </c>
      <c r="ES10" s="1" t="str" cm="1">
        <f t="array" ref="ES10">IFERROR(IF(SMALL(ES25:ES126,4)&lt;=$A$8*SMALL(ES25:ES126,1),IFERROR(INDEX($A$25:$A$126, MATCH(1,(ES25:ES126=SMALL(ES25:ES126,4))*(COUNTIF(ES6:ES9, $A$25:$A$126)=0),0)), ""),""),"")</f>
        <v/>
      </c>
      <c r="ET10" s="1" t="str" cm="1">
        <f t="array" ref="ET10">IFERROR(IF(SMALL(ET25:ET126,4)&lt;=$A$8*SMALL(ET25:ET126,1),IFERROR(INDEX($A$25:$A$126, MATCH(1,(ET25:ET126=SMALL(ET25:ET126,4))*(COUNTIF(ET6:ET9, $A$25:$A$126)=0),0)), ""),""),"")</f>
        <v/>
      </c>
      <c r="EU10" s="1" t="str" cm="1">
        <f t="array" ref="EU10">IFERROR(IF(SMALL(EU25:EU126,4)&lt;=$A$8*SMALL(EU25:EU126,1),IFERROR(INDEX($A$25:$A$126, MATCH(1,(EU25:EU126=SMALL(EU25:EU126,4))*(COUNTIF(EU6:EU9, $A$25:$A$126)=0),0)), ""),""),"")</f>
        <v/>
      </c>
      <c r="EV10" s="1" t="str" cm="1">
        <f t="array" ref="EV10">IFERROR(IF(SMALL(EV25:EV126,4)&lt;=$A$8*SMALL(EV25:EV126,1),IFERROR(INDEX($A$25:$A$126, MATCH(1,(EV25:EV126=SMALL(EV25:EV126,4))*(COUNTIF(EV6:EV9, $A$25:$A$126)=0),0)), ""),""),"")</f>
        <v/>
      </c>
      <c r="EW10" s="1" t="str" cm="1">
        <f t="array" ref="EW10">IFERROR(IF(SMALL(EW25:EW126,4)&lt;=$A$8*SMALL(EW25:EW126,1),IFERROR(INDEX($A$25:$A$126, MATCH(1,(EW25:EW126=SMALL(EW25:EW126,4))*(COUNTIF(EW6:EW9, $A$25:$A$126)=0),0)), ""),""),"")</f>
        <v/>
      </c>
      <c r="EX10" s="1" t="str" cm="1">
        <f t="array" ref="EX10">IFERROR(IF(SMALL(EX25:EX126,4)&lt;=$A$8*SMALL(EX25:EX126,1),IFERROR(INDEX($A$25:$A$126, MATCH(1,(EX25:EX126=SMALL(EX25:EX126,4))*(COUNTIF(EX6:EX9, $A$25:$A$126)=0),0)), ""),""),"")</f>
        <v/>
      </c>
      <c r="EY10" s="1" t="str" cm="1">
        <f t="array" ref="EY10">IFERROR(IF(SMALL(EY25:EY126,4)&lt;=$A$8*SMALL(EY25:EY126,1),IFERROR(INDEX($A$25:$A$126, MATCH(1,(EY25:EY126=SMALL(EY25:EY126,4))*(COUNTIF(EY6:EY9, $A$25:$A$126)=0),0)), ""),""),"")</f>
        <v/>
      </c>
      <c r="EZ10" s="1" t="str" cm="1">
        <f t="array" ref="EZ10">IFERROR(IF(SMALL(EZ25:EZ126,4)&lt;=$A$8*SMALL(EZ25:EZ126,1),IFERROR(INDEX($A$25:$A$126, MATCH(1,(EZ25:EZ126=SMALL(EZ25:EZ126,4))*(COUNTIF(EZ6:EZ9, $A$25:$A$126)=0),0)), ""),""),"")</f>
        <v/>
      </c>
      <c r="FA10" s="1" t="str" cm="1">
        <f t="array" ref="FA10">IFERROR(IF(SMALL(FA25:FA126,4)&lt;=$A$8*SMALL(FA25:FA126,1),IFERROR(INDEX($A$25:$A$126, MATCH(1,(FA25:FA126=SMALL(FA25:FA126,4))*(COUNTIF(FA6:FA9, $A$25:$A$126)=0),0)), ""),""),"")</f>
        <v/>
      </c>
      <c r="FB10" s="1" t="str" cm="1">
        <f t="array" ref="FB10">IFERROR(IF(SMALL(FB25:FB126,4)&lt;=$A$8*SMALL(FB25:FB126,1),IFERROR(INDEX($A$25:$A$126, MATCH(1,(FB25:FB126=SMALL(FB25:FB126,4))*(COUNTIF(FB6:FB9, $A$25:$A$126)=0),0)), ""),""),"")</f>
        <v/>
      </c>
      <c r="FC10" s="1" t="str" cm="1">
        <f t="array" ref="FC10">IFERROR(IF(SMALL(FC25:FC126,4)&lt;=$A$8*SMALL(FC25:FC126,1),IFERROR(INDEX($A$25:$A$126, MATCH(1,(FC25:FC126=SMALL(FC25:FC126,4))*(COUNTIF(FC6:FC9, $A$25:$A$126)=0),0)), ""),""),"")</f>
        <v/>
      </c>
      <c r="FD10" s="1" t="str" cm="1">
        <f t="array" ref="FD10">IFERROR(IF(SMALL(FD25:FD126,4)&lt;=$A$8*SMALL(FD25:FD126,1),IFERROR(INDEX($A$25:$A$126, MATCH(1,(FD25:FD126=SMALL(FD25:FD126,4))*(COUNTIF(FD6:FD9, $A$25:$A$126)=0),0)), ""),""),"")</f>
        <v/>
      </c>
      <c r="FE10" s="1" t="str" cm="1">
        <f t="array" ref="FE10">IFERROR(IF(SMALL(FE25:FE126,4)&lt;=$A$8*SMALL(FE25:FE126,1),IFERROR(INDEX($A$25:$A$126, MATCH(1,(FE25:FE126=SMALL(FE25:FE126,4))*(COUNTIF(FE6:FE9, $A$25:$A$126)=0),0)), ""),""),"")</f>
        <v/>
      </c>
      <c r="FF10" s="1" t="str" cm="1">
        <f t="array" ref="FF10">IFERROR(IF(SMALL(FF25:FF126,4)&lt;=$A$8*SMALL(FF25:FF126,1),IFERROR(INDEX($A$25:$A$126, MATCH(1,(FF25:FF126=SMALL(FF25:FF126,4))*(COUNTIF(FF6:FF9, $A$25:$A$126)=0),0)), ""),""),"")</f>
        <v/>
      </c>
      <c r="FG10" s="1" t="str" cm="1">
        <f t="array" ref="FG10">IFERROR(IF(SMALL(FG25:FG126,4)&lt;=$A$8*SMALL(FG25:FG126,1),IFERROR(INDEX($A$25:$A$126, MATCH(1,(FG25:FG126=SMALL(FG25:FG126,4))*(COUNTIF(FG6:FG9, $A$25:$A$126)=0),0)), ""),""),"")</f>
        <v/>
      </c>
      <c r="FH10" s="1" t="str" cm="1">
        <f t="array" ref="FH10">IFERROR(IF(SMALL(FH25:FH126,4)&lt;=$A$8*SMALL(FH25:FH126,1),IFERROR(INDEX($A$25:$A$126, MATCH(1,(FH25:FH126=SMALL(FH25:FH126,4))*(COUNTIF(FH6:FH9, $A$25:$A$126)=0),0)), ""),""),"")</f>
        <v/>
      </c>
      <c r="FI10" s="1" t="str" cm="1">
        <f t="array" ref="FI10">IFERROR(IF(SMALL(FI25:FI126,4)&lt;=$A$8*SMALL(FI25:FI126,1),IFERROR(INDEX($A$25:$A$126, MATCH(1,(FI25:FI126=SMALL(FI25:FI126,4))*(COUNTIF(FI6:FI9, $A$25:$A$126)=0),0)), ""),""),"")</f>
        <v/>
      </c>
      <c r="FJ10" s="1" t="str" cm="1">
        <f t="array" ref="FJ10">IFERROR(IF(SMALL(FJ25:FJ126,4)&lt;=$A$8*SMALL(FJ25:FJ126,1),IFERROR(INDEX($A$25:$A$126, MATCH(1,(FJ25:FJ126=SMALL(FJ25:FJ126,4))*(COUNTIF(FJ6:FJ9, $A$25:$A$126)=0),0)), ""),""),"")</f>
        <v/>
      </c>
      <c r="FK10" s="1" t="str" cm="1">
        <f t="array" ref="FK10">IFERROR(IF(SMALL(FK25:FK126,4)&lt;=$A$8*SMALL(FK25:FK126,1),IFERROR(INDEX($A$25:$A$126, MATCH(1,(FK25:FK126=SMALL(FK25:FK126,4))*(COUNTIF(FK6:FK9, $A$25:$A$126)=0),0)), ""),""),"")</f>
        <v/>
      </c>
      <c r="FL10" s="1" t="str" cm="1">
        <f t="array" ref="FL10">IFERROR(IF(SMALL(FL25:FL126,4)&lt;=$A$8*SMALL(FL25:FL126,1),IFERROR(INDEX($A$25:$A$126, MATCH(1,(FL25:FL126=SMALL(FL25:FL126,4))*(COUNTIF(FL6:FL9, $A$25:$A$126)=0),0)), ""),""),"")</f>
        <v/>
      </c>
      <c r="FM10" s="1" t="str" cm="1">
        <f t="array" ref="FM10">IFERROR(IF(SMALL(FM25:FM126,4)&lt;=$A$8*SMALL(FM25:FM126,1),IFERROR(INDEX($A$25:$A$126, MATCH(1,(FM25:FM126=SMALL(FM25:FM126,4))*(COUNTIF(FM6:FM9, $A$25:$A$126)=0),0)), ""),""),"")</f>
        <v/>
      </c>
      <c r="FN10" s="1" t="str" cm="1">
        <f t="array" ref="FN10">IFERROR(IF(SMALL(FN25:FN126,4)&lt;=$A$8*SMALL(FN25:FN126,1),IFERROR(INDEX($A$25:$A$126, MATCH(1,(FN25:FN126=SMALL(FN25:FN126,4))*(COUNTIF(FN6:FN9, $A$25:$A$126)=0),0)), ""),""),"")</f>
        <v/>
      </c>
      <c r="FO10" s="1" t="str" cm="1">
        <f t="array" ref="FO10">IFERROR(IF(SMALL(FO25:FO126,4)&lt;=$A$8*SMALL(FO25:FO126,1),IFERROR(INDEX($A$25:$A$126, MATCH(1,(FO25:FO126=SMALL(FO25:FO126,4))*(COUNTIF(FO6:FO9, $A$25:$A$126)=0),0)), ""),""),"")</f>
        <v/>
      </c>
      <c r="FP10" s="1" t="str" cm="1">
        <f t="array" ref="FP10">IFERROR(IF(SMALL(FP25:FP126,4)&lt;=$A$8*SMALL(FP25:FP126,1),IFERROR(INDEX($A$25:$A$126, MATCH(1,(FP25:FP126=SMALL(FP25:FP126,4))*(COUNTIF(FP6:FP9, $A$25:$A$126)=0),0)), ""),""),"")</f>
        <v/>
      </c>
      <c r="FQ10" s="1" t="str" cm="1">
        <f t="array" ref="FQ10">IFERROR(IF(SMALL(FQ25:FQ126,4)&lt;=$A$8*SMALL(FQ25:FQ126,1),IFERROR(INDEX($A$25:$A$126, MATCH(1,(FQ25:FQ126=SMALL(FQ25:FQ126,4))*(COUNTIF(FQ6:FQ9, $A$25:$A$126)=0),0)), ""),""),"")</f>
        <v/>
      </c>
      <c r="FR10" s="1" t="str" cm="1">
        <f t="array" ref="FR10">IFERROR(IF(SMALL(FR25:FR126,4)&lt;=$A$8*SMALL(FR25:FR126,1),IFERROR(INDEX($A$25:$A$126, MATCH(1,(FR25:FR126=SMALL(FR25:FR126,4))*(COUNTIF(FR6:FR9, $A$25:$A$126)=0),0)), ""),""),"")</f>
        <v/>
      </c>
      <c r="FS10" s="1" t="str" cm="1">
        <f t="array" ref="FS10">IFERROR(IF(SMALL(FS25:FS126,4)&lt;=$A$8*SMALL(FS25:FS126,1),IFERROR(INDEX($A$25:$A$126, MATCH(1,(FS25:FS126=SMALL(FS25:FS126,4))*(COUNTIF(FS6:FS9, $A$25:$A$126)=0),0)), ""),""),"")</f>
        <v/>
      </c>
      <c r="FT10" s="1" t="str" cm="1">
        <f t="array" ref="FT10">IFERROR(IF(SMALL(FT25:FT126,4)&lt;=$A$8*SMALL(FT25:FT126,1),IFERROR(INDEX($A$25:$A$126, MATCH(1,(FT25:FT126=SMALL(FT25:FT126,4))*(COUNTIF(FT6:FT9, $A$25:$A$126)=0),0)), ""),""),"")</f>
        <v/>
      </c>
      <c r="FU10" s="1" t="str" cm="1">
        <f t="array" ref="FU10">IFERROR(IF(SMALL(FU25:FU126,4)&lt;=$A$8*SMALL(FU25:FU126,1),IFERROR(INDEX($A$25:$A$126, MATCH(1,(FU25:FU126=SMALL(FU25:FU126,4))*(COUNTIF(FU6:FU9, $A$25:$A$126)=0),0)), ""),""),"")</f>
        <v/>
      </c>
      <c r="FV10" s="1" t="str" cm="1">
        <f t="array" ref="FV10">IFERROR(IF(SMALL(FV25:FV126,4)&lt;=$A$8*SMALL(FV25:FV126,1),IFERROR(INDEX($A$25:$A$126, MATCH(1,(FV25:FV126=SMALL(FV25:FV126,4))*(COUNTIF(FV6:FV9, $A$25:$A$126)=0),0)), ""),""),"")</f>
        <v/>
      </c>
      <c r="FW10" s="1" t="str" cm="1">
        <f t="array" ref="FW10">IFERROR(IF(SMALL(FW25:FW126,4)&lt;=$A$8*SMALL(FW25:FW126,1),IFERROR(INDEX($A$25:$A$126, MATCH(1,(FW25:FW126=SMALL(FW25:FW126,4))*(COUNTIF(FW6:FW9, $A$25:$A$126)=0),0)), ""),""),"")</f>
        <v/>
      </c>
      <c r="FX10" s="1" t="str" cm="1">
        <f t="array" ref="FX10">IFERROR(IF(SMALL(FX25:FX126,4)&lt;=$A$8*SMALL(FX25:FX126,1),IFERROR(INDEX($A$25:$A$126, MATCH(1,(FX25:FX126=SMALL(FX25:FX126,4))*(COUNTIF(FX6:FX9, $A$25:$A$126)=0),0)), ""),""),"")</f>
        <v/>
      </c>
      <c r="FY10" s="1" t="str" cm="1">
        <f t="array" ref="FY10">IFERROR(IF(SMALL(FY25:FY126,4)&lt;=$A$8*SMALL(FY25:FY126,1),IFERROR(INDEX($A$25:$A$126, MATCH(1,(FY25:FY126=SMALL(FY25:FY126,4))*(COUNTIF(FY6:FY9, $A$25:$A$126)=0),0)), ""),""),"")</f>
        <v/>
      </c>
      <c r="FZ10" s="1" t="str" cm="1">
        <f t="array" ref="FZ10">IFERROR(IF(SMALL(FZ25:FZ126,4)&lt;=$A$8*SMALL(FZ25:FZ126,1),IFERROR(INDEX($A$25:$A$126, MATCH(1,(FZ25:FZ126=SMALL(FZ25:FZ126,4))*(COUNTIF(FZ6:FZ9, $A$25:$A$126)=0),0)), ""),""),"")</f>
        <v/>
      </c>
      <c r="GA10" s="1" t="str" cm="1">
        <f t="array" ref="GA10">IFERROR(IF(SMALL(GA25:GA126,4)&lt;=$A$8*SMALL(GA25:GA126,1),IFERROR(INDEX($A$25:$A$126, MATCH(1,(GA25:GA126=SMALL(GA25:GA126,4))*(COUNTIF(GA6:GA9, $A$25:$A$126)=0),0)), ""),""),"")</f>
        <v/>
      </c>
      <c r="GB10" s="1" t="str" cm="1">
        <f t="array" ref="GB10">IFERROR(IF(SMALL(GB25:GB126,4)&lt;=$A$8*SMALL(GB25:GB126,1),IFERROR(INDEX($A$25:$A$126, MATCH(1,(GB25:GB126=SMALL(GB25:GB126,4))*(COUNTIF(GB6:GB9, $A$25:$A$126)=0),0)), ""),""),"")</f>
        <v/>
      </c>
      <c r="GC10" s="1" t="str" cm="1">
        <f t="array" ref="GC10">IFERROR(IF(SMALL(GC25:GC126,4)&lt;=$A$8*SMALL(GC25:GC126,1),IFERROR(INDEX($A$25:$A$126, MATCH(1,(GC25:GC126=SMALL(GC25:GC126,4))*(COUNTIF(GC6:GC9, $A$25:$A$126)=0),0)), ""),""),"")</f>
        <v/>
      </c>
      <c r="GD10" s="1" t="str" cm="1">
        <f t="array" ref="GD10">IFERROR(IF(SMALL(GD25:GD126,4)&lt;=$A$8*SMALL(GD25:GD126,1),IFERROR(INDEX($A$25:$A$126, MATCH(1,(GD25:GD126=SMALL(GD25:GD126,4))*(COUNTIF(GD6:GD9, $A$25:$A$126)=0),0)), ""),""),"")</f>
        <v/>
      </c>
      <c r="GE10" s="1" t="str" cm="1">
        <f t="array" ref="GE10">IFERROR(IF(SMALL(GE25:GE126,4)&lt;=$A$8*SMALL(GE25:GE126,1),IFERROR(INDEX($A$25:$A$126, MATCH(1,(GE25:GE126=SMALL(GE25:GE126,4))*(COUNTIF(GE6:GE9, $A$25:$A$126)=0),0)), ""),""),"")</f>
        <v/>
      </c>
      <c r="GF10" s="1" t="str" cm="1">
        <f t="array" ref="GF10">IFERROR(IF(SMALL(GF25:GF126,4)&lt;=$A$8*SMALL(GF25:GF126,1),IFERROR(INDEX($A$25:$A$126, MATCH(1,(GF25:GF126=SMALL(GF25:GF126,4))*(COUNTIF(GF6:GF9, $A$25:$A$126)=0),0)), ""),""),"")</f>
        <v/>
      </c>
      <c r="GG10" s="1" t="str" cm="1">
        <f t="array" ref="GG10">IFERROR(IF(SMALL(GG25:GG126,4)&lt;=$A$8*SMALL(GG25:GG126,1),IFERROR(INDEX($A$25:$A$126, MATCH(1,(GG25:GG126=SMALL(GG25:GG126,4))*(COUNTIF(GG6:GG9, $A$25:$A$126)=0),0)), ""),""),"")</f>
        <v/>
      </c>
      <c r="GH10" s="1" t="str" cm="1">
        <f t="array" ref="GH10">IFERROR(IF(SMALL(GH25:GH126,4)&lt;=$A$8*SMALL(GH25:GH126,1),IFERROR(INDEX($A$25:$A$126, MATCH(1,(GH25:GH126=SMALL(GH25:GH126,4))*(COUNTIF(GH6:GH9, $A$25:$A$126)=0),0)), ""),""),"")</f>
        <v/>
      </c>
      <c r="GI10" s="1" t="str" cm="1">
        <f t="array" ref="GI10">IFERROR(IF(SMALL(GI25:GI126,4)&lt;=$A$8*SMALL(GI25:GI126,1),IFERROR(INDEX($A$25:$A$126, MATCH(1,(GI25:GI126=SMALL(GI25:GI126,4))*(COUNTIF(GI6:GI9, $A$25:$A$126)=0),0)), ""),""),"")</f>
        <v/>
      </c>
      <c r="GJ10" s="1" t="str" cm="1">
        <f t="array" ref="GJ10">IFERROR(IF(SMALL(GJ25:GJ126,4)&lt;=$A$8*SMALL(GJ25:GJ126,1),IFERROR(INDEX($A$25:$A$126, MATCH(1,(GJ25:GJ126=SMALL(GJ25:GJ126,4))*(COUNTIF(GJ6:GJ9, $A$25:$A$126)=0),0)), ""),""),"")</f>
        <v/>
      </c>
      <c r="GK10" s="1" t="str" cm="1">
        <f t="array" ref="GK10">IFERROR(IF(SMALL(GK25:GK126,4)&lt;=$A$8*SMALL(GK25:GK126,1),IFERROR(INDEX($A$25:$A$126, MATCH(1,(GK25:GK126=SMALL(GK25:GK126,4))*(COUNTIF(GK6:GK9, $A$25:$A$126)=0),0)), ""),""),"")</f>
        <v/>
      </c>
      <c r="GL10" s="1" t="str" cm="1">
        <f t="array" ref="GL10">IFERROR(IF(SMALL(GL25:GL126,4)&lt;=$A$8*SMALL(GL25:GL126,1),IFERROR(INDEX($A$25:$A$126, MATCH(1,(GL25:GL126=SMALL(GL25:GL126,4))*(COUNTIF(GL6:GL9, $A$25:$A$126)=0),0)), ""),""),"")</f>
        <v/>
      </c>
      <c r="GM10" s="1" t="str" cm="1">
        <f t="array" ref="GM10">IFERROR(IF(SMALL(GM25:GM126,4)&lt;=$A$8*SMALL(GM25:GM126,1),IFERROR(INDEX($A$25:$A$126, MATCH(1,(GM25:GM126=SMALL(GM25:GM126,4))*(COUNTIF(GM6:GM9, $A$25:$A$126)=0),0)), ""),""),"")</f>
        <v/>
      </c>
      <c r="GN10" s="1" t="str" cm="1">
        <f t="array" ref="GN10">IFERROR(IF(SMALL(GN25:GN126,4)&lt;=$A$8*SMALL(GN25:GN126,1),IFERROR(INDEX($A$25:$A$126, MATCH(1,(GN25:GN126=SMALL(GN25:GN126,4))*(COUNTIF(GN6:GN9, $A$25:$A$126)=0),0)), ""),""),"")</f>
        <v>ORB-SLAM2</v>
      </c>
      <c r="GO10" s="1" t="str" cm="1">
        <f t="array" ref="GO10">IFERROR(IF(SMALL(GO25:GO126,4)&lt;=$A$8*SMALL(GO25:GO126,1),IFERROR(INDEX($A$25:$A$126, MATCH(1,(GO25:GO126=SMALL(GO25:GO126,4))*(COUNTIF(GO6:GO9, $A$25:$A$126)=0),0)), ""),""),"")</f>
        <v/>
      </c>
      <c r="GP10" s="1" t="str" cm="1">
        <f t="array" ref="GP10">IFERROR(IF(SMALL(GP25:GP126,4)&lt;=$A$8*SMALL(GP25:GP126,1),IFERROR(INDEX($A$25:$A$126, MATCH(1,(GP25:GP126=SMALL(GP25:GP126,4))*(COUNTIF(GP6:GP9, $A$25:$A$126)=0),0)), ""),""),"")</f>
        <v/>
      </c>
      <c r="GQ10" s="1" t="str" cm="1">
        <f t="array" ref="GQ10">IFERROR(IF(SMALL(GQ25:GQ126,4)&lt;=$A$8*SMALL(GQ25:GQ126,1),IFERROR(INDEX($A$25:$A$126, MATCH(1,(GQ25:GQ126=SMALL(GQ25:GQ126,4))*(COUNTIF(GQ6:GQ9, $A$25:$A$126)=0),0)), ""),""),"")</f>
        <v/>
      </c>
      <c r="GR10" s="1" t="str" cm="1">
        <f t="array" ref="GR10">IFERROR(IF(SMALL(GR25:GR126,4)&lt;=$A$8*SMALL(GR25:GR126,1),IFERROR(INDEX($A$25:$A$126, MATCH(1,(GR25:GR126=SMALL(GR25:GR126,4))*(COUNTIF(GR6:GR9, $A$25:$A$126)=0),0)), ""),""),"")</f>
        <v/>
      </c>
      <c r="GS10" s="1" t="str" cm="1">
        <f t="array" ref="GS10">IFERROR(IF(SMALL(GS25:GS126,4)&lt;=$A$8*SMALL(GS25:GS126,1),IFERROR(INDEX($A$25:$A$126, MATCH(1,(GS25:GS126=SMALL(GS25:GS126,4))*(COUNTIF(GS6:GS9, $A$25:$A$126)=0),0)), ""),""),"")</f>
        <v/>
      </c>
      <c r="GT10" s="1" t="str" cm="1">
        <f t="array" ref="GT10">IFERROR(IF(SMALL(GT25:GT126,4)&lt;=$A$8*SMALL(GT25:GT126,1),IFERROR(INDEX($A$25:$A$126, MATCH(1,(GT25:GT126=SMALL(GT25:GT126,4))*(COUNTIF(GT6:GT9, $A$25:$A$126)=0),0)), ""),""),"")</f>
        <v/>
      </c>
      <c r="GU10" s="1" t="str" cm="1">
        <f t="array" ref="GU10">IFERROR(IF(SMALL(GU25:GU126,4)&lt;=$A$8*SMALL(GU25:GU126,1),IFERROR(INDEX($A$25:$A$126, MATCH(1,(GU25:GU126=SMALL(GU25:GU126,4))*(COUNTIF(GU6:GU9, $A$25:$A$126)=0),0)), ""),""),"")</f>
        <v/>
      </c>
      <c r="GV10" s="1" t="str" cm="1">
        <f t="array" ref="GV10">IFERROR(IF(SMALL(GV25:GV126,4)&lt;=$A$8*SMALL(GV25:GV126,1),IFERROR(INDEX($A$25:$A$126, MATCH(1,(GV25:GV126=SMALL(GV25:GV126,4))*(COUNTIF(GV6:GV9, $A$25:$A$126)=0),0)), ""),""),"")</f>
        <v/>
      </c>
      <c r="GW10" s="1" t="str" cm="1">
        <f t="array" ref="GW10">IFERROR(IF(SMALL(GW25:GW126,4)&lt;=$A$8*SMALL(GW25:GW126,1),IFERROR(INDEX($A$25:$A$126, MATCH(1,(GW25:GW126=SMALL(GW25:GW126,4))*(COUNTIF(GW6:GW9, $A$25:$A$126)=0),0)), ""),""),"")</f>
        <v/>
      </c>
      <c r="GX10" s="1" t="str" cm="1">
        <f t="array" ref="GX10">IFERROR(IF(SMALL(GX25:GX126,4)&lt;=$A$8*SMALL(GX25:GX126,1),IFERROR(INDEX($A$25:$A$126, MATCH(1,(GX25:GX126=SMALL(GX25:GX126,4))*(COUNTIF(GX6:GX9, $A$25:$A$126)=0),0)), ""),""),"")</f>
        <v/>
      </c>
      <c r="GY10" s="1" t="str" cm="1">
        <f t="array" ref="GY10">IFERROR(IF(SMALL(GY25:GY126,4)&lt;=$A$8*SMALL(GY25:GY126,1),IFERROR(INDEX($A$25:$A$126, MATCH(1,(GY25:GY126=SMALL(GY25:GY126,4))*(COUNTIF(GY6:GY9, $A$25:$A$126)=0),0)), ""),""),"")</f>
        <v/>
      </c>
      <c r="GZ10" s="1" t="str" cm="1">
        <f t="array" ref="GZ10">IFERROR(IF(SMALL(GZ25:GZ126,4)&lt;=$A$8*SMALL(GZ25:GZ126,1),IFERROR(INDEX($A$25:$A$126, MATCH(1,(GZ25:GZ126=SMALL(GZ25:GZ126,4))*(COUNTIF(GZ6:GZ9, $A$25:$A$126)=0),0)), ""),""),"")</f>
        <v/>
      </c>
      <c r="HA10" s="1" t="str" cm="1">
        <f t="array" ref="HA10">IFERROR(IF(SMALL(HA25:HA126,4)&lt;=$A$8*SMALL(HA25:HA126,1),IFERROR(INDEX($A$25:$A$126, MATCH(1,(HA25:HA126=SMALL(HA25:HA126,4))*(COUNTIF(HA6:HA9, $A$25:$A$126)=0),0)), ""),""),"")</f>
        <v/>
      </c>
      <c r="HB10" s="1" t="str" cm="1">
        <f t="array" ref="HB10">IFERROR(IF(SMALL(HB25:HB126,4)&lt;=$A$8*SMALL(HB25:HB126,1),IFERROR(INDEX($A$25:$A$126, MATCH(1,(HB25:HB126=SMALL(HB25:HB126,4))*(COUNTIF(HB6:HB9, $A$25:$A$126)=0),0)), ""),""),"")</f>
        <v/>
      </c>
      <c r="HC10" s="1" t="str" cm="1">
        <f t="array" ref="HC10">IFERROR(IF(SMALL(HC25:HC126,4)&lt;=$A$8*SMALL(HC25:HC126,1),IFERROR(INDEX($A$25:$A$126, MATCH(1,(HC25:HC126=SMALL(HC25:HC126,4))*(COUNTIF(HC6:HC9, $A$25:$A$126)=0),0)), ""),""),"")</f>
        <v/>
      </c>
      <c r="HD10" s="1" t="str" cm="1">
        <f t="array" ref="HD10">IFERROR(IF(SMALL(HD25:HD126,4)&lt;=$A$8*SMALL(HD25:HD126,1),IFERROR(INDEX($A$25:$A$126, MATCH(1,(HD25:HD126=SMALL(HD25:HD126,4))*(COUNTIF(HD6:HD9, $A$25:$A$126)=0),0)), ""),""),"")</f>
        <v/>
      </c>
      <c r="HE10" s="1" t="str" cm="1">
        <f t="array" ref="HE10">IFERROR(IF(SMALL(HE25:HE126,4)&lt;=$A$8*SMALL(HE25:HE126,1),IFERROR(INDEX($A$25:$A$126, MATCH(1,(HE25:HE126=SMALL(HE25:HE126,4))*(COUNTIF(HE6:HE9, $A$25:$A$126)=0),0)), ""),""),"")</f>
        <v/>
      </c>
      <c r="HF10" s="1" t="str" cm="1">
        <f t="array" ref="HF10">IFERROR(IF(SMALL(HF25:HF126,4)&lt;=$A$8*SMALL(HF25:HF126,1),IFERROR(INDEX($A$25:$A$126, MATCH(1,(HF25:HF126=SMALL(HF25:HF126,4))*(COUNTIF(HF6:HF9, $A$25:$A$126)=0),0)), ""),""),"")</f>
        <v/>
      </c>
      <c r="HG10" s="1" t="str" cm="1">
        <f t="array" ref="HG10">IFERROR(IF(SMALL(HG25:HG126,4)&lt;=$A$8*SMALL(HG25:HG126,1),IFERROR(INDEX($A$25:$A$126, MATCH(1,(HG25:HG126=SMALL(HG25:HG126,4))*(COUNTIF(HG6:HG9, $A$25:$A$126)=0),0)), ""),""),"")</f>
        <v/>
      </c>
      <c r="HH10" s="1" t="str" cm="1">
        <f t="array" ref="HH10">IFERROR(IF(SMALL(HH25:HH126,4)&lt;=$A$8*SMALL(HH25:HH126,1),IFERROR(INDEX($A$25:$A$126, MATCH(1,(HH25:HH126=SMALL(HH25:HH126,4))*(COUNTIF(HH6:HH9, $A$25:$A$126)=0),0)), ""),""),"")</f>
        <v/>
      </c>
      <c r="HI10" s="1" t="str" cm="1">
        <f t="array" ref="HI10">IFERROR(IF(SMALL(HI25:HI126,4)&lt;=$A$8*SMALL(HI25:HI126,1),IFERROR(INDEX($A$25:$A$126, MATCH(1,(HI25:HI126=SMALL(HI25:HI126,4))*(COUNTIF(HI6:HI9, $A$25:$A$126)=0),0)), ""),""),"")</f>
        <v/>
      </c>
      <c r="HJ10" s="1" t="str" cm="1">
        <f t="array" ref="HJ10">IFERROR(IF(SMALL(HJ25:HJ126,4)&lt;=$A$8*SMALL(HJ25:HJ126,1),IFERROR(INDEX($A$25:$A$126, MATCH(1,(HJ25:HJ126=SMALL(HJ25:HJ126,4))*(COUNTIF(HJ6:HJ9, $A$25:$A$126)=0),0)), ""),""),"")</f>
        <v>LDSO</v>
      </c>
      <c r="HK10" s="1" t="str" cm="1">
        <f t="array" ref="HK10">IFERROR(IF(SMALL(HK25:HK126,4)&lt;=$A$8*SMALL(HK25:HK126,1),IFERROR(INDEX($A$25:$A$126, MATCH(1,(HK25:HK126=SMALL(HK25:HK126,4))*(COUNTIF(HK6:HK9, $A$25:$A$126)=0),0)), ""),""),"")</f>
        <v/>
      </c>
      <c r="HL10" s="1" t="str" cm="1">
        <f t="array" ref="HL10">IFERROR(IF(SMALL(HL25:HL126,4)&lt;=$A$8*SMALL(HL25:HL126,1),IFERROR(INDEX($A$25:$A$126, MATCH(1,(HL25:HL126=SMALL(HL25:HL126,4))*(COUNTIF(HL6:HL9, $A$25:$A$126)=0),0)), ""),""),"")</f>
        <v/>
      </c>
      <c r="HM10" s="1" t="str" cm="1">
        <f t="array" ref="HM10">IFERROR(IF(SMALL(HM25:HM126,4)&lt;=$A$8*SMALL(HM25:HM126,1),IFERROR(INDEX($A$25:$A$126, MATCH(1,(HM25:HM126=SMALL(HM25:HM126,4))*(COUNTIF(HM6:HM9, $A$25:$A$126)=0),0)), ""),""),"")</f>
        <v/>
      </c>
      <c r="HN10" s="1" t="str" cm="1">
        <f t="array" ref="HN10">IFERROR(IF(SMALL(HN25:HN126,4)&lt;=$A$8*SMALL(HN25:HN126,1),IFERROR(INDEX($A$25:$A$126, MATCH(1,(HN25:HN126=SMALL(HN25:HN126,4))*(COUNTIF(HN6:HN9, $A$25:$A$126)=0),0)), ""),""),"")</f>
        <v/>
      </c>
      <c r="HO10" s="1" t="str" cm="1">
        <f t="array" ref="HO10">IFERROR(IF(SMALL(HO25:HO126,4)&lt;=$A$8*SMALL(HO25:HO126,1),IFERROR(INDEX($A$25:$A$126, MATCH(1,(HO25:HO126=SMALL(HO25:HO126,4))*(COUNTIF(HO6:HO9, $A$25:$A$126)=0),0)), ""),""),"")</f>
        <v/>
      </c>
      <c r="HP10" s="1" t="str" cm="1">
        <f t="array" ref="HP10">IFERROR(IF(SMALL(HP25:HP126,4)&lt;=$A$8*SMALL(HP25:HP126,1),IFERROR(INDEX($A$25:$A$126, MATCH(1,(HP25:HP126=SMALL(HP25:HP126,4))*(COUNTIF(HP6:HP9, $A$25:$A$126)=0),0)), ""),""),"")</f>
        <v/>
      </c>
      <c r="HQ10" s="1" t="str" cm="1">
        <f t="array" ref="HQ10">IFERROR(IF(SMALL(HQ25:HQ126,4)&lt;=$A$8*SMALL(HQ25:HQ126,1),IFERROR(INDEX($A$25:$A$126, MATCH(1,(HQ25:HQ126=SMALL(HQ25:HQ126,4))*(COUNTIF(HQ6:HQ9, $A$25:$A$126)=0),0)), ""),""),"")</f>
        <v/>
      </c>
      <c r="HR10" s="1" t="str" cm="1">
        <f t="array" ref="HR10">IFERROR(IF(SMALL(HR25:HR126,4)&lt;=$A$8*SMALL(HR25:HR126,1),IFERROR(INDEX($A$25:$A$126, MATCH(1,(HR25:HR126=SMALL(HR25:HR126,4))*(COUNTIF(HR6:HR9, $A$25:$A$126)=0),0)), ""),""),"")</f>
        <v/>
      </c>
      <c r="HS10" s="1" t="str" cm="1">
        <f t="array" ref="HS10">IFERROR(IF(SMALL(HS25:HS126,4)&lt;=$A$8*SMALL(HS25:HS126,1),IFERROR(INDEX($A$25:$A$126, MATCH(1,(HS25:HS126=SMALL(HS25:HS126,4))*(COUNTIF(HS6:HS9, $A$25:$A$126)=0),0)), ""),""),"")</f>
        <v/>
      </c>
      <c r="HT10" s="1" t="str" cm="1">
        <f t="array" ref="HT10">IFERROR(IF(SMALL(HT25:HT126,4)&lt;=$A$8*SMALL(HT25:HT126,1),IFERROR(INDEX($A$25:$A$126, MATCH(1,(HT25:HT126=SMALL(HT25:HT126,4))*(COUNTIF(HT6:HT9, $A$25:$A$126)=0),0)), ""),""),"")</f>
        <v/>
      </c>
      <c r="HU10" s="1" t="str" cm="1">
        <f t="array" ref="HU10">IFERROR(IF(SMALL(HU25:HU126,4)&lt;=$A$8*SMALL(HU25:HU126,1),IFERROR(INDEX($A$25:$A$126, MATCH(1,(HU25:HU126=SMALL(HU25:HU126,4))*(COUNTIF(HU6:HU9, $A$25:$A$126)=0),0)), ""),""),"")</f>
        <v/>
      </c>
      <c r="HV10" s="1" t="str" cm="1">
        <f t="array" ref="HV10">IFERROR(IF(SMALL(HV25:HV126,4)&lt;=$A$8*SMALL(HV25:HV126,1),IFERROR(INDEX($A$25:$A$126, MATCH(1,(HV25:HV126=SMALL(HV25:HV126,4))*(COUNTIF(HV6:HV9, $A$25:$A$126)=0),0)), ""),""),"")</f>
        <v>DynaSLAM</v>
      </c>
      <c r="HW10" s="1" t="str" cm="1">
        <f t="array" ref="HW10">IFERROR(IF(SMALL(HW25:HW126,4)&lt;=$A$8*SMALL(HW25:HW126,1),IFERROR(INDEX($A$25:$A$126, MATCH(1,(HW25:HW126=SMALL(HW25:HW126,4))*(COUNTIF(HW6:HW9, $A$25:$A$126)=0),0)), ""),""),"")</f>
        <v/>
      </c>
      <c r="HX10" s="1" t="str" cm="1">
        <f t="array" ref="HX10">IFERROR(IF(SMALL(HX25:HX126,4)&lt;=$A$8*SMALL(HX25:HX126,1),IFERROR(INDEX($A$25:$A$126, MATCH(1,(HX25:HX126=SMALL(HX25:HX126,4))*(COUNTIF(HX6:HX9, $A$25:$A$126)=0),0)), ""),""),"")</f>
        <v/>
      </c>
      <c r="HY10" s="1" t="str" cm="1">
        <f t="array" ref="HY10">IFERROR(IF(SMALL(HY25:HY126,4)&lt;=$A$8*SMALL(HY25:HY126,1),IFERROR(INDEX($A$25:$A$126, MATCH(1,(HY25:HY126=SMALL(HY25:HY126,4))*(COUNTIF(HY6:HY9, $A$25:$A$126)=0),0)), ""),""),"")</f>
        <v/>
      </c>
      <c r="HZ10" s="1" t="str" cm="1">
        <f t="array" ref="HZ10">IFERROR(IF(SMALL(HZ25:HZ126,4)&lt;=$A$8*SMALL(HZ25:HZ126,1),IFERROR(INDEX($A$25:$A$126, MATCH(1,(HZ25:HZ126=SMALL(HZ25:HZ126,4))*(COUNTIF(HZ6:HZ9, $A$25:$A$126)=0),0)), ""),""),"")</f>
        <v/>
      </c>
      <c r="IA10" s="1" t="str" cm="1">
        <f t="array" ref="IA10">IFERROR(IF(SMALL(IA25:IA126,4)&lt;=$A$8*SMALL(IA25:IA126,1),IFERROR(INDEX($A$25:$A$126, MATCH(1,(IA25:IA126=SMALL(IA25:IA126,4))*(COUNTIF(IA6:IA9, $A$25:$A$126)=0),0)), ""),""),"")</f>
        <v/>
      </c>
      <c r="IB10" s="1" t="str" cm="1">
        <f t="array" ref="IB10">IFERROR(IF(SMALL(IB25:IB126,4)&lt;=$A$8*SMALL(IB25:IB126,1),IFERROR(INDEX($A$25:$A$126, MATCH(1,(IB25:IB126=SMALL(IB25:IB126,4))*(COUNTIF(IB6:IB9, $A$25:$A$126)=0),0)), ""),""),"")</f>
        <v/>
      </c>
      <c r="IC10" s="1" t="str" cm="1">
        <f t="array" ref="IC10">IFERROR(IF(SMALL(IC25:IC126,4)&lt;=$A$8*SMALL(IC25:IC126,1),IFERROR(INDEX($A$25:$A$126, MATCH(1,(IC25:IC126=SMALL(IC25:IC126,4))*(COUNTIF(IC6:IC9, $A$25:$A$126)=0),0)), ""),""),"")</f>
        <v/>
      </c>
      <c r="ID10" s="1" t="str" cm="1">
        <f t="array" ref="ID10">IFERROR(IF(SMALL(ID25:ID126,4)&lt;=$A$8*SMALL(ID25:ID126,1),IFERROR(INDEX($A$25:$A$126, MATCH(1,(ID25:ID126=SMALL(ID25:ID126,4))*(COUNTIF(ID6:ID9, $A$25:$A$126)=0),0)), ""),""),"")</f>
        <v/>
      </c>
      <c r="IE10" s="1" t="str" cm="1">
        <f t="array" ref="IE10">IFERROR(IF(SMALL(IE25:IE126,4)&lt;=$A$8*SMALL(IE25:IE126,1),IFERROR(INDEX($A$25:$A$126, MATCH(1,(IE25:IE126=SMALL(IE25:IE126,4))*(COUNTIF(IE6:IE9, $A$25:$A$126)=0),0)), ""),""),"")</f>
        <v/>
      </c>
      <c r="IF10" s="1" t="str" cm="1">
        <f t="array" ref="IF10">IFERROR(IF(SMALL(IF25:IF126,4)&lt;=$A$8*SMALL(IF25:IF126,1),IFERROR(INDEX($A$25:$A$126, MATCH(1,(IF25:IF126=SMALL(IF25:IF126,4))*(COUNTIF(IF6:IF9, $A$25:$A$126)=0),0)), ""),""),"")</f>
        <v/>
      </c>
      <c r="IG10" s="1" t="str" cm="1">
        <f t="array" ref="IG10">IFERROR(IF(SMALL(IG25:IG126,4)&lt;=$A$8*SMALL(IG25:IG126,1),IFERROR(INDEX($A$25:$A$126, MATCH(1,(IG25:IG126=SMALL(IG25:IG126,4))*(COUNTIF(IG6:IG9, $A$25:$A$126)=0),0)), ""),""),"")</f>
        <v/>
      </c>
      <c r="IH10" s="1" t="str" cm="1">
        <f t="array" ref="IH10">IFERROR(IF(SMALL(IH25:IH126,4)&lt;=$A$8*SMALL(IH25:IH126,1),IFERROR(INDEX($A$25:$A$126, MATCH(1,(IH25:IH126=SMALL(IH25:IH126,4))*(COUNTIF(IH6:IH9, $A$25:$A$126)=0),0)), ""),""),"")</f>
        <v/>
      </c>
      <c r="II10" s="1" t="str" cm="1">
        <f t="array" ref="II10">IFERROR(IF(SMALL(II25:II126,4)&lt;=$A$8*SMALL(II25:II126,1),IFERROR(INDEX($A$25:$A$126, MATCH(1,(II25:II126=SMALL(II25:II126,4))*(COUNTIF(II6:II9, $A$25:$A$126)=0),0)), ""),""),"")</f>
        <v/>
      </c>
      <c r="IJ10" s="1" t="str" cm="1">
        <f t="array" ref="IJ10">IFERROR(IF(SMALL(IJ25:IJ126,4)&lt;=$A$8*SMALL(IJ25:IJ126,1),IFERROR(INDEX($A$25:$A$126, MATCH(1,(IJ25:IJ126=SMALL(IJ25:IJ126,4))*(COUNTIF(IJ6:IJ9, $A$25:$A$126)=0),0)), ""),""),"")</f>
        <v/>
      </c>
      <c r="IK10" s="1" t="str" cm="1">
        <f t="array" ref="IK10">IFERROR(IF(SMALL(IK25:IK200,4)&lt;=$A$8*SMALL(IK25:IK200,1),IFERROR(INDEX($A$25:$A$200, MATCH(1,(IK25:IK200=SMALL(IK25:IK200,4))*(COUNTIF(IK6:IK9, $A$25:$A$200)=0),0)), ""),""),"")</f>
        <v>Plane-Edge-SLAM</v>
      </c>
      <c r="IL10" s="1" t="str" cm="1">
        <f t="array" ref="IL10">IFERROR(IF(SMALL(IL25:IL200,4)&lt;=$A$8*SMALL(IL25:IL200,1),IFERROR(INDEX($A$25:$A$200, MATCH(1,(IL25:IL200=SMALL(IL25:IL200,4))*(COUNTIF(IL6:IL9, $A$25:$A$200)=0),0)), ""),""),"")</f>
        <v/>
      </c>
      <c r="IM10" s="1" t="str" cm="1">
        <f t="array" ref="IM10">IFERROR(IF(SMALL(IM25:IM200,4)&lt;=$A$8*SMALL(IM25:IM200,1),IFERROR(INDEX($A$25:$A$200, MATCH(1,(IM25:IM200=SMALL(IM25:IM200,4))*(COUNTIF(IM6:IM9, $A$25:$A$200)=0),0)), ""),""),"")</f>
        <v/>
      </c>
      <c r="IN10" s="1" t="str" cm="1">
        <f t="array" ref="IN10">IFERROR(IF(SMALL(IN25:IN200,4)&lt;=$A$8*SMALL(IN25:IN200,1),IFERROR(INDEX($A$25:$A$200, MATCH(1,(IN25:IN200=SMALL(IN25:IN200,4))*(COUNTIF(IN6:IN9, $A$25:$A$200)=0),0)), ""),""),"")</f>
        <v/>
      </c>
      <c r="IO10" s="1" t="str" cm="1">
        <f t="array" ref="IO10">IFERROR(IF(SMALL(IO25:IO200,4)&lt;=$A$8*SMALL(IO25:IO200,1),IFERROR(INDEX($A$25:$A$200, MATCH(1,(IO25:IO200=SMALL(IO25:IO200,4))*(COUNTIF(IO6:IO9, $A$25:$A$200)=0),0)), ""),""),"")</f>
        <v/>
      </c>
      <c r="IP10" s="1" t="str" cm="1">
        <f t="array" ref="IP10">IFERROR(IF(SMALL(IP25:IP200,4)&lt;=$A$8*SMALL(IP25:IP200,1),IFERROR(INDEX($A$25:$A$200, MATCH(1,(IP25:IP200=SMALL(IP25:IP200,4))*(COUNTIF(IP6:IP9, $A$25:$A$200)=0),0)), ""),""),"")</f>
        <v/>
      </c>
      <c r="IQ10" s="1" t="str" cm="1">
        <f t="array" ref="IQ10">IFERROR(IF(SMALL(IQ25:IQ200,4)&lt;=$A$8*SMALL(IQ25:IQ200,1),IFERROR(INDEX($A$25:$A$200, MATCH(1,(IQ25:IQ200=SMALL(IQ25:IQ200,4))*(COUNTIF(IQ6:IQ9, $A$25:$A$200)=0),0)), ""),""),"")</f>
        <v/>
      </c>
      <c r="IR10" s="1" t="str" cm="1">
        <f t="array" ref="IR10">IFERROR(IF(SMALL(IR25:IR200,4)&lt;=$A$8*SMALL(IR25:IR200,1),IFERROR(INDEX($A$25:$A$200, MATCH(1,(IR25:IR200=SMALL(IR25:IR200,4))*(COUNTIF(IR6:IR9, $A$25:$A$200)=0),0)), ""),""),"")</f>
        <v/>
      </c>
      <c r="IS10" s="1" t="str" cm="1">
        <f t="array" ref="IS10">IFERROR(IF(SMALL(IS25:IS200,4)&lt;=$A$8*SMALL(IS25:IS200,1),IFERROR(INDEX($A$25:$A$200, MATCH(1,(IS25:IS200=SMALL(IS25:IS200,4))*(COUNTIF(IS6:IS9, $A$25:$A$200)=0),0)), ""),""),"")</f>
        <v/>
      </c>
      <c r="IT10" s="1" t="str" cm="1">
        <f t="array" ref="IT10">IFERROR(IF(SMALL(IT25:IT200,4)&lt;=$A$8*SMALL(IT25:IT200,1),IFERROR(INDEX($A$25:$A$200, MATCH(1,(IT25:IT200=SMALL(IT25:IT200,4))*(COUNTIF(IT6:IT9, $A$25:$A$200)=0),0)), ""),""),"")</f>
        <v/>
      </c>
      <c r="IU10" s="1" t="str" cm="1">
        <f t="array" ref="IU10">IFERROR(IF(SMALL(IU25:IU200,4)&lt;=$A$8*SMALL(IU25:IU200,1),IFERROR(INDEX($A$25:$A$200, MATCH(1,(IU25:IU200=SMALL(IU25:IU200,4))*(COUNTIF(IU6:IU9, $A$25:$A$200)=0),0)), ""),""),"")</f>
        <v/>
      </c>
      <c r="IV10" s="1" t="str" cm="1">
        <f t="array" ref="IV10">IFERROR(IF(SMALL(IV25:IV200,4)&lt;=$A$8*SMALL(IV25:IV200,1),IFERROR(INDEX($A$25:$A$200, MATCH(1,(IV25:IV200=SMALL(IV25:IV200,4))*(COUNTIF(IV6:IV9, $A$25:$A$200)=0),0)), ""),""),"")</f>
        <v/>
      </c>
      <c r="IW10" s="1" t="str" cm="1">
        <f t="array" ref="IW10">IFERROR(IF(SMALL(IW25:IW200,4)&lt;=$A$8*SMALL(IW25:IW200,1),IFERROR(INDEX($A$25:$A$200, MATCH(1,(IW25:IW200=SMALL(IW25:IW200,4))*(COUNTIF(IW6:IW9, $A$25:$A$200)=0),0)), ""),""),"")</f>
        <v/>
      </c>
      <c r="IX10" s="1" t="str" cm="1">
        <f t="array" ref="IX10">IFERROR(IF(SMALL(IX25:IX200,4)&lt;=$A$8*SMALL(IX25:IX200,1),IFERROR(INDEX($A$25:$A$200, MATCH(1,(IX25:IX200=SMALL(IX25:IX200,4))*(COUNTIF(IX6:IX9, $A$25:$A$200)=0),0)), ""),""),"")</f>
        <v/>
      </c>
      <c r="IY10" s="1" t="str" cm="1">
        <f t="array" ref="IY10">IFERROR(IF(SMALL(IY25:IY200,4)&lt;=$A$8*SMALL(IY25:IY200,1),IFERROR(INDEX($A$25:$A$200, MATCH(1,(IY25:IY200=SMALL(IY25:IY200,4))*(COUNTIF(IY6:IY9, $A$25:$A$200)=0),0)), ""),""),"")</f>
        <v/>
      </c>
      <c r="IZ10" s="1" t="str" cm="1">
        <f t="array" ref="IZ10">IFERROR(IF(SMALL(IZ25:IZ200,4)&lt;=$A$8*SMALL(IZ25:IZ200,1),IFERROR(INDEX($A$25:$A$200, MATCH(1,(IZ25:IZ200=SMALL(IZ25:IZ200,4))*(COUNTIF(IZ6:IZ9, $A$25:$A$200)=0),0)), ""),""),"")</f>
        <v/>
      </c>
      <c r="JA10" s="1" t="str" cm="1">
        <f t="array" ref="JA10">IFERROR(IF(SMALL(JA25:JA200,4)&lt;=$A$8*SMALL(JA25:JA200,1),IFERROR(INDEX($A$25:$A$200, MATCH(1,(JA25:JA200=SMALL(JA25:JA200,4))*(COUNTIF(JA6:JA9, $A$25:$A$200)=0),0)), ""),""),"")</f>
        <v/>
      </c>
      <c r="JB10" s="1" t="str" cm="1">
        <f t="array" ref="JB10">IFERROR(IF(SMALL(JB25:JB200,4)&lt;=$A$8*SMALL(JB25:JB200,1),IFERROR(INDEX($A$25:$A$200, MATCH(1,(JB25:JB200=SMALL(JB25:JB200,4))*(COUNTIF(JB6:JB9, $A$25:$A$200)=0),0)), ""),""),"")</f>
        <v/>
      </c>
      <c r="JC10" s="1" t="str" cm="1">
        <f t="array" ref="JC10">IFERROR(IF(SMALL(JC25:JC200,4)&lt;=$A$8*SMALL(JC25:JC200,1),IFERROR(INDEX($A$25:$A$200, MATCH(1,(JC25:JC200=SMALL(JC25:JC200,4))*(COUNTIF(JC6:JC9, $A$25:$A$200)=0),0)), ""),""),"")</f>
        <v/>
      </c>
      <c r="JD10" s="1" t="str" cm="1">
        <f t="array" ref="JD10">IFERROR(IF(SMALL(JD25:JD200,4)&lt;=$A$8*SMALL(JD25:JD200,1),IFERROR(INDEX($A$25:$A$200, MATCH(1,(JD25:JD200=SMALL(JD25:JD200,4))*(COUNTIF(JD6:JD9, $A$25:$A$200)=0),0)), ""),""),"")</f>
        <v/>
      </c>
      <c r="JE10" s="1" t="str" cm="1">
        <f t="array" ref="JE10">IFERROR(IF(SMALL(JE25:JE200,4)&lt;=$A$8*SMALL(JE25:JE200,1),IFERROR(INDEX($A$25:$A$200, MATCH(1,(JE25:JE200=SMALL(JE25:JE200,4))*(COUNTIF(JE6:JE9, $A$25:$A$200)=0),0)), ""),""),"")</f>
        <v/>
      </c>
      <c r="JF10" s="1" t="str" cm="1">
        <f t="array" ref="JF10">IFERROR(IF(SMALL(JF25:JF200,4)&lt;=$A$8*SMALL(JF25:JF200,1),IFERROR(INDEX($A$25:$A$200, MATCH(1,(JF25:JF200=SMALL(JF25:JF200,4))*(COUNTIF(JF6:JF9, $A$25:$A$200)=0),0)), ""),""),"")</f>
        <v/>
      </c>
      <c r="JG10" s="1" t="str" cm="1">
        <f t="array" ref="JG10">IFERROR(IF(SMALL(JG25:JG200,4)&lt;=$A$8*SMALL(JG25:JG200,1),IFERROR(INDEX($A$25:$A$200, MATCH(1,(JG25:JG200=SMALL(JG25:JG200,4))*(COUNTIF(JG6:JG9, $A$25:$A$200)=0),0)), ""),""),"")</f>
        <v/>
      </c>
      <c r="JH10" s="1" t="str" cm="1">
        <f t="array" ref="JH10">IFERROR(IF(SMALL(JH25:JH200,4)&lt;=$A$8*SMALL(JH25:JH200,1),IFERROR(INDEX($A$25:$A$200, MATCH(1,(JH25:JH200=SMALL(JH25:JH200,4))*(COUNTIF(JH6:JH9, $A$25:$A$200)=0),0)), ""),""),"")</f>
        <v/>
      </c>
      <c r="JI10" s="1" t="str" cm="1">
        <f t="array" ref="JI10">IFERROR(IF(SMALL(JI25:JI200,4)&lt;=$A$8*SMALL(JI25:JI200,1),IFERROR(INDEX($A$25:$A$200, MATCH(1,(JI25:JI200=SMALL(JI25:JI200,4))*(COUNTIF(JI6:JI9, $A$25:$A$200)=0),0)), ""),""),"")</f>
        <v/>
      </c>
      <c r="JJ10" s="1" t="str" cm="1">
        <f t="array" ref="JJ10">IFERROR(IF(SMALL(JJ25:JJ200,4)&lt;=$A$8*SMALL(JJ25:JJ200,1),IFERROR(INDEX($A$25:$A$200, MATCH(1,(JJ25:JJ200=SMALL(JJ25:JJ200,4))*(COUNTIF(JJ6:JJ9, $A$25:$A$200)=0),0)), ""),""),"")</f>
        <v/>
      </c>
      <c r="JK10" s="1" t="str" cm="1">
        <f t="array" ref="JK10">IFERROR(IF(SMALL(JK25:JK200,4)&lt;=$A$8*SMALL(JK25:JK200,1),IFERROR(INDEX($A$25:$A$200, MATCH(1,(JK25:JK200=SMALL(JK25:JK200,4))*(COUNTIF(JK6:JK9, $A$25:$A$200)=0),0)), ""),""),"")</f>
        <v/>
      </c>
      <c r="JL10" s="1" t="str" cm="1">
        <f t="array" ref="JL10">IFERROR(IF(SMALL(JL25:JL200,4)&lt;=$A$8*SMALL(JL25:JL200,1),IFERROR(INDEX($A$25:$A$200, MATCH(1,(JL25:JL200=SMALL(JL25:JL200,4))*(COUNTIF(JL6:JL9, $A$25:$A$200)=0),0)), ""),""),"")</f>
        <v/>
      </c>
      <c r="JM10" s="1" t="str" cm="1">
        <f t="array" ref="JM10">IFERROR(IF(SMALL(JM25:JM200,4)&lt;=$A$8*SMALL(JM25:JM200,1),IFERROR(INDEX($A$25:$A$200, MATCH(1,(JM25:JM200=SMALL(JM25:JM200,4))*(COUNTIF(JM6:JM9, $A$25:$A$200)=0),0)), ""),""),"")</f>
        <v/>
      </c>
      <c r="JN10" s="1" t="str" cm="1">
        <f t="array" ref="JN10">IFERROR(IF(SMALL(JN25:JN200,4)&lt;=$A$8*SMALL(JN25:JN200,1),IFERROR(INDEX($A$25:$A$200, MATCH(1,(JN25:JN200=SMALL(JN25:JN200,4))*(COUNTIF(JN6:JN9, $A$25:$A$200)=0),0)), ""),""),"")</f>
        <v/>
      </c>
      <c r="JO10" s="1" t="str" cm="1">
        <f t="array" ref="JO10">IFERROR(IF(SMALL(JO25:JO200,4)&lt;=$A$8*SMALL(JO25:JO200,1),IFERROR(INDEX($A$25:$A$200, MATCH(1,(JO25:JO200=SMALL(JO25:JO200,4))*(COUNTIF(JO6:JO9, $A$25:$A$200)=0),0)), ""),""),"")</f>
        <v/>
      </c>
      <c r="JP10" s="1" t="str" cm="1">
        <f t="array" ref="JP10">IFERROR(IF(SMALL(JP25:JP200,4)&lt;=$A$8*SMALL(JP25:JP200,1),IFERROR(INDEX($A$25:$A$200, MATCH(1,(JP25:JP200=SMALL(JP25:JP200,4))*(COUNTIF(JP6:JP9, $A$25:$A$200)=0),0)), ""),""),"")</f>
        <v/>
      </c>
      <c r="JQ10" s="1" t="str" cm="1">
        <f t="array" ref="JQ10">IFERROR(IF(SMALL(JQ25:JQ200,4)&lt;=$A$8*SMALL(JQ25:JQ200,1),IFERROR(INDEX($A$25:$A$200, MATCH(1,(JQ25:JQ200=SMALL(JQ25:JQ200,4))*(COUNTIF(JQ6:JQ9, $A$25:$A$200)=0),0)), ""),""),"")</f>
        <v/>
      </c>
      <c r="JR10" s="1" t="str" cm="1">
        <f t="array" ref="JR10">IFERROR(IF(SMALL(JR25:JR200,4)&lt;=$A$8*SMALL(JR25:JR200,1),IFERROR(INDEX($A$25:$A$200, MATCH(1,(JR25:JR200=SMALL(JR25:JR200,4))*(COUNTIF(JR6:JR9, $A$25:$A$200)=0),0)), ""),""),"")</f>
        <v/>
      </c>
      <c r="JS10" s="1" t="str" cm="1">
        <f t="array" ref="JS10">IFERROR(IF(SMALL(JS25:JS200,4)&lt;=$A$8*SMALL(JS25:JS200,1),IFERROR(INDEX($A$25:$A$200, MATCH(1,(JS25:JS200=SMALL(JS25:JS200,4))*(COUNTIF(JS6:JS9, $A$25:$A$200)=0),0)), ""),""),"")</f>
        <v/>
      </c>
      <c r="JT10" s="1" t="str" cm="1">
        <f t="array" ref="JT10">IFERROR(IF(SMALL(JT25:JT200,4)&lt;=$A$8*SMALL(JT25:JT200,1),IFERROR(INDEX($A$25:$A$200, MATCH(1,(JT25:JT200=SMALL(JT25:JT200,4))*(COUNTIF(JT6:JT9, $A$25:$A$200)=0),0)), ""),""),"")</f>
        <v/>
      </c>
      <c r="JU10" s="1" t="str" cm="1">
        <f t="array" ref="JU10">IFERROR(IF(SMALL(JU25:JU200,4)&lt;=$A$8*SMALL(JU25:JU200,1),IFERROR(INDEX($A$25:$A$200, MATCH(1,(JU25:JU200=SMALL(JU25:JU200,4))*(COUNTIF(JU6:JU9, $A$25:$A$200)=0),0)), ""),""),"")</f>
        <v/>
      </c>
      <c r="JV10" s="1" t="str" cm="1">
        <f t="array" ref="JV10">IFERROR(IF(SMALL(JV25:JV200,4)&lt;=$A$8*SMALL(JV25:JV200,1),IFERROR(INDEX($A$25:$A$200, MATCH(1,(JV25:JV200=SMALL(JV25:JV200,4))*(COUNTIF(JV6:JV9, $A$25:$A$200)=0),0)), ""),""),"")</f>
        <v/>
      </c>
      <c r="JW10" s="1" t="str" cm="1">
        <f t="array" ref="JW10">IFERROR(IF(SMALL(JW25:JW200,4)&lt;=$A$8*SMALL(JW25:JW200,1),IFERROR(INDEX($A$25:$A$200, MATCH(1,(JW25:JW200=SMALL(JW25:JW200,4))*(COUNTIF(JW6:JW9, $A$25:$A$200)=0),0)), ""),""),"")</f>
        <v/>
      </c>
      <c r="JX10" s="1" t="str" cm="1">
        <f t="array" ref="JX10">IFERROR(IF(SMALL(JX25:JX200,4)&lt;=$A$8*SMALL(JX25:JX200,1),IFERROR(INDEX($A$25:$A$200, MATCH(1,(JX25:JX200=SMALL(JX25:JX200,4))*(COUNTIF(JX6:JX9, $A$25:$A$200)=0),0)), ""),""),"")</f>
        <v/>
      </c>
      <c r="JY10" s="1" t="str" cm="1">
        <f t="array" ref="JY10">IFERROR(IF(SMALL(JY25:JY200,4)&lt;=$A$8*SMALL(JY25:JY200,1),IFERROR(INDEX($A$25:$A$200, MATCH(1,(JY25:JY200=SMALL(JY25:JY200,4))*(COUNTIF(JY6:JY9, $A$25:$A$200)=0),0)), ""),""),"")</f>
        <v/>
      </c>
      <c r="JZ10" s="1" t="str" cm="1">
        <f t="array" ref="JZ10">IFERROR(IF(SMALL(JZ25:JZ200,4)&lt;=$A$8*SMALL(JZ25:JZ200,1),IFERROR(INDEX($A$25:$A$200, MATCH(1,(JZ25:JZ200=SMALL(JZ25:JZ200,4))*(COUNTIF(JZ6:JZ9, $A$25:$A$200)=0),0)), ""),""),"")</f>
        <v/>
      </c>
      <c r="KA10" s="1" t="str" cm="1">
        <f t="array" ref="KA10">IFERROR(IF(SMALL(KA25:KA200,4)&lt;=$A$8*SMALL(KA25:KA200,1),IFERROR(INDEX($A$25:$A$200, MATCH(1,(KA25:KA200=SMALL(KA25:KA200,4))*(COUNTIF(KA6:KA9, $A$25:$A$200)=0),0)), ""),""),"")</f>
        <v/>
      </c>
      <c r="KB10" s="1" t="str" cm="1">
        <f t="array" ref="KB10">IFERROR(IF(SMALL(KB25:KB200,4)&lt;=$A$8*SMALL(KB25:KB200,1),IFERROR(INDEX($A$25:$A$200, MATCH(1,(KB25:KB200=SMALL(KB25:KB200,4))*(COUNTIF(KB6:KB9, $A$25:$A$200)=0),0)), ""),""),"")</f>
        <v/>
      </c>
      <c r="KC10" s="1" t="str" cm="1">
        <f t="array" ref="KC10">IFERROR(IF(SMALL(KC25:KC200,4)&lt;=$A$8*SMALL(KC25:KC200,1),IFERROR(INDEX($A$25:$A$200, MATCH(1,(KC25:KC200=SMALL(KC25:KC200,4))*(COUNTIF(KC6:KC9, $A$25:$A$200)=0),0)), ""),""),"")</f>
        <v/>
      </c>
      <c r="KD10" s="1" t="str" cm="1">
        <f t="array" ref="KD10">IFERROR(IF(SMALL(KD25:KD200,4)&lt;=$A$8*SMALL(KD25:KD200,1),IFERROR(INDEX($A$25:$A$200, MATCH(1,(KD25:KD200=SMALL(KD25:KD200,4))*(COUNTIF(KD6:KD9, $A$25:$A$200)=0),0)), ""),""),"")</f>
        <v/>
      </c>
      <c r="KE10" s="1" t="str" cm="1">
        <f t="array" ref="KE10">IFERROR(IF(SMALL(KE25:KE200,4)&lt;=$A$8*SMALL(KE25:KE200,1),IFERROR(INDEX($A$25:$A$200, MATCH(1,(KE25:KE200=SMALL(KE25:KE200,4))*(COUNTIF(KE6:KE9, $A$25:$A$200)=0),0)), ""),""),"")</f>
        <v/>
      </c>
      <c r="KF10" s="1" t="str" cm="1">
        <f t="array" ref="KF10">IFERROR(IF(SMALL(KF25:KF200,4)&lt;=$A$8*SMALL(KF25:KF200,1),IFERROR(INDEX($A$25:$A$200, MATCH(1,(KF25:KF200=SMALL(KF25:KF200,4))*(COUNTIF(KF6:KF9, $A$25:$A$200)=0),0)), ""),""),"")</f>
        <v/>
      </c>
      <c r="KG10" s="1" t="str" cm="1">
        <f t="array" ref="KG10">IFERROR(IF(SMALL(KG25:KG200,4)&lt;=$A$8*SMALL(KG25:KG200,1),IFERROR(INDEX($A$25:$A$200, MATCH(1,(KG25:KG200=SMALL(KG25:KG200,4))*(COUNTIF(KG6:KG9, $A$25:$A$200)=0),0)), ""),""),"")</f>
        <v/>
      </c>
      <c r="KH10" s="1" t="str" cm="1">
        <f t="array" ref="KH10">IFERROR(IF(SMALL(KH25:KH200,4)&lt;=$A$8*SMALL(KH25:KH200,1),IFERROR(INDEX($A$25:$A$200, MATCH(1,(KH25:KH200=SMALL(KH25:KH200,4))*(COUNTIF(KH6:KH9, $A$25:$A$200)=0),0)), ""),""),"")</f>
        <v/>
      </c>
      <c r="KI10" s="1" t="str" cm="1">
        <f t="array" ref="KI10">IFERROR(IF(SMALL(KI25:KI200,4)&lt;=$A$8*SMALL(KI25:KI200,1),IFERROR(INDEX($A$25:$A$200, MATCH(1,(KI25:KI200=SMALL(KI25:KI200,4))*(COUNTIF(KI6:KI9, $A$25:$A$200)=0),0)), ""),""),"")</f>
        <v/>
      </c>
      <c r="KJ10" s="1" t="str" cm="1">
        <f t="array" ref="KJ10">IFERROR(IF(SMALL(KJ25:KJ200,4)&lt;=$A$8*SMALL(KJ25:KJ200,1),IFERROR(INDEX($A$25:$A$200, MATCH(1,(KJ25:KJ200=SMALL(KJ25:KJ200,4))*(COUNTIF(KJ6:KJ9, $A$25:$A$200)=0),0)), ""),""),"")</f>
        <v/>
      </c>
      <c r="KK10" s="1" t="str" cm="1">
        <f t="array" ref="KK10">IFERROR(IF(SMALL(KK25:KK200,4)&lt;=$A$8*SMALL(KK25:KK200,1),IFERROR(INDEX($A$25:$A$200, MATCH(1,(KK25:KK200=SMALL(KK25:KK200,4))*(COUNTIF(KK6:KK9, $A$25:$A$200)=0),0)), ""),""),"")</f>
        <v/>
      </c>
      <c r="KL10" s="1" t="str" cm="1">
        <f t="array" ref="KL10">IFERROR(IF(SMALL(KL25:KL200,4)&lt;=$A$8*SMALL(KL25:KL200,1),IFERROR(INDEX($A$25:$A$200, MATCH(1,(KL25:KL200=SMALL(KL25:KL200,4))*(COUNTIF(KL6:KL9, $A$25:$A$200)=0),0)), ""),""),"")</f>
        <v/>
      </c>
      <c r="KM10" s="1" t="str" cm="1">
        <f t="array" ref="KM10">IFERROR(IF(SMALL(KM25:KM200,4)&lt;=$A$8*SMALL(KM25:KM200,1),IFERROR(INDEX($A$25:$A$200, MATCH(1,(KM25:KM200=SMALL(KM25:KM200,4))*(COUNTIF(KM6:KM9, $A$25:$A$200)=0),0)), ""),""),"")</f>
        <v>RTAB-Map</v>
      </c>
      <c r="KN10" s="1" t="str" cm="1">
        <f t="array" ref="KN10">IFERROR(IF(SMALL(KN25:KN200,4)&lt;=$A$8*SMALL(KN25:KN200,1),IFERROR(INDEX($A$25:$A$200, MATCH(1,(KN25:KN200=SMALL(KN25:KN200,4))*(COUNTIF(KN6:KN9, $A$25:$A$200)=0),0)), ""),""),"")</f>
        <v>ORB-SLAM2</v>
      </c>
      <c r="KO10" s="1" t="str" cm="1">
        <f t="array" ref="KO10">IFERROR(IF(SMALL(KO25:KO200,4)&lt;=$A$8*SMALL(KO25:KO200,1),IFERROR(INDEX($A$25:$A$200, MATCH(1,(KO25:KO200=SMALL(KO25:KO200,4))*(COUNTIF(KO6:KO9, $A$25:$A$200)=0),0)), ""),""),"")</f>
        <v>ORB-SLAM2</v>
      </c>
      <c r="KP10" s="1" t="str" cm="1">
        <f t="array" ref="KP10">IFERROR(IF(SMALL(KP25:KP200,4)&lt;=$A$8*SMALL(KP25:KP200,1),IFERROR(INDEX($A$25:$A$200, MATCH(1,(KP25:KP200=SMALL(KP25:KP200,4))*(COUNTIF(KP6:KP9, $A$25:$A$200)=0),0)), ""),""),"")</f>
        <v>ORB-SLAM2</v>
      </c>
      <c r="KQ10" s="1" t="str" cm="1">
        <f t="array" ref="KQ10">IFERROR(IF(SMALL(KQ25:KQ200,4)&lt;=$A$8*SMALL(KQ25:KQ200,1),IFERROR(INDEX($A$25:$A$200, MATCH(1,(KQ25:KQ200=SMALL(KQ25:KQ200,4))*(COUNTIF(KQ6:KQ9, $A$25:$A$200)=0),0)), ""),""),"")</f>
        <v/>
      </c>
      <c r="KR10" s="1" t="str" cm="1">
        <f t="array" ref="KR10">IFERROR(IF(SMALL(KR25:KR200,4)&lt;=$A$8*SMALL(KR25:KR200,1),IFERROR(INDEX($A$25:$A$200, MATCH(1,(KR25:KR200=SMALL(KR25:KR200,4))*(COUNTIF(KR6:KR9, $A$25:$A$200)=0),0)), ""),""),"")</f>
        <v/>
      </c>
      <c r="KS10" s="1" t="str" cm="1">
        <f t="array" ref="KS10">IFERROR(IF(SMALL(KS25:KS200,4)&lt;=$A$8*SMALL(KS25:KS200,1),IFERROR(INDEX($A$25:$A$200, MATCH(1,(KS25:KS200=SMALL(KS25:KS200,4))*(COUNTIF(KS6:KS9, $A$25:$A$200)=0),0)), ""),""),"")</f>
        <v/>
      </c>
      <c r="KT10" s="1" t="str" cm="1">
        <f t="array" ref="KT10">IFERROR(IF(SMALL(KT25:KT200,4)&lt;=$A$8*SMALL(KT25:KT200,1),IFERROR(INDEX($A$25:$A$200, MATCH(1,(KT25:KT200=SMALL(KT25:KT200,4))*(COUNTIF(KT6:KT9, $A$25:$A$200)=0),0)), ""),""),"")</f>
        <v/>
      </c>
      <c r="KU10" s="1" t="str" cm="1">
        <f t="array" ref="KU10">IFERROR(IF(SMALL(KU25:KU200,4)&lt;=$A$8*SMALL(KU25:KU200,1),IFERROR(INDEX($A$25:$A$200, MATCH(1,(KU25:KU200=SMALL(KU25:KU200,4))*(COUNTIF(KU6:KU9, $A$25:$A$200)=0),0)), ""),""),"")</f>
        <v/>
      </c>
      <c r="KV10" s="1" t="str" cm="1">
        <f t="array" ref="KV10">IFERROR(IF(SMALL(KV25:KV200,4)&lt;=$A$8*SMALL(KV25:KV200,1),IFERROR(INDEX($A$25:$A$200, MATCH(1,(KV25:KV200=SMALL(KV25:KV200,4))*(COUNTIF(KV6:KV9, $A$25:$A$200)=0),0)), ""),""),"")</f>
        <v/>
      </c>
      <c r="KW10" s="1" t="str" cm="1">
        <f t="array" ref="KW10">IFERROR(IF(SMALL(KW25:KW200,4)&lt;=$A$8*SMALL(KW25:KW200,1),IFERROR(INDEX($A$25:$A$200, MATCH(1,(KW25:KW200=SMALL(KW25:KW200,4))*(COUNTIF(KW6:KW9, $A$25:$A$200)=0),0)), ""),""),"")</f>
        <v/>
      </c>
      <c r="KX10" s="1" t="str" cm="1">
        <f t="array" ref="KX10">IFERROR(IF(SMALL(KX25:KX200,4)&lt;=$A$8*SMALL(KX25:KX200,1),IFERROR(INDEX($A$25:$A$200, MATCH(1,(KX25:KX200=SMALL(KX25:KX200,4))*(COUNTIF(KX6:KX9, $A$25:$A$200)=0),0)), ""),""),"")</f>
        <v/>
      </c>
      <c r="KY10" s="1" t="str" cm="1">
        <f t="array" ref="KY10">IFERROR(IF(SMALL(KY25:KY200,4)&lt;=$A$8*SMALL(KY25:KY200,1),IFERROR(INDEX($A$25:$A$200, MATCH(1,(KY25:KY200=SMALL(KY25:KY200,4))*(COUNTIF(KY6:KY9, $A$25:$A$200)=0),0)), ""),""),"")</f>
        <v/>
      </c>
      <c r="KZ10" s="1" t="str" cm="1">
        <f t="array" ref="KZ10">IFERROR(IF(SMALL(KZ25:KZ200,4)&lt;=$A$8*SMALL(KZ25:KZ200,1),IFERROR(INDEX($A$25:$A$200, MATCH(1,(KZ25:KZ200=SMALL(KZ25:KZ200,4))*(COUNTIF(KZ6:KZ9, $A$25:$A$200)=0),0)), ""),""),"")</f>
        <v>RDS-SLAM, SegNet (Keyframe)</v>
      </c>
      <c r="LA10" s="1" t="str" cm="1">
        <f t="array" ref="LA10">IFERROR(IF(SMALL(LA25:LA200,4)&lt;=$A$8*SMALL(LA25:LA200,1),IFERROR(INDEX($A$25:$A$200, MATCH(1,(LA25:LA200=SMALL(LA25:LA200,4))*(COUNTIF(LA6:LA9, $A$25:$A$200)=0),0)), ""),""),"")</f>
        <v>RDS-SLAM, SegNet (Keyframe)</v>
      </c>
      <c r="LB10" s="1" t="str" cm="1">
        <f t="array" ref="LB10">IFERROR(IF(SMALL(LB25:LB200,4)&lt;=$A$8*SMALL(LB25:LB200,1),IFERROR(INDEX($A$25:$A$200, MATCH(1,(LB25:LB200=SMALL(LB25:LB200,4))*(COUNTIF(LB6:LB9, $A$25:$A$200)=0),0)), ""),""),"")</f>
        <v/>
      </c>
      <c r="LC10" s="1" t="str" cm="1">
        <f t="array" ref="LC10">IFERROR(IF(SMALL(LC25:LC200,4)&lt;=$A$8*SMALL(LC25:LC200,1),IFERROR(INDEX($A$25:$A$200, MATCH(1,(LC25:LC200=SMALL(LC25:LC200,4))*(COUNTIF(LC6:LC9, $A$25:$A$200)=0),0)), ""),""),"")</f>
        <v/>
      </c>
      <c r="LD10" s="1" t="str" cm="1">
        <f t="array" ref="LD10">IFERROR(IF(SMALL(LD25:LD200,4)&lt;=$A$8*SMALL(LD25:LD200,1),IFERROR(INDEX($A$25:$A$200, MATCH(1,(LD25:LD200=SMALL(LD25:LD200,4))*(COUNTIF(LD6:LD9, $A$25:$A$200)=0),0)), ""),""),"")</f>
        <v>DS-SLAM</v>
      </c>
      <c r="LE10" s="1" t="str" cm="1">
        <f t="array" ref="LE10">IFERROR(IF(SMALL(LE25:LE200,4)&lt;=$A$8*SMALL(LE25:LE200,1),IFERROR(INDEX($A$25:$A$200, MATCH(1,(LE25:LE200=SMALL(LE25:LE200,4))*(COUNTIF(LE6:LE9, $A$25:$A$200)=0),0)), ""),""),"")</f>
        <v>DM-SLAM</v>
      </c>
      <c r="LF10" s="1" t="str" cm="1">
        <f t="array" ref="LF10">IFERROR(IF(SMALL(LF25:LF200,4)&lt;=$A$8*SMALL(LF25:LF200,1),IFERROR(INDEX($A$25:$A$200, MATCH(1,(LF25:LF200=SMALL(LF25:LF200,4))*(COUNTIF(LF6:LF9, $A$25:$A$200)=0),0)), ""),""),"")</f>
        <v/>
      </c>
      <c r="LG10" s="1" t="str" cm="1">
        <f t="array" ref="LG10">IFERROR(IF(SMALL(LG25:LG200,4)&lt;=$A$8*SMALL(LG25:LG200,1),IFERROR(INDEX($A$25:$A$200, MATCH(1,(LG25:LG200=SMALL(LG25:LG200,4))*(COUNTIF(LG6:LG9, $A$25:$A$200)=0),0)), ""),""),"")</f>
        <v/>
      </c>
      <c r="LH10" s="1" t="str" cm="1">
        <f t="array" ref="LH10">IFERROR(IF(SMALL(LH25:LH200,4)&lt;=$A$8*SMALL(LH25:LH200,1),IFERROR(INDEX($A$25:$A$200, MATCH(1,(LH25:LH200=SMALL(LH25:LH200,4))*(COUNTIF(LH6:LH9, $A$25:$A$200)=0),0)), ""),""),"")</f>
        <v/>
      </c>
      <c r="LI10" s="1" t="str" cm="1">
        <f t="array" ref="LI10">IFERROR(IF(SMALL(LI25:LI200,4)&lt;=$A$8*SMALL(LI25:LI200,1),IFERROR(INDEX($A$25:$A$200, MATCH(1,(LI25:LI200=SMALL(LI25:LI200,4))*(COUNTIF(LI6:LI9, $A$25:$A$200)=0),0)), ""),""),"")</f>
        <v/>
      </c>
      <c r="LJ10" s="1" t="str" cm="1">
        <f t="array" ref="LJ10">IFERROR(IF(SMALL(LJ25:LJ200,4)&lt;=$A$8*SMALL(LJ25:LJ200,1),IFERROR(INDEX($A$25:$A$200, MATCH(1,(LJ25:LJ200=SMALL(LJ25:LJ200,4))*(COUNTIF(LJ6:LJ9, $A$25:$A$200)=0),0)), ""),""),"")</f>
        <v>DynaSLAM</v>
      </c>
      <c r="LK10" s="1" t="str" cm="1">
        <f t="array" ref="LK10">IFERROR(IF(SMALL(LK25:LK200,4)&lt;=$A$8*SMALL(LK25:LK200,1),IFERROR(INDEX($A$25:$A$200, MATCH(1,(LK25:LK200=SMALL(LK25:LK200,4))*(COUNTIF(LK6:LK9, $A$25:$A$200)=0),0)), ""),""),"")</f>
        <v>DS-SLAM</v>
      </c>
      <c r="LL10" s="1" t="str" cm="1">
        <f t="array" ref="LL10">IFERROR(IF(SMALL(LL25:LL200,4)&lt;=$A$8*SMALL(LL25:LL200,1),IFERROR(INDEX($A$25:$A$200, MATCH(1,(LL25:LL200=SMALL(LL25:LL200,4))*(COUNTIF(LL6:LL9, $A$25:$A$200)=0),0)), ""),""),"")</f>
        <v/>
      </c>
      <c r="LM10" s="1" t="str" cm="1">
        <f t="array" ref="LM10">IFERROR(IF(SMALL(LM25:LM200,4)&lt;=$A$8*SMALL(LM25:LM200,1),IFERROR(INDEX($A$25:$A$200, MATCH(1,(LM25:LM200=SMALL(LM25:LM200,4))*(COUNTIF(LM6:LM9, $A$25:$A$200)=0),0)), ""),""),"")</f>
        <v/>
      </c>
      <c r="LN10" s="1" t="str" cm="1">
        <f t="array" ref="LN10">IFERROR(IF(SMALL(LN25:LN200,4)&lt;=$A$8*SMALL(LN25:LN200,1),IFERROR(INDEX($A$25:$A$200, MATCH(1,(LN25:LN200=SMALL(LN25:LN200,4))*(COUNTIF(LN6:LN9, $A$25:$A$200)=0),0)), ""),""),"")</f>
        <v/>
      </c>
      <c r="LO10" s="1" t="str" cm="1">
        <f t="array" ref="LO10">IFERROR(IF(SMALL(LO25:LO200,4)&lt;=$A$8*SMALL(LO25:LO200,1),IFERROR(INDEX($A$25:$A$200, MATCH(1,(LO25:LO200=SMALL(LO25:LO200,4))*(COUNTIF(LO6:LO9, $A$25:$A$200)=0),0)), ""),""),"")</f>
        <v/>
      </c>
      <c r="LP10" s="1" t="str" cm="1">
        <f t="array" ref="LP10">IFERROR(IF(SMALL(LP25:LP200,4)&lt;=$A$8*SMALL(LP25:LP200,1),IFERROR(INDEX($A$25:$A$200, MATCH(1,(LP25:LP200=SMALL(LP25:LP200,4))*(COUNTIF(LP6:LP9, $A$25:$A$200)=0),0)), ""),""),"")</f>
        <v/>
      </c>
      <c r="LQ10" s="1" t="str" cm="1">
        <f t="array" ref="LQ10">IFERROR(IF(SMALL(LQ25:LQ200,4)&lt;=$A$8*SMALL(LQ25:LQ200,1),IFERROR(INDEX($A$25:$A$200, MATCH(1,(LQ25:LQ200=SMALL(LQ25:LQ200,4))*(COUNTIF(LQ6:LQ9, $A$25:$A$200)=0),0)), ""),""),"")</f>
        <v/>
      </c>
      <c r="LR10" s="1" t="str" cm="1">
        <f t="array" ref="LR10">IFERROR(IF(SMALL(LR25:LR200,4)&lt;=$A$8*SMALL(LR25:LR200,1),IFERROR(INDEX($A$25:$A$200, MATCH(1,(LR25:LR200=SMALL(LR25:LR200,4))*(COUNTIF(LR6:LR9, $A$25:$A$200)=0),0)), ""),""),"")</f>
        <v/>
      </c>
      <c r="LS10" s="1" t="str" cm="1">
        <f t="array" ref="LS10">IFERROR(IF(SMALL(LS25:LS200,4)&lt;=$A$8*SMALL(LS25:LS200,1),IFERROR(INDEX($A$25:$A$200, MATCH(1,(LS25:LS200=SMALL(LS25:LS200,4))*(COUNTIF(LS6:LS9, $A$25:$A$200)=0),0)), ""),""),"")</f>
        <v/>
      </c>
      <c r="LT10" s="1" t="str" cm="1">
        <f t="array" ref="LT10">IFERROR(IF(SMALL(LT25:LT200,4)&lt;=$A$8*SMALL(LT25:LT200,1),IFERROR(INDEX($A$25:$A$200, MATCH(1,(LT25:LT200=SMALL(LT25:LT200,4))*(COUNTIF(LT6:LT9, $A$25:$A$200)=0),0)), ""),""),"")</f>
        <v>DS-SLAM</v>
      </c>
      <c r="LU10" s="1" t="str" cm="1">
        <f t="array" ref="LU10">IFERROR(IF(SMALL(LU25:LU200,4)&lt;=$A$8*SMALL(LU25:LU200,1),IFERROR(INDEX($A$25:$A$200, MATCH(1,(LU25:LU200=SMALL(LU25:LU200,4))*(COUNTIF(LU6:LU9, $A$25:$A$200)=0),0)), ""),""),"")</f>
        <v>DS-SLAM</v>
      </c>
      <c r="LV10" s="1" t="str" cm="1">
        <f t="array" ref="LV10">IFERROR(IF(SMALL(LV25:LV200,4)&lt;=$A$8*SMALL(LV25:LV200,1),IFERROR(INDEX($A$25:$A$200, MATCH(1,(LV25:LV200=SMALL(LV25:LV200,4))*(COUNTIF(LV6:LV9, $A$25:$A$200)=0),0)), ""),""),"")</f>
        <v/>
      </c>
      <c r="LW10" s="1" t="str" cm="1">
        <f t="array" ref="LW10">IFERROR(IF(SMALL(LW25:LW200,4)&lt;=$A$8*SMALL(LW25:LW200,1),IFERROR(INDEX($A$25:$A$200, MATCH(1,(LW25:LW200=SMALL(LW25:LW200,4))*(COUNTIF(LW6:LW9, $A$25:$A$200)=0),0)), ""),""),"")</f>
        <v/>
      </c>
      <c r="LX10" s="1" t="str" cm="1">
        <f t="array" ref="LX10">IFERROR(IF(SMALL(LX25:LX200,4)&lt;=$A$8*SMALL(LX25:LX200,1),IFERROR(INDEX($A$25:$A$200, MATCH(1,(LX25:LX200=SMALL(LX25:LX200,4))*(COUNTIF(LX6:LX9, $A$25:$A$200)=0),0)), ""),""),"")</f>
        <v/>
      </c>
      <c r="LY10" s="1" t="str" cm="1">
        <f t="array" ref="LY10">IFERROR(IF(SMALL(LY25:LY200,4)&lt;=$A$8*SMALL(LY25:LY200,1),IFERROR(INDEX($A$25:$A$200, MATCH(1,(LY25:LY200=SMALL(LY25:LY200,4))*(COUNTIF(LY6:LY9, $A$25:$A$200)=0),0)), ""),""),"")</f>
        <v/>
      </c>
      <c r="LZ10" s="1" t="str" cm="1">
        <f t="array" ref="LZ10">IFERROR(IF(SMALL(LZ25:LZ200,4)&lt;=$A$8*SMALL(LZ25:LZ200,1),IFERROR(INDEX($A$25:$A$200, MATCH(1,(LZ25:LZ200=SMALL(LZ25:LZ200,4))*(COUNTIF(LZ6:LZ9, $A$25:$A$200)=0),0)), ""),""),"")</f>
        <v>RDS-SLAM, Mask R-CNN  (Keyframe)</v>
      </c>
      <c r="MA10" s="1" t="str" cm="1">
        <f t="array" ref="MA10">IFERROR(IF(SMALL(MA25:MA200,4)&lt;=$A$8*SMALL(MA25:MA200,1),IFERROR(INDEX($A$25:$A$200, MATCH(1,(MA25:MA200=SMALL(MA25:MA200,4))*(COUNTIF(MA6:MA9, $A$25:$A$200)=0),0)), ""),""),"")</f>
        <v/>
      </c>
      <c r="MB10" s="1" t="str" cm="1">
        <f t="array" ref="MB10">IFERROR(IF(SMALL(MB25:MB200,4)&lt;=$A$8*SMALL(MB25:MB200,1),IFERROR(INDEX($A$25:$A$200, MATCH(1,(MB25:MB200=SMALL(MB25:MB200,4))*(COUNTIF(MB6:MB9, $A$25:$A$200)=0),0)), ""),""),"")</f>
        <v/>
      </c>
      <c r="MC10" s="1" t="str" cm="1">
        <f t="array" ref="MC10">IFERROR(IF(SMALL(MC25:MC200,4)&lt;=$A$8*SMALL(MC25:MC200,1),IFERROR(INDEX($A$25:$A$200, MATCH(1,(MC25:MC200=SMALL(MC25:MC200,4))*(COUNTIF(MC6:MC9, $A$25:$A$200)=0),0)), ""),""),"")</f>
        <v/>
      </c>
      <c r="MD10" s="1" t="str" cm="1">
        <f t="array" ref="MD10">IFERROR(IF(SMALL(MD25:MD200,4)&lt;=$A$8*SMALL(MD25:MD200,1),IFERROR(INDEX($A$25:$A$200, MATCH(1,(MD25:MD200=SMALL(MD25:MD200,4))*(COUNTIF(MD6:MD9, $A$25:$A$200)=0),0)), ""),""),"")</f>
        <v/>
      </c>
      <c r="ME10" s="1" t="str" cm="1">
        <f t="array" ref="ME10">IFERROR(IF(SMALL(ME25:ME200,4)&lt;=$A$8*SMALL(ME25:ME200,1),IFERROR(INDEX($A$25:$A$200, MATCH(1,(ME25:ME200=SMALL(ME25:ME200,4))*(COUNTIF(ME6:ME9, $A$25:$A$200)=0),0)), ""),""),"")</f>
        <v/>
      </c>
      <c r="MF10" s="1" t="str" cm="1">
        <f t="array" ref="MF10">IFERROR(IF(SMALL(MF25:MF200,4)&lt;=$A$8*SMALL(MF25:MF200,1),IFERROR(INDEX($A$25:$A$200, MATCH(1,(MF25:MF200=SMALL(MF25:MF200,4))*(COUNTIF(MF6:MF9, $A$25:$A$200)=0),0)), ""),""),"")</f>
        <v/>
      </c>
      <c r="MG10" s="1" t="str" cm="1">
        <f t="array" ref="MG10">IFERROR(IF(SMALL(MG25:MG200,4)&lt;=$A$8*SMALL(MG25:MG200,1),IFERROR(INDEX($A$25:$A$200, MATCH(1,(MG25:MG200=SMALL(MG25:MG200,4))*(COUNTIF(MG6:MG9, $A$25:$A$200)=0),0)), ""),""),"")</f>
        <v/>
      </c>
      <c r="MH10" s="1" t="str" cm="1">
        <f t="array" ref="MH10">IFERROR(IF(SMALL(MH25:MH200,4)&lt;=$A$8*SMALL(MH25:MH200,1),IFERROR(INDEX($A$25:$A$200, MATCH(1,(MH25:MH200=SMALL(MH25:MH200,4))*(COUNTIF(MH6:MH9, $A$25:$A$200)=0),0)), ""),""),"")</f>
        <v/>
      </c>
      <c r="MI10" s="1" t="str" cm="1">
        <f t="array" ref="MI10">IFERROR(IF(SMALL(MI25:MI200,4)&lt;=$A$8*SMALL(MI25:MI200,1),IFERROR(INDEX($A$25:$A$200, MATCH(1,(MI25:MI200=SMALL(MI25:MI200,4))*(COUNTIF(MI6:MI9, $A$25:$A$200)=0),0)), ""),""),"")</f>
        <v/>
      </c>
      <c r="MJ10" s="1" t="str" cm="1">
        <f t="array" ref="MJ10">IFERROR(IF(SMALL(MJ25:MJ200,4)&lt;=$A$8*SMALL(MJ25:MJ200,1),IFERROR(INDEX($A$25:$A$200, MATCH(1,(MJ25:MJ200=SMALL(MJ25:MJ200,4))*(COUNTIF(MJ6:MJ9, $A$25:$A$200)=0),0)), ""),""),"")</f>
        <v/>
      </c>
      <c r="MK10" s="1" t="str" cm="1">
        <f t="array" ref="MK10">IFERROR(IF(SMALL(MK25:MK200,4)&lt;=$A$8*SMALL(MK25:MK200,1),IFERROR(INDEX($A$25:$A$200, MATCH(1,(MK25:MK200=SMALL(MK25:MK200,4))*(COUNTIF(MK6:MK9, $A$25:$A$200)=0),0)), ""),""),"")</f>
        <v/>
      </c>
      <c r="ML10" s="1" t="str" cm="1">
        <f t="array" ref="ML10">IFERROR(IF(SMALL(ML25:ML200,4)&lt;=$A$8*SMALL(ML25:ML200,1),IFERROR(INDEX($A$25:$A$200, MATCH(1,(ML25:ML200=SMALL(ML25:ML200,4))*(COUNTIF(ML6:ML9, $A$25:$A$200)=0),0)), ""),""),"")</f>
        <v/>
      </c>
      <c r="MM10" s="1" t="str" cm="1">
        <f t="array" ref="MM10">IFERROR(IF(SMALL(MM25:MM200,4)&lt;=$A$8*SMALL(MM25:MM200,1),IFERROR(INDEX($A$25:$A$200, MATCH(1,(MM25:MM200=SMALL(MM25:MM200,4))*(COUNTIF(MM6:MM9, $A$25:$A$200)=0),0)), ""),""),"")</f>
        <v/>
      </c>
      <c r="MN10" s="1" t="str" cm="1">
        <f t="array" ref="MN10">IFERROR(IF(SMALL(MN25:MN200,4)&lt;=$A$8*SMALL(MN25:MN200,1),IFERROR(INDEX($A$25:$A$200, MATCH(1,(MN25:MN200=SMALL(MN25:MN200,4))*(COUNTIF(MN6:MN9, $A$25:$A$200)=0),0)), ""),""),"")</f>
        <v/>
      </c>
      <c r="MO10" s="1" t="str" cm="1">
        <f t="array" ref="MO10">IFERROR(IF(SMALL(MO25:MO200,4)&lt;=$A$8*SMALL(MO25:MO200,1),IFERROR(INDEX($A$25:$A$200, MATCH(1,(MO25:MO200=SMALL(MO25:MO200,4))*(COUNTIF(MO6:MO9, $A$25:$A$200)=0),0)), ""),""),"")</f>
        <v/>
      </c>
      <c r="MP10" s="1" t="str" cm="1">
        <f t="array" ref="MP10">IFERROR(IF(SMALL(MP25:MP200,4)&lt;=$A$8*SMALL(MP25:MP200,1),IFERROR(INDEX($A$25:$A$200, MATCH(1,(MP25:MP200=SMALL(MP25:MP200,4))*(COUNTIF(MP6:MP9, $A$25:$A$200)=0),0)), ""),""),"")</f>
        <v/>
      </c>
      <c r="MQ10" s="1" t="str" cm="1">
        <f t="array" ref="MQ10">IFERROR(IF(SMALL(MQ25:MQ200,4)&lt;=$A$8*SMALL(MQ25:MQ200,1),IFERROR(INDEX($A$25:$A$200, MATCH(1,(MQ25:MQ200=SMALL(MQ25:MQ200,4))*(COUNTIF(MQ6:MQ9, $A$25:$A$200)=0),0)), ""),""),"")</f>
        <v/>
      </c>
      <c r="MR10" s="1" t="str" cm="1">
        <f t="array" ref="MR10">IFERROR(IF(SMALL(MR25:MR200,4)&lt;=$A$8*SMALL(MR25:MR200,1),IFERROR(INDEX($A$25:$A$200, MATCH(1,(MR25:MR200=SMALL(MR25:MR200,4))*(COUNTIF(MR6:MR9, $A$25:$A$200)=0),0)), ""),""),"")</f>
        <v/>
      </c>
      <c r="MS10" s="1" t="str" cm="1">
        <f t="array" ref="MS10">IFERROR(IF(SMALL(MS25:MS200,4)&lt;=$A$8*SMALL(MS25:MS200,1),IFERROR(INDEX($A$25:$A$200, MATCH(1,(MS25:MS200=SMALL(MS25:MS200,4))*(COUNTIF(MS6:MS9, $A$25:$A$200)=0),0)), ""),""),"")</f>
        <v/>
      </c>
      <c r="MT10" s="1" t="str" cm="1">
        <f t="array" ref="MT10">IFERROR(IF(SMALL(MT25:MT200,4)&lt;=$A$8*SMALL(MT25:MT200,1),IFERROR(INDEX($A$25:$A$200, MATCH(1,(MT25:MT200=SMALL(MT25:MT200,4))*(COUNTIF(MT6:MT9, $A$25:$A$200)=0),0)), ""),""),"")</f>
        <v/>
      </c>
      <c r="MU10" s="1" t="str" cm="1">
        <f t="array" ref="MU10">IFERROR(IF(SMALL(MU25:MU200,4)&lt;=$A$8*SMALL(MU25:MU200,1),IFERROR(INDEX($A$25:$A$200, MATCH(1,(MU25:MU200=SMALL(MU25:MU200,4))*(COUNTIF(MU6:MU9, $A$25:$A$200)=0),0)), ""),""),"")</f>
        <v/>
      </c>
      <c r="MV10" s="1" t="str" cm="1">
        <f t="array" ref="MV10">IFERROR(IF(SMALL(MV25:MV200,4)&lt;=$A$8*SMALL(MV25:MV200,1),IFERROR(INDEX($A$25:$A$200, MATCH(1,(MV25:MV200=SMALL(MV25:MV200,4))*(COUNTIF(MV6:MV9, $A$25:$A$200)=0),0)), ""),""),"")</f>
        <v/>
      </c>
      <c r="MW10" s="1" t="str" cm="1">
        <f t="array" ref="MW10">IFERROR(IF(SMALL(MW25:MW200,4)&lt;=$A$8*SMALL(MW25:MW200,1),IFERROR(INDEX($A$25:$A$200, MATCH(1,(MW25:MW200=SMALL(MW25:MW200,4))*(COUNTIF(MW6:MW9, $A$25:$A$200)=0),0)), ""),""),"")</f>
        <v/>
      </c>
      <c r="MX10" s="1" t="str" cm="1">
        <f t="array" ref="MX10">IFERROR(IF(SMALL(MX25:MX200,4)&lt;=$A$8*SMALL(MX25:MX200,1),IFERROR(INDEX($A$25:$A$200, MATCH(1,(MX25:MX200=SMALL(MX25:MX200,4))*(COUNTIF(MX6:MX9, $A$25:$A$200)=0),0)), ""),""),"")</f>
        <v/>
      </c>
      <c r="MY10" s="1" t="str" cm="1">
        <f t="array" ref="MY10">IFERROR(IF(SMALL(MY25:MY200,4)&lt;=$A$8*SMALL(MY25:MY200,1),IFERROR(INDEX($A$25:$A$200, MATCH(1,(MY25:MY200=SMALL(MY25:MY200,4))*(COUNTIF(MY6:MY9, $A$25:$A$200)=0),0)), ""),""),"")</f>
        <v/>
      </c>
      <c r="MZ10" s="1" t="str" cm="1">
        <f t="array" ref="MZ10">IFERROR(IF(SMALL(MZ25:MZ200,4)&lt;=$A$8*SMALL(MZ25:MZ200,1),IFERROR(INDEX($A$25:$A$200, MATCH(1,(MZ25:MZ200=SMALL(MZ25:MZ200,4))*(COUNTIF(MZ6:MZ9, $A$25:$A$200)=0),0)), ""),""),"")</f>
        <v/>
      </c>
      <c r="NA10" s="1" t="str" cm="1">
        <f t="array" ref="NA10">IFERROR(IF(SMALL(NA25:NA200,4)&lt;=$A$8*SMALL(NA25:NA200,1),IFERROR(INDEX($A$25:$A$200, MATCH(1,(NA25:NA200=SMALL(NA25:NA200,4))*(COUNTIF(NA6:NA9, $A$25:$A$200)=0),0)), ""),""),"")</f>
        <v/>
      </c>
      <c r="NB10" s="1" t="str" cm="1">
        <f t="array" ref="NB10">IFERROR(IF(SMALL(NB25:NB200,4)&lt;=$A$8*SMALL(NB25:NB200,1),IFERROR(INDEX($A$25:$A$200, MATCH(1,(NB25:NB200=SMALL(NB25:NB200,4))*(COUNTIF(NB6:NB9, $A$25:$A$200)=0),0)), ""),""),"")</f>
        <v/>
      </c>
      <c r="NC10" s="1" t="str" cm="1">
        <f t="array" ref="NC10">IFERROR(IF(SMALL(NC25:NC200,4)&lt;=$A$8*SMALL(NC25:NC200,1),IFERROR(INDEX($A$25:$A$200, MATCH(1,(NC25:NC200=SMALL(NC25:NC200,4))*(COUNTIF(NC6:NC9, $A$25:$A$200)=0),0)), ""),""),"")</f>
        <v/>
      </c>
      <c r="ND10" s="1" t="str" cm="1">
        <f t="array" ref="ND10">IFERROR(IF(SMALL(ND25:ND200,4)&lt;=$A$8*SMALL(ND25:ND200,1),IFERROR(INDEX($A$25:$A$200, MATCH(1,(ND25:ND200=SMALL(ND25:ND200,4))*(COUNTIF(ND6:ND9, $A$25:$A$200)=0),0)), ""),""),"")</f>
        <v/>
      </c>
      <c r="NE10" s="1" t="str" cm="1">
        <f t="array" ref="NE10">IFERROR(IF(SMALL(NE25:NE200,4)&lt;=$A$8*SMALL(NE25:NE200,1),IFERROR(INDEX($A$25:$A$200, MATCH(1,(NE25:NE200=SMALL(NE25:NE200,4))*(COUNTIF(NE6:NE9, $A$25:$A$200)=0),0)), ""),""),"")</f>
        <v/>
      </c>
      <c r="NF10" s="1" t="str" cm="1">
        <f t="array" ref="NF10">IFERROR(IF(SMALL(NF25:NF200,4)&lt;=$A$8*SMALL(NF25:NF200,1),IFERROR(INDEX($A$25:$A$200, MATCH(1,(NF25:NF200=SMALL(NF25:NF200,4))*(COUNTIF(NF6:NF9, $A$25:$A$200)=0),0)), ""),""),"")</f>
        <v/>
      </c>
      <c r="NG10" s="1" t="str" cm="1">
        <f t="array" ref="NG10">IFERROR(IF(SMALL(NG25:NG200,4)&lt;=$A$8*SMALL(NG25:NG200,1),IFERROR(INDEX($A$25:$A$200, MATCH(1,(NG25:NG200=SMALL(NG25:NG200,4))*(COUNTIF(NG6:NG9, $A$25:$A$200)=0),0)), ""),""),"")</f>
        <v/>
      </c>
      <c r="NH10" s="1" t="str" cm="1">
        <f t="array" ref="NH10">IFERROR(IF(SMALL(NH25:NH200,4)&lt;=$A$8*SMALL(NH25:NH200,1),IFERROR(INDEX($A$25:$A$200, MATCH(1,(NH25:NH200=SMALL(NH25:NH200,4))*(COUNTIF(NH6:NH9, $A$25:$A$200)=0),0)), ""),""),"")</f>
        <v/>
      </c>
      <c r="NI10" s="1" t="str" cm="1">
        <f t="array" ref="NI10">IFERROR(IF(SMALL(NI25:NI200,4)&lt;=$A$8*SMALL(NI25:NI200,1),IFERROR(INDEX($A$25:$A$200, MATCH(1,(NI25:NI200=SMALL(NI25:NI200,4))*(COUNTIF(NI6:NI9, $A$25:$A$200)=0),0)), ""),""),"")</f>
        <v/>
      </c>
      <c r="NJ10" s="1" t="str" cm="1">
        <f t="array" ref="NJ10">IFERROR(IF(SMALL(NJ25:NJ200,4)&lt;=$A$8*SMALL(NJ25:NJ200,1),IFERROR(INDEX($A$25:$A$200, MATCH(1,(NJ25:NJ200=SMALL(NJ25:NJ200,4))*(COUNTIF(NJ6:NJ9, $A$25:$A$200)=0),0)), ""),""),"")</f>
        <v/>
      </c>
      <c r="NK10" s="1" t="str" cm="1">
        <f t="array" ref="NK10">IFERROR(IF(SMALL(NK25:NK200,4)&lt;=$A$8*SMALL(NK25:NK200,1),IFERROR(INDEX($A$25:$A$200, MATCH(1,(NK25:NK200=SMALL(NK25:NK200,4))*(COUNTIF(NK6:NK9, $A$25:$A$200)=0),0)), ""),""),"")</f>
        <v/>
      </c>
      <c r="NL10" s="1" t="str" cm="1">
        <f t="array" ref="NL10">IFERROR(IF(SMALL(NL25:NL200,4)&lt;=$A$8*SMALL(NL25:NL200,1),IFERROR(INDEX($A$25:$A$200, MATCH(1,(NL25:NL200=SMALL(NL25:NL200,4))*(COUNTIF(NL6:NL9, $A$25:$A$200)=0),0)), ""),""),"")</f>
        <v/>
      </c>
      <c r="NM10" s="1" t="str" cm="1">
        <f t="array" ref="NM10">IFERROR(IF(SMALL(NM25:NM200,4)&lt;=$A$8*SMALL(NM25:NM200,1),IFERROR(INDEX($A$25:$A$200, MATCH(1,(NM25:NM200=SMALL(NM25:NM200,4))*(COUNTIF(NM6:NM9, $A$25:$A$200)=0),0)), ""),""),"")</f>
        <v/>
      </c>
      <c r="NN10" s="1" t="str" cm="1">
        <f t="array" ref="NN10">IFERROR(IF(SMALL(NN25:NN200,4)&lt;=$A$8*SMALL(NN25:NN200,1),IFERROR(INDEX($A$25:$A$200, MATCH(1,(NN25:NN200=SMALL(NN25:NN200,4))*(COUNTIF(NN6:NN9, $A$25:$A$200)=0),0)), ""),""),"")</f>
        <v/>
      </c>
      <c r="NO10" s="1" t="str" cm="1">
        <f t="array" ref="NO10">IFERROR(IF(SMALL(NO25:NO200,4)&lt;=$A$8*SMALL(NO25:NO200,1),IFERROR(INDEX($A$25:$A$200, MATCH(1,(NO25:NO200=SMALL(NO25:NO200,4))*(COUNTIF(NO6:NO9, $A$25:$A$200)=0),0)), ""),""),"")</f>
        <v/>
      </c>
      <c r="NP10" s="1" t="str" cm="1">
        <f t="array" ref="NP10">IFERROR(IF(SMALL(NP25:NP200,4)&lt;=$A$8*SMALL(NP25:NP200,1),IFERROR(INDEX($A$25:$A$200, MATCH(1,(NP25:NP200=SMALL(NP25:NP200,4))*(COUNTIF(NP6:NP9, $A$25:$A$200)=0),0)), ""),""),"")</f>
        <v/>
      </c>
      <c r="NQ10" s="1" t="str" cm="1">
        <f t="array" ref="NQ10">IFERROR(IF(SMALL(NQ25:NQ200,4)&lt;=$A$8*SMALL(NQ25:NQ200,1),IFERROR(INDEX($A$25:$A$200, MATCH(1,(NQ25:NQ200=SMALL(NQ25:NQ200,4))*(COUNTIF(NQ6:NQ9, $A$25:$A$200)=0),0)), ""),""),"")</f>
        <v>ART-SLAM</v>
      </c>
      <c r="NR10" s="1" t="str" cm="1">
        <f t="array" ref="NR10">IFERROR(IF(SMALL(NR25:NR200,4)&lt;=$A$8*SMALL(NR25:NR200,1),IFERROR(INDEX($A$25:$A$200, MATCH(1,(NR25:NR200=SMALL(NR25:NR200,4))*(COUNTIF(NR6:NR9, $A$25:$A$200)=0),0)), ""),""),"")</f>
        <v/>
      </c>
      <c r="NS10" s="1" t="str" cm="1">
        <f t="array" ref="NS10">IFERROR(IF(SMALL(NS25:NS200,4)&lt;=$A$8*SMALL(NS25:NS200,1),IFERROR(INDEX($A$25:$A$200, MATCH(1,(NS25:NS200=SMALL(NS25:NS200,4))*(COUNTIF(NS6:NS9, $A$25:$A$200)=0),0)), ""),""),"")</f>
        <v/>
      </c>
      <c r="NT10" s="1" t="str" cm="1">
        <f t="array" ref="NT10">IFERROR(IF(SMALL(NT25:NT200,4)&lt;=$A$8*SMALL(NT25:NT200,1),IFERROR(INDEX($A$25:$A$200, MATCH(1,(NT25:NT200=SMALL(NT25:NT200,4))*(COUNTIF(NT6:NT9, $A$25:$A$200)=0),0)), ""),""),"")</f>
        <v/>
      </c>
      <c r="NU10" s="1" t="str" cm="1">
        <f t="array" ref="NU10">IFERROR(IF(SMALL(NU25:NU200,4)&lt;=$A$8*SMALL(NU25:NU200,1),IFERROR(INDEX($A$25:$A$200, MATCH(1,(NU25:NU200=SMALL(NU25:NU200,4))*(COUNTIF(NU6:NU9, $A$25:$A$200)=0),0)), ""),""),"")</f>
        <v/>
      </c>
      <c r="NV10" s="1" t="str" cm="1">
        <f t="array" ref="NV10">IFERROR(IF(SMALL(NV25:NV200,4)&lt;=$A$8*SMALL(NV25:NV200,1),IFERROR(INDEX($A$25:$A$200, MATCH(1,(NV25:NV200=SMALL(NV25:NV200,4))*(COUNTIF(NV6:NV9, $A$25:$A$200)=0),0)), ""),""),"")</f>
        <v/>
      </c>
      <c r="NW10" s="1" t="str" cm="1">
        <f t="array" ref="NW10">IFERROR(IF(SMALL(NW25:NW200,4)&lt;=$A$8*SMALL(NW25:NW200,1),IFERROR(INDEX($A$25:$A$200, MATCH(1,(NW25:NW200=SMALL(NW25:NW200,4))*(COUNTIF(NW6:NW9, $A$25:$A$200)=0),0)), ""),""),"")</f>
        <v/>
      </c>
      <c r="NX10" s="1" t="str" cm="1">
        <f t="array" ref="NX10">IFERROR(IF(SMALL(NX25:NX200,4)&lt;=$A$8*SMALL(NX25:NX200,1),IFERROR(INDEX($A$25:$A$200, MATCH(1,(NX25:NX200=SMALL(NX25:NX200,4))*(COUNTIF(NX6:NX9, $A$25:$A$200)=0),0)), ""),""),"")</f>
        <v/>
      </c>
      <c r="NY10" s="1" t="str" cm="1">
        <f t="array" ref="NY10">IFERROR(IF(SMALL(NY25:NY200,4)&lt;=$A$8*SMALL(NY25:NY200,1),IFERROR(INDEX($A$25:$A$200, MATCH(1,(NY25:NY200=SMALL(NY25:NY200,4))*(COUNTIF(NY6:NY9, $A$25:$A$200)=0),0)), ""),""),"")</f>
        <v/>
      </c>
      <c r="NZ10" s="1" t="str" cm="1">
        <f t="array" ref="NZ10">IFERROR(IF(SMALL(NZ25:NZ200,4)&lt;=$A$8*SMALL(NZ25:NZ200,1),IFERROR(INDEX($A$25:$A$200, MATCH(1,(NZ25:NZ200=SMALL(NZ25:NZ200,4))*(COUNTIF(NZ6:NZ9, $A$25:$A$200)=0),0)), ""),""),"")</f>
        <v/>
      </c>
      <c r="OA10" s="1" t="str" cm="1">
        <f t="array" ref="OA10">IFERROR(IF(SMALL(OA25:OA200,4)&lt;=$A$8*SMALL(OA25:OA200,1),IFERROR(INDEX($A$25:$A$200, MATCH(1,(OA25:OA200=SMALL(OA25:OA200,4))*(COUNTIF(OA6:OA9, $A$25:$A$200)=0),0)), ""),""),"")</f>
        <v/>
      </c>
      <c r="OB10" s="1" t="str" cm="1">
        <f t="array" ref="OB10">IFERROR(IF(SMALL(OB25:OB200,4)&lt;=$A$8*SMALL(OB25:OB200,1),IFERROR(INDEX($A$25:$A$200, MATCH(1,(OB25:OB200=SMALL(OB25:OB200,4))*(COUNTIF(OB6:OB9, $A$25:$A$200)=0),0)), ""),""),"")</f>
        <v/>
      </c>
      <c r="OC10" s="1" t="str" cm="1">
        <f t="array" ref="OC10">IFERROR(IF(SMALL(OC25:OC200,4)&lt;=$A$8*SMALL(OC25:OC200,1),IFERROR(INDEX($A$25:$A$200, MATCH(1,(OC25:OC200=SMALL(OC25:OC200,4))*(COUNTIF(OC6:OC9, $A$25:$A$200)=0),0)), ""),""),"")</f>
        <v/>
      </c>
      <c r="OD10" s="1" t="str" cm="1">
        <f t="array" ref="OD10">IFERROR(IF(SMALL(OD25:OD200,4)&lt;=$A$8*SMALL(OD25:OD200,1),IFERROR(INDEX($A$25:$A$200, MATCH(1,(OD25:OD200=SMALL(OD25:OD200,4))*(COUNTIF(OD6:OD9, $A$25:$A$200)=0),0)), ""),""),"")</f>
        <v/>
      </c>
      <c r="OE10" s="1" t="str" cm="1">
        <f t="array" ref="OE10">IFERROR(IF(SMALL(OE25:OE200,4)&lt;=$A$8*SMALL(OE25:OE200,1),IFERROR(INDEX($A$25:$A$200, MATCH(1,(OE25:OE200=SMALL(OE25:OE200,4))*(COUNTIF(OE6:OE9, $A$25:$A$200)=0),0)), ""),""),"")</f>
        <v/>
      </c>
      <c r="OF10" s="1" t="str" cm="1">
        <f t="array" ref="OF10">IFERROR(IF(SMALL(OF25:OF200,4)&lt;=$A$8*SMALL(OF25:OF200,1),IFERROR(INDEX($A$25:$A$200, MATCH(1,(OF25:OF200=SMALL(OF25:OF200,4))*(COUNTIF(OF6:OF9, $A$25:$A$200)=0),0)), ""),""),"")</f>
        <v/>
      </c>
      <c r="OG10" s="1" t="str" cm="1">
        <f t="array" ref="OG10">IFERROR(IF(SMALL(OG25:OG200,4)&lt;=$A$8*SMALL(OG25:OG200,1),IFERROR(INDEX($A$25:$A$200, MATCH(1,(OG25:OG200=SMALL(OG25:OG200,4))*(COUNTIF(OG6:OG9, $A$25:$A$200)=0),0)), ""),""),"")</f>
        <v/>
      </c>
      <c r="OH10" s="1" t="str" cm="1">
        <f t="array" ref="OH10">IFERROR(IF(SMALL(OH25:OH200,4)&lt;=$A$8*SMALL(OH25:OH200,1),IFERROR(INDEX($A$25:$A$200, MATCH(1,(OH25:OH200=SMALL(OH25:OH200,4))*(COUNTIF(OH6:OH9, $A$25:$A$200)=0),0)), ""),""),"")</f>
        <v/>
      </c>
      <c r="OI10" s="1" t="str" cm="1">
        <f t="array" ref="OI10">IFERROR(IF(SMALL(OI25:OI200,4)&lt;=$A$8*SMALL(OI25:OI200,1),IFERROR(INDEX($A$25:$A$200, MATCH(1,(OI25:OI200=SMALL(OI25:OI200,4))*(COUNTIF(OI6:OI9, $A$25:$A$200)=0),0)), ""),""),"")</f>
        <v/>
      </c>
      <c r="OJ10" s="1" t="str" cm="1">
        <f t="array" ref="OJ10">IFERROR(IF(SMALL(OJ25:OJ200,4)&lt;=$A$8*SMALL(OJ25:OJ200,1),IFERROR(INDEX($A$25:$A$200, MATCH(1,(OJ25:OJ200=SMALL(OJ25:OJ200,4))*(COUNTIF(OJ6:OJ9, $A$25:$A$200)=0),0)), ""),""),"")</f>
        <v/>
      </c>
      <c r="OK10" s="1" t="str" cm="1">
        <f t="array" ref="OK10">IFERROR(IF(SMALL(OK25:OK200,4)&lt;=$A$8*SMALL(OK25:OK200,1),IFERROR(INDEX($A$25:$A$200, MATCH(1,(OK25:OK200=SMALL(OK25:OK200,4))*(COUNTIF(OK6:OK9, $A$25:$A$200)=0),0)), ""),""),"")</f>
        <v/>
      </c>
      <c r="OL10" s="1" t="str" cm="1">
        <f t="array" ref="OL10">IFERROR(IF(SMALL(OL25:OL200,4)&lt;=$A$8*SMALL(OL25:OL200,1),IFERROR(INDEX($A$25:$A$200, MATCH(1,(OL25:OL200=SMALL(OL25:OL200,4))*(COUNTIF(OL6:OL9, $A$25:$A$200)=0),0)), ""),""),"")</f>
        <v/>
      </c>
      <c r="OM10" s="1" t="str" cm="1">
        <f t="array" ref="OM10">IFERROR(IF(SMALL(OM25:OM200,4)&lt;=$A$8*SMALL(OM25:OM200,1),IFERROR(INDEX($A$25:$A$200, MATCH(1,(OM25:OM200=SMALL(OM25:OM200,4))*(COUNTIF(OM6:OM9, $A$25:$A$200)=0),0)), ""),""),"")</f>
        <v/>
      </c>
      <c r="ON10" s="1" t="str" cm="1">
        <f t="array" ref="ON10">IFERROR(IF(SMALL(ON25:ON200,4)&lt;=$A$8*SMALL(ON25:ON200,1),IFERROR(INDEX($A$25:$A$200, MATCH(1,(ON25:ON200=SMALL(ON25:ON200,4))*(COUNTIF(ON6:ON9, $A$25:$A$200)=0),0)), ""),""),"")</f>
        <v/>
      </c>
      <c r="OO10" s="1" t="str" cm="1">
        <f t="array" ref="OO10">IFERROR(IF(SMALL(OO25:OO200,4)&lt;=$A$8*SMALL(OO25:OO200,1),IFERROR(INDEX($A$25:$A$200, MATCH(1,(OO25:OO200=SMALL(OO25:OO200,4))*(COUNTIF(OO6:OO9, $A$25:$A$200)=0),0)), ""),""),"")</f>
        <v>RDS-SLAM</v>
      </c>
      <c r="OP10" s="1" t="str" cm="1">
        <f t="array" ref="OP10">IFERROR(IF(SMALL(OP25:OP200,4)&lt;=$A$8*SMALL(OP25:OP200,1),IFERROR(INDEX($A$25:$A$200, MATCH(1,(OP25:OP200=SMALL(OP25:OP200,4))*(COUNTIF(OP6:OP9, $A$25:$A$200)=0),0)), ""),""),"")</f>
        <v>RDS-SLAM</v>
      </c>
      <c r="OQ10" s="1" t="str" cm="1">
        <f t="array" ref="OQ10">IFERROR(IF(SMALL(OQ25:OQ200,4)&lt;=$A$8*SMALL(OQ25:OQ200,1),IFERROR(INDEX($A$25:$A$200, MATCH(1,(OQ25:OQ200=SMALL(OQ25:OQ200,4))*(COUNTIF(OQ6:OQ9, $A$25:$A$200)=0),0)), ""),""),"")</f>
        <v>CFP-SLAM</v>
      </c>
      <c r="OR10" s="1" t="str" cm="1">
        <f t="array" ref="OR10">IFERROR(IF(SMALL(OR25:OR200,4)&lt;=$A$8*SMALL(OR25:OR200,1),IFERROR(INDEX($A$25:$A$200, MATCH(1,(OR25:OR200=SMALL(OR25:OR200,4))*(COUNTIF(OR6:OR9, $A$25:$A$200)=0),0)), ""),""),"")</f>
        <v/>
      </c>
      <c r="OS10" s="1" t="str" cm="1">
        <f t="array" ref="OS10">IFERROR(IF(SMALL(OS25:OS200,4)&lt;=$A$8*SMALL(OS25:OS200,1),IFERROR(INDEX($A$25:$A$200, MATCH(1,(OS25:OS200=SMALL(OS25:OS200,4))*(COUNTIF(OS6:OS9, $A$25:$A$200)=0),0)), ""),""),"")</f>
        <v/>
      </c>
      <c r="OT10" s="1" t="str" cm="1">
        <f t="array" ref="OT10">IFERROR(IF(SMALL(OT25:OT200,4)&lt;=$A$8*SMALL(OT25:OT200,1),IFERROR(INDEX($A$25:$A$200, MATCH(1,(OT25:OT200=SMALL(OT25:OT200,4))*(COUNTIF(OT6:OT9, $A$25:$A$200)=0),0)), ""),""),"")</f>
        <v/>
      </c>
      <c r="OU10" s="1" t="str" cm="1">
        <f t="array" ref="OU10">IFERROR(IF(SMALL(OU25:OU200,4)&lt;=$A$8*SMALL(OU25:OU200,1),IFERROR(INDEX($A$25:$A$200, MATCH(1,(OU25:OU200=SMALL(OU25:OU200,4))*(COUNTIF(OU6:OU9, $A$25:$A$200)=0),0)), ""),""),"")</f>
        <v/>
      </c>
      <c r="OV10" s="1" t="str" cm="1">
        <f t="array" ref="OV10">IFERROR(IF(SMALL(OV25:OV200,4)&lt;=$A$8*SMALL(OV25:OV200,1),IFERROR(INDEX($A$25:$A$200, MATCH(1,(OV25:OV200=SMALL(OV25:OV200,4))*(COUNTIF(OV6:OV9, $A$25:$A$200)=0),0)), ""),""),"")</f>
        <v>RDS-SLAM</v>
      </c>
      <c r="OW10" s="1" t="str" cm="1">
        <f t="array" ref="OW10">IFERROR(IF(SMALL(OW25:OW200,4)&lt;=$A$8*SMALL(OW25:OW200,1),IFERROR(INDEX($A$25:$A$200, MATCH(1,(OW25:OW200=SMALL(OW25:OW200,4))*(COUNTIF(OW6:OW9, $A$25:$A$200)=0),0)), ""),""),"")</f>
        <v/>
      </c>
      <c r="OX10" s="1" t="str" cm="1">
        <f t="array" ref="OX10">IFERROR(IF(SMALL(OX25:OX200,4)&lt;=$A$8*SMALL(OX25:OX200,1),IFERROR(INDEX($A$25:$A$200, MATCH(1,(OX25:OX200=SMALL(OX25:OX200,4))*(COUNTIF(OX6:OX9, $A$25:$A$200)=0),0)), ""),""),"")</f>
        <v/>
      </c>
      <c r="OY10" s="1" t="str" cm="1">
        <f t="array" ref="OY10">IFERROR(IF(SMALL(OY25:OY200,4)&lt;=$A$8*SMALL(OY25:OY200,1),IFERROR(INDEX($A$25:$A$200, MATCH(1,(OY25:OY200=SMALL(OY25:OY200,4))*(COUNTIF(OY6:OY9, $A$25:$A$200)=0),0)), ""),""),"")</f>
        <v/>
      </c>
      <c r="OZ10" s="1" t="str" cm="1">
        <f t="array" ref="OZ10">IFERROR(IF(SMALL(OZ25:OZ200,4)&lt;=$A$8*SMALL(OZ25:OZ200,1),IFERROR(INDEX($A$25:$A$200, MATCH(1,(OZ25:OZ200=SMALL(OZ25:OZ200,4))*(COUNTIF(OZ6:OZ9, $A$25:$A$200)=0),0)), ""),""),"")</f>
        <v>RDS-SLAM</v>
      </c>
      <c r="PA10" s="1" t="str" cm="1">
        <f t="array" ref="PA10">IFERROR(IF(SMALL(PA25:PA200,4)&lt;=$A$8*SMALL(PA25:PA200,1),IFERROR(INDEX($A$25:$A$200, MATCH(1,(PA25:PA200=SMALL(PA25:PA200,4))*(COUNTIF(PA6:PA9, $A$25:$A$200)=0),0)), ""),""),"")</f>
        <v>Crowd-SLAM</v>
      </c>
      <c r="PB10" s="1" t="str" cm="1">
        <f t="array" ref="PB10">IFERROR(IF(SMALL(PB25:PB200,4)&lt;=$A$8*SMALL(PB25:PB200,1),IFERROR(INDEX($A$25:$A$200, MATCH(1,(PB25:PB200=SMALL(PB25:PB200,4))*(COUNTIF(PB6:PB9, $A$25:$A$200)=0),0)), ""),""),"")</f>
        <v>CFP-SLAM</v>
      </c>
      <c r="PC10" s="1" t="str" cm="1">
        <f t="array" ref="PC10">IFERROR(IF(SMALL(PC25:PC200,4)&lt;=$A$8*SMALL(PC25:PC200,1),IFERROR(INDEX($A$25:$A$200, MATCH(1,(PC25:PC200=SMALL(PC25:PC200,4))*(COUNTIF(PC6:PC9, $A$25:$A$200)=0),0)), ""),""),"")</f>
        <v>LC-CRF SLAM</v>
      </c>
      <c r="PD10" s="1" t="str" cm="1">
        <f t="array" ref="PD10">IFERROR(IF(SMALL(PD25:PD200,4)&lt;=$A$8*SMALL(PD25:PD200,1),IFERROR(INDEX($A$25:$A$200, MATCH(1,(PD25:PD200=SMALL(PD25:PD200,4))*(COUNTIF(PD6:PD9, $A$25:$A$200)=0),0)), ""),""),"")</f>
        <v/>
      </c>
      <c r="PE10" s="1" t="str" cm="1">
        <f t="array" ref="PE10">IFERROR(IF(SMALL(PE25:PE200,4)&lt;=$A$8*SMALL(PE25:PE200,1),IFERROR(INDEX($A$25:$A$200, MATCH(1,(PE25:PE200=SMALL(PE25:PE200,4))*(COUNTIF(PE6:PE9, $A$25:$A$200)=0),0)), ""),""),"")</f>
        <v>RDS-SLAM</v>
      </c>
      <c r="PF10" s="1" t="str" cm="1">
        <f t="array" ref="PF10">IFERROR(IF(SMALL(PF25:PF200,4)&lt;=$A$8*SMALL(PF25:PF200,1),IFERROR(INDEX($A$25:$A$200, MATCH(1,(PF25:PF200=SMALL(PF25:PF200,4))*(COUNTIF(PF6:PF9, $A$25:$A$200)=0),0)), ""),""),"")</f>
        <v>CFP-SLAM</v>
      </c>
      <c r="PG10" s="1" t="str" cm="1">
        <f t="array" ref="PG10">IFERROR(IF(SMALL(PG25:PG200,4)&lt;=$A$8*SMALL(PG25:PG200,1),IFERROR(INDEX($A$25:$A$200, MATCH(1,(PG25:PG200=SMALL(PG25:PG200,4))*(COUNTIF(PG6:PG9, $A$25:$A$200)=0),0)), ""),""),"")</f>
        <v>CFP-SLAM</v>
      </c>
      <c r="PH10" s="1" t="str" cm="1">
        <f t="array" ref="PH10">IFERROR(IF(SMALL(PH25:PH200,4)&lt;=$A$8*SMALL(PH25:PH200,1),IFERROR(INDEX($A$25:$A$200, MATCH(1,(PH25:PH200=SMALL(PH25:PH200,4))*(COUNTIF(PH6:PH9, $A$25:$A$200)=0),0)), ""),""),"")</f>
        <v/>
      </c>
      <c r="PI10" s="1" t="str" cm="1">
        <f t="array" ref="PI10">IFERROR(IF(SMALL(PI25:PI200,4)&lt;=$A$8*SMALL(PI25:PI200,1),IFERROR(INDEX($A$25:$A$200, MATCH(1,(PI25:PI200=SMALL(PI25:PI200,4))*(COUNTIF(PI6:PI9, $A$25:$A$200)=0),0)), ""),""),"")</f>
        <v>LC-CRF SLAM</v>
      </c>
      <c r="PJ10" s="1" t="str" cm="1">
        <f t="array" ref="PJ10">IFERROR(IF(SMALL(PJ25:PJ200,4)&lt;=$A$8*SMALL(PJ25:PJ200,1),IFERROR(INDEX($A$25:$A$200, MATCH(1,(PJ25:PJ200=SMALL(PJ25:PJ200,4))*(COUNTIF(PJ6:PJ9, $A$25:$A$200)=0),0)), ""),""),"")</f>
        <v/>
      </c>
      <c r="PK10" s="1" t="str" cm="1">
        <f t="array" ref="PK10">IFERROR(IF(SMALL(PK25:PK200,4)&lt;=$A$8*SMALL(PK25:PK200,1),IFERROR(INDEX($A$25:$A$200, MATCH(1,(PK25:PK200=SMALL(PK25:PK200,4))*(COUNTIF(PK6:PK9, $A$25:$A$200)=0),0)), ""),""),"")</f>
        <v/>
      </c>
      <c r="PL10" s="1" t="str" cm="1">
        <f t="array" ref="PL10">IFERROR(IF(SMALL(PL25:PL200,4)&lt;=$A$8*SMALL(PL25:PL200,1),IFERROR(INDEX($A$25:$A$200, MATCH(1,(PL25:PL200=SMALL(PL25:PL200,4))*(COUNTIF(PL6:PL9, $A$25:$A$200)=0),0)), ""),""),"")</f>
        <v>LC-CRF SLAM</v>
      </c>
      <c r="PM10" s="1" t="str" cm="1">
        <f t="array" ref="PM10">IFERROR(IF(SMALL(PM25:PM200,4)&lt;=$A$8*SMALL(PM25:PM200,1),IFERROR(INDEX($A$25:$A$200, MATCH(1,(PM25:PM200=SMALL(PM25:PM200,4))*(COUNTIF(PM6:PM9, $A$25:$A$200)=0),0)), ""),""),"")</f>
        <v>OVD-SLAM</v>
      </c>
      <c r="PN10" s="1" t="str" cm="1">
        <f t="array" ref="PN10">IFERROR(IF(SMALL(PN25:PN200,4)&lt;=$A$8*SMALL(PN25:PN200,1),IFERROR(INDEX($A$25:$A$200, MATCH(1,(PN25:PN200=SMALL(PN25:PN200,4))*(COUNTIF(PN6:PN9, $A$25:$A$200)=0),0)), ""),""),"")</f>
        <v/>
      </c>
      <c r="PO10" s="1" t="str" cm="1">
        <f t="array" ref="PO10">IFERROR(IF(SMALL(PO25:PO200,4)&lt;=$A$8*SMALL(PO25:PO200,1),IFERROR(INDEX($A$25:$A$200, MATCH(1,(PO25:PO200=SMALL(PO25:PO200,4))*(COUNTIF(PO6:PO9, $A$25:$A$200)=0),0)), ""),""),"")</f>
        <v>OVD-SLAM</v>
      </c>
      <c r="PP10" s="1" t="str" cm="1">
        <f t="array" ref="PP10">IFERROR(IF(SMALL(PP25:PP200,4)&lt;=$A$8*SMALL(PP25:PP200,1),IFERROR(INDEX($A$25:$A$200, MATCH(1,(PP25:PP200=SMALL(PP25:PP200,4))*(COUNTIF(PP6:PP9, $A$25:$A$200)=0),0)), ""),""),"")</f>
        <v/>
      </c>
      <c r="PQ10" s="1" t="str" cm="1">
        <f t="array" ref="PQ10">IFERROR(IF(SMALL(PQ25:PQ200,4)&lt;=$A$8*SMALL(PQ25:PQ200,1),IFERROR(INDEX($A$25:$A$200, MATCH(1,(PQ25:PQ200=SMALL(PQ25:PQ200,4))*(COUNTIF(PQ6:PQ9, $A$25:$A$200)=0),0)), ""),""),"")</f>
        <v/>
      </c>
      <c r="PR10" s="1" t="str" cm="1">
        <f t="array" ref="PR10">IFERROR(IF(SMALL(PR25:PR200,4)&lt;=$A$8*SMALL(PR25:PR200,1),IFERROR(INDEX($A$25:$A$200, MATCH(1,(PR25:PR200=SMALL(PR25:PR200,4))*(COUNTIF(PR6:PR9, $A$25:$A$200)=0),0)), ""),""),"")</f>
        <v/>
      </c>
      <c r="PS10" s="1" t="str" cm="1">
        <f t="array" ref="PS10">IFERROR(IF(SMALL(PS25:PS200,4)&lt;=$A$8*SMALL(PS25:PS200,1),IFERROR(INDEX($A$25:$A$200, MATCH(1,(PS25:PS200=SMALL(PS25:PS200,4))*(COUNTIF(PS6:PS9, $A$25:$A$200)=0),0)), ""),""),"")</f>
        <v/>
      </c>
      <c r="PT10" s="1" t="str" cm="1">
        <f t="array" ref="PT10">IFERROR(IF(SMALL(PT25:PT200,4)&lt;=$A$8*SMALL(PT25:PT200,1),IFERROR(INDEX($A$25:$A$200, MATCH(1,(PT25:PT200=SMALL(PT25:PT200,4))*(COUNTIF(PT6:PT9, $A$25:$A$200)=0),0)), ""),""),"")</f>
        <v/>
      </c>
      <c r="PU10" s="1" t="str" cm="1">
        <f t="array" ref="PU10">IFERROR(IF(SMALL(PU25:PU200,4)&lt;=$A$8*SMALL(PU25:PU200,1),IFERROR(INDEX($A$25:$A$200, MATCH(1,(PU25:PU200=SMALL(PU25:PU200,4))*(COUNTIF(PU6:PU9, $A$25:$A$200)=0),0)), ""),""),"")</f>
        <v/>
      </c>
      <c r="PV10" s="1" t="str" cm="1">
        <f t="array" ref="PV10">IFERROR(IF(SMALL(PV25:PV200,4)&lt;=$A$8*SMALL(PV25:PV200,1),IFERROR(INDEX($A$25:$A$200, MATCH(1,(PV25:PV200=SMALL(PV25:PV200,4))*(COUNTIF(PV6:PV9, $A$25:$A$200)=0),0)), ""),""),"")</f>
        <v/>
      </c>
      <c r="PW10" s="1" t="str" cm="1">
        <f t="array" ref="PW10">IFERROR(IF(SMALL(PW25:PW200,4)&lt;=$A$8*SMALL(PW25:PW200,1),IFERROR(INDEX($A$25:$A$200, MATCH(1,(PW25:PW200=SMALL(PW25:PW200,4))*(COUNTIF(PW6:PW9, $A$25:$A$200)=0),0)), ""),""),"")</f>
        <v/>
      </c>
      <c r="PX10" s="1" t="str" cm="1">
        <f t="array" ref="PX10">IFERROR(IF(SMALL(PX25:PX200,4)&lt;=$A$8*SMALL(PX25:PX200,1),IFERROR(INDEX($A$25:$A$200, MATCH(1,(PX25:PX200=SMALL(PX25:PX200,4))*(COUNTIF(PX6:PX9, $A$25:$A$200)=0),0)), ""),""),"")</f>
        <v>RDS-SLAM</v>
      </c>
      <c r="PY10" s="1" t="str" cm="1">
        <f t="array" ref="PY10">IFERROR(IF(SMALL(PY25:PY200,4)&lt;=$A$8*SMALL(PY25:PY200,1),IFERROR(INDEX($A$25:$A$200, MATCH(1,(PY25:PY200=SMALL(PY25:PY200,4))*(COUNTIF(PY6:PY9, $A$25:$A$200)=0),0)), ""),""),"")</f>
        <v>OVD-SLAM</v>
      </c>
      <c r="PZ10" s="1" t="str" cm="1">
        <f t="array" ref="PZ10">IFERROR(IF(SMALL(PZ25:PZ200,4)&lt;=$A$8*SMALL(PZ25:PZ200,1),IFERROR(INDEX($A$25:$A$200, MATCH(1,(PZ25:PZ200=SMALL(PZ25:PZ200,4))*(COUNTIF(PZ6:PZ9, $A$25:$A$200)=0),0)), ""),""),"")</f>
        <v/>
      </c>
      <c r="QA10" s="1" t="str" cm="1">
        <f t="array" ref="QA10">IFERROR(IF(SMALL(QA25:QA200,4)&lt;=$A$8*SMALL(QA25:QA200,1),IFERROR(INDEX($A$25:$A$200, MATCH(1,(QA25:QA200=SMALL(QA25:QA200,4))*(COUNTIF(QA6:QA9, $A$25:$A$200)=0),0)), ""),""),"")</f>
        <v>RDS-SLAM</v>
      </c>
      <c r="QB10" s="1" t="str" cm="1">
        <f t="array" ref="QB10">IFERROR(IF(SMALL(QB25:QB200,4)&lt;=$A$8*SMALL(QB25:QB200,1),IFERROR(INDEX($A$25:$A$200, MATCH(1,(QB25:QB200=SMALL(QB25:QB200,4))*(COUNTIF(QB6:QB9, $A$25:$A$200)=0),0)), ""),""),"")</f>
        <v/>
      </c>
      <c r="QC10" s="1" t="str" cm="1">
        <f t="array" ref="QC10">IFERROR(IF(SMALL(QC25:QC200,4)&lt;=$A$8*SMALL(QC25:QC200,1),IFERROR(INDEX($A$25:$A$200, MATCH(1,(QC25:QC200=SMALL(QC25:QC200,4))*(COUNTIF(QC6:QC9, $A$25:$A$200)=0),0)), ""),""),"")</f>
        <v/>
      </c>
      <c r="QD10" s="1" t="str" cm="1">
        <f t="array" ref="QD10">IFERROR(IF(SMALL(QD25:QD200,4)&lt;=$A$8*SMALL(QD25:QD200,1),IFERROR(INDEX($A$25:$A$200, MATCH(1,(QD25:QD200=SMALL(QD25:QD200,4))*(COUNTIF(QD6:QD9, $A$25:$A$200)=0),0)), ""),""),"")</f>
        <v/>
      </c>
      <c r="QE10" s="1" t="str" cm="1">
        <f t="array" ref="QE10">IFERROR(IF(SMALL(QE25:QE200,4)&lt;=$A$8*SMALL(QE25:QE200,1),IFERROR(INDEX($A$25:$A$200, MATCH(1,(QE25:QE200=SMALL(QE25:QE200,4))*(COUNTIF(QE6:QE9, $A$25:$A$200)=0),0)), ""),""),"")</f>
        <v/>
      </c>
      <c r="QF10" s="1" t="str" cm="1">
        <f t="array" ref="QF10">IFERROR(IF(SMALL(QF25:QF200,4)&lt;=$A$8*SMALL(QF25:QF200,1),IFERROR(INDEX($A$25:$A$200, MATCH(1,(QF25:QF200=SMALL(QF25:QF200,4))*(COUNTIF(QF6:QF9, $A$25:$A$200)=0),0)), ""),""),"")</f>
        <v/>
      </c>
      <c r="QG10" s="1" t="str" cm="1">
        <f t="array" ref="QG10">IFERROR(IF(SMALL(QG25:QG200,4)&lt;=$A$8*SMALL(QG25:QG200,1),IFERROR(INDEX($A$25:$A$200, MATCH(1,(QG25:QG200=SMALL(QG25:QG200,4))*(COUNTIF(QG6:QG9, $A$25:$A$200)=0),0)), ""),""),"")</f>
        <v>RDS-SLAM</v>
      </c>
      <c r="QH10" s="1" t="str" cm="1">
        <f t="array" ref="QH10">IFERROR(IF(SMALL(QH25:QH200,4)&lt;=$A$8*SMALL(QH25:QH200,1),IFERROR(INDEX($A$25:$A$200, MATCH(1,(QH25:QH200=SMALL(QH25:QH200,4))*(COUNTIF(QH6:QH9, $A$25:$A$200)=0),0)), ""),""),"")</f>
        <v>LC-CRF SLAM</v>
      </c>
      <c r="QI10" s="1" t="str" cm="1">
        <f t="array" ref="QI10">IFERROR(IF(SMALL(QI25:QI200,4)&lt;=$A$8*SMALL(QI25:QI200,1),IFERROR(INDEX($A$25:$A$200, MATCH(1,(QI25:QI200=SMALL(QI25:QI200,4))*(COUNTIF(QI6:QI9, $A$25:$A$200)=0),0)), ""),""),"")</f>
        <v>Crowd-SLAM</v>
      </c>
      <c r="QJ10" s="1" t="str" cm="1">
        <f t="array" ref="QJ10">IFERROR(IF(SMALL(QJ25:QJ200,4)&lt;=$A$8*SMALL(QJ25:QJ200,1),IFERROR(INDEX($A$25:$A$200, MATCH(1,(QJ25:QJ200=SMALL(QJ25:QJ200,4))*(COUNTIF(QJ6:QJ9, $A$25:$A$200)=0),0)), ""),""),"")</f>
        <v/>
      </c>
      <c r="QK10" s="1" t="str" cm="1">
        <f t="array" ref="QK10">IFERROR(IF(SMALL(QK25:QK200,4)&lt;=$A$8*SMALL(QK25:QK200,1),IFERROR(INDEX($A$25:$A$200, MATCH(1,(QK25:QK200=SMALL(QK25:QK200,4))*(COUNTIF(QK6:QK9, $A$25:$A$200)=0),0)), ""),""),"")</f>
        <v>LC-CRF SLAM</v>
      </c>
      <c r="QL10" s="1" t="str" cm="1">
        <f t="array" ref="QL10">IFERROR(IF(SMALL(QL25:QL200,4)&lt;=$A$8*SMALL(QL25:QL200,1),IFERROR(INDEX($A$25:$A$200, MATCH(1,(QL25:QL200=SMALL(QL25:QL200,4))*(COUNTIF(QL6:QL9, $A$25:$A$200)=0),0)), ""),""),"")</f>
        <v>RDS-SLAM</v>
      </c>
      <c r="QM10" s="1" t="str" cm="1">
        <f t="array" ref="QM10">IFERROR(IF(SMALL(QM25:QM200,4)&lt;=$A$8*SMALL(QM25:QM200,1),IFERROR(INDEX($A$25:$A$200, MATCH(1,(QM25:QM200=SMALL(QM25:QM200,4))*(COUNTIF(QM6:QM9, $A$25:$A$200)=0),0)), ""),""),"")</f>
        <v>LC-CRF SLAM</v>
      </c>
      <c r="QN10" s="1" t="str" cm="1">
        <f t="array" ref="QN10">IFERROR(IF(SMALL(QN25:QN200,4)&lt;=$A$8*SMALL(QN25:QN200,1),IFERROR(INDEX($A$25:$A$200, MATCH(1,(QN25:QN200=SMALL(QN25:QN200,4))*(COUNTIF(QN6:QN9, $A$25:$A$200)=0),0)), ""),""),"")</f>
        <v>RDS-SLAM</v>
      </c>
      <c r="QO10" s="1" t="str" cm="1">
        <f t="array" ref="QO10">IFERROR(IF(SMALL(QO25:QO200,4)&lt;=$A$8*SMALL(QO25:QO200,1),IFERROR(INDEX($A$25:$A$200, MATCH(1,(QO25:QO200=SMALL(QO25:QO200,4))*(COUNTIF(QO6:QO9, $A$25:$A$200)=0),0)), ""),""),"")</f>
        <v>Crowd-SLAM</v>
      </c>
      <c r="QP10" s="1" t="str" cm="1">
        <f t="array" ref="QP10">IFERROR(IF(SMALL(QP25:QP200,4)&lt;=$A$8*SMALL(QP25:QP200,1),IFERROR(INDEX($A$25:$A$200, MATCH(1,(QP25:QP200=SMALL(QP25:QP200,4))*(COUNTIF(QP6:QP9, $A$25:$A$200)=0),0)), ""),""),"")</f>
        <v>ORB-SLAM3</v>
      </c>
      <c r="QQ10" s="1" t="str" cm="1">
        <f t="array" ref="QQ10">IFERROR(IF(SMALL(QQ25:QQ200,4)&lt;=$A$8*SMALL(QQ25:QQ200,1),IFERROR(INDEX($A$25:$A$200, MATCH(1,(QQ25:QQ200=SMALL(QQ25:QQ200,4))*(COUNTIF(QQ6:QQ9, $A$25:$A$200)=0),0)), ""),""),"")</f>
        <v>ORB-SLAM3</v>
      </c>
      <c r="QR10" s="1" t="str" cm="1">
        <f t="array" ref="QR10">IFERROR(IF(SMALL(QR25:QR200,4)&lt;=$A$8*SMALL(QR25:QR200,1),IFERROR(INDEX($A$25:$A$200, MATCH(1,(QR25:QR200=SMALL(QR25:QR200,4))*(COUNTIF(QR6:QR9, $A$25:$A$200)=0),0)), ""),""),"")</f>
        <v/>
      </c>
      <c r="QS10" s="1" t="str" cm="1">
        <f t="array" ref="QS10">IFERROR(IF(SMALL(QS25:QS200,4)&lt;=$A$8*SMALL(QS25:QS200,1),IFERROR(INDEX($A$25:$A$200, MATCH(1,(QS25:QS200=SMALL(QS25:QS200,4))*(COUNTIF(QS6:QS9, $A$25:$A$200)=0),0)), ""),""),"")</f>
        <v/>
      </c>
      <c r="QT10" s="1" t="str" cm="1">
        <f t="array" ref="QT10">IFERROR(IF(SMALL(QT25:QT200,4)&lt;=$A$8*SMALL(QT25:QT200,1),IFERROR(INDEX($A$25:$A$200, MATCH(1,(QT25:QT200=SMALL(QT25:QT200,4))*(COUNTIF(QT6:QT9, $A$25:$A$200)=0),0)), ""),""),"")</f>
        <v>LC-CRF SLAM</v>
      </c>
      <c r="QU10" s="1" t="str" cm="1">
        <f t="array" ref="QU10">IFERROR(IF(SMALL(QU25:QU200,4)&lt;=$A$8*SMALL(QU25:QU200,1),IFERROR(INDEX($A$25:$A$200, MATCH(1,(QU25:QU200=SMALL(QU25:QU200,4))*(COUNTIF(QU6:QU9, $A$25:$A$200)=0),0)), ""),""),"")</f>
        <v>LC-CRF SLAM</v>
      </c>
      <c r="QV10" s="1" t="str" cm="1">
        <f t="array" ref="QV10">IFERROR(IF(SMALL(QV25:QV200,4)&lt;=$A$8*SMALL(QV25:QV200,1),IFERROR(INDEX($A$25:$A$200, MATCH(1,(QV25:QV200=SMALL(QV25:QV200,4))*(COUNTIF(QV6:QV9, $A$25:$A$200)=0),0)), ""),""),"")</f>
        <v/>
      </c>
      <c r="QW10" s="1" t="str" cm="1">
        <f t="array" ref="QW10">IFERROR(IF(SMALL(QW25:QW200,4)&lt;=$A$8*SMALL(QW25:QW200,1),IFERROR(INDEX($A$25:$A$200, MATCH(1,(QW25:QW200=SMALL(QW25:QW200,4))*(COUNTIF(QW6:QW9, $A$25:$A$200)=0),0)), ""),""),"")</f>
        <v/>
      </c>
      <c r="QX10" s="1" t="str" cm="1">
        <f t="array" ref="QX10">IFERROR(IF(SMALL(QX25:QX200,4)&lt;=$A$8*SMALL(QX25:QX200,1),IFERROR(INDEX($A$25:$A$200, MATCH(1,(QX25:QX200=SMALL(QX25:QX200,4))*(COUNTIF(QX6:QX9, $A$25:$A$200)=0),0)), ""),""),"")</f>
        <v>Crowd-SLAM</v>
      </c>
      <c r="QY10" s="1" t="str" cm="1">
        <f t="array" ref="QY10">IFERROR(IF(SMALL(QY25:QY200,4)&lt;=$A$8*SMALL(QY25:QY200,1),IFERROR(INDEX($A$25:$A$200, MATCH(1,(QY25:QY200=SMALL(QY25:QY200,4))*(COUNTIF(QY6:QY9, $A$25:$A$200)=0),0)), ""),""),"")</f>
        <v>Crowd-SLAM</v>
      </c>
      <c r="QZ10" s="1" t="str" cm="1">
        <f t="array" ref="QZ10">IFERROR(IF(SMALL(QZ25:QZ200,4)&lt;=$A$8*SMALL(QZ25:QZ200,1),IFERROR(INDEX($A$25:$A$200, MATCH(1,(QZ25:QZ200=SMALL(QZ25:QZ200,4))*(COUNTIF(QZ6:QZ9, $A$25:$A$200)=0),0)), ""),""),"")</f>
        <v/>
      </c>
      <c r="RA10" s="1" t="str" cm="1">
        <f t="array" ref="RA10">IFERROR(IF(SMALL(RA25:RA200,4)&lt;=$A$8*SMALL(RA25:RA200,1),IFERROR(INDEX($A$25:$A$200, MATCH(1,(RA25:RA200=SMALL(RA25:RA200,4))*(COUNTIF(RA6:RA9, $A$25:$A$200)=0),0)), ""),""),"")</f>
        <v/>
      </c>
      <c r="RB10" s="1" t="str" cm="1">
        <f t="array" ref="RB10">IFERROR(IF(SMALL(RB25:RB200,4)&lt;=$A$8*SMALL(RB25:RB200,1),IFERROR(INDEX($A$25:$A$200, MATCH(1,(RB25:RB200=SMALL(RB25:RB200,4))*(COUNTIF(RB6:RB9, $A$25:$A$200)=0),0)), ""),""),"")</f>
        <v/>
      </c>
      <c r="RC10" s="1" t="str" cm="1">
        <f t="array" ref="RC10">IFERROR(IF(SMALL(RC25:RC200,4)&lt;=$A$8*SMALL(RC25:RC200,1),IFERROR(INDEX($A$25:$A$200, MATCH(1,(RC25:RC200=SMALL(RC25:RC200,4))*(COUNTIF(RC6:RC9, $A$25:$A$200)=0),0)), ""),""),"")</f>
        <v/>
      </c>
      <c r="RD10" s="1" t="str" cm="1">
        <f t="array" ref="RD10">IFERROR(IF(SMALL(RD25:RD200,4)&lt;=$A$8*SMALL(RD25:RD200,1),IFERROR(INDEX($A$25:$A$200, MATCH(1,(RD25:RD200=SMALL(RD25:RD200,4))*(COUNTIF(RD6:RD9, $A$25:$A$200)=0),0)), ""),""),"")</f>
        <v/>
      </c>
      <c r="RE10" s="1" t="str" cm="1">
        <f t="array" ref="RE10">IFERROR(IF(SMALL(RE25:RE200,4)&lt;=$A$8*SMALL(RE25:RE200,1),IFERROR(INDEX($A$25:$A$200, MATCH(1,(RE25:RE200=SMALL(RE25:RE200,4))*(COUNTIF(RE6:RE9, $A$25:$A$200)=0),0)), ""),""),"")</f>
        <v/>
      </c>
      <c r="RF10" s="1" t="str" cm="1">
        <f t="array" ref="RF10">IFERROR(IF(SMALL(RF25:RF200,4)&lt;=$A$8*SMALL(RF25:RF200,1),IFERROR(INDEX($A$25:$A$200, MATCH(1,(RF25:RF200=SMALL(RF25:RF200,4))*(COUNTIF(RF6:RF9, $A$25:$A$200)=0),0)), ""),""),"")</f>
        <v/>
      </c>
      <c r="RG10" s="1" t="str" cm="1">
        <f t="array" ref="RG10">IFERROR(IF(SMALL(RG25:RG200,4)&lt;=$A$8*SMALL(RG25:RG200,1),IFERROR(INDEX($A$25:$A$200, MATCH(1,(RG25:RG200=SMALL(RG25:RG200,4))*(COUNTIF(RG6:RG9, $A$25:$A$200)=0),0)), ""),""),"")</f>
        <v/>
      </c>
      <c r="RH10" s="1" t="str" cm="1">
        <f t="array" ref="RH10">IFERROR(IF(SMALL(RH25:RH200,4)&lt;=$A$8*SMALL(RH25:RH200,1),IFERROR(INDEX($A$25:$A$200, MATCH(1,(RH25:RH200=SMALL(RH25:RH200,4))*(COUNTIF(RH6:RH9, $A$25:$A$200)=0),0)), ""),""),"")</f>
        <v/>
      </c>
      <c r="RI10" s="1" t="str" cm="1">
        <f t="array" ref="RI10">IFERROR(IF(SMALL(RI25:RI200,4)&lt;=$A$8*SMALL(RI25:RI200,1),IFERROR(INDEX($A$25:$A$200, MATCH(1,(RI25:RI200=SMALL(RI25:RI200,4))*(COUNTIF(RI6:RI9, $A$25:$A$200)=0),0)), ""),""),"")</f>
        <v/>
      </c>
      <c r="RJ10" s="1" t="str" cm="1">
        <f t="array" ref="RJ10">IFERROR(IF(SMALL(RJ25:RJ200,4)&lt;=$A$8*SMALL(RJ25:RJ200,1),IFERROR(INDEX($A$25:$A$200, MATCH(1,(RJ25:RJ200=SMALL(RJ25:RJ200,4))*(COUNTIF(RJ6:RJ9, $A$25:$A$200)=0),0)), ""),""),"")</f>
        <v/>
      </c>
      <c r="RK10" s="1" t="str" cm="1">
        <f t="array" ref="RK10">IFERROR(IF(SMALL(RK25:RK200,4)&lt;=$A$8*SMALL(RK25:RK200,1),IFERROR(INDEX($A$25:$A$200, MATCH(1,(RK25:RK200=SMALL(RK25:RK200,4))*(COUNTIF(RK6:RK9, $A$25:$A$200)=0),0)), ""),""),"")</f>
        <v/>
      </c>
      <c r="RL10" s="1" t="str" cm="1">
        <f t="array" ref="RL10">IFERROR(IF(SMALL(RL25:RL200,4)&lt;=$A$8*SMALL(RL25:RL200,1),IFERROR(INDEX($A$25:$A$200, MATCH(1,(RL25:RL200=SMALL(RL25:RL200,4))*(COUNTIF(RL6:RL9, $A$25:$A$200)=0),0)), ""),""),"")</f>
        <v/>
      </c>
      <c r="RM10" s="1" t="str" cm="1">
        <f t="array" ref="RM10">IFERROR(IF(SMALL(RM25:RM200,4)&lt;=$A$8*SMALL(RM25:RM200,1),IFERROR(INDEX($A$25:$A$200, MATCH(1,(RM25:RM200=SMALL(RM25:RM200,4))*(COUNTIF(RM6:RM9, $A$25:$A$200)=0),0)), ""),""),"")</f>
        <v/>
      </c>
      <c r="RN10" s="1" t="str" cm="1">
        <f t="array" ref="RN10">IFERROR(IF(SMALL(RN25:RN200,4)&lt;=$A$8*SMALL(RN25:RN200,1),IFERROR(INDEX($A$25:$A$200, MATCH(1,(RN25:RN200=SMALL(RN25:RN200,4))*(COUNTIF(RN6:RN9, $A$25:$A$200)=0),0)), ""),""),"")</f>
        <v/>
      </c>
      <c r="RO10" s="1" t="str" cm="1">
        <f t="array" ref="RO10">IFERROR(IF(SMALL(RO25:RO200,4)&lt;=$A$8*SMALL(RO25:RO200,1),IFERROR(INDEX($A$25:$A$200, MATCH(1,(RO25:RO200=SMALL(RO25:RO200,4))*(COUNTIF(RO6:RO9, $A$25:$A$200)=0),0)), ""),""),"")</f>
        <v/>
      </c>
      <c r="RP10" s="1" t="str" cm="1">
        <f t="array" ref="RP10">IFERROR(IF(SMALL(RP25:RP200,4)&lt;=$A$8*SMALL(RP25:RP200,1),IFERROR(INDEX($A$25:$A$200, MATCH(1,(RP25:RP200=SMALL(RP25:RP200,4))*(COUNTIF(RP6:RP9, $A$25:$A$200)=0),0)), ""),""),"")</f>
        <v/>
      </c>
      <c r="RQ10" s="1" t="str" cm="1">
        <f t="array" ref="RQ10">IFERROR(IF(SMALL(RQ25:RQ200,4)&lt;=$A$8*SMALL(RQ25:RQ200,1),IFERROR(INDEX($A$25:$A$200, MATCH(1,(RQ25:RQ200=SMALL(RQ25:RQ200,4))*(COUNTIF(RQ6:RQ9, $A$25:$A$200)=0),0)), ""),""),"")</f>
        <v/>
      </c>
      <c r="RR10" s="1" t="str" cm="1">
        <f t="array" ref="RR10">IFERROR(IF(SMALL(RR25:RR200,4)&lt;=$A$8*SMALL(RR25:RR200,1),IFERROR(INDEX($A$25:$A$200, MATCH(1,(RR25:RR200=SMALL(RR25:RR200,4))*(COUNTIF(RR6:RR9, $A$25:$A$200)=0),0)), ""),""),"")</f>
        <v/>
      </c>
      <c r="RS10" s="1" t="str" cm="1">
        <f t="array" ref="RS10">IFERROR(IF(SMALL(RS25:RS200,4)&lt;=$A$8*SMALL(RS25:RS200,1),IFERROR(INDEX($A$25:$A$200, MATCH(1,(RS25:RS200=SMALL(RS25:RS200,4))*(COUNTIF(RS6:RS9, $A$25:$A$200)=0),0)), ""),""),"")</f>
        <v/>
      </c>
      <c r="RT10" s="1" t="str" cm="1">
        <f t="array" ref="RT10">IFERROR(IF(SMALL(RT25:RT200,4)&lt;=$A$8*SMALL(RT25:RT200,1),IFERROR(INDEX($A$25:$A$200, MATCH(1,(RT25:RT200=SMALL(RT25:RT200,4))*(COUNTIF(RT6:RT9, $A$25:$A$200)=0),0)), ""),""),"")</f>
        <v/>
      </c>
      <c r="RU10" s="1" t="str" cm="1">
        <f t="array" ref="RU10">IFERROR(IF(SMALL(RU25:RU200,4)&lt;=$A$8*SMALL(RU25:RU200,1),IFERROR(INDEX($A$25:$A$200, MATCH(1,(RU25:RU200=SMALL(RU25:RU200,4))*(COUNTIF(RU6:RU9, $A$25:$A$200)=0),0)), ""),""),"")</f>
        <v/>
      </c>
      <c r="RV10" s="1" t="str" cm="1">
        <f t="array" ref="RV10">IFERROR(IF(SMALL(RV25:RV200,4)&lt;=$A$8*SMALL(RV25:RV200,1),IFERROR(INDEX($A$25:$A$200, MATCH(1,(RV25:RV200=SMALL(RV25:RV200,4))*(COUNTIF(RV6:RV9, $A$25:$A$200)=0),0)), ""),""),"")</f>
        <v/>
      </c>
      <c r="RW10" s="1" t="str" cm="1">
        <f t="array" ref="RW10">IFERROR(IF(SMALL(RW25:RW200,4)&lt;=$A$8*SMALL(RW25:RW200,1),IFERROR(INDEX($A$25:$A$200, MATCH(1,(RW25:RW200=SMALL(RW25:RW200,4))*(COUNTIF(RW6:RW9, $A$25:$A$200)=0),0)), ""),""),"")</f>
        <v/>
      </c>
      <c r="RX10" s="1" t="str" cm="1">
        <f t="array" ref="RX10">IFERROR(IF(SMALL(RX25:RX200,4)&lt;=$A$8*SMALL(RX25:RX200,1),IFERROR(INDEX($A$25:$A$200, MATCH(1,(RX25:RX200=SMALL(RX25:RX200,4))*(COUNTIF(RX6:RX9, $A$25:$A$200)=0),0)), ""),""),"")</f>
        <v/>
      </c>
      <c r="RY10" s="1" t="str" cm="1">
        <f t="array" ref="RY10">IFERROR(IF(SMALL(RY25:RY200,4)&lt;=$A$8*SMALL(RY25:RY200,1),IFERROR(INDEX($A$25:$A$200, MATCH(1,(RY25:RY200=SMALL(RY25:RY200,4))*(COUNTIF(RY6:RY9, $A$25:$A$200)=0),0)), ""),""),"")</f>
        <v/>
      </c>
      <c r="RZ10" s="1" t="str" cm="1">
        <f t="array" ref="RZ10">IFERROR(IF(SMALL(RZ25:RZ200,4)&lt;=$A$8*SMALL(RZ25:RZ200,1),IFERROR(INDEX($A$25:$A$200, MATCH(1,(RZ25:RZ200=SMALL(RZ25:RZ200,4))*(COUNTIF(RZ6:RZ9, $A$25:$A$200)=0),0)), ""),""),"")</f>
        <v/>
      </c>
      <c r="SA10" s="1" t="str" cm="1">
        <f t="array" ref="SA10">IFERROR(IF(SMALL(SA25:SA200,4)&lt;=$A$8*SMALL(SA25:SA200,1),IFERROR(INDEX($A$25:$A$200, MATCH(1,(SA25:SA200=SMALL(SA25:SA200,4))*(COUNTIF(SA6:SA9, $A$25:$A$200)=0),0)), ""),""),"")</f>
        <v/>
      </c>
      <c r="SB10" s="1" t="str" cm="1">
        <f t="array" ref="SB10">IFERROR(IF(SMALL(SB25:SB200,4)&lt;=$A$8*SMALL(SB25:SB200,1),IFERROR(INDEX($A$25:$A$200, MATCH(1,(SB25:SB200=SMALL(SB25:SB200,4))*(COUNTIF(SB6:SB9, $A$25:$A$200)=0),0)), ""),""),"")</f>
        <v/>
      </c>
      <c r="SC10" s="1" t="str" cm="1">
        <f t="array" ref="SC10">IFERROR(IF(SMALL(SC25:SC200,4)&lt;=$A$8*SMALL(SC25:SC200,1),IFERROR(INDEX($A$25:$A$200, MATCH(1,(SC25:SC200=SMALL(SC25:SC200,4))*(COUNTIF(SC6:SC9, $A$25:$A$200)=0),0)), ""),""),"")</f>
        <v/>
      </c>
      <c r="SD10" s="1" t="str" cm="1">
        <f t="array" ref="SD10">IFERROR(IF(SMALL(SD25:SD200,4)&lt;=$A$8*SMALL(SD25:SD200,1),IFERROR(INDEX($A$25:$A$200, MATCH(1,(SD25:SD200=SMALL(SD25:SD200,4))*(COUNTIF(SD6:SD9, $A$25:$A$200)=0),0)), ""),""),"")</f>
        <v/>
      </c>
      <c r="SE10" s="1" t="str" cm="1">
        <f t="array" ref="SE10">IFERROR(IF(SMALL(SE25:SE200,4)&lt;=$A$8*SMALL(SE25:SE200,1),IFERROR(INDEX($A$25:$A$200, MATCH(1,(SE25:SE200=SMALL(SE25:SE200,4))*(COUNTIF(SE6:SE9, $A$25:$A$200)=0),0)), ""),""),"")</f>
        <v>LIO-SAM</v>
      </c>
      <c r="SF10" s="1" t="str" cm="1">
        <f t="array" ref="SF10">IFERROR(IF(SMALL(SF25:SF200,4)&lt;=$A$8*SMALL(SF25:SF200,1),IFERROR(INDEX($A$25:$A$200, MATCH(1,(SF25:SF200=SMALL(SF25:SF200,4))*(COUNTIF(SF6:SF9, $A$25:$A$200)=0),0)), ""),""),"")</f>
        <v/>
      </c>
      <c r="SG10" s="1" t="str" cm="1">
        <f t="array" ref="SG10">IFERROR(IF(SMALL(SG25:SG200,4)&lt;=$A$8*SMALL(SG25:SG200,1),IFERROR(INDEX($A$25:$A$200, MATCH(1,(SG25:SG200=SMALL(SG25:SG200,4))*(COUNTIF(SG6:SG9, $A$25:$A$200)=0),0)), ""),""),"")</f>
        <v/>
      </c>
      <c r="SH10" s="1" t="str" cm="1">
        <f t="array" ref="SH10">IFERROR(IF(SMALL(SH25:SH200,4)&lt;=$A$8*SMALL(SH25:SH200,1),IFERROR(INDEX($A$25:$A$200, MATCH(1,(SH25:SH200=SMALL(SH25:SH200,4))*(COUNTIF(SH6:SH9, $A$25:$A$200)=0),0)), ""),""),"")</f>
        <v/>
      </c>
      <c r="SI10" s="1" t="str" cm="1">
        <f t="array" ref="SI10">IFERROR(IF(SMALL(SI25:SI200,4)&lt;=$A$8*SMALL(SI25:SI200,1),IFERROR(INDEX($A$25:$A$200, MATCH(1,(SI25:SI200=SMALL(SI25:SI200,4))*(COUNTIF(SI6:SI9, $A$25:$A$200)=0),0)), ""),""),"")</f>
        <v/>
      </c>
      <c r="SJ10" s="1" t="str" cm="1">
        <f t="array" ref="SJ10">IFERROR(IF(SMALL(SJ25:SJ200,4)&lt;=$A$8*SMALL(SJ25:SJ200,1),IFERROR(INDEX($A$25:$A$200, MATCH(1,(SJ25:SJ200=SMALL(SJ25:SJ200,4))*(COUNTIF(SJ6:SJ9, $A$25:$A$200)=0),0)), ""),""),"")</f>
        <v/>
      </c>
      <c r="SK10" s="1" t="str" cm="1">
        <f t="array" ref="SK10">IFERROR(IF(SMALL(SK25:SK200,4)&lt;=$A$8*SMALL(SK25:SK200,1),IFERROR(INDEX($A$25:$A$200, MATCH(1,(SK25:SK200=SMALL(SK25:SK200,4))*(COUNTIF(SK6:SK9, $A$25:$A$200)=0),0)), ""),""),"")</f>
        <v>FAST-LIO2</v>
      </c>
      <c r="SL10" s="1" t="str" cm="1">
        <f t="array" ref="SL10">IFERROR(IF(SMALL(SL25:SL200,4)&lt;=$A$8*SMALL(SL25:SL200,1),IFERROR(INDEX($A$25:$A$200, MATCH(1,(SL25:SL200=SMALL(SL25:SL200,4))*(COUNTIF(SL6:SL9, $A$25:$A$200)=0),0)), ""),""),"")</f>
        <v>FAST-LIO2</v>
      </c>
      <c r="SM10" s="1" t="str" cm="1">
        <f t="array" ref="SM10">IFERROR(IF(SMALL(SM25:SM200,4)&lt;=$A$8*SMALL(SM25:SM200,1),IFERROR(INDEX($A$25:$A$200, MATCH(1,(SM25:SM200=SMALL(SM25:SM200,4))*(COUNTIF(SM6:SM9, $A$25:$A$200)=0),0)), ""),""),"")</f>
        <v/>
      </c>
      <c r="SN10" s="1" t="str" cm="1">
        <f t="array" ref="SN10">IFERROR(IF(SMALL(SN25:SN200,4)&lt;=$A$8*SMALL(SN25:SN200,1),IFERROR(INDEX($A$25:$A$200, MATCH(1,(SN25:SN200=SMALL(SN25:SN200,4))*(COUNTIF(SN6:SN9, $A$25:$A$200)=0),0)), ""),""),"")</f>
        <v>GLIM</v>
      </c>
      <c r="SO10" s="1" t="str" cm="1">
        <f t="array" ref="SO10">IFERROR(IF(SMALL(SO25:SO200,4)&lt;=$A$8*SMALL(SO25:SO200,1),IFERROR(INDEX($A$25:$A$200, MATCH(1,(SO25:SO200=SMALL(SO25:SO200,4))*(COUNTIF(SO6:SO9, $A$25:$A$200)=0),0)), ""),""),"")</f>
        <v>LIO-SAM</v>
      </c>
      <c r="SP10" s="1" t="str" cm="1">
        <f t="array" ref="SP10">IFERROR(IF(SMALL(SP25:SP200,4)&lt;=$A$8*SMALL(SP25:SP200,1),IFERROR(INDEX($A$25:$A$200, MATCH(1,(SP25:SP200=SMALL(SP25:SP200,4))*(COUNTIF(SP6:SP9, $A$25:$A$200)=0),0)), ""),""),"")</f>
        <v/>
      </c>
      <c r="SQ10" s="1" t="str" cm="1">
        <f t="array" ref="SQ10">IFERROR(IF(SMALL(SQ25:SQ200,4)&lt;=$A$8*SMALL(SQ25:SQ200,1),IFERROR(INDEX($A$25:$A$200, MATCH(1,(SQ25:SQ200=SMALL(SQ25:SQ200,4))*(COUNTIF(SQ6:SQ9, $A$25:$A$200)=0),0)), ""),""),"")</f>
        <v/>
      </c>
      <c r="SR10" s="1" t="str" cm="1">
        <f t="array" ref="SR10">IFERROR(IF(SMALL(SR25:SR200,4)&lt;=$A$8*SMALL(SR25:SR200,1),IFERROR(INDEX($A$25:$A$200, MATCH(1,(SR25:SR200=SMALL(SR25:SR200,4))*(COUNTIF(SR6:SR9, $A$25:$A$200)=0),0)), ""),""),"")</f>
        <v/>
      </c>
      <c r="SS10" s="1" t="str" cm="1">
        <f t="array" ref="SS10">IFERROR(IF(SMALL(SS25:SS200,4)&lt;=$A$8*SMALL(SS25:SS200,1),IFERROR(INDEX($A$25:$A$200, MATCH(1,(SS25:SS200=SMALL(SS25:SS200,4))*(COUNTIF(SS6:SS9, $A$25:$A$200)=0),0)), ""),""),"")</f>
        <v>LIO-SAM</v>
      </c>
      <c r="ST10" s="1" t="str" cm="1">
        <f t="array" ref="ST10">IFERROR(IF(SMALL(ST25:ST200,4)&lt;=$A$8*SMALL(ST25:ST200,1),IFERROR(INDEX($A$25:$A$200, MATCH(1,(ST25:ST200=SMALL(ST25:ST200,4))*(COUNTIF(ST6:ST9, $A$25:$A$200)=0),0)), ""),""),"")</f>
        <v/>
      </c>
      <c r="SU10" s="1" t="str" cm="1">
        <f t="array" ref="SU10">IFERROR(IF(SMALL(SU25:SU200,4)&lt;=$A$8*SMALL(SU25:SU200,1),IFERROR(INDEX($A$25:$A$200, MATCH(1,(SU25:SU200=SMALL(SU25:SU200,4))*(COUNTIF(SU6:SU9, $A$25:$A$200)=0),0)), ""),""),"")</f>
        <v/>
      </c>
      <c r="SV10" s="1" t="str" cm="1">
        <f t="array" ref="SV10">IFERROR(IF(SMALL(SV25:SV200,4)&lt;=$A$8*SMALL(SV25:SV200,1),IFERROR(INDEX($A$25:$A$200, MATCH(1,(SV25:SV200=SMALL(SV25:SV200,4))*(COUNTIF(SV6:SV9, $A$25:$A$200)=0),0)), ""),""),"")</f>
        <v/>
      </c>
      <c r="SW10" s="1" t="str" cm="1">
        <f t="array" ref="SW10">IFERROR(IF(SMALL(SW25:SW200,4)&lt;=$A$8*SMALL(SW25:SW200,1),IFERROR(INDEX($A$25:$A$200, MATCH(1,(SW25:SW200=SMALL(SW25:SW200,4))*(COUNTIF(SW6:SW9, $A$25:$A$200)=0),0)), ""),""),"")</f>
        <v/>
      </c>
      <c r="SX10" s="1" t="str" cm="1">
        <f t="array" ref="SX10">IFERROR(IF(SMALL(SX25:SX200,4)&lt;=$A$8*SMALL(SX25:SX200,1),IFERROR(INDEX($A$25:$A$200, MATCH(1,(SX25:SX200=SMALL(SX25:SX200,4))*(COUNTIF(SX6:SX9, $A$25:$A$200)=0),0)), ""),""),"")</f>
        <v/>
      </c>
      <c r="SY10" s="1" t="str" cm="1">
        <f t="array" ref="SY10">IFERROR(IF(SMALL(SY25:SY200,4)&lt;=$A$8*SMALL(SY25:SY200,1),IFERROR(INDEX($A$25:$A$200, MATCH(1,(SY25:SY200=SMALL(SY25:SY200,4))*(COUNTIF(SY6:SY9, $A$25:$A$200)=0),0)), ""),""),"")</f>
        <v/>
      </c>
      <c r="SZ10" s="1" t="str" cm="1">
        <f t="array" ref="SZ10">IFERROR(IF(SMALL(SZ25:SZ200,4)&lt;=$A$8*SMALL(SZ25:SZ200,1),IFERROR(INDEX($A$25:$A$200, MATCH(1,(SZ25:SZ200=SMALL(SZ25:SZ200,4))*(COUNTIF(SZ6:SZ9, $A$25:$A$200)=0),0)), ""),""),"")</f>
        <v/>
      </c>
      <c r="TA10" s="1" t="str" cm="1">
        <f t="array" ref="TA10">IFERROR(IF(SMALL(TA25:TA200,4)&lt;=$A$8*SMALL(TA25:TA200,1),IFERROR(INDEX($A$25:$A$200, MATCH(1,(TA25:TA200=SMALL(TA25:TA200,4))*(COUNTIF(TA6:TA9, $A$25:$A$200)=0),0)), ""),""),"")</f>
        <v/>
      </c>
      <c r="TB10" s="1" t="str" cm="1">
        <f t="array" ref="TB10">IFERROR(IF(SMALL(TB25:TB200,4)&lt;=$A$8*SMALL(TB25:TB200,1),IFERROR(INDEX($A$25:$A$200, MATCH(1,(TB25:TB200=SMALL(TB25:TB200,4))*(COUNTIF(TB6:TB9, $A$25:$A$200)=0),0)), ""),""),"")</f>
        <v/>
      </c>
      <c r="TC10" s="1" t="str" cm="1">
        <f t="array" ref="TC10">IFERROR(IF(SMALL(TC25:TC200,4)&lt;=$A$8*SMALL(TC25:TC200,1),IFERROR(INDEX($A$25:$A$200, MATCH(1,(TC25:TC200=SMALL(TC25:TC200,4))*(COUNTIF(TC6:TC9, $A$25:$A$200)=0),0)), ""),""),"")</f>
        <v>VoxelMap</v>
      </c>
      <c r="TD10" s="1" t="str" cm="1">
        <f t="array" ref="TD10">IFERROR(IF(SMALL(TD25:TD200,4)&lt;=$A$8*SMALL(TD25:TD200,1),IFERROR(INDEX($A$25:$A$200, MATCH(1,(TD25:TD200=SMALL(TD25:TD200,4))*(COUNTIF(TD6:TD9, $A$25:$A$200)=0),0)), ""),""),"")</f>
        <v/>
      </c>
      <c r="TE10" s="1" t="str" cm="1">
        <f t="array" ref="TE10">IFERROR(IF(SMALL(TE25:TE200,4)&lt;=$A$8*SMALL(TE25:TE200,1),IFERROR(INDEX($A$25:$A$200, MATCH(1,(TE25:TE200=SMALL(TE25:TE200,4))*(COUNTIF(TE6:TE9, $A$25:$A$200)=0),0)), ""),""),"")</f>
        <v/>
      </c>
      <c r="TF10" s="1" t="str" cm="1">
        <f t="array" ref="TF10">IFERROR(IF(SMALL(TF25:TF200,4)&lt;=$A$8*SMALL(TF25:TF200,1),IFERROR(INDEX($A$25:$A$200, MATCH(1,(TF25:TF200=SMALL(TF25:TF200,4))*(COUNTIF(TF6:TF9, $A$25:$A$200)=0),0)), ""),""),"")</f>
        <v/>
      </c>
      <c r="TG10" s="1" t="str" cm="1">
        <f t="array" ref="TG10">IFERROR(IF(SMALL(TG25:TG200,4)&lt;=$A$8*SMALL(TG25:TG200,1),IFERROR(INDEX($A$25:$A$200, MATCH(1,(TG25:TG200=SMALL(TG25:TG200,4))*(COUNTIF(TG6:TG9, $A$25:$A$200)=0),0)), ""),""),"")</f>
        <v/>
      </c>
      <c r="TH10" s="1" t="str" cm="1">
        <f t="array" ref="TH10">IFERROR(IF(SMALL(TH25:TH200,4)&lt;=$A$8*SMALL(TH25:TH200,1),IFERROR(INDEX($A$25:$A$200, MATCH(1,(TH25:TH200=SMALL(TH25:TH200,4))*(COUNTIF(TH6:TH9, $A$25:$A$200)=0),0)), ""),""),"")</f>
        <v/>
      </c>
      <c r="TI10" s="1" t="str" cm="1">
        <f t="array" ref="TI10">IFERROR(IF(SMALL(TI25:TI200,4)&lt;=$A$8*SMALL(TI25:TI200,1),IFERROR(INDEX($A$25:$A$200, MATCH(1,(TI25:TI200=SMALL(TI25:TI200,4))*(COUNTIF(TI6:TI9, $A$25:$A$200)=0),0)), ""),""),"")</f>
        <v/>
      </c>
      <c r="TJ10" s="1" t="str" cm="1">
        <f t="array" ref="TJ10">IFERROR(IF(SMALL(TJ25:TJ200,4)&lt;=$A$8*SMALL(TJ25:TJ200,1),IFERROR(INDEX($A$25:$A$200, MATCH(1,(TJ25:TJ200=SMALL(TJ25:TJ200,4))*(COUNTIF(TJ6:TJ9, $A$25:$A$200)=0),0)), ""),""),"")</f>
        <v/>
      </c>
      <c r="TK10" s="1" t="str" cm="1">
        <f t="array" ref="TK10">IFERROR(IF(SMALL(TK25:TK200,4)&lt;=$A$8*SMALL(TK25:TK200,1),IFERROR(INDEX($A$25:$A$200, MATCH(1,(TK25:TK200=SMALL(TK25:TK200,4))*(COUNTIF(TK6:TK9, $A$25:$A$200)=0),0)), ""),""),"")</f>
        <v/>
      </c>
      <c r="TL10" s="1" t="str" cm="1">
        <f t="array" ref="TL10">IFERROR(IF(SMALL(TL25:TL200,4)&lt;=$A$8*SMALL(TL25:TL200,1),IFERROR(INDEX($A$25:$A$200, MATCH(1,(TL25:TL200=SMALL(TL25:TL200,4))*(COUNTIF(TL6:TL9, $A$25:$A$200)=0),0)), ""),""),"")</f>
        <v/>
      </c>
      <c r="TM10" s="1" t="str" cm="1">
        <f t="array" ref="TM10">IFERROR(IF(SMALL(TM25:TM200,4)&lt;=$A$8*SMALL(TM25:TM200,1),IFERROR(INDEX($A$25:$A$200, MATCH(1,(TM25:TM200=SMALL(TM25:TM200,4))*(COUNTIF(TM6:TM9, $A$25:$A$200)=0),0)), ""),""),"")</f>
        <v/>
      </c>
      <c r="TN10" s="1" t="str" cm="1">
        <f t="array" ref="TN10">IFERROR(IF(SMALL(TN25:TN200,4)&lt;=$A$8*SMALL(TN25:TN200,1),IFERROR(INDEX($A$25:$A$200, MATCH(1,(TN25:TN200=SMALL(TN25:TN200,4))*(COUNTIF(TN6:TN9, $A$25:$A$200)=0),0)), ""),""),"")</f>
        <v/>
      </c>
      <c r="TO10" s="1" t="str" cm="1">
        <f t="array" ref="TO10">IFERROR(IF(SMALL(TO25:TO200,4)&lt;=$A$8*SMALL(TO25:TO200,1),IFERROR(INDEX($A$25:$A$200, MATCH(1,(TO25:TO200=SMALL(TO25:TO200,4))*(COUNTIF(TO6:TO9, $A$25:$A$200)=0),0)), ""),""),"")</f>
        <v/>
      </c>
      <c r="TP10" s="1" t="str" cm="1">
        <f t="array" ref="TP10">IFERROR(IF(SMALL(TP25:TP200,4)&lt;=$A$8*SMALL(TP25:TP200,1),IFERROR(INDEX($A$25:$A$200, MATCH(1,(TP25:TP200=SMALL(TP25:TP200,4))*(COUNTIF(TP6:TP9, $A$25:$A$200)=0),0)), ""),""),"")</f>
        <v/>
      </c>
      <c r="TQ10" s="1" t="str" cm="1">
        <f t="array" ref="TQ10">IFERROR(IF(SMALL(TQ25:TQ200,4)&lt;=$A$8*SMALL(TQ25:TQ200,1),IFERROR(INDEX($A$25:$A$200, MATCH(1,(TQ25:TQ200=SMALL(TQ25:TQ200,4))*(COUNTIF(TQ6:TQ9, $A$25:$A$200)=0),0)), ""),""),"")</f>
        <v/>
      </c>
      <c r="TR10" s="1" t="str" cm="1">
        <f t="array" ref="TR10">IFERROR(IF(SMALL(TR25:TR200,4)&lt;=$A$8*SMALL(TR25:TR200,1),IFERROR(INDEX($A$25:$A$200, MATCH(1,(TR25:TR200=SMALL(TR25:TR200,4))*(COUNTIF(TR6:TR9, $A$25:$A$200)=0),0)), ""),""),"")</f>
        <v/>
      </c>
      <c r="TS10" s="1" t="str" cm="1">
        <f t="array" ref="TS10">IFERROR(IF(SMALL(TS25:TS200,4)&lt;=$A$8*SMALL(TS25:TS200,1),IFERROR(INDEX($A$25:$A$200, MATCH(1,(TS25:TS200=SMALL(TS25:TS200,4))*(COUNTIF(TS6:TS9, $A$25:$A$200)=0),0)), ""),""),"")</f>
        <v/>
      </c>
      <c r="TT10" s="1" t="str" cm="1">
        <f t="array" ref="TT10">IFERROR(IF(SMALL(TT25:TT200,4)&lt;=$A$8*SMALL(TT25:TT200,1),IFERROR(INDEX($A$25:$A$200, MATCH(1,(TT25:TT200=SMALL(TT25:TT200,4))*(COUNTIF(TT6:TT9, $A$25:$A$200)=0),0)), ""),""),"")</f>
        <v/>
      </c>
      <c r="TU10" s="1" t="str" cm="1">
        <f t="array" ref="TU10">IFERROR(IF(SMALL(TU25:TU200,4)&lt;=$A$8*SMALL(TU25:TU200,1),IFERROR(INDEX($A$25:$A$200, MATCH(1,(TU25:TU200=SMALL(TU25:TU200,4))*(COUNTIF(TU6:TU9, $A$25:$A$200)=0),0)), ""),""),"")</f>
        <v/>
      </c>
      <c r="TV10" s="1" t="str" cm="1">
        <f t="array" ref="TV10">IFERROR(IF(SMALL(TV25:TV200,4)&lt;=$A$8*SMALL(TV25:TV200,1),IFERROR(INDEX($A$25:$A$200, MATCH(1,(TV25:TV200=SMALL(TV25:TV200,4))*(COUNTIF(TV6:TV9, $A$25:$A$200)=0),0)), ""),""),"")</f>
        <v/>
      </c>
      <c r="TW10" s="1" t="str" cm="1">
        <f t="array" ref="TW10">IFERROR(IF(SMALL(TW25:TW200,4)&lt;=$A$8*SMALL(TW25:TW200,1),IFERROR(INDEX($A$25:$A$200, MATCH(1,(TW25:TW200=SMALL(TW25:TW200,4))*(COUNTIF(TW6:TW9, $A$25:$A$200)=0),0)), ""),""),"")</f>
        <v/>
      </c>
      <c r="TX10" s="1" t="str" cm="1">
        <f t="array" ref="TX10">IFERROR(IF(SMALL(TX25:TX200,4)&lt;=$A$8*SMALL(TX25:TX200,1),IFERROR(INDEX($A$25:$A$200, MATCH(1,(TX25:TX200=SMALL(TX25:TX200,4))*(COUNTIF(TX6:TX9, $A$25:$A$200)=0),0)), ""),""),"")</f>
        <v/>
      </c>
      <c r="TY10" s="1" t="str" cm="1">
        <f t="array" ref="TY10">IFERROR(IF(SMALL(TY25:TY200,4)&lt;=$A$8*SMALL(TY25:TY200,1),IFERROR(INDEX($A$25:$A$200, MATCH(1,(TY25:TY200=SMALL(TY25:TY200,4))*(COUNTIF(TY6:TY9, $A$25:$A$200)=0),0)), ""),""),"")</f>
        <v/>
      </c>
      <c r="TZ10" s="1" t="str" cm="1">
        <f t="array" ref="TZ10">IFERROR(IF(SMALL(TZ25:TZ200,4)&lt;=$A$8*SMALL(TZ25:TZ200,1),IFERROR(INDEX($A$25:$A$200, MATCH(1,(TZ25:TZ200=SMALL(TZ25:TZ200,4))*(COUNTIF(TZ6:TZ9, $A$25:$A$200)=0),0)), ""),""),"")</f>
        <v/>
      </c>
      <c r="UA10" s="1" t="str" cm="1">
        <f t="array" ref="UA10">IFERROR(IF(SMALL(UA25:UA200,4)&lt;=$A$8*SMALL(UA25:UA200,1),IFERROR(INDEX($A$25:$A$200, MATCH(1,(UA25:UA200=SMALL(UA25:UA200,4))*(COUNTIF(UA6:UA9, $A$25:$A$200)=0),0)), ""),""),"")</f>
        <v/>
      </c>
      <c r="UB10" s="1" t="str" cm="1">
        <f t="array" ref="UB10">IFERROR(IF(SMALL(UB25:UB200,4)&lt;=$A$8*SMALL(UB25:UB200,1),IFERROR(INDEX($A$25:$A$200, MATCH(1,(UB25:UB200=SMALL(UB25:UB200,4))*(COUNTIF(UB6:UB9, $A$25:$A$200)=0),0)), ""),""),"")</f>
        <v/>
      </c>
      <c r="UC10" s="1" t="str" cm="1">
        <f t="array" ref="UC10">IFERROR(IF(SMALL(UC25:UC200,4)&lt;=$A$8*SMALL(UC25:UC200,1),IFERROR(INDEX($A$25:$A$200, MATCH(1,(UC25:UC200=SMALL(UC25:UC200,4))*(COUNTIF(UC6:UC9, $A$25:$A$200)=0),0)), ""),""),"")</f>
        <v/>
      </c>
      <c r="UD10" s="1" t="str" cm="1">
        <f t="array" ref="UD10">IFERROR(IF(SMALL(UD25:UD200,4)&lt;=$A$8*SMALL(UD25:UD200,1),IFERROR(INDEX($A$25:$A$200, MATCH(1,(UD25:UD200=SMALL(UD25:UD200,4))*(COUNTIF(UD6:UD9, $A$25:$A$200)=0),0)), ""),""),"")</f>
        <v/>
      </c>
      <c r="UE10" s="1" t="str" cm="1">
        <f t="array" ref="UE10">IFERROR(IF(SMALL(UE25:UE200,4)&lt;=$A$8*SMALL(UE25:UE200,1),IFERROR(INDEX($A$25:$A$200, MATCH(1,(UE25:UE200=SMALL(UE25:UE200,4))*(COUNTIF(UE6:UE9, $A$25:$A$200)=0),0)), ""),""),"")</f>
        <v/>
      </c>
      <c r="UF10" s="1" t="str" cm="1">
        <f t="array" ref="UF10">IFERROR(IF(SMALL(UF25:UF200,4)&lt;=$A$8*SMALL(UF25:UF200,1),IFERROR(INDEX($A$25:$A$200, MATCH(1,(UF25:UF200=SMALL(UF25:UF200,4))*(COUNTIF(UF6:UF9, $A$25:$A$200)=0),0)), ""),""),"")</f>
        <v/>
      </c>
      <c r="UG10" s="1" t="str" cm="1">
        <f t="array" ref="UG10">IFERROR(IF(SMALL(UG25:UG200,4)&lt;=$A$8*SMALL(UG25:UG200,1),IFERROR(INDEX($A$25:$A$200, MATCH(1,(UG25:UG200=SMALL(UG25:UG200,4))*(COUNTIF(UG6:UG9, $A$25:$A$200)=0),0)), ""),""),"")</f>
        <v/>
      </c>
      <c r="UH10" s="1" t="str" cm="1">
        <f t="array" ref="UH10">IFERROR(IF(SMALL(UH25:UH200,4)&lt;=$A$8*SMALL(UH25:UH200,1),IFERROR(INDEX($A$25:$A$200, MATCH(1,(UH25:UH200=SMALL(UH25:UH200,4))*(COUNTIF(UH6:UH9, $A$25:$A$200)=0),0)), ""),""),"")</f>
        <v/>
      </c>
      <c r="UI10" s="1" t="str" cm="1">
        <f t="array" ref="UI10">IFERROR(IF(SMALL(UI25:UI200,4)&lt;=$A$8*SMALL(UI25:UI200,1),IFERROR(INDEX($A$25:$A$200, MATCH(1,(UI25:UI200=SMALL(UI25:UI200,4))*(COUNTIF(UI6:UI9, $A$25:$A$200)=0),0)), ""),""),"")</f>
        <v/>
      </c>
      <c r="UJ10" s="1" t="str" cm="1">
        <f t="array" ref="UJ10">IFERROR(IF(SMALL(UJ25:UJ200,4)&lt;=$A$8*SMALL(UJ25:UJ200,1),IFERROR(INDEX($A$25:$A$200, MATCH(1,(UJ25:UJ200=SMALL(UJ25:UJ200,4))*(COUNTIF(UJ6:UJ9, $A$25:$A$200)=0),0)), ""),""),"")</f>
        <v/>
      </c>
      <c r="UK10" s="1" t="str" cm="1">
        <f t="array" ref="UK10">IFERROR(IF(SMALL(UK25:UK200,4)&lt;=$A$8*SMALL(UK25:UK200,1),IFERROR(INDEX($A$25:$A$200, MATCH(1,(UK25:UK200=SMALL(UK25:UK200,4))*(COUNTIF(UK6:UK9, $A$25:$A$200)=0),0)), ""),""),"")</f>
        <v/>
      </c>
      <c r="UL10" s="1" t="str" cm="1">
        <f t="array" ref="UL10">IFERROR(IF(SMALL(UL25:UL200,4)&lt;=$A$8*SMALL(UL25:UL200,1),IFERROR(INDEX($A$25:$A$200, MATCH(1,(UL25:UL200=SMALL(UL25:UL200,4))*(COUNTIF(UL6:UL9, $A$25:$A$200)=0),0)), ""),""),"")</f>
        <v/>
      </c>
      <c r="UM10" s="1" t="str" cm="1">
        <f t="array" ref="UM10">IFERROR(IF(SMALL(UM25:UM200,4)&lt;=$A$8*SMALL(UM25:UM200,1),IFERROR(INDEX($A$25:$A$200, MATCH(1,(UM25:UM200=SMALL(UM25:UM200,4))*(COUNTIF(UM6:UM9, $A$25:$A$200)=0),0)), ""),""),"")</f>
        <v/>
      </c>
      <c r="UN10" s="1" t="str" cm="1">
        <f t="array" ref="UN10">IFERROR(IF(SMALL(UN25:UN200,4)&lt;=$A$8*SMALL(UN25:UN200,1),IFERROR(INDEX($A$25:$A$200, MATCH(1,(UN25:UN200=SMALL(UN25:UN200,4))*(COUNTIF(UN6:UN9, $A$25:$A$200)=0),0)), ""),""),"")</f>
        <v/>
      </c>
      <c r="UO10" s="1" t="str" cm="1">
        <f t="array" ref="UO10">IFERROR(IF(SMALL(UO25:UO200,4)&lt;=$A$8*SMALL(UO25:UO200,1),IFERROR(INDEX($A$25:$A$200, MATCH(1,(UO25:UO200=SMALL(UO25:UO200,4))*(COUNTIF(UO6:UO9, $A$25:$A$200)=0),0)), ""),""),"")</f>
        <v/>
      </c>
      <c r="UP10" s="1" t="str" cm="1">
        <f t="array" ref="UP10">IFERROR(IF(SMALL(UP25:UP200,4)&lt;=$A$8*SMALL(UP25:UP200,1),IFERROR(INDEX($A$25:$A$200, MATCH(1,(UP25:UP200=SMALL(UP25:UP200,4))*(COUNTIF(UP6:UP9, $A$25:$A$200)=0),0)), ""),""),"")</f>
        <v/>
      </c>
      <c r="UQ10" s="1" t="str" cm="1">
        <f t="array" ref="UQ10">IFERROR(IF(SMALL(UQ25:UQ200,4)&lt;=$A$8*SMALL(UQ25:UQ200,1),IFERROR(INDEX($A$25:$A$200, MATCH(1,(UQ25:UQ200=SMALL(UQ25:UQ200,4))*(COUNTIF(UQ6:UQ9, $A$25:$A$200)=0),0)), ""),""),"")</f>
        <v/>
      </c>
      <c r="UR10" s="1" t="str" cm="1">
        <f t="array" ref="UR10">IFERROR(IF(SMALL(UR25:UR200,4)&lt;=$A$8*SMALL(UR25:UR200,1),IFERROR(INDEX($A$25:$A$200, MATCH(1,(UR25:UR200=SMALL(UR25:UR200,4))*(COUNTIF(UR6:UR9, $A$25:$A$200)=0),0)), ""),""),"")</f>
        <v/>
      </c>
      <c r="US10" s="1" t="str" cm="1">
        <f t="array" ref="US10">IFERROR(IF(SMALL(US25:US200,4)&lt;=$A$8*SMALL(US25:US200,1),IFERROR(INDEX($A$25:$A$200, MATCH(1,(US25:US200=SMALL(US25:US200,4))*(COUNTIF(US6:US9, $A$25:$A$200)=0),0)), ""),""),"")</f>
        <v/>
      </c>
      <c r="UT10" s="1" t="str" cm="1">
        <f t="array" ref="UT10">IFERROR(IF(SMALL(UT25:UT200,4)&lt;=$A$8*SMALL(UT25:UT200,1),IFERROR(INDEX($A$25:$A$200, MATCH(1,(UT25:UT200=SMALL(UT25:UT200,4))*(COUNTIF(UT6:UT9, $A$25:$A$200)=0),0)), ""),""),"")</f>
        <v/>
      </c>
      <c r="UU10" s="1" t="str" cm="1">
        <f t="array" ref="UU10">IFERROR(IF(SMALL(UU25:UU200,4)&lt;=$A$8*SMALL(UU25:UU200,1),IFERROR(INDEX($A$25:$A$200, MATCH(1,(UU25:UU200=SMALL(UU25:UU200,4))*(COUNTIF(UU6:UU9, $A$25:$A$200)=0),0)), ""),""),"")</f>
        <v/>
      </c>
      <c r="UV10" s="1" t="str" cm="1">
        <f t="array" ref="UV10">IFERROR(IF(SMALL(UV25:UV200,4)&lt;=$A$8*SMALL(UV25:UV200,1),IFERROR(INDEX($A$25:$A$200, MATCH(1,(UV25:UV200=SMALL(UV25:UV200,4))*(COUNTIF(UV6:UV9, $A$25:$A$200)=0),0)), ""),""),"")</f>
        <v/>
      </c>
      <c r="UW10" s="1" t="str" cm="1">
        <f t="array" ref="UW10">IFERROR(IF(SMALL(UW25:UW200,4)&lt;=$A$8*SMALL(UW25:UW200,1),IFERROR(INDEX($A$25:$A$200, MATCH(1,(UW25:UW200=SMALL(UW25:UW200,4))*(COUNTIF(UW6:UW9, $A$25:$A$200)=0),0)), ""),""),"")</f>
        <v/>
      </c>
      <c r="UX10" s="1" t="str" cm="1">
        <f t="array" ref="UX10">IFERROR(IF(SMALL(UX25:UX200,4)&lt;=$A$8*SMALL(UX25:UX200,1),IFERROR(INDEX($A$25:$A$200, MATCH(1,(UX25:UX200=SMALL(UX25:UX200,4))*(COUNTIF(UX6:UX9, $A$25:$A$200)=0),0)), ""),""),"")</f>
        <v/>
      </c>
      <c r="UY10" s="1" t="str" cm="1">
        <f t="array" ref="UY10">IFERROR(IF(SMALL(UY25:UY200,4)&lt;=$A$8*SMALL(UY25:UY200,1),IFERROR(INDEX($A$25:$A$200, MATCH(1,(UY25:UY200=SMALL(UY25:UY200,4))*(COUNTIF(UY6:UY9, $A$25:$A$200)=0),0)), ""),""),"")</f>
        <v/>
      </c>
      <c r="UZ10" s="1" t="str" cm="1">
        <f t="array" ref="UZ10">IFERROR(IF(SMALL(UZ25:UZ200,4)&lt;=$A$8*SMALL(UZ25:UZ200,1),IFERROR(INDEX($A$25:$A$200, MATCH(1,(UZ25:UZ200=SMALL(UZ25:UZ200,4))*(COUNTIF(UZ6:UZ9, $A$25:$A$200)=0),0)), ""),""),"")</f>
        <v/>
      </c>
      <c r="VA10" s="1" t="str" cm="1">
        <f t="array" ref="VA10">IFERROR(IF(SMALL(VA25:VA200,4)&lt;=$A$8*SMALL(VA25:VA200,1),IFERROR(INDEX($A$25:$A$200, MATCH(1,(VA25:VA200=SMALL(VA25:VA200,4))*(COUNTIF(VA6:VA9, $A$25:$A$200)=0),0)), ""),""),"")</f>
        <v/>
      </c>
      <c r="VB10" s="1" t="str" cm="1">
        <f t="array" ref="VB10">IFERROR(IF(SMALL(VB25:VB200,4)&lt;=$A$8*SMALL(VB25:VB200,1),IFERROR(INDEX($A$25:$A$200, MATCH(1,(VB25:VB200=SMALL(VB25:VB200,4))*(COUNTIF(VB6:VB9, $A$25:$A$200)=0),0)), ""),""),"")</f>
        <v/>
      </c>
      <c r="VC10" s="1" t="str" cm="1">
        <f t="array" ref="VC10">IFERROR(IF(SMALL(VC25:VC200,4)&lt;=$A$8*SMALL(VC25:VC200,1),IFERROR(INDEX($A$25:$A$200, MATCH(1,(VC25:VC200=SMALL(VC25:VC200,4))*(COUNTIF(VC6:VC9, $A$25:$A$200)=0),0)), ""),""),"")</f>
        <v/>
      </c>
      <c r="VD10" s="1" t="str" cm="1">
        <f t="array" ref="VD10">IFERROR(IF(SMALL(VD25:VD200,4)&lt;=$A$8*SMALL(VD25:VD200,1),IFERROR(INDEX($A$25:$A$200, MATCH(1,(VD25:VD200=SMALL(VD25:VD200,4))*(COUNTIF(VD6:VD9, $A$25:$A$200)=0),0)), ""),""),"")</f>
        <v/>
      </c>
      <c r="VE10" s="1" t="str" cm="1">
        <f t="array" ref="VE10">IFERROR(IF(SMALL(VE25:VE200,4)&lt;=$A$8*SMALL(VE25:VE200,1),IFERROR(INDEX($A$25:$A$200, MATCH(1,(VE25:VE200=SMALL(VE25:VE200,4))*(COUNTIF(VE6:VE9, $A$25:$A$200)=0),0)), ""),""),"")</f>
        <v/>
      </c>
      <c r="VF10" s="1" t="str" cm="1">
        <f t="array" ref="VF10">IFERROR(IF(SMALL(VF25:VF200,4)&lt;=$A$8*SMALL(VF25:VF200,1),IFERROR(INDEX($A$25:$A$200, MATCH(1,(VF25:VF200=SMALL(VF25:VF200,4))*(COUNTIF(VF6:VF9, $A$25:$A$200)=0),0)), ""),""),"")</f>
        <v/>
      </c>
      <c r="VG10" s="1" t="str" cm="1">
        <f t="array" ref="VG10">IFERROR(IF(SMALL(VG25:VG200,4)&lt;=$A$8*SMALL(VG25:VG200,1),IFERROR(INDEX($A$25:$A$200, MATCH(1,(VG25:VG200=SMALL(VG25:VG200,4))*(COUNTIF(VG6:VG9, $A$25:$A$200)=0),0)), ""),""),"")</f>
        <v/>
      </c>
      <c r="VH10" s="1" t="str" cm="1">
        <f t="array" ref="VH10">IFERROR(IF(SMALL(VH25:VH200,4)&lt;=$A$8*SMALL(VH25:VH200,1),IFERROR(INDEX($A$25:$A$200, MATCH(1,(VH25:VH200=SMALL(VH25:VH200,4))*(COUNTIF(VH6:VH9, $A$25:$A$200)=0),0)), ""),""),"")</f>
        <v>maplab 2.0, OKVIS +SP +B</v>
      </c>
      <c r="VI10" s="1" t="str" cm="1">
        <f t="array" ref="VI10">IFERROR(IF(SMALL(VI25:VI200,4)&lt;=$A$8*SMALL(VI25:VI200,1),IFERROR(INDEX($A$25:$A$200, MATCH(1,(VI25:VI200=SMALL(VI25:VI200,4))*(COUNTIF(VI6:VI9, $A$25:$A$200)=0),0)), ""),""),"")</f>
        <v/>
      </c>
      <c r="VJ10" s="1" t="str" cm="1">
        <f t="array" ref="VJ10">IFERROR(IF(SMALL(VJ25:VJ200,4)&lt;=$A$8*SMALL(VJ25:VJ200,1),IFERROR(INDEX($A$25:$A$200, MATCH(1,(VJ25:VJ200=SMALL(VJ25:VJ200,4))*(COUNTIF(VJ6:VJ9, $A$25:$A$200)=0),0)), ""),""),"")</f>
        <v/>
      </c>
      <c r="VK10" s="1" t="str" cm="1">
        <f t="array" ref="VK10">IFERROR(IF(SMALL(VK25:VK200,4)&lt;=$A$8*SMALL(VK25:VK200,1),IFERROR(INDEX($A$25:$A$200, MATCH(1,(VK25:VK200=SMALL(VK25:VK200,4))*(COUNTIF(VK6:VK9, $A$25:$A$200)=0),0)), ""),""),"")</f>
        <v/>
      </c>
      <c r="VL10" s="1" t="str" cm="1">
        <f t="array" ref="VL10">IFERROR(IF(SMALL(VL25:VL200,4)&lt;=$A$8*SMALL(VL25:VL200,1),IFERROR(INDEX($A$25:$A$200, MATCH(1,(VL25:VL200=SMALL(VL25:VL200,4))*(COUNTIF(VL6:VL9, $A$25:$A$200)=0),0)), ""),""),"")</f>
        <v/>
      </c>
      <c r="VM10" s="1" t="str" cm="1">
        <f t="array" ref="VM10">IFERROR(IF(SMALL(VM25:VM200,4)&lt;=$A$8*SMALL(VM25:VM200,1),IFERROR(INDEX($A$25:$A$200, MATCH(1,(VM25:VM200=SMALL(VM25:VM200,4))*(COUNTIF(VM6:VM9, $A$25:$A$200)=0),0)), ""),""),"")</f>
        <v/>
      </c>
      <c r="VN10" s="1" t="str" cm="1">
        <f t="array" ref="VN10">IFERROR(IF(SMALL(VN25:VN200,4)&lt;=$A$8*SMALL(VN25:VN200,1),IFERROR(INDEX($A$25:$A$200, MATCH(1,(VN25:VN200=SMALL(VN25:VN200,4))*(COUNTIF(VN6:VN9, $A$25:$A$200)=0),0)), ""),""),"")</f>
        <v/>
      </c>
      <c r="VO10" s="1" t="str" cm="1">
        <f t="array" ref="VO10">IFERROR(IF(SMALL(VO25:VO200,4)&lt;=$A$8*SMALL(VO25:VO200,1),IFERROR(INDEX($A$25:$A$200, MATCH(1,(VO25:VO200=SMALL(VO25:VO200,4))*(COUNTIF(VO6:VO9, $A$25:$A$200)=0),0)), ""),""),"")</f>
        <v/>
      </c>
      <c r="VP10" s="1" t="str" cm="1">
        <f t="array" ref="VP10">IFERROR(IF(SMALL(VP25:VP200,4)&lt;=$A$8*SMALL(VP25:VP200,1),IFERROR(INDEX($A$25:$A$200, MATCH(1,(VP25:VP200=SMALL(VP25:VP200,4))*(COUNTIF(VP6:VP9, $A$25:$A$200)=0),0)), ""),""),"")</f>
        <v/>
      </c>
      <c r="VQ10" s="1" t="str" cm="1">
        <f t="array" ref="VQ10">IFERROR(IF(SMALL(VQ25:VQ200,4)&lt;=$A$8*SMALL(VQ25:VQ200,1),IFERROR(INDEX($A$25:$A$200, MATCH(1,(VQ25:VQ200=SMALL(VQ25:VQ200,4))*(COUNTIF(VQ6:VQ9, $A$25:$A$200)=0),0)), ""),""),"")</f>
        <v/>
      </c>
      <c r="VR10" s="1" t="str" cm="1">
        <f t="array" ref="VR10">IFERROR(IF(SMALL(VR25:VR200,4)&lt;=$A$8*SMALL(VR25:VR200,1),IFERROR(INDEX($A$25:$A$200, MATCH(1,(VR25:VR200=SMALL(VR25:VR200,4))*(COUNTIF(VR6:VR9, $A$25:$A$200)=0),0)), ""),""),"")</f>
        <v/>
      </c>
      <c r="VS10" s="1" t="str" cm="1">
        <f t="array" ref="VS10">IFERROR(IF(SMALL(VS25:VS200,4)&lt;=$A$8*SMALL(VS25:VS200,1),IFERROR(INDEX($A$25:$A$200, MATCH(1,(VS25:VS200=SMALL(VS25:VS200,4))*(COUNTIF(VS6:VS9, $A$25:$A$200)=0),0)), ""),""),"")</f>
        <v/>
      </c>
      <c r="VT10" s="1" t="str" cm="1">
        <f t="array" ref="VT10">IFERROR(IF(SMALL(VT25:VT200,4)&lt;=$A$8*SMALL(VT25:VT200,1),IFERROR(INDEX($A$25:$A$200, MATCH(1,(VT25:VT200=SMALL(VT25:VT200,4))*(COUNTIF(VT6:VT9, $A$25:$A$200)=0),0)), ""),""),"")</f>
        <v/>
      </c>
      <c r="VU10" s="1" t="str" cm="1">
        <f t="array" ref="VU10">IFERROR(IF(SMALL(VU25:VU200,4)&lt;=$A$8*SMALL(VU25:VU200,1),IFERROR(INDEX($A$25:$A$200, MATCH(1,(VU25:VU200=SMALL(VU25:VU200,4))*(COUNTIF(VU6:VU9, $A$25:$A$200)=0),0)), ""),""),"")</f>
        <v/>
      </c>
      <c r="VV10" s="1" t="str" cm="1">
        <f t="array" ref="VV10">IFERROR(IF(SMALL(VV25:VV200,4)&lt;=$A$8*SMALL(VV25:VV200,1),IFERROR(INDEX($A$25:$A$200, MATCH(1,(VV25:VV200=SMALL(VV25:VV200,4))*(COUNTIF(VV6:VV9, $A$25:$A$200)=0),0)), ""),""),"")</f>
        <v/>
      </c>
      <c r="VW10" s="1" t="str" cm="1">
        <f t="array" ref="VW10">IFERROR(IF(SMALL(VW25:VW200,4)&lt;=$A$8*SMALL(VW25:VW200,1),IFERROR(INDEX($A$25:$A$200, MATCH(1,(VW25:VW200=SMALL(VW25:VW200,4))*(COUNTIF(VW6:VW9, $A$25:$A$200)=0),0)), ""),""),"")</f>
        <v/>
      </c>
      <c r="VX10" s="1" t="str" cm="1">
        <f t="array" ref="VX10">IFERROR(IF(SMALL(VX25:VX200,4)&lt;=$A$8*SMALL(VX25:VX200,1),IFERROR(INDEX($A$25:$A$200, MATCH(1,(VX25:VX200=SMALL(VX25:VX200,4))*(COUNTIF(VX6:VX9, $A$25:$A$200)=0),0)), ""),""),"")</f>
        <v/>
      </c>
      <c r="VY10" s="1" t="str" cm="1">
        <f t="array" ref="VY10">IFERROR(IF(SMALL(VY25:VY200,4)&lt;=$A$8*SMALL(VY25:VY200,1),IFERROR(INDEX($A$25:$A$200, MATCH(1,(VY25:VY200=SMALL(VY25:VY200,4))*(COUNTIF(VY6:VY9, $A$25:$A$200)=0),0)), ""),""),"")</f>
        <v/>
      </c>
      <c r="VZ10" s="1" t="str" cm="1">
        <f t="array" ref="VZ10">IFERROR(IF(SMALL(VZ25:VZ200,4)&lt;=$A$8*SMALL(VZ25:VZ200,1),IFERROR(INDEX($A$25:$A$200, MATCH(1,(VZ25:VZ200=SMALL(VZ25:VZ200,4))*(COUNTIF(VZ6:VZ9, $A$25:$A$200)=0),0)), ""),""),"")</f>
        <v/>
      </c>
      <c r="WA10" s="1" t="str" cm="1">
        <f t="array" ref="WA10">IFERROR(IF(SMALL(WA25:WA200,4)&lt;=$A$8*SMALL(WA25:WA200,1),IFERROR(INDEX($A$25:$A$200, MATCH(1,(WA25:WA200=SMALL(WA25:WA200,4))*(COUNTIF(WA6:WA9, $A$25:$A$200)=0),0)), ""),""),"")</f>
        <v/>
      </c>
      <c r="WB10" s="1" t="str" cm="1">
        <f t="array" ref="WB10">IFERROR(IF(SMALL(WB25:WB200,4)&lt;=$A$8*SMALL(WB25:WB200,1),IFERROR(INDEX($A$25:$A$200, MATCH(1,(WB25:WB200=SMALL(WB25:WB200,4))*(COUNTIF(WB6:WB9, $A$25:$A$200)=0),0)), ""),""),"")</f>
        <v/>
      </c>
      <c r="WC10" s="1" t="str" cm="1">
        <f t="array" ref="WC10">IFERROR(IF(SMALL(WC25:WC200,4)&lt;=$A$8*SMALL(WC25:WC200,1),IFERROR(INDEX($A$25:$A$200, MATCH(1,(WC25:WC200=SMALL(WC25:WC200,4))*(COUNTIF(WC6:WC9, $A$25:$A$200)=0),0)), ""),""),"")</f>
        <v/>
      </c>
      <c r="WD10" s="1" t="str" cm="1">
        <f t="array" ref="WD10">IFERROR(IF(SMALL(WD25:WD200,4)&lt;=$A$8*SMALL(WD25:WD200,1),IFERROR(INDEX($A$25:$A$200, MATCH(1,(WD25:WD200=SMALL(WD25:WD200,4))*(COUNTIF(WD6:WD9, $A$25:$A$200)=0),0)), ""),""),"")</f>
        <v/>
      </c>
      <c r="WE10" s="1" t="str" cm="1">
        <f t="array" ref="WE10">IFERROR(IF(SMALL(WE25:WE200,4)&lt;=$A$8*SMALL(WE25:WE200,1),IFERROR(INDEX($A$25:$A$200, MATCH(1,(WE25:WE200=SMALL(WE25:WE200,4))*(COUNTIF(WE6:WE9, $A$25:$A$200)=0),0)), ""),""),"")</f>
        <v/>
      </c>
      <c r="WF10" s="1" t="str" cm="1">
        <f t="array" ref="WF10">IFERROR(IF(SMALL(WF25:WF200,4)&lt;=$A$8*SMALL(WF25:WF200,1),IFERROR(INDEX($A$25:$A$200, MATCH(1,(WF25:WF200=SMALL(WF25:WF200,4))*(COUNTIF(WF6:WF9, $A$25:$A$200)=0),0)), ""),""),"")</f>
        <v/>
      </c>
      <c r="WG10" s="1" t="str" cm="1">
        <f t="array" ref="WG10">IFERROR(IF(SMALL(WG25:WG200,4)&lt;=$A$8*SMALL(WG25:WG200,1),IFERROR(INDEX($A$25:$A$200, MATCH(1,(WG25:WG200=SMALL(WG25:WG200,4))*(COUNTIF(WG6:WG9, $A$25:$A$200)=0),0)), ""),""),"")</f>
        <v/>
      </c>
      <c r="WH10" s="1" t="str" cm="1">
        <f t="array" ref="WH10">IFERROR(IF(SMALL(WH25:WH200,4)&lt;=$A$8*SMALL(WH25:WH200,1),IFERROR(INDEX($A$25:$A$200, MATCH(1,(WH25:WH200=SMALL(WH25:WH200,4))*(COUNTIF(WH6:WH9, $A$25:$A$200)=0),0)), ""),""),"")</f>
        <v/>
      </c>
      <c r="WI10" s="1" t="str" cm="1">
        <f t="array" ref="WI10">IFERROR(IF(SMALL(WI25:WI200,4)&lt;=$A$8*SMALL(WI25:WI200,1),IFERROR(INDEX($A$25:$A$200, MATCH(1,(WI25:WI200=SMALL(WI25:WI200,4))*(COUNTIF(WI6:WI9, $A$25:$A$200)=0),0)), ""),""),"")</f>
        <v/>
      </c>
      <c r="WJ10" s="1" t="str" cm="1">
        <f t="array" ref="WJ10">IFERROR(IF(SMALL(WJ25:WJ200,4)&lt;=$A$8*SMALL(WJ25:WJ200,1),IFERROR(INDEX($A$25:$A$200, MATCH(1,(WJ25:WJ200=SMALL(WJ25:WJ200,4))*(COUNTIF(WJ6:WJ9, $A$25:$A$200)=0),0)), ""),""),"")</f>
        <v/>
      </c>
      <c r="WK10" s="1" t="str" cm="1">
        <f t="array" ref="WK10">IFERROR(IF(SMALL(WK25:WK200,4)&lt;=$A$8*SMALL(WK25:WK200,1),IFERROR(INDEX($A$25:$A$200, MATCH(1,(WK25:WK200=SMALL(WK25:WK200,4))*(COUNTIF(WK6:WK9, $A$25:$A$200)=0),0)), ""),""),"")</f>
        <v/>
      </c>
      <c r="WL10" s="1" t="str" cm="1">
        <f t="array" ref="WL10">IFERROR(IF(SMALL(WL25:WL200,4)&lt;=$A$8*SMALL(WL25:WL200,1),IFERROR(INDEX($A$25:$A$200, MATCH(1,(WL25:WL200=SMALL(WL25:WL200,4))*(COUNTIF(WL6:WL9, $A$25:$A$200)=0),0)), ""),""),"")</f>
        <v/>
      </c>
      <c r="WM10" s="1" t="str" cm="1">
        <f t="array" ref="WM10">IFERROR(IF(SMALL(WM25:WM200,4)&lt;=$A$8*SMALL(WM25:WM200,1),IFERROR(INDEX($A$25:$A$200, MATCH(1,(WM25:WM200=SMALL(WM25:WM200,4))*(COUNTIF(WM6:WM9, $A$25:$A$200)=0),0)), ""),""),"")</f>
        <v/>
      </c>
      <c r="WN10" s="1" t="str" cm="1">
        <f t="array" ref="WN10">IFERROR(IF(SMALL(WN25:WN200,4)&lt;=$A$8*SMALL(WN25:WN200,1),IFERROR(INDEX($A$25:$A$200, MATCH(1,(WN25:WN200=SMALL(WN25:WN200,4))*(COUNTIF(WN6:WN9, $A$25:$A$200)=0),0)), ""),""),"")</f>
        <v/>
      </c>
      <c r="WO10" s="1" t="str" cm="1">
        <f t="array" ref="WO10">IFERROR(IF(SMALL(WO25:WO200,4)&lt;=$A$8*SMALL(WO25:WO200,1),IFERROR(INDEX($A$25:$A$200, MATCH(1,(WO25:WO200=SMALL(WO25:WO200,4))*(COUNTIF(WO6:WO9, $A$25:$A$200)=0),0)), ""),""),"")</f>
        <v/>
      </c>
      <c r="WP10" s="1" t="str" cm="1">
        <f t="array" ref="WP10">IFERROR(IF(SMALL(WP25:WP200,4)&lt;=$A$8*SMALL(WP25:WP200,1),IFERROR(INDEX($A$25:$A$200, MATCH(1,(WP25:WP200=SMALL(WP25:WP200,4))*(COUNTIF(WP6:WP9, $A$25:$A$200)=0),0)), ""),""),"")</f>
        <v/>
      </c>
      <c r="WQ10" s="1" t="str" cm="1">
        <f t="array" ref="WQ10">IFERROR(IF(SMALL(WQ25:WQ200,4)&lt;=$A$8*SMALL(WQ25:WQ200,1),IFERROR(INDEX($A$25:$A$200, MATCH(1,(WQ25:WQ200=SMALL(WQ25:WQ200,4))*(COUNTIF(WQ6:WQ9, $A$25:$A$200)=0),0)), ""),""),"")</f>
        <v/>
      </c>
      <c r="WR10" s="1" t="str" cm="1">
        <f t="array" ref="WR10">IFERROR(IF(SMALL(WR25:WR200,4)&lt;=$A$8*SMALL(WR25:WR200,1),IFERROR(INDEX($A$25:$A$200, MATCH(1,(WR25:WR200=SMALL(WR25:WR200,4))*(COUNTIF(WR6:WR9, $A$25:$A$200)=0),0)), ""),""),"")</f>
        <v/>
      </c>
      <c r="WS10" s="1" t="str" cm="1">
        <f t="array" ref="WS10">IFERROR(IF(SMALL(WS25:WS200,4)&lt;=$A$8*SMALL(WS25:WS200,1),IFERROR(INDEX($A$25:$A$200, MATCH(1,(WS25:WS200=SMALL(WS25:WS200,4))*(COUNTIF(WS6:WS9, $A$25:$A$200)=0),0)), ""),""),"")</f>
        <v>MULLS</v>
      </c>
      <c r="WT10" s="1" t="str" cm="1">
        <f t="array" ref="WT10">IFERROR(IF(SMALL(WT25:WT200,4)&lt;=$A$8*SMALL(WT25:WT200,1),IFERROR(INDEX($A$25:$A$200, MATCH(1,(WT25:WT200=SMALL(WT25:WT200,4))*(COUNTIF(WT6:WT9, $A$25:$A$200)=0),0)), ""),""),"")</f>
        <v/>
      </c>
      <c r="WU10" s="1" t="str" cm="1">
        <f t="array" ref="WU10">IFERROR(IF(SMALL(WU25:WU200,4)&lt;=$A$8*SMALL(WU25:WU200,1),IFERROR(INDEX($A$25:$A$200, MATCH(1,(WU25:WU200=SMALL(WU25:WU200,4))*(COUNTIF(WU6:WU9, $A$25:$A$200)=0),0)), ""),""),"")</f>
        <v>MULLS</v>
      </c>
      <c r="WV10" s="1" t="str" cm="1">
        <f t="array" ref="WV10">IFERROR(IF(SMALL(WV25:WV200,4)&lt;=$A$8*SMALL(WV25:WV200,1),IFERROR(INDEX($A$25:$A$200, MATCH(1,(WV25:WV200=SMALL(WV25:WV200,4))*(COUNTIF(WV6:WV9, $A$25:$A$200)=0),0)), ""),""),"")</f>
        <v>CT-ICP</v>
      </c>
      <c r="WW10" s="1" t="str" cm="1">
        <f t="array" ref="WW10">IFERROR(IF(SMALL(WW25:WW200,4)&lt;=$A$8*SMALL(WW25:WW200,1),IFERROR(INDEX($A$25:$A$200, MATCH(1,(WW25:WW200=SMALL(WW25:WW200,4))*(COUNTIF(WW6:WW9, $A$25:$A$200)=0),0)), ""),""),"")</f>
        <v>MULLS</v>
      </c>
      <c r="WX10" s="1" t="str" cm="1">
        <f t="array" ref="WX10">IFERROR(IF(SMALL(WX25:WX200,4)&lt;=$A$8*SMALL(WX25:WX200,1),IFERROR(INDEX($A$25:$A$200, MATCH(1,(WX25:WX200=SMALL(WX25:WX200,4))*(COUNTIF(WX6:WX9, $A$25:$A$200)=0),0)), ""),""),"")</f>
        <v/>
      </c>
      <c r="WY10" s="1" t="str" cm="1">
        <f t="array" ref="WY10">IFERROR(IF(SMALL(WY25:WY200,4)&lt;=$A$8*SMALL(WY25:WY200,1),IFERROR(INDEX($A$25:$A$200, MATCH(1,(WY25:WY200=SMALL(WY25:WY200,4))*(COUNTIF(WY6:WY9, $A$25:$A$200)=0),0)), ""),""),"")</f>
        <v>IMLS-SLAM</v>
      </c>
      <c r="WZ10" s="1" t="str" cm="1">
        <f t="array" ref="WZ10">IFERROR(IF(SMALL(WZ25:WZ200,4)&lt;=$A$8*SMALL(WZ25:WZ200,1),IFERROR(INDEX($A$25:$A$200, MATCH(1,(WZ25:WZ200=SMALL(WZ25:WZ200,4))*(COUNTIF(WZ6:WZ9, $A$25:$A$200)=0),0)), ""),""),"")</f>
        <v>MULLS</v>
      </c>
      <c r="XA10" s="1" t="str" cm="1">
        <f t="array" ref="XA10">IFERROR(IF(SMALL(XA25:XA200,4)&lt;=$A$8*SMALL(XA25:XA200,1),IFERROR(INDEX($A$25:$A$200, MATCH(1,(XA25:XA200=SMALL(XA25:XA200,4))*(COUNTIF(XA6:XA9, $A$25:$A$200)=0),0)), ""),""),"")</f>
        <v>CT-ICP</v>
      </c>
      <c r="XB10" s="1" t="str" cm="1">
        <f t="array" ref="XB10">IFERROR(IF(SMALL(XB25:XB200,4)&lt;=$A$8*SMALL(XB25:XB200,1),IFERROR(INDEX($A$25:$A$200, MATCH(1,(XB25:XB200=SMALL(XB25:XB200,4))*(COUNTIF(XB6:XB9, $A$25:$A$200)=0),0)), ""),""),"")</f>
        <v>IMLS-SLAM</v>
      </c>
      <c r="XC10" s="1" t="str" cm="1">
        <f t="array" ref="XC10">IFERROR(IF(SMALL(XC25:XC200,4)&lt;=$A$8*SMALL(XC25:XC200,1),IFERROR(INDEX($A$25:$A$200, MATCH(1,(XC25:XC200=SMALL(XC25:XC200,4))*(COUNTIF(XC6:XC9, $A$25:$A$200)=0),0)), ""),""),"")</f>
        <v>MULLS</v>
      </c>
      <c r="XD10" s="1" t="str" cm="1">
        <f t="array" ref="XD10">IFERROR(IF(SMALL(XD25:XD200,4)&lt;=$A$8*SMALL(XD25:XD200,1),IFERROR(INDEX($A$25:$A$200, MATCH(1,(XD25:XD200=SMALL(XD25:XD200,4))*(COUNTIF(XD6:XD9, $A$25:$A$200)=0),0)), ""),""),"")</f>
        <v/>
      </c>
      <c r="XE10" s="1" t="str" cm="1">
        <f t="array" ref="XE10">IFERROR(IF(SMALL(XE25:XE200,4)&lt;=$A$8*SMALL(XE25:XE200,1),IFERROR(INDEX($A$25:$A$200, MATCH(1,(XE25:XE200=SMALL(XE25:XE200,4))*(COUNTIF(XE6:XE9, $A$25:$A$200)=0),0)), ""),""),"")</f>
        <v/>
      </c>
      <c r="XF10" s="1" t="str" cm="1">
        <f t="array" ref="XF10">IFERROR(IF(SMALL(XF25:XF200,4)&lt;=$A$8*SMALL(XF25:XF200,1),IFERROR(INDEX($A$25:$A$200, MATCH(1,(XF25:XF200=SMALL(XF25:XF200,4))*(COUNTIF(XF6:XF9, $A$25:$A$200)=0),0)), ""),""),"")</f>
        <v/>
      </c>
      <c r="XG10" s="1" t="str" cm="1">
        <f t="array" ref="XG10">IFERROR(IF(SMALL(XG25:XG200,4)&lt;=$A$8*SMALL(XG25:XG200,1),IFERROR(INDEX($A$25:$A$200, MATCH(1,(XG25:XG200=SMALL(XG25:XG200,4))*(COUNTIF(XG6:XG9, $A$25:$A$200)=0),0)), ""),""),"")</f>
        <v/>
      </c>
      <c r="XH10" s="1" t="str" cm="1">
        <f t="array" ref="XH10">IFERROR(IF(SMALL(XH25:XH200,4)&lt;=$A$8*SMALL(XH25:XH200,1),IFERROR(INDEX($A$25:$A$200, MATCH(1,(XH25:XH200=SMALL(XH25:XH200,4))*(COUNTIF(XH6:XH9, $A$25:$A$200)=0),0)), ""),""),"")</f>
        <v/>
      </c>
      <c r="XI10" s="1" t="str" cm="1">
        <f t="array" ref="XI10">IFERROR(IF(SMALL(XI25:XI200,4)&lt;=$A$8*SMALL(XI25:XI200,1),IFERROR(INDEX($A$25:$A$200, MATCH(1,(XI25:XI200=SMALL(XI25:XI200,4))*(COUNTIF(XI6:XI9, $A$25:$A$200)=0),0)), ""),""),"")</f>
        <v/>
      </c>
      <c r="XJ10" s="1" t="str" cm="1">
        <f t="array" ref="XJ10">IFERROR(IF(SMALL(XJ25:XJ200,4)&lt;=$A$8*SMALL(XJ25:XJ200,1),IFERROR(INDEX($A$25:$A$200, MATCH(1,(XJ25:XJ200=SMALL(XJ25:XJ200,4))*(COUNTIF(XJ6:XJ9, $A$25:$A$200)=0),0)), ""),""),"")</f>
        <v/>
      </c>
      <c r="XK10" s="1" t="str" cm="1">
        <f t="array" ref="XK10">IFERROR(IF(SMALL(XK25:XK200,4)&lt;=$A$8*SMALL(XK25:XK200,1),IFERROR(INDEX($A$25:$A$200, MATCH(1,(XK25:XK200=SMALL(XK25:XK200,4))*(COUNTIF(XK6:XK9, $A$25:$A$200)=0),0)), ""),""),"")</f>
        <v/>
      </c>
      <c r="XL10" s="1" t="str" cm="1">
        <f t="array" ref="XL10">IFERROR(IF(SMALL(XL25:XL200,4)&lt;=$A$8*SMALL(XL25:XL200,1),IFERROR(INDEX($A$25:$A$200, MATCH(1,(XL25:XL200=SMALL(XL25:XL200,4))*(COUNTIF(XL6:XL9, $A$25:$A$200)=0),0)), ""),""),"")</f>
        <v/>
      </c>
      <c r="XM10" s="1" t="str" cm="1">
        <f t="array" ref="XM10">IFERROR(IF(SMALL(XM25:XM200,4)&lt;=$A$8*SMALL(XM25:XM200,1),IFERROR(INDEX($A$25:$A$200, MATCH(1,(XM25:XM200=SMALL(XM25:XM200,4))*(COUNTIF(XM6:XM9, $A$25:$A$200)=0),0)), ""),""),"")</f>
        <v/>
      </c>
      <c r="XN10" s="1" t="str" cm="1">
        <f t="array" ref="XN10">IFERROR(IF(SMALL(XN25:XN200,4)&lt;=$A$8*SMALL(XN25:XN200,1),IFERROR(INDEX($A$25:$A$200, MATCH(1,(XN25:XN200=SMALL(XN25:XN200,4))*(COUNTIF(XN6:XN9, $A$25:$A$200)=0),0)), ""),""),"")</f>
        <v/>
      </c>
      <c r="XO10" s="1" t="str" cm="1">
        <f t="array" ref="XO10">IFERROR(IF(SMALL(XO25:XO200,4)&lt;=$A$8*SMALL(XO25:XO200,1),IFERROR(INDEX($A$25:$A$200, MATCH(1,(XO25:XO200=SMALL(XO25:XO200,4))*(COUNTIF(XO6:XO9, $A$25:$A$200)=0),0)), ""),""),"")</f>
        <v/>
      </c>
      <c r="XP10" s="1" t="str" cm="1">
        <f t="array" ref="XP10">IFERROR(IF(SMALL(XP25:XP200,4)&lt;=$A$8*SMALL(XP25:XP200,1),IFERROR(INDEX($A$25:$A$200, MATCH(1,(XP25:XP200=SMALL(XP25:XP200,4))*(COUNTIF(XP6:XP9, $A$25:$A$200)=0),0)), ""),""),"")</f>
        <v/>
      </c>
      <c r="XQ10" s="1" t="str" cm="1">
        <f t="array" ref="XQ10">IFERROR(IF(SMALL(XQ25:XQ200,4)&lt;=$A$8*SMALL(XQ25:XQ200,1),IFERROR(INDEX($A$25:$A$200, MATCH(1,(XQ25:XQ200=SMALL(XQ25:XQ200,4))*(COUNTIF(XQ6:XQ9, $A$25:$A$200)=0),0)), ""),""),"")</f>
        <v/>
      </c>
      <c r="XR10" s="1" t="str" cm="1">
        <f t="array" ref="XR10">IFERROR(IF(SMALL(XR25:XR200,4)&lt;=$A$8*SMALL(XR25:XR200,1),IFERROR(INDEX($A$25:$A$200, MATCH(1,(XR25:XR200=SMALL(XR25:XR200,4))*(COUNTIF(XR6:XR9, $A$25:$A$200)=0),0)), ""),""),"")</f>
        <v/>
      </c>
      <c r="XS10" s="1" t="str" cm="1">
        <f t="array" ref="XS10">IFERROR(IF(SMALL(XS25:XS200,4)&lt;=$A$8*SMALL(XS25:XS200,1),IFERROR(INDEX($A$25:$A$200, MATCH(1,(XS25:XS200=SMALL(XS25:XS200,4))*(COUNTIF(XS6:XS9, $A$25:$A$200)=0),0)), ""),""),"")</f>
        <v/>
      </c>
      <c r="XT10" s="1" t="str" cm="1">
        <f t="array" ref="XT10">IFERROR(IF(SMALL(XT25:XT200,4)&lt;=$A$8*SMALL(XT25:XT200,1),IFERROR(INDEX($A$25:$A$200, MATCH(1,(XT25:XT200=SMALL(XT25:XT200,4))*(COUNTIF(XT6:XT9, $A$25:$A$200)=0),0)), ""),""),"")</f>
        <v/>
      </c>
      <c r="XU10" s="1" t="str" cm="1">
        <f t="array" ref="XU10">IFERROR(IF(SMALL(XU25:XU200,4)&lt;=$A$8*SMALL(XU25:XU200,1),IFERROR(INDEX($A$25:$A$200, MATCH(1,(XU25:XU200=SMALL(XU25:XU200,4))*(COUNTIF(XU6:XU9, $A$25:$A$200)=0),0)), ""),""),"")</f>
        <v/>
      </c>
      <c r="XV10" s="1" t="str" cm="1">
        <f t="array" ref="XV10">IFERROR(IF(SMALL(XV25:XV200,4)&lt;=$A$8*SMALL(XV25:XV200,1),IFERROR(INDEX($A$25:$A$200, MATCH(1,(XV25:XV200=SMALL(XV25:XV200,4))*(COUNTIF(XV6:XV9, $A$25:$A$200)=0),0)), ""),""),"")</f>
        <v/>
      </c>
      <c r="XW10" s="1" t="str" cm="1">
        <f t="array" ref="XW10">IFERROR(IF(SMALL(XW25:XW200,4)&lt;=$A$8*SMALL(XW25:XW200,1),IFERROR(INDEX($A$25:$A$200, MATCH(1,(XW25:XW200=SMALL(XW25:XW200,4))*(COUNTIF(XW6:XW9, $A$25:$A$200)=0),0)), ""),""),"")</f>
        <v/>
      </c>
      <c r="XX10" s="1" t="str" cm="1">
        <f t="array" ref="XX10">IFERROR(IF(SMALL(XX25:XX200,4)&lt;=$A$8*SMALL(XX25:XX200,1),IFERROR(INDEX($A$25:$A$200, MATCH(1,(XX25:XX200=SMALL(XX25:XX200,4))*(COUNTIF(XX6:XX9, $A$25:$A$200)=0),0)), ""),""),"")</f>
        <v/>
      </c>
      <c r="XY10" s="1" t="str" cm="1">
        <f t="array" ref="XY10">IFERROR(IF(SMALL(XY25:XY200,4)&lt;=$A$8*SMALL(XY25:XY200,1),IFERROR(INDEX($A$25:$A$200, MATCH(1,(XY25:XY200=SMALL(XY25:XY200,4))*(COUNTIF(XY6:XY9, $A$25:$A$200)=0),0)), ""),""),"")</f>
        <v/>
      </c>
      <c r="XZ10" s="1" t="str" cm="1">
        <f t="array" ref="XZ10">IFERROR(IF(SMALL(XZ25:XZ200,4)&lt;=$A$8*SMALL(XZ25:XZ200,1),IFERROR(INDEX($A$25:$A$200, MATCH(1,(XZ25:XZ200=SMALL(XZ25:XZ200,4))*(COUNTIF(XZ6:XZ9, $A$25:$A$200)=0),0)), ""),""),"")</f>
        <v/>
      </c>
      <c r="YA10" s="1" t="str" cm="1">
        <f t="array" ref="YA10">IFERROR(IF(SMALL(YA25:YA200,4)&lt;=$A$8*SMALL(YA25:YA200,1),IFERROR(INDEX($A$25:$A$200, MATCH(1,(YA25:YA200=SMALL(YA25:YA200,4))*(COUNTIF(YA6:YA9, $A$25:$A$200)=0),0)), ""),""),"")</f>
        <v/>
      </c>
      <c r="YB10" s="1" t="str" cm="1">
        <f t="array" ref="YB10">IFERROR(IF(SMALL(YB25:YB200,4)&lt;=$A$8*SMALL(YB25:YB200,1),IFERROR(INDEX($A$25:$A$200, MATCH(1,(YB25:YB200=SMALL(YB25:YB200,4))*(COUNTIF(YB6:YB9, $A$25:$A$200)=0),0)), ""),""),"")</f>
        <v/>
      </c>
      <c r="YC10" s="1" t="str" cm="1">
        <f t="array" ref="YC10">IFERROR(IF(SMALL(YC25:YC200,4)&lt;=$A$8*SMALL(YC25:YC200,1),IFERROR(INDEX($A$25:$A$200, MATCH(1,(YC25:YC200=SMALL(YC25:YC200,4))*(COUNTIF(YC6:YC9, $A$25:$A$200)=0),0)), ""),""),"")</f>
        <v/>
      </c>
      <c r="YD10" s="1" t="str" cm="1">
        <f t="array" ref="YD10">IFERROR(IF(SMALL(YD25:YD200,4)&lt;=$A$8*SMALL(YD25:YD200,1),IFERROR(INDEX($A$25:$A$200, MATCH(1,(YD25:YD200=SMALL(YD25:YD200,4))*(COUNTIF(YD6:YD9, $A$25:$A$200)=0),0)), ""),""),"")</f>
        <v/>
      </c>
      <c r="YE10" s="1" t="str" cm="1">
        <f t="array" ref="YE10">IFERROR(IF(SMALL(YE25:YE200,4)&lt;=$A$8*SMALL(YE25:YE200,1),IFERROR(INDEX($A$25:$A$200, MATCH(1,(YE25:YE200=SMALL(YE25:YE200,4))*(COUNTIF(YE6:YE9, $A$25:$A$200)=0),0)), ""),""),"")</f>
        <v/>
      </c>
      <c r="YF10" s="1" t="str" cm="1">
        <f t="array" ref="YF10">IFERROR(IF(SMALL(YF25:YF200,4)&lt;=$A$8*SMALL(YF25:YF200,1),IFERROR(INDEX($A$25:$A$200, MATCH(1,(YF25:YF200=SMALL(YF25:YF200,4))*(COUNTIF(YF6:YF9, $A$25:$A$200)=0),0)), ""),""),"")</f>
        <v/>
      </c>
      <c r="YG10" s="1" t="str" cm="1">
        <f t="array" ref="YG10">IFERROR(IF(SMALL(YG25:YG200,4)&lt;=$A$8*SMALL(YG25:YG200,1),IFERROR(INDEX($A$25:$A$200, MATCH(1,(YG25:YG200=SMALL(YG25:YG200,4))*(COUNTIF(YG6:YG9, $A$25:$A$200)=0),0)), ""),""),"")</f>
        <v/>
      </c>
      <c r="YH10" s="1" t="str" cm="1">
        <f t="array" ref="YH10">IFERROR(IF(SMALL(YH25:YH200,4)&lt;=$A$8*SMALL(YH25:YH200,1),IFERROR(INDEX($A$25:$A$200, MATCH(1,(YH25:YH200=SMALL(YH25:YH200,4))*(COUNTIF(YH6:YH9, $A$25:$A$200)=0),0)), ""),""),"")</f>
        <v/>
      </c>
      <c r="YI10" s="1" t="str" cm="1">
        <f t="array" ref="YI10">IFERROR(IF(SMALL(YI25:YI200,4)&lt;=$A$8*SMALL(YI25:YI200,1),IFERROR(INDEX($A$25:$A$200, MATCH(1,(YI25:YI200=SMALL(YI25:YI200,4))*(COUNTIF(YI6:YI9, $A$25:$A$200)=0),0)), ""),""),"")</f>
        <v/>
      </c>
      <c r="YJ10" s="1" t="str" cm="1">
        <f t="array" ref="YJ10">IFERROR(IF(SMALL(YJ25:YJ200,4)&lt;=$A$8*SMALL(YJ25:YJ200,1),IFERROR(INDEX($A$25:$A$200, MATCH(1,(YJ25:YJ200=SMALL(YJ25:YJ200,4))*(COUNTIF(YJ6:YJ9, $A$25:$A$200)=0),0)), ""),""),"")</f>
        <v/>
      </c>
      <c r="YK10" s="1" t="str" cm="1">
        <f t="array" ref="YK10">IFERROR(IF(SMALL(YK25:YK200,4)&lt;=$A$8*SMALL(YK25:YK200,1),IFERROR(INDEX($A$25:$A$200, MATCH(1,(YK25:YK200=SMALL(YK25:YK200,4))*(COUNTIF(YK6:YK9, $A$25:$A$200)=0),0)), ""),""),"")</f>
        <v/>
      </c>
      <c r="YL10" s="1" t="str" cm="1">
        <f t="array" ref="YL10">IFERROR(IF(SMALL(YL25:YL200,4)&lt;=$A$8*SMALL(YL25:YL200,1),IFERROR(INDEX($A$25:$A$200, MATCH(1,(YL25:YL200=SMALL(YL25:YL200,4))*(COUNTIF(YL6:YL9, $A$25:$A$200)=0),0)), ""),""),"")</f>
        <v/>
      </c>
      <c r="YM10" s="1" t="str" cm="1">
        <f t="array" ref="YM10">IFERROR(IF(SMALL(YM25:YM200,4)&lt;=$A$8*SMALL(YM25:YM200,1),IFERROR(INDEX($A$25:$A$200, MATCH(1,(YM25:YM200=SMALL(YM25:YM200,4))*(COUNTIF(YM6:YM9, $A$25:$A$200)=0),0)), ""),""),"")</f>
        <v/>
      </c>
      <c r="YN10" s="1" t="str" cm="1">
        <f t="array" ref="YN10">IFERROR(IF(SMALL(YN25:YN200,4)&lt;=$A$8*SMALL(YN25:YN200,1),IFERROR(INDEX($A$25:$A$200, MATCH(1,(YN25:YN200=SMALL(YN25:YN200,4))*(COUNTIF(YN6:YN9, $A$25:$A$200)=0),0)), ""),""),"")</f>
        <v/>
      </c>
      <c r="YO10" s="1" t="str" cm="1">
        <f t="array" ref="YO10">IFERROR(IF(SMALL(YO25:YO200,4)&lt;=$A$8*SMALL(YO25:YO200,1),IFERROR(INDEX($A$25:$A$200, MATCH(1,(YO25:YO200=SMALL(YO25:YO200,4))*(COUNTIF(YO6:YO9, $A$25:$A$200)=0),0)), ""),""),"")</f>
        <v/>
      </c>
      <c r="YP10" s="1" t="str" cm="1">
        <f t="array" ref="YP10">IFERROR(IF(SMALL(YP25:YP200,4)&lt;=$A$8*SMALL(YP25:YP200,1),IFERROR(INDEX($A$25:$A$200, MATCH(1,(YP25:YP200=SMALL(YP25:YP200,4))*(COUNTIF(YP6:YP9, $A$25:$A$200)=0),0)), ""),""),"")</f>
        <v/>
      </c>
      <c r="YQ10" s="1" t="str" cm="1">
        <f t="array" ref="YQ10">IFERROR(IF(SMALL(YQ25:YQ200,4)&lt;=$A$8*SMALL(YQ25:YQ200,1),IFERROR(INDEX($A$25:$A$200, MATCH(1,(YQ25:YQ200=SMALL(YQ25:YQ200,4))*(COUNTIF(YQ6:YQ9, $A$25:$A$200)=0),0)), ""),""),"")</f>
        <v/>
      </c>
      <c r="YR10" s="1" t="str" cm="1">
        <f t="array" ref="YR10">IFERROR(IF(SMALL(YR25:YR200,4)&lt;=$A$8*SMALL(YR25:YR200,1),IFERROR(INDEX($A$25:$A$200, MATCH(1,(YR25:YR200=SMALL(YR25:YR200,4))*(COUNTIF(YR6:YR9, $A$25:$A$200)=0),0)), ""),""),"")</f>
        <v/>
      </c>
      <c r="YS10" s="1" t="str" cm="1">
        <f t="array" ref="YS10">IFERROR(IF(SMALL(YS25:YS200,4)&lt;=$A$8*SMALL(YS25:YS200,1),IFERROR(INDEX($A$25:$A$200, MATCH(1,(YS25:YS200=SMALL(YS25:YS200,4))*(COUNTIF(YS6:YS9, $A$25:$A$200)=0),0)), ""),""),"")</f>
        <v/>
      </c>
      <c r="YT10" s="1" t="str" cm="1">
        <f t="array" ref="YT10">IFERROR(IF(SMALL(YT25:YT200,4)&lt;=$A$8*SMALL(YT25:YT200,1),IFERROR(INDEX($A$25:$A$200, MATCH(1,(YT25:YT200=SMALL(YT25:YT200,4))*(COUNTIF(YT6:YT9, $A$25:$A$200)=0),0)), ""),""),"")</f>
        <v/>
      </c>
      <c r="YU10" s="1" t="str" cm="1">
        <f t="array" ref="YU10">IFERROR(IF(SMALL(YU25:YU200,4)&lt;=$A$8*SMALL(YU25:YU200,1),IFERROR(INDEX($A$25:$A$200, MATCH(1,(YU25:YU200=SMALL(YU25:YU200,4))*(COUNTIF(YU6:YU9, $A$25:$A$200)=0),0)), ""),""),"")</f>
        <v/>
      </c>
      <c r="YV10" s="1" t="str" cm="1">
        <f t="array" ref="YV10">IFERROR(IF(SMALL(YV25:YV200,4)&lt;=$A$8*SMALL(YV25:YV200,1),IFERROR(INDEX($A$25:$A$200, MATCH(1,(YV25:YV200=SMALL(YV25:YV200,4))*(COUNTIF(YV6:YV9, $A$25:$A$200)=0),0)), ""),""),"")</f>
        <v/>
      </c>
      <c r="YW10" s="1" t="str" cm="1">
        <f t="array" ref="YW10">IFERROR(IF(SMALL(YW25:YW200,4)&lt;=$A$8*SMALL(YW25:YW200,1),IFERROR(INDEX($A$25:$A$200, MATCH(1,(YW25:YW200=SMALL(YW25:YW200,4))*(COUNTIF(YW6:YW9, $A$25:$A$200)=0),0)), ""),""),"")</f>
        <v/>
      </c>
      <c r="YX10" s="1" t="str" cm="1">
        <f t="array" ref="YX10">IFERROR(IF(SMALL(YX25:YX200,4)&lt;=$A$8*SMALL(YX25:YX200,1),IFERROR(INDEX($A$25:$A$200, MATCH(1,(YX25:YX200=SMALL(YX25:YX200,4))*(COUNTIF(YX6:YX9, $A$25:$A$200)=0),0)), ""),""),"")</f>
        <v/>
      </c>
      <c r="YY10" s="1" t="str" cm="1">
        <f t="array" ref="YY10">IFERROR(IF(SMALL(YY25:YY200,4)&lt;=$A$8*SMALL(YY25:YY200,1),IFERROR(INDEX($A$25:$A$200, MATCH(1,(YY25:YY200=SMALL(YY25:YY200,4))*(COUNTIF(YY6:YY9, $A$25:$A$200)=0),0)), ""),""),"")</f>
        <v/>
      </c>
      <c r="YZ10" s="1" t="str" cm="1">
        <f t="array" ref="YZ10">IFERROR(IF(SMALL(YZ25:YZ200,4)&lt;=$A$8*SMALL(YZ25:YZ200,1),IFERROR(INDEX($A$25:$A$200, MATCH(1,(YZ25:YZ200=SMALL(YZ25:YZ200,4))*(COUNTIF(YZ6:YZ9, $A$25:$A$200)=0),0)), ""),""),"")</f>
        <v/>
      </c>
      <c r="ZA10" s="1" t="str" cm="1">
        <f t="array" ref="ZA10">IFERROR(IF(SMALL(ZA25:ZA200,4)&lt;=$A$8*SMALL(ZA25:ZA200,1),IFERROR(INDEX($A$25:$A$200, MATCH(1,(ZA25:ZA200=SMALL(ZA25:ZA200,4))*(COUNTIF(ZA6:ZA9, $A$25:$A$200)=0),0)), ""),""),"")</f>
        <v/>
      </c>
      <c r="ZB10" s="1" t="str" cm="1">
        <f t="array" ref="ZB10">IFERROR(IF(SMALL(ZB25:ZB200,4)&lt;=$A$8*SMALL(ZB25:ZB200,1),IFERROR(INDEX($A$25:$A$200, MATCH(1,(ZB25:ZB200=SMALL(ZB25:ZB200,4))*(COUNTIF(ZB6:ZB9, $A$25:$A$200)=0),0)), ""),""),"")</f>
        <v/>
      </c>
      <c r="ZC10" s="1" t="str" cm="1">
        <f t="array" ref="ZC10">IFERROR(IF(SMALL(ZC25:ZC200,4)&lt;=$A$8*SMALL(ZC25:ZC200,1),IFERROR(INDEX($A$25:$A$200, MATCH(1,(ZC25:ZC200=SMALL(ZC25:ZC200,4))*(COUNTIF(ZC6:ZC9, $A$25:$A$200)=0),0)), ""),""),"")</f>
        <v/>
      </c>
      <c r="ZD10" s="1" t="str" cm="1">
        <f t="array" ref="ZD10">IFERROR(IF(SMALL(ZD25:ZD200,4)&lt;=$A$8*SMALL(ZD25:ZD200,1),IFERROR(INDEX($A$25:$A$200, MATCH(1,(ZD25:ZD200=SMALL(ZD25:ZD200,4))*(COUNTIF(ZD6:ZD9, $A$25:$A$200)=0),0)), ""),""),"")</f>
        <v/>
      </c>
      <c r="ZE10" s="1" t="str" cm="1">
        <f t="array" ref="ZE10">IFERROR(IF(SMALL(ZE25:ZE200,4)&lt;=$A$8*SMALL(ZE25:ZE200,1),IFERROR(INDEX($A$25:$A$200, MATCH(1,(ZE25:ZE200=SMALL(ZE25:ZE200,4))*(COUNTIF(ZE6:ZE9, $A$25:$A$200)=0),0)), ""),""),"")</f>
        <v/>
      </c>
      <c r="ZF10" s="1" t="str" cm="1">
        <f t="array" ref="ZF10">IFERROR(IF(SMALL(ZF25:ZF200,4)&lt;=$A$8*SMALL(ZF25:ZF200,1),IFERROR(INDEX($A$25:$A$200, MATCH(1,(ZF25:ZF200=SMALL(ZF25:ZF200,4))*(COUNTIF(ZF6:ZF9, $A$25:$A$200)=0),0)), ""),""),"")</f>
        <v>LOAM</v>
      </c>
      <c r="ZG10" s="1" t="str" cm="1">
        <f t="array" ref="ZG10">IFERROR(IF(SMALL(ZG25:ZG200,4)&lt;=$A$8*SMALL(ZG25:ZG200,1),IFERROR(INDEX($A$25:$A$200, MATCH(1,(ZG25:ZG200=SMALL(ZG25:ZG200,4))*(COUNTIF(ZG6:ZG9, $A$25:$A$200)=0),0)), ""),""),"")</f>
        <v/>
      </c>
      <c r="ZH10" s="1" t="str" cm="1">
        <f t="array" ref="ZH10">IFERROR(IF(SMALL(ZH25:ZH200,4)&lt;=$A$8*SMALL(ZH25:ZH200,1),IFERROR(INDEX($A$25:$A$200, MATCH(1,(ZH25:ZH200=SMALL(ZH25:ZH200,4))*(COUNTIF(ZH6:ZH9, $A$25:$A$200)=0),0)), ""),""),"")</f>
        <v/>
      </c>
      <c r="ZI10" s="1" t="str" cm="1">
        <f t="array" ref="ZI10">IFERROR(IF(SMALL(ZI25:ZI200,4)&lt;=$A$8*SMALL(ZI25:ZI200,1),IFERROR(INDEX($A$25:$A$200, MATCH(1,(ZI25:ZI200=SMALL(ZI25:ZI200,4))*(COUNTIF(ZI6:ZI9, $A$25:$A$200)=0),0)), ""),""),"")</f>
        <v/>
      </c>
      <c r="ZJ10" s="1" t="str" cm="1">
        <f t="array" ref="ZJ10">IFERROR(IF(SMALL(ZJ25:ZJ200,4)&lt;=$A$8*SMALL(ZJ25:ZJ200,1),IFERROR(INDEX($A$25:$A$200, MATCH(1,(ZJ25:ZJ200=SMALL(ZJ25:ZJ200,4))*(COUNTIF(ZJ6:ZJ9, $A$25:$A$200)=0),0)), ""),""),"")</f>
        <v/>
      </c>
      <c r="ZK10" s="1" t="str" cm="1">
        <f t="array" ref="ZK10">IFERROR(IF(SMALL(ZK25:ZK200,4)&lt;=$A$8*SMALL(ZK25:ZK200,1),IFERROR(INDEX($A$25:$A$200, MATCH(1,(ZK25:ZK200=SMALL(ZK25:ZK200,4))*(COUNTIF(ZK6:ZK9, $A$25:$A$200)=0),0)), ""),""),"")</f>
        <v/>
      </c>
      <c r="ZL10" s="1" t="str" cm="1">
        <f t="array" ref="ZL10">IFERROR(IF(SMALL(ZL25:ZL200,4)&lt;=$A$8*SMALL(ZL25:ZL200,1),IFERROR(INDEX($A$25:$A$200, MATCH(1,(ZL25:ZL200=SMALL(ZL25:ZL200,4))*(COUNTIF(ZL6:ZL9, $A$25:$A$200)=0),0)), ""),""),"")</f>
        <v/>
      </c>
      <c r="ZM10" s="1" t="str" cm="1">
        <f t="array" ref="ZM10">IFERROR(IF(SMALL(ZM25:ZM200,4)&lt;=$A$8*SMALL(ZM25:ZM200,1),IFERROR(INDEX($A$25:$A$200, MATCH(1,(ZM25:ZM200=SMALL(ZM25:ZM200,4))*(COUNTIF(ZM6:ZM9, $A$25:$A$200)=0),0)), ""),""),"")</f>
        <v/>
      </c>
      <c r="ZN10" s="1" t="str" cm="1">
        <f t="array" ref="ZN10">IFERROR(IF(SMALL(ZN25:ZN200,4)&lt;=$A$8*SMALL(ZN25:ZN200,1),IFERROR(INDEX($A$25:$A$200, MATCH(1,(ZN25:ZN200=SMALL(ZN25:ZN200,4))*(COUNTIF(ZN6:ZN9, $A$25:$A$200)=0),0)), ""),""),"")</f>
        <v/>
      </c>
      <c r="ZO10" s="1" t="str" cm="1">
        <f t="array" ref="ZO10">IFERROR(IF(SMALL(ZO25:ZO200,4)&lt;=$A$8*SMALL(ZO25:ZO200,1),IFERROR(INDEX($A$25:$A$200, MATCH(1,(ZO25:ZO200=SMALL(ZO25:ZO200,4))*(COUNTIF(ZO6:ZO9, $A$25:$A$200)=0),0)), ""),""),"")</f>
        <v/>
      </c>
      <c r="ZP10" s="1" t="str" cm="1">
        <f t="array" ref="ZP10">IFERROR(IF(SMALL(ZP25:ZP200,4)&lt;=$A$8*SMALL(ZP25:ZP200,1),IFERROR(INDEX($A$25:$A$200, MATCH(1,(ZP25:ZP200=SMALL(ZP25:ZP200,4))*(COUNTIF(ZP6:ZP9, $A$25:$A$200)=0),0)), ""),""),"")</f>
        <v/>
      </c>
      <c r="ZQ10" s="1" t="str" cm="1">
        <f t="array" ref="ZQ10">IFERROR(IF(SMALL(ZQ25:ZQ200,4)&lt;=$A$8*SMALL(ZQ25:ZQ200,1),IFERROR(INDEX($A$25:$A$200, MATCH(1,(ZQ25:ZQ200=SMALL(ZQ25:ZQ200,4))*(COUNTIF(ZQ6:ZQ9, $A$25:$A$200)=0),0)), ""),""),"")</f>
        <v/>
      </c>
      <c r="ZR10" s="1" t="str" cm="1">
        <f t="array" ref="ZR10">IFERROR(IF(SMALL(ZR25:ZR200,4)&lt;=$A$8*SMALL(ZR25:ZR200,1),IFERROR(INDEX($A$25:$A$200, MATCH(1,(ZR25:ZR200=SMALL(ZR25:ZR200,4))*(COUNTIF(ZR6:ZR9, $A$25:$A$200)=0),0)), ""),""),"")</f>
        <v/>
      </c>
      <c r="ZS10" s="1" t="str" cm="1">
        <f t="array" ref="ZS10">IFERROR(IF(SMALL(ZS25:ZS200,4)&lt;=$A$8*SMALL(ZS25:ZS200,1),IFERROR(INDEX($A$25:$A$200, MATCH(1,(ZS25:ZS200=SMALL(ZS25:ZS200,4))*(COUNTIF(ZS6:ZS9, $A$25:$A$200)=0),0)), ""),""),"")</f>
        <v/>
      </c>
      <c r="ZT10" s="1" t="str" cm="1">
        <f t="array" ref="ZT10">IFERROR(IF(SMALL(ZT25:ZT200,4)&lt;=$A$8*SMALL(ZT25:ZT200,1),IFERROR(INDEX($A$25:$A$200, MATCH(1,(ZT25:ZT200=SMALL(ZT25:ZT200,4))*(COUNTIF(ZT6:ZT9, $A$25:$A$200)=0),0)), ""),""),"")</f>
        <v/>
      </c>
      <c r="ZU10" s="1" t="str" cm="1">
        <f t="array" ref="ZU10">IFERROR(IF(SMALL(ZU25:ZU200,4)&lt;=$A$8*SMALL(ZU25:ZU200,1),IFERROR(INDEX($A$25:$A$200, MATCH(1,(ZU25:ZU200=SMALL(ZU25:ZU200,4))*(COUNTIF(ZU6:ZU9, $A$25:$A$200)=0),0)), ""),""),"")</f>
        <v/>
      </c>
      <c r="ZV10" s="1" t="str" cm="1">
        <f t="array" ref="ZV10">IFERROR(IF(SMALL(ZV25:ZV200,4)&lt;=$A$8*SMALL(ZV25:ZV200,1),IFERROR(INDEX($A$25:$A$200, MATCH(1,(ZV25:ZV200=SMALL(ZV25:ZV200,4))*(COUNTIF(ZV6:ZV9, $A$25:$A$200)=0),0)), ""),""),"")</f>
        <v/>
      </c>
      <c r="ZW10" s="1" t="str" cm="1">
        <f t="array" ref="ZW10">IFERROR(IF(SMALL(ZW25:ZW200,4)&lt;=$A$8*SMALL(ZW25:ZW200,1),IFERROR(INDEX($A$25:$A$200, MATCH(1,(ZW25:ZW200=SMALL(ZW25:ZW200,4))*(COUNTIF(ZW6:ZW9, $A$25:$A$200)=0),0)), ""),""),"")</f>
        <v/>
      </c>
      <c r="ZX10" s="1" t="str" cm="1">
        <f t="array" ref="ZX10">IFERROR(IF(SMALL(ZX25:ZX200,4)&lt;=$A$8*SMALL(ZX25:ZX200,1),IFERROR(INDEX($A$25:$A$200, MATCH(1,(ZX25:ZX200=SMALL(ZX25:ZX200,4))*(COUNTIF(ZX6:ZX9, $A$25:$A$200)=0),0)), ""),""),"")</f>
        <v/>
      </c>
      <c r="ZY10" s="1" t="str" cm="1">
        <f t="array" ref="ZY10">IFERROR(IF(SMALL(ZY25:ZY200,4)&lt;=$A$8*SMALL(ZY25:ZY200,1),IFERROR(INDEX($A$25:$A$200, MATCH(1,(ZY25:ZY200=SMALL(ZY25:ZY200,4))*(COUNTIF(ZY6:ZY9, $A$25:$A$200)=0),0)), ""),""),"")</f>
        <v/>
      </c>
      <c r="ZZ10" s="1" t="str" cm="1">
        <f t="array" ref="ZZ10">IFERROR(IF(SMALL(ZZ25:ZZ200,4)&lt;=$A$8*SMALL(ZZ25:ZZ200,1),IFERROR(INDEX($A$25:$A$200, MATCH(1,(ZZ25:ZZ200=SMALL(ZZ25:ZZ200,4))*(COUNTIF(ZZ6:ZZ9, $A$25:$A$200)=0),0)), ""),""),"")</f>
        <v/>
      </c>
      <c r="AAA10" s="1" t="str" cm="1">
        <f t="array" ref="AAA10">IFERROR(IF(SMALL(AAA25:AAA200,4)&lt;=$A$8*SMALL(AAA25:AAA200,1),IFERROR(INDEX($A$25:$A$200, MATCH(1,(AAA25:AAA200=SMALL(AAA25:AAA200,4))*(COUNTIF(AAA6:AAA9, $A$25:$A$200)=0),0)), ""),""),"")</f>
        <v/>
      </c>
      <c r="AAB10" s="1" t="str" cm="1">
        <f t="array" ref="AAB10">IFERROR(IF(SMALL(AAB25:AAB200,4)&lt;=$A$8*SMALL(AAB25:AAB200,1),IFERROR(INDEX($A$25:$A$200, MATCH(1,(AAB25:AAB200=SMALL(AAB25:AAB200,4))*(COUNTIF(AAB6:AAB9, $A$25:$A$200)=0),0)), ""),""),"")</f>
        <v/>
      </c>
      <c r="AAC10" s="1" t="str" cm="1">
        <f t="array" ref="AAC10">IFERROR(IF(SMALL(AAC25:AAC200,4)&lt;=$A$8*SMALL(AAC25:AAC200,1),IFERROR(INDEX($A$25:$A$200, MATCH(1,(AAC25:AAC200=SMALL(AAC25:AAC200,4))*(COUNTIF(AAC6:AAC9, $A$25:$A$200)=0),0)), ""),""),"")</f>
        <v/>
      </c>
      <c r="AAD10" s="1" t="str" cm="1">
        <f t="array" ref="AAD10">IFERROR(IF(SMALL(AAD25:AAD200,4)&lt;=$A$8*SMALL(AAD25:AAD200,1),IFERROR(INDEX($A$25:$A$200, MATCH(1,(AAD25:AAD200=SMALL(AAD25:AAD200,4))*(COUNTIF(AAD6:AAD9, $A$25:$A$200)=0),0)), ""),""),"")</f>
        <v/>
      </c>
      <c r="AAE10" s="1" t="str" cm="1">
        <f t="array" ref="AAE10">IFERROR(IF(SMALL(AAE25:AAE200,4)&lt;=$A$8*SMALL(AAE25:AAE200,1),IFERROR(INDEX($A$25:$A$200, MATCH(1,(AAE25:AAE200=SMALL(AAE25:AAE200,4))*(COUNTIF(AAE6:AAE9, $A$25:$A$200)=0),0)), ""),""),"")</f>
        <v/>
      </c>
      <c r="AAF10" s="1" t="str" cm="1">
        <f t="array" ref="AAF10">IFERROR(IF(SMALL(AAF25:AAF200,4)&lt;=$A$8*SMALL(AAF25:AAF200,1),IFERROR(INDEX($A$25:$A$200, MATCH(1,(AAF25:AAF200=SMALL(AAF25:AAF200,4))*(COUNTIF(AAF6:AAF9, $A$25:$A$200)=0),0)), ""),""),"")</f>
        <v/>
      </c>
      <c r="AAG10" s="1" t="str" cm="1">
        <f t="array" ref="AAG10">IFERROR(IF(SMALL(AAG25:AAG200,4)&lt;=$A$8*SMALL(AAG25:AAG200,1),IFERROR(INDEX($A$25:$A$200, MATCH(1,(AAG25:AAG200=SMALL(AAG25:AAG200,4))*(COUNTIF(AAG6:AAG9, $A$25:$A$200)=0),0)), ""),""),"")</f>
        <v/>
      </c>
      <c r="AAH10" s="1" t="str" cm="1">
        <f t="array" ref="AAH10">IFERROR(IF(SMALL(AAH25:AAH200,4)&lt;=$A$8*SMALL(AAH25:AAH200,1),IFERROR(INDEX($A$25:$A$200, MATCH(1,(AAH25:AAH200=SMALL(AAH25:AAH200,4))*(COUNTIF(AAH6:AAH9, $A$25:$A$200)=0),0)), ""),""),"")</f>
        <v/>
      </c>
      <c r="AAI10" s="1" t="str" cm="1">
        <f t="array" ref="AAI10">IFERROR(IF(SMALL(AAI25:AAI200,4)&lt;=$A$8*SMALL(AAI25:AAI200,1),IFERROR(INDEX($A$25:$A$200, MATCH(1,(AAI25:AAI200=SMALL(AAI25:AAI200,4))*(COUNTIF(AAI6:AAI9, $A$25:$A$200)=0),0)), ""),""),"")</f>
        <v/>
      </c>
      <c r="AAJ10" s="1" t="str" cm="1">
        <f t="array" ref="AAJ10">IFERROR(IF(SMALL(AAJ25:AAJ200,4)&lt;=$A$8*SMALL(AAJ25:AAJ200,1),IFERROR(INDEX($A$25:$A$200, MATCH(1,(AAJ25:AAJ200=SMALL(AAJ25:AAJ200,4))*(COUNTIF(AAJ6:AAJ9, $A$25:$A$200)=0),0)), ""),""),"")</f>
        <v/>
      </c>
      <c r="AAK10" s="1" t="str" cm="1">
        <f t="array" ref="AAK10">IFERROR(IF(SMALL(AAK25:AAK200,4)&lt;=$A$8*SMALL(AAK25:AAK200,1),IFERROR(INDEX($A$25:$A$200, MATCH(1,(AAK25:AAK200=SMALL(AAK25:AAK200,4))*(COUNTIF(AAK6:AAK9, $A$25:$A$200)=0),0)), ""),""),"")</f>
        <v/>
      </c>
      <c r="AAL10" s="1" t="str" cm="1">
        <f t="array" ref="AAL10">IFERROR(IF(SMALL(AAL25:AAL200,4)&lt;=$A$8*SMALL(AAL25:AAL200,1),IFERROR(INDEX($A$25:$A$200, MATCH(1,(AAL25:AAL200=SMALL(AAL25:AAL200,4))*(COUNTIF(AAL6:AAL9, $A$25:$A$200)=0),0)), ""),""),"")</f>
        <v/>
      </c>
      <c r="AAM10" s="1" t="str" cm="1">
        <f t="array" ref="AAM10">IFERROR(IF(SMALL(AAM25:AAM200,4)&lt;=$A$8*SMALL(AAM25:AAM200,1),IFERROR(INDEX($A$25:$A$200, MATCH(1,(AAM25:AAM200=SMALL(AAM25:AAM200,4))*(COUNTIF(AAM6:AAM9, $A$25:$A$200)=0),0)), ""),""),"")</f>
        <v/>
      </c>
      <c r="AAN10" s="1" t="str" cm="1">
        <f t="array" ref="AAN10">IFERROR(IF(SMALL(AAN25:AAN200,4)&lt;=$A$8*SMALL(AAN25:AAN200,1),IFERROR(INDEX($A$25:$A$200, MATCH(1,(AAN25:AAN200=SMALL(AAN25:AAN200,4))*(COUNTIF(AAN6:AAN9, $A$25:$A$200)=0),0)), ""),""),"")</f>
        <v/>
      </c>
      <c r="AAO10" s="1" t="str" cm="1">
        <f t="array" ref="AAO10">IFERROR(IF(SMALL(AAO25:AAO200,4)&lt;=$A$8*SMALL(AAO25:AAO200,1),IFERROR(INDEX($A$25:$A$200, MATCH(1,(AAO25:AAO200=SMALL(AAO25:AAO200,4))*(COUNTIF(AAO6:AAO9, $A$25:$A$200)=0),0)), ""),""),"")</f>
        <v/>
      </c>
      <c r="AAP10" s="1" t="str" cm="1">
        <f t="array" ref="AAP10">IFERROR(IF(SMALL(AAP25:AAP200,4)&lt;=$A$8*SMALL(AAP25:AAP200,1),IFERROR(INDEX($A$25:$A$200, MATCH(1,(AAP25:AAP200=SMALL(AAP25:AAP200,4))*(COUNTIF(AAP6:AAP9, $A$25:$A$200)=0),0)), ""),""),"")</f>
        <v>A-LOAM</v>
      </c>
      <c r="AAQ10" s="1" t="str" cm="1">
        <f t="array" ref="AAQ10">IFERROR(IF(SMALL(AAQ25:AAQ200,4)&lt;=$A$8*SMALL(AAQ25:AAQ200,1),IFERROR(INDEX($A$25:$A$200, MATCH(1,(AAQ25:AAQ200=SMALL(AAQ25:AAQ200,4))*(COUNTIF(AAQ6:AAQ9, $A$25:$A$200)=0),0)), ""),""),"")</f>
        <v>F-LOAM</v>
      </c>
      <c r="AAR10" s="1" t="str" cm="1">
        <f t="array" ref="AAR10">IFERROR(IF(SMALL(AAR25:AAR200,4)&lt;=$A$8*SMALL(AAR25:AAR200,1),IFERROR(INDEX($A$25:$A$200, MATCH(1,(AAR25:AAR200=SMALL(AAR25:AAR200,4))*(COUNTIF(AAR6:AAR9, $A$25:$A$200)=0),0)), ""),""),"")</f>
        <v/>
      </c>
      <c r="AAS10" s="1" t="str" cm="1">
        <f t="array" ref="AAS10">IFERROR(IF(SMALL(AAS25:AAS200,4)&lt;=$A$8*SMALL(AAS25:AAS200,1),IFERROR(INDEX($A$25:$A$200, MATCH(1,(AAS25:AAS200=SMALL(AAS25:AAS200,4))*(COUNTIF(AAS6:AAS9, $A$25:$A$200)=0),0)), ""),""),"")</f>
        <v>MARS (Lattice)</v>
      </c>
      <c r="AAT10" s="1" t="str" cm="1">
        <f t="array" ref="AAT10">IFERROR(IF(SMALL(AAT25:AAT200,4)&lt;=$A$8*SMALL(AAT25:AAT200,1),IFERROR(INDEX($A$25:$A$200, MATCH(1,(AAT25:AAT200=SMALL(AAT25:AAT200,4))*(COUNTIF(AAT6:AAT9, $A$25:$A$200)=0),0)), ""),""),"")</f>
        <v/>
      </c>
      <c r="AAU10" s="1" t="str" cm="1">
        <f t="array" ref="AAU10">IFERROR(IF(SMALL(AAU25:AAU200,4)&lt;=$A$8*SMALL(AAU25:AAU200,1),IFERROR(INDEX($A$25:$A$200, MATCH(1,(AAU25:AAU200=SMALL(AAU25:AAU200,4))*(COUNTIF(AAU6:AAU9, $A$25:$A$200)=0),0)), ""),""),"")</f>
        <v/>
      </c>
      <c r="AAV10" s="1" t="str" cm="1">
        <f t="array" ref="AAV10">IFERROR(IF(SMALL(AAV25:AAV200,4)&lt;=$A$8*SMALL(AAV25:AAV200,1),IFERROR(INDEX($A$25:$A$200, MATCH(1,(AAV25:AAV200=SMALL(AAV25:AAV200,4))*(COUNTIF(AAV6:AAV9, $A$25:$A$200)=0),0)), ""),""),"")</f>
        <v/>
      </c>
      <c r="AAW10" s="1" t="str" cm="1">
        <f t="array" ref="AAW10">IFERROR(IF(SMALL(AAW25:AAW200,4)&lt;=$A$8*SMALL(AAW25:AAW200,1),IFERROR(INDEX($A$25:$A$200, MATCH(1,(AAW25:AAW200=SMALL(AAW25:AAW200,4))*(COUNTIF(AAW6:AAW9, $A$25:$A$200)=0),0)), ""),""),"")</f>
        <v/>
      </c>
      <c r="AAX10" s="1" t="str" cm="1">
        <f t="array" ref="AAX10">IFERROR(IF(SMALL(AAX25:AAX200,4)&lt;=$A$8*SMALL(AAX25:AAX200,1),IFERROR(INDEX($A$25:$A$200, MATCH(1,(AAX25:AAX200=SMALL(AAX25:AAX200,4))*(COUNTIF(AAX6:AAX9, $A$25:$A$200)=0),0)), ""),""),"")</f>
        <v/>
      </c>
      <c r="AAY10" s="1" t="str" cm="1">
        <f t="array" ref="AAY10">IFERROR(IF(SMALL(AAY25:AAY200,4)&lt;=$A$8*SMALL(AAY25:AAY200,1),IFERROR(INDEX($A$25:$A$200, MATCH(1,(AAY25:AAY200=SMALL(AAY25:AAY200,4))*(COUNTIF(AAY6:AAY9, $A$25:$A$200)=0),0)), ""),""),"")</f>
        <v/>
      </c>
      <c r="AAZ10" s="1" t="str" cm="1">
        <f t="array" ref="AAZ10">IFERROR(IF(SMALL(AAZ25:AAZ200,4)&lt;=$A$8*SMALL(AAZ25:AAZ200,1),IFERROR(INDEX($A$25:$A$200, MATCH(1,(AAZ25:AAZ200=SMALL(AAZ25:AAZ200,4))*(COUNTIF(AAZ6:AAZ9, $A$25:$A$200)=0),0)), ""),""),"")</f>
        <v/>
      </c>
      <c r="ABA10" s="1" t="str" cm="1">
        <f t="array" ref="ABA10">IFERROR(IF(SMALL(ABA25:ABA200,4)&lt;=$A$8*SMALL(ABA25:ABA200,1),IFERROR(INDEX($A$25:$A$200, MATCH(1,(ABA25:ABA200=SMALL(ABA25:ABA200,4))*(COUNTIF(ABA6:ABA9, $A$25:$A$200)=0),0)), ""),""),"")</f>
        <v/>
      </c>
      <c r="ABB10" s="1" t="str" cm="1">
        <f t="array" ref="ABB10">IFERROR(IF(SMALL(ABB25:ABB200,4)&lt;=$A$8*SMALL(ABB25:ABB200,1),IFERROR(INDEX($A$25:$A$200, MATCH(1,(ABB25:ABB200=SMALL(ABB25:ABB200,4))*(COUNTIF(ABB6:ABB9, $A$25:$A$200)=0),0)), ""),""),"")</f>
        <v/>
      </c>
      <c r="ABC10" s="1" t="str" cm="1">
        <f t="array" ref="ABC10">IFERROR(IF(SMALL(ABC25:ABC200,4)&lt;=$A$8*SMALL(ABC25:ABC200,1),IFERROR(INDEX($A$25:$A$200, MATCH(1,(ABC25:ABC200=SMALL(ABC25:ABC200,4))*(COUNTIF(ABC6:ABC9, $A$25:$A$200)=0),0)), ""),""),"")</f>
        <v>A-LOAM</v>
      </c>
      <c r="ABD10" s="1" t="str" cm="1">
        <f t="array" ref="ABD10">IFERROR(IF(SMALL(ABD25:ABD200,4)&lt;=$A$8*SMALL(ABD25:ABD200,1),IFERROR(INDEX($A$25:$A$200, MATCH(1,(ABD25:ABD200=SMALL(ABD25:ABD200,4))*(COUNTIF(ABD6:ABD9, $A$25:$A$200)=0),0)), ""),""),"")</f>
        <v/>
      </c>
      <c r="ABE10" s="1" t="str" cm="1">
        <f t="array" ref="ABE10">IFERROR(IF(SMALL(ABE25:ABE200,4)&lt;=$A$8*SMALL(ABE25:ABE200,1),IFERROR(INDEX($A$25:$A$200, MATCH(1,(ABE25:ABE200=SMALL(ABE25:ABE200,4))*(COUNTIF(ABE6:ABE9, $A$25:$A$200)=0),0)), ""),""),"")</f>
        <v/>
      </c>
      <c r="ABF10" s="1" t="str" cm="1">
        <f t="array" ref="ABF10">IFERROR(IF(SMALL(ABF25:ABF200,4)&lt;=$A$8*SMALL(ABF25:ABF200,1),IFERROR(INDEX($A$25:$A$200, MATCH(1,(ABF25:ABF200=SMALL(ABF25:ABF200,4))*(COUNTIF(ABF6:ABF9, $A$25:$A$200)=0),0)), ""),""),"")</f>
        <v/>
      </c>
      <c r="ABG10" s="1" t="str" cm="1">
        <f t="array" ref="ABG10">IFERROR(IF(SMALL(ABG25:ABG200,4)&lt;=$A$8*SMALL(ABG25:ABG200,1),IFERROR(INDEX($A$25:$A$200, MATCH(1,(ABG25:ABG200=SMALL(ABG25:ABG200,4))*(COUNTIF(ABG6:ABG9, $A$25:$A$200)=0),0)), ""),""),"")</f>
        <v>MLOAM</v>
      </c>
      <c r="ABH10" s="1" t="str" cm="1">
        <f t="array" ref="ABH10">IFERROR(IF(SMALL(ABH25:ABH200,4)&lt;=$A$8*SMALL(ABH25:ABH200,1),IFERROR(INDEX($A$25:$A$200, MATCH(1,(ABH25:ABH200=SMALL(ABH25:ABH200,4))*(COUNTIF(ABH6:ABH9, $A$25:$A$200)=0),0)), ""),""),"")</f>
        <v/>
      </c>
      <c r="ABI10" s="1" t="str" cm="1">
        <f t="array" ref="ABI10">IFERROR(IF(SMALL(ABI25:ABI200,4)&lt;=$A$8*SMALL(ABI25:ABI200,1),IFERROR(INDEX($A$25:$A$200, MATCH(1,(ABI25:ABI200=SMALL(ABI25:ABI200,4))*(COUNTIF(ABI6:ABI9, $A$25:$A$200)=0),0)), ""),""),"")</f>
        <v/>
      </c>
      <c r="ABJ10" s="1" t="str" cm="1">
        <f t="array" ref="ABJ10">IFERROR(IF(SMALL(ABJ25:ABJ200,4)&lt;=$A$8*SMALL(ABJ25:ABJ200,1),IFERROR(INDEX($A$25:$A$200, MATCH(1,(ABJ25:ABJ200=SMALL(ABJ25:ABJ200,4))*(COUNTIF(ABJ6:ABJ9, $A$25:$A$200)=0),0)), ""),""),"")</f>
        <v/>
      </c>
      <c r="ABK10" s="1" t="str" cm="1">
        <f t="array" ref="ABK10">IFERROR(IF(SMALL(ABK25:ABK200,4)&lt;=$A$8*SMALL(ABK25:ABK200,1),IFERROR(INDEX($A$25:$A$200, MATCH(1,(ABK25:ABK200=SMALL(ABK25:ABK200,4))*(COUNTIF(ABK6:ABK9, $A$25:$A$200)=0),0)), ""),""),"")</f>
        <v/>
      </c>
      <c r="ABL10" s="1" t="str" cm="1">
        <f t="array" ref="ABL10">IFERROR(IF(SMALL(ABL25:ABL200,4)&lt;=$A$8*SMALL(ABL25:ABL200,1),IFERROR(INDEX($A$25:$A$200, MATCH(1,(ABL25:ABL200=SMALL(ABL25:ABL200,4))*(COUNTIF(ABL6:ABL9, $A$25:$A$200)=0),0)), ""),""),"")</f>
        <v/>
      </c>
      <c r="ABM10" s="1" t="str" cm="1">
        <f t="array" ref="ABM10">IFERROR(IF(SMALL(ABM25:ABM200,4)&lt;=$A$8*SMALL(ABM25:ABM200,1),IFERROR(INDEX($A$25:$A$200, MATCH(1,(ABM25:ABM200=SMALL(ABM25:ABM200,4))*(COUNTIF(ABM6:ABM9, $A$25:$A$200)=0),0)), ""),""),"")</f>
        <v/>
      </c>
      <c r="ABN10" s="1" t="str" cm="1">
        <f t="array" ref="ABN10">IFERROR(IF(SMALL(ABN25:ABN200,4)&lt;=$A$8*SMALL(ABN25:ABN200,1),IFERROR(INDEX($A$25:$A$200, MATCH(1,(ABN25:ABN200=SMALL(ABN25:ABN200,4))*(COUNTIF(ABN6:ABN9, $A$25:$A$200)=0),0)), ""),""),"")</f>
        <v/>
      </c>
      <c r="ABO10" s="1" t="str" cm="1">
        <f t="array" ref="ABO10">IFERROR(IF(SMALL(ABO25:ABO200,4)&lt;=$A$8*SMALL(ABO25:ABO200,1),IFERROR(INDEX($A$25:$A$200, MATCH(1,(ABO25:ABO200=SMALL(ABO25:ABO200,4))*(COUNTIF(ABO6:ABO9, $A$25:$A$200)=0),0)), ""),""),"")</f>
        <v/>
      </c>
      <c r="ABP10" s="1" t="str" cm="1">
        <f t="array" ref="ABP10">IFERROR(IF(SMALL(ABP25:ABP200,4)&lt;=$A$8*SMALL(ABP25:ABP200,1),IFERROR(INDEX($A$25:$A$200, MATCH(1,(ABP25:ABP200=SMALL(ABP25:ABP200,4))*(COUNTIF(ABP6:ABP9, $A$25:$A$200)=0),0)), ""),""),"")</f>
        <v/>
      </c>
      <c r="ABQ10" s="1" t="str" cm="1">
        <f t="array" ref="ABQ10">IFERROR(IF(SMALL(ABQ25:ABQ200,4)&lt;=$A$8*SMALL(ABQ25:ABQ200,1),IFERROR(INDEX($A$25:$A$200, MATCH(1,(ABQ25:ABQ200=SMALL(ABQ25:ABQ200,4))*(COUNTIF(ABQ6:ABQ9, $A$25:$A$200)=0),0)), ""),""),"")</f>
        <v/>
      </c>
      <c r="ABR10" s="1" t="str" cm="1">
        <f t="array" ref="ABR10">IFERROR(IF(SMALL(ABR25:ABR200,4)&lt;=$A$8*SMALL(ABR25:ABR200,1),IFERROR(INDEX($A$25:$A$200, MATCH(1,(ABR25:ABR200=SMALL(ABR25:ABR200,4))*(COUNTIF(ABR6:ABR9, $A$25:$A$200)=0),0)), ""),""),"")</f>
        <v/>
      </c>
      <c r="ABS10" s="1" t="str" cm="1">
        <f t="array" ref="ABS10">IFERROR(IF(SMALL(ABS25:ABS200,4)&lt;=$A$8*SMALL(ABS25:ABS200,1),IFERROR(INDEX($A$25:$A$200, MATCH(1,(ABS25:ABS200=SMALL(ABS25:ABS200,4))*(COUNTIF(ABS6:ABS9, $A$25:$A$200)=0),0)), ""),""),"")</f>
        <v/>
      </c>
      <c r="ABT10" s="1" t="str" cm="1">
        <f t="array" ref="ABT10">IFERROR(IF(SMALL(ABT25:ABT200,4)&lt;=$A$8*SMALL(ABT25:ABT200,1),IFERROR(INDEX($A$25:$A$200, MATCH(1,(ABT25:ABT200=SMALL(ABT25:ABT200,4))*(COUNTIF(ABT6:ABT9, $A$25:$A$200)=0),0)), ""),""),"")</f>
        <v/>
      </c>
      <c r="ABU10" s="1" t="str" cm="1">
        <f t="array" ref="ABU10">IFERROR(IF(SMALL(ABU25:ABU200,4)&lt;=$A$8*SMALL(ABU25:ABU200,1),IFERROR(INDEX($A$25:$A$200, MATCH(1,(ABU25:ABU200=SMALL(ABU25:ABU200,4))*(COUNTIF(ABU6:ABU9, $A$25:$A$200)=0),0)), ""),""),"")</f>
        <v>LIO-SAM</v>
      </c>
      <c r="ABV10" s="1" t="str" cm="1">
        <f t="array" ref="ABV10">IFERROR(IF(SMALL(ABV25:ABV200,4)&lt;=$A$8*SMALL(ABV25:ABV200,1),IFERROR(INDEX($A$25:$A$200, MATCH(1,(ABV25:ABV200=SMALL(ABV25:ABV200,4))*(COUNTIF(ABV6:ABV9, $A$25:$A$200)=0),0)), ""),""),"")</f>
        <v/>
      </c>
      <c r="ABW10" s="1" t="str" cm="1">
        <f t="array" ref="ABW10">IFERROR(IF(SMALL(ABW25:ABW200,4)&lt;=$A$8*SMALL(ABW25:ABW200,1),IFERROR(INDEX($A$25:$A$200, MATCH(1,(ABW25:ABW200=SMALL(ABW25:ABW200,4))*(COUNTIF(ABW6:ABW9, $A$25:$A$200)=0),0)), ""),""),"")</f>
        <v/>
      </c>
      <c r="ABX10" s="1" t="str" cm="1">
        <f t="array" ref="ABX10">IFERROR(IF(SMALL(ABX25:ABX200,4)&lt;=$A$8*SMALL(ABX25:ABX200,1),IFERROR(INDEX($A$25:$A$200, MATCH(1,(ABX25:ABX200=SMALL(ABX25:ABX200,4))*(COUNTIF(ABX6:ABX9, $A$25:$A$200)=0),0)), ""),""),"")</f>
        <v/>
      </c>
      <c r="ABY10" s="1" t="str" cm="1">
        <f t="array" ref="ABY10">IFERROR(IF(SMALL(ABY25:ABY200,4)&lt;=$A$8*SMALL(ABY25:ABY200,1),IFERROR(INDEX($A$25:$A$200, MATCH(1,(ABY25:ABY200=SMALL(ABY25:ABY200,4))*(COUNTIF(ABY6:ABY9, $A$25:$A$200)=0),0)), ""),""),"")</f>
        <v/>
      </c>
      <c r="ABZ10" s="1" t="str" cm="1">
        <f t="array" ref="ABZ10">IFERROR(IF(SMALL(ABZ25:ABZ200,4)&lt;=$A$8*SMALL(ABZ25:ABZ200,1),IFERROR(INDEX($A$25:$A$200, MATCH(1,(ABZ25:ABZ200=SMALL(ABZ25:ABZ200,4))*(COUNTIF(ABZ6:ABZ9, $A$25:$A$200)=0),0)), ""),""),"")</f>
        <v/>
      </c>
      <c r="ACA10" s="1" t="str" cm="1">
        <f t="array" ref="ACA10">IFERROR(IF(SMALL(ACA25:ACA200,4)&lt;=$A$8*SMALL(ACA25:ACA200,1),IFERROR(INDEX($A$25:$A$200, MATCH(1,(ACA25:ACA200=SMALL(ACA25:ACA200,4))*(COUNTIF(ACA6:ACA9, $A$25:$A$200)=0),0)), ""),""),"")</f>
        <v/>
      </c>
      <c r="ACB10" s="1" t="str" cm="1">
        <f t="array" ref="ACB10">IFERROR(IF(SMALL(ACB25:ACB200,4)&lt;=$A$8*SMALL(ACB25:ACB200,1),IFERROR(INDEX($A$25:$A$200, MATCH(1,(ACB25:ACB200=SMALL(ACB25:ACB200,4))*(COUNTIF(ACB6:ACB9, $A$25:$A$200)=0),0)), ""),""),"")</f>
        <v/>
      </c>
      <c r="ACC10" s="1" t="str" cm="1">
        <f t="array" ref="ACC10">IFERROR(IF(SMALL(ACC25:ACC200,4)&lt;=$A$8*SMALL(ACC25:ACC200,1),IFERROR(INDEX($A$25:$A$200, MATCH(1,(ACC25:ACC200=SMALL(ACC25:ACC200,4))*(COUNTIF(ACC6:ACC9, $A$25:$A$200)=0),0)), ""),""),"")</f>
        <v/>
      </c>
      <c r="ACD10" s="1" t="str" cm="1">
        <f t="array" ref="ACD10">IFERROR(IF(SMALL(ACD25:ACD200,4)&lt;=$A$8*SMALL(ACD25:ACD200,1),IFERROR(INDEX($A$25:$A$200, MATCH(1,(ACD25:ACD200=SMALL(ACD25:ACD200,4))*(COUNTIF(ACD6:ACD9, $A$25:$A$200)=0),0)), ""),""),"")</f>
        <v/>
      </c>
      <c r="ACE10" s="1" t="str" cm="1">
        <f t="array" ref="ACE10">IFERROR(IF(SMALL(ACE25:ACE200,4)&lt;=$A$8*SMALL(ACE25:ACE200,1),IFERROR(INDEX($A$25:$A$200, MATCH(1,(ACE25:ACE200=SMALL(ACE25:ACE200,4))*(COUNTIF(ACE6:ACE9, $A$25:$A$200)=0),0)), ""),""),"")</f>
        <v>LIO-SAM</v>
      </c>
      <c r="ACF10" s="1" t="str" cm="1">
        <f t="array" ref="ACF10">IFERROR(IF(SMALL(ACF25:ACF200,4)&lt;=$A$8*SMALL(ACF25:ACF200,1),IFERROR(INDEX($A$25:$A$200, MATCH(1,(ACF25:ACF200=SMALL(ACF25:ACF200,4))*(COUNTIF(ACF6:ACF9, $A$25:$A$200)=0),0)), ""),""),"")</f>
        <v/>
      </c>
      <c r="ACG10" s="1" t="str" cm="1">
        <f t="array" ref="ACG10">IFERROR(IF(SMALL(ACG25:ACG200,4)&lt;=$A$8*SMALL(ACG25:ACG200,1),IFERROR(INDEX($A$25:$A$200, MATCH(1,(ACG25:ACG200=SMALL(ACG25:ACG200,4))*(COUNTIF(ACG6:ACG9, $A$25:$A$200)=0),0)), ""),""),"")</f>
        <v/>
      </c>
      <c r="ACH10" s="1" t="str" cm="1">
        <f t="array" ref="ACH10">IFERROR(IF(SMALL(ACH25:ACH200,4)&lt;=$A$8*SMALL(ACH25:ACH200,1),IFERROR(INDEX($A$25:$A$200, MATCH(1,(ACH25:ACH200=SMALL(ACH25:ACH200,4))*(COUNTIF(ACH6:ACH9, $A$25:$A$200)=0),0)), ""),""),"")</f>
        <v/>
      </c>
      <c r="ACI10" s="1" t="str" cm="1">
        <f t="array" ref="ACI10">IFERROR(IF(SMALL(ACI25:ACI200,4)&lt;=$A$8*SMALL(ACI25:ACI200,1),IFERROR(INDEX($A$25:$A$200, MATCH(1,(ACI25:ACI200=SMALL(ACI25:ACI200,4))*(COUNTIF(ACI6:ACI9, $A$25:$A$200)=0),0)), ""),""),"")</f>
        <v/>
      </c>
      <c r="ACJ10" s="1" t="str" cm="1">
        <f t="array" ref="ACJ10">IFERROR(IF(SMALL(ACJ25:ACJ200,4)&lt;=$A$8*SMALL(ACJ25:ACJ200,1),IFERROR(INDEX($A$25:$A$200, MATCH(1,(ACJ25:ACJ200=SMALL(ACJ25:ACJ200,4))*(COUNTIF(ACJ6:ACJ9, $A$25:$A$200)=0),0)), ""),""),"")</f>
        <v/>
      </c>
      <c r="ACK10" s="1" t="str" cm="1">
        <f t="array" ref="ACK10">IFERROR(IF(SMALL(ACK25:ACK200,4)&lt;=$A$8*SMALL(ACK25:ACK200,1),IFERROR(INDEX($A$25:$A$200, MATCH(1,(ACK25:ACK200=SMALL(ACK25:ACK200,4))*(COUNTIF(ACK6:ACK9, $A$25:$A$200)=0),0)), ""),""),"")</f>
        <v>Faster-LIO</v>
      </c>
      <c r="ACL10" s="1" t="str" cm="1">
        <f t="array" ref="ACL10">IFERROR(IF(SMALL(ACL25:ACL200,4)&lt;=$A$8*SMALL(ACL25:ACL200,1),IFERROR(INDEX($A$25:$A$200, MATCH(1,(ACL25:ACL200=SMALL(ACL25:ACL200,4))*(COUNTIF(ACL6:ACL9, $A$25:$A$200)=0),0)), ""),""),"")</f>
        <v/>
      </c>
      <c r="ACM10" s="1" t="str" cm="1">
        <f t="array" ref="ACM10">IFERROR(IF(SMALL(ACM25:ACM200,4)&lt;=$A$8*SMALL(ACM25:ACM200,1),IFERROR(INDEX($A$25:$A$200, MATCH(1,(ACM25:ACM200=SMALL(ACM25:ACM200,4))*(COUNTIF(ACM6:ACM9, $A$25:$A$200)=0),0)), ""),""),"")</f>
        <v/>
      </c>
      <c r="ACN10" s="1" t="str" cm="1">
        <f t="array" ref="ACN10">IFERROR(IF(SMALL(ACN25:ACN200,4)&lt;=$A$8*SMALL(ACN25:ACN200,1),IFERROR(INDEX($A$25:$A$200, MATCH(1,(ACN25:ACN200=SMALL(ACN25:ACN200,4))*(COUNTIF(ACN6:ACN9, $A$25:$A$200)=0),0)), ""),""),"")</f>
        <v/>
      </c>
      <c r="ACO10" s="1" t="str" cm="1">
        <f t="array" ref="ACO10">IFERROR(IF(SMALL(ACO25:ACO200,4)&lt;=$A$8*SMALL(ACO25:ACO200,1),IFERROR(INDEX($A$25:$A$200, MATCH(1,(ACO25:ACO200=SMALL(ACO25:ACO200,4))*(COUNTIF(ACO6:ACO9, $A$25:$A$200)=0),0)), ""),""),"")</f>
        <v/>
      </c>
      <c r="ACP10" s="1" t="str" cm="1">
        <f t="array" ref="ACP10">IFERROR(IF(SMALL(ACP25:ACP200,4)&lt;=$A$8*SMALL(ACP25:ACP200,1),IFERROR(INDEX($A$25:$A$200, MATCH(1,(ACP25:ACP200=SMALL(ACP25:ACP200,4))*(COUNTIF(ACP6:ACP9, $A$25:$A$200)=0),0)), ""),""),"")</f>
        <v/>
      </c>
      <c r="ACQ10" s="1" t="str" cm="1">
        <f t="array" ref="ACQ10">IFERROR(IF(SMALL(ACQ25:ACQ200,4)&lt;=$A$8*SMALL(ACQ25:ACQ200,1),IFERROR(INDEX($A$25:$A$200, MATCH(1,(ACQ25:ACQ200=SMALL(ACQ25:ACQ200,4))*(COUNTIF(ACQ6:ACQ9, $A$25:$A$200)=0),0)), ""),""),"")</f>
        <v/>
      </c>
      <c r="ACR10" s="1" t="str" cm="1">
        <f t="array" ref="ACR10">IFERROR(IF(SMALL(ACR25:ACR200,4)&lt;=$A$8*SMALL(ACR25:ACR200,1),IFERROR(INDEX($A$25:$A$200, MATCH(1,(ACR25:ACR200=SMALL(ACR25:ACR200,4))*(COUNTIF(ACR6:ACR9, $A$25:$A$200)=0),0)), ""),""),"")</f>
        <v/>
      </c>
      <c r="ACS10" s="1" t="str" cm="1">
        <f t="array" ref="ACS10">IFERROR(IF(SMALL(ACS25:ACS200,4)&lt;=$A$8*SMALL(ACS25:ACS200,1),IFERROR(INDEX($A$25:$A$200, MATCH(1,(ACS25:ACS200=SMALL(ACS25:ACS200,4))*(COUNTIF(ACS6:ACS9, $A$25:$A$200)=0),0)), ""),""),"")</f>
        <v/>
      </c>
      <c r="ACT10" s="1" t="str" cm="1">
        <f t="array" ref="ACT10">IFERROR(IF(SMALL(ACT25:ACT200,4)&lt;=$A$8*SMALL(ACT25:ACT200,1),IFERROR(INDEX($A$25:$A$200, MATCH(1,(ACT25:ACT200=SMALL(ACT25:ACT200,4))*(COUNTIF(ACT6:ACT9, $A$25:$A$200)=0),0)), ""),""),"")</f>
        <v/>
      </c>
      <c r="ACU10" s="1" t="str" cm="1">
        <f t="array" ref="ACU10">IFERROR(IF(SMALL(ACU25:ACU200,4)&lt;=$A$8*SMALL(ACU25:ACU200,1),IFERROR(INDEX($A$25:$A$200, MATCH(1,(ACU25:ACU200=SMALL(ACU25:ACU200,4))*(COUNTIF(ACU6:ACU9, $A$25:$A$200)=0),0)), ""),""),"")</f>
        <v/>
      </c>
      <c r="ACV10" s="1" t="str" cm="1">
        <f t="array" ref="ACV10">IFERROR(IF(SMALL(ACV25:ACV200,4)&lt;=$A$8*SMALL(ACV25:ACV200,1),IFERROR(INDEX($A$25:$A$200, MATCH(1,(ACV25:ACV200=SMALL(ACV25:ACV200,4))*(COUNTIF(ACV6:ACV9, $A$25:$A$200)=0),0)), ""),""),"")</f>
        <v/>
      </c>
      <c r="ACW10" s="1" t="str" cm="1">
        <f t="array" ref="ACW10">IFERROR(IF(SMALL(ACW25:ACW200,4)&lt;=$A$8*SMALL(ACW25:ACW200,1),IFERROR(INDEX($A$25:$A$200, MATCH(1,(ACW25:ACW200=SMALL(ACW25:ACW200,4))*(COUNTIF(ACW6:ACW9, $A$25:$A$200)=0),0)), ""),""),"")</f>
        <v/>
      </c>
      <c r="ACX10" s="1" t="str" cm="1">
        <f t="array" ref="ACX10">IFERROR(IF(SMALL(ACX25:ACX200,4)&lt;=$A$8*SMALL(ACX25:ACX200,1),IFERROR(INDEX($A$25:$A$200, MATCH(1,(ACX25:ACX200=SMALL(ACX25:ACX200,4))*(COUNTIF(ACX6:ACX9, $A$25:$A$200)=0),0)), ""),""),"")</f>
        <v/>
      </c>
      <c r="ACY10" s="1" t="str" cm="1">
        <f t="array" ref="ACY10">IFERROR(IF(SMALL(ACY25:ACY200,4)&lt;=$A$8*SMALL(ACY25:ACY200,1),IFERROR(INDEX($A$25:$A$200, MATCH(1,(ACY25:ACY200=SMALL(ACY25:ACY200,4))*(COUNTIF(ACY6:ACY9, $A$25:$A$200)=0),0)), ""),""),"")</f>
        <v/>
      </c>
      <c r="ACZ10" s="1" t="str" cm="1">
        <f t="array" ref="ACZ10">IFERROR(IF(SMALL(ACZ25:ACZ200,4)&lt;=$A$8*SMALL(ACZ25:ACZ200,1),IFERROR(INDEX($A$25:$A$200, MATCH(1,(ACZ25:ACZ200=SMALL(ACZ25:ACZ200,4))*(COUNTIF(ACZ6:ACZ9, $A$25:$A$200)=0),0)), ""),""),"")</f>
        <v/>
      </c>
      <c r="ADA10" s="1" t="str" cm="1">
        <f t="array" ref="ADA10">IFERROR(IF(SMALL(ADA25:ADA200,4)&lt;=$A$8*SMALL(ADA25:ADA200,1),IFERROR(INDEX($A$25:$A$200, MATCH(1,(ADA25:ADA200=SMALL(ADA25:ADA200,4))*(COUNTIF(ADA6:ADA9, $A$25:$A$200)=0),0)), ""),""),"")</f>
        <v/>
      </c>
      <c r="ADB10" s="1" t="str" cm="1">
        <f t="array" ref="ADB10">IFERROR(IF(SMALL(ADB25:ADB200,4)&lt;=$A$8*SMALL(ADB25:ADB200,1),IFERROR(INDEX($A$25:$A$200, MATCH(1,(ADB25:ADB200=SMALL(ADB25:ADB200,4))*(COUNTIF(ADB6:ADB9, $A$25:$A$200)=0),0)), ""),""),"")</f>
        <v/>
      </c>
      <c r="ADC10" s="1" t="str" cm="1">
        <f t="array" ref="ADC10">IFERROR(IF(SMALL(ADC25:ADC200,4)&lt;=$A$8*SMALL(ADC25:ADC200,1),IFERROR(INDEX($A$25:$A$200, MATCH(1,(ADC25:ADC200=SMALL(ADC25:ADC200,4))*(COUNTIF(ADC6:ADC9, $A$25:$A$200)=0),0)), ""),""),"")</f>
        <v/>
      </c>
      <c r="ADD10" s="1" t="str" cm="1">
        <f t="array" ref="ADD10">IFERROR(IF(SMALL(ADD25:ADD200,4)&lt;=$A$8*SMALL(ADD25:ADD200,1),IFERROR(INDEX($A$25:$A$200, MATCH(1,(ADD25:ADD200=SMALL(ADD25:ADD200,4))*(COUNTIF(ADD6:ADD9, $A$25:$A$200)=0),0)), ""),""),"")</f>
        <v/>
      </c>
      <c r="ADE10" s="1" t="str" cm="1">
        <f t="array" ref="ADE10">IFERROR(IF(SMALL(ADE25:ADE200,4)&lt;=$A$8*SMALL(ADE25:ADE200,1),IFERROR(INDEX($A$25:$A$200, MATCH(1,(ADE25:ADE200=SMALL(ADE25:ADE200,4))*(COUNTIF(ADE6:ADE9, $A$25:$A$200)=0),0)), ""),""),"")</f>
        <v/>
      </c>
      <c r="ADF10" s="1" t="str" cm="1">
        <f t="array" ref="ADF10">IFERROR(IF(SMALL(ADF25:ADF200,4)&lt;=$A$8*SMALL(ADF25:ADF200,1),IFERROR(INDEX($A$25:$A$200, MATCH(1,(ADF25:ADF200=SMALL(ADF25:ADF200,4))*(COUNTIF(ADF6:ADF9, $A$25:$A$200)=0),0)), ""),""),"")</f>
        <v/>
      </c>
      <c r="ADG10" s="1" t="str" cm="1">
        <f t="array" ref="ADG10">IFERROR(IF(SMALL(ADG25:ADG200,4)&lt;=$A$8*SMALL(ADG25:ADG200,1),IFERROR(INDEX($A$25:$A$200, MATCH(1,(ADG25:ADG200=SMALL(ADG25:ADG200,4))*(COUNTIF(ADG6:ADG9, $A$25:$A$200)=0),0)), ""),""),"")</f>
        <v/>
      </c>
      <c r="ADH10" s="1" t="str" cm="1">
        <f t="array" ref="ADH10">IFERROR(IF(SMALL(ADH25:ADH200,4)&lt;=$A$8*SMALL(ADH25:ADH200,1),IFERROR(INDEX($A$25:$A$200, MATCH(1,(ADH25:ADH200=SMALL(ADH25:ADH200,4))*(COUNTIF(ADH6:ADH9, $A$25:$A$200)=0),0)), ""),""),"")</f>
        <v/>
      </c>
      <c r="ADI10" s="1" t="str" cm="1">
        <f t="array" ref="ADI10">IFERROR(IF(SMALL(ADI25:ADI200,4)&lt;=$A$8*SMALL(ADI25:ADI200,1),IFERROR(INDEX($A$25:$A$200, MATCH(1,(ADI25:ADI200=SMALL(ADI25:ADI200,4))*(COUNTIF(ADI6:ADI9, $A$25:$A$200)=0),0)), ""),""),"")</f>
        <v/>
      </c>
      <c r="ADJ10" s="1" t="str" cm="1">
        <f t="array" ref="ADJ10">IFERROR(IF(SMALL(ADJ25:ADJ200,4)&lt;=$A$8*SMALL(ADJ25:ADJ200,1),IFERROR(INDEX($A$25:$A$200, MATCH(1,(ADJ25:ADJ200=SMALL(ADJ25:ADJ200,4))*(COUNTIF(ADJ6:ADJ9, $A$25:$A$200)=0),0)), ""),""),"")</f>
        <v/>
      </c>
      <c r="ADK10" s="1" t="str" cm="1">
        <f t="array" ref="ADK10">IFERROR(IF(SMALL(ADK25:ADK200,4)&lt;=$A$8*SMALL(ADK25:ADK200,1),IFERROR(INDEX($A$25:$A$200, MATCH(1,(ADK25:ADK200=SMALL(ADK25:ADK200,4))*(COUNTIF(ADK6:ADK9, $A$25:$A$200)=0),0)), ""),""),"")</f>
        <v/>
      </c>
      <c r="ADL10" s="1" t="str" cm="1">
        <f t="array" ref="ADL10">IFERROR(IF(SMALL(ADL25:ADL200,4)&lt;=$A$8*SMALL(ADL25:ADL200,1),IFERROR(INDEX($A$25:$A$200, MATCH(1,(ADL25:ADL200=SMALL(ADL25:ADL200,4))*(COUNTIF(ADL6:ADL9, $A$25:$A$200)=0),0)), ""),""),"")</f>
        <v/>
      </c>
      <c r="ADM10" s="1" t="str" cm="1">
        <f t="array" ref="ADM10">IFERROR(IF(SMALL(ADM25:ADM200,4)&lt;=$A$8*SMALL(ADM25:ADM200,1),IFERROR(INDEX($A$25:$A$200, MATCH(1,(ADM25:ADM200=SMALL(ADM25:ADM200,4))*(COUNTIF(ADM6:ADM9, $A$25:$A$200)=0),0)), ""),""),"")</f>
        <v/>
      </c>
      <c r="ADN10" s="1" t="str" cm="1">
        <f t="array" ref="ADN10">IFERROR(IF(SMALL(ADN25:ADN200,4)&lt;=$A$8*SMALL(ADN25:ADN200,1),IFERROR(INDEX($A$25:$A$200, MATCH(1,(ADN25:ADN200=SMALL(ADN25:ADN200,4))*(COUNTIF(ADN6:ADN9, $A$25:$A$200)=0),0)), ""),""),"")</f>
        <v/>
      </c>
      <c r="ADO10" s="1" t="str" cm="1">
        <f t="array" ref="ADO10">IFERROR(IF(SMALL(ADO25:ADO200,4)&lt;=$A$8*SMALL(ADO25:ADO200,1),IFERROR(INDEX($A$25:$A$200, MATCH(1,(ADO25:ADO200=SMALL(ADO25:ADO200,4))*(COUNTIF(ADO6:ADO9, $A$25:$A$200)=0),0)), ""),""),"")</f>
        <v/>
      </c>
      <c r="ADP10" s="1" t="str" cm="1">
        <f t="array" ref="ADP10">IFERROR(IF(SMALL(ADP25:ADP200,4)&lt;=$A$8*SMALL(ADP25:ADP200,1),IFERROR(INDEX($A$25:$A$200, MATCH(1,(ADP25:ADP200=SMALL(ADP25:ADP200,4))*(COUNTIF(ADP6:ADP9, $A$25:$A$200)=0),0)), ""),""),"")</f>
        <v/>
      </c>
      <c r="ADQ10" s="1" t="str" cm="1">
        <f t="array" ref="ADQ10">IFERROR(IF(SMALL(ADQ25:ADQ200,4)&lt;=$A$8*SMALL(ADQ25:ADQ200,1),IFERROR(INDEX($A$25:$A$200, MATCH(1,(ADQ25:ADQ200=SMALL(ADQ25:ADQ200,4))*(COUNTIF(ADQ6:ADQ9, $A$25:$A$200)=0),0)), ""),""),"")</f>
        <v/>
      </c>
      <c r="ADR10" s="1" t="str" cm="1">
        <f t="array" ref="ADR10">IFERROR(IF(SMALL(ADR25:ADR200,4)&lt;=$A$8*SMALL(ADR25:ADR200,1),IFERROR(INDEX($A$25:$A$200, MATCH(1,(ADR25:ADR200=SMALL(ADR25:ADR200,4))*(COUNTIF(ADR6:ADR9, $A$25:$A$200)=0),0)), ""),""),"")</f>
        <v/>
      </c>
      <c r="ADS10" s="1" t="str" cm="1">
        <f t="array" ref="ADS10">IFERROR(IF(SMALL(ADS25:ADS200,4)&lt;=$A$8*SMALL(ADS25:ADS200,1),IFERROR(INDEX($A$25:$A$200, MATCH(1,(ADS25:ADS200=SMALL(ADS25:ADS200,4))*(COUNTIF(ADS6:ADS9, $A$25:$A$200)=0),0)), ""),""),"")</f>
        <v/>
      </c>
      <c r="ADT10" s="1" t="str" cm="1">
        <f t="array" ref="ADT10">IFERROR(IF(SMALL(ADT25:ADT200,4)&lt;=$A$8*SMALL(ADT25:ADT200,1),IFERROR(INDEX($A$25:$A$200, MATCH(1,(ADT25:ADT200=SMALL(ADT25:ADT200,4))*(COUNTIF(ADT6:ADT9, $A$25:$A$200)=0),0)), ""),""),"")</f>
        <v/>
      </c>
      <c r="ADU10" s="1" t="str" cm="1">
        <f t="array" ref="ADU10">IFERROR(IF(SMALL(ADU25:ADU200,4)&lt;=$A$8*SMALL(ADU25:ADU200,1),IFERROR(INDEX($A$25:$A$200, MATCH(1,(ADU25:ADU200=SMALL(ADU25:ADU200,4))*(COUNTIF(ADU6:ADU9, $A$25:$A$200)=0),0)), ""),""),"")</f>
        <v/>
      </c>
      <c r="ADV10" s="1" t="str" cm="1">
        <f t="array" ref="ADV10">IFERROR(IF(SMALL(ADV25:ADV200,4)&lt;=$A$8*SMALL(ADV25:ADV200,1),IFERROR(INDEX($A$25:$A$200, MATCH(1,(ADV25:ADV200=SMALL(ADV25:ADV200,4))*(COUNTIF(ADV6:ADV9, $A$25:$A$200)=0),0)), ""),""),"")</f>
        <v/>
      </c>
      <c r="ADW10" s="1" t="str" cm="1">
        <f t="array" ref="ADW10">IFERROR(IF(SMALL(ADW25:ADW200,4)&lt;=$A$8*SMALL(ADW25:ADW200,1),IFERROR(INDEX($A$25:$A$200, MATCH(1,(ADW25:ADW200=SMALL(ADW25:ADW200,4))*(COUNTIF(ADW6:ADW9, $A$25:$A$200)=0),0)), ""),""),"")</f>
        <v/>
      </c>
      <c r="ADX10" s="1" t="str" cm="1">
        <f t="array" ref="ADX10">IFERROR(IF(SMALL(ADX25:ADX200,4)&lt;=$A$8*SMALL(ADX25:ADX200,1),IFERROR(INDEX($A$25:$A$200, MATCH(1,(ADX25:ADX200=SMALL(ADX25:ADX200,4))*(COUNTIF(ADX6:ADX9, $A$25:$A$200)=0),0)), ""),""),"")</f>
        <v/>
      </c>
      <c r="ADY10" s="1" t="str" cm="1">
        <f t="array" ref="ADY10">IFERROR(IF(SMALL(ADY25:ADY200,4)&lt;=$A$8*SMALL(ADY25:ADY200,1),IFERROR(INDEX($A$25:$A$200, MATCH(1,(ADY25:ADY200=SMALL(ADY25:ADY200,4))*(COUNTIF(ADY6:ADY9, $A$25:$A$200)=0),0)), ""),""),"")</f>
        <v/>
      </c>
      <c r="ADZ10" s="1" t="str" cm="1">
        <f t="array" ref="ADZ10">IFERROR(IF(SMALL(ADZ25:ADZ200,4)&lt;=$A$8*SMALL(ADZ25:ADZ200,1),IFERROR(INDEX($A$25:$A$200, MATCH(1,(ADZ25:ADZ200=SMALL(ADZ25:ADZ200,4))*(COUNTIF(ADZ6:ADZ9, $A$25:$A$200)=0),0)), ""),""),"")</f>
        <v/>
      </c>
      <c r="AEA10" s="1" t="str" cm="1">
        <f t="array" ref="AEA10">IFERROR(IF(SMALL(AEA25:AEA200,4)&lt;=$A$8*SMALL(AEA25:AEA200,1),IFERROR(INDEX($A$25:$A$200, MATCH(1,(AEA25:AEA200=SMALL(AEA25:AEA200,4))*(COUNTIF(AEA6:AEA9, $A$25:$A$200)=0),0)), ""),""),"")</f>
        <v/>
      </c>
      <c r="AEB10" s="1" t="str" cm="1">
        <f t="array" ref="AEB10">IFERROR(IF(SMALL(AEB25:AEB200,4)&lt;=$A$8*SMALL(AEB25:AEB200,1),IFERROR(INDEX($A$25:$A$200, MATCH(1,(AEB25:AEB200=SMALL(AEB25:AEB200,4))*(COUNTIF(AEB6:AEB9, $A$25:$A$200)=0),0)), ""),""),"")</f>
        <v/>
      </c>
      <c r="AEC10" s="1" t="str" cm="1">
        <f t="array" ref="AEC10">IFERROR(IF(SMALL(AEC25:AEC200,4)&lt;=$A$8*SMALL(AEC25:AEC200,1),IFERROR(INDEX($A$25:$A$200, MATCH(1,(AEC25:AEC200=SMALL(AEC25:AEC200,4))*(COUNTIF(AEC6:AEC9, $A$25:$A$200)=0),0)), ""),""),"")</f>
        <v/>
      </c>
      <c r="AED10" s="1" t="str" cm="1">
        <f t="array" ref="AED10">IFERROR(IF(SMALL(AED25:AED200,4)&lt;=$A$8*SMALL(AED25:AED200,1),IFERROR(INDEX($A$25:$A$200, MATCH(1,(AED25:AED200=SMALL(AED25:AED200,4))*(COUNTIF(AED6:AED9, $A$25:$A$200)=0),0)), ""),""),"")</f>
        <v/>
      </c>
      <c r="AEE10" s="1" t="str" cm="1">
        <f t="array" ref="AEE10">IFERROR(IF(SMALL(AEE25:AEE200,4)&lt;=$A$8*SMALL(AEE25:AEE200,1),IFERROR(INDEX($A$25:$A$200, MATCH(1,(AEE25:AEE200=SMALL(AEE25:AEE200,4))*(COUNTIF(AEE6:AEE9, $A$25:$A$200)=0),0)), ""),""),"")</f>
        <v/>
      </c>
      <c r="AEF10" s="1" t="str" cm="1">
        <f t="array" ref="AEF10">IFERROR(IF(SMALL(AEF25:AEF200,4)&lt;=$A$8*SMALL(AEF25:AEF200,1),IFERROR(INDEX($A$25:$A$200, MATCH(1,(AEF25:AEF200=SMALL(AEF25:AEF200,4))*(COUNTIF(AEF6:AEF9, $A$25:$A$200)=0),0)), ""),""),"")</f>
        <v/>
      </c>
      <c r="AEG10" s="1" t="str" cm="1">
        <f t="array" ref="AEG10">IFERROR(IF(SMALL(AEG25:AEG200,4)&lt;=$A$8*SMALL(AEG25:AEG200,1),IFERROR(INDEX($A$25:$A$200, MATCH(1,(AEG25:AEG200=SMALL(AEG25:AEG200,4))*(COUNTIF(AEG6:AEG9, $A$25:$A$200)=0),0)), ""),""),"")</f>
        <v/>
      </c>
      <c r="AEH10" s="1" t="str" cm="1">
        <f t="array" ref="AEH10">IFERROR(IF(SMALL(AEH25:AEH200,4)&lt;=$A$8*SMALL(AEH25:AEH200,1),IFERROR(INDEX($A$25:$A$200, MATCH(1,(AEH25:AEH200=SMALL(AEH25:AEH200,4))*(COUNTIF(AEH6:AEH9, $A$25:$A$200)=0),0)), ""),""),"")</f>
        <v/>
      </c>
      <c r="AEI10" s="1" t="str" cm="1">
        <f t="array" ref="AEI10">IFERROR(IF(SMALL(AEI25:AEI200,4)&lt;=$A$8*SMALL(AEI25:AEI200,1),IFERROR(INDEX($A$25:$A$200, MATCH(1,(AEI25:AEI200=SMALL(AEI25:AEI200,4))*(COUNTIF(AEI6:AEI9, $A$25:$A$200)=0),0)), ""),""),"")</f>
        <v/>
      </c>
      <c r="AEJ10" s="1" t="str" cm="1">
        <f t="array" ref="AEJ10">IFERROR(IF(SMALL(AEJ25:AEJ200,4)&lt;=$A$8*SMALL(AEJ25:AEJ200,1),IFERROR(INDEX($A$25:$A$200, MATCH(1,(AEJ25:AEJ200=SMALL(AEJ25:AEJ200,4))*(COUNTIF(AEJ6:AEJ9, $A$25:$A$200)=0),0)), ""),""),"")</f>
        <v/>
      </c>
      <c r="AEK10" s="1" t="str" cm="1">
        <f t="array" ref="AEK10">IFERROR(IF(SMALL(AEK25:AEK200,4)&lt;=$A$8*SMALL(AEK25:AEK200,1),IFERROR(INDEX($A$25:$A$200, MATCH(1,(AEK25:AEK200=SMALL(AEK25:AEK200,4))*(COUNTIF(AEK6:AEK9, $A$25:$A$200)=0),0)), ""),""),"")</f>
        <v/>
      </c>
      <c r="AEL10" s="1" t="str" cm="1">
        <f t="array" ref="AEL10">IFERROR(IF(SMALL(AEL25:AEL200,4)&lt;=$A$8*SMALL(AEL25:AEL200,1),IFERROR(INDEX($A$25:$A$200, MATCH(1,(AEL25:AEL200=SMALL(AEL25:AEL200,4))*(COUNTIF(AEL6:AEL9, $A$25:$A$200)=0),0)), ""),""),"")</f>
        <v/>
      </c>
      <c r="AEM10" s="1" t="str" cm="1">
        <f t="array" ref="AEM10">IFERROR(IF(SMALL(AEM25:AEM200,4)&lt;=$A$8*SMALL(AEM25:AEM200,1),IFERROR(INDEX($A$25:$A$200, MATCH(1,(AEM25:AEM200=SMALL(AEM25:AEM200,4))*(COUNTIF(AEM6:AEM9, $A$25:$A$200)=0),0)), ""),""),"")</f>
        <v/>
      </c>
      <c r="AEN10" s="1" t="str" cm="1">
        <f t="array" ref="AEN10">IFERROR(IF(SMALL(AEN25:AEN200,4)&lt;=$A$8*SMALL(AEN25:AEN200,1),IFERROR(INDEX($A$25:$A$200, MATCH(1,(AEN25:AEN200=SMALL(AEN25:AEN200,4))*(COUNTIF(AEN6:AEN9, $A$25:$A$200)=0),0)), ""),""),"")</f>
        <v/>
      </c>
      <c r="AEO10" s="1" t="str" cm="1">
        <f t="array" ref="AEO10">IFERROR(IF(SMALL(AEO25:AEO200,4)&lt;=$A$8*SMALL(AEO25:AEO200,1),IFERROR(INDEX($A$25:$A$200, MATCH(1,(AEO25:AEO200=SMALL(AEO25:AEO200,4))*(COUNTIF(AEO6:AEO9, $A$25:$A$200)=0),0)), ""),""),"")</f>
        <v/>
      </c>
      <c r="AEP10" s="1" t="str" cm="1">
        <f t="array" ref="AEP10">IFERROR(IF(SMALL(AEP25:AEP200,4)&lt;=$A$8*SMALL(AEP25:AEP200,1),IFERROR(INDEX($A$25:$A$200, MATCH(1,(AEP25:AEP200=SMALL(AEP25:AEP200,4))*(COUNTIF(AEP6:AEP9, $A$25:$A$200)=0),0)), ""),""),"")</f>
        <v/>
      </c>
      <c r="AEQ10" s="1" t="str" cm="1">
        <f t="array" ref="AEQ10">IFERROR(IF(SMALL(AEQ25:AEQ200,4)&lt;=$A$8*SMALL(AEQ25:AEQ200,1),IFERROR(INDEX($A$25:$A$200, MATCH(1,(AEQ25:AEQ200=SMALL(AEQ25:AEQ200,4))*(COUNTIF(AEQ6:AEQ9, $A$25:$A$200)=0),0)), ""),""),"")</f>
        <v/>
      </c>
      <c r="AER10" s="1" t="str" cm="1">
        <f t="array" ref="AER10">IFERROR(IF(SMALL(AER25:AER200,4)&lt;=$A$8*SMALL(AER25:AER200,1),IFERROR(INDEX($A$25:$A$200, MATCH(1,(AER25:AER200=SMALL(AER25:AER200,4))*(COUNTIF(AER6:AER9, $A$25:$A$200)=0),0)), ""),""),"")</f>
        <v/>
      </c>
      <c r="AES10" s="1" t="str" cm="1">
        <f t="array" ref="AES10">IFERROR(IF(SMALL(AES25:AES200,4)&lt;=$A$8*SMALL(AES25:AES200,1),IFERROR(INDEX($A$25:$A$200, MATCH(1,(AES25:AES200=SMALL(AES25:AES200,4))*(COUNTIF(AES6:AES9, $A$25:$A$200)=0),0)), ""),""),"")</f>
        <v/>
      </c>
      <c r="AET10" s="1" t="str" cm="1">
        <f t="array" ref="AET10">IFERROR(IF(SMALL(AET25:AET200,4)&lt;=$A$8*SMALL(AET25:AET200,1),IFERROR(INDEX($A$25:$A$200, MATCH(1,(AET25:AET200=SMALL(AET25:AET200,4))*(COUNTIF(AET6:AET9, $A$25:$A$200)=0),0)), ""),""),"")</f>
        <v/>
      </c>
      <c r="AEU10" s="1" t="str" cm="1">
        <f t="array" ref="AEU10">IFERROR(IF(SMALL(AEU25:AEU200,4)&lt;=$A$8*SMALL(AEU25:AEU200,1),IFERROR(INDEX($A$25:$A$200, MATCH(1,(AEU25:AEU200=SMALL(AEU25:AEU200,4))*(COUNTIF(AEU6:AEU9, $A$25:$A$200)=0),0)), ""),""),"")</f>
        <v/>
      </c>
      <c r="AEV10" s="1" t="str" cm="1">
        <f t="array" ref="AEV10">IFERROR(IF(SMALL(AEV25:AEV200,4)&lt;=$A$8*SMALL(AEV25:AEV200,1),IFERROR(INDEX($A$25:$A$200, MATCH(1,(AEV25:AEV200=SMALL(AEV25:AEV200,4))*(COUNTIF(AEV6:AEV9, $A$25:$A$200)=0),0)), ""),""),"")</f>
        <v/>
      </c>
      <c r="AEW10" s="1" t="str" cm="1">
        <f t="array" ref="AEW10">IFERROR(IF(SMALL(AEW25:AEW200,4)&lt;=$A$8*SMALL(AEW25:AEW200,1),IFERROR(INDEX($A$25:$A$200, MATCH(1,(AEW25:AEW200=SMALL(AEW25:AEW200,4))*(COUNTIF(AEW6:AEW9, $A$25:$A$200)=0),0)), ""),""),"")</f>
        <v/>
      </c>
      <c r="AEX10" s="1" t="str" cm="1">
        <f t="array" ref="AEX10">IFERROR(IF(SMALL(AEX25:AEX200,4)&lt;=$A$8*SMALL(AEX25:AEX200,1),IFERROR(INDEX($A$25:$A$200, MATCH(1,(AEX25:AEX200=SMALL(AEX25:AEX200,4))*(COUNTIF(AEX6:AEX9, $A$25:$A$200)=0),0)), ""),""),"")</f>
        <v/>
      </c>
      <c r="AEY10" s="1" t="str" cm="1">
        <f t="array" ref="AEY10">IFERROR(IF(SMALL(AEY25:AEY200,4)&lt;=$A$8*SMALL(AEY25:AEY200,1),IFERROR(INDEX($A$25:$A$200, MATCH(1,(AEY25:AEY200=SMALL(AEY25:AEY200,4))*(COUNTIF(AEY6:AEY9, $A$25:$A$200)=0),0)), ""),""),"")</f>
        <v/>
      </c>
      <c r="AEZ10" s="1" t="str" cm="1">
        <f t="array" ref="AEZ10">IFERROR(IF(SMALL(AEZ25:AEZ200,4)&lt;=$A$8*SMALL(AEZ25:AEZ200,1),IFERROR(INDEX($A$25:$A$200, MATCH(1,(AEZ25:AEZ200=SMALL(AEZ25:AEZ200,4))*(COUNTIF(AEZ6:AEZ9, $A$25:$A$200)=0),0)), ""),""),"")</f>
        <v/>
      </c>
      <c r="AFA10" s="1" t="str" cm="1">
        <f t="array" ref="AFA10">IFERROR(IF(SMALL(AFA25:AFA200,4)&lt;=$A$8*SMALL(AFA25:AFA200,1),IFERROR(INDEX($A$25:$A$200, MATCH(1,(AFA25:AFA200=SMALL(AFA25:AFA200,4))*(COUNTIF(AFA6:AFA9, $A$25:$A$200)=0),0)), ""),""),"")</f>
        <v/>
      </c>
      <c r="AFB10" s="1" t="str" cm="1">
        <f t="array" ref="AFB10">IFERROR(IF(SMALL(AFB25:AFB200,4)&lt;=$A$8*SMALL(AFB25:AFB200,1),IFERROR(INDEX($A$25:$A$200, MATCH(1,(AFB25:AFB200=SMALL(AFB25:AFB200,4))*(COUNTIF(AFB6:AFB9, $A$25:$A$200)=0),0)), ""),""),"")</f>
        <v/>
      </c>
      <c r="AFC10" s="1" t="str" cm="1">
        <f t="array" ref="AFC10">IFERROR(IF(SMALL(AFC25:AFC200,4)&lt;=$A$8*SMALL(AFC25:AFC200,1),IFERROR(INDEX($A$25:$A$200, MATCH(1,(AFC25:AFC200=SMALL(AFC25:AFC200,4))*(COUNTIF(AFC6:AFC9, $A$25:$A$200)=0),0)), ""),""),"")</f>
        <v/>
      </c>
      <c r="AFD10" s="1" t="str" cm="1">
        <f t="array" ref="AFD10">IFERROR(IF(SMALL(AFD25:AFD200,4)&lt;=$A$8*SMALL(AFD25:AFD200,1),IFERROR(INDEX($A$25:$A$200, MATCH(1,(AFD25:AFD200=SMALL(AFD25:AFD200,4))*(COUNTIF(AFD6:AFD9, $A$25:$A$200)=0),0)), ""),""),"")</f>
        <v/>
      </c>
      <c r="AFE10" s="1" t="str" cm="1">
        <f t="array" ref="AFE10">IFERROR(IF(SMALL(AFE25:AFE200,4)&lt;=$A$8*SMALL(AFE25:AFE200,1),IFERROR(INDEX($A$25:$A$200, MATCH(1,(AFE25:AFE200=SMALL(AFE25:AFE200,4))*(COUNTIF(AFE6:AFE9, $A$25:$A$200)=0),0)), ""),""),"")</f>
        <v/>
      </c>
      <c r="AFF10" s="1" t="str" cm="1">
        <f t="array" ref="AFF10">IFERROR(IF(SMALL(AFF25:AFF200,4)&lt;=$A$8*SMALL(AFF25:AFF200,1),IFERROR(INDEX($A$25:$A$200, MATCH(1,(AFF25:AFF200=SMALL(AFF25:AFF200,4))*(COUNTIF(AFF6:AFF9, $A$25:$A$200)=0),0)), ""),""),"")</f>
        <v/>
      </c>
      <c r="AFG10" s="1" t="str" cm="1">
        <f t="array" ref="AFG10">IFERROR(IF(SMALL(AFG25:AFG200,4)&lt;=$A$8*SMALL(AFG25:AFG200,1),IFERROR(INDEX($A$25:$A$200, MATCH(1,(AFG25:AFG200=SMALL(AFG25:AFG200,4))*(COUNTIF(AFG6:AFG9, $A$25:$A$200)=0),0)), ""),""),"")</f>
        <v/>
      </c>
      <c r="AFH10" s="1" t="str" cm="1">
        <f t="array" ref="AFH10">IFERROR(IF(SMALL(AFH25:AFH200,4)&lt;=$A$8*SMALL(AFH25:AFH200,1),IFERROR(INDEX($A$25:$A$200, MATCH(1,(AFH25:AFH200=SMALL(AFH25:AFH200,4))*(COUNTIF(AFH6:AFH9, $A$25:$A$200)=0),0)), ""),""),"")</f>
        <v/>
      </c>
      <c r="AFI10" s="1" t="str" cm="1">
        <f t="array" ref="AFI10">IFERROR(IF(SMALL(AFI25:AFI200,4)&lt;=$A$8*SMALL(AFI25:AFI200,1),IFERROR(INDEX($A$25:$A$200, MATCH(1,(AFI25:AFI200=SMALL(AFI25:AFI200,4))*(COUNTIF(AFI6:AFI9, $A$25:$A$200)=0),0)), ""),""),"")</f>
        <v/>
      </c>
      <c r="AFJ10" s="1" t="str" cm="1">
        <f t="array" ref="AFJ10">IFERROR(IF(SMALL(AFJ25:AFJ200,4)&lt;=$A$8*SMALL(AFJ25:AFJ200,1),IFERROR(INDEX($A$25:$A$200, MATCH(1,(AFJ25:AFJ200=SMALL(AFJ25:AFJ200,4))*(COUNTIF(AFJ6:AFJ9, $A$25:$A$200)=0),0)), ""),""),"")</f>
        <v/>
      </c>
      <c r="AFK10" s="1" t="str" cm="1">
        <f t="array" ref="AFK10">IFERROR(IF(SMALL(AFK25:AFK200,4)&lt;=$A$8*SMALL(AFK25:AFK200,1),IFERROR(INDEX($A$25:$A$200, MATCH(1,(AFK25:AFK200=SMALL(AFK25:AFK200,4))*(COUNTIF(AFK6:AFK9, $A$25:$A$200)=0),0)), ""),""),"")</f>
        <v/>
      </c>
      <c r="AFL10" s="1" t="str" cm="1">
        <f t="array" ref="AFL10">IFERROR(IF(SMALL(AFL25:AFL200,4)&lt;=$A$8*SMALL(AFL25:AFL200,1),IFERROR(INDEX($A$25:$A$200, MATCH(1,(AFL25:AFL200=SMALL(AFL25:AFL200,4))*(COUNTIF(AFL6:AFL9, $A$25:$A$200)=0),0)), ""),""),"")</f>
        <v/>
      </c>
      <c r="AFM10" s="1" t="str" cm="1">
        <f t="array" ref="AFM10">IFERROR(IF(SMALL(AFM25:AFM200,4)&lt;=$A$8*SMALL(AFM25:AFM200,1),IFERROR(INDEX($A$25:$A$200, MATCH(1,(AFM25:AFM200=SMALL(AFM25:AFM200,4))*(COUNTIF(AFM6:AFM9, $A$25:$A$200)=0),0)), ""),""),"")</f>
        <v/>
      </c>
      <c r="AFN10" s="1" t="str" cm="1">
        <f t="array" ref="AFN10">IFERROR(IF(SMALL(AFN25:AFN200,4)&lt;=$A$8*SMALL(AFN25:AFN200,1),IFERROR(INDEX($A$25:$A$200, MATCH(1,(AFN25:AFN200=SMALL(AFN25:AFN200,4))*(COUNTIF(AFN6:AFN9, $A$25:$A$200)=0),0)), ""),""),"")</f>
        <v/>
      </c>
      <c r="AFO10" s="1" t="str" cm="1">
        <f t="array" ref="AFO10">IFERROR(IF(SMALL(AFO25:AFO200,4)&lt;=$A$8*SMALL(AFO25:AFO200,1),IFERROR(INDEX($A$25:$A$200, MATCH(1,(AFO25:AFO200=SMALL(AFO25:AFO200,4))*(COUNTIF(AFO6:AFO9, $A$25:$A$200)=0),0)), ""),""),"")</f>
        <v/>
      </c>
      <c r="AFP10" s="1" t="str" cm="1">
        <f t="array" ref="AFP10">IFERROR(IF(SMALL(AFP25:AFP200,4)&lt;=$A$8*SMALL(AFP25:AFP200,1),IFERROR(INDEX($A$25:$A$200, MATCH(1,(AFP25:AFP200=SMALL(AFP25:AFP200,4))*(COUNTIF(AFP6:AFP9, $A$25:$A$200)=0),0)), ""),""),"")</f>
        <v/>
      </c>
      <c r="AFQ10" s="1" t="str" cm="1">
        <f t="array" ref="AFQ10">IFERROR(IF(SMALL(AFQ25:AFQ200,4)&lt;=$A$8*SMALL(AFQ25:AFQ200,1),IFERROR(INDEX($A$25:$A$200, MATCH(1,(AFQ25:AFQ200=SMALL(AFQ25:AFQ200,4))*(COUNTIF(AFQ6:AFQ9, $A$25:$A$200)=0),0)), ""),""),"")</f>
        <v/>
      </c>
      <c r="AFR10" s="1" t="str" cm="1">
        <f t="array" ref="AFR10">IFERROR(IF(SMALL(AFR25:AFR200,4)&lt;=$A$8*SMALL(AFR25:AFR200,1),IFERROR(INDEX($A$25:$A$200, MATCH(1,(AFR25:AFR200=SMALL(AFR25:AFR200,4))*(COUNTIF(AFR6:AFR9, $A$25:$A$200)=0),0)), ""),""),"")</f>
        <v/>
      </c>
      <c r="AFS10" s="1" t="str" cm="1">
        <f t="array" ref="AFS10">IFERROR(IF(SMALL(AFS25:AFS200,4)&lt;=$A$8*SMALL(AFS25:AFS200,1),IFERROR(INDEX($A$25:$A$200, MATCH(1,(AFS25:AFS200=SMALL(AFS25:AFS200,4))*(COUNTIF(AFS6:AFS9, $A$25:$A$200)=0),0)), ""),""),"")</f>
        <v/>
      </c>
      <c r="AFT10" s="1" t="str" cm="1">
        <f t="array" ref="AFT10">IFERROR(IF(SMALL(AFT25:AFT200,4)&lt;=$A$8*SMALL(AFT25:AFT200,1),IFERROR(INDEX($A$25:$A$200, MATCH(1,(AFT25:AFT200=SMALL(AFT25:AFT200,4))*(COUNTIF(AFT6:AFT9, $A$25:$A$200)=0),0)), ""),""),"")</f>
        <v/>
      </c>
      <c r="AFU10" s="1" t="str" cm="1">
        <f t="array" ref="AFU10">IFERROR(IF(SMALL(AFU25:AFU200,4)&lt;=$A$8*SMALL(AFU25:AFU200,1),IFERROR(INDEX($A$25:$A$200, MATCH(1,(AFU25:AFU200=SMALL(AFU25:AFU200,4))*(COUNTIF(AFU6:AFU9, $A$25:$A$200)=0),0)), ""),""),"")</f>
        <v/>
      </c>
      <c r="AFV10" s="1" t="str" cm="1">
        <f t="array" ref="AFV10">IFERROR(IF(SMALL(AFV25:AFV200,4)&lt;=$A$8*SMALL(AFV25:AFV200,1),IFERROR(INDEX($A$25:$A$200, MATCH(1,(AFV25:AFV200=SMALL(AFV25:AFV200,4))*(COUNTIF(AFV6:AFV9, $A$25:$A$200)=0),0)), ""),""),"")</f>
        <v/>
      </c>
      <c r="AFW10" s="1" t="str" cm="1">
        <f t="array" ref="AFW10">IFERROR(IF(SMALL(AFW25:AFW200,4)&lt;=$A$8*SMALL(AFW25:AFW200,1),IFERROR(INDEX($A$25:$A$200, MATCH(1,(AFW25:AFW200=SMALL(AFW25:AFW200,4))*(COUNTIF(AFW6:AFW9, $A$25:$A$200)=0),0)), ""),""),"")</f>
        <v/>
      </c>
      <c r="AFX10" s="1" t="str" cm="1">
        <f t="array" ref="AFX10">IFERROR(IF(SMALL(AFX25:AFX200,4)&lt;=$A$8*SMALL(AFX25:AFX200,1),IFERROR(INDEX($A$25:$A$200, MATCH(1,(AFX25:AFX200=SMALL(AFX25:AFX200,4))*(COUNTIF(AFX6:AFX9, $A$25:$A$200)=0),0)), ""),""),"")</f>
        <v/>
      </c>
      <c r="AFY10" s="1" t="str" cm="1">
        <f t="array" ref="AFY10">IFERROR(IF(SMALL(AFY25:AFY200,4)&lt;=$A$8*SMALL(AFY25:AFY200,1),IFERROR(INDEX($A$25:$A$200, MATCH(1,(AFY25:AFY200=SMALL(AFY25:AFY200,4))*(COUNTIF(AFY6:AFY9, $A$25:$A$200)=0),0)), ""),""),"")</f>
        <v/>
      </c>
      <c r="AFZ10" s="1" t="str" cm="1">
        <f t="array" ref="AFZ10">IFERROR(IF(SMALL(AFZ25:AFZ200,4)&lt;=$A$8*SMALL(AFZ25:AFZ200,1),IFERROR(INDEX($A$25:$A$200, MATCH(1,(AFZ25:AFZ200=SMALL(AFZ25:AFZ200,4))*(COUNTIF(AFZ6:AFZ9, $A$25:$A$200)=0),0)), ""),""),"")</f>
        <v/>
      </c>
      <c r="AGA10" s="1" t="str" cm="1">
        <f t="array" ref="AGA10">IFERROR(IF(SMALL(AGA25:AGA200,4)&lt;=$A$8*SMALL(AGA25:AGA200,1),IFERROR(INDEX($A$25:$A$200, MATCH(1,(AGA25:AGA200=SMALL(AGA25:AGA200,4))*(COUNTIF(AGA6:AGA9, $A$25:$A$200)=0),0)), ""),""),"")</f>
        <v/>
      </c>
      <c r="AGB10" s="1" t="str" cm="1">
        <f t="array" ref="AGB10">IFERROR(IF(SMALL(AGB25:AGB200,4)&lt;=$A$8*SMALL(AGB25:AGB200,1),IFERROR(INDEX($A$25:$A$200, MATCH(1,(AGB25:AGB200=SMALL(AGB25:AGB200,4))*(COUNTIF(AGB6:AGB9, $A$25:$A$200)=0),0)), ""),""),"")</f>
        <v/>
      </c>
      <c r="AGC10" s="1" t="str" cm="1">
        <f t="array" ref="AGC10">IFERROR(IF(SMALL(AGC25:AGC200,4)&lt;=$A$8*SMALL(AGC25:AGC200,1),IFERROR(INDEX($A$25:$A$200, MATCH(1,(AGC25:AGC200=SMALL(AGC25:AGC200,4))*(COUNTIF(AGC6:AGC9, $A$25:$A$200)=0),0)), ""),""),"")</f>
        <v>VINS-Fusion</v>
      </c>
      <c r="AGD10" s="1" t="str" cm="1">
        <f t="array" ref="AGD10">IFERROR(IF(SMALL(AGD25:AGD200,4)&lt;=$A$8*SMALL(AGD25:AGD200,1),IFERROR(INDEX($A$25:$A$200, MATCH(1,(AGD25:AGD200=SMALL(AGD25:AGD200,4))*(COUNTIF(AGD6:AGD9, $A$25:$A$200)=0),0)), ""),""),"")</f>
        <v/>
      </c>
      <c r="AGE10" s="1" t="str" cm="1">
        <f t="array" ref="AGE10">IFERROR(IF(SMALL(AGE25:AGE200,4)&lt;=$A$8*SMALL(AGE25:AGE200,1),IFERROR(INDEX($A$25:$A$200, MATCH(1,(AGE25:AGE200=SMALL(AGE25:AGE200,4))*(COUNTIF(AGE6:AGE9, $A$25:$A$200)=0),0)), ""),""),"")</f>
        <v/>
      </c>
      <c r="AGF10" s="1" t="str" cm="1">
        <f t="array" ref="AGF10">IFERROR(IF(SMALL(AGF25:AGF200,4)&lt;=$A$8*SMALL(AGF25:AGF200,1),IFERROR(INDEX($A$25:$A$200, MATCH(1,(AGF25:AGF200=SMALL(AGF25:AGF200,4))*(COUNTIF(AGF6:AGF9, $A$25:$A$200)=0),0)), ""),""),"")</f>
        <v/>
      </c>
      <c r="AGG10" s="1" t="str" cm="1">
        <f t="array" ref="AGG10">IFERROR(IF(SMALL(AGG25:AGG200,4)&lt;=$A$8*SMALL(AGG25:AGG200,1),IFERROR(INDEX($A$25:$A$200, MATCH(1,(AGG25:AGG200=SMALL(AGG25:AGG200,4))*(COUNTIF(AGG6:AGG9, $A$25:$A$200)=0),0)), ""),""),"")</f>
        <v/>
      </c>
      <c r="AGH10" s="1" t="str" cm="1">
        <f t="array" ref="AGH10">IFERROR(IF(SMALL(AGH25:AGH200,4)&lt;=$A$8*SMALL(AGH25:AGH200,1),IFERROR(INDEX($A$25:$A$200, MATCH(1,(AGH25:AGH200=SMALL(AGH25:AGH200,4))*(COUNTIF(AGH6:AGH9, $A$25:$A$200)=0),0)), ""),""),"")</f>
        <v/>
      </c>
      <c r="AGI10" s="1" t="str" cm="1">
        <f t="array" ref="AGI10">IFERROR(IF(SMALL(AGI25:AGI200,4)&lt;=$A$8*SMALL(AGI25:AGI200,1),IFERROR(INDEX($A$25:$A$200, MATCH(1,(AGI25:AGI200=SMALL(AGI25:AGI200,4))*(COUNTIF(AGI6:AGI9, $A$25:$A$200)=0),0)), ""),""),"")</f>
        <v/>
      </c>
      <c r="AGJ10" s="1" t="str" cm="1">
        <f t="array" ref="AGJ10">IFERROR(IF(SMALL(AGJ25:AGJ200,4)&lt;=$A$8*SMALL(AGJ25:AGJ200,1),IFERROR(INDEX($A$25:$A$200, MATCH(1,(AGJ25:AGJ200=SMALL(AGJ25:AGJ200,4))*(COUNTIF(AGJ6:AGJ9, $A$25:$A$200)=0),0)), ""),""),"")</f>
        <v/>
      </c>
      <c r="AGK10" s="1" t="str" cm="1">
        <f t="array" ref="AGK10">IFERROR(IF(SMALL(AGK25:AGK200,4)&lt;=$A$8*SMALL(AGK25:AGK200,1),IFERROR(INDEX($A$25:$A$200, MATCH(1,(AGK25:AGK200=SMALL(AGK25:AGK200,4))*(COUNTIF(AGK6:AGK9, $A$25:$A$200)=0),0)), ""),""),"")</f>
        <v/>
      </c>
      <c r="AGL10" s="1" t="str" cm="1">
        <f t="array" ref="AGL10">IFERROR(IF(SMALL(AGL25:AGL200,4)&lt;=$A$8*SMALL(AGL25:AGL200,1),IFERROR(INDEX($A$25:$A$200, MATCH(1,(AGL25:AGL200=SMALL(AGL25:AGL200,4))*(COUNTIF(AGL6:AGL9, $A$25:$A$200)=0),0)), ""),""),"")</f>
        <v/>
      </c>
      <c r="AGM10" s="1" t="str" cm="1">
        <f t="array" ref="AGM10">IFERROR(IF(SMALL(AGM25:AGM200,4)&lt;=$A$8*SMALL(AGM25:AGM200,1),IFERROR(INDEX($A$25:$A$200, MATCH(1,(AGM25:AGM200=SMALL(AGM25:AGM200,4))*(COUNTIF(AGM6:AGM9, $A$25:$A$200)=0),0)), ""),""),"")</f>
        <v/>
      </c>
      <c r="AGN10" s="1" t="str" cm="1">
        <f t="array" ref="AGN10">IFERROR(IF(SMALL(AGN25:AGN200,4)&lt;=$A$8*SMALL(AGN25:AGN200,1),IFERROR(INDEX($A$25:$A$200, MATCH(1,(AGN25:AGN200=SMALL(AGN25:AGN200,4))*(COUNTIF(AGN6:AGN9, $A$25:$A$200)=0),0)), ""),""),"")</f>
        <v/>
      </c>
      <c r="AGO10" s="1" t="str" cm="1">
        <f t="array" ref="AGO10">IFERROR(IF(SMALL(AGO25:AGO200,4)&lt;=$A$8*SMALL(AGO25:AGO200,1),IFERROR(INDEX($A$25:$A$200, MATCH(1,(AGO25:AGO200=SMALL(AGO25:AGO200,4))*(COUNTIF(AGO6:AGO9, $A$25:$A$200)=0),0)), ""),""),"")</f>
        <v/>
      </c>
      <c r="AGP10" s="1" t="str" cm="1">
        <f t="array" ref="AGP10">IFERROR(IF(SMALL(AGP25:AGP200,4)&lt;=$A$8*SMALL(AGP25:AGP200,1),IFERROR(INDEX($A$25:$A$200, MATCH(1,(AGP25:AGP200=SMALL(AGP25:AGP200,4))*(COUNTIF(AGP6:AGP9, $A$25:$A$200)=0),0)), ""),""),"")</f>
        <v/>
      </c>
      <c r="AGQ10" s="1" t="str" cm="1">
        <f t="array" ref="AGQ10">IFERROR(IF(SMALL(AGQ25:AGQ200,4)&lt;=$A$8*SMALL(AGQ25:AGQ200,1),IFERROR(INDEX($A$25:$A$200, MATCH(1,(AGQ25:AGQ200=SMALL(AGQ25:AGQ200,4))*(COUNTIF(AGQ6:AGQ9, $A$25:$A$200)=0),0)), ""),""),"")</f>
        <v/>
      </c>
      <c r="AGR10" s="148"/>
    </row>
    <row r="11" spans="1:876" customFormat="1" x14ac:dyDescent="0.25">
      <c r="A11" s="73"/>
      <c r="B11" s="1" t="str" cm="1">
        <f t="array" ref="B11">IFERROR(IF(SMALL(B25:B118,4)&lt;=$A$8*SMALL(B25:B118,1),IFERROR(INDEX($A$25:$A$118, MATCH(1,(B25:B118=SMALL(B25:B118,4))*(COUNTIF(B6:B10, $A$25:$A$118)=0),0)), ""),""),"")</f>
        <v/>
      </c>
      <c r="C11" s="1" t="str" cm="1">
        <f t="array" ref="C11">IFERROR(IF(SMALL(C25:C118,4)&lt;=$A$8*SMALL(C25:C118,1),IFERROR(INDEX($A$25:$A$118, MATCH(1,(C25:C118=SMALL(C25:C118,4))*(COUNTIF(C6:C10, $A$25:$A$118)=0),0)), ""),""),"")</f>
        <v/>
      </c>
      <c r="D11" s="1" t="str" cm="1">
        <f t="array" ref="D11">IFERROR(IF(SMALL(D25:D118,4)&lt;=$A$8*SMALL(D25:D118,1),IFERROR(INDEX($A$25:$A$118, MATCH(1,(D25:D118=SMALL(D25:D118,4))*(COUNTIF(D6:D10, $A$25:$A$118)=0),0)), ""),""),"")</f>
        <v/>
      </c>
      <c r="E11" s="1" t="str" cm="1">
        <f t="array" ref="E11">IFERROR(IF(SMALL(E25:E118,4)&lt;=$A$8*SMALL(E25:E118,1),IFERROR(INDEX($A$25:$A$118, MATCH(1,(E25:E118=SMALL(E25:E118,4))*(COUNTIF(E6:E10, $A$25:$A$118)=0),0)), ""),""),"")</f>
        <v/>
      </c>
      <c r="F11" s="1" t="str" cm="1">
        <f t="array" ref="F11">IFERROR(IF(SMALL(F25:F118,4)&lt;=$A$8*SMALL(F25:F118,1),IFERROR(INDEX($A$25:$A$118, MATCH(1,(F25:F118=SMALL(F25:F118,4))*(COUNTIF(F6:F10, $A$25:$A$118)=0),0)), ""),""),"")</f>
        <v/>
      </c>
      <c r="G11" s="1" t="str" cm="1">
        <f t="array" ref="G11">IFERROR(IF(SMALL(G25:G118,4)&lt;=$A$8*SMALL(G25:G118,1),IFERROR(INDEX($A$25:$A$118, MATCH(1,(G25:G118=SMALL(G25:G118,4))*(COUNTIF(G6:G10, $A$25:$A$118)=0),0)), ""),""),"")</f>
        <v/>
      </c>
      <c r="H11" s="1" t="str" cm="1">
        <f t="array" ref="H11">IFERROR(IF(SMALL(H25:H118,4)&lt;=$A$8*SMALL(H25:H118,1),IFERROR(INDEX($A$25:$A$118, MATCH(1,(H25:H118=SMALL(H25:H118,4))*(COUNTIF(H6:H10, $A$25:$A$118)=0),0)), ""),""),"")</f>
        <v/>
      </c>
      <c r="I11" s="1" t="str" cm="1">
        <f t="array" ref="I11">IFERROR(IF(SMALL(I25:I118,4)&lt;=$A$8*SMALL(I25:I118,1),IFERROR(INDEX($A$25:$A$118, MATCH(1,(I25:I118=SMALL(I25:I118,4))*(COUNTIF(I6:I10, $A$25:$A$118)=0),0)), ""),""),"")</f>
        <v/>
      </c>
      <c r="J11" s="132" t="str" cm="1">
        <f t="array" ref="J11">IFERROR(IF(SMALL(J25:J118,4)&lt;=$A$8*SMALL(J25:J118,1),IFERROR(INDEX($A$25:$A$118, MATCH(1,(J25:J118=SMALL(J25:J118,4))*(COUNTIF(J6:J10, $A$25:$A$118)=0),0)), ""),""),"")</f>
        <v/>
      </c>
      <c r="K11" s="1" t="str" cm="1">
        <f t="array" ref="K11">IFERROR(IF(SMALL(K25:K118,4)&lt;=$A$8*SMALL(K25:K118,1),IFERROR(INDEX($A$25:$A$118, MATCH(1,(K25:K118=SMALL(K25:K118,4))*(COUNTIF(K6:K10, $A$25:$A$118)=0),0)), ""),""),"")</f>
        <v/>
      </c>
      <c r="L11" s="1" t="str" cm="1">
        <f t="array" ref="L11">IFERROR(IF(SMALL(L25:L118,4)&lt;=$A$8*SMALL(L25:L118,1),IFERROR(INDEX($A$25:$A$118, MATCH(1,(L25:L118=SMALL(L25:L118,4))*(COUNTIF(L6:L10, $A$25:$A$118)=0),0)), ""),""),"")</f>
        <v/>
      </c>
      <c r="M11" s="1" t="str" cm="1">
        <f t="array" ref="M11">IFERROR(IF(SMALL(M25:M118,4)&lt;=$A$8*SMALL(M25:M118,1),IFERROR(INDEX($A$25:$A$118, MATCH(1,(M25:M118=SMALL(M25:M118,4))*(COUNTIF(M6:M10, $A$25:$A$118)=0),0)), ""),""),"")</f>
        <v/>
      </c>
      <c r="N11" s="1" t="str" cm="1">
        <f t="array" ref="N11">IFERROR(IF(SMALL(N25:N118,4)&lt;=$A$8*SMALL(N25:N118,1),IFERROR(INDEX($A$25:$A$118, MATCH(1,(N25:N118=SMALL(N25:N118,4))*(COUNTIF(N6:N10, $A$25:$A$118)=0),0)), ""),""),"")</f>
        <v/>
      </c>
      <c r="O11" s="1" t="str" cm="1">
        <f t="array" ref="O11">IFERROR(IF(SMALL(O25:O118,4)&lt;=$A$8*SMALL(O25:O118,1),IFERROR(INDEX($A$25:$A$118, MATCH(1,(O25:O118=SMALL(O25:O118,4))*(COUNTIF(O6:O10, $A$25:$A$118)=0),0)), ""),""),"")</f>
        <v/>
      </c>
      <c r="P11" s="1" t="str" cm="1">
        <f t="array" ref="P11">IFERROR(IF(SMALL(P25:P118,4)&lt;=$A$8*SMALL(P25:P118,1),IFERROR(INDEX($A$25:$A$118, MATCH(1,(P25:P118=SMALL(P25:P118,4))*(COUNTIF(P6:P10, $A$25:$A$118)=0),0)), ""),""),"")</f>
        <v/>
      </c>
      <c r="Q11" s="1" t="str" cm="1">
        <f t="array" ref="Q11">IFERROR(IF(SMALL(Q25:Q118,4)&lt;=$A$8*SMALL(Q25:Q118,1),IFERROR(INDEX($A$25:$A$118, MATCH(1,(Q25:Q118=SMALL(Q25:Q118,4))*(COUNTIF(Q6:Q10, $A$25:$A$118)=0),0)), ""),""),"")</f>
        <v/>
      </c>
      <c r="R11" s="1" t="str" cm="1">
        <f t="array" ref="R11">IFERROR(IF(SMALL(R25:R118,4)&lt;=$A$8*SMALL(R25:R118,1),IFERROR(INDEX($A$25:$A$118, MATCH(1,(R25:R118=SMALL(R25:R118,4))*(COUNTIF(R6:R10, $A$25:$A$118)=0),0)), ""),""),"")</f>
        <v/>
      </c>
      <c r="S11" s="1" t="str" cm="1">
        <f t="array" ref="S11">IFERROR(IF(SMALL(S25:S118,4)&lt;=$A$8*SMALL(S25:S118,1),IFERROR(INDEX($A$25:$A$118, MATCH(1,(S25:S118=SMALL(S25:S118,4))*(COUNTIF(S6:S10, $A$25:$A$118)=0),0)), ""),""),"")</f>
        <v/>
      </c>
      <c r="T11" s="1" t="str" cm="1">
        <f t="array" ref="T11">IFERROR(IF(SMALL(T25:T118,4)&lt;=$A$8*SMALL(T25:T118,1),IFERROR(INDEX($A$25:$A$118, MATCH(1,(T25:T118=SMALL(T25:T118,4))*(COUNTIF(T6:T10, $A$25:$A$118)=0),0)), ""),""),"")</f>
        <v/>
      </c>
      <c r="U11" s="132" t="str" cm="1">
        <f t="array" ref="U11">IFERROR(IF(SMALL(U25:U118,4)&lt;=$A$8*SMALL(U25:U118,1),IFERROR(INDEX($A$25:$A$118, MATCH(1,(U25:U118=SMALL(U25:U118,4))*(COUNTIF(U6:U10, $A$25:$A$118)=0),0)), ""),""),"")</f>
        <v/>
      </c>
      <c r="V11" s="1" t="str" cm="1">
        <f t="array" ref="V11">IFERROR(IF(SMALL(V25:V118,4)&lt;=$A$8*SMALL(V25:V118,1),IFERROR(INDEX($A$25:$A$118, MATCH(1,(V25:V118=SMALL(V25:V118,4))*(COUNTIF(V6:V10, $A$25:$A$118)=0),0)), ""),""),"")</f>
        <v/>
      </c>
      <c r="W11" s="1" t="str" cm="1">
        <f t="array" ref="W11">IFERROR(IF(SMALL(W25:W118,4)&lt;=$A$8*SMALL(W25:W118,1),IFERROR(INDEX($A$25:$A$118, MATCH(1,(W25:W118=SMALL(W25:W118,4))*(COUNTIF(W6:W10, $A$25:$A$118)=0),0)), ""),""),"")</f>
        <v/>
      </c>
      <c r="X11" s="1" t="str" cm="1">
        <f t="array" ref="X11">IFERROR(IF(SMALL(X25:X118,4)&lt;=$A$8*SMALL(X25:X118,1),IFERROR(INDEX($A$25:$A$118, MATCH(1,(X25:X118=SMALL(X25:X118,4))*(COUNTIF(X6:X10, $A$25:$A$118)=0),0)), ""),""),"")</f>
        <v/>
      </c>
      <c r="Y11" s="1" t="str" cm="1">
        <f t="array" ref="Y11">IFERROR(IF(SMALL(Y25:Y118,4)&lt;=$A$8*SMALL(Y25:Y118,1),IFERROR(INDEX($A$25:$A$118, MATCH(1,(Y25:Y118=SMALL(Y25:Y118,4))*(COUNTIF(Y6:Y10, $A$25:$A$118)=0),0)), ""),""),"")</f>
        <v/>
      </c>
      <c r="Z11" s="1" t="str" cm="1">
        <f t="array" ref="Z11">IFERROR(IF(SMALL(Z25:Z118,4)&lt;=$A$8*SMALL(Z25:Z118,1),IFERROR(INDEX($A$25:$A$118, MATCH(1,(Z25:Z118=SMALL(Z25:Z118,4))*(COUNTIF(Z6:Z10, $A$25:$A$118)=0),0)), ""),""),"")</f>
        <v/>
      </c>
      <c r="AA11" s="1" t="str" cm="1">
        <f t="array" ref="AA11">IFERROR(IF(SMALL(AA25:AA118,4)&lt;=$A$8*SMALL(AA25:AA118,1),IFERROR(INDEX($A$25:$A$118, MATCH(1,(AA25:AA118=SMALL(AA25:AA118,4))*(COUNTIF(AA6:AA10, $A$25:$A$118)=0),0)), ""),""),"")</f>
        <v/>
      </c>
      <c r="AB11" s="1" t="str" cm="1">
        <f t="array" ref="AB11">IFERROR(IF(SMALL(AB25:AB118,4)&lt;=$A$8*SMALL(AB25:AB118,1),IFERROR(INDEX($A$25:$A$118, MATCH(1,(AB25:AB118=SMALL(AB25:AB118,4))*(COUNTIF(AB6:AB10, $A$25:$A$118)=0),0)), ""),""),"")</f>
        <v/>
      </c>
      <c r="AC11" s="1" t="str" cm="1">
        <f t="array" ref="AC11">IFERROR(IF(SMALL(AC25:AC118,4)&lt;=$A$8*SMALL(AC25:AC118,1),IFERROR(INDEX($A$25:$A$118, MATCH(1,(AC25:AC118=SMALL(AC25:AC118,4))*(COUNTIF(AC6:AC10, $A$25:$A$118)=0),0)), ""),""),"")</f>
        <v/>
      </c>
      <c r="AD11" s="1" t="str" cm="1">
        <f t="array" ref="AD11">IFERROR(IF(SMALL(AD25:AD118,4)&lt;=$A$8*SMALL(AD25:AD118,1),IFERROR(INDEX($A$25:$A$118, MATCH(1,(AD25:AD118=SMALL(AD25:AD118,4))*(COUNTIF(AD6:AD10, $A$25:$A$118)=0),0)), ""),""),"")</f>
        <v/>
      </c>
      <c r="AE11" s="1" t="str" cm="1">
        <f t="array" ref="AE11">IFERROR(IF(SMALL(AE25:AE118,4)&lt;=$A$8*SMALL(AE25:AE118,1),IFERROR(INDEX($A$25:$A$118, MATCH(1,(AE25:AE118=SMALL(AE25:AE118,4))*(COUNTIF(AE6:AE10, $A$25:$A$118)=0),0)), ""),""),"")</f>
        <v/>
      </c>
      <c r="AF11" s="132" t="str" cm="1">
        <f t="array" ref="AF11">IFERROR(IF(SMALL(AF25:AF118,4)&lt;=$A$8*SMALL(AF25:AF118,1),IFERROR(INDEX($A$25:$A$118, MATCH(1,(AF25:AF118=SMALL(AF25:AF118,4))*(COUNTIF(AF6:AF10, $A$25:$A$118)=0),0)), ""),""),"")</f>
        <v/>
      </c>
      <c r="AG11" s="1" t="str" cm="1">
        <f t="array" ref="AG11">IFERROR(IF(SMALL(AG25:AG118,4)&lt;=$A$8*SMALL(AG25:AG118,1),IFERROR(INDEX($A$25:$A$118, MATCH(1,(AG25:AG118=SMALL(AG25:AG118,4))*(COUNTIF(AG6:AG10, $A$25:$A$118)=0),0)), ""),""),"")</f>
        <v/>
      </c>
      <c r="AH11" s="1" t="str" cm="1">
        <f t="array" ref="AH11">IFERROR(IF(SMALL(AH25:AH118,4)&lt;=$A$8*SMALL(AH25:AH118,1),IFERROR(INDEX($A$25:$A$118, MATCH(1,(AH25:AH118=SMALL(AH25:AH118,4))*(COUNTIF(AH6:AH10, $A$25:$A$118)=0),0)), ""),""),"")</f>
        <v/>
      </c>
      <c r="AI11" s="1" t="str" cm="1">
        <f t="array" ref="AI11">IFERROR(IF(SMALL(AI25:AI118,4)&lt;=$A$8*SMALL(AI25:AI118,1),IFERROR(INDEX($A$25:$A$118, MATCH(1,(AI25:AI118=SMALL(AI25:AI118,4))*(COUNTIF(AI6:AI10, $A$25:$A$118)=0),0)), ""),""),"")</f>
        <v/>
      </c>
      <c r="AJ11" s="1" t="str" cm="1">
        <f t="array" ref="AJ11">IFERROR(IF(SMALL(AJ25:AJ118,4)&lt;=$A$8*SMALL(AJ25:AJ118,1),IFERROR(INDEX($A$25:$A$118, MATCH(1,(AJ25:AJ118=SMALL(AJ25:AJ118,4))*(COUNTIF(AJ6:AJ10, $A$25:$A$118)=0),0)), ""),""),"")</f>
        <v/>
      </c>
      <c r="AK11" s="1" t="str" cm="1">
        <f t="array" ref="AK11">IFERROR(IF(SMALL(AK25:AK118,4)&lt;=$A$8*SMALL(AK25:AK118,1),IFERROR(INDEX($A$25:$A$118, MATCH(1,(AK25:AK118=SMALL(AK25:AK118,4))*(COUNTIF(AK6:AK10, $A$25:$A$118)=0),0)), ""),""),"")</f>
        <v/>
      </c>
      <c r="AL11" s="1" t="str" cm="1">
        <f t="array" ref="AL11">IFERROR(IF(SMALL(AL25:AL118,4)&lt;=$A$8*SMALL(AL25:AL118,1),IFERROR(INDEX($A$25:$A$118, MATCH(1,(AL25:AL118=SMALL(AL25:AL118,4))*(COUNTIF(AL6:AL10, $A$25:$A$118)=0),0)), ""),""),"")</f>
        <v/>
      </c>
      <c r="AM11" s="1" t="str" cm="1">
        <f t="array" ref="AM11">IFERROR(IF(SMALL(AM25:AM118,4)&lt;=$A$8*SMALL(AM25:AM118,1),IFERROR(INDEX($A$25:$A$118, MATCH(1,(AM25:AM118=SMALL(AM25:AM118,4))*(COUNTIF(AM6:AM10, $A$25:$A$118)=0),0)), ""),""),"")</f>
        <v/>
      </c>
      <c r="AN11" s="1" t="str" cm="1">
        <f t="array" ref="AN11">IFERROR(IF(SMALL(AN25:AN118,4)&lt;=$A$8*SMALL(AN25:AN118,1),IFERROR(INDEX($A$25:$A$118, MATCH(1,(AN25:AN118=SMALL(AN25:AN118,4))*(COUNTIF(AN6:AN10, $A$25:$A$118)=0),0)), ""),""),"")</f>
        <v/>
      </c>
      <c r="AO11" s="1" t="str" cm="1">
        <f t="array" ref="AO11">IFERROR(IF(SMALL(AO25:AO118,4)&lt;=$A$8*SMALL(AO25:AO118,1),IFERROR(INDEX($A$25:$A$118, MATCH(1,(AO25:AO118=SMALL(AO25:AO118,4))*(COUNTIF(AO6:AO10, $A$25:$A$118)=0),0)), ""),""),"")</f>
        <v/>
      </c>
      <c r="AP11" s="1" t="str" cm="1">
        <f t="array" ref="AP11">IFERROR(IF(SMALL(AP25:AP118,4)&lt;=$A$8*SMALL(AP25:AP118,1),IFERROR(INDEX($A$25:$A$118, MATCH(1,(AP25:AP118=SMALL(AP25:AP118,4))*(COUNTIF(AP6:AP10, $A$25:$A$118)=0),0)), ""),""),"")</f>
        <v/>
      </c>
      <c r="AQ11" s="132" t="str" cm="1">
        <f t="array" ref="AQ11">IFERROR(IF(SMALL(AQ25:AQ118,4)&lt;=$A$8*SMALL(AQ25:AQ118,1),IFERROR(INDEX($A$25:$A$118, MATCH(1,(AQ25:AQ118=SMALL(AQ25:AQ118,4))*(COUNTIF(AQ6:AQ10, $A$25:$A$118)=0),0)), ""),""),"")</f>
        <v/>
      </c>
      <c r="AR11" s="1" t="str" cm="1">
        <f t="array" ref="AR11">IFERROR(IF(SMALL(AR25:AR118,4)&lt;=$A$8*SMALL(AR25:AR118,1),IFERROR(INDEX($A$25:$A$118, MATCH(1,(AR25:AR118=SMALL(AR25:AR118,4))*(COUNTIF(AR6:AR10, $A$25:$A$118)=0),0)), ""),""),"")</f>
        <v/>
      </c>
      <c r="AS11" s="1" t="str" cm="1">
        <f t="array" ref="AS11">IFERROR(IF(SMALL(AS25:AS118,4)&lt;=$A$8*SMALL(AS25:AS118,1),IFERROR(INDEX($A$25:$A$118, MATCH(1,(AS25:AS118=SMALL(AS25:AS118,4))*(COUNTIF(AS6:AS10, $A$25:$A$118)=0),0)), ""),""),"")</f>
        <v/>
      </c>
      <c r="AT11" s="1" t="str" cm="1">
        <f t="array" ref="AT11">IFERROR(IF(SMALL(AT25:AT118,4)&lt;=$A$8*SMALL(AT25:AT118,1),IFERROR(INDEX($A$25:$A$118, MATCH(1,(AT25:AT118=SMALL(AT25:AT118,4))*(COUNTIF(AT6:AT10, $A$25:$A$118)=0),0)), ""),""),"")</f>
        <v/>
      </c>
      <c r="AU11" s="1" t="str" cm="1">
        <f t="array" ref="AU11">IFERROR(IF(SMALL(AU25:AU118,4)&lt;=$A$8*SMALL(AU25:AU118,1),IFERROR(INDEX($A$25:$A$118, MATCH(1,(AU25:AU118=SMALL(AU25:AU118,4))*(COUNTIF(AU6:AU10, $A$25:$A$118)=0),0)), ""),""),"")</f>
        <v/>
      </c>
      <c r="AV11" s="1" t="str" cm="1">
        <f t="array" ref="AV11">IFERROR(IF(SMALL(AV25:AV118,4)&lt;=$A$8*SMALL(AV25:AV118,1),IFERROR(INDEX($A$25:$A$118, MATCH(1,(AV25:AV118=SMALL(AV25:AV118,4))*(COUNTIF(AV6:AV10, $A$25:$A$118)=0),0)), ""),""),"")</f>
        <v/>
      </c>
      <c r="AW11" s="1" t="str" cm="1">
        <f t="array" ref="AW11">IFERROR(IF(SMALL(AW25:AW118,4)&lt;=$A$8*SMALL(AW25:AW118,1),IFERROR(INDEX($A$25:$A$118, MATCH(1,(AW25:AW118=SMALL(AW25:AW118,4))*(COUNTIF(AW6:AW10, $A$25:$A$118)=0),0)), ""),""),"")</f>
        <v/>
      </c>
      <c r="AX11" s="1" t="str" cm="1">
        <f t="array" ref="AX11">IFERROR(IF(SMALL(AX25:AX118,4)&lt;=$A$8*SMALL(AX25:AX118,1),IFERROR(INDEX($A$25:$A$118, MATCH(1,(AX25:AX118=SMALL(AX25:AX118,4))*(COUNTIF(AX6:AX10, $A$25:$A$118)=0),0)), ""),""),"")</f>
        <v/>
      </c>
      <c r="AY11" s="1" t="str" cm="1">
        <f t="array" ref="AY11">IFERROR(IF(SMALL(AY25:AY118,4)&lt;=$A$8*SMALL(AY25:AY118,1),IFERROR(INDEX($A$25:$A$118, MATCH(1,(AY25:AY118=SMALL(AY25:AY118,4))*(COUNTIF(AY6:AY10, $A$25:$A$118)=0),0)), ""),""),"")</f>
        <v/>
      </c>
      <c r="AZ11" s="1" t="str" cm="1">
        <f t="array" ref="AZ11">IFERROR(IF(SMALL(AZ25:AZ118,4)&lt;=$A$8*SMALL(AZ25:AZ118,1),IFERROR(INDEX($A$25:$A$118, MATCH(1,(AZ25:AZ118=SMALL(AZ25:AZ118,4))*(COUNTIF(AZ6:AZ10, $A$25:$A$118)=0),0)), ""),""),"")</f>
        <v/>
      </c>
      <c r="BA11" s="1" t="str" cm="1">
        <f t="array" ref="BA11">IFERROR(IF(SMALL(BA25:BA118,4)&lt;=$A$8*SMALL(BA25:BA118,1),IFERROR(INDEX($A$25:$A$118, MATCH(1,(BA25:BA118=SMALL(BA25:BA118,4))*(COUNTIF(BA6:BA10, $A$25:$A$118)=0),0)), ""),""),"")</f>
        <v/>
      </c>
      <c r="BB11" s="132" t="str" cm="1">
        <f t="array" ref="BB11">IFERROR(IF(SMALL(BB25:BB118,4)&lt;=$A$8*SMALL(BB25:BB118,1),IFERROR(INDEX($A$25:$A$118, MATCH(1,(BB25:BB118=SMALL(BB25:BB118,4))*(COUNTIF(BB6:BB10, $A$25:$A$118)=0),0)), ""),""),"")</f>
        <v/>
      </c>
      <c r="BC11" s="1" t="str" cm="1">
        <f t="array" ref="BC11">IFERROR(IF(SMALL(BC25:BC118,4)&lt;=$A$8*SMALL(BC25:BC118,1),IFERROR(INDEX($A$25:$A$118, MATCH(1,(BC25:BC118=SMALL(BC25:BC118,4))*(COUNTIF(BC6:BC10, $A$25:$A$118)=0),0)), ""),""),"")</f>
        <v/>
      </c>
      <c r="BD11" s="1" t="str" cm="1">
        <f t="array" ref="BD11">IFERROR(IF(SMALL(BD25:BD118,4)&lt;=$A$8*SMALL(BD25:BD118,1),IFERROR(INDEX($A$25:$A$118, MATCH(1,(BD25:BD118=SMALL(BD25:BD118,4))*(COUNTIF(BD6:BD10, $A$25:$A$118)=0),0)), ""),""),"")</f>
        <v/>
      </c>
      <c r="BE11" s="1" t="str" cm="1">
        <f t="array" ref="BE11">IFERROR(IF(SMALL(BE25:BE118,4)&lt;=$A$8*SMALL(BE25:BE118,1),IFERROR(INDEX($A$25:$A$118, MATCH(1,(BE25:BE118=SMALL(BE25:BE118,4))*(COUNTIF(BE6:BE10, $A$25:$A$118)=0),0)), ""),""),"")</f>
        <v/>
      </c>
      <c r="BF11" s="1" t="str" cm="1">
        <f t="array" ref="BF11">IFERROR(IF(SMALL(BF25:BF118,4)&lt;=$A$8*SMALL(BF25:BF118,1),IFERROR(INDEX($A$25:$A$118, MATCH(1,(BF25:BF118=SMALL(BF25:BF118,4))*(COUNTIF(BF6:BF10, $A$25:$A$118)=0),0)), ""),""),"")</f>
        <v/>
      </c>
      <c r="BG11" s="1" t="str" cm="1">
        <f t="array" ref="BG11">IFERROR(IF(SMALL(BG25:BG118,4)&lt;=$A$8*SMALL(BG25:BG118,1),IFERROR(INDEX($A$25:$A$118, MATCH(1,(BG25:BG118=SMALL(BG25:BG118,4))*(COUNTIF(BG6:BG10, $A$25:$A$118)=0),0)), ""),""),"")</f>
        <v/>
      </c>
      <c r="BH11" s="1" t="str" cm="1">
        <f t="array" ref="BH11">IFERROR(IF(SMALL(BH25:BH118,4)&lt;=$A$8*SMALL(BH25:BH118,1),IFERROR(INDEX($A$25:$A$118, MATCH(1,(BH25:BH118=SMALL(BH25:BH118,4))*(COUNTIF(BH6:BH10, $A$25:$A$118)=0),0)), ""),""),"")</f>
        <v/>
      </c>
      <c r="BI11" s="1" t="str" cm="1">
        <f t="array" ref="BI11">IFERROR(IF(SMALL(BI25:BI118,4)&lt;=$A$8*SMALL(BI25:BI118,1),IFERROR(INDEX($A$25:$A$118, MATCH(1,(BI25:BI118=SMALL(BI25:BI118,4))*(COUNTIF(BI6:BI10, $A$25:$A$118)=0),0)), ""),""),"")</f>
        <v/>
      </c>
      <c r="BJ11" s="1" t="str" cm="1">
        <f t="array" ref="BJ11">IFERROR(IF(SMALL(BJ25:BJ118,4)&lt;=$A$8*SMALL(BJ25:BJ118,1),IFERROR(INDEX($A$25:$A$118, MATCH(1,(BJ25:BJ118=SMALL(BJ25:BJ118,4))*(COUNTIF(BJ6:BJ10, $A$25:$A$118)=0),0)), ""),""),"")</f>
        <v/>
      </c>
      <c r="BK11" s="1" t="str" cm="1">
        <f t="array" ref="BK11">IFERROR(IF(SMALL(BK25:BK118,4)&lt;=$A$8*SMALL(BK25:BK118,1),IFERROR(INDEX($A$25:$A$118, MATCH(1,(BK25:BK118=SMALL(BK25:BK118,4))*(COUNTIF(BK6:BK10, $A$25:$A$118)=0),0)), ""),""),"")</f>
        <v/>
      </c>
      <c r="BL11" s="1" t="str" cm="1">
        <f t="array" ref="BL11">IFERROR(IF(SMALL(BL25:BL118,4)&lt;=$A$8*SMALL(BL25:BL118,1),IFERROR(INDEX($A$25:$A$118, MATCH(1,(BL25:BL118=SMALL(BL25:BL118,4))*(COUNTIF(BL6:BL10, $A$25:$A$118)=0),0)), ""),""),"")</f>
        <v/>
      </c>
      <c r="BM11" s="1" t="str" cm="1">
        <f t="array" ref="BM11">IFERROR(IF(SMALL(BM25:BM118,4)&lt;=$A$8*SMALL(BM25:BM118,1),IFERROR(INDEX($A$25:$A$118, MATCH(1,(BM25:BM118=SMALL(BM25:BM118,4))*(COUNTIF(BM6:BM10, $A$25:$A$118)=0),0)), ""),""),"")</f>
        <v/>
      </c>
      <c r="BN11" s="132" t="str" cm="1">
        <f t="array" ref="BN11">IFERROR(IF(SMALL(BN25:BN118,4)&lt;=$A$8*SMALL(BN25:BN118,1),IFERROR(INDEX($A$25:$A$118, MATCH(1,(BN25:BN118=SMALL(BN25:BN118,4))*(COUNTIF(BN6:BN10, $A$25:$A$118)=0),0)), ""),""),"")</f>
        <v/>
      </c>
      <c r="BO11" s="1" t="str" cm="1">
        <f t="array" ref="BO11">IFERROR(IF(SMALL(BO25:BO118,4)&lt;=$A$8*SMALL(BO25:BO118,1),IFERROR(INDEX($A$25:$A$118, MATCH(1,(BO25:BO118=SMALL(BO25:BO118,4))*(COUNTIF(BO6:BO10, $A$25:$A$118)=0),0)), ""),""),"")</f>
        <v/>
      </c>
      <c r="BP11" s="1" t="str" cm="1">
        <f t="array" ref="BP11">IFERROR(IF(SMALL(BP25:BP118,4)&lt;=$A$8*SMALL(BP25:BP118,1),IFERROR(INDEX($A$25:$A$118, MATCH(1,(BP25:BP118=SMALL(BP25:BP118,4))*(COUNTIF(BP6:BP10, $A$25:$A$118)=0),0)), ""),""),"")</f>
        <v/>
      </c>
      <c r="BQ11" s="1" t="str" cm="1">
        <f t="array" ref="BQ11">IFERROR(IF(SMALL(BQ25:BQ118,4)&lt;=$A$8*SMALL(BQ25:BQ118,1),IFERROR(INDEX($A$25:$A$118, MATCH(1,(BQ25:BQ118=SMALL(BQ25:BQ118,4))*(COUNTIF(BQ6:BQ10, $A$25:$A$118)=0),0)), ""),""),"")</f>
        <v/>
      </c>
      <c r="BR11" s="1" t="str" cm="1">
        <f t="array" ref="BR11">IFERROR(IF(SMALL(BR25:BR118,4)&lt;=$A$8*SMALL(BR25:BR118,1),IFERROR(INDEX($A$25:$A$118, MATCH(1,(BR25:BR118=SMALL(BR25:BR118,4))*(COUNTIF(BR6:BR10, $A$25:$A$118)=0),0)), ""),""),"")</f>
        <v/>
      </c>
      <c r="BS11" s="1" t="str" cm="1">
        <f t="array" ref="BS11">IFERROR(IF(SMALL(BS25:BS118,4)&lt;=$A$8*SMALL(BS25:BS118,1),IFERROR(INDEX($A$25:$A$118, MATCH(1,(BS25:BS118=SMALL(BS25:BS118,4))*(COUNTIF(BS6:BS10, $A$25:$A$118)=0),0)), ""),""),"")</f>
        <v/>
      </c>
      <c r="BT11" s="1" t="str" cm="1">
        <f t="array" ref="BT11">IFERROR(IF(SMALL(BT25:BT118,4)&lt;=$A$8*SMALL(BT25:BT118,1),IFERROR(INDEX($A$25:$A$118, MATCH(1,(BT25:BT118=SMALL(BT25:BT118,4))*(COUNTIF(BT6:BT10, $A$25:$A$118)=0),0)), ""),""),"")</f>
        <v/>
      </c>
      <c r="BU11" s="1" t="str" cm="1">
        <f t="array" ref="BU11">IFERROR(IF(SMALL(BU25:BU118,4)&lt;=$A$8*SMALL(BU25:BU118,1),IFERROR(INDEX($A$25:$A$118, MATCH(1,(BU25:BU118=SMALL(BU25:BU118,4))*(COUNTIF(BU6:BU10, $A$25:$A$118)=0),0)), ""),""),"")</f>
        <v/>
      </c>
      <c r="BV11" s="1" t="str" cm="1">
        <f t="array" ref="BV11">IFERROR(IF(SMALL(BV25:BV118,4)&lt;=$A$8*SMALL(BV25:BV118,1),IFERROR(INDEX($A$25:$A$118, MATCH(1,(BV25:BV118=SMALL(BV25:BV118,4))*(COUNTIF(BV6:BV10, $A$25:$A$118)=0),0)), ""),""),"")</f>
        <v/>
      </c>
      <c r="BW11" s="1" t="str" cm="1">
        <f t="array" ref="BW11">IFERROR(IF(SMALL(BW25:BW118,4)&lt;=$A$8*SMALL(BW25:BW118,1),IFERROR(INDEX($A$25:$A$118, MATCH(1,(BW25:BW118=SMALL(BW25:BW118,4))*(COUNTIF(BW6:BW10, $A$25:$A$118)=0),0)), ""),""),"")</f>
        <v/>
      </c>
      <c r="BX11" s="1" t="str" cm="1">
        <f t="array" ref="BX11">IFERROR(IF(SMALL(BX25:BX118,4)&lt;=$A$8*SMALL(BX25:BX118,1),IFERROR(INDEX($A$25:$A$118, MATCH(1,(BX25:BX118=SMALL(BX25:BX118,4))*(COUNTIF(BX6:BX10, $A$25:$A$118)=0),0)), ""),""),"")</f>
        <v/>
      </c>
      <c r="BY11" s="1" t="str" cm="1">
        <f t="array" ref="BY11">IFERROR(IF(SMALL(BY25:BY118,4)&lt;=$A$8*SMALL(BY25:BY118,1),IFERROR(INDEX($A$25:$A$118, MATCH(1,(BY25:BY118=SMALL(BY25:BY118,4))*(COUNTIF(BY6:BY10, $A$25:$A$118)=0),0)), ""),""),"")</f>
        <v/>
      </c>
      <c r="BZ11" s="1" t="str" cm="1">
        <f t="array" ref="BZ11">IFERROR(IF(SMALL(BZ25:BZ118,4)&lt;=$A$8*SMALL(BZ25:BZ118,1),IFERROR(INDEX($A$25:$A$118, MATCH(1,(BZ25:BZ118=SMALL(BZ25:BZ118,4))*(COUNTIF(BZ6:BZ10, $A$25:$A$118)=0),0)), ""),""),"")</f>
        <v/>
      </c>
      <c r="CA11" s="1" t="str" cm="1">
        <f t="array" ref="CA11">IFERROR(IF(SMALL(CA25:CA118,4)&lt;=$A$8*SMALL(CA25:CA118,1),IFERROR(INDEX($A$25:$A$118, MATCH(1,(CA25:CA118=SMALL(CA25:CA118,4))*(COUNTIF(CA6:CA10, $A$25:$A$118)=0),0)), ""),""),"")</f>
        <v/>
      </c>
      <c r="CB11" s="1" t="str" cm="1">
        <f t="array" ref="CB11">IFERROR(IF(SMALL(CB25:CB118,4)&lt;=$A$8*SMALL(CB25:CB118,1),IFERROR(INDEX($A$25:$A$118, MATCH(1,(CB25:CB118=SMALL(CB25:CB118,4))*(COUNTIF(CB6:CB10, $A$25:$A$118)=0),0)), ""),""),"")</f>
        <v/>
      </c>
      <c r="CC11" s="1" t="str" cm="1">
        <f t="array" ref="CC11">IFERROR(IF(SMALL(CC25:CC118,4)&lt;=$A$8*SMALL(CC25:CC118,1),IFERROR(INDEX($A$25:$A$118, MATCH(1,(CC25:CC118=SMALL(CC25:CC118,4))*(COUNTIF(CC6:CC10, $A$25:$A$118)=0),0)), ""),""),"")</f>
        <v/>
      </c>
      <c r="CD11" s="132" t="str" cm="1">
        <f t="array" ref="CD11">IFERROR(IF(SMALL(CD25:CD118,4)&lt;=$A$8*SMALL(CD25:CD118,1),IFERROR(INDEX($A$25:$A$118, MATCH(1,(CD25:CD118=SMALL(CD25:CD118,4))*(COUNTIF(CD6:CD10, $A$25:$A$118)=0),0)), ""),""),"")</f>
        <v/>
      </c>
      <c r="CE11" s="1" t="str" cm="1">
        <f t="array" ref="CE11">IFERROR(IF(SMALL(CE25:CE118,4)&lt;=$A$8*SMALL(CE25:CE118,1),IFERROR(INDEX($A$25:$A$118, MATCH(1,(CE25:CE118=SMALL(CE25:CE118,4))*(COUNTIF(CE6:CE10, $A$25:$A$118)=0),0)), ""),""),"")</f>
        <v/>
      </c>
      <c r="CF11" s="1" t="str" cm="1">
        <f t="array" ref="CF11">IFERROR(IF(SMALL(CF25:CF118,4)&lt;=$A$8*SMALL(CF25:CF118,1),IFERROR(INDEX($A$25:$A$118, MATCH(1,(CF25:CF118=SMALL(CF25:CF118,4))*(COUNTIF(CF6:CF10, $A$25:$A$118)=0),0)), ""),""),"")</f>
        <v/>
      </c>
      <c r="CG11" s="1" t="str" cm="1">
        <f t="array" ref="CG11">IFERROR(IF(SMALL(CG25:CG118,4)&lt;=$A$8*SMALL(CG25:CG118,1),IFERROR(INDEX($A$25:$A$118, MATCH(1,(CG25:CG118=SMALL(CG25:CG118,4))*(COUNTIF(CG6:CG10, $A$25:$A$118)=0),0)), ""),""),"")</f>
        <v/>
      </c>
      <c r="CH11" s="1" t="str" cm="1">
        <f t="array" ref="CH11">IFERROR(IF(SMALL(CH25:CH118,4)&lt;=$A$8*SMALL(CH25:CH118,1),IFERROR(INDEX($A$25:$A$118, MATCH(1,(CH25:CH118=SMALL(CH25:CH118,4))*(COUNTIF(CH6:CH10, $A$25:$A$118)=0),0)), ""),""),"")</f>
        <v/>
      </c>
      <c r="CI11" s="1" t="str" cm="1">
        <f t="array" ref="CI11">IFERROR(IF(SMALL(CI25:CI118,4)&lt;=$A$8*SMALL(CI25:CI118,1),IFERROR(INDEX($A$25:$A$118, MATCH(1,(CI25:CI118=SMALL(CI25:CI118,4))*(COUNTIF(CI6:CI10, $A$25:$A$118)=0),0)), ""),""),"")</f>
        <v/>
      </c>
      <c r="CJ11" s="1" t="str" cm="1">
        <f t="array" ref="CJ11">IFERROR(IF(SMALL(CJ25:CJ118,4)&lt;=$A$8*SMALL(CJ25:CJ118,1),IFERROR(INDEX($A$25:$A$118, MATCH(1,(CJ25:CJ118=SMALL(CJ25:CJ118,4))*(COUNTIF(CJ6:CJ10, $A$25:$A$118)=0),0)), ""),""),"")</f>
        <v/>
      </c>
      <c r="CK11" s="1" t="str" cm="1">
        <f t="array" ref="CK11">IFERROR(IF(SMALL(CK25:CK118,4)&lt;=$A$8*SMALL(CK25:CK118,1),IFERROR(INDEX($A$25:$A$118, MATCH(1,(CK25:CK118=SMALL(CK25:CK118,4))*(COUNTIF(CK6:CK10, $A$25:$A$118)=0),0)), ""),""),"")</f>
        <v/>
      </c>
      <c r="CL11" s="1" t="str" cm="1">
        <f t="array" ref="CL11">IFERROR(IF(SMALL(CL25:CL118,4)&lt;=$A$8*SMALL(CL25:CL118,1),IFERROR(INDEX($A$25:$A$118, MATCH(1,(CL25:CL118=SMALL(CL25:CL118,4))*(COUNTIF(CL6:CL10, $A$25:$A$118)=0),0)), ""),""),"")</f>
        <v/>
      </c>
      <c r="CM11" s="1" t="str" cm="1">
        <f t="array" ref="CM11">IFERROR(IF(SMALL(CM25:CM118,4)&lt;=$A$8*SMALL(CM25:CM118,1),IFERROR(INDEX($A$25:$A$118, MATCH(1,(CM25:CM118=SMALL(CM25:CM118,4))*(COUNTIF(CM6:CM10, $A$25:$A$118)=0),0)), ""),""),"")</f>
        <v/>
      </c>
      <c r="CN11" s="1" t="str" cm="1">
        <f t="array" ref="CN11">IFERROR(IF(SMALL(CN25:CN118,4)&lt;=$A$8*SMALL(CN25:CN118,1),IFERROR(INDEX($A$25:$A$118, MATCH(1,(CN25:CN118=SMALL(CN25:CN118,4))*(COUNTIF(CN6:CN10, $A$25:$A$118)=0),0)), ""),""),"")</f>
        <v/>
      </c>
      <c r="CO11" s="1" t="str" cm="1">
        <f t="array" ref="CO11">IFERROR(IF(SMALL(CO25:CO118,4)&lt;=$A$8*SMALL(CO25:CO118,1),IFERROR(INDEX($A$25:$A$118, MATCH(1,(CO25:CO118=SMALL(CO25:CO118,4))*(COUNTIF(CO6:CO10, $A$25:$A$118)=0),0)), ""),""),"")</f>
        <v/>
      </c>
      <c r="CP11" s="1" t="str" cm="1">
        <f t="array" ref="CP11">IFERROR(IF(SMALL(CP25:CP118,4)&lt;=$A$8*SMALL(CP25:CP118,1),IFERROR(INDEX($A$25:$A$118, MATCH(1,(CP25:CP118=SMALL(CP25:CP118,4))*(COUNTIF(CP6:CP10, $A$25:$A$118)=0),0)), ""),""),"")</f>
        <v/>
      </c>
      <c r="CQ11" s="1" t="str" cm="1">
        <f t="array" ref="CQ11">IFERROR(IF(SMALL(CQ25:CQ118,4)&lt;=$A$8*SMALL(CQ25:CQ118,1),IFERROR(INDEX($A$25:$A$118, MATCH(1,(CQ25:CQ118=SMALL(CQ25:CQ118,4))*(COUNTIF(CQ6:CQ10, $A$25:$A$118)=0),0)), ""),""),"")</f>
        <v/>
      </c>
      <c r="CR11" s="1" t="str" cm="1">
        <f t="array" ref="CR11">IFERROR(IF(SMALL(CR25:CR118,4)&lt;=$A$8*SMALL(CR25:CR118,1),IFERROR(INDEX($A$25:$A$118, MATCH(1,(CR25:CR118=SMALL(CR25:CR118,4))*(COUNTIF(CR6:CR10, $A$25:$A$118)=0),0)), ""),""),"")</f>
        <v/>
      </c>
      <c r="CS11" s="1" t="str" cm="1">
        <f t="array" ref="CS11">IFERROR(IF(SMALL(CS25:CS118,4)&lt;=$A$8*SMALL(CS25:CS118,1),IFERROR(INDEX($A$25:$A$118, MATCH(1,(CS25:CS118=SMALL(CS25:CS118,4))*(COUNTIF(CS6:CS10, $A$25:$A$118)=0),0)), ""),""),"")</f>
        <v/>
      </c>
      <c r="CT11" s="1" t="str" cm="1">
        <f t="array" ref="CT11">IFERROR(IF(SMALL(CT25:CT118,4)&lt;=$A$8*SMALL(CT25:CT118,1),IFERROR(INDEX($A$25:$A$118, MATCH(1,(CT25:CT118=SMALL(CT25:CT118,4))*(COUNTIF(CT6:CT10, $A$25:$A$118)=0),0)), ""),""),"")</f>
        <v/>
      </c>
      <c r="CU11" s="1" t="str" cm="1">
        <f t="array" ref="CU11">IFERROR(IF(SMALL(CU25:CU118,4)&lt;=$A$8*SMALL(CU25:CU118,1),IFERROR(INDEX($A$25:$A$118, MATCH(1,(CU25:CU118=SMALL(CU25:CU118,4))*(COUNTIF(CU6:CU10, $A$25:$A$118)=0),0)), ""),""),"")</f>
        <v/>
      </c>
      <c r="CV11" s="1" t="str" cm="1">
        <f t="array" ref="CV11">IFERROR(IF(SMALL(CV25:CV118,4)&lt;=$A$8*SMALL(CV25:CV118,1),IFERROR(INDEX($A$25:$A$118, MATCH(1,(CV25:CV118=SMALL(CV25:CV118,4))*(COUNTIF(CV6:CV10, $A$25:$A$118)=0),0)), ""),""),"")</f>
        <v/>
      </c>
      <c r="CW11" s="1" t="str" cm="1">
        <f t="array" ref="CW11">IFERROR(IF(SMALL(CW25:CW118,4)&lt;=$A$8*SMALL(CW25:CW118,1),IFERROR(INDEX($A$25:$A$118, MATCH(1,(CW25:CW118=SMALL(CW25:CW118,4))*(COUNTIF(CW6:CW10, $A$25:$A$118)=0),0)), ""),""),"")</f>
        <v/>
      </c>
      <c r="CX11" s="132" t="str" cm="1">
        <f t="array" ref="CX11">IFERROR(IF(SMALL(CX25:CX118,4)&lt;=$A$8*SMALL(CX25:CX118,1),IFERROR(INDEX($A$25:$A$118, MATCH(1,(CX25:CX118=SMALL(CX25:CX118,4))*(COUNTIF(CX6:CX10, $A$25:$A$118)=0),0)), ""),""),"")</f>
        <v/>
      </c>
      <c r="CY11" s="1" t="str" cm="1">
        <f t="array" ref="CY11">IFERROR(IF(SMALL(CY25:CY118,4)&lt;=$A$8*SMALL(CY25:CY118,1),IFERROR(INDEX($A$25:$A$118, MATCH(1,(CY25:CY118=SMALL(CY25:CY118,4))*(COUNTIF(CY6:CY10, $A$25:$A$118)=0),0)), ""),""),"")</f>
        <v/>
      </c>
      <c r="CZ11" s="1" t="str" cm="1">
        <f t="array" ref="CZ11">IFERROR(IF(SMALL(CZ25:CZ118,4)&lt;=$A$8*SMALL(CZ25:CZ118,1),IFERROR(INDEX($A$25:$A$118, MATCH(1,(CZ25:CZ118=SMALL(CZ25:CZ118,4))*(COUNTIF(CZ6:CZ10, $A$25:$A$118)=0),0)), ""),""),"")</f>
        <v/>
      </c>
      <c r="DA11" s="1" t="str" cm="1">
        <f t="array" ref="DA11">IFERROR(IF(SMALL(DA25:DA118,4)&lt;=$A$8*SMALL(DA25:DA118,1),IFERROR(INDEX($A$25:$A$118, MATCH(1,(DA25:DA118=SMALL(DA25:DA118,4))*(COUNTIF(DA6:DA10, $A$25:$A$118)=0),0)), ""),""),"")</f>
        <v/>
      </c>
      <c r="DB11" s="1" t="str" cm="1">
        <f t="array" ref="DB11">IFERROR(IF(SMALL(DB25:DB118,4)&lt;=$A$8*SMALL(DB25:DB118,1),IFERROR(INDEX($A$25:$A$118, MATCH(1,(DB25:DB118=SMALL(DB25:DB118,4))*(COUNTIF(DB6:DB10, $A$25:$A$118)=0),0)), ""),""),"")</f>
        <v/>
      </c>
      <c r="DC11" s="1" t="str" cm="1">
        <f t="array" ref="DC11">IFERROR(IF(SMALL(DC25:DC118,4)&lt;=$A$8*SMALL(DC25:DC118,1),IFERROR(INDEX($A$25:$A$118, MATCH(1,(DC25:DC118=SMALL(DC25:DC118,4))*(COUNTIF(DC6:DC10, $A$25:$A$118)=0),0)), ""),""),"")</f>
        <v/>
      </c>
      <c r="DD11" s="1" t="str" cm="1">
        <f t="array" ref="DD11">IFERROR(IF(SMALL(DD25:DD118,4)&lt;=$A$8*SMALL(DD25:DD118,1),IFERROR(INDEX($A$25:$A$118, MATCH(1,(DD25:DD118=SMALL(DD25:DD118,4))*(COUNTIF(DD6:DD10, $A$25:$A$118)=0),0)), ""),""),"")</f>
        <v/>
      </c>
      <c r="DE11" s="1" t="str" cm="1">
        <f t="array" ref="DE11">IFERROR(IF(SMALL(DE25:DE118,4)&lt;=$A$8*SMALL(DE25:DE118,1),IFERROR(INDEX($A$25:$A$118, MATCH(1,(DE25:DE118=SMALL(DE25:DE118,4))*(COUNTIF(DE6:DE10, $A$25:$A$118)=0),0)), ""),""),"")</f>
        <v/>
      </c>
      <c r="DF11" s="1" t="str" cm="1">
        <f t="array" ref="DF11">IFERROR(IF(SMALL(DF25:DF118,4)&lt;=$A$8*SMALL(DF25:DF118,1),IFERROR(INDEX($A$25:$A$118, MATCH(1,(DF25:DF118=SMALL(DF25:DF118,4))*(COUNTIF(DF6:DF10, $A$25:$A$118)=0),0)), ""),""),"")</f>
        <v/>
      </c>
      <c r="DG11" s="1" t="str" cm="1">
        <f t="array" ref="DG11">IFERROR(IF(SMALL(DG25:DG118,4)&lt;=$A$8*SMALL(DG25:DG118,1),IFERROR(INDEX($A$25:$A$118, MATCH(1,(DG25:DG118=SMALL(DG25:DG118,4))*(COUNTIF(DG6:DG10, $A$25:$A$118)=0),0)), ""),""),"")</f>
        <v/>
      </c>
      <c r="DH11" s="1" t="str" cm="1">
        <f t="array" ref="DH11">IFERROR(IF(SMALL(DH25:DH118,4)&lt;=$A$8*SMALL(DH25:DH118,1),IFERROR(INDEX($A$25:$A$118, MATCH(1,(DH25:DH118=SMALL(DH25:DH118,4))*(COUNTIF(DH6:DH10, $A$25:$A$118)=0),0)), ""),""),"")</f>
        <v/>
      </c>
      <c r="DI11" s="1" t="str" cm="1">
        <f t="array" ref="DI11">IFERROR(IF(SMALL(DI25:DI118,4)&lt;=$A$8*SMALL(DI25:DI118,1),IFERROR(INDEX($A$25:$A$118, MATCH(1,(DI25:DI118=SMALL(DI25:DI118,4))*(COUNTIF(DI6:DI10, $A$25:$A$118)=0),0)), ""),""),"")</f>
        <v/>
      </c>
      <c r="DJ11" s="1" t="str" cm="1">
        <f t="array" ref="DJ11">IFERROR(IF(SMALL(DJ25:DJ118,4)&lt;=$A$8*SMALL(DJ25:DJ118,1),IFERROR(INDEX($A$25:$A$118, MATCH(1,(DJ25:DJ118=SMALL(DJ25:DJ118,4))*(COUNTIF(DJ6:DJ10, $A$25:$A$118)=0),0)), ""),""),"")</f>
        <v/>
      </c>
      <c r="DK11" s="1" t="str" cm="1">
        <f t="array" ref="DK11">IFERROR(IF(SMALL(DK25:DK118,4)&lt;=$A$8*SMALL(DK25:DK118,1),IFERROR(INDEX($A$25:$A$118, MATCH(1,(DK25:DK118=SMALL(DK25:DK118,4))*(COUNTIF(DK6:DK10, $A$25:$A$118)=0),0)), ""),""),"")</f>
        <v/>
      </c>
      <c r="DL11" s="1" t="str" cm="1">
        <f t="array" ref="DL11">IFERROR(IF(SMALL(DL25:DL118,4)&lt;=$A$8*SMALL(DL25:DL118,1),IFERROR(INDEX($A$25:$A$118, MATCH(1,(DL25:DL118=SMALL(DL25:DL118,4))*(COUNTIF(DL6:DL10, $A$25:$A$118)=0),0)), ""),""),"")</f>
        <v/>
      </c>
      <c r="DM11" s="1" t="str" cm="1">
        <f t="array" ref="DM11">IFERROR(IF(SMALL(DM25:DM118,4)&lt;=$A$8*SMALL(DM25:DM118,1),IFERROR(INDEX($A$25:$A$118, MATCH(1,(DM25:DM118=SMALL(DM25:DM118,4))*(COUNTIF(DM6:DM10, $A$25:$A$118)=0),0)), ""),""),"")</f>
        <v/>
      </c>
      <c r="DN11" s="1" t="str" cm="1">
        <f t="array" ref="DN11">IFERROR(IF(SMALL(DN25:DN118,4)&lt;=$A$8*SMALL(DN25:DN118,1),IFERROR(INDEX($A$25:$A$118, MATCH(1,(DN25:DN118=SMALL(DN25:DN118,4))*(COUNTIF(DN6:DN10, $A$25:$A$118)=0),0)), ""),""),"")</f>
        <v/>
      </c>
      <c r="DO11" s="1" t="str" cm="1">
        <f t="array" ref="DO11">IFERROR(IF(SMALL(DO25:DO118,4)&lt;=$A$8*SMALL(DO25:DO118,1),IFERROR(INDEX($A$25:$A$118, MATCH(1,(DO25:DO118=SMALL(DO25:DO118,4))*(COUNTIF(DO6:DO10, $A$25:$A$118)=0),0)), ""),""),"")</f>
        <v/>
      </c>
      <c r="DP11" s="1" t="str" cm="1">
        <f t="array" ref="DP11">IFERROR(IF(SMALL(DP25:DP118,4)&lt;=$A$8*SMALL(DP25:DP118,1),IFERROR(INDEX($A$25:$A$118, MATCH(1,(DP25:DP118=SMALL(DP25:DP118,4))*(COUNTIF(DP6:DP10, $A$25:$A$118)=0),0)), ""),""),"")</f>
        <v/>
      </c>
      <c r="DQ11" s="1" t="str" cm="1">
        <f t="array" ref="DQ11">IFERROR(IF(SMALL(DQ25:DQ118,4)&lt;=$A$8*SMALL(DQ25:DQ118,1),IFERROR(INDEX($A$25:$A$118, MATCH(1,(DQ25:DQ118=SMALL(DQ25:DQ118,4))*(COUNTIF(DQ6:DQ10, $A$25:$A$118)=0),0)), ""),""),"")</f>
        <v/>
      </c>
      <c r="DR11" s="1" t="str" cm="1">
        <f t="array" ref="DR11">IFERROR(IF(SMALL(DR25:DR118,4)&lt;=$A$8*SMALL(DR25:DR118,1),IFERROR(INDEX($A$25:$A$118, MATCH(1,(DR25:DR118=SMALL(DR25:DR118,4))*(COUNTIF(DR6:DR10, $A$25:$A$118)=0),0)), ""),""),"")</f>
        <v/>
      </c>
      <c r="DS11" s="1" t="str" cm="1">
        <f t="array" ref="DS11">IFERROR(IF(SMALL(DS25:DS118,4)&lt;=$A$8*SMALL(DS25:DS118,1),IFERROR(INDEX($A$25:$A$118, MATCH(1,(DS25:DS118=SMALL(DS25:DS118,4))*(COUNTIF(DS6:DS10, $A$25:$A$118)=0),0)), ""),""),"")</f>
        <v/>
      </c>
      <c r="DT11" s="1" t="str" cm="1">
        <f t="array" ref="DT11">IFERROR(IF(SMALL(DT25:DT118,4)&lt;=$A$8*SMALL(DT25:DT118,1),IFERROR(INDEX($A$25:$A$118, MATCH(1,(DT25:DT118=SMALL(DT25:DT118,4))*(COUNTIF(DT6:DT10, $A$25:$A$118)=0),0)), ""),""),"")</f>
        <v/>
      </c>
      <c r="DU11" s="1" t="str" cm="1">
        <f t="array" ref="DU11">IFERROR(IF(SMALL(DU25:DU118,4)&lt;=$A$8*SMALL(DU25:DU118,1),IFERROR(INDEX($A$25:$A$118, MATCH(1,(DU25:DU118=SMALL(DU25:DU118,4))*(COUNTIF(DU6:DU10, $A$25:$A$118)=0),0)), ""),""),"")</f>
        <v/>
      </c>
      <c r="DV11" s="132" t="str" cm="1">
        <f t="array" ref="DV11">IFERROR(IF(SMALL(DV25:DV118,4)&lt;=$A$8*SMALL(DV25:DV118,1),IFERROR(INDEX($A$25:$A$118, MATCH(1,(DV25:DV118=SMALL(DV25:DV118,4))*(COUNTIF(DV6:DV10, $A$25:$A$118)=0),0)), ""),""),"")</f>
        <v/>
      </c>
      <c r="DW11" s="1" t="str" cm="1">
        <f t="array" ref="DW11">IFERROR(IF(SMALL(DW25:DW118,4)&lt;=$A$8*SMALL(DW25:DW118,1),IFERROR(INDEX($A$25:$A$118, MATCH(1,(DW25:DW118=SMALL(DW25:DW118,4))*(COUNTIF(DW6:DW10, $A$25:$A$118)=0),0)), ""),""),"")</f>
        <v/>
      </c>
      <c r="DX11" s="1" t="str" cm="1">
        <f t="array" ref="DX11">IFERROR(IF(SMALL(DX25:DX118,4)&lt;=$A$8*SMALL(DX25:DX118,1),IFERROR(INDEX($A$25:$A$118, MATCH(1,(DX25:DX118=SMALL(DX25:DX118,4))*(COUNTIF(DX6:DX10, $A$25:$A$118)=0),0)), ""),""),"")</f>
        <v/>
      </c>
      <c r="DY11" s="1" t="str" cm="1">
        <f t="array" ref="DY11">IFERROR(IF(SMALL(DY25:DY118,4)&lt;=$A$8*SMALL(DY25:DY118,1),IFERROR(INDEX($A$25:$A$118, MATCH(1,(DY25:DY118=SMALL(DY25:DY118,4))*(COUNTIF(DY6:DY10, $A$25:$A$118)=0),0)), ""),""),"")</f>
        <v/>
      </c>
      <c r="DZ11" s="1" t="str" cm="1">
        <f t="array" ref="DZ11">IFERROR(IF(SMALL(DZ25:DZ118,4)&lt;=$A$8*SMALL(DZ25:DZ118,1),IFERROR(INDEX($A$25:$A$118, MATCH(1,(DZ25:DZ118=SMALL(DZ25:DZ118,4))*(COUNTIF(DZ6:DZ10, $A$25:$A$118)=0),0)), ""),""),"")</f>
        <v/>
      </c>
      <c r="EA11" s="93"/>
      <c r="EB11" s="93"/>
      <c r="EC11" s="1" t="str" cm="1">
        <f t="array" ref="EC11">IFERROR(IF(SMALL(EC25:EC118,4)&lt;=$A$8*SMALL(EC25:EC118,1),IFERROR(INDEX($A$25:$A$118, MATCH(1,(EC25:EC118=SMALL(EC25:EC118,4))*(COUNTIF(EC6:EC10, $A$25:$A$118)=0),0)), ""),""),"")</f>
        <v/>
      </c>
      <c r="ED11" s="93"/>
      <c r="EE11" s="93"/>
      <c r="EF11" s="1" t="str" cm="1">
        <f t="array" ref="EF11">IFERROR(IF(SMALL(EF25:EF118,4)&lt;=$A$8*SMALL(EF25:EF118,1),IFERROR(INDEX($A$25:$A$118, MATCH(1,(EF25:EF118=SMALL(EF25:EF118,4))*(COUNTIF(EF6:EF10, $A$25:$A$118)=0),0)), ""),""),"")</f>
        <v/>
      </c>
      <c r="EG11" s="93"/>
      <c r="EH11" s="1" t="str" cm="1">
        <f t="array" ref="EH11">IFERROR(IF(SMALL(EH25:EH118,4)&lt;=$A$8*SMALL(EH25:EH118,1),IFERROR(INDEX($A$25:$A$118, MATCH(1,(EH25:EH118=SMALL(EH25:EH118,4))*(COUNTIF(EH6:EH10, $A$25:$A$118)=0),0)), ""),""),"")</f>
        <v/>
      </c>
      <c r="EI11" s="132" t="str" cm="1">
        <f t="array" ref="EI11">IFERROR(IF(SMALL(EI25:EI118,4)&lt;=$A$8*SMALL(EI25:EI118,1),IFERROR(INDEX($A$25:$A$118, MATCH(1,(EI25:EI118=SMALL(EI25:EI118,4))*(COUNTIF(EI6:EI10, $A$25:$A$118)=0),0)), ""),""),"")</f>
        <v/>
      </c>
      <c r="EJ11" s="1" t="str" cm="1">
        <f t="array" ref="EJ11">IFERROR(IF(SMALL(EJ25:EJ118,4)&lt;=$A$8*SMALL(EJ25:EJ118,1),IFERROR(INDEX($A$25:$A$118, MATCH(1,(EJ25:EJ118=SMALL(EJ25:EJ118,4))*(COUNTIF(EJ6:EJ10, $A$25:$A$118)=0),0)), ""),""),"")</f>
        <v/>
      </c>
      <c r="EK11" s="1" t="str" cm="1">
        <f t="array" ref="EK11">IFERROR(IF(SMALL(EK25:EK118,4)&lt;=$A$8*SMALL(EK25:EK118,1),IFERROR(INDEX($A$25:$A$118, MATCH(1,(EK25:EK118=SMALL(EK25:EK118,4))*(COUNTIF(EK6:EK10, $A$25:$A$118)=0),0)), ""),""),"")</f>
        <v/>
      </c>
      <c r="EL11" s="1" t="str" cm="1">
        <f t="array" ref="EL11">IFERROR(IF(SMALL(EL25:EL118,4)&lt;=$A$8*SMALL(EL25:EL118,1),IFERROR(INDEX($A$25:$A$118, MATCH(1,(EL25:EL118=SMALL(EL25:EL118,4))*(COUNTIF(EL6:EL10, $A$25:$A$118)=0),0)), ""),""),"")</f>
        <v/>
      </c>
      <c r="EM11" s="1" t="str" cm="1">
        <f t="array" ref="EM11">IFERROR(IF(SMALL(EM25:EM118,4)&lt;=$A$8*SMALL(EM25:EM118,1),IFERROR(INDEX($A$25:$A$118, MATCH(1,(EM25:EM118=SMALL(EM25:EM118,4))*(COUNTIF(EM6:EM10, $A$25:$A$118)=0),0)), ""),""),"")</f>
        <v/>
      </c>
      <c r="EN11" s="1" t="str" cm="1">
        <f t="array" ref="EN11">IFERROR(IF(SMALL(EN25:EN118,4)&lt;=$A$8*SMALL(EN25:EN118,1),IFERROR(INDEX($A$25:$A$118, MATCH(1,(EN25:EN118=SMALL(EN25:EN118,4))*(COUNTIF(EN6:EN10, $A$25:$A$118)=0),0)), ""),""),"")</f>
        <v/>
      </c>
      <c r="EO11" s="1" t="str" cm="1">
        <f t="array" ref="EO11">IFERROR(IF(SMALL(EO25:EO118,4)&lt;=$A$8*SMALL(EO25:EO118,1),IFERROR(INDEX($A$25:$A$118, MATCH(1,(EO25:EO118=SMALL(EO25:EO118,4))*(COUNTIF(EO6:EO10, $A$25:$A$118)=0),0)), ""),""),"")</f>
        <v>RTAB-MAP S2M</v>
      </c>
      <c r="EP11" s="1" t="str" cm="1">
        <f t="array" ref="EP11">IFERROR(IF(SMALL(EP25:EP118,4)&lt;=$A$8*SMALL(EP25:EP118,1),IFERROR(INDEX($A$25:$A$118, MATCH(1,(EP25:EP118=SMALL(EP25:EP118,4))*(COUNTIF(EP6:EP10, $A$25:$A$118)=0),0)), ""),""),"")</f>
        <v/>
      </c>
      <c r="EQ11" s="1" t="str" cm="1">
        <f t="array" ref="EQ11">IFERROR(IF(SMALL(EQ25:EQ118,4)&lt;=$A$8*SMALL(EQ25:EQ118,1),IFERROR(INDEX($A$25:$A$118, MATCH(1,(EQ25:EQ118=SMALL(EQ25:EQ118,4))*(COUNTIF(EQ6:EQ10, $A$25:$A$118)=0),0)), ""),""),"")</f>
        <v/>
      </c>
      <c r="ER11" s="1" t="str" cm="1">
        <f t="array" ref="ER11">IFERROR(IF(SMALL(ER25:ER118,4)&lt;=$A$8*SMALL(ER25:ER118,1),IFERROR(INDEX($A$25:$A$118, MATCH(1,(ER25:ER118=SMALL(ER25:ER118,4))*(COUNTIF(ER6:ER10, $A$25:$A$118)=0),0)), ""),""),"")</f>
        <v/>
      </c>
      <c r="ES11" s="1" t="str" cm="1">
        <f t="array" ref="ES11">IFERROR(IF(SMALL(ES25:ES126,4)&lt;=$A$8*SMALL(ES25:ES126,1),IFERROR(INDEX($A$25:$A$126, MATCH(1,(ES25:ES126=SMALL(ES25:ES126,4))*(COUNTIF(ES6:ES10, $A$25:$A$126)=0),0)), ""),""),"")</f>
        <v/>
      </c>
      <c r="ET11" s="1" t="str" cm="1">
        <f t="array" ref="ET11">IFERROR(IF(SMALL(ET25:ET126,4)&lt;=$A$8*SMALL(ET25:ET126,1),IFERROR(INDEX($A$25:$A$126, MATCH(1,(ET25:ET126=SMALL(ET25:ET126,4))*(COUNTIF(ET6:ET10, $A$25:$A$126)=0),0)), ""),""),"")</f>
        <v/>
      </c>
      <c r="EU11" s="1" t="str" cm="1">
        <f t="array" ref="EU11">IFERROR(IF(SMALL(EU25:EU126,4)&lt;=$A$8*SMALL(EU25:EU126,1),IFERROR(INDEX($A$25:$A$126, MATCH(1,(EU25:EU126=SMALL(EU25:EU126,4))*(COUNTIF(EU6:EU10, $A$25:$A$126)=0),0)), ""),""),"")</f>
        <v/>
      </c>
      <c r="EV11" s="1" t="str" cm="1">
        <f t="array" ref="EV11">IFERROR(IF(SMALL(EV25:EV126,4)&lt;=$A$8*SMALL(EV25:EV126,1),IFERROR(INDEX($A$25:$A$126, MATCH(1,(EV25:EV126=SMALL(EV25:EV126,4))*(COUNTIF(EV6:EV10, $A$25:$A$126)=0),0)), ""),""),"")</f>
        <v/>
      </c>
      <c r="EW11" s="1" t="str" cm="1">
        <f t="array" ref="EW11">IFERROR(IF(SMALL(EW25:EW126,4)&lt;=$A$8*SMALL(EW25:EW126,1),IFERROR(INDEX($A$25:$A$126, MATCH(1,(EW25:EW126=SMALL(EW25:EW126,4))*(COUNTIF(EW6:EW10, $A$25:$A$126)=0),0)), ""),""),"")</f>
        <v/>
      </c>
      <c r="EX11" s="1" t="str" cm="1">
        <f t="array" ref="EX11">IFERROR(IF(SMALL(EX25:EX126,4)&lt;=$A$8*SMALL(EX25:EX126,1),IFERROR(INDEX($A$25:$A$126, MATCH(1,(EX25:EX126=SMALL(EX25:EX126,4))*(COUNTIF(EX6:EX10, $A$25:$A$126)=0),0)), ""),""),"")</f>
        <v/>
      </c>
      <c r="EY11" s="1" t="str" cm="1">
        <f t="array" ref="EY11">IFERROR(IF(SMALL(EY25:EY126,4)&lt;=$A$8*SMALL(EY25:EY126,1),IFERROR(INDEX($A$25:$A$126, MATCH(1,(EY25:EY126=SMALL(EY25:EY126,4))*(COUNTIF(EY6:EY10, $A$25:$A$126)=0),0)), ""),""),"")</f>
        <v/>
      </c>
      <c r="EZ11" s="1" t="str" cm="1">
        <f t="array" ref="EZ11">IFERROR(IF(SMALL(EZ25:EZ126,4)&lt;=$A$8*SMALL(EZ25:EZ126,1),IFERROR(INDEX($A$25:$A$126, MATCH(1,(EZ25:EZ126=SMALL(EZ25:EZ126,4))*(COUNTIF(EZ6:EZ10, $A$25:$A$126)=0),0)), ""),""),"")</f>
        <v/>
      </c>
      <c r="FA11" s="1" t="str" cm="1">
        <f t="array" ref="FA11">IFERROR(IF(SMALL(FA25:FA126,4)&lt;=$A$8*SMALL(FA25:FA126,1),IFERROR(INDEX($A$25:$A$126, MATCH(1,(FA25:FA126=SMALL(FA25:FA126,4))*(COUNTIF(FA6:FA10, $A$25:$A$126)=0),0)), ""),""),"")</f>
        <v/>
      </c>
      <c r="FB11" s="1" t="str" cm="1">
        <f t="array" ref="FB11">IFERROR(IF(SMALL(FB25:FB126,4)&lt;=$A$8*SMALL(FB25:FB126,1),IFERROR(INDEX($A$25:$A$126, MATCH(1,(FB25:FB126=SMALL(FB25:FB126,4))*(COUNTIF(FB6:FB10, $A$25:$A$126)=0),0)), ""),""),"")</f>
        <v/>
      </c>
      <c r="FC11" s="1" t="str" cm="1">
        <f t="array" ref="FC11">IFERROR(IF(SMALL(FC25:FC126,4)&lt;=$A$8*SMALL(FC25:FC126,1),IFERROR(INDEX($A$25:$A$126, MATCH(1,(FC25:FC126=SMALL(FC25:FC126,4))*(COUNTIF(FC6:FC10, $A$25:$A$126)=0),0)), ""),""),"")</f>
        <v/>
      </c>
      <c r="FD11" s="1" t="str" cm="1">
        <f t="array" ref="FD11">IFERROR(IF(SMALL(FD25:FD126,4)&lt;=$A$8*SMALL(FD25:FD126,1),IFERROR(INDEX($A$25:$A$126, MATCH(1,(FD25:FD126=SMALL(FD25:FD126,4))*(COUNTIF(FD6:FD10, $A$25:$A$126)=0),0)), ""),""),"")</f>
        <v/>
      </c>
      <c r="FE11" s="1" t="str" cm="1">
        <f t="array" ref="FE11">IFERROR(IF(SMALL(FE25:FE126,4)&lt;=$A$8*SMALL(FE25:FE126,1),IFERROR(INDEX($A$25:$A$126, MATCH(1,(FE25:FE126=SMALL(FE25:FE126,4))*(COUNTIF(FE6:FE10, $A$25:$A$126)=0),0)), ""),""),"")</f>
        <v/>
      </c>
      <c r="FF11" s="1" t="str" cm="1">
        <f t="array" ref="FF11">IFERROR(IF(SMALL(FF25:FF126,4)&lt;=$A$8*SMALL(FF25:FF126,1),IFERROR(INDEX($A$25:$A$126, MATCH(1,(FF25:FF126=SMALL(FF25:FF126,4))*(COUNTIF(FF6:FF10, $A$25:$A$126)=0),0)), ""),""),"")</f>
        <v/>
      </c>
      <c r="FG11" s="1" t="str" cm="1">
        <f t="array" ref="FG11">IFERROR(IF(SMALL(FG25:FG126,4)&lt;=$A$8*SMALL(FG25:FG126,1),IFERROR(INDEX($A$25:$A$126, MATCH(1,(FG25:FG126=SMALL(FG25:FG126,4))*(COUNTIF(FG6:FG10, $A$25:$A$126)=0),0)), ""),""),"")</f>
        <v/>
      </c>
      <c r="FH11" s="1" t="str" cm="1">
        <f t="array" ref="FH11">IFERROR(IF(SMALL(FH25:FH126,4)&lt;=$A$8*SMALL(FH25:FH126,1),IFERROR(INDEX($A$25:$A$126, MATCH(1,(FH25:FH126=SMALL(FH25:FH126,4))*(COUNTIF(FH6:FH10, $A$25:$A$126)=0),0)), ""),""),"")</f>
        <v/>
      </c>
      <c r="FI11" s="1" t="str" cm="1">
        <f t="array" ref="FI11">IFERROR(IF(SMALL(FI25:FI126,4)&lt;=$A$8*SMALL(FI25:FI126,1),IFERROR(INDEX($A$25:$A$126, MATCH(1,(FI25:FI126=SMALL(FI25:FI126,4))*(COUNTIF(FI6:FI10, $A$25:$A$126)=0),0)), ""),""),"")</f>
        <v/>
      </c>
      <c r="FJ11" s="1" t="str" cm="1">
        <f t="array" ref="FJ11">IFERROR(IF(SMALL(FJ25:FJ126,4)&lt;=$A$8*SMALL(FJ25:FJ126,1),IFERROR(INDEX($A$25:$A$126, MATCH(1,(FJ25:FJ126=SMALL(FJ25:FJ126,4))*(COUNTIF(FJ6:FJ10, $A$25:$A$126)=0),0)), ""),""),"")</f>
        <v/>
      </c>
      <c r="FK11" s="1" t="str" cm="1">
        <f t="array" ref="FK11">IFERROR(IF(SMALL(FK25:FK126,4)&lt;=$A$8*SMALL(FK25:FK126,1),IFERROR(INDEX($A$25:$A$126, MATCH(1,(FK25:FK126=SMALL(FK25:FK126,4))*(COUNTIF(FK6:FK10, $A$25:$A$126)=0),0)), ""),""),"")</f>
        <v/>
      </c>
      <c r="FL11" s="1" t="str" cm="1">
        <f t="array" ref="FL11">IFERROR(IF(SMALL(FL25:FL126,4)&lt;=$A$8*SMALL(FL25:FL126,1),IFERROR(INDEX($A$25:$A$126, MATCH(1,(FL25:FL126=SMALL(FL25:FL126,4))*(COUNTIF(FL6:FL10, $A$25:$A$126)=0),0)), ""),""),"")</f>
        <v/>
      </c>
      <c r="FM11" s="1" t="str" cm="1">
        <f t="array" ref="FM11">IFERROR(IF(SMALL(FM25:FM126,4)&lt;=$A$8*SMALL(FM25:FM126,1),IFERROR(INDEX($A$25:$A$126, MATCH(1,(FM25:FM126=SMALL(FM25:FM126,4))*(COUNTIF(FM6:FM10, $A$25:$A$126)=0),0)), ""),""),"")</f>
        <v/>
      </c>
      <c r="FN11" s="1" t="str" cm="1">
        <f t="array" ref="FN11">IFERROR(IF(SMALL(FN25:FN126,4)&lt;=$A$8*SMALL(FN25:FN126,1),IFERROR(INDEX($A$25:$A$126, MATCH(1,(FN25:FN126=SMALL(FN25:FN126,4))*(COUNTIF(FN6:FN10, $A$25:$A$126)=0),0)), ""),""),"")</f>
        <v/>
      </c>
      <c r="FO11" s="1" t="str" cm="1">
        <f t="array" ref="FO11">IFERROR(IF(SMALL(FO25:FO126,4)&lt;=$A$8*SMALL(FO25:FO126,1),IFERROR(INDEX($A$25:$A$126, MATCH(1,(FO25:FO126=SMALL(FO25:FO126,4))*(COUNTIF(FO6:FO10, $A$25:$A$126)=0),0)), ""),""),"")</f>
        <v/>
      </c>
      <c r="FP11" s="1" t="str" cm="1">
        <f t="array" ref="FP11">IFERROR(IF(SMALL(FP25:FP126,4)&lt;=$A$8*SMALL(FP25:FP126,1),IFERROR(INDEX($A$25:$A$126, MATCH(1,(FP25:FP126=SMALL(FP25:FP126,4))*(COUNTIF(FP6:FP10, $A$25:$A$126)=0),0)), ""),""),"")</f>
        <v/>
      </c>
      <c r="FQ11" s="1" t="str" cm="1">
        <f t="array" ref="FQ11">IFERROR(IF(SMALL(FQ25:FQ126,4)&lt;=$A$8*SMALL(FQ25:FQ126,1),IFERROR(INDEX($A$25:$A$126, MATCH(1,(FQ25:FQ126=SMALL(FQ25:FQ126,4))*(COUNTIF(FQ6:FQ10, $A$25:$A$126)=0),0)), ""),""),"")</f>
        <v/>
      </c>
      <c r="FR11" s="1" t="str" cm="1">
        <f t="array" ref="FR11">IFERROR(IF(SMALL(FR25:FR126,4)&lt;=$A$8*SMALL(FR25:FR126,1),IFERROR(INDEX($A$25:$A$126, MATCH(1,(FR25:FR126=SMALL(FR25:FR126,4))*(COUNTIF(FR6:FR10, $A$25:$A$126)=0),0)), ""),""),"")</f>
        <v/>
      </c>
      <c r="FS11" s="1" t="str" cm="1">
        <f t="array" ref="FS11">IFERROR(IF(SMALL(FS25:FS126,4)&lt;=$A$8*SMALL(FS25:FS126,1),IFERROR(INDEX($A$25:$A$126, MATCH(1,(FS25:FS126=SMALL(FS25:FS126,4))*(COUNTIF(FS6:FS10, $A$25:$A$126)=0),0)), ""),""),"")</f>
        <v/>
      </c>
      <c r="FT11" s="1" t="str" cm="1">
        <f t="array" ref="FT11">IFERROR(IF(SMALL(FT25:FT126,4)&lt;=$A$8*SMALL(FT25:FT126,1),IFERROR(INDEX($A$25:$A$126, MATCH(1,(FT25:FT126=SMALL(FT25:FT126,4))*(COUNTIF(FT6:FT10, $A$25:$A$126)=0),0)), ""),""),"")</f>
        <v/>
      </c>
      <c r="FU11" s="1" t="str" cm="1">
        <f t="array" ref="FU11">IFERROR(IF(SMALL(FU25:FU126,4)&lt;=$A$8*SMALL(FU25:FU126,1),IFERROR(INDEX($A$25:$A$126, MATCH(1,(FU25:FU126=SMALL(FU25:FU126,4))*(COUNTIF(FU6:FU10, $A$25:$A$126)=0),0)), ""),""),"")</f>
        <v/>
      </c>
      <c r="FV11" s="1" t="str" cm="1">
        <f t="array" ref="FV11">IFERROR(IF(SMALL(FV25:FV126,4)&lt;=$A$8*SMALL(FV25:FV126,1),IFERROR(INDEX($A$25:$A$126, MATCH(1,(FV25:FV126=SMALL(FV25:FV126,4))*(COUNTIF(FV6:FV10, $A$25:$A$126)=0),0)), ""),""),"")</f>
        <v/>
      </c>
      <c r="FW11" s="1" t="str" cm="1">
        <f t="array" ref="FW11">IFERROR(IF(SMALL(FW25:FW126,4)&lt;=$A$8*SMALL(FW25:FW126,1),IFERROR(INDEX($A$25:$A$126, MATCH(1,(FW25:FW126=SMALL(FW25:FW126,4))*(COUNTIF(FW6:FW10, $A$25:$A$126)=0),0)), ""),""),"")</f>
        <v/>
      </c>
      <c r="FX11" s="1" t="str" cm="1">
        <f t="array" ref="FX11">IFERROR(IF(SMALL(FX25:FX126,4)&lt;=$A$8*SMALL(FX25:FX126,1),IFERROR(INDEX($A$25:$A$126, MATCH(1,(FX25:FX126=SMALL(FX25:FX126,4))*(COUNTIF(FX6:FX10, $A$25:$A$126)=0),0)), ""),""),"")</f>
        <v/>
      </c>
      <c r="FY11" s="1" t="str" cm="1">
        <f t="array" ref="FY11">IFERROR(IF(SMALL(FY25:FY126,4)&lt;=$A$8*SMALL(FY25:FY126,1),IFERROR(INDEX($A$25:$A$126, MATCH(1,(FY25:FY126=SMALL(FY25:FY126,4))*(COUNTIF(FY6:FY10, $A$25:$A$126)=0),0)), ""),""),"")</f>
        <v/>
      </c>
      <c r="FZ11" s="1" t="str" cm="1">
        <f t="array" ref="FZ11">IFERROR(IF(SMALL(FZ25:FZ126,4)&lt;=$A$8*SMALL(FZ25:FZ126,1),IFERROR(INDEX($A$25:$A$126, MATCH(1,(FZ25:FZ126=SMALL(FZ25:FZ126,4))*(COUNTIF(FZ6:FZ10, $A$25:$A$126)=0),0)), ""),""),"")</f>
        <v/>
      </c>
      <c r="GA11" s="1" t="str" cm="1">
        <f t="array" ref="GA11">IFERROR(IF(SMALL(GA25:GA126,4)&lt;=$A$8*SMALL(GA25:GA126,1),IFERROR(INDEX($A$25:$A$126, MATCH(1,(GA25:GA126=SMALL(GA25:GA126,4))*(COUNTIF(GA6:GA10, $A$25:$A$126)=0),0)), ""),""),"")</f>
        <v/>
      </c>
      <c r="GB11" s="1" t="str" cm="1">
        <f t="array" ref="GB11">IFERROR(IF(SMALL(GB25:GB126,4)&lt;=$A$8*SMALL(GB25:GB126,1),IFERROR(INDEX($A$25:$A$126, MATCH(1,(GB25:GB126=SMALL(GB25:GB126,4))*(COUNTIF(GB6:GB10, $A$25:$A$126)=0),0)), ""),""),"")</f>
        <v/>
      </c>
      <c r="GC11" s="1" t="str" cm="1">
        <f t="array" ref="GC11">IFERROR(IF(SMALL(GC25:GC126,4)&lt;=$A$8*SMALL(GC25:GC126,1),IFERROR(INDEX($A$25:$A$126, MATCH(1,(GC25:GC126=SMALL(GC25:GC126,4))*(COUNTIF(GC6:GC10, $A$25:$A$126)=0),0)), ""),""),"")</f>
        <v/>
      </c>
      <c r="GD11" s="1" t="str" cm="1">
        <f t="array" ref="GD11">IFERROR(IF(SMALL(GD25:GD126,4)&lt;=$A$8*SMALL(GD25:GD126,1),IFERROR(INDEX($A$25:$A$126, MATCH(1,(GD25:GD126=SMALL(GD25:GD126,4))*(COUNTIF(GD6:GD10, $A$25:$A$126)=0),0)), ""),""),"")</f>
        <v/>
      </c>
      <c r="GE11" s="1" t="str" cm="1">
        <f t="array" ref="GE11">IFERROR(IF(SMALL(GE25:GE126,4)&lt;=$A$8*SMALL(GE25:GE126,1),IFERROR(INDEX($A$25:$A$126, MATCH(1,(GE25:GE126=SMALL(GE25:GE126,4))*(COUNTIF(GE6:GE10, $A$25:$A$126)=0),0)), ""),""),"")</f>
        <v/>
      </c>
      <c r="GF11" s="1" t="str" cm="1">
        <f t="array" ref="GF11">IFERROR(IF(SMALL(GF25:GF126,4)&lt;=$A$8*SMALL(GF25:GF126,1),IFERROR(INDEX($A$25:$A$126, MATCH(1,(GF25:GF126=SMALL(GF25:GF126,4))*(COUNTIF(GF6:GF10, $A$25:$A$126)=0),0)), ""),""),"")</f>
        <v/>
      </c>
      <c r="GG11" s="1" t="str" cm="1">
        <f t="array" ref="GG11">IFERROR(IF(SMALL(GG25:GG126,4)&lt;=$A$8*SMALL(GG25:GG126,1),IFERROR(INDEX($A$25:$A$126, MATCH(1,(GG25:GG126=SMALL(GG25:GG126,4))*(COUNTIF(GG6:GG10, $A$25:$A$126)=0),0)), ""),""),"")</f>
        <v/>
      </c>
      <c r="GH11" s="1" t="str" cm="1">
        <f t="array" ref="GH11">IFERROR(IF(SMALL(GH25:GH126,4)&lt;=$A$8*SMALL(GH25:GH126,1),IFERROR(INDEX($A$25:$A$126, MATCH(1,(GH25:GH126=SMALL(GH25:GH126,4))*(COUNTIF(GH6:GH10, $A$25:$A$126)=0),0)), ""),""),"")</f>
        <v/>
      </c>
      <c r="GI11" s="1" t="str" cm="1">
        <f t="array" ref="GI11">IFERROR(IF(SMALL(GI25:GI126,4)&lt;=$A$8*SMALL(GI25:GI126,1),IFERROR(INDEX($A$25:$A$126, MATCH(1,(GI25:GI126=SMALL(GI25:GI126,4))*(COUNTIF(GI6:GI10, $A$25:$A$126)=0),0)), ""),""),"")</f>
        <v/>
      </c>
      <c r="GJ11" s="1" t="str" cm="1">
        <f t="array" ref="GJ11">IFERROR(IF(SMALL(GJ25:GJ126,4)&lt;=$A$8*SMALL(GJ25:GJ126,1),IFERROR(INDEX($A$25:$A$126, MATCH(1,(GJ25:GJ126=SMALL(GJ25:GJ126,4))*(COUNTIF(GJ6:GJ10, $A$25:$A$126)=0),0)), ""),""),"")</f>
        <v/>
      </c>
      <c r="GK11" s="1" t="str" cm="1">
        <f t="array" ref="GK11">IFERROR(IF(SMALL(GK25:GK126,4)&lt;=$A$8*SMALL(GK25:GK126,1),IFERROR(INDEX($A$25:$A$126, MATCH(1,(GK25:GK126=SMALL(GK25:GK126,4))*(COUNTIF(GK6:GK10, $A$25:$A$126)=0),0)), ""),""),"")</f>
        <v/>
      </c>
      <c r="GL11" s="1" t="str" cm="1">
        <f t="array" ref="GL11">IFERROR(IF(SMALL(GL25:GL126,4)&lt;=$A$8*SMALL(GL25:GL126,1),IFERROR(INDEX($A$25:$A$126, MATCH(1,(GL25:GL126=SMALL(GL25:GL126,4))*(COUNTIF(GL6:GL10, $A$25:$A$126)=0),0)), ""),""),"")</f>
        <v/>
      </c>
      <c r="GM11" s="1" t="str" cm="1">
        <f t="array" ref="GM11">IFERROR(IF(SMALL(GM25:GM126,4)&lt;=$A$8*SMALL(GM25:GM126,1),IFERROR(INDEX($A$25:$A$126, MATCH(1,(GM25:GM126=SMALL(GM25:GM126,4))*(COUNTIF(GM6:GM10, $A$25:$A$126)=0),0)), ""),""),"")</f>
        <v/>
      </c>
      <c r="GN11" s="1" t="str" cm="1">
        <f t="array" ref="GN11">IFERROR(IF(SMALL(GN25:GN126,4)&lt;=$A$8*SMALL(GN25:GN126,1),IFERROR(INDEX($A$25:$A$126, MATCH(1,(GN25:GN126=SMALL(GN25:GN126,4))*(COUNTIF(GN6:GN10, $A$25:$A$126)=0),0)), ""),""),"")</f>
        <v/>
      </c>
      <c r="GO11" s="1" t="str" cm="1">
        <f t="array" ref="GO11">IFERROR(IF(SMALL(GO25:GO126,4)&lt;=$A$8*SMALL(GO25:GO126,1),IFERROR(INDEX($A$25:$A$126, MATCH(1,(GO25:GO126=SMALL(GO25:GO126,4))*(COUNTIF(GO6:GO10, $A$25:$A$126)=0),0)), ""),""),"")</f>
        <v/>
      </c>
      <c r="GP11" s="1" t="str" cm="1">
        <f t="array" ref="GP11">IFERROR(IF(SMALL(GP25:GP126,4)&lt;=$A$8*SMALL(GP25:GP126,1),IFERROR(INDEX($A$25:$A$126, MATCH(1,(GP25:GP126=SMALL(GP25:GP126,4))*(COUNTIF(GP6:GP10, $A$25:$A$126)=0),0)), ""),""),"")</f>
        <v/>
      </c>
      <c r="GQ11" s="1" t="str" cm="1">
        <f t="array" ref="GQ11">IFERROR(IF(SMALL(GQ25:GQ126,4)&lt;=$A$8*SMALL(GQ25:GQ126,1),IFERROR(INDEX($A$25:$A$126, MATCH(1,(GQ25:GQ126=SMALL(GQ25:GQ126,4))*(COUNTIF(GQ6:GQ10, $A$25:$A$126)=0),0)), ""),""),"")</f>
        <v/>
      </c>
      <c r="GR11" s="1" t="str" cm="1">
        <f t="array" ref="GR11">IFERROR(IF(SMALL(GR25:GR126,4)&lt;=$A$8*SMALL(GR25:GR126,1),IFERROR(INDEX($A$25:$A$126, MATCH(1,(GR25:GR126=SMALL(GR25:GR126,4))*(COUNTIF(GR6:GR10, $A$25:$A$126)=0),0)), ""),""),"")</f>
        <v/>
      </c>
      <c r="GS11" s="1" t="str" cm="1">
        <f t="array" ref="GS11">IFERROR(IF(SMALL(GS25:GS126,4)&lt;=$A$8*SMALL(GS25:GS126,1),IFERROR(INDEX($A$25:$A$126, MATCH(1,(GS25:GS126=SMALL(GS25:GS126,4))*(COUNTIF(GS6:GS10, $A$25:$A$126)=0),0)), ""),""),"")</f>
        <v/>
      </c>
      <c r="GT11" s="1" t="str" cm="1">
        <f t="array" ref="GT11">IFERROR(IF(SMALL(GT25:GT126,4)&lt;=$A$8*SMALL(GT25:GT126,1),IFERROR(INDEX($A$25:$A$126, MATCH(1,(GT25:GT126=SMALL(GT25:GT126,4))*(COUNTIF(GT6:GT10, $A$25:$A$126)=0),0)), ""),""),"")</f>
        <v/>
      </c>
      <c r="GU11" s="1" t="str" cm="1">
        <f t="array" ref="GU11">IFERROR(IF(SMALL(GU25:GU126,4)&lt;=$A$8*SMALL(GU25:GU126,1),IFERROR(INDEX($A$25:$A$126, MATCH(1,(GU25:GU126=SMALL(GU25:GU126,4))*(COUNTIF(GU6:GU10, $A$25:$A$126)=0),0)), ""),""),"")</f>
        <v/>
      </c>
      <c r="GV11" s="1" t="str" cm="1">
        <f t="array" ref="GV11">IFERROR(IF(SMALL(GV25:GV126,4)&lt;=$A$8*SMALL(GV25:GV126,1),IFERROR(INDEX($A$25:$A$126, MATCH(1,(GV25:GV126=SMALL(GV25:GV126,4))*(COUNTIF(GV6:GV10, $A$25:$A$126)=0),0)), ""),""),"")</f>
        <v/>
      </c>
      <c r="GW11" s="1" t="str" cm="1">
        <f t="array" ref="GW11">IFERROR(IF(SMALL(GW25:GW126,4)&lt;=$A$8*SMALL(GW25:GW126,1),IFERROR(INDEX($A$25:$A$126, MATCH(1,(GW25:GW126=SMALL(GW25:GW126,4))*(COUNTIF(GW6:GW10, $A$25:$A$126)=0),0)), ""),""),"")</f>
        <v/>
      </c>
      <c r="GX11" s="1" t="str" cm="1">
        <f t="array" ref="GX11">IFERROR(IF(SMALL(GX25:GX126,4)&lt;=$A$8*SMALL(GX25:GX126,1),IFERROR(INDEX($A$25:$A$126, MATCH(1,(GX25:GX126=SMALL(GX25:GX126,4))*(COUNTIF(GX6:GX10, $A$25:$A$126)=0),0)), ""),""),"")</f>
        <v/>
      </c>
      <c r="GY11" s="1" t="str" cm="1">
        <f t="array" ref="GY11">IFERROR(IF(SMALL(GY25:GY126,4)&lt;=$A$8*SMALL(GY25:GY126,1),IFERROR(INDEX($A$25:$A$126, MATCH(1,(GY25:GY126=SMALL(GY25:GY126,4))*(COUNTIF(GY6:GY10, $A$25:$A$126)=0),0)), ""),""),"")</f>
        <v/>
      </c>
      <c r="GZ11" s="1" t="str" cm="1">
        <f t="array" ref="GZ11">IFERROR(IF(SMALL(GZ25:GZ126,4)&lt;=$A$8*SMALL(GZ25:GZ126,1),IFERROR(INDEX($A$25:$A$126, MATCH(1,(GZ25:GZ126=SMALL(GZ25:GZ126,4))*(COUNTIF(GZ6:GZ10, $A$25:$A$126)=0),0)), ""),""),"")</f>
        <v/>
      </c>
      <c r="HA11" s="1" t="str" cm="1">
        <f t="array" ref="HA11">IFERROR(IF(SMALL(HA25:HA126,4)&lt;=$A$8*SMALL(HA25:HA126,1),IFERROR(INDEX($A$25:$A$126, MATCH(1,(HA25:HA126=SMALL(HA25:HA126,4))*(COUNTIF(HA6:HA10, $A$25:$A$126)=0),0)), ""),""),"")</f>
        <v/>
      </c>
      <c r="HB11" s="1" t="str" cm="1">
        <f t="array" ref="HB11">IFERROR(IF(SMALL(HB25:HB126,4)&lt;=$A$8*SMALL(HB25:HB126,1),IFERROR(INDEX($A$25:$A$126, MATCH(1,(HB25:HB126=SMALL(HB25:HB126,4))*(COUNTIF(HB6:HB10, $A$25:$A$126)=0),0)), ""),""),"")</f>
        <v/>
      </c>
      <c r="HC11" s="1" t="str" cm="1">
        <f t="array" ref="HC11">IFERROR(IF(SMALL(HC25:HC126,4)&lt;=$A$8*SMALL(HC25:HC126,1),IFERROR(INDEX($A$25:$A$126, MATCH(1,(HC25:HC126=SMALL(HC25:HC126,4))*(COUNTIF(HC6:HC10, $A$25:$A$126)=0),0)), ""),""),"")</f>
        <v/>
      </c>
      <c r="HD11" s="1" t="str" cm="1">
        <f t="array" ref="HD11">IFERROR(IF(SMALL(HD25:HD126,4)&lt;=$A$8*SMALL(HD25:HD126,1),IFERROR(INDEX($A$25:$A$126, MATCH(1,(HD25:HD126=SMALL(HD25:HD126,4))*(COUNTIF(HD6:HD10, $A$25:$A$126)=0),0)), ""),""),"")</f>
        <v/>
      </c>
      <c r="HE11" s="1" t="str" cm="1">
        <f t="array" ref="HE11">IFERROR(IF(SMALL(HE25:HE126,4)&lt;=$A$8*SMALL(HE25:HE126,1),IFERROR(INDEX($A$25:$A$126, MATCH(1,(HE25:HE126=SMALL(HE25:HE126,4))*(COUNTIF(HE6:HE10, $A$25:$A$126)=0),0)), ""),""),"")</f>
        <v/>
      </c>
      <c r="HF11" s="1" t="str" cm="1">
        <f t="array" ref="HF11">IFERROR(IF(SMALL(HF25:HF126,4)&lt;=$A$8*SMALL(HF25:HF126,1),IFERROR(INDEX($A$25:$A$126, MATCH(1,(HF25:HF126=SMALL(HF25:HF126,4))*(COUNTIF(HF6:HF10, $A$25:$A$126)=0),0)), ""),""),"")</f>
        <v/>
      </c>
      <c r="HG11" s="1" t="str" cm="1">
        <f t="array" ref="HG11">IFERROR(IF(SMALL(HG25:HG126,4)&lt;=$A$8*SMALL(HG25:HG126,1),IFERROR(INDEX($A$25:$A$126, MATCH(1,(HG25:HG126=SMALL(HG25:HG126,4))*(COUNTIF(HG6:HG10, $A$25:$A$126)=0),0)), ""),""),"")</f>
        <v/>
      </c>
      <c r="HH11" s="1" t="str" cm="1">
        <f t="array" ref="HH11">IFERROR(IF(SMALL(HH25:HH126,4)&lt;=$A$8*SMALL(HH25:HH126,1),IFERROR(INDEX($A$25:$A$126, MATCH(1,(HH25:HH126=SMALL(HH25:HH126,4))*(COUNTIF(HH6:HH10, $A$25:$A$126)=0),0)), ""),""),"")</f>
        <v/>
      </c>
      <c r="HI11" s="1" t="str" cm="1">
        <f t="array" ref="HI11">IFERROR(IF(SMALL(HI25:HI126,4)&lt;=$A$8*SMALL(HI25:HI126,1),IFERROR(INDEX($A$25:$A$126, MATCH(1,(HI25:HI126=SMALL(HI25:HI126,4))*(COUNTIF(HI6:HI10, $A$25:$A$126)=0),0)), ""),""),"")</f>
        <v/>
      </c>
      <c r="HJ11" s="1" t="str" cm="1">
        <f t="array" ref="HJ11">IFERROR(IF(SMALL(HJ25:HJ126,4)&lt;=$A$8*SMALL(HJ25:HJ126,1),IFERROR(INDEX($A$25:$A$126, MATCH(1,(HJ25:HJ126=SMALL(HJ25:HJ126,4))*(COUNTIF(HJ6:HJ10, $A$25:$A$126)=0),0)), ""),""),"")</f>
        <v/>
      </c>
      <c r="HK11" s="1" t="str" cm="1">
        <f t="array" ref="HK11">IFERROR(IF(SMALL(HK25:HK126,4)&lt;=$A$8*SMALL(HK25:HK126,1),IFERROR(INDEX($A$25:$A$126, MATCH(1,(HK25:HK126=SMALL(HK25:HK126,4))*(COUNTIF(HK6:HK10, $A$25:$A$126)=0),0)), ""),""),"")</f>
        <v/>
      </c>
      <c r="HL11" s="1" t="str" cm="1">
        <f t="array" ref="HL11">IFERROR(IF(SMALL(HL25:HL126,4)&lt;=$A$8*SMALL(HL25:HL126,1),IFERROR(INDEX($A$25:$A$126, MATCH(1,(HL25:HL126=SMALL(HL25:HL126,4))*(COUNTIF(HL6:HL10, $A$25:$A$126)=0),0)), ""),""),"")</f>
        <v/>
      </c>
      <c r="HM11" s="1" t="str" cm="1">
        <f t="array" ref="HM11">IFERROR(IF(SMALL(HM25:HM126,4)&lt;=$A$8*SMALL(HM25:HM126,1),IFERROR(INDEX($A$25:$A$126, MATCH(1,(HM25:HM126=SMALL(HM25:HM126,4))*(COUNTIF(HM6:HM10, $A$25:$A$126)=0),0)), ""),""),"")</f>
        <v/>
      </c>
      <c r="HN11" s="1" t="str" cm="1">
        <f t="array" ref="HN11">IFERROR(IF(SMALL(HN25:HN126,4)&lt;=$A$8*SMALL(HN25:HN126,1),IFERROR(INDEX($A$25:$A$126, MATCH(1,(HN25:HN126=SMALL(HN25:HN126,4))*(COUNTIF(HN6:HN10, $A$25:$A$126)=0),0)), ""),""),"")</f>
        <v/>
      </c>
      <c r="HO11" s="1" t="str" cm="1">
        <f t="array" ref="HO11">IFERROR(IF(SMALL(HO25:HO126,4)&lt;=$A$8*SMALL(HO25:HO126,1),IFERROR(INDEX($A$25:$A$126, MATCH(1,(HO25:HO126=SMALL(HO25:HO126,4))*(COUNTIF(HO6:HO10, $A$25:$A$126)=0),0)), ""),""),"")</f>
        <v/>
      </c>
      <c r="HP11" s="1" t="str" cm="1">
        <f t="array" ref="HP11">IFERROR(IF(SMALL(HP25:HP126,4)&lt;=$A$8*SMALL(HP25:HP126,1),IFERROR(INDEX($A$25:$A$126, MATCH(1,(HP25:HP126=SMALL(HP25:HP126,4))*(COUNTIF(HP6:HP10, $A$25:$A$126)=0),0)), ""),""),"")</f>
        <v/>
      </c>
      <c r="HQ11" s="1" t="str" cm="1">
        <f t="array" ref="HQ11">IFERROR(IF(SMALL(HQ25:HQ126,4)&lt;=$A$8*SMALL(HQ25:HQ126,1),IFERROR(INDEX($A$25:$A$126, MATCH(1,(HQ25:HQ126=SMALL(HQ25:HQ126,4))*(COUNTIF(HQ6:HQ10, $A$25:$A$126)=0),0)), ""),""),"")</f>
        <v/>
      </c>
      <c r="HR11" s="1" t="str" cm="1">
        <f t="array" ref="HR11">IFERROR(IF(SMALL(HR25:HR126,4)&lt;=$A$8*SMALL(HR25:HR126,1),IFERROR(INDEX($A$25:$A$126, MATCH(1,(HR25:HR126=SMALL(HR25:HR126,4))*(COUNTIF(HR6:HR10, $A$25:$A$126)=0),0)), ""),""),"")</f>
        <v/>
      </c>
      <c r="HS11" s="1" t="str" cm="1">
        <f t="array" ref="HS11">IFERROR(IF(SMALL(HS25:HS126,4)&lt;=$A$8*SMALL(HS25:HS126,1),IFERROR(INDEX($A$25:$A$126, MATCH(1,(HS25:HS126=SMALL(HS25:HS126,4))*(COUNTIF(HS6:HS10, $A$25:$A$126)=0),0)), ""),""),"")</f>
        <v/>
      </c>
      <c r="HT11" s="1" t="str" cm="1">
        <f t="array" ref="HT11">IFERROR(IF(SMALL(HT25:HT126,4)&lt;=$A$8*SMALL(HT25:HT126,1),IFERROR(INDEX($A$25:$A$126, MATCH(1,(HT25:HT126=SMALL(HT25:HT126,4))*(COUNTIF(HT6:HT10, $A$25:$A$126)=0),0)), ""),""),"")</f>
        <v/>
      </c>
      <c r="HU11" s="1" t="str" cm="1">
        <f t="array" ref="HU11">IFERROR(IF(SMALL(HU25:HU126,4)&lt;=$A$8*SMALL(HU25:HU126,1),IFERROR(INDEX($A$25:$A$126, MATCH(1,(HU25:HU126=SMALL(HU25:HU126,4))*(COUNTIF(HU6:HU10, $A$25:$A$126)=0),0)), ""),""),"")</f>
        <v/>
      </c>
      <c r="HV11" s="1" t="str" cm="1">
        <f t="array" ref="HV11">IFERROR(IF(SMALL(HV25:HV126,4)&lt;=$A$8*SMALL(HV25:HV126,1),IFERROR(INDEX($A$25:$A$126, MATCH(1,(HV25:HV126=SMALL(HV25:HV126,4))*(COUNTIF(HV6:HV10, $A$25:$A$126)=0),0)), ""),""),"")</f>
        <v/>
      </c>
      <c r="HW11" s="1" t="str" cm="1">
        <f t="array" ref="HW11">IFERROR(IF(SMALL(HW25:HW126,4)&lt;=$A$8*SMALL(HW25:HW126,1),IFERROR(INDEX($A$25:$A$126, MATCH(1,(HW25:HW126=SMALL(HW25:HW126,4))*(COUNTIF(HW6:HW10, $A$25:$A$126)=0),0)), ""),""),"")</f>
        <v/>
      </c>
      <c r="HX11" s="1" t="str" cm="1">
        <f t="array" ref="HX11">IFERROR(IF(SMALL(HX25:HX126,4)&lt;=$A$8*SMALL(HX25:HX126,1),IFERROR(INDEX($A$25:$A$126, MATCH(1,(HX25:HX126=SMALL(HX25:HX126,4))*(COUNTIF(HX6:HX10, $A$25:$A$126)=0),0)), ""),""),"")</f>
        <v/>
      </c>
      <c r="HY11" s="1" t="str" cm="1">
        <f t="array" ref="HY11">IFERROR(IF(SMALL(HY25:HY126,4)&lt;=$A$8*SMALL(HY25:HY126,1),IFERROR(INDEX($A$25:$A$126, MATCH(1,(HY25:HY126=SMALL(HY25:HY126,4))*(COUNTIF(HY6:HY10, $A$25:$A$126)=0),0)), ""),""),"")</f>
        <v/>
      </c>
      <c r="HZ11" s="1" t="str" cm="1">
        <f t="array" ref="HZ11">IFERROR(IF(SMALL(HZ25:HZ126,4)&lt;=$A$8*SMALL(HZ25:HZ126,1),IFERROR(INDEX($A$25:$A$126, MATCH(1,(HZ25:HZ126=SMALL(HZ25:HZ126,4))*(COUNTIF(HZ6:HZ10, $A$25:$A$126)=0),0)), ""),""),"")</f>
        <v/>
      </c>
      <c r="IA11" s="1" t="str" cm="1">
        <f t="array" ref="IA11">IFERROR(IF(SMALL(IA25:IA126,4)&lt;=$A$8*SMALL(IA25:IA126,1),IFERROR(INDEX($A$25:$A$126, MATCH(1,(IA25:IA126=SMALL(IA25:IA126,4))*(COUNTIF(IA6:IA10, $A$25:$A$126)=0),0)), ""),""),"")</f>
        <v/>
      </c>
      <c r="IB11" s="1" t="str" cm="1">
        <f t="array" ref="IB11">IFERROR(IF(SMALL(IB25:IB126,4)&lt;=$A$8*SMALL(IB25:IB126,1),IFERROR(INDEX($A$25:$A$126, MATCH(1,(IB25:IB126=SMALL(IB25:IB126,4))*(COUNTIF(IB6:IB10, $A$25:$A$126)=0),0)), ""),""),"")</f>
        <v/>
      </c>
      <c r="IC11" s="1" t="str" cm="1">
        <f t="array" ref="IC11">IFERROR(IF(SMALL(IC25:IC126,4)&lt;=$A$8*SMALL(IC25:IC126,1),IFERROR(INDEX($A$25:$A$126, MATCH(1,(IC25:IC126=SMALL(IC25:IC126,4))*(COUNTIF(IC6:IC10, $A$25:$A$126)=0),0)), ""),""),"")</f>
        <v/>
      </c>
      <c r="ID11" s="1" t="str" cm="1">
        <f t="array" ref="ID11">IFERROR(IF(SMALL(ID25:ID126,4)&lt;=$A$8*SMALL(ID25:ID126,1),IFERROR(INDEX($A$25:$A$126, MATCH(1,(ID25:ID126=SMALL(ID25:ID126,4))*(COUNTIF(ID6:ID10, $A$25:$A$126)=0),0)), ""),""),"")</f>
        <v/>
      </c>
      <c r="IE11" s="1" t="str" cm="1">
        <f t="array" ref="IE11">IFERROR(IF(SMALL(IE25:IE126,4)&lt;=$A$8*SMALL(IE25:IE126,1),IFERROR(INDEX($A$25:$A$126, MATCH(1,(IE25:IE126=SMALL(IE25:IE126,4))*(COUNTIF(IE6:IE10, $A$25:$A$126)=0),0)), ""),""),"")</f>
        <v/>
      </c>
      <c r="IF11" s="1" t="str" cm="1">
        <f t="array" ref="IF11">IFERROR(IF(SMALL(IF25:IF126,4)&lt;=$A$8*SMALL(IF25:IF126,1),IFERROR(INDEX($A$25:$A$126, MATCH(1,(IF25:IF126=SMALL(IF25:IF126,4))*(COUNTIF(IF6:IF10, $A$25:$A$126)=0),0)), ""),""),"")</f>
        <v/>
      </c>
      <c r="IG11" s="1" t="str" cm="1">
        <f t="array" ref="IG11">IFERROR(IF(SMALL(IG25:IG126,4)&lt;=$A$8*SMALL(IG25:IG126,1),IFERROR(INDEX($A$25:$A$126, MATCH(1,(IG25:IG126=SMALL(IG25:IG126,4))*(COUNTIF(IG6:IG10, $A$25:$A$126)=0),0)), ""),""),"")</f>
        <v/>
      </c>
      <c r="IH11" s="1" t="str" cm="1">
        <f t="array" ref="IH11">IFERROR(IF(SMALL(IH25:IH126,4)&lt;=$A$8*SMALL(IH25:IH126,1),IFERROR(INDEX($A$25:$A$126, MATCH(1,(IH25:IH126=SMALL(IH25:IH126,4))*(COUNTIF(IH6:IH10, $A$25:$A$126)=0),0)), ""),""),"")</f>
        <v/>
      </c>
      <c r="II11" s="1" t="str" cm="1">
        <f t="array" ref="II11">IFERROR(IF(SMALL(II25:II126,4)&lt;=$A$8*SMALL(II25:II126,1),IFERROR(INDEX($A$25:$A$126, MATCH(1,(II25:II126=SMALL(II25:II126,4))*(COUNTIF(II6:II10, $A$25:$A$126)=0),0)), ""),""),"")</f>
        <v/>
      </c>
      <c r="IJ11" s="1" t="str" cm="1">
        <f t="array" ref="IJ11">IFERROR(IF(SMALL(IJ25:IJ126,4)&lt;=$A$8*SMALL(IJ25:IJ126,1),IFERROR(INDEX($A$25:$A$126, MATCH(1,(IJ25:IJ126=SMALL(IJ25:IJ126,4))*(COUNTIF(IJ6:IJ10, $A$25:$A$126)=0),0)), ""),""),"")</f>
        <v/>
      </c>
      <c r="IK11" s="1" t="str" cm="1">
        <f t="array" ref="IK11">IFERROR(IF(SMALL(IK25:IK200,4)&lt;=$A$8*SMALL(IK25:IK200,1),IFERROR(INDEX($A$25:$A$200, MATCH(1,(IK25:IK200=SMALL(IK25:IK200,4))*(COUNTIF(IK6:IK10, $A$25:$A$200)=0),0)), ""),""),"")</f>
        <v/>
      </c>
      <c r="IL11" s="1" t="str" cm="1">
        <f t="array" ref="IL11">IFERROR(IF(SMALL(IL25:IL200,4)&lt;=$A$8*SMALL(IL25:IL200,1),IFERROR(INDEX($A$25:$A$200, MATCH(1,(IL25:IL200=SMALL(IL25:IL200,4))*(COUNTIF(IL6:IL10, $A$25:$A$200)=0),0)), ""),""),"")</f>
        <v/>
      </c>
      <c r="IM11" s="1" t="str" cm="1">
        <f t="array" ref="IM11">IFERROR(IF(SMALL(IM25:IM200,4)&lt;=$A$8*SMALL(IM25:IM200,1),IFERROR(INDEX($A$25:$A$200, MATCH(1,(IM25:IM200=SMALL(IM25:IM200,4))*(COUNTIF(IM6:IM10, $A$25:$A$200)=0),0)), ""),""),"")</f>
        <v/>
      </c>
      <c r="IN11" s="1" t="str" cm="1">
        <f t="array" ref="IN11">IFERROR(IF(SMALL(IN25:IN200,4)&lt;=$A$8*SMALL(IN25:IN200,1),IFERROR(INDEX($A$25:$A$200, MATCH(1,(IN25:IN200=SMALL(IN25:IN200,4))*(COUNTIF(IN6:IN10, $A$25:$A$200)=0),0)), ""),""),"")</f>
        <v/>
      </c>
      <c r="IO11" s="1" t="str" cm="1">
        <f t="array" ref="IO11">IFERROR(IF(SMALL(IO25:IO200,4)&lt;=$A$8*SMALL(IO25:IO200,1),IFERROR(INDEX($A$25:$A$200, MATCH(1,(IO25:IO200=SMALL(IO25:IO200,4))*(COUNTIF(IO6:IO10, $A$25:$A$200)=0),0)), ""),""),"")</f>
        <v/>
      </c>
      <c r="IP11" s="1" t="str" cm="1">
        <f t="array" ref="IP11">IFERROR(IF(SMALL(IP25:IP200,4)&lt;=$A$8*SMALL(IP25:IP200,1),IFERROR(INDEX($A$25:$A$200, MATCH(1,(IP25:IP200=SMALL(IP25:IP200,4))*(COUNTIF(IP6:IP10, $A$25:$A$200)=0),0)), ""),""),"")</f>
        <v/>
      </c>
      <c r="IQ11" s="1" t="str" cm="1">
        <f t="array" ref="IQ11">IFERROR(IF(SMALL(IQ25:IQ200,4)&lt;=$A$8*SMALL(IQ25:IQ200,1),IFERROR(INDEX($A$25:$A$200, MATCH(1,(IQ25:IQ200=SMALL(IQ25:IQ200,4))*(COUNTIF(IQ6:IQ10, $A$25:$A$200)=0),0)), ""),""),"")</f>
        <v/>
      </c>
      <c r="IR11" s="1" t="str" cm="1">
        <f t="array" ref="IR11">IFERROR(IF(SMALL(IR25:IR200,4)&lt;=$A$8*SMALL(IR25:IR200,1),IFERROR(INDEX($A$25:$A$200, MATCH(1,(IR25:IR200=SMALL(IR25:IR200,4))*(COUNTIF(IR6:IR10, $A$25:$A$200)=0),0)), ""),""),"")</f>
        <v/>
      </c>
      <c r="IS11" s="1" t="str" cm="1">
        <f t="array" ref="IS11">IFERROR(IF(SMALL(IS25:IS200,4)&lt;=$A$8*SMALL(IS25:IS200,1),IFERROR(INDEX($A$25:$A$200, MATCH(1,(IS25:IS200=SMALL(IS25:IS200,4))*(COUNTIF(IS6:IS10, $A$25:$A$200)=0),0)), ""),""),"")</f>
        <v/>
      </c>
      <c r="IT11" s="1" t="str" cm="1">
        <f t="array" ref="IT11">IFERROR(IF(SMALL(IT25:IT200,4)&lt;=$A$8*SMALL(IT25:IT200,1),IFERROR(INDEX($A$25:$A$200, MATCH(1,(IT25:IT200=SMALL(IT25:IT200,4))*(COUNTIF(IT6:IT10, $A$25:$A$200)=0),0)), ""),""),"")</f>
        <v/>
      </c>
      <c r="IU11" s="1" t="str" cm="1">
        <f t="array" ref="IU11">IFERROR(IF(SMALL(IU25:IU200,4)&lt;=$A$8*SMALL(IU25:IU200,1),IFERROR(INDEX($A$25:$A$200, MATCH(1,(IU25:IU200=SMALL(IU25:IU200,4))*(COUNTIF(IU6:IU10, $A$25:$A$200)=0),0)), ""),""),"")</f>
        <v/>
      </c>
      <c r="IV11" s="1" t="str" cm="1">
        <f t="array" ref="IV11">IFERROR(IF(SMALL(IV25:IV200,4)&lt;=$A$8*SMALL(IV25:IV200,1),IFERROR(INDEX($A$25:$A$200, MATCH(1,(IV25:IV200=SMALL(IV25:IV200,4))*(COUNTIF(IV6:IV10, $A$25:$A$200)=0),0)), ""),""),"")</f>
        <v/>
      </c>
      <c r="IW11" s="1" t="str" cm="1">
        <f t="array" ref="IW11">IFERROR(IF(SMALL(IW25:IW200,4)&lt;=$A$8*SMALL(IW25:IW200,1),IFERROR(INDEX($A$25:$A$200, MATCH(1,(IW25:IW200=SMALL(IW25:IW200,4))*(COUNTIF(IW6:IW10, $A$25:$A$200)=0),0)), ""),""),"")</f>
        <v/>
      </c>
      <c r="IX11" s="1" t="str" cm="1">
        <f t="array" ref="IX11">IFERROR(IF(SMALL(IX25:IX200,4)&lt;=$A$8*SMALL(IX25:IX200,1),IFERROR(INDEX($A$25:$A$200, MATCH(1,(IX25:IX200=SMALL(IX25:IX200,4))*(COUNTIF(IX6:IX10, $A$25:$A$200)=0),0)), ""),""),"")</f>
        <v/>
      </c>
      <c r="IY11" s="1" t="str" cm="1">
        <f t="array" ref="IY11">IFERROR(IF(SMALL(IY25:IY200,4)&lt;=$A$8*SMALL(IY25:IY200,1),IFERROR(INDEX($A$25:$A$200, MATCH(1,(IY25:IY200=SMALL(IY25:IY200,4))*(COUNTIF(IY6:IY10, $A$25:$A$200)=0),0)), ""),""),"")</f>
        <v/>
      </c>
      <c r="IZ11" s="1" t="str" cm="1">
        <f t="array" ref="IZ11">IFERROR(IF(SMALL(IZ25:IZ200,4)&lt;=$A$8*SMALL(IZ25:IZ200,1),IFERROR(INDEX($A$25:$A$200, MATCH(1,(IZ25:IZ200=SMALL(IZ25:IZ200,4))*(COUNTIF(IZ6:IZ10, $A$25:$A$200)=0),0)), ""),""),"")</f>
        <v/>
      </c>
      <c r="JA11" s="1" t="str" cm="1">
        <f t="array" ref="JA11">IFERROR(IF(SMALL(JA25:JA200,4)&lt;=$A$8*SMALL(JA25:JA200,1),IFERROR(INDEX($A$25:$A$200, MATCH(1,(JA25:JA200=SMALL(JA25:JA200,4))*(COUNTIF(JA6:JA10, $A$25:$A$200)=0),0)), ""),""),"")</f>
        <v/>
      </c>
      <c r="JB11" s="1" t="str" cm="1">
        <f t="array" ref="JB11">IFERROR(IF(SMALL(JB25:JB200,4)&lt;=$A$8*SMALL(JB25:JB200,1),IFERROR(INDEX($A$25:$A$200, MATCH(1,(JB25:JB200=SMALL(JB25:JB200,4))*(COUNTIF(JB6:JB10, $A$25:$A$200)=0),0)), ""),""),"")</f>
        <v/>
      </c>
      <c r="JC11" s="1" t="str" cm="1">
        <f t="array" ref="JC11">IFERROR(IF(SMALL(JC25:JC200,4)&lt;=$A$8*SMALL(JC25:JC200,1),IFERROR(INDEX($A$25:$A$200, MATCH(1,(JC25:JC200=SMALL(JC25:JC200,4))*(COUNTIF(JC6:JC10, $A$25:$A$200)=0),0)), ""),""),"")</f>
        <v/>
      </c>
      <c r="JD11" s="1" t="str" cm="1">
        <f t="array" ref="JD11">IFERROR(IF(SMALL(JD25:JD200,4)&lt;=$A$8*SMALL(JD25:JD200,1),IFERROR(INDEX($A$25:$A$200, MATCH(1,(JD25:JD200=SMALL(JD25:JD200,4))*(COUNTIF(JD6:JD10, $A$25:$A$200)=0),0)), ""),""),"")</f>
        <v/>
      </c>
      <c r="JE11" s="1" t="str" cm="1">
        <f t="array" ref="JE11">IFERROR(IF(SMALL(JE25:JE200,4)&lt;=$A$8*SMALL(JE25:JE200,1),IFERROR(INDEX($A$25:$A$200, MATCH(1,(JE25:JE200=SMALL(JE25:JE200,4))*(COUNTIF(JE6:JE10, $A$25:$A$200)=0),0)), ""),""),"")</f>
        <v/>
      </c>
      <c r="JF11" s="1" t="str" cm="1">
        <f t="array" ref="JF11">IFERROR(IF(SMALL(JF25:JF200,4)&lt;=$A$8*SMALL(JF25:JF200,1),IFERROR(INDEX($A$25:$A$200, MATCH(1,(JF25:JF200=SMALL(JF25:JF200,4))*(COUNTIF(JF6:JF10, $A$25:$A$200)=0),0)), ""),""),"")</f>
        <v/>
      </c>
      <c r="JG11" s="1" t="str" cm="1">
        <f t="array" ref="JG11">IFERROR(IF(SMALL(JG25:JG200,4)&lt;=$A$8*SMALL(JG25:JG200,1),IFERROR(INDEX($A$25:$A$200, MATCH(1,(JG25:JG200=SMALL(JG25:JG200,4))*(COUNTIF(JG6:JG10, $A$25:$A$200)=0),0)), ""),""),"")</f>
        <v/>
      </c>
      <c r="JH11" s="1" t="str" cm="1">
        <f t="array" ref="JH11">IFERROR(IF(SMALL(JH25:JH200,4)&lt;=$A$8*SMALL(JH25:JH200,1),IFERROR(INDEX($A$25:$A$200, MATCH(1,(JH25:JH200=SMALL(JH25:JH200,4))*(COUNTIF(JH6:JH10, $A$25:$A$200)=0),0)), ""),""),"")</f>
        <v/>
      </c>
      <c r="JI11" s="1" t="str" cm="1">
        <f t="array" ref="JI11">IFERROR(IF(SMALL(JI25:JI200,4)&lt;=$A$8*SMALL(JI25:JI200,1),IFERROR(INDEX($A$25:$A$200, MATCH(1,(JI25:JI200=SMALL(JI25:JI200,4))*(COUNTIF(JI6:JI10, $A$25:$A$200)=0),0)), ""),""),"")</f>
        <v/>
      </c>
      <c r="JJ11" s="1" t="str" cm="1">
        <f t="array" ref="JJ11">IFERROR(IF(SMALL(JJ25:JJ200,4)&lt;=$A$8*SMALL(JJ25:JJ200,1),IFERROR(INDEX($A$25:$A$200, MATCH(1,(JJ25:JJ200=SMALL(JJ25:JJ200,4))*(COUNTIF(JJ6:JJ10, $A$25:$A$200)=0),0)), ""),""),"")</f>
        <v/>
      </c>
      <c r="JK11" s="1" t="str" cm="1">
        <f t="array" ref="JK11">IFERROR(IF(SMALL(JK25:JK200,4)&lt;=$A$8*SMALL(JK25:JK200,1),IFERROR(INDEX($A$25:$A$200, MATCH(1,(JK25:JK200=SMALL(JK25:JK200,4))*(COUNTIF(JK6:JK10, $A$25:$A$200)=0),0)), ""),""),"")</f>
        <v/>
      </c>
      <c r="JL11" s="1" t="str" cm="1">
        <f t="array" ref="JL11">IFERROR(IF(SMALL(JL25:JL200,4)&lt;=$A$8*SMALL(JL25:JL200,1),IFERROR(INDEX($A$25:$A$200, MATCH(1,(JL25:JL200=SMALL(JL25:JL200,4))*(COUNTIF(JL6:JL10, $A$25:$A$200)=0),0)), ""),""),"")</f>
        <v/>
      </c>
      <c r="JM11" s="1" t="str" cm="1">
        <f t="array" ref="JM11">IFERROR(IF(SMALL(JM25:JM200,4)&lt;=$A$8*SMALL(JM25:JM200,1),IFERROR(INDEX($A$25:$A$200, MATCH(1,(JM25:JM200=SMALL(JM25:JM200,4))*(COUNTIF(JM6:JM10, $A$25:$A$200)=0),0)), ""),""),"")</f>
        <v/>
      </c>
      <c r="JN11" s="1" t="str" cm="1">
        <f t="array" ref="JN11">IFERROR(IF(SMALL(JN25:JN200,4)&lt;=$A$8*SMALL(JN25:JN200,1),IFERROR(INDEX($A$25:$A$200, MATCH(1,(JN25:JN200=SMALL(JN25:JN200,4))*(COUNTIF(JN6:JN10, $A$25:$A$200)=0),0)), ""),""),"")</f>
        <v/>
      </c>
      <c r="JO11" s="1" t="str" cm="1">
        <f t="array" ref="JO11">IFERROR(IF(SMALL(JO25:JO200,4)&lt;=$A$8*SMALL(JO25:JO200,1),IFERROR(INDEX($A$25:$A$200, MATCH(1,(JO25:JO200=SMALL(JO25:JO200,4))*(COUNTIF(JO6:JO10, $A$25:$A$200)=0),0)), ""),""),"")</f>
        <v/>
      </c>
      <c r="JP11" s="1" t="str" cm="1">
        <f t="array" ref="JP11">IFERROR(IF(SMALL(JP25:JP200,4)&lt;=$A$8*SMALL(JP25:JP200,1),IFERROR(INDEX($A$25:$A$200, MATCH(1,(JP25:JP200=SMALL(JP25:JP200,4))*(COUNTIF(JP6:JP10, $A$25:$A$200)=0),0)), ""),""),"")</f>
        <v/>
      </c>
      <c r="JQ11" s="1" t="str" cm="1">
        <f t="array" ref="JQ11">IFERROR(IF(SMALL(JQ25:JQ200,4)&lt;=$A$8*SMALL(JQ25:JQ200,1),IFERROR(INDEX($A$25:$A$200, MATCH(1,(JQ25:JQ200=SMALL(JQ25:JQ200,4))*(COUNTIF(JQ6:JQ10, $A$25:$A$200)=0),0)), ""),""),"")</f>
        <v/>
      </c>
      <c r="JR11" s="1" t="str" cm="1">
        <f t="array" ref="JR11">IFERROR(IF(SMALL(JR25:JR200,4)&lt;=$A$8*SMALL(JR25:JR200,1),IFERROR(INDEX($A$25:$A$200, MATCH(1,(JR25:JR200=SMALL(JR25:JR200,4))*(COUNTIF(JR6:JR10, $A$25:$A$200)=0),0)), ""),""),"")</f>
        <v/>
      </c>
      <c r="JS11" s="1" t="str" cm="1">
        <f t="array" ref="JS11">IFERROR(IF(SMALL(JS25:JS200,4)&lt;=$A$8*SMALL(JS25:JS200,1),IFERROR(INDEX($A$25:$A$200, MATCH(1,(JS25:JS200=SMALL(JS25:JS200,4))*(COUNTIF(JS6:JS10, $A$25:$A$200)=0),0)), ""),""),"")</f>
        <v/>
      </c>
      <c r="JT11" s="1" t="str" cm="1">
        <f t="array" ref="JT11">IFERROR(IF(SMALL(JT25:JT200,4)&lt;=$A$8*SMALL(JT25:JT200,1),IFERROR(INDEX($A$25:$A$200, MATCH(1,(JT25:JT200=SMALL(JT25:JT200,4))*(COUNTIF(JT6:JT10, $A$25:$A$200)=0),0)), ""),""),"")</f>
        <v/>
      </c>
      <c r="JU11" s="1" t="str" cm="1">
        <f t="array" ref="JU11">IFERROR(IF(SMALL(JU25:JU200,4)&lt;=$A$8*SMALL(JU25:JU200,1),IFERROR(INDEX($A$25:$A$200, MATCH(1,(JU25:JU200=SMALL(JU25:JU200,4))*(COUNTIF(JU6:JU10, $A$25:$A$200)=0),0)), ""),""),"")</f>
        <v/>
      </c>
      <c r="JV11" s="1" t="str" cm="1">
        <f t="array" ref="JV11">IFERROR(IF(SMALL(JV25:JV200,4)&lt;=$A$8*SMALL(JV25:JV200,1),IFERROR(INDEX($A$25:$A$200, MATCH(1,(JV25:JV200=SMALL(JV25:JV200,4))*(COUNTIF(JV6:JV10, $A$25:$A$200)=0),0)), ""),""),"")</f>
        <v/>
      </c>
      <c r="JW11" s="1" t="str" cm="1">
        <f t="array" ref="JW11">IFERROR(IF(SMALL(JW25:JW200,4)&lt;=$A$8*SMALL(JW25:JW200,1),IFERROR(INDEX($A$25:$A$200, MATCH(1,(JW25:JW200=SMALL(JW25:JW200,4))*(COUNTIF(JW6:JW10, $A$25:$A$200)=0),0)), ""),""),"")</f>
        <v/>
      </c>
      <c r="JX11" s="1" t="str" cm="1">
        <f t="array" ref="JX11">IFERROR(IF(SMALL(JX25:JX200,4)&lt;=$A$8*SMALL(JX25:JX200,1),IFERROR(INDEX($A$25:$A$200, MATCH(1,(JX25:JX200=SMALL(JX25:JX200,4))*(COUNTIF(JX6:JX10, $A$25:$A$200)=0),0)), ""),""),"")</f>
        <v/>
      </c>
      <c r="JY11" s="1" t="str" cm="1">
        <f t="array" ref="JY11">IFERROR(IF(SMALL(JY25:JY200,4)&lt;=$A$8*SMALL(JY25:JY200,1),IFERROR(INDEX($A$25:$A$200, MATCH(1,(JY25:JY200=SMALL(JY25:JY200,4))*(COUNTIF(JY6:JY10, $A$25:$A$200)=0),0)), ""),""),"")</f>
        <v/>
      </c>
      <c r="JZ11" s="1" t="str" cm="1">
        <f t="array" ref="JZ11">IFERROR(IF(SMALL(JZ25:JZ200,4)&lt;=$A$8*SMALL(JZ25:JZ200,1),IFERROR(INDEX($A$25:$A$200, MATCH(1,(JZ25:JZ200=SMALL(JZ25:JZ200,4))*(COUNTIF(JZ6:JZ10, $A$25:$A$200)=0),0)), ""),""),"")</f>
        <v/>
      </c>
      <c r="KA11" s="1" t="str" cm="1">
        <f t="array" ref="KA11">IFERROR(IF(SMALL(KA25:KA200,4)&lt;=$A$8*SMALL(KA25:KA200,1),IFERROR(INDEX($A$25:$A$200, MATCH(1,(KA25:KA200=SMALL(KA25:KA200,4))*(COUNTIF(KA6:KA10, $A$25:$A$200)=0),0)), ""),""),"")</f>
        <v/>
      </c>
      <c r="KB11" s="1" t="str" cm="1">
        <f t="array" ref="KB11">IFERROR(IF(SMALL(KB25:KB200,4)&lt;=$A$8*SMALL(KB25:KB200,1),IFERROR(INDEX($A$25:$A$200, MATCH(1,(KB25:KB200=SMALL(KB25:KB200,4))*(COUNTIF(KB6:KB10, $A$25:$A$200)=0),0)), ""),""),"")</f>
        <v/>
      </c>
      <c r="KC11" s="1" t="str" cm="1">
        <f t="array" ref="KC11">IFERROR(IF(SMALL(KC25:KC200,4)&lt;=$A$8*SMALL(KC25:KC200,1),IFERROR(INDEX($A$25:$A$200, MATCH(1,(KC25:KC200=SMALL(KC25:KC200,4))*(COUNTIF(KC6:KC10, $A$25:$A$200)=0),0)), ""),""),"")</f>
        <v/>
      </c>
      <c r="KD11" s="1" t="str" cm="1">
        <f t="array" ref="KD11">IFERROR(IF(SMALL(KD25:KD200,4)&lt;=$A$8*SMALL(KD25:KD200,1),IFERROR(INDEX($A$25:$A$200, MATCH(1,(KD25:KD200=SMALL(KD25:KD200,4))*(COUNTIF(KD6:KD10, $A$25:$A$200)=0),0)), ""),""),"")</f>
        <v/>
      </c>
      <c r="KE11" s="1" t="str" cm="1">
        <f t="array" ref="KE11">IFERROR(IF(SMALL(KE25:KE200,4)&lt;=$A$8*SMALL(KE25:KE200,1),IFERROR(INDEX($A$25:$A$200, MATCH(1,(KE25:KE200=SMALL(KE25:KE200,4))*(COUNTIF(KE6:KE10, $A$25:$A$200)=0),0)), ""),""),"")</f>
        <v/>
      </c>
      <c r="KF11" s="1" t="str" cm="1">
        <f t="array" ref="KF11">IFERROR(IF(SMALL(KF25:KF200,4)&lt;=$A$8*SMALL(KF25:KF200,1),IFERROR(INDEX($A$25:$A$200, MATCH(1,(KF25:KF200=SMALL(KF25:KF200,4))*(COUNTIF(KF6:KF10, $A$25:$A$200)=0),0)), ""),""),"")</f>
        <v/>
      </c>
      <c r="KG11" s="1" t="str" cm="1">
        <f t="array" ref="KG11">IFERROR(IF(SMALL(KG25:KG200,4)&lt;=$A$8*SMALL(KG25:KG200,1),IFERROR(INDEX($A$25:$A$200, MATCH(1,(KG25:KG200=SMALL(KG25:KG200,4))*(COUNTIF(KG6:KG10, $A$25:$A$200)=0),0)), ""),""),"")</f>
        <v/>
      </c>
      <c r="KH11" s="1" t="str" cm="1">
        <f t="array" ref="KH11">IFERROR(IF(SMALL(KH25:KH200,4)&lt;=$A$8*SMALL(KH25:KH200,1),IFERROR(INDEX($A$25:$A$200, MATCH(1,(KH25:KH200=SMALL(KH25:KH200,4))*(COUNTIF(KH6:KH10, $A$25:$A$200)=0),0)), ""),""),"")</f>
        <v/>
      </c>
      <c r="KI11" s="1" t="str" cm="1">
        <f t="array" ref="KI11">IFERROR(IF(SMALL(KI25:KI200,4)&lt;=$A$8*SMALL(KI25:KI200,1),IFERROR(INDEX($A$25:$A$200, MATCH(1,(KI25:KI200=SMALL(KI25:KI200,4))*(COUNTIF(KI6:KI10, $A$25:$A$200)=0),0)), ""),""),"")</f>
        <v/>
      </c>
      <c r="KJ11" s="1" t="str" cm="1">
        <f t="array" ref="KJ11">IFERROR(IF(SMALL(KJ25:KJ200,4)&lt;=$A$8*SMALL(KJ25:KJ200,1),IFERROR(INDEX($A$25:$A$200, MATCH(1,(KJ25:KJ200=SMALL(KJ25:KJ200,4))*(COUNTIF(KJ6:KJ10, $A$25:$A$200)=0),0)), ""),""),"")</f>
        <v/>
      </c>
      <c r="KK11" s="1" t="str" cm="1">
        <f t="array" ref="KK11">IFERROR(IF(SMALL(KK25:KK200,4)&lt;=$A$8*SMALL(KK25:KK200,1),IFERROR(INDEX($A$25:$A$200, MATCH(1,(KK25:KK200=SMALL(KK25:KK200,4))*(COUNTIF(KK6:KK10, $A$25:$A$200)=0),0)), ""),""),"")</f>
        <v/>
      </c>
      <c r="KL11" s="1" t="str" cm="1">
        <f t="array" ref="KL11">IFERROR(IF(SMALL(KL25:KL200,4)&lt;=$A$8*SMALL(KL25:KL200,1),IFERROR(INDEX($A$25:$A$200, MATCH(1,(KL25:KL200=SMALL(KL25:KL200,4))*(COUNTIF(KL6:KL10, $A$25:$A$200)=0),0)), ""),""),"")</f>
        <v/>
      </c>
      <c r="KM11" s="1" t="str" cm="1">
        <f t="array" ref="KM11">IFERROR(IF(SMALL(KM25:KM200,4)&lt;=$A$8*SMALL(KM25:KM200,1),IFERROR(INDEX($A$25:$A$200, MATCH(1,(KM25:KM200=SMALL(KM25:KM200,4))*(COUNTIF(KM6:KM10, $A$25:$A$200)=0),0)), ""),""),"")</f>
        <v/>
      </c>
      <c r="KN11" s="1" t="str" cm="1">
        <f t="array" ref="KN11">IFERROR(IF(SMALL(KN25:KN200,4)&lt;=$A$8*SMALL(KN25:KN200,1),IFERROR(INDEX($A$25:$A$200, MATCH(1,(KN25:KN200=SMALL(KN25:KN200,4))*(COUNTIF(KN6:KN10, $A$25:$A$200)=0),0)), ""),""),"")</f>
        <v/>
      </c>
      <c r="KO11" s="1" t="str" cm="1">
        <f t="array" ref="KO11">IFERROR(IF(SMALL(KO25:KO200,4)&lt;=$A$8*SMALL(KO25:KO200,1),IFERROR(INDEX($A$25:$A$200, MATCH(1,(KO25:KO200=SMALL(KO25:KO200,4))*(COUNTIF(KO6:KO10, $A$25:$A$200)=0),0)), ""),""),"")</f>
        <v/>
      </c>
      <c r="KP11" s="1" t="str" cm="1">
        <f t="array" ref="KP11">IFERROR(IF(SMALL(KP25:KP200,4)&lt;=$A$8*SMALL(KP25:KP200,1),IFERROR(INDEX($A$25:$A$200, MATCH(1,(KP25:KP200=SMALL(KP25:KP200,4))*(COUNTIF(KP6:KP10, $A$25:$A$200)=0),0)), ""),""),"")</f>
        <v/>
      </c>
      <c r="KQ11" s="1" t="str" cm="1">
        <f t="array" ref="KQ11">IFERROR(IF(SMALL(KQ25:KQ200,4)&lt;=$A$8*SMALL(KQ25:KQ200,1),IFERROR(INDEX($A$25:$A$200, MATCH(1,(KQ25:KQ200=SMALL(KQ25:KQ200,4))*(COUNTIF(KQ6:KQ10, $A$25:$A$200)=0),0)), ""),""),"")</f>
        <v/>
      </c>
      <c r="KR11" s="1" t="str" cm="1">
        <f t="array" ref="KR11">IFERROR(IF(SMALL(KR25:KR200,4)&lt;=$A$8*SMALL(KR25:KR200,1),IFERROR(INDEX($A$25:$A$200, MATCH(1,(KR25:KR200=SMALL(KR25:KR200,4))*(COUNTIF(KR6:KR10, $A$25:$A$200)=0),0)), ""),""),"")</f>
        <v/>
      </c>
      <c r="KS11" s="1" t="str" cm="1">
        <f t="array" ref="KS11">IFERROR(IF(SMALL(KS25:KS200,4)&lt;=$A$8*SMALL(KS25:KS200,1),IFERROR(INDEX($A$25:$A$200, MATCH(1,(KS25:KS200=SMALL(KS25:KS200,4))*(COUNTIF(KS6:KS10, $A$25:$A$200)=0),0)), ""),""),"")</f>
        <v/>
      </c>
      <c r="KT11" s="1" t="str" cm="1">
        <f t="array" ref="KT11">IFERROR(IF(SMALL(KT25:KT200,4)&lt;=$A$8*SMALL(KT25:KT200,1),IFERROR(INDEX($A$25:$A$200, MATCH(1,(KT25:KT200=SMALL(KT25:KT200,4))*(COUNTIF(KT6:KT10, $A$25:$A$200)=0),0)), ""),""),"")</f>
        <v/>
      </c>
      <c r="KU11" s="1" t="str" cm="1">
        <f t="array" ref="KU11">IFERROR(IF(SMALL(KU25:KU200,4)&lt;=$A$8*SMALL(KU25:KU200,1),IFERROR(INDEX($A$25:$A$200, MATCH(1,(KU25:KU200=SMALL(KU25:KU200,4))*(COUNTIF(KU6:KU10, $A$25:$A$200)=0),0)), ""),""),"")</f>
        <v/>
      </c>
      <c r="KV11" s="1" t="str" cm="1">
        <f t="array" ref="KV11">IFERROR(IF(SMALL(KV25:KV200,4)&lt;=$A$8*SMALL(KV25:KV200,1),IFERROR(INDEX($A$25:$A$200, MATCH(1,(KV25:KV200=SMALL(KV25:KV200,4))*(COUNTIF(KV6:KV10, $A$25:$A$200)=0),0)), ""),""),"")</f>
        <v/>
      </c>
      <c r="KW11" s="1" t="str" cm="1">
        <f t="array" ref="KW11">IFERROR(IF(SMALL(KW25:KW200,4)&lt;=$A$8*SMALL(KW25:KW200,1),IFERROR(INDEX($A$25:$A$200, MATCH(1,(KW25:KW200=SMALL(KW25:KW200,4))*(COUNTIF(KW6:KW10, $A$25:$A$200)=0),0)), ""),""),"")</f>
        <v/>
      </c>
      <c r="KX11" s="1" t="str" cm="1">
        <f t="array" ref="KX11">IFERROR(IF(SMALL(KX25:KX200,4)&lt;=$A$8*SMALL(KX25:KX200,1),IFERROR(INDEX($A$25:$A$200, MATCH(1,(KX25:KX200=SMALL(KX25:KX200,4))*(COUNTIF(KX6:KX10, $A$25:$A$200)=0),0)), ""),""),"")</f>
        <v/>
      </c>
      <c r="KY11" s="1" t="str" cm="1">
        <f t="array" ref="KY11">IFERROR(IF(SMALL(KY25:KY200,4)&lt;=$A$8*SMALL(KY25:KY200,1),IFERROR(INDEX($A$25:$A$200, MATCH(1,(KY25:KY200=SMALL(KY25:KY200,4))*(COUNTIF(KY6:KY10, $A$25:$A$200)=0),0)), ""),""),"")</f>
        <v/>
      </c>
      <c r="KZ11" s="1" t="str" cm="1">
        <f t="array" ref="KZ11">IFERROR(IF(SMALL(KZ25:KZ200,4)&lt;=$A$8*SMALL(KZ25:KZ200,1),IFERROR(INDEX($A$25:$A$200, MATCH(1,(KZ25:KZ200=SMALL(KZ25:KZ200,4))*(COUNTIF(KZ6:KZ10, $A$25:$A$200)=0),0)), ""),""),"")</f>
        <v/>
      </c>
      <c r="LA11" s="1" t="str" cm="1">
        <f t="array" ref="LA11">IFERROR(IF(SMALL(LA25:LA200,4)&lt;=$A$8*SMALL(LA25:LA200,1),IFERROR(INDEX($A$25:$A$200, MATCH(1,(LA25:LA200=SMALL(LA25:LA200,4))*(COUNTIF(LA6:LA10, $A$25:$A$200)=0),0)), ""),""),"")</f>
        <v/>
      </c>
      <c r="LB11" s="1" t="str" cm="1">
        <f t="array" ref="LB11">IFERROR(IF(SMALL(LB25:LB200,4)&lt;=$A$8*SMALL(LB25:LB200,1),IFERROR(INDEX($A$25:$A$200, MATCH(1,(LB25:LB200=SMALL(LB25:LB200,4))*(COUNTIF(LB6:LB10, $A$25:$A$200)=0),0)), ""),""),"")</f>
        <v/>
      </c>
      <c r="LC11" s="1" t="str" cm="1">
        <f t="array" ref="LC11">IFERROR(IF(SMALL(LC25:LC200,4)&lt;=$A$8*SMALL(LC25:LC200,1),IFERROR(INDEX($A$25:$A$200, MATCH(1,(LC25:LC200=SMALL(LC25:LC200,4))*(COUNTIF(LC6:LC10, $A$25:$A$200)=0),0)), ""),""),"")</f>
        <v/>
      </c>
      <c r="LD11" s="1" t="str" cm="1">
        <f t="array" ref="LD11">IFERROR(IF(SMALL(LD25:LD200,4)&lt;=$A$8*SMALL(LD25:LD200,1),IFERROR(INDEX($A$25:$A$200, MATCH(1,(LD25:LD200=SMALL(LD25:LD200,4))*(COUNTIF(LD6:LD10, $A$25:$A$200)=0),0)), ""),""),"")</f>
        <v/>
      </c>
      <c r="LE11" s="1" t="str" cm="1">
        <f t="array" ref="LE11">IFERROR(IF(SMALL(LE25:LE200,4)&lt;=$A$8*SMALL(LE25:LE200,1),IFERROR(INDEX($A$25:$A$200, MATCH(1,(LE25:LE200=SMALL(LE25:LE200,4))*(COUNTIF(LE6:LE10, $A$25:$A$200)=0),0)), ""),""),"")</f>
        <v/>
      </c>
      <c r="LF11" s="1" t="str" cm="1">
        <f t="array" ref="LF11">IFERROR(IF(SMALL(LF25:LF200,4)&lt;=$A$8*SMALL(LF25:LF200,1),IFERROR(INDEX($A$25:$A$200, MATCH(1,(LF25:LF200=SMALL(LF25:LF200,4))*(COUNTIF(LF6:LF10, $A$25:$A$200)=0),0)), ""),""),"")</f>
        <v/>
      </c>
      <c r="LG11" s="1" t="str" cm="1">
        <f t="array" ref="LG11">IFERROR(IF(SMALL(LG25:LG200,4)&lt;=$A$8*SMALL(LG25:LG200,1),IFERROR(INDEX($A$25:$A$200, MATCH(1,(LG25:LG200=SMALL(LG25:LG200,4))*(COUNTIF(LG6:LG10, $A$25:$A$200)=0),0)), ""),""),"")</f>
        <v/>
      </c>
      <c r="LH11" s="1" t="str" cm="1">
        <f t="array" ref="LH11">IFERROR(IF(SMALL(LH25:LH200,4)&lt;=$A$8*SMALL(LH25:LH200,1),IFERROR(INDEX($A$25:$A$200, MATCH(1,(LH25:LH200=SMALL(LH25:LH200,4))*(COUNTIF(LH6:LH10, $A$25:$A$200)=0),0)), ""),""),"")</f>
        <v/>
      </c>
      <c r="LI11" s="1" t="str" cm="1">
        <f t="array" ref="LI11">IFERROR(IF(SMALL(LI25:LI200,4)&lt;=$A$8*SMALL(LI25:LI200,1),IFERROR(INDEX($A$25:$A$200, MATCH(1,(LI25:LI200=SMALL(LI25:LI200,4))*(COUNTIF(LI6:LI10, $A$25:$A$200)=0),0)), ""),""),"")</f>
        <v/>
      </c>
      <c r="LJ11" s="1" t="str" cm="1">
        <f t="array" ref="LJ11">IFERROR(IF(SMALL(LJ25:LJ200,4)&lt;=$A$8*SMALL(LJ25:LJ200,1),IFERROR(INDEX($A$25:$A$200, MATCH(1,(LJ25:LJ200=SMALL(LJ25:LJ200,4))*(COUNTIF(LJ6:LJ10, $A$25:$A$200)=0),0)), ""),""),"")</f>
        <v/>
      </c>
      <c r="LK11" s="1" t="str" cm="1">
        <f t="array" ref="LK11">IFERROR(IF(SMALL(LK25:LK200,4)&lt;=$A$8*SMALL(LK25:LK200,1),IFERROR(INDEX($A$25:$A$200, MATCH(1,(LK25:LK200=SMALL(LK25:LK200,4))*(COUNTIF(LK6:LK10, $A$25:$A$200)=0),0)), ""),""),"")</f>
        <v/>
      </c>
      <c r="LL11" s="1" t="str" cm="1">
        <f t="array" ref="LL11">IFERROR(IF(SMALL(LL25:LL200,4)&lt;=$A$8*SMALL(LL25:LL200,1),IFERROR(INDEX($A$25:$A$200, MATCH(1,(LL25:LL200=SMALL(LL25:LL200,4))*(COUNTIF(LL6:LL10, $A$25:$A$200)=0),0)), ""),""),"")</f>
        <v/>
      </c>
      <c r="LM11" s="1" t="str" cm="1">
        <f t="array" ref="LM11">IFERROR(IF(SMALL(LM25:LM200,4)&lt;=$A$8*SMALL(LM25:LM200,1),IFERROR(INDEX($A$25:$A$200, MATCH(1,(LM25:LM200=SMALL(LM25:LM200,4))*(COUNTIF(LM6:LM10, $A$25:$A$200)=0),0)), ""),""),"")</f>
        <v/>
      </c>
      <c r="LN11" s="1" t="str" cm="1">
        <f t="array" ref="LN11">IFERROR(IF(SMALL(LN25:LN200,4)&lt;=$A$8*SMALL(LN25:LN200,1),IFERROR(INDEX($A$25:$A$200, MATCH(1,(LN25:LN200=SMALL(LN25:LN200,4))*(COUNTIF(LN6:LN10, $A$25:$A$200)=0),0)), ""),""),"")</f>
        <v/>
      </c>
      <c r="LO11" s="1" t="str" cm="1">
        <f t="array" ref="LO11">IFERROR(IF(SMALL(LO25:LO200,4)&lt;=$A$8*SMALL(LO25:LO200,1),IFERROR(INDEX($A$25:$A$200, MATCH(1,(LO25:LO200=SMALL(LO25:LO200,4))*(COUNTIF(LO6:LO10, $A$25:$A$200)=0),0)), ""),""),"")</f>
        <v/>
      </c>
      <c r="LP11" s="1" t="str" cm="1">
        <f t="array" ref="LP11">IFERROR(IF(SMALL(LP25:LP200,4)&lt;=$A$8*SMALL(LP25:LP200,1),IFERROR(INDEX($A$25:$A$200, MATCH(1,(LP25:LP200=SMALL(LP25:LP200,4))*(COUNTIF(LP6:LP10, $A$25:$A$200)=0),0)), ""),""),"")</f>
        <v/>
      </c>
      <c r="LQ11" s="1" t="str" cm="1">
        <f t="array" ref="LQ11">IFERROR(IF(SMALL(LQ25:LQ200,4)&lt;=$A$8*SMALL(LQ25:LQ200,1),IFERROR(INDEX($A$25:$A$200, MATCH(1,(LQ25:LQ200=SMALL(LQ25:LQ200,4))*(COUNTIF(LQ6:LQ10, $A$25:$A$200)=0),0)), ""),""),"")</f>
        <v/>
      </c>
      <c r="LR11" s="1" t="str" cm="1">
        <f t="array" ref="LR11">IFERROR(IF(SMALL(LR25:LR200,4)&lt;=$A$8*SMALL(LR25:LR200,1),IFERROR(INDEX($A$25:$A$200, MATCH(1,(LR25:LR200=SMALL(LR25:LR200,4))*(COUNTIF(LR6:LR10, $A$25:$A$200)=0),0)), ""),""),"")</f>
        <v/>
      </c>
      <c r="LS11" s="1" t="str" cm="1">
        <f t="array" ref="LS11">IFERROR(IF(SMALL(LS25:LS200,4)&lt;=$A$8*SMALL(LS25:LS200,1),IFERROR(INDEX($A$25:$A$200, MATCH(1,(LS25:LS200=SMALL(LS25:LS200,4))*(COUNTIF(LS6:LS10, $A$25:$A$200)=0),0)), ""),""),"")</f>
        <v/>
      </c>
      <c r="LT11" s="1" t="str" cm="1">
        <f t="array" ref="LT11">IFERROR(IF(SMALL(LT25:LT200,4)&lt;=$A$8*SMALL(LT25:LT200,1),IFERROR(INDEX($A$25:$A$200, MATCH(1,(LT25:LT200=SMALL(LT25:LT200,4))*(COUNTIF(LT6:LT10, $A$25:$A$200)=0),0)), ""),""),"")</f>
        <v/>
      </c>
      <c r="LU11" s="1" t="str" cm="1">
        <f t="array" ref="LU11">IFERROR(IF(SMALL(LU25:LU200,4)&lt;=$A$8*SMALL(LU25:LU200,1),IFERROR(INDEX($A$25:$A$200, MATCH(1,(LU25:LU200=SMALL(LU25:LU200,4))*(COUNTIF(LU6:LU10, $A$25:$A$200)=0),0)), ""),""),"")</f>
        <v/>
      </c>
      <c r="LV11" s="1" t="str" cm="1">
        <f t="array" ref="LV11">IFERROR(IF(SMALL(LV25:LV200,4)&lt;=$A$8*SMALL(LV25:LV200,1),IFERROR(INDEX($A$25:$A$200, MATCH(1,(LV25:LV200=SMALL(LV25:LV200,4))*(COUNTIF(LV6:LV10, $A$25:$A$200)=0),0)), ""),""),"")</f>
        <v/>
      </c>
      <c r="LW11" s="1" t="str" cm="1">
        <f t="array" ref="LW11">IFERROR(IF(SMALL(LW25:LW200,4)&lt;=$A$8*SMALL(LW25:LW200,1),IFERROR(INDEX($A$25:$A$200, MATCH(1,(LW25:LW200=SMALL(LW25:LW200,4))*(COUNTIF(LW6:LW10, $A$25:$A$200)=0),0)), ""),""),"")</f>
        <v/>
      </c>
      <c r="LX11" s="1" t="str" cm="1">
        <f t="array" ref="LX11">IFERROR(IF(SMALL(LX25:LX200,4)&lt;=$A$8*SMALL(LX25:LX200,1),IFERROR(INDEX($A$25:$A$200, MATCH(1,(LX25:LX200=SMALL(LX25:LX200,4))*(COUNTIF(LX6:LX10, $A$25:$A$200)=0),0)), ""),""),"")</f>
        <v/>
      </c>
      <c r="LY11" s="1" t="str" cm="1">
        <f t="array" ref="LY11">IFERROR(IF(SMALL(LY25:LY200,4)&lt;=$A$8*SMALL(LY25:LY200,1),IFERROR(INDEX($A$25:$A$200, MATCH(1,(LY25:LY200=SMALL(LY25:LY200,4))*(COUNTIF(LY6:LY10, $A$25:$A$200)=0),0)), ""),""),"")</f>
        <v/>
      </c>
      <c r="LZ11" s="1" t="str" cm="1">
        <f t="array" ref="LZ11">IFERROR(IF(SMALL(LZ25:LZ200,4)&lt;=$A$8*SMALL(LZ25:LZ200,1),IFERROR(INDEX($A$25:$A$200, MATCH(1,(LZ25:LZ200=SMALL(LZ25:LZ200,4))*(COUNTIF(LZ6:LZ10, $A$25:$A$200)=0),0)), ""),""),"")</f>
        <v/>
      </c>
      <c r="MA11" s="1" t="str" cm="1">
        <f t="array" ref="MA11">IFERROR(IF(SMALL(MA25:MA200,4)&lt;=$A$8*SMALL(MA25:MA200,1),IFERROR(INDEX($A$25:$A$200, MATCH(1,(MA25:MA200=SMALL(MA25:MA200,4))*(COUNTIF(MA6:MA10, $A$25:$A$200)=0),0)), ""),""),"")</f>
        <v/>
      </c>
      <c r="MB11" s="1" t="str" cm="1">
        <f t="array" ref="MB11">IFERROR(IF(SMALL(MB25:MB200,4)&lt;=$A$8*SMALL(MB25:MB200,1),IFERROR(INDEX($A$25:$A$200, MATCH(1,(MB25:MB200=SMALL(MB25:MB200,4))*(COUNTIF(MB6:MB10, $A$25:$A$200)=0),0)), ""),""),"")</f>
        <v/>
      </c>
      <c r="MC11" s="1" t="str" cm="1">
        <f t="array" ref="MC11">IFERROR(IF(SMALL(MC25:MC200,4)&lt;=$A$8*SMALL(MC25:MC200,1),IFERROR(INDEX($A$25:$A$200, MATCH(1,(MC25:MC200=SMALL(MC25:MC200,4))*(COUNTIF(MC6:MC10, $A$25:$A$200)=0),0)), ""),""),"")</f>
        <v/>
      </c>
      <c r="MD11" s="1" t="str" cm="1">
        <f t="array" ref="MD11">IFERROR(IF(SMALL(MD25:MD200,4)&lt;=$A$8*SMALL(MD25:MD200,1),IFERROR(INDEX($A$25:$A$200, MATCH(1,(MD25:MD200=SMALL(MD25:MD200,4))*(COUNTIF(MD6:MD10, $A$25:$A$200)=0),0)), ""),""),"")</f>
        <v/>
      </c>
      <c r="ME11" s="1" t="str" cm="1">
        <f t="array" ref="ME11">IFERROR(IF(SMALL(ME25:ME200,4)&lt;=$A$8*SMALL(ME25:ME200,1),IFERROR(INDEX($A$25:$A$200, MATCH(1,(ME25:ME200=SMALL(ME25:ME200,4))*(COUNTIF(ME6:ME10, $A$25:$A$200)=0),0)), ""),""),"")</f>
        <v/>
      </c>
      <c r="MF11" s="1" t="str" cm="1">
        <f t="array" ref="MF11">IFERROR(IF(SMALL(MF25:MF200,4)&lt;=$A$8*SMALL(MF25:MF200,1),IFERROR(INDEX($A$25:$A$200, MATCH(1,(MF25:MF200=SMALL(MF25:MF200,4))*(COUNTIF(MF6:MF10, $A$25:$A$200)=0),0)), ""),""),"")</f>
        <v/>
      </c>
      <c r="MG11" s="1" t="str" cm="1">
        <f t="array" ref="MG11">IFERROR(IF(SMALL(MG25:MG200,4)&lt;=$A$8*SMALL(MG25:MG200,1),IFERROR(INDEX($A$25:$A$200, MATCH(1,(MG25:MG200=SMALL(MG25:MG200,4))*(COUNTIF(MG6:MG10, $A$25:$A$200)=0),0)), ""),""),"")</f>
        <v/>
      </c>
      <c r="MH11" s="1" t="str" cm="1">
        <f t="array" ref="MH11">IFERROR(IF(SMALL(MH25:MH200,4)&lt;=$A$8*SMALL(MH25:MH200,1),IFERROR(INDEX($A$25:$A$200, MATCH(1,(MH25:MH200=SMALL(MH25:MH200,4))*(COUNTIF(MH6:MH10, $A$25:$A$200)=0),0)), ""),""),"")</f>
        <v/>
      </c>
      <c r="MI11" s="1" t="str" cm="1">
        <f t="array" ref="MI11">IFERROR(IF(SMALL(MI25:MI200,4)&lt;=$A$8*SMALL(MI25:MI200,1),IFERROR(INDEX($A$25:$A$200, MATCH(1,(MI25:MI200=SMALL(MI25:MI200,4))*(COUNTIF(MI6:MI10, $A$25:$A$200)=0),0)), ""),""),"")</f>
        <v/>
      </c>
      <c r="MJ11" s="1" t="str" cm="1">
        <f t="array" ref="MJ11">IFERROR(IF(SMALL(MJ25:MJ200,4)&lt;=$A$8*SMALL(MJ25:MJ200,1),IFERROR(INDEX($A$25:$A$200, MATCH(1,(MJ25:MJ200=SMALL(MJ25:MJ200,4))*(COUNTIF(MJ6:MJ10, $A$25:$A$200)=0),0)), ""),""),"")</f>
        <v/>
      </c>
      <c r="MK11" s="1" t="str" cm="1">
        <f t="array" ref="MK11">IFERROR(IF(SMALL(MK25:MK200,4)&lt;=$A$8*SMALL(MK25:MK200,1),IFERROR(INDEX($A$25:$A$200, MATCH(1,(MK25:MK200=SMALL(MK25:MK200,4))*(COUNTIF(MK6:MK10, $A$25:$A$200)=0),0)), ""),""),"")</f>
        <v/>
      </c>
      <c r="ML11" s="1" t="str" cm="1">
        <f t="array" ref="ML11">IFERROR(IF(SMALL(ML25:ML200,4)&lt;=$A$8*SMALL(ML25:ML200,1),IFERROR(INDEX($A$25:$A$200, MATCH(1,(ML25:ML200=SMALL(ML25:ML200,4))*(COUNTIF(ML6:ML10, $A$25:$A$200)=0),0)), ""),""),"")</f>
        <v/>
      </c>
      <c r="MM11" s="1" t="str" cm="1">
        <f t="array" ref="MM11">IFERROR(IF(SMALL(MM25:MM200,4)&lt;=$A$8*SMALL(MM25:MM200,1),IFERROR(INDEX($A$25:$A$200, MATCH(1,(MM25:MM200=SMALL(MM25:MM200,4))*(COUNTIF(MM6:MM10, $A$25:$A$200)=0),0)), ""),""),"")</f>
        <v/>
      </c>
      <c r="MN11" s="1" t="str" cm="1">
        <f t="array" ref="MN11">IFERROR(IF(SMALL(MN25:MN200,4)&lt;=$A$8*SMALL(MN25:MN200,1),IFERROR(INDEX($A$25:$A$200, MATCH(1,(MN25:MN200=SMALL(MN25:MN200,4))*(COUNTIF(MN6:MN10, $A$25:$A$200)=0),0)), ""),""),"")</f>
        <v/>
      </c>
      <c r="MO11" s="1" t="str" cm="1">
        <f t="array" ref="MO11">IFERROR(IF(SMALL(MO25:MO200,4)&lt;=$A$8*SMALL(MO25:MO200,1),IFERROR(INDEX($A$25:$A$200, MATCH(1,(MO25:MO200=SMALL(MO25:MO200,4))*(COUNTIF(MO6:MO10, $A$25:$A$200)=0),0)), ""),""),"")</f>
        <v/>
      </c>
      <c r="MP11" s="1" t="str" cm="1">
        <f t="array" ref="MP11">IFERROR(IF(SMALL(MP25:MP200,4)&lt;=$A$8*SMALL(MP25:MP200,1),IFERROR(INDEX($A$25:$A$200, MATCH(1,(MP25:MP200=SMALL(MP25:MP200,4))*(COUNTIF(MP6:MP10, $A$25:$A$200)=0),0)), ""),""),"")</f>
        <v/>
      </c>
      <c r="MQ11" s="1" t="str" cm="1">
        <f t="array" ref="MQ11">IFERROR(IF(SMALL(MQ25:MQ200,4)&lt;=$A$8*SMALL(MQ25:MQ200,1),IFERROR(INDEX($A$25:$A$200, MATCH(1,(MQ25:MQ200=SMALL(MQ25:MQ200,4))*(COUNTIF(MQ6:MQ10, $A$25:$A$200)=0),0)), ""),""),"")</f>
        <v/>
      </c>
      <c r="MR11" s="1" t="str" cm="1">
        <f t="array" ref="MR11">IFERROR(IF(SMALL(MR25:MR200,4)&lt;=$A$8*SMALL(MR25:MR200,1),IFERROR(INDEX($A$25:$A$200, MATCH(1,(MR25:MR200=SMALL(MR25:MR200,4))*(COUNTIF(MR6:MR10, $A$25:$A$200)=0),0)), ""),""),"")</f>
        <v/>
      </c>
      <c r="MS11" s="1" t="str" cm="1">
        <f t="array" ref="MS11">IFERROR(IF(SMALL(MS25:MS200,4)&lt;=$A$8*SMALL(MS25:MS200,1),IFERROR(INDEX($A$25:$A$200, MATCH(1,(MS25:MS200=SMALL(MS25:MS200,4))*(COUNTIF(MS6:MS10, $A$25:$A$200)=0),0)), ""),""),"")</f>
        <v/>
      </c>
      <c r="MT11" s="1" t="str" cm="1">
        <f t="array" ref="MT11">IFERROR(IF(SMALL(MT25:MT200,4)&lt;=$A$8*SMALL(MT25:MT200,1),IFERROR(INDEX($A$25:$A$200, MATCH(1,(MT25:MT200=SMALL(MT25:MT200,4))*(COUNTIF(MT6:MT10, $A$25:$A$200)=0),0)), ""),""),"")</f>
        <v/>
      </c>
      <c r="MU11" s="1" t="str" cm="1">
        <f t="array" ref="MU11">IFERROR(IF(SMALL(MU25:MU200,4)&lt;=$A$8*SMALL(MU25:MU200,1),IFERROR(INDEX($A$25:$A$200, MATCH(1,(MU25:MU200=SMALL(MU25:MU200,4))*(COUNTIF(MU6:MU10, $A$25:$A$200)=0),0)), ""),""),"")</f>
        <v/>
      </c>
      <c r="MV11" s="1" t="str" cm="1">
        <f t="array" ref="MV11">IFERROR(IF(SMALL(MV25:MV200,4)&lt;=$A$8*SMALL(MV25:MV200,1),IFERROR(INDEX($A$25:$A$200, MATCH(1,(MV25:MV200=SMALL(MV25:MV200,4))*(COUNTIF(MV6:MV10, $A$25:$A$200)=0),0)), ""),""),"")</f>
        <v/>
      </c>
      <c r="MW11" s="1" t="str" cm="1">
        <f t="array" ref="MW11">IFERROR(IF(SMALL(MW25:MW200,4)&lt;=$A$8*SMALL(MW25:MW200,1),IFERROR(INDEX($A$25:$A$200, MATCH(1,(MW25:MW200=SMALL(MW25:MW200,4))*(COUNTIF(MW6:MW10, $A$25:$A$200)=0),0)), ""),""),"")</f>
        <v/>
      </c>
      <c r="MX11" s="1" t="str" cm="1">
        <f t="array" ref="MX11">IFERROR(IF(SMALL(MX25:MX200,4)&lt;=$A$8*SMALL(MX25:MX200,1),IFERROR(INDEX($A$25:$A$200, MATCH(1,(MX25:MX200=SMALL(MX25:MX200,4))*(COUNTIF(MX6:MX10, $A$25:$A$200)=0),0)), ""),""),"")</f>
        <v/>
      </c>
      <c r="MY11" s="1" t="str" cm="1">
        <f t="array" ref="MY11">IFERROR(IF(SMALL(MY25:MY200,4)&lt;=$A$8*SMALL(MY25:MY200,1),IFERROR(INDEX($A$25:$A$200, MATCH(1,(MY25:MY200=SMALL(MY25:MY200,4))*(COUNTIF(MY6:MY10, $A$25:$A$200)=0),0)), ""),""),"")</f>
        <v/>
      </c>
      <c r="MZ11" s="1" t="str" cm="1">
        <f t="array" ref="MZ11">IFERROR(IF(SMALL(MZ25:MZ200,4)&lt;=$A$8*SMALL(MZ25:MZ200,1),IFERROR(INDEX($A$25:$A$200, MATCH(1,(MZ25:MZ200=SMALL(MZ25:MZ200,4))*(COUNTIF(MZ6:MZ10, $A$25:$A$200)=0),0)), ""),""),"")</f>
        <v/>
      </c>
      <c r="NA11" s="1" t="str" cm="1">
        <f t="array" ref="NA11">IFERROR(IF(SMALL(NA25:NA200,4)&lt;=$A$8*SMALL(NA25:NA200,1),IFERROR(INDEX($A$25:$A$200, MATCH(1,(NA25:NA200=SMALL(NA25:NA200,4))*(COUNTIF(NA6:NA10, $A$25:$A$200)=0),0)), ""),""),"")</f>
        <v/>
      </c>
      <c r="NB11" s="1" t="str" cm="1">
        <f t="array" ref="NB11">IFERROR(IF(SMALL(NB25:NB200,4)&lt;=$A$8*SMALL(NB25:NB200,1),IFERROR(INDEX($A$25:$A$200, MATCH(1,(NB25:NB200=SMALL(NB25:NB200,4))*(COUNTIF(NB6:NB10, $A$25:$A$200)=0),0)), ""),""),"")</f>
        <v/>
      </c>
      <c r="NC11" s="1" t="str" cm="1">
        <f t="array" ref="NC11">IFERROR(IF(SMALL(NC25:NC200,4)&lt;=$A$8*SMALL(NC25:NC200,1),IFERROR(INDEX($A$25:$A$200, MATCH(1,(NC25:NC200=SMALL(NC25:NC200,4))*(COUNTIF(NC6:NC10, $A$25:$A$200)=0),0)), ""),""),"")</f>
        <v/>
      </c>
      <c r="ND11" s="1" t="str" cm="1">
        <f t="array" ref="ND11">IFERROR(IF(SMALL(ND25:ND200,4)&lt;=$A$8*SMALL(ND25:ND200,1),IFERROR(INDEX($A$25:$A$200, MATCH(1,(ND25:ND200=SMALL(ND25:ND200,4))*(COUNTIF(ND6:ND10, $A$25:$A$200)=0),0)), ""),""),"")</f>
        <v/>
      </c>
      <c r="NE11" s="1" t="str" cm="1">
        <f t="array" ref="NE11">IFERROR(IF(SMALL(NE25:NE200,4)&lt;=$A$8*SMALL(NE25:NE200,1),IFERROR(INDEX($A$25:$A$200, MATCH(1,(NE25:NE200=SMALL(NE25:NE200,4))*(COUNTIF(NE6:NE10, $A$25:$A$200)=0),0)), ""),""),"")</f>
        <v/>
      </c>
      <c r="NF11" s="1" t="str" cm="1">
        <f t="array" ref="NF11">IFERROR(IF(SMALL(NF25:NF200,4)&lt;=$A$8*SMALL(NF25:NF200,1),IFERROR(INDEX($A$25:$A$200, MATCH(1,(NF25:NF200=SMALL(NF25:NF200,4))*(COUNTIF(NF6:NF10, $A$25:$A$200)=0),0)), ""),""),"")</f>
        <v/>
      </c>
      <c r="NG11" s="1" t="str" cm="1">
        <f t="array" ref="NG11">IFERROR(IF(SMALL(NG25:NG200,4)&lt;=$A$8*SMALL(NG25:NG200,1),IFERROR(INDEX($A$25:$A$200, MATCH(1,(NG25:NG200=SMALL(NG25:NG200,4))*(COUNTIF(NG6:NG10, $A$25:$A$200)=0),0)), ""),""),"")</f>
        <v/>
      </c>
      <c r="NH11" s="1" t="str" cm="1">
        <f t="array" ref="NH11">IFERROR(IF(SMALL(NH25:NH200,4)&lt;=$A$8*SMALL(NH25:NH200,1),IFERROR(INDEX($A$25:$A$200, MATCH(1,(NH25:NH200=SMALL(NH25:NH200,4))*(COUNTIF(NH6:NH10, $A$25:$A$200)=0),0)), ""),""),"")</f>
        <v/>
      </c>
      <c r="NI11" s="1" t="str" cm="1">
        <f t="array" ref="NI11">IFERROR(IF(SMALL(NI25:NI200,4)&lt;=$A$8*SMALL(NI25:NI200,1),IFERROR(INDEX($A$25:$A$200, MATCH(1,(NI25:NI200=SMALL(NI25:NI200,4))*(COUNTIF(NI6:NI10, $A$25:$A$200)=0),0)), ""),""),"")</f>
        <v/>
      </c>
      <c r="NJ11" s="1" t="str" cm="1">
        <f t="array" ref="NJ11">IFERROR(IF(SMALL(NJ25:NJ200,4)&lt;=$A$8*SMALL(NJ25:NJ200,1),IFERROR(INDEX($A$25:$A$200, MATCH(1,(NJ25:NJ200=SMALL(NJ25:NJ200,4))*(COUNTIF(NJ6:NJ10, $A$25:$A$200)=0),0)), ""),""),"")</f>
        <v/>
      </c>
      <c r="NK11" s="1" t="str" cm="1">
        <f t="array" ref="NK11">IFERROR(IF(SMALL(NK25:NK200,4)&lt;=$A$8*SMALL(NK25:NK200,1),IFERROR(INDEX($A$25:$A$200, MATCH(1,(NK25:NK200=SMALL(NK25:NK200,4))*(COUNTIF(NK6:NK10, $A$25:$A$200)=0),0)), ""),""),"")</f>
        <v/>
      </c>
      <c r="NL11" s="1" t="str" cm="1">
        <f t="array" ref="NL11">IFERROR(IF(SMALL(NL25:NL200,4)&lt;=$A$8*SMALL(NL25:NL200,1),IFERROR(INDEX($A$25:$A$200, MATCH(1,(NL25:NL200=SMALL(NL25:NL200,4))*(COUNTIF(NL6:NL10, $A$25:$A$200)=0),0)), ""),""),"")</f>
        <v/>
      </c>
      <c r="NM11" s="1" t="str" cm="1">
        <f t="array" ref="NM11">IFERROR(IF(SMALL(NM25:NM200,4)&lt;=$A$8*SMALL(NM25:NM200,1),IFERROR(INDEX($A$25:$A$200, MATCH(1,(NM25:NM200=SMALL(NM25:NM200,4))*(COUNTIF(NM6:NM10, $A$25:$A$200)=0),0)), ""),""),"")</f>
        <v/>
      </c>
      <c r="NN11" s="1" t="str" cm="1">
        <f t="array" ref="NN11">IFERROR(IF(SMALL(NN25:NN200,4)&lt;=$A$8*SMALL(NN25:NN200,1),IFERROR(INDEX($A$25:$A$200, MATCH(1,(NN25:NN200=SMALL(NN25:NN200,4))*(COUNTIF(NN6:NN10, $A$25:$A$200)=0),0)), ""),""),"")</f>
        <v/>
      </c>
      <c r="NO11" s="1" t="str" cm="1">
        <f t="array" ref="NO11">IFERROR(IF(SMALL(NO25:NO200,4)&lt;=$A$8*SMALL(NO25:NO200,1),IFERROR(INDEX($A$25:$A$200, MATCH(1,(NO25:NO200=SMALL(NO25:NO200,4))*(COUNTIF(NO6:NO10, $A$25:$A$200)=0),0)), ""),""),"")</f>
        <v/>
      </c>
      <c r="NP11" s="1" t="str" cm="1">
        <f t="array" ref="NP11">IFERROR(IF(SMALL(NP25:NP200,4)&lt;=$A$8*SMALL(NP25:NP200,1),IFERROR(INDEX($A$25:$A$200, MATCH(1,(NP25:NP200=SMALL(NP25:NP200,4))*(COUNTIF(NP6:NP10, $A$25:$A$200)=0),0)), ""),""),"")</f>
        <v/>
      </c>
      <c r="NQ11" s="1" t="str" cm="1">
        <f t="array" ref="NQ11">IFERROR(IF(SMALL(NQ25:NQ200,4)&lt;=$A$8*SMALL(NQ25:NQ200,1),IFERROR(INDEX($A$25:$A$200, MATCH(1,(NQ25:NQ200=SMALL(NQ25:NQ200,4))*(COUNTIF(NQ6:NQ10, $A$25:$A$200)=0),0)), ""),""),"")</f>
        <v>ART-SLAM (SC)</v>
      </c>
      <c r="NR11" s="1" t="str" cm="1">
        <f t="array" ref="NR11">IFERROR(IF(SMALL(NR25:NR200,4)&lt;=$A$8*SMALL(NR25:NR200,1),IFERROR(INDEX($A$25:$A$200, MATCH(1,(NR25:NR200=SMALL(NR25:NR200,4))*(COUNTIF(NR6:NR10, $A$25:$A$200)=0),0)), ""),""),"")</f>
        <v/>
      </c>
      <c r="NS11" s="1" t="str" cm="1">
        <f t="array" ref="NS11">IFERROR(IF(SMALL(NS25:NS200,4)&lt;=$A$8*SMALL(NS25:NS200,1),IFERROR(INDEX($A$25:$A$200, MATCH(1,(NS25:NS200=SMALL(NS25:NS200,4))*(COUNTIF(NS6:NS10, $A$25:$A$200)=0),0)), ""),""),"")</f>
        <v/>
      </c>
      <c r="NT11" s="1" t="str" cm="1">
        <f t="array" ref="NT11">IFERROR(IF(SMALL(NT25:NT200,4)&lt;=$A$8*SMALL(NT25:NT200,1),IFERROR(INDEX($A$25:$A$200, MATCH(1,(NT25:NT200=SMALL(NT25:NT200,4))*(COUNTIF(NT6:NT10, $A$25:$A$200)=0),0)), ""),""),"")</f>
        <v/>
      </c>
      <c r="NU11" s="1" t="str" cm="1">
        <f t="array" ref="NU11">IFERROR(IF(SMALL(NU25:NU200,4)&lt;=$A$8*SMALL(NU25:NU200,1),IFERROR(INDEX($A$25:$A$200, MATCH(1,(NU25:NU200=SMALL(NU25:NU200,4))*(COUNTIF(NU6:NU10, $A$25:$A$200)=0),0)), ""),""),"")</f>
        <v/>
      </c>
      <c r="NV11" s="1" t="str" cm="1">
        <f t="array" ref="NV11">IFERROR(IF(SMALL(NV25:NV200,4)&lt;=$A$8*SMALL(NV25:NV200,1),IFERROR(INDEX($A$25:$A$200, MATCH(1,(NV25:NV200=SMALL(NV25:NV200,4))*(COUNTIF(NV6:NV10, $A$25:$A$200)=0),0)), ""),""),"")</f>
        <v/>
      </c>
      <c r="NW11" s="1" t="str" cm="1">
        <f t="array" ref="NW11">IFERROR(IF(SMALL(NW25:NW200,4)&lt;=$A$8*SMALL(NW25:NW200,1),IFERROR(INDEX($A$25:$A$200, MATCH(1,(NW25:NW200=SMALL(NW25:NW200,4))*(COUNTIF(NW6:NW10, $A$25:$A$200)=0),0)), ""),""),"")</f>
        <v/>
      </c>
      <c r="NX11" s="1" t="str" cm="1">
        <f t="array" ref="NX11">IFERROR(IF(SMALL(NX25:NX200,4)&lt;=$A$8*SMALL(NX25:NX200,1),IFERROR(INDEX($A$25:$A$200, MATCH(1,(NX25:NX200=SMALL(NX25:NX200,4))*(COUNTIF(NX6:NX10, $A$25:$A$200)=0),0)), ""),""),"")</f>
        <v/>
      </c>
      <c r="NY11" s="1" t="str" cm="1">
        <f t="array" ref="NY11">IFERROR(IF(SMALL(NY25:NY200,4)&lt;=$A$8*SMALL(NY25:NY200,1),IFERROR(INDEX($A$25:$A$200, MATCH(1,(NY25:NY200=SMALL(NY25:NY200,4))*(COUNTIF(NY6:NY10, $A$25:$A$200)=0),0)), ""),""),"")</f>
        <v/>
      </c>
      <c r="NZ11" s="1" t="str" cm="1">
        <f t="array" ref="NZ11">IFERROR(IF(SMALL(NZ25:NZ200,4)&lt;=$A$8*SMALL(NZ25:NZ200,1),IFERROR(INDEX($A$25:$A$200, MATCH(1,(NZ25:NZ200=SMALL(NZ25:NZ200,4))*(COUNTIF(NZ6:NZ10, $A$25:$A$200)=0),0)), ""),""),"")</f>
        <v/>
      </c>
      <c r="OA11" s="1" t="str" cm="1">
        <f t="array" ref="OA11">IFERROR(IF(SMALL(OA25:OA200,4)&lt;=$A$8*SMALL(OA25:OA200,1),IFERROR(INDEX($A$25:$A$200, MATCH(1,(OA25:OA200=SMALL(OA25:OA200,4))*(COUNTIF(OA6:OA10, $A$25:$A$200)=0),0)), ""),""),"")</f>
        <v/>
      </c>
      <c r="OB11" s="1" t="str" cm="1">
        <f t="array" ref="OB11">IFERROR(IF(SMALL(OB25:OB200,4)&lt;=$A$8*SMALL(OB25:OB200,1),IFERROR(INDEX($A$25:$A$200, MATCH(1,(OB25:OB200=SMALL(OB25:OB200,4))*(COUNTIF(OB6:OB10, $A$25:$A$200)=0),0)), ""),""),"")</f>
        <v/>
      </c>
      <c r="OC11" s="1" t="str" cm="1">
        <f t="array" ref="OC11">IFERROR(IF(SMALL(OC25:OC200,4)&lt;=$A$8*SMALL(OC25:OC200,1),IFERROR(INDEX($A$25:$A$200, MATCH(1,(OC25:OC200=SMALL(OC25:OC200,4))*(COUNTIF(OC6:OC10, $A$25:$A$200)=0),0)), ""),""),"")</f>
        <v/>
      </c>
      <c r="OD11" s="1" t="str" cm="1">
        <f t="array" ref="OD11">IFERROR(IF(SMALL(OD25:OD200,4)&lt;=$A$8*SMALL(OD25:OD200,1),IFERROR(INDEX($A$25:$A$200, MATCH(1,(OD25:OD200=SMALL(OD25:OD200,4))*(COUNTIF(OD6:OD10, $A$25:$A$200)=0),0)), ""),""),"")</f>
        <v/>
      </c>
      <c r="OE11" s="1" t="str" cm="1">
        <f t="array" ref="OE11">IFERROR(IF(SMALL(OE25:OE200,4)&lt;=$A$8*SMALL(OE25:OE200,1),IFERROR(INDEX($A$25:$A$200, MATCH(1,(OE25:OE200=SMALL(OE25:OE200,4))*(COUNTIF(OE6:OE10, $A$25:$A$200)=0),0)), ""),""),"")</f>
        <v/>
      </c>
      <c r="OF11" s="1" t="str" cm="1">
        <f t="array" ref="OF11">IFERROR(IF(SMALL(OF25:OF200,4)&lt;=$A$8*SMALL(OF25:OF200,1),IFERROR(INDEX($A$25:$A$200, MATCH(1,(OF25:OF200=SMALL(OF25:OF200,4))*(COUNTIF(OF6:OF10, $A$25:$A$200)=0),0)), ""),""),"")</f>
        <v/>
      </c>
      <c r="OG11" s="1" t="str" cm="1">
        <f t="array" ref="OG11">IFERROR(IF(SMALL(OG25:OG200,4)&lt;=$A$8*SMALL(OG25:OG200,1),IFERROR(INDEX($A$25:$A$200, MATCH(1,(OG25:OG200=SMALL(OG25:OG200,4))*(COUNTIF(OG6:OG10, $A$25:$A$200)=0),0)), ""),""),"")</f>
        <v/>
      </c>
      <c r="OH11" s="1" t="str" cm="1">
        <f t="array" ref="OH11">IFERROR(IF(SMALL(OH25:OH200,4)&lt;=$A$8*SMALL(OH25:OH200,1),IFERROR(INDEX($A$25:$A$200, MATCH(1,(OH25:OH200=SMALL(OH25:OH200,4))*(COUNTIF(OH6:OH10, $A$25:$A$200)=0),0)), ""),""),"")</f>
        <v/>
      </c>
      <c r="OI11" s="1" t="str" cm="1">
        <f t="array" ref="OI11">IFERROR(IF(SMALL(OI25:OI200,4)&lt;=$A$8*SMALL(OI25:OI200,1),IFERROR(INDEX($A$25:$A$200, MATCH(1,(OI25:OI200=SMALL(OI25:OI200,4))*(COUNTIF(OI6:OI10, $A$25:$A$200)=0),0)), ""),""),"")</f>
        <v/>
      </c>
      <c r="OJ11" s="1" t="str" cm="1">
        <f t="array" ref="OJ11">IFERROR(IF(SMALL(OJ25:OJ200,4)&lt;=$A$8*SMALL(OJ25:OJ200,1),IFERROR(INDEX($A$25:$A$200, MATCH(1,(OJ25:OJ200=SMALL(OJ25:OJ200,4))*(COUNTIF(OJ6:OJ10, $A$25:$A$200)=0),0)), ""),""),"")</f>
        <v/>
      </c>
      <c r="OK11" s="1" t="str" cm="1">
        <f t="array" ref="OK11">IFERROR(IF(SMALL(OK25:OK200,4)&lt;=$A$8*SMALL(OK25:OK200,1),IFERROR(INDEX($A$25:$A$200, MATCH(1,(OK25:OK200=SMALL(OK25:OK200,4))*(COUNTIF(OK6:OK10, $A$25:$A$200)=0),0)), ""),""),"")</f>
        <v/>
      </c>
      <c r="OL11" s="1" t="str" cm="1">
        <f t="array" ref="OL11">IFERROR(IF(SMALL(OL25:OL200,4)&lt;=$A$8*SMALL(OL25:OL200,1),IFERROR(INDEX($A$25:$A$200, MATCH(1,(OL25:OL200=SMALL(OL25:OL200,4))*(COUNTIF(OL6:OL10, $A$25:$A$200)=0),0)), ""),""),"")</f>
        <v/>
      </c>
      <c r="OM11" s="1" t="str" cm="1">
        <f t="array" ref="OM11">IFERROR(IF(SMALL(OM25:OM200,4)&lt;=$A$8*SMALL(OM25:OM200,1),IFERROR(INDEX($A$25:$A$200, MATCH(1,(OM25:OM200=SMALL(OM25:OM200,4))*(COUNTIF(OM6:OM10, $A$25:$A$200)=0),0)), ""),""),"")</f>
        <v/>
      </c>
      <c r="ON11" s="1" t="str" cm="1">
        <f t="array" ref="ON11">IFERROR(IF(SMALL(ON25:ON200,4)&lt;=$A$8*SMALL(ON25:ON200,1),IFERROR(INDEX($A$25:$A$200, MATCH(1,(ON25:ON200=SMALL(ON25:ON200,4))*(COUNTIF(ON6:ON10, $A$25:$A$200)=0),0)), ""),""),"")</f>
        <v/>
      </c>
      <c r="OO11" s="1" t="str" cm="1">
        <f t="array" ref="OO11">IFERROR(IF(SMALL(OO25:OO200,4)&lt;=$A$8*SMALL(OO25:OO200,1),IFERROR(INDEX($A$25:$A$200, MATCH(1,(OO25:OO200=SMALL(OO25:OO200,4))*(COUNTIF(OO6:OO10, $A$25:$A$200)=0),0)), ""),""),"")</f>
        <v/>
      </c>
      <c r="OP11" s="1" t="str" cm="1">
        <f t="array" ref="OP11">IFERROR(IF(SMALL(OP25:OP200,4)&lt;=$A$8*SMALL(OP25:OP200,1),IFERROR(INDEX($A$25:$A$200, MATCH(1,(OP25:OP200=SMALL(OP25:OP200,4))*(COUNTIF(OP6:OP10, $A$25:$A$200)=0),0)), ""),""),"")</f>
        <v/>
      </c>
      <c r="OQ11" s="1" t="str" cm="1">
        <f t="array" ref="OQ11">IFERROR(IF(SMALL(OQ25:OQ200,4)&lt;=$A$8*SMALL(OQ25:OQ200,1),IFERROR(INDEX($A$25:$A$200, MATCH(1,(OQ25:OQ200=SMALL(OQ25:OQ200,4))*(COUNTIF(OQ6:OQ10, $A$25:$A$200)=0),0)), ""),""),"")</f>
        <v/>
      </c>
      <c r="OR11" s="1" t="str" cm="1">
        <f t="array" ref="OR11">IFERROR(IF(SMALL(OR25:OR200,4)&lt;=$A$8*SMALL(OR25:OR200,1),IFERROR(INDEX($A$25:$A$200, MATCH(1,(OR25:OR200=SMALL(OR25:OR200,4))*(COUNTIF(OR6:OR10, $A$25:$A$200)=0),0)), ""),""),"")</f>
        <v/>
      </c>
      <c r="OS11" s="1" t="str" cm="1">
        <f t="array" ref="OS11">IFERROR(IF(SMALL(OS25:OS200,4)&lt;=$A$8*SMALL(OS25:OS200,1),IFERROR(INDEX($A$25:$A$200, MATCH(1,(OS25:OS200=SMALL(OS25:OS200,4))*(COUNTIF(OS6:OS10, $A$25:$A$200)=0),0)), ""),""),"")</f>
        <v/>
      </c>
      <c r="OT11" s="1" t="str" cm="1">
        <f t="array" ref="OT11">IFERROR(IF(SMALL(OT25:OT200,4)&lt;=$A$8*SMALL(OT25:OT200,1),IFERROR(INDEX($A$25:$A$200, MATCH(1,(OT25:OT200=SMALL(OT25:OT200,4))*(COUNTIF(OT6:OT10, $A$25:$A$200)=0),0)), ""),""),"")</f>
        <v/>
      </c>
      <c r="OU11" s="1" t="str" cm="1">
        <f t="array" ref="OU11">IFERROR(IF(SMALL(OU25:OU200,4)&lt;=$A$8*SMALL(OU25:OU200,1),IFERROR(INDEX($A$25:$A$200, MATCH(1,(OU25:OU200=SMALL(OU25:OU200,4))*(COUNTIF(OU6:OU10, $A$25:$A$200)=0),0)), ""),""),"")</f>
        <v/>
      </c>
      <c r="OV11" s="1" t="str" cm="1">
        <f t="array" ref="OV11">IFERROR(IF(SMALL(OV25:OV200,4)&lt;=$A$8*SMALL(OV25:OV200,1),IFERROR(INDEX($A$25:$A$200, MATCH(1,(OV25:OV200=SMALL(OV25:OV200,4))*(COUNTIF(OV6:OV10, $A$25:$A$200)=0),0)), ""),""),"")</f>
        <v/>
      </c>
      <c r="OW11" s="1" t="str" cm="1">
        <f t="array" ref="OW11">IFERROR(IF(SMALL(OW25:OW200,4)&lt;=$A$8*SMALL(OW25:OW200,1),IFERROR(INDEX($A$25:$A$200, MATCH(1,(OW25:OW200=SMALL(OW25:OW200,4))*(COUNTIF(OW6:OW10, $A$25:$A$200)=0),0)), ""),""),"")</f>
        <v/>
      </c>
      <c r="OX11" s="1" t="str" cm="1">
        <f t="array" ref="OX11">IFERROR(IF(SMALL(OX25:OX200,4)&lt;=$A$8*SMALL(OX25:OX200,1),IFERROR(INDEX($A$25:$A$200, MATCH(1,(OX25:OX200=SMALL(OX25:OX200,4))*(COUNTIF(OX6:OX10, $A$25:$A$200)=0),0)), ""),""),"")</f>
        <v/>
      </c>
      <c r="OY11" s="1" t="str" cm="1">
        <f t="array" ref="OY11">IFERROR(IF(SMALL(OY25:OY200,4)&lt;=$A$8*SMALL(OY25:OY200,1),IFERROR(INDEX($A$25:$A$200, MATCH(1,(OY25:OY200=SMALL(OY25:OY200,4))*(COUNTIF(OY6:OY10, $A$25:$A$200)=0),0)), ""),""),"")</f>
        <v/>
      </c>
      <c r="OZ11" s="1" t="str" cm="1">
        <f t="array" ref="OZ11">IFERROR(IF(SMALL(OZ25:OZ200,4)&lt;=$A$8*SMALL(OZ25:OZ200,1),IFERROR(INDEX($A$25:$A$200, MATCH(1,(OZ25:OZ200=SMALL(OZ25:OZ200,4))*(COUNTIF(OZ6:OZ10, $A$25:$A$200)=0),0)), ""),""),"")</f>
        <v/>
      </c>
      <c r="PA11" s="1" t="str" cm="1">
        <f t="array" ref="PA11">IFERROR(IF(SMALL(PA25:PA200,4)&lt;=$A$8*SMALL(PA25:PA200,1),IFERROR(INDEX($A$25:$A$200, MATCH(1,(PA25:PA200=SMALL(PA25:PA200,4))*(COUNTIF(PA6:PA10, $A$25:$A$200)=0),0)), ""),""),"")</f>
        <v/>
      </c>
      <c r="PB11" s="1" t="str" cm="1">
        <f t="array" ref="PB11">IFERROR(IF(SMALL(PB25:PB200,4)&lt;=$A$8*SMALL(PB25:PB200,1),IFERROR(INDEX($A$25:$A$200, MATCH(1,(PB25:PB200=SMALL(PB25:PB200,4))*(COUNTIF(PB6:PB10, $A$25:$A$200)=0),0)), ""),""),"")</f>
        <v/>
      </c>
      <c r="PC11" s="1" t="str" cm="1">
        <f t="array" ref="PC11">IFERROR(IF(SMALL(PC25:PC200,4)&lt;=$A$8*SMALL(PC25:PC200,1),IFERROR(INDEX($A$25:$A$200, MATCH(1,(PC25:PC200=SMALL(PC25:PC200,4))*(COUNTIF(PC6:PC10, $A$25:$A$200)=0),0)), ""),""),"")</f>
        <v/>
      </c>
      <c r="PD11" s="1" t="str" cm="1">
        <f t="array" ref="PD11">IFERROR(IF(SMALL(PD25:PD200,4)&lt;=$A$8*SMALL(PD25:PD200,1),IFERROR(INDEX($A$25:$A$200, MATCH(1,(PD25:PD200=SMALL(PD25:PD200,4))*(COUNTIF(PD6:PD10, $A$25:$A$200)=0),0)), ""),""),"")</f>
        <v/>
      </c>
      <c r="PE11" s="1" t="str" cm="1">
        <f t="array" ref="PE11">IFERROR(IF(SMALL(PE25:PE200,4)&lt;=$A$8*SMALL(PE25:PE200,1),IFERROR(INDEX($A$25:$A$200, MATCH(1,(PE25:PE200=SMALL(PE25:PE200,4))*(COUNTIF(PE6:PE10, $A$25:$A$200)=0),0)), ""),""),"")</f>
        <v/>
      </c>
      <c r="PF11" s="1" t="str" cm="1">
        <f t="array" ref="PF11">IFERROR(IF(SMALL(PF25:PF200,4)&lt;=$A$8*SMALL(PF25:PF200,1),IFERROR(INDEX($A$25:$A$200, MATCH(1,(PF25:PF200=SMALL(PF25:PF200,4))*(COUNTIF(PF6:PF10, $A$25:$A$200)=0),0)), ""),""),"")</f>
        <v/>
      </c>
      <c r="PG11" s="1" t="str" cm="1">
        <f t="array" ref="PG11">IFERROR(IF(SMALL(PG25:PG200,4)&lt;=$A$8*SMALL(PG25:PG200,1),IFERROR(INDEX($A$25:$A$200, MATCH(1,(PG25:PG200=SMALL(PG25:PG200,4))*(COUNTIF(PG6:PG10, $A$25:$A$200)=0),0)), ""),""),"")</f>
        <v/>
      </c>
      <c r="PH11" s="1" t="str" cm="1">
        <f t="array" ref="PH11">IFERROR(IF(SMALL(PH25:PH200,4)&lt;=$A$8*SMALL(PH25:PH200,1),IFERROR(INDEX($A$25:$A$200, MATCH(1,(PH25:PH200=SMALL(PH25:PH200,4))*(COUNTIF(PH6:PH10, $A$25:$A$200)=0),0)), ""),""),"")</f>
        <v/>
      </c>
      <c r="PI11" s="1" t="str" cm="1">
        <f t="array" ref="PI11">IFERROR(IF(SMALL(PI25:PI200,4)&lt;=$A$8*SMALL(PI25:PI200,1),IFERROR(INDEX($A$25:$A$200, MATCH(1,(PI25:PI200=SMALL(PI25:PI200,4))*(COUNTIF(PI6:PI10, $A$25:$A$200)=0),0)), ""),""),"")</f>
        <v/>
      </c>
      <c r="PJ11" s="1" t="str" cm="1">
        <f t="array" ref="PJ11">IFERROR(IF(SMALL(PJ25:PJ200,4)&lt;=$A$8*SMALL(PJ25:PJ200,1),IFERROR(INDEX($A$25:$A$200, MATCH(1,(PJ25:PJ200=SMALL(PJ25:PJ200,4))*(COUNTIF(PJ6:PJ10, $A$25:$A$200)=0),0)), ""),""),"")</f>
        <v/>
      </c>
      <c r="PK11" s="1" t="str" cm="1">
        <f t="array" ref="PK11">IFERROR(IF(SMALL(PK25:PK200,4)&lt;=$A$8*SMALL(PK25:PK200,1),IFERROR(INDEX($A$25:$A$200, MATCH(1,(PK25:PK200=SMALL(PK25:PK200,4))*(COUNTIF(PK6:PK10, $A$25:$A$200)=0),0)), ""),""),"")</f>
        <v/>
      </c>
      <c r="PL11" s="1" t="str" cm="1">
        <f t="array" ref="PL11">IFERROR(IF(SMALL(PL25:PL200,4)&lt;=$A$8*SMALL(PL25:PL200,1),IFERROR(INDEX($A$25:$A$200, MATCH(1,(PL25:PL200=SMALL(PL25:PL200,4))*(COUNTIF(PL6:PL10, $A$25:$A$200)=0),0)), ""),""),"")</f>
        <v/>
      </c>
      <c r="PM11" s="1" t="str" cm="1">
        <f t="array" ref="PM11">IFERROR(IF(SMALL(PM25:PM200,4)&lt;=$A$8*SMALL(PM25:PM200,1),IFERROR(INDEX($A$25:$A$200, MATCH(1,(PM25:PM200=SMALL(PM25:PM200,4))*(COUNTIF(PM6:PM10, $A$25:$A$200)=0),0)), ""),""),"")</f>
        <v/>
      </c>
      <c r="PN11" s="1" t="str" cm="1">
        <f t="array" ref="PN11">IFERROR(IF(SMALL(PN25:PN200,4)&lt;=$A$8*SMALL(PN25:PN200,1),IFERROR(INDEX($A$25:$A$200, MATCH(1,(PN25:PN200=SMALL(PN25:PN200,4))*(COUNTIF(PN6:PN10, $A$25:$A$200)=0),0)), ""),""),"")</f>
        <v/>
      </c>
      <c r="PO11" s="1" t="str" cm="1">
        <f t="array" ref="PO11">IFERROR(IF(SMALL(PO25:PO200,4)&lt;=$A$8*SMALL(PO25:PO200,1),IFERROR(INDEX($A$25:$A$200, MATCH(1,(PO25:PO200=SMALL(PO25:PO200,4))*(COUNTIF(PO6:PO10, $A$25:$A$200)=0),0)), ""),""),"")</f>
        <v/>
      </c>
      <c r="PP11" s="1" t="str" cm="1">
        <f t="array" ref="PP11">IFERROR(IF(SMALL(PP25:PP200,4)&lt;=$A$8*SMALL(PP25:PP200,1),IFERROR(INDEX($A$25:$A$200, MATCH(1,(PP25:PP200=SMALL(PP25:PP200,4))*(COUNTIF(PP6:PP10, $A$25:$A$200)=0),0)), ""),""),"")</f>
        <v/>
      </c>
      <c r="PQ11" s="1" t="str" cm="1">
        <f t="array" ref="PQ11">IFERROR(IF(SMALL(PQ25:PQ200,4)&lt;=$A$8*SMALL(PQ25:PQ200,1),IFERROR(INDEX($A$25:$A$200, MATCH(1,(PQ25:PQ200=SMALL(PQ25:PQ200,4))*(COUNTIF(PQ6:PQ10, $A$25:$A$200)=0),0)), ""),""),"")</f>
        <v/>
      </c>
      <c r="PR11" s="1" t="str" cm="1">
        <f t="array" ref="PR11">IFERROR(IF(SMALL(PR25:PR200,4)&lt;=$A$8*SMALL(PR25:PR200,1),IFERROR(INDEX($A$25:$A$200, MATCH(1,(PR25:PR200=SMALL(PR25:PR200,4))*(COUNTIF(PR6:PR10, $A$25:$A$200)=0),0)), ""),""),"")</f>
        <v/>
      </c>
      <c r="PS11" s="1" t="str" cm="1">
        <f t="array" ref="PS11">IFERROR(IF(SMALL(PS25:PS200,4)&lt;=$A$8*SMALL(PS25:PS200,1),IFERROR(INDEX($A$25:$A$200, MATCH(1,(PS25:PS200=SMALL(PS25:PS200,4))*(COUNTIF(PS6:PS10, $A$25:$A$200)=0),0)), ""),""),"")</f>
        <v/>
      </c>
      <c r="PT11" s="1" t="str" cm="1">
        <f t="array" ref="PT11">IFERROR(IF(SMALL(PT25:PT200,4)&lt;=$A$8*SMALL(PT25:PT200,1),IFERROR(INDEX($A$25:$A$200, MATCH(1,(PT25:PT200=SMALL(PT25:PT200,4))*(COUNTIF(PT6:PT10, $A$25:$A$200)=0),0)), ""),""),"")</f>
        <v/>
      </c>
      <c r="PU11" s="1" t="str" cm="1">
        <f t="array" ref="PU11">IFERROR(IF(SMALL(PU25:PU200,4)&lt;=$A$8*SMALL(PU25:PU200,1),IFERROR(INDEX($A$25:$A$200, MATCH(1,(PU25:PU200=SMALL(PU25:PU200,4))*(COUNTIF(PU6:PU10, $A$25:$A$200)=0),0)), ""),""),"")</f>
        <v/>
      </c>
      <c r="PV11" s="1" t="str" cm="1">
        <f t="array" ref="PV11">IFERROR(IF(SMALL(PV25:PV200,4)&lt;=$A$8*SMALL(PV25:PV200,1),IFERROR(INDEX($A$25:$A$200, MATCH(1,(PV25:PV200=SMALL(PV25:PV200,4))*(COUNTIF(PV6:PV10, $A$25:$A$200)=0),0)), ""),""),"")</f>
        <v/>
      </c>
      <c r="PW11" s="1" t="str" cm="1">
        <f t="array" ref="PW11">IFERROR(IF(SMALL(PW25:PW200,4)&lt;=$A$8*SMALL(PW25:PW200,1),IFERROR(INDEX($A$25:$A$200, MATCH(1,(PW25:PW200=SMALL(PW25:PW200,4))*(COUNTIF(PW6:PW10, $A$25:$A$200)=0),0)), ""),""),"")</f>
        <v/>
      </c>
      <c r="PX11" s="1" t="str" cm="1">
        <f t="array" ref="PX11">IFERROR(IF(SMALL(PX25:PX200,4)&lt;=$A$8*SMALL(PX25:PX200,1),IFERROR(INDEX($A$25:$A$200, MATCH(1,(PX25:PX200=SMALL(PX25:PX200,4))*(COUNTIF(PX6:PX10, $A$25:$A$200)=0),0)), ""),""),"")</f>
        <v>YOLO-SLAM</v>
      </c>
      <c r="PY11" s="1" t="str" cm="1">
        <f t="array" ref="PY11">IFERROR(IF(SMALL(PY25:PY200,4)&lt;=$A$8*SMALL(PY25:PY200,1),IFERROR(INDEX($A$25:$A$200, MATCH(1,(PY25:PY200=SMALL(PY25:PY200,4))*(COUNTIF(PY6:PY10, $A$25:$A$200)=0),0)), ""),""),"")</f>
        <v/>
      </c>
      <c r="PZ11" s="1" t="str" cm="1">
        <f t="array" ref="PZ11">IFERROR(IF(SMALL(PZ25:PZ200,4)&lt;=$A$8*SMALL(PZ25:PZ200,1),IFERROR(INDEX($A$25:$A$200, MATCH(1,(PZ25:PZ200=SMALL(PZ25:PZ200,4))*(COUNTIF(PZ6:PZ10, $A$25:$A$200)=0),0)), ""),""),"")</f>
        <v/>
      </c>
      <c r="QA11" s="1" t="str" cm="1">
        <f t="array" ref="QA11">IFERROR(IF(SMALL(QA25:QA200,4)&lt;=$A$8*SMALL(QA25:QA200,1),IFERROR(INDEX($A$25:$A$200, MATCH(1,(QA25:QA200=SMALL(QA25:QA200,4))*(COUNTIF(QA6:QA10, $A$25:$A$200)=0),0)), ""),""),"")</f>
        <v/>
      </c>
      <c r="QB11" s="1" t="str" cm="1">
        <f t="array" ref="QB11">IFERROR(IF(SMALL(QB25:QB200,4)&lt;=$A$8*SMALL(QB25:QB200,1),IFERROR(INDEX($A$25:$A$200, MATCH(1,(QB25:QB200=SMALL(QB25:QB200,4))*(COUNTIF(QB6:QB10, $A$25:$A$200)=0),0)), ""),""),"")</f>
        <v/>
      </c>
      <c r="QC11" s="1" t="str" cm="1">
        <f t="array" ref="QC11">IFERROR(IF(SMALL(QC25:QC200,4)&lt;=$A$8*SMALL(QC25:QC200,1),IFERROR(INDEX($A$25:$A$200, MATCH(1,(QC25:QC200=SMALL(QC25:QC200,4))*(COUNTIF(QC6:QC10, $A$25:$A$200)=0),0)), ""),""),"")</f>
        <v/>
      </c>
      <c r="QD11" s="1" t="str" cm="1">
        <f t="array" ref="QD11">IFERROR(IF(SMALL(QD25:QD200,4)&lt;=$A$8*SMALL(QD25:QD200,1),IFERROR(INDEX($A$25:$A$200, MATCH(1,(QD25:QD200=SMALL(QD25:QD200,4))*(COUNTIF(QD6:QD10, $A$25:$A$200)=0),0)), ""),""),"")</f>
        <v/>
      </c>
      <c r="QE11" s="1" t="str" cm="1">
        <f t="array" ref="QE11">IFERROR(IF(SMALL(QE25:QE200,4)&lt;=$A$8*SMALL(QE25:QE200,1),IFERROR(INDEX($A$25:$A$200, MATCH(1,(QE25:QE200=SMALL(QE25:QE200,4))*(COUNTIF(QE6:QE10, $A$25:$A$200)=0),0)), ""),""),"")</f>
        <v/>
      </c>
      <c r="QF11" s="1" t="str" cm="1">
        <f t="array" ref="QF11">IFERROR(IF(SMALL(QF25:QF200,4)&lt;=$A$8*SMALL(QF25:QF200,1),IFERROR(INDEX($A$25:$A$200, MATCH(1,(QF25:QF200=SMALL(QF25:QF200,4))*(COUNTIF(QF6:QF10, $A$25:$A$200)=0),0)), ""),""),"")</f>
        <v/>
      </c>
      <c r="QG11" s="1" t="str" cm="1">
        <f t="array" ref="QG11">IFERROR(IF(SMALL(QG25:QG200,4)&lt;=$A$8*SMALL(QG25:QG200,1),IFERROR(INDEX($A$25:$A$200, MATCH(1,(QG25:QG200=SMALL(QG25:QG200,4))*(COUNTIF(QG6:QG10, $A$25:$A$200)=0),0)), ""),""),"")</f>
        <v/>
      </c>
      <c r="QH11" s="1" t="str" cm="1">
        <f t="array" ref="QH11">IFERROR(IF(SMALL(QH25:QH200,4)&lt;=$A$8*SMALL(QH25:QH200,1),IFERROR(INDEX($A$25:$A$200, MATCH(1,(QH25:QH200=SMALL(QH25:QH200,4))*(COUNTIF(QH6:QH10, $A$25:$A$200)=0),0)), ""),""),"")</f>
        <v/>
      </c>
      <c r="QI11" s="1" t="str" cm="1">
        <f t="array" ref="QI11">IFERROR(IF(SMALL(QI25:QI200,4)&lt;=$A$8*SMALL(QI25:QI200,1),IFERROR(INDEX($A$25:$A$200, MATCH(1,(QI25:QI200=SMALL(QI25:QI200,4))*(COUNTIF(QI6:QI10, $A$25:$A$200)=0),0)), ""),""),"")</f>
        <v/>
      </c>
      <c r="QJ11" s="1" t="str" cm="1">
        <f t="array" ref="QJ11">IFERROR(IF(SMALL(QJ25:QJ200,4)&lt;=$A$8*SMALL(QJ25:QJ200,1),IFERROR(INDEX($A$25:$A$200, MATCH(1,(QJ25:QJ200=SMALL(QJ25:QJ200,4))*(COUNTIF(QJ6:QJ10, $A$25:$A$200)=0),0)), ""),""),"")</f>
        <v/>
      </c>
      <c r="QK11" s="1" t="str" cm="1">
        <f t="array" ref="QK11">IFERROR(IF(SMALL(QK25:QK200,4)&lt;=$A$8*SMALL(QK25:QK200,1),IFERROR(INDEX($A$25:$A$200, MATCH(1,(QK25:QK200=SMALL(QK25:QK200,4))*(COUNTIF(QK6:QK10, $A$25:$A$200)=0),0)), ""),""),"")</f>
        <v/>
      </c>
      <c r="QL11" s="1" t="str" cm="1">
        <f t="array" ref="QL11">IFERROR(IF(SMALL(QL25:QL200,4)&lt;=$A$8*SMALL(QL25:QL200,1),IFERROR(INDEX($A$25:$A$200, MATCH(1,(QL25:QL200=SMALL(QL25:QL200,4))*(COUNTIF(QL6:QL10, $A$25:$A$200)=0),0)), ""),""),"")</f>
        <v/>
      </c>
      <c r="QM11" s="1" t="str" cm="1">
        <f t="array" ref="QM11">IFERROR(IF(SMALL(QM25:QM200,4)&lt;=$A$8*SMALL(QM25:QM200,1),IFERROR(INDEX($A$25:$A$200, MATCH(1,(QM25:QM200=SMALL(QM25:QM200,4))*(COUNTIF(QM6:QM10, $A$25:$A$200)=0),0)), ""),""),"")</f>
        <v/>
      </c>
      <c r="QN11" s="1" t="str" cm="1">
        <f t="array" ref="QN11">IFERROR(IF(SMALL(QN25:QN200,4)&lt;=$A$8*SMALL(QN25:QN200,1),IFERROR(INDEX($A$25:$A$200, MATCH(1,(QN25:QN200=SMALL(QN25:QN200,4))*(COUNTIF(QN6:QN10, $A$25:$A$200)=0),0)), ""),""),"")</f>
        <v/>
      </c>
      <c r="QO11" s="1" t="str" cm="1">
        <f t="array" ref="QO11">IFERROR(IF(SMALL(QO25:QO200,4)&lt;=$A$8*SMALL(QO25:QO200,1),IFERROR(INDEX($A$25:$A$200, MATCH(1,(QO25:QO200=SMALL(QO25:QO200,4))*(COUNTIF(QO6:QO10, $A$25:$A$200)=0),0)), ""),""),"")</f>
        <v/>
      </c>
      <c r="QP11" s="1" t="str" cm="1">
        <f t="array" ref="QP11">IFERROR(IF(SMALL(QP25:QP200,4)&lt;=$A$8*SMALL(QP25:QP200,1),IFERROR(INDEX($A$25:$A$200, MATCH(1,(QP25:QP200=SMALL(QP25:QP200,4))*(COUNTIF(QP6:QP10, $A$25:$A$200)=0),0)), ""),""),"")</f>
        <v/>
      </c>
      <c r="QQ11" s="1" t="str" cm="1">
        <f t="array" ref="QQ11">IFERROR(IF(SMALL(QQ25:QQ200,4)&lt;=$A$8*SMALL(QQ25:QQ200,1),IFERROR(INDEX($A$25:$A$200, MATCH(1,(QQ25:QQ200=SMALL(QQ25:QQ200,4))*(COUNTIF(QQ6:QQ10, $A$25:$A$200)=0),0)), ""),""),"")</f>
        <v/>
      </c>
      <c r="QR11" s="1" t="str" cm="1">
        <f t="array" ref="QR11">IFERROR(IF(SMALL(QR25:QR200,4)&lt;=$A$8*SMALL(QR25:QR200,1),IFERROR(INDEX($A$25:$A$200, MATCH(1,(QR25:QR200=SMALL(QR25:QR200,4))*(COUNTIF(QR6:QR10, $A$25:$A$200)=0),0)), ""),""),"")</f>
        <v/>
      </c>
      <c r="QS11" s="1" t="str" cm="1">
        <f t="array" ref="QS11">IFERROR(IF(SMALL(QS25:QS200,4)&lt;=$A$8*SMALL(QS25:QS200,1),IFERROR(INDEX($A$25:$A$200, MATCH(1,(QS25:QS200=SMALL(QS25:QS200,4))*(COUNTIF(QS6:QS10, $A$25:$A$200)=0),0)), ""),""),"")</f>
        <v/>
      </c>
      <c r="QT11" s="1" t="str" cm="1">
        <f t="array" ref="QT11">IFERROR(IF(SMALL(QT25:QT200,4)&lt;=$A$8*SMALL(QT25:QT200,1),IFERROR(INDEX($A$25:$A$200, MATCH(1,(QT25:QT200=SMALL(QT25:QT200,4))*(COUNTIF(QT6:QT10, $A$25:$A$200)=0),0)), ""),""),"")</f>
        <v/>
      </c>
      <c r="QU11" s="1" t="str" cm="1">
        <f t="array" ref="QU11">IFERROR(IF(SMALL(QU25:QU200,4)&lt;=$A$8*SMALL(QU25:QU200,1),IFERROR(INDEX($A$25:$A$200, MATCH(1,(QU25:QU200=SMALL(QU25:QU200,4))*(COUNTIF(QU6:QU10, $A$25:$A$200)=0),0)), ""),""),"")</f>
        <v/>
      </c>
      <c r="QV11" s="1" t="str" cm="1">
        <f t="array" ref="QV11">IFERROR(IF(SMALL(QV25:QV200,4)&lt;=$A$8*SMALL(QV25:QV200,1),IFERROR(INDEX($A$25:$A$200, MATCH(1,(QV25:QV200=SMALL(QV25:QV200,4))*(COUNTIF(QV6:QV10, $A$25:$A$200)=0),0)), ""),""),"")</f>
        <v/>
      </c>
      <c r="QW11" s="1" t="str" cm="1">
        <f t="array" ref="QW11">IFERROR(IF(SMALL(QW25:QW200,4)&lt;=$A$8*SMALL(QW25:QW200,1),IFERROR(INDEX($A$25:$A$200, MATCH(1,(QW25:QW200=SMALL(QW25:QW200,4))*(COUNTIF(QW6:QW10, $A$25:$A$200)=0),0)), ""),""),"")</f>
        <v/>
      </c>
      <c r="QX11" s="1" t="str" cm="1">
        <f t="array" ref="QX11">IFERROR(IF(SMALL(QX25:QX200,4)&lt;=$A$8*SMALL(QX25:QX200,1),IFERROR(INDEX($A$25:$A$200, MATCH(1,(QX25:QX200=SMALL(QX25:QX200,4))*(COUNTIF(QX6:QX10, $A$25:$A$200)=0),0)), ""),""),"")</f>
        <v/>
      </c>
      <c r="QY11" s="1" t="str" cm="1">
        <f t="array" ref="QY11">IFERROR(IF(SMALL(QY25:QY200,4)&lt;=$A$8*SMALL(QY25:QY200,1),IFERROR(INDEX($A$25:$A$200, MATCH(1,(QY25:QY200=SMALL(QY25:QY200,4))*(COUNTIF(QY6:QY10, $A$25:$A$200)=0),0)), ""),""),"")</f>
        <v/>
      </c>
      <c r="QZ11" s="1" t="str" cm="1">
        <f t="array" ref="QZ11">IFERROR(IF(SMALL(QZ25:QZ200,4)&lt;=$A$8*SMALL(QZ25:QZ200,1),IFERROR(INDEX($A$25:$A$200, MATCH(1,(QZ25:QZ200=SMALL(QZ25:QZ200,4))*(COUNTIF(QZ6:QZ10, $A$25:$A$200)=0),0)), ""),""),"")</f>
        <v/>
      </c>
      <c r="RA11" s="1" t="str" cm="1">
        <f t="array" ref="RA11">IFERROR(IF(SMALL(RA25:RA200,4)&lt;=$A$8*SMALL(RA25:RA200,1),IFERROR(INDEX($A$25:$A$200, MATCH(1,(RA25:RA200=SMALL(RA25:RA200,4))*(COUNTIF(RA6:RA10, $A$25:$A$200)=0),0)), ""),""),"")</f>
        <v/>
      </c>
      <c r="RB11" s="1" t="str" cm="1">
        <f t="array" ref="RB11">IFERROR(IF(SMALL(RB25:RB200,4)&lt;=$A$8*SMALL(RB25:RB200,1),IFERROR(INDEX($A$25:$A$200, MATCH(1,(RB25:RB200=SMALL(RB25:RB200,4))*(COUNTIF(RB6:RB10, $A$25:$A$200)=0),0)), ""),""),"")</f>
        <v/>
      </c>
      <c r="RC11" s="1" t="str" cm="1">
        <f t="array" ref="RC11">IFERROR(IF(SMALL(RC25:RC200,4)&lt;=$A$8*SMALL(RC25:RC200,1),IFERROR(INDEX($A$25:$A$200, MATCH(1,(RC25:RC200=SMALL(RC25:RC200,4))*(COUNTIF(RC6:RC10, $A$25:$A$200)=0),0)), ""),""),"")</f>
        <v/>
      </c>
      <c r="RD11" s="1" t="str" cm="1">
        <f t="array" ref="RD11">IFERROR(IF(SMALL(RD25:RD200,4)&lt;=$A$8*SMALL(RD25:RD200,1),IFERROR(INDEX($A$25:$A$200, MATCH(1,(RD25:RD200=SMALL(RD25:RD200,4))*(COUNTIF(RD6:RD10, $A$25:$A$200)=0),0)), ""),""),"")</f>
        <v/>
      </c>
      <c r="RE11" s="1" t="str" cm="1">
        <f t="array" ref="RE11">IFERROR(IF(SMALL(RE25:RE200,4)&lt;=$A$8*SMALL(RE25:RE200,1),IFERROR(INDEX($A$25:$A$200, MATCH(1,(RE25:RE200=SMALL(RE25:RE200,4))*(COUNTIF(RE6:RE10, $A$25:$A$200)=0),0)), ""),""),"")</f>
        <v/>
      </c>
      <c r="RF11" s="1" t="str" cm="1">
        <f t="array" ref="RF11">IFERROR(IF(SMALL(RF25:RF200,4)&lt;=$A$8*SMALL(RF25:RF200,1),IFERROR(INDEX($A$25:$A$200, MATCH(1,(RF25:RF200=SMALL(RF25:RF200,4))*(COUNTIF(RF6:RF10, $A$25:$A$200)=0),0)), ""),""),"")</f>
        <v/>
      </c>
      <c r="RG11" s="1" t="str" cm="1">
        <f t="array" ref="RG11">IFERROR(IF(SMALL(RG25:RG200,4)&lt;=$A$8*SMALL(RG25:RG200,1),IFERROR(INDEX($A$25:$A$200, MATCH(1,(RG25:RG200=SMALL(RG25:RG200,4))*(COUNTIF(RG6:RG10, $A$25:$A$200)=0),0)), ""),""),"")</f>
        <v/>
      </c>
      <c r="RH11" s="1" t="str" cm="1">
        <f t="array" ref="RH11">IFERROR(IF(SMALL(RH25:RH200,4)&lt;=$A$8*SMALL(RH25:RH200,1),IFERROR(INDEX($A$25:$A$200, MATCH(1,(RH25:RH200=SMALL(RH25:RH200,4))*(COUNTIF(RH6:RH10, $A$25:$A$200)=0),0)), ""),""),"")</f>
        <v/>
      </c>
      <c r="RI11" s="1" t="str" cm="1">
        <f t="array" ref="RI11">IFERROR(IF(SMALL(RI25:RI200,4)&lt;=$A$8*SMALL(RI25:RI200,1),IFERROR(INDEX($A$25:$A$200, MATCH(1,(RI25:RI200=SMALL(RI25:RI200,4))*(COUNTIF(RI6:RI10, $A$25:$A$200)=0),0)), ""),""),"")</f>
        <v/>
      </c>
      <c r="RJ11" s="1" t="str" cm="1">
        <f t="array" ref="RJ11">IFERROR(IF(SMALL(RJ25:RJ200,4)&lt;=$A$8*SMALL(RJ25:RJ200,1),IFERROR(INDEX($A$25:$A$200, MATCH(1,(RJ25:RJ200=SMALL(RJ25:RJ200,4))*(COUNTIF(RJ6:RJ10, $A$25:$A$200)=0),0)), ""),""),"")</f>
        <v/>
      </c>
      <c r="RK11" s="1" t="str" cm="1">
        <f t="array" ref="RK11">IFERROR(IF(SMALL(RK25:RK200,4)&lt;=$A$8*SMALL(RK25:RK200,1),IFERROR(INDEX($A$25:$A$200, MATCH(1,(RK25:RK200=SMALL(RK25:RK200,4))*(COUNTIF(RK6:RK10, $A$25:$A$200)=0),0)), ""),""),"")</f>
        <v/>
      </c>
      <c r="RL11" s="1" t="str" cm="1">
        <f t="array" ref="RL11">IFERROR(IF(SMALL(RL25:RL200,4)&lt;=$A$8*SMALL(RL25:RL200,1),IFERROR(INDEX($A$25:$A$200, MATCH(1,(RL25:RL200=SMALL(RL25:RL200,4))*(COUNTIF(RL6:RL10, $A$25:$A$200)=0),0)), ""),""),"")</f>
        <v/>
      </c>
      <c r="RM11" s="1" t="str" cm="1">
        <f t="array" ref="RM11">IFERROR(IF(SMALL(RM25:RM200,4)&lt;=$A$8*SMALL(RM25:RM200,1),IFERROR(INDEX($A$25:$A$200, MATCH(1,(RM25:RM200=SMALL(RM25:RM200,4))*(COUNTIF(RM6:RM10, $A$25:$A$200)=0),0)), ""),""),"")</f>
        <v/>
      </c>
      <c r="RN11" s="1" t="str" cm="1">
        <f t="array" ref="RN11">IFERROR(IF(SMALL(RN25:RN200,4)&lt;=$A$8*SMALL(RN25:RN200,1),IFERROR(INDEX($A$25:$A$200, MATCH(1,(RN25:RN200=SMALL(RN25:RN200,4))*(COUNTIF(RN6:RN10, $A$25:$A$200)=0),0)), ""),""),"")</f>
        <v/>
      </c>
      <c r="RO11" s="1" t="str" cm="1">
        <f t="array" ref="RO11">IFERROR(IF(SMALL(RO25:RO200,4)&lt;=$A$8*SMALL(RO25:RO200,1),IFERROR(INDEX($A$25:$A$200, MATCH(1,(RO25:RO200=SMALL(RO25:RO200,4))*(COUNTIF(RO6:RO10, $A$25:$A$200)=0),0)), ""),""),"")</f>
        <v/>
      </c>
      <c r="RP11" s="1" t="str" cm="1">
        <f t="array" ref="RP11">IFERROR(IF(SMALL(RP25:RP200,4)&lt;=$A$8*SMALL(RP25:RP200,1),IFERROR(INDEX($A$25:$A$200, MATCH(1,(RP25:RP200=SMALL(RP25:RP200,4))*(COUNTIF(RP6:RP10, $A$25:$A$200)=0),0)), ""),""),"")</f>
        <v/>
      </c>
      <c r="RQ11" s="1" t="str" cm="1">
        <f t="array" ref="RQ11">IFERROR(IF(SMALL(RQ25:RQ200,4)&lt;=$A$8*SMALL(RQ25:RQ200,1),IFERROR(INDEX($A$25:$A$200, MATCH(1,(RQ25:RQ200=SMALL(RQ25:RQ200,4))*(COUNTIF(RQ6:RQ10, $A$25:$A$200)=0),0)), ""),""),"")</f>
        <v/>
      </c>
      <c r="RR11" s="1" t="str" cm="1">
        <f t="array" ref="RR11">IFERROR(IF(SMALL(RR25:RR200,4)&lt;=$A$8*SMALL(RR25:RR200,1),IFERROR(INDEX($A$25:$A$200, MATCH(1,(RR25:RR200=SMALL(RR25:RR200,4))*(COUNTIF(RR6:RR10, $A$25:$A$200)=0),0)), ""),""),"")</f>
        <v/>
      </c>
      <c r="RS11" s="1" t="str" cm="1">
        <f t="array" ref="RS11">IFERROR(IF(SMALL(RS25:RS200,4)&lt;=$A$8*SMALL(RS25:RS200,1),IFERROR(INDEX($A$25:$A$200, MATCH(1,(RS25:RS200=SMALL(RS25:RS200,4))*(COUNTIF(RS6:RS10, $A$25:$A$200)=0),0)), ""),""),"")</f>
        <v/>
      </c>
      <c r="RT11" s="1" t="str" cm="1">
        <f t="array" ref="RT11">IFERROR(IF(SMALL(RT25:RT200,4)&lt;=$A$8*SMALL(RT25:RT200,1),IFERROR(INDEX($A$25:$A$200, MATCH(1,(RT25:RT200=SMALL(RT25:RT200,4))*(COUNTIF(RT6:RT10, $A$25:$A$200)=0),0)), ""),""),"")</f>
        <v/>
      </c>
      <c r="RU11" s="1" t="str" cm="1">
        <f t="array" ref="RU11">IFERROR(IF(SMALL(RU25:RU200,4)&lt;=$A$8*SMALL(RU25:RU200,1),IFERROR(INDEX($A$25:$A$200, MATCH(1,(RU25:RU200=SMALL(RU25:RU200,4))*(COUNTIF(RU6:RU10, $A$25:$A$200)=0),0)), ""),""),"")</f>
        <v/>
      </c>
      <c r="RV11" s="1" t="str" cm="1">
        <f t="array" ref="RV11">IFERROR(IF(SMALL(RV25:RV200,4)&lt;=$A$8*SMALL(RV25:RV200,1),IFERROR(INDEX($A$25:$A$200, MATCH(1,(RV25:RV200=SMALL(RV25:RV200,4))*(COUNTIF(RV6:RV10, $A$25:$A$200)=0),0)), ""),""),"")</f>
        <v/>
      </c>
      <c r="RW11" s="1" t="str" cm="1">
        <f t="array" ref="RW11">IFERROR(IF(SMALL(RW25:RW200,4)&lt;=$A$8*SMALL(RW25:RW200,1),IFERROR(INDEX($A$25:$A$200, MATCH(1,(RW25:RW200=SMALL(RW25:RW200,4))*(COUNTIF(RW6:RW10, $A$25:$A$200)=0),0)), ""),""),"")</f>
        <v/>
      </c>
      <c r="RX11" s="1" t="str" cm="1">
        <f t="array" ref="RX11">IFERROR(IF(SMALL(RX25:RX200,4)&lt;=$A$8*SMALL(RX25:RX200,1),IFERROR(INDEX($A$25:$A$200, MATCH(1,(RX25:RX200=SMALL(RX25:RX200,4))*(COUNTIF(RX6:RX10, $A$25:$A$200)=0),0)), ""),""),"")</f>
        <v/>
      </c>
      <c r="RY11" s="1" t="str" cm="1">
        <f t="array" ref="RY11">IFERROR(IF(SMALL(RY25:RY200,4)&lt;=$A$8*SMALL(RY25:RY200,1),IFERROR(INDEX($A$25:$A$200, MATCH(1,(RY25:RY200=SMALL(RY25:RY200,4))*(COUNTIF(RY6:RY10, $A$25:$A$200)=0),0)), ""),""),"")</f>
        <v/>
      </c>
      <c r="RZ11" s="1" t="str" cm="1">
        <f t="array" ref="RZ11">IFERROR(IF(SMALL(RZ25:RZ200,4)&lt;=$A$8*SMALL(RZ25:RZ200,1),IFERROR(INDEX($A$25:$A$200, MATCH(1,(RZ25:RZ200=SMALL(RZ25:RZ200,4))*(COUNTIF(RZ6:RZ10, $A$25:$A$200)=0),0)), ""),""),"")</f>
        <v/>
      </c>
      <c r="SA11" s="1" t="str" cm="1">
        <f t="array" ref="SA11">IFERROR(IF(SMALL(SA25:SA200,4)&lt;=$A$8*SMALL(SA25:SA200,1),IFERROR(INDEX($A$25:$A$200, MATCH(1,(SA25:SA200=SMALL(SA25:SA200,4))*(COUNTIF(SA6:SA10, $A$25:$A$200)=0),0)), ""),""),"")</f>
        <v/>
      </c>
      <c r="SB11" s="1" t="str" cm="1">
        <f t="array" ref="SB11">IFERROR(IF(SMALL(SB25:SB200,4)&lt;=$A$8*SMALL(SB25:SB200,1),IFERROR(INDEX($A$25:$A$200, MATCH(1,(SB25:SB200=SMALL(SB25:SB200,4))*(COUNTIF(SB6:SB10, $A$25:$A$200)=0),0)), ""),""),"")</f>
        <v/>
      </c>
      <c r="SC11" s="1" t="str" cm="1">
        <f t="array" ref="SC11">IFERROR(IF(SMALL(SC25:SC200,4)&lt;=$A$8*SMALL(SC25:SC200,1),IFERROR(INDEX($A$25:$A$200, MATCH(1,(SC25:SC200=SMALL(SC25:SC200,4))*(COUNTIF(SC6:SC10, $A$25:$A$200)=0),0)), ""),""),"")</f>
        <v/>
      </c>
      <c r="SD11" s="1" t="str" cm="1">
        <f t="array" ref="SD11">IFERROR(IF(SMALL(SD25:SD200,4)&lt;=$A$8*SMALL(SD25:SD200,1),IFERROR(INDEX($A$25:$A$200, MATCH(1,(SD25:SD200=SMALL(SD25:SD200,4))*(COUNTIF(SD6:SD10, $A$25:$A$200)=0),0)), ""),""),"")</f>
        <v/>
      </c>
      <c r="SE11" s="1" t="str" cm="1">
        <f t="array" ref="SE11">IFERROR(IF(SMALL(SE25:SE200,4)&lt;=$A$8*SMALL(SE25:SE200,1),IFERROR(INDEX($A$25:$A$200, MATCH(1,(SE25:SE200=SMALL(SE25:SE200,4))*(COUNTIF(SE6:SE10, $A$25:$A$200)=0),0)), ""),""),"")</f>
        <v/>
      </c>
      <c r="SF11" s="1" t="str" cm="1">
        <f t="array" ref="SF11">IFERROR(IF(SMALL(SF25:SF200,4)&lt;=$A$8*SMALL(SF25:SF200,1),IFERROR(INDEX($A$25:$A$200, MATCH(1,(SF25:SF200=SMALL(SF25:SF200,4))*(COUNTIF(SF6:SF10, $A$25:$A$200)=0),0)), ""),""),"")</f>
        <v/>
      </c>
      <c r="SG11" s="1" t="str" cm="1">
        <f t="array" ref="SG11">IFERROR(IF(SMALL(SG25:SG200,4)&lt;=$A$8*SMALL(SG25:SG200,1),IFERROR(INDEX($A$25:$A$200, MATCH(1,(SG25:SG200=SMALL(SG25:SG200,4))*(COUNTIF(SG6:SG10, $A$25:$A$200)=0),0)), ""),""),"")</f>
        <v/>
      </c>
      <c r="SH11" s="1" t="str" cm="1">
        <f t="array" ref="SH11">IFERROR(IF(SMALL(SH25:SH200,4)&lt;=$A$8*SMALL(SH25:SH200,1),IFERROR(INDEX($A$25:$A$200, MATCH(1,(SH25:SH200=SMALL(SH25:SH200,4))*(COUNTIF(SH6:SH10, $A$25:$A$200)=0),0)), ""),""),"")</f>
        <v/>
      </c>
      <c r="SI11" s="1" t="str" cm="1">
        <f t="array" ref="SI11">IFERROR(IF(SMALL(SI25:SI200,4)&lt;=$A$8*SMALL(SI25:SI200,1),IFERROR(INDEX($A$25:$A$200, MATCH(1,(SI25:SI200=SMALL(SI25:SI200,4))*(COUNTIF(SI6:SI10, $A$25:$A$200)=0),0)), ""),""),"")</f>
        <v/>
      </c>
      <c r="SJ11" s="1" t="str" cm="1">
        <f t="array" ref="SJ11">IFERROR(IF(SMALL(SJ25:SJ200,4)&lt;=$A$8*SMALL(SJ25:SJ200,1),IFERROR(INDEX($A$25:$A$200, MATCH(1,(SJ25:SJ200=SMALL(SJ25:SJ200,4))*(COUNTIF(SJ6:SJ10, $A$25:$A$200)=0),0)), ""),""),"")</f>
        <v/>
      </c>
      <c r="SK11" s="1" t="str" cm="1">
        <f t="array" ref="SK11">IFERROR(IF(SMALL(SK25:SK200,4)&lt;=$A$8*SMALL(SK25:SK200,1),IFERROR(INDEX($A$25:$A$200, MATCH(1,(SK25:SK200=SMALL(SK25:SK200,4))*(COUNTIF(SK6:SK10, $A$25:$A$200)=0),0)), ""),""),"")</f>
        <v/>
      </c>
      <c r="SL11" s="1" t="str" cm="1">
        <f t="array" ref="SL11">IFERROR(IF(SMALL(SL25:SL200,4)&lt;=$A$8*SMALL(SL25:SL200,1),IFERROR(INDEX($A$25:$A$200, MATCH(1,(SL25:SL200=SMALL(SL25:SL200,4))*(COUNTIF(SL6:SL10, $A$25:$A$200)=0),0)), ""),""),"")</f>
        <v/>
      </c>
      <c r="SM11" s="1" t="str" cm="1">
        <f t="array" ref="SM11">IFERROR(IF(SMALL(SM25:SM200,4)&lt;=$A$8*SMALL(SM25:SM200,1),IFERROR(INDEX($A$25:$A$200, MATCH(1,(SM25:SM200=SMALL(SM25:SM200,4))*(COUNTIF(SM6:SM10, $A$25:$A$200)=0),0)), ""),""),"")</f>
        <v/>
      </c>
      <c r="SN11" s="1" t="str" cm="1">
        <f t="array" ref="SN11">IFERROR(IF(SMALL(SN25:SN200,4)&lt;=$A$8*SMALL(SN25:SN200,1),IFERROR(INDEX($A$25:$A$200, MATCH(1,(SN25:SN200=SMALL(SN25:SN200,4))*(COUNTIF(SN6:SN10, $A$25:$A$200)=0),0)), ""),""),"")</f>
        <v/>
      </c>
      <c r="SO11" s="1" t="str" cm="1">
        <f t="array" ref="SO11">IFERROR(IF(SMALL(SO25:SO200,4)&lt;=$A$8*SMALL(SO25:SO200,1),IFERROR(INDEX($A$25:$A$200, MATCH(1,(SO25:SO200=SMALL(SO25:SO200,4))*(COUNTIF(SO6:SO10, $A$25:$A$200)=0),0)), ""),""),"")</f>
        <v/>
      </c>
      <c r="SP11" s="1" t="str" cm="1">
        <f t="array" ref="SP11">IFERROR(IF(SMALL(SP25:SP200,4)&lt;=$A$8*SMALL(SP25:SP200,1),IFERROR(INDEX($A$25:$A$200, MATCH(1,(SP25:SP200=SMALL(SP25:SP200,4))*(COUNTIF(SP6:SP10, $A$25:$A$200)=0),0)), ""),""),"")</f>
        <v/>
      </c>
      <c r="SQ11" s="1" t="str" cm="1">
        <f t="array" ref="SQ11">IFERROR(IF(SMALL(SQ25:SQ200,4)&lt;=$A$8*SMALL(SQ25:SQ200,1),IFERROR(INDEX($A$25:$A$200, MATCH(1,(SQ25:SQ200=SMALL(SQ25:SQ200,4))*(COUNTIF(SQ6:SQ10, $A$25:$A$200)=0),0)), ""),""),"")</f>
        <v/>
      </c>
      <c r="SR11" s="1" t="str" cm="1">
        <f t="array" ref="SR11">IFERROR(IF(SMALL(SR25:SR200,4)&lt;=$A$8*SMALL(SR25:SR200,1),IFERROR(INDEX($A$25:$A$200, MATCH(1,(SR25:SR200=SMALL(SR25:SR200,4))*(COUNTIF(SR6:SR10, $A$25:$A$200)=0),0)), ""),""),"")</f>
        <v/>
      </c>
      <c r="SS11" s="1" t="str" cm="1">
        <f t="array" ref="SS11">IFERROR(IF(SMALL(SS25:SS200,4)&lt;=$A$8*SMALL(SS25:SS200,1),IFERROR(INDEX($A$25:$A$200, MATCH(1,(SS25:SS200=SMALL(SS25:SS200,4))*(COUNTIF(SS6:SS10, $A$25:$A$200)=0),0)), ""),""),"")</f>
        <v/>
      </c>
      <c r="ST11" s="1" t="str" cm="1">
        <f t="array" ref="ST11">IFERROR(IF(SMALL(ST25:ST200,4)&lt;=$A$8*SMALL(ST25:ST200,1),IFERROR(INDEX($A$25:$A$200, MATCH(1,(ST25:ST200=SMALL(ST25:ST200,4))*(COUNTIF(ST6:ST10, $A$25:$A$200)=0),0)), ""),""),"")</f>
        <v/>
      </c>
      <c r="SU11" s="1" t="str" cm="1">
        <f t="array" ref="SU11">IFERROR(IF(SMALL(SU25:SU200,4)&lt;=$A$8*SMALL(SU25:SU200,1),IFERROR(INDEX($A$25:$A$200, MATCH(1,(SU25:SU200=SMALL(SU25:SU200,4))*(COUNTIF(SU6:SU10, $A$25:$A$200)=0),0)), ""),""),"")</f>
        <v/>
      </c>
      <c r="SV11" s="1" t="str" cm="1">
        <f t="array" ref="SV11">IFERROR(IF(SMALL(SV25:SV200,4)&lt;=$A$8*SMALL(SV25:SV200,1),IFERROR(INDEX($A$25:$A$200, MATCH(1,(SV25:SV200=SMALL(SV25:SV200,4))*(COUNTIF(SV6:SV10, $A$25:$A$200)=0),0)), ""),""),"")</f>
        <v/>
      </c>
      <c r="SW11" s="1" t="str" cm="1">
        <f t="array" ref="SW11">IFERROR(IF(SMALL(SW25:SW200,4)&lt;=$A$8*SMALL(SW25:SW200,1),IFERROR(INDEX($A$25:$A$200, MATCH(1,(SW25:SW200=SMALL(SW25:SW200,4))*(COUNTIF(SW6:SW10, $A$25:$A$200)=0),0)), ""),""),"")</f>
        <v/>
      </c>
      <c r="SX11" s="1" t="str" cm="1">
        <f t="array" ref="SX11">IFERROR(IF(SMALL(SX25:SX200,4)&lt;=$A$8*SMALL(SX25:SX200,1),IFERROR(INDEX($A$25:$A$200, MATCH(1,(SX25:SX200=SMALL(SX25:SX200,4))*(COUNTIF(SX6:SX10, $A$25:$A$200)=0),0)), ""),""),"")</f>
        <v/>
      </c>
      <c r="SY11" s="1" t="str" cm="1">
        <f t="array" ref="SY11">IFERROR(IF(SMALL(SY25:SY200,4)&lt;=$A$8*SMALL(SY25:SY200,1),IFERROR(INDEX($A$25:$A$200, MATCH(1,(SY25:SY200=SMALL(SY25:SY200,4))*(COUNTIF(SY6:SY10, $A$25:$A$200)=0),0)), ""),""),"")</f>
        <v/>
      </c>
      <c r="SZ11" s="1" t="str" cm="1">
        <f t="array" ref="SZ11">IFERROR(IF(SMALL(SZ25:SZ200,4)&lt;=$A$8*SMALL(SZ25:SZ200,1),IFERROR(INDEX($A$25:$A$200, MATCH(1,(SZ25:SZ200=SMALL(SZ25:SZ200,4))*(COUNTIF(SZ6:SZ10, $A$25:$A$200)=0),0)), ""),""),"")</f>
        <v/>
      </c>
      <c r="TA11" s="1" t="str" cm="1">
        <f t="array" ref="TA11">IFERROR(IF(SMALL(TA25:TA200,4)&lt;=$A$8*SMALL(TA25:TA200,1),IFERROR(INDEX($A$25:$A$200, MATCH(1,(TA25:TA200=SMALL(TA25:TA200,4))*(COUNTIF(TA6:TA10, $A$25:$A$200)=0),0)), ""),""),"")</f>
        <v/>
      </c>
      <c r="TB11" s="1" t="str" cm="1">
        <f t="array" ref="TB11">IFERROR(IF(SMALL(TB25:TB200,4)&lt;=$A$8*SMALL(TB25:TB200,1),IFERROR(INDEX($A$25:$A$200, MATCH(1,(TB25:TB200=SMALL(TB25:TB200,4))*(COUNTIF(TB6:TB10, $A$25:$A$200)=0),0)), ""),""),"")</f>
        <v/>
      </c>
      <c r="TC11" s="1" t="str" cm="1">
        <f t="array" ref="TC11">IFERROR(IF(SMALL(TC25:TC200,4)&lt;=$A$8*SMALL(TC25:TC200,1),IFERROR(INDEX($A$25:$A$200, MATCH(1,(TC25:TC200=SMALL(TC25:TC200,4))*(COUNTIF(TC6:TC10, $A$25:$A$200)=0),0)), ""),""),"")</f>
        <v>BALM</v>
      </c>
      <c r="TD11" s="1" t="str" cm="1">
        <f t="array" ref="TD11">IFERROR(IF(SMALL(TD25:TD200,4)&lt;=$A$8*SMALL(TD25:TD200,1),IFERROR(INDEX($A$25:$A$200, MATCH(1,(TD25:TD200=SMALL(TD25:TD200,4))*(COUNTIF(TD6:TD10, $A$25:$A$200)=0),0)), ""),""),"")</f>
        <v/>
      </c>
      <c r="TE11" s="1" t="str" cm="1">
        <f t="array" ref="TE11">IFERROR(IF(SMALL(TE25:TE200,4)&lt;=$A$8*SMALL(TE25:TE200,1),IFERROR(INDEX($A$25:$A$200, MATCH(1,(TE25:TE200=SMALL(TE25:TE200,4))*(COUNTIF(TE6:TE10, $A$25:$A$200)=0),0)), ""),""),"")</f>
        <v/>
      </c>
      <c r="TF11" s="1" t="str" cm="1">
        <f t="array" ref="TF11">IFERROR(IF(SMALL(TF25:TF200,4)&lt;=$A$8*SMALL(TF25:TF200,1),IFERROR(INDEX($A$25:$A$200, MATCH(1,(TF25:TF200=SMALL(TF25:TF200,4))*(COUNTIF(TF6:TF10, $A$25:$A$200)=0),0)), ""),""),"")</f>
        <v/>
      </c>
      <c r="TG11" s="1" t="str" cm="1">
        <f t="array" ref="TG11">IFERROR(IF(SMALL(TG25:TG200,4)&lt;=$A$8*SMALL(TG25:TG200,1),IFERROR(INDEX($A$25:$A$200, MATCH(1,(TG25:TG200=SMALL(TG25:TG200,4))*(COUNTIF(TG6:TG10, $A$25:$A$200)=0),0)), ""),""),"")</f>
        <v/>
      </c>
      <c r="TH11" s="1" t="str" cm="1">
        <f t="array" ref="TH11">IFERROR(IF(SMALL(TH25:TH200,4)&lt;=$A$8*SMALL(TH25:TH200,1),IFERROR(INDEX($A$25:$A$200, MATCH(1,(TH25:TH200=SMALL(TH25:TH200,4))*(COUNTIF(TH6:TH10, $A$25:$A$200)=0),0)), ""),""),"")</f>
        <v/>
      </c>
      <c r="TI11" s="1" t="str" cm="1">
        <f t="array" ref="TI11">IFERROR(IF(SMALL(TI25:TI200,4)&lt;=$A$8*SMALL(TI25:TI200,1),IFERROR(INDEX($A$25:$A$200, MATCH(1,(TI25:TI200=SMALL(TI25:TI200,4))*(COUNTIF(TI6:TI10, $A$25:$A$200)=0),0)), ""),""),"")</f>
        <v/>
      </c>
      <c r="TJ11" s="1" t="str" cm="1">
        <f t="array" ref="TJ11">IFERROR(IF(SMALL(TJ25:TJ200,4)&lt;=$A$8*SMALL(TJ25:TJ200,1),IFERROR(INDEX($A$25:$A$200, MATCH(1,(TJ25:TJ200=SMALL(TJ25:TJ200,4))*(COUNTIF(TJ6:TJ10, $A$25:$A$200)=0),0)), ""),""),"")</f>
        <v/>
      </c>
      <c r="TK11" s="1" t="str" cm="1">
        <f t="array" ref="TK11">IFERROR(IF(SMALL(TK25:TK200,4)&lt;=$A$8*SMALL(TK25:TK200,1),IFERROR(INDEX($A$25:$A$200, MATCH(1,(TK25:TK200=SMALL(TK25:TK200,4))*(COUNTIF(TK6:TK10, $A$25:$A$200)=0),0)), ""),""),"")</f>
        <v/>
      </c>
      <c r="TL11" s="1" t="str" cm="1">
        <f t="array" ref="TL11">IFERROR(IF(SMALL(TL25:TL200,4)&lt;=$A$8*SMALL(TL25:TL200,1),IFERROR(INDEX($A$25:$A$200, MATCH(1,(TL25:TL200=SMALL(TL25:TL200,4))*(COUNTIF(TL6:TL10, $A$25:$A$200)=0),0)), ""),""),"")</f>
        <v/>
      </c>
      <c r="TM11" s="1" t="str" cm="1">
        <f t="array" ref="TM11">IFERROR(IF(SMALL(TM25:TM200,4)&lt;=$A$8*SMALL(TM25:TM200,1),IFERROR(INDEX($A$25:$A$200, MATCH(1,(TM25:TM200=SMALL(TM25:TM200,4))*(COUNTIF(TM6:TM10, $A$25:$A$200)=0),0)), ""),""),"")</f>
        <v/>
      </c>
      <c r="TN11" s="1" t="str" cm="1">
        <f t="array" ref="TN11">IFERROR(IF(SMALL(TN25:TN200,4)&lt;=$A$8*SMALL(TN25:TN200,1),IFERROR(INDEX($A$25:$A$200, MATCH(1,(TN25:TN200=SMALL(TN25:TN200,4))*(COUNTIF(TN6:TN10, $A$25:$A$200)=0),0)), ""),""),"")</f>
        <v/>
      </c>
      <c r="TO11" s="1" t="str" cm="1">
        <f t="array" ref="TO11">IFERROR(IF(SMALL(TO25:TO200,4)&lt;=$A$8*SMALL(TO25:TO200,1),IFERROR(INDEX($A$25:$A$200, MATCH(1,(TO25:TO200=SMALL(TO25:TO200,4))*(COUNTIF(TO6:TO10, $A$25:$A$200)=0),0)), ""),""),"")</f>
        <v/>
      </c>
      <c r="TP11" s="1" t="str" cm="1">
        <f t="array" ref="TP11">IFERROR(IF(SMALL(TP25:TP200,4)&lt;=$A$8*SMALL(TP25:TP200,1),IFERROR(INDEX($A$25:$A$200, MATCH(1,(TP25:TP200=SMALL(TP25:TP200,4))*(COUNTIF(TP6:TP10, $A$25:$A$200)=0),0)), ""),""),"")</f>
        <v/>
      </c>
      <c r="TQ11" s="1" t="str" cm="1">
        <f t="array" ref="TQ11">IFERROR(IF(SMALL(TQ25:TQ200,4)&lt;=$A$8*SMALL(TQ25:TQ200,1),IFERROR(INDEX($A$25:$A$200, MATCH(1,(TQ25:TQ200=SMALL(TQ25:TQ200,4))*(COUNTIF(TQ6:TQ10, $A$25:$A$200)=0),0)), ""),""),"")</f>
        <v/>
      </c>
      <c r="TR11" s="1" t="str" cm="1">
        <f t="array" ref="TR11">IFERROR(IF(SMALL(TR25:TR200,4)&lt;=$A$8*SMALL(TR25:TR200,1),IFERROR(INDEX($A$25:$A$200, MATCH(1,(TR25:TR200=SMALL(TR25:TR200,4))*(COUNTIF(TR6:TR10, $A$25:$A$200)=0),0)), ""),""),"")</f>
        <v/>
      </c>
      <c r="TS11" s="1" t="str" cm="1">
        <f t="array" ref="TS11">IFERROR(IF(SMALL(TS25:TS200,4)&lt;=$A$8*SMALL(TS25:TS200,1),IFERROR(INDEX($A$25:$A$200, MATCH(1,(TS25:TS200=SMALL(TS25:TS200,4))*(COUNTIF(TS6:TS10, $A$25:$A$200)=0),0)), ""),""),"")</f>
        <v/>
      </c>
      <c r="TT11" s="1" t="str" cm="1">
        <f t="array" ref="TT11">IFERROR(IF(SMALL(TT25:TT200,4)&lt;=$A$8*SMALL(TT25:TT200,1),IFERROR(INDEX($A$25:$A$200, MATCH(1,(TT25:TT200=SMALL(TT25:TT200,4))*(COUNTIF(TT6:TT10, $A$25:$A$200)=0),0)), ""),""),"")</f>
        <v/>
      </c>
      <c r="TU11" s="1" t="str" cm="1">
        <f t="array" ref="TU11">IFERROR(IF(SMALL(TU25:TU200,4)&lt;=$A$8*SMALL(TU25:TU200,1),IFERROR(INDEX($A$25:$A$200, MATCH(1,(TU25:TU200=SMALL(TU25:TU200,4))*(COUNTIF(TU6:TU10, $A$25:$A$200)=0),0)), ""),""),"")</f>
        <v/>
      </c>
      <c r="TV11" s="1" t="str" cm="1">
        <f t="array" ref="TV11">IFERROR(IF(SMALL(TV25:TV200,4)&lt;=$A$8*SMALL(TV25:TV200,1),IFERROR(INDEX($A$25:$A$200, MATCH(1,(TV25:TV200=SMALL(TV25:TV200,4))*(COUNTIF(TV6:TV10, $A$25:$A$200)=0),0)), ""),""),"")</f>
        <v/>
      </c>
      <c r="TW11" s="1" t="str" cm="1">
        <f t="array" ref="TW11">IFERROR(IF(SMALL(TW25:TW200,4)&lt;=$A$8*SMALL(TW25:TW200,1),IFERROR(INDEX($A$25:$A$200, MATCH(1,(TW25:TW200=SMALL(TW25:TW200,4))*(COUNTIF(TW6:TW10, $A$25:$A$200)=0),0)), ""),""),"")</f>
        <v/>
      </c>
      <c r="TX11" s="1" t="str" cm="1">
        <f t="array" ref="TX11">IFERROR(IF(SMALL(TX25:TX200,4)&lt;=$A$8*SMALL(TX25:TX200,1),IFERROR(INDEX($A$25:$A$200, MATCH(1,(TX25:TX200=SMALL(TX25:TX200,4))*(COUNTIF(TX6:TX10, $A$25:$A$200)=0),0)), ""),""),"")</f>
        <v/>
      </c>
      <c r="TY11" s="1" t="str" cm="1">
        <f t="array" ref="TY11">IFERROR(IF(SMALL(TY25:TY200,4)&lt;=$A$8*SMALL(TY25:TY200,1),IFERROR(INDEX($A$25:$A$200, MATCH(1,(TY25:TY200=SMALL(TY25:TY200,4))*(COUNTIF(TY6:TY10, $A$25:$A$200)=0),0)), ""),""),"")</f>
        <v/>
      </c>
      <c r="TZ11" s="1" t="str" cm="1">
        <f t="array" ref="TZ11">IFERROR(IF(SMALL(TZ25:TZ200,4)&lt;=$A$8*SMALL(TZ25:TZ200,1),IFERROR(INDEX($A$25:$A$200, MATCH(1,(TZ25:TZ200=SMALL(TZ25:TZ200,4))*(COUNTIF(TZ6:TZ10, $A$25:$A$200)=0),0)), ""),""),"")</f>
        <v/>
      </c>
      <c r="UA11" s="1" t="str" cm="1">
        <f t="array" ref="UA11">IFERROR(IF(SMALL(UA25:UA200,4)&lt;=$A$8*SMALL(UA25:UA200,1),IFERROR(INDEX($A$25:$A$200, MATCH(1,(UA25:UA200=SMALL(UA25:UA200,4))*(COUNTIF(UA6:UA10, $A$25:$A$200)=0),0)), ""),""),"")</f>
        <v/>
      </c>
      <c r="UB11" s="1" t="str" cm="1">
        <f t="array" ref="UB11">IFERROR(IF(SMALL(UB25:UB200,4)&lt;=$A$8*SMALL(UB25:UB200,1),IFERROR(INDEX($A$25:$A$200, MATCH(1,(UB25:UB200=SMALL(UB25:UB200,4))*(COUNTIF(UB6:UB10, $A$25:$A$200)=0),0)), ""),""),"")</f>
        <v/>
      </c>
      <c r="UC11" s="1" t="str" cm="1">
        <f t="array" ref="UC11">IFERROR(IF(SMALL(UC25:UC200,4)&lt;=$A$8*SMALL(UC25:UC200,1),IFERROR(INDEX($A$25:$A$200, MATCH(1,(UC25:UC200=SMALL(UC25:UC200,4))*(COUNTIF(UC6:UC10, $A$25:$A$200)=0),0)), ""),""),"")</f>
        <v/>
      </c>
      <c r="UD11" s="1" t="str" cm="1">
        <f t="array" ref="UD11">IFERROR(IF(SMALL(UD25:UD200,4)&lt;=$A$8*SMALL(UD25:UD200,1),IFERROR(INDEX($A$25:$A$200, MATCH(1,(UD25:UD200=SMALL(UD25:UD200,4))*(COUNTIF(UD6:UD10, $A$25:$A$200)=0),0)), ""),""),"")</f>
        <v/>
      </c>
      <c r="UE11" s="1" t="str" cm="1">
        <f t="array" ref="UE11">IFERROR(IF(SMALL(UE25:UE200,4)&lt;=$A$8*SMALL(UE25:UE200,1),IFERROR(INDEX($A$25:$A$200, MATCH(1,(UE25:UE200=SMALL(UE25:UE200,4))*(COUNTIF(UE6:UE10, $A$25:$A$200)=0),0)), ""),""),"")</f>
        <v/>
      </c>
      <c r="UF11" s="1" t="str" cm="1">
        <f t="array" ref="UF11">IFERROR(IF(SMALL(UF25:UF200,4)&lt;=$A$8*SMALL(UF25:UF200,1),IFERROR(INDEX($A$25:$A$200, MATCH(1,(UF25:UF200=SMALL(UF25:UF200,4))*(COUNTIF(UF6:UF10, $A$25:$A$200)=0),0)), ""),""),"")</f>
        <v/>
      </c>
      <c r="UG11" s="1" t="str" cm="1">
        <f t="array" ref="UG11">IFERROR(IF(SMALL(UG25:UG200,4)&lt;=$A$8*SMALL(UG25:UG200,1),IFERROR(INDEX($A$25:$A$200, MATCH(1,(UG25:UG200=SMALL(UG25:UG200,4))*(COUNTIF(UG6:UG10, $A$25:$A$200)=0),0)), ""),""),"")</f>
        <v/>
      </c>
      <c r="UH11" s="1" t="str" cm="1">
        <f t="array" ref="UH11">IFERROR(IF(SMALL(UH25:UH200,4)&lt;=$A$8*SMALL(UH25:UH200,1),IFERROR(INDEX($A$25:$A$200, MATCH(1,(UH25:UH200=SMALL(UH25:UH200,4))*(COUNTIF(UH6:UH10, $A$25:$A$200)=0),0)), ""),""),"")</f>
        <v/>
      </c>
      <c r="UI11" s="1" t="str" cm="1">
        <f t="array" ref="UI11">IFERROR(IF(SMALL(UI25:UI200,4)&lt;=$A$8*SMALL(UI25:UI200,1),IFERROR(INDEX($A$25:$A$200, MATCH(1,(UI25:UI200=SMALL(UI25:UI200,4))*(COUNTIF(UI6:UI10, $A$25:$A$200)=0),0)), ""),""),"")</f>
        <v/>
      </c>
      <c r="UJ11" s="1" t="str" cm="1">
        <f t="array" ref="UJ11">IFERROR(IF(SMALL(UJ25:UJ200,4)&lt;=$A$8*SMALL(UJ25:UJ200,1),IFERROR(INDEX($A$25:$A$200, MATCH(1,(UJ25:UJ200=SMALL(UJ25:UJ200,4))*(COUNTIF(UJ6:UJ10, $A$25:$A$200)=0),0)), ""),""),"")</f>
        <v/>
      </c>
      <c r="UK11" s="1" t="str" cm="1">
        <f t="array" ref="UK11">IFERROR(IF(SMALL(UK25:UK200,4)&lt;=$A$8*SMALL(UK25:UK200,1),IFERROR(INDEX($A$25:$A$200, MATCH(1,(UK25:UK200=SMALL(UK25:UK200,4))*(COUNTIF(UK6:UK10, $A$25:$A$200)=0),0)), ""),""),"")</f>
        <v/>
      </c>
      <c r="UL11" s="1" t="str" cm="1">
        <f t="array" ref="UL11">IFERROR(IF(SMALL(UL25:UL200,4)&lt;=$A$8*SMALL(UL25:UL200,1),IFERROR(INDEX($A$25:$A$200, MATCH(1,(UL25:UL200=SMALL(UL25:UL200,4))*(COUNTIF(UL6:UL10, $A$25:$A$200)=0),0)), ""),""),"")</f>
        <v/>
      </c>
      <c r="UM11" s="1" t="str" cm="1">
        <f t="array" ref="UM11">IFERROR(IF(SMALL(UM25:UM200,4)&lt;=$A$8*SMALL(UM25:UM200,1),IFERROR(INDEX($A$25:$A$200, MATCH(1,(UM25:UM200=SMALL(UM25:UM200,4))*(COUNTIF(UM6:UM10, $A$25:$A$200)=0),0)), ""),""),"")</f>
        <v/>
      </c>
      <c r="UN11" s="1" t="str" cm="1">
        <f t="array" ref="UN11">IFERROR(IF(SMALL(UN25:UN200,4)&lt;=$A$8*SMALL(UN25:UN200,1),IFERROR(INDEX($A$25:$A$200, MATCH(1,(UN25:UN200=SMALL(UN25:UN200,4))*(COUNTIF(UN6:UN10, $A$25:$A$200)=0),0)), ""),""),"")</f>
        <v/>
      </c>
      <c r="UO11" s="1" t="str" cm="1">
        <f t="array" ref="UO11">IFERROR(IF(SMALL(UO25:UO200,4)&lt;=$A$8*SMALL(UO25:UO200,1),IFERROR(INDEX($A$25:$A$200, MATCH(1,(UO25:UO200=SMALL(UO25:UO200,4))*(COUNTIF(UO6:UO10, $A$25:$A$200)=0),0)), ""),""),"")</f>
        <v/>
      </c>
      <c r="UP11" s="1" t="str" cm="1">
        <f t="array" ref="UP11">IFERROR(IF(SMALL(UP25:UP200,4)&lt;=$A$8*SMALL(UP25:UP200,1),IFERROR(INDEX($A$25:$A$200, MATCH(1,(UP25:UP200=SMALL(UP25:UP200,4))*(COUNTIF(UP6:UP10, $A$25:$A$200)=0),0)), ""),""),"")</f>
        <v/>
      </c>
      <c r="UQ11" s="1" t="str" cm="1">
        <f t="array" ref="UQ11">IFERROR(IF(SMALL(UQ25:UQ200,4)&lt;=$A$8*SMALL(UQ25:UQ200,1),IFERROR(INDEX($A$25:$A$200, MATCH(1,(UQ25:UQ200=SMALL(UQ25:UQ200,4))*(COUNTIF(UQ6:UQ10, $A$25:$A$200)=0),0)), ""),""),"")</f>
        <v/>
      </c>
      <c r="UR11" s="1" t="str" cm="1">
        <f t="array" ref="UR11">IFERROR(IF(SMALL(UR25:UR200,4)&lt;=$A$8*SMALL(UR25:UR200,1),IFERROR(INDEX($A$25:$A$200, MATCH(1,(UR25:UR200=SMALL(UR25:UR200,4))*(COUNTIF(UR6:UR10, $A$25:$A$200)=0),0)), ""),""),"")</f>
        <v/>
      </c>
      <c r="US11" s="1" t="str" cm="1">
        <f t="array" ref="US11">IFERROR(IF(SMALL(US25:US200,4)&lt;=$A$8*SMALL(US25:US200,1),IFERROR(INDEX($A$25:$A$200, MATCH(1,(US25:US200=SMALL(US25:US200,4))*(COUNTIF(US6:US10, $A$25:$A$200)=0),0)), ""),""),"")</f>
        <v/>
      </c>
      <c r="UT11" s="1" t="str" cm="1">
        <f t="array" ref="UT11">IFERROR(IF(SMALL(UT25:UT200,4)&lt;=$A$8*SMALL(UT25:UT200,1),IFERROR(INDEX($A$25:$A$200, MATCH(1,(UT25:UT200=SMALL(UT25:UT200,4))*(COUNTIF(UT6:UT10, $A$25:$A$200)=0),0)), ""),""),"")</f>
        <v/>
      </c>
      <c r="UU11" s="1" t="str" cm="1">
        <f t="array" ref="UU11">IFERROR(IF(SMALL(UU25:UU200,4)&lt;=$A$8*SMALL(UU25:UU200,1),IFERROR(INDEX($A$25:$A$200, MATCH(1,(UU25:UU200=SMALL(UU25:UU200,4))*(COUNTIF(UU6:UU10, $A$25:$A$200)=0),0)), ""),""),"")</f>
        <v/>
      </c>
      <c r="UV11" s="1" t="str" cm="1">
        <f t="array" ref="UV11">IFERROR(IF(SMALL(UV25:UV200,4)&lt;=$A$8*SMALL(UV25:UV200,1),IFERROR(INDEX($A$25:$A$200, MATCH(1,(UV25:UV200=SMALL(UV25:UV200,4))*(COUNTIF(UV6:UV10, $A$25:$A$200)=0),0)), ""),""),"")</f>
        <v/>
      </c>
      <c r="UW11" s="1" t="str" cm="1">
        <f t="array" ref="UW11">IFERROR(IF(SMALL(UW25:UW200,4)&lt;=$A$8*SMALL(UW25:UW200,1),IFERROR(INDEX($A$25:$A$200, MATCH(1,(UW25:UW200=SMALL(UW25:UW200,4))*(COUNTIF(UW6:UW10, $A$25:$A$200)=0),0)), ""),""),"")</f>
        <v/>
      </c>
      <c r="UX11" s="1" t="str" cm="1">
        <f t="array" ref="UX11">IFERROR(IF(SMALL(UX25:UX200,4)&lt;=$A$8*SMALL(UX25:UX200,1),IFERROR(INDEX($A$25:$A$200, MATCH(1,(UX25:UX200=SMALL(UX25:UX200,4))*(COUNTIF(UX6:UX10, $A$25:$A$200)=0),0)), ""),""),"")</f>
        <v/>
      </c>
      <c r="UY11" s="1" t="str" cm="1">
        <f t="array" ref="UY11">IFERROR(IF(SMALL(UY25:UY200,4)&lt;=$A$8*SMALL(UY25:UY200,1),IFERROR(INDEX($A$25:$A$200, MATCH(1,(UY25:UY200=SMALL(UY25:UY200,4))*(COUNTIF(UY6:UY10, $A$25:$A$200)=0),0)), ""),""),"")</f>
        <v/>
      </c>
      <c r="UZ11" s="1" t="str" cm="1">
        <f t="array" ref="UZ11">IFERROR(IF(SMALL(UZ25:UZ200,4)&lt;=$A$8*SMALL(UZ25:UZ200,1),IFERROR(INDEX($A$25:$A$200, MATCH(1,(UZ25:UZ200=SMALL(UZ25:UZ200,4))*(COUNTIF(UZ6:UZ10, $A$25:$A$200)=0),0)), ""),""),"")</f>
        <v/>
      </c>
      <c r="VA11" s="1" t="str" cm="1">
        <f t="array" ref="VA11">IFERROR(IF(SMALL(VA25:VA200,4)&lt;=$A$8*SMALL(VA25:VA200,1),IFERROR(INDEX($A$25:$A$200, MATCH(1,(VA25:VA200=SMALL(VA25:VA200,4))*(COUNTIF(VA6:VA10, $A$25:$A$200)=0),0)), ""),""),"")</f>
        <v/>
      </c>
      <c r="VB11" s="1" t="str" cm="1">
        <f t="array" ref="VB11">IFERROR(IF(SMALL(VB25:VB200,4)&lt;=$A$8*SMALL(VB25:VB200,1),IFERROR(INDEX($A$25:$A$200, MATCH(1,(VB25:VB200=SMALL(VB25:VB200,4))*(COUNTIF(VB6:VB10, $A$25:$A$200)=0),0)), ""),""),"")</f>
        <v/>
      </c>
      <c r="VC11" s="1" t="str" cm="1">
        <f t="array" ref="VC11">IFERROR(IF(SMALL(VC25:VC200,4)&lt;=$A$8*SMALL(VC25:VC200,1),IFERROR(INDEX($A$25:$A$200, MATCH(1,(VC25:VC200=SMALL(VC25:VC200,4))*(COUNTIF(VC6:VC10, $A$25:$A$200)=0),0)), ""),""),"")</f>
        <v/>
      </c>
      <c r="VD11" s="1" t="str" cm="1">
        <f t="array" ref="VD11">IFERROR(IF(SMALL(VD25:VD200,4)&lt;=$A$8*SMALL(VD25:VD200,1),IFERROR(INDEX($A$25:$A$200, MATCH(1,(VD25:VD200=SMALL(VD25:VD200,4))*(COUNTIF(VD6:VD10, $A$25:$A$200)=0),0)), ""),""),"")</f>
        <v/>
      </c>
      <c r="VE11" s="1" t="str" cm="1">
        <f t="array" ref="VE11">IFERROR(IF(SMALL(VE25:VE200,4)&lt;=$A$8*SMALL(VE25:VE200,1),IFERROR(INDEX($A$25:$A$200, MATCH(1,(VE25:VE200=SMALL(VE25:VE200,4))*(COUNTIF(VE6:VE10, $A$25:$A$200)=0),0)), ""),""),"")</f>
        <v/>
      </c>
      <c r="VF11" s="1" t="str" cm="1">
        <f t="array" ref="VF11">IFERROR(IF(SMALL(VF25:VF200,4)&lt;=$A$8*SMALL(VF25:VF200,1),IFERROR(INDEX($A$25:$A$200, MATCH(1,(VF25:VF200=SMALL(VF25:VF200,4))*(COUNTIF(VF6:VF10, $A$25:$A$200)=0),0)), ""),""),"")</f>
        <v/>
      </c>
      <c r="VG11" s="1" t="str" cm="1">
        <f t="array" ref="VG11">IFERROR(IF(SMALL(VG25:VG200,4)&lt;=$A$8*SMALL(VG25:VG200,1),IFERROR(INDEX($A$25:$A$200, MATCH(1,(VG25:VG200=SMALL(VG25:VG200,4))*(COUNTIF(VG6:VG10, $A$25:$A$200)=0),0)), ""),""),"")</f>
        <v/>
      </c>
      <c r="VH11" s="1" t="str" cm="1">
        <f t="array" ref="VH11">IFERROR(IF(SMALL(VH25:VH200,4)&lt;=$A$8*SMALL(VH25:VH200,1),IFERROR(INDEX($A$25:$A$200, MATCH(1,(VH25:VH200=SMALL(VH25:VH200,4))*(COUNTIF(VH6:VH10, $A$25:$A$200)=0),0)), ""),""),"")</f>
        <v/>
      </c>
      <c r="VI11" s="1" t="str" cm="1">
        <f t="array" ref="VI11">IFERROR(IF(SMALL(VI25:VI200,4)&lt;=$A$8*SMALL(VI25:VI200,1),IFERROR(INDEX($A$25:$A$200, MATCH(1,(VI25:VI200=SMALL(VI25:VI200,4))*(COUNTIF(VI6:VI10, $A$25:$A$200)=0),0)), ""),""),"")</f>
        <v/>
      </c>
      <c r="VJ11" s="1" t="str" cm="1">
        <f t="array" ref="VJ11">IFERROR(IF(SMALL(VJ25:VJ200,4)&lt;=$A$8*SMALL(VJ25:VJ200,1),IFERROR(INDEX($A$25:$A$200, MATCH(1,(VJ25:VJ200=SMALL(VJ25:VJ200,4))*(COUNTIF(VJ6:VJ10, $A$25:$A$200)=0),0)), ""),""),"")</f>
        <v/>
      </c>
      <c r="VK11" s="1" t="str" cm="1">
        <f t="array" ref="VK11">IFERROR(IF(SMALL(VK25:VK200,4)&lt;=$A$8*SMALL(VK25:VK200,1),IFERROR(INDEX($A$25:$A$200, MATCH(1,(VK25:VK200=SMALL(VK25:VK200,4))*(COUNTIF(VK6:VK10, $A$25:$A$200)=0),0)), ""),""),"")</f>
        <v/>
      </c>
      <c r="VL11" s="1" t="str" cm="1">
        <f t="array" ref="VL11">IFERROR(IF(SMALL(VL25:VL200,4)&lt;=$A$8*SMALL(VL25:VL200,1),IFERROR(INDEX($A$25:$A$200, MATCH(1,(VL25:VL200=SMALL(VL25:VL200,4))*(COUNTIF(VL6:VL10, $A$25:$A$200)=0),0)), ""),""),"")</f>
        <v/>
      </c>
      <c r="VM11" s="1" t="str" cm="1">
        <f t="array" ref="VM11">IFERROR(IF(SMALL(VM25:VM200,4)&lt;=$A$8*SMALL(VM25:VM200,1),IFERROR(INDEX($A$25:$A$200, MATCH(1,(VM25:VM200=SMALL(VM25:VM200,4))*(COUNTIF(VM6:VM10, $A$25:$A$200)=0),0)), ""),""),"")</f>
        <v/>
      </c>
      <c r="VN11" s="1" t="str" cm="1">
        <f t="array" ref="VN11">IFERROR(IF(SMALL(VN25:VN200,4)&lt;=$A$8*SMALL(VN25:VN200,1),IFERROR(INDEX($A$25:$A$200, MATCH(1,(VN25:VN200=SMALL(VN25:VN200,4))*(COUNTIF(VN6:VN10, $A$25:$A$200)=0),0)), ""),""),"")</f>
        <v/>
      </c>
      <c r="VO11" s="1" t="str" cm="1">
        <f t="array" ref="VO11">IFERROR(IF(SMALL(VO25:VO200,4)&lt;=$A$8*SMALL(VO25:VO200,1),IFERROR(INDEX($A$25:$A$200, MATCH(1,(VO25:VO200=SMALL(VO25:VO200,4))*(COUNTIF(VO6:VO10, $A$25:$A$200)=0),0)), ""),""),"")</f>
        <v/>
      </c>
      <c r="VP11" s="1" t="str" cm="1">
        <f t="array" ref="VP11">IFERROR(IF(SMALL(VP25:VP200,4)&lt;=$A$8*SMALL(VP25:VP200,1),IFERROR(INDEX($A$25:$A$200, MATCH(1,(VP25:VP200=SMALL(VP25:VP200,4))*(COUNTIF(VP6:VP10, $A$25:$A$200)=0),0)), ""),""),"")</f>
        <v/>
      </c>
      <c r="VQ11" s="1" t="str" cm="1">
        <f t="array" ref="VQ11">IFERROR(IF(SMALL(VQ25:VQ200,4)&lt;=$A$8*SMALL(VQ25:VQ200,1),IFERROR(INDEX($A$25:$A$200, MATCH(1,(VQ25:VQ200=SMALL(VQ25:VQ200,4))*(COUNTIF(VQ6:VQ10, $A$25:$A$200)=0),0)), ""),""),"")</f>
        <v/>
      </c>
      <c r="VR11" s="1" t="str" cm="1">
        <f t="array" ref="VR11">IFERROR(IF(SMALL(VR25:VR200,4)&lt;=$A$8*SMALL(VR25:VR200,1),IFERROR(INDEX($A$25:$A$200, MATCH(1,(VR25:VR200=SMALL(VR25:VR200,4))*(COUNTIF(VR6:VR10, $A$25:$A$200)=0),0)), ""),""),"")</f>
        <v/>
      </c>
      <c r="VS11" s="1" t="str" cm="1">
        <f t="array" ref="VS11">IFERROR(IF(SMALL(VS25:VS200,4)&lt;=$A$8*SMALL(VS25:VS200,1),IFERROR(INDEX($A$25:$A$200, MATCH(1,(VS25:VS200=SMALL(VS25:VS200,4))*(COUNTIF(VS6:VS10, $A$25:$A$200)=0),0)), ""),""),"")</f>
        <v/>
      </c>
      <c r="VT11" s="1" t="str" cm="1">
        <f t="array" ref="VT11">IFERROR(IF(SMALL(VT25:VT200,4)&lt;=$A$8*SMALL(VT25:VT200,1),IFERROR(INDEX($A$25:$A$200, MATCH(1,(VT25:VT200=SMALL(VT25:VT200,4))*(COUNTIF(VT6:VT10, $A$25:$A$200)=0),0)), ""),""),"")</f>
        <v/>
      </c>
      <c r="VU11" s="1" t="str" cm="1">
        <f t="array" ref="VU11">IFERROR(IF(SMALL(VU25:VU200,4)&lt;=$A$8*SMALL(VU25:VU200,1),IFERROR(INDEX($A$25:$A$200, MATCH(1,(VU25:VU200=SMALL(VU25:VU200,4))*(COUNTIF(VU6:VU10, $A$25:$A$200)=0),0)), ""),""),"")</f>
        <v/>
      </c>
      <c r="VV11" s="1" t="str" cm="1">
        <f t="array" ref="VV11">IFERROR(IF(SMALL(VV25:VV200,4)&lt;=$A$8*SMALL(VV25:VV200,1),IFERROR(INDEX($A$25:$A$200, MATCH(1,(VV25:VV200=SMALL(VV25:VV200,4))*(COUNTIF(VV6:VV10, $A$25:$A$200)=0),0)), ""),""),"")</f>
        <v/>
      </c>
      <c r="VW11" s="1" t="str" cm="1">
        <f t="array" ref="VW11">IFERROR(IF(SMALL(VW25:VW200,4)&lt;=$A$8*SMALL(VW25:VW200,1),IFERROR(INDEX($A$25:$A$200, MATCH(1,(VW25:VW200=SMALL(VW25:VW200,4))*(COUNTIF(VW6:VW10, $A$25:$A$200)=0),0)), ""),""),"")</f>
        <v/>
      </c>
      <c r="VX11" s="1" t="str" cm="1">
        <f t="array" ref="VX11">IFERROR(IF(SMALL(VX25:VX200,4)&lt;=$A$8*SMALL(VX25:VX200,1),IFERROR(INDEX($A$25:$A$200, MATCH(1,(VX25:VX200=SMALL(VX25:VX200,4))*(COUNTIF(VX6:VX10, $A$25:$A$200)=0),0)), ""),""),"")</f>
        <v/>
      </c>
      <c r="VY11" s="1" t="str" cm="1">
        <f t="array" ref="VY11">IFERROR(IF(SMALL(VY25:VY200,4)&lt;=$A$8*SMALL(VY25:VY200,1),IFERROR(INDEX($A$25:$A$200, MATCH(1,(VY25:VY200=SMALL(VY25:VY200,4))*(COUNTIF(VY6:VY10, $A$25:$A$200)=0),0)), ""),""),"")</f>
        <v/>
      </c>
      <c r="VZ11" s="1" t="str" cm="1">
        <f t="array" ref="VZ11">IFERROR(IF(SMALL(VZ25:VZ200,4)&lt;=$A$8*SMALL(VZ25:VZ200,1),IFERROR(INDEX($A$25:$A$200, MATCH(1,(VZ25:VZ200=SMALL(VZ25:VZ200,4))*(COUNTIF(VZ6:VZ10, $A$25:$A$200)=0),0)), ""),""),"")</f>
        <v/>
      </c>
      <c r="WA11" s="1" t="str" cm="1">
        <f t="array" ref="WA11">IFERROR(IF(SMALL(WA25:WA200,4)&lt;=$A$8*SMALL(WA25:WA200,1),IFERROR(INDEX($A$25:$A$200, MATCH(1,(WA25:WA200=SMALL(WA25:WA200,4))*(COUNTIF(WA6:WA10, $A$25:$A$200)=0),0)), ""),""),"")</f>
        <v/>
      </c>
      <c r="WB11" s="1" t="str" cm="1">
        <f t="array" ref="WB11">IFERROR(IF(SMALL(WB25:WB200,4)&lt;=$A$8*SMALL(WB25:WB200,1),IFERROR(INDEX($A$25:$A$200, MATCH(1,(WB25:WB200=SMALL(WB25:WB200,4))*(COUNTIF(WB6:WB10, $A$25:$A$200)=0),0)), ""),""),"")</f>
        <v/>
      </c>
      <c r="WC11" s="1" t="str" cm="1">
        <f t="array" ref="WC11">IFERROR(IF(SMALL(WC25:WC200,4)&lt;=$A$8*SMALL(WC25:WC200,1),IFERROR(INDEX($A$25:$A$200, MATCH(1,(WC25:WC200=SMALL(WC25:WC200,4))*(COUNTIF(WC6:WC10, $A$25:$A$200)=0),0)), ""),""),"")</f>
        <v/>
      </c>
      <c r="WD11" s="1" t="str" cm="1">
        <f t="array" ref="WD11">IFERROR(IF(SMALL(WD25:WD200,4)&lt;=$A$8*SMALL(WD25:WD200,1),IFERROR(INDEX($A$25:$A$200, MATCH(1,(WD25:WD200=SMALL(WD25:WD200,4))*(COUNTIF(WD6:WD10, $A$25:$A$200)=0),0)), ""),""),"")</f>
        <v/>
      </c>
      <c r="WE11" s="1" t="str" cm="1">
        <f t="array" ref="WE11">IFERROR(IF(SMALL(WE25:WE200,4)&lt;=$A$8*SMALL(WE25:WE200,1),IFERROR(INDEX($A$25:$A$200, MATCH(1,(WE25:WE200=SMALL(WE25:WE200,4))*(COUNTIF(WE6:WE10, $A$25:$A$200)=0),0)), ""),""),"")</f>
        <v/>
      </c>
      <c r="WF11" s="1" t="str" cm="1">
        <f t="array" ref="WF11">IFERROR(IF(SMALL(WF25:WF200,4)&lt;=$A$8*SMALL(WF25:WF200,1),IFERROR(INDEX($A$25:$A$200, MATCH(1,(WF25:WF200=SMALL(WF25:WF200,4))*(COUNTIF(WF6:WF10, $A$25:$A$200)=0),0)), ""),""),"")</f>
        <v/>
      </c>
      <c r="WG11" s="1" t="str" cm="1">
        <f t="array" ref="WG11">IFERROR(IF(SMALL(WG25:WG200,4)&lt;=$A$8*SMALL(WG25:WG200,1),IFERROR(INDEX($A$25:$A$200, MATCH(1,(WG25:WG200=SMALL(WG25:WG200,4))*(COUNTIF(WG6:WG10, $A$25:$A$200)=0),0)), ""),""),"")</f>
        <v/>
      </c>
      <c r="WH11" s="1" t="str" cm="1">
        <f t="array" ref="WH11">IFERROR(IF(SMALL(WH25:WH200,4)&lt;=$A$8*SMALL(WH25:WH200,1),IFERROR(INDEX($A$25:$A$200, MATCH(1,(WH25:WH200=SMALL(WH25:WH200,4))*(COUNTIF(WH6:WH10, $A$25:$A$200)=0),0)), ""),""),"")</f>
        <v/>
      </c>
      <c r="WI11" s="1" t="str" cm="1">
        <f t="array" ref="WI11">IFERROR(IF(SMALL(WI25:WI200,4)&lt;=$A$8*SMALL(WI25:WI200,1),IFERROR(INDEX($A$25:$A$200, MATCH(1,(WI25:WI200=SMALL(WI25:WI200,4))*(COUNTIF(WI6:WI10, $A$25:$A$200)=0),0)), ""),""),"")</f>
        <v/>
      </c>
      <c r="WJ11" s="1" t="str" cm="1">
        <f t="array" ref="WJ11">IFERROR(IF(SMALL(WJ25:WJ200,4)&lt;=$A$8*SMALL(WJ25:WJ200,1),IFERROR(INDEX($A$25:$A$200, MATCH(1,(WJ25:WJ200=SMALL(WJ25:WJ200,4))*(COUNTIF(WJ6:WJ10, $A$25:$A$200)=0),0)), ""),""),"")</f>
        <v/>
      </c>
      <c r="WK11" s="1" t="str" cm="1">
        <f t="array" ref="WK11">IFERROR(IF(SMALL(WK25:WK200,4)&lt;=$A$8*SMALL(WK25:WK200,1),IFERROR(INDEX($A$25:$A$200, MATCH(1,(WK25:WK200=SMALL(WK25:WK200,4))*(COUNTIF(WK6:WK10, $A$25:$A$200)=0),0)), ""),""),"")</f>
        <v/>
      </c>
      <c r="WL11" s="1" t="str" cm="1">
        <f t="array" ref="WL11">IFERROR(IF(SMALL(WL25:WL200,4)&lt;=$A$8*SMALL(WL25:WL200,1),IFERROR(INDEX($A$25:$A$200, MATCH(1,(WL25:WL200=SMALL(WL25:WL200,4))*(COUNTIF(WL6:WL10, $A$25:$A$200)=0),0)), ""),""),"")</f>
        <v/>
      </c>
      <c r="WM11" s="1" t="str" cm="1">
        <f t="array" ref="WM11">IFERROR(IF(SMALL(WM25:WM200,4)&lt;=$A$8*SMALL(WM25:WM200,1),IFERROR(INDEX($A$25:$A$200, MATCH(1,(WM25:WM200=SMALL(WM25:WM200,4))*(COUNTIF(WM6:WM10, $A$25:$A$200)=0),0)), ""),""),"")</f>
        <v/>
      </c>
      <c r="WN11" s="1" t="str" cm="1">
        <f t="array" ref="WN11">IFERROR(IF(SMALL(WN25:WN200,4)&lt;=$A$8*SMALL(WN25:WN200,1),IFERROR(INDEX($A$25:$A$200, MATCH(1,(WN25:WN200=SMALL(WN25:WN200,4))*(COUNTIF(WN6:WN10, $A$25:$A$200)=0),0)), ""),""),"")</f>
        <v/>
      </c>
      <c r="WO11" s="1" t="str" cm="1">
        <f t="array" ref="WO11">IFERROR(IF(SMALL(WO25:WO200,4)&lt;=$A$8*SMALL(WO25:WO200,1),IFERROR(INDEX($A$25:$A$200, MATCH(1,(WO25:WO200=SMALL(WO25:WO200,4))*(COUNTIF(WO6:WO10, $A$25:$A$200)=0),0)), ""),""),"")</f>
        <v/>
      </c>
      <c r="WP11" s="1" t="str" cm="1">
        <f t="array" ref="WP11">IFERROR(IF(SMALL(WP25:WP200,4)&lt;=$A$8*SMALL(WP25:WP200,1),IFERROR(INDEX($A$25:$A$200, MATCH(1,(WP25:WP200=SMALL(WP25:WP200,4))*(COUNTIF(WP6:WP10, $A$25:$A$200)=0),0)), ""),""),"")</f>
        <v/>
      </c>
      <c r="WQ11" s="1" t="str" cm="1">
        <f t="array" ref="WQ11">IFERROR(IF(SMALL(WQ25:WQ200,4)&lt;=$A$8*SMALL(WQ25:WQ200,1),IFERROR(INDEX($A$25:$A$200, MATCH(1,(WQ25:WQ200=SMALL(WQ25:WQ200,4))*(COUNTIF(WQ6:WQ10, $A$25:$A$200)=0),0)), ""),""),"")</f>
        <v/>
      </c>
      <c r="WR11" s="1" t="str" cm="1">
        <f t="array" ref="WR11">IFERROR(IF(SMALL(WR25:WR200,4)&lt;=$A$8*SMALL(WR25:WR200,1),IFERROR(INDEX($A$25:$A$200, MATCH(1,(WR25:WR200=SMALL(WR25:WR200,4))*(COUNTIF(WR6:WR10, $A$25:$A$200)=0),0)), ""),""),"")</f>
        <v/>
      </c>
      <c r="WS11" s="1" t="str" cm="1">
        <f t="array" ref="WS11">IFERROR(IF(SMALL(WS25:WS200,4)&lt;=$A$8*SMALL(WS25:WS200,1),IFERROR(INDEX($A$25:$A$200, MATCH(1,(WS25:WS200=SMALL(WS25:WS200,4))*(COUNTIF(WS6:WS10, $A$25:$A$200)=0),0)), ""),""),"")</f>
        <v/>
      </c>
      <c r="WT11" s="1" t="str" cm="1">
        <f t="array" ref="WT11">IFERROR(IF(SMALL(WT25:WT200,4)&lt;=$A$8*SMALL(WT25:WT200,1),IFERROR(INDEX($A$25:$A$200, MATCH(1,(WT25:WT200=SMALL(WT25:WT200,4))*(COUNTIF(WT6:WT10, $A$25:$A$200)=0),0)), ""),""),"")</f>
        <v/>
      </c>
      <c r="WU11" s="1" t="str" cm="1">
        <f t="array" ref="WU11">IFERROR(IF(SMALL(WU25:WU200,4)&lt;=$A$8*SMALL(WU25:WU200,1),IFERROR(INDEX($A$25:$A$200, MATCH(1,(WU25:WU200=SMALL(WU25:WU200,4))*(COUNTIF(WU6:WU10, $A$25:$A$200)=0),0)), ""),""),"")</f>
        <v/>
      </c>
      <c r="WV11" s="1" t="str" cm="1">
        <f t="array" ref="WV11">IFERROR(IF(SMALL(WV25:WV200,4)&lt;=$A$8*SMALL(WV25:WV200,1),IFERROR(INDEX($A$25:$A$200, MATCH(1,(WV25:WV200=SMALL(WV25:WV200,4))*(COUNTIF(WV6:WV10, $A$25:$A$200)=0),0)), ""),""),"")</f>
        <v/>
      </c>
      <c r="WW11" s="1" t="str" cm="1">
        <f t="array" ref="WW11">IFERROR(IF(SMALL(WW25:WW200,4)&lt;=$A$8*SMALL(WW25:WW200,1),IFERROR(INDEX($A$25:$A$200, MATCH(1,(WW25:WW200=SMALL(WW25:WW200,4))*(COUNTIF(WW6:WW10, $A$25:$A$200)=0),0)), ""),""),"")</f>
        <v/>
      </c>
      <c r="WX11" s="1" t="str" cm="1">
        <f t="array" ref="WX11">IFERROR(IF(SMALL(WX25:WX200,4)&lt;=$A$8*SMALL(WX25:WX200,1),IFERROR(INDEX($A$25:$A$200, MATCH(1,(WX25:WX200=SMALL(WX25:WX200,4))*(COUNTIF(WX6:WX10, $A$25:$A$200)=0),0)), ""),""),"")</f>
        <v/>
      </c>
      <c r="WY11" s="1" t="str" cm="1">
        <f t="array" ref="WY11">IFERROR(IF(SMALL(WY25:WY200,4)&lt;=$A$8*SMALL(WY25:WY200,1),IFERROR(INDEX($A$25:$A$200, MATCH(1,(WY25:WY200=SMALL(WY25:WY200,4))*(COUNTIF(WY6:WY10, $A$25:$A$200)=0),0)), ""),""),"")</f>
        <v/>
      </c>
      <c r="WZ11" s="1" t="str" cm="1">
        <f t="array" ref="WZ11">IFERROR(IF(SMALL(WZ25:WZ200,4)&lt;=$A$8*SMALL(WZ25:WZ200,1),IFERROR(INDEX($A$25:$A$200, MATCH(1,(WZ25:WZ200=SMALL(WZ25:WZ200,4))*(COUNTIF(WZ6:WZ10, $A$25:$A$200)=0),0)), ""),""),"")</f>
        <v/>
      </c>
      <c r="XA11" s="1" t="str" cm="1">
        <f t="array" ref="XA11">IFERROR(IF(SMALL(XA25:XA200,4)&lt;=$A$8*SMALL(XA25:XA200,1),IFERROR(INDEX($A$25:$A$200, MATCH(1,(XA25:XA200=SMALL(XA25:XA200,4))*(COUNTIF(XA6:XA10, $A$25:$A$200)=0),0)), ""),""),"")</f>
        <v/>
      </c>
      <c r="XB11" s="1" t="str" cm="1">
        <f t="array" ref="XB11">IFERROR(IF(SMALL(XB25:XB200,4)&lt;=$A$8*SMALL(XB25:XB200,1),IFERROR(INDEX($A$25:$A$200, MATCH(1,(XB25:XB200=SMALL(XB25:XB200,4))*(COUNTIF(XB6:XB10, $A$25:$A$200)=0),0)), ""),""),"")</f>
        <v/>
      </c>
      <c r="XC11" s="1" t="str" cm="1">
        <f t="array" ref="XC11">IFERROR(IF(SMALL(XC25:XC200,4)&lt;=$A$8*SMALL(XC25:XC200,1),IFERROR(INDEX($A$25:$A$200, MATCH(1,(XC25:XC200=SMALL(XC25:XC200,4))*(COUNTIF(XC6:XC10, $A$25:$A$200)=0),0)), ""),""),"")</f>
        <v/>
      </c>
      <c r="XD11" s="1" t="str" cm="1">
        <f t="array" ref="XD11">IFERROR(IF(SMALL(XD25:XD200,4)&lt;=$A$8*SMALL(XD25:XD200,1),IFERROR(INDEX($A$25:$A$200, MATCH(1,(XD25:XD200=SMALL(XD25:XD200,4))*(COUNTIF(XD6:XD10, $A$25:$A$200)=0),0)), ""),""),"")</f>
        <v/>
      </c>
      <c r="XE11" s="1" t="str" cm="1">
        <f t="array" ref="XE11">IFERROR(IF(SMALL(XE25:XE200,4)&lt;=$A$8*SMALL(XE25:XE200,1),IFERROR(INDEX($A$25:$A$200, MATCH(1,(XE25:XE200=SMALL(XE25:XE200,4))*(COUNTIF(XE6:XE10, $A$25:$A$200)=0),0)), ""),""),"")</f>
        <v/>
      </c>
      <c r="XF11" s="1" t="str" cm="1">
        <f t="array" ref="XF11">IFERROR(IF(SMALL(XF25:XF200,4)&lt;=$A$8*SMALL(XF25:XF200,1),IFERROR(INDEX($A$25:$A$200, MATCH(1,(XF25:XF200=SMALL(XF25:XF200,4))*(COUNTIF(XF6:XF10, $A$25:$A$200)=0),0)), ""),""),"")</f>
        <v/>
      </c>
      <c r="XG11" s="1" t="str" cm="1">
        <f t="array" ref="XG11">IFERROR(IF(SMALL(XG25:XG200,4)&lt;=$A$8*SMALL(XG25:XG200,1),IFERROR(INDEX($A$25:$A$200, MATCH(1,(XG25:XG200=SMALL(XG25:XG200,4))*(COUNTIF(XG6:XG10, $A$25:$A$200)=0),0)), ""),""),"")</f>
        <v/>
      </c>
      <c r="XH11" s="1" t="str" cm="1">
        <f t="array" ref="XH11">IFERROR(IF(SMALL(XH25:XH200,4)&lt;=$A$8*SMALL(XH25:XH200,1),IFERROR(INDEX($A$25:$A$200, MATCH(1,(XH25:XH200=SMALL(XH25:XH200,4))*(COUNTIF(XH6:XH10, $A$25:$A$200)=0),0)), ""),""),"")</f>
        <v/>
      </c>
      <c r="XI11" s="1" t="str" cm="1">
        <f t="array" ref="XI11">IFERROR(IF(SMALL(XI25:XI200,4)&lt;=$A$8*SMALL(XI25:XI200,1),IFERROR(INDEX($A$25:$A$200, MATCH(1,(XI25:XI200=SMALL(XI25:XI200,4))*(COUNTIF(XI6:XI10, $A$25:$A$200)=0),0)), ""),""),"")</f>
        <v/>
      </c>
      <c r="XJ11" s="1" t="str" cm="1">
        <f t="array" ref="XJ11">IFERROR(IF(SMALL(XJ25:XJ200,4)&lt;=$A$8*SMALL(XJ25:XJ200,1),IFERROR(INDEX($A$25:$A$200, MATCH(1,(XJ25:XJ200=SMALL(XJ25:XJ200,4))*(COUNTIF(XJ6:XJ10, $A$25:$A$200)=0),0)), ""),""),"")</f>
        <v/>
      </c>
      <c r="XK11" s="1" t="str" cm="1">
        <f t="array" ref="XK11">IFERROR(IF(SMALL(XK25:XK200,4)&lt;=$A$8*SMALL(XK25:XK200,1),IFERROR(INDEX($A$25:$A$200, MATCH(1,(XK25:XK200=SMALL(XK25:XK200,4))*(COUNTIF(XK6:XK10, $A$25:$A$200)=0),0)), ""),""),"")</f>
        <v/>
      </c>
      <c r="XL11" s="1" t="str" cm="1">
        <f t="array" ref="XL11">IFERROR(IF(SMALL(XL25:XL200,4)&lt;=$A$8*SMALL(XL25:XL200,1),IFERROR(INDEX($A$25:$A$200, MATCH(1,(XL25:XL200=SMALL(XL25:XL200,4))*(COUNTIF(XL6:XL10, $A$25:$A$200)=0),0)), ""),""),"")</f>
        <v/>
      </c>
      <c r="XM11" s="1" t="str" cm="1">
        <f t="array" ref="XM11">IFERROR(IF(SMALL(XM25:XM200,4)&lt;=$A$8*SMALL(XM25:XM200,1),IFERROR(INDEX($A$25:$A$200, MATCH(1,(XM25:XM200=SMALL(XM25:XM200,4))*(COUNTIF(XM6:XM10, $A$25:$A$200)=0),0)), ""),""),"")</f>
        <v/>
      </c>
      <c r="XN11" s="1" t="str" cm="1">
        <f t="array" ref="XN11">IFERROR(IF(SMALL(XN25:XN200,4)&lt;=$A$8*SMALL(XN25:XN200,1),IFERROR(INDEX($A$25:$A$200, MATCH(1,(XN25:XN200=SMALL(XN25:XN200,4))*(COUNTIF(XN6:XN10, $A$25:$A$200)=0),0)), ""),""),"")</f>
        <v/>
      </c>
      <c r="XO11" s="1" t="str" cm="1">
        <f t="array" ref="XO11">IFERROR(IF(SMALL(XO25:XO200,4)&lt;=$A$8*SMALL(XO25:XO200,1),IFERROR(INDEX($A$25:$A$200, MATCH(1,(XO25:XO200=SMALL(XO25:XO200,4))*(COUNTIF(XO6:XO10, $A$25:$A$200)=0),0)), ""),""),"")</f>
        <v/>
      </c>
      <c r="XP11" s="1" t="str" cm="1">
        <f t="array" ref="XP11">IFERROR(IF(SMALL(XP25:XP200,4)&lt;=$A$8*SMALL(XP25:XP200,1),IFERROR(INDEX($A$25:$A$200, MATCH(1,(XP25:XP200=SMALL(XP25:XP200,4))*(COUNTIF(XP6:XP10, $A$25:$A$200)=0),0)), ""),""),"")</f>
        <v/>
      </c>
      <c r="XQ11" s="1" t="str" cm="1">
        <f t="array" ref="XQ11">IFERROR(IF(SMALL(XQ25:XQ200,4)&lt;=$A$8*SMALL(XQ25:XQ200,1),IFERROR(INDEX($A$25:$A$200, MATCH(1,(XQ25:XQ200=SMALL(XQ25:XQ200,4))*(COUNTIF(XQ6:XQ10, $A$25:$A$200)=0),0)), ""),""),"")</f>
        <v/>
      </c>
      <c r="XR11" s="1" t="str" cm="1">
        <f t="array" ref="XR11">IFERROR(IF(SMALL(XR25:XR200,4)&lt;=$A$8*SMALL(XR25:XR200,1),IFERROR(INDEX($A$25:$A$200, MATCH(1,(XR25:XR200=SMALL(XR25:XR200,4))*(COUNTIF(XR6:XR10, $A$25:$A$200)=0),0)), ""),""),"")</f>
        <v/>
      </c>
      <c r="XS11" s="1" t="str" cm="1">
        <f t="array" ref="XS11">IFERROR(IF(SMALL(XS25:XS200,4)&lt;=$A$8*SMALL(XS25:XS200,1),IFERROR(INDEX($A$25:$A$200, MATCH(1,(XS25:XS200=SMALL(XS25:XS200,4))*(COUNTIF(XS6:XS10, $A$25:$A$200)=0),0)), ""),""),"")</f>
        <v/>
      </c>
      <c r="XT11" s="1" t="str" cm="1">
        <f t="array" ref="XT11">IFERROR(IF(SMALL(XT25:XT200,4)&lt;=$A$8*SMALL(XT25:XT200,1),IFERROR(INDEX($A$25:$A$200, MATCH(1,(XT25:XT200=SMALL(XT25:XT200,4))*(COUNTIF(XT6:XT10, $A$25:$A$200)=0),0)), ""),""),"")</f>
        <v/>
      </c>
      <c r="XU11" s="1" t="str" cm="1">
        <f t="array" ref="XU11">IFERROR(IF(SMALL(XU25:XU200,4)&lt;=$A$8*SMALL(XU25:XU200,1),IFERROR(INDEX($A$25:$A$200, MATCH(1,(XU25:XU200=SMALL(XU25:XU200,4))*(COUNTIF(XU6:XU10, $A$25:$A$200)=0),0)), ""),""),"")</f>
        <v/>
      </c>
      <c r="XV11" s="1" t="str" cm="1">
        <f t="array" ref="XV11">IFERROR(IF(SMALL(XV25:XV200,4)&lt;=$A$8*SMALL(XV25:XV200,1),IFERROR(INDEX($A$25:$A$200, MATCH(1,(XV25:XV200=SMALL(XV25:XV200,4))*(COUNTIF(XV6:XV10, $A$25:$A$200)=0),0)), ""),""),"")</f>
        <v/>
      </c>
      <c r="XW11" s="1" t="str" cm="1">
        <f t="array" ref="XW11">IFERROR(IF(SMALL(XW25:XW200,4)&lt;=$A$8*SMALL(XW25:XW200,1),IFERROR(INDEX($A$25:$A$200, MATCH(1,(XW25:XW200=SMALL(XW25:XW200,4))*(COUNTIF(XW6:XW10, $A$25:$A$200)=0),0)), ""),""),"")</f>
        <v/>
      </c>
      <c r="XX11" s="1" t="str" cm="1">
        <f t="array" ref="XX11">IFERROR(IF(SMALL(XX25:XX200,4)&lt;=$A$8*SMALL(XX25:XX200,1),IFERROR(INDEX($A$25:$A$200, MATCH(1,(XX25:XX200=SMALL(XX25:XX200,4))*(COUNTIF(XX6:XX10, $A$25:$A$200)=0),0)), ""),""),"")</f>
        <v/>
      </c>
      <c r="XY11" s="1" t="str" cm="1">
        <f t="array" ref="XY11">IFERROR(IF(SMALL(XY25:XY200,4)&lt;=$A$8*SMALL(XY25:XY200,1),IFERROR(INDEX($A$25:$A$200, MATCH(1,(XY25:XY200=SMALL(XY25:XY200,4))*(COUNTIF(XY6:XY10, $A$25:$A$200)=0),0)), ""),""),"")</f>
        <v/>
      </c>
      <c r="XZ11" s="1" t="str" cm="1">
        <f t="array" ref="XZ11">IFERROR(IF(SMALL(XZ25:XZ200,4)&lt;=$A$8*SMALL(XZ25:XZ200,1),IFERROR(INDEX($A$25:$A$200, MATCH(1,(XZ25:XZ200=SMALL(XZ25:XZ200,4))*(COUNTIF(XZ6:XZ10, $A$25:$A$200)=0),0)), ""),""),"")</f>
        <v/>
      </c>
      <c r="YA11" s="1" t="str" cm="1">
        <f t="array" ref="YA11">IFERROR(IF(SMALL(YA25:YA200,4)&lt;=$A$8*SMALL(YA25:YA200,1),IFERROR(INDEX($A$25:$A$200, MATCH(1,(YA25:YA200=SMALL(YA25:YA200,4))*(COUNTIF(YA6:YA10, $A$25:$A$200)=0),0)), ""),""),"")</f>
        <v/>
      </c>
      <c r="YB11" s="1" t="str" cm="1">
        <f t="array" ref="YB11">IFERROR(IF(SMALL(YB25:YB200,4)&lt;=$A$8*SMALL(YB25:YB200,1),IFERROR(INDEX($A$25:$A$200, MATCH(1,(YB25:YB200=SMALL(YB25:YB200,4))*(COUNTIF(YB6:YB10, $A$25:$A$200)=0),0)), ""),""),"")</f>
        <v/>
      </c>
      <c r="YC11" s="1" t="str" cm="1">
        <f t="array" ref="YC11">IFERROR(IF(SMALL(YC25:YC200,4)&lt;=$A$8*SMALL(YC25:YC200,1),IFERROR(INDEX($A$25:$A$200, MATCH(1,(YC25:YC200=SMALL(YC25:YC200,4))*(COUNTIF(YC6:YC10, $A$25:$A$200)=0),0)), ""),""),"")</f>
        <v/>
      </c>
      <c r="YD11" s="1" t="str" cm="1">
        <f t="array" ref="YD11">IFERROR(IF(SMALL(YD25:YD200,4)&lt;=$A$8*SMALL(YD25:YD200,1),IFERROR(INDEX($A$25:$A$200, MATCH(1,(YD25:YD200=SMALL(YD25:YD200,4))*(COUNTIF(YD6:YD10, $A$25:$A$200)=0),0)), ""),""),"")</f>
        <v/>
      </c>
      <c r="YE11" s="1" t="str" cm="1">
        <f t="array" ref="YE11">IFERROR(IF(SMALL(YE25:YE200,4)&lt;=$A$8*SMALL(YE25:YE200,1),IFERROR(INDEX($A$25:$A$200, MATCH(1,(YE25:YE200=SMALL(YE25:YE200,4))*(COUNTIF(YE6:YE10, $A$25:$A$200)=0),0)), ""),""),"")</f>
        <v/>
      </c>
      <c r="YF11" s="1" t="str" cm="1">
        <f t="array" ref="YF11">IFERROR(IF(SMALL(YF25:YF200,4)&lt;=$A$8*SMALL(YF25:YF200,1),IFERROR(INDEX($A$25:$A$200, MATCH(1,(YF25:YF200=SMALL(YF25:YF200,4))*(COUNTIF(YF6:YF10, $A$25:$A$200)=0),0)), ""),""),"")</f>
        <v/>
      </c>
      <c r="YG11" s="1" t="str" cm="1">
        <f t="array" ref="YG11">IFERROR(IF(SMALL(YG25:YG200,4)&lt;=$A$8*SMALL(YG25:YG200,1),IFERROR(INDEX($A$25:$A$200, MATCH(1,(YG25:YG200=SMALL(YG25:YG200,4))*(COUNTIF(YG6:YG10, $A$25:$A$200)=0),0)), ""),""),"")</f>
        <v/>
      </c>
      <c r="YH11" s="1" t="str" cm="1">
        <f t="array" ref="YH11">IFERROR(IF(SMALL(YH25:YH200,4)&lt;=$A$8*SMALL(YH25:YH200,1),IFERROR(INDEX($A$25:$A$200, MATCH(1,(YH25:YH200=SMALL(YH25:YH200,4))*(COUNTIF(YH6:YH10, $A$25:$A$200)=0),0)), ""),""),"")</f>
        <v/>
      </c>
      <c r="YI11" s="1" t="str" cm="1">
        <f t="array" ref="YI11">IFERROR(IF(SMALL(YI25:YI200,4)&lt;=$A$8*SMALL(YI25:YI200,1),IFERROR(INDEX($A$25:$A$200, MATCH(1,(YI25:YI200=SMALL(YI25:YI200,4))*(COUNTIF(YI6:YI10, $A$25:$A$200)=0),0)), ""),""),"")</f>
        <v/>
      </c>
      <c r="YJ11" s="1" t="str" cm="1">
        <f t="array" ref="YJ11">IFERROR(IF(SMALL(YJ25:YJ200,4)&lt;=$A$8*SMALL(YJ25:YJ200,1),IFERROR(INDEX($A$25:$A$200, MATCH(1,(YJ25:YJ200=SMALL(YJ25:YJ200,4))*(COUNTIF(YJ6:YJ10, $A$25:$A$200)=0),0)), ""),""),"")</f>
        <v/>
      </c>
      <c r="YK11" s="1" t="str" cm="1">
        <f t="array" ref="YK11">IFERROR(IF(SMALL(YK25:YK200,4)&lt;=$A$8*SMALL(YK25:YK200,1),IFERROR(INDEX($A$25:$A$200, MATCH(1,(YK25:YK200=SMALL(YK25:YK200,4))*(COUNTIF(YK6:YK10, $A$25:$A$200)=0),0)), ""),""),"")</f>
        <v/>
      </c>
      <c r="YL11" s="1" t="str" cm="1">
        <f t="array" ref="YL11">IFERROR(IF(SMALL(YL25:YL200,4)&lt;=$A$8*SMALL(YL25:YL200,1),IFERROR(INDEX($A$25:$A$200, MATCH(1,(YL25:YL200=SMALL(YL25:YL200,4))*(COUNTIF(YL6:YL10, $A$25:$A$200)=0),0)), ""),""),"")</f>
        <v/>
      </c>
      <c r="YM11" s="1" t="str" cm="1">
        <f t="array" ref="YM11">IFERROR(IF(SMALL(YM25:YM200,4)&lt;=$A$8*SMALL(YM25:YM200,1),IFERROR(INDEX($A$25:$A$200, MATCH(1,(YM25:YM200=SMALL(YM25:YM200,4))*(COUNTIF(YM6:YM10, $A$25:$A$200)=0),0)), ""),""),"")</f>
        <v/>
      </c>
      <c r="YN11" s="1" t="str" cm="1">
        <f t="array" ref="YN11">IFERROR(IF(SMALL(YN25:YN200,4)&lt;=$A$8*SMALL(YN25:YN200,1),IFERROR(INDEX($A$25:$A$200, MATCH(1,(YN25:YN200=SMALL(YN25:YN200,4))*(COUNTIF(YN6:YN10, $A$25:$A$200)=0),0)), ""),""),"")</f>
        <v/>
      </c>
      <c r="YO11" s="1" t="str" cm="1">
        <f t="array" ref="YO11">IFERROR(IF(SMALL(YO25:YO200,4)&lt;=$A$8*SMALL(YO25:YO200,1),IFERROR(INDEX($A$25:$A$200, MATCH(1,(YO25:YO200=SMALL(YO25:YO200,4))*(COUNTIF(YO6:YO10, $A$25:$A$200)=0),0)), ""),""),"")</f>
        <v/>
      </c>
      <c r="YP11" s="1" t="str" cm="1">
        <f t="array" ref="YP11">IFERROR(IF(SMALL(YP25:YP200,4)&lt;=$A$8*SMALL(YP25:YP200,1),IFERROR(INDEX($A$25:$A$200, MATCH(1,(YP25:YP200=SMALL(YP25:YP200,4))*(COUNTIF(YP6:YP10, $A$25:$A$200)=0),0)), ""),""),"")</f>
        <v/>
      </c>
      <c r="YQ11" s="1" t="str" cm="1">
        <f t="array" ref="YQ11">IFERROR(IF(SMALL(YQ25:YQ200,4)&lt;=$A$8*SMALL(YQ25:YQ200,1),IFERROR(INDEX($A$25:$A$200, MATCH(1,(YQ25:YQ200=SMALL(YQ25:YQ200,4))*(COUNTIF(YQ6:YQ10, $A$25:$A$200)=0),0)), ""),""),"")</f>
        <v/>
      </c>
      <c r="YR11" s="1" t="str" cm="1">
        <f t="array" ref="YR11">IFERROR(IF(SMALL(YR25:YR200,4)&lt;=$A$8*SMALL(YR25:YR200,1),IFERROR(INDEX($A$25:$A$200, MATCH(1,(YR25:YR200=SMALL(YR25:YR200,4))*(COUNTIF(YR6:YR10, $A$25:$A$200)=0),0)), ""),""),"")</f>
        <v/>
      </c>
      <c r="YS11" s="1" t="str" cm="1">
        <f t="array" ref="YS11">IFERROR(IF(SMALL(YS25:YS200,4)&lt;=$A$8*SMALL(YS25:YS200,1),IFERROR(INDEX($A$25:$A$200, MATCH(1,(YS25:YS200=SMALL(YS25:YS200,4))*(COUNTIF(YS6:YS10, $A$25:$A$200)=0),0)), ""),""),"")</f>
        <v/>
      </c>
      <c r="YT11" s="1" t="str" cm="1">
        <f t="array" ref="YT11">IFERROR(IF(SMALL(YT25:YT200,4)&lt;=$A$8*SMALL(YT25:YT200,1),IFERROR(INDEX($A$25:$A$200, MATCH(1,(YT25:YT200=SMALL(YT25:YT200,4))*(COUNTIF(YT6:YT10, $A$25:$A$200)=0),0)), ""),""),"")</f>
        <v/>
      </c>
      <c r="YU11" s="1" t="str" cm="1">
        <f t="array" ref="YU11">IFERROR(IF(SMALL(YU25:YU200,4)&lt;=$A$8*SMALL(YU25:YU200,1),IFERROR(INDEX($A$25:$A$200, MATCH(1,(YU25:YU200=SMALL(YU25:YU200,4))*(COUNTIF(YU6:YU10, $A$25:$A$200)=0),0)), ""),""),"")</f>
        <v/>
      </c>
      <c r="YV11" s="1" t="str" cm="1">
        <f t="array" ref="YV11">IFERROR(IF(SMALL(YV25:YV200,4)&lt;=$A$8*SMALL(YV25:YV200,1),IFERROR(INDEX($A$25:$A$200, MATCH(1,(YV25:YV200=SMALL(YV25:YV200,4))*(COUNTIF(YV6:YV10, $A$25:$A$200)=0),0)), ""),""),"")</f>
        <v/>
      </c>
      <c r="YW11" s="1" t="str" cm="1">
        <f t="array" ref="YW11">IFERROR(IF(SMALL(YW25:YW200,4)&lt;=$A$8*SMALL(YW25:YW200,1),IFERROR(INDEX($A$25:$A$200, MATCH(1,(YW25:YW200=SMALL(YW25:YW200,4))*(COUNTIF(YW6:YW10, $A$25:$A$200)=0),0)), ""),""),"")</f>
        <v/>
      </c>
      <c r="YX11" s="1" t="str" cm="1">
        <f t="array" ref="YX11">IFERROR(IF(SMALL(YX25:YX200,4)&lt;=$A$8*SMALL(YX25:YX200,1),IFERROR(INDEX($A$25:$A$200, MATCH(1,(YX25:YX200=SMALL(YX25:YX200,4))*(COUNTIF(YX6:YX10, $A$25:$A$200)=0),0)), ""),""),"")</f>
        <v/>
      </c>
      <c r="YY11" s="1" t="str" cm="1">
        <f t="array" ref="YY11">IFERROR(IF(SMALL(YY25:YY200,4)&lt;=$A$8*SMALL(YY25:YY200,1),IFERROR(INDEX($A$25:$A$200, MATCH(1,(YY25:YY200=SMALL(YY25:YY200,4))*(COUNTIF(YY6:YY10, $A$25:$A$200)=0),0)), ""),""),"")</f>
        <v/>
      </c>
      <c r="YZ11" s="1" t="str" cm="1">
        <f t="array" ref="YZ11">IFERROR(IF(SMALL(YZ25:YZ200,4)&lt;=$A$8*SMALL(YZ25:YZ200,1),IFERROR(INDEX($A$25:$A$200, MATCH(1,(YZ25:YZ200=SMALL(YZ25:YZ200,4))*(COUNTIF(YZ6:YZ10, $A$25:$A$200)=0),0)), ""),""),"")</f>
        <v/>
      </c>
      <c r="ZA11" s="1" t="str" cm="1">
        <f t="array" ref="ZA11">IFERROR(IF(SMALL(ZA25:ZA200,4)&lt;=$A$8*SMALL(ZA25:ZA200,1),IFERROR(INDEX($A$25:$A$200, MATCH(1,(ZA25:ZA200=SMALL(ZA25:ZA200,4))*(COUNTIF(ZA6:ZA10, $A$25:$A$200)=0),0)), ""),""),"")</f>
        <v/>
      </c>
      <c r="ZB11" s="1" t="str" cm="1">
        <f t="array" ref="ZB11">IFERROR(IF(SMALL(ZB25:ZB200,4)&lt;=$A$8*SMALL(ZB25:ZB200,1),IFERROR(INDEX($A$25:$A$200, MATCH(1,(ZB25:ZB200=SMALL(ZB25:ZB200,4))*(COUNTIF(ZB6:ZB10, $A$25:$A$200)=0),0)), ""),""),"")</f>
        <v/>
      </c>
      <c r="ZC11" s="1" t="str" cm="1">
        <f t="array" ref="ZC11">IFERROR(IF(SMALL(ZC25:ZC200,4)&lt;=$A$8*SMALL(ZC25:ZC200,1),IFERROR(INDEX($A$25:$A$200, MATCH(1,(ZC25:ZC200=SMALL(ZC25:ZC200,4))*(COUNTIF(ZC6:ZC10, $A$25:$A$200)=0),0)), ""),""),"")</f>
        <v/>
      </c>
      <c r="ZD11" s="1" t="str" cm="1">
        <f t="array" ref="ZD11">IFERROR(IF(SMALL(ZD25:ZD200,4)&lt;=$A$8*SMALL(ZD25:ZD200,1),IFERROR(INDEX($A$25:$A$200, MATCH(1,(ZD25:ZD200=SMALL(ZD25:ZD200,4))*(COUNTIF(ZD6:ZD10, $A$25:$A$200)=0),0)), ""),""),"")</f>
        <v/>
      </c>
      <c r="ZE11" s="1" t="str" cm="1">
        <f t="array" ref="ZE11">IFERROR(IF(SMALL(ZE25:ZE200,4)&lt;=$A$8*SMALL(ZE25:ZE200,1),IFERROR(INDEX($A$25:$A$200, MATCH(1,(ZE25:ZE200=SMALL(ZE25:ZE200,4))*(COUNTIF(ZE6:ZE10, $A$25:$A$200)=0),0)), ""),""),"")</f>
        <v/>
      </c>
      <c r="ZF11" s="1" t="str" cm="1">
        <f t="array" ref="ZF11">IFERROR(IF(SMALL(ZF25:ZF200,4)&lt;=$A$8*SMALL(ZF25:ZF200,1),IFERROR(INDEX($A$25:$A$200, MATCH(1,(ZF25:ZF200=SMALL(ZF25:ZF200,4))*(COUNTIF(ZF6:ZF10, $A$25:$A$200)=0),0)), ""),""),"")</f>
        <v/>
      </c>
      <c r="ZG11" s="1" t="str" cm="1">
        <f t="array" ref="ZG11">IFERROR(IF(SMALL(ZG25:ZG200,4)&lt;=$A$8*SMALL(ZG25:ZG200,1),IFERROR(INDEX($A$25:$A$200, MATCH(1,(ZG25:ZG200=SMALL(ZG25:ZG200,4))*(COUNTIF(ZG6:ZG10, $A$25:$A$200)=0),0)), ""),""),"")</f>
        <v/>
      </c>
      <c r="ZH11" s="1" t="str" cm="1">
        <f t="array" ref="ZH11">IFERROR(IF(SMALL(ZH25:ZH200,4)&lt;=$A$8*SMALL(ZH25:ZH200,1),IFERROR(INDEX($A$25:$A$200, MATCH(1,(ZH25:ZH200=SMALL(ZH25:ZH200,4))*(COUNTIF(ZH6:ZH10, $A$25:$A$200)=0),0)), ""),""),"")</f>
        <v/>
      </c>
      <c r="ZI11" s="1" t="str" cm="1">
        <f t="array" ref="ZI11">IFERROR(IF(SMALL(ZI25:ZI200,4)&lt;=$A$8*SMALL(ZI25:ZI200,1),IFERROR(INDEX($A$25:$A$200, MATCH(1,(ZI25:ZI200=SMALL(ZI25:ZI200,4))*(COUNTIF(ZI6:ZI10, $A$25:$A$200)=0),0)), ""),""),"")</f>
        <v/>
      </c>
      <c r="ZJ11" s="1" t="str" cm="1">
        <f t="array" ref="ZJ11">IFERROR(IF(SMALL(ZJ25:ZJ200,4)&lt;=$A$8*SMALL(ZJ25:ZJ200,1),IFERROR(INDEX($A$25:$A$200, MATCH(1,(ZJ25:ZJ200=SMALL(ZJ25:ZJ200,4))*(COUNTIF(ZJ6:ZJ10, $A$25:$A$200)=0),0)), ""),""),"")</f>
        <v/>
      </c>
      <c r="ZK11" s="1" t="str" cm="1">
        <f t="array" ref="ZK11">IFERROR(IF(SMALL(ZK25:ZK200,4)&lt;=$A$8*SMALL(ZK25:ZK200,1),IFERROR(INDEX($A$25:$A$200, MATCH(1,(ZK25:ZK200=SMALL(ZK25:ZK200,4))*(COUNTIF(ZK6:ZK10, $A$25:$A$200)=0),0)), ""),""),"")</f>
        <v/>
      </c>
      <c r="ZL11" s="1" t="str" cm="1">
        <f t="array" ref="ZL11">IFERROR(IF(SMALL(ZL25:ZL200,4)&lt;=$A$8*SMALL(ZL25:ZL200,1),IFERROR(INDEX($A$25:$A$200, MATCH(1,(ZL25:ZL200=SMALL(ZL25:ZL200,4))*(COUNTIF(ZL6:ZL10, $A$25:$A$200)=0),0)), ""),""),"")</f>
        <v/>
      </c>
      <c r="ZM11" s="1" t="str" cm="1">
        <f t="array" ref="ZM11">IFERROR(IF(SMALL(ZM25:ZM200,4)&lt;=$A$8*SMALL(ZM25:ZM200,1),IFERROR(INDEX($A$25:$A$200, MATCH(1,(ZM25:ZM200=SMALL(ZM25:ZM200,4))*(COUNTIF(ZM6:ZM10, $A$25:$A$200)=0),0)), ""),""),"")</f>
        <v/>
      </c>
      <c r="ZN11" s="1" t="str" cm="1">
        <f t="array" ref="ZN11">IFERROR(IF(SMALL(ZN25:ZN200,4)&lt;=$A$8*SMALL(ZN25:ZN200,1),IFERROR(INDEX($A$25:$A$200, MATCH(1,(ZN25:ZN200=SMALL(ZN25:ZN200,4))*(COUNTIF(ZN6:ZN10, $A$25:$A$200)=0),0)), ""),""),"")</f>
        <v/>
      </c>
      <c r="ZO11" s="1" t="str" cm="1">
        <f t="array" ref="ZO11">IFERROR(IF(SMALL(ZO25:ZO200,4)&lt;=$A$8*SMALL(ZO25:ZO200,1),IFERROR(INDEX($A$25:$A$200, MATCH(1,(ZO25:ZO200=SMALL(ZO25:ZO200,4))*(COUNTIF(ZO6:ZO10, $A$25:$A$200)=0),0)), ""),""),"")</f>
        <v/>
      </c>
      <c r="ZP11" s="1" t="str" cm="1">
        <f t="array" ref="ZP11">IFERROR(IF(SMALL(ZP25:ZP200,4)&lt;=$A$8*SMALL(ZP25:ZP200,1),IFERROR(INDEX($A$25:$A$200, MATCH(1,(ZP25:ZP200=SMALL(ZP25:ZP200,4))*(COUNTIF(ZP6:ZP10, $A$25:$A$200)=0),0)), ""),""),"")</f>
        <v/>
      </c>
      <c r="ZQ11" s="1" t="str" cm="1">
        <f t="array" ref="ZQ11">IFERROR(IF(SMALL(ZQ25:ZQ200,4)&lt;=$A$8*SMALL(ZQ25:ZQ200,1),IFERROR(INDEX($A$25:$A$200, MATCH(1,(ZQ25:ZQ200=SMALL(ZQ25:ZQ200,4))*(COUNTIF(ZQ6:ZQ10, $A$25:$A$200)=0),0)), ""),""),"")</f>
        <v/>
      </c>
      <c r="ZR11" s="1" t="str" cm="1">
        <f t="array" ref="ZR11">IFERROR(IF(SMALL(ZR25:ZR200,4)&lt;=$A$8*SMALL(ZR25:ZR200,1),IFERROR(INDEX($A$25:$A$200, MATCH(1,(ZR25:ZR200=SMALL(ZR25:ZR200,4))*(COUNTIF(ZR6:ZR10, $A$25:$A$200)=0),0)), ""),""),"")</f>
        <v/>
      </c>
      <c r="ZS11" s="1" t="str" cm="1">
        <f t="array" ref="ZS11">IFERROR(IF(SMALL(ZS25:ZS200,4)&lt;=$A$8*SMALL(ZS25:ZS200,1),IFERROR(INDEX($A$25:$A$200, MATCH(1,(ZS25:ZS200=SMALL(ZS25:ZS200,4))*(COUNTIF(ZS6:ZS10, $A$25:$A$200)=0),0)), ""),""),"")</f>
        <v/>
      </c>
      <c r="ZT11" s="1" t="str" cm="1">
        <f t="array" ref="ZT11">IFERROR(IF(SMALL(ZT25:ZT200,4)&lt;=$A$8*SMALL(ZT25:ZT200,1),IFERROR(INDEX($A$25:$A$200, MATCH(1,(ZT25:ZT200=SMALL(ZT25:ZT200,4))*(COUNTIF(ZT6:ZT10, $A$25:$A$200)=0),0)), ""),""),"")</f>
        <v/>
      </c>
      <c r="ZU11" s="1" t="str" cm="1">
        <f t="array" ref="ZU11">IFERROR(IF(SMALL(ZU25:ZU200,4)&lt;=$A$8*SMALL(ZU25:ZU200,1),IFERROR(INDEX($A$25:$A$200, MATCH(1,(ZU25:ZU200=SMALL(ZU25:ZU200,4))*(COUNTIF(ZU6:ZU10, $A$25:$A$200)=0),0)), ""),""),"")</f>
        <v/>
      </c>
      <c r="ZV11" s="1" t="str" cm="1">
        <f t="array" ref="ZV11">IFERROR(IF(SMALL(ZV25:ZV200,4)&lt;=$A$8*SMALL(ZV25:ZV200,1),IFERROR(INDEX($A$25:$A$200, MATCH(1,(ZV25:ZV200=SMALL(ZV25:ZV200,4))*(COUNTIF(ZV6:ZV10, $A$25:$A$200)=0),0)), ""),""),"")</f>
        <v/>
      </c>
      <c r="ZW11" s="1" t="str" cm="1">
        <f t="array" ref="ZW11">IFERROR(IF(SMALL(ZW25:ZW200,4)&lt;=$A$8*SMALL(ZW25:ZW200,1),IFERROR(INDEX($A$25:$A$200, MATCH(1,(ZW25:ZW200=SMALL(ZW25:ZW200,4))*(COUNTIF(ZW6:ZW10, $A$25:$A$200)=0),0)), ""),""),"")</f>
        <v/>
      </c>
      <c r="ZX11" s="1" t="str" cm="1">
        <f t="array" ref="ZX11">IFERROR(IF(SMALL(ZX25:ZX200,4)&lt;=$A$8*SMALL(ZX25:ZX200,1),IFERROR(INDEX($A$25:$A$200, MATCH(1,(ZX25:ZX200=SMALL(ZX25:ZX200,4))*(COUNTIF(ZX6:ZX10, $A$25:$A$200)=0),0)), ""),""),"")</f>
        <v/>
      </c>
      <c r="ZY11" s="1" t="str" cm="1">
        <f t="array" ref="ZY11">IFERROR(IF(SMALL(ZY25:ZY200,4)&lt;=$A$8*SMALL(ZY25:ZY200,1),IFERROR(INDEX($A$25:$A$200, MATCH(1,(ZY25:ZY200=SMALL(ZY25:ZY200,4))*(COUNTIF(ZY6:ZY10, $A$25:$A$200)=0),0)), ""),""),"")</f>
        <v/>
      </c>
      <c r="ZZ11" s="1" t="str" cm="1">
        <f t="array" ref="ZZ11">IFERROR(IF(SMALL(ZZ25:ZZ200,4)&lt;=$A$8*SMALL(ZZ25:ZZ200,1),IFERROR(INDEX($A$25:$A$200, MATCH(1,(ZZ25:ZZ200=SMALL(ZZ25:ZZ200,4))*(COUNTIF(ZZ6:ZZ10, $A$25:$A$200)=0),0)), ""),""),"")</f>
        <v/>
      </c>
      <c r="AAA11" s="1" t="str" cm="1">
        <f t="array" ref="AAA11">IFERROR(IF(SMALL(AAA25:AAA200,4)&lt;=$A$8*SMALL(AAA25:AAA200,1),IFERROR(INDEX($A$25:$A$200, MATCH(1,(AAA25:AAA200=SMALL(AAA25:AAA200,4))*(COUNTIF(AAA6:AAA10, $A$25:$A$200)=0),0)), ""),""),"")</f>
        <v/>
      </c>
      <c r="AAB11" s="1" t="str" cm="1">
        <f t="array" ref="AAB11">IFERROR(IF(SMALL(AAB25:AAB200,4)&lt;=$A$8*SMALL(AAB25:AAB200,1),IFERROR(INDEX($A$25:$A$200, MATCH(1,(AAB25:AAB200=SMALL(AAB25:AAB200,4))*(COUNTIF(AAB6:AAB10, $A$25:$A$200)=0),0)), ""),""),"")</f>
        <v/>
      </c>
      <c r="AAC11" s="1" t="str" cm="1">
        <f t="array" ref="AAC11">IFERROR(IF(SMALL(AAC25:AAC200,4)&lt;=$A$8*SMALL(AAC25:AAC200,1),IFERROR(INDEX($A$25:$A$200, MATCH(1,(AAC25:AAC200=SMALL(AAC25:AAC200,4))*(COUNTIF(AAC6:AAC10, $A$25:$A$200)=0),0)), ""),""),"")</f>
        <v/>
      </c>
      <c r="AAD11" s="1" t="str" cm="1">
        <f t="array" ref="AAD11">IFERROR(IF(SMALL(AAD25:AAD200,4)&lt;=$A$8*SMALL(AAD25:AAD200,1),IFERROR(INDEX($A$25:$A$200, MATCH(1,(AAD25:AAD200=SMALL(AAD25:AAD200,4))*(COUNTIF(AAD6:AAD10, $A$25:$A$200)=0),0)), ""),""),"")</f>
        <v/>
      </c>
      <c r="AAE11" s="1" t="str" cm="1">
        <f t="array" ref="AAE11">IFERROR(IF(SMALL(AAE25:AAE200,4)&lt;=$A$8*SMALL(AAE25:AAE200,1),IFERROR(INDEX($A$25:$A$200, MATCH(1,(AAE25:AAE200=SMALL(AAE25:AAE200,4))*(COUNTIF(AAE6:AAE10, $A$25:$A$200)=0),0)), ""),""),"")</f>
        <v/>
      </c>
      <c r="AAF11" s="1" t="str" cm="1">
        <f t="array" ref="AAF11">IFERROR(IF(SMALL(AAF25:AAF200,4)&lt;=$A$8*SMALL(AAF25:AAF200,1),IFERROR(INDEX($A$25:$A$200, MATCH(1,(AAF25:AAF200=SMALL(AAF25:AAF200,4))*(COUNTIF(AAF6:AAF10, $A$25:$A$200)=0),0)), ""),""),"")</f>
        <v/>
      </c>
      <c r="AAG11" s="1" t="str" cm="1">
        <f t="array" ref="AAG11">IFERROR(IF(SMALL(AAG25:AAG200,4)&lt;=$A$8*SMALL(AAG25:AAG200,1),IFERROR(INDEX($A$25:$A$200, MATCH(1,(AAG25:AAG200=SMALL(AAG25:AAG200,4))*(COUNTIF(AAG6:AAG10, $A$25:$A$200)=0),0)), ""),""),"")</f>
        <v/>
      </c>
      <c r="AAH11" s="1" t="str" cm="1">
        <f t="array" ref="AAH11">IFERROR(IF(SMALL(AAH25:AAH200,4)&lt;=$A$8*SMALL(AAH25:AAH200,1),IFERROR(INDEX($A$25:$A$200, MATCH(1,(AAH25:AAH200=SMALL(AAH25:AAH200,4))*(COUNTIF(AAH6:AAH10, $A$25:$A$200)=0),0)), ""),""),"")</f>
        <v/>
      </c>
      <c r="AAI11" s="1" t="str" cm="1">
        <f t="array" ref="AAI11">IFERROR(IF(SMALL(AAI25:AAI200,4)&lt;=$A$8*SMALL(AAI25:AAI200,1),IFERROR(INDEX($A$25:$A$200, MATCH(1,(AAI25:AAI200=SMALL(AAI25:AAI200,4))*(COUNTIF(AAI6:AAI10, $A$25:$A$200)=0),0)), ""),""),"")</f>
        <v/>
      </c>
      <c r="AAJ11" s="1" t="str" cm="1">
        <f t="array" ref="AAJ11">IFERROR(IF(SMALL(AAJ25:AAJ200,4)&lt;=$A$8*SMALL(AAJ25:AAJ200,1),IFERROR(INDEX($A$25:$A$200, MATCH(1,(AAJ25:AAJ200=SMALL(AAJ25:AAJ200,4))*(COUNTIF(AAJ6:AAJ10, $A$25:$A$200)=0),0)), ""),""),"")</f>
        <v/>
      </c>
      <c r="AAK11" s="1" t="str" cm="1">
        <f t="array" ref="AAK11">IFERROR(IF(SMALL(AAK25:AAK200,4)&lt;=$A$8*SMALL(AAK25:AAK200,1),IFERROR(INDEX($A$25:$A$200, MATCH(1,(AAK25:AAK200=SMALL(AAK25:AAK200,4))*(COUNTIF(AAK6:AAK10, $A$25:$A$200)=0),0)), ""),""),"")</f>
        <v/>
      </c>
      <c r="AAL11" s="1" t="str" cm="1">
        <f t="array" ref="AAL11">IFERROR(IF(SMALL(AAL25:AAL200,4)&lt;=$A$8*SMALL(AAL25:AAL200,1),IFERROR(INDEX($A$25:$A$200, MATCH(1,(AAL25:AAL200=SMALL(AAL25:AAL200,4))*(COUNTIF(AAL6:AAL10, $A$25:$A$200)=0),0)), ""),""),"")</f>
        <v/>
      </c>
      <c r="AAM11" s="1" t="str" cm="1">
        <f t="array" ref="AAM11">IFERROR(IF(SMALL(AAM25:AAM200,4)&lt;=$A$8*SMALL(AAM25:AAM200,1),IFERROR(INDEX($A$25:$A$200, MATCH(1,(AAM25:AAM200=SMALL(AAM25:AAM200,4))*(COUNTIF(AAM6:AAM10, $A$25:$A$200)=0),0)), ""),""),"")</f>
        <v/>
      </c>
      <c r="AAN11" s="1" t="str" cm="1">
        <f t="array" ref="AAN11">IFERROR(IF(SMALL(AAN25:AAN200,4)&lt;=$A$8*SMALL(AAN25:AAN200,1),IFERROR(INDEX($A$25:$A$200, MATCH(1,(AAN25:AAN200=SMALL(AAN25:AAN200,4))*(COUNTIF(AAN6:AAN10, $A$25:$A$200)=0),0)), ""),""),"")</f>
        <v/>
      </c>
      <c r="AAO11" s="1" t="str" cm="1">
        <f t="array" ref="AAO11">IFERROR(IF(SMALL(AAO25:AAO200,4)&lt;=$A$8*SMALL(AAO25:AAO200,1),IFERROR(INDEX($A$25:$A$200, MATCH(1,(AAO25:AAO200=SMALL(AAO25:AAO200,4))*(COUNTIF(AAO6:AAO10, $A$25:$A$200)=0),0)), ""),""),"")</f>
        <v/>
      </c>
      <c r="AAP11" s="1" t="str" cm="1">
        <f t="array" ref="AAP11">IFERROR(IF(SMALL(AAP25:AAP200,4)&lt;=$A$8*SMALL(AAP25:AAP200,1),IFERROR(INDEX($A$25:$A$200, MATCH(1,(AAP25:AAP200=SMALL(AAP25:AAP200,4))*(COUNTIF(AAP6:AAP10, $A$25:$A$200)=0),0)), ""),""),"")</f>
        <v/>
      </c>
      <c r="AAQ11" s="1" t="str" cm="1">
        <f t="array" ref="AAQ11">IFERROR(IF(SMALL(AAQ25:AAQ200,4)&lt;=$A$8*SMALL(AAQ25:AAQ200,1),IFERROR(INDEX($A$25:$A$200, MATCH(1,(AAQ25:AAQ200=SMALL(AAQ25:AAQ200,4))*(COUNTIF(AAQ6:AAQ10, $A$25:$A$200)=0),0)), ""),""),"")</f>
        <v/>
      </c>
      <c r="AAR11" s="1" t="str" cm="1">
        <f t="array" ref="AAR11">IFERROR(IF(SMALL(AAR25:AAR200,4)&lt;=$A$8*SMALL(AAR25:AAR200,1),IFERROR(INDEX($A$25:$A$200, MATCH(1,(AAR25:AAR200=SMALL(AAR25:AAR200,4))*(COUNTIF(AAR6:AAR10, $A$25:$A$200)=0),0)), ""),""),"")</f>
        <v/>
      </c>
      <c r="AAS11" s="1" t="str" cm="1">
        <f t="array" ref="AAS11">IFERROR(IF(SMALL(AAS25:AAS200,4)&lt;=$A$8*SMALL(AAS25:AAS200,1),IFERROR(INDEX($A$25:$A$200, MATCH(1,(AAS25:AAS200=SMALL(AAS25:AAS200,4))*(COUNTIF(AAS6:AAS10, $A$25:$A$200)=0),0)), ""),""),"")</f>
        <v/>
      </c>
      <c r="AAT11" s="1" t="str" cm="1">
        <f t="array" ref="AAT11">IFERROR(IF(SMALL(AAT25:AAT200,4)&lt;=$A$8*SMALL(AAT25:AAT200,1),IFERROR(INDEX($A$25:$A$200, MATCH(1,(AAT25:AAT200=SMALL(AAT25:AAT200,4))*(COUNTIF(AAT6:AAT10, $A$25:$A$200)=0),0)), ""),""),"")</f>
        <v/>
      </c>
      <c r="AAU11" s="1" t="str" cm="1">
        <f t="array" ref="AAU11">IFERROR(IF(SMALL(AAU25:AAU200,4)&lt;=$A$8*SMALL(AAU25:AAU200,1),IFERROR(INDEX($A$25:$A$200, MATCH(1,(AAU25:AAU200=SMALL(AAU25:AAU200,4))*(COUNTIF(AAU6:AAU10, $A$25:$A$200)=0),0)), ""),""),"")</f>
        <v/>
      </c>
      <c r="AAV11" s="1" t="str" cm="1">
        <f t="array" ref="AAV11">IFERROR(IF(SMALL(AAV25:AAV200,4)&lt;=$A$8*SMALL(AAV25:AAV200,1),IFERROR(INDEX($A$25:$A$200, MATCH(1,(AAV25:AAV200=SMALL(AAV25:AAV200,4))*(COUNTIF(AAV6:AAV10, $A$25:$A$200)=0),0)), ""),""),"")</f>
        <v/>
      </c>
      <c r="AAW11" s="1" t="str" cm="1">
        <f t="array" ref="AAW11">IFERROR(IF(SMALL(AAW25:AAW200,4)&lt;=$A$8*SMALL(AAW25:AAW200,1),IFERROR(INDEX($A$25:$A$200, MATCH(1,(AAW25:AAW200=SMALL(AAW25:AAW200,4))*(COUNTIF(AAW6:AAW10, $A$25:$A$200)=0),0)), ""),""),"")</f>
        <v/>
      </c>
      <c r="AAX11" s="1" t="str" cm="1">
        <f t="array" ref="AAX11">IFERROR(IF(SMALL(AAX25:AAX200,4)&lt;=$A$8*SMALL(AAX25:AAX200,1),IFERROR(INDEX($A$25:$A$200, MATCH(1,(AAX25:AAX200=SMALL(AAX25:AAX200,4))*(COUNTIF(AAX6:AAX10, $A$25:$A$200)=0),0)), ""),""),"")</f>
        <v/>
      </c>
      <c r="AAY11" s="1" t="str" cm="1">
        <f t="array" ref="AAY11">IFERROR(IF(SMALL(AAY25:AAY200,4)&lt;=$A$8*SMALL(AAY25:AAY200,1),IFERROR(INDEX($A$25:$A$200, MATCH(1,(AAY25:AAY200=SMALL(AAY25:AAY200,4))*(COUNTIF(AAY6:AAY10, $A$25:$A$200)=0),0)), ""),""),"")</f>
        <v/>
      </c>
      <c r="AAZ11" s="1" t="str" cm="1">
        <f t="array" ref="AAZ11">IFERROR(IF(SMALL(AAZ25:AAZ200,4)&lt;=$A$8*SMALL(AAZ25:AAZ200,1),IFERROR(INDEX($A$25:$A$200, MATCH(1,(AAZ25:AAZ200=SMALL(AAZ25:AAZ200,4))*(COUNTIF(AAZ6:AAZ10, $A$25:$A$200)=0),0)), ""),""),"")</f>
        <v/>
      </c>
      <c r="ABA11" s="1" t="str" cm="1">
        <f t="array" ref="ABA11">IFERROR(IF(SMALL(ABA25:ABA200,4)&lt;=$A$8*SMALL(ABA25:ABA200,1),IFERROR(INDEX($A$25:$A$200, MATCH(1,(ABA25:ABA200=SMALL(ABA25:ABA200,4))*(COUNTIF(ABA6:ABA10, $A$25:$A$200)=0),0)), ""),""),"")</f>
        <v/>
      </c>
      <c r="ABB11" s="1" t="str" cm="1">
        <f t="array" ref="ABB11">IFERROR(IF(SMALL(ABB25:ABB200,4)&lt;=$A$8*SMALL(ABB25:ABB200,1),IFERROR(INDEX($A$25:$A$200, MATCH(1,(ABB25:ABB200=SMALL(ABB25:ABB200,4))*(COUNTIF(ABB6:ABB10, $A$25:$A$200)=0),0)), ""),""),"")</f>
        <v/>
      </c>
      <c r="ABC11" s="1" t="str" cm="1">
        <f t="array" ref="ABC11">IFERROR(IF(SMALL(ABC25:ABC200,4)&lt;=$A$8*SMALL(ABC25:ABC200,1),IFERROR(INDEX($A$25:$A$200, MATCH(1,(ABC25:ABC200=SMALL(ABC25:ABC200,4))*(COUNTIF(ABC6:ABC10, $A$25:$A$200)=0),0)), ""),""),"")</f>
        <v/>
      </c>
      <c r="ABD11" s="1" t="str" cm="1">
        <f t="array" ref="ABD11">IFERROR(IF(SMALL(ABD25:ABD200,4)&lt;=$A$8*SMALL(ABD25:ABD200,1),IFERROR(INDEX($A$25:$A$200, MATCH(1,(ABD25:ABD200=SMALL(ABD25:ABD200,4))*(COUNTIF(ABD6:ABD10, $A$25:$A$200)=0),0)), ""),""),"")</f>
        <v/>
      </c>
      <c r="ABE11" s="1" t="str" cm="1">
        <f t="array" ref="ABE11">IFERROR(IF(SMALL(ABE25:ABE200,4)&lt;=$A$8*SMALL(ABE25:ABE200,1),IFERROR(INDEX($A$25:$A$200, MATCH(1,(ABE25:ABE200=SMALL(ABE25:ABE200,4))*(COUNTIF(ABE6:ABE10, $A$25:$A$200)=0),0)), ""),""),"")</f>
        <v/>
      </c>
      <c r="ABF11" s="1" t="str" cm="1">
        <f t="array" ref="ABF11">IFERROR(IF(SMALL(ABF25:ABF200,4)&lt;=$A$8*SMALL(ABF25:ABF200,1),IFERROR(INDEX($A$25:$A$200, MATCH(1,(ABF25:ABF200=SMALL(ABF25:ABF200,4))*(COUNTIF(ABF6:ABF10, $A$25:$A$200)=0),0)), ""),""),"")</f>
        <v/>
      </c>
      <c r="ABG11" s="1" t="str" cm="1">
        <f t="array" ref="ABG11">IFERROR(IF(SMALL(ABG25:ABG200,4)&lt;=$A$8*SMALL(ABG25:ABG200,1),IFERROR(INDEX($A$25:$A$200, MATCH(1,(ABG25:ABG200=SMALL(ABG25:ABG200,4))*(COUNTIF(ABG6:ABG10, $A$25:$A$200)=0),0)), ""),""),"")</f>
        <v/>
      </c>
      <c r="ABH11" s="1" t="str" cm="1">
        <f t="array" ref="ABH11">IFERROR(IF(SMALL(ABH25:ABH200,4)&lt;=$A$8*SMALL(ABH25:ABH200,1),IFERROR(INDEX($A$25:$A$200, MATCH(1,(ABH25:ABH200=SMALL(ABH25:ABH200,4))*(COUNTIF(ABH6:ABH10, $A$25:$A$200)=0),0)), ""),""),"")</f>
        <v/>
      </c>
      <c r="ABI11" s="1" t="str" cm="1">
        <f t="array" ref="ABI11">IFERROR(IF(SMALL(ABI25:ABI200,4)&lt;=$A$8*SMALL(ABI25:ABI200,1),IFERROR(INDEX($A$25:$A$200, MATCH(1,(ABI25:ABI200=SMALL(ABI25:ABI200,4))*(COUNTIF(ABI6:ABI10, $A$25:$A$200)=0),0)), ""),""),"")</f>
        <v/>
      </c>
      <c r="ABJ11" s="1" t="str" cm="1">
        <f t="array" ref="ABJ11">IFERROR(IF(SMALL(ABJ25:ABJ200,4)&lt;=$A$8*SMALL(ABJ25:ABJ200,1),IFERROR(INDEX($A$25:$A$200, MATCH(1,(ABJ25:ABJ200=SMALL(ABJ25:ABJ200,4))*(COUNTIF(ABJ6:ABJ10, $A$25:$A$200)=0),0)), ""),""),"")</f>
        <v/>
      </c>
      <c r="ABK11" s="1" t="str" cm="1">
        <f t="array" ref="ABK11">IFERROR(IF(SMALL(ABK25:ABK200,4)&lt;=$A$8*SMALL(ABK25:ABK200,1),IFERROR(INDEX($A$25:$A$200, MATCH(1,(ABK25:ABK200=SMALL(ABK25:ABK200,4))*(COUNTIF(ABK6:ABK10, $A$25:$A$200)=0),0)), ""),""),"")</f>
        <v/>
      </c>
      <c r="ABL11" s="1" t="str" cm="1">
        <f t="array" ref="ABL11">IFERROR(IF(SMALL(ABL25:ABL200,4)&lt;=$A$8*SMALL(ABL25:ABL200,1),IFERROR(INDEX($A$25:$A$200, MATCH(1,(ABL25:ABL200=SMALL(ABL25:ABL200,4))*(COUNTIF(ABL6:ABL10, $A$25:$A$200)=0),0)), ""),""),"")</f>
        <v/>
      </c>
      <c r="ABM11" s="1" t="str" cm="1">
        <f t="array" ref="ABM11">IFERROR(IF(SMALL(ABM25:ABM200,4)&lt;=$A$8*SMALL(ABM25:ABM200,1),IFERROR(INDEX($A$25:$A$200, MATCH(1,(ABM25:ABM200=SMALL(ABM25:ABM200,4))*(COUNTIF(ABM6:ABM10, $A$25:$A$200)=0),0)), ""),""),"")</f>
        <v/>
      </c>
      <c r="ABN11" s="1" t="str" cm="1">
        <f t="array" ref="ABN11">IFERROR(IF(SMALL(ABN25:ABN200,4)&lt;=$A$8*SMALL(ABN25:ABN200,1),IFERROR(INDEX($A$25:$A$200, MATCH(1,(ABN25:ABN200=SMALL(ABN25:ABN200,4))*(COUNTIF(ABN6:ABN10, $A$25:$A$200)=0),0)), ""),""),"")</f>
        <v/>
      </c>
      <c r="ABO11" s="1" t="str" cm="1">
        <f t="array" ref="ABO11">IFERROR(IF(SMALL(ABO25:ABO200,4)&lt;=$A$8*SMALL(ABO25:ABO200,1),IFERROR(INDEX($A$25:$A$200, MATCH(1,(ABO25:ABO200=SMALL(ABO25:ABO200,4))*(COUNTIF(ABO6:ABO10, $A$25:$A$200)=0),0)), ""),""),"")</f>
        <v/>
      </c>
      <c r="ABP11" s="1" t="str" cm="1">
        <f t="array" ref="ABP11">IFERROR(IF(SMALL(ABP25:ABP200,4)&lt;=$A$8*SMALL(ABP25:ABP200,1),IFERROR(INDEX($A$25:$A$200, MATCH(1,(ABP25:ABP200=SMALL(ABP25:ABP200,4))*(COUNTIF(ABP6:ABP10, $A$25:$A$200)=0),0)), ""),""),"")</f>
        <v/>
      </c>
      <c r="ABQ11" s="1" t="str" cm="1">
        <f t="array" ref="ABQ11">IFERROR(IF(SMALL(ABQ25:ABQ200,4)&lt;=$A$8*SMALL(ABQ25:ABQ200,1),IFERROR(INDEX($A$25:$A$200, MATCH(1,(ABQ25:ABQ200=SMALL(ABQ25:ABQ200,4))*(COUNTIF(ABQ6:ABQ10, $A$25:$A$200)=0),0)), ""),""),"")</f>
        <v/>
      </c>
      <c r="ABR11" s="1" t="str" cm="1">
        <f t="array" ref="ABR11">IFERROR(IF(SMALL(ABR25:ABR200,4)&lt;=$A$8*SMALL(ABR25:ABR200,1),IFERROR(INDEX($A$25:$A$200, MATCH(1,(ABR25:ABR200=SMALL(ABR25:ABR200,4))*(COUNTIF(ABR6:ABR10, $A$25:$A$200)=0),0)), ""),""),"")</f>
        <v/>
      </c>
      <c r="ABS11" s="1" t="str" cm="1">
        <f t="array" ref="ABS11">IFERROR(IF(SMALL(ABS25:ABS200,4)&lt;=$A$8*SMALL(ABS25:ABS200,1),IFERROR(INDEX($A$25:$A$200, MATCH(1,(ABS25:ABS200=SMALL(ABS25:ABS200,4))*(COUNTIF(ABS6:ABS10, $A$25:$A$200)=0),0)), ""),""),"")</f>
        <v/>
      </c>
      <c r="ABT11" s="1" t="str" cm="1">
        <f t="array" ref="ABT11">IFERROR(IF(SMALL(ABT25:ABT200,4)&lt;=$A$8*SMALL(ABT25:ABT200,1),IFERROR(INDEX($A$25:$A$200, MATCH(1,(ABT25:ABT200=SMALL(ABT25:ABT200,4))*(COUNTIF(ABT6:ABT10, $A$25:$A$200)=0),0)), ""),""),"")</f>
        <v/>
      </c>
      <c r="ABU11" s="1" t="str" cm="1">
        <f t="array" ref="ABU11">IFERROR(IF(SMALL(ABU25:ABU200,4)&lt;=$A$8*SMALL(ABU25:ABU200,1),IFERROR(INDEX($A$25:$A$200, MATCH(1,(ABU25:ABU200=SMALL(ABU25:ABU200,4))*(COUNTIF(ABU6:ABU10, $A$25:$A$200)=0),0)), ""),""),"")</f>
        <v/>
      </c>
      <c r="ABV11" s="1" t="str" cm="1">
        <f t="array" ref="ABV11">IFERROR(IF(SMALL(ABV25:ABV200,4)&lt;=$A$8*SMALL(ABV25:ABV200,1),IFERROR(INDEX($A$25:$A$200, MATCH(1,(ABV25:ABV200=SMALL(ABV25:ABV200,4))*(COUNTIF(ABV6:ABV10, $A$25:$A$200)=0),0)), ""),""),"")</f>
        <v/>
      </c>
      <c r="ABW11" s="1" t="str" cm="1">
        <f t="array" ref="ABW11">IFERROR(IF(SMALL(ABW25:ABW200,4)&lt;=$A$8*SMALL(ABW25:ABW200,1),IFERROR(INDEX($A$25:$A$200, MATCH(1,(ABW25:ABW200=SMALL(ABW25:ABW200,4))*(COUNTIF(ABW6:ABW10, $A$25:$A$200)=0),0)), ""),""),"")</f>
        <v/>
      </c>
      <c r="ABX11" s="1" t="str" cm="1">
        <f t="array" ref="ABX11">IFERROR(IF(SMALL(ABX25:ABX200,4)&lt;=$A$8*SMALL(ABX25:ABX200,1),IFERROR(INDEX($A$25:$A$200, MATCH(1,(ABX25:ABX200=SMALL(ABX25:ABX200,4))*(COUNTIF(ABX6:ABX10, $A$25:$A$200)=0),0)), ""),""),"")</f>
        <v/>
      </c>
      <c r="ABY11" s="1" t="str" cm="1">
        <f t="array" ref="ABY11">IFERROR(IF(SMALL(ABY25:ABY200,4)&lt;=$A$8*SMALL(ABY25:ABY200,1),IFERROR(INDEX($A$25:$A$200, MATCH(1,(ABY25:ABY200=SMALL(ABY25:ABY200,4))*(COUNTIF(ABY6:ABY10, $A$25:$A$200)=0),0)), ""),""),"")</f>
        <v/>
      </c>
      <c r="ABZ11" s="1" t="str" cm="1">
        <f t="array" ref="ABZ11">IFERROR(IF(SMALL(ABZ25:ABZ200,4)&lt;=$A$8*SMALL(ABZ25:ABZ200,1),IFERROR(INDEX($A$25:$A$200, MATCH(1,(ABZ25:ABZ200=SMALL(ABZ25:ABZ200,4))*(COUNTIF(ABZ6:ABZ10, $A$25:$A$200)=0),0)), ""),""),"")</f>
        <v/>
      </c>
      <c r="ACA11" s="1" t="str" cm="1">
        <f t="array" ref="ACA11">IFERROR(IF(SMALL(ACA25:ACA200,4)&lt;=$A$8*SMALL(ACA25:ACA200,1),IFERROR(INDEX($A$25:$A$200, MATCH(1,(ACA25:ACA200=SMALL(ACA25:ACA200,4))*(COUNTIF(ACA6:ACA10, $A$25:$A$200)=0),0)), ""),""),"")</f>
        <v/>
      </c>
      <c r="ACB11" s="1" t="str" cm="1">
        <f t="array" ref="ACB11">IFERROR(IF(SMALL(ACB25:ACB200,4)&lt;=$A$8*SMALL(ACB25:ACB200,1),IFERROR(INDEX($A$25:$A$200, MATCH(1,(ACB25:ACB200=SMALL(ACB25:ACB200,4))*(COUNTIF(ACB6:ACB10, $A$25:$A$200)=0),0)), ""),""),"")</f>
        <v/>
      </c>
      <c r="ACC11" s="1" t="str" cm="1">
        <f t="array" ref="ACC11">IFERROR(IF(SMALL(ACC25:ACC200,4)&lt;=$A$8*SMALL(ACC25:ACC200,1),IFERROR(INDEX($A$25:$A$200, MATCH(1,(ACC25:ACC200=SMALL(ACC25:ACC200,4))*(COUNTIF(ACC6:ACC10, $A$25:$A$200)=0),0)), ""),""),"")</f>
        <v/>
      </c>
      <c r="ACD11" s="1" t="str" cm="1">
        <f t="array" ref="ACD11">IFERROR(IF(SMALL(ACD25:ACD200,4)&lt;=$A$8*SMALL(ACD25:ACD200,1),IFERROR(INDEX($A$25:$A$200, MATCH(1,(ACD25:ACD200=SMALL(ACD25:ACD200,4))*(COUNTIF(ACD6:ACD10, $A$25:$A$200)=0),0)), ""),""),"")</f>
        <v/>
      </c>
      <c r="ACE11" s="1" t="str" cm="1">
        <f t="array" ref="ACE11">IFERROR(IF(SMALL(ACE25:ACE200,4)&lt;=$A$8*SMALL(ACE25:ACE200,1),IFERROR(INDEX($A$25:$A$200, MATCH(1,(ACE25:ACE200=SMALL(ACE25:ACE200,4))*(COUNTIF(ACE6:ACE10, $A$25:$A$200)=0),0)), ""),""),"")</f>
        <v/>
      </c>
      <c r="ACF11" s="1" t="str" cm="1">
        <f t="array" ref="ACF11">IFERROR(IF(SMALL(ACF25:ACF200,4)&lt;=$A$8*SMALL(ACF25:ACF200,1),IFERROR(INDEX($A$25:$A$200, MATCH(1,(ACF25:ACF200=SMALL(ACF25:ACF200,4))*(COUNTIF(ACF6:ACF10, $A$25:$A$200)=0),0)), ""),""),"")</f>
        <v/>
      </c>
      <c r="ACG11" s="1" t="str" cm="1">
        <f t="array" ref="ACG11">IFERROR(IF(SMALL(ACG25:ACG200,4)&lt;=$A$8*SMALL(ACG25:ACG200,1),IFERROR(INDEX($A$25:$A$200, MATCH(1,(ACG25:ACG200=SMALL(ACG25:ACG200,4))*(COUNTIF(ACG6:ACG10, $A$25:$A$200)=0),0)), ""),""),"")</f>
        <v/>
      </c>
      <c r="ACH11" s="1" t="str" cm="1">
        <f t="array" ref="ACH11">IFERROR(IF(SMALL(ACH25:ACH200,4)&lt;=$A$8*SMALL(ACH25:ACH200,1),IFERROR(INDEX($A$25:$A$200, MATCH(1,(ACH25:ACH200=SMALL(ACH25:ACH200,4))*(COUNTIF(ACH6:ACH10, $A$25:$A$200)=0),0)), ""),""),"")</f>
        <v/>
      </c>
      <c r="ACI11" s="1" t="str" cm="1">
        <f t="array" ref="ACI11">IFERROR(IF(SMALL(ACI25:ACI200,4)&lt;=$A$8*SMALL(ACI25:ACI200,1),IFERROR(INDEX($A$25:$A$200, MATCH(1,(ACI25:ACI200=SMALL(ACI25:ACI200,4))*(COUNTIF(ACI6:ACI10, $A$25:$A$200)=0),0)), ""),""),"")</f>
        <v/>
      </c>
      <c r="ACJ11" s="1" t="str" cm="1">
        <f t="array" ref="ACJ11">IFERROR(IF(SMALL(ACJ25:ACJ200,4)&lt;=$A$8*SMALL(ACJ25:ACJ200,1),IFERROR(INDEX($A$25:$A$200, MATCH(1,(ACJ25:ACJ200=SMALL(ACJ25:ACJ200,4))*(COUNTIF(ACJ6:ACJ10, $A$25:$A$200)=0),0)), ""),""),"")</f>
        <v/>
      </c>
      <c r="ACK11" s="1" t="str" cm="1">
        <f t="array" ref="ACK11">IFERROR(IF(SMALL(ACK25:ACK200,4)&lt;=$A$8*SMALL(ACK25:ACK200,1),IFERROR(INDEX($A$25:$A$200, MATCH(1,(ACK25:ACK200=SMALL(ACK25:ACK200,4))*(COUNTIF(ACK6:ACK10, $A$25:$A$200)=0),0)), ""),""),"")</f>
        <v/>
      </c>
      <c r="ACL11" s="1" t="str" cm="1">
        <f t="array" ref="ACL11">IFERROR(IF(SMALL(ACL25:ACL200,4)&lt;=$A$8*SMALL(ACL25:ACL200,1),IFERROR(INDEX($A$25:$A$200, MATCH(1,(ACL25:ACL200=SMALL(ACL25:ACL200,4))*(COUNTIF(ACL6:ACL10, $A$25:$A$200)=0),0)), ""),""),"")</f>
        <v/>
      </c>
      <c r="ACM11" s="1" t="str" cm="1">
        <f t="array" ref="ACM11">IFERROR(IF(SMALL(ACM25:ACM200,4)&lt;=$A$8*SMALL(ACM25:ACM200,1),IFERROR(INDEX($A$25:$A$200, MATCH(1,(ACM25:ACM200=SMALL(ACM25:ACM200,4))*(COUNTIF(ACM6:ACM10, $A$25:$A$200)=0),0)), ""),""),"")</f>
        <v/>
      </c>
      <c r="ACN11" s="1" t="str" cm="1">
        <f t="array" ref="ACN11">IFERROR(IF(SMALL(ACN25:ACN200,4)&lt;=$A$8*SMALL(ACN25:ACN200,1),IFERROR(INDEX($A$25:$A$200, MATCH(1,(ACN25:ACN200=SMALL(ACN25:ACN200,4))*(COUNTIF(ACN6:ACN10, $A$25:$A$200)=0),0)), ""),""),"")</f>
        <v/>
      </c>
      <c r="ACO11" s="1" t="str" cm="1">
        <f t="array" ref="ACO11">IFERROR(IF(SMALL(ACO25:ACO200,4)&lt;=$A$8*SMALL(ACO25:ACO200,1),IFERROR(INDEX($A$25:$A$200, MATCH(1,(ACO25:ACO200=SMALL(ACO25:ACO200,4))*(COUNTIF(ACO6:ACO10, $A$25:$A$200)=0),0)), ""),""),"")</f>
        <v/>
      </c>
      <c r="ACP11" s="1" t="str" cm="1">
        <f t="array" ref="ACP11">IFERROR(IF(SMALL(ACP25:ACP200,4)&lt;=$A$8*SMALL(ACP25:ACP200,1),IFERROR(INDEX($A$25:$A$200, MATCH(1,(ACP25:ACP200=SMALL(ACP25:ACP200,4))*(COUNTIF(ACP6:ACP10, $A$25:$A$200)=0),0)), ""),""),"")</f>
        <v/>
      </c>
      <c r="ACQ11" s="1" t="str" cm="1">
        <f t="array" ref="ACQ11">IFERROR(IF(SMALL(ACQ25:ACQ200,4)&lt;=$A$8*SMALL(ACQ25:ACQ200,1),IFERROR(INDEX($A$25:$A$200, MATCH(1,(ACQ25:ACQ200=SMALL(ACQ25:ACQ200,4))*(COUNTIF(ACQ6:ACQ10, $A$25:$A$200)=0),0)), ""),""),"")</f>
        <v/>
      </c>
      <c r="ACR11" s="1" t="str" cm="1">
        <f t="array" ref="ACR11">IFERROR(IF(SMALL(ACR25:ACR200,4)&lt;=$A$8*SMALL(ACR25:ACR200,1),IFERROR(INDEX($A$25:$A$200, MATCH(1,(ACR25:ACR200=SMALL(ACR25:ACR200,4))*(COUNTIF(ACR6:ACR10, $A$25:$A$200)=0),0)), ""),""),"")</f>
        <v/>
      </c>
      <c r="ACS11" s="1" t="str" cm="1">
        <f t="array" ref="ACS11">IFERROR(IF(SMALL(ACS25:ACS200,4)&lt;=$A$8*SMALL(ACS25:ACS200,1),IFERROR(INDEX($A$25:$A$200, MATCH(1,(ACS25:ACS200=SMALL(ACS25:ACS200,4))*(COUNTIF(ACS6:ACS10, $A$25:$A$200)=0),0)), ""),""),"")</f>
        <v/>
      </c>
      <c r="ACT11" s="1" t="str" cm="1">
        <f t="array" ref="ACT11">IFERROR(IF(SMALL(ACT25:ACT200,4)&lt;=$A$8*SMALL(ACT25:ACT200,1),IFERROR(INDEX($A$25:$A$200, MATCH(1,(ACT25:ACT200=SMALL(ACT25:ACT200,4))*(COUNTIF(ACT6:ACT10, $A$25:$A$200)=0),0)), ""),""),"")</f>
        <v/>
      </c>
      <c r="ACU11" s="1" t="str" cm="1">
        <f t="array" ref="ACU11">IFERROR(IF(SMALL(ACU25:ACU200,4)&lt;=$A$8*SMALL(ACU25:ACU200,1),IFERROR(INDEX($A$25:$A$200, MATCH(1,(ACU25:ACU200=SMALL(ACU25:ACU200,4))*(COUNTIF(ACU6:ACU10, $A$25:$A$200)=0),0)), ""),""),"")</f>
        <v/>
      </c>
      <c r="ACV11" s="1" t="str" cm="1">
        <f t="array" ref="ACV11">IFERROR(IF(SMALL(ACV25:ACV200,4)&lt;=$A$8*SMALL(ACV25:ACV200,1),IFERROR(INDEX($A$25:$A$200, MATCH(1,(ACV25:ACV200=SMALL(ACV25:ACV200,4))*(COUNTIF(ACV6:ACV10, $A$25:$A$200)=0),0)), ""),""),"")</f>
        <v/>
      </c>
      <c r="ACW11" s="1" t="str" cm="1">
        <f t="array" ref="ACW11">IFERROR(IF(SMALL(ACW25:ACW200,4)&lt;=$A$8*SMALL(ACW25:ACW200,1),IFERROR(INDEX($A$25:$A$200, MATCH(1,(ACW25:ACW200=SMALL(ACW25:ACW200,4))*(COUNTIF(ACW6:ACW10, $A$25:$A$200)=0),0)), ""),""),"")</f>
        <v/>
      </c>
      <c r="ACX11" s="1" t="str" cm="1">
        <f t="array" ref="ACX11">IFERROR(IF(SMALL(ACX25:ACX200,4)&lt;=$A$8*SMALL(ACX25:ACX200,1),IFERROR(INDEX($A$25:$A$200, MATCH(1,(ACX25:ACX200=SMALL(ACX25:ACX200,4))*(COUNTIF(ACX6:ACX10, $A$25:$A$200)=0),0)), ""),""),"")</f>
        <v/>
      </c>
      <c r="ACY11" s="1" t="str" cm="1">
        <f t="array" ref="ACY11">IFERROR(IF(SMALL(ACY25:ACY200,4)&lt;=$A$8*SMALL(ACY25:ACY200,1),IFERROR(INDEX($A$25:$A$200, MATCH(1,(ACY25:ACY200=SMALL(ACY25:ACY200,4))*(COUNTIF(ACY6:ACY10, $A$25:$A$200)=0),0)), ""),""),"")</f>
        <v/>
      </c>
      <c r="ACZ11" s="1" t="str" cm="1">
        <f t="array" ref="ACZ11">IFERROR(IF(SMALL(ACZ25:ACZ200,4)&lt;=$A$8*SMALL(ACZ25:ACZ200,1),IFERROR(INDEX($A$25:$A$200, MATCH(1,(ACZ25:ACZ200=SMALL(ACZ25:ACZ200,4))*(COUNTIF(ACZ6:ACZ10, $A$25:$A$200)=0),0)), ""),""),"")</f>
        <v/>
      </c>
      <c r="ADA11" s="1" t="str" cm="1">
        <f t="array" ref="ADA11">IFERROR(IF(SMALL(ADA25:ADA200,4)&lt;=$A$8*SMALL(ADA25:ADA200,1),IFERROR(INDEX($A$25:$A$200, MATCH(1,(ADA25:ADA200=SMALL(ADA25:ADA200,4))*(COUNTIF(ADA6:ADA10, $A$25:$A$200)=0),0)), ""),""),"")</f>
        <v/>
      </c>
      <c r="ADB11" s="1" t="str" cm="1">
        <f t="array" ref="ADB11">IFERROR(IF(SMALL(ADB25:ADB200,4)&lt;=$A$8*SMALL(ADB25:ADB200,1),IFERROR(INDEX($A$25:$A$200, MATCH(1,(ADB25:ADB200=SMALL(ADB25:ADB200,4))*(COUNTIF(ADB6:ADB10, $A$25:$A$200)=0),0)), ""),""),"")</f>
        <v/>
      </c>
      <c r="ADC11" s="1" t="str" cm="1">
        <f t="array" ref="ADC11">IFERROR(IF(SMALL(ADC25:ADC200,4)&lt;=$A$8*SMALL(ADC25:ADC200,1),IFERROR(INDEX($A$25:$A$200, MATCH(1,(ADC25:ADC200=SMALL(ADC25:ADC200,4))*(COUNTIF(ADC6:ADC10, $A$25:$A$200)=0),0)), ""),""),"")</f>
        <v/>
      </c>
      <c r="ADD11" s="1" t="str" cm="1">
        <f t="array" ref="ADD11">IFERROR(IF(SMALL(ADD25:ADD200,4)&lt;=$A$8*SMALL(ADD25:ADD200,1),IFERROR(INDEX($A$25:$A$200, MATCH(1,(ADD25:ADD200=SMALL(ADD25:ADD200,4))*(COUNTIF(ADD6:ADD10, $A$25:$A$200)=0),0)), ""),""),"")</f>
        <v/>
      </c>
      <c r="ADE11" s="1" t="str" cm="1">
        <f t="array" ref="ADE11">IFERROR(IF(SMALL(ADE25:ADE200,4)&lt;=$A$8*SMALL(ADE25:ADE200,1),IFERROR(INDEX($A$25:$A$200, MATCH(1,(ADE25:ADE200=SMALL(ADE25:ADE200,4))*(COUNTIF(ADE6:ADE10, $A$25:$A$200)=0),0)), ""),""),"")</f>
        <v/>
      </c>
      <c r="ADF11" s="1" t="str" cm="1">
        <f t="array" ref="ADF11">IFERROR(IF(SMALL(ADF25:ADF200,4)&lt;=$A$8*SMALL(ADF25:ADF200,1),IFERROR(INDEX($A$25:$A$200, MATCH(1,(ADF25:ADF200=SMALL(ADF25:ADF200,4))*(COUNTIF(ADF6:ADF10, $A$25:$A$200)=0),0)), ""),""),"")</f>
        <v/>
      </c>
      <c r="ADG11" s="1" t="str" cm="1">
        <f t="array" ref="ADG11">IFERROR(IF(SMALL(ADG25:ADG200,4)&lt;=$A$8*SMALL(ADG25:ADG200,1),IFERROR(INDEX($A$25:$A$200, MATCH(1,(ADG25:ADG200=SMALL(ADG25:ADG200,4))*(COUNTIF(ADG6:ADG10, $A$25:$A$200)=0),0)), ""),""),"")</f>
        <v/>
      </c>
      <c r="ADH11" s="1" t="str" cm="1">
        <f t="array" ref="ADH11">IFERROR(IF(SMALL(ADH25:ADH200,4)&lt;=$A$8*SMALL(ADH25:ADH200,1),IFERROR(INDEX($A$25:$A$200, MATCH(1,(ADH25:ADH200=SMALL(ADH25:ADH200,4))*(COUNTIF(ADH6:ADH10, $A$25:$A$200)=0),0)), ""),""),"")</f>
        <v/>
      </c>
      <c r="ADI11" s="1" t="str" cm="1">
        <f t="array" ref="ADI11">IFERROR(IF(SMALL(ADI25:ADI200,4)&lt;=$A$8*SMALL(ADI25:ADI200,1),IFERROR(INDEX($A$25:$A$200, MATCH(1,(ADI25:ADI200=SMALL(ADI25:ADI200,4))*(COUNTIF(ADI6:ADI10, $A$25:$A$200)=0),0)), ""),""),"")</f>
        <v/>
      </c>
      <c r="ADJ11" s="1" t="str" cm="1">
        <f t="array" ref="ADJ11">IFERROR(IF(SMALL(ADJ25:ADJ200,4)&lt;=$A$8*SMALL(ADJ25:ADJ200,1),IFERROR(INDEX($A$25:$A$200, MATCH(1,(ADJ25:ADJ200=SMALL(ADJ25:ADJ200,4))*(COUNTIF(ADJ6:ADJ10, $A$25:$A$200)=0),0)), ""),""),"")</f>
        <v/>
      </c>
      <c r="ADK11" s="1" t="str" cm="1">
        <f t="array" ref="ADK11">IFERROR(IF(SMALL(ADK25:ADK200,4)&lt;=$A$8*SMALL(ADK25:ADK200,1),IFERROR(INDEX($A$25:$A$200, MATCH(1,(ADK25:ADK200=SMALL(ADK25:ADK200,4))*(COUNTIF(ADK6:ADK10, $A$25:$A$200)=0),0)), ""),""),"")</f>
        <v/>
      </c>
      <c r="ADL11" s="1" t="str" cm="1">
        <f t="array" ref="ADL11">IFERROR(IF(SMALL(ADL25:ADL200,4)&lt;=$A$8*SMALL(ADL25:ADL200,1),IFERROR(INDEX($A$25:$A$200, MATCH(1,(ADL25:ADL200=SMALL(ADL25:ADL200,4))*(COUNTIF(ADL6:ADL10, $A$25:$A$200)=0),0)), ""),""),"")</f>
        <v/>
      </c>
      <c r="ADM11" s="1" t="str" cm="1">
        <f t="array" ref="ADM11">IFERROR(IF(SMALL(ADM25:ADM200,4)&lt;=$A$8*SMALL(ADM25:ADM200,1),IFERROR(INDEX($A$25:$A$200, MATCH(1,(ADM25:ADM200=SMALL(ADM25:ADM200,4))*(COUNTIF(ADM6:ADM10, $A$25:$A$200)=0),0)), ""),""),"")</f>
        <v/>
      </c>
      <c r="ADN11" s="1" t="str" cm="1">
        <f t="array" ref="ADN11">IFERROR(IF(SMALL(ADN25:ADN200,4)&lt;=$A$8*SMALL(ADN25:ADN200,1),IFERROR(INDEX($A$25:$A$200, MATCH(1,(ADN25:ADN200=SMALL(ADN25:ADN200,4))*(COUNTIF(ADN6:ADN10, $A$25:$A$200)=0),0)), ""),""),"")</f>
        <v/>
      </c>
      <c r="ADO11" s="1" t="str" cm="1">
        <f t="array" ref="ADO11">IFERROR(IF(SMALL(ADO25:ADO200,4)&lt;=$A$8*SMALL(ADO25:ADO200,1),IFERROR(INDEX($A$25:$A$200, MATCH(1,(ADO25:ADO200=SMALL(ADO25:ADO200,4))*(COUNTIF(ADO6:ADO10, $A$25:$A$200)=0),0)), ""),""),"")</f>
        <v/>
      </c>
      <c r="ADP11" s="1" t="str" cm="1">
        <f t="array" ref="ADP11">IFERROR(IF(SMALL(ADP25:ADP200,4)&lt;=$A$8*SMALL(ADP25:ADP200,1),IFERROR(INDEX($A$25:$A$200, MATCH(1,(ADP25:ADP200=SMALL(ADP25:ADP200,4))*(COUNTIF(ADP6:ADP10, $A$25:$A$200)=0),0)), ""),""),"")</f>
        <v/>
      </c>
      <c r="ADQ11" s="1" t="str" cm="1">
        <f t="array" ref="ADQ11">IFERROR(IF(SMALL(ADQ25:ADQ200,4)&lt;=$A$8*SMALL(ADQ25:ADQ200,1),IFERROR(INDEX($A$25:$A$200, MATCH(1,(ADQ25:ADQ200=SMALL(ADQ25:ADQ200,4))*(COUNTIF(ADQ6:ADQ10, $A$25:$A$200)=0),0)), ""),""),"")</f>
        <v/>
      </c>
      <c r="ADR11" s="1" t="str" cm="1">
        <f t="array" ref="ADR11">IFERROR(IF(SMALL(ADR25:ADR200,4)&lt;=$A$8*SMALL(ADR25:ADR200,1),IFERROR(INDEX($A$25:$A$200, MATCH(1,(ADR25:ADR200=SMALL(ADR25:ADR200,4))*(COUNTIF(ADR6:ADR10, $A$25:$A$200)=0),0)), ""),""),"")</f>
        <v/>
      </c>
      <c r="ADS11" s="1" t="str" cm="1">
        <f t="array" ref="ADS11">IFERROR(IF(SMALL(ADS25:ADS200,4)&lt;=$A$8*SMALL(ADS25:ADS200,1),IFERROR(INDEX($A$25:$A$200, MATCH(1,(ADS25:ADS200=SMALL(ADS25:ADS200,4))*(COUNTIF(ADS6:ADS10, $A$25:$A$200)=0),0)), ""),""),"")</f>
        <v/>
      </c>
      <c r="ADT11" s="1" t="str" cm="1">
        <f t="array" ref="ADT11">IFERROR(IF(SMALL(ADT25:ADT200,4)&lt;=$A$8*SMALL(ADT25:ADT200,1),IFERROR(INDEX($A$25:$A$200, MATCH(1,(ADT25:ADT200=SMALL(ADT25:ADT200,4))*(COUNTIF(ADT6:ADT10, $A$25:$A$200)=0),0)), ""),""),"")</f>
        <v/>
      </c>
      <c r="ADU11" s="1" t="str" cm="1">
        <f t="array" ref="ADU11">IFERROR(IF(SMALL(ADU25:ADU200,4)&lt;=$A$8*SMALL(ADU25:ADU200,1),IFERROR(INDEX($A$25:$A$200, MATCH(1,(ADU25:ADU200=SMALL(ADU25:ADU200,4))*(COUNTIF(ADU6:ADU10, $A$25:$A$200)=0),0)), ""),""),"")</f>
        <v/>
      </c>
      <c r="ADV11" s="1" t="str" cm="1">
        <f t="array" ref="ADV11">IFERROR(IF(SMALL(ADV25:ADV200,4)&lt;=$A$8*SMALL(ADV25:ADV200,1),IFERROR(INDEX($A$25:$A$200, MATCH(1,(ADV25:ADV200=SMALL(ADV25:ADV200,4))*(COUNTIF(ADV6:ADV10, $A$25:$A$200)=0),0)), ""),""),"")</f>
        <v/>
      </c>
      <c r="ADW11" s="1" t="str" cm="1">
        <f t="array" ref="ADW11">IFERROR(IF(SMALL(ADW25:ADW200,4)&lt;=$A$8*SMALL(ADW25:ADW200,1),IFERROR(INDEX($A$25:$A$200, MATCH(1,(ADW25:ADW200=SMALL(ADW25:ADW200,4))*(COUNTIF(ADW6:ADW10, $A$25:$A$200)=0),0)), ""),""),"")</f>
        <v/>
      </c>
      <c r="ADX11" s="1" t="str" cm="1">
        <f t="array" ref="ADX11">IFERROR(IF(SMALL(ADX25:ADX200,4)&lt;=$A$8*SMALL(ADX25:ADX200,1),IFERROR(INDEX($A$25:$A$200, MATCH(1,(ADX25:ADX200=SMALL(ADX25:ADX200,4))*(COUNTIF(ADX6:ADX10, $A$25:$A$200)=0),0)), ""),""),"")</f>
        <v/>
      </c>
      <c r="ADY11" s="1" t="str" cm="1">
        <f t="array" ref="ADY11">IFERROR(IF(SMALL(ADY25:ADY200,4)&lt;=$A$8*SMALL(ADY25:ADY200,1),IFERROR(INDEX($A$25:$A$200, MATCH(1,(ADY25:ADY200=SMALL(ADY25:ADY200,4))*(COUNTIF(ADY6:ADY10, $A$25:$A$200)=0),0)), ""),""),"")</f>
        <v/>
      </c>
      <c r="ADZ11" s="1" t="str" cm="1">
        <f t="array" ref="ADZ11">IFERROR(IF(SMALL(ADZ25:ADZ200,4)&lt;=$A$8*SMALL(ADZ25:ADZ200,1),IFERROR(INDEX($A$25:$A$200, MATCH(1,(ADZ25:ADZ200=SMALL(ADZ25:ADZ200,4))*(COUNTIF(ADZ6:ADZ10, $A$25:$A$200)=0),0)), ""),""),"")</f>
        <v/>
      </c>
      <c r="AEA11" s="1" t="str" cm="1">
        <f t="array" ref="AEA11">IFERROR(IF(SMALL(AEA25:AEA200,4)&lt;=$A$8*SMALL(AEA25:AEA200,1),IFERROR(INDEX($A$25:$A$200, MATCH(1,(AEA25:AEA200=SMALL(AEA25:AEA200,4))*(COUNTIF(AEA6:AEA10, $A$25:$A$200)=0),0)), ""),""),"")</f>
        <v/>
      </c>
      <c r="AEB11" s="1" t="str" cm="1">
        <f t="array" ref="AEB11">IFERROR(IF(SMALL(AEB25:AEB200,4)&lt;=$A$8*SMALL(AEB25:AEB200,1),IFERROR(INDEX($A$25:$A$200, MATCH(1,(AEB25:AEB200=SMALL(AEB25:AEB200,4))*(COUNTIF(AEB6:AEB10, $A$25:$A$200)=0),0)), ""),""),"")</f>
        <v/>
      </c>
      <c r="AEC11" s="1" t="str" cm="1">
        <f t="array" ref="AEC11">IFERROR(IF(SMALL(AEC25:AEC200,4)&lt;=$A$8*SMALL(AEC25:AEC200,1),IFERROR(INDEX($A$25:$A$200, MATCH(1,(AEC25:AEC200=SMALL(AEC25:AEC200,4))*(COUNTIF(AEC6:AEC10, $A$25:$A$200)=0),0)), ""),""),"")</f>
        <v/>
      </c>
      <c r="AED11" s="1" t="str" cm="1">
        <f t="array" ref="AED11">IFERROR(IF(SMALL(AED25:AED200,4)&lt;=$A$8*SMALL(AED25:AED200,1),IFERROR(INDEX($A$25:$A$200, MATCH(1,(AED25:AED200=SMALL(AED25:AED200,4))*(COUNTIF(AED6:AED10, $A$25:$A$200)=0),0)), ""),""),"")</f>
        <v/>
      </c>
      <c r="AEE11" s="1" t="str" cm="1">
        <f t="array" ref="AEE11">IFERROR(IF(SMALL(AEE25:AEE200,4)&lt;=$A$8*SMALL(AEE25:AEE200,1),IFERROR(INDEX($A$25:$A$200, MATCH(1,(AEE25:AEE200=SMALL(AEE25:AEE200,4))*(COUNTIF(AEE6:AEE10, $A$25:$A$200)=0),0)), ""),""),"")</f>
        <v/>
      </c>
      <c r="AEF11" s="1" t="str" cm="1">
        <f t="array" ref="AEF11">IFERROR(IF(SMALL(AEF25:AEF200,4)&lt;=$A$8*SMALL(AEF25:AEF200,1),IFERROR(INDEX($A$25:$A$200, MATCH(1,(AEF25:AEF200=SMALL(AEF25:AEF200,4))*(COUNTIF(AEF6:AEF10, $A$25:$A$200)=0),0)), ""),""),"")</f>
        <v/>
      </c>
      <c r="AEG11" s="1" t="str" cm="1">
        <f t="array" ref="AEG11">IFERROR(IF(SMALL(AEG25:AEG200,4)&lt;=$A$8*SMALL(AEG25:AEG200,1),IFERROR(INDEX($A$25:$A$200, MATCH(1,(AEG25:AEG200=SMALL(AEG25:AEG200,4))*(COUNTIF(AEG6:AEG10, $A$25:$A$200)=0),0)), ""),""),"")</f>
        <v/>
      </c>
      <c r="AEH11" s="1" t="str" cm="1">
        <f t="array" ref="AEH11">IFERROR(IF(SMALL(AEH25:AEH200,4)&lt;=$A$8*SMALL(AEH25:AEH200,1),IFERROR(INDEX($A$25:$A$200, MATCH(1,(AEH25:AEH200=SMALL(AEH25:AEH200,4))*(COUNTIF(AEH6:AEH10, $A$25:$A$200)=0),0)), ""),""),"")</f>
        <v/>
      </c>
      <c r="AEI11" s="1" t="str" cm="1">
        <f t="array" ref="AEI11">IFERROR(IF(SMALL(AEI25:AEI200,4)&lt;=$A$8*SMALL(AEI25:AEI200,1),IFERROR(INDEX($A$25:$A$200, MATCH(1,(AEI25:AEI200=SMALL(AEI25:AEI200,4))*(COUNTIF(AEI6:AEI10, $A$25:$A$200)=0),0)), ""),""),"")</f>
        <v/>
      </c>
      <c r="AEJ11" s="1" t="str" cm="1">
        <f t="array" ref="AEJ11">IFERROR(IF(SMALL(AEJ25:AEJ200,4)&lt;=$A$8*SMALL(AEJ25:AEJ200,1),IFERROR(INDEX($A$25:$A$200, MATCH(1,(AEJ25:AEJ200=SMALL(AEJ25:AEJ200,4))*(COUNTIF(AEJ6:AEJ10, $A$25:$A$200)=0),0)), ""),""),"")</f>
        <v/>
      </c>
      <c r="AEK11" s="1" t="str" cm="1">
        <f t="array" ref="AEK11">IFERROR(IF(SMALL(AEK25:AEK200,4)&lt;=$A$8*SMALL(AEK25:AEK200,1),IFERROR(INDEX($A$25:$A$200, MATCH(1,(AEK25:AEK200=SMALL(AEK25:AEK200,4))*(COUNTIF(AEK6:AEK10, $A$25:$A$200)=0),0)), ""),""),"")</f>
        <v/>
      </c>
      <c r="AEL11" s="1" t="str" cm="1">
        <f t="array" ref="AEL11">IFERROR(IF(SMALL(AEL25:AEL200,4)&lt;=$A$8*SMALL(AEL25:AEL200,1),IFERROR(INDEX($A$25:$A$200, MATCH(1,(AEL25:AEL200=SMALL(AEL25:AEL200,4))*(COUNTIF(AEL6:AEL10, $A$25:$A$200)=0),0)), ""),""),"")</f>
        <v/>
      </c>
      <c r="AEM11" s="1" t="str" cm="1">
        <f t="array" ref="AEM11">IFERROR(IF(SMALL(AEM25:AEM200,4)&lt;=$A$8*SMALL(AEM25:AEM200,1),IFERROR(INDEX($A$25:$A$200, MATCH(1,(AEM25:AEM200=SMALL(AEM25:AEM200,4))*(COUNTIF(AEM6:AEM10, $A$25:$A$200)=0),0)), ""),""),"")</f>
        <v/>
      </c>
      <c r="AEN11" s="1" t="str" cm="1">
        <f t="array" ref="AEN11">IFERROR(IF(SMALL(AEN25:AEN200,4)&lt;=$A$8*SMALL(AEN25:AEN200,1),IFERROR(INDEX($A$25:$A$200, MATCH(1,(AEN25:AEN200=SMALL(AEN25:AEN200,4))*(COUNTIF(AEN6:AEN10, $A$25:$A$200)=0),0)), ""),""),"")</f>
        <v/>
      </c>
      <c r="AEO11" s="1" t="str" cm="1">
        <f t="array" ref="AEO11">IFERROR(IF(SMALL(AEO25:AEO200,4)&lt;=$A$8*SMALL(AEO25:AEO200,1),IFERROR(INDEX($A$25:$A$200, MATCH(1,(AEO25:AEO200=SMALL(AEO25:AEO200,4))*(COUNTIF(AEO6:AEO10, $A$25:$A$200)=0),0)), ""),""),"")</f>
        <v/>
      </c>
      <c r="AEP11" s="1" t="str" cm="1">
        <f t="array" ref="AEP11">IFERROR(IF(SMALL(AEP25:AEP200,4)&lt;=$A$8*SMALL(AEP25:AEP200,1),IFERROR(INDEX($A$25:$A$200, MATCH(1,(AEP25:AEP200=SMALL(AEP25:AEP200,4))*(COUNTIF(AEP6:AEP10, $A$25:$A$200)=0),0)), ""),""),"")</f>
        <v/>
      </c>
      <c r="AEQ11" s="1" t="str" cm="1">
        <f t="array" ref="AEQ11">IFERROR(IF(SMALL(AEQ25:AEQ200,4)&lt;=$A$8*SMALL(AEQ25:AEQ200,1),IFERROR(INDEX($A$25:$A$200, MATCH(1,(AEQ25:AEQ200=SMALL(AEQ25:AEQ200,4))*(COUNTIF(AEQ6:AEQ10, $A$25:$A$200)=0),0)), ""),""),"")</f>
        <v/>
      </c>
      <c r="AER11" s="1" t="str" cm="1">
        <f t="array" ref="AER11">IFERROR(IF(SMALL(AER25:AER200,4)&lt;=$A$8*SMALL(AER25:AER200,1),IFERROR(INDEX($A$25:$A$200, MATCH(1,(AER25:AER200=SMALL(AER25:AER200,4))*(COUNTIF(AER6:AER10, $A$25:$A$200)=0),0)), ""),""),"")</f>
        <v/>
      </c>
      <c r="AES11" s="1" t="str" cm="1">
        <f t="array" ref="AES11">IFERROR(IF(SMALL(AES25:AES200,4)&lt;=$A$8*SMALL(AES25:AES200,1),IFERROR(INDEX($A$25:$A$200, MATCH(1,(AES25:AES200=SMALL(AES25:AES200,4))*(COUNTIF(AES6:AES10, $A$25:$A$200)=0),0)), ""),""),"")</f>
        <v/>
      </c>
      <c r="AET11" s="1" t="str" cm="1">
        <f t="array" ref="AET11">IFERROR(IF(SMALL(AET25:AET200,4)&lt;=$A$8*SMALL(AET25:AET200,1),IFERROR(INDEX($A$25:$A$200, MATCH(1,(AET25:AET200=SMALL(AET25:AET200,4))*(COUNTIF(AET6:AET10, $A$25:$A$200)=0),0)), ""),""),"")</f>
        <v/>
      </c>
      <c r="AEU11" s="1" t="str" cm="1">
        <f t="array" ref="AEU11">IFERROR(IF(SMALL(AEU25:AEU200,4)&lt;=$A$8*SMALL(AEU25:AEU200,1),IFERROR(INDEX($A$25:$A$200, MATCH(1,(AEU25:AEU200=SMALL(AEU25:AEU200,4))*(COUNTIF(AEU6:AEU10, $A$25:$A$200)=0),0)), ""),""),"")</f>
        <v/>
      </c>
      <c r="AEV11" s="1" t="str" cm="1">
        <f t="array" ref="AEV11">IFERROR(IF(SMALL(AEV25:AEV200,4)&lt;=$A$8*SMALL(AEV25:AEV200,1),IFERROR(INDEX($A$25:$A$200, MATCH(1,(AEV25:AEV200=SMALL(AEV25:AEV200,4))*(COUNTIF(AEV6:AEV10, $A$25:$A$200)=0),0)), ""),""),"")</f>
        <v/>
      </c>
      <c r="AEW11" s="1" t="str" cm="1">
        <f t="array" ref="AEW11">IFERROR(IF(SMALL(AEW25:AEW200,4)&lt;=$A$8*SMALL(AEW25:AEW200,1),IFERROR(INDEX($A$25:$A$200, MATCH(1,(AEW25:AEW200=SMALL(AEW25:AEW200,4))*(COUNTIF(AEW6:AEW10, $A$25:$A$200)=0),0)), ""),""),"")</f>
        <v/>
      </c>
      <c r="AEX11" s="1" t="str" cm="1">
        <f t="array" ref="AEX11">IFERROR(IF(SMALL(AEX25:AEX200,4)&lt;=$A$8*SMALL(AEX25:AEX200,1),IFERROR(INDEX($A$25:$A$200, MATCH(1,(AEX25:AEX200=SMALL(AEX25:AEX200,4))*(COUNTIF(AEX6:AEX10, $A$25:$A$200)=0),0)), ""),""),"")</f>
        <v/>
      </c>
      <c r="AEY11" s="1" t="str" cm="1">
        <f t="array" ref="AEY11">IFERROR(IF(SMALL(AEY25:AEY200,4)&lt;=$A$8*SMALL(AEY25:AEY200,1),IFERROR(INDEX($A$25:$A$200, MATCH(1,(AEY25:AEY200=SMALL(AEY25:AEY200,4))*(COUNTIF(AEY6:AEY10, $A$25:$A$200)=0),0)), ""),""),"")</f>
        <v/>
      </c>
      <c r="AEZ11" s="1" t="str" cm="1">
        <f t="array" ref="AEZ11">IFERROR(IF(SMALL(AEZ25:AEZ200,4)&lt;=$A$8*SMALL(AEZ25:AEZ200,1),IFERROR(INDEX($A$25:$A$200, MATCH(1,(AEZ25:AEZ200=SMALL(AEZ25:AEZ200,4))*(COUNTIF(AEZ6:AEZ10, $A$25:$A$200)=0),0)), ""),""),"")</f>
        <v/>
      </c>
      <c r="AFA11" s="1" t="str" cm="1">
        <f t="array" ref="AFA11">IFERROR(IF(SMALL(AFA25:AFA200,4)&lt;=$A$8*SMALL(AFA25:AFA200,1),IFERROR(INDEX($A$25:$A$200, MATCH(1,(AFA25:AFA200=SMALL(AFA25:AFA200,4))*(COUNTIF(AFA6:AFA10, $A$25:$A$200)=0),0)), ""),""),"")</f>
        <v/>
      </c>
      <c r="AFB11" s="1" t="str" cm="1">
        <f t="array" ref="AFB11">IFERROR(IF(SMALL(AFB25:AFB200,4)&lt;=$A$8*SMALL(AFB25:AFB200,1),IFERROR(INDEX($A$25:$A$200, MATCH(1,(AFB25:AFB200=SMALL(AFB25:AFB200,4))*(COUNTIF(AFB6:AFB10, $A$25:$A$200)=0),0)), ""),""),"")</f>
        <v/>
      </c>
      <c r="AFC11" s="1" t="str" cm="1">
        <f t="array" ref="AFC11">IFERROR(IF(SMALL(AFC25:AFC200,4)&lt;=$A$8*SMALL(AFC25:AFC200,1),IFERROR(INDEX($A$25:$A$200, MATCH(1,(AFC25:AFC200=SMALL(AFC25:AFC200,4))*(COUNTIF(AFC6:AFC10, $A$25:$A$200)=0),0)), ""),""),"")</f>
        <v/>
      </c>
      <c r="AFD11" s="1" t="str" cm="1">
        <f t="array" ref="AFD11">IFERROR(IF(SMALL(AFD25:AFD200,4)&lt;=$A$8*SMALL(AFD25:AFD200,1),IFERROR(INDEX($A$25:$A$200, MATCH(1,(AFD25:AFD200=SMALL(AFD25:AFD200,4))*(COUNTIF(AFD6:AFD10, $A$25:$A$200)=0),0)), ""),""),"")</f>
        <v/>
      </c>
      <c r="AFE11" s="1" t="str" cm="1">
        <f t="array" ref="AFE11">IFERROR(IF(SMALL(AFE25:AFE200,4)&lt;=$A$8*SMALL(AFE25:AFE200,1),IFERROR(INDEX($A$25:$A$200, MATCH(1,(AFE25:AFE200=SMALL(AFE25:AFE200,4))*(COUNTIF(AFE6:AFE10, $A$25:$A$200)=0),0)), ""),""),"")</f>
        <v/>
      </c>
      <c r="AFF11" s="1" t="str" cm="1">
        <f t="array" ref="AFF11">IFERROR(IF(SMALL(AFF25:AFF200,4)&lt;=$A$8*SMALL(AFF25:AFF200,1),IFERROR(INDEX($A$25:$A$200, MATCH(1,(AFF25:AFF200=SMALL(AFF25:AFF200,4))*(COUNTIF(AFF6:AFF10, $A$25:$A$200)=0),0)), ""),""),"")</f>
        <v/>
      </c>
      <c r="AFG11" s="1" t="str" cm="1">
        <f t="array" ref="AFG11">IFERROR(IF(SMALL(AFG25:AFG200,4)&lt;=$A$8*SMALL(AFG25:AFG200,1),IFERROR(INDEX($A$25:$A$200, MATCH(1,(AFG25:AFG200=SMALL(AFG25:AFG200,4))*(COUNTIF(AFG6:AFG10, $A$25:$A$200)=0),0)), ""),""),"")</f>
        <v/>
      </c>
      <c r="AFH11" s="1" t="str" cm="1">
        <f t="array" ref="AFH11">IFERROR(IF(SMALL(AFH25:AFH200,4)&lt;=$A$8*SMALL(AFH25:AFH200,1),IFERROR(INDEX($A$25:$A$200, MATCH(1,(AFH25:AFH200=SMALL(AFH25:AFH200,4))*(COUNTIF(AFH6:AFH10, $A$25:$A$200)=0),0)), ""),""),"")</f>
        <v/>
      </c>
      <c r="AFI11" s="1" t="str" cm="1">
        <f t="array" ref="AFI11">IFERROR(IF(SMALL(AFI25:AFI200,4)&lt;=$A$8*SMALL(AFI25:AFI200,1),IFERROR(INDEX($A$25:$A$200, MATCH(1,(AFI25:AFI200=SMALL(AFI25:AFI200,4))*(COUNTIF(AFI6:AFI10, $A$25:$A$200)=0),0)), ""),""),"")</f>
        <v/>
      </c>
      <c r="AFJ11" s="1" t="str" cm="1">
        <f t="array" ref="AFJ11">IFERROR(IF(SMALL(AFJ25:AFJ200,4)&lt;=$A$8*SMALL(AFJ25:AFJ200,1),IFERROR(INDEX($A$25:$A$200, MATCH(1,(AFJ25:AFJ200=SMALL(AFJ25:AFJ200,4))*(COUNTIF(AFJ6:AFJ10, $A$25:$A$200)=0),0)), ""),""),"")</f>
        <v/>
      </c>
      <c r="AFK11" s="1" t="str" cm="1">
        <f t="array" ref="AFK11">IFERROR(IF(SMALL(AFK25:AFK200,4)&lt;=$A$8*SMALL(AFK25:AFK200,1),IFERROR(INDEX($A$25:$A$200, MATCH(1,(AFK25:AFK200=SMALL(AFK25:AFK200,4))*(COUNTIF(AFK6:AFK10, $A$25:$A$200)=0),0)), ""),""),"")</f>
        <v/>
      </c>
      <c r="AFL11" s="1" t="str" cm="1">
        <f t="array" ref="AFL11">IFERROR(IF(SMALL(AFL25:AFL200,4)&lt;=$A$8*SMALL(AFL25:AFL200,1),IFERROR(INDEX($A$25:$A$200, MATCH(1,(AFL25:AFL200=SMALL(AFL25:AFL200,4))*(COUNTIF(AFL6:AFL10, $A$25:$A$200)=0),0)), ""),""),"")</f>
        <v/>
      </c>
      <c r="AFM11" s="1" t="str" cm="1">
        <f t="array" ref="AFM11">IFERROR(IF(SMALL(AFM25:AFM200,4)&lt;=$A$8*SMALL(AFM25:AFM200,1),IFERROR(INDEX($A$25:$A$200, MATCH(1,(AFM25:AFM200=SMALL(AFM25:AFM200,4))*(COUNTIF(AFM6:AFM10, $A$25:$A$200)=0),0)), ""),""),"")</f>
        <v/>
      </c>
      <c r="AFN11" s="1" t="str" cm="1">
        <f t="array" ref="AFN11">IFERROR(IF(SMALL(AFN25:AFN200,4)&lt;=$A$8*SMALL(AFN25:AFN200,1),IFERROR(INDEX($A$25:$A$200, MATCH(1,(AFN25:AFN200=SMALL(AFN25:AFN200,4))*(COUNTIF(AFN6:AFN10, $A$25:$A$200)=0),0)), ""),""),"")</f>
        <v/>
      </c>
      <c r="AFO11" s="1" t="str" cm="1">
        <f t="array" ref="AFO11">IFERROR(IF(SMALL(AFO25:AFO200,4)&lt;=$A$8*SMALL(AFO25:AFO200,1),IFERROR(INDEX($A$25:$A$200, MATCH(1,(AFO25:AFO200=SMALL(AFO25:AFO200,4))*(COUNTIF(AFO6:AFO10, $A$25:$A$200)=0),0)), ""),""),"")</f>
        <v/>
      </c>
      <c r="AFP11" s="1" t="str" cm="1">
        <f t="array" ref="AFP11">IFERROR(IF(SMALL(AFP25:AFP200,4)&lt;=$A$8*SMALL(AFP25:AFP200,1),IFERROR(INDEX($A$25:$A$200, MATCH(1,(AFP25:AFP200=SMALL(AFP25:AFP200,4))*(COUNTIF(AFP6:AFP10, $A$25:$A$200)=0),0)), ""),""),"")</f>
        <v/>
      </c>
      <c r="AFQ11" s="1" t="str" cm="1">
        <f t="array" ref="AFQ11">IFERROR(IF(SMALL(AFQ25:AFQ200,4)&lt;=$A$8*SMALL(AFQ25:AFQ200,1),IFERROR(INDEX($A$25:$A$200, MATCH(1,(AFQ25:AFQ200=SMALL(AFQ25:AFQ200,4))*(COUNTIF(AFQ6:AFQ10, $A$25:$A$200)=0),0)), ""),""),"")</f>
        <v/>
      </c>
      <c r="AFR11" s="1" t="str" cm="1">
        <f t="array" ref="AFR11">IFERROR(IF(SMALL(AFR25:AFR200,4)&lt;=$A$8*SMALL(AFR25:AFR200,1),IFERROR(INDEX($A$25:$A$200, MATCH(1,(AFR25:AFR200=SMALL(AFR25:AFR200,4))*(COUNTIF(AFR6:AFR10, $A$25:$A$200)=0),0)), ""),""),"")</f>
        <v/>
      </c>
      <c r="AFS11" s="1" t="str" cm="1">
        <f t="array" ref="AFS11">IFERROR(IF(SMALL(AFS25:AFS200,4)&lt;=$A$8*SMALL(AFS25:AFS200,1),IFERROR(INDEX($A$25:$A$200, MATCH(1,(AFS25:AFS200=SMALL(AFS25:AFS200,4))*(COUNTIF(AFS6:AFS10, $A$25:$A$200)=0),0)), ""),""),"")</f>
        <v/>
      </c>
      <c r="AFT11" s="1" t="str" cm="1">
        <f t="array" ref="AFT11">IFERROR(IF(SMALL(AFT25:AFT200,4)&lt;=$A$8*SMALL(AFT25:AFT200,1),IFERROR(INDEX($A$25:$A$200, MATCH(1,(AFT25:AFT200=SMALL(AFT25:AFT200,4))*(COUNTIF(AFT6:AFT10, $A$25:$A$200)=0),0)), ""),""),"")</f>
        <v/>
      </c>
      <c r="AFU11" s="1" t="str" cm="1">
        <f t="array" ref="AFU11">IFERROR(IF(SMALL(AFU25:AFU200,4)&lt;=$A$8*SMALL(AFU25:AFU200,1),IFERROR(INDEX($A$25:$A$200, MATCH(1,(AFU25:AFU200=SMALL(AFU25:AFU200,4))*(COUNTIF(AFU6:AFU10, $A$25:$A$200)=0),0)), ""),""),"")</f>
        <v/>
      </c>
      <c r="AFV11" s="1" t="str" cm="1">
        <f t="array" ref="AFV11">IFERROR(IF(SMALL(AFV25:AFV200,4)&lt;=$A$8*SMALL(AFV25:AFV200,1),IFERROR(INDEX($A$25:$A$200, MATCH(1,(AFV25:AFV200=SMALL(AFV25:AFV200,4))*(COUNTIF(AFV6:AFV10, $A$25:$A$200)=0),0)), ""),""),"")</f>
        <v/>
      </c>
      <c r="AFW11" s="1" t="str" cm="1">
        <f t="array" ref="AFW11">IFERROR(IF(SMALL(AFW25:AFW200,4)&lt;=$A$8*SMALL(AFW25:AFW200,1),IFERROR(INDEX($A$25:$A$200, MATCH(1,(AFW25:AFW200=SMALL(AFW25:AFW200,4))*(COUNTIF(AFW6:AFW10, $A$25:$A$200)=0),0)), ""),""),"")</f>
        <v/>
      </c>
      <c r="AFX11" s="1" t="str" cm="1">
        <f t="array" ref="AFX11">IFERROR(IF(SMALL(AFX25:AFX200,4)&lt;=$A$8*SMALL(AFX25:AFX200,1),IFERROR(INDEX($A$25:$A$200, MATCH(1,(AFX25:AFX200=SMALL(AFX25:AFX200,4))*(COUNTIF(AFX6:AFX10, $A$25:$A$200)=0),0)), ""),""),"")</f>
        <v/>
      </c>
      <c r="AFY11" s="1" t="str" cm="1">
        <f t="array" ref="AFY11">IFERROR(IF(SMALL(AFY25:AFY200,4)&lt;=$A$8*SMALL(AFY25:AFY200,1),IFERROR(INDEX($A$25:$A$200, MATCH(1,(AFY25:AFY200=SMALL(AFY25:AFY200,4))*(COUNTIF(AFY6:AFY10, $A$25:$A$200)=0),0)), ""),""),"")</f>
        <v/>
      </c>
      <c r="AFZ11" s="1" t="str" cm="1">
        <f t="array" ref="AFZ11">IFERROR(IF(SMALL(AFZ25:AFZ200,4)&lt;=$A$8*SMALL(AFZ25:AFZ200,1),IFERROR(INDEX($A$25:$A$200, MATCH(1,(AFZ25:AFZ200=SMALL(AFZ25:AFZ200,4))*(COUNTIF(AFZ6:AFZ10, $A$25:$A$200)=0),0)), ""),""),"")</f>
        <v/>
      </c>
      <c r="AGA11" s="1" t="str" cm="1">
        <f t="array" ref="AGA11">IFERROR(IF(SMALL(AGA25:AGA200,4)&lt;=$A$8*SMALL(AGA25:AGA200,1),IFERROR(INDEX($A$25:$A$200, MATCH(1,(AGA25:AGA200=SMALL(AGA25:AGA200,4))*(COUNTIF(AGA6:AGA10, $A$25:$A$200)=0),0)), ""),""),"")</f>
        <v/>
      </c>
      <c r="AGB11" s="1" t="str" cm="1">
        <f t="array" ref="AGB11">IFERROR(IF(SMALL(AGB25:AGB200,4)&lt;=$A$8*SMALL(AGB25:AGB200,1),IFERROR(INDEX($A$25:$A$200, MATCH(1,(AGB25:AGB200=SMALL(AGB25:AGB200,4))*(COUNTIF(AGB6:AGB10, $A$25:$A$200)=0),0)), ""),""),"")</f>
        <v/>
      </c>
      <c r="AGC11" s="1" t="str" cm="1">
        <f t="array" ref="AGC11">IFERROR(IF(SMALL(AGC25:AGC200,4)&lt;=$A$8*SMALL(AGC25:AGC200,1),IFERROR(INDEX($A$25:$A$200, MATCH(1,(AGC25:AGC200=SMALL(AGC25:AGC200,4))*(COUNTIF(AGC6:AGC10, $A$25:$A$200)=0),0)), ""),""),"")</f>
        <v/>
      </c>
      <c r="AGD11" s="1" t="str" cm="1">
        <f t="array" ref="AGD11">IFERROR(IF(SMALL(AGD25:AGD200,4)&lt;=$A$8*SMALL(AGD25:AGD200,1),IFERROR(INDEX($A$25:$A$200, MATCH(1,(AGD25:AGD200=SMALL(AGD25:AGD200,4))*(COUNTIF(AGD6:AGD10, $A$25:$A$200)=0),0)), ""),""),"")</f>
        <v/>
      </c>
      <c r="AGE11" s="1" t="str" cm="1">
        <f t="array" ref="AGE11">IFERROR(IF(SMALL(AGE25:AGE200,4)&lt;=$A$8*SMALL(AGE25:AGE200,1),IFERROR(INDEX($A$25:$A$200, MATCH(1,(AGE25:AGE200=SMALL(AGE25:AGE200,4))*(COUNTIF(AGE6:AGE10, $A$25:$A$200)=0),0)), ""),""),"")</f>
        <v/>
      </c>
      <c r="AGF11" s="1" t="str" cm="1">
        <f t="array" ref="AGF11">IFERROR(IF(SMALL(AGF25:AGF200,4)&lt;=$A$8*SMALL(AGF25:AGF200,1),IFERROR(INDEX($A$25:$A$200, MATCH(1,(AGF25:AGF200=SMALL(AGF25:AGF200,4))*(COUNTIF(AGF6:AGF10, $A$25:$A$200)=0),0)), ""),""),"")</f>
        <v/>
      </c>
      <c r="AGG11" s="1" t="str" cm="1">
        <f t="array" ref="AGG11">IFERROR(IF(SMALL(AGG25:AGG200,4)&lt;=$A$8*SMALL(AGG25:AGG200,1),IFERROR(INDEX($A$25:$A$200, MATCH(1,(AGG25:AGG200=SMALL(AGG25:AGG200,4))*(COUNTIF(AGG6:AGG10, $A$25:$A$200)=0),0)), ""),""),"")</f>
        <v/>
      </c>
      <c r="AGH11" s="1" t="str" cm="1">
        <f t="array" ref="AGH11">IFERROR(IF(SMALL(AGH25:AGH200,4)&lt;=$A$8*SMALL(AGH25:AGH200,1),IFERROR(INDEX($A$25:$A$200, MATCH(1,(AGH25:AGH200=SMALL(AGH25:AGH200,4))*(COUNTIF(AGH6:AGH10, $A$25:$A$200)=0),0)), ""),""),"")</f>
        <v/>
      </c>
      <c r="AGI11" s="1" t="str" cm="1">
        <f t="array" ref="AGI11">IFERROR(IF(SMALL(AGI25:AGI200,4)&lt;=$A$8*SMALL(AGI25:AGI200,1),IFERROR(INDEX($A$25:$A$200, MATCH(1,(AGI25:AGI200=SMALL(AGI25:AGI200,4))*(COUNTIF(AGI6:AGI10, $A$25:$A$200)=0),0)), ""),""),"")</f>
        <v/>
      </c>
      <c r="AGJ11" s="1" t="str" cm="1">
        <f t="array" ref="AGJ11">IFERROR(IF(SMALL(AGJ25:AGJ200,4)&lt;=$A$8*SMALL(AGJ25:AGJ200,1),IFERROR(INDEX($A$25:$A$200, MATCH(1,(AGJ25:AGJ200=SMALL(AGJ25:AGJ200,4))*(COUNTIF(AGJ6:AGJ10, $A$25:$A$200)=0),0)), ""),""),"")</f>
        <v/>
      </c>
      <c r="AGK11" s="1" t="str" cm="1">
        <f t="array" ref="AGK11">IFERROR(IF(SMALL(AGK25:AGK200,4)&lt;=$A$8*SMALL(AGK25:AGK200,1),IFERROR(INDEX($A$25:$A$200, MATCH(1,(AGK25:AGK200=SMALL(AGK25:AGK200,4))*(COUNTIF(AGK6:AGK10, $A$25:$A$200)=0),0)), ""),""),"")</f>
        <v/>
      </c>
      <c r="AGL11" s="1" t="str" cm="1">
        <f t="array" ref="AGL11">IFERROR(IF(SMALL(AGL25:AGL200,4)&lt;=$A$8*SMALL(AGL25:AGL200,1),IFERROR(INDEX($A$25:$A$200, MATCH(1,(AGL25:AGL200=SMALL(AGL25:AGL200,4))*(COUNTIF(AGL6:AGL10, $A$25:$A$200)=0),0)), ""),""),"")</f>
        <v/>
      </c>
      <c r="AGM11" s="1" t="str" cm="1">
        <f t="array" ref="AGM11">IFERROR(IF(SMALL(AGM25:AGM200,4)&lt;=$A$8*SMALL(AGM25:AGM200,1),IFERROR(INDEX($A$25:$A$200, MATCH(1,(AGM25:AGM200=SMALL(AGM25:AGM200,4))*(COUNTIF(AGM6:AGM10, $A$25:$A$200)=0),0)), ""),""),"")</f>
        <v/>
      </c>
      <c r="AGN11" s="1" t="str" cm="1">
        <f t="array" ref="AGN11">IFERROR(IF(SMALL(AGN25:AGN200,4)&lt;=$A$8*SMALL(AGN25:AGN200,1),IFERROR(INDEX($A$25:$A$200, MATCH(1,(AGN25:AGN200=SMALL(AGN25:AGN200,4))*(COUNTIF(AGN6:AGN10, $A$25:$A$200)=0),0)), ""),""),"")</f>
        <v/>
      </c>
      <c r="AGO11" s="1" t="str" cm="1">
        <f t="array" ref="AGO11">IFERROR(IF(SMALL(AGO25:AGO200,4)&lt;=$A$8*SMALL(AGO25:AGO200,1),IFERROR(INDEX($A$25:$A$200, MATCH(1,(AGO25:AGO200=SMALL(AGO25:AGO200,4))*(COUNTIF(AGO6:AGO10, $A$25:$A$200)=0),0)), ""),""),"")</f>
        <v/>
      </c>
      <c r="AGP11" s="1" t="str" cm="1">
        <f t="array" ref="AGP11">IFERROR(IF(SMALL(AGP25:AGP200,4)&lt;=$A$8*SMALL(AGP25:AGP200,1),IFERROR(INDEX($A$25:$A$200, MATCH(1,(AGP25:AGP200=SMALL(AGP25:AGP200,4))*(COUNTIF(AGP6:AGP10, $A$25:$A$200)=0),0)), ""),""),"")</f>
        <v/>
      </c>
      <c r="AGQ11" s="1" t="str" cm="1">
        <f t="array" ref="AGQ11">IFERROR(IF(SMALL(AGQ25:AGQ200,4)&lt;=$A$8*SMALL(AGQ25:AGQ200,1),IFERROR(INDEX($A$25:$A$200, MATCH(1,(AGQ25:AGQ200=SMALL(AGQ25:AGQ200,4))*(COUNTIF(AGQ6:AGQ10, $A$25:$A$200)=0),0)), ""),""),"")</f>
        <v/>
      </c>
      <c r="AGR11" s="148"/>
    </row>
    <row r="12" spans="1:876" customFormat="1" x14ac:dyDescent="0.25">
      <c r="A12" s="73"/>
      <c r="B12" s="1" t="str" cm="1">
        <f t="array" ref="B12">IFERROR(IF(SMALL(B25:B118,5)&lt;=$A$8*SMALL(B25:B118,1),IFERROR(INDEX($A$25:$A$118, MATCH(1,(B25:B118=SMALL(B25:B118,5))*(COUNTIF(B3:B11, $A$25:$A$118)=0),0)), ""),""),"")</f>
        <v/>
      </c>
      <c r="C12" s="1" t="str" cm="1">
        <f t="array" ref="C12">IFERROR(IF(SMALL(C25:C118,5)&lt;=$A$8*SMALL(C25:C118,1),IFERROR(INDEX($A$25:$A$118, MATCH(1,(C25:C118=SMALL(C25:C118,5))*(COUNTIF(C3:C11, $A$25:$A$118)=0),0)), ""),""),"")</f>
        <v/>
      </c>
      <c r="D12" s="1" t="str" cm="1">
        <f t="array" ref="D12">IFERROR(IF(SMALL(D25:D118,5)&lt;=$A$8*SMALL(D25:D118,1),IFERROR(INDEX($A$25:$A$118, MATCH(1,(D25:D118=SMALL(D25:D118,5))*(COUNTIF(D3:D11, $A$25:$A$118)=0),0)), ""),""),"")</f>
        <v>VINS-Mono</v>
      </c>
      <c r="E12" s="1" t="str" cm="1">
        <f t="array" ref="E12">IFERROR(IF(SMALL(E25:E118,5)&lt;=$A$8*SMALL(E25:E118,1),IFERROR(INDEX($A$25:$A$118, MATCH(1,(E25:E118=SMALL(E25:E118,5))*(COUNTIF(E3:E11, $A$25:$A$118)=0),0)), ""),""),"")</f>
        <v>OpenVINS</v>
      </c>
      <c r="F12" s="1" t="str" cm="1">
        <f t="array" ref="F12">IFERROR(IF(SMALL(F25:F118,5)&lt;=$A$8*SMALL(F25:F118,1),IFERROR(INDEX($A$25:$A$118, MATCH(1,(F25:F118=SMALL(F25:F118,5))*(COUNTIF(F3:F11, $A$25:$A$118)=0),0)), ""),""),"")</f>
        <v/>
      </c>
      <c r="G12" s="1" t="str" cm="1">
        <f t="array" ref="G12">IFERROR(IF(SMALL(G25:G118,5)&lt;=$A$8*SMALL(G25:G118,1),IFERROR(INDEX($A$25:$A$118, MATCH(1,(G25:G118=SMALL(G25:G118,5))*(COUNTIF(G3:G11, $A$25:$A$118)=0),0)), ""),""),"")</f>
        <v/>
      </c>
      <c r="H12" s="1" t="str" cm="1">
        <f t="array" ref="H12">IFERROR(IF(SMALL(H25:H118,5)&lt;=$A$8*SMALL(H25:H118,1),IFERROR(INDEX($A$25:$A$118, MATCH(1,(H25:H118=SMALL(H25:H118,5))*(COUNTIF(H3:H11, $A$25:$A$118)=0),0)), ""),""),"")</f>
        <v/>
      </c>
      <c r="I12" s="1" t="str" cm="1">
        <f t="array" ref="I12">IFERROR(IF(SMALL(I25:I118,5)&lt;=$A$8*SMALL(I25:I118,1),IFERROR(INDEX($A$25:$A$118, MATCH(1,(I25:I118=SMALL(I25:I118,5))*(COUNTIF(I3:I11, $A$25:$A$118)=0),0)), ""),""),"")</f>
        <v/>
      </c>
      <c r="J12" s="132" t="str" cm="1">
        <f t="array" ref="J12">IFERROR(IF(SMALL(J25:J118,5)&lt;=$A$8*SMALL(J25:J118,1),IFERROR(INDEX($A$25:$A$118, MATCH(1,(J25:J118=SMALL(J25:J118,5))*(COUNTIF(J3:J11, $A$25:$A$118)=0),0)), ""),""),"")</f>
        <v/>
      </c>
      <c r="K12" s="1" t="str" cm="1">
        <f t="array" ref="K12">IFERROR(IF(SMALL(K25:K118,5)&lt;=$A$8*SMALL(K25:K118,1),IFERROR(INDEX($A$25:$A$118, MATCH(1,(K25:K118=SMALL(K25:K118,5))*(COUNTIF(K3:K11, $A$25:$A$118)=0),0)), ""),""),"")</f>
        <v/>
      </c>
      <c r="L12" s="1" t="str" cm="1">
        <f t="array" ref="L12">IFERROR(IF(SMALL(L25:L118,5)&lt;=$A$8*SMALL(L25:L118,1),IFERROR(INDEX($A$25:$A$118, MATCH(1,(L25:L118=SMALL(L25:L118,5))*(COUNTIF(L3:L11, $A$25:$A$118)=0),0)), ""),""),"")</f>
        <v/>
      </c>
      <c r="M12" s="1" t="str" cm="1">
        <f t="array" ref="M12">IFERROR(IF(SMALL(M25:M118,5)&lt;=$A$8*SMALL(M25:M118,1),IFERROR(INDEX($A$25:$A$118, MATCH(1,(M25:M118=SMALL(M25:M118,5))*(COUNTIF(M3:M11, $A$25:$A$118)=0),0)), ""),""),"")</f>
        <v/>
      </c>
      <c r="N12" s="1" t="str" cm="1">
        <f t="array" ref="N12">IFERROR(IF(SMALL(N25:N118,5)&lt;=$A$8*SMALL(N25:N118,1),IFERROR(INDEX($A$25:$A$118, MATCH(1,(N25:N118=SMALL(N25:N118,5))*(COUNTIF(N3:N11, $A$25:$A$118)=0),0)), ""),""),"")</f>
        <v/>
      </c>
      <c r="O12" s="1" t="str" cm="1">
        <f t="array" ref="O12">IFERROR(IF(SMALL(O25:O118,5)&lt;=$A$8*SMALL(O25:O118,1),IFERROR(INDEX($A$25:$A$118, MATCH(1,(O25:O118=SMALL(O25:O118,5))*(COUNTIF(O3:O11, $A$25:$A$118)=0),0)), ""),""),"")</f>
        <v/>
      </c>
      <c r="P12" s="1" t="str" cm="1">
        <f t="array" ref="P12">IFERROR(IF(SMALL(P25:P118,5)&lt;=$A$8*SMALL(P25:P118,1),IFERROR(INDEX($A$25:$A$118, MATCH(1,(P25:P118=SMALL(P25:P118,5))*(COUNTIF(P3:P11, $A$25:$A$118)=0),0)), ""),""),"")</f>
        <v/>
      </c>
      <c r="Q12" s="1" t="str" cm="1">
        <f t="array" ref="Q12">IFERROR(IF(SMALL(Q25:Q118,5)&lt;=$A$8*SMALL(Q25:Q118,1),IFERROR(INDEX($A$25:$A$118, MATCH(1,(Q25:Q118=SMALL(Q25:Q118,5))*(COUNTIF(Q3:Q11, $A$25:$A$118)=0),0)), ""),""),"")</f>
        <v/>
      </c>
      <c r="R12" s="1" t="str" cm="1">
        <f t="array" ref="R12">IFERROR(IF(SMALL(R25:R118,5)&lt;=$A$8*SMALL(R25:R118,1),IFERROR(INDEX($A$25:$A$118, MATCH(1,(R25:R118=SMALL(R25:R118,5))*(COUNTIF(R3:R11, $A$25:$A$118)=0),0)), ""),""),"")</f>
        <v/>
      </c>
      <c r="S12" s="1" t="str" cm="1">
        <f t="array" ref="S12">IFERROR(IF(SMALL(S25:S118,5)&lt;=$A$8*SMALL(S25:S118,1),IFERROR(INDEX($A$25:$A$118, MATCH(1,(S25:S118=SMALL(S25:S118,5))*(COUNTIF(S3:S11, $A$25:$A$118)=0),0)), ""),""),"")</f>
        <v/>
      </c>
      <c r="T12" s="1" t="str" cm="1">
        <f t="array" ref="T12">IFERROR(IF(SMALL(T25:T118,5)&lt;=$A$8*SMALL(T25:T118,1),IFERROR(INDEX($A$25:$A$118, MATCH(1,(T25:T118=SMALL(T25:T118,5))*(COUNTIF(T3:T11, $A$25:$A$118)=0),0)), ""),""),"")</f>
        <v/>
      </c>
      <c r="U12" s="132" t="str" cm="1">
        <f t="array" ref="U12">IFERROR(IF(SMALL(U25:U118,5)&lt;=$A$8*SMALL(U25:U118,1),IFERROR(INDEX($A$25:$A$118, MATCH(1,(U25:U118=SMALL(U25:U118,5))*(COUNTIF(U3:U11, $A$25:$A$118)=0),0)), ""),""),"")</f>
        <v/>
      </c>
      <c r="V12" s="1" t="str" cm="1">
        <f t="array" ref="V12">IFERROR(IF(SMALL(V25:V118,5)&lt;=$A$8*SMALL(V25:V118,1),IFERROR(INDEX($A$25:$A$118, MATCH(1,(V25:V118=SMALL(V25:V118,5))*(COUNTIF(V3:V11, $A$25:$A$118)=0),0)), ""),""),"")</f>
        <v/>
      </c>
      <c r="W12" s="1" t="str" cm="1">
        <f t="array" ref="W12">IFERROR(IF(SMALL(W25:W118,5)&lt;=$A$8*SMALL(W25:W118,1),IFERROR(INDEX($A$25:$A$118, MATCH(1,(W25:W118=SMALL(W25:W118,5))*(COUNTIF(W3:W11, $A$25:$A$118)=0),0)), ""),""),"")</f>
        <v/>
      </c>
      <c r="X12" s="1" t="str" cm="1">
        <f t="array" ref="X12">IFERROR(IF(SMALL(X25:X118,5)&lt;=$A$8*SMALL(X25:X118,1),IFERROR(INDEX($A$25:$A$118, MATCH(1,(X25:X118=SMALL(X25:X118,5))*(COUNTIF(X3:X11, $A$25:$A$118)=0),0)), ""),""),"")</f>
        <v/>
      </c>
      <c r="Y12" s="1" t="str" cm="1">
        <f t="array" ref="Y12">IFERROR(IF(SMALL(Y25:Y118,5)&lt;=$A$8*SMALL(Y25:Y118,1),IFERROR(INDEX($A$25:$A$118, MATCH(1,(Y25:Y118=SMALL(Y25:Y118,5))*(COUNTIF(Y3:Y11, $A$25:$A$118)=0),0)), ""),""),"")</f>
        <v/>
      </c>
      <c r="Z12" s="1" t="str" cm="1">
        <f t="array" ref="Z12">IFERROR(IF(SMALL(Z25:Z118,5)&lt;=$A$8*SMALL(Z25:Z118,1),IFERROR(INDEX($A$25:$A$118, MATCH(1,(Z25:Z118=SMALL(Z25:Z118,5))*(COUNTIF(Z3:Z11, $A$25:$A$118)=0),0)), ""),""),"")</f>
        <v/>
      </c>
      <c r="AA12" s="1" t="str" cm="1">
        <f t="array" ref="AA12">IFERROR(IF(SMALL(AA25:AA118,5)&lt;=$A$8*SMALL(AA25:AA118,1),IFERROR(INDEX($A$25:$A$118, MATCH(1,(AA25:AA118=SMALL(AA25:AA118,5))*(COUNTIF(AA3:AA11, $A$25:$A$118)=0),0)), ""),""),"")</f>
        <v/>
      </c>
      <c r="AB12" s="1" t="str" cm="1">
        <f t="array" ref="AB12">IFERROR(IF(SMALL(AB25:AB118,5)&lt;=$A$8*SMALL(AB25:AB118,1),IFERROR(INDEX($A$25:$A$118, MATCH(1,(AB25:AB118=SMALL(AB25:AB118,5))*(COUNTIF(AB3:AB11, $A$25:$A$118)=0),0)), ""),""),"")</f>
        <v/>
      </c>
      <c r="AC12" s="1" t="str" cm="1">
        <f t="array" ref="AC12">IFERROR(IF(SMALL(AC25:AC118,5)&lt;=$A$8*SMALL(AC25:AC118,1),IFERROR(INDEX($A$25:$A$118, MATCH(1,(AC25:AC118=SMALL(AC25:AC118,5))*(COUNTIF(AC3:AC11, $A$25:$A$118)=0),0)), ""),""),"")</f>
        <v/>
      </c>
      <c r="AD12" s="1" t="str" cm="1">
        <f t="array" ref="AD12">IFERROR(IF(SMALL(AD25:AD118,5)&lt;=$A$8*SMALL(AD25:AD118,1),IFERROR(INDEX($A$25:$A$118, MATCH(1,(AD25:AD118=SMALL(AD25:AD118,5))*(COUNTIF(AD3:AD11, $A$25:$A$118)=0),0)), ""),""),"")</f>
        <v/>
      </c>
      <c r="AE12" s="1" t="str" cm="1">
        <f t="array" ref="AE12">IFERROR(IF(SMALL(AE25:AE118,5)&lt;=$A$8*SMALL(AE25:AE118,1),IFERROR(INDEX($A$25:$A$118, MATCH(1,(AE25:AE118=SMALL(AE25:AE118,5))*(COUNTIF(AE3:AE11, $A$25:$A$118)=0),0)), ""),""),"")</f>
        <v/>
      </c>
      <c r="AF12" s="132" t="str" cm="1">
        <f t="array" ref="AF12">IFERROR(IF(SMALL(AF25:AF118,5)&lt;=$A$8*SMALL(AF25:AF118,1),IFERROR(INDEX($A$25:$A$118, MATCH(1,(AF25:AF118=SMALL(AF25:AF118,5))*(COUNTIF(AF3:AF11, $A$25:$A$118)=0),0)), ""),""),"")</f>
        <v/>
      </c>
      <c r="AG12" s="1" t="str" cm="1">
        <f t="array" ref="AG12">IFERROR(IF(SMALL(AG25:AG118,5)&lt;=$A$8*SMALL(AG25:AG118,1),IFERROR(INDEX($A$25:$A$118, MATCH(1,(AG25:AG118=SMALL(AG25:AG118,5))*(COUNTIF(AG3:AG11, $A$25:$A$118)=0),0)), ""),""),"")</f>
        <v/>
      </c>
      <c r="AH12" s="1" t="str" cm="1">
        <f t="array" ref="AH12">IFERROR(IF(SMALL(AH25:AH118,5)&lt;=$A$8*SMALL(AH25:AH118,1),IFERROR(INDEX($A$25:$A$118, MATCH(1,(AH25:AH118=SMALL(AH25:AH118,5))*(COUNTIF(AH3:AH11, $A$25:$A$118)=0),0)), ""),""),"")</f>
        <v/>
      </c>
      <c r="AI12" s="1" t="str" cm="1">
        <f t="array" ref="AI12">IFERROR(IF(SMALL(AI25:AI118,5)&lt;=$A$8*SMALL(AI25:AI118,1),IFERROR(INDEX($A$25:$A$118, MATCH(1,(AI25:AI118=SMALL(AI25:AI118,5))*(COUNTIF(AI3:AI11, $A$25:$A$118)=0),0)), ""),""),"")</f>
        <v/>
      </c>
      <c r="AJ12" s="1" t="str" cm="1">
        <f t="array" ref="AJ12">IFERROR(IF(SMALL(AJ25:AJ118,5)&lt;=$A$8*SMALL(AJ25:AJ118,1),IFERROR(INDEX($A$25:$A$118, MATCH(1,(AJ25:AJ118=SMALL(AJ25:AJ118,5))*(COUNTIF(AJ3:AJ11, $A$25:$A$118)=0),0)), ""),""),"")</f>
        <v/>
      </c>
      <c r="AK12" s="1" t="str" cm="1">
        <f t="array" ref="AK12">IFERROR(IF(SMALL(AK25:AK118,5)&lt;=$A$8*SMALL(AK25:AK118,1),IFERROR(INDEX($A$25:$A$118, MATCH(1,(AK25:AK118=SMALL(AK25:AK118,5))*(COUNTIF(AK3:AK11, $A$25:$A$118)=0),0)), ""),""),"")</f>
        <v/>
      </c>
      <c r="AL12" s="1" t="str" cm="1">
        <f t="array" ref="AL12">IFERROR(IF(SMALL(AL25:AL118,5)&lt;=$A$8*SMALL(AL25:AL118,1),IFERROR(INDEX($A$25:$A$118, MATCH(1,(AL25:AL118=SMALL(AL25:AL118,5))*(COUNTIF(AL3:AL11, $A$25:$A$118)=0),0)), ""),""),"")</f>
        <v/>
      </c>
      <c r="AM12" s="1" t="str" cm="1">
        <f t="array" ref="AM12">IFERROR(IF(SMALL(AM25:AM118,5)&lt;=$A$8*SMALL(AM25:AM118,1),IFERROR(INDEX($A$25:$A$118, MATCH(1,(AM25:AM118=SMALL(AM25:AM118,5))*(COUNTIF(AM3:AM11, $A$25:$A$118)=0),0)), ""),""),"")</f>
        <v/>
      </c>
      <c r="AN12" s="1" t="str" cm="1">
        <f t="array" ref="AN12">IFERROR(IF(SMALL(AN25:AN118,5)&lt;=$A$8*SMALL(AN25:AN118,1),IFERROR(INDEX($A$25:$A$118, MATCH(1,(AN25:AN118=SMALL(AN25:AN118,5))*(COUNTIF(AN3:AN11, $A$25:$A$118)=0),0)), ""),""),"")</f>
        <v/>
      </c>
      <c r="AO12" s="1" t="str" cm="1">
        <f t="array" ref="AO12">IFERROR(IF(SMALL(AO25:AO118,5)&lt;=$A$8*SMALL(AO25:AO118,1),IFERROR(INDEX($A$25:$A$118, MATCH(1,(AO25:AO118=SMALL(AO25:AO118,5))*(COUNTIF(AO3:AO11, $A$25:$A$118)=0),0)), ""),""),"")</f>
        <v/>
      </c>
      <c r="AP12" s="1" t="str" cm="1">
        <f t="array" ref="AP12">IFERROR(IF(SMALL(AP25:AP118,5)&lt;=$A$8*SMALL(AP25:AP118,1),IFERROR(INDEX($A$25:$A$118, MATCH(1,(AP25:AP118=SMALL(AP25:AP118,5))*(COUNTIF(AP3:AP11, $A$25:$A$118)=0),0)), ""),""),"")</f>
        <v/>
      </c>
      <c r="AQ12" s="132" t="str" cm="1">
        <f t="array" ref="AQ12">IFERROR(IF(SMALL(AQ25:AQ118,5)&lt;=$A$8*SMALL(AQ25:AQ118,1),IFERROR(INDEX($A$25:$A$118, MATCH(1,(AQ25:AQ118=SMALL(AQ25:AQ118,5))*(COUNTIF(AQ3:AQ11, $A$25:$A$118)=0),0)), ""),""),"")</f>
        <v/>
      </c>
      <c r="AR12" s="1" t="str" cm="1">
        <f t="array" ref="AR12">IFERROR(IF(SMALL(AR25:AR118,5)&lt;=$A$8*SMALL(AR25:AR118,1),IFERROR(INDEX($A$25:$A$118, MATCH(1,(AR25:AR118=SMALL(AR25:AR118,5))*(COUNTIF(AR3:AR11, $A$25:$A$118)=0),0)), ""),""),"")</f>
        <v/>
      </c>
      <c r="AS12" s="1" t="str" cm="1">
        <f t="array" ref="AS12">IFERROR(IF(SMALL(AS25:AS118,5)&lt;=$A$8*SMALL(AS25:AS118,1),IFERROR(INDEX($A$25:$A$118, MATCH(1,(AS25:AS118=SMALL(AS25:AS118,5))*(COUNTIF(AS3:AS11, $A$25:$A$118)=0),0)), ""),""),"")</f>
        <v/>
      </c>
      <c r="AT12" s="1" t="str" cm="1">
        <f t="array" ref="AT12">IFERROR(IF(SMALL(AT25:AT118,5)&lt;=$A$8*SMALL(AT25:AT118,1),IFERROR(INDEX($A$25:$A$118, MATCH(1,(AT25:AT118=SMALL(AT25:AT118,5))*(COUNTIF(AT3:AT11, $A$25:$A$118)=0),0)), ""),""),"")</f>
        <v/>
      </c>
      <c r="AU12" s="1" t="str" cm="1">
        <f t="array" ref="AU12">IFERROR(IF(SMALL(AU25:AU118,5)&lt;=$A$8*SMALL(AU25:AU118,1),IFERROR(INDEX($A$25:$A$118, MATCH(1,(AU25:AU118=SMALL(AU25:AU118,5))*(COUNTIF(AU3:AU11, $A$25:$A$118)=0),0)), ""),""),"")</f>
        <v/>
      </c>
      <c r="AV12" s="1" t="str" cm="1">
        <f t="array" ref="AV12">IFERROR(IF(SMALL(AV25:AV118,5)&lt;=$A$8*SMALL(AV25:AV118,1),IFERROR(INDEX($A$25:$A$118, MATCH(1,(AV25:AV118=SMALL(AV25:AV118,5))*(COUNTIF(AV3:AV11, $A$25:$A$118)=0),0)), ""),""),"")</f>
        <v/>
      </c>
      <c r="AW12" s="1" t="str" cm="1">
        <f t="array" ref="AW12">IFERROR(IF(SMALL(AW25:AW118,5)&lt;=$A$8*SMALL(AW25:AW118,1),IFERROR(INDEX($A$25:$A$118, MATCH(1,(AW25:AW118=SMALL(AW25:AW118,5))*(COUNTIF(AW3:AW11, $A$25:$A$118)=0),0)), ""),""),"")</f>
        <v/>
      </c>
      <c r="AX12" s="1" t="str" cm="1">
        <f t="array" ref="AX12">IFERROR(IF(SMALL(AX25:AX118,5)&lt;=$A$8*SMALL(AX25:AX118,1),IFERROR(INDEX($A$25:$A$118, MATCH(1,(AX25:AX118=SMALL(AX25:AX118,5))*(COUNTIF(AX3:AX11, $A$25:$A$118)=0),0)), ""),""),"")</f>
        <v/>
      </c>
      <c r="AY12" s="1" t="str" cm="1">
        <f t="array" ref="AY12">IFERROR(IF(SMALL(AY25:AY118,5)&lt;=$A$8*SMALL(AY25:AY118,1),IFERROR(INDEX($A$25:$A$118, MATCH(1,(AY25:AY118=SMALL(AY25:AY118,5))*(COUNTIF(AY3:AY11, $A$25:$A$118)=0),0)), ""),""),"")</f>
        <v/>
      </c>
      <c r="AZ12" s="1" t="str" cm="1">
        <f t="array" ref="AZ12">IFERROR(IF(SMALL(AZ25:AZ118,5)&lt;=$A$8*SMALL(AZ25:AZ118,1),IFERROR(INDEX($A$25:$A$118, MATCH(1,(AZ25:AZ118=SMALL(AZ25:AZ118,5))*(COUNTIF(AZ3:AZ11, $A$25:$A$118)=0),0)), ""),""),"")</f>
        <v/>
      </c>
      <c r="BA12" s="1" t="str" cm="1">
        <f t="array" ref="BA12">IFERROR(IF(SMALL(BA25:BA118,5)&lt;=$A$8*SMALL(BA25:BA118,1),IFERROR(INDEX($A$25:$A$118, MATCH(1,(BA25:BA118=SMALL(BA25:BA118,5))*(COUNTIF(BA3:BA11, $A$25:$A$118)=0),0)), ""),""),"")</f>
        <v/>
      </c>
      <c r="BB12" s="132" t="str" cm="1">
        <f t="array" ref="BB12">IFERROR(IF(SMALL(BB25:BB118,5)&lt;=$A$8*SMALL(BB25:BB118,1),IFERROR(INDEX($A$25:$A$118, MATCH(1,(BB25:BB118=SMALL(BB25:BB118,5))*(COUNTIF(BB3:BB11, $A$25:$A$118)=0),0)), ""),""),"")</f>
        <v/>
      </c>
      <c r="BC12" s="1" t="str" cm="1">
        <f t="array" ref="BC12">IFERROR(IF(SMALL(BC25:BC118,5)&lt;=$A$8*SMALL(BC25:BC118,1),IFERROR(INDEX($A$25:$A$118, MATCH(1,(BC25:BC118=SMALL(BC25:BC118,5))*(COUNTIF(BC3:BC11, $A$25:$A$118)=0),0)), ""),""),"")</f>
        <v/>
      </c>
      <c r="BD12" s="1" t="str" cm="1">
        <f t="array" ref="BD12">IFERROR(IF(SMALL(BD25:BD118,5)&lt;=$A$8*SMALL(BD25:BD118,1),IFERROR(INDEX($A$25:$A$118, MATCH(1,(BD25:BD118=SMALL(BD25:BD118,5))*(COUNTIF(BD3:BD11, $A$25:$A$118)=0),0)), ""),""),"")</f>
        <v/>
      </c>
      <c r="BE12" s="1" t="str" cm="1">
        <f t="array" ref="BE12">IFERROR(IF(SMALL(BE25:BE118,5)&lt;=$A$8*SMALL(BE25:BE118,1),IFERROR(INDEX($A$25:$A$118, MATCH(1,(BE25:BE118=SMALL(BE25:BE118,5))*(COUNTIF(BE3:BE11, $A$25:$A$118)=0),0)), ""),""),"")</f>
        <v/>
      </c>
      <c r="BF12" s="1" t="str" cm="1">
        <f t="array" ref="BF12">IFERROR(IF(SMALL(BF25:BF118,5)&lt;=$A$8*SMALL(BF25:BF118,1),IFERROR(INDEX($A$25:$A$118, MATCH(1,(BF25:BF118=SMALL(BF25:BF118,5))*(COUNTIF(BF3:BF11, $A$25:$A$118)=0),0)), ""),""),"")</f>
        <v/>
      </c>
      <c r="BG12" s="1" t="str" cm="1">
        <f t="array" ref="BG12">IFERROR(IF(SMALL(BG25:BG118,5)&lt;=$A$8*SMALL(BG25:BG118,1),IFERROR(INDEX($A$25:$A$118, MATCH(1,(BG25:BG118=SMALL(BG25:BG118,5))*(COUNTIF(BG3:BG11, $A$25:$A$118)=0),0)), ""),""),"")</f>
        <v/>
      </c>
      <c r="BH12" s="1" t="str" cm="1">
        <f t="array" ref="BH12">IFERROR(IF(SMALL(BH25:BH118,5)&lt;=$A$8*SMALL(BH25:BH118,1),IFERROR(INDEX($A$25:$A$118, MATCH(1,(BH25:BH118=SMALL(BH25:BH118,5))*(COUNTIF(BH3:BH11, $A$25:$A$118)=0),0)), ""),""),"")</f>
        <v/>
      </c>
      <c r="BI12" s="1" t="str" cm="1">
        <f t="array" ref="BI12">IFERROR(IF(SMALL(BI25:BI118,5)&lt;=$A$8*SMALL(BI25:BI118,1),IFERROR(INDEX($A$25:$A$118, MATCH(1,(BI25:BI118=SMALL(BI25:BI118,5))*(COUNTIF(BI3:BI11, $A$25:$A$118)=0),0)), ""),""),"")</f>
        <v/>
      </c>
      <c r="BJ12" s="1" t="str" cm="1">
        <f t="array" ref="BJ12">IFERROR(IF(SMALL(BJ25:BJ118,5)&lt;=$A$8*SMALL(BJ25:BJ118,1),IFERROR(INDEX($A$25:$A$118, MATCH(1,(BJ25:BJ118=SMALL(BJ25:BJ118,5))*(COUNTIF(BJ3:BJ11, $A$25:$A$118)=0),0)), ""),""),"")</f>
        <v/>
      </c>
      <c r="BK12" s="1" t="str" cm="1">
        <f t="array" ref="BK12">IFERROR(IF(SMALL(BK25:BK118,5)&lt;=$A$8*SMALL(BK25:BK118,1),IFERROR(INDEX($A$25:$A$118, MATCH(1,(BK25:BK118=SMALL(BK25:BK118,5))*(COUNTIF(BK3:BK11, $A$25:$A$118)=0),0)), ""),""),"")</f>
        <v/>
      </c>
      <c r="BL12" s="1" t="str" cm="1">
        <f t="array" ref="BL12">IFERROR(IF(SMALL(BL25:BL118,5)&lt;=$A$8*SMALL(BL25:BL118,1),IFERROR(INDEX($A$25:$A$118, MATCH(1,(BL25:BL118=SMALL(BL25:BL118,5))*(COUNTIF(BL3:BL11, $A$25:$A$118)=0),0)), ""),""),"")</f>
        <v/>
      </c>
      <c r="BM12" s="1" t="str" cm="1">
        <f t="array" ref="BM12">IFERROR(IF(SMALL(BM25:BM118,5)&lt;=$A$8*SMALL(BM25:BM118,1),IFERROR(INDEX($A$25:$A$118, MATCH(1,(BM25:BM118=SMALL(BM25:BM118,5))*(COUNTIF(BM3:BM11, $A$25:$A$118)=0),0)), ""),""),"")</f>
        <v/>
      </c>
      <c r="BN12" s="132" t="str" cm="1">
        <f t="array" ref="BN12">IFERROR(IF(SMALL(BN25:BN118,5)&lt;=$A$8*SMALL(BN25:BN118,1),IFERROR(INDEX($A$25:$A$118, MATCH(1,(BN25:BN118=SMALL(BN25:BN118,5))*(COUNTIF(BN3:BN11, $A$25:$A$118)=0),0)), ""),""),"")</f>
        <v/>
      </c>
      <c r="BO12" s="1" t="str" cm="1">
        <f t="array" ref="BO12">IFERROR(IF(SMALL(BO25:BO118,5)&lt;=$A$8*SMALL(BO25:BO118,1),IFERROR(INDEX($A$25:$A$118, MATCH(1,(BO25:BO118=SMALL(BO25:BO118,5))*(COUNTIF(BO3:BO11, $A$25:$A$118)=0),0)), ""),""),"")</f>
        <v/>
      </c>
      <c r="BP12" s="1" t="str" cm="1">
        <f t="array" ref="BP12">IFERROR(IF(SMALL(BP25:BP118,5)&lt;=$A$8*SMALL(BP25:BP118,1),IFERROR(INDEX($A$25:$A$118, MATCH(1,(BP25:BP118=SMALL(BP25:BP118,5))*(COUNTIF(BP3:BP11, $A$25:$A$118)=0),0)), ""),""),"")</f>
        <v>VINS-Fusion</v>
      </c>
      <c r="BQ12" s="1" t="str" cm="1">
        <f t="array" ref="BQ12">IFERROR(IF(SMALL(BQ25:BQ118,5)&lt;=$A$8*SMALL(BQ25:BQ118,1),IFERROR(INDEX($A$25:$A$118, MATCH(1,(BQ25:BQ118=SMALL(BQ25:BQ118,5))*(COUNTIF(BQ3:BQ11, $A$25:$A$118)=0),0)), ""),""),"")</f>
        <v/>
      </c>
      <c r="BR12" s="1" t="str" cm="1">
        <f t="array" ref="BR12">IFERROR(IF(SMALL(BR25:BR118,5)&lt;=$A$8*SMALL(BR25:BR118,1),IFERROR(INDEX($A$25:$A$118, MATCH(1,(BR25:BR118=SMALL(BR25:BR118,5))*(COUNTIF(BR3:BR11, $A$25:$A$118)=0),0)), ""),""),"")</f>
        <v/>
      </c>
      <c r="BS12" s="1" t="str" cm="1">
        <f t="array" ref="BS12">IFERROR(IF(SMALL(BS25:BS118,5)&lt;=$A$8*SMALL(BS25:BS118,1),IFERROR(INDEX($A$25:$A$118, MATCH(1,(BS25:BS118=SMALL(BS25:BS118,5))*(COUNTIF(BS3:BS11, $A$25:$A$118)=0),0)), ""),""),"")</f>
        <v/>
      </c>
      <c r="BT12" s="1" t="str" cm="1">
        <f t="array" ref="BT12">IFERROR(IF(SMALL(BT25:BT118,5)&lt;=$A$8*SMALL(BT25:BT118,1),IFERROR(INDEX($A$25:$A$118, MATCH(1,(BT25:BT118=SMALL(BT25:BT118,5))*(COUNTIF(BT3:BT11, $A$25:$A$118)=0),0)), ""),""),"")</f>
        <v/>
      </c>
      <c r="BU12" s="1" t="str" cm="1">
        <f t="array" ref="BU12">IFERROR(IF(SMALL(BU25:BU118,5)&lt;=$A$8*SMALL(BU25:BU118,1),IFERROR(INDEX($A$25:$A$118, MATCH(1,(BU25:BU118=SMALL(BU25:BU118,5))*(COUNTIF(BU3:BU11, $A$25:$A$118)=0),0)), ""),""),"")</f>
        <v/>
      </c>
      <c r="BV12" s="1" t="str" cm="1">
        <f t="array" ref="BV12">IFERROR(IF(SMALL(BV25:BV118,5)&lt;=$A$8*SMALL(BV25:BV118,1),IFERROR(INDEX($A$25:$A$118, MATCH(1,(BV25:BV118=SMALL(BV25:BV118,5))*(COUNTIF(BV3:BV11, $A$25:$A$118)=0),0)), ""),""),"")</f>
        <v/>
      </c>
      <c r="BW12" s="1" t="str" cm="1">
        <f t="array" ref="BW12">IFERROR(IF(SMALL(BW25:BW118,5)&lt;=$A$8*SMALL(BW25:BW118,1),IFERROR(INDEX($A$25:$A$118, MATCH(1,(BW25:BW118=SMALL(BW25:BW118,5))*(COUNTIF(BW3:BW11, $A$25:$A$118)=0),0)), ""),""),"")</f>
        <v/>
      </c>
      <c r="BX12" s="1" t="str" cm="1">
        <f t="array" ref="BX12">IFERROR(IF(SMALL(BX25:BX118,5)&lt;=$A$8*SMALL(BX25:BX118,1),IFERROR(INDEX($A$25:$A$118, MATCH(1,(BX25:BX118=SMALL(BX25:BX118,5))*(COUNTIF(BX3:BX11, $A$25:$A$118)=0),0)), ""),""),"")</f>
        <v>LDSO</v>
      </c>
      <c r="BY12" s="1" t="str" cm="1">
        <f t="array" ref="BY12">IFERROR(IF(SMALL(BY25:BY118,5)&lt;=$A$8*SMALL(BY25:BY118,1),IFERROR(INDEX($A$25:$A$118, MATCH(1,(BY25:BY118=SMALL(BY25:BY118,5))*(COUNTIF(BY3:BY11, $A$25:$A$118)=0),0)), ""),""),"")</f>
        <v/>
      </c>
      <c r="BZ12" s="1" t="str" cm="1">
        <f t="array" ref="BZ12">IFERROR(IF(SMALL(BZ25:BZ118,5)&lt;=$A$8*SMALL(BZ25:BZ118,1),IFERROR(INDEX($A$25:$A$118, MATCH(1,(BZ25:BZ118=SMALL(BZ25:BZ118,5))*(COUNTIF(BZ3:BZ11, $A$25:$A$118)=0),0)), ""),""),"")</f>
        <v/>
      </c>
      <c r="CA12" s="1" t="str" cm="1">
        <f t="array" ref="CA12">IFERROR(IF(SMALL(CA25:CA118,5)&lt;=$A$8*SMALL(CA25:CA118,1),IFERROR(INDEX($A$25:$A$118, MATCH(1,(CA25:CA118=SMALL(CA25:CA118,5))*(COUNTIF(CA3:CA11, $A$25:$A$118)=0),0)), ""),""),"")</f>
        <v/>
      </c>
      <c r="CB12" s="1" t="str" cm="1">
        <f t="array" ref="CB12">IFERROR(IF(SMALL(CB25:CB118,5)&lt;=$A$8*SMALL(CB25:CB118,1),IFERROR(INDEX($A$25:$A$118, MATCH(1,(CB25:CB118=SMALL(CB25:CB118,5))*(COUNTIF(CB3:CB11, $A$25:$A$118)=0),0)), ""),""),"")</f>
        <v/>
      </c>
      <c r="CC12" s="1" t="str" cm="1">
        <f t="array" ref="CC12">IFERROR(IF(SMALL(CC25:CC118,5)&lt;=$A$8*SMALL(CC25:CC118,1),IFERROR(INDEX($A$25:$A$118, MATCH(1,(CC25:CC118=SMALL(CC25:CC118,5))*(COUNTIF(CC3:CC11, $A$25:$A$118)=0),0)), ""),""),"")</f>
        <v/>
      </c>
      <c r="CD12" s="132" t="str" cm="1">
        <f t="array" ref="CD12">IFERROR(IF(SMALL(CD25:CD118,5)&lt;=$A$8*SMALL(CD25:CD118,1),IFERROR(INDEX($A$25:$A$118, MATCH(1,(CD25:CD118=SMALL(CD25:CD118,5))*(COUNTIF(CD3:CD11, $A$25:$A$118)=0),0)), ""),""),"")</f>
        <v/>
      </c>
      <c r="CE12" s="1" t="str" cm="1">
        <f t="array" ref="CE12">IFERROR(IF(SMALL(CE25:CE118,5)&lt;=$A$8*SMALL(CE25:CE118,1),IFERROR(INDEX($A$25:$A$118, MATCH(1,(CE25:CE118=SMALL(CE25:CE118,5))*(COUNTIF(CE3:CE11, $A$25:$A$118)=0),0)), ""),""),"")</f>
        <v/>
      </c>
      <c r="CF12" s="1" t="str" cm="1">
        <f t="array" ref="CF12">IFERROR(IF(SMALL(CF25:CF118,5)&lt;=$A$8*SMALL(CF25:CF118,1),IFERROR(INDEX($A$25:$A$118, MATCH(1,(CF25:CF118=SMALL(CF25:CF118,5))*(COUNTIF(CF3:CF11, $A$25:$A$118)=0),0)), ""),""),"")</f>
        <v/>
      </c>
      <c r="CG12" s="1" t="str" cm="1">
        <f t="array" ref="CG12">IFERROR(IF(SMALL(CG25:CG118,5)&lt;=$A$8*SMALL(CG25:CG118,1),IFERROR(INDEX($A$25:$A$118, MATCH(1,(CG25:CG118=SMALL(CG25:CG118,5))*(COUNTIF(CG3:CG11, $A$25:$A$118)=0),0)), ""),""),"")</f>
        <v/>
      </c>
      <c r="CH12" s="1" t="str" cm="1">
        <f t="array" ref="CH12">IFERROR(IF(SMALL(CH25:CH118,5)&lt;=$A$8*SMALL(CH25:CH118,1),IFERROR(INDEX($A$25:$A$118, MATCH(1,(CH25:CH118=SMALL(CH25:CH118,5))*(COUNTIF(CH3:CH11, $A$25:$A$118)=0),0)), ""),""),"")</f>
        <v/>
      </c>
      <c r="CI12" s="1" t="str" cm="1">
        <f t="array" ref="CI12">IFERROR(IF(SMALL(CI25:CI118,5)&lt;=$A$8*SMALL(CI25:CI118,1),IFERROR(INDEX($A$25:$A$118, MATCH(1,(CI25:CI118=SMALL(CI25:CI118,5))*(COUNTIF(CI3:CI11, $A$25:$A$118)=0),0)), ""),""),"")</f>
        <v/>
      </c>
      <c r="CJ12" s="1" t="str" cm="1">
        <f t="array" ref="CJ12">IFERROR(IF(SMALL(CJ25:CJ118,5)&lt;=$A$8*SMALL(CJ25:CJ118,1),IFERROR(INDEX($A$25:$A$118, MATCH(1,(CJ25:CJ118=SMALL(CJ25:CJ118,5))*(COUNTIF(CJ3:CJ11, $A$25:$A$118)=0),0)), ""),""),"")</f>
        <v/>
      </c>
      <c r="CK12" s="1" t="str" cm="1">
        <f t="array" ref="CK12">IFERROR(IF(SMALL(CK25:CK118,5)&lt;=$A$8*SMALL(CK25:CK118,1),IFERROR(INDEX($A$25:$A$118, MATCH(1,(CK25:CK118=SMALL(CK25:CK118,5))*(COUNTIF(CK3:CK11, $A$25:$A$118)=0),0)), ""),""),"")</f>
        <v/>
      </c>
      <c r="CL12" s="1" t="str" cm="1">
        <f t="array" ref="CL12">IFERROR(IF(SMALL(CL25:CL118,5)&lt;=$A$8*SMALL(CL25:CL118,1),IFERROR(INDEX($A$25:$A$118, MATCH(1,(CL25:CL118=SMALL(CL25:CL118,5))*(COUNTIF(CL3:CL11, $A$25:$A$118)=0),0)), ""),""),"")</f>
        <v/>
      </c>
      <c r="CM12" s="1" t="str" cm="1">
        <f t="array" ref="CM12">IFERROR(IF(SMALL(CM25:CM118,5)&lt;=$A$8*SMALL(CM25:CM118,1),IFERROR(INDEX($A$25:$A$118, MATCH(1,(CM25:CM118=SMALL(CM25:CM118,5))*(COUNTIF(CM3:CM11, $A$25:$A$118)=0),0)), ""),""),"")</f>
        <v/>
      </c>
      <c r="CN12" s="1" t="str" cm="1">
        <f t="array" ref="CN12">IFERROR(IF(SMALL(CN25:CN118,5)&lt;=$A$8*SMALL(CN25:CN118,1),IFERROR(INDEX($A$25:$A$118, MATCH(1,(CN25:CN118=SMALL(CN25:CN118,5))*(COUNTIF(CN3:CN11, $A$25:$A$118)=0),0)), ""),""),"")</f>
        <v/>
      </c>
      <c r="CO12" s="1" t="str" cm="1">
        <f t="array" ref="CO12">IFERROR(IF(SMALL(CO25:CO118,5)&lt;=$A$8*SMALL(CO25:CO118,1),IFERROR(INDEX($A$25:$A$118, MATCH(1,(CO25:CO118=SMALL(CO25:CO118,5))*(COUNTIF(CO3:CO11, $A$25:$A$118)=0),0)), ""),""),"")</f>
        <v/>
      </c>
      <c r="CP12" s="1" t="str" cm="1">
        <f t="array" ref="CP12">IFERROR(IF(SMALL(CP25:CP118,5)&lt;=$A$8*SMALL(CP25:CP118,1),IFERROR(INDEX($A$25:$A$118, MATCH(1,(CP25:CP118=SMALL(CP25:CP118,5))*(COUNTIF(CP3:CP11, $A$25:$A$118)=0),0)), ""),""),"")</f>
        <v/>
      </c>
      <c r="CQ12" s="1" t="str" cm="1">
        <f t="array" ref="CQ12">IFERROR(IF(SMALL(CQ25:CQ118,5)&lt;=$A$8*SMALL(CQ25:CQ118,1),IFERROR(INDEX($A$25:$A$118, MATCH(1,(CQ25:CQ118=SMALL(CQ25:CQ118,5))*(COUNTIF(CQ3:CQ11, $A$25:$A$118)=0),0)), ""),""),"")</f>
        <v/>
      </c>
      <c r="CR12" s="1" t="str" cm="1">
        <f t="array" ref="CR12">IFERROR(IF(SMALL(CR25:CR118,5)&lt;=$A$8*SMALL(CR25:CR118,1),IFERROR(INDEX($A$25:$A$118, MATCH(1,(CR25:CR118=SMALL(CR25:CR118,5))*(COUNTIF(CR3:CR11, $A$25:$A$118)=0),0)), ""),""),"")</f>
        <v/>
      </c>
      <c r="CS12" s="1" t="str" cm="1">
        <f t="array" ref="CS12">IFERROR(IF(SMALL(CS25:CS118,5)&lt;=$A$8*SMALL(CS25:CS118,1),IFERROR(INDEX($A$25:$A$118, MATCH(1,(CS25:CS118=SMALL(CS25:CS118,5))*(COUNTIF(CS3:CS11, $A$25:$A$118)=0),0)), ""),""),"")</f>
        <v/>
      </c>
      <c r="CT12" s="1" t="str" cm="1">
        <f t="array" ref="CT12">IFERROR(IF(SMALL(CT25:CT118,5)&lt;=$A$8*SMALL(CT25:CT118,1),IFERROR(INDEX($A$25:$A$118, MATCH(1,(CT25:CT118=SMALL(CT25:CT118,5))*(COUNTIF(CT3:CT11, $A$25:$A$118)=0),0)), ""),""),"")</f>
        <v/>
      </c>
      <c r="CU12" s="1" t="str" cm="1">
        <f t="array" ref="CU12">IFERROR(IF(SMALL(CU25:CU118,5)&lt;=$A$8*SMALL(CU25:CU118,1),IFERROR(INDEX($A$25:$A$118, MATCH(1,(CU25:CU118=SMALL(CU25:CU118,5))*(COUNTIF(CU3:CU11, $A$25:$A$118)=0),0)), ""),""),"")</f>
        <v/>
      </c>
      <c r="CV12" s="1" t="str" cm="1">
        <f t="array" ref="CV12">IFERROR(IF(SMALL(CV25:CV118,5)&lt;=$A$8*SMALL(CV25:CV118,1),IFERROR(INDEX($A$25:$A$118, MATCH(1,(CV25:CV118=SMALL(CV25:CV118,5))*(COUNTIF(CV3:CV11, $A$25:$A$118)=0),0)), ""),""),"")</f>
        <v/>
      </c>
      <c r="CW12" s="1" t="str" cm="1">
        <f t="array" ref="CW12">IFERROR(IF(SMALL(CW25:CW118,5)&lt;=$A$8*SMALL(CW25:CW118,1),IFERROR(INDEX($A$25:$A$118, MATCH(1,(CW25:CW118=SMALL(CW25:CW118,5))*(COUNTIF(CW3:CW11, $A$25:$A$118)=0),0)), ""),""),"")</f>
        <v/>
      </c>
      <c r="CX12" s="132" t="str" cm="1">
        <f t="array" ref="CX12">IFERROR(IF(SMALL(CX25:CX118,5)&lt;=$A$8*SMALL(CX25:CX118,1),IFERROR(INDEX($A$25:$A$118, MATCH(1,(CX25:CX118=SMALL(CX25:CX118,5))*(COUNTIF(CX3:CX11, $A$25:$A$118)=0),0)), ""),""),"")</f>
        <v/>
      </c>
      <c r="CY12" s="1" t="str" cm="1">
        <f t="array" ref="CY12">IFERROR(IF(SMALL(CY25:CY118,5)&lt;=$A$8*SMALL(CY25:CY118,1),IFERROR(INDEX($A$25:$A$118, MATCH(1,(CY25:CY118=SMALL(CY25:CY118,5))*(COUNTIF(CY3:CY11, $A$25:$A$118)=0),0)), ""),""),"")</f>
        <v/>
      </c>
      <c r="CZ12" s="1" t="str" cm="1">
        <f t="array" ref="CZ12">IFERROR(IF(SMALL(CZ25:CZ118,5)&lt;=$A$8*SMALL(CZ25:CZ118,1),IFERROR(INDEX($A$25:$A$118, MATCH(1,(CZ25:CZ118=SMALL(CZ25:CZ118,5))*(COUNTIF(CZ3:CZ11, $A$25:$A$118)=0),0)), ""),""),"")</f>
        <v/>
      </c>
      <c r="DA12" s="1" t="str" cm="1">
        <f t="array" ref="DA12">IFERROR(IF(SMALL(DA25:DA118,5)&lt;=$A$8*SMALL(DA25:DA118,1),IFERROR(INDEX($A$25:$A$118, MATCH(1,(DA25:DA118=SMALL(DA25:DA118,5))*(COUNTIF(DA3:DA11, $A$25:$A$118)=0),0)), ""),""),"")</f>
        <v/>
      </c>
      <c r="DB12" s="1" t="str" cm="1">
        <f t="array" ref="DB12">IFERROR(IF(SMALL(DB25:DB118,5)&lt;=$A$8*SMALL(DB25:DB118,1),IFERROR(INDEX($A$25:$A$118, MATCH(1,(DB25:DB118=SMALL(DB25:DB118,5))*(COUNTIF(DB3:DB11, $A$25:$A$118)=0),0)), ""),""),"")</f>
        <v/>
      </c>
      <c r="DC12" s="1" t="str" cm="1">
        <f t="array" ref="DC12">IFERROR(IF(SMALL(DC25:DC118,5)&lt;=$A$8*SMALL(DC25:DC118,1),IFERROR(INDEX($A$25:$A$118, MATCH(1,(DC25:DC118=SMALL(DC25:DC118,5))*(COUNTIF(DC3:DC11, $A$25:$A$118)=0),0)), ""),""),"")</f>
        <v/>
      </c>
      <c r="DD12" s="1" t="str" cm="1">
        <f t="array" ref="DD12">IFERROR(IF(SMALL(DD25:DD118,5)&lt;=$A$8*SMALL(DD25:DD118,1),IFERROR(INDEX($A$25:$A$118, MATCH(1,(DD25:DD118=SMALL(DD25:DD118,5))*(COUNTIF(DD3:DD11, $A$25:$A$118)=0),0)), ""),""),"")</f>
        <v/>
      </c>
      <c r="DE12" s="1" t="str" cm="1">
        <f t="array" ref="DE12">IFERROR(IF(SMALL(DE25:DE118,5)&lt;=$A$8*SMALL(DE25:DE118,1),IFERROR(INDEX($A$25:$A$118, MATCH(1,(DE25:DE118=SMALL(DE25:DE118,5))*(COUNTIF(DE3:DE11, $A$25:$A$118)=0),0)), ""),""),"")</f>
        <v/>
      </c>
      <c r="DF12" s="1" t="str" cm="1">
        <f t="array" ref="DF12">IFERROR(IF(SMALL(DF25:DF118,5)&lt;=$A$8*SMALL(DF25:DF118,1),IFERROR(INDEX($A$25:$A$118, MATCH(1,(DF25:DF118=SMALL(DF25:DF118,5))*(COUNTIF(DF3:DF11, $A$25:$A$118)=0),0)), ""),""),"")</f>
        <v/>
      </c>
      <c r="DG12" s="1" t="str" cm="1">
        <f t="array" ref="DG12">IFERROR(IF(SMALL(DG25:DG118,5)&lt;=$A$8*SMALL(DG25:DG118,1),IFERROR(INDEX($A$25:$A$118, MATCH(1,(DG25:DG118=SMALL(DG25:DG118,5))*(COUNTIF(DG3:DG11, $A$25:$A$118)=0),0)), ""),""),"")</f>
        <v/>
      </c>
      <c r="DH12" s="1" t="str" cm="1">
        <f t="array" ref="DH12">IFERROR(IF(SMALL(DH25:DH118,5)&lt;=$A$8*SMALL(DH25:DH118,1),IFERROR(INDEX($A$25:$A$118, MATCH(1,(DH25:DH118=SMALL(DH25:DH118,5))*(COUNTIF(DH3:DH11, $A$25:$A$118)=0),0)), ""),""),"")</f>
        <v/>
      </c>
      <c r="DI12" s="1" t="str" cm="1">
        <f t="array" ref="DI12">IFERROR(IF(SMALL(DI25:DI118,5)&lt;=$A$8*SMALL(DI25:DI118,1),IFERROR(INDEX($A$25:$A$118, MATCH(1,(DI25:DI118=SMALL(DI25:DI118,5))*(COUNTIF(DI3:DI11, $A$25:$A$118)=0),0)), ""),""),"")</f>
        <v/>
      </c>
      <c r="DJ12" s="1" t="str" cm="1">
        <f t="array" ref="DJ12">IFERROR(IF(SMALL(DJ25:DJ118,5)&lt;=$A$8*SMALL(DJ25:DJ118,1),IFERROR(INDEX($A$25:$A$118, MATCH(1,(DJ25:DJ118=SMALL(DJ25:DJ118,5))*(COUNTIF(DJ3:DJ11, $A$25:$A$118)=0),0)), ""),""),"")</f>
        <v/>
      </c>
      <c r="DK12" s="1" t="str" cm="1">
        <f t="array" ref="DK12">IFERROR(IF(SMALL(DK25:DK118,5)&lt;=$A$8*SMALL(DK25:DK118,1),IFERROR(INDEX($A$25:$A$118, MATCH(1,(DK25:DK118=SMALL(DK25:DK118,5))*(COUNTIF(DK3:DK11, $A$25:$A$118)=0),0)), ""),""),"")</f>
        <v/>
      </c>
      <c r="DL12" s="1" t="str" cm="1">
        <f t="array" ref="DL12">IFERROR(IF(SMALL(DL25:DL118,5)&lt;=$A$8*SMALL(DL25:DL118,1),IFERROR(INDEX($A$25:$A$118, MATCH(1,(DL25:DL118=SMALL(DL25:DL118,5))*(COUNTIF(DL3:DL11, $A$25:$A$118)=0),0)), ""),""),"")</f>
        <v/>
      </c>
      <c r="DM12" s="1" t="str" cm="1">
        <f t="array" ref="DM12">IFERROR(IF(SMALL(DM25:DM118,5)&lt;=$A$8*SMALL(DM25:DM118,1),IFERROR(INDEX($A$25:$A$118, MATCH(1,(DM25:DM118=SMALL(DM25:DM118,5))*(COUNTIF(DM3:DM11, $A$25:$A$118)=0),0)), ""),""),"")</f>
        <v/>
      </c>
      <c r="DN12" s="1" t="str" cm="1">
        <f t="array" ref="DN12">IFERROR(IF(SMALL(DN25:DN118,5)&lt;=$A$8*SMALL(DN25:DN118,1),IFERROR(INDEX($A$25:$A$118, MATCH(1,(DN25:DN118=SMALL(DN25:DN118,5))*(COUNTIF(DN3:DN11, $A$25:$A$118)=0),0)), ""),""),"")</f>
        <v/>
      </c>
      <c r="DO12" s="1" t="str" cm="1">
        <f t="array" ref="DO12">IFERROR(IF(SMALL(DO25:DO118,5)&lt;=$A$8*SMALL(DO25:DO118,1),IFERROR(INDEX($A$25:$A$118, MATCH(1,(DO25:DO118=SMALL(DO25:DO118,5))*(COUNTIF(DO3:DO11, $A$25:$A$118)=0),0)), ""),""),"")</f>
        <v/>
      </c>
      <c r="DP12" s="1" t="str" cm="1">
        <f t="array" ref="DP12">IFERROR(IF(SMALL(DP25:DP118,5)&lt;=$A$8*SMALL(DP25:DP118,1),IFERROR(INDEX($A$25:$A$118, MATCH(1,(DP25:DP118=SMALL(DP25:DP118,5))*(COUNTIF(DP3:DP11, $A$25:$A$118)=0),0)), ""),""),"")</f>
        <v/>
      </c>
      <c r="DQ12" s="1" t="str" cm="1">
        <f t="array" ref="DQ12">IFERROR(IF(SMALL(DQ25:DQ118,5)&lt;=$A$8*SMALL(DQ25:DQ118,1),IFERROR(INDEX($A$25:$A$118, MATCH(1,(DQ25:DQ118=SMALL(DQ25:DQ118,5))*(COUNTIF(DQ3:DQ11, $A$25:$A$118)=0),0)), ""),""),"")</f>
        <v/>
      </c>
      <c r="DR12" s="1" t="str" cm="1">
        <f t="array" ref="DR12">IFERROR(IF(SMALL(DR25:DR118,5)&lt;=$A$8*SMALL(DR25:DR118,1),IFERROR(INDEX($A$25:$A$118, MATCH(1,(DR25:DR118=SMALL(DR25:DR118,5))*(COUNTIF(DR3:DR11, $A$25:$A$118)=0),0)), ""),""),"")</f>
        <v/>
      </c>
      <c r="DS12" s="1" t="str" cm="1">
        <f t="array" ref="DS12">IFERROR(IF(SMALL(DS25:DS118,5)&lt;=$A$8*SMALL(DS25:DS118,1),IFERROR(INDEX($A$25:$A$118, MATCH(1,(DS25:DS118=SMALL(DS25:DS118,5))*(COUNTIF(DS3:DS11, $A$25:$A$118)=0),0)), ""),""),"")</f>
        <v/>
      </c>
      <c r="DT12" s="1" t="str" cm="1">
        <f t="array" ref="DT12">IFERROR(IF(SMALL(DT25:DT118,5)&lt;=$A$8*SMALL(DT25:DT118,1),IFERROR(INDEX($A$25:$A$118, MATCH(1,(DT25:DT118=SMALL(DT25:DT118,5))*(COUNTIF(DT3:DT11, $A$25:$A$118)=0),0)), ""),""),"")</f>
        <v/>
      </c>
      <c r="DU12" s="1" t="str" cm="1">
        <f t="array" ref="DU12">IFERROR(IF(SMALL(DU25:DU118,5)&lt;=$A$8*SMALL(DU25:DU118,1),IFERROR(INDEX($A$25:$A$118, MATCH(1,(DU25:DU118=SMALL(DU25:DU118,5))*(COUNTIF(DU3:DU11, $A$25:$A$118)=0),0)), ""),""),"")</f>
        <v/>
      </c>
      <c r="DV12" s="132" t="str" cm="1">
        <f t="array" ref="DV12">IFERROR(IF(SMALL(DV25:DV118,5)&lt;=$A$8*SMALL(DV25:DV118,1),IFERROR(INDEX($A$25:$A$118, MATCH(1,(DV25:DV118=SMALL(DV25:DV118,5))*(COUNTIF(DV3:DV11, $A$25:$A$118)=0),0)), ""),""),"")</f>
        <v/>
      </c>
      <c r="DW12" s="1" t="str" cm="1">
        <f t="array" ref="DW12">IFERROR(IF(SMALL(DW25:DW118,5)&lt;=$A$8*SMALL(DW25:DW118,1),IFERROR(INDEX($A$25:$A$118, MATCH(1,(DW25:DW118=SMALL(DW25:DW118,5))*(COUNTIF(DW3:DW11, $A$25:$A$118)=0),0)), ""),""),"")</f>
        <v/>
      </c>
      <c r="DX12" s="1" t="str" cm="1">
        <f t="array" ref="DX12">IFERROR(IF(SMALL(DX25:DX118,5)&lt;=$A$8*SMALL(DX25:DX118,1),IFERROR(INDEX($A$25:$A$118, MATCH(1,(DX25:DX118=SMALL(DX25:DX118,5))*(COUNTIF(DX3:DX11, $A$25:$A$118)=0),0)), ""),""),"")</f>
        <v/>
      </c>
      <c r="DY12" s="1" t="str" cm="1">
        <f t="array" ref="DY12">IFERROR(IF(SMALL(DY25:DY118,5)&lt;=$A$8*SMALL(DY25:DY118,1),IFERROR(INDEX($A$25:$A$118, MATCH(1,(DY25:DY118=SMALL(DY25:DY118,5))*(COUNTIF(DY3:DY11, $A$25:$A$118)=0),0)), ""),""),"")</f>
        <v/>
      </c>
      <c r="DZ12" s="1" t="str" cm="1">
        <f t="array" ref="DZ12">IFERROR(IF(SMALL(DZ25:DZ118,5)&lt;=$A$8*SMALL(DZ25:DZ118,1),IFERROR(INDEX($A$25:$A$118, MATCH(1,(DZ25:DZ118=SMALL(DZ25:DZ118,5))*(COUNTIF(DZ3:DZ11, $A$25:$A$118)=0),0)), ""),""),"")</f>
        <v/>
      </c>
      <c r="EA12" s="93"/>
      <c r="EB12" s="93"/>
      <c r="EC12" s="1" t="str" cm="1">
        <f t="array" ref="EC12">IFERROR(IF(SMALL(EC25:EC118,5)&lt;=$A$8*SMALL(EC25:EC118,1),IFERROR(INDEX($A$25:$A$118, MATCH(1,(EC25:EC118=SMALL(EC25:EC118,5))*(COUNTIF(EC3:EC11, $A$25:$A$118)=0),0)), ""),""),"")</f>
        <v>LOAM</v>
      </c>
      <c r="ED12" s="93"/>
      <c r="EE12" s="93"/>
      <c r="EF12" s="1" t="str" cm="1">
        <f t="array" ref="EF12">IFERROR(IF(SMALL(EF25:EF118,5)&lt;=$A$8*SMALL(EF25:EF118,1),IFERROR(INDEX($A$25:$A$118, MATCH(1,(EF25:EF118=SMALL(EF25:EF118,5))*(COUNTIF(EF3:EF11, $A$25:$A$118)=0),0)), ""),""),"")</f>
        <v>LOAM</v>
      </c>
      <c r="EG12" s="93"/>
      <c r="EH12" s="1" t="str" cm="1">
        <f t="array" ref="EH12">IFERROR(IF(SMALL(EH25:EH118,5)&lt;=$A$8*SMALL(EH25:EH118,1),IFERROR(INDEX($A$25:$A$118, MATCH(1,(EH25:EH118=SMALL(EH25:EH118,5))*(COUNTIF(EH3:EH11, $A$25:$A$118)=0),0)), ""),""),"")</f>
        <v/>
      </c>
      <c r="EI12" s="132" t="str" cm="1">
        <f t="array" ref="EI12">IFERROR(IF(SMALL(EI25:EI118,5)&lt;=$A$8*SMALL(EI25:EI118,1),IFERROR(INDEX($A$25:$A$118, MATCH(1,(EI25:EI118=SMALL(EI25:EI118,5))*(COUNTIF(EI3:EI11, $A$25:$A$118)=0),0)), ""),""),"")</f>
        <v>RTAB-MAP S2S</v>
      </c>
      <c r="EJ12" s="1" t="str" cm="1">
        <f t="array" ref="EJ12">IFERROR(IF(SMALL(EJ25:EJ118,5)&lt;=$A$8*SMALL(EJ25:EJ118,1),IFERROR(INDEX($A$25:$A$118, MATCH(1,(EJ25:EJ118=SMALL(EJ25:EJ118,5))*(COUNTIF(EJ3:EJ11, $A$25:$A$118)=0),0)), ""),""),"")</f>
        <v/>
      </c>
      <c r="EK12" s="1" t="str" cm="1">
        <f t="array" ref="EK12">IFERROR(IF(SMALL(EK25:EK118,5)&lt;=$A$8*SMALL(EK25:EK118,1),IFERROR(INDEX($A$25:$A$118, MATCH(1,(EK25:EK118=SMALL(EK25:EK118,5))*(COUNTIF(EK3:EK11, $A$25:$A$118)=0),0)), ""),""),"")</f>
        <v/>
      </c>
      <c r="EL12" s="1" t="str" cm="1">
        <f t="array" ref="EL12">IFERROR(IF(SMALL(EL25:EL118,5)&lt;=$A$8*SMALL(EL25:EL118,1),IFERROR(INDEX($A$25:$A$118, MATCH(1,(EL25:EL118=SMALL(EL25:EL118,5))*(COUNTIF(EL3:EL11, $A$25:$A$118)=0),0)), ""),""),"")</f>
        <v/>
      </c>
      <c r="EM12" s="1" t="str" cm="1">
        <f t="array" ref="EM12">IFERROR(IF(SMALL(EM25:EM118,5)&lt;=$A$8*SMALL(EM25:EM118,1),IFERROR(INDEX($A$25:$A$118, MATCH(1,(EM25:EM118=SMALL(EM25:EM118,5))*(COUNTIF(EM3:EM11, $A$25:$A$118)=0),0)), ""),""),"")</f>
        <v/>
      </c>
      <c r="EN12" s="1" t="str" cm="1">
        <f t="array" ref="EN12">IFERROR(IF(SMALL(EN25:EN118,5)&lt;=$A$8*SMALL(EN25:EN118,1),IFERROR(INDEX($A$25:$A$118, MATCH(1,(EN25:EN118=SMALL(EN25:EN118,5))*(COUNTIF(EN3:EN11, $A$25:$A$118)=0),0)), ""),""),"")</f>
        <v/>
      </c>
      <c r="EO12" s="1" t="str" cm="1">
        <f t="array" ref="EO12">IFERROR(IF(SMALL(EO25:EO118,5)&lt;=$A$8*SMALL(EO25:EO118,1),IFERROR(INDEX($A$25:$A$118, MATCH(1,(EO25:EO118=SMALL(EO25:EO118,5))*(COUNTIF(EO3:EO11, $A$25:$A$118)=0),0)), ""),""),"")</f>
        <v/>
      </c>
      <c r="EP12" s="1" t="str" cm="1">
        <f t="array" ref="EP12">IFERROR(IF(SMALL(EP25:EP118,5)&lt;=$A$8*SMALL(EP25:EP118,1),IFERROR(INDEX($A$25:$A$118, MATCH(1,(EP25:EP118=SMALL(EP25:EP118,5))*(COUNTIF(EP3:EP11, $A$25:$A$118)=0),0)), ""),""),"")</f>
        <v/>
      </c>
      <c r="EQ12" s="1" t="str" cm="1">
        <f t="array" ref="EQ12">IFERROR(IF(SMALL(EQ25:EQ118,5)&lt;=$A$8*SMALL(EQ25:EQ118,1),IFERROR(INDEX($A$25:$A$118, MATCH(1,(EQ25:EQ118=SMALL(EQ25:EQ118,5))*(COUNTIF(EQ3:EQ11, $A$25:$A$118)=0),0)), ""),""),"")</f>
        <v>LOAM</v>
      </c>
      <c r="ER12" s="1" t="str" cm="1">
        <f t="array" ref="ER12">IFERROR(IF(SMALL(ER25:ER118,5)&lt;=$A$8*SMALL(ER25:ER118,1),IFERROR(INDEX($A$25:$A$118, MATCH(1,(ER25:ER118=SMALL(ER25:ER118,5))*(COUNTIF(ER3:ER11, $A$25:$A$118)=0),0)), ""),""),"")</f>
        <v/>
      </c>
      <c r="ES12" s="1" t="str" cm="1">
        <f t="array" ref="ES12">IFERROR(IF(SMALL(ES25:ES126,5)&lt;=$A$8*SMALL(ES25:ES126,1),IFERROR(INDEX($A$25:$A$126, MATCH(1,(ES25:ES126=SMALL(ES25:ES126,5))*(COUNTIF(ES3:ES11, $A$25:$A$126)=0),0)), ""),""),"")</f>
        <v/>
      </c>
      <c r="ET12" s="1" t="str" cm="1">
        <f t="array" ref="ET12">IFERROR(IF(SMALL(ET25:ET126,5)&lt;=$A$8*SMALL(ET25:ET126,1),IFERROR(INDEX($A$25:$A$126, MATCH(1,(ET25:ET126=SMALL(ET25:ET126,5))*(COUNTIF(ET3:ET11, $A$25:$A$126)=0),0)), ""),""),"")</f>
        <v/>
      </c>
      <c r="EU12" s="1" t="str" cm="1">
        <f t="array" ref="EU12">IFERROR(IF(SMALL(EU25:EU126,5)&lt;=$A$8*SMALL(EU25:EU126,1),IFERROR(INDEX($A$25:$A$126, MATCH(1,(EU25:EU126=SMALL(EU25:EU126,5))*(COUNTIF(EU3:EU11, $A$25:$A$126)=0),0)), ""),""),"")</f>
        <v/>
      </c>
      <c r="EV12" s="1" t="str" cm="1">
        <f t="array" ref="EV12">IFERROR(IF(SMALL(EV25:EV126,5)&lt;=$A$8*SMALL(EV25:EV126,1),IFERROR(INDEX($A$25:$A$126, MATCH(1,(EV25:EV126=SMALL(EV25:EV126,5))*(COUNTIF(EV3:EV11, $A$25:$A$126)=0),0)), ""),""),"")</f>
        <v/>
      </c>
      <c r="EW12" s="1" t="str" cm="1">
        <f t="array" ref="EW12">IFERROR(IF(SMALL(EW25:EW126,5)&lt;=$A$8*SMALL(EW25:EW126,1),IFERROR(INDEX($A$25:$A$126, MATCH(1,(EW25:EW126=SMALL(EW25:EW126,5))*(COUNTIF(EW3:EW11, $A$25:$A$126)=0),0)), ""),""),"")</f>
        <v/>
      </c>
      <c r="EX12" s="1" t="str" cm="1">
        <f t="array" ref="EX12">IFERROR(IF(SMALL(EX25:EX126,5)&lt;=$A$8*SMALL(EX25:EX126,1),IFERROR(INDEX($A$25:$A$126, MATCH(1,(EX25:EX126=SMALL(EX25:EX126,5))*(COUNTIF(EX3:EX11, $A$25:$A$126)=0),0)), ""),""),"")</f>
        <v/>
      </c>
      <c r="EY12" s="1" t="str" cm="1">
        <f t="array" ref="EY12">IFERROR(IF(SMALL(EY25:EY126,5)&lt;=$A$8*SMALL(EY25:EY126,1),IFERROR(INDEX($A$25:$A$126, MATCH(1,(EY25:EY126=SMALL(EY25:EY126,5))*(COUNTIF(EY3:EY11, $A$25:$A$126)=0),0)), ""),""),"")</f>
        <v/>
      </c>
      <c r="EZ12" s="1" t="str" cm="1">
        <f t="array" ref="EZ12">IFERROR(IF(SMALL(EZ25:EZ126,5)&lt;=$A$8*SMALL(EZ25:EZ126,1),IFERROR(INDEX($A$25:$A$126, MATCH(1,(EZ25:EZ126=SMALL(EZ25:EZ126,5))*(COUNTIF(EZ3:EZ11, $A$25:$A$126)=0),0)), ""),""),"")</f>
        <v/>
      </c>
      <c r="FA12" s="1" t="str" cm="1">
        <f t="array" ref="FA12">IFERROR(IF(SMALL(FA25:FA126,5)&lt;=$A$8*SMALL(FA25:FA126,1),IFERROR(INDEX($A$25:$A$126, MATCH(1,(FA25:FA126=SMALL(FA25:FA126,5))*(COUNTIF(FA3:FA11, $A$25:$A$126)=0),0)), ""),""),"")</f>
        <v/>
      </c>
      <c r="FB12" s="1" t="str" cm="1">
        <f t="array" ref="FB12">IFERROR(IF(SMALL(FB25:FB126,5)&lt;=$A$8*SMALL(FB25:FB126,1),IFERROR(INDEX($A$25:$A$126, MATCH(1,(FB25:FB126=SMALL(FB25:FB126,5))*(COUNTIF(FB3:FB11, $A$25:$A$126)=0),0)), ""),""),"")</f>
        <v/>
      </c>
      <c r="FC12" s="1" t="str" cm="1">
        <f t="array" ref="FC12">IFERROR(IF(SMALL(FC25:FC126,5)&lt;=$A$8*SMALL(FC25:FC126,1),IFERROR(INDEX($A$25:$A$126, MATCH(1,(FC25:FC126=SMALL(FC25:FC126,5))*(COUNTIF(FC3:FC11, $A$25:$A$126)=0),0)), ""),""),"")</f>
        <v/>
      </c>
      <c r="FD12" s="1" t="str" cm="1">
        <f t="array" ref="FD12">IFERROR(IF(SMALL(FD25:FD126,5)&lt;=$A$8*SMALL(FD25:FD126,1),IFERROR(INDEX($A$25:$A$126, MATCH(1,(FD25:FD126=SMALL(FD25:FD126,5))*(COUNTIF(FD3:FD11, $A$25:$A$126)=0),0)), ""),""),"")</f>
        <v/>
      </c>
      <c r="FE12" s="1" t="str" cm="1">
        <f t="array" ref="FE12">IFERROR(IF(SMALL(FE25:FE126,5)&lt;=$A$8*SMALL(FE25:FE126,1),IFERROR(INDEX($A$25:$A$126, MATCH(1,(FE25:FE126=SMALL(FE25:FE126,5))*(COUNTIF(FE3:FE11, $A$25:$A$126)=0),0)), ""),""),"")</f>
        <v/>
      </c>
      <c r="FF12" s="1" t="str" cm="1">
        <f t="array" ref="FF12">IFERROR(IF(SMALL(FF25:FF126,5)&lt;=$A$8*SMALL(FF25:FF126,1),IFERROR(INDEX($A$25:$A$126, MATCH(1,(FF25:FF126=SMALL(FF25:FF126,5))*(COUNTIF(FF3:FF11, $A$25:$A$126)=0),0)), ""),""),"")</f>
        <v/>
      </c>
      <c r="FG12" s="1" t="str" cm="1">
        <f t="array" ref="FG12">IFERROR(IF(SMALL(FG25:FG126,5)&lt;=$A$8*SMALL(FG25:FG126,1),IFERROR(INDEX($A$25:$A$126, MATCH(1,(FG25:FG126=SMALL(FG25:FG126,5))*(COUNTIF(FG3:FG11, $A$25:$A$126)=0),0)), ""),""),"")</f>
        <v/>
      </c>
      <c r="FH12" s="1" t="str" cm="1">
        <f t="array" ref="FH12">IFERROR(IF(SMALL(FH25:FH126,5)&lt;=$A$8*SMALL(FH25:FH126,1),IFERROR(INDEX($A$25:$A$126, MATCH(1,(FH25:FH126=SMALL(FH25:FH126,5))*(COUNTIF(FH3:FH11, $A$25:$A$126)=0),0)), ""),""),"")</f>
        <v/>
      </c>
      <c r="FI12" s="1" t="str" cm="1">
        <f t="array" ref="FI12">IFERROR(IF(SMALL(FI25:FI126,5)&lt;=$A$8*SMALL(FI25:FI126,1),IFERROR(INDEX($A$25:$A$126, MATCH(1,(FI25:FI126=SMALL(FI25:FI126,5))*(COUNTIF(FI3:FI11, $A$25:$A$126)=0),0)), ""),""),"")</f>
        <v/>
      </c>
      <c r="FJ12" s="1" t="str" cm="1">
        <f t="array" ref="FJ12">IFERROR(IF(SMALL(FJ25:FJ126,5)&lt;=$A$8*SMALL(FJ25:FJ126,1),IFERROR(INDEX($A$25:$A$126, MATCH(1,(FJ25:FJ126=SMALL(FJ25:FJ126,5))*(COUNTIF(FJ3:FJ11, $A$25:$A$126)=0),0)), ""),""),"")</f>
        <v/>
      </c>
      <c r="FK12" s="1" t="str" cm="1">
        <f t="array" ref="FK12">IFERROR(IF(SMALL(FK25:FK126,5)&lt;=$A$8*SMALL(FK25:FK126,1),IFERROR(INDEX($A$25:$A$126, MATCH(1,(FK25:FK126=SMALL(FK25:FK126,5))*(COUNTIF(FK3:FK11, $A$25:$A$126)=0),0)), ""),""),"")</f>
        <v/>
      </c>
      <c r="FL12" s="1" t="str" cm="1">
        <f t="array" ref="FL12">IFERROR(IF(SMALL(FL25:FL126,5)&lt;=$A$8*SMALL(FL25:FL126,1),IFERROR(INDEX($A$25:$A$126, MATCH(1,(FL25:FL126=SMALL(FL25:FL126,5))*(COUNTIF(FL3:FL11, $A$25:$A$126)=0),0)), ""),""),"")</f>
        <v/>
      </c>
      <c r="FM12" s="1" t="str" cm="1">
        <f t="array" ref="FM12">IFERROR(IF(SMALL(FM25:FM126,5)&lt;=$A$8*SMALL(FM25:FM126,1),IFERROR(INDEX($A$25:$A$126, MATCH(1,(FM25:FM126=SMALL(FM25:FM126,5))*(COUNTIF(FM3:FM11, $A$25:$A$126)=0),0)), ""),""),"")</f>
        <v/>
      </c>
      <c r="FN12" s="1" t="str" cm="1">
        <f t="array" ref="FN12">IFERROR(IF(SMALL(FN25:FN126,5)&lt;=$A$8*SMALL(FN25:FN126,1),IFERROR(INDEX($A$25:$A$126, MATCH(1,(FN25:FN126=SMALL(FN25:FN126,5))*(COUNTIF(FN3:FN11, $A$25:$A$126)=0),0)), ""),""),"")</f>
        <v/>
      </c>
      <c r="FO12" s="1" t="str" cm="1">
        <f t="array" ref="FO12">IFERROR(IF(SMALL(FO25:FO126,5)&lt;=$A$8*SMALL(FO25:FO126,1),IFERROR(INDEX($A$25:$A$126, MATCH(1,(FO25:FO126=SMALL(FO25:FO126,5))*(COUNTIF(FO3:FO11, $A$25:$A$126)=0),0)), ""),""),"")</f>
        <v/>
      </c>
      <c r="FP12" s="1" t="str" cm="1">
        <f t="array" ref="FP12">IFERROR(IF(SMALL(FP25:FP126,5)&lt;=$A$8*SMALL(FP25:FP126,1),IFERROR(INDEX($A$25:$A$126, MATCH(1,(FP25:FP126=SMALL(FP25:FP126,5))*(COUNTIF(FP3:FP11, $A$25:$A$126)=0),0)), ""),""),"")</f>
        <v/>
      </c>
      <c r="FQ12" s="1" t="str" cm="1">
        <f t="array" ref="FQ12">IFERROR(IF(SMALL(FQ25:FQ126,5)&lt;=$A$8*SMALL(FQ25:FQ126,1),IFERROR(INDEX($A$25:$A$126, MATCH(1,(FQ25:FQ126=SMALL(FQ25:FQ126,5))*(COUNTIF(FQ3:FQ11, $A$25:$A$126)=0),0)), ""),""),"")</f>
        <v/>
      </c>
      <c r="FR12" s="1" t="str" cm="1">
        <f t="array" ref="FR12">IFERROR(IF(SMALL(FR25:FR126,5)&lt;=$A$8*SMALL(FR25:FR126,1),IFERROR(INDEX($A$25:$A$126, MATCH(1,(FR25:FR126=SMALL(FR25:FR126,5))*(COUNTIF(FR3:FR11, $A$25:$A$126)=0),0)), ""),""),"")</f>
        <v/>
      </c>
      <c r="FS12" s="1" t="str" cm="1">
        <f t="array" ref="FS12">IFERROR(IF(SMALL(FS25:FS126,5)&lt;=$A$8*SMALL(FS25:FS126,1),IFERROR(INDEX($A$25:$A$126, MATCH(1,(FS25:FS126=SMALL(FS25:FS126,5))*(COUNTIF(FS3:FS11, $A$25:$A$126)=0),0)), ""),""),"")</f>
        <v/>
      </c>
      <c r="FT12" s="1" t="str" cm="1">
        <f t="array" ref="FT12">IFERROR(IF(SMALL(FT25:FT126,5)&lt;=$A$8*SMALL(FT25:FT126,1),IFERROR(INDEX($A$25:$A$126, MATCH(1,(FT25:FT126=SMALL(FT25:FT126,5))*(COUNTIF(FT3:FT11, $A$25:$A$126)=0),0)), ""),""),"")</f>
        <v/>
      </c>
      <c r="FU12" s="1" t="str" cm="1">
        <f t="array" ref="FU12">IFERROR(IF(SMALL(FU25:FU126,5)&lt;=$A$8*SMALL(FU25:FU126,1),IFERROR(INDEX($A$25:$A$126, MATCH(1,(FU25:FU126=SMALL(FU25:FU126,5))*(COUNTIF(FU3:FU11, $A$25:$A$126)=0),0)), ""),""),"")</f>
        <v/>
      </c>
      <c r="FV12" s="1" t="str" cm="1">
        <f t="array" ref="FV12">IFERROR(IF(SMALL(FV25:FV126,5)&lt;=$A$8*SMALL(FV25:FV126,1),IFERROR(INDEX($A$25:$A$126, MATCH(1,(FV25:FV126=SMALL(FV25:FV126,5))*(COUNTIF(FV3:FV11, $A$25:$A$126)=0),0)), ""),""),"")</f>
        <v/>
      </c>
      <c r="FW12" s="1" t="str" cm="1">
        <f t="array" ref="FW12">IFERROR(IF(SMALL(FW25:FW126,5)&lt;=$A$8*SMALL(FW25:FW126,1),IFERROR(INDEX($A$25:$A$126, MATCH(1,(FW25:FW126=SMALL(FW25:FW126,5))*(COUNTIF(FW3:FW11, $A$25:$A$126)=0),0)), ""),""),"")</f>
        <v/>
      </c>
      <c r="FX12" s="1" t="str" cm="1">
        <f t="array" ref="FX12">IFERROR(IF(SMALL(FX25:FX126,5)&lt;=$A$8*SMALL(FX25:FX126,1),IFERROR(INDEX($A$25:$A$126, MATCH(1,(FX25:FX126=SMALL(FX25:FX126,5))*(COUNTIF(FX3:FX11, $A$25:$A$126)=0),0)), ""),""),"")</f>
        <v/>
      </c>
      <c r="FY12" s="1" t="str" cm="1">
        <f t="array" ref="FY12">IFERROR(IF(SMALL(FY25:FY126,5)&lt;=$A$8*SMALL(FY25:FY126,1),IFERROR(INDEX($A$25:$A$126, MATCH(1,(FY25:FY126=SMALL(FY25:FY126,5))*(COUNTIF(FY3:FY11, $A$25:$A$126)=0),0)), ""),""),"")</f>
        <v/>
      </c>
      <c r="FZ12" s="1" t="str" cm="1">
        <f t="array" ref="FZ12">IFERROR(IF(SMALL(FZ25:FZ126,5)&lt;=$A$8*SMALL(FZ25:FZ126,1),IFERROR(INDEX($A$25:$A$126, MATCH(1,(FZ25:FZ126=SMALL(FZ25:FZ126,5))*(COUNTIF(FZ3:FZ11, $A$25:$A$126)=0),0)), ""),""),"")</f>
        <v/>
      </c>
      <c r="GA12" s="1" t="str" cm="1">
        <f t="array" ref="GA12">IFERROR(IF(SMALL(GA25:GA126,5)&lt;=$A$8*SMALL(GA25:GA126,1),IFERROR(INDEX($A$25:$A$126, MATCH(1,(GA25:GA126=SMALL(GA25:GA126,5))*(COUNTIF(GA3:GA11, $A$25:$A$126)=0),0)), ""),""),"")</f>
        <v/>
      </c>
      <c r="GB12" s="1" t="str" cm="1">
        <f t="array" ref="GB12">IFERROR(IF(SMALL(GB25:GB126,5)&lt;=$A$8*SMALL(GB25:GB126,1),IFERROR(INDEX($A$25:$A$126, MATCH(1,(GB25:GB126=SMALL(GB25:GB126,5))*(COUNTIF(GB3:GB11, $A$25:$A$126)=0),0)), ""),""),"")</f>
        <v/>
      </c>
      <c r="GC12" s="1" t="str" cm="1">
        <f t="array" ref="GC12">IFERROR(IF(SMALL(GC25:GC126,5)&lt;=$A$8*SMALL(GC25:GC126,1),IFERROR(INDEX($A$25:$A$126, MATCH(1,(GC25:GC126=SMALL(GC25:GC126,5))*(COUNTIF(GC3:GC11, $A$25:$A$126)=0),0)), ""),""),"")</f>
        <v/>
      </c>
      <c r="GD12" s="1" t="str" cm="1">
        <f t="array" ref="GD12">IFERROR(IF(SMALL(GD25:GD126,5)&lt;=$A$8*SMALL(GD25:GD126,1),IFERROR(INDEX($A$25:$A$126, MATCH(1,(GD25:GD126=SMALL(GD25:GD126,5))*(COUNTIF(GD3:GD11, $A$25:$A$126)=0),0)), ""),""),"")</f>
        <v/>
      </c>
      <c r="GE12" s="1" t="str" cm="1">
        <f t="array" ref="GE12">IFERROR(IF(SMALL(GE25:GE126,5)&lt;=$A$8*SMALL(GE25:GE126,1),IFERROR(INDEX($A$25:$A$126, MATCH(1,(GE25:GE126=SMALL(GE25:GE126,5))*(COUNTIF(GE3:GE11, $A$25:$A$126)=0),0)), ""),""),"")</f>
        <v/>
      </c>
      <c r="GF12" s="1" t="str" cm="1">
        <f t="array" ref="GF12">IFERROR(IF(SMALL(GF25:GF126,5)&lt;=$A$8*SMALL(GF25:GF126,1),IFERROR(INDEX($A$25:$A$126, MATCH(1,(GF25:GF126=SMALL(GF25:GF126,5))*(COUNTIF(GF3:GF11, $A$25:$A$126)=0),0)), ""),""),"")</f>
        <v/>
      </c>
      <c r="GG12" s="1" t="str" cm="1">
        <f t="array" ref="GG12">IFERROR(IF(SMALL(GG25:GG126,5)&lt;=$A$8*SMALL(GG25:GG126,1),IFERROR(INDEX($A$25:$A$126, MATCH(1,(GG25:GG126=SMALL(GG25:GG126,5))*(COUNTIF(GG3:GG11, $A$25:$A$126)=0),0)), ""),""),"")</f>
        <v/>
      </c>
      <c r="GH12" s="1" t="str" cm="1">
        <f t="array" ref="GH12">IFERROR(IF(SMALL(GH25:GH126,5)&lt;=$A$8*SMALL(GH25:GH126,1),IFERROR(INDEX($A$25:$A$126, MATCH(1,(GH25:GH126=SMALL(GH25:GH126,5))*(COUNTIF(GH3:GH11, $A$25:$A$126)=0),0)), ""),""),"")</f>
        <v/>
      </c>
      <c r="GI12" s="1" t="str" cm="1">
        <f t="array" ref="GI12">IFERROR(IF(SMALL(GI25:GI126,5)&lt;=$A$8*SMALL(GI25:GI126,1),IFERROR(INDEX($A$25:$A$126, MATCH(1,(GI25:GI126=SMALL(GI25:GI126,5))*(COUNTIF(GI3:GI11, $A$25:$A$126)=0),0)), ""),""),"")</f>
        <v/>
      </c>
      <c r="GJ12" s="1" t="str" cm="1">
        <f t="array" ref="GJ12">IFERROR(IF(SMALL(GJ25:GJ126,5)&lt;=$A$8*SMALL(GJ25:GJ126,1),IFERROR(INDEX($A$25:$A$126, MATCH(1,(GJ25:GJ126=SMALL(GJ25:GJ126,5))*(COUNTIF(GJ3:GJ11, $A$25:$A$126)=0),0)), ""),""),"")</f>
        <v/>
      </c>
      <c r="GK12" s="1" t="str" cm="1">
        <f t="array" ref="GK12">IFERROR(IF(SMALL(GK25:GK126,5)&lt;=$A$8*SMALL(GK25:GK126,1),IFERROR(INDEX($A$25:$A$126, MATCH(1,(GK25:GK126=SMALL(GK25:GK126,5))*(COUNTIF(GK3:GK11, $A$25:$A$126)=0),0)), ""),""),"")</f>
        <v/>
      </c>
      <c r="GL12" s="1" t="str" cm="1">
        <f t="array" ref="GL12">IFERROR(IF(SMALL(GL25:GL126,5)&lt;=$A$8*SMALL(GL25:GL126,1),IFERROR(INDEX($A$25:$A$126, MATCH(1,(GL25:GL126=SMALL(GL25:GL126,5))*(COUNTIF(GL3:GL11, $A$25:$A$126)=0),0)), ""),""),"")</f>
        <v/>
      </c>
      <c r="GM12" s="1" t="str" cm="1">
        <f t="array" ref="GM12">IFERROR(IF(SMALL(GM25:GM126,5)&lt;=$A$8*SMALL(GM25:GM126,1),IFERROR(INDEX($A$25:$A$126, MATCH(1,(GM25:GM126=SMALL(GM25:GM126,5))*(COUNTIF(GM3:GM11, $A$25:$A$126)=0),0)), ""),""),"")</f>
        <v/>
      </c>
      <c r="GN12" s="1" t="str" cm="1">
        <f t="array" ref="GN12">IFERROR(IF(SMALL(GN25:GN126,5)&lt;=$A$8*SMALL(GN25:GN126,1),IFERROR(INDEX($A$25:$A$126, MATCH(1,(GN25:GN126=SMALL(GN25:GN126,5))*(COUNTIF(GN3:GN11, $A$25:$A$126)=0),0)), ""),""),"")</f>
        <v/>
      </c>
      <c r="GO12" s="1" t="str" cm="1">
        <f t="array" ref="GO12">IFERROR(IF(SMALL(GO25:GO126,5)&lt;=$A$8*SMALL(GO25:GO126,1),IFERROR(INDEX($A$25:$A$126, MATCH(1,(GO25:GO126=SMALL(GO25:GO126,5))*(COUNTIF(GO3:GO11, $A$25:$A$126)=0),0)), ""),""),"")</f>
        <v/>
      </c>
      <c r="GP12" s="1" t="str" cm="1">
        <f t="array" ref="GP12">IFERROR(IF(SMALL(GP25:GP126,5)&lt;=$A$8*SMALL(GP25:GP126,1),IFERROR(INDEX($A$25:$A$126, MATCH(1,(GP25:GP126=SMALL(GP25:GP126,5))*(COUNTIF(GP3:GP11, $A$25:$A$126)=0),0)), ""),""),"")</f>
        <v/>
      </c>
      <c r="GQ12" s="1" t="str" cm="1">
        <f t="array" ref="GQ12">IFERROR(IF(SMALL(GQ25:GQ126,5)&lt;=$A$8*SMALL(GQ25:GQ126,1),IFERROR(INDEX($A$25:$A$126, MATCH(1,(GQ25:GQ126=SMALL(GQ25:GQ126,5))*(COUNTIF(GQ3:GQ11, $A$25:$A$126)=0),0)), ""),""),"")</f>
        <v/>
      </c>
      <c r="GR12" s="1" t="str" cm="1">
        <f t="array" ref="GR12">IFERROR(IF(SMALL(GR25:GR126,5)&lt;=$A$8*SMALL(GR25:GR126,1),IFERROR(INDEX($A$25:$A$126, MATCH(1,(GR25:GR126=SMALL(GR25:GR126,5))*(COUNTIF(GR3:GR11, $A$25:$A$126)=0),0)), ""),""),"")</f>
        <v/>
      </c>
      <c r="GS12" s="1" t="str" cm="1">
        <f t="array" ref="GS12">IFERROR(IF(SMALL(GS25:GS126,5)&lt;=$A$8*SMALL(GS25:GS126,1),IFERROR(INDEX($A$25:$A$126, MATCH(1,(GS25:GS126=SMALL(GS25:GS126,5))*(COUNTIF(GS3:GS11, $A$25:$A$126)=0),0)), ""),""),"")</f>
        <v/>
      </c>
      <c r="GT12" s="1" t="str" cm="1">
        <f t="array" ref="GT12">IFERROR(IF(SMALL(GT25:GT126,5)&lt;=$A$8*SMALL(GT25:GT126,1),IFERROR(INDEX($A$25:$A$126, MATCH(1,(GT25:GT126=SMALL(GT25:GT126,5))*(COUNTIF(GT3:GT11, $A$25:$A$126)=0),0)), ""),""),"")</f>
        <v/>
      </c>
      <c r="GU12" s="1" t="str" cm="1">
        <f t="array" ref="GU12">IFERROR(IF(SMALL(GU25:GU126,5)&lt;=$A$8*SMALL(GU25:GU126,1),IFERROR(INDEX($A$25:$A$126, MATCH(1,(GU25:GU126=SMALL(GU25:GU126,5))*(COUNTIF(GU3:GU11, $A$25:$A$126)=0),0)), ""),""),"")</f>
        <v/>
      </c>
      <c r="GV12" s="1" t="str" cm="1">
        <f t="array" ref="GV12">IFERROR(IF(SMALL(GV25:GV126,5)&lt;=$A$8*SMALL(GV25:GV126,1),IFERROR(INDEX($A$25:$A$126, MATCH(1,(GV25:GV126=SMALL(GV25:GV126,5))*(COUNTIF(GV3:GV11, $A$25:$A$126)=0),0)), ""),""),"")</f>
        <v/>
      </c>
      <c r="GW12" s="1" t="str" cm="1">
        <f t="array" ref="GW12">IFERROR(IF(SMALL(GW25:GW126,5)&lt;=$A$8*SMALL(GW25:GW126,1),IFERROR(INDEX($A$25:$A$126, MATCH(1,(GW25:GW126=SMALL(GW25:GW126,5))*(COUNTIF(GW3:GW11, $A$25:$A$126)=0),0)), ""),""),"")</f>
        <v/>
      </c>
      <c r="GX12" s="1" t="str" cm="1">
        <f t="array" ref="GX12">IFERROR(IF(SMALL(GX25:GX126,5)&lt;=$A$8*SMALL(GX25:GX126,1),IFERROR(INDEX($A$25:$A$126, MATCH(1,(GX25:GX126=SMALL(GX25:GX126,5))*(COUNTIF(GX3:GX11, $A$25:$A$126)=0),0)), ""),""),"")</f>
        <v/>
      </c>
      <c r="GY12" s="1" t="str" cm="1">
        <f t="array" ref="GY12">IFERROR(IF(SMALL(GY25:GY126,5)&lt;=$A$8*SMALL(GY25:GY126,1),IFERROR(INDEX($A$25:$A$126, MATCH(1,(GY25:GY126=SMALL(GY25:GY126,5))*(COUNTIF(GY3:GY11, $A$25:$A$126)=0),0)), ""),""),"")</f>
        <v/>
      </c>
      <c r="GZ12" s="1" t="str" cm="1">
        <f t="array" ref="GZ12">IFERROR(IF(SMALL(GZ25:GZ126,5)&lt;=$A$8*SMALL(GZ25:GZ126,1),IFERROR(INDEX($A$25:$A$126, MATCH(1,(GZ25:GZ126=SMALL(GZ25:GZ126,5))*(COUNTIF(GZ3:GZ11, $A$25:$A$126)=0),0)), ""),""),"")</f>
        <v/>
      </c>
      <c r="HA12" s="1" t="str" cm="1">
        <f t="array" ref="HA12">IFERROR(IF(SMALL(HA25:HA126,5)&lt;=$A$8*SMALL(HA25:HA126,1),IFERROR(INDEX($A$25:$A$126, MATCH(1,(HA25:HA126=SMALL(HA25:HA126,5))*(COUNTIF(HA3:HA11, $A$25:$A$126)=0),0)), ""),""),"")</f>
        <v/>
      </c>
      <c r="HB12" s="1" t="str" cm="1">
        <f t="array" ref="HB12">IFERROR(IF(SMALL(HB25:HB126,5)&lt;=$A$8*SMALL(HB25:HB126,1),IFERROR(INDEX($A$25:$A$126, MATCH(1,(HB25:HB126=SMALL(HB25:HB126,5))*(COUNTIF(HB3:HB11, $A$25:$A$126)=0),0)), ""),""),"")</f>
        <v/>
      </c>
      <c r="HC12" s="1" t="str" cm="1">
        <f t="array" ref="HC12">IFERROR(IF(SMALL(HC25:HC126,5)&lt;=$A$8*SMALL(HC25:HC126,1),IFERROR(INDEX($A$25:$A$126, MATCH(1,(HC25:HC126=SMALL(HC25:HC126,5))*(COUNTIF(HC3:HC11, $A$25:$A$126)=0),0)), ""),""),"")</f>
        <v/>
      </c>
      <c r="HD12" s="1" t="str" cm="1">
        <f t="array" ref="HD12">IFERROR(IF(SMALL(HD25:HD126,5)&lt;=$A$8*SMALL(HD25:HD126,1),IFERROR(INDEX($A$25:$A$126, MATCH(1,(HD25:HD126=SMALL(HD25:HD126,5))*(COUNTIF(HD3:HD11, $A$25:$A$126)=0),0)), ""),""),"")</f>
        <v/>
      </c>
      <c r="HE12" s="1" t="str" cm="1">
        <f t="array" ref="HE12">IFERROR(IF(SMALL(HE25:HE126,5)&lt;=$A$8*SMALL(HE25:HE126,1),IFERROR(INDEX($A$25:$A$126, MATCH(1,(HE25:HE126=SMALL(HE25:HE126,5))*(COUNTIF(HE3:HE11, $A$25:$A$126)=0),0)), ""),""),"")</f>
        <v/>
      </c>
      <c r="HF12" s="1" t="str" cm="1">
        <f t="array" ref="HF12">IFERROR(IF(SMALL(HF25:HF126,5)&lt;=$A$8*SMALL(HF25:HF126,1),IFERROR(INDEX($A$25:$A$126, MATCH(1,(HF25:HF126=SMALL(HF25:HF126,5))*(COUNTIF(HF3:HF11, $A$25:$A$126)=0),0)), ""),""),"")</f>
        <v/>
      </c>
      <c r="HG12" s="1" t="str" cm="1">
        <f t="array" ref="HG12">IFERROR(IF(SMALL(HG25:HG126,5)&lt;=$A$8*SMALL(HG25:HG126,1),IFERROR(INDEX($A$25:$A$126, MATCH(1,(HG25:HG126=SMALL(HG25:HG126,5))*(COUNTIF(HG3:HG11, $A$25:$A$126)=0),0)), ""),""),"")</f>
        <v/>
      </c>
      <c r="HH12" s="1" t="str" cm="1">
        <f t="array" ref="HH12">IFERROR(IF(SMALL(HH25:HH126,5)&lt;=$A$8*SMALL(HH25:HH126,1),IFERROR(INDEX($A$25:$A$126, MATCH(1,(HH25:HH126=SMALL(HH25:HH126,5))*(COUNTIF(HH3:HH11, $A$25:$A$126)=0),0)), ""),""),"")</f>
        <v/>
      </c>
      <c r="HI12" s="1" t="str" cm="1">
        <f t="array" ref="HI12">IFERROR(IF(SMALL(HI25:HI126,5)&lt;=$A$8*SMALL(HI25:HI126,1),IFERROR(INDEX($A$25:$A$126, MATCH(1,(HI25:HI126=SMALL(HI25:HI126,5))*(COUNTIF(HI3:HI11, $A$25:$A$126)=0),0)), ""),""),"")</f>
        <v/>
      </c>
      <c r="HJ12" s="1" t="str" cm="1">
        <f t="array" ref="HJ12">IFERROR(IF(SMALL(HJ25:HJ126,5)&lt;=$A$8*SMALL(HJ25:HJ126,1),IFERROR(INDEX($A$25:$A$126, MATCH(1,(HJ25:HJ126=SMALL(HJ25:HJ126,5))*(COUNTIF(HJ3:HJ11, $A$25:$A$126)=0),0)), ""),""),"")</f>
        <v/>
      </c>
      <c r="HK12" s="1" t="str" cm="1">
        <f t="array" ref="HK12">IFERROR(IF(SMALL(HK25:HK126,5)&lt;=$A$8*SMALL(HK25:HK126,1),IFERROR(INDEX($A$25:$A$126, MATCH(1,(HK25:HK126=SMALL(HK25:HK126,5))*(COUNTIF(HK3:HK11, $A$25:$A$126)=0),0)), ""),""),"")</f>
        <v/>
      </c>
      <c r="HL12" s="1" t="str" cm="1">
        <f t="array" ref="HL12">IFERROR(IF(SMALL(HL25:HL126,5)&lt;=$A$8*SMALL(HL25:HL126,1),IFERROR(INDEX($A$25:$A$126, MATCH(1,(HL25:HL126=SMALL(HL25:HL126,5))*(COUNTIF(HL3:HL11, $A$25:$A$126)=0),0)), ""),""),"")</f>
        <v/>
      </c>
      <c r="HM12" s="1" t="str" cm="1">
        <f t="array" ref="HM12">IFERROR(IF(SMALL(HM25:HM126,5)&lt;=$A$8*SMALL(HM25:HM126,1),IFERROR(INDEX($A$25:$A$126, MATCH(1,(HM25:HM126=SMALL(HM25:HM126,5))*(COUNTIF(HM3:HM11, $A$25:$A$126)=0),0)), ""),""),"")</f>
        <v/>
      </c>
      <c r="HN12" s="1" t="str" cm="1">
        <f t="array" ref="HN12">IFERROR(IF(SMALL(HN25:HN126,5)&lt;=$A$8*SMALL(HN25:HN126,1),IFERROR(INDEX($A$25:$A$126, MATCH(1,(HN25:HN126=SMALL(HN25:HN126,5))*(COUNTIF(HN3:HN11, $A$25:$A$126)=0),0)), ""),""),"")</f>
        <v/>
      </c>
      <c r="HO12" s="1" t="str" cm="1">
        <f t="array" ref="HO12">IFERROR(IF(SMALL(HO25:HO126,5)&lt;=$A$8*SMALL(HO25:HO126,1),IFERROR(INDEX($A$25:$A$126, MATCH(1,(HO25:HO126=SMALL(HO25:HO126,5))*(COUNTIF(HO3:HO11, $A$25:$A$126)=0),0)), ""),""),"")</f>
        <v/>
      </c>
      <c r="HP12" s="1" t="str" cm="1">
        <f t="array" ref="HP12">IFERROR(IF(SMALL(HP25:HP126,5)&lt;=$A$8*SMALL(HP25:HP126,1),IFERROR(INDEX($A$25:$A$126, MATCH(1,(HP25:HP126=SMALL(HP25:HP126,5))*(COUNTIF(HP3:HP11, $A$25:$A$126)=0),0)), ""),""),"")</f>
        <v/>
      </c>
      <c r="HQ12" s="1" t="str" cm="1">
        <f t="array" ref="HQ12">IFERROR(IF(SMALL(HQ25:HQ126,5)&lt;=$A$8*SMALL(HQ25:HQ126,1),IFERROR(INDEX($A$25:$A$126, MATCH(1,(HQ25:HQ126=SMALL(HQ25:HQ126,5))*(COUNTIF(HQ3:HQ11, $A$25:$A$126)=0),0)), ""),""),"")</f>
        <v/>
      </c>
      <c r="HR12" s="1" t="str" cm="1">
        <f t="array" ref="HR12">IFERROR(IF(SMALL(HR25:HR126,5)&lt;=$A$8*SMALL(HR25:HR126,1),IFERROR(INDEX($A$25:$A$126, MATCH(1,(HR25:HR126=SMALL(HR25:HR126,5))*(COUNTIF(HR3:HR11, $A$25:$A$126)=0),0)), ""),""),"")</f>
        <v/>
      </c>
      <c r="HS12" s="1" t="str" cm="1">
        <f t="array" ref="HS12">IFERROR(IF(SMALL(HS25:HS126,5)&lt;=$A$8*SMALL(HS25:HS126,1),IFERROR(INDEX($A$25:$A$126, MATCH(1,(HS25:HS126=SMALL(HS25:HS126,5))*(COUNTIF(HS3:HS11, $A$25:$A$126)=0),0)), ""),""),"")</f>
        <v/>
      </c>
      <c r="HT12" s="1" t="str" cm="1">
        <f t="array" ref="HT12">IFERROR(IF(SMALL(HT25:HT126,5)&lt;=$A$8*SMALL(HT25:HT126,1),IFERROR(INDEX($A$25:$A$126, MATCH(1,(HT25:HT126=SMALL(HT25:HT126,5))*(COUNTIF(HT3:HT11, $A$25:$A$126)=0),0)), ""),""),"")</f>
        <v/>
      </c>
      <c r="HU12" s="1" t="str" cm="1">
        <f t="array" ref="HU12">IFERROR(IF(SMALL(HU25:HU126,5)&lt;=$A$8*SMALL(HU25:HU126,1),IFERROR(INDEX($A$25:$A$126, MATCH(1,(HU25:HU126=SMALL(HU25:HU126,5))*(COUNTIF(HU3:HU11, $A$25:$A$126)=0),0)), ""),""),"")</f>
        <v/>
      </c>
      <c r="HV12" s="1" t="str" cm="1">
        <f t="array" ref="HV12">IFERROR(IF(SMALL(HV25:HV126,5)&lt;=$A$8*SMALL(HV25:HV126,1),IFERROR(INDEX($A$25:$A$126, MATCH(1,(HV25:HV126=SMALL(HV25:HV126,5))*(COUNTIF(HV3:HV11, $A$25:$A$126)=0),0)), ""),""),"")</f>
        <v/>
      </c>
      <c r="HW12" s="1" t="str" cm="1">
        <f t="array" ref="HW12">IFERROR(IF(SMALL(HW25:HW126,5)&lt;=$A$8*SMALL(HW25:HW126,1),IFERROR(INDEX($A$25:$A$126, MATCH(1,(HW25:HW126=SMALL(HW25:HW126,5))*(COUNTIF(HW3:HW11, $A$25:$A$126)=0),0)), ""),""),"")</f>
        <v/>
      </c>
      <c r="HX12" s="1" t="str" cm="1">
        <f t="array" ref="HX12">IFERROR(IF(SMALL(HX25:HX126,5)&lt;=$A$8*SMALL(HX25:HX126,1),IFERROR(INDEX($A$25:$A$126, MATCH(1,(HX25:HX126=SMALL(HX25:HX126,5))*(COUNTIF(HX3:HX11, $A$25:$A$126)=0),0)), ""),""),"")</f>
        <v/>
      </c>
      <c r="HY12" s="1" t="str" cm="1">
        <f t="array" ref="HY12">IFERROR(IF(SMALL(HY25:HY126,5)&lt;=$A$8*SMALL(HY25:HY126,1),IFERROR(INDEX($A$25:$A$126, MATCH(1,(HY25:HY126=SMALL(HY25:HY126,5))*(COUNTIF(HY3:HY11, $A$25:$A$126)=0),0)), ""),""),"")</f>
        <v/>
      </c>
      <c r="HZ12" s="1" t="str" cm="1">
        <f t="array" ref="HZ12">IFERROR(IF(SMALL(HZ25:HZ126,5)&lt;=$A$8*SMALL(HZ25:HZ126,1),IFERROR(INDEX($A$25:$A$126, MATCH(1,(HZ25:HZ126=SMALL(HZ25:HZ126,5))*(COUNTIF(HZ3:HZ11, $A$25:$A$126)=0),0)), ""),""),"")</f>
        <v/>
      </c>
      <c r="IA12" s="1" t="str" cm="1">
        <f t="array" ref="IA12">IFERROR(IF(SMALL(IA25:IA126,5)&lt;=$A$8*SMALL(IA25:IA126,1),IFERROR(INDEX($A$25:$A$126, MATCH(1,(IA25:IA126=SMALL(IA25:IA126,5))*(COUNTIF(IA3:IA11, $A$25:$A$126)=0),0)), ""),""),"")</f>
        <v/>
      </c>
      <c r="IB12" s="1" t="str" cm="1">
        <f t="array" ref="IB12">IFERROR(IF(SMALL(IB25:IB126,5)&lt;=$A$8*SMALL(IB25:IB126,1),IFERROR(INDEX($A$25:$A$126, MATCH(1,(IB25:IB126=SMALL(IB25:IB126,5))*(COUNTIF(IB3:IB11, $A$25:$A$126)=0),0)), ""),""),"")</f>
        <v/>
      </c>
      <c r="IC12" s="1" t="str" cm="1">
        <f t="array" ref="IC12">IFERROR(IF(SMALL(IC25:IC126,5)&lt;=$A$8*SMALL(IC25:IC126,1),IFERROR(INDEX($A$25:$A$126, MATCH(1,(IC25:IC126=SMALL(IC25:IC126,5))*(COUNTIF(IC3:IC11, $A$25:$A$126)=0),0)), ""),""),"")</f>
        <v/>
      </c>
      <c r="ID12" s="1" t="str" cm="1">
        <f t="array" ref="ID12">IFERROR(IF(SMALL(ID25:ID126,5)&lt;=$A$8*SMALL(ID25:ID126,1),IFERROR(INDEX($A$25:$A$126, MATCH(1,(ID25:ID126=SMALL(ID25:ID126,5))*(COUNTIF(ID3:ID11, $A$25:$A$126)=0),0)), ""),""),"")</f>
        <v/>
      </c>
      <c r="IE12" s="1" t="str" cm="1">
        <f t="array" ref="IE12">IFERROR(IF(SMALL(IE25:IE126,5)&lt;=$A$8*SMALL(IE25:IE126,1),IFERROR(INDEX($A$25:$A$126, MATCH(1,(IE25:IE126=SMALL(IE25:IE126,5))*(COUNTIF(IE3:IE11, $A$25:$A$126)=0),0)), ""),""),"")</f>
        <v/>
      </c>
      <c r="IF12" s="1" t="str" cm="1">
        <f t="array" ref="IF12">IFERROR(IF(SMALL(IF25:IF126,5)&lt;=$A$8*SMALL(IF25:IF126,1),IFERROR(INDEX($A$25:$A$126, MATCH(1,(IF25:IF126=SMALL(IF25:IF126,5))*(COUNTIF(IF3:IF11, $A$25:$A$126)=0),0)), ""),""),"")</f>
        <v/>
      </c>
      <c r="IG12" s="1" t="str" cm="1">
        <f t="array" ref="IG12">IFERROR(IF(SMALL(IG25:IG126,5)&lt;=$A$8*SMALL(IG25:IG126,1),IFERROR(INDEX($A$25:$A$126, MATCH(1,(IG25:IG126=SMALL(IG25:IG126,5))*(COUNTIF(IG3:IG11, $A$25:$A$126)=0),0)), ""),""),"")</f>
        <v/>
      </c>
      <c r="IH12" s="1" t="str" cm="1">
        <f t="array" ref="IH12">IFERROR(IF(SMALL(IH25:IH126,5)&lt;=$A$8*SMALL(IH25:IH126,1),IFERROR(INDEX($A$25:$A$126, MATCH(1,(IH25:IH126=SMALL(IH25:IH126,5))*(COUNTIF(IH3:IH11, $A$25:$A$126)=0),0)), ""),""),"")</f>
        <v/>
      </c>
      <c r="II12" s="1" t="str" cm="1">
        <f t="array" ref="II12">IFERROR(IF(SMALL(II25:II126,5)&lt;=$A$8*SMALL(II25:II126,1),IFERROR(INDEX($A$25:$A$126, MATCH(1,(II25:II126=SMALL(II25:II126,5))*(COUNTIF(II3:II11, $A$25:$A$126)=0),0)), ""),""),"")</f>
        <v/>
      </c>
      <c r="IJ12" s="1" t="str" cm="1">
        <f t="array" ref="IJ12">IFERROR(IF(SMALL(IJ25:IJ126,5)&lt;=$A$8*SMALL(IJ25:IJ126,1),IFERROR(INDEX($A$25:$A$126, MATCH(1,(IJ25:IJ126=SMALL(IJ25:IJ126,5))*(COUNTIF(IJ3:IJ11, $A$25:$A$126)=0),0)), ""),""),"")</f>
        <v/>
      </c>
      <c r="IK12" s="1" t="str" cm="1">
        <f t="array" ref="IK12">IFERROR(IF(SMALL(IK25:IK200,5)&lt;=$A$8*SMALL(IK25:IK200,1),IFERROR(INDEX($A$25:$A$200, MATCH(1,(IK25:IK200=SMALL(IK25:IK200,5))*(COUNTIF(IK3:IK11, $A$25:$A$200)=0),0)), ""),""),"")</f>
        <v/>
      </c>
      <c r="IL12" s="1" t="str" cm="1">
        <f t="array" ref="IL12">IFERROR(IF(SMALL(IL25:IL200,5)&lt;=$A$8*SMALL(IL25:IL200,1),IFERROR(INDEX($A$25:$A$200, MATCH(1,(IL25:IL200=SMALL(IL25:IL200,5))*(COUNTIF(IL3:IL11, $A$25:$A$200)=0),0)), ""),""),"")</f>
        <v/>
      </c>
      <c r="IM12" s="1" t="str" cm="1">
        <f t="array" ref="IM12">IFERROR(IF(SMALL(IM25:IM200,5)&lt;=$A$8*SMALL(IM25:IM200,1),IFERROR(INDEX($A$25:$A$200, MATCH(1,(IM25:IM200=SMALL(IM25:IM200,5))*(COUNTIF(IM3:IM11, $A$25:$A$200)=0),0)), ""),""),"")</f>
        <v/>
      </c>
      <c r="IN12" s="1" t="str" cm="1">
        <f t="array" ref="IN12">IFERROR(IF(SMALL(IN25:IN200,5)&lt;=$A$8*SMALL(IN25:IN200,1),IFERROR(INDEX($A$25:$A$200, MATCH(1,(IN25:IN200=SMALL(IN25:IN200,5))*(COUNTIF(IN3:IN11, $A$25:$A$200)=0),0)), ""),""),"")</f>
        <v/>
      </c>
      <c r="IO12" s="1" t="str" cm="1">
        <f t="array" ref="IO12">IFERROR(IF(SMALL(IO25:IO200,5)&lt;=$A$8*SMALL(IO25:IO200,1),IFERROR(INDEX($A$25:$A$200, MATCH(1,(IO25:IO200=SMALL(IO25:IO200,5))*(COUNTIF(IO3:IO11, $A$25:$A$200)=0),0)), ""),""),"")</f>
        <v/>
      </c>
      <c r="IP12" s="1" t="str" cm="1">
        <f t="array" ref="IP12">IFERROR(IF(SMALL(IP25:IP200,5)&lt;=$A$8*SMALL(IP25:IP200,1),IFERROR(INDEX($A$25:$A$200, MATCH(1,(IP25:IP200=SMALL(IP25:IP200,5))*(COUNTIF(IP3:IP11, $A$25:$A$200)=0),0)), ""),""),"")</f>
        <v/>
      </c>
      <c r="IQ12" s="1" t="str" cm="1">
        <f t="array" ref="IQ12">IFERROR(IF(SMALL(IQ25:IQ200,5)&lt;=$A$8*SMALL(IQ25:IQ200,1),IFERROR(INDEX($A$25:$A$200, MATCH(1,(IQ25:IQ200=SMALL(IQ25:IQ200,5))*(COUNTIF(IQ3:IQ11, $A$25:$A$200)=0),0)), ""),""),"")</f>
        <v/>
      </c>
      <c r="IR12" s="1" t="str" cm="1">
        <f t="array" ref="IR12">IFERROR(IF(SMALL(IR25:IR200,5)&lt;=$A$8*SMALL(IR25:IR200,1),IFERROR(INDEX($A$25:$A$200, MATCH(1,(IR25:IR200=SMALL(IR25:IR200,5))*(COUNTIF(IR3:IR11, $A$25:$A$200)=0),0)), ""),""),"")</f>
        <v/>
      </c>
      <c r="IS12" s="1" t="str" cm="1">
        <f t="array" ref="IS12">IFERROR(IF(SMALL(IS25:IS200,5)&lt;=$A$8*SMALL(IS25:IS200,1),IFERROR(INDEX($A$25:$A$200, MATCH(1,(IS25:IS200=SMALL(IS25:IS200,5))*(COUNTIF(IS3:IS11, $A$25:$A$200)=0),0)), ""),""),"")</f>
        <v/>
      </c>
      <c r="IT12" s="1" t="str" cm="1">
        <f t="array" ref="IT12">IFERROR(IF(SMALL(IT25:IT200,5)&lt;=$A$8*SMALL(IT25:IT200,1),IFERROR(INDEX($A$25:$A$200, MATCH(1,(IT25:IT200=SMALL(IT25:IT200,5))*(COUNTIF(IT3:IT11, $A$25:$A$200)=0),0)), ""),""),"")</f>
        <v/>
      </c>
      <c r="IU12" s="1" t="str" cm="1">
        <f t="array" ref="IU12">IFERROR(IF(SMALL(IU25:IU200,5)&lt;=$A$8*SMALL(IU25:IU200,1),IFERROR(INDEX($A$25:$A$200, MATCH(1,(IU25:IU200=SMALL(IU25:IU200,5))*(COUNTIF(IU3:IU11, $A$25:$A$200)=0),0)), ""),""),"")</f>
        <v/>
      </c>
      <c r="IV12" s="1" t="str" cm="1">
        <f t="array" ref="IV12">IFERROR(IF(SMALL(IV25:IV200,5)&lt;=$A$8*SMALL(IV25:IV200,1),IFERROR(INDEX($A$25:$A$200, MATCH(1,(IV25:IV200=SMALL(IV25:IV200,5))*(COUNTIF(IV3:IV11, $A$25:$A$200)=0),0)), ""),""),"")</f>
        <v/>
      </c>
      <c r="IW12" s="1" t="str" cm="1">
        <f t="array" ref="IW12">IFERROR(IF(SMALL(IW25:IW200,5)&lt;=$A$8*SMALL(IW25:IW200,1),IFERROR(INDEX($A$25:$A$200, MATCH(1,(IW25:IW200=SMALL(IW25:IW200,5))*(COUNTIF(IW3:IW11, $A$25:$A$200)=0),0)), ""),""),"")</f>
        <v/>
      </c>
      <c r="IX12" s="1" t="str" cm="1">
        <f t="array" ref="IX12">IFERROR(IF(SMALL(IX25:IX200,5)&lt;=$A$8*SMALL(IX25:IX200,1),IFERROR(INDEX($A$25:$A$200, MATCH(1,(IX25:IX200=SMALL(IX25:IX200,5))*(COUNTIF(IX3:IX11, $A$25:$A$200)=0),0)), ""),""),"")</f>
        <v/>
      </c>
      <c r="IY12" s="1" t="str" cm="1">
        <f t="array" ref="IY12">IFERROR(IF(SMALL(IY25:IY200,5)&lt;=$A$8*SMALL(IY25:IY200,1),IFERROR(INDEX($A$25:$A$200, MATCH(1,(IY25:IY200=SMALL(IY25:IY200,5))*(COUNTIF(IY3:IY11, $A$25:$A$200)=0),0)), ""),""),"")</f>
        <v/>
      </c>
      <c r="IZ12" s="1" t="str" cm="1">
        <f t="array" ref="IZ12">IFERROR(IF(SMALL(IZ25:IZ200,5)&lt;=$A$8*SMALL(IZ25:IZ200,1),IFERROR(INDEX($A$25:$A$200, MATCH(1,(IZ25:IZ200=SMALL(IZ25:IZ200,5))*(COUNTIF(IZ3:IZ11, $A$25:$A$200)=0),0)), ""),""),"")</f>
        <v/>
      </c>
      <c r="JA12" s="1" t="str" cm="1">
        <f t="array" ref="JA12">IFERROR(IF(SMALL(JA25:JA200,5)&lt;=$A$8*SMALL(JA25:JA200,1),IFERROR(INDEX($A$25:$A$200, MATCH(1,(JA25:JA200=SMALL(JA25:JA200,5))*(COUNTIF(JA3:JA11, $A$25:$A$200)=0),0)), ""),""),"")</f>
        <v/>
      </c>
      <c r="JB12" s="1" t="str" cm="1">
        <f t="array" ref="JB12">IFERROR(IF(SMALL(JB25:JB200,5)&lt;=$A$8*SMALL(JB25:JB200,1),IFERROR(INDEX($A$25:$A$200, MATCH(1,(JB25:JB200=SMALL(JB25:JB200,5))*(COUNTIF(JB3:JB11, $A$25:$A$200)=0),0)), ""),""),"")</f>
        <v/>
      </c>
      <c r="JC12" s="1" t="str" cm="1">
        <f t="array" ref="JC12">IFERROR(IF(SMALL(JC25:JC200,5)&lt;=$A$8*SMALL(JC25:JC200,1),IFERROR(INDEX($A$25:$A$200, MATCH(1,(JC25:JC200=SMALL(JC25:JC200,5))*(COUNTIF(JC3:JC11, $A$25:$A$200)=0),0)), ""),""),"")</f>
        <v/>
      </c>
      <c r="JD12" s="1" t="str" cm="1">
        <f t="array" ref="JD12">IFERROR(IF(SMALL(JD25:JD200,5)&lt;=$A$8*SMALL(JD25:JD200,1),IFERROR(INDEX($A$25:$A$200, MATCH(1,(JD25:JD200=SMALL(JD25:JD200,5))*(COUNTIF(JD3:JD11, $A$25:$A$200)=0),0)), ""),""),"")</f>
        <v/>
      </c>
      <c r="JE12" s="1" t="str" cm="1">
        <f t="array" ref="JE12">IFERROR(IF(SMALL(JE25:JE200,5)&lt;=$A$8*SMALL(JE25:JE200,1),IFERROR(INDEX($A$25:$A$200, MATCH(1,(JE25:JE200=SMALL(JE25:JE200,5))*(COUNTIF(JE3:JE11, $A$25:$A$200)=0),0)), ""),""),"")</f>
        <v/>
      </c>
      <c r="JF12" s="1" t="str" cm="1">
        <f t="array" ref="JF12">IFERROR(IF(SMALL(JF25:JF200,5)&lt;=$A$8*SMALL(JF25:JF200,1),IFERROR(INDEX($A$25:$A$200, MATCH(1,(JF25:JF200=SMALL(JF25:JF200,5))*(COUNTIF(JF3:JF11, $A$25:$A$200)=0),0)), ""),""),"")</f>
        <v/>
      </c>
      <c r="JG12" s="1" t="str" cm="1">
        <f t="array" ref="JG12">IFERROR(IF(SMALL(JG25:JG200,5)&lt;=$A$8*SMALL(JG25:JG200,1),IFERROR(INDEX($A$25:$A$200, MATCH(1,(JG25:JG200=SMALL(JG25:JG200,5))*(COUNTIF(JG3:JG11, $A$25:$A$200)=0),0)), ""),""),"")</f>
        <v/>
      </c>
      <c r="JH12" s="1" t="str" cm="1">
        <f t="array" ref="JH12">IFERROR(IF(SMALL(JH25:JH200,5)&lt;=$A$8*SMALL(JH25:JH200,1),IFERROR(INDEX($A$25:$A$200, MATCH(1,(JH25:JH200=SMALL(JH25:JH200,5))*(COUNTIF(JH3:JH11, $A$25:$A$200)=0),0)), ""),""),"")</f>
        <v/>
      </c>
      <c r="JI12" s="1" t="str" cm="1">
        <f t="array" ref="JI12">IFERROR(IF(SMALL(JI25:JI200,5)&lt;=$A$8*SMALL(JI25:JI200,1),IFERROR(INDEX($A$25:$A$200, MATCH(1,(JI25:JI200=SMALL(JI25:JI200,5))*(COUNTIF(JI3:JI11, $A$25:$A$200)=0),0)), ""),""),"")</f>
        <v/>
      </c>
      <c r="JJ12" s="1" t="str" cm="1">
        <f t="array" ref="JJ12">IFERROR(IF(SMALL(JJ25:JJ200,5)&lt;=$A$8*SMALL(JJ25:JJ200,1),IFERROR(INDEX($A$25:$A$200, MATCH(1,(JJ25:JJ200=SMALL(JJ25:JJ200,5))*(COUNTIF(JJ3:JJ11, $A$25:$A$200)=0),0)), ""),""),"")</f>
        <v/>
      </c>
      <c r="JK12" s="1" t="str" cm="1">
        <f t="array" ref="JK12">IFERROR(IF(SMALL(JK25:JK200,5)&lt;=$A$8*SMALL(JK25:JK200,1),IFERROR(INDEX($A$25:$A$200, MATCH(1,(JK25:JK200=SMALL(JK25:JK200,5))*(COUNTIF(JK3:JK11, $A$25:$A$200)=0),0)), ""),""),"")</f>
        <v/>
      </c>
      <c r="JL12" s="1" t="str" cm="1">
        <f t="array" ref="JL12">IFERROR(IF(SMALL(JL25:JL200,5)&lt;=$A$8*SMALL(JL25:JL200,1),IFERROR(INDEX($A$25:$A$200, MATCH(1,(JL25:JL200=SMALL(JL25:JL200,5))*(COUNTIF(JL3:JL11, $A$25:$A$200)=0),0)), ""),""),"")</f>
        <v/>
      </c>
      <c r="JM12" s="1" t="str" cm="1">
        <f t="array" ref="JM12">IFERROR(IF(SMALL(JM25:JM200,5)&lt;=$A$8*SMALL(JM25:JM200,1),IFERROR(INDEX($A$25:$A$200, MATCH(1,(JM25:JM200=SMALL(JM25:JM200,5))*(COUNTIF(JM3:JM11, $A$25:$A$200)=0),0)), ""),""),"")</f>
        <v/>
      </c>
      <c r="JN12" s="1" t="str" cm="1">
        <f t="array" ref="JN12">IFERROR(IF(SMALL(JN25:JN200,5)&lt;=$A$8*SMALL(JN25:JN200,1),IFERROR(INDEX($A$25:$A$200, MATCH(1,(JN25:JN200=SMALL(JN25:JN200,5))*(COUNTIF(JN3:JN11, $A$25:$A$200)=0),0)), ""),""),"")</f>
        <v/>
      </c>
      <c r="JO12" s="1" t="str" cm="1">
        <f t="array" ref="JO12">IFERROR(IF(SMALL(JO25:JO200,5)&lt;=$A$8*SMALL(JO25:JO200,1),IFERROR(INDEX($A$25:$A$200, MATCH(1,(JO25:JO200=SMALL(JO25:JO200,5))*(COUNTIF(JO3:JO11, $A$25:$A$200)=0),0)), ""),""),"")</f>
        <v/>
      </c>
      <c r="JP12" s="1" t="str" cm="1">
        <f t="array" ref="JP12">IFERROR(IF(SMALL(JP25:JP200,5)&lt;=$A$8*SMALL(JP25:JP200,1),IFERROR(INDEX($A$25:$A$200, MATCH(1,(JP25:JP200=SMALL(JP25:JP200,5))*(COUNTIF(JP3:JP11, $A$25:$A$200)=0),0)), ""),""),"")</f>
        <v/>
      </c>
      <c r="JQ12" s="1" t="str" cm="1">
        <f t="array" ref="JQ12">IFERROR(IF(SMALL(JQ25:JQ200,5)&lt;=$A$8*SMALL(JQ25:JQ200,1),IFERROR(INDEX($A$25:$A$200, MATCH(1,(JQ25:JQ200=SMALL(JQ25:JQ200,5))*(COUNTIF(JQ3:JQ11, $A$25:$A$200)=0),0)), ""),""),"")</f>
        <v/>
      </c>
      <c r="JR12" s="1" t="str" cm="1">
        <f t="array" ref="JR12">IFERROR(IF(SMALL(JR25:JR200,5)&lt;=$A$8*SMALL(JR25:JR200,1),IFERROR(INDEX($A$25:$A$200, MATCH(1,(JR25:JR200=SMALL(JR25:JR200,5))*(COUNTIF(JR3:JR11, $A$25:$A$200)=0),0)), ""),""),"")</f>
        <v/>
      </c>
      <c r="JS12" s="1" t="str" cm="1">
        <f t="array" ref="JS12">IFERROR(IF(SMALL(JS25:JS200,5)&lt;=$A$8*SMALL(JS25:JS200,1),IFERROR(INDEX($A$25:$A$200, MATCH(1,(JS25:JS200=SMALL(JS25:JS200,5))*(COUNTIF(JS3:JS11, $A$25:$A$200)=0),0)), ""),""),"")</f>
        <v/>
      </c>
      <c r="JT12" s="1" t="str" cm="1">
        <f t="array" ref="JT12">IFERROR(IF(SMALL(JT25:JT200,5)&lt;=$A$8*SMALL(JT25:JT200,1),IFERROR(INDEX($A$25:$A$200, MATCH(1,(JT25:JT200=SMALL(JT25:JT200,5))*(COUNTIF(JT3:JT11, $A$25:$A$200)=0),0)), ""),""),"")</f>
        <v/>
      </c>
      <c r="JU12" s="1" t="str" cm="1">
        <f t="array" ref="JU12">IFERROR(IF(SMALL(JU25:JU200,5)&lt;=$A$8*SMALL(JU25:JU200,1),IFERROR(INDEX($A$25:$A$200, MATCH(1,(JU25:JU200=SMALL(JU25:JU200,5))*(COUNTIF(JU3:JU11, $A$25:$A$200)=0),0)), ""),""),"")</f>
        <v/>
      </c>
      <c r="JV12" s="1" t="str" cm="1">
        <f t="array" ref="JV12">IFERROR(IF(SMALL(JV25:JV200,5)&lt;=$A$8*SMALL(JV25:JV200,1),IFERROR(INDEX($A$25:$A$200, MATCH(1,(JV25:JV200=SMALL(JV25:JV200,5))*(COUNTIF(JV3:JV11, $A$25:$A$200)=0),0)), ""),""),"")</f>
        <v/>
      </c>
      <c r="JW12" s="1" t="str" cm="1">
        <f t="array" ref="JW12">IFERROR(IF(SMALL(JW25:JW200,5)&lt;=$A$8*SMALL(JW25:JW200,1),IFERROR(INDEX($A$25:$A$200, MATCH(1,(JW25:JW200=SMALL(JW25:JW200,5))*(COUNTIF(JW3:JW11, $A$25:$A$200)=0),0)), ""),""),"")</f>
        <v/>
      </c>
      <c r="JX12" s="1" t="str" cm="1">
        <f t="array" ref="JX12">IFERROR(IF(SMALL(JX25:JX200,5)&lt;=$A$8*SMALL(JX25:JX200,1),IFERROR(INDEX($A$25:$A$200, MATCH(1,(JX25:JX200=SMALL(JX25:JX200,5))*(COUNTIF(JX3:JX11, $A$25:$A$200)=0),0)), ""),""),"")</f>
        <v/>
      </c>
      <c r="JY12" s="1" t="str" cm="1">
        <f t="array" ref="JY12">IFERROR(IF(SMALL(JY25:JY200,5)&lt;=$A$8*SMALL(JY25:JY200,1),IFERROR(INDEX($A$25:$A$200, MATCH(1,(JY25:JY200=SMALL(JY25:JY200,5))*(COUNTIF(JY3:JY11, $A$25:$A$200)=0),0)), ""),""),"")</f>
        <v/>
      </c>
      <c r="JZ12" s="1" t="str" cm="1">
        <f t="array" ref="JZ12">IFERROR(IF(SMALL(JZ25:JZ200,5)&lt;=$A$8*SMALL(JZ25:JZ200,1),IFERROR(INDEX($A$25:$A$200, MATCH(1,(JZ25:JZ200=SMALL(JZ25:JZ200,5))*(COUNTIF(JZ3:JZ11, $A$25:$A$200)=0),0)), ""),""),"")</f>
        <v/>
      </c>
      <c r="KA12" s="1" t="str" cm="1">
        <f t="array" ref="KA12">IFERROR(IF(SMALL(KA25:KA200,5)&lt;=$A$8*SMALL(KA25:KA200,1),IFERROR(INDEX($A$25:$A$200, MATCH(1,(KA25:KA200=SMALL(KA25:KA200,5))*(COUNTIF(KA3:KA11, $A$25:$A$200)=0),0)), ""),""),"")</f>
        <v/>
      </c>
      <c r="KB12" s="1" t="str" cm="1">
        <f t="array" ref="KB12">IFERROR(IF(SMALL(KB25:KB200,5)&lt;=$A$8*SMALL(KB25:KB200,1),IFERROR(INDEX($A$25:$A$200, MATCH(1,(KB25:KB200=SMALL(KB25:KB200,5))*(COUNTIF(KB3:KB11, $A$25:$A$200)=0),0)), ""),""),"")</f>
        <v/>
      </c>
      <c r="KC12" s="1" t="str" cm="1">
        <f t="array" ref="KC12">IFERROR(IF(SMALL(KC25:KC200,5)&lt;=$A$8*SMALL(KC25:KC200,1),IFERROR(INDEX($A$25:$A$200, MATCH(1,(KC25:KC200=SMALL(KC25:KC200,5))*(COUNTIF(KC3:KC11, $A$25:$A$200)=0),0)), ""),""),"")</f>
        <v/>
      </c>
      <c r="KD12" s="1" t="str" cm="1">
        <f t="array" ref="KD12">IFERROR(IF(SMALL(KD25:KD200,5)&lt;=$A$8*SMALL(KD25:KD200,1),IFERROR(INDEX($A$25:$A$200, MATCH(1,(KD25:KD200=SMALL(KD25:KD200,5))*(COUNTIF(KD3:KD11, $A$25:$A$200)=0),0)), ""),""),"")</f>
        <v/>
      </c>
      <c r="KE12" s="1" t="str" cm="1">
        <f t="array" ref="KE12">IFERROR(IF(SMALL(KE25:KE200,5)&lt;=$A$8*SMALL(KE25:KE200,1),IFERROR(INDEX($A$25:$A$200, MATCH(1,(KE25:KE200=SMALL(KE25:KE200,5))*(COUNTIF(KE3:KE11, $A$25:$A$200)=0),0)), ""),""),"")</f>
        <v/>
      </c>
      <c r="KF12" s="1" t="str" cm="1">
        <f t="array" ref="KF12">IFERROR(IF(SMALL(KF25:KF200,5)&lt;=$A$8*SMALL(KF25:KF200,1),IFERROR(INDEX($A$25:$A$200, MATCH(1,(KF25:KF200=SMALL(KF25:KF200,5))*(COUNTIF(KF3:KF11, $A$25:$A$200)=0),0)), ""),""),"")</f>
        <v/>
      </c>
      <c r="KG12" s="1" t="str" cm="1">
        <f t="array" ref="KG12">IFERROR(IF(SMALL(KG25:KG200,5)&lt;=$A$8*SMALL(KG25:KG200,1),IFERROR(INDEX($A$25:$A$200, MATCH(1,(KG25:KG200=SMALL(KG25:KG200,5))*(COUNTIF(KG3:KG11, $A$25:$A$200)=0),0)), ""),""),"")</f>
        <v/>
      </c>
      <c r="KH12" s="1" t="str" cm="1">
        <f t="array" ref="KH12">IFERROR(IF(SMALL(KH25:KH200,5)&lt;=$A$8*SMALL(KH25:KH200,1),IFERROR(INDEX($A$25:$A$200, MATCH(1,(KH25:KH200=SMALL(KH25:KH200,5))*(COUNTIF(KH3:KH11, $A$25:$A$200)=0),0)), ""),""),"")</f>
        <v/>
      </c>
      <c r="KI12" s="1" t="str" cm="1">
        <f t="array" ref="KI12">IFERROR(IF(SMALL(KI25:KI200,5)&lt;=$A$8*SMALL(KI25:KI200,1),IFERROR(INDEX($A$25:$A$200, MATCH(1,(KI25:KI200=SMALL(KI25:KI200,5))*(COUNTIF(KI3:KI11, $A$25:$A$200)=0),0)), ""),""),"")</f>
        <v/>
      </c>
      <c r="KJ12" s="1" t="str" cm="1">
        <f t="array" ref="KJ12">IFERROR(IF(SMALL(KJ25:KJ200,5)&lt;=$A$8*SMALL(KJ25:KJ200,1),IFERROR(INDEX($A$25:$A$200, MATCH(1,(KJ25:KJ200=SMALL(KJ25:KJ200,5))*(COUNTIF(KJ3:KJ11, $A$25:$A$200)=0),0)), ""),""),"")</f>
        <v/>
      </c>
      <c r="KK12" s="1" t="str" cm="1">
        <f t="array" ref="KK12">IFERROR(IF(SMALL(KK25:KK200,5)&lt;=$A$8*SMALL(KK25:KK200,1),IFERROR(INDEX($A$25:$A$200, MATCH(1,(KK25:KK200=SMALL(KK25:KK200,5))*(COUNTIF(KK3:KK11, $A$25:$A$200)=0),0)), ""),""),"")</f>
        <v/>
      </c>
      <c r="KL12" s="1" t="str" cm="1">
        <f t="array" ref="KL12">IFERROR(IF(SMALL(KL25:KL200,5)&lt;=$A$8*SMALL(KL25:KL200,1),IFERROR(INDEX($A$25:$A$200, MATCH(1,(KL25:KL200=SMALL(KL25:KL200,5))*(COUNTIF(KL3:KL11, $A$25:$A$200)=0),0)), ""),""),"")</f>
        <v/>
      </c>
      <c r="KM12" s="1" t="str" cm="1">
        <f t="array" ref="KM12">IFERROR(IF(SMALL(KM25:KM200,5)&lt;=$A$8*SMALL(KM25:KM200,1),IFERROR(INDEX($A$25:$A$200, MATCH(1,(KM25:KM200=SMALL(KM25:KM200,5))*(COUNTIF(KM3:KM11, $A$25:$A$200)=0),0)), ""),""),"")</f>
        <v/>
      </c>
      <c r="KN12" s="1" t="str" cm="1">
        <f t="array" ref="KN12">IFERROR(IF(SMALL(KN25:KN200,5)&lt;=$A$8*SMALL(KN25:KN200,1),IFERROR(INDEX($A$25:$A$200, MATCH(1,(KN25:KN200=SMALL(KN25:KN200,5))*(COUNTIF(KN3:KN11, $A$25:$A$200)=0),0)), ""),""),"")</f>
        <v/>
      </c>
      <c r="KO12" s="1" t="str" cm="1">
        <f t="array" ref="KO12">IFERROR(IF(SMALL(KO25:KO200,5)&lt;=$A$8*SMALL(KO25:KO200,1),IFERROR(INDEX($A$25:$A$200, MATCH(1,(KO25:KO200=SMALL(KO25:KO200,5))*(COUNTIF(KO3:KO11, $A$25:$A$200)=0),0)), ""),""),"")</f>
        <v/>
      </c>
      <c r="KP12" s="1" t="str" cm="1">
        <f t="array" ref="KP12">IFERROR(IF(SMALL(KP25:KP200,5)&lt;=$A$8*SMALL(KP25:KP200,1),IFERROR(INDEX($A$25:$A$200, MATCH(1,(KP25:KP200=SMALL(KP25:KP200,5))*(COUNTIF(KP3:KP11, $A$25:$A$200)=0),0)), ""),""),"")</f>
        <v/>
      </c>
      <c r="KQ12" s="1" t="str" cm="1">
        <f t="array" ref="KQ12">IFERROR(IF(SMALL(KQ25:KQ200,5)&lt;=$A$8*SMALL(KQ25:KQ200,1),IFERROR(INDEX($A$25:$A$200, MATCH(1,(KQ25:KQ200=SMALL(KQ25:KQ200,5))*(COUNTIF(KQ3:KQ11, $A$25:$A$200)=0),0)), ""),""),"")</f>
        <v/>
      </c>
      <c r="KR12" s="1" t="str" cm="1">
        <f t="array" ref="KR12">IFERROR(IF(SMALL(KR25:KR200,5)&lt;=$A$8*SMALL(KR25:KR200,1),IFERROR(INDEX($A$25:$A$200, MATCH(1,(KR25:KR200=SMALL(KR25:KR200,5))*(COUNTIF(KR3:KR11, $A$25:$A$200)=0),0)), ""),""),"")</f>
        <v/>
      </c>
      <c r="KS12" s="1" t="str" cm="1">
        <f t="array" ref="KS12">IFERROR(IF(SMALL(KS25:KS200,5)&lt;=$A$8*SMALL(KS25:KS200,1),IFERROR(INDEX($A$25:$A$200, MATCH(1,(KS25:KS200=SMALL(KS25:KS200,5))*(COUNTIF(KS3:KS11, $A$25:$A$200)=0),0)), ""),""),"")</f>
        <v/>
      </c>
      <c r="KT12" s="1" t="str" cm="1">
        <f t="array" ref="KT12">IFERROR(IF(SMALL(KT25:KT200,5)&lt;=$A$8*SMALL(KT25:KT200,1),IFERROR(INDEX($A$25:$A$200, MATCH(1,(KT25:KT200=SMALL(KT25:KT200,5))*(COUNTIF(KT3:KT11, $A$25:$A$200)=0),0)), ""),""),"")</f>
        <v/>
      </c>
      <c r="KU12" s="1" t="str" cm="1">
        <f t="array" ref="KU12">IFERROR(IF(SMALL(KU25:KU200,5)&lt;=$A$8*SMALL(KU25:KU200,1),IFERROR(INDEX($A$25:$A$200, MATCH(1,(KU25:KU200=SMALL(KU25:KU200,5))*(COUNTIF(KU3:KU11, $A$25:$A$200)=0),0)), ""),""),"")</f>
        <v/>
      </c>
      <c r="KV12" s="1" t="str" cm="1">
        <f t="array" ref="KV12">IFERROR(IF(SMALL(KV25:KV200,5)&lt;=$A$8*SMALL(KV25:KV200,1),IFERROR(INDEX($A$25:$A$200, MATCH(1,(KV25:KV200=SMALL(KV25:KV200,5))*(COUNTIF(KV3:KV11, $A$25:$A$200)=0),0)), ""),""),"")</f>
        <v/>
      </c>
      <c r="KW12" s="1" t="str" cm="1">
        <f t="array" ref="KW12">IFERROR(IF(SMALL(KW25:KW200,5)&lt;=$A$8*SMALL(KW25:KW200,1),IFERROR(INDEX($A$25:$A$200, MATCH(1,(KW25:KW200=SMALL(KW25:KW200,5))*(COUNTIF(KW3:KW11, $A$25:$A$200)=0),0)), ""),""),"")</f>
        <v/>
      </c>
      <c r="KX12" s="1" t="str" cm="1">
        <f t="array" ref="KX12">IFERROR(IF(SMALL(KX25:KX200,5)&lt;=$A$8*SMALL(KX25:KX200,1),IFERROR(INDEX($A$25:$A$200, MATCH(1,(KX25:KX200=SMALL(KX25:KX200,5))*(COUNTIF(KX3:KX11, $A$25:$A$200)=0),0)), ""),""),"")</f>
        <v/>
      </c>
      <c r="KY12" s="1" t="str" cm="1">
        <f t="array" ref="KY12">IFERROR(IF(SMALL(KY25:KY200,5)&lt;=$A$8*SMALL(KY25:KY200,1),IFERROR(INDEX($A$25:$A$200, MATCH(1,(KY25:KY200=SMALL(KY25:KY200,5))*(COUNTIF(KY3:KY11, $A$25:$A$200)=0),0)), ""),""),"")</f>
        <v/>
      </c>
      <c r="KZ12" s="1" t="str" cm="1">
        <f t="array" ref="KZ12">IFERROR(IF(SMALL(KZ25:KZ200,5)&lt;=$A$8*SMALL(KZ25:KZ200,1),IFERROR(INDEX($A$25:$A$200, MATCH(1,(KZ25:KZ200=SMALL(KZ25:KZ200,5))*(COUNTIF(KZ3:KZ11, $A$25:$A$200)=0),0)), ""),""),"")</f>
        <v>DynaSLAM</v>
      </c>
      <c r="LA12" s="1" t="str" cm="1">
        <f t="array" ref="LA12">IFERROR(IF(SMALL(LA25:LA200,5)&lt;=$A$8*SMALL(LA25:LA200,1),IFERROR(INDEX($A$25:$A$200, MATCH(1,(LA25:LA200=SMALL(LA25:LA200,5))*(COUNTIF(LA3:LA11, $A$25:$A$200)=0),0)), ""),""),"")</f>
        <v/>
      </c>
      <c r="LB12" s="1" t="str" cm="1">
        <f t="array" ref="LB12">IFERROR(IF(SMALL(LB25:LB200,5)&lt;=$A$8*SMALL(LB25:LB200,1),IFERROR(INDEX($A$25:$A$200, MATCH(1,(LB25:LB200=SMALL(LB25:LB200,5))*(COUNTIF(LB3:LB11, $A$25:$A$200)=0),0)), ""),""),"")</f>
        <v/>
      </c>
      <c r="LC12" s="1" t="str" cm="1">
        <f t="array" ref="LC12">IFERROR(IF(SMALL(LC25:LC200,5)&lt;=$A$8*SMALL(LC25:LC200,1),IFERROR(INDEX($A$25:$A$200, MATCH(1,(LC25:LC200=SMALL(LC25:LC200,5))*(COUNTIF(LC3:LC11, $A$25:$A$200)=0),0)), ""),""),"")</f>
        <v/>
      </c>
      <c r="LD12" s="1" t="str" cm="1">
        <f t="array" ref="LD12">IFERROR(IF(SMALL(LD25:LD200,5)&lt;=$A$8*SMALL(LD25:LD200,1),IFERROR(INDEX($A$25:$A$200, MATCH(1,(LD25:LD200=SMALL(LD25:LD200,5))*(COUNTIF(LD3:LD11, $A$25:$A$200)=0),0)), ""),""),"")</f>
        <v/>
      </c>
      <c r="LE12" s="1" t="str" cm="1">
        <f t="array" ref="LE12">IFERROR(IF(SMALL(LE25:LE200,5)&lt;=$A$8*SMALL(LE25:LE200,1),IFERROR(INDEX($A$25:$A$200, MATCH(1,(LE25:LE200=SMALL(LE25:LE200,5))*(COUNTIF(LE3:LE11, $A$25:$A$200)=0),0)), ""),""),"")</f>
        <v/>
      </c>
      <c r="LF12" s="1" t="str" cm="1">
        <f t="array" ref="LF12">IFERROR(IF(SMALL(LF25:LF200,5)&lt;=$A$8*SMALL(LF25:LF200,1),IFERROR(INDEX($A$25:$A$200, MATCH(1,(LF25:LF200=SMALL(LF25:LF200,5))*(COUNTIF(LF3:LF11, $A$25:$A$200)=0),0)), ""),""),"")</f>
        <v/>
      </c>
      <c r="LG12" s="1" t="str" cm="1">
        <f t="array" ref="LG12">IFERROR(IF(SMALL(LG25:LG200,5)&lt;=$A$8*SMALL(LG25:LG200,1),IFERROR(INDEX($A$25:$A$200, MATCH(1,(LG25:LG200=SMALL(LG25:LG200,5))*(COUNTIF(LG3:LG11, $A$25:$A$200)=0),0)), ""),""),"")</f>
        <v/>
      </c>
      <c r="LH12" s="1" t="str" cm="1">
        <f t="array" ref="LH12">IFERROR(IF(SMALL(LH25:LH200,5)&lt;=$A$8*SMALL(LH25:LH200,1),IFERROR(INDEX($A$25:$A$200, MATCH(1,(LH25:LH200=SMALL(LH25:LH200,5))*(COUNTIF(LH3:LH11, $A$25:$A$200)=0),0)), ""),""),"")</f>
        <v/>
      </c>
      <c r="LI12" s="1" t="str" cm="1">
        <f t="array" ref="LI12">IFERROR(IF(SMALL(LI25:LI200,5)&lt;=$A$8*SMALL(LI25:LI200,1),IFERROR(INDEX($A$25:$A$200, MATCH(1,(LI25:LI200=SMALL(LI25:LI200,5))*(COUNTIF(LI3:LI11, $A$25:$A$200)=0),0)), ""),""),"")</f>
        <v/>
      </c>
      <c r="LJ12" s="1" t="str" cm="1">
        <f t="array" ref="LJ12">IFERROR(IF(SMALL(LJ25:LJ200,5)&lt;=$A$8*SMALL(LJ25:LJ200,1),IFERROR(INDEX($A$25:$A$200, MATCH(1,(LJ25:LJ200=SMALL(LJ25:LJ200,5))*(COUNTIF(LJ3:LJ11, $A$25:$A$200)=0),0)), ""),""),"")</f>
        <v>DS-SLAM</v>
      </c>
      <c r="LK12" s="1" t="str" cm="1">
        <f t="array" ref="LK12">IFERROR(IF(SMALL(LK25:LK200,5)&lt;=$A$8*SMALL(LK25:LK200,1),IFERROR(INDEX($A$25:$A$200, MATCH(1,(LK25:LK200=SMALL(LK25:LK200,5))*(COUNTIF(LK3:LK11, $A$25:$A$200)=0),0)), ""),""),"")</f>
        <v xml:space="preserve">RDS-SLAM, Mask R-CNN </v>
      </c>
      <c r="LL12" s="1" t="str" cm="1">
        <f t="array" ref="LL12">IFERROR(IF(SMALL(LL25:LL200,5)&lt;=$A$8*SMALL(LL25:LL200,1),IFERROR(INDEX($A$25:$A$200, MATCH(1,(LL25:LL200=SMALL(LL25:LL200,5))*(COUNTIF(LL3:LL11, $A$25:$A$200)=0),0)), ""),""),"")</f>
        <v/>
      </c>
      <c r="LM12" s="1" t="str" cm="1">
        <f t="array" ref="LM12">IFERROR(IF(SMALL(LM25:LM200,5)&lt;=$A$8*SMALL(LM25:LM200,1),IFERROR(INDEX($A$25:$A$200, MATCH(1,(LM25:LM200=SMALL(LM25:LM200,5))*(COUNTIF(LM3:LM11, $A$25:$A$200)=0),0)), ""),""),"")</f>
        <v/>
      </c>
      <c r="LN12" s="1" t="str" cm="1">
        <f t="array" ref="LN12">IFERROR(IF(SMALL(LN25:LN200,5)&lt;=$A$8*SMALL(LN25:LN200,1),IFERROR(INDEX($A$25:$A$200, MATCH(1,(LN25:LN200=SMALL(LN25:LN200,5))*(COUNTIF(LN3:LN11, $A$25:$A$200)=0),0)), ""),""),"")</f>
        <v/>
      </c>
      <c r="LO12" s="1" t="str" cm="1">
        <f t="array" ref="LO12">IFERROR(IF(SMALL(LO25:LO200,5)&lt;=$A$8*SMALL(LO25:LO200,1),IFERROR(INDEX($A$25:$A$200, MATCH(1,(LO25:LO200=SMALL(LO25:LO200,5))*(COUNTIF(LO3:LO11, $A$25:$A$200)=0),0)), ""),""),"")</f>
        <v/>
      </c>
      <c r="LP12" s="1" t="str" cm="1">
        <f t="array" ref="LP12">IFERROR(IF(SMALL(LP25:LP200,5)&lt;=$A$8*SMALL(LP25:LP200,1),IFERROR(INDEX($A$25:$A$200, MATCH(1,(LP25:LP200=SMALL(LP25:LP200,5))*(COUNTIF(LP3:LP11, $A$25:$A$200)=0),0)), ""),""),"")</f>
        <v/>
      </c>
      <c r="LQ12" s="1" t="str" cm="1">
        <f t="array" ref="LQ12">IFERROR(IF(SMALL(LQ25:LQ200,5)&lt;=$A$8*SMALL(LQ25:LQ200,1),IFERROR(INDEX($A$25:$A$200, MATCH(1,(LQ25:LQ200=SMALL(LQ25:LQ200,5))*(COUNTIF(LQ3:LQ11, $A$25:$A$200)=0),0)), ""),""),"")</f>
        <v/>
      </c>
      <c r="LR12" s="1" t="str" cm="1">
        <f t="array" ref="LR12">IFERROR(IF(SMALL(LR25:LR200,5)&lt;=$A$8*SMALL(LR25:LR200,1),IFERROR(INDEX($A$25:$A$200, MATCH(1,(LR25:LR200=SMALL(LR25:LR200,5))*(COUNTIF(LR3:LR11, $A$25:$A$200)=0),0)), ""),""),"")</f>
        <v/>
      </c>
      <c r="LS12" s="1" t="str" cm="1">
        <f t="array" ref="LS12">IFERROR(IF(SMALL(LS25:LS200,5)&lt;=$A$8*SMALL(LS25:LS200,1),IFERROR(INDEX($A$25:$A$200, MATCH(1,(LS25:LS200=SMALL(LS25:LS200,5))*(COUNTIF(LS3:LS11, $A$25:$A$200)=0),0)), ""),""),"")</f>
        <v/>
      </c>
      <c r="LT12" s="1" t="str" cm="1">
        <f t="array" ref="LT12">IFERROR(IF(SMALL(LT25:LT200,5)&lt;=$A$8*SMALL(LT25:LT200,1),IFERROR(INDEX($A$25:$A$200, MATCH(1,(LT25:LT200=SMALL(LT25:LT200,5))*(COUNTIF(LT3:LT11, $A$25:$A$200)=0),0)), ""),""),"")</f>
        <v>RDS-SLAM, Mask R-CNN  (Keyframe)</v>
      </c>
      <c r="LU12" s="1" t="str" cm="1">
        <f t="array" ref="LU12">IFERROR(IF(SMALL(LU25:LU200,5)&lt;=$A$8*SMALL(LU25:LU200,1),IFERROR(INDEX($A$25:$A$200, MATCH(1,(LU25:LU200=SMALL(LU25:LU200,5))*(COUNTIF(LU3:LU11, $A$25:$A$200)=0),0)), ""),""),"")</f>
        <v/>
      </c>
      <c r="LV12" s="1" t="str" cm="1">
        <f t="array" ref="LV12">IFERROR(IF(SMALL(LV25:LV200,5)&lt;=$A$8*SMALL(LV25:LV200,1),IFERROR(INDEX($A$25:$A$200, MATCH(1,(LV25:LV200=SMALL(LV25:LV200,5))*(COUNTIF(LV3:LV11, $A$25:$A$200)=0),0)), ""),""),"")</f>
        <v/>
      </c>
      <c r="LW12" s="1" t="str" cm="1">
        <f t="array" ref="LW12">IFERROR(IF(SMALL(LW25:LW200,5)&lt;=$A$8*SMALL(LW25:LW200,1),IFERROR(INDEX($A$25:$A$200, MATCH(1,(LW25:LW200=SMALL(LW25:LW200,5))*(COUNTIF(LW3:LW11, $A$25:$A$200)=0),0)), ""),""),"")</f>
        <v/>
      </c>
      <c r="LX12" s="1" t="str" cm="1">
        <f t="array" ref="LX12">IFERROR(IF(SMALL(LX25:LX200,5)&lt;=$A$8*SMALL(LX25:LX200,1),IFERROR(INDEX($A$25:$A$200, MATCH(1,(LX25:LX200=SMALL(LX25:LX200,5))*(COUNTIF(LX3:LX11, $A$25:$A$200)=0),0)), ""),""),"")</f>
        <v/>
      </c>
      <c r="LY12" s="1" t="str" cm="1">
        <f t="array" ref="LY12">IFERROR(IF(SMALL(LY25:LY200,5)&lt;=$A$8*SMALL(LY25:LY200,1),IFERROR(INDEX($A$25:$A$200, MATCH(1,(LY25:LY200=SMALL(LY25:LY200,5))*(COUNTIF(LY3:LY11, $A$25:$A$200)=0),0)), ""),""),"")</f>
        <v/>
      </c>
      <c r="LZ12" s="1" t="str" cm="1">
        <f t="array" ref="LZ12">IFERROR(IF(SMALL(LZ25:LZ200,5)&lt;=$A$8*SMALL(LZ25:LZ200,1),IFERROR(INDEX($A$25:$A$200, MATCH(1,(LZ25:LZ200=SMALL(LZ25:LZ200,5))*(COUNTIF(LZ3:LZ11, $A$25:$A$200)=0),0)), ""),""),"")</f>
        <v>RDS-SLAM, SegNet (Keyframe)</v>
      </c>
      <c r="MA12" s="1" t="str" cm="1">
        <f t="array" ref="MA12">IFERROR(IF(SMALL(MA25:MA200,5)&lt;=$A$8*SMALL(MA25:MA200,1),IFERROR(INDEX($A$25:$A$200, MATCH(1,(MA25:MA200=SMALL(MA25:MA200,5))*(COUNTIF(MA3:MA11, $A$25:$A$200)=0),0)), ""),""),"")</f>
        <v/>
      </c>
      <c r="MB12" s="1" t="str" cm="1">
        <f t="array" ref="MB12">IFERROR(IF(SMALL(MB25:MB200,5)&lt;=$A$8*SMALL(MB25:MB200,1),IFERROR(INDEX($A$25:$A$200, MATCH(1,(MB25:MB200=SMALL(MB25:MB200,5))*(COUNTIF(MB3:MB11, $A$25:$A$200)=0),0)), ""),""),"")</f>
        <v/>
      </c>
      <c r="MC12" s="1" t="str" cm="1">
        <f t="array" ref="MC12">IFERROR(IF(SMALL(MC25:MC200,5)&lt;=$A$8*SMALL(MC25:MC200,1),IFERROR(INDEX($A$25:$A$200, MATCH(1,(MC25:MC200=SMALL(MC25:MC200,5))*(COUNTIF(MC3:MC11, $A$25:$A$200)=0),0)), ""),""),"")</f>
        <v/>
      </c>
      <c r="MD12" s="1" t="str" cm="1">
        <f t="array" ref="MD12">IFERROR(IF(SMALL(MD25:MD200,5)&lt;=$A$8*SMALL(MD25:MD200,1),IFERROR(INDEX($A$25:$A$200, MATCH(1,(MD25:MD200=SMALL(MD25:MD200,5))*(COUNTIF(MD3:MD11, $A$25:$A$200)=0),0)), ""),""),"")</f>
        <v/>
      </c>
      <c r="ME12" s="1" t="str" cm="1">
        <f t="array" ref="ME12">IFERROR(IF(SMALL(ME25:ME200,5)&lt;=$A$8*SMALL(ME25:ME200,1),IFERROR(INDEX($A$25:$A$200, MATCH(1,(ME25:ME200=SMALL(ME25:ME200,5))*(COUNTIF(ME3:ME11, $A$25:$A$200)=0),0)), ""),""),"")</f>
        <v/>
      </c>
      <c r="MF12" s="1" t="str" cm="1">
        <f t="array" ref="MF12">IFERROR(IF(SMALL(MF25:MF200,5)&lt;=$A$8*SMALL(MF25:MF200,1),IFERROR(INDEX($A$25:$A$200, MATCH(1,(MF25:MF200=SMALL(MF25:MF200,5))*(COUNTIF(MF3:MF11, $A$25:$A$200)=0),0)), ""),""),"")</f>
        <v/>
      </c>
      <c r="MG12" s="1" t="str" cm="1">
        <f t="array" ref="MG12">IFERROR(IF(SMALL(MG25:MG200,5)&lt;=$A$8*SMALL(MG25:MG200,1),IFERROR(INDEX($A$25:$A$200, MATCH(1,(MG25:MG200=SMALL(MG25:MG200,5))*(COUNTIF(MG3:MG11, $A$25:$A$200)=0),0)), ""),""),"")</f>
        <v/>
      </c>
      <c r="MH12" s="1" t="str" cm="1">
        <f t="array" ref="MH12">IFERROR(IF(SMALL(MH25:MH200,5)&lt;=$A$8*SMALL(MH25:MH200,1),IFERROR(INDEX($A$25:$A$200, MATCH(1,(MH25:MH200=SMALL(MH25:MH200,5))*(COUNTIF(MH3:MH11, $A$25:$A$200)=0),0)), ""),""),"")</f>
        <v/>
      </c>
      <c r="MI12" s="1" t="str" cm="1">
        <f t="array" ref="MI12">IFERROR(IF(SMALL(MI25:MI200,5)&lt;=$A$8*SMALL(MI25:MI200,1),IFERROR(INDEX($A$25:$A$200, MATCH(1,(MI25:MI200=SMALL(MI25:MI200,5))*(COUNTIF(MI3:MI11, $A$25:$A$200)=0),0)), ""),""),"")</f>
        <v/>
      </c>
      <c r="MJ12" s="1" t="str" cm="1">
        <f t="array" ref="MJ12">IFERROR(IF(SMALL(MJ25:MJ200,5)&lt;=$A$8*SMALL(MJ25:MJ200,1),IFERROR(INDEX($A$25:$A$200, MATCH(1,(MJ25:MJ200=SMALL(MJ25:MJ200,5))*(COUNTIF(MJ3:MJ11, $A$25:$A$200)=0),0)), ""),""),"")</f>
        <v/>
      </c>
      <c r="MK12" s="1" t="str" cm="1">
        <f t="array" ref="MK12">IFERROR(IF(SMALL(MK25:MK200,5)&lt;=$A$8*SMALL(MK25:MK200,1),IFERROR(INDEX($A$25:$A$200, MATCH(1,(MK25:MK200=SMALL(MK25:MK200,5))*(COUNTIF(MK3:MK11, $A$25:$A$200)=0),0)), ""),""),"")</f>
        <v/>
      </c>
      <c r="ML12" s="1" t="str" cm="1">
        <f t="array" ref="ML12">IFERROR(IF(SMALL(ML25:ML200,5)&lt;=$A$8*SMALL(ML25:ML200,1),IFERROR(INDEX($A$25:$A$200, MATCH(1,(ML25:ML200=SMALL(ML25:ML200,5))*(COUNTIF(ML3:ML11, $A$25:$A$200)=0),0)), ""),""),"")</f>
        <v/>
      </c>
      <c r="MM12" s="1" t="str" cm="1">
        <f t="array" ref="MM12">IFERROR(IF(SMALL(MM25:MM200,5)&lt;=$A$8*SMALL(MM25:MM200,1),IFERROR(INDEX($A$25:$A$200, MATCH(1,(MM25:MM200=SMALL(MM25:MM200,5))*(COUNTIF(MM3:MM11, $A$25:$A$200)=0),0)), ""),""),"")</f>
        <v/>
      </c>
      <c r="MN12" s="1" t="str" cm="1">
        <f t="array" ref="MN12">IFERROR(IF(SMALL(MN25:MN200,5)&lt;=$A$8*SMALL(MN25:MN200,1),IFERROR(INDEX($A$25:$A$200, MATCH(1,(MN25:MN200=SMALL(MN25:MN200,5))*(COUNTIF(MN3:MN11, $A$25:$A$200)=0),0)), ""),""),"")</f>
        <v/>
      </c>
      <c r="MO12" s="1" t="str" cm="1">
        <f t="array" ref="MO12">IFERROR(IF(SMALL(MO25:MO200,5)&lt;=$A$8*SMALL(MO25:MO200,1),IFERROR(INDEX($A$25:$A$200, MATCH(1,(MO25:MO200=SMALL(MO25:MO200,5))*(COUNTIF(MO3:MO11, $A$25:$A$200)=0),0)), ""),""),"")</f>
        <v/>
      </c>
      <c r="MP12" s="1" t="str" cm="1">
        <f t="array" ref="MP12">IFERROR(IF(SMALL(MP25:MP200,5)&lt;=$A$8*SMALL(MP25:MP200,1),IFERROR(INDEX($A$25:$A$200, MATCH(1,(MP25:MP200=SMALL(MP25:MP200,5))*(COUNTIF(MP3:MP11, $A$25:$A$200)=0),0)), ""),""),"")</f>
        <v/>
      </c>
      <c r="MQ12" s="1" t="str" cm="1">
        <f t="array" ref="MQ12">IFERROR(IF(SMALL(MQ25:MQ200,5)&lt;=$A$8*SMALL(MQ25:MQ200,1),IFERROR(INDEX($A$25:$A$200, MATCH(1,(MQ25:MQ200=SMALL(MQ25:MQ200,5))*(COUNTIF(MQ3:MQ11, $A$25:$A$200)=0),0)), ""),""),"")</f>
        <v/>
      </c>
      <c r="MR12" s="1" t="str" cm="1">
        <f t="array" ref="MR12">IFERROR(IF(SMALL(MR25:MR200,5)&lt;=$A$8*SMALL(MR25:MR200,1),IFERROR(INDEX($A$25:$A$200, MATCH(1,(MR25:MR200=SMALL(MR25:MR200,5))*(COUNTIF(MR3:MR11, $A$25:$A$200)=0),0)), ""),""),"")</f>
        <v/>
      </c>
      <c r="MS12" s="1" t="str" cm="1">
        <f t="array" ref="MS12">IFERROR(IF(SMALL(MS25:MS200,5)&lt;=$A$8*SMALL(MS25:MS200,1),IFERROR(INDEX($A$25:$A$200, MATCH(1,(MS25:MS200=SMALL(MS25:MS200,5))*(COUNTIF(MS3:MS11, $A$25:$A$200)=0),0)), ""),""),"")</f>
        <v/>
      </c>
      <c r="MT12" s="1" t="str" cm="1">
        <f t="array" ref="MT12">IFERROR(IF(SMALL(MT25:MT200,5)&lt;=$A$8*SMALL(MT25:MT200,1),IFERROR(INDEX($A$25:$A$200, MATCH(1,(MT25:MT200=SMALL(MT25:MT200,5))*(COUNTIF(MT3:MT11, $A$25:$A$200)=0),0)), ""),""),"")</f>
        <v/>
      </c>
      <c r="MU12" s="1" t="str" cm="1">
        <f t="array" ref="MU12">IFERROR(IF(SMALL(MU25:MU200,5)&lt;=$A$8*SMALL(MU25:MU200,1),IFERROR(INDEX($A$25:$A$200, MATCH(1,(MU25:MU200=SMALL(MU25:MU200,5))*(COUNTIF(MU3:MU11, $A$25:$A$200)=0),0)), ""),""),"")</f>
        <v/>
      </c>
      <c r="MV12" s="1" t="str" cm="1">
        <f t="array" ref="MV12">IFERROR(IF(SMALL(MV25:MV200,5)&lt;=$A$8*SMALL(MV25:MV200,1),IFERROR(INDEX($A$25:$A$200, MATCH(1,(MV25:MV200=SMALL(MV25:MV200,5))*(COUNTIF(MV3:MV11, $A$25:$A$200)=0),0)), ""),""),"")</f>
        <v/>
      </c>
      <c r="MW12" s="1" t="str" cm="1">
        <f t="array" ref="MW12">IFERROR(IF(SMALL(MW25:MW200,5)&lt;=$A$8*SMALL(MW25:MW200,1),IFERROR(INDEX($A$25:$A$200, MATCH(1,(MW25:MW200=SMALL(MW25:MW200,5))*(COUNTIF(MW3:MW11, $A$25:$A$200)=0),0)), ""),""),"")</f>
        <v/>
      </c>
      <c r="MX12" s="1" t="str" cm="1">
        <f t="array" ref="MX12">IFERROR(IF(SMALL(MX25:MX200,5)&lt;=$A$8*SMALL(MX25:MX200,1),IFERROR(INDEX($A$25:$A$200, MATCH(1,(MX25:MX200=SMALL(MX25:MX200,5))*(COUNTIF(MX3:MX11, $A$25:$A$200)=0),0)), ""),""),"")</f>
        <v/>
      </c>
      <c r="MY12" s="1" t="str" cm="1">
        <f t="array" ref="MY12">IFERROR(IF(SMALL(MY25:MY200,5)&lt;=$A$8*SMALL(MY25:MY200,1),IFERROR(INDEX($A$25:$A$200, MATCH(1,(MY25:MY200=SMALL(MY25:MY200,5))*(COUNTIF(MY3:MY11, $A$25:$A$200)=0),0)), ""),""),"")</f>
        <v/>
      </c>
      <c r="MZ12" s="1" t="str" cm="1">
        <f t="array" ref="MZ12">IFERROR(IF(SMALL(MZ25:MZ200,5)&lt;=$A$8*SMALL(MZ25:MZ200,1),IFERROR(INDEX($A$25:$A$200, MATCH(1,(MZ25:MZ200=SMALL(MZ25:MZ200,5))*(COUNTIF(MZ3:MZ11, $A$25:$A$200)=0),0)), ""),""),"")</f>
        <v/>
      </c>
      <c r="NA12" s="1" t="str" cm="1">
        <f t="array" ref="NA12">IFERROR(IF(SMALL(NA25:NA200,5)&lt;=$A$8*SMALL(NA25:NA200,1),IFERROR(INDEX($A$25:$A$200, MATCH(1,(NA25:NA200=SMALL(NA25:NA200,5))*(COUNTIF(NA3:NA11, $A$25:$A$200)=0),0)), ""),""),"")</f>
        <v/>
      </c>
      <c r="NB12" s="1" t="str" cm="1">
        <f t="array" ref="NB12">IFERROR(IF(SMALL(NB25:NB200,5)&lt;=$A$8*SMALL(NB25:NB200,1),IFERROR(INDEX($A$25:$A$200, MATCH(1,(NB25:NB200=SMALL(NB25:NB200,5))*(COUNTIF(NB3:NB11, $A$25:$A$200)=0),0)), ""),""),"")</f>
        <v/>
      </c>
      <c r="NC12" s="1" t="str" cm="1">
        <f t="array" ref="NC12">IFERROR(IF(SMALL(NC25:NC200,5)&lt;=$A$8*SMALL(NC25:NC200,1),IFERROR(INDEX($A$25:$A$200, MATCH(1,(NC25:NC200=SMALL(NC25:NC200,5))*(COUNTIF(NC3:NC11, $A$25:$A$200)=0),0)), ""),""),"")</f>
        <v/>
      </c>
      <c r="ND12" s="1" t="str" cm="1">
        <f t="array" ref="ND12">IFERROR(IF(SMALL(ND25:ND200,5)&lt;=$A$8*SMALL(ND25:ND200,1),IFERROR(INDEX($A$25:$A$200, MATCH(1,(ND25:ND200=SMALL(ND25:ND200,5))*(COUNTIF(ND3:ND11, $A$25:$A$200)=0),0)), ""),""),"")</f>
        <v/>
      </c>
      <c r="NE12" s="1" t="str" cm="1">
        <f t="array" ref="NE12">IFERROR(IF(SMALL(NE25:NE200,5)&lt;=$A$8*SMALL(NE25:NE200,1),IFERROR(INDEX($A$25:$A$200, MATCH(1,(NE25:NE200=SMALL(NE25:NE200,5))*(COUNTIF(NE3:NE11, $A$25:$A$200)=0),0)), ""),""),"")</f>
        <v/>
      </c>
      <c r="NF12" s="1" t="str" cm="1">
        <f t="array" ref="NF12">IFERROR(IF(SMALL(NF25:NF200,5)&lt;=$A$8*SMALL(NF25:NF200,1),IFERROR(INDEX($A$25:$A$200, MATCH(1,(NF25:NF200=SMALL(NF25:NF200,5))*(COUNTIF(NF3:NF11, $A$25:$A$200)=0),0)), ""),""),"")</f>
        <v/>
      </c>
      <c r="NG12" s="1" t="str" cm="1">
        <f t="array" ref="NG12">IFERROR(IF(SMALL(NG25:NG200,5)&lt;=$A$8*SMALL(NG25:NG200,1),IFERROR(INDEX($A$25:$A$200, MATCH(1,(NG25:NG200=SMALL(NG25:NG200,5))*(COUNTIF(NG3:NG11, $A$25:$A$200)=0),0)), ""),""),"")</f>
        <v/>
      </c>
      <c r="NH12" s="1" t="str" cm="1">
        <f t="array" ref="NH12">IFERROR(IF(SMALL(NH25:NH200,5)&lt;=$A$8*SMALL(NH25:NH200,1),IFERROR(INDEX($A$25:$A$200, MATCH(1,(NH25:NH200=SMALL(NH25:NH200,5))*(COUNTIF(NH3:NH11, $A$25:$A$200)=0),0)), ""),""),"")</f>
        <v/>
      </c>
      <c r="NI12" s="1" t="str" cm="1">
        <f t="array" ref="NI12">IFERROR(IF(SMALL(NI25:NI200,5)&lt;=$A$8*SMALL(NI25:NI200,1),IFERROR(INDEX($A$25:$A$200, MATCH(1,(NI25:NI200=SMALL(NI25:NI200,5))*(COUNTIF(NI3:NI11, $A$25:$A$200)=0),0)), ""),""),"")</f>
        <v/>
      </c>
      <c r="NJ12" s="1" t="str" cm="1">
        <f t="array" ref="NJ12">IFERROR(IF(SMALL(NJ25:NJ200,5)&lt;=$A$8*SMALL(NJ25:NJ200,1),IFERROR(INDEX($A$25:$A$200, MATCH(1,(NJ25:NJ200=SMALL(NJ25:NJ200,5))*(COUNTIF(NJ3:NJ11, $A$25:$A$200)=0),0)), ""),""),"")</f>
        <v/>
      </c>
      <c r="NK12" s="1" t="str" cm="1">
        <f t="array" ref="NK12">IFERROR(IF(SMALL(NK25:NK200,5)&lt;=$A$8*SMALL(NK25:NK200,1),IFERROR(INDEX($A$25:$A$200, MATCH(1,(NK25:NK200=SMALL(NK25:NK200,5))*(COUNTIF(NK3:NK11, $A$25:$A$200)=0),0)), ""),""),"")</f>
        <v/>
      </c>
      <c r="NL12" s="1" t="str" cm="1">
        <f t="array" ref="NL12">IFERROR(IF(SMALL(NL25:NL200,5)&lt;=$A$8*SMALL(NL25:NL200,1),IFERROR(INDEX($A$25:$A$200, MATCH(1,(NL25:NL200=SMALL(NL25:NL200,5))*(COUNTIF(NL3:NL11, $A$25:$A$200)=0),0)), ""),""),"")</f>
        <v/>
      </c>
      <c r="NM12" s="1" t="str" cm="1">
        <f t="array" ref="NM12">IFERROR(IF(SMALL(NM25:NM200,5)&lt;=$A$8*SMALL(NM25:NM200,1),IFERROR(INDEX($A$25:$A$200, MATCH(1,(NM25:NM200=SMALL(NM25:NM200,5))*(COUNTIF(NM3:NM11, $A$25:$A$200)=0),0)), ""),""),"")</f>
        <v/>
      </c>
      <c r="NN12" s="1" t="str" cm="1">
        <f t="array" ref="NN12">IFERROR(IF(SMALL(NN25:NN200,5)&lt;=$A$8*SMALL(NN25:NN200,1),IFERROR(INDEX($A$25:$A$200, MATCH(1,(NN25:NN200=SMALL(NN25:NN200,5))*(COUNTIF(NN3:NN11, $A$25:$A$200)=0),0)), ""),""),"")</f>
        <v/>
      </c>
      <c r="NO12" s="1" t="str" cm="1">
        <f t="array" ref="NO12">IFERROR(IF(SMALL(NO25:NO200,5)&lt;=$A$8*SMALL(NO25:NO200,1),IFERROR(INDEX($A$25:$A$200, MATCH(1,(NO25:NO200=SMALL(NO25:NO200,5))*(COUNTIF(NO3:NO11, $A$25:$A$200)=0),0)), ""),""),"")</f>
        <v/>
      </c>
      <c r="NP12" s="1" t="str" cm="1">
        <f t="array" ref="NP12">IFERROR(IF(SMALL(NP25:NP200,5)&lt;=$A$8*SMALL(NP25:NP200,1),IFERROR(INDEX($A$25:$A$200, MATCH(1,(NP25:NP200=SMALL(NP25:NP200,5))*(COUNTIF(NP3:NP11, $A$25:$A$200)=0),0)), ""),""),"")</f>
        <v/>
      </c>
      <c r="NQ12" s="1" t="str" cm="1">
        <f t="array" ref="NQ12">IFERROR(IF(SMALL(NQ25:NQ200,5)&lt;=$A$8*SMALL(NQ25:NQ200,1),IFERROR(INDEX($A$25:$A$200, MATCH(1,(NQ25:NQ200=SMALL(NQ25:NQ200,5))*(COUNTIF(NQ3:NQ11, $A$25:$A$200)=0),0)), ""),""),"")</f>
        <v/>
      </c>
      <c r="NR12" s="1" t="str" cm="1">
        <f t="array" ref="NR12">IFERROR(IF(SMALL(NR25:NR200,5)&lt;=$A$8*SMALL(NR25:NR200,1),IFERROR(INDEX($A$25:$A$200, MATCH(1,(NR25:NR200=SMALL(NR25:NR200,5))*(COUNTIF(NR3:NR11, $A$25:$A$200)=0),0)), ""),""),"")</f>
        <v/>
      </c>
      <c r="NS12" s="1" t="str" cm="1">
        <f t="array" ref="NS12">IFERROR(IF(SMALL(NS25:NS200,5)&lt;=$A$8*SMALL(NS25:NS200,1),IFERROR(INDEX($A$25:$A$200, MATCH(1,(NS25:NS200=SMALL(NS25:NS200,5))*(COUNTIF(NS3:NS11, $A$25:$A$200)=0),0)), ""),""),"")</f>
        <v/>
      </c>
      <c r="NT12" s="1" t="str" cm="1">
        <f t="array" ref="NT12">IFERROR(IF(SMALL(NT25:NT200,5)&lt;=$A$8*SMALL(NT25:NT200,1),IFERROR(INDEX($A$25:$A$200, MATCH(1,(NT25:NT200=SMALL(NT25:NT200,5))*(COUNTIF(NT3:NT11, $A$25:$A$200)=0),0)), ""),""),"")</f>
        <v/>
      </c>
      <c r="NU12" s="1" t="str" cm="1">
        <f t="array" ref="NU12">IFERROR(IF(SMALL(NU25:NU200,5)&lt;=$A$8*SMALL(NU25:NU200,1),IFERROR(INDEX($A$25:$A$200, MATCH(1,(NU25:NU200=SMALL(NU25:NU200,5))*(COUNTIF(NU3:NU11, $A$25:$A$200)=0),0)), ""),""),"")</f>
        <v/>
      </c>
      <c r="NV12" s="1" t="str" cm="1">
        <f t="array" ref="NV12">IFERROR(IF(SMALL(NV25:NV200,5)&lt;=$A$8*SMALL(NV25:NV200,1),IFERROR(INDEX($A$25:$A$200, MATCH(1,(NV25:NV200=SMALL(NV25:NV200,5))*(COUNTIF(NV3:NV11, $A$25:$A$200)=0),0)), ""),""),"")</f>
        <v/>
      </c>
      <c r="NW12" s="1" t="str" cm="1">
        <f t="array" ref="NW12">IFERROR(IF(SMALL(NW25:NW200,5)&lt;=$A$8*SMALL(NW25:NW200,1),IFERROR(INDEX($A$25:$A$200, MATCH(1,(NW25:NW200=SMALL(NW25:NW200,5))*(COUNTIF(NW3:NW11, $A$25:$A$200)=0),0)), ""),""),"")</f>
        <v/>
      </c>
      <c r="NX12" s="1" t="str" cm="1">
        <f t="array" ref="NX12">IFERROR(IF(SMALL(NX25:NX200,5)&lt;=$A$8*SMALL(NX25:NX200,1),IFERROR(INDEX($A$25:$A$200, MATCH(1,(NX25:NX200=SMALL(NX25:NX200,5))*(COUNTIF(NX3:NX11, $A$25:$A$200)=0),0)), ""),""),"")</f>
        <v/>
      </c>
      <c r="NY12" s="1" t="str" cm="1">
        <f t="array" ref="NY12">IFERROR(IF(SMALL(NY25:NY200,5)&lt;=$A$8*SMALL(NY25:NY200,1),IFERROR(INDEX($A$25:$A$200, MATCH(1,(NY25:NY200=SMALL(NY25:NY200,5))*(COUNTIF(NY3:NY11, $A$25:$A$200)=0),0)), ""),""),"")</f>
        <v/>
      </c>
      <c r="NZ12" s="1" t="str" cm="1">
        <f t="array" ref="NZ12">IFERROR(IF(SMALL(NZ25:NZ200,5)&lt;=$A$8*SMALL(NZ25:NZ200,1),IFERROR(INDEX($A$25:$A$200, MATCH(1,(NZ25:NZ200=SMALL(NZ25:NZ200,5))*(COUNTIF(NZ3:NZ11, $A$25:$A$200)=0),0)), ""),""),"")</f>
        <v/>
      </c>
      <c r="OA12" s="1" t="str" cm="1">
        <f t="array" ref="OA12">IFERROR(IF(SMALL(OA25:OA200,5)&lt;=$A$8*SMALL(OA25:OA200,1),IFERROR(INDEX($A$25:$A$200, MATCH(1,(OA25:OA200=SMALL(OA25:OA200,5))*(COUNTIF(OA3:OA11, $A$25:$A$200)=0),0)), ""),""),"")</f>
        <v/>
      </c>
      <c r="OB12" s="1" t="str" cm="1">
        <f t="array" ref="OB12">IFERROR(IF(SMALL(OB25:OB200,5)&lt;=$A$8*SMALL(OB25:OB200,1),IFERROR(INDEX($A$25:$A$200, MATCH(1,(OB25:OB200=SMALL(OB25:OB200,5))*(COUNTIF(OB3:OB11, $A$25:$A$200)=0),0)), ""),""),"")</f>
        <v/>
      </c>
      <c r="OC12" s="1" t="str" cm="1">
        <f t="array" ref="OC12">IFERROR(IF(SMALL(OC25:OC200,5)&lt;=$A$8*SMALL(OC25:OC200,1),IFERROR(INDEX($A$25:$A$200, MATCH(1,(OC25:OC200=SMALL(OC25:OC200,5))*(COUNTIF(OC3:OC11, $A$25:$A$200)=0),0)), ""),""),"")</f>
        <v/>
      </c>
      <c r="OD12" s="1" t="str" cm="1">
        <f t="array" ref="OD12">IFERROR(IF(SMALL(OD25:OD200,5)&lt;=$A$8*SMALL(OD25:OD200,1),IFERROR(INDEX($A$25:$A$200, MATCH(1,(OD25:OD200=SMALL(OD25:OD200,5))*(COUNTIF(OD3:OD11, $A$25:$A$200)=0),0)), ""),""),"")</f>
        <v/>
      </c>
      <c r="OE12" s="1" t="str" cm="1">
        <f t="array" ref="OE12">IFERROR(IF(SMALL(OE25:OE200,5)&lt;=$A$8*SMALL(OE25:OE200,1),IFERROR(INDEX($A$25:$A$200, MATCH(1,(OE25:OE200=SMALL(OE25:OE200,5))*(COUNTIF(OE3:OE11, $A$25:$A$200)=0),0)), ""),""),"")</f>
        <v/>
      </c>
      <c r="OF12" s="1" t="str" cm="1">
        <f t="array" ref="OF12">IFERROR(IF(SMALL(OF25:OF200,5)&lt;=$A$8*SMALL(OF25:OF200,1),IFERROR(INDEX($A$25:$A$200, MATCH(1,(OF25:OF200=SMALL(OF25:OF200,5))*(COUNTIF(OF3:OF11, $A$25:$A$200)=0),0)), ""),""),"")</f>
        <v/>
      </c>
      <c r="OG12" s="1" t="str" cm="1">
        <f t="array" ref="OG12">IFERROR(IF(SMALL(OG25:OG200,5)&lt;=$A$8*SMALL(OG25:OG200,1),IFERROR(INDEX($A$25:$A$200, MATCH(1,(OG25:OG200=SMALL(OG25:OG200,5))*(COUNTIF(OG3:OG11, $A$25:$A$200)=0),0)), ""),""),"")</f>
        <v/>
      </c>
      <c r="OH12" s="1" t="str" cm="1">
        <f t="array" ref="OH12">IFERROR(IF(SMALL(OH25:OH200,5)&lt;=$A$8*SMALL(OH25:OH200,1),IFERROR(INDEX($A$25:$A$200, MATCH(1,(OH25:OH200=SMALL(OH25:OH200,5))*(COUNTIF(OH3:OH11, $A$25:$A$200)=0),0)), ""),""),"")</f>
        <v/>
      </c>
      <c r="OI12" s="1" t="str" cm="1">
        <f t="array" ref="OI12">IFERROR(IF(SMALL(OI25:OI200,5)&lt;=$A$8*SMALL(OI25:OI200,1),IFERROR(INDEX($A$25:$A$200, MATCH(1,(OI25:OI200=SMALL(OI25:OI200,5))*(COUNTIF(OI3:OI11, $A$25:$A$200)=0),0)), ""),""),"")</f>
        <v/>
      </c>
      <c r="OJ12" s="1" t="str" cm="1">
        <f t="array" ref="OJ12">IFERROR(IF(SMALL(OJ25:OJ200,5)&lt;=$A$8*SMALL(OJ25:OJ200,1),IFERROR(INDEX($A$25:$A$200, MATCH(1,(OJ25:OJ200=SMALL(OJ25:OJ200,5))*(COUNTIF(OJ3:OJ11, $A$25:$A$200)=0),0)), ""),""),"")</f>
        <v/>
      </c>
      <c r="OK12" s="1" t="str" cm="1">
        <f t="array" ref="OK12">IFERROR(IF(SMALL(OK25:OK200,5)&lt;=$A$8*SMALL(OK25:OK200,1),IFERROR(INDEX($A$25:$A$200, MATCH(1,(OK25:OK200=SMALL(OK25:OK200,5))*(COUNTIF(OK3:OK11, $A$25:$A$200)=0),0)), ""),""),"")</f>
        <v/>
      </c>
      <c r="OL12" s="1" t="str" cm="1">
        <f t="array" ref="OL12">IFERROR(IF(SMALL(OL25:OL200,5)&lt;=$A$8*SMALL(OL25:OL200,1),IFERROR(INDEX($A$25:$A$200, MATCH(1,(OL25:OL200=SMALL(OL25:OL200,5))*(COUNTIF(OL3:OL11, $A$25:$A$200)=0),0)), ""),""),"")</f>
        <v/>
      </c>
      <c r="OM12" s="1" t="str" cm="1">
        <f t="array" ref="OM12">IFERROR(IF(SMALL(OM25:OM200,5)&lt;=$A$8*SMALL(OM25:OM200,1),IFERROR(INDEX($A$25:$A$200, MATCH(1,(OM25:OM200=SMALL(OM25:OM200,5))*(COUNTIF(OM3:OM11, $A$25:$A$200)=0),0)), ""),""),"")</f>
        <v/>
      </c>
      <c r="ON12" s="1" t="str" cm="1">
        <f t="array" ref="ON12">IFERROR(IF(SMALL(ON25:ON200,5)&lt;=$A$8*SMALL(ON25:ON200,1),IFERROR(INDEX($A$25:$A$200, MATCH(1,(ON25:ON200=SMALL(ON25:ON200,5))*(COUNTIF(ON3:ON11, $A$25:$A$200)=0),0)), ""),""),"")</f>
        <v/>
      </c>
      <c r="OO12" s="1" t="str" cm="1">
        <f t="array" ref="OO12">IFERROR(IF(SMALL(OO25:OO200,5)&lt;=$A$8*SMALL(OO25:OO200,1),IFERROR(INDEX($A$25:$A$200, MATCH(1,(OO25:OO200=SMALL(OO25:OO200,5))*(COUNTIF(OO3:OO11, $A$25:$A$200)=0),0)), ""),""),"")</f>
        <v/>
      </c>
      <c r="OP12" s="1" t="str" cm="1">
        <f t="array" ref="OP12">IFERROR(IF(SMALL(OP25:OP200,5)&lt;=$A$8*SMALL(OP25:OP200,1),IFERROR(INDEX($A$25:$A$200, MATCH(1,(OP25:OP200=SMALL(OP25:OP200,5))*(COUNTIF(OP3:OP11, $A$25:$A$200)=0),0)), ""),""),"")</f>
        <v/>
      </c>
      <c r="OQ12" s="1" t="str" cm="1">
        <f t="array" ref="OQ12">IFERROR(IF(SMALL(OQ25:OQ200,5)&lt;=$A$8*SMALL(OQ25:OQ200,1),IFERROR(INDEX($A$25:$A$200, MATCH(1,(OQ25:OQ200=SMALL(OQ25:OQ200,5))*(COUNTIF(OQ3:OQ11, $A$25:$A$200)=0),0)), ""),""),"")</f>
        <v/>
      </c>
      <c r="OR12" s="1" t="str" cm="1">
        <f t="array" ref="OR12">IFERROR(IF(SMALL(OR25:OR200,5)&lt;=$A$8*SMALL(OR25:OR200,1),IFERROR(INDEX($A$25:$A$200, MATCH(1,(OR25:OR200=SMALL(OR25:OR200,5))*(COUNTIF(OR3:OR11, $A$25:$A$200)=0),0)), ""),""),"")</f>
        <v/>
      </c>
      <c r="OS12" s="1" t="str" cm="1">
        <f t="array" ref="OS12">IFERROR(IF(SMALL(OS25:OS200,5)&lt;=$A$8*SMALL(OS25:OS200,1),IFERROR(INDEX($A$25:$A$200, MATCH(1,(OS25:OS200=SMALL(OS25:OS200,5))*(COUNTIF(OS3:OS11, $A$25:$A$200)=0),0)), ""),""),"")</f>
        <v/>
      </c>
      <c r="OT12" s="1" t="str" cm="1">
        <f t="array" ref="OT12">IFERROR(IF(SMALL(OT25:OT200,5)&lt;=$A$8*SMALL(OT25:OT200,1),IFERROR(INDEX($A$25:$A$200, MATCH(1,(OT25:OT200=SMALL(OT25:OT200,5))*(COUNTIF(OT3:OT11, $A$25:$A$200)=0),0)), ""),""),"")</f>
        <v/>
      </c>
      <c r="OU12" s="1" t="str" cm="1">
        <f t="array" ref="OU12">IFERROR(IF(SMALL(OU25:OU200,5)&lt;=$A$8*SMALL(OU25:OU200,1),IFERROR(INDEX($A$25:$A$200, MATCH(1,(OU25:OU200=SMALL(OU25:OU200,5))*(COUNTIF(OU3:OU11, $A$25:$A$200)=0),0)), ""),""),"")</f>
        <v/>
      </c>
      <c r="OV12" s="1" t="str" cm="1">
        <f t="array" ref="OV12">IFERROR(IF(SMALL(OV25:OV200,5)&lt;=$A$8*SMALL(OV25:OV200,1),IFERROR(INDEX($A$25:$A$200, MATCH(1,(OV25:OV200=SMALL(OV25:OV200,5))*(COUNTIF(OV3:OV11, $A$25:$A$200)=0),0)), ""),""),"")</f>
        <v/>
      </c>
      <c r="OW12" s="1" t="str" cm="1">
        <f t="array" ref="OW12">IFERROR(IF(SMALL(OW25:OW200,5)&lt;=$A$8*SMALL(OW25:OW200,1),IFERROR(INDEX($A$25:$A$200, MATCH(1,(OW25:OW200=SMALL(OW25:OW200,5))*(COUNTIF(OW3:OW11, $A$25:$A$200)=0),0)), ""),""),"")</f>
        <v/>
      </c>
      <c r="OX12" s="1" t="str" cm="1">
        <f t="array" ref="OX12">IFERROR(IF(SMALL(OX25:OX200,5)&lt;=$A$8*SMALL(OX25:OX200,1),IFERROR(INDEX($A$25:$A$200, MATCH(1,(OX25:OX200=SMALL(OX25:OX200,5))*(COUNTIF(OX3:OX11, $A$25:$A$200)=0),0)), ""),""),"")</f>
        <v/>
      </c>
      <c r="OY12" s="1" t="str" cm="1">
        <f t="array" ref="OY12">IFERROR(IF(SMALL(OY25:OY200,5)&lt;=$A$8*SMALL(OY25:OY200,1),IFERROR(INDEX($A$25:$A$200, MATCH(1,(OY25:OY200=SMALL(OY25:OY200,5))*(COUNTIF(OY3:OY11, $A$25:$A$200)=0),0)), ""),""),"")</f>
        <v/>
      </c>
      <c r="OZ12" s="1" t="str" cm="1">
        <f t="array" ref="OZ12">IFERROR(IF(SMALL(OZ25:OZ200,5)&lt;=$A$8*SMALL(OZ25:OZ200,1),IFERROR(INDEX($A$25:$A$200, MATCH(1,(OZ25:OZ200=SMALL(OZ25:OZ200,5))*(COUNTIF(OZ3:OZ11, $A$25:$A$200)=0),0)), ""),""),"")</f>
        <v/>
      </c>
      <c r="PA12" s="1" t="str" cm="1">
        <f t="array" ref="PA12">IFERROR(IF(SMALL(PA25:PA200,5)&lt;=$A$8*SMALL(PA25:PA200,1),IFERROR(INDEX($A$25:$A$200, MATCH(1,(PA25:PA200=SMALL(PA25:PA200,5))*(COUNTIF(PA3:PA11, $A$25:$A$200)=0),0)), ""),""),"")</f>
        <v>RDS-SLAM</v>
      </c>
      <c r="PB12" s="1" t="str" cm="1">
        <f t="array" ref="PB12">IFERROR(IF(SMALL(PB25:PB200,5)&lt;=$A$8*SMALL(PB25:PB200,1),IFERROR(INDEX($A$25:$A$200, MATCH(1,(PB25:PB200=SMALL(PB25:PB200,5))*(COUNTIF(PB3:PB11, $A$25:$A$200)=0),0)), ""),""),"")</f>
        <v/>
      </c>
      <c r="PC12" s="1" t="str" cm="1">
        <f t="array" ref="PC12">IFERROR(IF(SMALL(PC25:PC200,5)&lt;=$A$8*SMALL(PC25:PC200,1),IFERROR(INDEX($A$25:$A$200, MATCH(1,(PC25:PC200=SMALL(PC25:PC200,5))*(COUNTIF(PC3:PC11, $A$25:$A$200)=0),0)), ""),""),"")</f>
        <v>RDS-SLAM</v>
      </c>
      <c r="PD12" s="1" t="str" cm="1">
        <f t="array" ref="PD12">IFERROR(IF(SMALL(PD25:PD200,5)&lt;=$A$8*SMALL(PD25:PD200,1),IFERROR(INDEX($A$25:$A$200, MATCH(1,(PD25:PD200=SMALL(PD25:PD200,5))*(COUNTIF(PD3:PD11, $A$25:$A$200)=0),0)), ""),""),"")</f>
        <v/>
      </c>
      <c r="PE12" s="1" t="str" cm="1">
        <f t="array" ref="PE12">IFERROR(IF(SMALL(PE25:PE200,5)&lt;=$A$8*SMALL(PE25:PE200,1),IFERROR(INDEX($A$25:$A$200, MATCH(1,(PE25:PE200=SMALL(PE25:PE200,5))*(COUNTIF(PE3:PE11, $A$25:$A$200)=0),0)), ""),""),"")</f>
        <v>Blitz-SLAM</v>
      </c>
      <c r="PF12" s="1" t="str" cm="1">
        <f t="array" ref="PF12">IFERROR(IF(SMALL(PF25:PF200,5)&lt;=$A$8*SMALL(PF25:PF200,1),IFERROR(INDEX($A$25:$A$200, MATCH(1,(PF25:PF200=SMALL(PF25:PF200,5))*(COUNTIF(PF3:PF11, $A$25:$A$200)=0),0)), ""),""),"")</f>
        <v/>
      </c>
      <c r="PG12" s="1" t="str" cm="1">
        <f t="array" ref="PG12">IFERROR(IF(SMALL(PG25:PG200,5)&lt;=$A$8*SMALL(PG25:PG200,1),IFERROR(INDEX($A$25:$A$200, MATCH(1,(PG25:PG200=SMALL(PG25:PG200,5))*(COUNTIF(PG3:PG11, $A$25:$A$200)=0),0)), ""),""),"")</f>
        <v/>
      </c>
      <c r="PH12" s="1" t="str" cm="1">
        <f t="array" ref="PH12">IFERROR(IF(SMALL(PH25:PH200,5)&lt;=$A$8*SMALL(PH25:PH200,1),IFERROR(INDEX($A$25:$A$200, MATCH(1,(PH25:PH200=SMALL(PH25:PH200,5))*(COUNTIF(PH3:PH11, $A$25:$A$200)=0),0)), ""),""),"")</f>
        <v/>
      </c>
      <c r="PI12" s="1" t="str" cm="1">
        <f t="array" ref="PI12">IFERROR(IF(SMALL(PI25:PI200,5)&lt;=$A$8*SMALL(PI25:PI200,1),IFERROR(INDEX($A$25:$A$200, MATCH(1,(PI25:PI200=SMALL(PI25:PI200,5))*(COUNTIF(PI3:PI11, $A$25:$A$200)=0),0)), ""),""),"")</f>
        <v/>
      </c>
      <c r="PJ12" s="1" t="str" cm="1">
        <f t="array" ref="PJ12">IFERROR(IF(SMALL(PJ25:PJ200,5)&lt;=$A$8*SMALL(PJ25:PJ200,1),IFERROR(INDEX($A$25:$A$200, MATCH(1,(PJ25:PJ200=SMALL(PJ25:PJ200,5))*(COUNTIF(PJ3:PJ11, $A$25:$A$200)=0),0)), ""),""),"")</f>
        <v/>
      </c>
      <c r="PK12" s="1" t="str" cm="1">
        <f t="array" ref="PK12">IFERROR(IF(SMALL(PK25:PK200,5)&lt;=$A$8*SMALL(PK25:PK200,1),IFERROR(INDEX($A$25:$A$200, MATCH(1,(PK25:PK200=SMALL(PK25:PK200,5))*(COUNTIF(PK3:PK11, $A$25:$A$200)=0),0)), ""),""),"")</f>
        <v/>
      </c>
      <c r="PL12" s="1" t="str" cm="1">
        <f t="array" ref="PL12">IFERROR(IF(SMALL(PL25:PL200,5)&lt;=$A$8*SMALL(PL25:PL200,1),IFERROR(INDEX($A$25:$A$200, MATCH(1,(PL25:PL200=SMALL(PL25:PL200,5))*(COUNTIF(PL3:PL11, $A$25:$A$200)=0),0)), ""),""),"")</f>
        <v/>
      </c>
      <c r="PM12" s="1" t="str" cm="1">
        <f t="array" ref="PM12">IFERROR(IF(SMALL(PM25:PM200,5)&lt;=$A$8*SMALL(PM25:PM200,1),IFERROR(INDEX($A$25:$A$200, MATCH(1,(PM25:PM200=SMALL(PM25:PM200,5))*(COUNTIF(PM3:PM11, $A$25:$A$200)=0),0)), ""),""),"")</f>
        <v>Blitz-SLAM</v>
      </c>
      <c r="PN12" s="1" t="str" cm="1">
        <f t="array" ref="PN12">IFERROR(IF(SMALL(PN25:PN200,5)&lt;=$A$8*SMALL(PN25:PN200,1),IFERROR(INDEX($A$25:$A$200, MATCH(1,(PN25:PN200=SMALL(PN25:PN200,5))*(COUNTIF(PN3:PN11, $A$25:$A$200)=0),0)), ""),""),"")</f>
        <v/>
      </c>
      <c r="PO12" s="1" t="str" cm="1">
        <f t="array" ref="PO12">IFERROR(IF(SMALL(PO25:PO200,5)&lt;=$A$8*SMALL(PO25:PO200,1),IFERROR(INDEX($A$25:$A$200, MATCH(1,(PO25:PO200=SMALL(PO25:PO200,5))*(COUNTIF(PO3:PO11, $A$25:$A$200)=0),0)), ""),""),"")</f>
        <v>ORB-SLAM3</v>
      </c>
      <c r="PP12" s="1" t="str" cm="1">
        <f t="array" ref="PP12">IFERROR(IF(SMALL(PP25:PP200,5)&lt;=$A$8*SMALL(PP25:PP200,1),IFERROR(INDEX($A$25:$A$200, MATCH(1,(PP25:PP200=SMALL(PP25:PP200,5))*(COUNTIF(PP3:PP11, $A$25:$A$200)=0),0)), ""),""),"")</f>
        <v/>
      </c>
      <c r="PQ12" s="1" t="str" cm="1">
        <f t="array" ref="PQ12">IFERROR(IF(SMALL(PQ25:PQ200,5)&lt;=$A$8*SMALL(PQ25:PQ200,1),IFERROR(INDEX($A$25:$A$200, MATCH(1,(PQ25:PQ200=SMALL(PQ25:PQ200,5))*(COUNTIF(PQ3:PQ11, $A$25:$A$200)=0),0)), ""),""),"")</f>
        <v/>
      </c>
      <c r="PR12" s="1" t="str" cm="1">
        <f t="array" ref="PR12">IFERROR(IF(SMALL(PR25:PR200,5)&lt;=$A$8*SMALL(PR25:PR200,1),IFERROR(INDEX($A$25:$A$200, MATCH(1,(PR25:PR200=SMALL(PR25:PR200,5))*(COUNTIF(PR3:PR11, $A$25:$A$200)=0),0)), ""),""),"")</f>
        <v/>
      </c>
      <c r="PS12" s="1" t="str" cm="1">
        <f t="array" ref="PS12">IFERROR(IF(SMALL(PS25:PS200,5)&lt;=$A$8*SMALL(PS25:PS200,1),IFERROR(INDEX($A$25:$A$200, MATCH(1,(PS25:PS200=SMALL(PS25:PS200,5))*(COUNTIF(PS3:PS11, $A$25:$A$200)=0),0)), ""),""),"")</f>
        <v/>
      </c>
      <c r="PT12" s="1" t="str" cm="1">
        <f t="array" ref="PT12">IFERROR(IF(SMALL(PT25:PT200,5)&lt;=$A$8*SMALL(PT25:PT200,1),IFERROR(INDEX($A$25:$A$200, MATCH(1,(PT25:PT200=SMALL(PT25:PT200,5))*(COUNTIF(PT3:PT11, $A$25:$A$200)=0),0)), ""),""),"")</f>
        <v/>
      </c>
      <c r="PU12" s="1" t="str" cm="1">
        <f t="array" ref="PU12">IFERROR(IF(SMALL(PU25:PU200,5)&lt;=$A$8*SMALL(PU25:PU200,1),IFERROR(INDEX($A$25:$A$200, MATCH(1,(PU25:PU200=SMALL(PU25:PU200,5))*(COUNTIF(PU3:PU11, $A$25:$A$200)=0),0)), ""),""),"")</f>
        <v/>
      </c>
      <c r="PV12" s="1" t="str" cm="1">
        <f t="array" ref="PV12">IFERROR(IF(SMALL(PV25:PV200,5)&lt;=$A$8*SMALL(PV25:PV200,1),IFERROR(INDEX($A$25:$A$200, MATCH(1,(PV25:PV200=SMALL(PV25:PV200,5))*(COUNTIF(PV3:PV11, $A$25:$A$200)=0),0)), ""),""),"")</f>
        <v/>
      </c>
      <c r="PW12" s="1" t="str" cm="1">
        <f t="array" ref="PW12">IFERROR(IF(SMALL(PW25:PW200,5)&lt;=$A$8*SMALL(PW25:PW200,1),IFERROR(INDEX($A$25:$A$200, MATCH(1,(PW25:PW200=SMALL(PW25:PW200,5))*(COUNTIF(PW3:PW11, $A$25:$A$200)=0),0)), ""),""),"")</f>
        <v/>
      </c>
      <c r="PX12" s="1" t="str" cm="1">
        <f t="array" ref="PX12">IFERROR(IF(SMALL(PX25:PX200,5)&lt;=$A$8*SMALL(PX25:PX200,1),IFERROR(INDEX($A$25:$A$200, MATCH(1,(PX25:PX200=SMALL(PX25:PX200,5))*(COUNTIF(PX3:PX11, $A$25:$A$200)=0),0)), ""),""),"")</f>
        <v/>
      </c>
      <c r="PY12" s="1" t="str" cm="1">
        <f t="array" ref="PY12">IFERROR(IF(SMALL(PY25:PY200,5)&lt;=$A$8*SMALL(PY25:PY200,1),IFERROR(INDEX($A$25:$A$200, MATCH(1,(PY25:PY200=SMALL(PY25:PY200,5))*(COUNTIF(PY3:PY11, $A$25:$A$200)=0),0)), ""),""),"")</f>
        <v/>
      </c>
      <c r="PZ12" s="1" t="str" cm="1">
        <f t="array" ref="PZ12">IFERROR(IF(SMALL(PZ25:PZ200,5)&lt;=$A$8*SMALL(PZ25:PZ200,1),IFERROR(INDEX($A$25:$A$200, MATCH(1,(PZ25:PZ200=SMALL(PZ25:PZ200,5))*(COUNTIF(PZ3:PZ11, $A$25:$A$200)=0),0)), ""),""),"")</f>
        <v/>
      </c>
      <c r="QA12" s="1" t="str" cm="1">
        <f t="array" ref="QA12">IFERROR(IF(SMALL(QA25:QA200,5)&lt;=$A$8*SMALL(QA25:QA200,1),IFERROR(INDEX($A$25:$A$200, MATCH(1,(QA25:QA200=SMALL(QA25:QA200,5))*(COUNTIF(QA3:QA11, $A$25:$A$200)=0),0)), ""),""),"")</f>
        <v/>
      </c>
      <c r="QB12" s="1" t="str" cm="1">
        <f t="array" ref="QB12">IFERROR(IF(SMALL(QB25:QB200,5)&lt;=$A$8*SMALL(QB25:QB200,1),IFERROR(INDEX($A$25:$A$200, MATCH(1,(QB25:QB200=SMALL(QB25:QB200,5))*(COUNTIF(QB3:QB11, $A$25:$A$200)=0),0)), ""),""),"")</f>
        <v/>
      </c>
      <c r="QC12" s="1" t="str" cm="1">
        <f t="array" ref="QC12">IFERROR(IF(SMALL(QC25:QC200,5)&lt;=$A$8*SMALL(QC25:QC200,1),IFERROR(INDEX($A$25:$A$200, MATCH(1,(QC25:QC200=SMALL(QC25:QC200,5))*(COUNTIF(QC3:QC11, $A$25:$A$200)=0),0)), ""),""),"")</f>
        <v/>
      </c>
      <c r="QD12" s="1" t="str" cm="1">
        <f t="array" ref="QD12">IFERROR(IF(SMALL(QD25:QD200,5)&lt;=$A$8*SMALL(QD25:QD200,1),IFERROR(INDEX($A$25:$A$200, MATCH(1,(QD25:QD200=SMALL(QD25:QD200,5))*(COUNTIF(QD3:QD11, $A$25:$A$200)=0),0)), ""),""),"")</f>
        <v/>
      </c>
      <c r="QE12" s="1" t="str" cm="1">
        <f t="array" ref="QE12">IFERROR(IF(SMALL(QE25:QE200,5)&lt;=$A$8*SMALL(QE25:QE200,1),IFERROR(INDEX($A$25:$A$200, MATCH(1,(QE25:QE200=SMALL(QE25:QE200,5))*(COUNTIF(QE3:QE11, $A$25:$A$200)=0),0)), ""),""),"")</f>
        <v/>
      </c>
      <c r="QF12" s="1" t="str" cm="1">
        <f t="array" ref="QF12">IFERROR(IF(SMALL(QF25:QF200,5)&lt;=$A$8*SMALL(QF25:QF200,1),IFERROR(INDEX($A$25:$A$200, MATCH(1,(QF25:QF200=SMALL(QF25:QF200,5))*(COUNTIF(QF3:QF11, $A$25:$A$200)=0),0)), ""),""),"")</f>
        <v/>
      </c>
      <c r="QG12" s="1" t="str" cm="1">
        <f t="array" ref="QG12">IFERROR(IF(SMALL(QG25:QG200,5)&lt;=$A$8*SMALL(QG25:QG200,1),IFERROR(INDEX($A$25:$A$200, MATCH(1,(QG25:QG200=SMALL(QG25:QG200,5))*(COUNTIF(QG3:QG11, $A$25:$A$200)=0),0)), ""),""),"")</f>
        <v/>
      </c>
      <c r="QH12" s="1" t="str" cm="1">
        <f t="array" ref="QH12">IFERROR(IF(SMALL(QH25:QH200,5)&lt;=$A$8*SMALL(QH25:QH200,1),IFERROR(INDEX($A$25:$A$200, MATCH(1,(QH25:QH200=SMALL(QH25:QH200,5))*(COUNTIF(QH3:QH11, $A$25:$A$200)=0),0)), ""),""),"")</f>
        <v/>
      </c>
      <c r="QI12" s="1" t="str" cm="1">
        <f t="array" ref="QI12">IFERROR(IF(SMALL(QI25:QI200,5)&lt;=$A$8*SMALL(QI25:QI200,1),IFERROR(INDEX($A$25:$A$200, MATCH(1,(QI25:QI200=SMALL(QI25:QI200,5))*(COUNTIF(QI3:QI11, $A$25:$A$200)=0),0)), ""),""),"")</f>
        <v/>
      </c>
      <c r="QJ12" s="1" t="str" cm="1">
        <f t="array" ref="QJ12">IFERROR(IF(SMALL(QJ25:QJ200,5)&lt;=$A$8*SMALL(QJ25:QJ200,1),IFERROR(INDEX($A$25:$A$200, MATCH(1,(QJ25:QJ200=SMALL(QJ25:QJ200,5))*(COUNTIF(QJ3:QJ11, $A$25:$A$200)=0),0)), ""),""),"")</f>
        <v/>
      </c>
      <c r="QK12" s="1" t="str" cm="1">
        <f t="array" ref="QK12">IFERROR(IF(SMALL(QK25:QK200,5)&lt;=$A$8*SMALL(QK25:QK200,1),IFERROR(INDEX($A$25:$A$200, MATCH(1,(QK25:QK200=SMALL(QK25:QK200,5))*(COUNTIF(QK3:QK11, $A$25:$A$200)=0),0)), ""),""),"")</f>
        <v/>
      </c>
      <c r="QL12" s="1" t="str" cm="1">
        <f t="array" ref="QL12">IFERROR(IF(SMALL(QL25:QL200,5)&lt;=$A$8*SMALL(QL25:QL200,1),IFERROR(INDEX($A$25:$A$200, MATCH(1,(QL25:QL200=SMALL(QL25:QL200,5))*(COUNTIF(QL3:QL11, $A$25:$A$200)=0),0)), ""),""),"")</f>
        <v/>
      </c>
      <c r="QM12" s="1" t="str" cm="1">
        <f t="array" ref="QM12">IFERROR(IF(SMALL(QM25:QM200,5)&lt;=$A$8*SMALL(QM25:QM200,1),IFERROR(INDEX($A$25:$A$200, MATCH(1,(QM25:QM200=SMALL(QM25:QM200,5))*(COUNTIF(QM3:QM11, $A$25:$A$200)=0),0)), ""),""),"")</f>
        <v>ORB-SLAM3</v>
      </c>
      <c r="QN12" s="1" t="str" cm="1">
        <f t="array" ref="QN12">IFERROR(IF(SMALL(QN25:QN200,5)&lt;=$A$8*SMALL(QN25:QN200,1),IFERROR(INDEX($A$25:$A$200, MATCH(1,(QN25:QN200=SMALL(QN25:QN200,5))*(COUNTIF(QN3:QN11, $A$25:$A$200)=0),0)), ""),""),"")</f>
        <v>ORB-SLAM3</v>
      </c>
      <c r="QO12" s="1" t="str" cm="1">
        <f t="array" ref="QO12">IFERROR(IF(SMALL(QO25:QO200,5)&lt;=$A$8*SMALL(QO25:QO200,1),IFERROR(INDEX($A$25:$A$200, MATCH(1,(QO25:QO200=SMALL(QO25:QO200,5))*(COUNTIF(QO3:QO11, $A$25:$A$200)=0),0)), ""),""),"")</f>
        <v>ORB-SLAM3</v>
      </c>
      <c r="QP12" s="1" t="str" cm="1">
        <f t="array" ref="QP12">IFERROR(IF(SMALL(QP25:QP200,5)&lt;=$A$8*SMALL(QP25:QP200,1),IFERROR(INDEX($A$25:$A$200, MATCH(1,(QP25:QP200=SMALL(QP25:QP200,5))*(COUNTIF(QP3:QP11, $A$25:$A$200)=0),0)), ""),""),"")</f>
        <v>Crowd-SLAM</v>
      </c>
      <c r="QQ12" s="1" t="str" cm="1">
        <f t="array" ref="QQ12">IFERROR(IF(SMALL(QQ25:QQ200,5)&lt;=$A$8*SMALL(QQ25:QQ200,1),IFERROR(INDEX($A$25:$A$200, MATCH(1,(QQ25:QQ200=SMALL(QQ25:QQ200,5))*(COUNTIF(QQ3:QQ11, $A$25:$A$200)=0),0)), ""),""),"")</f>
        <v>Crowd-SLAM</v>
      </c>
      <c r="QR12" s="1" t="str" cm="1">
        <f t="array" ref="QR12">IFERROR(IF(SMALL(QR25:QR200,5)&lt;=$A$8*SMALL(QR25:QR200,1),IFERROR(INDEX($A$25:$A$200, MATCH(1,(QR25:QR200=SMALL(QR25:QR200,5))*(COUNTIF(QR3:QR11, $A$25:$A$200)=0),0)), ""),""),"")</f>
        <v/>
      </c>
      <c r="QS12" s="1" t="str" cm="1">
        <f t="array" ref="QS12">IFERROR(IF(SMALL(QS25:QS200,5)&lt;=$A$8*SMALL(QS25:QS200,1),IFERROR(INDEX($A$25:$A$200, MATCH(1,(QS25:QS200=SMALL(QS25:QS200,5))*(COUNTIF(QS3:QS11, $A$25:$A$200)=0),0)), ""),""),"")</f>
        <v/>
      </c>
      <c r="QT12" s="1" t="str" cm="1">
        <f t="array" ref="QT12">IFERROR(IF(SMALL(QT25:QT200,5)&lt;=$A$8*SMALL(QT25:QT200,1),IFERROR(INDEX($A$25:$A$200, MATCH(1,(QT25:QT200=SMALL(QT25:QT200,5))*(COUNTIF(QT3:QT11, $A$25:$A$200)=0),0)), ""),""),"")</f>
        <v/>
      </c>
      <c r="QU12" s="1" t="str" cm="1">
        <f t="array" ref="QU12">IFERROR(IF(SMALL(QU25:QU200,5)&lt;=$A$8*SMALL(QU25:QU200,1),IFERROR(INDEX($A$25:$A$200, MATCH(1,(QU25:QU200=SMALL(QU25:QU200,5))*(COUNTIF(QU3:QU11, $A$25:$A$200)=0),0)), ""),""),"")</f>
        <v>ORB-SLAM3</v>
      </c>
      <c r="QV12" s="1" t="str" cm="1">
        <f t="array" ref="QV12">IFERROR(IF(SMALL(QV25:QV200,5)&lt;=$A$8*SMALL(QV25:QV200,1),IFERROR(INDEX($A$25:$A$200, MATCH(1,(QV25:QV200=SMALL(QV25:QV200,5))*(COUNTIF(QV3:QV11, $A$25:$A$200)=0),0)), ""),""),"")</f>
        <v/>
      </c>
      <c r="QW12" s="1" t="str" cm="1">
        <f t="array" ref="QW12">IFERROR(IF(SMALL(QW25:QW200,5)&lt;=$A$8*SMALL(QW25:QW200,1),IFERROR(INDEX($A$25:$A$200, MATCH(1,(QW25:QW200=SMALL(QW25:QW200,5))*(COUNTIF(QW3:QW11, $A$25:$A$200)=0),0)), ""),""),"")</f>
        <v/>
      </c>
      <c r="QX12" s="1" t="str" cm="1">
        <f t="array" ref="QX12">IFERROR(IF(SMALL(QX25:QX200,5)&lt;=$A$8*SMALL(QX25:QX200,1),IFERROR(INDEX($A$25:$A$200, MATCH(1,(QX25:QX200=SMALL(QX25:QX200,5))*(COUNTIF(QX3:QX11, $A$25:$A$200)=0),0)), ""),""),"")</f>
        <v/>
      </c>
      <c r="QY12" s="1" t="str" cm="1">
        <f t="array" ref="QY12">IFERROR(IF(SMALL(QY25:QY200,5)&lt;=$A$8*SMALL(QY25:QY200,1),IFERROR(INDEX($A$25:$A$200, MATCH(1,(QY25:QY200=SMALL(QY25:QY200,5))*(COUNTIF(QY3:QY11, $A$25:$A$200)=0),0)), ""),""),"")</f>
        <v/>
      </c>
      <c r="QZ12" s="1" t="str" cm="1">
        <f t="array" ref="QZ12">IFERROR(IF(SMALL(QZ25:QZ200,5)&lt;=$A$8*SMALL(QZ25:QZ200,1),IFERROR(INDEX($A$25:$A$200, MATCH(1,(QZ25:QZ200=SMALL(QZ25:QZ200,5))*(COUNTIF(QZ3:QZ11, $A$25:$A$200)=0),0)), ""),""),"")</f>
        <v/>
      </c>
      <c r="RA12" s="1" t="str" cm="1">
        <f t="array" ref="RA12">IFERROR(IF(SMALL(RA25:RA200,5)&lt;=$A$8*SMALL(RA25:RA200,1),IFERROR(INDEX($A$25:$A$200, MATCH(1,(RA25:RA200=SMALL(RA25:RA200,5))*(COUNTIF(RA3:RA11, $A$25:$A$200)=0),0)), ""),""),"")</f>
        <v/>
      </c>
      <c r="RB12" s="1" t="str" cm="1">
        <f t="array" ref="RB12">IFERROR(IF(SMALL(RB25:RB200,5)&lt;=$A$8*SMALL(RB25:RB200,1),IFERROR(INDEX($A$25:$A$200, MATCH(1,(RB25:RB200=SMALL(RB25:RB200,5))*(COUNTIF(RB3:RB11, $A$25:$A$200)=0),0)), ""),""),"")</f>
        <v/>
      </c>
      <c r="RC12" s="1" t="str" cm="1">
        <f t="array" ref="RC12">IFERROR(IF(SMALL(RC25:RC200,5)&lt;=$A$8*SMALL(RC25:RC200,1),IFERROR(INDEX($A$25:$A$200, MATCH(1,(RC25:RC200=SMALL(RC25:RC200,5))*(COUNTIF(RC3:RC11, $A$25:$A$200)=0),0)), ""),""),"")</f>
        <v/>
      </c>
      <c r="RD12" s="1" t="str" cm="1">
        <f t="array" ref="RD12">IFERROR(IF(SMALL(RD25:RD200,5)&lt;=$A$8*SMALL(RD25:RD200,1),IFERROR(INDEX($A$25:$A$200, MATCH(1,(RD25:RD200=SMALL(RD25:RD200,5))*(COUNTIF(RD3:RD11, $A$25:$A$200)=0),0)), ""),""),"")</f>
        <v/>
      </c>
      <c r="RE12" s="1" t="str" cm="1">
        <f t="array" ref="RE12">IFERROR(IF(SMALL(RE25:RE200,5)&lt;=$A$8*SMALL(RE25:RE200,1),IFERROR(INDEX($A$25:$A$200, MATCH(1,(RE25:RE200=SMALL(RE25:RE200,5))*(COUNTIF(RE3:RE11, $A$25:$A$200)=0),0)), ""),""),"")</f>
        <v/>
      </c>
      <c r="RF12" s="1" t="str" cm="1">
        <f t="array" ref="RF12">IFERROR(IF(SMALL(RF25:RF200,5)&lt;=$A$8*SMALL(RF25:RF200,1),IFERROR(INDEX($A$25:$A$200, MATCH(1,(RF25:RF200=SMALL(RF25:RF200,5))*(COUNTIF(RF3:RF11, $A$25:$A$200)=0),0)), ""),""),"")</f>
        <v/>
      </c>
      <c r="RG12" s="1" t="str" cm="1">
        <f t="array" ref="RG12">IFERROR(IF(SMALL(RG25:RG200,5)&lt;=$A$8*SMALL(RG25:RG200,1),IFERROR(INDEX($A$25:$A$200, MATCH(1,(RG25:RG200=SMALL(RG25:RG200,5))*(COUNTIF(RG3:RG11, $A$25:$A$200)=0),0)), ""),""),"")</f>
        <v/>
      </c>
      <c r="RH12" s="1" t="str" cm="1">
        <f t="array" ref="RH12">IFERROR(IF(SMALL(RH25:RH200,5)&lt;=$A$8*SMALL(RH25:RH200,1),IFERROR(INDEX($A$25:$A$200, MATCH(1,(RH25:RH200=SMALL(RH25:RH200,5))*(COUNTIF(RH3:RH11, $A$25:$A$200)=0),0)), ""),""),"")</f>
        <v/>
      </c>
      <c r="RI12" s="1" t="str" cm="1">
        <f t="array" ref="RI12">IFERROR(IF(SMALL(RI25:RI200,5)&lt;=$A$8*SMALL(RI25:RI200,1),IFERROR(INDEX($A$25:$A$200, MATCH(1,(RI25:RI200=SMALL(RI25:RI200,5))*(COUNTIF(RI3:RI11, $A$25:$A$200)=0),0)), ""),""),"")</f>
        <v/>
      </c>
      <c r="RJ12" s="1" t="str" cm="1">
        <f t="array" ref="RJ12">IFERROR(IF(SMALL(RJ25:RJ200,5)&lt;=$A$8*SMALL(RJ25:RJ200,1),IFERROR(INDEX($A$25:$A$200, MATCH(1,(RJ25:RJ200=SMALL(RJ25:RJ200,5))*(COUNTIF(RJ3:RJ11, $A$25:$A$200)=0),0)), ""),""),"")</f>
        <v/>
      </c>
      <c r="RK12" s="1" t="str" cm="1">
        <f t="array" ref="RK12">IFERROR(IF(SMALL(RK25:RK200,5)&lt;=$A$8*SMALL(RK25:RK200,1),IFERROR(INDEX($A$25:$A$200, MATCH(1,(RK25:RK200=SMALL(RK25:RK200,5))*(COUNTIF(RK3:RK11, $A$25:$A$200)=0),0)), ""),""),"")</f>
        <v/>
      </c>
      <c r="RL12" s="1" t="str" cm="1">
        <f t="array" ref="RL12">IFERROR(IF(SMALL(RL25:RL200,5)&lt;=$A$8*SMALL(RL25:RL200,1),IFERROR(INDEX($A$25:$A$200, MATCH(1,(RL25:RL200=SMALL(RL25:RL200,5))*(COUNTIF(RL3:RL11, $A$25:$A$200)=0),0)), ""),""),"")</f>
        <v/>
      </c>
      <c r="RM12" s="1" t="str" cm="1">
        <f t="array" ref="RM12">IFERROR(IF(SMALL(RM25:RM200,5)&lt;=$A$8*SMALL(RM25:RM200,1),IFERROR(INDEX($A$25:$A$200, MATCH(1,(RM25:RM200=SMALL(RM25:RM200,5))*(COUNTIF(RM3:RM11, $A$25:$A$200)=0),0)), ""),""),"")</f>
        <v/>
      </c>
      <c r="RN12" s="1" t="str" cm="1">
        <f t="array" ref="RN12">IFERROR(IF(SMALL(RN25:RN200,5)&lt;=$A$8*SMALL(RN25:RN200,1),IFERROR(INDEX($A$25:$A$200, MATCH(1,(RN25:RN200=SMALL(RN25:RN200,5))*(COUNTIF(RN3:RN11, $A$25:$A$200)=0),0)), ""),""),"")</f>
        <v/>
      </c>
      <c r="RO12" s="1" t="str" cm="1">
        <f t="array" ref="RO12">IFERROR(IF(SMALL(RO25:RO200,5)&lt;=$A$8*SMALL(RO25:RO200,1),IFERROR(INDEX($A$25:$A$200, MATCH(1,(RO25:RO200=SMALL(RO25:RO200,5))*(COUNTIF(RO3:RO11, $A$25:$A$200)=0),0)), ""),""),"")</f>
        <v/>
      </c>
      <c r="RP12" s="1" t="str" cm="1">
        <f t="array" ref="RP12">IFERROR(IF(SMALL(RP25:RP200,5)&lt;=$A$8*SMALL(RP25:RP200,1),IFERROR(INDEX($A$25:$A$200, MATCH(1,(RP25:RP200=SMALL(RP25:RP200,5))*(COUNTIF(RP3:RP11, $A$25:$A$200)=0),0)), ""),""),"")</f>
        <v/>
      </c>
      <c r="RQ12" s="1" t="str" cm="1">
        <f t="array" ref="RQ12">IFERROR(IF(SMALL(RQ25:RQ200,5)&lt;=$A$8*SMALL(RQ25:RQ200,1),IFERROR(INDEX($A$25:$A$200, MATCH(1,(RQ25:RQ200=SMALL(RQ25:RQ200,5))*(COUNTIF(RQ3:RQ11, $A$25:$A$200)=0),0)), ""),""),"")</f>
        <v/>
      </c>
      <c r="RR12" s="1" t="str" cm="1">
        <f t="array" ref="RR12">IFERROR(IF(SMALL(RR25:RR200,5)&lt;=$A$8*SMALL(RR25:RR200,1),IFERROR(INDEX($A$25:$A$200, MATCH(1,(RR25:RR200=SMALL(RR25:RR200,5))*(COUNTIF(RR3:RR11, $A$25:$A$200)=0),0)), ""),""),"")</f>
        <v/>
      </c>
      <c r="RS12" s="1" t="str" cm="1">
        <f t="array" ref="RS12">IFERROR(IF(SMALL(RS25:RS200,5)&lt;=$A$8*SMALL(RS25:RS200,1),IFERROR(INDEX($A$25:$A$200, MATCH(1,(RS25:RS200=SMALL(RS25:RS200,5))*(COUNTIF(RS3:RS11, $A$25:$A$200)=0),0)), ""),""),"")</f>
        <v/>
      </c>
      <c r="RT12" s="1" t="str" cm="1">
        <f t="array" ref="RT12">IFERROR(IF(SMALL(RT25:RT200,5)&lt;=$A$8*SMALL(RT25:RT200,1),IFERROR(INDEX($A$25:$A$200, MATCH(1,(RT25:RT200=SMALL(RT25:RT200,5))*(COUNTIF(RT3:RT11, $A$25:$A$200)=0),0)), ""),""),"")</f>
        <v/>
      </c>
      <c r="RU12" s="1" t="str" cm="1">
        <f t="array" ref="RU12">IFERROR(IF(SMALL(RU25:RU200,5)&lt;=$A$8*SMALL(RU25:RU200,1),IFERROR(INDEX($A$25:$A$200, MATCH(1,(RU25:RU200=SMALL(RU25:RU200,5))*(COUNTIF(RU3:RU11, $A$25:$A$200)=0),0)), ""),""),"")</f>
        <v/>
      </c>
      <c r="RV12" s="1" t="str" cm="1">
        <f t="array" ref="RV12">IFERROR(IF(SMALL(RV25:RV200,5)&lt;=$A$8*SMALL(RV25:RV200,1),IFERROR(INDEX($A$25:$A$200, MATCH(1,(RV25:RV200=SMALL(RV25:RV200,5))*(COUNTIF(RV3:RV11, $A$25:$A$200)=0),0)), ""),""),"")</f>
        <v/>
      </c>
      <c r="RW12" s="1" t="str" cm="1">
        <f t="array" ref="RW12">IFERROR(IF(SMALL(RW25:RW200,5)&lt;=$A$8*SMALL(RW25:RW200,1),IFERROR(INDEX($A$25:$A$200, MATCH(1,(RW25:RW200=SMALL(RW25:RW200,5))*(COUNTIF(RW3:RW11, $A$25:$A$200)=0),0)), ""),""),"")</f>
        <v/>
      </c>
      <c r="RX12" s="1" t="str" cm="1">
        <f t="array" ref="RX12">IFERROR(IF(SMALL(RX25:RX200,5)&lt;=$A$8*SMALL(RX25:RX200,1),IFERROR(INDEX($A$25:$A$200, MATCH(1,(RX25:RX200=SMALL(RX25:RX200,5))*(COUNTIF(RX3:RX11, $A$25:$A$200)=0),0)), ""),""),"")</f>
        <v/>
      </c>
      <c r="RY12" s="1" t="str" cm="1">
        <f t="array" ref="RY12">IFERROR(IF(SMALL(RY25:RY200,5)&lt;=$A$8*SMALL(RY25:RY200,1),IFERROR(INDEX($A$25:$A$200, MATCH(1,(RY25:RY200=SMALL(RY25:RY200,5))*(COUNTIF(RY3:RY11, $A$25:$A$200)=0),0)), ""),""),"")</f>
        <v/>
      </c>
      <c r="RZ12" s="1" t="str" cm="1">
        <f t="array" ref="RZ12">IFERROR(IF(SMALL(RZ25:RZ200,5)&lt;=$A$8*SMALL(RZ25:RZ200,1),IFERROR(INDEX($A$25:$A$200, MATCH(1,(RZ25:RZ200=SMALL(RZ25:RZ200,5))*(COUNTIF(RZ3:RZ11, $A$25:$A$200)=0),0)), ""),""),"")</f>
        <v/>
      </c>
      <c r="SA12" s="1" t="str" cm="1">
        <f t="array" ref="SA12">IFERROR(IF(SMALL(SA25:SA200,5)&lt;=$A$8*SMALL(SA25:SA200,1),IFERROR(INDEX($A$25:$A$200, MATCH(1,(SA25:SA200=SMALL(SA25:SA200,5))*(COUNTIF(SA3:SA11, $A$25:$A$200)=0),0)), ""),""),"")</f>
        <v/>
      </c>
      <c r="SB12" s="1" t="str" cm="1">
        <f t="array" ref="SB12">IFERROR(IF(SMALL(SB25:SB200,5)&lt;=$A$8*SMALL(SB25:SB200,1),IFERROR(INDEX($A$25:$A$200, MATCH(1,(SB25:SB200=SMALL(SB25:SB200,5))*(COUNTIF(SB3:SB11, $A$25:$A$200)=0),0)), ""),""),"")</f>
        <v/>
      </c>
      <c r="SC12" s="1" t="str" cm="1">
        <f t="array" ref="SC12">IFERROR(IF(SMALL(SC25:SC200,5)&lt;=$A$8*SMALL(SC25:SC200,1),IFERROR(INDEX($A$25:$A$200, MATCH(1,(SC25:SC200=SMALL(SC25:SC200,5))*(COUNTIF(SC3:SC11, $A$25:$A$200)=0),0)), ""),""),"")</f>
        <v/>
      </c>
      <c r="SD12" s="1" t="str" cm="1">
        <f t="array" ref="SD12">IFERROR(IF(SMALL(SD25:SD200,5)&lt;=$A$8*SMALL(SD25:SD200,1),IFERROR(INDEX($A$25:$A$200, MATCH(1,(SD25:SD200=SMALL(SD25:SD200,5))*(COUNTIF(SD3:SD11, $A$25:$A$200)=0),0)), ""),""),"")</f>
        <v/>
      </c>
      <c r="SE12" s="1" t="str" cm="1">
        <f t="array" ref="SE12">IFERROR(IF(SMALL(SE25:SE200,5)&lt;=$A$8*SMALL(SE25:SE200,1),IFERROR(INDEX($A$25:$A$200, MATCH(1,(SE25:SE200=SMALL(SE25:SE200,5))*(COUNTIF(SE3:SE11, $A$25:$A$200)=0),0)), ""),""),"")</f>
        <v/>
      </c>
      <c r="SF12" s="1" t="str" cm="1">
        <f t="array" ref="SF12">IFERROR(IF(SMALL(SF25:SF200,5)&lt;=$A$8*SMALL(SF25:SF200,1),IFERROR(INDEX($A$25:$A$200, MATCH(1,(SF25:SF200=SMALL(SF25:SF200,5))*(COUNTIF(SF3:SF11, $A$25:$A$200)=0),0)), ""),""),"")</f>
        <v/>
      </c>
      <c r="SG12" s="1" t="str" cm="1">
        <f t="array" ref="SG12">IFERROR(IF(SMALL(SG25:SG200,5)&lt;=$A$8*SMALL(SG25:SG200,1),IFERROR(INDEX($A$25:$A$200, MATCH(1,(SG25:SG200=SMALL(SG25:SG200,5))*(COUNTIF(SG3:SG11, $A$25:$A$200)=0),0)), ""),""),"")</f>
        <v/>
      </c>
      <c r="SH12" s="1" t="str" cm="1">
        <f t="array" ref="SH12">IFERROR(IF(SMALL(SH25:SH200,5)&lt;=$A$8*SMALL(SH25:SH200,1),IFERROR(INDEX($A$25:$A$200, MATCH(1,(SH25:SH200=SMALL(SH25:SH200,5))*(COUNTIF(SH3:SH11, $A$25:$A$200)=0),0)), ""),""),"")</f>
        <v/>
      </c>
      <c r="SI12" s="1" t="str" cm="1">
        <f t="array" ref="SI12">IFERROR(IF(SMALL(SI25:SI200,5)&lt;=$A$8*SMALL(SI25:SI200,1),IFERROR(INDEX($A$25:$A$200, MATCH(1,(SI25:SI200=SMALL(SI25:SI200,5))*(COUNTIF(SI3:SI11, $A$25:$A$200)=0),0)), ""),""),"")</f>
        <v/>
      </c>
      <c r="SJ12" s="1" t="str" cm="1">
        <f t="array" ref="SJ12">IFERROR(IF(SMALL(SJ25:SJ200,5)&lt;=$A$8*SMALL(SJ25:SJ200,1),IFERROR(INDEX($A$25:$A$200, MATCH(1,(SJ25:SJ200=SMALL(SJ25:SJ200,5))*(COUNTIF(SJ3:SJ11, $A$25:$A$200)=0),0)), ""),""),"")</f>
        <v/>
      </c>
      <c r="SK12" s="1" t="str" cm="1">
        <f t="array" ref="SK12">IFERROR(IF(SMALL(SK25:SK200,5)&lt;=$A$8*SMALL(SK25:SK200,1),IFERROR(INDEX($A$25:$A$200, MATCH(1,(SK25:SK200=SMALL(SK25:SK200,5))*(COUNTIF(SK3:SK11, $A$25:$A$200)=0),0)), ""),""),"")</f>
        <v/>
      </c>
      <c r="SL12" s="1" t="str" cm="1">
        <f t="array" ref="SL12">IFERROR(IF(SMALL(SL25:SL200,5)&lt;=$A$8*SMALL(SL25:SL200,1),IFERROR(INDEX($A$25:$A$200, MATCH(1,(SL25:SL200=SMALL(SL25:SL200,5))*(COUNTIF(SL3:SL11, $A$25:$A$200)=0),0)), ""),""),"")</f>
        <v/>
      </c>
      <c r="SM12" s="1" t="str" cm="1">
        <f t="array" ref="SM12">IFERROR(IF(SMALL(SM25:SM200,5)&lt;=$A$8*SMALL(SM25:SM200,1),IFERROR(INDEX($A$25:$A$200, MATCH(1,(SM25:SM200=SMALL(SM25:SM200,5))*(COUNTIF(SM3:SM11, $A$25:$A$200)=0),0)), ""),""),"")</f>
        <v/>
      </c>
      <c r="SN12" s="1" t="str" cm="1">
        <f t="array" ref="SN12">IFERROR(IF(SMALL(SN25:SN200,5)&lt;=$A$8*SMALL(SN25:SN200,1),IFERROR(INDEX($A$25:$A$200, MATCH(1,(SN25:SN200=SMALL(SN25:SN200,5))*(COUNTIF(SN3:SN11, $A$25:$A$200)=0),0)), ""),""),"")</f>
        <v>CLINS (No LoopClosure)</v>
      </c>
      <c r="SO12" s="1" t="str" cm="1">
        <f t="array" ref="SO12">IFERROR(IF(SMALL(SO25:SO200,5)&lt;=$A$8*SMALL(SO25:SO200,1),IFERROR(INDEX($A$25:$A$200, MATCH(1,(SO25:SO200=SMALL(SO25:SO200,5))*(COUNTIF(SO3:SO11, $A$25:$A$200)=0),0)), ""),""),"")</f>
        <v/>
      </c>
      <c r="SP12" s="1" t="str" cm="1">
        <f t="array" ref="SP12">IFERROR(IF(SMALL(SP25:SP200,5)&lt;=$A$8*SMALL(SP25:SP200,1),IFERROR(INDEX($A$25:$A$200, MATCH(1,(SP25:SP200=SMALL(SP25:SP200,5))*(COUNTIF(SP3:SP11, $A$25:$A$200)=0),0)), ""),""),"")</f>
        <v/>
      </c>
      <c r="SQ12" s="1" t="str" cm="1">
        <f t="array" ref="SQ12">IFERROR(IF(SMALL(SQ25:SQ200,5)&lt;=$A$8*SMALL(SQ25:SQ200,1),IFERROR(INDEX($A$25:$A$200, MATCH(1,(SQ25:SQ200=SMALL(SQ25:SQ200,5))*(COUNTIF(SQ3:SQ11, $A$25:$A$200)=0),0)), ""),""),"")</f>
        <v/>
      </c>
      <c r="SR12" s="1" t="str" cm="1">
        <f t="array" ref="SR12">IFERROR(IF(SMALL(SR25:SR200,5)&lt;=$A$8*SMALL(SR25:SR200,1),IFERROR(INDEX($A$25:$A$200, MATCH(1,(SR25:SR200=SMALL(SR25:SR200,5))*(COUNTIF(SR3:SR11, $A$25:$A$200)=0),0)), ""),""),"")</f>
        <v/>
      </c>
      <c r="SS12" s="1" t="str" cm="1">
        <f t="array" ref="SS12">IFERROR(IF(SMALL(SS25:SS200,5)&lt;=$A$8*SMALL(SS25:SS200,1),IFERROR(INDEX($A$25:$A$200, MATCH(1,(SS25:SS200=SMALL(SS25:SS200,5))*(COUNTIF(SS3:SS11, $A$25:$A$200)=0),0)), ""),""),"")</f>
        <v/>
      </c>
      <c r="ST12" s="1" t="str" cm="1">
        <f t="array" ref="ST12">IFERROR(IF(SMALL(ST25:ST200,5)&lt;=$A$8*SMALL(ST25:ST200,1),IFERROR(INDEX($A$25:$A$200, MATCH(1,(ST25:ST200=SMALL(ST25:ST200,5))*(COUNTIF(ST3:ST11, $A$25:$A$200)=0),0)), ""),""),"")</f>
        <v/>
      </c>
      <c r="SU12" s="1" t="str" cm="1">
        <f t="array" ref="SU12">IFERROR(IF(SMALL(SU25:SU200,5)&lt;=$A$8*SMALL(SU25:SU200,1),IFERROR(INDEX($A$25:$A$200, MATCH(1,(SU25:SU200=SMALL(SU25:SU200,5))*(COUNTIF(SU3:SU11, $A$25:$A$200)=0),0)), ""),""),"")</f>
        <v/>
      </c>
      <c r="SV12" s="1" t="str" cm="1">
        <f t="array" ref="SV12">IFERROR(IF(SMALL(SV25:SV200,5)&lt;=$A$8*SMALL(SV25:SV200,1),IFERROR(INDEX($A$25:$A$200, MATCH(1,(SV25:SV200=SMALL(SV25:SV200,5))*(COUNTIF(SV3:SV11, $A$25:$A$200)=0),0)), ""),""),"")</f>
        <v/>
      </c>
      <c r="SW12" s="1" t="str" cm="1">
        <f t="array" ref="SW12">IFERROR(IF(SMALL(SW25:SW200,5)&lt;=$A$8*SMALL(SW25:SW200,1),IFERROR(INDEX($A$25:$A$200, MATCH(1,(SW25:SW200=SMALL(SW25:SW200,5))*(COUNTIF(SW3:SW11, $A$25:$A$200)=0),0)), ""),""),"")</f>
        <v/>
      </c>
      <c r="SX12" s="1" t="str" cm="1">
        <f t="array" ref="SX12">IFERROR(IF(SMALL(SX25:SX200,5)&lt;=$A$8*SMALL(SX25:SX200,1),IFERROR(INDEX($A$25:$A$200, MATCH(1,(SX25:SX200=SMALL(SX25:SX200,5))*(COUNTIF(SX3:SX11, $A$25:$A$200)=0),0)), ""),""),"")</f>
        <v/>
      </c>
      <c r="SY12" s="1" t="str" cm="1">
        <f t="array" ref="SY12">IFERROR(IF(SMALL(SY25:SY200,5)&lt;=$A$8*SMALL(SY25:SY200,1),IFERROR(INDEX($A$25:$A$200, MATCH(1,(SY25:SY200=SMALL(SY25:SY200,5))*(COUNTIF(SY3:SY11, $A$25:$A$200)=0),0)), ""),""),"")</f>
        <v/>
      </c>
      <c r="SZ12" s="1" t="str" cm="1">
        <f t="array" ref="SZ12">IFERROR(IF(SMALL(SZ25:SZ200,5)&lt;=$A$8*SMALL(SZ25:SZ200,1),IFERROR(INDEX($A$25:$A$200, MATCH(1,(SZ25:SZ200=SMALL(SZ25:SZ200,5))*(COUNTIF(SZ3:SZ11, $A$25:$A$200)=0),0)), ""),""),"")</f>
        <v/>
      </c>
      <c r="TA12" s="1" t="str" cm="1">
        <f t="array" ref="TA12">IFERROR(IF(SMALL(TA25:TA200,5)&lt;=$A$8*SMALL(TA25:TA200,1),IFERROR(INDEX($A$25:$A$200, MATCH(1,(TA25:TA200=SMALL(TA25:TA200,5))*(COUNTIF(TA3:TA11, $A$25:$A$200)=0),0)), ""),""),"")</f>
        <v/>
      </c>
      <c r="TB12" s="1" t="str" cm="1">
        <f t="array" ref="TB12">IFERROR(IF(SMALL(TB25:TB200,5)&lt;=$A$8*SMALL(TB25:TB200,1),IFERROR(INDEX($A$25:$A$200, MATCH(1,(TB25:TB200=SMALL(TB25:TB200,5))*(COUNTIF(TB3:TB11, $A$25:$A$200)=0),0)), ""),""),"")</f>
        <v/>
      </c>
      <c r="TC12" s="1" t="str" cm="1">
        <f t="array" ref="TC12">IFERROR(IF(SMALL(TC25:TC200,5)&lt;=$A$8*SMALL(TC25:TC200,1),IFERROR(INDEX($A$25:$A$200, MATCH(1,(TC25:TC200=SMALL(TC25:TC200,5))*(COUNTIF(TC3:TC11, $A$25:$A$200)=0),0)), ""),""),"")</f>
        <v/>
      </c>
      <c r="TD12" s="1" t="str" cm="1">
        <f t="array" ref="TD12">IFERROR(IF(SMALL(TD25:TD200,5)&lt;=$A$8*SMALL(TD25:TD200,1),IFERROR(INDEX($A$25:$A$200, MATCH(1,(TD25:TD200=SMALL(TD25:TD200,5))*(COUNTIF(TD3:TD11, $A$25:$A$200)=0),0)), ""),""),"")</f>
        <v/>
      </c>
      <c r="TE12" s="1" t="str" cm="1">
        <f t="array" ref="TE12">IFERROR(IF(SMALL(TE25:TE200,5)&lt;=$A$8*SMALL(TE25:TE200,1),IFERROR(INDEX($A$25:$A$200, MATCH(1,(TE25:TE200=SMALL(TE25:TE200,5))*(COUNTIF(TE3:TE11, $A$25:$A$200)=0),0)), ""),""),"")</f>
        <v/>
      </c>
      <c r="TF12" s="1" t="str" cm="1">
        <f t="array" ref="TF12">IFERROR(IF(SMALL(TF25:TF200,5)&lt;=$A$8*SMALL(TF25:TF200,1),IFERROR(INDEX($A$25:$A$200, MATCH(1,(TF25:TF200=SMALL(TF25:TF200,5))*(COUNTIF(TF3:TF11, $A$25:$A$200)=0),0)), ""),""),"")</f>
        <v/>
      </c>
      <c r="TG12" s="1" t="str" cm="1">
        <f t="array" ref="TG12">IFERROR(IF(SMALL(TG25:TG200,5)&lt;=$A$8*SMALL(TG25:TG200,1),IFERROR(INDEX($A$25:$A$200, MATCH(1,(TG25:TG200=SMALL(TG25:TG200,5))*(COUNTIF(TG3:TG11, $A$25:$A$200)=0),0)), ""),""),"")</f>
        <v/>
      </c>
      <c r="TH12" s="1" t="str" cm="1">
        <f t="array" ref="TH12">IFERROR(IF(SMALL(TH25:TH200,5)&lt;=$A$8*SMALL(TH25:TH200,1),IFERROR(INDEX($A$25:$A$200, MATCH(1,(TH25:TH200=SMALL(TH25:TH200,5))*(COUNTIF(TH3:TH11, $A$25:$A$200)=0),0)), ""),""),"")</f>
        <v/>
      </c>
      <c r="TI12" s="1" t="str" cm="1">
        <f t="array" ref="TI12">IFERROR(IF(SMALL(TI25:TI200,5)&lt;=$A$8*SMALL(TI25:TI200,1),IFERROR(INDEX($A$25:$A$200, MATCH(1,(TI25:TI200=SMALL(TI25:TI200,5))*(COUNTIF(TI3:TI11, $A$25:$A$200)=0),0)), ""),""),"")</f>
        <v/>
      </c>
      <c r="TJ12" s="1" t="str" cm="1">
        <f t="array" ref="TJ12">IFERROR(IF(SMALL(TJ25:TJ200,5)&lt;=$A$8*SMALL(TJ25:TJ200,1),IFERROR(INDEX($A$25:$A$200, MATCH(1,(TJ25:TJ200=SMALL(TJ25:TJ200,5))*(COUNTIF(TJ3:TJ11, $A$25:$A$200)=0),0)), ""),""),"")</f>
        <v/>
      </c>
      <c r="TK12" s="1" t="str" cm="1">
        <f t="array" ref="TK12">IFERROR(IF(SMALL(TK25:TK200,5)&lt;=$A$8*SMALL(TK25:TK200,1),IFERROR(INDEX($A$25:$A$200, MATCH(1,(TK25:TK200=SMALL(TK25:TK200,5))*(COUNTIF(TK3:TK11, $A$25:$A$200)=0),0)), ""),""),"")</f>
        <v/>
      </c>
      <c r="TL12" s="1" t="str" cm="1">
        <f t="array" ref="TL12">IFERROR(IF(SMALL(TL25:TL200,5)&lt;=$A$8*SMALL(TL25:TL200,1),IFERROR(INDEX($A$25:$A$200, MATCH(1,(TL25:TL200=SMALL(TL25:TL200,5))*(COUNTIF(TL3:TL11, $A$25:$A$200)=0),0)), ""),""),"")</f>
        <v/>
      </c>
      <c r="TM12" s="1" t="str" cm="1">
        <f t="array" ref="TM12">IFERROR(IF(SMALL(TM25:TM200,5)&lt;=$A$8*SMALL(TM25:TM200,1),IFERROR(INDEX($A$25:$A$200, MATCH(1,(TM25:TM200=SMALL(TM25:TM200,5))*(COUNTIF(TM3:TM11, $A$25:$A$200)=0),0)), ""),""),"")</f>
        <v/>
      </c>
      <c r="TN12" s="1" t="str" cm="1">
        <f t="array" ref="TN12">IFERROR(IF(SMALL(TN25:TN200,5)&lt;=$A$8*SMALL(TN25:TN200,1),IFERROR(INDEX($A$25:$A$200, MATCH(1,(TN25:TN200=SMALL(TN25:TN200,5))*(COUNTIF(TN3:TN11, $A$25:$A$200)=0),0)), ""),""),"")</f>
        <v/>
      </c>
      <c r="TO12" s="1" t="str" cm="1">
        <f t="array" ref="TO12">IFERROR(IF(SMALL(TO25:TO200,5)&lt;=$A$8*SMALL(TO25:TO200,1),IFERROR(INDEX($A$25:$A$200, MATCH(1,(TO25:TO200=SMALL(TO25:TO200,5))*(COUNTIF(TO3:TO11, $A$25:$A$200)=0),0)), ""),""),"")</f>
        <v/>
      </c>
      <c r="TP12" s="1" t="str" cm="1">
        <f t="array" ref="TP12">IFERROR(IF(SMALL(TP25:TP200,5)&lt;=$A$8*SMALL(TP25:TP200,1),IFERROR(INDEX($A$25:$A$200, MATCH(1,(TP25:TP200=SMALL(TP25:TP200,5))*(COUNTIF(TP3:TP11, $A$25:$A$200)=0),0)), ""),""),"")</f>
        <v/>
      </c>
      <c r="TQ12" s="1" t="str" cm="1">
        <f t="array" ref="TQ12">IFERROR(IF(SMALL(TQ25:TQ200,5)&lt;=$A$8*SMALL(TQ25:TQ200,1),IFERROR(INDEX($A$25:$A$200, MATCH(1,(TQ25:TQ200=SMALL(TQ25:TQ200,5))*(COUNTIF(TQ3:TQ11, $A$25:$A$200)=0),0)), ""),""),"")</f>
        <v/>
      </c>
      <c r="TR12" s="1" t="str" cm="1">
        <f t="array" ref="TR12">IFERROR(IF(SMALL(TR25:TR200,5)&lt;=$A$8*SMALL(TR25:TR200,1),IFERROR(INDEX($A$25:$A$200, MATCH(1,(TR25:TR200=SMALL(TR25:TR200,5))*(COUNTIF(TR3:TR11, $A$25:$A$200)=0),0)), ""),""),"")</f>
        <v/>
      </c>
      <c r="TS12" s="1" t="str" cm="1">
        <f t="array" ref="TS12">IFERROR(IF(SMALL(TS25:TS200,5)&lt;=$A$8*SMALL(TS25:TS200,1),IFERROR(INDEX($A$25:$A$200, MATCH(1,(TS25:TS200=SMALL(TS25:TS200,5))*(COUNTIF(TS3:TS11, $A$25:$A$200)=0),0)), ""),""),"")</f>
        <v/>
      </c>
      <c r="TT12" s="1" t="str" cm="1">
        <f t="array" ref="TT12">IFERROR(IF(SMALL(TT25:TT200,5)&lt;=$A$8*SMALL(TT25:TT200,1),IFERROR(INDEX($A$25:$A$200, MATCH(1,(TT25:TT200=SMALL(TT25:TT200,5))*(COUNTIF(TT3:TT11, $A$25:$A$200)=0),0)), ""),""),"")</f>
        <v/>
      </c>
      <c r="TU12" s="1" t="str" cm="1">
        <f t="array" ref="TU12">IFERROR(IF(SMALL(TU25:TU200,5)&lt;=$A$8*SMALL(TU25:TU200,1),IFERROR(INDEX($A$25:$A$200, MATCH(1,(TU25:TU200=SMALL(TU25:TU200,5))*(COUNTIF(TU3:TU11, $A$25:$A$200)=0),0)), ""),""),"")</f>
        <v/>
      </c>
      <c r="TV12" s="1" t="str" cm="1">
        <f t="array" ref="TV12">IFERROR(IF(SMALL(TV25:TV200,5)&lt;=$A$8*SMALL(TV25:TV200,1),IFERROR(INDEX($A$25:$A$200, MATCH(1,(TV25:TV200=SMALL(TV25:TV200,5))*(COUNTIF(TV3:TV11, $A$25:$A$200)=0),0)), ""),""),"")</f>
        <v/>
      </c>
      <c r="TW12" s="1" t="str" cm="1">
        <f t="array" ref="TW12">IFERROR(IF(SMALL(TW25:TW200,5)&lt;=$A$8*SMALL(TW25:TW200,1),IFERROR(INDEX($A$25:$A$200, MATCH(1,(TW25:TW200=SMALL(TW25:TW200,5))*(COUNTIF(TW3:TW11, $A$25:$A$200)=0),0)), ""),""),"")</f>
        <v/>
      </c>
      <c r="TX12" s="1" t="str" cm="1">
        <f t="array" ref="TX12">IFERROR(IF(SMALL(TX25:TX200,5)&lt;=$A$8*SMALL(TX25:TX200,1),IFERROR(INDEX($A$25:$A$200, MATCH(1,(TX25:TX200=SMALL(TX25:TX200,5))*(COUNTIF(TX3:TX11, $A$25:$A$200)=0),0)), ""),""),"")</f>
        <v/>
      </c>
      <c r="TY12" s="1" t="str" cm="1">
        <f t="array" ref="TY12">IFERROR(IF(SMALL(TY25:TY200,5)&lt;=$A$8*SMALL(TY25:TY200,1),IFERROR(INDEX($A$25:$A$200, MATCH(1,(TY25:TY200=SMALL(TY25:TY200,5))*(COUNTIF(TY3:TY11, $A$25:$A$200)=0),0)), ""),""),"")</f>
        <v/>
      </c>
      <c r="TZ12" s="1" t="str" cm="1">
        <f t="array" ref="TZ12">IFERROR(IF(SMALL(TZ25:TZ200,5)&lt;=$A$8*SMALL(TZ25:TZ200,1),IFERROR(INDEX($A$25:$A$200, MATCH(1,(TZ25:TZ200=SMALL(TZ25:TZ200,5))*(COUNTIF(TZ3:TZ11, $A$25:$A$200)=0),0)), ""),""),"")</f>
        <v/>
      </c>
      <c r="UA12" s="1" t="str" cm="1">
        <f t="array" ref="UA12">IFERROR(IF(SMALL(UA25:UA200,5)&lt;=$A$8*SMALL(UA25:UA200,1),IFERROR(INDEX($A$25:$A$200, MATCH(1,(UA25:UA200=SMALL(UA25:UA200,5))*(COUNTIF(UA3:UA11, $A$25:$A$200)=0),0)), ""),""),"")</f>
        <v/>
      </c>
      <c r="UB12" s="1" t="str" cm="1">
        <f t="array" ref="UB12">IFERROR(IF(SMALL(UB25:UB200,5)&lt;=$A$8*SMALL(UB25:UB200,1),IFERROR(INDEX($A$25:$A$200, MATCH(1,(UB25:UB200=SMALL(UB25:UB200,5))*(COUNTIF(UB3:UB11, $A$25:$A$200)=0),0)), ""),""),"")</f>
        <v/>
      </c>
      <c r="UC12" s="1" t="str" cm="1">
        <f t="array" ref="UC12">IFERROR(IF(SMALL(UC25:UC200,5)&lt;=$A$8*SMALL(UC25:UC200,1),IFERROR(INDEX($A$25:$A$200, MATCH(1,(UC25:UC200=SMALL(UC25:UC200,5))*(COUNTIF(UC3:UC11, $A$25:$A$200)=0),0)), ""),""),"")</f>
        <v/>
      </c>
      <c r="UD12" s="1" t="str" cm="1">
        <f t="array" ref="UD12">IFERROR(IF(SMALL(UD25:UD200,5)&lt;=$A$8*SMALL(UD25:UD200,1),IFERROR(INDEX($A$25:$A$200, MATCH(1,(UD25:UD200=SMALL(UD25:UD200,5))*(COUNTIF(UD3:UD11, $A$25:$A$200)=0),0)), ""),""),"")</f>
        <v/>
      </c>
      <c r="UE12" s="1" t="str" cm="1">
        <f t="array" ref="UE12">IFERROR(IF(SMALL(UE25:UE200,5)&lt;=$A$8*SMALL(UE25:UE200,1),IFERROR(INDEX($A$25:$A$200, MATCH(1,(UE25:UE200=SMALL(UE25:UE200,5))*(COUNTIF(UE3:UE11, $A$25:$A$200)=0),0)), ""),""),"")</f>
        <v/>
      </c>
      <c r="UF12" s="1" t="str" cm="1">
        <f t="array" ref="UF12">IFERROR(IF(SMALL(UF25:UF200,5)&lt;=$A$8*SMALL(UF25:UF200,1),IFERROR(INDEX($A$25:$A$200, MATCH(1,(UF25:UF200=SMALL(UF25:UF200,5))*(COUNTIF(UF3:UF11, $A$25:$A$200)=0),0)), ""),""),"")</f>
        <v/>
      </c>
      <c r="UG12" s="1" t="str" cm="1">
        <f t="array" ref="UG12">IFERROR(IF(SMALL(UG25:UG200,5)&lt;=$A$8*SMALL(UG25:UG200,1),IFERROR(INDEX($A$25:$A$200, MATCH(1,(UG25:UG200=SMALL(UG25:UG200,5))*(COUNTIF(UG3:UG11, $A$25:$A$200)=0),0)), ""),""),"")</f>
        <v/>
      </c>
      <c r="UH12" s="1" t="str" cm="1">
        <f t="array" ref="UH12">IFERROR(IF(SMALL(UH25:UH200,5)&lt;=$A$8*SMALL(UH25:UH200,1),IFERROR(INDEX($A$25:$A$200, MATCH(1,(UH25:UH200=SMALL(UH25:UH200,5))*(COUNTIF(UH3:UH11, $A$25:$A$200)=0),0)), ""),""),"")</f>
        <v/>
      </c>
      <c r="UI12" s="1" t="str" cm="1">
        <f t="array" ref="UI12">IFERROR(IF(SMALL(UI25:UI200,5)&lt;=$A$8*SMALL(UI25:UI200,1),IFERROR(INDEX($A$25:$A$200, MATCH(1,(UI25:UI200=SMALL(UI25:UI200,5))*(COUNTIF(UI3:UI11, $A$25:$A$200)=0),0)), ""),""),"")</f>
        <v/>
      </c>
      <c r="UJ12" s="1" t="str" cm="1">
        <f t="array" ref="UJ12">IFERROR(IF(SMALL(UJ25:UJ200,5)&lt;=$A$8*SMALL(UJ25:UJ200,1),IFERROR(INDEX($A$25:$A$200, MATCH(1,(UJ25:UJ200=SMALL(UJ25:UJ200,5))*(COUNTIF(UJ3:UJ11, $A$25:$A$200)=0),0)), ""),""),"")</f>
        <v/>
      </c>
      <c r="UK12" s="1" t="str" cm="1">
        <f t="array" ref="UK12">IFERROR(IF(SMALL(UK25:UK200,5)&lt;=$A$8*SMALL(UK25:UK200,1),IFERROR(INDEX($A$25:$A$200, MATCH(1,(UK25:UK200=SMALL(UK25:UK200,5))*(COUNTIF(UK3:UK11, $A$25:$A$200)=0),0)), ""),""),"")</f>
        <v/>
      </c>
      <c r="UL12" s="1" t="str" cm="1">
        <f t="array" ref="UL12">IFERROR(IF(SMALL(UL25:UL200,5)&lt;=$A$8*SMALL(UL25:UL200,1),IFERROR(INDEX($A$25:$A$200, MATCH(1,(UL25:UL200=SMALL(UL25:UL200,5))*(COUNTIF(UL3:UL11, $A$25:$A$200)=0),0)), ""),""),"")</f>
        <v/>
      </c>
      <c r="UM12" s="1" t="str" cm="1">
        <f t="array" ref="UM12">IFERROR(IF(SMALL(UM25:UM200,5)&lt;=$A$8*SMALL(UM25:UM200,1),IFERROR(INDEX($A$25:$A$200, MATCH(1,(UM25:UM200=SMALL(UM25:UM200,5))*(COUNTIF(UM3:UM11, $A$25:$A$200)=0),0)), ""),""),"")</f>
        <v/>
      </c>
      <c r="UN12" s="1" t="str" cm="1">
        <f t="array" ref="UN12">IFERROR(IF(SMALL(UN25:UN200,5)&lt;=$A$8*SMALL(UN25:UN200,1),IFERROR(INDEX($A$25:$A$200, MATCH(1,(UN25:UN200=SMALL(UN25:UN200,5))*(COUNTIF(UN3:UN11, $A$25:$A$200)=0),0)), ""),""),"")</f>
        <v/>
      </c>
      <c r="UO12" s="1" t="str" cm="1">
        <f t="array" ref="UO12">IFERROR(IF(SMALL(UO25:UO200,5)&lt;=$A$8*SMALL(UO25:UO200,1),IFERROR(INDEX($A$25:$A$200, MATCH(1,(UO25:UO200=SMALL(UO25:UO200,5))*(COUNTIF(UO3:UO11, $A$25:$A$200)=0),0)), ""),""),"")</f>
        <v/>
      </c>
      <c r="UP12" s="1" t="str" cm="1">
        <f t="array" ref="UP12">IFERROR(IF(SMALL(UP25:UP200,5)&lt;=$A$8*SMALL(UP25:UP200,1),IFERROR(INDEX($A$25:$A$200, MATCH(1,(UP25:UP200=SMALL(UP25:UP200,5))*(COUNTIF(UP3:UP11, $A$25:$A$200)=0),0)), ""),""),"")</f>
        <v/>
      </c>
      <c r="UQ12" s="1" t="str" cm="1">
        <f t="array" ref="UQ12">IFERROR(IF(SMALL(UQ25:UQ200,5)&lt;=$A$8*SMALL(UQ25:UQ200,1),IFERROR(INDEX($A$25:$A$200, MATCH(1,(UQ25:UQ200=SMALL(UQ25:UQ200,5))*(COUNTIF(UQ3:UQ11, $A$25:$A$200)=0),0)), ""),""),"")</f>
        <v/>
      </c>
      <c r="UR12" s="1" t="str" cm="1">
        <f t="array" ref="UR12">IFERROR(IF(SMALL(UR25:UR200,5)&lt;=$A$8*SMALL(UR25:UR200,1),IFERROR(INDEX($A$25:$A$200, MATCH(1,(UR25:UR200=SMALL(UR25:UR200,5))*(COUNTIF(UR3:UR11, $A$25:$A$200)=0),0)), ""),""),"")</f>
        <v/>
      </c>
      <c r="US12" s="1" t="str" cm="1">
        <f t="array" ref="US12">IFERROR(IF(SMALL(US25:US200,5)&lt;=$A$8*SMALL(US25:US200,1),IFERROR(INDEX($A$25:$A$200, MATCH(1,(US25:US200=SMALL(US25:US200,5))*(COUNTIF(US3:US11, $A$25:$A$200)=0),0)), ""),""),"")</f>
        <v/>
      </c>
      <c r="UT12" s="1" t="str" cm="1">
        <f t="array" ref="UT12">IFERROR(IF(SMALL(UT25:UT200,5)&lt;=$A$8*SMALL(UT25:UT200,1),IFERROR(INDEX($A$25:$A$200, MATCH(1,(UT25:UT200=SMALL(UT25:UT200,5))*(COUNTIF(UT3:UT11, $A$25:$A$200)=0),0)), ""),""),"")</f>
        <v/>
      </c>
      <c r="UU12" s="1" t="str" cm="1">
        <f t="array" ref="UU12">IFERROR(IF(SMALL(UU25:UU200,5)&lt;=$A$8*SMALL(UU25:UU200,1),IFERROR(INDEX($A$25:$A$200, MATCH(1,(UU25:UU200=SMALL(UU25:UU200,5))*(COUNTIF(UU3:UU11, $A$25:$A$200)=0),0)), ""),""),"")</f>
        <v/>
      </c>
      <c r="UV12" s="1" t="str" cm="1">
        <f t="array" ref="UV12">IFERROR(IF(SMALL(UV25:UV200,5)&lt;=$A$8*SMALL(UV25:UV200,1),IFERROR(INDEX($A$25:$A$200, MATCH(1,(UV25:UV200=SMALL(UV25:UV200,5))*(COUNTIF(UV3:UV11, $A$25:$A$200)=0),0)), ""),""),"")</f>
        <v/>
      </c>
      <c r="UW12" s="1" t="str" cm="1">
        <f t="array" ref="UW12">IFERROR(IF(SMALL(UW25:UW200,5)&lt;=$A$8*SMALL(UW25:UW200,1),IFERROR(INDEX($A$25:$A$200, MATCH(1,(UW25:UW200=SMALL(UW25:UW200,5))*(COUNTIF(UW3:UW11, $A$25:$A$200)=0),0)), ""),""),"")</f>
        <v/>
      </c>
      <c r="UX12" s="1" t="str" cm="1">
        <f t="array" ref="UX12">IFERROR(IF(SMALL(UX25:UX200,5)&lt;=$A$8*SMALL(UX25:UX200,1),IFERROR(INDEX($A$25:$A$200, MATCH(1,(UX25:UX200=SMALL(UX25:UX200,5))*(COUNTIF(UX3:UX11, $A$25:$A$200)=0),0)), ""),""),"")</f>
        <v/>
      </c>
      <c r="UY12" s="1" t="str" cm="1">
        <f t="array" ref="UY12">IFERROR(IF(SMALL(UY25:UY200,5)&lt;=$A$8*SMALL(UY25:UY200,1),IFERROR(INDEX($A$25:$A$200, MATCH(1,(UY25:UY200=SMALL(UY25:UY200,5))*(COUNTIF(UY3:UY11, $A$25:$A$200)=0),0)), ""),""),"")</f>
        <v/>
      </c>
      <c r="UZ12" s="1" t="str" cm="1">
        <f t="array" ref="UZ12">IFERROR(IF(SMALL(UZ25:UZ200,5)&lt;=$A$8*SMALL(UZ25:UZ200,1),IFERROR(INDEX($A$25:$A$200, MATCH(1,(UZ25:UZ200=SMALL(UZ25:UZ200,5))*(COUNTIF(UZ3:UZ11, $A$25:$A$200)=0),0)), ""),""),"")</f>
        <v/>
      </c>
      <c r="VA12" s="1" t="str" cm="1">
        <f t="array" ref="VA12">IFERROR(IF(SMALL(VA25:VA200,5)&lt;=$A$8*SMALL(VA25:VA200,1),IFERROR(INDEX($A$25:$A$200, MATCH(1,(VA25:VA200=SMALL(VA25:VA200,5))*(COUNTIF(VA3:VA11, $A$25:$A$200)=0),0)), ""),""),"")</f>
        <v/>
      </c>
      <c r="VB12" s="1" t="str" cm="1">
        <f t="array" ref="VB12">IFERROR(IF(SMALL(VB25:VB200,5)&lt;=$A$8*SMALL(VB25:VB200,1),IFERROR(INDEX($A$25:$A$200, MATCH(1,(VB25:VB200=SMALL(VB25:VB200,5))*(COUNTIF(VB3:VB11, $A$25:$A$200)=0),0)), ""),""),"")</f>
        <v/>
      </c>
      <c r="VC12" s="1" t="str" cm="1">
        <f t="array" ref="VC12">IFERROR(IF(SMALL(VC25:VC200,5)&lt;=$A$8*SMALL(VC25:VC200,1),IFERROR(INDEX($A$25:$A$200, MATCH(1,(VC25:VC200=SMALL(VC25:VC200,5))*(COUNTIF(VC3:VC11, $A$25:$A$200)=0),0)), ""),""),"")</f>
        <v/>
      </c>
      <c r="VD12" s="1" t="str" cm="1">
        <f t="array" ref="VD12">IFERROR(IF(SMALL(VD25:VD200,5)&lt;=$A$8*SMALL(VD25:VD200,1),IFERROR(INDEX($A$25:$A$200, MATCH(1,(VD25:VD200=SMALL(VD25:VD200,5))*(COUNTIF(VD3:VD11, $A$25:$A$200)=0),0)), ""),""),"")</f>
        <v/>
      </c>
      <c r="VE12" s="1" t="str" cm="1">
        <f t="array" ref="VE12">IFERROR(IF(SMALL(VE25:VE200,5)&lt;=$A$8*SMALL(VE25:VE200,1),IFERROR(INDEX($A$25:$A$200, MATCH(1,(VE25:VE200=SMALL(VE25:VE200,5))*(COUNTIF(VE3:VE11, $A$25:$A$200)=0),0)), ""),""),"")</f>
        <v/>
      </c>
      <c r="VF12" s="1" t="str" cm="1">
        <f t="array" ref="VF12">IFERROR(IF(SMALL(VF25:VF200,5)&lt;=$A$8*SMALL(VF25:VF200,1),IFERROR(INDEX($A$25:$A$200, MATCH(1,(VF25:VF200=SMALL(VF25:VF200,5))*(COUNTIF(VF3:VF11, $A$25:$A$200)=0),0)), ""),""),"")</f>
        <v/>
      </c>
      <c r="VG12" s="1" t="str" cm="1">
        <f t="array" ref="VG12">IFERROR(IF(SMALL(VG25:VG200,5)&lt;=$A$8*SMALL(VG25:VG200,1),IFERROR(INDEX($A$25:$A$200, MATCH(1,(VG25:VG200=SMALL(VG25:VG200,5))*(COUNTIF(VG3:VG11, $A$25:$A$200)=0),0)), ""),""),"")</f>
        <v/>
      </c>
      <c r="VH12" s="1" t="str" cm="1">
        <f t="array" ref="VH12">IFERROR(IF(SMALL(VH25:VH200,5)&lt;=$A$8*SMALL(VH25:VH200,1),IFERROR(INDEX($A$25:$A$200, MATCH(1,(VH25:VH200=SMALL(VH25:VH200,5))*(COUNTIF(VH3:VH11, $A$25:$A$200)=0),0)), ""),""),"")</f>
        <v/>
      </c>
      <c r="VI12" s="1" t="str" cm="1">
        <f t="array" ref="VI12">IFERROR(IF(SMALL(VI25:VI200,5)&lt;=$A$8*SMALL(VI25:VI200,1),IFERROR(INDEX($A$25:$A$200, MATCH(1,(VI25:VI200=SMALL(VI25:VI200,5))*(COUNTIF(VI3:VI11, $A$25:$A$200)=0),0)), ""),""),"")</f>
        <v/>
      </c>
      <c r="VJ12" s="1" t="str" cm="1">
        <f t="array" ref="VJ12">IFERROR(IF(SMALL(VJ25:VJ200,5)&lt;=$A$8*SMALL(VJ25:VJ200,1),IFERROR(INDEX($A$25:$A$200, MATCH(1,(VJ25:VJ200=SMALL(VJ25:VJ200,5))*(COUNTIF(VJ3:VJ11, $A$25:$A$200)=0),0)), ""),""),"")</f>
        <v/>
      </c>
      <c r="VK12" s="1" t="str" cm="1">
        <f t="array" ref="VK12">IFERROR(IF(SMALL(VK25:VK200,5)&lt;=$A$8*SMALL(VK25:VK200,1),IFERROR(INDEX($A$25:$A$200, MATCH(1,(VK25:VK200=SMALL(VK25:VK200,5))*(COUNTIF(VK3:VK11, $A$25:$A$200)=0),0)), ""),""),"")</f>
        <v/>
      </c>
      <c r="VL12" s="1" t="str" cm="1">
        <f t="array" ref="VL12">IFERROR(IF(SMALL(VL25:VL200,5)&lt;=$A$8*SMALL(VL25:VL200,1),IFERROR(INDEX($A$25:$A$200, MATCH(1,(VL25:VL200=SMALL(VL25:VL200,5))*(COUNTIF(VL3:VL11, $A$25:$A$200)=0),0)), ""),""),"")</f>
        <v/>
      </c>
      <c r="VM12" s="1" t="str" cm="1">
        <f t="array" ref="VM12">IFERROR(IF(SMALL(VM25:VM200,5)&lt;=$A$8*SMALL(VM25:VM200,1),IFERROR(INDEX($A$25:$A$200, MATCH(1,(VM25:VM200=SMALL(VM25:VM200,5))*(COUNTIF(VM3:VM11, $A$25:$A$200)=0),0)), ""),""),"")</f>
        <v/>
      </c>
      <c r="VN12" s="1" t="str" cm="1">
        <f t="array" ref="VN12">IFERROR(IF(SMALL(VN25:VN200,5)&lt;=$A$8*SMALL(VN25:VN200,1),IFERROR(INDEX($A$25:$A$200, MATCH(1,(VN25:VN200=SMALL(VN25:VN200,5))*(COUNTIF(VN3:VN11, $A$25:$A$200)=0),0)), ""),""),"")</f>
        <v/>
      </c>
      <c r="VO12" s="1" t="str" cm="1">
        <f t="array" ref="VO12">IFERROR(IF(SMALL(VO25:VO200,5)&lt;=$A$8*SMALL(VO25:VO200,1),IFERROR(INDEX($A$25:$A$200, MATCH(1,(VO25:VO200=SMALL(VO25:VO200,5))*(COUNTIF(VO3:VO11, $A$25:$A$200)=0),0)), ""),""),"")</f>
        <v/>
      </c>
      <c r="VP12" s="1" t="str" cm="1">
        <f t="array" ref="VP12">IFERROR(IF(SMALL(VP25:VP200,5)&lt;=$A$8*SMALL(VP25:VP200,1),IFERROR(INDEX($A$25:$A$200, MATCH(1,(VP25:VP200=SMALL(VP25:VP200,5))*(COUNTIF(VP3:VP11, $A$25:$A$200)=0),0)), ""),""),"")</f>
        <v/>
      </c>
      <c r="VQ12" s="1" t="str" cm="1">
        <f t="array" ref="VQ12">IFERROR(IF(SMALL(VQ25:VQ200,5)&lt;=$A$8*SMALL(VQ25:VQ200,1),IFERROR(INDEX($A$25:$A$200, MATCH(1,(VQ25:VQ200=SMALL(VQ25:VQ200,5))*(COUNTIF(VQ3:VQ11, $A$25:$A$200)=0),0)), ""),""),"")</f>
        <v/>
      </c>
      <c r="VR12" s="1" t="str" cm="1">
        <f t="array" ref="VR12">IFERROR(IF(SMALL(VR25:VR200,5)&lt;=$A$8*SMALL(VR25:VR200,1),IFERROR(INDEX($A$25:$A$200, MATCH(1,(VR25:VR200=SMALL(VR25:VR200,5))*(COUNTIF(VR3:VR11, $A$25:$A$200)=0),0)), ""),""),"")</f>
        <v/>
      </c>
      <c r="VS12" s="1" t="str" cm="1">
        <f t="array" ref="VS12">IFERROR(IF(SMALL(VS25:VS200,5)&lt;=$A$8*SMALL(VS25:VS200,1),IFERROR(INDEX($A$25:$A$200, MATCH(1,(VS25:VS200=SMALL(VS25:VS200,5))*(COUNTIF(VS3:VS11, $A$25:$A$200)=0),0)), ""),""),"")</f>
        <v/>
      </c>
      <c r="VT12" s="1" t="str" cm="1">
        <f t="array" ref="VT12">IFERROR(IF(SMALL(VT25:VT200,5)&lt;=$A$8*SMALL(VT25:VT200,1),IFERROR(INDEX($A$25:$A$200, MATCH(1,(VT25:VT200=SMALL(VT25:VT200,5))*(COUNTIF(VT3:VT11, $A$25:$A$200)=0),0)), ""),""),"")</f>
        <v/>
      </c>
      <c r="VU12" s="1" t="str" cm="1">
        <f t="array" ref="VU12">IFERROR(IF(SMALL(VU25:VU200,5)&lt;=$A$8*SMALL(VU25:VU200,1),IFERROR(INDEX($A$25:$A$200, MATCH(1,(VU25:VU200=SMALL(VU25:VU200,5))*(COUNTIF(VU3:VU11, $A$25:$A$200)=0),0)), ""),""),"")</f>
        <v/>
      </c>
      <c r="VV12" s="1" t="str" cm="1">
        <f t="array" ref="VV12">IFERROR(IF(SMALL(VV25:VV200,5)&lt;=$A$8*SMALL(VV25:VV200,1),IFERROR(INDEX($A$25:$A$200, MATCH(1,(VV25:VV200=SMALL(VV25:VV200,5))*(COUNTIF(VV3:VV11, $A$25:$A$200)=0),0)), ""),""),"")</f>
        <v/>
      </c>
      <c r="VW12" s="1" t="str" cm="1">
        <f t="array" ref="VW12">IFERROR(IF(SMALL(VW25:VW200,5)&lt;=$A$8*SMALL(VW25:VW200,1),IFERROR(INDEX($A$25:$A$200, MATCH(1,(VW25:VW200=SMALL(VW25:VW200,5))*(COUNTIF(VW3:VW11, $A$25:$A$200)=0),0)), ""),""),"")</f>
        <v/>
      </c>
      <c r="VX12" s="1" t="str" cm="1">
        <f t="array" ref="VX12">IFERROR(IF(SMALL(VX25:VX200,5)&lt;=$A$8*SMALL(VX25:VX200,1),IFERROR(INDEX($A$25:$A$200, MATCH(1,(VX25:VX200=SMALL(VX25:VX200,5))*(COUNTIF(VX3:VX11, $A$25:$A$200)=0),0)), ""),""),"")</f>
        <v/>
      </c>
      <c r="VY12" s="1" t="str" cm="1">
        <f t="array" ref="VY12">IFERROR(IF(SMALL(VY25:VY200,5)&lt;=$A$8*SMALL(VY25:VY200,1),IFERROR(INDEX($A$25:$A$200, MATCH(1,(VY25:VY200=SMALL(VY25:VY200,5))*(COUNTIF(VY3:VY11, $A$25:$A$200)=0),0)), ""),""),"")</f>
        <v/>
      </c>
      <c r="VZ12" s="1" t="str" cm="1">
        <f t="array" ref="VZ12">IFERROR(IF(SMALL(VZ25:VZ200,5)&lt;=$A$8*SMALL(VZ25:VZ200,1),IFERROR(INDEX($A$25:$A$200, MATCH(1,(VZ25:VZ200=SMALL(VZ25:VZ200,5))*(COUNTIF(VZ3:VZ11, $A$25:$A$200)=0),0)), ""),""),"")</f>
        <v/>
      </c>
      <c r="WA12" s="1" t="str" cm="1">
        <f t="array" ref="WA12">IFERROR(IF(SMALL(WA25:WA200,5)&lt;=$A$8*SMALL(WA25:WA200,1),IFERROR(INDEX($A$25:$A$200, MATCH(1,(WA25:WA200=SMALL(WA25:WA200,5))*(COUNTIF(WA3:WA11, $A$25:$A$200)=0),0)), ""),""),"")</f>
        <v/>
      </c>
      <c r="WB12" s="1" t="str" cm="1">
        <f t="array" ref="WB12">IFERROR(IF(SMALL(WB25:WB200,5)&lt;=$A$8*SMALL(WB25:WB200,1),IFERROR(INDEX($A$25:$A$200, MATCH(1,(WB25:WB200=SMALL(WB25:WB200,5))*(COUNTIF(WB3:WB11, $A$25:$A$200)=0),0)), ""),""),"")</f>
        <v/>
      </c>
      <c r="WC12" s="1" t="str" cm="1">
        <f t="array" ref="WC12">IFERROR(IF(SMALL(WC25:WC200,5)&lt;=$A$8*SMALL(WC25:WC200,1),IFERROR(INDEX($A$25:$A$200, MATCH(1,(WC25:WC200=SMALL(WC25:WC200,5))*(COUNTIF(WC3:WC11, $A$25:$A$200)=0),0)), ""),""),"")</f>
        <v/>
      </c>
      <c r="WD12" s="1" t="str" cm="1">
        <f t="array" ref="WD12">IFERROR(IF(SMALL(WD25:WD200,5)&lt;=$A$8*SMALL(WD25:WD200,1),IFERROR(INDEX($A$25:$A$200, MATCH(1,(WD25:WD200=SMALL(WD25:WD200,5))*(COUNTIF(WD3:WD11, $A$25:$A$200)=0),0)), ""),""),"")</f>
        <v/>
      </c>
      <c r="WE12" s="1" t="str" cm="1">
        <f t="array" ref="WE12">IFERROR(IF(SMALL(WE25:WE200,5)&lt;=$A$8*SMALL(WE25:WE200,1),IFERROR(INDEX($A$25:$A$200, MATCH(1,(WE25:WE200=SMALL(WE25:WE200,5))*(COUNTIF(WE3:WE11, $A$25:$A$200)=0),0)), ""),""),"")</f>
        <v/>
      </c>
      <c r="WF12" s="1" t="str" cm="1">
        <f t="array" ref="WF12">IFERROR(IF(SMALL(WF25:WF200,5)&lt;=$A$8*SMALL(WF25:WF200,1),IFERROR(INDEX($A$25:$A$200, MATCH(1,(WF25:WF200=SMALL(WF25:WF200,5))*(COUNTIF(WF3:WF11, $A$25:$A$200)=0),0)), ""),""),"")</f>
        <v/>
      </c>
      <c r="WG12" s="1" t="str" cm="1">
        <f t="array" ref="WG12">IFERROR(IF(SMALL(WG25:WG200,5)&lt;=$A$8*SMALL(WG25:WG200,1),IFERROR(INDEX($A$25:$A$200, MATCH(1,(WG25:WG200=SMALL(WG25:WG200,5))*(COUNTIF(WG3:WG11, $A$25:$A$200)=0),0)), ""),""),"")</f>
        <v/>
      </c>
      <c r="WH12" s="1" t="str" cm="1">
        <f t="array" ref="WH12">IFERROR(IF(SMALL(WH25:WH200,5)&lt;=$A$8*SMALL(WH25:WH200,1),IFERROR(INDEX($A$25:$A$200, MATCH(1,(WH25:WH200=SMALL(WH25:WH200,5))*(COUNTIF(WH3:WH11, $A$25:$A$200)=0),0)), ""),""),"")</f>
        <v/>
      </c>
      <c r="WI12" s="1" t="str" cm="1">
        <f t="array" ref="WI12">IFERROR(IF(SMALL(WI25:WI200,5)&lt;=$A$8*SMALL(WI25:WI200,1),IFERROR(INDEX($A$25:$A$200, MATCH(1,(WI25:WI200=SMALL(WI25:WI200,5))*(COUNTIF(WI3:WI11, $A$25:$A$200)=0),0)), ""),""),"")</f>
        <v/>
      </c>
      <c r="WJ12" s="1" t="str" cm="1">
        <f t="array" ref="WJ12">IFERROR(IF(SMALL(WJ25:WJ200,5)&lt;=$A$8*SMALL(WJ25:WJ200,1),IFERROR(INDEX($A$25:$A$200, MATCH(1,(WJ25:WJ200=SMALL(WJ25:WJ200,5))*(COUNTIF(WJ3:WJ11, $A$25:$A$200)=0),0)), ""),""),"")</f>
        <v/>
      </c>
      <c r="WK12" s="1" t="str" cm="1">
        <f t="array" ref="WK12">IFERROR(IF(SMALL(WK25:WK200,5)&lt;=$A$8*SMALL(WK25:WK200,1),IFERROR(INDEX($A$25:$A$200, MATCH(1,(WK25:WK200=SMALL(WK25:WK200,5))*(COUNTIF(WK3:WK11, $A$25:$A$200)=0),0)), ""),""),"")</f>
        <v/>
      </c>
      <c r="WL12" s="1" t="str" cm="1">
        <f t="array" ref="WL12">IFERROR(IF(SMALL(WL25:WL200,5)&lt;=$A$8*SMALL(WL25:WL200,1),IFERROR(INDEX($A$25:$A$200, MATCH(1,(WL25:WL200=SMALL(WL25:WL200,5))*(COUNTIF(WL3:WL11, $A$25:$A$200)=0),0)), ""),""),"")</f>
        <v/>
      </c>
      <c r="WM12" s="1" t="str" cm="1">
        <f t="array" ref="WM12">IFERROR(IF(SMALL(WM25:WM200,5)&lt;=$A$8*SMALL(WM25:WM200,1),IFERROR(INDEX($A$25:$A$200, MATCH(1,(WM25:WM200=SMALL(WM25:WM200,5))*(COUNTIF(WM3:WM11, $A$25:$A$200)=0),0)), ""),""),"")</f>
        <v/>
      </c>
      <c r="WN12" s="1" t="str" cm="1">
        <f t="array" ref="WN12">IFERROR(IF(SMALL(WN25:WN200,5)&lt;=$A$8*SMALL(WN25:WN200,1),IFERROR(INDEX($A$25:$A$200, MATCH(1,(WN25:WN200=SMALL(WN25:WN200,5))*(COUNTIF(WN3:WN11, $A$25:$A$200)=0),0)), ""),""),"")</f>
        <v/>
      </c>
      <c r="WO12" s="1" t="str" cm="1">
        <f t="array" ref="WO12">IFERROR(IF(SMALL(WO25:WO200,5)&lt;=$A$8*SMALL(WO25:WO200,1),IFERROR(INDEX($A$25:$A$200, MATCH(1,(WO25:WO200=SMALL(WO25:WO200,5))*(COUNTIF(WO3:WO11, $A$25:$A$200)=0),0)), ""),""),"")</f>
        <v/>
      </c>
      <c r="WP12" s="1" t="str" cm="1">
        <f t="array" ref="WP12">IFERROR(IF(SMALL(WP25:WP200,5)&lt;=$A$8*SMALL(WP25:WP200,1),IFERROR(INDEX($A$25:$A$200, MATCH(1,(WP25:WP200=SMALL(WP25:WP200,5))*(COUNTIF(WP3:WP11, $A$25:$A$200)=0),0)), ""),""),"")</f>
        <v/>
      </c>
      <c r="WQ12" s="1" t="str" cm="1">
        <f t="array" ref="WQ12">IFERROR(IF(SMALL(WQ25:WQ200,5)&lt;=$A$8*SMALL(WQ25:WQ200,1),IFERROR(INDEX($A$25:$A$200, MATCH(1,(WQ25:WQ200=SMALL(WQ25:WQ200,5))*(COUNTIF(WQ3:WQ11, $A$25:$A$200)=0),0)), ""),""),"")</f>
        <v/>
      </c>
      <c r="WR12" s="1" t="str" cm="1">
        <f t="array" ref="WR12">IFERROR(IF(SMALL(WR25:WR200,5)&lt;=$A$8*SMALL(WR25:WR200,1),IFERROR(INDEX($A$25:$A$200, MATCH(1,(WR25:WR200=SMALL(WR25:WR200,5))*(COUNTIF(WR3:WR11, $A$25:$A$200)=0),0)), ""),""),"")</f>
        <v/>
      </c>
      <c r="WS12" s="1" t="str" cm="1">
        <f t="array" ref="WS12">IFERROR(IF(SMALL(WS25:WS200,5)&lt;=$A$8*SMALL(WS25:WS200,1),IFERROR(INDEX($A$25:$A$200, MATCH(1,(WS25:WS200=SMALL(WS25:WS200,5))*(COUNTIF(WS3:WS11, $A$25:$A$200)=0),0)), ""),""),"")</f>
        <v/>
      </c>
      <c r="WT12" s="1" t="str" cm="1">
        <f t="array" ref="WT12">IFERROR(IF(SMALL(WT25:WT200,5)&lt;=$A$8*SMALL(WT25:WT200,1),IFERROR(INDEX($A$25:$A$200, MATCH(1,(WT25:WT200=SMALL(WT25:WT200,5))*(COUNTIF(WT3:WT11, $A$25:$A$200)=0),0)), ""),""),"")</f>
        <v/>
      </c>
      <c r="WU12" s="1" t="str" cm="1">
        <f t="array" ref="WU12">IFERROR(IF(SMALL(WU25:WU200,5)&lt;=$A$8*SMALL(WU25:WU200,1),IFERROR(INDEX($A$25:$A$200, MATCH(1,(WU25:WU200=SMALL(WU25:WU200,5))*(COUNTIF(WU3:WU11, $A$25:$A$200)=0),0)), ""),""),"")</f>
        <v/>
      </c>
      <c r="WV12" s="1" t="str" cm="1">
        <f t="array" ref="WV12">IFERROR(IF(SMALL(WV25:WV200,5)&lt;=$A$8*SMALL(WV25:WV200,1),IFERROR(INDEX($A$25:$A$200, MATCH(1,(WV25:WV200=SMALL(WV25:WV200,5))*(COUNTIF(WV3:WV11, $A$25:$A$200)=0),0)), ""),""),"")</f>
        <v/>
      </c>
      <c r="WW12" s="1" t="str" cm="1">
        <f t="array" ref="WW12">IFERROR(IF(SMALL(WW25:WW200,5)&lt;=$A$8*SMALL(WW25:WW200,1),IFERROR(INDEX($A$25:$A$200, MATCH(1,(WW25:WW200=SMALL(WW25:WW200,5))*(COUNTIF(WW3:WW11, $A$25:$A$200)=0),0)), ""),""),"")</f>
        <v/>
      </c>
      <c r="WX12" s="1" t="str" cm="1">
        <f t="array" ref="WX12">IFERROR(IF(SMALL(WX25:WX200,5)&lt;=$A$8*SMALL(WX25:WX200,1),IFERROR(INDEX($A$25:$A$200, MATCH(1,(WX25:WX200=SMALL(WX25:WX200,5))*(COUNTIF(WX3:WX11, $A$25:$A$200)=0),0)), ""),""),"")</f>
        <v/>
      </c>
      <c r="WY12" s="1" t="str" cm="1">
        <f t="array" ref="WY12">IFERROR(IF(SMALL(WY25:WY200,5)&lt;=$A$8*SMALL(WY25:WY200,1),IFERROR(INDEX($A$25:$A$200, MATCH(1,(WY25:WY200=SMALL(WY25:WY200,5))*(COUNTIF(WY3:WY11, $A$25:$A$200)=0),0)), ""),""),"")</f>
        <v/>
      </c>
      <c r="WZ12" s="1" t="str" cm="1">
        <f t="array" ref="WZ12">IFERROR(IF(SMALL(WZ25:WZ200,5)&lt;=$A$8*SMALL(WZ25:WZ200,1),IFERROR(INDEX($A$25:$A$200, MATCH(1,(WZ25:WZ200=SMALL(WZ25:WZ200,5))*(COUNTIF(WZ3:WZ11, $A$25:$A$200)=0),0)), ""),""),"")</f>
        <v/>
      </c>
      <c r="XA12" s="1" t="str" cm="1">
        <f t="array" ref="XA12">IFERROR(IF(SMALL(XA25:XA200,5)&lt;=$A$8*SMALL(XA25:XA200,1),IFERROR(INDEX($A$25:$A$200, MATCH(1,(XA25:XA200=SMALL(XA25:XA200,5))*(COUNTIF(XA3:XA11, $A$25:$A$200)=0),0)), ""),""),"")</f>
        <v/>
      </c>
      <c r="XB12" s="1" t="str" cm="1">
        <f t="array" ref="XB12">IFERROR(IF(SMALL(XB25:XB200,5)&lt;=$A$8*SMALL(XB25:XB200,1),IFERROR(INDEX($A$25:$A$200, MATCH(1,(XB25:XB200=SMALL(XB25:XB200,5))*(COUNTIF(XB3:XB11, $A$25:$A$200)=0),0)), ""),""),"")</f>
        <v/>
      </c>
      <c r="XC12" s="1" t="str" cm="1">
        <f t="array" ref="XC12">IFERROR(IF(SMALL(XC25:XC200,5)&lt;=$A$8*SMALL(XC25:XC200,1),IFERROR(INDEX($A$25:$A$200, MATCH(1,(XC25:XC200=SMALL(XC25:XC200,5))*(COUNTIF(XC3:XC11, $A$25:$A$200)=0),0)), ""),""),"")</f>
        <v/>
      </c>
      <c r="XD12" s="1" t="str" cm="1">
        <f t="array" ref="XD12">IFERROR(IF(SMALL(XD25:XD200,5)&lt;=$A$8*SMALL(XD25:XD200,1),IFERROR(INDEX($A$25:$A$200, MATCH(1,(XD25:XD200=SMALL(XD25:XD200,5))*(COUNTIF(XD3:XD11, $A$25:$A$200)=0),0)), ""),""),"")</f>
        <v/>
      </c>
      <c r="XE12" s="1" t="str" cm="1">
        <f t="array" ref="XE12">IFERROR(IF(SMALL(XE25:XE200,5)&lt;=$A$8*SMALL(XE25:XE200,1),IFERROR(INDEX($A$25:$A$200, MATCH(1,(XE25:XE200=SMALL(XE25:XE200,5))*(COUNTIF(XE3:XE11, $A$25:$A$200)=0),0)), ""),""),"")</f>
        <v/>
      </c>
      <c r="XF12" s="1" t="str" cm="1">
        <f t="array" ref="XF12">IFERROR(IF(SMALL(XF25:XF200,5)&lt;=$A$8*SMALL(XF25:XF200,1),IFERROR(INDEX($A$25:$A$200, MATCH(1,(XF25:XF200=SMALL(XF25:XF200,5))*(COUNTIF(XF3:XF11, $A$25:$A$200)=0),0)), ""),""),"")</f>
        <v/>
      </c>
      <c r="XG12" s="1" t="str" cm="1">
        <f t="array" ref="XG12">IFERROR(IF(SMALL(XG25:XG200,5)&lt;=$A$8*SMALL(XG25:XG200,1),IFERROR(INDEX($A$25:$A$200, MATCH(1,(XG25:XG200=SMALL(XG25:XG200,5))*(COUNTIF(XG3:XG11, $A$25:$A$200)=0),0)), ""),""),"")</f>
        <v/>
      </c>
      <c r="XH12" s="1" t="str" cm="1">
        <f t="array" ref="XH12">IFERROR(IF(SMALL(XH25:XH200,5)&lt;=$A$8*SMALL(XH25:XH200,1),IFERROR(INDEX($A$25:$A$200, MATCH(1,(XH25:XH200=SMALL(XH25:XH200,5))*(COUNTIF(XH3:XH11, $A$25:$A$200)=0),0)), ""),""),"")</f>
        <v/>
      </c>
      <c r="XI12" s="1" t="str" cm="1">
        <f t="array" ref="XI12">IFERROR(IF(SMALL(XI25:XI200,5)&lt;=$A$8*SMALL(XI25:XI200,1),IFERROR(INDEX($A$25:$A$200, MATCH(1,(XI25:XI200=SMALL(XI25:XI200,5))*(COUNTIF(XI3:XI11, $A$25:$A$200)=0),0)), ""),""),"")</f>
        <v/>
      </c>
      <c r="XJ12" s="1" t="str" cm="1">
        <f t="array" ref="XJ12">IFERROR(IF(SMALL(XJ25:XJ200,5)&lt;=$A$8*SMALL(XJ25:XJ200,1),IFERROR(INDEX($A$25:$A$200, MATCH(1,(XJ25:XJ200=SMALL(XJ25:XJ200,5))*(COUNTIF(XJ3:XJ11, $A$25:$A$200)=0),0)), ""),""),"")</f>
        <v/>
      </c>
      <c r="XK12" s="1" t="str" cm="1">
        <f t="array" ref="XK12">IFERROR(IF(SMALL(XK25:XK200,5)&lt;=$A$8*SMALL(XK25:XK200,1),IFERROR(INDEX($A$25:$A$200, MATCH(1,(XK25:XK200=SMALL(XK25:XK200,5))*(COUNTIF(XK3:XK11, $A$25:$A$200)=0),0)), ""),""),"")</f>
        <v/>
      </c>
      <c r="XL12" s="1" t="str" cm="1">
        <f t="array" ref="XL12">IFERROR(IF(SMALL(XL25:XL200,5)&lt;=$A$8*SMALL(XL25:XL200,1),IFERROR(INDEX($A$25:$A$200, MATCH(1,(XL25:XL200=SMALL(XL25:XL200,5))*(COUNTIF(XL3:XL11, $A$25:$A$200)=0),0)), ""),""),"")</f>
        <v/>
      </c>
      <c r="XM12" s="1" t="str" cm="1">
        <f t="array" ref="XM12">IFERROR(IF(SMALL(XM25:XM200,5)&lt;=$A$8*SMALL(XM25:XM200,1),IFERROR(INDEX($A$25:$A$200, MATCH(1,(XM25:XM200=SMALL(XM25:XM200,5))*(COUNTIF(XM3:XM11, $A$25:$A$200)=0),0)), ""),""),"")</f>
        <v/>
      </c>
      <c r="XN12" s="1" t="str" cm="1">
        <f t="array" ref="XN12">IFERROR(IF(SMALL(XN25:XN200,5)&lt;=$A$8*SMALL(XN25:XN200,1),IFERROR(INDEX($A$25:$A$200, MATCH(1,(XN25:XN200=SMALL(XN25:XN200,5))*(COUNTIF(XN3:XN11, $A$25:$A$200)=0),0)), ""),""),"")</f>
        <v/>
      </c>
      <c r="XO12" s="1" t="str" cm="1">
        <f t="array" ref="XO12">IFERROR(IF(SMALL(XO25:XO200,5)&lt;=$A$8*SMALL(XO25:XO200,1),IFERROR(INDEX($A$25:$A$200, MATCH(1,(XO25:XO200=SMALL(XO25:XO200,5))*(COUNTIF(XO3:XO11, $A$25:$A$200)=0),0)), ""),""),"")</f>
        <v/>
      </c>
      <c r="XP12" s="1" t="str" cm="1">
        <f t="array" ref="XP12">IFERROR(IF(SMALL(XP25:XP200,5)&lt;=$A$8*SMALL(XP25:XP200,1),IFERROR(INDEX($A$25:$A$200, MATCH(1,(XP25:XP200=SMALL(XP25:XP200,5))*(COUNTIF(XP3:XP11, $A$25:$A$200)=0),0)), ""),""),"")</f>
        <v/>
      </c>
      <c r="XQ12" s="1" t="str" cm="1">
        <f t="array" ref="XQ12">IFERROR(IF(SMALL(XQ25:XQ200,5)&lt;=$A$8*SMALL(XQ25:XQ200,1),IFERROR(INDEX($A$25:$A$200, MATCH(1,(XQ25:XQ200=SMALL(XQ25:XQ200,5))*(COUNTIF(XQ3:XQ11, $A$25:$A$200)=0),0)), ""),""),"")</f>
        <v/>
      </c>
      <c r="XR12" s="1" t="str" cm="1">
        <f t="array" ref="XR12">IFERROR(IF(SMALL(XR25:XR200,5)&lt;=$A$8*SMALL(XR25:XR200,1),IFERROR(INDEX($A$25:$A$200, MATCH(1,(XR25:XR200=SMALL(XR25:XR200,5))*(COUNTIF(XR3:XR11, $A$25:$A$200)=0),0)), ""),""),"")</f>
        <v/>
      </c>
      <c r="XS12" s="1" t="str" cm="1">
        <f t="array" ref="XS12">IFERROR(IF(SMALL(XS25:XS200,5)&lt;=$A$8*SMALL(XS25:XS200,1),IFERROR(INDEX($A$25:$A$200, MATCH(1,(XS25:XS200=SMALL(XS25:XS200,5))*(COUNTIF(XS3:XS11, $A$25:$A$200)=0),0)), ""),""),"")</f>
        <v/>
      </c>
      <c r="XT12" s="1" t="str" cm="1">
        <f t="array" ref="XT12">IFERROR(IF(SMALL(XT25:XT200,5)&lt;=$A$8*SMALL(XT25:XT200,1),IFERROR(INDEX($A$25:$A$200, MATCH(1,(XT25:XT200=SMALL(XT25:XT200,5))*(COUNTIF(XT3:XT11, $A$25:$A$200)=0),0)), ""),""),"")</f>
        <v/>
      </c>
      <c r="XU12" s="1" t="str" cm="1">
        <f t="array" ref="XU12">IFERROR(IF(SMALL(XU25:XU200,5)&lt;=$A$8*SMALL(XU25:XU200,1),IFERROR(INDEX($A$25:$A$200, MATCH(1,(XU25:XU200=SMALL(XU25:XU200,5))*(COUNTIF(XU3:XU11, $A$25:$A$200)=0),0)), ""),""),"")</f>
        <v/>
      </c>
      <c r="XV12" s="1" t="str" cm="1">
        <f t="array" ref="XV12">IFERROR(IF(SMALL(XV25:XV200,5)&lt;=$A$8*SMALL(XV25:XV200,1),IFERROR(INDEX($A$25:$A$200, MATCH(1,(XV25:XV200=SMALL(XV25:XV200,5))*(COUNTIF(XV3:XV11, $A$25:$A$200)=0),0)), ""),""),"")</f>
        <v/>
      </c>
      <c r="XW12" s="1" t="str" cm="1">
        <f t="array" ref="XW12">IFERROR(IF(SMALL(XW25:XW200,5)&lt;=$A$8*SMALL(XW25:XW200,1),IFERROR(INDEX($A$25:$A$200, MATCH(1,(XW25:XW200=SMALL(XW25:XW200,5))*(COUNTIF(XW3:XW11, $A$25:$A$200)=0),0)), ""),""),"")</f>
        <v/>
      </c>
      <c r="XX12" s="1" t="str" cm="1">
        <f t="array" ref="XX12">IFERROR(IF(SMALL(XX25:XX200,5)&lt;=$A$8*SMALL(XX25:XX200,1),IFERROR(INDEX($A$25:$A$200, MATCH(1,(XX25:XX200=SMALL(XX25:XX200,5))*(COUNTIF(XX3:XX11, $A$25:$A$200)=0),0)), ""),""),"")</f>
        <v/>
      </c>
      <c r="XY12" s="1" t="str" cm="1">
        <f t="array" ref="XY12">IFERROR(IF(SMALL(XY25:XY200,5)&lt;=$A$8*SMALL(XY25:XY200,1),IFERROR(INDEX($A$25:$A$200, MATCH(1,(XY25:XY200=SMALL(XY25:XY200,5))*(COUNTIF(XY3:XY11, $A$25:$A$200)=0),0)), ""),""),"")</f>
        <v/>
      </c>
      <c r="XZ12" s="1" t="str" cm="1">
        <f t="array" ref="XZ12">IFERROR(IF(SMALL(XZ25:XZ200,5)&lt;=$A$8*SMALL(XZ25:XZ200,1),IFERROR(INDEX($A$25:$A$200, MATCH(1,(XZ25:XZ200=SMALL(XZ25:XZ200,5))*(COUNTIF(XZ3:XZ11, $A$25:$A$200)=0),0)), ""),""),"")</f>
        <v/>
      </c>
      <c r="YA12" s="1" t="str" cm="1">
        <f t="array" ref="YA12">IFERROR(IF(SMALL(YA25:YA200,5)&lt;=$A$8*SMALL(YA25:YA200,1),IFERROR(INDEX($A$25:$A$200, MATCH(1,(YA25:YA200=SMALL(YA25:YA200,5))*(COUNTIF(YA3:YA11, $A$25:$A$200)=0),0)), ""),""),"")</f>
        <v/>
      </c>
      <c r="YB12" s="1" t="str" cm="1">
        <f t="array" ref="YB12">IFERROR(IF(SMALL(YB25:YB200,5)&lt;=$A$8*SMALL(YB25:YB200,1),IFERROR(INDEX($A$25:$A$200, MATCH(1,(YB25:YB200=SMALL(YB25:YB200,5))*(COUNTIF(YB3:YB11, $A$25:$A$200)=0),0)), ""),""),"")</f>
        <v/>
      </c>
      <c r="YC12" s="1" t="str" cm="1">
        <f t="array" ref="YC12">IFERROR(IF(SMALL(YC25:YC200,5)&lt;=$A$8*SMALL(YC25:YC200,1),IFERROR(INDEX($A$25:$A$200, MATCH(1,(YC25:YC200=SMALL(YC25:YC200,5))*(COUNTIF(YC3:YC11, $A$25:$A$200)=0),0)), ""),""),"")</f>
        <v/>
      </c>
      <c r="YD12" s="1" t="str" cm="1">
        <f t="array" ref="YD12">IFERROR(IF(SMALL(YD25:YD200,5)&lt;=$A$8*SMALL(YD25:YD200,1),IFERROR(INDEX($A$25:$A$200, MATCH(1,(YD25:YD200=SMALL(YD25:YD200,5))*(COUNTIF(YD3:YD11, $A$25:$A$200)=0),0)), ""),""),"")</f>
        <v/>
      </c>
      <c r="YE12" s="1" t="str" cm="1">
        <f t="array" ref="YE12">IFERROR(IF(SMALL(YE25:YE200,5)&lt;=$A$8*SMALL(YE25:YE200,1),IFERROR(INDEX($A$25:$A$200, MATCH(1,(YE25:YE200=SMALL(YE25:YE200,5))*(COUNTIF(YE3:YE11, $A$25:$A$200)=0),0)), ""),""),"")</f>
        <v/>
      </c>
      <c r="YF12" s="1" t="str" cm="1">
        <f t="array" ref="YF12">IFERROR(IF(SMALL(YF25:YF200,5)&lt;=$A$8*SMALL(YF25:YF200,1),IFERROR(INDEX($A$25:$A$200, MATCH(1,(YF25:YF200=SMALL(YF25:YF200,5))*(COUNTIF(YF3:YF11, $A$25:$A$200)=0),0)), ""),""),"")</f>
        <v/>
      </c>
      <c r="YG12" s="1" t="str" cm="1">
        <f t="array" ref="YG12">IFERROR(IF(SMALL(YG25:YG200,5)&lt;=$A$8*SMALL(YG25:YG200,1),IFERROR(INDEX($A$25:$A$200, MATCH(1,(YG25:YG200=SMALL(YG25:YG200,5))*(COUNTIF(YG3:YG11, $A$25:$A$200)=0),0)), ""),""),"")</f>
        <v/>
      </c>
      <c r="YH12" s="1" t="str" cm="1">
        <f t="array" ref="YH12">IFERROR(IF(SMALL(YH25:YH200,5)&lt;=$A$8*SMALL(YH25:YH200,1),IFERROR(INDEX($A$25:$A$200, MATCH(1,(YH25:YH200=SMALL(YH25:YH200,5))*(COUNTIF(YH3:YH11, $A$25:$A$200)=0),0)), ""),""),"")</f>
        <v/>
      </c>
      <c r="YI12" s="1" t="str" cm="1">
        <f t="array" ref="YI12">IFERROR(IF(SMALL(YI25:YI200,5)&lt;=$A$8*SMALL(YI25:YI200,1),IFERROR(INDEX($A$25:$A$200, MATCH(1,(YI25:YI200=SMALL(YI25:YI200,5))*(COUNTIF(YI3:YI11, $A$25:$A$200)=0),0)), ""),""),"")</f>
        <v/>
      </c>
      <c r="YJ12" s="1" t="str" cm="1">
        <f t="array" ref="YJ12">IFERROR(IF(SMALL(YJ25:YJ200,5)&lt;=$A$8*SMALL(YJ25:YJ200,1),IFERROR(INDEX($A$25:$A$200, MATCH(1,(YJ25:YJ200=SMALL(YJ25:YJ200,5))*(COUNTIF(YJ3:YJ11, $A$25:$A$200)=0),0)), ""),""),"")</f>
        <v/>
      </c>
      <c r="YK12" s="1" t="str" cm="1">
        <f t="array" ref="YK12">IFERROR(IF(SMALL(YK25:YK200,5)&lt;=$A$8*SMALL(YK25:YK200,1),IFERROR(INDEX($A$25:$A$200, MATCH(1,(YK25:YK200=SMALL(YK25:YK200,5))*(COUNTIF(YK3:YK11, $A$25:$A$200)=0),0)), ""),""),"")</f>
        <v/>
      </c>
      <c r="YL12" s="1" t="str" cm="1">
        <f t="array" ref="YL12">IFERROR(IF(SMALL(YL25:YL200,5)&lt;=$A$8*SMALL(YL25:YL200,1),IFERROR(INDEX($A$25:$A$200, MATCH(1,(YL25:YL200=SMALL(YL25:YL200,5))*(COUNTIF(YL3:YL11, $A$25:$A$200)=0),0)), ""),""),"")</f>
        <v/>
      </c>
      <c r="YM12" s="1" t="str" cm="1">
        <f t="array" ref="YM12">IFERROR(IF(SMALL(YM25:YM200,5)&lt;=$A$8*SMALL(YM25:YM200,1),IFERROR(INDEX($A$25:$A$200, MATCH(1,(YM25:YM200=SMALL(YM25:YM200,5))*(COUNTIF(YM3:YM11, $A$25:$A$200)=0),0)), ""),""),"")</f>
        <v/>
      </c>
      <c r="YN12" s="1" t="str" cm="1">
        <f t="array" ref="YN12">IFERROR(IF(SMALL(YN25:YN200,5)&lt;=$A$8*SMALL(YN25:YN200,1),IFERROR(INDEX($A$25:$A$200, MATCH(1,(YN25:YN200=SMALL(YN25:YN200,5))*(COUNTIF(YN3:YN11, $A$25:$A$200)=0),0)), ""),""),"")</f>
        <v/>
      </c>
      <c r="YO12" s="1" t="str" cm="1">
        <f t="array" ref="YO12">IFERROR(IF(SMALL(YO25:YO200,5)&lt;=$A$8*SMALL(YO25:YO200,1),IFERROR(INDEX($A$25:$A$200, MATCH(1,(YO25:YO200=SMALL(YO25:YO200,5))*(COUNTIF(YO3:YO11, $A$25:$A$200)=0),0)), ""),""),"")</f>
        <v/>
      </c>
      <c r="YP12" s="1" t="str" cm="1">
        <f t="array" ref="YP12">IFERROR(IF(SMALL(YP25:YP200,5)&lt;=$A$8*SMALL(YP25:YP200,1),IFERROR(INDEX($A$25:$A$200, MATCH(1,(YP25:YP200=SMALL(YP25:YP200,5))*(COUNTIF(YP3:YP11, $A$25:$A$200)=0),0)), ""),""),"")</f>
        <v/>
      </c>
      <c r="YQ12" s="1" t="str" cm="1">
        <f t="array" ref="YQ12">IFERROR(IF(SMALL(YQ25:YQ200,5)&lt;=$A$8*SMALL(YQ25:YQ200,1),IFERROR(INDEX($A$25:$A$200, MATCH(1,(YQ25:YQ200=SMALL(YQ25:YQ200,5))*(COUNTIF(YQ3:YQ11, $A$25:$A$200)=0),0)), ""),""),"")</f>
        <v/>
      </c>
      <c r="YR12" s="1" t="str" cm="1">
        <f t="array" ref="YR12">IFERROR(IF(SMALL(YR25:YR200,5)&lt;=$A$8*SMALL(YR25:YR200,1),IFERROR(INDEX($A$25:$A$200, MATCH(1,(YR25:YR200=SMALL(YR25:YR200,5))*(COUNTIF(YR3:YR11, $A$25:$A$200)=0),0)), ""),""),"")</f>
        <v/>
      </c>
      <c r="YS12" s="1" t="str" cm="1">
        <f t="array" ref="YS12">IFERROR(IF(SMALL(YS25:YS200,5)&lt;=$A$8*SMALL(YS25:YS200,1),IFERROR(INDEX($A$25:$A$200, MATCH(1,(YS25:YS200=SMALL(YS25:YS200,5))*(COUNTIF(YS3:YS11, $A$25:$A$200)=0),0)), ""),""),"")</f>
        <v/>
      </c>
      <c r="YT12" s="1" t="str" cm="1">
        <f t="array" ref="YT12">IFERROR(IF(SMALL(YT25:YT200,5)&lt;=$A$8*SMALL(YT25:YT200,1),IFERROR(INDEX($A$25:$A$200, MATCH(1,(YT25:YT200=SMALL(YT25:YT200,5))*(COUNTIF(YT3:YT11, $A$25:$A$200)=0),0)), ""),""),"")</f>
        <v/>
      </c>
      <c r="YU12" s="1" t="str" cm="1">
        <f t="array" ref="YU12">IFERROR(IF(SMALL(YU25:YU200,5)&lt;=$A$8*SMALL(YU25:YU200,1),IFERROR(INDEX($A$25:$A$200, MATCH(1,(YU25:YU200=SMALL(YU25:YU200,5))*(COUNTIF(YU3:YU11, $A$25:$A$200)=0),0)), ""),""),"")</f>
        <v/>
      </c>
      <c r="YV12" s="1" t="str" cm="1">
        <f t="array" ref="YV12">IFERROR(IF(SMALL(YV25:YV200,5)&lt;=$A$8*SMALL(YV25:YV200,1),IFERROR(INDEX($A$25:$A$200, MATCH(1,(YV25:YV200=SMALL(YV25:YV200,5))*(COUNTIF(YV3:YV11, $A$25:$A$200)=0),0)), ""),""),"")</f>
        <v/>
      </c>
      <c r="YW12" s="1" t="str" cm="1">
        <f t="array" ref="YW12">IFERROR(IF(SMALL(YW25:YW200,5)&lt;=$A$8*SMALL(YW25:YW200,1),IFERROR(INDEX($A$25:$A$200, MATCH(1,(YW25:YW200=SMALL(YW25:YW200,5))*(COUNTIF(YW3:YW11, $A$25:$A$200)=0),0)), ""),""),"")</f>
        <v/>
      </c>
      <c r="YX12" s="1" t="str" cm="1">
        <f t="array" ref="YX12">IFERROR(IF(SMALL(YX25:YX200,5)&lt;=$A$8*SMALL(YX25:YX200,1),IFERROR(INDEX($A$25:$A$200, MATCH(1,(YX25:YX200=SMALL(YX25:YX200,5))*(COUNTIF(YX3:YX11, $A$25:$A$200)=0),0)), ""),""),"")</f>
        <v/>
      </c>
      <c r="YY12" s="1" t="str" cm="1">
        <f t="array" ref="YY12">IFERROR(IF(SMALL(YY25:YY200,5)&lt;=$A$8*SMALL(YY25:YY200,1),IFERROR(INDEX($A$25:$A$200, MATCH(1,(YY25:YY200=SMALL(YY25:YY200,5))*(COUNTIF(YY3:YY11, $A$25:$A$200)=0),0)), ""),""),"")</f>
        <v/>
      </c>
      <c r="YZ12" s="1" t="str" cm="1">
        <f t="array" ref="YZ12">IFERROR(IF(SMALL(YZ25:YZ200,5)&lt;=$A$8*SMALL(YZ25:YZ200,1),IFERROR(INDEX($A$25:$A$200, MATCH(1,(YZ25:YZ200=SMALL(YZ25:YZ200,5))*(COUNTIF(YZ3:YZ11, $A$25:$A$200)=0),0)), ""),""),"")</f>
        <v/>
      </c>
      <c r="ZA12" s="1" t="str" cm="1">
        <f t="array" ref="ZA12">IFERROR(IF(SMALL(ZA25:ZA200,5)&lt;=$A$8*SMALL(ZA25:ZA200,1),IFERROR(INDEX($A$25:$A$200, MATCH(1,(ZA25:ZA200=SMALL(ZA25:ZA200,5))*(COUNTIF(ZA3:ZA11, $A$25:$A$200)=0),0)), ""),""),"")</f>
        <v/>
      </c>
      <c r="ZB12" s="1" t="str" cm="1">
        <f t="array" ref="ZB12">IFERROR(IF(SMALL(ZB25:ZB200,5)&lt;=$A$8*SMALL(ZB25:ZB200,1),IFERROR(INDEX($A$25:$A$200, MATCH(1,(ZB25:ZB200=SMALL(ZB25:ZB200,5))*(COUNTIF(ZB3:ZB11, $A$25:$A$200)=0),0)), ""),""),"")</f>
        <v/>
      </c>
      <c r="ZC12" s="1" t="str" cm="1">
        <f t="array" ref="ZC12">IFERROR(IF(SMALL(ZC25:ZC200,5)&lt;=$A$8*SMALL(ZC25:ZC200,1),IFERROR(INDEX($A$25:$A$200, MATCH(1,(ZC25:ZC200=SMALL(ZC25:ZC200,5))*(COUNTIF(ZC3:ZC11, $A$25:$A$200)=0),0)), ""),""),"")</f>
        <v/>
      </c>
      <c r="ZD12" s="1" t="str" cm="1">
        <f t="array" ref="ZD12">IFERROR(IF(SMALL(ZD25:ZD200,5)&lt;=$A$8*SMALL(ZD25:ZD200,1),IFERROR(INDEX($A$25:$A$200, MATCH(1,(ZD25:ZD200=SMALL(ZD25:ZD200,5))*(COUNTIF(ZD3:ZD11, $A$25:$A$200)=0),0)), ""),""),"")</f>
        <v/>
      </c>
      <c r="ZE12" s="1" t="str" cm="1">
        <f t="array" ref="ZE12">IFERROR(IF(SMALL(ZE25:ZE200,5)&lt;=$A$8*SMALL(ZE25:ZE200,1),IFERROR(INDEX($A$25:$A$200, MATCH(1,(ZE25:ZE200=SMALL(ZE25:ZE200,5))*(COUNTIF(ZE3:ZE11, $A$25:$A$200)=0),0)), ""),""),"")</f>
        <v/>
      </c>
      <c r="ZF12" s="1" t="str" cm="1">
        <f t="array" ref="ZF12">IFERROR(IF(SMALL(ZF25:ZF200,5)&lt;=$A$8*SMALL(ZF25:ZF200,1),IFERROR(INDEX($A$25:$A$200, MATCH(1,(ZF25:ZF200=SMALL(ZF25:ZF200,5))*(COUNTIF(ZF3:ZF11, $A$25:$A$200)=0),0)), ""),""),"")</f>
        <v/>
      </c>
      <c r="ZG12" s="1" t="str" cm="1">
        <f t="array" ref="ZG12">IFERROR(IF(SMALL(ZG25:ZG200,5)&lt;=$A$8*SMALL(ZG25:ZG200,1),IFERROR(INDEX($A$25:$A$200, MATCH(1,(ZG25:ZG200=SMALL(ZG25:ZG200,5))*(COUNTIF(ZG3:ZG11, $A$25:$A$200)=0),0)), ""),""),"")</f>
        <v/>
      </c>
      <c r="ZH12" s="1" t="str" cm="1">
        <f t="array" ref="ZH12">IFERROR(IF(SMALL(ZH25:ZH200,5)&lt;=$A$8*SMALL(ZH25:ZH200,1),IFERROR(INDEX($A$25:$A$200, MATCH(1,(ZH25:ZH200=SMALL(ZH25:ZH200,5))*(COUNTIF(ZH3:ZH11, $A$25:$A$200)=0),0)), ""),""),"")</f>
        <v/>
      </c>
      <c r="ZI12" s="1" t="str" cm="1">
        <f t="array" ref="ZI12">IFERROR(IF(SMALL(ZI25:ZI200,5)&lt;=$A$8*SMALL(ZI25:ZI200,1),IFERROR(INDEX($A$25:$A$200, MATCH(1,(ZI25:ZI200=SMALL(ZI25:ZI200,5))*(COUNTIF(ZI3:ZI11, $A$25:$A$200)=0),0)), ""),""),"")</f>
        <v/>
      </c>
      <c r="ZJ12" s="1" t="str" cm="1">
        <f t="array" ref="ZJ12">IFERROR(IF(SMALL(ZJ25:ZJ200,5)&lt;=$A$8*SMALL(ZJ25:ZJ200,1),IFERROR(INDEX($A$25:$A$200, MATCH(1,(ZJ25:ZJ200=SMALL(ZJ25:ZJ200,5))*(COUNTIF(ZJ3:ZJ11, $A$25:$A$200)=0),0)), ""),""),"")</f>
        <v/>
      </c>
      <c r="ZK12" s="1" t="str" cm="1">
        <f t="array" ref="ZK12">IFERROR(IF(SMALL(ZK25:ZK200,5)&lt;=$A$8*SMALL(ZK25:ZK200,1),IFERROR(INDEX($A$25:$A$200, MATCH(1,(ZK25:ZK200=SMALL(ZK25:ZK200,5))*(COUNTIF(ZK3:ZK11, $A$25:$A$200)=0),0)), ""),""),"")</f>
        <v/>
      </c>
      <c r="ZL12" s="1" t="str" cm="1">
        <f t="array" ref="ZL12">IFERROR(IF(SMALL(ZL25:ZL200,5)&lt;=$A$8*SMALL(ZL25:ZL200,1),IFERROR(INDEX($A$25:$A$200, MATCH(1,(ZL25:ZL200=SMALL(ZL25:ZL200,5))*(COUNTIF(ZL3:ZL11, $A$25:$A$200)=0),0)), ""),""),"")</f>
        <v/>
      </c>
      <c r="ZM12" s="1" t="str" cm="1">
        <f t="array" ref="ZM12">IFERROR(IF(SMALL(ZM25:ZM200,5)&lt;=$A$8*SMALL(ZM25:ZM200,1),IFERROR(INDEX($A$25:$A$200, MATCH(1,(ZM25:ZM200=SMALL(ZM25:ZM200,5))*(COUNTIF(ZM3:ZM11, $A$25:$A$200)=0),0)), ""),""),"")</f>
        <v/>
      </c>
      <c r="ZN12" s="1" t="str" cm="1">
        <f t="array" ref="ZN12">IFERROR(IF(SMALL(ZN25:ZN200,5)&lt;=$A$8*SMALL(ZN25:ZN200,1),IFERROR(INDEX($A$25:$A$200, MATCH(1,(ZN25:ZN200=SMALL(ZN25:ZN200,5))*(COUNTIF(ZN3:ZN11, $A$25:$A$200)=0),0)), ""),""),"")</f>
        <v/>
      </c>
      <c r="ZO12" s="1" t="str" cm="1">
        <f t="array" ref="ZO12">IFERROR(IF(SMALL(ZO25:ZO200,5)&lt;=$A$8*SMALL(ZO25:ZO200,1),IFERROR(INDEX($A$25:$A$200, MATCH(1,(ZO25:ZO200=SMALL(ZO25:ZO200,5))*(COUNTIF(ZO3:ZO11, $A$25:$A$200)=0),0)), ""),""),"")</f>
        <v/>
      </c>
      <c r="ZP12" s="1" t="str" cm="1">
        <f t="array" ref="ZP12">IFERROR(IF(SMALL(ZP25:ZP200,5)&lt;=$A$8*SMALL(ZP25:ZP200,1),IFERROR(INDEX($A$25:$A$200, MATCH(1,(ZP25:ZP200=SMALL(ZP25:ZP200,5))*(COUNTIF(ZP3:ZP11, $A$25:$A$200)=0),0)), ""),""),"")</f>
        <v/>
      </c>
      <c r="ZQ12" s="1" t="str" cm="1">
        <f t="array" ref="ZQ12">IFERROR(IF(SMALL(ZQ25:ZQ200,5)&lt;=$A$8*SMALL(ZQ25:ZQ200,1),IFERROR(INDEX($A$25:$A$200, MATCH(1,(ZQ25:ZQ200=SMALL(ZQ25:ZQ200,5))*(COUNTIF(ZQ3:ZQ11, $A$25:$A$200)=0),0)), ""),""),"")</f>
        <v/>
      </c>
      <c r="ZR12" s="1" t="str" cm="1">
        <f t="array" ref="ZR12">IFERROR(IF(SMALL(ZR25:ZR200,5)&lt;=$A$8*SMALL(ZR25:ZR200,1),IFERROR(INDEX($A$25:$A$200, MATCH(1,(ZR25:ZR200=SMALL(ZR25:ZR200,5))*(COUNTIF(ZR3:ZR11, $A$25:$A$200)=0),0)), ""),""),"")</f>
        <v/>
      </c>
      <c r="ZS12" s="1" t="str" cm="1">
        <f t="array" ref="ZS12">IFERROR(IF(SMALL(ZS25:ZS200,5)&lt;=$A$8*SMALL(ZS25:ZS200,1),IFERROR(INDEX($A$25:$A$200, MATCH(1,(ZS25:ZS200=SMALL(ZS25:ZS200,5))*(COUNTIF(ZS3:ZS11, $A$25:$A$200)=0),0)), ""),""),"")</f>
        <v/>
      </c>
      <c r="ZT12" s="1" t="str" cm="1">
        <f t="array" ref="ZT12">IFERROR(IF(SMALL(ZT25:ZT200,5)&lt;=$A$8*SMALL(ZT25:ZT200,1),IFERROR(INDEX($A$25:$A$200, MATCH(1,(ZT25:ZT200=SMALL(ZT25:ZT200,5))*(COUNTIF(ZT3:ZT11, $A$25:$A$200)=0),0)), ""),""),"")</f>
        <v/>
      </c>
      <c r="ZU12" s="1" t="str" cm="1">
        <f t="array" ref="ZU12">IFERROR(IF(SMALL(ZU25:ZU200,5)&lt;=$A$8*SMALL(ZU25:ZU200,1),IFERROR(INDEX($A$25:$A$200, MATCH(1,(ZU25:ZU200=SMALL(ZU25:ZU200,5))*(COUNTIF(ZU3:ZU11, $A$25:$A$200)=0),0)), ""),""),"")</f>
        <v/>
      </c>
      <c r="ZV12" s="1" t="str" cm="1">
        <f t="array" ref="ZV12">IFERROR(IF(SMALL(ZV25:ZV200,5)&lt;=$A$8*SMALL(ZV25:ZV200,1),IFERROR(INDEX($A$25:$A$200, MATCH(1,(ZV25:ZV200=SMALL(ZV25:ZV200,5))*(COUNTIF(ZV3:ZV11, $A$25:$A$200)=0),0)), ""),""),"")</f>
        <v/>
      </c>
      <c r="ZW12" s="1" t="str" cm="1">
        <f t="array" ref="ZW12">IFERROR(IF(SMALL(ZW25:ZW200,5)&lt;=$A$8*SMALL(ZW25:ZW200,1),IFERROR(INDEX($A$25:$A$200, MATCH(1,(ZW25:ZW200=SMALL(ZW25:ZW200,5))*(COUNTIF(ZW3:ZW11, $A$25:$A$200)=0),0)), ""),""),"")</f>
        <v/>
      </c>
      <c r="ZX12" s="1" t="str" cm="1">
        <f t="array" ref="ZX12">IFERROR(IF(SMALL(ZX25:ZX200,5)&lt;=$A$8*SMALL(ZX25:ZX200,1),IFERROR(INDEX($A$25:$A$200, MATCH(1,(ZX25:ZX200=SMALL(ZX25:ZX200,5))*(COUNTIF(ZX3:ZX11, $A$25:$A$200)=0),0)), ""),""),"")</f>
        <v/>
      </c>
      <c r="ZY12" s="1" t="str" cm="1">
        <f t="array" ref="ZY12">IFERROR(IF(SMALL(ZY25:ZY200,5)&lt;=$A$8*SMALL(ZY25:ZY200,1),IFERROR(INDEX($A$25:$A$200, MATCH(1,(ZY25:ZY200=SMALL(ZY25:ZY200,5))*(COUNTIF(ZY3:ZY11, $A$25:$A$200)=0),0)), ""),""),"")</f>
        <v/>
      </c>
      <c r="ZZ12" s="1" t="str" cm="1">
        <f t="array" ref="ZZ12">IFERROR(IF(SMALL(ZZ25:ZZ200,5)&lt;=$A$8*SMALL(ZZ25:ZZ200,1),IFERROR(INDEX($A$25:$A$200, MATCH(1,(ZZ25:ZZ200=SMALL(ZZ25:ZZ200,5))*(COUNTIF(ZZ3:ZZ11, $A$25:$A$200)=0),0)), ""),""),"")</f>
        <v/>
      </c>
      <c r="AAA12" s="1" t="str" cm="1">
        <f t="array" ref="AAA12">IFERROR(IF(SMALL(AAA25:AAA200,5)&lt;=$A$8*SMALL(AAA25:AAA200,1),IFERROR(INDEX($A$25:$A$200, MATCH(1,(AAA25:AAA200=SMALL(AAA25:AAA200,5))*(COUNTIF(AAA3:AAA11, $A$25:$A$200)=0),0)), ""),""),"")</f>
        <v/>
      </c>
      <c r="AAB12" s="1" t="str" cm="1">
        <f t="array" ref="AAB12">IFERROR(IF(SMALL(AAB25:AAB200,5)&lt;=$A$8*SMALL(AAB25:AAB200,1),IFERROR(INDEX($A$25:$A$200, MATCH(1,(AAB25:AAB200=SMALL(AAB25:AAB200,5))*(COUNTIF(AAB3:AAB11, $A$25:$A$200)=0),0)), ""),""),"")</f>
        <v/>
      </c>
      <c r="AAC12" s="1" t="str" cm="1">
        <f t="array" ref="AAC12">IFERROR(IF(SMALL(AAC25:AAC200,5)&lt;=$A$8*SMALL(AAC25:AAC200,1),IFERROR(INDEX($A$25:$A$200, MATCH(1,(AAC25:AAC200=SMALL(AAC25:AAC200,5))*(COUNTIF(AAC3:AAC11, $A$25:$A$200)=0),0)), ""),""),"")</f>
        <v/>
      </c>
      <c r="AAD12" s="1" t="str" cm="1">
        <f t="array" ref="AAD12">IFERROR(IF(SMALL(AAD25:AAD200,5)&lt;=$A$8*SMALL(AAD25:AAD200,1),IFERROR(INDEX($A$25:$A$200, MATCH(1,(AAD25:AAD200=SMALL(AAD25:AAD200,5))*(COUNTIF(AAD3:AAD11, $A$25:$A$200)=0),0)), ""),""),"")</f>
        <v/>
      </c>
      <c r="AAE12" s="1" t="str" cm="1">
        <f t="array" ref="AAE12">IFERROR(IF(SMALL(AAE25:AAE200,5)&lt;=$A$8*SMALL(AAE25:AAE200,1),IFERROR(INDEX($A$25:$A$200, MATCH(1,(AAE25:AAE200=SMALL(AAE25:AAE200,5))*(COUNTIF(AAE3:AAE11, $A$25:$A$200)=0),0)), ""),""),"")</f>
        <v/>
      </c>
      <c r="AAF12" s="1" t="str" cm="1">
        <f t="array" ref="AAF12">IFERROR(IF(SMALL(AAF25:AAF200,5)&lt;=$A$8*SMALL(AAF25:AAF200,1),IFERROR(INDEX($A$25:$A$200, MATCH(1,(AAF25:AAF200=SMALL(AAF25:AAF200,5))*(COUNTIF(AAF3:AAF11, $A$25:$A$200)=0),0)), ""),""),"")</f>
        <v/>
      </c>
      <c r="AAG12" s="1" t="str" cm="1">
        <f t="array" ref="AAG12">IFERROR(IF(SMALL(AAG25:AAG200,5)&lt;=$A$8*SMALL(AAG25:AAG200,1),IFERROR(INDEX($A$25:$A$200, MATCH(1,(AAG25:AAG200=SMALL(AAG25:AAG200,5))*(COUNTIF(AAG3:AAG11, $A$25:$A$200)=0),0)), ""),""),"")</f>
        <v/>
      </c>
      <c r="AAH12" s="1" t="str" cm="1">
        <f t="array" ref="AAH12">IFERROR(IF(SMALL(AAH25:AAH200,5)&lt;=$A$8*SMALL(AAH25:AAH200,1),IFERROR(INDEX($A$25:$A$200, MATCH(1,(AAH25:AAH200=SMALL(AAH25:AAH200,5))*(COUNTIF(AAH3:AAH11, $A$25:$A$200)=0),0)), ""),""),"")</f>
        <v/>
      </c>
      <c r="AAI12" s="1" t="str" cm="1">
        <f t="array" ref="AAI12">IFERROR(IF(SMALL(AAI25:AAI200,5)&lt;=$A$8*SMALL(AAI25:AAI200,1),IFERROR(INDEX($A$25:$A$200, MATCH(1,(AAI25:AAI200=SMALL(AAI25:AAI200,5))*(COUNTIF(AAI3:AAI11, $A$25:$A$200)=0),0)), ""),""),"")</f>
        <v/>
      </c>
      <c r="AAJ12" s="1" t="str" cm="1">
        <f t="array" ref="AAJ12">IFERROR(IF(SMALL(AAJ25:AAJ200,5)&lt;=$A$8*SMALL(AAJ25:AAJ200,1),IFERROR(INDEX($A$25:$A$200, MATCH(1,(AAJ25:AAJ200=SMALL(AAJ25:AAJ200,5))*(COUNTIF(AAJ3:AAJ11, $A$25:$A$200)=0),0)), ""),""),"")</f>
        <v/>
      </c>
      <c r="AAK12" s="1" t="str" cm="1">
        <f t="array" ref="AAK12">IFERROR(IF(SMALL(AAK25:AAK200,5)&lt;=$A$8*SMALL(AAK25:AAK200,1),IFERROR(INDEX($A$25:$A$200, MATCH(1,(AAK25:AAK200=SMALL(AAK25:AAK200,5))*(COUNTIF(AAK3:AAK11, $A$25:$A$200)=0),0)), ""),""),"")</f>
        <v/>
      </c>
      <c r="AAL12" s="1" t="str" cm="1">
        <f t="array" ref="AAL12">IFERROR(IF(SMALL(AAL25:AAL200,5)&lt;=$A$8*SMALL(AAL25:AAL200,1),IFERROR(INDEX($A$25:$A$200, MATCH(1,(AAL25:AAL200=SMALL(AAL25:AAL200,5))*(COUNTIF(AAL3:AAL11, $A$25:$A$200)=0),0)), ""),""),"")</f>
        <v/>
      </c>
      <c r="AAM12" s="1" t="str" cm="1">
        <f t="array" ref="AAM12">IFERROR(IF(SMALL(AAM25:AAM200,5)&lt;=$A$8*SMALL(AAM25:AAM200,1),IFERROR(INDEX($A$25:$A$200, MATCH(1,(AAM25:AAM200=SMALL(AAM25:AAM200,5))*(COUNTIF(AAM3:AAM11, $A$25:$A$200)=0),0)), ""),""),"")</f>
        <v/>
      </c>
      <c r="AAN12" s="1" t="str" cm="1">
        <f t="array" ref="AAN12">IFERROR(IF(SMALL(AAN25:AAN200,5)&lt;=$A$8*SMALL(AAN25:AAN200,1),IFERROR(INDEX($A$25:$A$200, MATCH(1,(AAN25:AAN200=SMALL(AAN25:AAN200,5))*(COUNTIF(AAN3:AAN11, $A$25:$A$200)=0),0)), ""),""),"")</f>
        <v/>
      </c>
      <c r="AAO12" s="1" t="str" cm="1">
        <f t="array" ref="AAO12">IFERROR(IF(SMALL(AAO25:AAO200,5)&lt;=$A$8*SMALL(AAO25:AAO200,1),IFERROR(INDEX($A$25:$A$200, MATCH(1,(AAO25:AAO200=SMALL(AAO25:AAO200,5))*(COUNTIF(AAO3:AAO11, $A$25:$A$200)=0),0)), ""),""),"")</f>
        <v/>
      </c>
      <c r="AAP12" s="1" t="str" cm="1">
        <f t="array" ref="AAP12">IFERROR(IF(SMALL(AAP25:AAP200,5)&lt;=$A$8*SMALL(AAP25:AAP200,1),IFERROR(INDEX($A$25:$A$200, MATCH(1,(AAP25:AAP200=SMALL(AAP25:AAP200,5))*(COUNTIF(AAP3:AAP11, $A$25:$A$200)=0),0)), ""),""),"")</f>
        <v/>
      </c>
      <c r="AAQ12" s="1" t="str" cm="1">
        <f t="array" ref="AAQ12">IFERROR(IF(SMALL(AAQ25:AAQ200,5)&lt;=$A$8*SMALL(AAQ25:AAQ200,1),IFERROR(INDEX($A$25:$A$200, MATCH(1,(AAQ25:AAQ200=SMALL(AAQ25:AAQ200,5))*(COUNTIF(AAQ3:AAQ11, $A$25:$A$200)=0),0)), ""),""),"")</f>
        <v>A-LOAM</v>
      </c>
      <c r="AAR12" s="1" t="str" cm="1">
        <f t="array" ref="AAR12">IFERROR(IF(SMALL(AAR25:AAR200,5)&lt;=$A$8*SMALL(AAR25:AAR200,1),IFERROR(INDEX($A$25:$A$200, MATCH(1,(AAR25:AAR200=SMALL(AAR25:AAR200,5))*(COUNTIF(AAR3:AAR11, $A$25:$A$200)=0),0)), ""),""),"")</f>
        <v/>
      </c>
      <c r="AAS12" s="1" t="str" cm="1">
        <f t="array" ref="AAS12">IFERROR(IF(SMALL(AAS25:AAS200,5)&lt;=$A$8*SMALL(AAS25:AAS200,1),IFERROR(INDEX($A$25:$A$200, MATCH(1,(AAS25:AAS200=SMALL(AAS25:AAS200,5))*(COUNTIF(AAS3:AAS11, $A$25:$A$200)=0),0)), ""),""),"")</f>
        <v>F-LOAM</v>
      </c>
      <c r="AAT12" s="1" t="str" cm="1">
        <f t="array" ref="AAT12">IFERROR(IF(SMALL(AAT25:AAT200,5)&lt;=$A$8*SMALL(AAT25:AAT200,1),IFERROR(INDEX($A$25:$A$200, MATCH(1,(AAT25:AAT200=SMALL(AAT25:AAT200,5))*(COUNTIF(AAT3:AAT11, $A$25:$A$200)=0),0)), ""),""),"")</f>
        <v/>
      </c>
      <c r="AAU12" s="1" t="str" cm="1">
        <f t="array" ref="AAU12">IFERROR(IF(SMALL(AAU25:AAU200,5)&lt;=$A$8*SMALL(AAU25:AAU200,1),IFERROR(INDEX($A$25:$A$200, MATCH(1,(AAU25:AAU200=SMALL(AAU25:AAU200,5))*(COUNTIF(AAU3:AAU11, $A$25:$A$200)=0),0)), ""),""),"")</f>
        <v/>
      </c>
      <c r="AAV12" s="1" t="str" cm="1">
        <f t="array" ref="AAV12">IFERROR(IF(SMALL(AAV25:AAV200,5)&lt;=$A$8*SMALL(AAV25:AAV200,1),IFERROR(INDEX($A$25:$A$200, MATCH(1,(AAV25:AAV200=SMALL(AAV25:AAV200,5))*(COUNTIF(AAV3:AAV11, $A$25:$A$200)=0),0)), ""),""),"")</f>
        <v/>
      </c>
      <c r="AAW12" s="1" t="str" cm="1">
        <f t="array" ref="AAW12">IFERROR(IF(SMALL(AAW25:AAW200,5)&lt;=$A$8*SMALL(AAW25:AAW200,1),IFERROR(INDEX($A$25:$A$200, MATCH(1,(AAW25:AAW200=SMALL(AAW25:AAW200,5))*(COUNTIF(AAW3:AAW11, $A$25:$A$200)=0),0)), ""),""),"")</f>
        <v/>
      </c>
      <c r="AAX12" s="1" t="str" cm="1">
        <f t="array" ref="AAX12">IFERROR(IF(SMALL(AAX25:AAX200,5)&lt;=$A$8*SMALL(AAX25:AAX200,1),IFERROR(INDEX($A$25:$A$200, MATCH(1,(AAX25:AAX200=SMALL(AAX25:AAX200,5))*(COUNTIF(AAX3:AAX11, $A$25:$A$200)=0),0)), ""),""),"")</f>
        <v/>
      </c>
      <c r="AAY12" s="1" t="str" cm="1">
        <f t="array" ref="AAY12">IFERROR(IF(SMALL(AAY25:AAY200,5)&lt;=$A$8*SMALL(AAY25:AAY200,1),IFERROR(INDEX($A$25:$A$200, MATCH(1,(AAY25:AAY200=SMALL(AAY25:AAY200,5))*(COUNTIF(AAY3:AAY11, $A$25:$A$200)=0),0)), ""),""),"")</f>
        <v/>
      </c>
      <c r="AAZ12" s="1" t="str" cm="1">
        <f t="array" ref="AAZ12">IFERROR(IF(SMALL(AAZ25:AAZ200,5)&lt;=$A$8*SMALL(AAZ25:AAZ200,1),IFERROR(INDEX($A$25:$A$200, MATCH(1,(AAZ25:AAZ200=SMALL(AAZ25:AAZ200,5))*(COUNTIF(AAZ3:AAZ11, $A$25:$A$200)=0),0)), ""),""),"")</f>
        <v/>
      </c>
      <c r="ABA12" s="1" t="str" cm="1">
        <f t="array" ref="ABA12">IFERROR(IF(SMALL(ABA25:ABA200,5)&lt;=$A$8*SMALL(ABA25:ABA200,1),IFERROR(INDEX($A$25:$A$200, MATCH(1,(ABA25:ABA200=SMALL(ABA25:ABA200,5))*(COUNTIF(ABA3:ABA11, $A$25:$A$200)=0),0)), ""),""),"")</f>
        <v/>
      </c>
      <c r="ABB12" s="1" t="str" cm="1">
        <f t="array" ref="ABB12">IFERROR(IF(SMALL(ABB25:ABB200,5)&lt;=$A$8*SMALL(ABB25:ABB200,1),IFERROR(INDEX($A$25:$A$200, MATCH(1,(ABB25:ABB200=SMALL(ABB25:ABB200,5))*(COUNTIF(ABB3:ABB11, $A$25:$A$200)=0),0)), ""),""),"")</f>
        <v/>
      </c>
      <c r="ABC12" s="1" t="str" cm="1">
        <f t="array" ref="ABC12">IFERROR(IF(SMALL(ABC25:ABC200,5)&lt;=$A$8*SMALL(ABC25:ABC200,1),IFERROR(INDEX($A$25:$A$200, MATCH(1,(ABC25:ABC200=SMALL(ABC25:ABC200,5))*(COUNTIF(ABC3:ABC11, $A$25:$A$200)=0),0)), ""),""),"")</f>
        <v>F-LOAM</v>
      </c>
      <c r="ABD12" s="1" t="str" cm="1">
        <f t="array" ref="ABD12">IFERROR(IF(SMALL(ABD25:ABD200,5)&lt;=$A$8*SMALL(ABD25:ABD200,1),IFERROR(INDEX($A$25:$A$200, MATCH(1,(ABD25:ABD200=SMALL(ABD25:ABD200,5))*(COUNTIF(ABD3:ABD11, $A$25:$A$200)=0),0)), ""),""),"")</f>
        <v/>
      </c>
      <c r="ABE12" s="1" t="str" cm="1">
        <f t="array" ref="ABE12">IFERROR(IF(SMALL(ABE25:ABE200,5)&lt;=$A$8*SMALL(ABE25:ABE200,1),IFERROR(INDEX($A$25:$A$200, MATCH(1,(ABE25:ABE200=SMALL(ABE25:ABE200,5))*(COUNTIF(ABE3:ABE11, $A$25:$A$200)=0),0)), ""),""),"")</f>
        <v/>
      </c>
      <c r="ABF12" s="1" t="str" cm="1">
        <f t="array" ref="ABF12">IFERROR(IF(SMALL(ABF25:ABF200,5)&lt;=$A$8*SMALL(ABF25:ABF200,1),IFERROR(INDEX($A$25:$A$200, MATCH(1,(ABF25:ABF200=SMALL(ABF25:ABF200,5))*(COUNTIF(ABF3:ABF11, $A$25:$A$200)=0),0)), ""),""),"")</f>
        <v/>
      </c>
      <c r="ABG12" s="1" t="str" cm="1">
        <f t="array" ref="ABG12">IFERROR(IF(SMALL(ABG25:ABG200,5)&lt;=$A$8*SMALL(ABG25:ABG200,1),IFERROR(INDEX($A$25:$A$200, MATCH(1,(ABG25:ABG200=SMALL(ABG25:ABG200,5))*(COUNTIF(ABG3:ABG11, $A$25:$A$200)=0),0)), ""),""),"")</f>
        <v/>
      </c>
      <c r="ABH12" s="1" t="str" cm="1">
        <f t="array" ref="ABH12">IFERROR(IF(SMALL(ABH25:ABH200,5)&lt;=$A$8*SMALL(ABH25:ABH200,1),IFERROR(INDEX($A$25:$A$200, MATCH(1,(ABH25:ABH200=SMALL(ABH25:ABH200,5))*(COUNTIF(ABH3:ABH11, $A$25:$A$200)=0),0)), ""),""),"")</f>
        <v/>
      </c>
      <c r="ABI12" s="1" t="str" cm="1">
        <f t="array" ref="ABI12">IFERROR(IF(SMALL(ABI25:ABI200,5)&lt;=$A$8*SMALL(ABI25:ABI200,1),IFERROR(INDEX($A$25:$A$200, MATCH(1,(ABI25:ABI200=SMALL(ABI25:ABI200,5))*(COUNTIF(ABI3:ABI11, $A$25:$A$200)=0),0)), ""),""),"")</f>
        <v/>
      </c>
      <c r="ABJ12" s="1" t="str" cm="1">
        <f t="array" ref="ABJ12">IFERROR(IF(SMALL(ABJ25:ABJ200,5)&lt;=$A$8*SMALL(ABJ25:ABJ200,1),IFERROR(INDEX($A$25:$A$200, MATCH(1,(ABJ25:ABJ200=SMALL(ABJ25:ABJ200,5))*(COUNTIF(ABJ3:ABJ11, $A$25:$A$200)=0),0)), ""),""),"")</f>
        <v/>
      </c>
      <c r="ABK12" s="1" t="str" cm="1">
        <f t="array" ref="ABK12">IFERROR(IF(SMALL(ABK25:ABK200,5)&lt;=$A$8*SMALL(ABK25:ABK200,1),IFERROR(INDEX($A$25:$A$200, MATCH(1,(ABK25:ABK200=SMALL(ABK25:ABK200,5))*(COUNTIF(ABK3:ABK11, $A$25:$A$200)=0),0)), ""),""),"")</f>
        <v/>
      </c>
      <c r="ABL12" s="1" t="str" cm="1">
        <f t="array" ref="ABL12">IFERROR(IF(SMALL(ABL25:ABL200,5)&lt;=$A$8*SMALL(ABL25:ABL200,1),IFERROR(INDEX($A$25:$A$200, MATCH(1,(ABL25:ABL200=SMALL(ABL25:ABL200,5))*(COUNTIF(ABL3:ABL11, $A$25:$A$200)=0),0)), ""),""),"")</f>
        <v/>
      </c>
      <c r="ABM12" s="1" t="str" cm="1">
        <f t="array" ref="ABM12">IFERROR(IF(SMALL(ABM25:ABM200,5)&lt;=$A$8*SMALL(ABM25:ABM200,1),IFERROR(INDEX($A$25:$A$200, MATCH(1,(ABM25:ABM200=SMALL(ABM25:ABM200,5))*(COUNTIF(ABM3:ABM11, $A$25:$A$200)=0),0)), ""),""),"")</f>
        <v/>
      </c>
      <c r="ABN12" s="1" t="str" cm="1">
        <f t="array" ref="ABN12">IFERROR(IF(SMALL(ABN25:ABN200,5)&lt;=$A$8*SMALL(ABN25:ABN200,1),IFERROR(INDEX($A$25:$A$200, MATCH(1,(ABN25:ABN200=SMALL(ABN25:ABN200,5))*(COUNTIF(ABN3:ABN11, $A$25:$A$200)=0),0)), ""),""),"")</f>
        <v/>
      </c>
      <c r="ABO12" s="1" t="str" cm="1">
        <f t="array" ref="ABO12">IFERROR(IF(SMALL(ABO25:ABO200,5)&lt;=$A$8*SMALL(ABO25:ABO200,1),IFERROR(INDEX($A$25:$A$200, MATCH(1,(ABO25:ABO200=SMALL(ABO25:ABO200,5))*(COUNTIF(ABO3:ABO11, $A$25:$A$200)=0),0)), ""),""),"")</f>
        <v/>
      </c>
      <c r="ABP12" s="1" t="str" cm="1">
        <f t="array" ref="ABP12">IFERROR(IF(SMALL(ABP25:ABP200,5)&lt;=$A$8*SMALL(ABP25:ABP200,1),IFERROR(INDEX($A$25:$A$200, MATCH(1,(ABP25:ABP200=SMALL(ABP25:ABP200,5))*(COUNTIF(ABP3:ABP11, $A$25:$A$200)=0),0)), ""),""),"")</f>
        <v/>
      </c>
      <c r="ABQ12" s="1" t="str" cm="1">
        <f t="array" ref="ABQ12">IFERROR(IF(SMALL(ABQ25:ABQ200,5)&lt;=$A$8*SMALL(ABQ25:ABQ200,1),IFERROR(INDEX($A$25:$A$200, MATCH(1,(ABQ25:ABQ200=SMALL(ABQ25:ABQ200,5))*(COUNTIF(ABQ3:ABQ11, $A$25:$A$200)=0),0)), ""),""),"")</f>
        <v/>
      </c>
      <c r="ABR12" s="1" t="str" cm="1">
        <f t="array" ref="ABR12">IFERROR(IF(SMALL(ABR25:ABR200,5)&lt;=$A$8*SMALL(ABR25:ABR200,1),IFERROR(INDEX($A$25:$A$200, MATCH(1,(ABR25:ABR200=SMALL(ABR25:ABR200,5))*(COUNTIF(ABR3:ABR11, $A$25:$A$200)=0),0)), ""),""),"")</f>
        <v/>
      </c>
      <c r="ABS12" s="1" t="str" cm="1">
        <f t="array" ref="ABS12">IFERROR(IF(SMALL(ABS25:ABS200,5)&lt;=$A$8*SMALL(ABS25:ABS200,1),IFERROR(INDEX($A$25:$A$200, MATCH(1,(ABS25:ABS200=SMALL(ABS25:ABS200,5))*(COUNTIF(ABS3:ABS11, $A$25:$A$200)=0),0)), ""),""),"")</f>
        <v/>
      </c>
      <c r="ABT12" s="1" t="str" cm="1">
        <f t="array" ref="ABT12">IFERROR(IF(SMALL(ABT25:ABT200,5)&lt;=$A$8*SMALL(ABT25:ABT200,1),IFERROR(INDEX($A$25:$A$200, MATCH(1,(ABT25:ABT200=SMALL(ABT25:ABT200,5))*(COUNTIF(ABT3:ABT11, $A$25:$A$200)=0),0)), ""),""),"")</f>
        <v/>
      </c>
      <c r="ABU12" s="1" t="str" cm="1">
        <f t="array" ref="ABU12">IFERROR(IF(SMALL(ABU25:ABU200,5)&lt;=$A$8*SMALL(ABU25:ABU200,1),IFERROR(INDEX($A$25:$A$200, MATCH(1,(ABU25:ABU200=SMALL(ABU25:ABU200,5))*(COUNTIF(ABU3:ABU11, $A$25:$A$200)=0),0)), ""),""),"")</f>
        <v/>
      </c>
      <c r="ABV12" s="1" t="str" cm="1">
        <f t="array" ref="ABV12">IFERROR(IF(SMALL(ABV25:ABV200,5)&lt;=$A$8*SMALL(ABV25:ABV200,1),IFERROR(INDEX($A$25:$A$200, MATCH(1,(ABV25:ABV200=SMALL(ABV25:ABV200,5))*(COUNTIF(ABV3:ABV11, $A$25:$A$200)=0),0)), ""),""),"")</f>
        <v/>
      </c>
      <c r="ABW12" s="1" t="str" cm="1">
        <f t="array" ref="ABW12">IFERROR(IF(SMALL(ABW25:ABW200,5)&lt;=$A$8*SMALL(ABW25:ABW200,1),IFERROR(INDEX($A$25:$A$200, MATCH(1,(ABW25:ABW200=SMALL(ABW25:ABW200,5))*(COUNTIF(ABW3:ABW11, $A$25:$A$200)=0),0)), ""),""),"")</f>
        <v/>
      </c>
      <c r="ABX12" s="1" t="str" cm="1">
        <f t="array" ref="ABX12">IFERROR(IF(SMALL(ABX25:ABX200,5)&lt;=$A$8*SMALL(ABX25:ABX200,1),IFERROR(INDEX($A$25:$A$200, MATCH(1,(ABX25:ABX200=SMALL(ABX25:ABX200,5))*(COUNTIF(ABX3:ABX11, $A$25:$A$200)=0),0)), ""),""),"")</f>
        <v/>
      </c>
      <c r="ABY12" s="1" t="str" cm="1">
        <f t="array" ref="ABY12">IFERROR(IF(SMALL(ABY25:ABY200,5)&lt;=$A$8*SMALL(ABY25:ABY200,1),IFERROR(INDEX($A$25:$A$200, MATCH(1,(ABY25:ABY200=SMALL(ABY25:ABY200,5))*(COUNTIF(ABY3:ABY11, $A$25:$A$200)=0),0)), ""),""),"")</f>
        <v/>
      </c>
      <c r="ABZ12" s="1" t="str" cm="1">
        <f t="array" ref="ABZ12">IFERROR(IF(SMALL(ABZ25:ABZ200,5)&lt;=$A$8*SMALL(ABZ25:ABZ200,1),IFERROR(INDEX($A$25:$A$200, MATCH(1,(ABZ25:ABZ200=SMALL(ABZ25:ABZ200,5))*(COUNTIF(ABZ3:ABZ11, $A$25:$A$200)=0),0)), ""),""),"")</f>
        <v/>
      </c>
      <c r="ACA12" s="1" t="str" cm="1">
        <f t="array" ref="ACA12">IFERROR(IF(SMALL(ACA25:ACA200,5)&lt;=$A$8*SMALL(ACA25:ACA200,1),IFERROR(INDEX($A$25:$A$200, MATCH(1,(ACA25:ACA200=SMALL(ACA25:ACA200,5))*(COUNTIF(ACA3:ACA11, $A$25:$A$200)=0),0)), ""),""),"")</f>
        <v/>
      </c>
      <c r="ACB12" s="1" t="str" cm="1">
        <f t="array" ref="ACB12">IFERROR(IF(SMALL(ACB25:ACB200,5)&lt;=$A$8*SMALL(ACB25:ACB200,1),IFERROR(INDEX($A$25:$A$200, MATCH(1,(ACB25:ACB200=SMALL(ACB25:ACB200,5))*(COUNTIF(ACB3:ACB11, $A$25:$A$200)=0),0)), ""),""),"")</f>
        <v/>
      </c>
      <c r="ACC12" s="1" t="str" cm="1">
        <f t="array" ref="ACC12">IFERROR(IF(SMALL(ACC25:ACC200,5)&lt;=$A$8*SMALL(ACC25:ACC200,1),IFERROR(INDEX($A$25:$A$200, MATCH(1,(ACC25:ACC200=SMALL(ACC25:ACC200,5))*(COUNTIF(ACC3:ACC11, $A$25:$A$200)=0),0)), ""),""),"")</f>
        <v/>
      </c>
      <c r="ACD12" s="1" t="str" cm="1">
        <f t="array" ref="ACD12">IFERROR(IF(SMALL(ACD25:ACD200,5)&lt;=$A$8*SMALL(ACD25:ACD200,1),IFERROR(INDEX($A$25:$A$200, MATCH(1,(ACD25:ACD200=SMALL(ACD25:ACD200,5))*(COUNTIF(ACD3:ACD11, $A$25:$A$200)=0),0)), ""),""),"")</f>
        <v/>
      </c>
      <c r="ACE12" s="1" t="str" cm="1">
        <f t="array" ref="ACE12">IFERROR(IF(SMALL(ACE25:ACE200,5)&lt;=$A$8*SMALL(ACE25:ACE200,1),IFERROR(INDEX($A$25:$A$200, MATCH(1,(ACE25:ACE200=SMALL(ACE25:ACE200,5))*(COUNTIF(ACE3:ACE11, $A$25:$A$200)=0),0)), ""),""),"")</f>
        <v/>
      </c>
      <c r="ACF12" s="1" t="str" cm="1">
        <f t="array" ref="ACF12">IFERROR(IF(SMALL(ACF25:ACF200,5)&lt;=$A$8*SMALL(ACF25:ACF200,1),IFERROR(INDEX($A$25:$A$200, MATCH(1,(ACF25:ACF200=SMALL(ACF25:ACF200,5))*(COUNTIF(ACF3:ACF11, $A$25:$A$200)=0),0)), ""),""),"")</f>
        <v/>
      </c>
      <c r="ACG12" s="1" t="str" cm="1">
        <f t="array" ref="ACG12">IFERROR(IF(SMALL(ACG25:ACG200,5)&lt;=$A$8*SMALL(ACG25:ACG200,1),IFERROR(INDEX($A$25:$A$200, MATCH(1,(ACG25:ACG200=SMALL(ACG25:ACG200,5))*(COUNTIF(ACG3:ACG11, $A$25:$A$200)=0),0)), ""),""),"")</f>
        <v/>
      </c>
      <c r="ACH12" s="1" t="str" cm="1">
        <f t="array" ref="ACH12">IFERROR(IF(SMALL(ACH25:ACH200,5)&lt;=$A$8*SMALL(ACH25:ACH200,1),IFERROR(INDEX($A$25:$A$200, MATCH(1,(ACH25:ACH200=SMALL(ACH25:ACH200,5))*(COUNTIF(ACH3:ACH11, $A$25:$A$200)=0),0)), ""),""),"")</f>
        <v/>
      </c>
      <c r="ACI12" s="1" t="str" cm="1">
        <f t="array" ref="ACI12">IFERROR(IF(SMALL(ACI25:ACI200,5)&lt;=$A$8*SMALL(ACI25:ACI200,1),IFERROR(INDEX($A$25:$A$200, MATCH(1,(ACI25:ACI200=SMALL(ACI25:ACI200,5))*(COUNTIF(ACI3:ACI11, $A$25:$A$200)=0),0)), ""),""),"")</f>
        <v/>
      </c>
      <c r="ACJ12" s="1" t="str" cm="1">
        <f t="array" ref="ACJ12">IFERROR(IF(SMALL(ACJ25:ACJ200,5)&lt;=$A$8*SMALL(ACJ25:ACJ200,1),IFERROR(INDEX($A$25:$A$200, MATCH(1,(ACJ25:ACJ200=SMALL(ACJ25:ACJ200,5))*(COUNTIF(ACJ3:ACJ11, $A$25:$A$200)=0),0)), ""),""),"")</f>
        <v/>
      </c>
      <c r="ACK12" s="1" t="str" cm="1">
        <f t="array" ref="ACK12">IFERROR(IF(SMALL(ACK25:ACK200,5)&lt;=$A$8*SMALL(ACK25:ACK200,1),IFERROR(INDEX($A$25:$A$200, MATCH(1,(ACK25:ACK200=SMALL(ACK25:ACK200,5))*(COUNTIF(ACK3:ACK11, $A$25:$A$200)=0),0)), ""),""),"")</f>
        <v>Faster-LIO PHC</v>
      </c>
      <c r="ACL12" s="1" t="str" cm="1">
        <f t="array" ref="ACL12">IFERROR(IF(SMALL(ACL25:ACL200,5)&lt;=$A$8*SMALL(ACL25:ACL200,1),IFERROR(INDEX($A$25:$A$200, MATCH(1,(ACL25:ACL200=SMALL(ACL25:ACL200,5))*(COUNTIF(ACL3:ACL11, $A$25:$A$200)=0),0)), ""),""),"")</f>
        <v/>
      </c>
      <c r="ACM12" s="1" t="str" cm="1">
        <f t="array" ref="ACM12">IFERROR(IF(SMALL(ACM25:ACM200,5)&lt;=$A$8*SMALL(ACM25:ACM200,1),IFERROR(INDEX($A$25:$A$200, MATCH(1,(ACM25:ACM200=SMALL(ACM25:ACM200,5))*(COUNTIF(ACM3:ACM11, $A$25:$A$200)=0),0)), ""),""),"")</f>
        <v/>
      </c>
      <c r="ACN12" s="1" t="str" cm="1">
        <f t="array" ref="ACN12">IFERROR(IF(SMALL(ACN25:ACN200,5)&lt;=$A$8*SMALL(ACN25:ACN200,1),IFERROR(INDEX($A$25:$A$200, MATCH(1,(ACN25:ACN200=SMALL(ACN25:ACN200,5))*(COUNTIF(ACN3:ACN11, $A$25:$A$200)=0),0)), ""),""),"")</f>
        <v/>
      </c>
      <c r="ACO12" s="1" t="str" cm="1">
        <f t="array" ref="ACO12">IFERROR(IF(SMALL(ACO25:ACO200,5)&lt;=$A$8*SMALL(ACO25:ACO200,1),IFERROR(INDEX($A$25:$A$200, MATCH(1,(ACO25:ACO200=SMALL(ACO25:ACO200,5))*(COUNTIF(ACO3:ACO11, $A$25:$A$200)=0),0)), ""),""),"")</f>
        <v/>
      </c>
      <c r="ACP12" s="1" t="str" cm="1">
        <f t="array" ref="ACP12">IFERROR(IF(SMALL(ACP25:ACP200,5)&lt;=$A$8*SMALL(ACP25:ACP200,1),IFERROR(INDEX($A$25:$A$200, MATCH(1,(ACP25:ACP200=SMALL(ACP25:ACP200,5))*(COUNTIF(ACP3:ACP11, $A$25:$A$200)=0),0)), ""),""),"")</f>
        <v/>
      </c>
      <c r="ACQ12" s="1" t="str" cm="1">
        <f t="array" ref="ACQ12">IFERROR(IF(SMALL(ACQ25:ACQ200,5)&lt;=$A$8*SMALL(ACQ25:ACQ200,1),IFERROR(INDEX($A$25:$A$200, MATCH(1,(ACQ25:ACQ200=SMALL(ACQ25:ACQ200,5))*(COUNTIF(ACQ3:ACQ11, $A$25:$A$200)=0),0)), ""),""),"")</f>
        <v/>
      </c>
      <c r="ACR12" s="1" t="str" cm="1">
        <f t="array" ref="ACR12">IFERROR(IF(SMALL(ACR25:ACR200,5)&lt;=$A$8*SMALL(ACR25:ACR200,1),IFERROR(INDEX($A$25:$A$200, MATCH(1,(ACR25:ACR200=SMALL(ACR25:ACR200,5))*(COUNTIF(ACR3:ACR11, $A$25:$A$200)=0),0)), ""),""),"")</f>
        <v/>
      </c>
      <c r="ACS12" s="1" t="str" cm="1">
        <f t="array" ref="ACS12">IFERROR(IF(SMALL(ACS25:ACS200,5)&lt;=$A$8*SMALL(ACS25:ACS200,1),IFERROR(INDEX($A$25:$A$200, MATCH(1,(ACS25:ACS200=SMALL(ACS25:ACS200,5))*(COUNTIF(ACS3:ACS11, $A$25:$A$200)=0),0)), ""),""),"")</f>
        <v/>
      </c>
      <c r="ACT12" s="1" t="str" cm="1">
        <f t="array" ref="ACT12">IFERROR(IF(SMALL(ACT25:ACT200,5)&lt;=$A$8*SMALL(ACT25:ACT200,1),IFERROR(INDEX($A$25:$A$200, MATCH(1,(ACT25:ACT200=SMALL(ACT25:ACT200,5))*(COUNTIF(ACT3:ACT11, $A$25:$A$200)=0),0)), ""),""),"")</f>
        <v/>
      </c>
      <c r="ACU12" s="1" t="str" cm="1">
        <f t="array" ref="ACU12">IFERROR(IF(SMALL(ACU25:ACU200,5)&lt;=$A$8*SMALL(ACU25:ACU200,1),IFERROR(INDEX($A$25:$A$200, MATCH(1,(ACU25:ACU200=SMALL(ACU25:ACU200,5))*(COUNTIF(ACU3:ACU11, $A$25:$A$200)=0),0)), ""),""),"")</f>
        <v/>
      </c>
      <c r="ACV12" s="1" t="str" cm="1">
        <f t="array" ref="ACV12">IFERROR(IF(SMALL(ACV25:ACV200,5)&lt;=$A$8*SMALL(ACV25:ACV200,1),IFERROR(INDEX($A$25:$A$200, MATCH(1,(ACV25:ACV200=SMALL(ACV25:ACV200,5))*(COUNTIF(ACV3:ACV11, $A$25:$A$200)=0),0)), ""),""),"")</f>
        <v/>
      </c>
      <c r="ACW12" s="1" t="str" cm="1">
        <f t="array" ref="ACW12">IFERROR(IF(SMALL(ACW25:ACW200,5)&lt;=$A$8*SMALL(ACW25:ACW200,1),IFERROR(INDEX($A$25:$A$200, MATCH(1,(ACW25:ACW200=SMALL(ACW25:ACW200,5))*(COUNTIF(ACW3:ACW11, $A$25:$A$200)=0),0)), ""),""),"")</f>
        <v/>
      </c>
      <c r="ACX12" s="1" t="str" cm="1">
        <f t="array" ref="ACX12">IFERROR(IF(SMALL(ACX25:ACX200,5)&lt;=$A$8*SMALL(ACX25:ACX200,1),IFERROR(INDEX($A$25:$A$200, MATCH(1,(ACX25:ACX200=SMALL(ACX25:ACX200,5))*(COUNTIF(ACX3:ACX11, $A$25:$A$200)=0),0)), ""),""),"")</f>
        <v/>
      </c>
      <c r="ACY12" s="1" t="str" cm="1">
        <f t="array" ref="ACY12">IFERROR(IF(SMALL(ACY25:ACY200,5)&lt;=$A$8*SMALL(ACY25:ACY200,1),IFERROR(INDEX($A$25:$A$200, MATCH(1,(ACY25:ACY200=SMALL(ACY25:ACY200,5))*(COUNTIF(ACY3:ACY11, $A$25:$A$200)=0),0)), ""),""),"")</f>
        <v/>
      </c>
      <c r="ACZ12" s="1" t="str" cm="1">
        <f t="array" ref="ACZ12">IFERROR(IF(SMALL(ACZ25:ACZ200,5)&lt;=$A$8*SMALL(ACZ25:ACZ200,1),IFERROR(INDEX($A$25:$A$200, MATCH(1,(ACZ25:ACZ200=SMALL(ACZ25:ACZ200,5))*(COUNTIF(ACZ3:ACZ11, $A$25:$A$200)=0),0)), ""),""),"")</f>
        <v/>
      </c>
      <c r="ADA12" s="1" t="str" cm="1">
        <f t="array" ref="ADA12">IFERROR(IF(SMALL(ADA25:ADA200,5)&lt;=$A$8*SMALL(ADA25:ADA200,1),IFERROR(INDEX($A$25:$A$200, MATCH(1,(ADA25:ADA200=SMALL(ADA25:ADA200,5))*(COUNTIF(ADA3:ADA11, $A$25:$A$200)=0),0)), ""),""),"")</f>
        <v/>
      </c>
      <c r="ADB12" s="1" t="str" cm="1">
        <f t="array" ref="ADB12">IFERROR(IF(SMALL(ADB25:ADB200,5)&lt;=$A$8*SMALL(ADB25:ADB200,1),IFERROR(INDEX($A$25:$A$200, MATCH(1,(ADB25:ADB200=SMALL(ADB25:ADB200,5))*(COUNTIF(ADB3:ADB11, $A$25:$A$200)=0),0)), ""),""),"")</f>
        <v/>
      </c>
      <c r="ADC12" s="1" t="str" cm="1">
        <f t="array" ref="ADC12">IFERROR(IF(SMALL(ADC25:ADC200,5)&lt;=$A$8*SMALL(ADC25:ADC200,1),IFERROR(INDEX($A$25:$A$200, MATCH(1,(ADC25:ADC200=SMALL(ADC25:ADC200,5))*(COUNTIF(ADC3:ADC11, $A$25:$A$200)=0),0)), ""),""),"")</f>
        <v/>
      </c>
      <c r="ADD12" s="1" t="str" cm="1">
        <f t="array" ref="ADD12">IFERROR(IF(SMALL(ADD25:ADD200,5)&lt;=$A$8*SMALL(ADD25:ADD200,1),IFERROR(INDEX($A$25:$A$200, MATCH(1,(ADD25:ADD200=SMALL(ADD25:ADD200,5))*(COUNTIF(ADD3:ADD11, $A$25:$A$200)=0),0)), ""),""),"")</f>
        <v/>
      </c>
      <c r="ADE12" s="1" t="str" cm="1">
        <f t="array" ref="ADE12">IFERROR(IF(SMALL(ADE25:ADE200,5)&lt;=$A$8*SMALL(ADE25:ADE200,1),IFERROR(INDEX($A$25:$A$200, MATCH(1,(ADE25:ADE200=SMALL(ADE25:ADE200,5))*(COUNTIF(ADE3:ADE11, $A$25:$A$200)=0),0)), ""),""),"")</f>
        <v/>
      </c>
      <c r="ADF12" s="1" t="str" cm="1">
        <f t="array" ref="ADF12">IFERROR(IF(SMALL(ADF25:ADF200,5)&lt;=$A$8*SMALL(ADF25:ADF200,1),IFERROR(INDEX($A$25:$A$200, MATCH(1,(ADF25:ADF200=SMALL(ADF25:ADF200,5))*(COUNTIF(ADF3:ADF11, $A$25:$A$200)=0),0)), ""),""),"")</f>
        <v/>
      </c>
      <c r="ADG12" s="1" t="str" cm="1">
        <f t="array" ref="ADG12">IFERROR(IF(SMALL(ADG25:ADG200,5)&lt;=$A$8*SMALL(ADG25:ADG200,1),IFERROR(INDEX($A$25:$A$200, MATCH(1,(ADG25:ADG200=SMALL(ADG25:ADG200,5))*(COUNTIF(ADG3:ADG11, $A$25:$A$200)=0),0)), ""),""),"")</f>
        <v/>
      </c>
      <c r="ADH12" s="1" t="str" cm="1">
        <f t="array" ref="ADH12">IFERROR(IF(SMALL(ADH25:ADH200,5)&lt;=$A$8*SMALL(ADH25:ADH200,1),IFERROR(INDEX($A$25:$A$200, MATCH(1,(ADH25:ADH200=SMALL(ADH25:ADH200,5))*(COUNTIF(ADH3:ADH11, $A$25:$A$200)=0),0)), ""),""),"")</f>
        <v/>
      </c>
      <c r="ADI12" s="1" t="str" cm="1">
        <f t="array" ref="ADI12">IFERROR(IF(SMALL(ADI25:ADI200,5)&lt;=$A$8*SMALL(ADI25:ADI200,1),IFERROR(INDEX($A$25:$A$200, MATCH(1,(ADI25:ADI200=SMALL(ADI25:ADI200,5))*(COUNTIF(ADI3:ADI11, $A$25:$A$200)=0),0)), ""),""),"")</f>
        <v/>
      </c>
      <c r="ADJ12" s="1" t="str" cm="1">
        <f t="array" ref="ADJ12">IFERROR(IF(SMALL(ADJ25:ADJ200,5)&lt;=$A$8*SMALL(ADJ25:ADJ200,1),IFERROR(INDEX($A$25:$A$200, MATCH(1,(ADJ25:ADJ200=SMALL(ADJ25:ADJ200,5))*(COUNTIF(ADJ3:ADJ11, $A$25:$A$200)=0),0)), ""),""),"")</f>
        <v/>
      </c>
      <c r="ADK12" s="1" t="str" cm="1">
        <f t="array" ref="ADK12">IFERROR(IF(SMALL(ADK25:ADK200,5)&lt;=$A$8*SMALL(ADK25:ADK200,1),IFERROR(INDEX($A$25:$A$200, MATCH(1,(ADK25:ADK200=SMALL(ADK25:ADK200,5))*(COUNTIF(ADK3:ADK11, $A$25:$A$200)=0),0)), ""),""),"")</f>
        <v/>
      </c>
      <c r="ADL12" s="1" t="str" cm="1">
        <f t="array" ref="ADL12">IFERROR(IF(SMALL(ADL25:ADL200,5)&lt;=$A$8*SMALL(ADL25:ADL200,1),IFERROR(INDEX($A$25:$A$200, MATCH(1,(ADL25:ADL200=SMALL(ADL25:ADL200,5))*(COUNTIF(ADL3:ADL11, $A$25:$A$200)=0),0)), ""),""),"")</f>
        <v/>
      </c>
      <c r="ADM12" s="1" t="str" cm="1">
        <f t="array" ref="ADM12">IFERROR(IF(SMALL(ADM25:ADM200,5)&lt;=$A$8*SMALL(ADM25:ADM200,1),IFERROR(INDEX($A$25:$A$200, MATCH(1,(ADM25:ADM200=SMALL(ADM25:ADM200,5))*(COUNTIF(ADM3:ADM11, $A$25:$A$200)=0),0)), ""),""),"")</f>
        <v/>
      </c>
      <c r="ADN12" s="1" t="str" cm="1">
        <f t="array" ref="ADN12">IFERROR(IF(SMALL(ADN25:ADN200,5)&lt;=$A$8*SMALL(ADN25:ADN200,1),IFERROR(INDEX($A$25:$A$200, MATCH(1,(ADN25:ADN200=SMALL(ADN25:ADN200,5))*(COUNTIF(ADN3:ADN11, $A$25:$A$200)=0),0)), ""),""),"")</f>
        <v/>
      </c>
      <c r="ADO12" s="1" t="str" cm="1">
        <f t="array" ref="ADO12">IFERROR(IF(SMALL(ADO25:ADO200,5)&lt;=$A$8*SMALL(ADO25:ADO200,1),IFERROR(INDEX($A$25:$A$200, MATCH(1,(ADO25:ADO200=SMALL(ADO25:ADO200,5))*(COUNTIF(ADO3:ADO11, $A$25:$A$200)=0),0)), ""),""),"")</f>
        <v/>
      </c>
      <c r="ADP12" s="1" t="str" cm="1">
        <f t="array" ref="ADP12">IFERROR(IF(SMALL(ADP25:ADP200,5)&lt;=$A$8*SMALL(ADP25:ADP200,1),IFERROR(INDEX($A$25:$A$200, MATCH(1,(ADP25:ADP200=SMALL(ADP25:ADP200,5))*(COUNTIF(ADP3:ADP11, $A$25:$A$200)=0),0)), ""),""),"")</f>
        <v/>
      </c>
      <c r="ADQ12" s="1" t="str" cm="1">
        <f t="array" ref="ADQ12">IFERROR(IF(SMALL(ADQ25:ADQ200,5)&lt;=$A$8*SMALL(ADQ25:ADQ200,1),IFERROR(INDEX($A$25:$A$200, MATCH(1,(ADQ25:ADQ200=SMALL(ADQ25:ADQ200,5))*(COUNTIF(ADQ3:ADQ11, $A$25:$A$200)=0),0)), ""),""),"")</f>
        <v/>
      </c>
      <c r="ADR12" s="1" t="str" cm="1">
        <f t="array" ref="ADR12">IFERROR(IF(SMALL(ADR25:ADR200,5)&lt;=$A$8*SMALL(ADR25:ADR200,1),IFERROR(INDEX($A$25:$A$200, MATCH(1,(ADR25:ADR200=SMALL(ADR25:ADR200,5))*(COUNTIF(ADR3:ADR11, $A$25:$A$200)=0),0)), ""),""),"")</f>
        <v/>
      </c>
      <c r="ADS12" s="1" t="str" cm="1">
        <f t="array" ref="ADS12">IFERROR(IF(SMALL(ADS25:ADS200,5)&lt;=$A$8*SMALL(ADS25:ADS200,1),IFERROR(INDEX($A$25:$A$200, MATCH(1,(ADS25:ADS200=SMALL(ADS25:ADS200,5))*(COUNTIF(ADS3:ADS11, $A$25:$A$200)=0),0)), ""),""),"")</f>
        <v/>
      </c>
      <c r="ADT12" s="1" t="str" cm="1">
        <f t="array" ref="ADT12">IFERROR(IF(SMALL(ADT25:ADT200,5)&lt;=$A$8*SMALL(ADT25:ADT200,1),IFERROR(INDEX($A$25:$A$200, MATCH(1,(ADT25:ADT200=SMALL(ADT25:ADT200,5))*(COUNTIF(ADT3:ADT11, $A$25:$A$200)=0),0)), ""),""),"")</f>
        <v/>
      </c>
      <c r="ADU12" s="1" t="str" cm="1">
        <f t="array" ref="ADU12">IFERROR(IF(SMALL(ADU25:ADU200,5)&lt;=$A$8*SMALL(ADU25:ADU200,1),IFERROR(INDEX($A$25:$A$200, MATCH(1,(ADU25:ADU200=SMALL(ADU25:ADU200,5))*(COUNTIF(ADU3:ADU11, $A$25:$A$200)=0),0)), ""),""),"")</f>
        <v/>
      </c>
      <c r="ADV12" s="1" t="str" cm="1">
        <f t="array" ref="ADV12">IFERROR(IF(SMALL(ADV25:ADV200,5)&lt;=$A$8*SMALL(ADV25:ADV200,1),IFERROR(INDEX($A$25:$A$200, MATCH(1,(ADV25:ADV200=SMALL(ADV25:ADV200,5))*(COUNTIF(ADV3:ADV11, $A$25:$A$200)=0),0)), ""),""),"")</f>
        <v/>
      </c>
      <c r="ADW12" s="1" t="str" cm="1">
        <f t="array" ref="ADW12">IFERROR(IF(SMALL(ADW25:ADW200,5)&lt;=$A$8*SMALL(ADW25:ADW200,1),IFERROR(INDEX($A$25:$A$200, MATCH(1,(ADW25:ADW200=SMALL(ADW25:ADW200,5))*(COUNTIF(ADW3:ADW11, $A$25:$A$200)=0),0)), ""),""),"")</f>
        <v/>
      </c>
      <c r="ADX12" s="1" t="str" cm="1">
        <f t="array" ref="ADX12">IFERROR(IF(SMALL(ADX25:ADX200,5)&lt;=$A$8*SMALL(ADX25:ADX200,1),IFERROR(INDEX($A$25:$A$200, MATCH(1,(ADX25:ADX200=SMALL(ADX25:ADX200,5))*(COUNTIF(ADX3:ADX11, $A$25:$A$200)=0),0)), ""),""),"")</f>
        <v/>
      </c>
      <c r="ADY12" s="1" t="str" cm="1">
        <f t="array" ref="ADY12">IFERROR(IF(SMALL(ADY25:ADY200,5)&lt;=$A$8*SMALL(ADY25:ADY200,1),IFERROR(INDEX($A$25:$A$200, MATCH(1,(ADY25:ADY200=SMALL(ADY25:ADY200,5))*(COUNTIF(ADY3:ADY11, $A$25:$A$200)=0),0)), ""),""),"")</f>
        <v/>
      </c>
      <c r="ADZ12" s="1" t="str" cm="1">
        <f t="array" ref="ADZ12">IFERROR(IF(SMALL(ADZ25:ADZ200,5)&lt;=$A$8*SMALL(ADZ25:ADZ200,1),IFERROR(INDEX($A$25:$A$200, MATCH(1,(ADZ25:ADZ200=SMALL(ADZ25:ADZ200,5))*(COUNTIF(ADZ3:ADZ11, $A$25:$A$200)=0),0)), ""),""),"")</f>
        <v/>
      </c>
      <c r="AEA12" s="1" t="str" cm="1">
        <f t="array" ref="AEA12">IFERROR(IF(SMALL(AEA25:AEA200,5)&lt;=$A$8*SMALL(AEA25:AEA200,1),IFERROR(INDEX($A$25:$A$200, MATCH(1,(AEA25:AEA200=SMALL(AEA25:AEA200,5))*(COUNTIF(AEA3:AEA11, $A$25:$A$200)=0),0)), ""),""),"")</f>
        <v/>
      </c>
      <c r="AEB12" s="1" t="str" cm="1">
        <f t="array" ref="AEB12">IFERROR(IF(SMALL(AEB25:AEB200,5)&lt;=$A$8*SMALL(AEB25:AEB200,1),IFERROR(INDEX($A$25:$A$200, MATCH(1,(AEB25:AEB200=SMALL(AEB25:AEB200,5))*(COUNTIF(AEB3:AEB11, $A$25:$A$200)=0),0)), ""),""),"")</f>
        <v/>
      </c>
      <c r="AEC12" s="1" t="str" cm="1">
        <f t="array" ref="AEC12">IFERROR(IF(SMALL(AEC25:AEC200,5)&lt;=$A$8*SMALL(AEC25:AEC200,1),IFERROR(INDEX($A$25:$A$200, MATCH(1,(AEC25:AEC200=SMALL(AEC25:AEC200,5))*(COUNTIF(AEC3:AEC11, $A$25:$A$200)=0),0)), ""),""),"")</f>
        <v/>
      </c>
      <c r="AED12" s="1" t="str" cm="1">
        <f t="array" ref="AED12">IFERROR(IF(SMALL(AED25:AED200,5)&lt;=$A$8*SMALL(AED25:AED200,1),IFERROR(INDEX($A$25:$A$200, MATCH(1,(AED25:AED200=SMALL(AED25:AED200,5))*(COUNTIF(AED3:AED11, $A$25:$A$200)=0),0)), ""),""),"")</f>
        <v/>
      </c>
      <c r="AEE12" s="1" t="str" cm="1">
        <f t="array" ref="AEE12">IFERROR(IF(SMALL(AEE25:AEE200,5)&lt;=$A$8*SMALL(AEE25:AEE200,1),IFERROR(INDEX($A$25:$A$200, MATCH(1,(AEE25:AEE200=SMALL(AEE25:AEE200,5))*(COUNTIF(AEE3:AEE11, $A$25:$A$200)=0),0)), ""),""),"")</f>
        <v/>
      </c>
      <c r="AEF12" s="1" t="str" cm="1">
        <f t="array" ref="AEF12">IFERROR(IF(SMALL(AEF25:AEF200,5)&lt;=$A$8*SMALL(AEF25:AEF200,1),IFERROR(INDEX($A$25:$A$200, MATCH(1,(AEF25:AEF200=SMALL(AEF25:AEF200,5))*(COUNTIF(AEF3:AEF11, $A$25:$A$200)=0),0)), ""),""),"")</f>
        <v/>
      </c>
      <c r="AEG12" s="1" t="str" cm="1">
        <f t="array" ref="AEG12">IFERROR(IF(SMALL(AEG25:AEG200,5)&lt;=$A$8*SMALL(AEG25:AEG200,1),IFERROR(INDEX($A$25:$A$200, MATCH(1,(AEG25:AEG200=SMALL(AEG25:AEG200,5))*(COUNTIF(AEG3:AEG11, $A$25:$A$200)=0),0)), ""),""),"")</f>
        <v/>
      </c>
      <c r="AEH12" s="1" t="str" cm="1">
        <f t="array" ref="AEH12">IFERROR(IF(SMALL(AEH25:AEH200,5)&lt;=$A$8*SMALL(AEH25:AEH200,1),IFERROR(INDEX($A$25:$A$200, MATCH(1,(AEH25:AEH200=SMALL(AEH25:AEH200,5))*(COUNTIF(AEH3:AEH11, $A$25:$A$200)=0),0)), ""),""),"")</f>
        <v/>
      </c>
      <c r="AEI12" s="1" t="str" cm="1">
        <f t="array" ref="AEI12">IFERROR(IF(SMALL(AEI25:AEI200,5)&lt;=$A$8*SMALL(AEI25:AEI200,1),IFERROR(INDEX($A$25:$A$200, MATCH(1,(AEI25:AEI200=SMALL(AEI25:AEI200,5))*(COUNTIF(AEI3:AEI11, $A$25:$A$200)=0),0)), ""),""),"")</f>
        <v/>
      </c>
      <c r="AEJ12" s="1" t="str" cm="1">
        <f t="array" ref="AEJ12">IFERROR(IF(SMALL(AEJ25:AEJ200,5)&lt;=$A$8*SMALL(AEJ25:AEJ200,1),IFERROR(INDEX($A$25:$A$200, MATCH(1,(AEJ25:AEJ200=SMALL(AEJ25:AEJ200,5))*(COUNTIF(AEJ3:AEJ11, $A$25:$A$200)=0),0)), ""),""),"")</f>
        <v/>
      </c>
      <c r="AEK12" s="1" t="str" cm="1">
        <f t="array" ref="AEK12">IFERROR(IF(SMALL(AEK25:AEK200,5)&lt;=$A$8*SMALL(AEK25:AEK200,1),IFERROR(INDEX($A$25:$A$200, MATCH(1,(AEK25:AEK200=SMALL(AEK25:AEK200,5))*(COUNTIF(AEK3:AEK11, $A$25:$A$200)=0),0)), ""),""),"")</f>
        <v/>
      </c>
      <c r="AEL12" s="1" t="str" cm="1">
        <f t="array" ref="AEL12">IFERROR(IF(SMALL(AEL25:AEL200,5)&lt;=$A$8*SMALL(AEL25:AEL200,1),IFERROR(INDEX($A$25:$A$200, MATCH(1,(AEL25:AEL200=SMALL(AEL25:AEL200,5))*(COUNTIF(AEL3:AEL11, $A$25:$A$200)=0),0)), ""),""),"")</f>
        <v/>
      </c>
      <c r="AEM12" s="1" t="str" cm="1">
        <f t="array" ref="AEM12">IFERROR(IF(SMALL(AEM25:AEM200,5)&lt;=$A$8*SMALL(AEM25:AEM200,1),IFERROR(INDEX($A$25:$A$200, MATCH(1,(AEM25:AEM200=SMALL(AEM25:AEM200,5))*(COUNTIF(AEM3:AEM11, $A$25:$A$200)=0),0)), ""),""),"")</f>
        <v/>
      </c>
      <c r="AEN12" s="1" t="str" cm="1">
        <f t="array" ref="AEN12">IFERROR(IF(SMALL(AEN25:AEN200,5)&lt;=$A$8*SMALL(AEN25:AEN200,1),IFERROR(INDEX($A$25:$A$200, MATCH(1,(AEN25:AEN200=SMALL(AEN25:AEN200,5))*(COUNTIF(AEN3:AEN11, $A$25:$A$200)=0),0)), ""),""),"")</f>
        <v/>
      </c>
      <c r="AEO12" s="1" t="str" cm="1">
        <f t="array" ref="AEO12">IFERROR(IF(SMALL(AEO25:AEO200,5)&lt;=$A$8*SMALL(AEO25:AEO200,1),IFERROR(INDEX($A$25:$A$200, MATCH(1,(AEO25:AEO200=SMALL(AEO25:AEO200,5))*(COUNTIF(AEO3:AEO11, $A$25:$A$200)=0),0)), ""),""),"")</f>
        <v/>
      </c>
      <c r="AEP12" s="1" t="str" cm="1">
        <f t="array" ref="AEP12">IFERROR(IF(SMALL(AEP25:AEP200,5)&lt;=$A$8*SMALL(AEP25:AEP200,1),IFERROR(INDEX($A$25:$A$200, MATCH(1,(AEP25:AEP200=SMALL(AEP25:AEP200,5))*(COUNTIF(AEP3:AEP11, $A$25:$A$200)=0),0)), ""),""),"")</f>
        <v/>
      </c>
      <c r="AEQ12" s="1" t="str" cm="1">
        <f t="array" ref="AEQ12">IFERROR(IF(SMALL(AEQ25:AEQ200,5)&lt;=$A$8*SMALL(AEQ25:AEQ200,1),IFERROR(INDEX($A$25:$A$200, MATCH(1,(AEQ25:AEQ200=SMALL(AEQ25:AEQ200,5))*(COUNTIF(AEQ3:AEQ11, $A$25:$A$200)=0),0)), ""),""),"")</f>
        <v/>
      </c>
      <c r="AER12" s="1" t="str" cm="1">
        <f t="array" ref="AER12">IFERROR(IF(SMALL(AER25:AER200,5)&lt;=$A$8*SMALL(AER25:AER200,1),IFERROR(INDEX($A$25:$A$200, MATCH(1,(AER25:AER200=SMALL(AER25:AER200,5))*(COUNTIF(AER3:AER11, $A$25:$A$200)=0),0)), ""),""),"")</f>
        <v/>
      </c>
      <c r="AES12" s="1" t="str" cm="1">
        <f t="array" ref="AES12">IFERROR(IF(SMALL(AES25:AES200,5)&lt;=$A$8*SMALL(AES25:AES200,1),IFERROR(INDEX($A$25:$A$200, MATCH(1,(AES25:AES200=SMALL(AES25:AES200,5))*(COUNTIF(AES3:AES11, $A$25:$A$200)=0),0)), ""),""),"")</f>
        <v/>
      </c>
      <c r="AET12" s="1" t="str" cm="1">
        <f t="array" ref="AET12">IFERROR(IF(SMALL(AET25:AET200,5)&lt;=$A$8*SMALL(AET25:AET200,1),IFERROR(INDEX($A$25:$A$200, MATCH(1,(AET25:AET200=SMALL(AET25:AET200,5))*(COUNTIF(AET3:AET11, $A$25:$A$200)=0),0)), ""),""),"")</f>
        <v/>
      </c>
      <c r="AEU12" s="1" t="str" cm="1">
        <f t="array" ref="AEU12">IFERROR(IF(SMALL(AEU25:AEU200,5)&lt;=$A$8*SMALL(AEU25:AEU200,1),IFERROR(INDEX($A$25:$A$200, MATCH(1,(AEU25:AEU200=SMALL(AEU25:AEU200,5))*(COUNTIF(AEU3:AEU11, $A$25:$A$200)=0),0)), ""),""),"")</f>
        <v/>
      </c>
      <c r="AEV12" s="1" t="str" cm="1">
        <f t="array" ref="AEV12">IFERROR(IF(SMALL(AEV25:AEV200,5)&lt;=$A$8*SMALL(AEV25:AEV200,1),IFERROR(INDEX($A$25:$A$200, MATCH(1,(AEV25:AEV200=SMALL(AEV25:AEV200,5))*(COUNTIF(AEV3:AEV11, $A$25:$A$200)=0),0)), ""),""),"")</f>
        <v/>
      </c>
      <c r="AEW12" s="1" t="str" cm="1">
        <f t="array" ref="AEW12">IFERROR(IF(SMALL(AEW25:AEW200,5)&lt;=$A$8*SMALL(AEW25:AEW200,1),IFERROR(INDEX($A$25:$A$200, MATCH(1,(AEW25:AEW200=SMALL(AEW25:AEW200,5))*(COUNTIF(AEW3:AEW11, $A$25:$A$200)=0),0)), ""),""),"")</f>
        <v/>
      </c>
      <c r="AEX12" s="1" t="str" cm="1">
        <f t="array" ref="AEX12">IFERROR(IF(SMALL(AEX25:AEX200,5)&lt;=$A$8*SMALL(AEX25:AEX200,1),IFERROR(INDEX($A$25:$A$200, MATCH(1,(AEX25:AEX200=SMALL(AEX25:AEX200,5))*(COUNTIF(AEX3:AEX11, $A$25:$A$200)=0),0)), ""),""),"")</f>
        <v/>
      </c>
      <c r="AEY12" s="1" t="str" cm="1">
        <f t="array" ref="AEY12">IFERROR(IF(SMALL(AEY25:AEY200,5)&lt;=$A$8*SMALL(AEY25:AEY200,1),IFERROR(INDEX($A$25:$A$200, MATCH(1,(AEY25:AEY200=SMALL(AEY25:AEY200,5))*(COUNTIF(AEY3:AEY11, $A$25:$A$200)=0),0)), ""),""),"")</f>
        <v/>
      </c>
      <c r="AEZ12" s="1" t="str" cm="1">
        <f t="array" ref="AEZ12">IFERROR(IF(SMALL(AEZ25:AEZ200,5)&lt;=$A$8*SMALL(AEZ25:AEZ200,1),IFERROR(INDEX($A$25:$A$200, MATCH(1,(AEZ25:AEZ200=SMALL(AEZ25:AEZ200,5))*(COUNTIF(AEZ3:AEZ11, $A$25:$A$200)=0),0)), ""),""),"")</f>
        <v/>
      </c>
      <c r="AFA12" s="1" t="str" cm="1">
        <f t="array" ref="AFA12">IFERROR(IF(SMALL(AFA25:AFA200,5)&lt;=$A$8*SMALL(AFA25:AFA200,1),IFERROR(INDEX($A$25:$A$200, MATCH(1,(AFA25:AFA200=SMALL(AFA25:AFA200,5))*(COUNTIF(AFA3:AFA11, $A$25:$A$200)=0),0)), ""),""),"")</f>
        <v/>
      </c>
      <c r="AFB12" s="1" t="str" cm="1">
        <f t="array" ref="AFB12">IFERROR(IF(SMALL(AFB25:AFB200,5)&lt;=$A$8*SMALL(AFB25:AFB200,1),IFERROR(INDEX($A$25:$A$200, MATCH(1,(AFB25:AFB200=SMALL(AFB25:AFB200,5))*(COUNTIF(AFB3:AFB11, $A$25:$A$200)=0),0)), ""),""),"")</f>
        <v/>
      </c>
      <c r="AFC12" s="1" t="str" cm="1">
        <f t="array" ref="AFC12">IFERROR(IF(SMALL(AFC25:AFC200,5)&lt;=$A$8*SMALL(AFC25:AFC200,1),IFERROR(INDEX($A$25:$A$200, MATCH(1,(AFC25:AFC200=SMALL(AFC25:AFC200,5))*(COUNTIF(AFC3:AFC11, $A$25:$A$200)=0),0)), ""),""),"")</f>
        <v/>
      </c>
      <c r="AFD12" s="1" t="str" cm="1">
        <f t="array" ref="AFD12">IFERROR(IF(SMALL(AFD25:AFD200,5)&lt;=$A$8*SMALL(AFD25:AFD200,1),IFERROR(INDEX($A$25:$A$200, MATCH(1,(AFD25:AFD200=SMALL(AFD25:AFD200,5))*(COUNTIF(AFD3:AFD11, $A$25:$A$200)=0),0)), ""),""),"")</f>
        <v/>
      </c>
      <c r="AFE12" s="1" t="str" cm="1">
        <f t="array" ref="AFE12">IFERROR(IF(SMALL(AFE25:AFE200,5)&lt;=$A$8*SMALL(AFE25:AFE200,1),IFERROR(INDEX($A$25:$A$200, MATCH(1,(AFE25:AFE200=SMALL(AFE25:AFE200,5))*(COUNTIF(AFE3:AFE11, $A$25:$A$200)=0),0)), ""),""),"")</f>
        <v/>
      </c>
      <c r="AFF12" s="1" t="str" cm="1">
        <f t="array" ref="AFF12">IFERROR(IF(SMALL(AFF25:AFF200,5)&lt;=$A$8*SMALL(AFF25:AFF200,1),IFERROR(INDEX($A$25:$A$200, MATCH(1,(AFF25:AFF200=SMALL(AFF25:AFF200,5))*(COUNTIF(AFF3:AFF11, $A$25:$A$200)=0),0)), ""),""),"")</f>
        <v/>
      </c>
      <c r="AFG12" s="1" t="str" cm="1">
        <f t="array" ref="AFG12">IFERROR(IF(SMALL(AFG25:AFG200,5)&lt;=$A$8*SMALL(AFG25:AFG200,1),IFERROR(INDEX($A$25:$A$200, MATCH(1,(AFG25:AFG200=SMALL(AFG25:AFG200,5))*(COUNTIF(AFG3:AFG11, $A$25:$A$200)=0),0)), ""),""),"")</f>
        <v/>
      </c>
      <c r="AFH12" s="1" t="str" cm="1">
        <f t="array" ref="AFH12">IFERROR(IF(SMALL(AFH25:AFH200,5)&lt;=$A$8*SMALL(AFH25:AFH200,1),IFERROR(INDEX($A$25:$A$200, MATCH(1,(AFH25:AFH200=SMALL(AFH25:AFH200,5))*(COUNTIF(AFH3:AFH11, $A$25:$A$200)=0),0)), ""),""),"")</f>
        <v/>
      </c>
      <c r="AFI12" s="1" t="str" cm="1">
        <f t="array" ref="AFI12">IFERROR(IF(SMALL(AFI25:AFI200,5)&lt;=$A$8*SMALL(AFI25:AFI200,1),IFERROR(INDEX($A$25:$A$200, MATCH(1,(AFI25:AFI200=SMALL(AFI25:AFI200,5))*(COUNTIF(AFI3:AFI11, $A$25:$A$200)=0),0)), ""),""),"")</f>
        <v/>
      </c>
      <c r="AFJ12" s="1" t="str" cm="1">
        <f t="array" ref="AFJ12">IFERROR(IF(SMALL(AFJ25:AFJ200,5)&lt;=$A$8*SMALL(AFJ25:AFJ200,1),IFERROR(INDEX($A$25:$A$200, MATCH(1,(AFJ25:AFJ200=SMALL(AFJ25:AFJ200,5))*(COUNTIF(AFJ3:AFJ11, $A$25:$A$200)=0),0)), ""),""),"")</f>
        <v/>
      </c>
      <c r="AFK12" s="1" t="str" cm="1">
        <f t="array" ref="AFK12">IFERROR(IF(SMALL(AFK25:AFK200,5)&lt;=$A$8*SMALL(AFK25:AFK200,1),IFERROR(INDEX($A$25:$A$200, MATCH(1,(AFK25:AFK200=SMALL(AFK25:AFK200,5))*(COUNTIF(AFK3:AFK11, $A$25:$A$200)=0),0)), ""),""),"")</f>
        <v/>
      </c>
      <c r="AFL12" s="1" t="str" cm="1">
        <f t="array" ref="AFL12">IFERROR(IF(SMALL(AFL25:AFL200,5)&lt;=$A$8*SMALL(AFL25:AFL200,1),IFERROR(INDEX($A$25:$A$200, MATCH(1,(AFL25:AFL200=SMALL(AFL25:AFL200,5))*(COUNTIF(AFL3:AFL11, $A$25:$A$200)=0),0)), ""),""),"")</f>
        <v/>
      </c>
      <c r="AFM12" s="1" t="str" cm="1">
        <f t="array" ref="AFM12">IFERROR(IF(SMALL(AFM25:AFM200,5)&lt;=$A$8*SMALL(AFM25:AFM200,1),IFERROR(INDEX($A$25:$A$200, MATCH(1,(AFM25:AFM200=SMALL(AFM25:AFM200,5))*(COUNTIF(AFM3:AFM11, $A$25:$A$200)=0),0)), ""),""),"")</f>
        <v/>
      </c>
      <c r="AFN12" s="1" t="str" cm="1">
        <f t="array" ref="AFN12">IFERROR(IF(SMALL(AFN25:AFN200,5)&lt;=$A$8*SMALL(AFN25:AFN200,1),IFERROR(INDEX($A$25:$A$200, MATCH(1,(AFN25:AFN200=SMALL(AFN25:AFN200,5))*(COUNTIF(AFN3:AFN11, $A$25:$A$200)=0),0)), ""),""),"")</f>
        <v/>
      </c>
      <c r="AFO12" s="1" t="str" cm="1">
        <f t="array" ref="AFO12">IFERROR(IF(SMALL(AFO25:AFO200,5)&lt;=$A$8*SMALL(AFO25:AFO200,1),IFERROR(INDEX($A$25:$A$200, MATCH(1,(AFO25:AFO200=SMALL(AFO25:AFO200,5))*(COUNTIF(AFO3:AFO11, $A$25:$A$200)=0),0)), ""),""),"")</f>
        <v/>
      </c>
      <c r="AFP12" s="1" t="str" cm="1">
        <f t="array" ref="AFP12">IFERROR(IF(SMALL(AFP25:AFP200,5)&lt;=$A$8*SMALL(AFP25:AFP200,1),IFERROR(INDEX($A$25:$A$200, MATCH(1,(AFP25:AFP200=SMALL(AFP25:AFP200,5))*(COUNTIF(AFP3:AFP11, $A$25:$A$200)=0),0)), ""),""),"")</f>
        <v/>
      </c>
      <c r="AFQ12" s="1" t="str" cm="1">
        <f t="array" ref="AFQ12">IFERROR(IF(SMALL(AFQ25:AFQ200,5)&lt;=$A$8*SMALL(AFQ25:AFQ200,1),IFERROR(INDEX($A$25:$A$200, MATCH(1,(AFQ25:AFQ200=SMALL(AFQ25:AFQ200,5))*(COUNTIF(AFQ3:AFQ11, $A$25:$A$200)=0),0)), ""),""),"")</f>
        <v/>
      </c>
      <c r="AFR12" s="1" t="str" cm="1">
        <f t="array" ref="AFR12">IFERROR(IF(SMALL(AFR25:AFR200,5)&lt;=$A$8*SMALL(AFR25:AFR200,1),IFERROR(INDEX($A$25:$A$200, MATCH(1,(AFR25:AFR200=SMALL(AFR25:AFR200,5))*(COUNTIF(AFR3:AFR11, $A$25:$A$200)=0),0)), ""),""),"")</f>
        <v/>
      </c>
      <c r="AFS12" s="1" t="str" cm="1">
        <f t="array" ref="AFS12">IFERROR(IF(SMALL(AFS25:AFS200,5)&lt;=$A$8*SMALL(AFS25:AFS200,1),IFERROR(INDEX($A$25:$A$200, MATCH(1,(AFS25:AFS200=SMALL(AFS25:AFS200,5))*(COUNTIF(AFS3:AFS11, $A$25:$A$200)=0),0)), ""),""),"")</f>
        <v/>
      </c>
      <c r="AFT12" s="1" t="str" cm="1">
        <f t="array" ref="AFT12">IFERROR(IF(SMALL(AFT25:AFT200,5)&lt;=$A$8*SMALL(AFT25:AFT200,1),IFERROR(INDEX($A$25:$A$200, MATCH(1,(AFT25:AFT200=SMALL(AFT25:AFT200,5))*(COUNTIF(AFT3:AFT11, $A$25:$A$200)=0),0)), ""),""),"")</f>
        <v/>
      </c>
      <c r="AFU12" s="1" t="str" cm="1">
        <f t="array" ref="AFU12">IFERROR(IF(SMALL(AFU25:AFU200,5)&lt;=$A$8*SMALL(AFU25:AFU200,1),IFERROR(INDEX($A$25:$A$200, MATCH(1,(AFU25:AFU200=SMALL(AFU25:AFU200,5))*(COUNTIF(AFU3:AFU11, $A$25:$A$200)=0),0)), ""),""),"")</f>
        <v/>
      </c>
      <c r="AFV12" s="1" t="str" cm="1">
        <f t="array" ref="AFV12">IFERROR(IF(SMALL(AFV25:AFV200,5)&lt;=$A$8*SMALL(AFV25:AFV200,1),IFERROR(INDEX($A$25:$A$200, MATCH(1,(AFV25:AFV200=SMALL(AFV25:AFV200,5))*(COUNTIF(AFV3:AFV11, $A$25:$A$200)=0),0)), ""),""),"")</f>
        <v/>
      </c>
      <c r="AFW12" s="1" t="str" cm="1">
        <f t="array" ref="AFW12">IFERROR(IF(SMALL(AFW25:AFW200,5)&lt;=$A$8*SMALL(AFW25:AFW200,1),IFERROR(INDEX($A$25:$A$200, MATCH(1,(AFW25:AFW200=SMALL(AFW25:AFW200,5))*(COUNTIF(AFW3:AFW11, $A$25:$A$200)=0),0)), ""),""),"")</f>
        <v/>
      </c>
      <c r="AFX12" s="1" t="str" cm="1">
        <f t="array" ref="AFX12">IFERROR(IF(SMALL(AFX25:AFX200,5)&lt;=$A$8*SMALL(AFX25:AFX200,1),IFERROR(INDEX($A$25:$A$200, MATCH(1,(AFX25:AFX200=SMALL(AFX25:AFX200,5))*(COUNTIF(AFX3:AFX11, $A$25:$A$200)=0),0)), ""),""),"")</f>
        <v/>
      </c>
      <c r="AFY12" s="1" t="str" cm="1">
        <f t="array" ref="AFY12">IFERROR(IF(SMALL(AFY25:AFY200,5)&lt;=$A$8*SMALL(AFY25:AFY200,1),IFERROR(INDEX($A$25:$A$200, MATCH(1,(AFY25:AFY200=SMALL(AFY25:AFY200,5))*(COUNTIF(AFY3:AFY11, $A$25:$A$200)=0),0)), ""),""),"")</f>
        <v/>
      </c>
      <c r="AFZ12" s="1" t="str" cm="1">
        <f t="array" ref="AFZ12">IFERROR(IF(SMALL(AFZ25:AFZ200,5)&lt;=$A$8*SMALL(AFZ25:AFZ200,1),IFERROR(INDEX($A$25:$A$200, MATCH(1,(AFZ25:AFZ200=SMALL(AFZ25:AFZ200,5))*(COUNTIF(AFZ3:AFZ11, $A$25:$A$200)=0),0)), ""),""),"")</f>
        <v/>
      </c>
      <c r="AGA12" s="1" t="str" cm="1">
        <f t="array" ref="AGA12">IFERROR(IF(SMALL(AGA25:AGA200,5)&lt;=$A$8*SMALL(AGA25:AGA200,1),IFERROR(INDEX($A$25:$A$200, MATCH(1,(AGA25:AGA200=SMALL(AGA25:AGA200,5))*(COUNTIF(AGA3:AGA11, $A$25:$A$200)=0),0)), ""),""),"")</f>
        <v/>
      </c>
      <c r="AGB12" s="1" t="str" cm="1">
        <f t="array" ref="AGB12">IFERROR(IF(SMALL(AGB25:AGB200,5)&lt;=$A$8*SMALL(AGB25:AGB200,1),IFERROR(INDEX($A$25:$A$200, MATCH(1,(AGB25:AGB200=SMALL(AGB25:AGB200,5))*(COUNTIF(AGB3:AGB11, $A$25:$A$200)=0),0)), ""),""),"")</f>
        <v/>
      </c>
      <c r="AGC12" s="1" t="str" cm="1">
        <f t="array" ref="AGC12">IFERROR(IF(SMALL(AGC25:AGC200,5)&lt;=$A$8*SMALL(AGC25:AGC200,1),IFERROR(INDEX($A$25:$A$200, MATCH(1,(AGC25:AGC200=SMALL(AGC25:AGC200,5))*(COUNTIF(AGC3:AGC11, $A$25:$A$200)=0),0)), ""),""),"")</f>
        <v/>
      </c>
      <c r="AGD12" s="1" t="str" cm="1">
        <f t="array" ref="AGD12">IFERROR(IF(SMALL(AGD25:AGD200,5)&lt;=$A$8*SMALL(AGD25:AGD200,1),IFERROR(INDEX($A$25:$A$200, MATCH(1,(AGD25:AGD200=SMALL(AGD25:AGD200,5))*(COUNTIF(AGD3:AGD11, $A$25:$A$200)=0),0)), ""),""),"")</f>
        <v/>
      </c>
      <c r="AGE12" s="1" t="str" cm="1">
        <f t="array" ref="AGE12">IFERROR(IF(SMALL(AGE25:AGE200,5)&lt;=$A$8*SMALL(AGE25:AGE200,1),IFERROR(INDEX($A$25:$A$200, MATCH(1,(AGE25:AGE200=SMALL(AGE25:AGE200,5))*(COUNTIF(AGE3:AGE11, $A$25:$A$200)=0),0)), ""),""),"")</f>
        <v/>
      </c>
      <c r="AGF12" s="1" t="str" cm="1">
        <f t="array" ref="AGF12">IFERROR(IF(SMALL(AGF25:AGF200,5)&lt;=$A$8*SMALL(AGF25:AGF200,1),IFERROR(INDEX($A$25:$A$200, MATCH(1,(AGF25:AGF200=SMALL(AGF25:AGF200,5))*(COUNTIF(AGF3:AGF11, $A$25:$A$200)=0),0)), ""),""),"")</f>
        <v/>
      </c>
      <c r="AGG12" s="1" t="str" cm="1">
        <f t="array" ref="AGG12">IFERROR(IF(SMALL(AGG25:AGG200,5)&lt;=$A$8*SMALL(AGG25:AGG200,1),IFERROR(INDEX($A$25:$A$200, MATCH(1,(AGG25:AGG200=SMALL(AGG25:AGG200,5))*(COUNTIF(AGG3:AGG11, $A$25:$A$200)=0),0)), ""),""),"")</f>
        <v/>
      </c>
      <c r="AGH12" s="1" t="str" cm="1">
        <f t="array" ref="AGH12">IFERROR(IF(SMALL(AGH25:AGH200,5)&lt;=$A$8*SMALL(AGH25:AGH200,1),IFERROR(INDEX($A$25:$A$200, MATCH(1,(AGH25:AGH200=SMALL(AGH25:AGH200,5))*(COUNTIF(AGH3:AGH11, $A$25:$A$200)=0),0)), ""),""),"")</f>
        <v/>
      </c>
      <c r="AGI12" s="1" t="str" cm="1">
        <f t="array" ref="AGI12">IFERROR(IF(SMALL(AGI25:AGI200,5)&lt;=$A$8*SMALL(AGI25:AGI200,1),IFERROR(INDEX($A$25:$A$200, MATCH(1,(AGI25:AGI200=SMALL(AGI25:AGI200,5))*(COUNTIF(AGI3:AGI11, $A$25:$A$200)=0),0)), ""),""),"")</f>
        <v/>
      </c>
      <c r="AGJ12" s="1" t="str" cm="1">
        <f t="array" ref="AGJ12">IFERROR(IF(SMALL(AGJ25:AGJ200,5)&lt;=$A$8*SMALL(AGJ25:AGJ200,1),IFERROR(INDEX($A$25:$A$200, MATCH(1,(AGJ25:AGJ200=SMALL(AGJ25:AGJ200,5))*(COUNTIF(AGJ3:AGJ11, $A$25:$A$200)=0),0)), ""),""),"")</f>
        <v/>
      </c>
      <c r="AGK12" s="1" t="str" cm="1">
        <f t="array" ref="AGK12">IFERROR(IF(SMALL(AGK25:AGK200,5)&lt;=$A$8*SMALL(AGK25:AGK200,1),IFERROR(INDEX($A$25:$A$200, MATCH(1,(AGK25:AGK200=SMALL(AGK25:AGK200,5))*(COUNTIF(AGK3:AGK11, $A$25:$A$200)=0),0)), ""),""),"")</f>
        <v/>
      </c>
      <c r="AGL12" s="1" t="str" cm="1">
        <f t="array" ref="AGL12">IFERROR(IF(SMALL(AGL25:AGL200,5)&lt;=$A$8*SMALL(AGL25:AGL200,1),IFERROR(INDEX($A$25:$A$200, MATCH(1,(AGL25:AGL200=SMALL(AGL25:AGL200,5))*(COUNTIF(AGL3:AGL11, $A$25:$A$200)=0),0)), ""),""),"")</f>
        <v/>
      </c>
      <c r="AGM12" s="1" t="str" cm="1">
        <f t="array" ref="AGM12">IFERROR(IF(SMALL(AGM25:AGM200,5)&lt;=$A$8*SMALL(AGM25:AGM200,1),IFERROR(INDEX($A$25:$A$200, MATCH(1,(AGM25:AGM200=SMALL(AGM25:AGM200,5))*(COUNTIF(AGM3:AGM11, $A$25:$A$200)=0),0)), ""),""),"")</f>
        <v/>
      </c>
      <c r="AGN12" s="1" t="str" cm="1">
        <f t="array" ref="AGN12">IFERROR(IF(SMALL(AGN25:AGN200,5)&lt;=$A$8*SMALL(AGN25:AGN200,1),IFERROR(INDEX($A$25:$A$200, MATCH(1,(AGN25:AGN200=SMALL(AGN25:AGN200,5))*(COUNTIF(AGN3:AGN11, $A$25:$A$200)=0),0)), ""),""),"")</f>
        <v/>
      </c>
      <c r="AGO12" s="1" t="str" cm="1">
        <f t="array" ref="AGO12">IFERROR(IF(SMALL(AGO25:AGO200,5)&lt;=$A$8*SMALL(AGO25:AGO200,1),IFERROR(INDEX($A$25:$A$200, MATCH(1,(AGO25:AGO200=SMALL(AGO25:AGO200,5))*(COUNTIF(AGO3:AGO11, $A$25:$A$200)=0),0)), ""),""),"")</f>
        <v/>
      </c>
      <c r="AGP12" s="1" t="str" cm="1">
        <f t="array" ref="AGP12">IFERROR(IF(SMALL(AGP25:AGP200,5)&lt;=$A$8*SMALL(AGP25:AGP200,1),IFERROR(INDEX($A$25:$A$200, MATCH(1,(AGP25:AGP200=SMALL(AGP25:AGP200,5))*(COUNTIF(AGP3:AGP11, $A$25:$A$200)=0),0)), ""),""),"")</f>
        <v/>
      </c>
      <c r="AGQ12" s="1" t="str" cm="1">
        <f t="array" ref="AGQ12">IFERROR(IF(SMALL(AGQ25:AGQ200,5)&lt;=$A$8*SMALL(AGQ25:AGQ200,1),IFERROR(INDEX($A$25:$A$200, MATCH(1,(AGQ25:AGQ200=SMALL(AGQ25:AGQ200,5))*(COUNTIF(AGQ3:AGQ11, $A$25:$A$200)=0),0)), ""),""),"")</f>
        <v/>
      </c>
      <c r="AGR12" s="148"/>
    </row>
    <row r="13" spans="1:876" customFormat="1" x14ac:dyDescent="0.25">
      <c r="A13" s="73"/>
      <c r="B13" s="1" t="str" cm="1">
        <f t="array" ref="B13">IFERROR(IF(SMALL(B25:B118,5)&lt;=$A$8*SMALL(B25:B118,1),IFERROR(INDEX($A$25:$A$118, MATCH(1,(B25:B118=SMALL(B25:B118,5))*(COUNTIF(B3:B12, $A$25:$A$118)=0),0)), ""),""),"")</f>
        <v/>
      </c>
      <c r="C13" s="1" t="str" cm="1">
        <f t="array" ref="C13">IFERROR(IF(SMALL(C25:C118,5)&lt;=$A$8*SMALL(C25:C118,1),IFERROR(INDEX($A$25:$A$118, MATCH(1,(C25:C118=SMALL(C25:C118,5))*(COUNTIF(C3:C12, $A$25:$A$118)=0),0)), ""),""),"")</f>
        <v/>
      </c>
      <c r="D13" s="1" t="str" cm="1">
        <f t="array" ref="D13">IFERROR(IF(SMALL(D25:D118,5)&lt;=$A$8*SMALL(D25:D118,1),IFERROR(INDEX($A$25:$A$118, MATCH(1,(D25:D118=SMALL(D25:D118,5))*(COUNTIF(D3:D12, $A$25:$A$118)=0),0)), ""),""),"")</f>
        <v/>
      </c>
      <c r="E13" s="1" t="str" cm="1">
        <f t="array" ref="E13">IFERROR(IF(SMALL(E25:E118,5)&lt;=$A$8*SMALL(E25:E118,1),IFERROR(INDEX($A$25:$A$118, MATCH(1,(E25:E118=SMALL(E25:E118,5))*(COUNTIF(E3:E12, $A$25:$A$118)=0),0)), ""),""),"")</f>
        <v/>
      </c>
      <c r="F13" s="1" t="str" cm="1">
        <f t="array" ref="F13">IFERROR(IF(SMALL(F25:F118,5)&lt;=$A$8*SMALL(F25:F118,1),IFERROR(INDEX($A$25:$A$118, MATCH(1,(F25:F118=SMALL(F25:F118,5))*(COUNTIF(F3:F12, $A$25:$A$118)=0),0)), ""),""),"")</f>
        <v/>
      </c>
      <c r="G13" s="1" t="str" cm="1">
        <f t="array" ref="G13">IFERROR(IF(SMALL(G25:G118,5)&lt;=$A$8*SMALL(G25:G118,1),IFERROR(INDEX($A$25:$A$118, MATCH(1,(G25:G118=SMALL(G25:G118,5))*(COUNTIF(G3:G12, $A$25:$A$118)=0),0)), ""),""),"")</f>
        <v/>
      </c>
      <c r="H13" s="1" t="str" cm="1">
        <f t="array" ref="H13">IFERROR(IF(SMALL(H25:H118,5)&lt;=$A$8*SMALL(H25:H118,1),IFERROR(INDEX($A$25:$A$118, MATCH(1,(H25:H118=SMALL(H25:H118,5))*(COUNTIF(H3:H12, $A$25:$A$118)=0),0)), ""),""),"")</f>
        <v/>
      </c>
      <c r="I13" s="1" t="str" cm="1">
        <f t="array" ref="I13">IFERROR(IF(SMALL(I25:I118,5)&lt;=$A$8*SMALL(I25:I118,1),IFERROR(INDEX($A$25:$A$118, MATCH(1,(I25:I118=SMALL(I25:I118,5))*(COUNTIF(I3:I12, $A$25:$A$118)=0),0)), ""),""),"")</f>
        <v/>
      </c>
      <c r="J13" s="132" t="str" cm="1">
        <f t="array" ref="J13">IFERROR(IF(SMALL(J25:J118,5)&lt;=$A$8*SMALL(J25:J118,1),IFERROR(INDEX($A$25:$A$118, MATCH(1,(J25:J118=SMALL(J25:J118,5))*(COUNTIF(J3:J12, $A$25:$A$118)=0),0)), ""),""),"")</f>
        <v/>
      </c>
      <c r="K13" s="1" t="str" cm="1">
        <f t="array" ref="K13">IFERROR(IF(SMALL(K25:K118,5)&lt;=$A$8*SMALL(K25:K118,1),IFERROR(INDEX($A$25:$A$118, MATCH(1,(K25:K118=SMALL(K25:K118,5))*(COUNTIF(K3:K12, $A$25:$A$118)=0),0)), ""),""),"")</f>
        <v/>
      </c>
      <c r="L13" s="1" t="str" cm="1">
        <f t="array" ref="L13">IFERROR(IF(SMALL(L25:L118,5)&lt;=$A$8*SMALL(L25:L118,1),IFERROR(INDEX($A$25:$A$118, MATCH(1,(L25:L118=SMALL(L25:L118,5))*(COUNTIF(L3:L12, $A$25:$A$118)=0),0)), ""),""),"")</f>
        <v/>
      </c>
      <c r="M13" s="1" t="str" cm="1">
        <f t="array" ref="M13">IFERROR(IF(SMALL(M25:M118,5)&lt;=$A$8*SMALL(M25:M118,1),IFERROR(INDEX($A$25:$A$118, MATCH(1,(M25:M118=SMALL(M25:M118,5))*(COUNTIF(M3:M12, $A$25:$A$118)=0),0)), ""),""),"")</f>
        <v/>
      </c>
      <c r="N13" s="1" t="str" cm="1">
        <f t="array" ref="N13">IFERROR(IF(SMALL(N25:N118,5)&lt;=$A$8*SMALL(N25:N118,1),IFERROR(INDEX($A$25:$A$118, MATCH(1,(N25:N118=SMALL(N25:N118,5))*(COUNTIF(N3:N12, $A$25:$A$118)=0),0)), ""),""),"")</f>
        <v/>
      </c>
      <c r="O13" s="1" t="str" cm="1">
        <f t="array" ref="O13">IFERROR(IF(SMALL(O25:O118,5)&lt;=$A$8*SMALL(O25:O118,1),IFERROR(INDEX($A$25:$A$118, MATCH(1,(O25:O118=SMALL(O25:O118,5))*(COUNTIF(O3:O12, $A$25:$A$118)=0),0)), ""),""),"")</f>
        <v/>
      </c>
      <c r="P13" s="1" t="str" cm="1">
        <f t="array" ref="P13">IFERROR(IF(SMALL(P25:P118,5)&lt;=$A$8*SMALL(P25:P118,1),IFERROR(INDEX($A$25:$A$118, MATCH(1,(P25:P118=SMALL(P25:P118,5))*(COUNTIF(P3:P12, $A$25:$A$118)=0),0)), ""),""),"")</f>
        <v/>
      </c>
      <c r="Q13" s="1" t="str" cm="1">
        <f t="array" ref="Q13">IFERROR(IF(SMALL(Q25:Q118,5)&lt;=$A$8*SMALL(Q25:Q118,1),IFERROR(INDEX($A$25:$A$118, MATCH(1,(Q25:Q118=SMALL(Q25:Q118,5))*(COUNTIF(Q3:Q12, $A$25:$A$118)=0),0)), ""),""),"")</f>
        <v/>
      </c>
      <c r="R13" s="1" t="str" cm="1">
        <f t="array" ref="R13">IFERROR(IF(SMALL(R25:R118,5)&lt;=$A$8*SMALL(R25:R118,1),IFERROR(INDEX($A$25:$A$118, MATCH(1,(R25:R118=SMALL(R25:R118,5))*(COUNTIF(R3:R12, $A$25:$A$118)=0),0)), ""),""),"")</f>
        <v/>
      </c>
      <c r="S13" s="1" t="str" cm="1">
        <f t="array" ref="S13">IFERROR(IF(SMALL(S25:S118,5)&lt;=$A$8*SMALL(S25:S118,1),IFERROR(INDEX($A$25:$A$118, MATCH(1,(S25:S118=SMALL(S25:S118,5))*(COUNTIF(S3:S12, $A$25:$A$118)=0),0)), ""),""),"")</f>
        <v/>
      </c>
      <c r="T13" s="1" t="str" cm="1">
        <f t="array" ref="T13">IFERROR(IF(SMALL(T25:T118,5)&lt;=$A$8*SMALL(T25:T118,1),IFERROR(INDEX($A$25:$A$118, MATCH(1,(T25:T118=SMALL(T25:T118,5))*(COUNTIF(T3:T12, $A$25:$A$118)=0),0)), ""),""),"")</f>
        <v/>
      </c>
      <c r="U13" s="132" t="str" cm="1">
        <f t="array" ref="U13">IFERROR(IF(SMALL(U25:U118,5)&lt;=$A$8*SMALL(U25:U118,1),IFERROR(INDEX($A$25:$A$118, MATCH(1,(U25:U118=SMALL(U25:U118,5))*(COUNTIF(U3:U12, $A$25:$A$118)=0),0)), ""),""),"")</f>
        <v/>
      </c>
      <c r="V13" s="1" t="str" cm="1">
        <f t="array" ref="V13">IFERROR(IF(SMALL(V25:V118,5)&lt;=$A$8*SMALL(V25:V118,1),IFERROR(INDEX($A$25:$A$118, MATCH(1,(V25:V118=SMALL(V25:V118,5))*(COUNTIF(V3:V12, $A$25:$A$118)=0),0)), ""),""),"")</f>
        <v/>
      </c>
      <c r="W13" s="1" t="str" cm="1">
        <f t="array" ref="W13">IFERROR(IF(SMALL(W25:W118,5)&lt;=$A$8*SMALL(W25:W118,1),IFERROR(INDEX($A$25:$A$118, MATCH(1,(W25:W118=SMALL(W25:W118,5))*(COUNTIF(W3:W12, $A$25:$A$118)=0),0)), ""),""),"")</f>
        <v/>
      </c>
      <c r="X13" s="1" t="str" cm="1">
        <f t="array" ref="X13">IFERROR(IF(SMALL(X25:X118,5)&lt;=$A$8*SMALL(X25:X118,1),IFERROR(INDEX($A$25:$A$118, MATCH(1,(X25:X118=SMALL(X25:X118,5))*(COUNTIF(X3:X12, $A$25:$A$118)=0),0)), ""),""),"")</f>
        <v/>
      </c>
      <c r="Y13" s="1" t="str" cm="1">
        <f t="array" ref="Y13">IFERROR(IF(SMALL(Y25:Y118,5)&lt;=$A$8*SMALL(Y25:Y118,1),IFERROR(INDEX($A$25:$A$118, MATCH(1,(Y25:Y118=SMALL(Y25:Y118,5))*(COUNTIF(Y3:Y12, $A$25:$A$118)=0),0)), ""),""),"")</f>
        <v/>
      </c>
      <c r="Z13" s="1" t="str" cm="1">
        <f t="array" ref="Z13">IFERROR(IF(SMALL(Z25:Z118,5)&lt;=$A$8*SMALL(Z25:Z118,1),IFERROR(INDEX($A$25:$A$118, MATCH(1,(Z25:Z118=SMALL(Z25:Z118,5))*(COUNTIF(Z3:Z12, $A$25:$A$118)=0),0)), ""),""),"")</f>
        <v/>
      </c>
      <c r="AA13" s="1" t="str" cm="1">
        <f t="array" ref="AA13">IFERROR(IF(SMALL(AA25:AA118,5)&lt;=$A$8*SMALL(AA25:AA118,1),IFERROR(INDEX($A$25:$A$118, MATCH(1,(AA25:AA118=SMALL(AA25:AA118,5))*(COUNTIF(AA3:AA12, $A$25:$A$118)=0),0)), ""),""),"")</f>
        <v/>
      </c>
      <c r="AB13" s="1" t="str" cm="1">
        <f t="array" ref="AB13">IFERROR(IF(SMALL(AB25:AB118,5)&lt;=$A$8*SMALL(AB25:AB118,1),IFERROR(INDEX($A$25:$A$118, MATCH(1,(AB25:AB118=SMALL(AB25:AB118,5))*(COUNTIF(AB3:AB12, $A$25:$A$118)=0),0)), ""),""),"")</f>
        <v/>
      </c>
      <c r="AC13" s="1" t="str" cm="1">
        <f t="array" ref="AC13">IFERROR(IF(SMALL(AC25:AC118,5)&lt;=$A$8*SMALL(AC25:AC118,1),IFERROR(INDEX($A$25:$A$118, MATCH(1,(AC25:AC118=SMALL(AC25:AC118,5))*(COUNTIF(AC3:AC12, $A$25:$A$118)=0),0)), ""),""),"")</f>
        <v/>
      </c>
      <c r="AD13" s="1" t="str" cm="1">
        <f t="array" ref="AD13">IFERROR(IF(SMALL(AD25:AD118,5)&lt;=$A$8*SMALL(AD25:AD118,1),IFERROR(INDEX($A$25:$A$118, MATCH(1,(AD25:AD118=SMALL(AD25:AD118,5))*(COUNTIF(AD3:AD12, $A$25:$A$118)=0),0)), ""),""),"")</f>
        <v/>
      </c>
      <c r="AE13" s="1" t="str" cm="1">
        <f t="array" ref="AE13">IFERROR(IF(SMALL(AE25:AE118,5)&lt;=$A$8*SMALL(AE25:AE118,1),IFERROR(INDEX($A$25:$A$118, MATCH(1,(AE25:AE118=SMALL(AE25:AE118,5))*(COUNTIF(AE3:AE12, $A$25:$A$118)=0),0)), ""),""),"")</f>
        <v/>
      </c>
      <c r="AF13" s="132" t="str" cm="1">
        <f t="array" ref="AF13">IFERROR(IF(SMALL(AF25:AF118,5)&lt;=$A$8*SMALL(AF25:AF118,1),IFERROR(INDEX($A$25:$A$118, MATCH(1,(AF25:AF118=SMALL(AF25:AF118,5))*(COUNTIF(AF3:AF12, $A$25:$A$118)=0),0)), ""),""),"")</f>
        <v/>
      </c>
      <c r="AG13" s="1" t="str" cm="1">
        <f t="array" ref="AG13">IFERROR(IF(SMALL(AG25:AG118,5)&lt;=$A$8*SMALL(AG25:AG118,1),IFERROR(INDEX($A$25:$A$118, MATCH(1,(AG25:AG118=SMALL(AG25:AG118,5))*(COUNTIF(AG3:AG12, $A$25:$A$118)=0),0)), ""),""),"")</f>
        <v/>
      </c>
      <c r="AH13" s="1" t="str" cm="1">
        <f t="array" ref="AH13">IFERROR(IF(SMALL(AH25:AH118,5)&lt;=$A$8*SMALL(AH25:AH118,1),IFERROR(INDEX($A$25:$A$118, MATCH(1,(AH25:AH118=SMALL(AH25:AH118,5))*(COUNTIF(AH3:AH12, $A$25:$A$118)=0),0)), ""),""),"")</f>
        <v/>
      </c>
      <c r="AI13" s="1" t="str" cm="1">
        <f t="array" ref="AI13">IFERROR(IF(SMALL(AI25:AI118,5)&lt;=$A$8*SMALL(AI25:AI118,1),IFERROR(INDEX($A$25:$A$118, MATCH(1,(AI25:AI118=SMALL(AI25:AI118,5))*(COUNTIF(AI3:AI12, $A$25:$A$118)=0),0)), ""),""),"")</f>
        <v/>
      </c>
      <c r="AJ13" s="1" t="str" cm="1">
        <f t="array" ref="AJ13">IFERROR(IF(SMALL(AJ25:AJ118,5)&lt;=$A$8*SMALL(AJ25:AJ118,1),IFERROR(INDEX($A$25:$A$118, MATCH(1,(AJ25:AJ118=SMALL(AJ25:AJ118,5))*(COUNTIF(AJ3:AJ12, $A$25:$A$118)=0),0)), ""),""),"")</f>
        <v/>
      </c>
      <c r="AK13" s="1" t="str" cm="1">
        <f t="array" ref="AK13">IFERROR(IF(SMALL(AK25:AK118,5)&lt;=$A$8*SMALL(AK25:AK118,1),IFERROR(INDEX($A$25:$A$118, MATCH(1,(AK25:AK118=SMALL(AK25:AK118,5))*(COUNTIF(AK3:AK12, $A$25:$A$118)=0),0)), ""),""),"")</f>
        <v/>
      </c>
      <c r="AL13" s="1" t="str" cm="1">
        <f t="array" ref="AL13">IFERROR(IF(SMALL(AL25:AL118,5)&lt;=$A$8*SMALL(AL25:AL118,1),IFERROR(INDEX($A$25:$A$118, MATCH(1,(AL25:AL118=SMALL(AL25:AL118,5))*(COUNTIF(AL3:AL12, $A$25:$A$118)=0),0)), ""),""),"")</f>
        <v/>
      </c>
      <c r="AM13" s="1" t="str" cm="1">
        <f t="array" ref="AM13">IFERROR(IF(SMALL(AM25:AM118,5)&lt;=$A$8*SMALL(AM25:AM118,1),IFERROR(INDEX($A$25:$A$118, MATCH(1,(AM25:AM118=SMALL(AM25:AM118,5))*(COUNTIF(AM3:AM12, $A$25:$A$118)=0),0)), ""),""),"")</f>
        <v/>
      </c>
      <c r="AN13" s="1" t="str" cm="1">
        <f t="array" ref="AN13">IFERROR(IF(SMALL(AN25:AN118,5)&lt;=$A$8*SMALL(AN25:AN118,1),IFERROR(INDEX($A$25:$A$118, MATCH(1,(AN25:AN118=SMALL(AN25:AN118,5))*(COUNTIF(AN3:AN12, $A$25:$A$118)=0),0)), ""),""),"")</f>
        <v/>
      </c>
      <c r="AO13" s="1" t="str" cm="1">
        <f t="array" ref="AO13">IFERROR(IF(SMALL(AO25:AO118,5)&lt;=$A$8*SMALL(AO25:AO118,1),IFERROR(INDEX($A$25:$A$118, MATCH(1,(AO25:AO118=SMALL(AO25:AO118,5))*(COUNTIF(AO3:AO12, $A$25:$A$118)=0),0)), ""),""),"")</f>
        <v/>
      </c>
      <c r="AP13" s="1" t="str" cm="1">
        <f t="array" ref="AP13">IFERROR(IF(SMALL(AP25:AP118,5)&lt;=$A$8*SMALL(AP25:AP118,1),IFERROR(INDEX($A$25:$A$118, MATCH(1,(AP25:AP118=SMALL(AP25:AP118,5))*(COUNTIF(AP3:AP12, $A$25:$A$118)=0),0)), ""),""),"")</f>
        <v/>
      </c>
      <c r="AQ13" s="132" t="str" cm="1">
        <f t="array" ref="AQ13">IFERROR(IF(SMALL(AQ25:AQ118,5)&lt;=$A$8*SMALL(AQ25:AQ118,1),IFERROR(INDEX($A$25:$A$118, MATCH(1,(AQ25:AQ118=SMALL(AQ25:AQ118,5))*(COUNTIF(AQ3:AQ12, $A$25:$A$118)=0),0)), ""),""),"")</f>
        <v/>
      </c>
      <c r="AR13" s="1" t="str" cm="1">
        <f t="array" ref="AR13">IFERROR(IF(SMALL(AR25:AR118,5)&lt;=$A$8*SMALL(AR25:AR118,1),IFERROR(INDEX($A$25:$A$118, MATCH(1,(AR25:AR118=SMALL(AR25:AR118,5))*(COUNTIF(AR3:AR12, $A$25:$A$118)=0),0)), ""),""),"")</f>
        <v/>
      </c>
      <c r="AS13" s="1" t="str" cm="1">
        <f t="array" ref="AS13">IFERROR(IF(SMALL(AS25:AS118,5)&lt;=$A$8*SMALL(AS25:AS118,1),IFERROR(INDEX($A$25:$A$118, MATCH(1,(AS25:AS118=SMALL(AS25:AS118,5))*(COUNTIF(AS3:AS12, $A$25:$A$118)=0),0)), ""),""),"")</f>
        <v/>
      </c>
      <c r="AT13" s="1" t="str" cm="1">
        <f t="array" ref="AT13">IFERROR(IF(SMALL(AT25:AT118,5)&lt;=$A$8*SMALL(AT25:AT118,1),IFERROR(INDEX($A$25:$A$118, MATCH(1,(AT25:AT118=SMALL(AT25:AT118,5))*(COUNTIF(AT3:AT12, $A$25:$A$118)=0),0)), ""),""),"")</f>
        <v/>
      </c>
      <c r="AU13" s="1" t="str" cm="1">
        <f t="array" ref="AU13">IFERROR(IF(SMALL(AU25:AU118,5)&lt;=$A$8*SMALL(AU25:AU118,1),IFERROR(INDEX($A$25:$A$118, MATCH(1,(AU25:AU118=SMALL(AU25:AU118,5))*(COUNTIF(AU3:AU12, $A$25:$A$118)=0),0)), ""),""),"")</f>
        <v/>
      </c>
      <c r="AV13" s="1" t="str" cm="1">
        <f t="array" ref="AV13">IFERROR(IF(SMALL(AV25:AV118,5)&lt;=$A$8*SMALL(AV25:AV118,1),IFERROR(INDEX($A$25:$A$118, MATCH(1,(AV25:AV118=SMALL(AV25:AV118,5))*(COUNTIF(AV3:AV12, $A$25:$A$118)=0),0)), ""),""),"")</f>
        <v/>
      </c>
      <c r="AW13" s="1" t="str" cm="1">
        <f t="array" ref="AW13">IFERROR(IF(SMALL(AW25:AW118,5)&lt;=$A$8*SMALL(AW25:AW118,1),IFERROR(INDEX($A$25:$A$118, MATCH(1,(AW25:AW118=SMALL(AW25:AW118,5))*(COUNTIF(AW3:AW12, $A$25:$A$118)=0),0)), ""),""),"")</f>
        <v/>
      </c>
      <c r="AX13" s="1" t="str" cm="1">
        <f t="array" ref="AX13">IFERROR(IF(SMALL(AX25:AX118,5)&lt;=$A$8*SMALL(AX25:AX118,1),IFERROR(INDEX($A$25:$A$118, MATCH(1,(AX25:AX118=SMALL(AX25:AX118,5))*(COUNTIF(AX3:AX12, $A$25:$A$118)=0),0)), ""),""),"")</f>
        <v/>
      </c>
      <c r="AY13" s="1" t="str" cm="1">
        <f t="array" ref="AY13">IFERROR(IF(SMALL(AY25:AY118,5)&lt;=$A$8*SMALL(AY25:AY118,1),IFERROR(INDEX($A$25:$A$118, MATCH(1,(AY25:AY118=SMALL(AY25:AY118,5))*(COUNTIF(AY3:AY12, $A$25:$A$118)=0),0)), ""),""),"")</f>
        <v/>
      </c>
      <c r="AZ13" s="1" t="str" cm="1">
        <f t="array" ref="AZ13">IFERROR(IF(SMALL(AZ25:AZ118,5)&lt;=$A$8*SMALL(AZ25:AZ118,1),IFERROR(INDEX($A$25:$A$118, MATCH(1,(AZ25:AZ118=SMALL(AZ25:AZ118,5))*(COUNTIF(AZ3:AZ12, $A$25:$A$118)=0),0)), ""),""),"")</f>
        <v/>
      </c>
      <c r="BA13" s="1" t="str" cm="1">
        <f t="array" ref="BA13">IFERROR(IF(SMALL(BA25:BA118,5)&lt;=$A$8*SMALL(BA25:BA118,1),IFERROR(INDEX($A$25:$A$118, MATCH(1,(BA25:BA118=SMALL(BA25:BA118,5))*(COUNTIF(BA3:BA12, $A$25:$A$118)=0),0)), ""),""),"")</f>
        <v/>
      </c>
      <c r="BB13" s="132" t="str" cm="1">
        <f t="array" ref="BB13">IFERROR(IF(SMALL(BB25:BB118,5)&lt;=$A$8*SMALL(BB25:BB118,1),IFERROR(INDEX($A$25:$A$118, MATCH(1,(BB25:BB118=SMALL(BB25:BB118,5))*(COUNTIF(BB3:BB12, $A$25:$A$118)=0),0)), ""),""),"")</f>
        <v/>
      </c>
      <c r="BC13" s="1" t="str" cm="1">
        <f t="array" ref="BC13">IFERROR(IF(SMALL(BC25:BC118,5)&lt;=$A$8*SMALL(BC25:BC118,1),IFERROR(INDEX($A$25:$A$118, MATCH(1,(BC25:BC118=SMALL(BC25:BC118,5))*(COUNTIF(BC3:BC12, $A$25:$A$118)=0),0)), ""),""),"")</f>
        <v/>
      </c>
      <c r="BD13" s="1" t="str" cm="1">
        <f t="array" ref="BD13">IFERROR(IF(SMALL(BD25:BD118,5)&lt;=$A$8*SMALL(BD25:BD118,1),IFERROR(INDEX($A$25:$A$118, MATCH(1,(BD25:BD118=SMALL(BD25:BD118,5))*(COUNTIF(BD3:BD12, $A$25:$A$118)=0),0)), ""),""),"")</f>
        <v/>
      </c>
      <c r="BE13" s="1" t="str" cm="1">
        <f t="array" ref="BE13">IFERROR(IF(SMALL(BE25:BE118,5)&lt;=$A$8*SMALL(BE25:BE118,1),IFERROR(INDEX($A$25:$A$118, MATCH(1,(BE25:BE118=SMALL(BE25:BE118,5))*(COUNTIF(BE3:BE12, $A$25:$A$118)=0),0)), ""),""),"")</f>
        <v/>
      </c>
      <c r="BF13" s="1" t="str" cm="1">
        <f t="array" ref="BF13">IFERROR(IF(SMALL(BF25:BF118,5)&lt;=$A$8*SMALL(BF25:BF118,1),IFERROR(INDEX($A$25:$A$118, MATCH(1,(BF25:BF118=SMALL(BF25:BF118,5))*(COUNTIF(BF3:BF12, $A$25:$A$118)=0),0)), ""),""),"")</f>
        <v/>
      </c>
      <c r="BG13" s="1" t="str" cm="1">
        <f t="array" ref="BG13">IFERROR(IF(SMALL(BG25:BG118,5)&lt;=$A$8*SMALL(BG25:BG118,1),IFERROR(INDEX($A$25:$A$118, MATCH(1,(BG25:BG118=SMALL(BG25:BG118,5))*(COUNTIF(BG3:BG12, $A$25:$A$118)=0),0)), ""),""),"")</f>
        <v/>
      </c>
      <c r="BH13" s="1" t="str" cm="1">
        <f t="array" ref="BH13">IFERROR(IF(SMALL(BH25:BH118,5)&lt;=$A$8*SMALL(BH25:BH118,1),IFERROR(INDEX($A$25:$A$118, MATCH(1,(BH25:BH118=SMALL(BH25:BH118,5))*(COUNTIF(BH3:BH12, $A$25:$A$118)=0),0)), ""),""),"")</f>
        <v/>
      </c>
      <c r="BI13" s="1" t="str" cm="1">
        <f t="array" ref="BI13">IFERROR(IF(SMALL(BI25:BI118,5)&lt;=$A$8*SMALL(BI25:BI118,1),IFERROR(INDEX($A$25:$A$118, MATCH(1,(BI25:BI118=SMALL(BI25:BI118,5))*(COUNTIF(BI3:BI12, $A$25:$A$118)=0),0)), ""),""),"")</f>
        <v/>
      </c>
      <c r="BJ13" s="1" t="str" cm="1">
        <f t="array" ref="BJ13">IFERROR(IF(SMALL(BJ25:BJ118,5)&lt;=$A$8*SMALL(BJ25:BJ118,1),IFERROR(INDEX($A$25:$A$118, MATCH(1,(BJ25:BJ118=SMALL(BJ25:BJ118,5))*(COUNTIF(BJ3:BJ12, $A$25:$A$118)=0),0)), ""),""),"")</f>
        <v/>
      </c>
      <c r="BK13" s="1" t="str" cm="1">
        <f t="array" ref="BK13">IFERROR(IF(SMALL(BK25:BK118,5)&lt;=$A$8*SMALL(BK25:BK118,1),IFERROR(INDEX($A$25:$A$118, MATCH(1,(BK25:BK118=SMALL(BK25:BK118,5))*(COUNTIF(BK3:BK12, $A$25:$A$118)=0),0)), ""),""),"")</f>
        <v/>
      </c>
      <c r="BL13" s="1" t="str" cm="1">
        <f t="array" ref="BL13">IFERROR(IF(SMALL(BL25:BL118,5)&lt;=$A$8*SMALL(BL25:BL118,1),IFERROR(INDEX($A$25:$A$118, MATCH(1,(BL25:BL118=SMALL(BL25:BL118,5))*(COUNTIF(BL3:BL12, $A$25:$A$118)=0),0)), ""),""),"")</f>
        <v/>
      </c>
      <c r="BM13" s="1" t="str" cm="1">
        <f t="array" ref="BM13">IFERROR(IF(SMALL(BM25:BM118,5)&lt;=$A$8*SMALL(BM25:BM118,1),IFERROR(INDEX($A$25:$A$118, MATCH(1,(BM25:BM118=SMALL(BM25:BM118,5))*(COUNTIF(BM3:BM12, $A$25:$A$118)=0),0)), ""),""),"")</f>
        <v/>
      </c>
      <c r="BN13" s="132" t="str" cm="1">
        <f t="array" ref="BN13">IFERROR(IF(SMALL(BN25:BN118,5)&lt;=$A$8*SMALL(BN25:BN118,1),IFERROR(INDEX($A$25:$A$118, MATCH(1,(BN25:BN118=SMALL(BN25:BN118,5))*(COUNTIF(BN3:BN12, $A$25:$A$118)=0),0)), ""),""),"")</f>
        <v/>
      </c>
      <c r="BO13" s="1" t="str" cm="1">
        <f t="array" ref="BO13">IFERROR(IF(SMALL(BO25:BO118,5)&lt;=$A$8*SMALL(BO25:BO118,1),IFERROR(INDEX($A$25:$A$118, MATCH(1,(BO25:BO118=SMALL(BO25:BO118,5))*(COUNTIF(BO3:BO12, $A$25:$A$118)=0),0)), ""),""),"")</f>
        <v/>
      </c>
      <c r="BP13" s="1" t="str" cm="1">
        <f t="array" ref="BP13">IFERROR(IF(SMALL(BP25:BP118,5)&lt;=$A$8*SMALL(BP25:BP118,1),IFERROR(INDEX($A$25:$A$118, MATCH(1,(BP25:BP118=SMALL(BP25:BP118,5))*(COUNTIF(BP3:BP12, $A$25:$A$118)=0),0)), ""),""),"")</f>
        <v/>
      </c>
      <c r="BQ13" s="1" t="str" cm="1">
        <f t="array" ref="BQ13">IFERROR(IF(SMALL(BQ25:BQ118,5)&lt;=$A$8*SMALL(BQ25:BQ118,1),IFERROR(INDEX($A$25:$A$118, MATCH(1,(BQ25:BQ118=SMALL(BQ25:BQ118,5))*(COUNTIF(BQ3:BQ12, $A$25:$A$118)=0),0)), ""),""),"")</f>
        <v/>
      </c>
      <c r="BR13" s="1" t="str" cm="1">
        <f t="array" ref="BR13">IFERROR(IF(SMALL(BR25:BR118,5)&lt;=$A$8*SMALL(BR25:BR118,1),IFERROR(INDEX($A$25:$A$118, MATCH(1,(BR25:BR118=SMALL(BR25:BR118,5))*(COUNTIF(BR3:BR12, $A$25:$A$118)=0),0)), ""),""),"")</f>
        <v/>
      </c>
      <c r="BS13" s="1" t="str" cm="1">
        <f t="array" ref="BS13">IFERROR(IF(SMALL(BS25:BS118,5)&lt;=$A$8*SMALL(BS25:BS118,1),IFERROR(INDEX($A$25:$A$118, MATCH(1,(BS25:BS118=SMALL(BS25:BS118,5))*(COUNTIF(BS3:BS12, $A$25:$A$118)=0),0)), ""),""),"")</f>
        <v/>
      </c>
      <c r="BT13" s="1" t="str" cm="1">
        <f t="array" ref="BT13">IFERROR(IF(SMALL(BT25:BT118,5)&lt;=$A$8*SMALL(BT25:BT118,1),IFERROR(INDEX($A$25:$A$118, MATCH(1,(BT25:BT118=SMALL(BT25:BT118,5))*(COUNTIF(BT3:BT12, $A$25:$A$118)=0),0)), ""),""),"")</f>
        <v/>
      </c>
      <c r="BU13" s="1" t="str" cm="1">
        <f t="array" ref="BU13">IFERROR(IF(SMALL(BU25:BU118,5)&lt;=$A$8*SMALL(BU25:BU118,1),IFERROR(INDEX($A$25:$A$118, MATCH(1,(BU25:BU118=SMALL(BU25:BU118,5))*(COUNTIF(BU3:BU12, $A$25:$A$118)=0),0)), ""),""),"")</f>
        <v/>
      </c>
      <c r="BV13" s="1" t="str" cm="1">
        <f t="array" ref="BV13">IFERROR(IF(SMALL(BV25:BV118,5)&lt;=$A$8*SMALL(BV25:BV118,1),IFERROR(INDEX($A$25:$A$118, MATCH(1,(BV25:BV118=SMALL(BV25:BV118,5))*(COUNTIF(BV3:BV12, $A$25:$A$118)=0),0)), ""),""),"")</f>
        <v/>
      </c>
      <c r="BW13" s="1" t="str" cm="1">
        <f t="array" ref="BW13">IFERROR(IF(SMALL(BW25:BW118,5)&lt;=$A$8*SMALL(BW25:BW118,1),IFERROR(INDEX($A$25:$A$118, MATCH(1,(BW25:BW118=SMALL(BW25:BW118,5))*(COUNTIF(BW3:BW12, $A$25:$A$118)=0),0)), ""),""),"")</f>
        <v/>
      </c>
      <c r="BX13" s="1" t="str" cm="1">
        <f t="array" ref="BX13">IFERROR(IF(SMALL(BX25:BX118,5)&lt;=$A$8*SMALL(BX25:BX118,1),IFERROR(INDEX($A$25:$A$118, MATCH(1,(BX25:BX118=SMALL(BX25:BX118,5))*(COUNTIF(BX3:BX12, $A$25:$A$118)=0),0)), ""),""),"")</f>
        <v/>
      </c>
      <c r="BY13" s="1" t="str" cm="1">
        <f t="array" ref="BY13">IFERROR(IF(SMALL(BY25:BY118,5)&lt;=$A$8*SMALL(BY25:BY118,1),IFERROR(INDEX($A$25:$A$118, MATCH(1,(BY25:BY118=SMALL(BY25:BY118,5))*(COUNTIF(BY3:BY12, $A$25:$A$118)=0),0)), ""),""),"")</f>
        <v/>
      </c>
      <c r="BZ13" s="1" t="str" cm="1">
        <f t="array" ref="BZ13">IFERROR(IF(SMALL(BZ25:BZ118,5)&lt;=$A$8*SMALL(BZ25:BZ118,1),IFERROR(INDEX($A$25:$A$118, MATCH(1,(BZ25:BZ118=SMALL(BZ25:BZ118,5))*(COUNTIF(BZ3:BZ12, $A$25:$A$118)=0),0)), ""),""),"")</f>
        <v/>
      </c>
      <c r="CA13" s="1" t="str" cm="1">
        <f t="array" ref="CA13">IFERROR(IF(SMALL(CA25:CA118,5)&lt;=$A$8*SMALL(CA25:CA118,1),IFERROR(INDEX($A$25:$A$118, MATCH(1,(CA25:CA118=SMALL(CA25:CA118,5))*(COUNTIF(CA3:CA12, $A$25:$A$118)=0),0)), ""),""),"")</f>
        <v/>
      </c>
      <c r="CB13" s="1" t="str" cm="1">
        <f t="array" ref="CB13">IFERROR(IF(SMALL(CB25:CB118,5)&lt;=$A$8*SMALL(CB25:CB118,1),IFERROR(INDEX($A$25:$A$118, MATCH(1,(CB25:CB118=SMALL(CB25:CB118,5))*(COUNTIF(CB3:CB12, $A$25:$A$118)=0),0)), ""),""),"")</f>
        <v/>
      </c>
      <c r="CC13" s="1" t="str" cm="1">
        <f t="array" ref="CC13">IFERROR(IF(SMALL(CC25:CC118,5)&lt;=$A$8*SMALL(CC25:CC118,1),IFERROR(INDEX($A$25:$A$118, MATCH(1,(CC25:CC118=SMALL(CC25:CC118,5))*(COUNTIF(CC3:CC12, $A$25:$A$118)=0),0)), ""),""),"")</f>
        <v/>
      </c>
      <c r="CD13" s="132" t="str" cm="1">
        <f t="array" ref="CD13">IFERROR(IF(SMALL(CD25:CD118,5)&lt;=$A$8*SMALL(CD25:CD118,1),IFERROR(INDEX($A$25:$A$118, MATCH(1,(CD25:CD118=SMALL(CD25:CD118,5))*(COUNTIF(CD3:CD12, $A$25:$A$118)=0),0)), ""),""),"")</f>
        <v/>
      </c>
      <c r="CE13" s="1" t="str" cm="1">
        <f t="array" ref="CE13">IFERROR(IF(SMALL(CE25:CE118,5)&lt;=$A$8*SMALL(CE25:CE118,1),IFERROR(INDEX($A$25:$A$118, MATCH(1,(CE25:CE118=SMALL(CE25:CE118,5))*(COUNTIF(CE3:CE12, $A$25:$A$118)=0),0)), ""),""),"")</f>
        <v/>
      </c>
      <c r="CF13" s="1" t="str" cm="1">
        <f t="array" ref="CF13">IFERROR(IF(SMALL(CF25:CF118,5)&lt;=$A$8*SMALL(CF25:CF118,1),IFERROR(INDEX($A$25:$A$118, MATCH(1,(CF25:CF118=SMALL(CF25:CF118,5))*(COUNTIF(CF3:CF12, $A$25:$A$118)=0),0)), ""),""),"")</f>
        <v/>
      </c>
      <c r="CG13" s="1" t="str" cm="1">
        <f t="array" ref="CG13">IFERROR(IF(SMALL(CG25:CG118,5)&lt;=$A$8*SMALL(CG25:CG118,1),IFERROR(INDEX($A$25:$A$118, MATCH(1,(CG25:CG118=SMALL(CG25:CG118,5))*(COUNTIF(CG3:CG12, $A$25:$A$118)=0),0)), ""),""),"")</f>
        <v/>
      </c>
      <c r="CH13" s="1" t="str" cm="1">
        <f t="array" ref="CH13">IFERROR(IF(SMALL(CH25:CH118,5)&lt;=$A$8*SMALL(CH25:CH118,1),IFERROR(INDEX($A$25:$A$118, MATCH(1,(CH25:CH118=SMALL(CH25:CH118,5))*(COUNTIF(CH3:CH12, $A$25:$A$118)=0),0)), ""),""),"")</f>
        <v/>
      </c>
      <c r="CI13" s="1" t="str" cm="1">
        <f t="array" ref="CI13">IFERROR(IF(SMALL(CI25:CI118,5)&lt;=$A$8*SMALL(CI25:CI118,1),IFERROR(INDEX($A$25:$A$118, MATCH(1,(CI25:CI118=SMALL(CI25:CI118,5))*(COUNTIF(CI3:CI12, $A$25:$A$118)=0),0)), ""),""),"")</f>
        <v/>
      </c>
      <c r="CJ13" s="1" t="str" cm="1">
        <f t="array" ref="CJ13">IFERROR(IF(SMALL(CJ25:CJ118,5)&lt;=$A$8*SMALL(CJ25:CJ118,1),IFERROR(INDEX($A$25:$A$118, MATCH(1,(CJ25:CJ118=SMALL(CJ25:CJ118,5))*(COUNTIF(CJ3:CJ12, $A$25:$A$118)=0),0)), ""),""),"")</f>
        <v/>
      </c>
      <c r="CK13" s="1" t="str" cm="1">
        <f t="array" ref="CK13">IFERROR(IF(SMALL(CK25:CK118,5)&lt;=$A$8*SMALL(CK25:CK118,1),IFERROR(INDEX($A$25:$A$118, MATCH(1,(CK25:CK118=SMALL(CK25:CK118,5))*(COUNTIF(CK3:CK12, $A$25:$A$118)=0),0)), ""),""),"")</f>
        <v/>
      </c>
      <c r="CL13" s="1" t="str" cm="1">
        <f t="array" ref="CL13">IFERROR(IF(SMALL(CL25:CL118,5)&lt;=$A$8*SMALL(CL25:CL118,1),IFERROR(INDEX($A$25:$A$118, MATCH(1,(CL25:CL118=SMALL(CL25:CL118,5))*(COUNTIF(CL3:CL12, $A$25:$A$118)=0),0)), ""),""),"")</f>
        <v/>
      </c>
      <c r="CM13" s="1" t="str" cm="1">
        <f t="array" ref="CM13">IFERROR(IF(SMALL(CM25:CM118,5)&lt;=$A$8*SMALL(CM25:CM118,1),IFERROR(INDEX($A$25:$A$118, MATCH(1,(CM25:CM118=SMALL(CM25:CM118,5))*(COUNTIF(CM3:CM12, $A$25:$A$118)=0),0)), ""),""),"")</f>
        <v/>
      </c>
      <c r="CN13" s="1" t="str" cm="1">
        <f t="array" ref="CN13">IFERROR(IF(SMALL(CN25:CN118,5)&lt;=$A$8*SMALL(CN25:CN118,1),IFERROR(INDEX($A$25:$A$118, MATCH(1,(CN25:CN118=SMALL(CN25:CN118,5))*(COUNTIF(CN3:CN12, $A$25:$A$118)=0),0)), ""),""),"")</f>
        <v/>
      </c>
      <c r="CO13" s="1" t="str" cm="1">
        <f t="array" ref="CO13">IFERROR(IF(SMALL(CO25:CO118,5)&lt;=$A$8*SMALL(CO25:CO118,1),IFERROR(INDEX($A$25:$A$118, MATCH(1,(CO25:CO118=SMALL(CO25:CO118,5))*(COUNTIF(CO3:CO12, $A$25:$A$118)=0),0)), ""),""),"")</f>
        <v/>
      </c>
      <c r="CP13" s="1" t="str" cm="1">
        <f t="array" ref="CP13">IFERROR(IF(SMALL(CP25:CP118,5)&lt;=$A$8*SMALL(CP25:CP118,1),IFERROR(INDEX($A$25:$A$118, MATCH(1,(CP25:CP118=SMALL(CP25:CP118,5))*(COUNTIF(CP3:CP12, $A$25:$A$118)=0),0)), ""),""),"")</f>
        <v/>
      </c>
      <c r="CQ13" s="1" t="str" cm="1">
        <f t="array" ref="CQ13">IFERROR(IF(SMALL(CQ25:CQ118,5)&lt;=$A$8*SMALL(CQ25:CQ118,1),IFERROR(INDEX($A$25:$A$118, MATCH(1,(CQ25:CQ118=SMALL(CQ25:CQ118,5))*(COUNTIF(CQ3:CQ12, $A$25:$A$118)=0),0)), ""),""),"")</f>
        <v/>
      </c>
      <c r="CR13" s="1" t="str" cm="1">
        <f t="array" ref="CR13">IFERROR(IF(SMALL(CR25:CR118,5)&lt;=$A$8*SMALL(CR25:CR118,1),IFERROR(INDEX($A$25:$A$118, MATCH(1,(CR25:CR118=SMALL(CR25:CR118,5))*(COUNTIF(CR3:CR12, $A$25:$A$118)=0),0)), ""),""),"")</f>
        <v/>
      </c>
      <c r="CS13" s="1" t="str" cm="1">
        <f t="array" ref="CS13">IFERROR(IF(SMALL(CS25:CS118,5)&lt;=$A$8*SMALL(CS25:CS118,1),IFERROR(INDEX($A$25:$A$118, MATCH(1,(CS25:CS118=SMALL(CS25:CS118,5))*(COUNTIF(CS3:CS12, $A$25:$A$118)=0),0)), ""),""),"")</f>
        <v/>
      </c>
      <c r="CT13" s="1" t="str" cm="1">
        <f t="array" ref="CT13">IFERROR(IF(SMALL(CT25:CT118,5)&lt;=$A$8*SMALL(CT25:CT118,1),IFERROR(INDEX($A$25:$A$118, MATCH(1,(CT25:CT118=SMALL(CT25:CT118,5))*(COUNTIF(CT3:CT12, $A$25:$A$118)=0),0)), ""),""),"")</f>
        <v/>
      </c>
      <c r="CU13" s="1" t="str" cm="1">
        <f t="array" ref="CU13">IFERROR(IF(SMALL(CU25:CU118,5)&lt;=$A$8*SMALL(CU25:CU118,1),IFERROR(INDEX($A$25:$A$118, MATCH(1,(CU25:CU118=SMALL(CU25:CU118,5))*(COUNTIF(CU3:CU12, $A$25:$A$118)=0),0)), ""),""),"")</f>
        <v/>
      </c>
      <c r="CV13" s="1" t="str" cm="1">
        <f t="array" ref="CV13">IFERROR(IF(SMALL(CV25:CV118,5)&lt;=$A$8*SMALL(CV25:CV118,1),IFERROR(INDEX($A$25:$A$118, MATCH(1,(CV25:CV118=SMALL(CV25:CV118,5))*(COUNTIF(CV3:CV12, $A$25:$A$118)=0),0)), ""),""),"")</f>
        <v/>
      </c>
      <c r="CW13" s="1" t="str" cm="1">
        <f t="array" ref="CW13">IFERROR(IF(SMALL(CW25:CW118,5)&lt;=$A$8*SMALL(CW25:CW118,1),IFERROR(INDEX($A$25:$A$118, MATCH(1,(CW25:CW118=SMALL(CW25:CW118,5))*(COUNTIF(CW3:CW12, $A$25:$A$118)=0),0)), ""),""),"")</f>
        <v/>
      </c>
      <c r="CX13" s="132" t="str" cm="1">
        <f t="array" ref="CX13">IFERROR(IF(SMALL(CX25:CX118,5)&lt;=$A$8*SMALL(CX25:CX118,1),IFERROR(INDEX($A$25:$A$118, MATCH(1,(CX25:CX118=SMALL(CX25:CX118,5))*(COUNTIF(CX3:CX12, $A$25:$A$118)=0),0)), ""),""),"")</f>
        <v/>
      </c>
      <c r="CY13" s="1" t="str" cm="1">
        <f t="array" ref="CY13">IFERROR(IF(SMALL(CY25:CY118,5)&lt;=$A$8*SMALL(CY25:CY118,1),IFERROR(INDEX($A$25:$A$118, MATCH(1,(CY25:CY118=SMALL(CY25:CY118,5))*(COUNTIF(CY3:CY12, $A$25:$A$118)=0),0)), ""),""),"")</f>
        <v/>
      </c>
      <c r="CZ13" s="1" t="str" cm="1">
        <f t="array" ref="CZ13">IFERROR(IF(SMALL(CZ25:CZ118,5)&lt;=$A$8*SMALL(CZ25:CZ118,1),IFERROR(INDEX($A$25:$A$118, MATCH(1,(CZ25:CZ118=SMALL(CZ25:CZ118,5))*(COUNTIF(CZ3:CZ12, $A$25:$A$118)=0),0)), ""),""),"")</f>
        <v/>
      </c>
      <c r="DA13" s="1" t="str" cm="1">
        <f t="array" ref="DA13">IFERROR(IF(SMALL(DA25:DA118,5)&lt;=$A$8*SMALL(DA25:DA118,1),IFERROR(INDEX($A$25:$A$118, MATCH(1,(DA25:DA118=SMALL(DA25:DA118,5))*(COUNTIF(DA3:DA12, $A$25:$A$118)=0),0)), ""),""),"")</f>
        <v/>
      </c>
      <c r="DB13" s="1" t="str" cm="1">
        <f t="array" ref="DB13">IFERROR(IF(SMALL(DB25:DB118,5)&lt;=$A$8*SMALL(DB25:DB118,1),IFERROR(INDEX($A$25:$A$118, MATCH(1,(DB25:DB118=SMALL(DB25:DB118,5))*(COUNTIF(DB3:DB12, $A$25:$A$118)=0),0)), ""),""),"")</f>
        <v/>
      </c>
      <c r="DC13" s="1" t="str" cm="1">
        <f t="array" ref="DC13">IFERROR(IF(SMALL(DC25:DC118,5)&lt;=$A$8*SMALL(DC25:DC118,1),IFERROR(INDEX($A$25:$A$118, MATCH(1,(DC25:DC118=SMALL(DC25:DC118,5))*(COUNTIF(DC3:DC12, $A$25:$A$118)=0),0)), ""),""),"")</f>
        <v/>
      </c>
      <c r="DD13" s="1" t="str" cm="1">
        <f t="array" ref="DD13">IFERROR(IF(SMALL(DD25:DD118,5)&lt;=$A$8*SMALL(DD25:DD118,1),IFERROR(INDEX($A$25:$A$118, MATCH(1,(DD25:DD118=SMALL(DD25:DD118,5))*(COUNTIF(DD3:DD12, $A$25:$A$118)=0),0)), ""),""),"")</f>
        <v/>
      </c>
      <c r="DE13" s="1" t="str" cm="1">
        <f t="array" ref="DE13">IFERROR(IF(SMALL(DE25:DE118,5)&lt;=$A$8*SMALL(DE25:DE118,1),IFERROR(INDEX($A$25:$A$118, MATCH(1,(DE25:DE118=SMALL(DE25:DE118,5))*(COUNTIF(DE3:DE12, $A$25:$A$118)=0),0)), ""),""),"")</f>
        <v/>
      </c>
      <c r="DF13" s="1" t="str" cm="1">
        <f t="array" ref="DF13">IFERROR(IF(SMALL(DF25:DF118,5)&lt;=$A$8*SMALL(DF25:DF118,1),IFERROR(INDEX($A$25:$A$118, MATCH(1,(DF25:DF118=SMALL(DF25:DF118,5))*(COUNTIF(DF3:DF12, $A$25:$A$118)=0),0)), ""),""),"")</f>
        <v/>
      </c>
      <c r="DG13" s="1" t="str" cm="1">
        <f t="array" ref="DG13">IFERROR(IF(SMALL(DG25:DG118,5)&lt;=$A$8*SMALL(DG25:DG118,1),IFERROR(INDEX($A$25:$A$118, MATCH(1,(DG25:DG118=SMALL(DG25:DG118,5))*(COUNTIF(DG3:DG12, $A$25:$A$118)=0),0)), ""),""),"")</f>
        <v/>
      </c>
      <c r="DH13" s="1" t="str" cm="1">
        <f t="array" ref="DH13">IFERROR(IF(SMALL(DH25:DH118,5)&lt;=$A$8*SMALL(DH25:DH118,1),IFERROR(INDEX($A$25:$A$118, MATCH(1,(DH25:DH118=SMALL(DH25:DH118,5))*(COUNTIF(DH3:DH12, $A$25:$A$118)=0),0)), ""),""),"")</f>
        <v/>
      </c>
      <c r="DI13" s="1" t="str" cm="1">
        <f t="array" ref="DI13">IFERROR(IF(SMALL(DI25:DI118,5)&lt;=$A$8*SMALL(DI25:DI118,1),IFERROR(INDEX($A$25:$A$118, MATCH(1,(DI25:DI118=SMALL(DI25:DI118,5))*(COUNTIF(DI3:DI12, $A$25:$A$118)=0),0)), ""),""),"")</f>
        <v/>
      </c>
      <c r="DJ13" s="1" t="str" cm="1">
        <f t="array" ref="DJ13">IFERROR(IF(SMALL(DJ25:DJ118,5)&lt;=$A$8*SMALL(DJ25:DJ118,1),IFERROR(INDEX($A$25:$A$118, MATCH(1,(DJ25:DJ118=SMALL(DJ25:DJ118,5))*(COUNTIF(DJ3:DJ12, $A$25:$A$118)=0),0)), ""),""),"")</f>
        <v/>
      </c>
      <c r="DK13" s="1" t="str" cm="1">
        <f t="array" ref="DK13">IFERROR(IF(SMALL(DK25:DK118,5)&lt;=$A$8*SMALL(DK25:DK118,1),IFERROR(INDEX($A$25:$A$118, MATCH(1,(DK25:DK118=SMALL(DK25:DK118,5))*(COUNTIF(DK3:DK12, $A$25:$A$118)=0),0)), ""),""),"")</f>
        <v/>
      </c>
      <c r="DL13" s="1" t="str" cm="1">
        <f t="array" ref="DL13">IFERROR(IF(SMALL(DL25:DL118,5)&lt;=$A$8*SMALL(DL25:DL118,1),IFERROR(INDEX($A$25:$A$118, MATCH(1,(DL25:DL118=SMALL(DL25:DL118,5))*(COUNTIF(DL3:DL12, $A$25:$A$118)=0),0)), ""),""),"")</f>
        <v/>
      </c>
      <c r="DM13" s="1" t="str" cm="1">
        <f t="array" ref="DM13">IFERROR(IF(SMALL(DM25:DM118,5)&lt;=$A$8*SMALL(DM25:DM118,1),IFERROR(INDEX($A$25:$A$118, MATCH(1,(DM25:DM118=SMALL(DM25:DM118,5))*(COUNTIF(DM3:DM12, $A$25:$A$118)=0),0)), ""),""),"")</f>
        <v/>
      </c>
      <c r="DN13" s="1" t="str" cm="1">
        <f t="array" ref="DN13">IFERROR(IF(SMALL(DN25:DN118,5)&lt;=$A$8*SMALL(DN25:DN118,1),IFERROR(INDEX($A$25:$A$118, MATCH(1,(DN25:DN118=SMALL(DN25:DN118,5))*(COUNTIF(DN3:DN12, $A$25:$A$118)=0),0)), ""),""),"")</f>
        <v/>
      </c>
      <c r="DO13" s="1" t="str" cm="1">
        <f t="array" ref="DO13">IFERROR(IF(SMALL(DO25:DO118,5)&lt;=$A$8*SMALL(DO25:DO118,1),IFERROR(INDEX($A$25:$A$118, MATCH(1,(DO25:DO118=SMALL(DO25:DO118,5))*(COUNTIF(DO3:DO12, $A$25:$A$118)=0),0)), ""),""),"")</f>
        <v/>
      </c>
      <c r="DP13" s="1" t="str" cm="1">
        <f t="array" ref="DP13">IFERROR(IF(SMALL(DP25:DP118,5)&lt;=$A$8*SMALL(DP25:DP118,1),IFERROR(INDEX($A$25:$A$118, MATCH(1,(DP25:DP118=SMALL(DP25:DP118,5))*(COUNTIF(DP3:DP12, $A$25:$A$118)=0),0)), ""),""),"")</f>
        <v/>
      </c>
      <c r="DQ13" s="1" t="str" cm="1">
        <f t="array" ref="DQ13">IFERROR(IF(SMALL(DQ25:DQ118,5)&lt;=$A$8*SMALL(DQ25:DQ118,1),IFERROR(INDEX($A$25:$A$118, MATCH(1,(DQ25:DQ118=SMALL(DQ25:DQ118,5))*(COUNTIF(DQ3:DQ12, $A$25:$A$118)=0),0)), ""),""),"")</f>
        <v/>
      </c>
      <c r="DR13" s="1" t="str" cm="1">
        <f t="array" ref="DR13">IFERROR(IF(SMALL(DR25:DR118,5)&lt;=$A$8*SMALL(DR25:DR118,1),IFERROR(INDEX($A$25:$A$118, MATCH(1,(DR25:DR118=SMALL(DR25:DR118,5))*(COUNTIF(DR3:DR12, $A$25:$A$118)=0),0)), ""),""),"")</f>
        <v/>
      </c>
      <c r="DS13" s="1" t="str" cm="1">
        <f t="array" ref="DS13">IFERROR(IF(SMALL(DS25:DS118,5)&lt;=$A$8*SMALL(DS25:DS118,1),IFERROR(INDEX($A$25:$A$118, MATCH(1,(DS25:DS118=SMALL(DS25:DS118,5))*(COUNTIF(DS3:DS12, $A$25:$A$118)=0),0)), ""),""),"")</f>
        <v/>
      </c>
      <c r="DT13" s="1" t="str" cm="1">
        <f t="array" ref="DT13">IFERROR(IF(SMALL(DT25:DT118,5)&lt;=$A$8*SMALL(DT25:DT118,1),IFERROR(INDEX($A$25:$A$118, MATCH(1,(DT25:DT118=SMALL(DT25:DT118,5))*(COUNTIF(DT3:DT12, $A$25:$A$118)=0),0)), ""),""),"")</f>
        <v/>
      </c>
      <c r="DU13" s="1" t="str" cm="1">
        <f t="array" ref="DU13">IFERROR(IF(SMALL(DU25:DU118,5)&lt;=$A$8*SMALL(DU25:DU118,1),IFERROR(INDEX($A$25:$A$118, MATCH(1,(DU25:DU118=SMALL(DU25:DU118,5))*(COUNTIF(DU3:DU12, $A$25:$A$118)=0),0)), ""),""),"")</f>
        <v/>
      </c>
      <c r="DV13" s="132" t="str" cm="1">
        <f t="array" ref="DV13">IFERROR(IF(SMALL(DV25:DV118,5)&lt;=$A$8*SMALL(DV25:DV118,1),IFERROR(INDEX($A$25:$A$118, MATCH(1,(DV25:DV118=SMALL(DV25:DV118,5))*(COUNTIF(DV3:DV12, $A$25:$A$118)=0),0)), ""),""),"")</f>
        <v/>
      </c>
      <c r="DW13" s="1" t="str" cm="1">
        <f t="array" ref="DW13">IFERROR(IF(SMALL(DW25:DW118,5)&lt;=$A$8*SMALL(DW25:DW118,1),IFERROR(INDEX($A$25:$A$118, MATCH(1,(DW25:DW118=SMALL(DW25:DW118,5))*(COUNTIF(DW3:DW12, $A$25:$A$118)=0),0)), ""),""),"")</f>
        <v/>
      </c>
      <c r="DX13" s="1" t="str" cm="1">
        <f t="array" ref="DX13">IFERROR(IF(SMALL(DX25:DX118,5)&lt;=$A$8*SMALL(DX25:DX118,1),IFERROR(INDEX($A$25:$A$118, MATCH(1,(DX25:DX118=SMALL(DX25:DX118,5))*(COUNTIF(DX3:DX12, $A$25:$A$118)=0),0)), ""),""),"")</f>
        <v/>
      </c>
      <c r="DY13" s="1" t="str" cm="1">
        <f t="array" ref="DY13">IFERROR(IF(SMALL(DY25:DY118,5)&lt;=$A$8*SMALL(DY25:DY118,1),IFERROR(INDEX($A$25:$A$118, MATCH(1,(DY25:DY118=SMALL(DY25:DY118,5))*(COUNTIF(DY3:DY12, $A$25:$A$118)=0),0)), ""),""),"")</f>
        <v/>
      </c>
      <c r="DZ13" s="1" t="str" cm="1">
        <f t="array" ref="DZ13">IFERROR(IF(SMALL(DZ25:DZ118,5)&lt;=$A$8*SMALL(DZ25:DZ118,1),IFERROR(INDEX($A$25:$A$118, MATCH(1,(DZ25:DZ118=SMALL(DZ25:DZ118,5))*(COUNTIF(DZ3:DZ12, $A$25:$A$118)=0),0)), ""),""),"")</f>
        <v/>
      </c>
      <c r="EA13" s="93"/>
      <c r="EB13" s="93"/>
      <c r="EC13" s="1" t="str" cm="1">
        <f t="array" ref="EC13">IFERROR(IF(SMALL(EC25:EC118,5)&lt;=$A$8*SMALL(EC25:EC118,1),IFERROR(INDEX($A$25:$A$118, MATCH(1,(EC25:EC118=SMALL(EC25:EC118,5))*(COUNTIF(EC3:EC12, $A$25:$A$118)=0),0)), ""),""),"")</f>
        <v/>
      </c>
      <c r="ED13" s="93"/>
      <c r="EE13" s="93"/>
      <c r="EF13" s="1" t="str" cm="1">
        <f t="array" ref="EF13">IFERROR(IF(SMALL(EF25:EF118,5)&lt;=$A$8*SMALL(EF25:EF118,1),IFERROR(INDEX($A$25:$A$118, MATCH(1,(EF25:EF118=SMALL(EF25:EF118,5))*(COUNTIF(EF3:EF12, $A$25:$A$118)=0),0)), ""),""),"")</f>
        <v/>
      </c>
      <c r="EG13" s="93"/>
      <c r="EH13" s="1" t="str" cm="1">
        <f t="array" ref="EH13">IFERROR(IF(SMALL(EH25:EH118,5)&lt;=$A$8*SMALL(EH25:EH118,1),IFERROR(INDEX($A$25:$A$118, MATCH(1,(EH25:EH118=SMALL(EH25:EH118,5))*(COUNTIF(EH3:EH12, $A$25:$A$118)=0),0)), ""),""),"")</f>
        <v/>
      </c>
      <c r="EI13" s="132" t="str" cm="1">
        <f t="array" ref="EI13">IFERROR(IF(SMALL(EI25:EI118,5)&lt;=$A$8*SMALL(EI25:EI118,1),IFERROR(INDEX($A$25:$A$118, MATCH(1,(EI25:EI118=SMALL(EI25:EI118,5))*(COUNTIF(EI3:EI12, $A$25:$A$118)=0),0)), ""),""),"")</f>
        <v/>
      </c>
      <c r="EJ13" s="1" t="str" cm="1">
        <f t="array" ref="EJ13">IFERROR(IF(SMALL(EJ25:EJ118,5)&lt;=$A$8*SMALL(EJ25:EJ118,1),IFERROR(INDEX($A$25:$A$118, MATCH(1,(EJ25:EJ118=SMALL(EJ25:EJ118,5))*(COUNTIF(EJ3:EJ12, $A$25:$A$118)=0),0)), ""),""),"")</f>
        <v/>
      </c>
      <c r="EK13" s="1" t="str" cm="1">
        <f t="array" ref="EK13">IFERROR(IF(SMALL(EK25:EK118,5)&lt;=$A$8*SMALL(EK25:EK118,1),IFERROR(INDEX($A$25:$A$118, MATCH(1,(EK25:EK118=SMALL(EK25:EK118,5))*(COUNTIF(EK3:EK12, $A$25:$A$118)=0),0)), ""),""),"")</f>
        <v/>
      </c>
      <c r="EL13" s="1" t="str" cm="1">
        <f t="array" ref="EL13">IFERROR(IF(SMALL(EL25:EL118,5)&lt;=$A$8*SMALL(EL25:EL118,1),IFERROR(INDEX($A$25:$A$118, MATCH(1,(EL25:EL118=SMALL(EL25:EL118,5))*(COUNTIF(EL3:EL12, $A$25:$A$118)=0),0)), ""),""),"")</f>
        <v/>
      </c>
      <c r="EM13" s="1" t="str" cm="1">
        <f t="array" ref="EM13">IFERROR(IF(SMALL(EM25:EM118,5)&lt;=$A$8*SMALL(EM25:EM118,1),IFERROR(INDEX($A$25:$A$118, MATCH(1,(EM25:EM118=SMALL(EM25:EM118,5))*(COUNTIF(EM3:EM12, $A$25:$A$118)=0),0)), ""),""),"")</f>
        <v/>
      </c>
      <c r="EN13" s="1" t="str" cm="1">
        <f t="array" ref="EN13">IFERROR(IF(SMALL(EN25:EN118,5)&lt;=$A$8*SMALL(EN25:EN118,1),IFERROR(INDEX($A$25:$A$118, MATCH(1,(EN25:EN118=SMALL(EN25:EN118,5))*(COUNTIF(EN3:EN12, $A$25:$A$118)=0),0)), ""),""),"")</f>
        <v/>
      </c>
      <c r="EO13" s="1" t="str" cm="1">
        <f t="array" ref="EO13">IFERROR(IF(SMALL(EO25:EO118,5)&lt;=$A$8*SMALL(EO25:EO118,1),IFERROR(INDEX($A$25:$A$118, MATCH(1,(EO25:EO118=SMALL(EO25:EO118,5))*(COUNTIF(EO3:EO12, $A$25:$A$118)=0),0)), ""),""),"")</f>
        <v/>
      </c>
      <c r="EP13" s="1" t="str" cm="1">
        <f t="array" ref="EP13">IFERROR(IF(SMALL(EP25:EP118,5)&lt;=$A$8*SMALL(EP25:EP118,1),IFERROR(INDEX($A$25:$A$118, MATCH(1,(EP25:EP118=SMALL(EP25:EP118,5))*(COUNTIF(EP3:EP12, $A$25:$A$118)=0),0)), ""),""),"")</f>
        <v/>
      </c>
      <c r="EQ13" s="1" t="str" cm="1">
        <f t="array" ref="EQ13">IFERROR(IF(SMALL(EQ25:EQ118,5)&lt;=$A$8*SMALL(EQ25:EQ118,1),IFERROR(INDEX($A$25:$A$118, MATCH(1,(EQ25:EQ118=SMALL(EQ25:EQ118,5))*(COUNTIF(EQ3:EQ12, $A$25:$A$118)=0),0)), ""),""),"")</f>
        <v/>
      </c>
      <c r="ER13" s="1" t="str" cm="1">
        <f t="array" ref="ER13">IFERROR(IF(SMALL(ER25:ER118,5)&lt;=$A$8*SMALL(ER25:ER118,1),IFERROR(INDEX($A$25:$A$118, MATCH(1,(ER25:ER118=SMALL(ER25:ER118,5))*(COUNTIF(ER3:ER12, $A$25:$A$118)=0),0)), ""),""),"")</f>
        <v/>
      </c>
      <c r="ES13" s="1" t="str" cm="1">
        <f t="array" ref="ES13">IFERROR(IF(SMALL(ES25:ES126,5)&lt;=$A$8*SMALL(ES25:ES126,1),IFERROR(INDEX($A$25:$A$126, MATCH(1,(ES25:ES126=SMALL(ES25:ES126,5))*(COUNTIF(ES3:ES12, $A$25:$A$126)=0),0)), ""),""),"")</f>
        <v/>
      </c>
      <c r="ET13" s="1" t="str" cm="1">
        <f t="array" ref="ET13">IFERROR(IF(SMALL(ET25:ET126,5)&lt;=$A$8*SMALL(ET25:ET126,1),IFERROR(INDEX($A$25:$A$126, MATCH(1,(ET25:ET126=SMALL(ET25:ET126,5))*(COUNTIF(ET3:ET12, $A$25:$A$126)=0),0)), ""),""),"")</f>
        <v/>
      </c>
      <c r="EU13" s="1" t="str" cm="1">
        <f t="array" ref="EU13">IFERROR(IF(SMALL(EU25:EU126,5)&lt;=$A$8*SMALL(EU25:EU126,1),IFERROR(INDEX($A$25:$A$126, MATCH(1,(EU25:EU126=SMALL(EU25:EU126,5))*(COUNTIF(EU3:EU12, $A$25:$A$126)=0),0)), ""),""),"")</f>
        <v/>
      </c>
      <c r="EV13" s="1" t="str" cm="1">
        <f t="array" ref="EV13">IFERROR(IF(SMALL(EV25:EV126,5)&lt;=$A$8*SMALL(EV25:EV126,1),IFERROR(INDEX($A$25:$A$126, MATCH(1,(EV25:EV126=SMALL(EV25:EV126,5))*(COUNTIF(EV3:EV12, $A$25:$A$126)=0),0)), ""),""),"")</f>
        <v/>
      </c>
      <c r="EW13" s="1" t="str" cm="1">
        <f t="array" ref="EW13">IFERROR(IF(SMALL(EW25:EW126,5)&lt;=$A$8*SMALL(EW25:EW126,1),IFERROR(INDEX($A$25:$A$126, MATCH(1,(EW25:EW126=SMALL(EW25:EW126,5))*(COUNTIF(EW3:EW12, $A$25:$A$126)=0),0)), ""),""),"")</f>
        <v/>
      </c>
      <c r="EX13" s="1" t="str" cm="1">
        <f t="array" ref="EX13">IFERROR(IF(SMALL(EX25:EX126,5)&lt;=$A$8*SMALL(EX25:EX126,1),IFERROR(INDEX($A$25:$A$126, MATCH(1,(EX25:EX126=SMALL(EX25:EX126,5))*(COUNTIF(EX3:EX12, $A$25:$A$126)=0),0)), ""),""),"")</f>
        <v/>
      </c>
      <c r="EY13" s="1" t="str" cm="1">
        <f t="array" ref="EY13">IFERROR(IF(SMALL(EY25:EY126,5)&lt;=$A$8*SMALL(EY25:EY126,1),IFERROR(INDEX($A$25:$A$126, MATCH(1,(EY25:EY126=SMALL(EY25:EY126,5))*(COUNTIF(EY3:EY12, $A$25:$A$126)=0),0)), ""),""),"")</f>
        <v/>
      </c>
      <c r="EZ13" s="1" t="str" cm="1">
        <f t="array" ref="EZ13">IFERROR(IF(SMALL(EZ25:EZ126,5)&lt;=$A$8*SMALL(EZ25:EZ126,1),IFERROR(INDEX($A$25:$A$126, MATCH(1,(EZ25:EZ126=SMALL(EZ25:EZ126,5))*(COUNTIF(EZ3:EZ12, $A$25:$A$126)=0),0)), ""),""),"")</f>
        <v/>
      </c>
      <c r="FA13" s="1" t="str" cm="1">
        <f t="array" ref="FA13">IFERROR(IF(SMALL(FA25:FA126,5)&lt;=$A$8*SMALL(FA25:FA126,1),IFERROR(INDEX($A$25:$A$126, MATCH(1,(FA25:FA126=SMALL(FA25:FA126,5))*(COUNTIF(FA3:FA12, $A$25:$A$126)=0),0)), ""),""),"")</f>
        <v/>
      </c>
      <c r="FB13" s="1" t="str" cm="1">
        <f t="array" ref="FB13">IFERROR(IF(SMALL(FB25:FB126,5)&lt;=$A$8*SMALL(FB25:FB126,1),IFERROR(INDEX($A$25:$A$126, MATCH(1,(FB25:FB126=SMALL(FB25:FB126,5))*(COUNTIF(FB3:FB12, $A$25:$A$126)=0),0)), ""),""),"")</f>
        <v/>
      </c>
      <c r="FC13" s="1" t="str" cm="1">
        <f t="array" ref="FC13">IFERROR(IF(SMALL(FC25:FC126,5)&lt;=$A$8*SMALL(FC25:FC126,1),IFERROR(INDEX($A$25:$A$126, MATCH(1,(FC25:FC126=SMALL(FC25:FC126,5))*(COUNTIF(FC3:FC12, $A$25:$A$126)=0),0)), ""),""),"")</f>
        <v/>
      </c>
      <c r="FD13" s="1" t="str" cm="1">
        <f t="array" ref="FD13">IFERROR(IF(SMALL(FD25:FD126,5)&lt;=$A$8*SMALL(FD25:FD126,1),IFERROR(INDEX($A$25:$A$126, MATCH(1,(FD25:FD126=SMALL(FD25:FD126,5))*(COUNTIF(FD3:FD12, $A$25:$A$126)=0),0)), ""),""),"")</f>
        <v/>
      </c>
      <c r="FE13" s="1" t="str" cm="1">
        <f t="array" ref="FE13">IFERROR(IF(SMALL(FE25:FE126,5)&lt;=$A$8*SMALL(FE25:FE126,1),IFERROR(INDEX($A$25:$A$126, MATCH(1,(FE25:FE126=SMALL(FE25:FE126,5))*(COUNTIF(FE3:FE12, $A$25:$A$126)=0),0)), ""),""),"")</f>
        <v/>
      </c>
      <c r="FF13" s="1" t="str" cm="1">
        <f t="array" ref="FF13">IFERROR(IF(SMALL(FF25:FF126,5)&lt;=$A$8*SMALL(FF25:FF126,1),IFERROR(INDEX($A$25:$A$126, MATCH(1,(FF25:FF126=SMALL(FF25:FF126,5))*(COUNTIF(FF3:FF12, $A$25:$A$126)=0),0)), ""),""),"")</f>
        <v/>
      </c>
      <c r="FG13" s="1" t="str" cm="1">
        <f t="array" ref="FG13">IFERROR(IF(SMALL(FG25:FG126,5)&lt;=$A$8*SMALL(FG25:FG126,1),IFERROR(INDEX($A$25:$A$126, MATCH(1,(FG25:FG126=SMALL(FG25:FG126,5))*(COUNTIF(FG3:FG12, $A$25:$A$126)=0),0)), ""),""),"")</f>
        <v/>
      </c>
      <c r="FH13" s="1" t="str" cm="1">
        <f t="array" ref="FH13">IFERROR(IF(SMALL(FH25:FH126,5)&lt;=$A$8*SMALL(FH25:FH126,1),IFERROR(INDEX($A$25:$A$126, MATCH(1,(FH25:FH126=SMALL(FH25:FH126,5))*(COUNTIF(FH3:FH12, $A$25:$A$126)=0),0)), ""),""),"")</f>
        <v/>
      </c>
      <c r="FI13" s="1" t="str" cm="1">
        <f t="array" ref="FI13">IFERROR(IF(SMALL(FI25:FI126,5)&lt;=$A$8*SMALL(FI25:FI126,1),IFERROR(INDEX($A$25:$A$126, MATCH(1,(FI25:FI126=SMALL(FI25:FI126,5))*(COUNTIF(FI3:FI12, $A$25:$A$126)=0),0)), ""),""),"")</f>
        <v/>
      </c>
      <c r="FJ13" s="1" t="str" cm="1">
        <f t="array" ref="FJ13">IFERROR(IF(SMALL(FJ25:FJ126,5)&lt;=$A$8*SMALL(FJ25:FJ126,1),IFERROR(INDEX($A$25:$A$126, MATCH(1,(FJ25:FJ126=SMALL(FJ25:FJ126,5))*(COUNTIF(FJ3:FJ12, $A$25:$A$126)=0),0)), ""),""),"")</f>
        <v/>
      </c>
      <c r="FK13" s="1" t="str" cm="1">
        <f t="array" ref="FK13">IFERROR(IF(SMALL(FK25:FK126,5)&lt;=$A$8*SMALL(FK25:FK126,1),IFERROR(INDEX($A$25:$A$126, MATCH(1,(FK25:FK126=SMALL(FK25:FK126,5))*(COUNTIF(FK3:FK12, $A$25:$A$126)=0),0)), ""),""),"")</f>
        <v/>
      </c>
      <c r="FL13" s="1" t="str" cm="1">
        <f t="array" ref="FL13">IFERROR(IF(SMALL(FL25:FL126,5)&lt;=$A$8*SMALL(FL25:FL126,1),IFERROR(INDEX($A$25:$A$126, MATCH(1,(FL25:FL126=SMALL(FL25:FL126,5))*(COUNTIF(FL3:FL12, $A$25:$A$126)=0),0)), ""),""),"")</f>
        <v/>
      </c>
      <c r="FM13" s="1" t="str" cm="1">
        <f t="array" ref="FM13">IFERROR(IF(SMALL(FM25:FM126,5)&lt;=$A$8*SMALL(FM25:FM126,1),IFERROR(INDEX($A$25:$A$126, MATCH(1,(FM25:FM126=SMALL(FM25:FM126,5))*(COUNTIF(FM3:FM12, $A$25:$A$126)=0),0)), ""),""),"")</f>
        <v/>
      </c>
      <c r="FN13" s="1" t="str" cm="1">
        <f t="array" ref="FN13">IFERROR(IF(SMALL(FN25:FN126,5)&lt;=$A$8*SMALL(FN25:FN126,1),IFERROR(INDEX($A$25:$A$126, MATCH(1,(FN25:FN126=SMALL(FN25:FN126,5))*(COUNTIF(FN3:FN12, $A$25:$A$126)=0),0)), ""),""),"")</f>
        <v/>
      </c>
      <c r="FO13" s="1" t="str" cm="1">
        <f t="array" ref="FO13">IFERROR(IF(SMALL(FO25:FO126,5)&lt;=$A$8*SMALL(FO25:FO126,1),IFERROR(INDEX($A$25:$A$126, MATCH(1,(FO25:FO126=SMALL(FO25:FO126,5))*(COUNTIF(FO3:FO12, $A$25:$A$126)=0),0)), ""),""),"")</f>
        <v/>
      </c>
      <c r="FP13" s="1" t="str" cm="1">
        <f t="array" ref="FP13">IFERROR(IF(SMALL(FP25:FP126,5)&lt;=$A$8*SMALL(FP25:FP126,1),IFERROR(INDEX($A$25:$A$126, MATCH(1,(FP25:FP126=SMALL(FP25:FP126,5))*(COUNTIF(FP3:FP12, $A$25:$A$126)=0),0)), ""),""),"")</f>
        <v/>
      </c>
      <c r="FQ13" s="1" t="str" cm="1">
        <f t="array" ref="FQ13">IFERROR(IF(SMALL(FQ25:FQ126,5)&lt;=$A$8*SMALL(FQ25:FQ126,1),IFERROR(INDEX($A$25:$A$126, MATCH(1,(FQ25:FQ126=SMALL(FQ25:FQ126,5))*(COUNTIF(FQ3:FQ12, $A$25:$A$126)=0),0)), ""),""),"")</f>
        <v/>
      </c>
      <c r="FR13" s="1" t="str" cm="1">
        <f t="array" ref="FR13">IFERROR(IF(SMALL(FR25:FR126,5)&lt;=$A$8*SMALL(FR25:FR126,1),IFERROR(INDEX($A$25:$A$126, MATCH(1,(FR25:FR126=SMALL(FR25:FR126,5))*(COUNTIF(FR3:FR12, $A$25:$A$126)=0),0)), ""),""),"")</f>
        <v/>
      </c>
      <c r="FS13" s="1" t="str" cm="1">
        <f t="array" ref="FS13">IFERROR(IF(SMALL(FS25:FS126,5)&lt;=$A$8*SMALL(FS25:FS126,1),IFERROR(INDEX($A$25:$A$126, MATCH(1,(FS25:FS126=SMALL(FS25:FS126,5))*(COUNTIF(FS3:FS12, $A$25:$A$126)=0),0)), ""),""),"")</f>
        <v/>
      </c>
      <c r="FT13" s="1" t="str" cm="1">
        <f t="array" ref="FT13">IFERROR(IF(SMALL(FT25:FT126,5)&lt;=$A$8*SMALL(FT25:FT126,1),IFERROR(INDEX($A$25:$A$126, MATCH(1,(FT25:FT126=SMALL(FT25:FT126,5))*(COUNTIF(FT3:FT12, $A$25:$A$126)=0),0)), ""),""),"")</f>
        <v/>
      </c>
      <c r="FU13" s="1" t="str" cm="1">
        <f t="array" ref="FU13">IFERROR(IF(SMALL(FU25:FU126,5)&lt;=$A$8*SMALL(FU25:FU126,1),IFERROR(INDEX($A$25:$A$126, MATCH(1,(FU25:FU126=SMALL(FU25:FU126,5))*(COUNTIF(FU3:FU12, $A$25:$A$126)=0),0)), ""),""),"")</f>
        <v/>
      </c>
      <c r="FV13" s="1" t="str" cm="1">
        <f t="array" ref="FV13">IFERROR(IF(SMALL(FV25:FV126,5)&lt;=$A$8*SMALL(FV25:FV126,1),IFERROR(INDEX($A$25:$A$126, MATCH(1,(FV25:FV126=SMALL(FV25:FV126,5))*(COUNTIF(FV3:FV12, $A$25:$A$126)=0),0)), ""),""),"")</f>
        <v/>
      </c>
      <c r="FW13" s="1" t="str" cm="1">
        <f t="array" ref="FW13">IFERROR(IF(SMALL(FW25:FW126,5)&lt;=$A$8*SMALL(FW25:FW126,1),IFERROR(INDEX($A$25:$A$126, MATCH(1,(FW25:FW126=SMALL(FW25:FW126,5))*(COUNTIF(FW3:FW12, $A$25:$A$126)=0),0)), ""),""),"")</f>
        <v/>
      </c>
      <c r="FX13" s="1" t="str" cm="1">
        <f t="array" ref="FX13">IFERROR(IF(SMALL(FX25:FX126,5)&lt;=$A$8*SMALL(FX25:FX126,1),IFERROR(INDEX($A$25:$A$126, MATCH(1,(FX25:FX126=SMALL(FX25:FX126,5))*(COUNTIF(FX3:FX12, $A$25:$A$126)=0),0)), ""),""),"")</f>
        <v/>
      </c>
      <c r="FY13" s="1" t="str" cm="1">
        <f t="array" ref="FY13">IFERROR(IF(SMALL(FY25:FY126,5)&lt;=$A$8*SMALL(FY25:FY126,1),IFERROR(INDEX($A$25:$A$126, MATCH(1,(FY25:FY126=SMALL(FY25:FY126,5))*(COUNTIF(FY3:FY12, $A$25:$A$126)=0),0)), ""),""),"")</f>
        <v/>
      </c>
      <c r="FZ13" s="1" t="str" cm="1">
        <f t="array" ref="FZ13">IFERROR(IF(SMALL(FZ25:FZ126,5)&lt;=$A$8*SMALL(FZ25:FZ126,1),IFERROR(INDEX($A$25:$A$126, MATCH(1,(FZ25:FZ126=SMALL(FZ25:FZ126,5))*(COUNTIF(FZ3:FZ12, $A$25:$A$126)=0),0)), ""),""),"")</f>
        <v/>
      </c>
      <c r="GA13" s="1" t="str" cm="1">
        <f t="array" ref="GA13">IFERROR(IF(SMALL(GA25:GA126,5)&lt;=$A$8*SMALL(GA25:GA126,1),IFERROR(INDEX($A$25:$A$126, MATCH(1,(GA25:GA126=SMALL(GA25:GA126,5))*(COUNTIF(GA3:GA12, $A$25:$A$126)=0),0)), ""),""),"")</f>
        <v/>
      </c>
      <c r="GB13" s="1" t="str" cm="1">
        <f t="array" ref="GB13">IFERROR(IF(SMALL(GB25:GB126,5)&lt;=$A$8*SMALL(GB25:GB126,1),IFERROR(INDEX($A$25:$A$126, MATCH(1,(GB25:GB126=SMALL(GB25:GB126,5))*(COUNTIF(GB3:GB12, $A$25:$A$126)=0),0)), ""),""),"")</f>
        <v/>
      </c>
      <c r="GC13" s="1" t="str" cm="1">
        <f t="array" ref="GC13">IFERROR(IF(SMALL(GC25:GC126,5)&lt;=$A$8*SMALL(GC25:GC126,1),IFERROR(INDEX($A$25:$A$126, MATCH(1,(GC25:GC126=SMALL(GC25:GC126,5))*(COUNTIF(GC3:GC12, $A$25:$A$126)=0),0)), ""),""),"")</f>
        <v/>
      </c>
      <c r="GD13" s="1" t="str" cm="1">
        <f t="array" ref="GD13">IFERROR(IF(SMALL(GD25:GD126,5)&lt;=$A$8*SMALL(GD25:GD126,1),IFERROR(INDEX($A$25:$A$126, MATCH(1,(GD25:GD126=SMALL(GD25:GD126,5))*(COUNTIF(GD3:GD12, $A$25:$A$126)=0),0)), ""),""),"")</f>
        <v/>
      </c>
      <c r="GE13" s="1" t="str" cm="1">
        <f t="array" ref="GE13">IFERROR(IF(SMALL(GE25:GE126,5)&lt;=$A$8*SMALL(GE25:GE126,1),IFERROR(INDEX($A$25:$A$126, MATCH(1,(GE25:GE126=SMALL(GE25:GE126,5))*(COUNTIF(GE3:GE12, $A$25:$A$126)=0),0)), ""),""),"")</f>
        <v/>
      </c>
      <c r="GF13" s="1" t="str" cm="1">
        <f t="array" ref="GF13">IFERROR(IF(SMALL(GF25:GF126,5)&lt;=$A$8*SMALL(GF25:GF126,1),IFERROR(INDEX($A$25:$A$126, MATCH(1,(GF25:GF126=SMALL(GF25:GF126,5))*(COUNTIF(GF3:GF12, $A$25:$A$126)=0),0)), ""),""),"")</f>
        <v/>
      </c>
      <c r="GG13" s="1" t="str" cm="1">
        <f t="array" ref="GG13">IFERROR(IF(SMALL(GG25:GG126,5)&lt;=$A$8*SMALL(GG25:GG126,1),IFERROR(INDEX($A$25:$A$126, MATCH(1,(GG25:GG126=SMALL(GG25:GG126,5))*(COUNTIF(GG3:GG12, $A$25:$A$126)=0),0)), ""),""),"")</f>
        <v/>
      </c>
      <c r="GH13" s="1" t="str" cm="1">
        <f t="array" ref="GH13">IFERROR(IF(SMALL(GH25:GH126,5)&lt;=$A$8*SMALL(GH25:GH126,1),IFERROR(INDEX($A$25:$A$126, MATCH(1,(GH25:GH126=SMALL(GH25:GH126,5))*(COUNTIF(GH3:GH12, $A$25:$A$126)=0),0)), ""),""),"")</f>
        <v/>
      </c>
      <c r="GI13" s="1" t="str" cm="1">
        <f t="array" ref="GI13">IFERROR(IF(SMALL(GI25:GI126,5)&lt;=$A$8*SMALL(GI25:GI126,1),IFERROR(INDEX($A$25:$A$126, MATCH(1,(GI25:GI126=SMALL(GI25:GI126,5))*(COUNTIF(GI3:GI12, $A$25:$A$126)=0),0)), ""),""),"")</f>
        <v/>
      </c>
      <c r="GJ13" s="1" t="str" cm="1">
        <f t="array" ref="GJ13">IFERROR(IF(SMALL(GJ25:GJ126,5)&lt;=$A$8*SMALL(GJ25:GJ126,1),IFERROR(INDEX($A$25:$A$126, MATCH(1,(GJ25:GJ126=SMALL(GJ25:GJ126,5))*(COUNTIF(GJ3:GJ12, $A$25:$A$126)=0),0)), ""),""),"")</f>
        <v/>
      </c>
      <c r="GK13" s="1" t="str" cm="1">
        <f t="array" ref="GK13">IFERROR(IF(SMALL(GK25:GK126,5)&lt;=$A$8*SMALL(GK25:GK126,1),IFERROR(INDEX($A$25:$A$126, MATCH(1,(GK25:GK126=SMALL(GK25:GK126,5))*(COUNTIF(GK3:GK12, $A$25:$A$126)=0),0)), ""),""),"")</f>
        <v/>
      </c>
      <c r="GL13" s="1" t="str" cm="1">
        <f t="array" ref="GL13">IFERROR(IF(SMALL(GL25:GL126,5)&lt;=$A$8*SMALL(GL25:GL126,1),IFERROR(INDEX($A$25:$A$126, MATCH(1,(GL25:GL126=SMALL(GL25:GL126,5))*(COUNTIF(GL3:GL12, $A$25:$A$126)=0),0)), ""),""),"")</f>
        <v/>
      </c>
      <c r="GM13" s="1" t="str" cm="1">
        <f t="array" ref="GM13">IFERROR(IF(SMALL(GM25:GM126,5)&lt;=$A$8*SMALL(GM25:GM126,1),IFERROR(INDEX($A$25:$A$126, MATCH(1,(GM25:GM126=SMALL(GM25:GM126,5))*(COUNTIF(GM3:GM12, $A$25:$A$126)=0),0)), ""),""),"")</f>
        <v/>
      </c>
      <c r="GN13" s="1" t="str" cm="1">
        <f t="array" ref="GN13">IFERROR(IF(SMALL(GN25:GN126,5)&lt;=$A$8*SMALL(GN25:GN126,1),IFERROR(INDEX($A$25:$A$126, MATCH(1,(GN25:GN126=SMALL(GN25:GN126,5))*(COUNTIF(GN3:GN12, $A$25:$A$126)=0),0)), ""),""),"")</f>
        <v/>
      </c>
      <c r="GO13" s="1" t="str" cm="1">
        <f t="array" ref="GO13">IFERROR(IF(SMALL(GO25:GO126,5)&lt;=$A$8*SMALL(GO25:GO126,1),IFERROR(INDEX($A$25:$A$126, MATCH(1,(GO25:GO126=SMALL(GO25:GO126,5))*(COUNTIF(GO3:GO12, $A$25:$A$126)=0),0)), ""),""),"")</f>
        <v/>
      </c>
      <c r="GP13" s="1" t="str" cm="1">
        <f t="array" ref="GP13">IFERROR(IF(SMALL(GP25:GP126,5)&lt;=$A$8*SMALL(GP25:GP126,1),IFERROR(INDEX($A$25:$A$126, MATCH(1,(GP25:GP126=SMALL(GP25:GP126,5))*(COUNTIF(GP3:GP12, $A$25:$A$126)=0),0)), ""),""),"")</f>
        <v/>
      </c>
      <c r="GQ13" s="1" t="str" cm="1">
        <f t="array" ref="GQ13">IFERROR(IF(SMALL(GQ25:GQ126,5)&lt;=$A$8*SMALL(GQ25:GQ126,1),IFERROR(INDEX($A$25:$A$126, MATCH(1,(GQ25:GQ126=SMALL(GQ25:GQ126,5))*(COUNTIF(GQ3:GQ12, $A$25:$A$126)=0),0)), ""),""),"")</f>
        <v/>
      </c>
      <c r="GR13" s="1" t="str" cm="1">
        <f t="array" ref="GR13">IFERROR(IF(SMALL(GR25:GR126,5)&lt;=$A$8*SMALL(GR25:GR126,1),IFERROR(INDEX($A$25:$A$126, MATCH(1,(GR25:GR126=SMALL(GR25:GR126,5))*(COUNTIF(GR3:GR12, $A$25:$A$126)=0),0)), ""),""),"")</f>
        <v/>
      </c>
      <c r="GS13" s="1" t="str" cm="1">
        <f t="array" ref="GS13">IFERROR(IF(SMALL(GS25:GS126,5)&lt;=$A$8*SMALL(GS25:GS126,1),IFERROR(INDEX($A$25:$A$126, MATCH(1,(GS25:GS126=SMALL(GS25:GS126,5))*(COUNTIF(GS3:GS12, $A$25:$A$126)=0),0)), ""),""),"")</f>
        <v/>
      </c>
      <c r="GT13" s="1" t="str" cm="1">
        <f t="array" ref="GT13">IFERROR(IF(SMALL(GT25:GT126,5)&lt;=$A$8*SMALL(GT25:GT126,1),IFERROR(INDEX($A$25:$A$126, MATCH(1,(GT25:GT126=SMALL(GT25:GT126,5))*(COUNTIF(GT3:GT12, $A$25:$A$126)=0),0)), ""),""),"")</f>
        <v/>
      </c>
      <c r="GU13" s="1" t="str" cm="1">
        <f t="array" ref="GU13">IFERROR(IF(SMALL(GU25:GU126,5)&lt;=$A$8*SMALL(GU25:GU126,1),IFERROR(INDEX($A$25:$A$126, MATCH(1,(GU25:GU126=SMALL(GU25:GU126,5))*(COUNTIF(GU3:GU12, $A$25:$A$126)=0),0)), ""),""),"")</f>
        <v/>
      </c>
      <c r="GV13" s="1" t="str" cm="1">
        <f t="array" ref="GV13">IFERROR(IF(SMALL(GV25:GV126,5)&lt;=$A$8*SMALL(GV25:GV126,1),IFERROR(INDEX($A$25:$A$126, MATCH(1,(GV25:GV126=SMALL(GV25:GV126,5))*(COUNTIF(GV3:GV12, $A$25:$A$126)=0),0)), ""),""),"")</f>
        <v/>
      </c>
      <c r="GW13" s="1" t="str" cm="1">
        <f t="array" ref="GW13">IFERROR(IF(SMALL(GW25:GW126,5)&lt;=$A$8*SMALL(GW25:GW126,1),IFERROR(INDEX($A$25:$A$126, MATCH(1,(GW25:GW126=SMALL(GW25:GW126,5))*(COUNTIF(GW3:GW12, $A$25:$A$126)=0),0)), ""),""),"")</f>
        <v/>
      </c>
      <c r="GX13" s="1" t="str" cm="1">
        <f t="array" ref="GX13">IFERROR(IF(SMALL(GX25:GX126,5)&lt;=$A$8*SMALL(GX25:GX126,1),IFERROR(INDEX($A$25:$A$126, MATCH(1,(GX25:GX126=SMALL(GX25:GX126,5))*(COUNTIF(GX3:GX12, $A$25:$A$126)=0),0)), ""),""),"")</f>
        <v/>
      </c>
      <c r="GY13" s="1" t="str" cm="1">
        <f t="array" ref="GY13">IFERROR(IF(SMALL(GY25:GY126,5)&lt;=$A$8*SMALL(GY25:GY126,1),IFERROR(INDEX($A$25:$A$126, MATCH(1,(GY25:GY126=SMALL(GY25:GY126,5))*(COUNTIF(GY3:GY12, $A$25:$A$126)=0),0)), ""),""),"")</f>
        <v/>
      </c>
      <c r="GZ13" s="1" t="str" cm="1">
        <f t="array" ref="GZ13">IFERROR(IF(SMALL(GZ25:GZ126,5)&lt;=$A$8*SMALL(GZ25:GZ126,1),IFERROR(INDEX($A$25:$A$126, MATCH(1,(GZ25:GZ126=SMALL(GZ25:GZ126,5))*(COUNTIF(GZ3:GZ12, $A$25:$A$126)=0),0)), ""),""),"")</f>
        <v/>
      </c>
      <c r="HA13" s="1" t="str" cm="1">
        <f t="array" ref="HA13">IFERROR(IF(SMALL(HA25:HA126,5)&lt;=$A$8*SMALL(HA25:HA126,1),IFERROR(INDEX($A$25:$A$126, MATCH(1,(HA25:HA126=SMALL(HA25:HA126,5))*(COUNTIF(HA3:HA12, $A$25:$A$126)=0),0)), ""),""),"")</f>
        <v/>
      </c>
      <c r="HB13" s="1" t="str" cm="1">
        <f t="array" ref="HB13">IFERROR(IF(SMALL(HB25:HB126,5)&lt;=$A$8*SMALL(HB25:HB126,1),IFERROR(INDEX($A$25:$A$126, MATCH(1,(HB25:HB126=SMALL(HB25:HB126,5))*(COUNTIF(HB3:HB12, $A$25:$A$126)=0),0)), ""),""),"")</f>
        <v/>
      </c>
      <c r="HC13" s="1" t="str" cm="1">
        <f t="array" ref="HC13">IFERROR(IF(SMALL(HC25:HC126,5)&lt;=$A$8*SMALL(HC25:HC126,1),IFERROR(INDEX($A$25:$A$126, MATCH(1,(HC25:HC126=SMALL(HC25:HC126,5))*(COUNTIF(HC3:HC12, $A$25:$A$126)=0),0)), ""),""),"")</f>
        <v/>
      </c>
      <c r="HD13" s="1" t="str" cm="1">
        <f t="array" ref="HD13">IFERROR(IF(SMALL(HD25:HD126,5)&lt;=$A$8*SMALL(HD25:HD126,1),IFERROR(INDEX($A$25:$A$126, MATCH(1,(HD25:HD126=SMALL(HD25:HD126,5))*(COUNTIF(HD3:HD12, $A$25:$A$126)=0),0)), ""),""),"")</f>
        <v/>
      </c>
      <c r="HE13" s="1" t="str" cm="1">
        <f t="array" ref="HE13">IFERROR(IF(SMALL(HE25:HE126,5)&lt;=$A$8*SMALL(HE25:HE126,1),IFERROR(INDEX($A$25:$A$126, MATCH(1,(HE25:HE126=SMALL(HE25:HE126,5))*(COUNTIF(HE3:HE12, $A$25:$A$126)=0),0)), ""),""),"")</f>
        <v/>
      </c>
      <c r="HF13" s="1" t="str" cm="1">
        <f t="array" ref="HF13">IFERROR(IF(SMALL(HF25:HF126,5)&lt;=$A$8*SMALL(HF25:HF126,1),IFERROR(INDEX($A$25:$A$126, MATCH(1,(HF25:HF126=SMALL(HF25:HF126,5))*(COUNTIF(HF3:HF12, $A$25:$A$126)=0),0)), ""),""),"")</f>
        <v/>
      </c>
      <c r="HG13" s="1" t="str" cm="1">
        <f t="array" ref="HG13">IFERROR(IF(SMALL(HG25:HG126,5)&lt;=$A$8*SMALL(HG25:HG126,1),IFERROR(INDEX($A$25:$A$126, MATCH(1,(HG25:HG126=SMALL(HG25:HG126,5))*(COUNTIF(HG3:HG12, $A$25:$A$126)=0),0)), ""),""),"")</f>
        <v/>
      </c>
      <c r="HH13" s="1" t="str" cm="1">
        <f t="array" ref="HH13">IFERROR(IF(SMALL(HH25:HH126,5)&lt;=$A$8*SMALL(HH25:HH126,1),IFERROR(INDEX($A$25:$A$126, MATCH(1,(HH25:HH126=SMALL(HH25:HH126,5))*(COUNTIF(HH3:HH12, $A$25:$A$126)=0),0)), ""),""),"")</f>
        <v/>
      </c>
      <c r="HI13" s="1" t="str" cm="1">
        <f t="array" ref="HI13">IFERROR(IF(SMALL(HI25:HI126,5)&lt;=$A$8*SMALL(HI25:HI126,1),IFERROR(INDEX($A$25:$A$126, MATCH(1,(HI25:HI126=SMALL(HI25:HI126,5))*(COUNTIF(HI3:HI12, $A$25:$A$126)=0),0)), ""),""),"")</f>
        <v/>
      </c>
      <c r="HJ13" s="1" t="str" cm="1">
        <f t="array" ref="HJ13">IFERROR(IF(SMALL(HJ25:HJ126,5)&lt;=$A$8*SMALL(HJ25:HJ126,1),IFERROR(INDEX($A$25:$A$126, MATCH(1,(HJ25:HJ126=SMALL(HJ25:HJ126,5))*(COUNTIF(HJ3:HJ12, $A$25:$A$126)=0),0)), ""),""),"")</f>
        <v/>
      </c>
      <c r="HK13" s="1" t="str" cm="1">
        <f t="array" ref="HK13">IFERROR(IF(SMALL(HK25:HK126,5)&lt;=$A$8*SMALL(HK25:HK126,1),IFERROR(INDEX($A$25:$A$126, MATCH(1,(HK25:HK126=SMALL(HK25:HK126,5))*(COUNTIF(HK3:HK12, $A$25:$A$126)=0),0)), ""),""),"")</f>
        <v/>
      </c>
      <c r="HL13" s="1" t="str" cm="1">
        <f t="array" ref="HL13">IFERROR(IF(SMALL(HL25:HL126,5)&lt;=$A$8*SMALL(HL25:HL126,1),IFERROR(INDEX($A$25:$A$126, MATCH(1,(HL25:HL126=SMALL(HL25:HL126,5))*(COUNTIF(HL3:HL12, $A$25:$A$126)=0),0)), ""),""),"")</f>
        <v/>
      </c>
      <c r="HM13" s="1" t="str" cm="1">
        <f t="array" ref="HM13">IFERROR(IF(SMALL(HM25:HM126,5)&lt;=$A$8*SMALL(HM25:HM126,1),IFERROR(INDEX($A$25:$A$126, MATCH(1,(HM25:HM126=SMALL(HM25:HM126,5))*(COUNTIF(HM3:HM12, $A$25:$A$126)=0),0)), ""),""),"")</f>
        <v/>
      </c>
      <c r="HN13" s="1" t="str" cm="1">
        <f t="array" ref="HN13">IFERROR(IF(SMALL(HN25:HN126,5)&lt;=$A$8*SMALL(HN25:HN126,1),IFERROR(INDEX($A$25:$A$126, MATCH(1,(HN25:HN126=SMALL(HN25:HN126,5))*(COUNTIF(HN3:HN12, $A$25:$A$126)=0),0)), ""),""),"")</f>
        <v/>
      </c>
      <c r="HO13" s="1" t="str" cm="1">
        <f t="array" ref="HO13">IFERROR(IF(SMALL(HO25:HO126,5)&lt;=$A$8*SMALL(HO25:HO126,1),IFERROR(INDEX($A$25:$A$126, MATCH(1,(HO25:HO126=SMALL(HO25:HO126,5))*(COUNTIF(HO3:HO12, $A$25:$A$126)=0),0)), ""),""),"")</f>
        <v/>
      </c>
      <c r="HP13" s="1" t="str" cm="1">
        <f t="array" ref="HP13">IFERROR(IF(SMALL(HP25:HP126,5)&lt;=$A$8*SMALL(HP25:HP126,1),IFERROR(INDEX($A$25:$A$126, MATCH(1,(HP25:HP126=SMALL(HP25:HP126,5))*(COUNTIF(HP3:HP12, $A$25:$A$126)=0),0)), ""),""),"")</f>
        <v/>
      </c>
      <c r="HQ13" s="1" t="str" cm="1">
        <f t="array" ref="HQ13">IFERROR(IF(SMALL(HQ25:HQ126,5)&lt;=$A$8*SMALL(HQ25:HQ126,1),IFERROR(INDEX($A$25:$A$126, MATCH(1,(HQ25:HQ126=SMALL(HQ25:HQ126,5))*(COUNTIF(HQ3:HQ12, $A$25:$A$126)=0),0)), ""),""),"")</f>
        <v/>
      </c>
      <c r="HR13" s="1" t="str" cm="1">
        <f t="array" ref="HR13">IFERROR(IF(SMALL(HR25:HR126,5)&lt;=$A$8*SMALL(HR25:HR126,1),IFERROR(INDEX($A$25:$A$126, MATCH(1,(HR25:HR126=SMALL(HR25:HR126,5))*(COUNTIF(HR3:HR12, $A$25:$A$126)=0),0)), ""),""),"")</f>
        <v/>
      </c>
      <c r="HS13" s="1" t="str" cm="1">
        <f t="array" ref="HS13">IFERROR(IF(SMALL(HS25:HS126,5)&lt;=$A$8*SMALL(HS25:HS126,1),IFERROR(INDEX($A$25:$A$126, MATCH(1,(HS25:HS126=SMALL(HS25:HS126,5))*(COUNTIF(HS3:HS12, $A$25:$A$126)=0),0)), ""),""),"")</f>
        <v/>
      </c>
      <c r="HT13" s="1" t="str" cm="1">
        <f t="array" ref="HT13">IFERROR(IF(SMALL(HT25:HT126,5)&lt;=$A$8*SMALL(HT25:HT126,1),IFERROR(INDEX($A$25:$A$126, MATCH(1,(HT25:HT126=SMALL(HT25:HT126,5))*(COUNTIF(HT3:HT12, $A$25:$A$126)=0),0)), ""),""),"")</f>
        <v/>
      </c>
      <c r="HU13" s="1" t="str" cm="1">
        <f t="array" ref="HU13">IFERROR(IF(SMALL(HU25:HU126,5)&lt;=$A$8*SMALL(HU25:HU126,1),IFERROR(INDEX($A$25:$A$126, MATCH(1,(HU25:HU126=SMALL(HU25:HU126,5))*(COUNTIF(HU3:HU12, $A$25:$A$126)=0),0)), ""),""),"")</f>
        <v/>
      </c>
      <c r="HV13" s="1" t="str" cm="1">
        <f t="array" ref="HV13">IFERROR(IF(SMALL(HV25:HV126,5)&lt;=$A$8*SMALL(HV25:HV126,1),IFERROR(INDEX($A$25:$A$126, MATCH(1,(HV25:HV126=SMALL(HV25:HV126,5))*(COUNTIF(HV3:HV12, $A$25:$A$126)=0),0)), ""),""),"")</f>
        <v/>
      </c>
      <c r="HW13" s="1" t="str" cm="1">
        <f t="array" ref="HW13">IFERROR(IF(SMALL(HW25:HW126,5)&lt;=$A$8*SMALL(HW25:HW126,1),IFERROR(INDEX($A$25:$A$126, MATCH(1,(HW25:HW126=SMALL(HW25:HW126,5))*(COUNTIF(HW3:HW12, $A$25:$A$126)=0),0)), ""),""),"")</f>
        <v/>
      </c>
      <c r="HX13" s="1" t="str" cm="1">
        <f t="array" ref="HX13">IFERROR(IF(SMALL(HX25:HX126,5)&lt;=$A$8*SMALL(HX25:HX126,1),IFERROR(INDEX($A$25:$A$126, MATCH(1,(HX25:HX126=SMALL(HX25:HX126,5))*(COUNTIF(HX3:HX12, $A$25:$A$126)=0),0)), ""),""),"")</f>
        <v/>
      </c>
      <c r="HY13" s="1" t="str" cm="1">
        <f t="array" ref="HY13">IFERROR(IF(SMALL(HY25:HY126,5)&lt;=$A$8*SMALL(HY25:HY126,1),IFERROR(INDEX($A$25:$A$126, MATCH(1,(HY25:HY126=SMALL(HY25:HY126,5))*(COUNTIF(HY3:HY12, $A$25:$A$126)=0),0)), ""),""),"")</f>
        <v/>
      </c>
      <c r="HZ13" s="1" t="str" cm="1">
        <f t="array" ref="HZ13">IFERROR(IF(SMALL(HZ25:HZ126,5)&lt;=$A$8*SMALL(HZ25:HZ126,1),IFERROR(INDEX($A$25:$A$126, MATCH(1,(HZ25:HZ126=SMALL(HZ25:HZ126,5))*(COUNTIF(HZ3:HZ12, $A$25:$A$126)=0),0)), ""),""),"")</f>
        <v/>
      </c>
      <c r="IA13" s="1" t="str" cm="1">
        <f t="array" ref="IA13">IFERROR(IF(SMALL(IA25:IA126,5)&lt;=$A$8*SMALL(IA25:IA126,1),IFERROR(INDEX($A$25:$A$126, MATCH(1,(IA25:IA126=SMALL(IA25:IA126,5))*(COUNTIF(IA3:IA12, $A$25:$A$126)=0),0)), ""),""),"")</f>
        <v/>
      </c>
      <c r="IB13" s="1" t="str" cm="1">
        <f t="array" ref="IB13">IFERROR(IF(SMALL(IB25:IB126,5)&lt;=$A$8*SMALL(IB25:IB126,1),IFERROR(INDEX($A$25:$A$126, MATCH(1,(IB25:IB126=SMALL(IB25:IB126,5))*(COUNTIF(IB3:IB12, $A$25:$A$126)=0),0)), ""),""),"")</f>
        <v/>
      </c>
      <c r="IC13" s="1" t="str" cm="1">
        <f t="array" ref="IC13">IFERROR(IF(SMALL(IC25:IC126,5)&lt;=$A$8*SMALL(IC25:IC126,1),IFERROR(INDEX($A$25:$A$126, MATCH(1,(IC25:IC126=SMALL(IC25:IC126,5))*(COUNTIF(IC3:IC12, $A$25:$A$126)=0),0)), ""),""),"")</f>
        <v/>
      </c>
      <c r="ID13" s="1" t="str" cm="1">
        <f t="array" ref="ID13">IFERROR(IF(SMALL(ID25:ID126,5)&lt;=$A$8*SMALL(ID25:ID126,1),IFERROR(INDEX($A$25:$A$126, MATCH(1,(ID25:ID126=SMALL(ID25:ID126,5))*(COUNTIF(ID3:ID12, $A$25:$A$126)=0),0)), ""),""),"")</f>
        <v/>
      </c>
      <c r="IE13" s="1" t="str" cm="1">
        <f t="array" ref="IE13">IFERROR(IF(SMALL(IE25:IE126,5)&lt;=$A$8*SMALL(IE25:IE126,1),IFERROR(INDEX($A$25:$A$126, MATCH(1,(IE25:IE126=SMALL(IE25:IE126,5))*(COUNTIF(IE3:IE12, $A$25:$A$126)=0),0)), ""),""),"")</f>
        <v/>
      </c>
      <c r="IF13" s="1" t="str" cm="1">
        <f t="array" ref="IF13">IFERROR(IF(SMALL(IF25:IF126,5)&lt;=$A$8*SMALL(IF25:IF126,1),IFERROR(INDEX($A$25:$A$126, MATCH(1,(IF25:IF126=SMALL(IF25:IF126,5))*(COUNTIF(IF3:IF12, $A$25:$A$126)=0),0)), ""),""),"")</f>
        <v/>
      </c>
      <c r="IG13" s="1" t="str" cm="1">
        <f t="array" ref="IG13">IFERROR(IF(SMALL(IG25:IG126,5)&lt;=$A$8*SMALL(IG25:IG126,1),IFERROR(INDEX($A$25:$A$126, MATCH(1,(IG25:IG126=SMALL(IG25:IG126,5))*(COUNTIF(IG3:IG12, $A$25:$A$126)=0),0)), ""),""),"")</f>
        <v/>
      </c>
      <c r="IH13" s="1" t="str" cm="1">
        <f t="array" ref="IH13">IFERROR(IF(SMALL(IH25:IH126,5)&lt;=$A$8*SMALL(IH25:IH126,1),IFERROR(INDEX($A$25:$A$126, MATCH(1,(IH25:IH126=SMALL(IH25:IH126,5))*(COUNTIF(IH3:IH12, $A$25:$A$126)=0),0)), ""),""),"")</f>
        <v/>
      </c>
      <c r="II13" s="1" t="str" cm="1">
        <f t="array" ref="II13">IFERROR(IF(SMALL(II25:II126,5)&lt;=$A$8*SMALL(II25:II126,1),IFERROR(INDEX($A$25:$A$126, MATCH(1,(II25:II126=SMALL(II25:II126,5))*(COUNTIF(II3:II12, $A$25:$A$126)=0),0)), ""),""),"")</f>
        <v/>
      </c>
      <c r="IJ13" s="1" t="str" cm="1">
        <f t="array" ref="IJ13">IFERROR(IF(SMALL(IJ25:IJ126,5)&lt;=$A$8*SMALL(IJ25:IJ126,1),IFERROR(INDEX($A$25:$A$126, MATCH(1,(IJ25:IJ126=SMALL(IJ25:IJ126,5))*(COUNTIF(IJ3:IJ12, $A$25:$A$126)=0),0)), ""),""),"")</f>
        <v/>
      </c>
      <c r="IK13" s="1" t="str" cm="1">
        <f t="array" ref="IK13">IFERROR(IF(SMALL(IK25:IK200,5)&lt;=$A$8*SMALL(IK25:IK200,1),IFERROR(INDEX($A$25:$A$200, MATCH(1,(IK25:IK200=SMALL(IK25:IK200,5))*(COUNTIF(IK3:IK12, $A$25:$A$200)=0),0)), ""),""),"")</f>
        <v/>
      </c>
      <c r="IL13" s="1" t="str" cm="1">
        <f t="array" ref="IL13">IFERROR(IF(SMALL(IL25:IL200,5)&lt;=$A$8*SMALL(IL25:IL200,1),IFERROR(INDEX($A$25:$A$200, MATCH(1,(IL25:IL200=SMALL(IL25:IL200,5))*(COUNTIF(IL3:IL12, $A$25:$A$200)=0),0)), ""),""),"")</f>
        <v/>
      </c>
      <c r="IM13" s="1" t="str" cm="1">
        <f t="array" ref="IM13">IFERROR(IF(SMALL(IM25:IM200,5)&lt;=$A$8*SMALL(IM25:IM200,1),IFERROR(INDEX($A$25:$A$200, MATCH(1,(IM25:IM200=SMALL(IM25:IM200,5))*(COUNTIF(IM3:IM12, $A$25:$A$200)=0),0)), ""),""),"")</f>
        <v/>
      </c>
      <c r="IN13" s="1" t="str" cm="1">
        <f t="array" ref="IN13">IFERROR(IF(SMALL(IN25:IN200,5)&lt;=$A$8*SMALL(IN25:IN200,1),IFERROR(INDEX($A$25:$A$200, MATCH(1,(IN25:IN200=SMALL(IN25:IN200,5))*(COUNTIF(IN3:IN12, $A$25:$A$200)=0),0)), ""),""),"")</f>
        <v/>
      </c>
      <c r="IO13" s="1" t="str" cm="1">
        <f t="array" ref="IO13">IFERROR(IF(SMALL(IO25:IO200,5)&lt;=$A$8*SMALL(IO25:IO200,1),IFERROR(INDEX($A$25:$A$200, MATCH(1,(IO25:IO200=SMALL(IO25:IO200,5))*(COUNTIF(IO3:IO12, $A$25:$A$200)=0),0)), ""),""),"")</f>
        <v/>
      </c>
      <c r="IP13" s="1" t="str" cm="1">
        <f t="array" ref="IP13">IFERROR(IF(SMALL(IP25:IP200,5)&lt;=$A$8*SMALL(IP25:IP200,1),IFERROR(INDEX($A$25:$A$200, MATCH(1,(IP25:IP200=SMALL(IP25:IP200,5))*(COUNTIF(IP3:IP12, $A$25:$A$200)=0),0)), ""),""),"")</f>
        <v/>
      </c>
      <c r="IQ13" s="1" t="str" cm="1">
        <f t="array" ref="IQ13">IFERROR(IF(SMALL(IQ25:IQ200,5)&lt;=$A$8*SMALL(IQ25:IQ200,1),IFERROR(INDEX($A$25:$A$200, MATCH(1,(IQ25:IQ200=SMALL(IQ25:IQ200,5))*(COUNTIF(IQ3:IQ12, $A$25:$A$200)=0),0)), ""),""),"")</f>
        <v/>
      </c>
      <c r="IR13" s="1" t="str" cm="1">
        <f t="array" ref="IR13">IFERROR(IF(SMALL(IR25:IR200,5)&lt;=$A$8*SMALL(IR25:IR200,1),IFERROR(INDEX($A$25:$A$200, MATCH(1,(IR25:IR200=SMALL(IR25:IR200,5))*(COUNTIF(IR3:IR12, $A$25:$A$200)=0),0)), ""),""),"")</f>
        <v/>
      </c>
      <c r="IS13" s="1" t="str" cm="1">
        <f t="array" ref="IS13">IFERROR(IF(SMALL(IS25:IS200,5)&lt;=$A$8*SMALL(IS25:IS200,1),IFERROR(INDEX($A$25:$A$200, MATCH(1,(IS25:IS200=SMALL(IS25:IS200,5))*(COUNTIF(IS3:IS12, $A$25:$A$200)=0),0)), ""),""),"")</f>
        <v/>
      </c>
      <c r="IT13" s="1" t="str" cm="1">
        <f t="array" ref="IT13">IFERROR(IF(SMALL(IT25:IT200,5)&lt;=$A$8*SMALL(IT25:IT200,1),IFERROR(INDEX($A$25:$A$200, MATCH(1,(IT25:IT200=SMALL(IT25:IT200,5))*(COUNTIF(IT3:IT12, $A$25:$A$200)=0),0)), ""),""),"")</f>
        <v/>
      </c>
      <c r="IU13" s="1" t="str" cm="1">
        <f t="array" ref="IU13">IFERROR(IF(SMALL(IU25:IU200,5)&lt;=$A$8*SMALL(IU25:IU200,1),IFERROR(INDEX($A$25:$A$200, MATCH(1,(IU25:IU200=SMALL(IU25:IU200,5))*(COUNTIF(IU3:IU12, $A$25:$A$200)=0),0)), ""),""),"")</f>
        <v/>
      </c>
      <c r="IV13" s="1" t="str" cm="1">
        <f t="array" ref="IV13">IFERROR(IF(SMALL(IV25:IV200,5)&lt;=$A$8*SMALL(IV25:IV200,1),IFERROR(INDEX($A$25:$A$200, MATCH(1,(IV25:IV200=SMALL(IV25:IV200,5))*(COUNTIF(IV3:IV12, $A$25:$A$200)=0),0)), ""),""),"")</f>
        <v/>
      </c>
      <c r="IW13" s="1" t="str" cm="1">
        <f t="array" ref="IW13">IFERROR(IF(SMALL(IW25:IW200,5)&lt;=$A$8*SMALL(IW25:IW200,1),IFERROR(INDEX($A$25:$A$200, MATCH(1,(IW25:IW200=SMALL(IW25:IW200,5))*(COUNTIF(IW3:IW12, $A$25:$A$200)=0),0)), ""),""),"")</f>
        <v/>
      </c>
      <c r="IX13" s="1" t="str" cm="1">
        <f t="array" ref="IX13">IFERROR(IF(SMALL(IX25:IX200,5)&lt;=$A$8*SMALL(IX25:IX200,1),IFERROR(INDEX($A$25:$A$200, MATCH(1,(IX25:IX200=SMALL(IX25:IX200,5))*(COUNTIF(IX3:IX12, $A$25:$A$200)=0),0)), ""),""),"")</f>
        <v/>
      </c>
      <c r="IY13" s="1" t="str" cm="1">
        <f t="array" ref="IY13">IFERROR(IF(SMALL(IY25:IY200,5)&lt;=$A$8*SMALL(IY25:IY200,1),IFERROR(INDEX($A$25:$A$200, MATCH(1,(IY25:IY200=SMALL(IY25:IY200,5))*(COUNTIF(IY3:IY12, $A$25:$A$200)=0),0)), ""),""),"")</f>
        <v/>
      </c>
      <c r="IZ13" s="1" t="str" cm="1">
        <f t="array" ref="IZ13">IFERROR(IF(SMALL(IZ25:IZ200,5)&lt;=$A$8*SMALL(IZ25:IZ200,1),IFERROR(INDEX($A$25:$A$200, MATCH(1,(IZ25:IZ200=SMALL(IZ25:IZ200,5))*(COUNTIF(IZ3:IZ12, $A$25:$A$200)=0),0)), ""),""),"")</f>
        <v/>
      </c>
      <c r="JA13" s="1" t="str" cm="1">
        <f t="array" ref="JA13">IFERROR(IF(SMALL(JA25:JA200,5)&lt;=$A$8*SMALL(JA25:JA200,1),IFERROR(INDEX($A$25:$A$200, MATCH(1,(JA25:JA200=SMALL(JA25:JA200,5))*(COUNTIF(JA3:JA12, $A$25:$A$200)=0),0)), ""),""),"")</f>
        <v/>
      </c>
      <c r="JB13" s="1" t="str" cm="1">
        <f t="array" ref="JB13">IFERROR(IF(SMALL(JB25:JB200,5)&lt;=$A$8*SMALL(JB25:JB200,1),IFERROR(INDEX($A$25:$A$200, MATCH(1,(JB25:JB200=SMALL(JB25:JB200,5))*(COUNTIF(JB3:JB12, $A$25:$A$200)=0),0)), ""),""),"")</f>
        <v/>
      </c>
      <c r="JC13" s="1" t="str" cm="1">
        <f t="array" ref="JC13">IFERROR(IF(SMALL(JC25:JC200,5)&lt;=$A$8*SMALL(JC25:JC200,1),IFERROR(INDEX($A$25:$A$200, MATCH(1,(JC25:JC200=SMALL(JC25:JC200,5))*(COUNTIF(JC3:JC12, $A$25:$A$200)=0),0)), ""),""),"")</f>
        <v/>
      </c>
      <c r="JD13" s="1" t="str" cm="1">
        <f t="array" ref="JD13">IFERROR(IF(SMALL(JD25:JD200,5)&lt;=$A$8*SMALL(JD25:JD200,1),IFERROR(INDEX($A$25:$A$200, MATCH(1,(JD25:JD200=SMALL(JD25:JD200,5))*(COUNTIF(JD3:JD12, $A$25:$A$200)=0),0)), ""),""),"")</f>
        <v/>
      </c>
      <c r="JE13" s="1" t="str" cm="1">
        <f t="array" ref="JE13">IFERROR(IF(SMALL(JE25:JE200,5)&lt;=$A$8*SMALL(JE25:JE200,1),IFERROR(INDEX($A$25:$A$200, MATCH(1,(JE25:JE200=SMALL(JE25:JE200,5))*(COUNTIF(JE3:JE12, $A$25:$A$200)=0),0)), ""),""),"")</f>
        <v/>
      </c>
      <c r="JF13" s="1" t="str" cm="1">
        <f t="array" ref="JF13">IFERROR(IF(SMALL(JF25:JF200,5)&lt;=$A$8*SMALL(JF25:JF200,1),IFERROR(INDEX($A$25:$A$200, MATCH(1,(JF25:JF200=SMALL(JF25:JF200,5))*(COUNTIF(JF3:JF12, $A$25:$A$200)=0),0)), ""),""),"")</f>
        <v/>
      </c>
      <c r="JG13" s="1" t="str" cm="1">
        <f t="array" ref="JG13">IFERROR(IF(SMALL(JG25:JG200,5)&lt;=$A$8*SMALL(JG25:JG200,1),IFERROR(INDEX($A$25:$A$200, MATCH(1,(JG25:JG200=SMALL(JG25:JG200,5))*(COUNTIF(JG3:JG12, $A$25:$A$200)=0),0)), ""),""),"")</f>
        <v/>
      </c>
      <c r="JH13" s="1" t="str" cm="1">
        <f t="array" ref="JH13">IFERROR(IF(SMALL(JH25:JH200,5)&lt;=$A$8*SMALL(JH25:JH200,1),IFERROR(INDEX($A$25:$A$200, MATCH(1,(JH25:JH200=SMALL(JH25:JH200,5))*(COUNTIF(JH3:JH12, $A$25:$A$200)=0),0)), ""),""),"")</f>
        <v/>
      </c>
      <c r="JI13" s="1" t="str" cm="1">
        <f t="array" ref="JI13">IFERROR(IF(SMALL(JI25:JI200,5)&lt;=$A$8*SMALL(JI25:JI200,1),IFERROR(INDEX($A$25:$A$200, MATCH(1,(JI25:JI200=SMALL(JI25:JI200,5))*(COUNTIF(JI3:JI12, $A$25:$A$200)=0),0)), ""),""),"")</f>
        <v/>
      </c>
      <c r="JJ13" s="1" t="str" cm="1">
        <f t="array" ref="JJ13">IFERROR(IF(SMALL(JJ25:JJ200,5)&lt;=$A$8*SMALL(JJ25:JJ200,1),IFERROR(INDEX($A$25:$A$200, MATCH(1,(JJ25:JJ200=SMALL(JJ25:JJ200,5))*(COUNTIF(JJ3:JJ12, $A$25:$A$200)=0),0)), ""),""),"")</f>
        <v/>
      </c>
      <c r="JK13" s="1" t="str" cm="1">
        <f t="array" ref="JK13">IFERROR(IF(SMALL(JK25:JK200,5)&lt;=$A$8*SMALL(JK25:JK200,1),IFERROR(INDEX($A$25:$A$200, MATCH(1,(JK25:JK200=SMALL(JK25:JK200,5))*(COUNTIF(JK3:JK12, $A$25:$A$200)=0),0)), ""),""),"")</f>
        <v/>
      </c>
      <c r="JL13" s="1" t="str" cm="1">
        <f t="array" ref="JL13">IFERROR(IF(SMALL(JL25:JL200,5)&lt;=$A$8*SMALL(JL25:JL200,1),IFERROR(INDEX($A$25:$A$200, MATCH(1,(JL25:JL200=SMALL(JL25:JL200,5))*(COUNTIF(JL3:JL12, $A$25:$A$200)=0),0)), ""),""),"")</f>
        <v/>
      </c>
      <c r="JM13" s="1" t="str" cm="1">
        <f t="array" ref="JM13">IFERROR(IF(SMALL(JM25:JM200,5)&lt;=$A$8*SMALL(JM25:JM200,1),IFERROR(INDEX($A$25:$A$200, MATCH(1,(JM25:JM200=SMALL(JM25:JM200,5))*(COUNTIF(JM3:JM12, $A$25:$A$200)=0),0)), ""),""),"")</f>
        <v/>
      </c>
      <c r="JN13" s="1" t="str" cm="1">
        <f t="array" ref="JN13">IFERROR(IF(SMALL(JN25:JN200,5)&lt;=$A$8*SMALL(JN25:JN200,1),IFERROR(INDEX($A$25:$A$200, MATCH(1,(JN25:JN200=SMALL(JN25:JN200,5))*(COUNTIF(JN3:JN12, $A$25:$A$200)=0),0)), ""),""),"")</f>
        <v/>
      </c>
      <c r="JO13" s="1" t="str" cm="1">
        <f t="array" ref="JO13">IFERROR(IF(SMALL(JO25:JO200,5)&lt;=$A$8*SMALL(JO25:JO200,1),IFERROR(INDEX($A$25:$A$200, MATCH(1,(JO25:JO200=SMALL(JO25:JO200,5))*(COUNTIF(JO3:JO12, $A$25:$A$200)=0),0)), ""),""),"")</f>
        <v/>
      </c>
      <c r="JP13" s="1" t="str" cm="1">
        <f t="array" ref="JP13">IFERROR(IF(SMALL(JP25:JP200,5)&lt;=$A$8*SMALL(JP25:JP200,1),IFERROR(INDEX($A$25:$A$200, MATCH(1,(JP25:JP200=SMALL(JP25:JP200,5))*(COUNTIF(JP3:JP12, $A$25:$A$200)=0),0)), ""),""),"")</f>
        <v/>
      </c>
      <c r="JQ13" s="1" t="str" cm="1">
        <f t="array" ref="JQ13">IFERROR(IF(SMALL(JQ25:JQ200,5)&lt;=$A$8*SMALL(JQ25:JQ200,1),IFERROR(INDEX($A$25:$A$200, MATCH(1,(JQ25:JQ200=SMALL(JQ25:JQ200,5))*(COUNTIF(JQ3:JQ12, $A$25:$A$200)=0),0)), ""),""),"")</f>
        <v/>
      </c>
      <c r="JR13" s="1" t="str" cm="1">
        <f t="array" ref="JR13">IFERROR(IF(SMALL(JR25:JR200,5)&lt;=$A$8*SMALL(JR25:JR200,1),IFERROR(INDEX($A$25:$A$200, MATCH(1,(JR25:JR200=SMALL(JR25:JR200,5))*(COUNTIF(JR3:JR12, $A$25:$A$200)=0),0)), ""),""),"")</f>
        <v/>
      </c>
      <c r="JS13" s="1" t="str" cm="1">
        <f t="array" ref="JS13">IFERROR(IF(SMALL(JS25:JS200,5)&lt;=$A$8*SMALL(JS25:JS200,1),IFERROR(INDEX($A$25:$A$200, MATCH(1,(JS25:JS200=SMALL(JS25:JS200,5))*(COUNTIF(JS3:JS12, $A$25:$A$200)=0),0)), ""),""),"")</f>
        <v/>
      </c>
      <c r="JT13" s="1" t="str" cm="1">
        <f t="array" ref="JT13">IFERROR(IF(SMALL(JT25:JT200,5)&lt;=$A$8*SMALL(JT25:JT200,1),IFERROR(INDEX($A$25:$A$200, MATCH(1,(JT25:JT200=SMALL(JT25:JT200,5))*(COUNTIF(JT3:JT12, $A$25:$A$200)=0),0)), ""),""),"")</f>
        <v/>
      </c>
      <c r="JU13" s="1" t="str" cm="1">
        <f t="array" ref="JU13">IFERROR(IF(SMALL(JU25:JU200,5)&lt;=$A$8*SMALL(JU25:JU200,1),IFERROR(INDEX($A$25:$A$200, MATCH(1,(JU25:JU200=SMALL(JU25:JU200,5))*(COUNTIF(JU3:JU12, $A$25:$A$200)=0),0)), ""),""),"")</f>
        <v/>
      </c>
      <c r="JV13" s="1" t="str" cm="1">
        <f t="array" ref="JV13">IFERROR(IF(SMALL(JV25:JV200,5)&lt;=$A$8*SMALL(JV25:JV200,1),IFERROR(INDEX($A$25:$A$200, MATCH(1,(JV25:JV200=SMALL(JV25:JV200,5))*(COUNTIF(JV3:JV12, $A$25:$A$200)=0),0)), ""),""),"")</f>
        <v/>
      </c>
      <c r="JW13" s="1" t="str" cm="1">
        <f t="array" ref="JW13">IFERROR(IF(SMALL(JW25:JW200,5)&lt;=$A$8*SMALL(JW25:JW200,1),IFERROR(INDEX($A$25:$A$200, MATCH(1,(JW25:JW200=SMALL(JW25:JW200,5))*(COUNTIF(JW3:JW12, $A$25:$A$200)=0),0)), ""),""),"")</f>
        <v/>
      </c>
      <c r="JX13" s="1" t="str" cm="1">
        <f t="array" ref="JX13">IFERROR(IF(SMALL(JX25:JX200,5)&lt;=$A$8*SMALL(JX25:JX200,1),IFERROR(INDEX($A$25:$A$200, MATCH(1,(JX25:JX200=SMALL(JX25:JX200,5))*(COUNTIF(JX3:JX12, $A$25:$A$200)=0),0)), ""),""),"")</f>
        <v/>
      </c>
      <c r="JY13" s="1" t="str" cm="1">
        <f t="array" ref="JY13">IFERROR(IF(SMALL(JY25:JY200,5)&lt;=$A$8*SMALL(JY25:JY200,1),IFERROR(INDEX($A$25:$A$200, MATCH(1,(JY25:JY200=SMALL(JY25:JY200,5))*(COUNTIF(JY3:JY12, $A$25:$A$200)=0),0)), ""),""),"")</f>
        <v/>
      </c>
      <c r="JZ13" s="1" t="str" cm="1">
        <f t="array" ref="JZ13">IFERROR(IF(SMALL(JZ25:JZ200,5)&lt;=$A$8*SMALL(JZ25:JZ200,1),IFERROR(INDEX($A$25:$A$200, MATCH(1,(JZ25:JZ200=SMALL(JZ25:JZ200,5))*(COUNTIF(JZ3:JZ12, $A$25:$A$200)=0),0)), ""),""),"")</f>
        <v/>
      </c>
      <c r="KA13" s="1" t="str" cm="1">
        <f t="array" ref="KA13">IFERROR(IF(SMALL(KA25:KA200,5)&lt;=$A$8*SMALL(KA25:KA200,1),IFERROR(INDEX($A$25:$A$200, MATCH(1,(KA25:KA200=SMALL(KA25:KA200,5))*(COUNTIF(KA3:KA12, $A$25:$A$200)=0),0)), ""),""),"")</f>
        <v/>
      </c>
      <c r="KB13" s="1" t="str" cm="1">
        <f t="array" ref="KB13">IFERROR(IF(SMALL(KB25:KB200,5)&lt;=$A$8*SMALL(KB25:KB200,1),IFERROR(INDEX($A$25:$A$200, MATCH(1,(KB25:KB200=SMALL(KB25:KB200,5))*(COUNTIF(KB3:KB12, $A$25:$A$200)=0),0)), ""),""),"")</f>
        <v/>
      </c>
      <c r="KC13" s="1" t="str" cm="1">
        <f t="array" ref="KC13">IFERROR(IF(SMALL(KC25:KC200,5)&lt;=$A$8*SMALL(KC25:KC200,1),IFERROR(INDEX($A$25:$A$200, MATCH(1,(KC25:KC200=SMALL(KC25:KC200,5))*(COUNTIF(KC3:KC12, $A$25:$A$200)=0),0)), ""),""),"")</f>
        <v/>
      </c>
      <c r="KD13" s="1" t="str" cm="1">
        <f t="array" ref="KD13">IFERROR(IF(SMALL(KD25:KD200,5)&lt;=$A$8*SMALL(KD25:KD200,1),IFERROR(INDEX($A$25:$A$200, MATCH(1,(KD25:KD200=SMALL(KD25:KD200,5))*(COUNTIF(KD3:KD12, $A$25:$A$200)=0),0)), ""),""),"")</f>
        <v/>
      </c>
      <c r="KE13" s="1" t="str" cm="1">
        <f t="array" ref="KE13">IFERROR(IF(SMALL(KE25:KE200,5)&lt;=$A$8*SMALL(KE25:KE200,1),IFERROR(INDEX($A$25:$A$200, MATCH(1,(KE25:KE200=SMALL(KE25:KE200,5))*(COUNTIF(KE3:KE12, $A$25:$A$200)=0),0)), ""),""),"")</f>
        <v/>
      </c>
      <c r="KF13" s="1" t="str" cm="1">
        <f t="array" ref="KF13">IFERROR(IF(SMALL(KF25:KF200,5)&lt;=$A$8*SMALL(KF25:KF200,1),IFERROR(INDEX($A$25:$A$200, MATCH(1,(KF25:KF200=SMALL(KF25:KF200,5))*(COUNTIF(KF3:KF12, $A$25:$A$200)=0),0)), ""),""),"")</f>
        <v/>
      </c>
      <c r="KG13" s="1" t="str" cm="1">
        <f t="array" ref="KG13">IFERROR(IF(SMALL(KG25:KG200,5)&lt;=$A$8*SMALL(KG25:KG200,1),IFERROR(INDEX($A$25:$A$200, MATCH(1,(KG25:KG200=SMALL(KG25:KG200,5))*(COUNTIF(KG3:KG12, $A$25:$A$200)=0),0)), ""),""),"")</f>
        <v/>
      </c>
      <c r="KH13" s="1" t="str" cm="1">
        <f t="array" ref="KH13">IFERROR(IF(SMALL(KH25:KH200,5)&lt;=$A$8*SMALL(KH25:KH200,1),IFERROR(INDEX($A$25:$A$200, MATCH(1,(KH25:KH200=SMALL(KH25:KH200,5))*(COUNTIF(KH3:KH12, $A$25:$A$200)=0),0)), ""),""),"")</f>
        <v/>
      </c>
      <c r="KI13" s="1" t="str" cm="1">
        <f t="array" ref="KI13">IFERROR(IF(SMALL(KI25:KI200,5)&lt;=$A$8*SMALL(KI25:KI200,1),IFERROR(INDEX($A$25:$A$200, MATCH(1,(KI25:KI200=SMALL(KI25:KI200,5))*(COUNTIF(KI3:KI12, $A$25:$A$200)=0),0)), ""),""),"")</f>
        <v/>
      </c>
      <c r="KJ13" s="1" t="str" cm="1">
        <f t="array" ref="KJ13">IFERROR(IF(SMALL(KJ25:KJ200,5)&lt;=$A$8*SMALL(KJ25:KJ200,1),IFERROR(INDEX($A$25:$A$200, MATCH(1,(KJ25:KJ200=SMALL(KJ25:KJ200,5))*(COUNTIF(KJ3:KJ12, $A$25:$A$200)=0),0)), ""),""),"")</f>
        <v/>
      </c>
      <c r="KK13" s="1" t="str" cm="1">
        <f t="array" ref="KK13">IFERROR(IF(SMALL(KK25:KK200,5)&lt;=$A$8*SMALL(KK25:KK200,1),IFERROR(INDEX($A$25:$A$200, MATCH(1,(KK25:KK200=SMALL(KK25:KK200,5))*(COUNTIF(KK3:KK12, $A$25:$A$200)=0),0)), ""),""),"")</f>
        <v/>
      </c>
      <c r="KL13" s="1" t="str" cm="1">
        <f t="array" ref="KL13">IFERROR(IF(SMALL(KL25:KL200,5)&lt;=$A$8*SMALL(KL25:KL200,1),IFERROR(INDEX($A$25:$A$200, MATCH(1,(KL25:KL200=SMALL(KL25:KL200,5))*(COUNTIF(KL3:KL12, $A$25:$A$200)=0),0)), ""),""),"")</f>
        <v/>
      </c>
      <c r="KM13" s="1" t="str" cm="1">
        <f t="array" ref="KM13">IFERROR(IF(SMALL(KM25:KM200,5)&lt;=$A$8*SMALL(KM25:KM200,1),IFERROR(INDEX($A$25:$A$200, MATCH(1,(KM25:KM200=SMALL(KM25:KM200,5))*(COUNTIF(KM3:KM12, $A$25:$A$200)=0),0)), ""),""),"")</f>
        <v/>
      </c>
      <c r="KN13" s="1" t="str" cm="1">
        <f t="array" ref="KN13">IFERROR(IF(SMALL(KN25:KN200,5)&lt;=$A$8*SMALL(KN25:KN200,1),IFERROR(INDEX($A$25:$A$200, MATCH(1,(KN25:KN200=SMALL(KN25:KN200,5))*(COUNTIF(KN3:KN12, $A$25:$A$200)=0),0)), ""),""),"")</f>
        <v/>
      </c>
      <c r="KO13" s="1" t="str" cm="1">
        <f t="array" ref="KO13">IFERROR(IF(SMALL(KO25:KO200,5)&lt;=$A$8*SMALL(KO25:KO200,1),IFERROR(INDEX($A$25:$A$200, MATCH(1,(KO25:KO200=SMALL(KO25:KO200,5))*(COUNTIF(KO3:KO12, $A$25:$A$200)=0),0)), ""),""),"")</f>
        <v/>
      </c>
      <c r="KP13" s="1" t="str" cm="1">
        <f t="array" ref="KP13">IFERROR(IF(SMALL(KP25:KP200,5)&lt;=$A$8*SMALL(KP25:KP200,1),IFERROR(INDEX($A$25:$A$200, MATCH(1,(KP25:KP200=SMALL(KP25:KP200,5))*(COUNTIF(KP3:KP12, $A$25:$A$200)=0),0)), ""),""),"")</f>
        <v/>
      </c>
      <c r="KQ13" s="1" t="str" cm="1">
        <f t="array" ref="KQ13">IFERROR(IF(SMALL(KQ25:KQ200,5)&lt;=$A$8*SMALL(KQ25:KQ200,1),IFERROR(INDEX($A$25:$A$200, MATCH(1,(KQ25:KQ200=SMALL(KQ25:KQ200,5))*(COUNTIF(KQ3:KQ12, $A$25:$A$200)=0),0)), ""),""),"")</f>
        <v/>
      </c>
      <c r="KR13" s="1" t="str" cm="1">
        <f t="array" ref="KR13">IFERROR(IF(SMALL(KR25:KR200,5)&lt;=$A$8*SMALL(KR25:KR200,1),IFERROR(INDEX($A$25:$A$200, MATCH(1,(KR25:KR200=SMALL(KR25:KR200,5))*(COUNTIF(KR3:KR12, $A$25:$A$200)=0),0)), ""),""),"")</f>
        <v/>
      </c>
      <c r="KS13" s="1" t="str" cm="1">
        <f t="array" ref="KS13">IFERROR(IF(SMALL(KS25:KS200,5)&lt;=$A$8*SMALL(KS25:KS200,1),IFERROR(INDEX($A$25:$A$200, MATCH(1,(KS25:KS200=SMALL(KS25:KS200,5))*(COUNTIF(KS3:KS12, $A$25:$A$200)=0),0)), ""),""),"")</f>
        <v/>
      </c>
      <c r="KT13" s="1" t="str" cm="1">
        <f t="array" ref="KT13">IFERROR(IF(SMALL(KT25:KT200,5)&lt;=$A$8*SMALL(KT25:KT200,1),IFERROR(INDEX($A$25:$A$200, MATCH(1,(KT25:KT200=SMALL(KT25:KT200,5))*(COUNTIF(KT3:KT12, $A$25:$A$200)=0),0)), ""),""),"")</f>
        <v/>
      </c>
      <c r="KU13" s="1" t="str" cm="1">
        <f t="array" ref="KU13">IFERROR(IF(SMALL(KU25:KU200,5)&lt;=$A$8*SMALL(KU25:KU200,1),IFERROR(INDEX($A$25:$A$200, MATCH(1,(KU25:KU200=SMALL(KU25:KU200,5))*(COUNTIF(KU3:KU12, $A$25:$A$200)=0),0)), ""),""),"")</f>
        <v/>
      </c>
      <c r="KV13" s="1" t="str" cm="1">
        <f t="array" ref="KV13">IFERROR(IF(SMALL(KV25:KV200,5)&lt;=$A$8*SMALL(KV25:KV200,1),IFERROR(INDEX($A$25:$A$200, MATCH(1,(KV25:KV200=SMALL(KV25:KV200,5))*(COUNTIF(KV3:KV12, $A$25:$A$200)=0),0)), ""),""),"")</f>
        <v/>
      </c>
      <c r="KW13" s="1" t="str" cm="1">
        <f t="array" ref="KW13">IFERROR(IF(SMALL(KW25:KW200,5)&lt;=$A$8*SMALL(KW25:KW200,1),IFERROR(INDEX($A$25:$A$200, MATCH(1,(KW25:KW200=SMALL(KW25:KW200,5))*(COUNTIF(KW3:KW12, $A$25:$A$200)=0),0)), ""),""),"")</f>
        <v/>
      </c>
      <c r="KX13" s="1" t="str" cm="1">
        <f t="array" ref="KX13">IFERROR(IF(SMALL(KX25:KX200,5)&lt;=$A$8*SMALL(KX25:KX200,1),IFERROR(INDEX($A$25:$A$200, MATCH(1,(KX25:KX200=SMALL(KX25:KX200,5))*(COUNTIF(KX3:KX12, $A$25:$A$200)=0),0)), ""),""),"")</f>
        <v/>
      </c>
      <c r="KY13" s="1" t="str" cm="1">
        <f t="array" ref="KY13">IFERROR(IF(SMALL(KY25:KY200,5)&lt;=$A$8*SMALL(KY25:KY200,1),IFERROR(INDEX($A$25:$A$200, MATCH(1,(KY25:KY200=SMALL(KY25:KY200,5))*(COUNTIF(KY3:KY12, $A$25:$A$200)=0),0)), ""),""),"")</f>
        <v/>
      </c>
      <c r="KZ13" s="1" t="str" cm="1">
        <f t="array" ref="KZ13">IFERROR(IF(SMALL(KZ25:KZ200,5)&lt;=$A$8*SMALL(KZ25:KZ200,1),IFERROR(INDEX($A$25:$A$200, MATCH(1,(KZ25:KZ200=SMALL(KZ25:KZ200,5))*(COUNTIF(KZ3:KZ12, $A$25:$A$200)=0),0)), ""),""),"")</f>
        <v/>
      </c>
      <c r="LA13" s="1" t="str" cm="1">
        <f t="array" ref="LA13">IFERROR(IF(SMALL(LA25:LA200,5)&lt;=$A$8*SMALL(LA25:LA200,1),IFERROR(INDEX($A$25:$A$200, MATCH(1,(LA25:LA200=SMALL(LA25:LA200,5))*(COUNTIF(LA3:LA12, $A$25:$A$200)=0),0)), ""),""),"")</f>
        <v/>
      </c>
      <c r="LB13" s="1" t="str" cm="1">
        <f t="array" ref="LB13">IFERROR(IF(SMALL(LB25:LB200,5)&lt;=$A$8*SMALL(LB25:LB200,1),IFERROR(INDEX($A$25:$A$200, MATCH(1,(LB25:LB200=SMALL(LB25:LB200,5))*(COUNTIF(LB3:LB12, $A$25:$A$200)=0),0)), ""),""),"")</f>
        <v/>
      </c>
      <c r="LC13" s="1" t="str" cm="1">
        <f t="array" ref="LC13">IFERROR(IF(SMALL(LC25:LC200,5)&lt;=$A$8*SMALL(LC25:LC200,1),IFERROR(INDEX($A$25:$A$200, MATCH(1,(LC25:LC200=SMALL(LC25:LC200,5))*(COUNTIF(LC3:LC12, $A$25:$A$200)=0),0)), ""),""),"")</f>
        <v/>
      </c>
      <c r="LD13" s="1" t="str" cm="1">
        <f t="array" ref="LD13">IFERROR(IF(SMALL(LD25:LD200,5)&lt;=$A$8*SMALL(LD25:LD200,1),IFERROR(INDEX($A$25:$A$200, MATCH(1,(LD25:LD200=SMALL(LD25:LD200,5))*(COUNTIF(LD3:LD12, $A$25:$A$200)=0),0)), ""),""),"")</f>
        <v/>
      </c>
      <c r="LE13" s="1" t="str" cm="1">
        <f t="array" ref="LE13">IFERROR(IF(SMALL(LE25:LE200,5)&lt;=$A$8*SMALL(LE25:LE200,1),IFERROR(INDEX($A$25:$A$200, MATCH(1,(LE25:LE200=SMALL(LE25:LE200,5))*(COUNTIF(LE3:LE12, $A$25:$A$200)=0),0)), ""),""),"")</f>
        <v/>
      </c>
      <c r="LF13" s="1" t="str" cm="1">
        <f t="array" ref="LF13">IFERROR(IF(SMALL(LF25:LF200,5)&lt;=$A$8*SMALL(LF25:LF200,1),IFERROR(INDEX($A$25:$A$200, MATCH(1,(LF25:LF200=SMALL(LF25:LF200,5))*(COUNTIF(LF3:LF12, $A$25:$A$200)=0),0)), ""),""),"")</f>
        <v/>
      </c>
      <c r="LG13" s="1" t="str" cm="1">
        <f t="array" ref="LG13">IFERROR(IF(SMALL(LG25:LG200,5)&lt;=$A$8*SMALL(LG25:LG200,1),IFERROR(INDEX($A$25:$A$200, MATCH(1,(LG25:LG200=SMALL(LG25:LG200,5))*(COUNTIF(LG3:LG12, $A$25:$A$200)=0),0)), ""),""),"")</f>
        <v/>
      </c>
      <c r="LH13" s="1" t="str" cm="1">
        <f t="array" ref="LH13">IFERROR(IF(SMALL(LH25:LH200,5)&lt;=$A$8*SMALL(LH25:LH200,1),IFERROR(INDEX($A$25:$A$200, MATCH(1,(LH25:LH200=SMALL(LH25:LH200,5))*(COUNTIF(LH3:LH12, $A$25:$A$200)=0),0)), ""),""),"")</f>
        <v/>
      </c>
      <c r="LI13" s="1" t="str" cm="1">
        <f t="array" ref="LI13">IFERROR(IF(SMALL(LI25:LI200,5)&lt;=$A$8*SMALL(LI25:LI200,1),IFERROR(INDEX($A$25:$A$200, MATCH(1,(LI25:LI200=SMALL(LI25:LI200,5))*(COUNTIF(LI3:LI12, $A$25:$A$200)=0),0)), ""),""),"")</f>
        <v/>
      </c>
      <c r="LJ13" s="1" t="str" cm="1">
        <f t="array" ref="LJ13">IFERROR(IF(SMALL(LJ25:LJ200,5)&lt;=$A$8*SMALL(LJ25:LJ200,1),IFERROR(INDEX($A$25:$A$200, MATCH(1,(LJ25:LJ200=SMALL(LJ25:LJ200,5))*(COUNTIF(LJ3:LJ12, $A$25:$A$200)=0),0)), ""),""),"")</f>
        <v/>
      </c>
      <c r="LK13" s="1" t="str" cm="1">
        <f t="array" ref="LK13">IFERROR(IF(SMALL(LK25:LK200,5)&lt;=$A$8*SMALL(LK25:LK200,1),IFERROR(INDEX($A$25:$A$200, MATCH(1,(LK25:LK200=SMALL(LK25:LK200,5))*(COUNTIF(LK3:LK12, $A$25:$A$200)=0),0)), ""),""),"")</f>
        <v/>
      </c>
      <c r="LL13" s="1" t="str" cm="1">
        <f t="array" ref="LL13">IFERROR(IF(SMALL(LL25:LL200,5)&lt;=$A$8*SMALL(LL25:LL200,1),IFERROR(INDEX($A$25:$A$200, MATCH(1,(LL25:LL200=SMALL(LL25:LL200,5))*(COUNTIF(LL3:LL12, $A$25:$A$200)=0),0)), ""),""),"")</f>
        <v/>
      </c>
      <c r="LM13" s="1" t="str" cm="1">
        <f t="array" ref="LM13">IFERROR(IF(SMALL(LM25:LM200,5)&lt;=$A$8*SMALL(LM25:LM200,1),IFERROR(INDEX($A$25:$A$200, MATCH(1,(LM25:LM200=SMALL(LM25:LM200,5))*(COUNTIF(LM3:LM12, $A$25:$A$200)=0),0)), ""),""),"")</f>
        <v/>
      </c>
      <c r="LN13" s="1" t="str" cm="1">
        <f t="array" ref="LN13">IFERROR(IF(SMALL(LN25:LN200,5)&lt;=$A$8*SMALL(LN25:LN200,1),IFERROR(INDEX($A$25:$A$200, MATCH(1,(LN25:LN200=SMALL(LN25:LN200,5))*(COUNTIF(LN3:LN12, $A$25:$A$200)=0),0)), ""),""),"")</f>
        <v/>
      </c>
      <c r="LO13" s="1" t="str" cm="1">
        <f t="array" ref="LO13">IFERROR(IF(SMALL(LO25:LO200,5)&lt;=$A$8*SMALL(LO25:LO200,1),IFERROR(INDEX($A$25:$A$200, MATCH(1,(LO25:LO200=SMALL(LO25:LO200,5))*(COUNTIF(LO3:LO12, $A$25:$A$200)=0),0)), ""),""),"")</f>
        <v/>
      </c>
      <c r="LP13" s="1" t="str" cm="1">
        <f t="array" ref="LP13">IFERROR(IF(SMALL(LP25:LP200,5)&lt;=$A$8*SMALL(LP25:LP200,1),IFERROR(INDEX($A$25:$A$200, MATCH(1,(LP25:LP200=SMALL(LP25:LP200,5))*(COUNTIF(LP3:LP12, $A$25:$A$200)=0),0)), ""),""),"")</f>
        <v/>
      </c>
      <c r="LQ13" s="1" t="str" cm="1">
        <f t="array" ref="LQ13">IFERROR(IF(SMALL(LQ25:LQ200,5)&lt;=$A$8*SMALL(LQ25:LQ200,1),IFERROR(INDEX($A$25:$A$200, MATCH(1,(LQ25:LQ200=SMALL(LQ25:LQ200,5))*(COUNTIF(LQ3:LQ12, $A$25:$A$200)=0),0)), ""),""),"")</f>
        <v/>
      </c>
      <c r="LR13" s="1" t="str" cm="1">
        <f t="array" ref="LR13">IFERROR(IF(SMALL(LR25:LR200,5)&lt;=$A$8*SMALL(LR25:LR200,1),IFERROR(INDEX($A$25:$A$200, MATCH(1,(LR25:LR200=SMALL(LR25:LR200,5))*(COUNTIF(LR3:LR12, $A$25:$A$200)=0),0)), ""),""),"")</f>
        <v/>
      </c>
      <c r="LS13" s="1" t="str" cm="1">
        <f t="array" ref="LS13">IFERROR(IF(SMALL(LS25:LS200,5)&lt;=$A$8*SMALL(LS25:LS200,1),IFERROR(INDEX($A$25:$A$200, MATCH(1,(LS25:LS200=SMALL(LS25:LS200,5))*(COUNTIF(LS3:LS12, $A$25:$A$200)=0),0)), ""),""),"")</f>
        <v/>
      </c>
      <c r="LT13" s="1" t="str" cm="1">
        <f t="array" ref="LT13">IFERROR(IF(SMALL(LT25:LT200,5)&lt;=$A$8*SMALL(LT25:LT200,1),IFERROR(INDEX($A$25:$A$200, MATCH(1,(LT25:LT200=SMALL(LT25:LT200,5))*(COUNTIF(LT3:LT12, $A$25:$A$200)=0),0)), ""),""),"")</f>
        <v/>
      </c>
      <c r="LU13" s="1" t="str" cm="1">
        <f t="array" ref="LU13">IFERROR(IF(SMALL(LU25:LU200,5)&lt;=$A$8*SMALL(LU25:LU200,1),IFERROR(INDEX($A$25:$A$200, MATCH(1,(LU25:LU200=SMALL(LU25:LU200,5))*(COUNTIF(LU3:LU12, $A$25:$A$200)=0),0)), ""),""),"")</f>
        <v/>
      </c>
      <c r="LV13" s="1" t="str" cm="1">
        <f t="array" ref="LV13">IFERROR(IF(SMALL(LV25:LV200,5)&lt;=$A$8*SMALL(LV25:LV200,1),IFERROR(INDEX($A$25:$A$200, MATCH(1,(LV25:LV200=SMALL(LV25:LV200,5))*(COUNTIF(LV3:LV12, $A$25:$A$200)=0),0)), ""),""),"")</f>
        <v/>
      </c>
      <c r="LW13" s="1" t="str" cm="1">
        <f t="array" ref="LW13">IFERROR(IF(SMALL(LW25:LW200,5)&lt;=$A$8*SMALL(LW25:LW200,1),IFERROR(INDEX($A$25:$A$200, MATCH(1,(LW25:LW200=SMALL(LW25:LW200,5))*(COUNTIF(LW3:LW12, $A$25:$A$200)=0),0)), ""),""),"")</f>
        <v/>
      </c>
      <c r="LX13" s="1" t="str" cm="1">
        <f t="array" ref="LX13">IFERROR(IF(SMALL(LX25:LX200,5)&lt;=$A$8*SMALL(LX25:LX200,1),IFERROR(INDEX($A$25:$A$200, MATCH(1,(LX25:LX200=SMALL(LX25:LX200,5))*(COUNTIF(LX3:LX12, $A$25:$A$200)=0),0)), ""),""),"")</f>
        <v/>
      </c>
      <c r="LY13" s="1" t="str" cm="1">
        <f t="array" ref="LY13">IFERROR(IF(SMALL(LY25:LY200,5)&lt;=$A$8*SMALL(LY25:LY200,1),IFERROR(INDEX($A$25:$A$200, MATCH(1,(LY25:LY200=SMALL(LY25:LY200,5))*(COUNTIF(LY3:LY12, $A$25:$A$200)=0),0)), ""),""),"")</f>
        <v/>
      </c>
      <c r="LZ13" s="1" t="str" cm="1">
        <f t="array" ref="LZ13">IFERROR(IF(SMALL(LZ25:LZ200,5)&lt;=$A$8*SMALL(LZ25:LZ200,1),IFERROR(INDEX($A$25:$A$200, MATCH(1,(LZ25:LZ200=SMALL(LZ25:LZ200,5))*(COUNTIF(LZ3:LZ12, $A$25:$A$200)=0),0)), ""),""),"")</f>
        <v/>
      </c>
      <c r="MA13" s="1" t="str" cm="1">
        <f t="array" ref="MA13">IFERROR(IF(SMALL(MA25:MA200,5)&lt;=$A$8*SMALL(MA25:MA200,1),IFERROR(INDEX($A$25:$A$200, MATCH(1,(MA25:MA200=SMALL(MA25:MA200,5))*(COUNTIF(MA3:MA12, $A$25:$A$200)=0),0)), ""),""),"")</f>
        <v/>
      </c>
      <c r="MB13" s="1" t="str" cm="1">
        <f t="array" ref="MB13">IFERROR(IF(SMALL(MB25:MB200,5)&lt;=$A$8*SMALL(MB25:MB200,1),IFERROR(INDEX($A$25:$A$200, MATCH(1,(MB25:MB200=SMALL(MB25:MB200,5))*(COUNTIF(MB3:MB12, $A$25:$A$200)=0),0)), ""),""),"")</f>
        <v/>
      </c>
      <c r="MC13" s="1" t="str" cm="1">
        <f t="array" ref="MC13">IFERROR(IF(SMALL(MC25:MC200,5)&lt;=$A$8*SMALL(MC25:MC200,1),IFERROR(INDEX($A$25:$A$200, MATCH(1,(MC25:MC200=SMALL(MC25:MC200,5))*(COUNTIF(MC3:MC12, $A$25:$A$200)=0),0)), ""),""),"")</f>
        <v/>
      </c>
      <c r="MD13" s="1" t="str" cm="1">
        <f t="array" ref="MD13">IFERROR(IF(SMALL(MD25:MD200,5)&lt;=$A$8*SMALL(MD25:MD200,1),IFERROR(INDEX($A$25:$A$200, MATCH(1,(MD25:MD200=SMALL(MD25:MD200,5))*(COUNTIF(MD3:MD12, $A$25:$A$200)=0),0)), ""),""),"")</f>
        <v/>
      </c>
      <c r="ME13" s="1" t="str" cm="1">
        <f t="array" ref="ME13">IFERROR(IF(SMALL(ME25:ME200,5)&lt;=$A$8*SMALL(ME25:ME200,1),IFERROR(INDEX($A$25:$A$200, MATCH(1,(ME25:ME200=SMALL(ME25:ME200,5))*(COUNTIF(ME3:ME12, $A$25:$A$200)=0),0)), ""),""),"")</f>
        <v/>
      </c>
      <c r="MF13" s="1" t="str" cm="1">
        <f t="array" ref="MF13">IFERROR(IF(SMALL(MF25:MF200,5)&lt;=$A$8*SMALL(MF25:MF200,1),IFERROR(INDEX($A$25:$A$200, MATCH(1,(MF25:MF200=SMALL(MF25:MF200,5))*(COUNTIF(MF3:MF12, $A$25:$A$200)=0),0)), ""),""),"")</f>
        <v/>
      </c>
      <c r="MG13" s="1" t="str" cm="1">
        <f t="array" ref="MG13">IFERROR(IF(SMALL(MG25:MG200,5)&lt;=$A$8*SMALL(MG25:MG200,1),IFERROR(INDEX($A$25:$A$200, MATCH(1,(MG25:MG200=SMALL(MG25:MG200,5))*(COUNTIF(MG3:MG12, $A$25:$A$200)=0),0)), ""),""),"")</f>
        <v/>
      </c>
      <c r="MH13" s="1" t="str" cm="1">
        <f t="array" ref="MH13">IFERROR(IF(SMALL(MH25:MH200,5)&lt;=$A$8*SMALL(MH25:MH200,1),IFERROR(INDEX($A$25:$A$200, MATCH(1,(MH25:MH200=SMALL(MH25:MH200,5))*(COUNTIF(MH3:MH12, $A$25:$A$200)=0),0)), ""),""),"")</f>
        <v/>
      </c>
      <c r="MI13" s="1" t="str" cm="1">
        <f t="array" ref="MI13">IFERROR(IF(SMALL(MI25:MI200,5)&lt;=$A$8*SMALL(MI25:MI200,1),IFERROR(INDEX($A$25:$A$200, MATCH(1,(MI25:MI200=SMALL(MI25:MI200,5))*(COUNTIF(MI3:MI12, $A$25:$A$200)=0),0)), ""),""),"")</f>
        <v/>
      </c>
      <c r="MJ13" s="1" t="str" cm="1">
        <f t="array" ref="MJ13">IFERROR(IF(SMALL(MJ25:MJ200,5)&lt;=$A$8*SMALL(MJ25:MJ200,1),IFERROR(INDEX($A$25:$A$200, MATCH(1,(MJ25:MJ200=SMALL(MJ25:MJ200,5))*(COUNTIF(MJ3:MJ12, $A$25:$A$200)=0),0)), ""),""),"")</f>
        <v/>
      </c>
      <c r="MK13" s="1" t="str" cm="1">
        <f t="array" ref="MK13">IFERROR(IF(SMALL(MK25:MK200,5)&lt;=$A$8*SMALL(MK25:MK200,1),IFERROR(INDEX($A$25:$A$200, MATCH(1,(MK25:MK200=SMALL(MK25:MK200,5))*(COUNTIF(MK3:MK12, $A$25:$A$200)=0),0)), ""),""),"")</f>
        <v/>
      </c>
      <c r="ML13" s="1" t="str" cm="1">
        <f t="array" ref="ML13">IFERROR(IF(SMALL(ML25:ML200,5)&lt;=$A$8*SMALL(ML25:ML200,1),IFERROR(INDEX($A$25:$A$200, MATCH(1,(ML25:ML200=SMALL(ML25:ML200,5))*(COUNTIF(ML3:ML12, $A$25:$A$200)=0),0)), ""),""),"")</f>
        <v/>
      </c>
      <c r="MM13" s="1" t="str" cm="1">
        <f t="array" ref="MM13">IFERROR(IF(SMALL(MM25:MM200,5)&lt;=$A$8*SMALL(MM25:MM200,1),IFERROR(INDEX($A$25:$A$200, MATCH(1,(MM25:MM200=SMALL(MM25:MM200,5))*(COUNTIF(MM3:MM12, $A$25:$A$200)=0),0)), ""),""),"")</f>
        <v/>
      </c>
      <c r="MN13" s="1" t="str" cm="1">
        <f t="array" ref="MN13">IFERROR(IF(SMALL(MN25:MN200,5)&lt;=$A$8*SMALL(MN25:MN200,1),IFERROR(INDEX($A$25:$A$200, MATCH(1,(MN25:MN200=SMALL(MN25:MN200,5))*(COUNTIF(MN3:MN12, $A$25:$A$200)=0),0)), ""),""),"")</f>
        <v/>
      </c>
      <c r="MO13" s="1" t="str" cm="1">
        <f t="array" ref="MO13">IFERROR(IF(SMALL(MO25:MO200,5)&lt;=$A$8*SMALL(MO25:MO200,1),IFERROR(INDEX($A$25:$A$200, MATCH(1,(MO25:MO200=SMALL(MO25:MO200,5))*(COUNTIF(MO3:MO12, $A$25:$A$200)=0),0)), ""),""),"")</f>
        <v/>
      </c>
      <c r="MP13" s="1" t="str" cm="1">
        <f t="array" ref="MP13">IFERROR(IF(SMALL(MP25:MP200,5)&lt;=$A$8*SMALL(MP25:MP200,1),IFERROR(INDEX($A$25:$A$200, MATCH(1,(MP25:MP200=SMALL(MP25:MP200,5))*(COUNTIF(MP3:MP12, $A$25:$A$200)=0),0)), ""),""),"")</f>
        <v/>
      </c>
      <c r="MQ13" s="1" t="str" cm="1">
        <f t="array" ref="MQ13">IFERROR(IF(SMALL(MQ25:MQ200,5)&lt;=$A$8*SMALL(MQ25:MQ200,1),IFERROR(INDEX($A$25:$A$200, MATCH(1,(MQ25:MQ200=SMALL(MQ25:MQ200,5))*(COUNTIF(MQ3:MQ12, $A$25:$A$200)=0),0)), ""),""),"")</f>
        <v/>
      </c>
      <c r="MR13" s="1" t="str" cm="1">
        <f t="array" ref="MR13">IFERROR(IF(SMALL(MR25:MR200,5)&lt;=$A$8*SMALL(MR25:MR200,1),IFERROR(INDEX($A$25:$A$200, MATCH(1,(MR25:MR200=SMALL(MR25:MR200,5))*(COUNTIF(MR3:MR12, $A$25:$A$200)=0),0)), ""),""),"")</f>
        <v/>
      </c>
      <c r="MS13" s="1" t="str" cm="1">
        <f t="array" ref="MS13">IFERROR(IF(SMALL(MS25:MS200,5)&lt;=$A$8*SMALL(MS25:MS200,1),IFERROR(INDEX($A$25:$A$200, MATCH(1,(MS25:MS200=SMALL(MS25:MS200,5))*(COUNTIF(MS3:MS12, $A$25:$A$200)=0),0)), ""),""),"")</f>
        <v/>
      </c>
      <c r="MT13" s="1" t="str" cm="1">
        <f t="array" ref="MT13">IFERROR(IF(SMALL(MT25:MT200,5)&lt;=$A$8*SMALL(MT25:MT200,1),IFERROR(INDEX($A$25:$A$200, MATCH(1,(MT25:MT200=SMALL(MT25:MT200,5))*(COUNTIF(MT3:MT12, $A$25:$A$200)=0),0)), ""),""),"")</f>
        <v/>
      </c>
      <c r="MU13" s="1" t="str" cm="1">
        <f t="array" ref="MU13">IFERROR(IF(SMALL(MU25:MU200,5)&lt;=$A$8*SMALL(MU25:MU200,1),IFERROR(INDEX($A$25:$A$200, MATCH(1,(MU25:MU200=SMALL(MU25:MU200,5))*(COUNTIF(MU3:MU12, $A$25:$A$200)=0),0)), ""),""),"")</f>
        <v/>
      </c>
      <c r="MV13" s="1" t="str" cm="1">
        <f t="array" ref="MV13">IFERROR(IF(SMALL(MV25:MV200,5)&lt;=$A$8*SMALL(MV25:MV200,1),IFERROR(INDEX($A$25:$A$200, MATCH(1,(MV25:MV200=SMALL(MV25:MV200,5))*(COUNTIF(MV3:MV12, $A$25:$A$200)=0),0)), ""),""),"")</f>
        <v/>
      </c>
      <c r="MW13" s="1" t="str" cm="1">
        <f t="array" ref="MW13">IFERROR(IF(SMALL(MW25:MW200,5)&lt;=$A$8*SMALL(MW25:MW200,1),IFERROR(INDEX($A$25:$A$200, MATCH(1,(MW25:MW200=SMALL(MW25:MW200,5))*(COUNTIF(MW3:MW12, $A$25:$A$200)=0),0)), ""),""),"")</f>
        <v/>
      </c>
      <c r="MX13" s="1" t="str" cm="1">
        <f t="array" ref="MX13">IFERROR(IF(SMALL(MX25:MX200,5)&lt;=$A$8*SMALL(MX25:MX200,1),IFERROR(INDEX($A$25:$A$200, MATCH(1,(MX25:MX200=SMALL(MX25:MX200,5))*(COUNTIF(MX3:MX12, $A$25:$A$200)=0),0)), ""),""),"")</f>
        <v/>
      </c>
      <c r="MY13" s="1" t="str" cm="1">
        <f t="array" ref="MY13">IFERROR(IF(SMALL(MY25:MY200,5)&lt;=$A$8*SMALL(MY25:MY200,1),IFERROR(INDEX($A$25:$A$200, MATCH(1,(MY25:MY200=SMALL(MY25:MY200,5))*(COUNTIF(MY3:MY12, $A$25:$A$200)=0),0)), ""),""),"")</f>
        <v/>
      </c>
      <c r="MZ13" s="1" t="str" cm="1">
        <f t="array" ref="MZ13">IFERROR(IF(SMALL(MZ25:MZ200,5)&lt;=$A$8*SMALL(MZ25:MZ200,1),IFERROR(INDEX($A$25:$A$200, MATCH(1,(MZ25:MZ200=SMALL(MZ25:MZ200,5))*(COUNTIF(MZ3:MZ12, $A$25:$A$200)=0),0)), ""),""),"")</f>
        <v/>
      </c>
      <c r="NA13" s="1" t="str" cm="1">
        <f t="array" ref="NA13">IFERROR(IF(SMALL(NA25:NA200,5)&lt;=$A$8*SMALL(NA25:NA200,1),IFERROR(INDEX($A$25:$A$200, MATCH(1,(NA25:NA200=SMALL(NA25:NA200,5))*(COUNTIF(NA3:NA12, $A$25:$A$200)=0),0)), ""),""),"")</f>
        <v/>
      </c>
      <c r="NB13" s="1" t="str" cm="1">
        <f t="array" ref="NB13">IFERROR(IF(SMALL(NB25:NB200,5)&lt;=$A$8*SMALL(NB25:NB200,1),IFERROR(INDEX($A$25:$A$200, MATCH(1,(NB25:NB200=SMALL(NB25:NB200,5))*(COUNTIF(NB3:NB12, $A$25:$A$200)=0),0)), ""),""),"")</f>
        <v/>
      </c>
      <c r="NC13" s="1" t="str" cm="1">
        <f t="array" ref="NC13">IFERROR(IF(SMALL(NC25:NC200,5)&lt;=$A$8*SMALL(NC25:NC200,1),IFERROR(INDEX($A$25:$A$200, MATCH(1,(NC25:NC200=SMALL(NC25:NC200,5))*(COUNTIF(NC3:NC12, $A$25:$A$200)=0),0)), ""),""),"")</f>
        <v/>
      </c>
      <c r="ND13" s="1" t="str" cm="1">
        <f t="array" ref="ND13">IFERROR(IF(SMALL(ND25:ND200,5)&lt;=$A$8*SMALL(ND25:ND200,1),IFERROR(INDEX($A$25:$A$200, MATCH(1,(ND25:ND200=SMALL(ND25:ND200,5))*(COUNTIF(ND3:ND12, $A$25:$A$200)=0),0)), ""),""),"")</f>
        <v/>
      </c>
      <c r="NE13" s="1" t="str" cm="1">
        <f t="array" ref="NE13">IFERROR(IF(SMALL(NE25:NE200,5)&lt;=$A$8*SMALL(NE25:NE200,1),IFERROR(INDEX($A$25:$A$200, MATCH(1,(NE25:NE200=SMALL(NE25:NE200,5))*(COUNTIF(NE3:NE12, $A$25:$A$200)=0),0)), ""),""),"")</f>
        <v/>
      </c>
      <c r="NF13" s="1" t="str" cm="1">
        <f t="array" ref="NF13">IFERROR(IF(SMALL(NF25:NF200,5)&lt;=$A$8*SMALL(NF25:NF200,1),IFERROR(INDEX($A$25:$A$200, MATCH(1,(NF25:NF200=SMALL(NF25:NF200,5))*(COUNTIF(NF3:NF12, $A$25:$A$200)=0),0)), ""),""),"")</f>
        <v/>
      </c>
      <c r="NG13" s="1" t="str" cm="1">
        <f t="array" ref="NG13">IFERROR(IF(SMALL(NG25:NG200,5)&lt;=$A$8*SMALL(NG25:NG200,1),IFERROR(INDEX($A$25:$A$200, MATCH(1,(NG25:NG200=SMALL(NG25:NG200,5))*(COUNTIF(NG3:NG12, $A$25:$A$200)=0),0)), ""),""),"")</f>
        <v/>
      </c>
      <c r="NH13" s="1" t="str" cm="1">
        <f t="array" ref="NH13">IFERROR(IF(SMALL(NH25:NH200,5)&lt;=$A$8*SMALL(NH25:NH200,1),IFERROR(INDEX($A$25:$A$200, MATCH(1,(NH25:NH200=SMALL(NH25:NH200,5))*(COUNTIF(NH3:NH12, $A$25:$A$200)=0),0)), ""),""),"")</f>
        <v/>
      </c>
      <c r="NI13" s="1" t="str" cm="1">
        <f t="array" ref="NI13">IFERROR(IF(SMALL(NI25:NI200,5)&lt;=$A$8*SMALL(NI25:NI200,1),IFERROR(INDEX($A$25:$A$200, MATCH(1,(NI25:NI200=SMALL(NI25:NI200,5))*(COUNTIF(NI3:NI12, $A$25:$A$200)=0),0)), ""),""),"")</f>
        <v/>
      </c>
      <c r="NJ13" s="1" t="str" cm="1">
        <f t="array" ref="NJ13">IFERROR(IF(SMALL(NJ25:NJ200,5)&lt;=$A$8*SMALL(NJ25:NJ200,1),IFERROR(INDEX($A$25:$A$200, MATCH(1,(NJ25:NJ200=SMALL(NJ25:NJ200,5))*(COUNTIF(NJ3:NJ12, $A$25:$A$200)=0),0)), ""),""),"")</f>
        <v/>
      </c>
      <c r="NK13" s="1" t="str" cm="1">
        <f t="array" ref="NK13">IFERROR(IF(SMALL(NK25:NK200,5)&lt;=$A$8*SMALL(NK25:NK200,1),IFERROR(INDEX($A$25:$A$200, MATCH(1,(NK25:NK200=SMALL(NK25:NK200,5))*(COUNTIF(NK3:NK12, $A$25:$A$200)=0),0)), ""),""),"")</f>
        <v/>
      </c>
      <c r="NL13" s="1" t="str" cm="1">
        <f t="array" ref="NL13">IFERROR(IF(SMALL(NL25:NL200,5)&lt;=$A$8*SMALL(NL25:NL200,1),IFERROR(INDEX($A$25:$A$200, MATCH(1,(NL25:NL200=SMALL(NL25:NL200,5))*(COUNTIF(NL3:NL12, $A$25:$A$200)=0),0)), ""),""),"")</f>
        <v/>
      </c>
      <c r="NM13" s="1" t="str" cm="1">
        <f t="array" ref="NM13">IFERROR(IF(SMALL(NM25:NM200,5)&lt;=$A$8*SMALL(NM25:NM200,1),IFERROR(INDEX($A$25:$A$200, MATCH(1,(NM25:NM200=SMALL(NM25:NM200,5))*(COUNTIF(NM3:NM12, $A$25:$A$200)=0),0)), ""),""),"")</f>
        <v/>
      </c>
      <c r="NN13" s="1" t="str" cm="1">
        <f t="array" ref="NN13">IFERROR(IF(SMALL(NN25:NN200,5)&lt;=$A$8*SMALL(NN25:NN200,1),IFERROR(INDEX($A$25:$A$200, MATCH(1,(NN25:NN200=SMALL(NN25:NN200,5))*(COUNTIF(NN3:NN12, $A$25:$A$200)=0),0)), ""),""),"")</f>
        <v/>
      </c>
      <c r="NO13" s="1" t="str" cm="1">
        <f t="array" ref="NO13">IFERROR(IF(SMALL(NO25:NO200,5)&lt;=$A$8*SMALL(NO25:NO200,1),IFERROR(INDEX($A$25:$A$200, MATCH(1,(NO25:NO200=SMALL(NO25:NO200,5))*(COUNTIF(NO3:NO12, $A$25:$A$200)=0),0)), ""),""),"")</f>
        <v/>
      </c>
      <c r="NP13" s="1" t="str" cm="1">
        <f t="array" ref="NP13">IFERROR(IF(SMALL(NP25:NP200,5)&lt;=$A$8*SMALL(NP25:NP200,1),IFERROR(INDEX($A$25:$A$200, MATCH(1,(NP25:NP200=SMALL(NP25:NP200,5))*(COUNTIF(NP3:NP12, $A$25:$A$200)=0),0)), ""),""),"")</f>
        <v/>
      </c>
      <c r="NQ13" s="1" t="str" cm="1">
        <f t="array" ref="NQ13">IFERROR(IF(SMALL(NQ25:NQ200,5)&lt;=$A$8*SMALL(NQ25:NQ200,1),IFERROR(INDEX($A$25:$A$200, MATCH(1,(NQ25:NQ200=SMALL(NQ25:NQ200,5))*(COUNTIF(NQ3:NQ12, $A$25:$A$200)=0),0)), ""),""),"")</f>
        <v/>
      </c>
      <c r="NR13" s="1" t="str" cm="1">
        <f t="array" ref="NR13">IFERROR(IF(SMALL(NR25:NR200,5)&lt;=$A$8*SMALL(NR25:NR200,1),IFERROR(INDEX($A$25:$A$200, MATCH(1,(NR25:NR200=SMALL(NR25:NR200,5))*(COUNTIF(NR3:NR12, $A$25:$A$200)=0),0)), ""),""),"")</f>
        <v/>
      </c>
      <c r="NS13" s="1" t="str" cm="1">
        <f t="array" ref="NS13">IFERROR(IF(SMALL(NS25:NS200,5)&lt;=$A$8*SMALL(NS25:NS200,1),IFERROR(INDEX($A$25:$A$200, MATCH(1,(NS25:NS200=SMALL(NS25:NS200,5))*(COUNTIF(NS3:NS12, $A$25:$A$200)=0),0)), ""),""),"")</f>
        <v/>
      </c>
      <c r="NT13" s="1" t="str" cm="1">
        <f t="array" ref="NT13">IFERROR(IF(SMALL(NT25:NT200,5)&lt;=$A$8*SMALL(NT25:NT200,1),IFERROR(INDEX($A$25:$A$200, MATCH(1,(NT25:NT200=SMALL(NT25:NT200,5))*(COUNTIF(NT3:NT12, $A$25:$A$200)=0),0)), ""),""),"")</f>
        <v/>
      </c>
      <c r="NU13" s="1" t="str" cm="1">
        <f t="array" ref="NU13">IFERROR(IF(SMALL(NU25:NU200,5)&lt;=$A$8*SMALL(NU25:NU200,1),IFERROR(INDEX($A$25:$A$200, MATCH(1,(NU25:NU200=SMALL(NU25:NU200,5))*(COUNTIF(NU3:NU12, $A$25:$A$200)=0),0)), ""),""),"")</f>
        <v/>
      </c>
      <c r="NV13" s="1" t="str" cm="1">
        <f t="array" ref="NV13">IFERROR(IF(SMALL(NV25:NV200,5)&lt;=$A$8*SMALL(NV25:NV200,1),IFERROR(INDEX($A$25:$A$200, MATCH(1,(NV25:NV200=SMALL(NV25:NV200,5))*(COUNTIF(NV3:NV12, $A$25:$A$200)=0),0)), ""),""),"")</f>
        <v/>
      </c>
      <c r="NW13" s="1" t="str" cm="1">
        <f t="array" ref="NW13">IFERROR(IF(SMALL(NW25:NW200,5)&lt;=$A$8*SMALL(NW25:NW200,1),IFERROR(INDEX($A$25:$A$200, MATCH(1,(NW25:NW200=SMALL(NW25:NW200,5))*(COUNTIF(NW3:NW12, $A$25:$A$200)=0),0)), ""),""),"")</f>
        <v/>
      </c>
      <c r="NX13" s="1" t="str" cm="1">
        <f t="array" ref="NX13">IFERROR(IF(SMALL(NX25:NX200,5)&lt;=$A$8*SMALL(NX25:NX200,1),IFERROR(INDEX($A$25:$A$200, MATCH(1,(NX25:NX200=SMALL(NX25:NX200,5))*(COUNTIF(NX3:NX12, $A$25:$A$200)=0),0)), ""),""),"")</f>
        <v/>
      </c>
      <c r="NY13" s="1" t="str" cm="1">
        <f t="array" ref="NY13">IFERROR(IF(SMALL(NY25:NY200,5)&lt;=$A$8*SMALL(NY25:NY200,1),IFERROR(INDEX($A$25:$A$200, MATCH(1,(NY25:NY200=SMALL(NY25:NY200,5))*(COUNTIF(NY3:NY12, $A$25:$A$200)=0),0)), ""),""),"")</f>
        <v/>
      </c>
      <c r="NZ13" s="1" t="str" cm="1">
        <f t="array" ref="NZ13">IFERROR(IF(SMALL(NZ25:NZ200,5)&lt;=$A$8*SMALL(NZ25:NZ200,1),IFERROR(INDEX($A$25:$A$200, MATCH(1,(NZ25:NZ200=SMALL(NZ25:NZ200,5))*(COUNTIF(NZ3:NZ12, $A$25:$A$200)=0),0)), ""),""),"")</f>
        <v/>
      </c>
      <c r="OA13" s="1" t="str" cm="1">
        <f t="array" ref="OA13">IFERROR(IF(SMALL(OA25:OA200,5)&lt;=$A$8*SMALL(OA25:OA200,1),IFERROR(INDEX($A$25:$A$200, MATCH(1,(OA25:OA200=SMALL(OA25:OA200,5))*(COUNTIF(OA3:OA12, $A$25:$A$200)=0),0)), ""),""),"")</f>
        <v/>
      </c>
      <c r="OB13" s="1" t="str" cm="1">
        <f t="array" ref="OB13">IFERROR(IF(SMALL(OB25:OB200,5)&lt;=$A$8*SMALL(OB25:OB200,1),IFERROR(INDEX($A$25:$A$200, MATCH(1,(OB25:OB200=SMALL(OB25:OB200,5))*(COUNTIF(OB3:OB12, $A$25:$A$200)=0),0)), ""),""),"")</f>
        <v/>
      </c>
      <c r="OC13" s="1" t="str" cm="1">
        <f t="array" ref="OC13">IFERROR(IF(SMALL(OC25:OC200,5)&lt;=$A$8*SMALL(OC25:OC200,1),IFERROR(INDEX($A$25:$A$200, MATCH(1,(OC25:OC200=SMALL(OC25:OC200,5))*(COUNTIF(OC3:OC12, $A$25:$A$200)=0),0)), ""),""),"")</f>
        <v/>
      </c>
      <c r="OD13" s="1" t="str" cm="1">
        <f t="array" ref="OD13">IFERROR(IF(SMALL(OD25:OD200,5)&lt;=$A$8*SMALL(OD25:OD200,1),IFERROR(INDEX($A$25:$A$200, MATCH(1,(OD25:OD200=SMALL(OD25:OD200,5))*(COUNTIF(OD3:OD12, $A$25:$A$200)=0),0)), ""),""),"")</f>
        <v/>
      </c>
      <c r="OE13" s="1" t="str" cm="1">
        <f t="array" ref="OE13">IFERROR(IF(SMALL(OE25:OE200,5)&lt;=$A$8*SMALL(OE25:OE200,1),IFERROR(INDEX($A$25:$A$200, MATCH(1,(OE25:OE200=SMALL(OE25:OE200,5))*(COUNTIF(OE3:OE12, $A$25:$A$200)=0),0)), ""),""),"")</f>
        <v/>
      </c>
      <c r="OF13" s="1" t="str" cm="1">
        <f t="array" ref="OF13">IFERROR(IF(SMALL(OF25:OF200,5)&lt;=$A$8*SMALL(OF25:OF200,1),IFERROR(INDEX($A$25:$A$200, MATCH(1,(OF25:OF200=SMALL(OF25:OF200,5))*(COUNTIF(OF3:OF12, $A$25:$A$200)=0),0)), ""),""),"")</f>
        <v/>
      </c>
      <c r="OG13" s="1" t="str" cm="1">
        <f t="array" ref="OG13">IFERROR(IF(SMALL(OG25:OG200,5)&lt;=$A$8*SMALL(OG25:OG200,1),IFERROR(INDEX($A$25:$A$200, MATCH(1,(OG25:OG200=SMALL(OG25:OG200,5))*(COUNTIF(OG3:OG12, $A$25:$A$200)=0),0)), ""),""),"")</f>
        <v/>
      </c>
      <c r="OH13" s="1" t="str" cm="1">
        <f t="array" ref="OH13">IFERROR(IF(SMALL(OH25:OH200,5)&lt;=$A$8*SMALL(OH25:OH200,1),IFERROR(INDEX($A$25:$A$200, MATCH(1,(OH25:OH200=SMALL(OH25:OH200,5))*(COUNTIF(OH3:OH12, $A$25:$A$200)=0),0)), ""),""),"")</f>
        <v/>
      </c>
      <c r="OI13" s="1" t="str" cm="1">
        <f t="array" ref="OI13">IFERROR(IF(SMALL(OI25:OI200,5)&lt;=$A$8*SMALL(OI25:OI200,1),IFERROR(INDEX($A$25:$A$200, MATCH(1,(OI25:OI200=SMALL(OI25:OI200,5))*(COUNTIF(OI3:OI12, $A$25:$A$200)=0),0)), ""),""),"")</f>
        <v/>
      </c>
      <c r="OJ13" s="1" t="str" cm="1">
        <f t="array" ref="OJ13">IFERROR(IF(SMALL(OJ25:OJ200,5)&lt;=$A$8*SMALL(OJ25:OJ200,1),IFERROR(INDEX($A$25:$A$200, MATCH(1,(OJ25:OJ200=SMALL(OJ25:OJ200,5))*(COUNTIF(OJ3:OJ12, $A$25:$A$200)=0),0)), ""),""),"")</f>
        <v/>
      </c>
      <c r="OK13" s="1" t="str" cm="1">
        <f t="array" ref="OK13">IFERROR(IF(SMALL(OK25:OK200,5)&lt;=$A$8*SMALL(OK25:OK200,1),IFERROR(INDEX($A$25:$A$200, MATCH(1,(OK25:OK200=SMALL(OK25:OK200,5))*(COUNTIF(OK3:OK12, $A$25:$A$200)=0),0)), ""),""),"")</f>
        <v/>
      </c>
      <c r="OL13" s="1" t="str" cm="1">
        <f t="array" ref="OL13">IFERROR(IF(SMALL(OL25:OL200,5)&lt;=$A$8*SMALL(OL25:OL200,1),IFERROR(INDEX($A$25:$A$200, MATCH(1,(OL25:OL200=SMALL(OL25:OL200,5))*(COUNTIF(OL3:OL12, $A$25:$A$200)=0),0)), ""),""),"")</f>
        <v/>
      </c>
      <c r="OM13" s="1" t="str" cm="1">
        <f t="array" ref="OM13">IFERROR(IF(SMALL(OM25:OM200,5)&lt;=$A$8*SMALL(OM25:OM200,1),IFERROR(INDEX($A$25:$A$200, MATCH(1,(OM25:OM200=SMALL(OM25:OM200,5))*(COUNTIF(OM3:OM12, $A$25:$A$200)=0),0)), ""),""),"")</f>
        <v/>
      </c>
      <c r="ON13" s="1" t="str" cm="1">
        <f t="array" ref="ON13">IFERROR(IF(SMALL(ON25:ON200,5)&lt;=$A$8*SMALL(ON25:ON200,1),IFERROR(INDEX($A$25:$A$200, MATCH(1,(ON25:ON200=SMALL(ON25:ON200,5))*(COUNTIF(ON3:ON12, $A$25:$A$200)=0),0)), ""),""),"")</f>
        <v/>
      </c>
      <c r="OO13" s="1" t="str" cm="1">
        <f t="array" ref="OO13">IFERROR(IF(SMALL(OO25:OO200,5)&lt;=$A$8*SMALL(OO25:OO200,1),IFERROR(INDEX($A$25:$A$200, MATCH(1,(OO25:OO200=SMALL(OO25:OO200,5))*(COUNTIF(OO3:OO12, $A$25:$A$200)=0),0)), ""),""),"")</f>
        <v/>
      </c>
      <c r="OP13" s="1" t="str" cm="1">
        <f t="array" ref="OP13">IFERROR(IF(SMALL(OP25:OP200,5)&lt;=$A$8*SMALL(OP25:OP200,1),IFERROR(INDEX($A$25:$A$200, MATCH(1,(OP25:OP200=SMALL(OP25:OP200,5))*(COUNTIF(OP3:OP12, $A$25:$A$200)=0),0)), ""),""),"")</f>
        <v/>
      </c>
      <c r="OQ13" s="1" t="str" cm="1">
        <f t="array" ref="OQ13">IFERROR(IF(SMALL(OQ25:OQ200,5)&lt;=$A$8*SMALL(OQ25:OQ200,1),IFERROR(INDEX($A$25:$A$200, MATCH(1,(OQ25:OQ200=SMALL(OQ25:OQ200,5))*(COUNTIF(OQ3:OQ12, $A$25:$A$200)=0),0)), ""),""),"")</f>
        <v/>
      </c>
      <c r="OR13" s="1" t="str" cm="1">
        <f t="array" ref="OR13">IFERROR(IF(SMALL(OR25:OR200,5)&lt;=$A$8*SMALL(OR25:OR200,1),IFERROR(INDEX($A$25:$A$200, MATCH(1,(OR25:OR200=SMALL(OR25:OR200,5))*(COUNTIF(OR3:OR12, $A$25:$A$200)=0),0)), ""),""),"")</f>
        <v/>
      </c>
      <c r="OS13" s="1" t="str" cm="1">
        <f t="array" ref="OS13">IFERROR(IF(SMALL(OS25:OS200,5)&lt;=$A$8*SMALL(OS25:OS200,1),IFERROR(INDEX($A$25:$A$200, MATCH(1,(OS25:OS200=SMALL(OS25:OS200,5))*(COUNTIF(OS3:OS12, $A$25:$A$200)=0),0)), ""),""),"")</f>
        <v/>
      </c>
      <c r="OT13" s="1" t="str" cm="1">
        <f t="array" ref="OT13">IFERROR(IF(SMALL(OT25:OT200,5)&lt;=$A$8*SMALL(OT25:OT200,1),IFERROR(INDEX($A$25:$A$200, MATCH(1,(OT25:OT200=SMALL(OT25:OT200,5))*(COUNTIF(OT3:OT12, $A$25:$A$200)=0),0)), ""),""),"")</f>
        <v/>
      </c>
      <c r="OU13" s="1" t="str" cm="1">
        <f t="array" ref="OU13">IFERROR(IF(SMALL(OU25:OU200,5)&lt;=$A$8*SMALL(OU25:OU200,1),IFERROR(INDEX($A$25:$A$200, MATCH(1,(OU25:OU200=SMALL(OU25:OU200,5))*(COUNTIF(OU3:OU12, $A$25:$A$200)=0),0)), ""),""),"")</f>
        <v/>
      </c>
      <c r="OV13" s="1" t="str" cm="1">
        <f t="array" ref="OV13">IFERROR(IF(SMALL(OV25:OV200,5)&lt;=$A$8*SMALL(OV25:OV200,1),IFERROR(INDEX($A$25:$A$200, MATCH(1,(OV25:OV200=SMALL(OV25:OV200,5))*(COUNTIF(OV3:OV12, $A$25:$A$200)=0),0)), ""),""),"")</f>
        <v/>
      </c>
      <c r="OW13" s="1" t="str" cm="1">
        <f t="array" ref="OW13">IFERROR(IF(SMALL(OW25:OW200,5)&lt;=$A$8*SMALL(OW25:OW200,1),IFERROR(INDEX($A$25:$A$200, MATCH(1,(OW25:OW200=SMALL(OW25:OW200,5))*(COUNTIF(OW3:OW12, $A$25:$A$200)=0),0)), ""),""),"")</f>
        <v/>
      </c>
      <c r="OX13" s="1" t="str" cm="1">
        <f t="array" ref="OX13">IFERROR(IF(SMALL(OX25:OX200,5)&lt;=$A$8*SMALL(OX25:OX200,1),IFERROR(INDEX($A$25:$A$200, MATCH(1,(OX25:OX200=SMALL(OX25:OX200,5))*(COUNTIF(OX3:OX12, $A$25:$A$200)=0),0)), ""),""),"")</f>
        <v/>
      </c>
      <c r="OY13" s="1" t="str" cm="1">
        <f t="array" ref="OY13">IFERROR(IF(SMALL(OY25:OY200,5)&lt;=$A$8*SMALL(OY25:OY200,1),IFERROR(INDEX($A$25:$A$200, MATCH(1,(OY25:OY200=SMALL(OY25:OY200,5))*(COUNTIF(OY3:OY12, $A$25:$A$200)=0),0)), ""),""),"")</f>
        <v/>
      </c>
      <c r="OZ13" s="1" t="str" cm="1">
        <f t="array" ref="OZ13">IFERROR(IF(SMALL(OZ25:OZ200,5)&lt;=$A$8*SMALL(OZ25:OZ200,1),IFERROR(INDEX($A$25:$A$200, MATCH(1,(OZ25:OZ200=SMALL(OZ25:OZ200,5))*(COUNTIF(OZ3:OZ12, $A$25:$A$200)=0),0)), ""),""),"")</f>
        <v/>
      </c>
      <c r="PA13" s="1" t="str" cm="1">
        <f t="array" ref="PA13">IFERROR(IF(SMALL(PA25:PA200,5)&lt;=$A$8*SMALL(PA25:PA200,1),IFERROR(INDEX($A$25:$A$200, MATCH(1,(PA25:PA200=SMALL(PA25:PA200,5))*(COUNTIF(PA3:PA12, $A$25:$A$200)=0),0)), ""),""),"")</f>
        <v/>
      </c>
      <c r="PB13" s="1" t="str" cm="1">
        <f t="array" ref="PB13">IFERROR(IF(SMALL(PB25:PB200,5)&lt;=$A$8*SMALL(PB25:PB200,1),IFERROR(INDEX($A$25:$A$200, MATCH(1,(PB25:PB200=SMALL(PB25:PB200,5))*(COUNTIF(PB3:PB12, $A$25:$A$200)=0),0)), ""),""),"")</f>
        <v/>
      </c>
      <c r="PC13" s="1" t="str" cm="1">
        <f t="array" ref="PC13">IFERROR(IF(SMALL(PC25:PC200,5)&lt;=$A$8*SMALL(PC25:PC200,1),IFERROR(INDEX($A$25:$A$200, MATCH(1,(PC25:PC200=SMALL(PC25:PC200,5))*(COUNTIF(PC3:PC12, $A$25:$A$200)=0),0)), ""),""),"")</f>
        <v/>
      </c>
      <c r="PD13" s="1" t="str" cm="1">
        <f t="array" ref="PD13">IFERROR(IF(SMALL(PD25:PD200,5)&lt;=$A$8*SMALL(PD25:PD200,1),IFERROR(INDEX($A$25:$A$200, MATCH(1,(PD25:PD200=SMALL(PD25:PD200,5))*(COUNTIF(PD3:PD12, $A$25:$A$200)=0),0)), ""),""),"")</f>
        <v/>
      </c>
      <c r="PE13" s="1" t="str" cm="1">
        <f t="array" ref="PE13">IFERROR(IF(SMALL(PE25:PE200,5)&lt;=$A$8*SMALL(PE25:PE200,1),IFERROR(INDEX($A$25:$A$200, MATCH(1,(PE25:PE200=SMALL(PE25:PE200,5))*(COUNTIF(PE3:PE12, $A$25:$A$200)=0),0)), ""),""),"")</f>
        <v/>
      </c>
      <c r="PF13" s="1" t="str" cm="1">
        <f t="array" ref="PF13">IFERROR(IF(SMALL(PF25:PF200,5)&lt;=$A$8*SMALL(PF25:PF200,1),IFERROR(INDEX($A$25:$A$200, MATCH(1,(PF25:PF200=SMALL(PF25:PF200,5))*(COUNTIF(PF3:PF12, $A$25:$A$200)=0),0)), ""),""),"")</f>
        <v/>
      </c>
      <c r="PG13" s="1" t="str" cm="1">
        <f t="array" ref="PG13">IFERROR(IF(SMALL(PG25:PG200,5)&lt;=$A$8*SMALL(PG25:PG200,1),IFERROR(INDEX($A$25:$A$200, MATCH(1,(PG25:PG200=SMALL(PG25:PG200,5))*(COUNTIF(PG3:PG12, $A$25:$A$200)=0),0)), ""),""),"")</f>
        <v/>
      </c>
      <c r="PH13" s="1" t="str" cm="1">
        <f t="array" ref="PH13">IFERROR(IF(SMALL(PH25:PH200,5)&lt;=$A$8*SMALL(PH25:PH200,1),IFERROR(INDEX($A$25:$A$200, MATCH(1,(PH25:PH200=SMALL(PH25:PH200,5))*(COUNTIF(PH3:PH12, $A$25:$A$200)=0),0)), ""),""),"")</f>
        <v/>
      </c>
      <c r="PI13" s="1" t="str" cm="1">
        <f t="array" ref="PI13">IFERROR(IF(SMALL(PI25:PI200,5)&lt;=$A$8*SMALL(PI25:PI200,1),IFERROR(INDEX($A$25:$A$200, MATCH(1,(PI25:PI200=SMALL(PI25:PI200,5))*(COUNTIF(PI3:PI12, $A$25:$A$200)=0),0)), ""),""),"")</f>
        <v/>
      </c>
      <c r="PJ13" s="1" t="str" cm="1">
        <f t="array" ref="PJ13">IFERROR(IF(SMALL(PJ25:PJ200,5)&lt;=$A$8*SMALL(PJ25:PJ200,1),IFERROR(INDEX($A$25:$A$200, MATCH(1,(PJ25:PJ200=SMALL(PJ25:PJ200,5))*(COUNTIF(PJ3:PJ12, $A$25:$A$200)=0),0)), ""),""),"")</f>
        <v/>
      </c>
      <c r="PK13" s="1" t="str" cm="1">
        <f t="array" ref="PK13">IFERROR(IF(SMALL(PK25:PK200,5)&lt;=$A$8*SMALL(PK25:PK200,1),IFERROR(INDEX($A$25:$A$200, MATCH(1,(PK25:PK200=SMALL(PK25:PK200,5))*(COUNTIF(PK3:PK12, $A$25:$A$200)=0),0)), ""),""),"")</f>
        <v/>
      </c>
      <c r="PL13" s="1" t="str" cm="1">
        <f t="array" ref="PL13">IFERROR(IF(SMALL(PL25:PL200,5)&lt;=$A$8*SMALL(PL25:PL200,1),IFERROR(INDEX($A$25:$A$200, MATCH(1,(PL25:PL200=SMALL(PL25:PL200,5))*(COUNTIF(PL3:PL12, $A$25:$A$200)=0),0)), ""),""),"")</f>
        <v/>
      </c>
      <c r="PM13" s="1" t="str" cm="1">
        <f t="array" ref="PM13">IFERROR(IF(SMALL(PM25:PM200,5)&lt;=$A$8*SMALL(PM25:PM200,1),IFERROR(INDEX($A$25:$A$200, MATCH(1,(PM25:PM200=SMALL(PM25:PM200,5))*(COUNTIF(PM3:PM12, $A$25:$A$200)=0),0)), ""),""),"")</f>
        <v/>
      </c>
      <c r="PN13" s="1" t="str" cm="1">
        <f t="array" ref="PN13">IFERROR(IF(SMALL(PN25:PN200,5)&lt;=$A$8*SMALL(PN25:PN200,1),IFERROR(INDEX($A$25:$A$200, MATCH(1,(PN25:PN200=SMALL(PN25:PN200,5))*(COUNTIF(PN3:PN12, $A$25:$A$200)=0),0)), ""),""),"")</f>
        <v/>
      </c>
      <c r="PO13" s="1" t="str" cm="1">
        <f t="array" ref="PO13">IFERROR(IF(SMALL(PO25:PO200,5)&lt;=$A$8*SMALL(PO25:PO200,1),IFERROR(INDEX($A$25:$A$200, MATCH(1,(PO25:PO200=SMALL(PO25:PO200,5))*(COUNTIF(PO3:PO12, $A$25:$A$200)=0),0)), ""),""),"")</f>
        <v>Crowd-SLAM</v>
      </c>
      <c r="PP13" s="1" t="str" cm="1">
        <f t="array" ref="PP13">IFERROR(IF(SMALL(PP25:PP200,5)&lt;=$A$8*SMALL(PP25:PP200,1),IFERROR(INDEX($A$25:$A$200, MATCH(1,(PP25:PP200=SMALL(PP25:PP200,5))*(COUNTIF(PP3:PP12, $A$25:$A$200)=0),0)), ""),""),"")</f>
        <v/>
      </c>
      <c r="PQ13" s="1" t="str" cm="1">
        <f t="array" ref="PQ13">IFERROR(IF(SMALL(PQ25:PQ200,5)&lt;=$A$8*SMALL(PQ25:PQ200,1),IFERROR(INDEX($A$25:$A$200, MATCH(1,(PQ25:PQ200=SMALL(PQ25:PQ200,5))*(COUNTIF(PQ3:PQ12, $A$25:$A$200)=0),0)), ""),""),"")</f>
        <v/>
      </c>
      <c r="PR13" s="1" t="str" cm="1">
        <f t="array" ref="PR13">IFERROR(IF(SMALL(PR25:PR200,5)&lt;=$A$8*SMALL(PR25:PR200,1),IFERROR(INDEX($A$25:$A$200, MATCH(1,(PR25:PR200=SMALL(PR25:PR200,5))*(COUNTIF(PR3:PR12, $A$25:$A$200)=0),0)), ""),""),"")</f>
        <v/>
      </c>
      <c r="PS13" s="1" t="str" cm="1">
        <f t="array" ref="PS13">IFERROR(IF(SMALL(PS25:PS200,5)&lt;=$A$8*SMALL(PS25:PS200,1),IFERROR(INDEX($A$25:$A$200, MATCH(1,(PS25:PS200=SMALL(PS25:PS200,5))*(COUNTIF(PS3:PS12, $A$25:$A$200)=0),0)), ""),""),"")</f>
        <v/>
      </c>
      <c r="PT13" s="1" t="str" cm="1">
        <f t="array" ref="PT13">IFERROR(IF(SMALL(PT25:PT200,5)&lt;=$A$8*SMALL(PT25:PT200,1),IFERROR(INDEX($A$25:$A$200, MATCH(1,(PT25:PT200=SMALL(PT25:PT200,5))*(COUNTIF(PT3:PT12, $A$25:$A$200)=0),0)), ""),""),"")</f>
        <v/>
      </c>
      <c r="PU13" s="1" t="str" cm="1">
        <f t="array" ref="PU13">IFERROR(IF(SMALL(PU25:PU200,5)&lt;=$A$8*SMALL(PU25:PU200,1),IFERROR(INDEX($A$25:$A$200, MATCH(1,(PU25:PU200=SMALL(PU25:PU200,5))*(COUNTIF(PU3:PU12, $A$25:$A$200)=0),0)), ""),""),"")</f>
        <v/>
      </c>
      <c r="PV13" s="1" t="str" cm="1">
        <f t="array" ref="PV13">IFERROR(IF(SMALL(PV25:PV200,5)&lt;=$A$8*SMALL(PV25:PV200,1),IFERROR(INDEX($A$25:$A$200, MATCH(1,(PV25:PV200=SMALL(PV25:PV200,5))*(COUNTIF(PV3:PV12, $A$25:$A$200)=0),0)), ""),""),"")</f>
        <v/>
      </c>
      <c r="PW13" s="1" t="str" cm="1">
        <f t="array" ref="PW13">IFERROR(IF(SMALL(PW25:PW200,5)&lt;=$A$8*SMALL(PW25:PW200,1),IFERROR(INDEX($A$25:$A$200, MATCH(1,(PW25:PW200=SMALL(PW25:PW200,5))*(COUNTIF(PW3:PW12, $A$25:$A$200)=0),0)), ""),""),"")</f>
        <v/>
      </c>
      <c r="PX13" s="1" t="str" cm="1">
        <f t="array" ref="PX13">IFERROR(IF(SMALL(PX25:PX200,5)&lt;=$A$8*SMALL(PX25:PX200,1),IFERROR(INDEX($A$25:$A$200, MATCH(1,(PX25:PX200=SMALL(PX25:PX200,5))*(COUNTIF(PX3:PX12, $A$25:$A$200)=0),0)), ""),""),"")</f>
        <v/>
      </c>
      <c r="PY13" s="1" t="str" cm="1">
        <f t="array" ref="PY13">IFERROR(IF(SMALL(PY25:PY200,5)&lt;=$A$8*SMALL(PY25:PY200,1),IFERROR(INDEX($A$25:$A$200, MATCH(1,(PY25:PY200=SMALL(PY25:PY200,5))*(COUNTIF(PY3:PY12, $A$25:$A$200)=0),0)), ""),""),"")</f>
        <v/>
      </c>
      <c r="PZ13" s="1" t="str" cm="1">
        <f t="array" ref="PZ13">IFERROR(IF(SMALL(PZ25:PZ200,5)&lt;=$A$8*SMALL(PZ25:PZ200,1),IFERROR(INDEX($A$25:$A$200, MATCH(1,(PZ25:PZ200=SMALL(PZ25:PZ200,5))*(COUNTIF(PZ3:PZ12, $A$25:$A$200)=0),0)), ""),""),"")</f>
        <v/>
      </c>
      <c r="QA13" s="1" t="str" cm="1">
        <f t="array" ref="QA13">IFERROR(IF(SMALL(QA25:QA200,5)&lt;=$A$8*SMALL(QA25:QA200,1),IFERROR(INDEX($A$25:$A$200, MATCH(1,(QA25:QA200=SMALL(QA25:QA200,5))*(COUNTIF(QA3:QA12, $A$25:$A$200)=0),0)), ""),""),"")</f>
        <v/>
      </c>
      <c r="QB13" s="1" t="str" cm="1">
        <f t="array" ref="QB13">IFERROR(IF(SMALL(QB25:QB200,5)&lt;=$A$8*SMALL(QB25:QB200,1),IFERROR(INDEX($A$25:$A$200, MATCH(1,(QB25:QB200=SMALL(QB25:QB200,5))*(COUNTIF(QB3:QB12, $A$25:$A$200)=0),0)), ""),""),"")</f>
        <v/>
      </c>
      <c r="QC13" s="1" t="str" cm="1">
        <f t="array" ref="QC13">IFERROR(IF(SMALL(QC25:QC200,5)&lt;=$A$8*SMALL(QC25:QC200,1),IFERROR(INDEX($A$25:$A$200, MATCH(1,(QC25:QC200=SMALL(QC25:QC200,5))*(COUNTIF(QC3:QC12, $A$25:$A$200)=0),0)), ""),""),"")</f>
        <v/>
      </c>
      <c r="QD13" s="1" t="str" cm="1">
        <f t="array" ref="QD13">IFERROR(IF(SMALL(QD25:QD200,5)&lt;=$A$8*SMALL(QD25:QD200,1),IFERROR(INDEX($A$25:$A$200, MATCH(1,(QD25:QD200=SMALL(QD25:QD200,5))*(COUNTIF(QD3:QD12, $A$25:$A$200)=0),0)), ""),""),"")</f>
        <v/>
      </c>
      <c r="QE13" s="1" t="str" cm="1">
        <f t="array" ref="QE13">IFERROR(IF(SMALL(QE25:QE200,5)&lt;=$A$8*SMALL(QE25:QE200,1),IFERROR(INDEX($A$25:$A$200, MATCH(1,(QE25:QE200=SMALL(QE25:QE200,5))*(COUNTIF(QE3:QE12, $A$25:$A$200)=0),0)), ""),""),"")</f>
        <v/>
      </c>
      <c r="QF13" s="1" t="str" cm="1">
        <f t="array" ref="QF13">IFERROR(IF(SMALL(QF25:QF200,5)&lt;=$A$8*SMALL(QF25:QF200,1),IFERROR(INDEX($A$25:$A$200, MATCH(1,(QF25:QF200=SMALL(QF25:QF200,5))*(COUNTIF(QF3:QF12, $A$25:$A$200)=0),0)), ""),""),"")</f>
        <v/>
      </c>
      <c r="QG13" s="1" t="str" cm="1">
        <f t="array" ref="QG13">IFERROR(IF(SMALL(QG25:QG200,5)&lt;=$A$8*SMALL(QG25:QG200,1),IFERROR(INDEX($A$25:$A$200, MATCH(1,(QG25:QG200=SMALL(QG25:QG200,5))*(COUNTIF(QG3:QG12, $A$25:$A$200)=0),0)), ""),""),"")</f>
        <v/>
      </c>
      <c r="QH13" s="1" t="str" cm="1">
        <f t="array" ref="QH13">IFERROR(IF(SMALL(QH25:QH200,5)&lt;=$A$8*SMALL(QH25:QH200,1),IFERROR(INDEX($A$25:$A$200, MATCH(1,(QH25:QH200=SMALL(QH25:QH200,5))*(COUNTIF(QH3:QH12, $A$25:$A$200)=0),0)), ""),""),"")</f>
        <v/>
      </c>
      <c r="QI13" s="1" t="str" cm="1">
        <f t="array" ref="QI13">IFERROR(IF(SMALL(QI25:QI200,5)&lt;=$A$8*SMALL(QI25:QI200,1),IFERROR(INDEX($A$25:$A$200, MATCH(1,(QI25:QI200=SMALL(QI25:QI200,5))*(COUNTIF(QI3:QI12, $A$25:$A$200)=0),0)), ""),""),"")</f>
        <v/>
      </c>
      <c r="QJ13" s="1" t="str" cm="1">
        <f t="array" ref="QJ13">IFERROR(IF(SMALL(QJ25:QJ200,5)&lt;=$A$8*SMALL(QJ25:QJ200,1),IFERROR(INDEX($A$25:$A$200, MATCH(1,(QJ25:QJ200=SMALL(QJ25:QJ200,5))*(COUNTIF(QJ3:QJ12, $A$25:$A$200)=0),0)), ""),""),"")</f>
        <v/>
      </c>
      <c r="QK13" s="1" t="str" cm="1">
        <f t="array" ref="QK13">IFERROR(IF(SMALL(QK25:QK200,5)&lt;=$A$8*SMALL(QK25:QK200,1),IFERROR(INDEX($A$25:$A$200, MATCH(1,(QK25:QK200=SMALL(QK25:QK200,5))*(COUNTIF(QK3:QK12, $A$25:$A$200)=0),0)), ""),""),"")</f>
        <v/>
      </c>
      <c r="QL13" s="1" t="str" cm="1">
        <f t="array" ref="QL13">IFERROR(IF(SMALL(QL25:QL200,5)&lt;=$A$8*SMALL(QL25:QL200,1),IFERROR(INDEX($A$25:$A$200, MATCH(1,(QL25:QL200=SMALL(QL25:QL200,5))*(COUNTIF(QL3:QL12, $A$25:$A$200)=0),0)), ""),""),"")</f>
        <v/>
      </c>
      <c r="QM13" s="1" t="str" cm="1">
        <f t="array" ref="QM13">IFERROR(IF(SMALL(QM25:QM200,5)&lt;=$A$8*SMALL(QM25:QM200,1),IFERROR(INDEX($A$25:$A$200, MATCH(1,(QM25:QM200=SMALL(QM25:QM200,5))*(COUNTIF(QM3:QM12, $A$25:$A$200)=0),0)), ""),""),"")</f>
        <v/>
      </c>
      <c r="QN13" s="1" t="str" cm="1">
        <f t="array" ref="QN13">IFERROR(IF(SMALL(QN25:QN200,5)&lt;=$A$8*SMALL(QN25:QN200,1),IFERROR(INDEX($A$25:$A$200, MATCH(1,(QN25:QN200=SMALL(QN25:QN200,5))*(COUNTIF(QN3:QN12, $A$25:$A$200)=0),0)), ""),""),"")</f>
        <v/>
      </c>
      <c r="QO13" s="1" t="str" cm="1">
        <f t="array" ref="QO13">IFERROR(IF(SMALL(QO25:QO200,5)&lt;=$A$8*SMALL(QO25:QO200,1),IFERROR(INDEX($A$25:$A$200, MATCH(1,(QO25:QO200=SMALL(QO25:QO200,5))*(COUNTIF(QO3:QO12, $A$25:$A$200)=0),0)), ""),""),"")</f>
        <v/>
      </c>
      <c r="QP13" s="1" t="str" cm="1">
        <f t="array" ref="QP13">IFERROR(IF(SMALL(QP25:QP200,5)&lt;=$A$8*SMALL(QP25:QP200,1),IFERROR(INDEX($A$25:$A$200, MATCH(1,(QP25:QP200=SMALL(QP25:QP200,5))*(COUNTIF(QP3:QP12, $A$25:$A$200)=0),0)), ""),""),"")</f>
        <v/>
      </c>
      <c r="QQ13" s="1" t="str" cm="1">
        <f t="array" ref="QQ13">IFERROR(IF(SMALL(QQ25:QQ200,5)&lt;=$A$8*SMALL(QQ25:QQ200,1),IFERROR(INDEX($A$25:$A$200, MATCH(1,(QQ25:QQ200=SMALL(QQ25:QQ200,5))*(COUNTIF(QQ3:QQ12, $A$25:$A$200)=0),0)), ""),""),"")</f>
        <v/>
      </c>
      <c r="QR13" s="1" t="str" cm="1">
        <f t="array" ref="QR13">IFERROR(IF(SMALL(QR25:QR200,5)&lt;=$A$8*SMALL(QR25:QR200,1),IFERROR(INDEX($A$25:$A$200, MATCH(1,(QR25:QR200=SMALL(QR25:QR200,5))*(COUNTIF(QR3:QR12, $A$25:$A$200)=0),0)), ""),""),"")</f>
        <v/>
      </c>
      <c r="QS13" s="1" t="str" cm="1">
        <f t="array" ref="QS13">IFERROR(IF(SMALL(QS25:QS200,5)&lt;=$A$8*SMALL(QS25:QS200,1),IFERROR(INDEX($A$25:$A$200, MATCH(1,(QS25:QS200=SMALL(QS25:QS200,5))*(COUNTIF(QS3:QS12, $A$25:$A$200)=0),0)), ""),""),"")</f>
        <v/>
      </c>
      <c r="QT13" s="1" t="str" cm="1">
        <f t="array" ref="QT13">IFERROR(IF(SMALL(QT25:QT200,5)&lt;=$A$8*SMALL(QT25:QT200,1),IFERROR(INDEX($A$25:$A$200, MATCH(1,(QT25:QT200=SMALL(QT25:QT200,5))*(COUNTIF(QT3:QT12, $A$25:$A$200)=0),0)), ""),""),"")</f>
        <v/>
      </c>
      <c r="QU13" s="1" t="str" cm="1">
        <f t="array" ref="QU13">IFERROR(IF(SMALL(QU25:QU200,5)&lt;=$A$8*SMALL(QU25:QU200,1),IFERROR(INDEX($A$25:$A$200, MATCH(1,(QU25:QU200=SMALL(QU25:QU200,5))*(COUNTIF(QU3:QU12, $A$25:$A$200)=0),0)), ""),""),"")</f>
        <v/>
      </c>
      <c r="QV13" s="1" t="str" cm="1">
        <f t="array" ref="QV13">IFERROR(IF(SMALL(QV25:QV200,5)&lt;=$A$8*SMALL(QV25:QV200,1),IFERROR(INDEX($A$25:$A$200, MATCH(1,(QV25:QV200=SMALL(QV25:QV200,5))*(COUNTIF(QV3:QV12, $A$25:$A$200)=0),0)), ""),""),"")</f>
        <v/>
      </c>
      <c r="QW13" s="1" t="str" cm="1">
        <f t="array" ref="QW13">IFERROR(IF(SMALL(QW25:QW200,5)&lt;=$A$8*SMALL(QW25:QW200,1),IFERROR(INDEX($A$25:$A$200, MATCH(1,(QW25:QW200=SMALL(QW25:QW200,5))*(COUNTIF(QW3:QW12, $A$25:$A$200)=0),0)), ""),""),"")</f>
        <v/>
      </c>
      <c r="QX13" s="1" t="str" cm="1">
        <f t="array" ref="QX13">IFERROR(IF(SMALL(QX25:QX200,5)&lt;=$A$8*SMALL(QX25:QX200,1),IFERROR(INDEX($A$25:$A$200, MATCH(1,(QX25:QX200=SMALL(QX25:QX200,5))*(COUNTIF(QX3:QX12, $A$25:$A$200)=0),0)), ""),""),"")</f>
        <v/>
      </c>
      <c r="QY13" s="1" t="str" cm="1">
        <f t="array" ref="QY13">IFERROR(IF(SMALL(QY25:QY200,5)&lt;=$A$8*SMALL(QY25:QY200,1),IFERROR(INDEX($A$25:$A$200, MATCH(1,(QY25:QY200=SMALL(QY25:QY200,5))*(COUNTIF(QY3:QY12, $A$25:$A$200)=0),0)), ""),""),"")</f>
        <v/>
      </c>
      <c r="QZ13" s="1" t="str" cm="1">
        <f t="array" ref="QZ13">IFERROR(IF(SMALL(QZ25:QZ200,5)&lt;=$A$8*SMALL(QZ25:QZ200,1),IFERROR(INDEX($A$25:$A$200, MATCH(1,(QZ25:QZ200=SMALL(QZ25:QZ200,5))*(COUNTIF(QZ3:QZ12, $A$25:$A$200)=0),0)), ""),""),"")</f>
        <v/>
      </c>
      <c r="RA13" s="1" t="str" cm="1">
        <f t="array" ref="RA13">IFERROR(IF(SMALL(RA25:RA200,5)&lt;=$A$8*SMALL(RA25:RA200,1),IFERROR(INDEX($A$25:$A$200, MATCH(1,(RA25:RA200=SMALL(RA25:RA200,5))*(COUNTIF(RA3:RA12, $A$25:$A$200)=0),0)), ""),""),"")</f>
        <v/>
      </c>
      <c r="RB13" s="1" t="str" cm="1">
        <f t="array" ref="RB13">IFERROR(IF(SMALL(RB25:RB200,5)&lt;=$A$8*SMALL(RB25:RB200,1),IFERROR(INDEX($A$25:$A$200, MATCH(1,(RB25:RB200=SMALL(RB25:RB200,5))*(COUNTIF(RB3:RB12, $A$25:$A$200)=0),0)), ""),""),"")</f>
        <v/>
      </c>
      <c r="RC13" s="1" t="str" cm="1">
        <f t="array" ref="RC13">IFERROR(IF(SMALL(RC25:RC200,5)&lt;=$A$8*SMALL(RC25:RC200,1),IFERROR(INDEX($A$25:$A$200, MATCH(1,(RC25:RC200=SMALL(RC25:RC200,5))*(COUNTIF(RC3:RC12, $A$25:$A$200)=0),0)), ""),""),"")</f>
        <v/>
      </c>
      <c r="RD13" s="1" t="str" cm="1">
        <f t="array" ref="RD13">IFERROR(IF(SMALL(RD25:RD200,5)&lt;=$A$8*SMALL(RD25:RD200,1),IFERROR(INDEX($A$25:$A$200, MATCH(1,(RD25:RD200=SMALL(RD25:RD200,5))*(COUNTIF(RD3:RD12, $A$25:$A$200)=0),0)), ""),""),"")</f>
        <v/>
      </c>
      <c r="RE13" s="1" t="str" cm="1">
        <f t="array" ref="RE13">IFERROR(IF(SMALL(RE25:RE200,5)&lt;=$A$8*SMALL(RE25:RE200,1),IFERROR(INDEX($A$25:$A$200, MATCH(1,(RE25:RE200=SMALL(RE25:RE200,5))*(COUNTIF(RE3:RE12, $A$25:$A$200)=0),0)), ""),""),"")</f>
        <v/>
      </c>
      <c r="RF13" s="1" t="str" cm="1">
        <f t="array" ref="RF13">IFERROR(IF(SMALL(RF25:RF200,5)&lt;=$A$8*SMALL(RF25:RF200,1),IFERROR(INDEX($A$25:$A$200, MATCH(1,(RF25:RF200=SMALL(RF25:RF200,5))*(COUNTIF(RF3:RF12, $A$25:$A$200)=0),0)), ""),""),"")</f>
        <v/>
      </c>
      <c r="RG13" s="1" t="str" cm="1">
        <f t="array" ref="RG13">IFERROR(IF(SMALL(RG25:RG200,5)&lt;=$A$8*SMALL(RG25:RG200,1),IFERROR(INDEX($A$25:$A$200, MATCH(1,(RG25:RG200=SMALL(RG25:RG200,5))*(COUNTIF(RG3:RG12, $A$25:$A$200)=0),0)), ""),""),"")</f>
        <v/>
      </c>
      <c r="RH13" s="1" t="str" cm="1">
        <f t="array" ref="RH13">IFERROR(IF(SMALL(RH25:RH200,5)&lt;=$A$8*SMALL(RH25:RH200,1),IFERROR(INDEX($A$25:$A$200, MATCH(1,(RH25:RH200=SMALL(RH25:RH200,5))*(COUNTIF(RH3:RH12, $A$25:$A$200)=0),0)), ""),""),"")</f>
        <v/>
      </c>
      <c r="RI13" s="1" t="str" cm="1">
        <f t="array" ref="RI13">IFERROR(IF(SMALL(RI25:RI200,5)&lt;=$A$8*SMALL(RI25:RI200,1),IFERROR(INDEX($A$25:$A$200, MATCH(1,(RI25:RI200=SMALL(RI25:RI200,5))*(COUNTIF(RI3:RI12, $A$25:$A$200)=0),0)), ""),""),"")</f>
        <v/>
      </c>
      <c r="RJ13" s="1" t="str" cm="1">
        <f t="array" ref="RJ13">IFERROR(IF(SMALL(RJ25:RJ200,5)&lt;=$A$8*SMALL(RJ25:RJ200,1),IFERROR(INDEX($A$25:$A$200, MATCH(1,(RJ25:RJ200=SMALL(RJ25:RJ200,5))*(COUNTIF(RJ3:RJ12, $A$25:$A$200)=0),0)), ""),""),"")</f>
        <v/>
      </c>
      <c r="RK13" s="1" t="str" cm="1">
        <f t="array" ref="RK13">IFERROR(IF(SMALL(RK25:RK200,5)&lt;=$A$8*SMALL(RK25:RK200,1),IFERROR(INDEX($A$25:$A$200, MATCH(1,(RK25:RK200=SMALL(RK25:RK200,5))*(COUNTIF(RK3:RK12, $A$25:$A$200)=0),0)), ""),""),"")</f>
        <v/>
      </c>
      <c r="RL13" s="1" t="str" cm="1">
        <f t="array" ref="RL13">IFERROR(IF(SMALL(RL25:RL200,5)&lt;=$A$8*SMALL(RL25:RL200,1),IFERROR(INDEX($A$25:$A$200, MATCH(1,(RL25:RL200=SMALL(RL25:RL200,5))*(COUNTIF(RL3:RL12, $A$25:$A$200)=0),0)), ""),""),"")</f>
        <v/>
      </c>
      <c r="RM13" s="1" t="str" cm="1">
        <f t="array" ref="RM13">IFERROR(IF(SMALL(RM25:RM200,5)&lt;=$A$8*SMALL(RM25:RM200,1),IFERROR(INDEX($A$25:$A$200, MATCH(1,(RM25:RM200=SMALL(RM25:RM200,5))*(COUNTIF(RM3:RM12, $A$25:$A$200)=0),0)), ""),""),"")</f>
        <v/>
      </c>
      <c r="RN13" s="1" t="str" cm="1">
        <f t="array" ref="RN13">IFERROR(IF(SMALL(RN25:RN200,5)&lt;=$A$8*SMALL(RN25:RN200,1),IFERROR(INDEX($A$25:$A$200, MATCH(1,(RN25:RN200=SMALL(RN25:RN200,5))*(COUNTIF(RN3:RN12, $A$25:$A$200)=0),0)), ""),""),"")</f>
        <v/>
      </c>
      <c r="RO13" s="1" t="str" cm="1">
        <f t="array" ref="RO13">IFERROR(IF(SMALL(RO25:RO200,5)&lt;=$A$8*SMALL(RO25:RO200,1),IFERROR(INDEX($A$25:$A$200, MATCH(1,(RO25:RO200=SMALL(RO25:RO200,5))*(COUNTIF(RO3:RO12, $A$25:$A$200)=0),0)), ""),""),"")</f>
        <v/>
      </c>
      <c r="RP13" s="1" t="str" cm="1">
        <f t="array" ref="RP13">IFERROR(IF(SMALL(RP25:RP200,5)&lt;=$A$8*SMALL(RP25:RP200,1),IFERROR(INDEX($A$25:$A$200, MATCH(1,(RP25:RP200=SMALL(RP25:RP200,5))*(COUNTIF(RP3:RP12, $A$25:$A$200)=0),0)), ""),""),"")</f>
        <v/>
      </c>
      <c r="RQ13" s="1" t="str" cm="1">
        <f t="array" ref="RQ13">IFERROR(IF(SMALL(RQ25:RQ200,5)&lt;=$A$8*SMALL(RQ25:RQ200,1),IFERROR(INDEX($A$25:$A$200, MATCH(1,(RQ25:RQ200=SMALL(RQ25:RQ200,5))*(COUNTIF(RQ3:RQ12, $A$25:$A$200)=0),0)), ""),""),"")</f>
        <v/>
      </c>
      <c r="RR13" s="1" t="str" cm="1">
        <f t="array" ref="RR13">IFERROR(IF(SMALL(RR25:RR200,5)&lt;=$A$8*SMALL(RR25:RR200,1),IFERROR(INDEX($A$25:$A$200, MATCH(1,(RR25:RR200=SMALL(RR25:RR200,5))*(COUNTIF(RR3:RR12, $A$25:$A$200)=0),0)), ""),""),"")</f>
        <v/>
      </c>
      <c r="RS13" s="1" t="str" cm="1">
        <f t="array" ref="RS13">IFERROR(IF(SMALL(RS25:RS200,5)&lt;=$A$8*SMALL(RS25:RS200,1),IFERROR(INDEX($A$25:$A$200, MATCH(1,(RS25:RS200=SMALL(RS25:RS200,5))*(COUNTIF(RS3:RS12, $A$25:$A$200)=0),0)), ""),""),"")</f>
        <v/>
      </c>
      <c r="RT13" s="1" t="str" cm="1">
        <f t="array" ref="RT13">IFERROR(IF(SMALL(RT25:RT200,5)&lt;=$A$8*SMALL(RT25:RT200,1),IFERROR(INDEX($A$25:$A$200, MATCH(1,(RT25:RT200=SMALL(RT25:RT200,5))*(COUNTIF(RT3:RT12, $A$25:$A$200)=0),0)), ""),""),"")</f>
        <v/>
      </c>
      <c r="RU13" s="1" t="str" cm="1">
        <f t="array" ref="RU13">IFERROR(IF(SMALL(RU25:RU200,5)&lt;=$A$8*SMALL(RU25:RU200,1),IFERROR(INDEX($A$25:$A$200, MATCH(1,(RU25:RU200=SMALL(RU25:RU200,5))*(COUNTIF(RU3:RU12, $A$25:$A$200)=0),0)), ""),""),"")</f>
        <v/>
      </c>
      <c r="RV13" s="1" t="str" cm="1">
        <f t="array" ref="RV13">IFERROR(IF(SMALL(RV25:RV200,5)&lt;=$A$8*SMALL(RV25:RV200,1),IFERROR(INDEX($A$25:$A$200, MATCH(1,(RV25:RV200=SMALL(RV25:RV200,5))*(COUNTIF(RV3:RV12, $A$25:$A$200)=0),0)), ""),""),"")</f>
        <v/>
      </c>
      <c r="RW13" s="1" t="str" cm="1">
        <f t="array" ref="RW13">IFERROR(IF(SMALL(RW25:RW200,5)&lt;=$A$8*SMALL(RW25:RW200,1),IFERROR(INDEX($A$25:$A$200, MATCH(1,(RW25:RW200=SMALL(RW25:RW200,5))*(COUNTIF(RW3:RW12, $A$25:$A$200)=0),0)), ""),""),"")</f>
        <v/>
      </c>
      <c r="RX13" s="1" t="str" cm="1">
        <f t="array" ref="RX13">IFERROR(IF(SMALL(RX25:RX200,5)&lt;=$A$8*SMALL(RX25:RX200,1),IFERROR(INDEX($A$25:$A$200, MATCH(1,(RX25:RX200=SMALL(RX25:RX200,5))*(COUNTIF(RX3:RX12, $A$25:$A$200)=0),0)), ""),""),"")</f>
        <v/>
      </c>
      <c r="RY13" s="1" t="str" cm="1">
        <f t="array" ref="RY13">IFERROR(IF(SMALL(RY25:RY200,5)&lt;=$A$8*SMALL(RY25:RY200,1),IFERROR(INDEX($A$25:$A$200, MATCH(1,(RY25:RY200=SMALL(RY25:RY200,5))*(COUNTIF(RY3:RY12, $A$25:$A$200)=0),0)), ""),""),"")</f>
        <v/>
      </c>
      <c r="RZ13" s="1" t="str" cm="1">
        <f t="array" ref="RZ13">IFERROR(IF(SMALL(RZ25:RZ200,5)&lt;=$A$8*SMALL(RZ25:RZ200,1),IFERROR(INDEX($A$25:$A$200, MATCH(1,(RZ25:RZ200=SMALL(RZ25:RZ200,5))*(COUNTIF(RZ3:RZ12, $A$25:$A$200)=0),0)), ""),""),"")</f>
        <v/>
      </c>
      <c r="SA13" s="1" t="str" cm="1">
        <f t="array" ref="SA13">IFERROR(IF(SMALL(SA25:SA200,5)&lt;=$A$8*SMALL(SA25:SA200,1),IFERROR(INDEX($A$25:$A$200, MATCH(1,(SA25:SA200=SMALL(SA25:SA200,5))*(COUNTIF(SA3:SA12, $A$25:$A$200)=0),0)), ""),""),"")</f>
        <v/>
      </c>
      <c r="SB13" s="1" t="str" cm="1">
        <f t="array" ref="SB13">IFERROR(IF(SMALL(SB25:SB200,5)&lt;=$A$8*SMALL(SB25:SB200,1),IFERROR(INDEX($A$25:$A$200, MATCH(1,(SB25:SB200=SMALL(SB25:SB200,5))*(COUNTIF(SB3:SB12, $A$25:$A$200)=0),0)), ""),""),"")</f>
        <v/>
      </c>
      <c r="SC13" s="1" t="str" cm="1">
        <f t="array" ref="SC13">IFERROR(IF(SMALL(SC25:SC200,5)&lt;=$A$8*SMALL(SC25:SC200,1),IFERROR(INDEX($A$25:$A$200, MATCH(1,(SC25:SC200=SMALL(SC25:SC200,5))*(COUNTIF(SC3:SC12, $A$25:$A$200)=0),0)), ""),""),"")</f>
        <v/>
      </c>
      <c r="SD13" s="1" t="str" cm="1">
        <f t="array" ref="SD13">IFERROR(IF(SMALL(SD25:SD200,5)&lt;=$A$8*SMALL(SD25:SD200,1),IFERROR(INDEX($A$25:$A$200, MATCH(1,(SD25:SD200=SMALL(SD25:SD200,5))*(COUNTIF(SD3:SD12, $A$25:$A$200)=0),0)), ""),""),"")</f>
        <v/>
      </c>
      <c r="SE13" s="1" t="str" cm="1">
        <f t="array" ref="SE13">IFERROR(IF(SMALL(SE25:SE200,5)&lt;=$A$8*SMALL(SE25:SE200,1),IFERROR(INDEX($A$25:$A$200, MATCH(1,(SE25:SE200=SMALL(SE25:SE200,5))*(COUNTIF(SE3:SE12, $A$25:$A$200)=0),0)), ""),""),"")</f>
        <v/>
      </c>
      <c r="SF13" s="1" t="str" cm="1">
        <f t="array" ref="SF13">IFERROR(IF(SMALL(SF25:SF200,5)&lt;=$A$8*SMALL(SF25:SF200,1),IFERROR(INDEX($A$25:$A$200, MATCH(1,(SF25:SF200=SMALL(SF25:SF200,5))*(COUNTIF(SF3:SF12, $A$25:$A$200)=0),0)), ""),""),"")</f>
        <v/>
      </c>
      <c r="SG13" s="1" t="str" cm="1">
        <f t="array" ref="SG13">IFERROR(IF(SMALL(SG25:SG200,5)&lt;=$A$8*SMALL(SG25:SG200,1),IFERROR(INDEX($A$25:$A$200, MATCH(1,(SG25:SG200=SMALL(SG25:SG200,5))*(COUNTIF(SG3:SG12, $A$25:$A$200)=0),0)), ""),""),"")</f>
        <v/>
      </c>
      <c r="SH13" s="1" t="str" cm="1">
        <f t="array" ref="SH13">IFERROR(IF(SMALL(SH25:SH200,5)&lt;=$A$8*SMALL(SH25:SH200,1),IFERROR(INDEX($A$25:$A$200, MATCH(1,(SH25:SH200=SMALL(SH25:SH200,5))*(COUNTIF(SH3:SH12, $A$25:$A$200)=0),0)), ""),""),"")</f>
        <v/>
      </c>
      <c r="SI13" s="1" t="str" cm="1">
        <f t="array" ref="SI13">IFERROR(IF(SMALL(SI25:SI200,5)&lt;=$A$8*SMALL(SI25:SI200,1),IFERROR(INDEX($A$25:$A$200, MATCH(1,(SI25:SI200=SMALL(SI25:SI200,5))*(COUNTIF(SI3:SI12, $A$25:$A$200)=0),0)), ""),""),"")</f>
        <v/>
      </c>
      <c r="SJ13" s="1" t="str" cm="1">
        <f t="array" ref="SJ13">IFERROR(IF(SMALL(SJ25:SJ200,5)&lt;=$A$8*SMALL(SJ25:SJ200,1),IFERROR(INDEX($A$25:$A$200, MATCH(1,(SJ25:SJ200=SMALL(SJ25:SJ200,5))*(COUNTIF(SJ3:SJ12, $A$25:$A$200)=0),0)), ""),""),"")</f>
        <v/>
      </c>
      <c r="SK13" s="1" t="str" cm="1">
        <f t="array" ref="SK13">IFERROR(IF(SMALL(SK25:SK200,5)&lt;=$A$8*SMALL(SK25:SK200,1),IFERROR(INDEX($A$25:$A$200, MATCH(1,(SK25:SK200=SMALL(SK25:SK200,5))*(COUNTIF(SK3:SK12, $A$25:$A$200)=0),0)), ""),""),"")</f>
        <v/>
      </c>
      <c r="SL13" s="1" t="str" cm="1">
        <f t="array" ref="SL13">IFERROR(IF(SMALL(SL25:SL200,5)&lt;=$A$8*SMALL(SL25:SL200,1),IFERROR(INDEX($A$25:$A$200, MATCH(1,(SL25:SL200=SMALL(SL25:SL200,5))*(COUNTIF(SL3:SL12, $A$25:$A$200)=0),0)), ""),""),"")</f>
        <v/>
      </c>
      <c r="SM13" s="1" t="str" cm="1">
        <f t="array" ref="SM13">IFERROR(IF(SMALL(SM25:SM200,5)&lt;=$A$8*SMALL(SM25:SM200,1),IFERROR(INDEX($A$25:$A$200, MATCH(1,(SM25:SM200=SMALL(SM25:SM200,5))*(COUNTIF(SM3:SM12, $A$25:$A$200)=0),0)), ""),""),"")</f>
        <v/>
      </c>
      <c r="SN13" s="1" t="str" cm="1">
        <f t="array" ref="SN13">IFERROR(IF(SMALL(SN25:SN200,5)&lt;=$A$8*SMALL(SN25:SN200,1),IFERROR(INDEX($A$25:$A$200, MATCH(1,(SN25:SN200=SMALL(SN25:SN200,5))*(COUNTIF(SN3:SN12, $A$25:$A$200)=0),0)), ""),""),"")</f>
        <v/>
      </c>
      <c r="SO13" s="1" t="str" cm="1">
        <f t="array" ref="SO13">IFERROR(IF(SMALL(SO25:SO200,5)&lt;=$A$8*SMALL(SO25:SO200,1),IFERROR(INDEX($A$25:$A$200, MATCH(1,(SO25:SO200=SMALL(SO25:SO200,5))*(COUNTIF(SO3:SO12, $A$25:$A$200)=0),0)), ""),""),"")</f>
        <v/>
      </c>
      <c r="SP13" s="1" t="str" cm="1">
        <f t="array" ref="SP13">IFERROR(IF(SMALL(SP25:SP200,5)&lt;=$A$8*SMALL(SP25:SP200,1),IFERROR(INDEX($A$25:$A$200, MATCH(1,(SP25:SP200=SMALL(SP25:SP200,5))*(COUNTIF(SP3:SP12, $A$25:$A$200)=0),0)), ""),""),"")</f>
        <v/>
      </c>
      <c r="SQ13" s="1" t="str" cm="1">
        <f t="array" ref="SQ13">IFERROR(IF(SMALL(SQ25:SQ200,5)&lt;=$A$8*SMALL(SQ25:SQ200,1),IFERROR(INDEX($A$25:$A$200, MATCH(1,(SQ25:SQ200=SMALL(SQ25:SQ200,5))*(COUNTIF(SQ3:SQ12, $A$25:$A$200)=0),0)), ""),""),"")</f>
        <v/>
      </c>
      <c r="SR13" s="1" t="str" cm="1">
        <f t="array" ref="SR13">IFERROR(IF(SMALL(SR25:SR200,5)&lt;=$A$8*SMALL(SR25:SR200,1),IFERROR(INDEX($A$25:$A$200, MATCH(1,(SR25:SR200=SMALL(SR25:SR200,5))*(COUNTIF(SR3:SR12, $A$25:$A$200)=0),0)), ""),""),"")</f>
        <v/>
      </c>
      <c r="SS13" s="1" t="str" cm="1">
        <f t="array" ref="SS13">IFERROR(IF(SMALL(SS25:SS200,5)&lt;=$A$8*SMALL(SS25:SS200,1),IFERROR(INDEX($A$25:$A$200, MATCH(1,(SS25:SS200=SMALL(SS25:SS200,5))*(COUNTIF(SS3:SS12, $A$25:$A$200)=0),0)), ""),""),"")</f>
        <v/>
      </c>
      <c r="ST13" s="1" t="str" cm="1">
        <f t="array" ref="ST13">IFERROR(IF(SMALL(ST25:ST200,5)&lt;=$A$8*SMALL(ST25:ST200,1),IFERROR(INDEX($A$25:$A$200, MATCH(1,(ST25:ST200=SMALL(ST25:ST200,5))*(COUNTIF(ST3:ST12, $A$25:$A$200)=0),0)), ""),""),"")</f>
        <v/>
      </c>
      <c r="SU13" s="1" t="str" cm="1">
        <f t="array" ref="SU13">IFERROR(IF(SMALL(SU25:SU200,5)&lt;=$A$8*SMALL(SU25:SU200,1),IFERROR(INDEX($A$25:$A$200, MATCH(1,(SU25:SU200=SMALL(SU25:SU200,5))*(COUNTIF(SU3:SU12, $A$25:$A$200)=0),0)), ""),""),"")</f>
        <v/>
      </c>
      <c r="SV13" s="1" t="str" cm="1">
        <f t="array" ref="SV13">IFERROR(IF(SMALL(SV25:SV200,5)&lt;=$A$8*SMALL(SV25:SV200,1),IFERROR(INDEX($A$25:$A$200, MATCH(1,(SV25:SV200=SMALL(SV25:SV200,5))*(COUNTIF(SV3:SV12, $A$25:$A$200)=0),0)), ""),""),"")</f>
        <v/>
      </c>
      <c r="SW13" s="1" t="str" cm="1">
        <f t="array" ref="SW13">IFERROR(IF(SMALL(SW25:SW200,5)&lt;=$A$8*SMALL(SW25:SW200,1),IFERROR(INDEX($A$25:$A$200, MATCH(1,(SW25:SW200=SMALL(SW25:SW200,5))*(COUNTIF(SW3:SW12, $A$25:$A$200)=0),0)), ""),""),"")</f>
        <v/>
      </c>
      <c r="SX13" s="1" t="str" cm="1">
        <f t="array" ref="SX13">IFERROR(IF(SMALL(SX25:SX200,5)&lt;=$A$8*SMALL(SX25:SX200,1),IFERROR(INDEX($A$25:$A$200, MATCH(1,(SX25:SX200=SMALL(SX25:SX200,5))*(COUNTIF(SX3:SX12, $A$25:$A$200)=0),0)), ""),""),"")</f>
        <v/>
      </c>
      <c r="SY13" s="1" t="str" cm="1">
        <f t="array" ref="SY13">IFERROR(IF(SMALL(SY25:SY200,5)&lt;=$A$8*SMALL(SY25:SY200,1),IFERROR(INDEX($A$25:$A$200, MATCH(1,(SY25:SY200=SMALL(SY25:SY200,5))*(COUNTIF(SY3:SY12, $A$25:$A$200)=0),0)), ""),""),"")</f>
        <v/>
      </c>
      <c r="SZ13" s="1" t="str" cm="1">
        <f t="array" ref="SZ13">IFERROR(IF(SMALL(SZ25:SZ200,5)&lt;=$A$8*SMALL(SZ25:SZ200,1),IFERROR(INDEX($A$25:$A$200, MATCH(1,(SZ25:SZ200=SMALL(SZ25:SZ200,5))*(COUNTIF(SZ3:SZ12, $A$25:$A$200)=0),0)), ""),""),"")</f>
        <v/>
      </c>
      <c r="TA13" s="1" t="str" cm="1">
        <f t="array" ref="TA13">IFERROR(IF(SMALL(TA25:TA200,5)&lt;=$A$8*SMALL(TA25:TA200,1),IFERROR(INDEX($A$25:$A$200, MATCH(1,(TA25:TA200=SMALL(TA25:TA200,5))*(COUNTIF(TA3:TA12, $A$25:$A$200)=0),0)), ""),""),"")</f>
        <v/>
      </c>
      <c r="TB13" s="1" t="str" cm="1">
        <f t="array" ref="TB13">IFERROR(IF(SMALL(TB25:TB200,5)&lt;=$A$8*SMALL(TB25:TB200,1),IFERROR(INDEX($A$25:$A$200, MATCH(1,(TB25:TB200=SMALL(TB25:TB200,5))*(COUNTIF(TB3:TB12, $A$25:$A$200)=0),0)), ""),""),"")</f>
        <v/>
      </c>
      <c r="TC13" s="1" t="str" cm="1">
        <f t="array" ref="TC13">IFERROR(IF(SMALL(TC25:TC200,5)&lt;=$A$8*SMALL(TC25:TC200,1),IFERROR(INDEX($A$25:$A$200, MATCH(1,(TC25:TC200=SMALL(TC25:TC200,5))*(COUNTIF(TC3:TC12, $A$25:$A$200)=0),0)), ""),""),"")</f>
        <v/>
      </c>
      <c r="TD13" s="1" t="str" cm="1">
        <f t="array" ref="TD13">IFERROR(IF(SMALL(TD25:TD200,5)&lt;=$A$8*SMALL(TD25:TD200,1),IFERROR(INDEX($A$25:$A$200, MATCH(1,(TD25:TD200=SMALL(TD25:TD200,5))*(COUNTIF(TD3:TD12, $A$25:$A$200)=0),0)), ""),""),"")</f>
        <v/>
      </c>
      <c r="TE13" s="1" t="str" cm="1">
        <f t="array" ref="TE13">IFERROR(IF(SMALL(TE25:TE200,5)&lt;=$A$8*SMALL(TE25:TE200,1),IFERROR(INDEX($A$25:$A$200, MATCH(1,(TE25:TE200=SMALL(TE25:TE200,5))*(COUNTIF(TE3:TE12, $A$25:$A$200)=0),0)), ""),""),"")</f>
        <v/>
      </c>
      <c r="TF13" s="1" t="str" cm="1">
        <f t="array" ref="TF13">IFERROR(IF(SMALL(TF25:TF200,5)&lt;=$A$8*SMALL(TF25:TF200,1),IFERROR(INDEX($A$25:$A$200, MATCH(1,(TF25:TF200=SMALL(TF25:TF200,5))*(COUNTIF(TF3:TF12, $A$25:$A$200)=0),0)), ""),""),"")</f>
        <v/>
      </c>
      <c r="TG13" s="1" t="str" cm="1">
        <f t="array" ref="TG13">IFERROR(IF(SMALL(TG25:TG200,5)&lt;=$A$8*SMALL(TG25:TG200,1),IFERROR(INDEX($A$25:$A$200, MATCH(1,(TG25:TG200=SMALL(TG25:TG200,5))*(COUNTIF(TG3:TG12, $A$25:$A$200)=0),0)), ""),""),"")</f>
        <v/>
      </c>
      <c r="TH13" s="1" t="str" cm="1">
        <f t="array" ref="TH13">IFERROR(IF(SMALL(TH25:TH200,5)&lt;=$A$8*SMALL(TH25:TH200,1),IFERROR(INDEX($A$25:$A$200, MATCH(1,(TH25:TH200=SMALL(TH25:TH200,5))*(COUNTIF(TH3:TH12, $A$25:$A$200)=0),0)), ""),""),"")</f>
        <v/>
      </c>
      <c r="TI13" s="1" t="str" cm="1">
        <f t="array" ref="TI13">IFERROR(IF(SMALL(TI25:TI200,5)&lt;=$A$8*SMALL(TI25:TI200,1),IFERROR(INDEX($A$25:$A$200, MATCH(1,(TI25:TI200=SMALL(TI25:TI200,5))*(COUNTIF(TI3:TI12, $A$25:$A$200)=0),0)), ""),""),"")</f>
        <v/>
      </c>
      <c r="TJ13" s="1" t="str" cm="1">
        <f t="array" ref="TJ13">IFERROR(IF(SMALL(TJ25:TJ200,5)&lt;=$A$8*SMALL(TJ25:TJ200,1),IFERROR(INDEX($A$25:$A$200, MATCH(1,(TJ25:TJ200=SMALL(TJ25:TJ200,5))*(COUNTIF(TJ3:TJ12, $A$25:$A$200)=0),0)), ""),""),"")</f>
        <v/>
      </c>
      <c r="TK13" s="1" t="str" cm="1">
        <f t="array" ref="TK13">IFERROR(IF(SMALL(TK25:TK200,5)&lt;=$A$8*SMALL(TK25:TK200,1),IFERROR(INDEX($A$25:$A$200, MATCH(1,(TK25:TK200=SMALL(TK25:TK200,5))*(COUNTIF(TK3:TK12, $A$25:$A$200)=0),0)), ""),""),"")</f>
        <v/>
      </c>
      <c r="TL13" s="1" t="str" cm="1">
        <f t="array" ref="TL13">IFERROR(IF(SMALL(TL25:TL200,5)&lt;=$A$8*SMALL(TL25:TL200,1),IFERROR(INDEX($A$25:$A$200, MATCH(1,(TL25:TL200=SMALL(TL25:TL200,5))*(COUNTIF(TL3:TL12, $A$25:$A$200)=0),0)), ""),""),"")</f>
        <v/>
      </c>
      <c r="TM13" s="1" t="str" cm="1">
        <f t="array" ref="TM13">IFERROR(IF(SMALL(TM25:TM200,5)&lt;=$A$8*SMALL(TM25:TM200,1),IFERROR(INDEX($A$25:$A$200, MATCH(1,(TM25:TM200=SMALL(TM25:TM200,5))*(COUNTIF(TM3:TM12, $A$25:$A$200)=0),0)), ""),""),"")</f>
        <v/>
      </c>
      <c r="TN13" s="1" t="str" cm="1">
        <f t="array" ref="TN13">IFERROR(IF(SMALL(TN25:TN200,5)&lt;=$A$8*SMALL(TN25:TN200,1),IFERROR(INDEX($A$25:$A$200, MATCH(1,(TN25:TN200=SMALL(TN25:TN200,5))*(COUNTIF(TN3:TN12, $A$25:$A$200)=0),0)), ""),""),"")</f>
        <v/>
      </c>
      <c r="TO13" s="1" t="str" cm="1">
        <f t="array" ref="TO13">IFERROR(IF(SMALL(TO25:TO200,5)&lt;=$A$8*SMALL(TO25:TO200,1),IFERROR(INDEX($A$25:$A$200, MATCH(1,(TO25:TO200=SMALL(TO25:TO200,5))*(COUNTIF(TO3:TO12, $A$25:$A$200)=0),0)), ""),""),"")</f>
        <v/>
      </c>
      <c r="TP13" s="1" t="str" cm="1">
        <f t="array" ref="TP13">IFERROR(IF(SMALL(TP25:TP200,5)&lt;=$A$8*SMALL(TP25:TP200,1),IFERROR(INDEX($A$25:$A$200, MATCH(1,(TP25:TP200=SMALL(TP25:TP200,5))*(COUNTIF(TP3:TP12, $A$25:$A$200)=0),0)), ""),""),"")</f>
        <v/>
      </c>
      <c r="TQ13" s="1" t="str" cm="1">
        <f t="array" ref="TQ13">IFERROR(IF(SMALL(TQ25:TQ200,5)&lt;=$A$8*SMALL(TQ25:TQ200,1),IFERROR(INDEX($A$25:$A$200, MATCH(1,(TQ25:TQ200=SMALL(TQ25:TQ200,5))*(COUNTIF(TQ3:TQ12, $A$25:$A$200)=0),0)), ""),""),"")</f>
        <v/>
      </c>
      <c r="TR13" s="1" t="str" cm="1">
        <f t="array" ref="TR13">IFERROR(IF(SMALL(TR25:TR200,5)&lt;=$A$8*SMALL(TR25:TR200,1),IFERROR(INDEX($A$25:$A$200, MATCH(1,(TR25:TR200=SMALL(TR25:TR200,5))*(COUNTIF(TR3:TR12, $A$25:$A$200)=0),0)), ""),""),"")</f>
        <v/>
      </c>
      <c r="TS13" s="1" t="str" cm="1">
        <f t="array" ref="TS13">IFERROR(IF(SMALL(TS25:TS200,5)&lt;=$A$8*SMALL(TS25:TS200,1),IFERROR(INDEX($A$25:$A$200, MATCH(1,(TS25:TS200=SMALL(TS25:TS200,5))*(COUNTIF(TS3:TS12, $A$25:$A$200)=0),0)), ""),""),"")</f>
        <v/>
      </c>
      <c r="TT13" s="1" t="str" cm="1">
        <f t="array" ref="TT13">IFERROR(IF(SMALL(TT25:TT200,5)&lt;=$A$8*SMALL(TT25:TT200,1),IFERROR(INDEX($A$25:$A$200, MATCH(1,(TT25:TT200=SMALL(TT25:TT200,5))*(COUNTIF(TT3:TT12, $A$25:$A$200)=0),0)), ""),""),"")</f>
        <v/>
      </c>
      <c r="TU13" s="1" t="str" cm="1">
        <f t="array" ref="TU13">IFERROR(IF(SMALL(TU25:TU200,5)&lt;=$A$8*SMALL(TU25:TU200,1),IFERROR(INDEX($A$25:$A$200, MATCH(1,(TU25:TU200=SMALL(TU25:TU200,5))*(COUNTIF(TU3:TU12, $A$25:$A$200)=0),0)), ""),""),"")</f>
        <v/>
      </c>
      <c r="TV13" s="1" t="str" cm="1">
        <f t="array" ref="TV13">IFERROR(IF(SMALL(TV25:TV200,5)&lt;=$A$8*SMALL(TV25:TV200,1),IFERROR(INDEX($A$25:$A$200, MATCH(1,(TV25:TV200=SMALL(TV25:TV200,5))*(COUNTIF(TV3:TV12, $A$25:$A$200)=0),0)), ""),""),"")</f>
        <v/>
      </c>
      <c r="TW13" s="1" t="str" cm="1">
        <f t="array" ref="TW13">IFERROR(IF(SMALL(TW25:TW200,5)&lt;=$A$8*SMALL(TW25:TW200,1),IFERROR(INDEX($A$25:$A$200, MATCH(1,(TW25:TW200=SMALL(TW25:TW200,5))*(COUNTIF(TW3:TW12, $A$25:$A$200)=0),0)), ""),""),"")</f>
        <v/>
      </c>
      <c r="TX13" s="1" t="str" cm="1">
        <f t="array" ref="TX13">IFERROR(IF(SMALL(TX25:TX200,5)&lt;=$A$8*SMALL(TX25:TX200,1),IFERROR(INDEX($A$25:$A$200, MATCH(1,(TX25:TX200=SMALL(TX25:TX200,5))*(COUNTIF(TX3:TX12, $A$25:$A$200)=0),0)), ""),""),"")</f>
        <v/>
      </c>
      <c r="TY13" s="1" t="str" cm="1">
        <f t="array" ref="TY13">IFERROR(IF(SMALL(TY25:TY200,5)&lt;=$A$8*SMALL(TY25:TY200,1),IFERROR(INDEX($A$25:$A$200, MATCH(1,(TY25:TY200=SMALL(TY25:TY200,5))*(COUNTIF(TY3:TY12, $A$25:$A$200)=0),0)), ""),""),"")</f>
        <v/>
      </c>
      <c r="TZ13" s="1" t="str" cm="1">
        <f t="array" ref="TZ13">IFERROR(IF(SMALL(TZ25:TZ200,5)&lt;=$A$8*SMALL(TZ25:TZ200,1),IFERROR(INDEX($A$25:$A$200, MATCH(1,(TZ25:TZ200=SMALL(TZ25:TZ200,5))*(COUNTIF(TZ3:TZ12, $A$25:$A$200)=0),0)), ""),""),"")</f>
        <v/>
      </c>
      <c r="UA13" s="1" t="str" cm="1">
        <f t="array" ref="UA13">IFERROR(IF(SMALL(UA25:UA200,5)&lt;=$A$8*SMALL(UA25:UA200,1),IFERROR(INDEX($A$25:$A$200, MATCH(1,(UA25:UA200=SMALL(UA25:UA200,5))*(COUNTIF(UA3:UA12, $A$25:$A$200)=0),0)), ""),""),"")</f>
        <v/>
      </c>
      <c r="UB13" s="1" t="str" cm="1">
        <f t="array" ref="UB13">IFERROR(IF(SMALL(UB25:UB200,5)&lt;=$A$8*SMALL(UB25:UB200,1),IFERROR(INDEX($A$25:$A$200, MATCH(1,(UB25:UB200=SMALL(UB25:UB200,5))*(COUNTIF(UB3:UB12, $A$25:$A$200)=0),0)), ""),""),"")</f>
        <v/>
      </c>
      <c r="UC13" s="1" t="str" cm="1">
        <f t="array" ref="UC13">IFERROR(IF(SMALL(UC25:UC200,5)&lt;=$A$8*SMALL(UC25:UC200,1),IFERROR(INDEX($A$25:$A$200, MATCH(1,(UC25:UC200=SMALL(UC25:UC200,5))*(COUNTIF(UC3:UC12, $A$25:$A$200)=0),0)), ""),""),"")</f>
        <v/>
      </c>
      <c r="UD13" s="1" t="str" cm="1">
        <f t="array" ref="UD13">IFERROR(IF(SMALL(UD25:UD200,5)&lt;=$A$8*SMALL(UD25:UD200,1),IFERROR(INDEX($A$25:$A$200, MATCH(1,(UD25:UD200=SMALL(UD25:UD200,5))*(COUNTIF(UD3:UD12, $A$25:$A$200)=0),0)), ""),""),"")</f>
        <v/>
      </c>
      <c r="UE13" s="1" t="str" cm="1">
        <f t="array" ref="UE13">IFERROR(IF(SMALL(UE25:UE200,5)&lt;=$A$8*SMALL(UE25:UE200,1),IFERROR(INDEX($A$25:$A$200, MATCH(1,(UE25:UE200=SMALL(UE25:UE200,5))*(COUNTIF(UE3:UE12, $A$25:$A$200)=0),0)), ""),""),"")</f>
        <v/>
      </c>
      <c r="UF13" s="1" t="str" cm="1">
        <f t="array" ref="UF13">IFERROR(IF(SMALL(UF25:UF200,5)&lt;=$A$8*SMALL(UF25:UF200,1),IFERROR(INDEX($A$25:$A$200, MATCH(1,(UF25:UF200=SMALL(UF25:UF200,5))*(COUNTIF(UF3:UF12, $A$25:$A$200)=0),0)), ""),""),"")</f>
        <v/>
      </c>
      <c r="UG13" s="1" t="str" cm="1">
        <f t="array" ref="UG13">IFERROR(IF(SMALL(UG25:UG200,5)&lt;=$A$8*SMALL(UG25:UG200,1),IFERROR(INDEX($A$25:$A$200, MATCH(1,(UG25:UG200=SMALL(UG25:UG200,5))*(COUNTIF(UG3:UG12, $A$25:$A$200)=0),0)), ""),""),"")</f>
        <v/>
      </c>
      <c r="UH13" s="1" t="str" cm="1">
        <f t="array" ref="UH13">IFERROR(IF(SMALL(UH25:UH200,5)&lt;=$A$8*SMALL(UH25:UH200,1),IFERROR(INDEX($A$25:$A$200, MATCH(1,(UH25:UH200=SMALL(UH25:UH200,5))*(COUNTIF(UH3:UH12, $A$25:$A$200)=0),0)), ""),""),"")</f>
        <v/>
      </c>
      <c r="UI13" s="1" t="str" cm="1">
        <f t="array" ref="UI13">IFERROR(IF(SMALL(UI25:UI200,5)&lt;=$A$8*SMALL(UI25:UI200,1),IFERROR(INDEX($A$25:$A$200, MATCH(1,(UI25:UI200=SMALL(UI25:UI200,5))*(COUNTIF(UI3:UI12, $A$25:$A$200)=0),0)), ""),""),"")</f>
        <v/>
      </c>
      <c r="UJ13" s="1" t="str" cm="1">
        <f t="array" ref="UJ13">IFERROR(IF(SMALL(UJ25:UJ200,5)&lt;=$A$8*SMALL(UJ25:UJ200,1),IFERROR(INDEX($A$25:$A$200, MATCH(1,(UJ25:UJ200=SMALL(UJ25:UJ200,5))*(COUNTIF(UJ3:UJ12, $A$25:$A$200)=0),0)), ""),""),"")</f>
        <v/>
      </c>
      <c r="UK13" s="1" t="str" cm="1">
        <f t="array" ref="UK13">IFERROR(IF(SMALL(UK25:UK200,5)&lt;=$A$8*SMALL(UK25:UK200,1),IFERROR(INDEX($A$25:$A$200, MATCH(1,(UK25:UK200=SMALL(UK25:UK200,5))*(COUNTIF(UK3:UK12, $A$25:$A$200)=0),0)), ""),""),"")</f>
        <v/>
      </c>
      <c r="UL13" s="1" t="str" cm="1">
        <f t="array" ref="UL13">IFERROR(IF(SMALL(UL25:UL200,5)&lt;=$A$8*SMALL(UL25:UL200,1),IFERROR(INDEX($A$25:$A$200, MATCH(1,(UL25:UL200=SMALL(UL25:UL200,5))*(COUNTIF(UL3:UL12, $A$25:$A$200)=0),0)), ""),""),"")</f>
        <v/>
      </c>
      <c r="UM13" s="1" t="str" cm="1">
        <f t="array" ref="UM13">IFERROR(IF(SMALL(UM25:UM200,5)&lt;=$A$8*SMALL(UM25:UM200,1),IFERROR(INDEX($A$25:$A$200, MATCH(1,(UM25:UM200=SMALL(UM25:UM200,5))*(COUNTIF(UM3:UM12, $A$25:$A$200)=0),0)), ""),""),"")</f>
        <v/>
      </c>
      <c r="UN13" s="1" t="str" cm="1">
        <f t="array" ref="UN13">IFERROR(IF(SMALL(UN25:UN200,5)&lt;=$A$8*SMALL(UN25:UN200,1),IFERROR(INDEX($A$25:$A$200, MATCH(1,(UN25:UN200=SMALL(UN25:UN200,5))*(COUNTIF(UN3:UN12, $A$25:$A$200)=0),0)), ""),""),"")</f>
        <v/>
      </c>
      <c r="UO13" s="1" t="str" cm="1">
        <f t="array" ref="UO13">IFERROR(IF(SMALL(UO25:UO200,5)&lt;=$A$8*SMALL(UO25:UO200,1),IFERROR(INDEX($A$25:$A$200, MATCH(1,(UO25:UO200=SMALL(UO25:UO200,5))*(COUNTIF(UO3:UO12, $A$25:$A$200)=0),0)), ""),""),"")</f>
        <v/>
      </c>
      <c r="UP13" s="1" t="str" cm="1">
        <f t="array" ref="UP13">IFERROR(IF(SMALL(UP25:UP200,5)&lt;=$A$8*SMALL(UP25:UP200,1),IFERROR(INDEX($A$25:$A$200, MATCH(1,(UP25:UP200=SMALL(UP25:UP200,5))*(COUNTIF(UP3:UP12, $A$25:$A$200)=0),0)), ""),""),"")</f>
        <v/>
      </c>
      <c r="UQ13" s="1" t="str" cm="1">
        <f t="array" ref="UQ13">IFERROR(IF(SMALL(UQ25:UQ200,5)&lt;=$A$8*SMALL(UQ25:UQ200,1),IFERROR(INDEX($A$25:$A$200, MATCH(1,(UQ25:UQ200=SMALL(UQ25:UQ200,5))*(COUNTIF(UQ3:UQ12, $A$25:$A$200)=0),0)), ""),""),"")</f>
        <v/>
      </c>
      <c r="UR13" s="1" t="str" cm="1">
        <f t="array" ref="UR13">IFERROR(IF(SMALL(UR25:UR200,5)&lt;=$A$8*SMALL(UR25:UR200,1),IFERROR(INDEX($A$25:$A$200, MATCH(1,(UR25:UR200=SMALL(UR25:UR200,5))*(COUNTIF(UR3:UR12, $A$25:$A$200)=0),0)), ""),""),"")</f>
        <v/>
      </c>
      <c r="US13" s="1" t="str" cm="1">
        <f t="array" ref="US13">IFERROR(IF(SMALL(US25:US200,5)&lt;=$A$8*SMALL(US25:US200,1),IFERROR(INDEX($A$25:$A$200, MATCH(1,(US25:US200=SMALL(US25:US200,5))*(COUNTIF(US3:US12, $A$25:$A$200)=0),0)), ""),""),"")</f>
        <v/>
      </c>
      <c r="UT13" s="1" t="str" cm="1">
        <f t="array" ref="UT13">IFERROR(IF(SMALL(UT25:UT200,5)&lt;=$A$8*SMALL(UT25:UT200,1),IFERROR(INDEX($A$25:$A$200, MATCH(1,(UT25:UT200=SMALL(UT25:UT200,5))*(COUNTIF(UT3:UT12, $A$25:$A$200)=0),0)), ""),""),"")</f>
        <v/>
      </c>
      <c r="UU13" s="1" t="str" cm="1">
        <f t="array" ref="UU13">IFERROR(IF(SMALL(UU25:UU200,5)&lt;=$A$8*SMALL(UU25:UU200,1),IFERROR(INDEX($A$25:$A$200, MATCH(1,(UU25:UU200=SMALL(UU25:UU200,5))*(COUNTIF(UU3:UU12, $A$25:$A$200)=0),0)), ""),""),"")</f>
        <v/>
      </c>
      <c r="UV13" s="1" t="str" cm="1">
        <f t="array" ref="UV13">IFERROR(IF(SMALL(UV25:UV200,5)&lt;=$A$8*SMALL(UV25:UV200,1),IFERROR(INDEX($A$25:$A$200, MATCH(1,(UV25:UV200=SMALL(UV25:UV200,5))*(COUNTIF(UV3:UV12, $A$25:$A$200)=0),0)), ""),""),"")</f>
        <v/>
      </c>
      <c r="UW13" s="1" t="str" cm="1">
        <f t="array" ref="UW13">IFERROR(IF(SMALL(UW25:UW200,5)&lt;=$A$8*SMALL(UW25:UW200,1),IFERROR(INDEX($A$25:$A$200, MATCH(1,(UW25:UW200=SMALL(UW25:UW200,5))*(COUNTIF(UW3:UW12, $A$25:$A$200)=0),0)), ""),""),"")</f>
        <v/>
      </c>
      <c r="UX13" s="1" t="str" cm="1">
        <f t="array" ref="UX13">IFERROR(IF(SMALL(UX25:UX200,5)&lt;=$A$8*SMALL(UX25:UX200,1),IFERROR(INDEX($A$25:$A$200, MATCH(1,(UX25:UX200=SMALL(UX25:UX200,5))*(COUNTIF(UX3:UX12, $A$25:$A$200)=0),0)), ""),""),"")</f>
        <v/>
      </c>
      <c r="UY13" s="1" t="str" cm="1">
        <f t="array" ref="UY13">IFERROR(IF(SMALL(UY25:UY200,5)&lt;=$A$8*SMALL(UY25:UY200,1),IFERROR(INDEX($A$25:$A$200, MATCH(1,(UY25:UY200=SMALL(UY25:UY200,5))*(COUNTIF(UY3:UY12, $A$25:$A$200)=0),0)), ""),""),"")</f>
        <v/>
      </c>
      <c r="UZ13" s="1" t="str" cm="1">
        <f t="array" ref="UZ13">IFERROR(IF(SMALL(UZ25:UZ200,5)&lt;=$A$8*SMALL(UZ25:UZ200,1),IFERROR(INDEX($A$25:$A$200, MATCH(1,(UZ25:UZ200=SMALL(UZ25:UZ200,5))*(COUNTIF(UZ3:UZ12, $A$25:$A$200)=0),0)), ""),""),"")</f>
        <v/>
      </c>
      <c r="VA13" s="1" t="str" cm="1">
        <f t="array" ref="VA13">IFERROR(IF(SMALL(VA25:VA200,5)&lt;=$A$8*SMALL(VA25:VA200,1),IFERROR(INDEX($A$25:$A$200, MATCH(1,(VA25:VA200=SMALL(VA25:VA200,5))*(COUNTIF(VA3:VA12, $A$25:$A$200)=0),0)), ""),""),"")</f>
        <v/>
      </c>
      <c r="VB13" s="1" t="str" cm="1">
        <f t="array" ref="VB13">IFERROR(IF(SMALL(VB25:VB200,5)&lt;=$A$8*SMALL(VB25:VB200,1),IFERROR(INDEX($A$25:$A$200, MATCH(1,(VB25:VB200=SMALL(VB25:VB200,5))*(COUNTIF(VB3:VB12, $A$25:$A$200)=0),0)), ""),""),"")</f>
        <v/>
      </c>
      <c r="VC13" s="1" t="str" cm="1">
        <f t="array" ref="VC13">IFERROR(IF(SMALL(VC25:VC200,5)&lt;=$A$8*SMALL(VC25:VC200,1),IFERROR(INDEX($A$25:$A$200, MATCH(1,(VC25:VC200=SMALL(VC25:VC200,5))*(COUNTIF(VC3:VC12, $A$25:$A$200)=0),0)), ""),""),"")</f>
        <v/>
      </c>
      <c r="VD13" s="1" t="str" cm="1">
        <f t="array" ref="VD13">IFERROR(IF(SMALL(VD25:VD200,5)&lt;=$A$8*SMALL(VD25:VD200,1),IFERROR(INDEX($A$25:$A$200, MATCH(1,(VD25:VD200=SMALL(VD25:VD200,5))*(COUNTIF(VD3:VD12, $A$25:$A$200)=0),0)), ""),""),"")</f>
        <v/>
      </c>
      <c r="VE13" s="1" t="str" cm="1">
        <f t="array" ref="VE13">IFERROR(IF(SMALL(VE25:VE200,5)&lt;=$A$8*SMALL(VE25:VE200,1),IFERROR(INDEX($A$25:$A$200, MATCH(1,(VE25:VE200=SMALL(VE25:VE200,5))*(COUNTIF(VE3:VE12, $A$25:$A$200)=0),0)), ""),""),"")</f>
        <v/>
      </c>
      <c r="VF13" s="1" t="str" cm="1">
        <f t="array" ref="VF13">IFERROR(IF(SMALL(VF25:VF200,5)&lt;=$A$8*SMALL(VF25:VF200,1),IFERROR(INDEX($A$25:$A$200, MATCH(1,(VF25:VF200=SMALL(VF25:VF200,5))*(COUNTIF(VF3:VF12, $A$25:$A$200)=0),0)), ""),""),"")</f>
        <v/>
      </c>
      <c r="VG13" s="1" t="str" cm="1">
        <f t="array" ref="VG13">IFERROR(IF(SMALL(VG25:VG200,5)&lt;=$A$8*SMALL(VG25:VG200,1),IFERROR(INDEX($A$25:$A$200, MATCH(1,(VG25:VG200=SMALL(VG25:VG200,5))*(COUNTIF(VG3:VG12, $A$25:$A$200)=0),0)), ""),""),"")</f>
        <v/>
      </c>
      <c r="VH13" s="1" t="str" cm="1">
        <f t="array" ref="VH13">IFERROR(IF(SMALL(VH25:VH200,5)&lt;=$A$8*SMALL(VH25:VH200,1),IFERROR(INDEX($A$25:$A$200, MATCH(1,(VH25:VH200=SMALL(VH25:VH200,5))*(COUNTIF(VH3:VH12, $A$25:$A$200)=0),0)), ""),""),"")</f>
        <v/>
      </c>
      <c r="VI13" s="1" t="str" cm="1">
        <f t="array" ref="VI13">IFERROR(IF(SMALL(VI25:VI200,5)&lt;=$A$8*SMALL(VI25:VI200,1),IFERROR(INDEX($A$25:$A$200, MATCH(1,(VI25:VI200=SMALL(VI25:VI200,5))*(COUNTIF(VI3:VI12, $A$25:$A$200)=0),0)), ""),""),"")</f>
        <v/>
      </c>
      <c r="VJ13" s="1" t="str" cm="1">
        <f t="array" ref="VJ13">IFERROR(IF(SMALL(VJ25:VJ200,5)&lt;=$A$8*SMALL(VJ25:VJ200,1),IFERROR(INDEX($A$25:$A$200, MATCH(1,(VJ25:VJ200=SMALL(VJ25:VJ200,5))*(COUNTIF(VJ3:VJ12, $A$25:$A$200)=0),0)), ""),""),"")</f>
        <v/>
      </c>
      <c r="VK13" s="1" t="str" cm="1">
        <f t="array" ref="VK13">IFERROR(IF(SMALL(VK25:VK200,5)&lt;=$A$8*SMALL(VK25:VK200,1),IFERROR(INDEX($A$25:$A$200, MATCH(1,(VK25:VK200=SMALL(VK25:VK200,5))*(COUNTIF(VK3:VK12, $A$25:$A$200)=0),0)), ""),""),"")</f>
        <v/>
      </c>
      <c r="VL13" s="1" t="str" cm="1">
        <f t="array" ref="VL13">IFERROR(IF(SMALL(VL25:VL200,5)&lt;=$A$8*SMALL(VL25:VL200,1),IFERROR(INDEX($A$25:$A$200, MATCH(1,(VL25:VL200=SMALL(VL25:VL200,5))*(COUNTIF(VL3:VL12, $A$25:$A$200)=0),0)), ""),""),"")</f>
        <v/>
      </c>
      <c r="VM13" s="1" t="str" cm="1">
        <f t="array" ref="VM13">IFERROR(IF(SMALL(VM25:VM200,5)&lt;=$A$8*SMALL(VM25:VM200,1),IFERROR(INDEX($A$25:$A$200, MATCH(1,(VM25:VM200=SMALL(VM25:VM200,5))*(COUNTIF(VM3:VM12, $A$25:$A$200)=0),0)), ""),""),"")</f>
        <v/>
      </c>
      <c r="VN13" s="1" t="str" cm="1">
        <f t="array" ref="VN13">IFERROR(IF(SMALL(VN25:VN200,5)&lt;=$A$8*SMALL(VN25:VN200,1),IFERROR(INDEX($A$25:$A$200, MATCH(1,(VN25:VN200=SMALL(VN25:VN200,5))*(COUNTIF(VN3:VN12, $A$25:$A$200)=0),0)), ""),""),"")</f>
        <v/>
      </c>
      <c r="VO13" s="1" t="str" cm="1">
        <f t="array" ref="VO13">IFERROR(IF(SMALL(VO25:VO200,5)&lt;=$A$8*SMALL(VO25:VO200,1),IFERROR(INDEX($A$25:$A$200, MATCH(1,(VO25:VO200=SMALL(VO25:VO200,5))*(COUNTIF(VO3:VO12, $A$25:$A$200)=0),0)), ""),""),"")</f>
        <v/>
      </c>
      <c r="VP13" s="1" t="str" cm="1">
        <f t="array" ref="VP13">IFERROR(IF(SMALL(VP25:VP200,5)&lt;=$A$8*SMALL(VP25:VP200,1),IFERROR(INDEX($A$25:$A$200, MATCH(1,(VP25:VP200=SMALL(VP25:VP200,5))*(COUNTIF(VP3:VP12, $A$25:$A$200)=0),0)), ""),""),"")</f>
        <v/>
      </c>
      <c r="VQ13" s="1" t="str" cm="1">
        <f t="array" ref="VQ13">IFERROR(IF(SMALL(VQ25:VQ200,5)&lt;=$A$8*SMALL(VQ25:VQ200,1),IFERROR(INDEX($A$25:$A$200, MATCH(1,(VQ25:VQ200=SMALL(VQ25:VQ200,5))*(COUNTIF(VQ3:VQ12, $A$25:$A$200)=0),0)), ""),""),"")</f>
        <v/>
      </c>
      <c r="VR13" s="1" t="str" cm="1">
        <f t="array" ref="VR13">IFERROR(IF(SMALL(VR25:VR200,5)&lt;=$A$8*SMALL(VR25:VR200,1),IFERROR(INDEX($A$25:$A$200, MATCH(1,(VR25:VR200=SMALL(VR25:VR200,5))*(COUNTIF(VR3:VR12, $A$25:$A$200)=0),0)), ""),""),"")</f>
        <v/>
      </c>
      <c r="VS13" s="1" t="str" cm="1">
        <f t="array" ref="VS13">IFERROR(IF(SMALL(VS25:VS200,5)&lt;=$A$8*SMALL(VS25:VS200,1),IFERROR(INDEX($A$25:$A$200, MATCH(1,(VS25:VS200=SMALL(VS25:VS200,5))*(COUNTIF(VS3:VS12, $A$25:$A$200)=0),0)), ""),""),"")</f>
        <v/>
      </c>
      <c r="VT13" s="1" t="str" cm="1">
        <f t="array" ref="VT13">IFERROR(IF(SMALL(VT25:VT200,5)&lt;=$A$8*SMALL(VT25:VT200,1),IFERROR(INDEX($A$25:$A$200, MATCH(1,(VT25:VT200=SMALL(VT25:VT200,5))*(COUNTIF(VT3:VT12, $A$25:$A$200)=0),0)), ""),""),"")</f>
        <v/>
      </c>
      <c r="VU13" s="1" t="str" cm="1">
        <f t="array" ref="VU13">IFERROR(IF(SMALL(VU25:VU200,5)&lt;=$A$8*SMALL(VU25:VU200,1),IFERROR(INDEX($A$25:$A$200, MATCH(1,(VU25:VU200=SMALL(VU25:VU200,5))*(COUNTIF(VU3:VU12, $A$25:$A$200)=0),0)), ""),""),"")</f>
        <v/>
      </c>
      <c r="VV13" s="1" t="str" cm="1">
        <f t="array" ref="VV13">IFERROR(IF(SMALL(VV25:VV200,5)&lt;=$A$8*SMALL(VV25:VV200,1),IFERROR(INDEX($A$25:$A$200, MATCH(1,(VV25:VV200=SMALL(VV25:VV200,5))*(COUNTIF(VV3:VV12, $A$25:$A$200)=0),0)), ""),""),"")</f>
        <v/>
      </c>
      <c r="VW13" s="1" t="str" cm="1">
        <f t="array" ref="VW13">IFERROR(IF(SMALL(VW25:VW200,5)&lt;=$A$8*SMALL(VW25:VW200,1),IFERROR(INDEX($A$25:$A$200, MATCH(1,(VW25:VW200=SMALL(VW25:VW200,5))*(COUNTIF(VW3:VW12, $A$25:$A$200)=0),0)), ""),""),"")</f>
        <v/>
      </c>
      <c r="VX13" s="1" t="str" cm="1">
        <f t="array" ref="VX13">IFERROR(IF(SMALL(VX25:VX200,5)&lt;=$A$8*SMALL(VX25:VX200,1),IFERROR(INDEX($A$25:$A$200, MATCH(1,(VX25:VX200=SMALL(VX25:VX200,5))*(COUNTIF(VX3:VX12, $A$25:$A$200)=0),0)), ""),""),"")</f>
        <v/>
      </c>
      <c r="VY13" s="1" t="str" cm="1">
        <f t="array" ref="VY13">IFERROR(IF(SMALL(VY25:VY200,5)&lt;=$A$8*SMALL(VY25:VY200,1),IFERROR(INDEX($A$25:$A$200, MATCH(1,(VY25:VY200=SMALL(VY25:VY200,5))*(COUNTIF(VY3:VY12, $A$25:$A$200)=0),0)), ""),""),"")</f>
        <v/>
      </c>
      <c r="VZ13" s="1" t="str" cm="1">
        <f t="array" ref="VZ13">IFERROR(IF(SMALL(VZ25:VZ200,5)&lt;=$A$8*SMALL(VZ25:VZ200,1),IFERROR(INDEX($A$25:$A$200, MATCH(1,(VZ25:VZ200=SMALL(VZ25:VZ200,5))*(COUNTIF(VZ3:VZ12, $A$25:$A$200)=0),0)), ""),""),"")</f>
        <v/>
      </c>
      <c r="WA13" s="1" t="str" cm="1">
        <f t="array" ref="WA13">IFERROR(IF(SMALL(WA25:WA200,5)&lt;=$A$8*SMALL(WA25:WA200,1),IFERROR(INDEX($A$25:$A$200, MATCH(1,(WA25:WA200=SMALL(WA25:WA200,5))*(COUNTIF(WA3:WA12, $A$25:$A$200)=0),0)), ""),""),"")</f>
        <v/>
      </c>
      <c r="WB13" s="1" t="str" cm="1">
        <f t="array" ref="WB13">IFERROR(IF(SMALL(WB25:WB200,5)&lt;=$A$8*SMALL(WB25:WB200,1),IFERROR(INDEX($A$25:$A$200, MATCH(1,(WB25:WB200=SMALL(WB25:WB200,5))*(COUNTIF(WB3:WB12, $A$25:$A$200)=0),0)), ""),""),"")</f>
        <v/>
      </c>
      <c r="WC13" s="1" t="str" cm="1">
        <f t="array" ref="WC13">IFERROR(IF(SMALL(WC25:WC200,5)&lt;=$A$8*SMALL(WC25:WC200,1),IFERROR(INDEX($A$25:$A$200, MATCH(1,(WC25:WC200=SMALL(WC25:WC200,5))*(COUNTIF(WC3:WC12, $A$25:$A$200)=0),0)), ""),""),"")</f>
        <v/>
      </c>
      <c r="WD13" s="1" t="str" cm="1">
        <f t="array" ref="WD13">IFERROR(IF(SMALL(WD25:WD200,5)&lt;=$A$8*SMALL(WD25:WD200,1),IFERROR(INDEX($A$25:$A$200, MATCH(1,(WD25:WD200=SMALL(WD25:WD200,5))*(COUNTIF(WD3:WD12, $A$25:$A$200)=0),0)), ""),""),"")</f>
        <v/>
      </c>
      <c r="WE13" s="1" t="str" cm="1">
        <f t="array" ref="WE13">IFERROR(IF(SMALL(WE25:WE200,5)&lt;=$A$8*SMALL(WE25:WE200,1),IFERROR(INDEX($A$25:$A$200, MATCH(1,(WE25:WE200=SMALL(WE25:WE200,5))*(COUNTIF(WE3:WE12, $A$25:$A$200)=0),0)), ""),""),"")</f>
        <v/>
      </c>
      <c r="WF13" s="1" t="str" cm="1">
        <f t="array" ref="WF13">IFERROR(IF(SMALL(WF25:WF200,5)&lt;=$A$8*SMALL(WF25:WF200,1),IFERROR(INDEX($A$25:$A$200, MATCH(1,(WF25:WF200=SMALL(WF25:WF200,5))*(COUNTIF(WF3:WF12, $A$25:$A$200)=0),0)), ""),""),"")</f>
        <v/>
      </c>
      <c r="WG13" s="1" t="str" cm="1">
        <f t="array" ref="WG13">IFERROR(IF(SMALL(WG25:WG200,5)&lt;=$A$8*SMALL(WG25:WG200,1),IFERROR(INDEX($A$25:$A$200, MATCH(1,(WG25:WG200=SMALL(WG25:WG200,5))*(COUNTIF(WG3:WG12, $A$25:$A$200)=0),0)), ""),""),"")</f>
        <v/>
      </c>
      <c r="WH13" s="1" t="str" cm="1">
        <f t="array" ref="WH13">IFERROR(IF(SMALL(WH25:WH200,5)&lt;=$A$8*SMALL(WH25:WH200,1),IFERROR(INDEX($A$25:$A$200, MATCH(1,(WH25:WH200=SMALL(WH25:WH200,5))*(COUNTIF(WH3:WH12, $A$25:$A$200)=0),0)), ""),""),"")</f>
        <v/>
      </c>
      <c r="WI13" s="1" t="str" cm="1">
        <f t="array" ref="WI13">IFERROR(IF(SMALL(WI25:WI200,5)&lt;=$A$8*SMALL(WI25:WI200,1),IFERROR(INDEX($A$25:$A$200, MATCH(1,(WI25:WI200=SMALL(WI25:WI200,5))*(COUNTIF(WI3:WI12, $A$25:$A$200)=0),0)), ""),""),"")</f>
        <v/>
      </c>
      <c r="WJ13" s="1" t="str" cm="1">
        <f t="array" ref="WJ13">IFERROR(IF(SMALL(WJ25:WJ200,5)&lt;=$A$8*SMALL(WJ25:WJ200,1),IFERROR(INDEX($A$25:$A$200, MATCH(1,(WJ25:WJ200=SMALL(WJ25:WJ200,5))*(COUNTIF(WJ3:WJ12, $A$25:$A$200)=0),0)), ""),""),"")</f>
        <v/>
      </c>
      <c r="WK13" s="1" t="str" cm="1">
        <f t="array" ref="WK13">IFERROR(IF(SMALL(WK25:WK200,5)&lt;=$A$8*SMALL(WK25:WK200,1),IFERROR(INDEX($A$25:$A$200, MATCH(1,(WK25:WK200=SMALL(WK25:WK200,5))*(COUNTIF(WK3:WK12, $A$25:$A$200)=0),0)), ""),""),"")</f>
        <v/>
      </c>
      <c r="WL13" s="1" t="str" cm="1">
        <f t="array" ref="WL13">IFERROR(IF(SMALL(WL25:WL200,5)&lt;=$A$8*SMALL(WL25:WL200,1),IFERROR(INDEX($A$25:$A$200, MATCH(1,(WL25:WL200=SMALL(WL25:WL200,5))*(COUNTIF(WL3:WL12, $A$25:$A$200)=0),0)), ""),""),"")</f>
        <v/>
      </c>
      <c r="WM13" s="1" t="str" cm="1">
        <f t="array" ref="WM13">IFERROR(IF(SMALL(WM25:WM200,5)&lt;=$A$8*SMALL(WM25:WM200,1),IFERROR(INDEX($A$25:$A$200, MATCH(1,(WM25:WM200=SMALL(WM25:WM200,5))*(COUNTIF(WM3:WM12, $A$25:$A$200)=0),0)), ""),""),"")</f>
        <v/>
      </c>
      <c r="WN13" s="1" t="str" cm="1">
        <f t="array" ref="WN13">IFERROR(IF(SMALL(WN25:WN200,5)&lt;=$A$8*SMALL(WN25:WN200,1),IFERROR(INDEX($A$25:$A$200, MATCH(1,(WN25:WN200=SMALL(WN25:WN200,5))*(COUNTIF(WN3:WN12, $A$25:$A$200)=0),0)), ""),""),"")</f>
        <v/>
      </c>
      <c r="WO13" s="1" t="str" cm="1">
        <f t="array" ref="WO13">IFERROR(IF(SMALL(WO25:WO200,5)&lt;=$A$8*SMALL(WO25:WO200,1),IFERROR(INDEX($A$25:$A$200, MATCH(1,(WO25:WO200=SMALL(WO25:WO200,5))*(COUNTIF(WO3:WO12, $A$25:$A$200)=0),0)), ""),""),"")</f>
        <v/>
      </c>
      <c r="WP13" s="1" t="str" cm="1">
        <f t="array" ref="WP13">IFERROR(IF(SMALL(WP25:WP200,5)&lt;=$A$8*SMALL(WP25:WP200,1),IFERROR(INDEX($A$25:$A$200, MATCH(1,(WP25:WP200=SMALL(WP25:WP200,5))*(COUNTIF(WP3:WP12, $A$25:$A$200)=0),0)), ""),""),"")</f>
        <v/>
      </c>
      <c r="WQ13" s="1" t="str" cm="1">
        <f t="array" ref="WQ13">IFERROR(IF(SMALL(WQ25:WQ200,5)&lt;=$A$8*SMALL(WQ25:WQ200,1),IFERROR(INDEX($A$25:$A$200, MATCH(1,(WQ25:WQ200=SMALL(WQ25:WQ200,5))*(COUNTIF(WQ3:WQ12, $A$25:$A$200)=0),0)), ""),""),"")</f>
        <v/>
      </c>
      <c r="WR13" s="1" t="str" cm="1">
        <f t="array" ref="WR13">IFERROR(IF(SMALL(WR25:WR200,5)&lt;=$A$8*SMALL(WR25:WR200,1),IFERROR(INDEX($A$25:$A$200, MATCH(1,(WR25:WR200=SMALL(WR25:WR200,5))*(COUNTIF(WR3:WR12, $A$25:$A$200)=0),0)), ""),""),"")</f>
        <v/>
      </c>
      <c r="WS13" s="1" t="str" cm="1">
        <f t="array" ref="WS13">IFERROR(IF(SMALL(WS25:WS200,5)&lt;=$A$8*SMALL(WS25:WS200,1),IFERROR(INDEX($A$25:$A$200, MATCH(1,(WS25:WS200=SMALL(WS25:WS200,5))*(COUNTIF(WS3:WS12, $A$25:$A$200)=0),0)), ""),""),"")</f>
        <v/>
      </c>
      <c r="WT13" s="1" t="str" cm="1">
        <f t="array" ref="WT13">IFERROR(IF(SMALL(WT25:WT200,5)&lt;=$A$8*SMALL(WT25:WT200,1),IFERROR(INDEX($A$25:$A$200, MATCH(1,(WT25:WT200=SMALL(WT25:WT200,5))*(COUNTIF(WT3:WT12, $A$25:$A$200)=0),0)), ""),""),"")</f>
        <v/>
      </c>
      <c r="WU13" s="1" t="str" cm="1">
        <f t="array" ref="WU13">IFERROR(IF(SMALL(WU25:WU200,5)&lt;=$A$8*SMALL(WU25:WU200,1),IFERROR(INDEX($A$25:$A$200, MATCH(1,(WU25:WU200=SMALL(WU25:WU200,5))*(COUNTIF(WU3:WU12, $A$25:$A$200)=0),0)), ""),""),"")</f>
        <v/>
      </c>
      <c r="WV13" s="1" t="str" cm="1">
        <f t="array" ref="WV13">IFERROR(IF(SMALL(WV25:WV200,5)&lt;=$A$8*SMALL(WV25:WV200,1),IFERROR(INDEX($A$25:$A$200, MATCH(1,(WV25:WV200=SMALL(WV25:WV200,5))*(COUNTIF(WV3:WV12, $A$25:$A$200)=0),0)), ""),""),"")</f>
        <v/>
      </c>
      <c r="WW13" s="1" t="str" cm="1">
        <f t="array" ref="WW13">IFERROR(IF(SMALL(WW25:WW200,5)&lt;=$A$8*SMALL(WW25:WW200,1),IFERROR(INDEX($A$25:$A$200, MATCH(1,(WW25:WW200=SMALL(WW25:WW200,5))*(COUNTIF(WW3:WW12, $A$25:$A$200)=0),0)), ""),""),"")</f>
        <v/>
      </c>
      <c r="WX13" s="1" t="str" cm="1">
        <f t="array" ref="WX13">IFERROR(IF(SMALL(WX25:WX200,5)&lt;=$A$8*SMALL(WX25:WX200,1),IFERROR(INDEX($A$25:$A$200, MATCH(1,(WX25:WX200=SMALL(WX25:WX200,5))*(COUNTIF(WX3:WX12, $A$25:$A$200)=0),0)), ""),""),"")</f>
        <v/>
      </c>
      <c r="WY13" s="1" t="str" cm="1">
        <f t="array" ref="WY13">IFERROR(IF(SMALL(WY25:WY200,5)&lt;=$A$8*SMALL(WY25:WY200,1),IFERROR(INDEX($A$25:$A$200, MATCH(1,(WY25:WY200=SMALL(WY25:WY200,5))*(COUNTIF(WY3:WY12, $A$25:$A$200)=0),0)), ""),""),"")</f>
        <v/>
      </c>
      <c r="WZ13" s="1" t="str" cm="1">
        <f t="array" ref="WZ13">IFERROR(IF(SMALL(WZ25:WZ200,5)&lt;=$A$8*SMALL(WZ25:WZ200,1),IFERROR(INDEX($A$25:$A$200, MATCH(1,(WZ25:WZ200=SMALL(WZ25:WZ200,5))*(COUNTIF(WZ3:WZ12, $A$25:$A$200)=0),0)), ""),""),"")</f>
        <v/>
      </c>
      <c r="XA13" s="1" t="str" cm="1">
        <f t="array" ref="XA13">IFERROR(IF(SMALL(XA25:XA200,5)&lt;=$A$8*SMALL(XA25:XA200,1),IFERROR(INDEX($A$25:$A$200, MATCH(1,(XA25:XA200=SMALL(XA25:XA200,5))*(COUNTIF(XA3:XA12, $A$25:$A$200)=0),0)), ""),""),"")</f>
        <v/>
      </c>
      <c r="XB13" s="1" t="str" cm="1">
        <f t="array" ref="XB13">IFERROR(IF(SMALL(XB25:XB200,5)&lt;=$A$8*SMALL(XB25:XB200,1),IFERROR(INDEX($A$25:$A$200, MATCH(1,(XB25:XB200=SMALL(XB25:XB200,5))*(COUNTIF(XB3:XB12, $A$25:$A$200)=0),0)), ""),""),"")</f>
        <v/>
      </c>
      <c r="XC13" s="1" t="str" cm="1">
        <f t="array" ref="XC13">IFERROR(IF(SMALL(XC25:XC200,5)&lt;=$A$8*SMALL(XC25:XC200,1),IFERROR(INDEX($A$25:$A$200, MATCH(1,(XC25:XC200=SMALL(XC25:XC200,5))*(COUNTIF(XC3:XC12, $A$25:$A$200)=0),0)), ""),""),"")</f>
        <v/>
      </c>
      <c r="XD13" s="1" t="str" cm="1">
        <f t="array" ref="XD13">IFERROR(IF(SMALL(XD25:XD200,5)&lt;=$A$8*SMALL(XD25:XD200,1),IFERROR(INDEX($A$25:$A$200, MATCH(1,(XD25:XD200=SMALL(XD25:XD200,5))*(COUNTIF(XD3:XD12, $A$25:$A$200)=0),0)), ""),""),"")</f>
        <v/>
      </c>
      <c r="XE13" s="1" t="str" cm="1">
        <f t="array" ref="XE13">IFERROR(IF(SMALL(XE25:XE200,5)&lt;=$A$8*SMALL(XE25:XE200,1),IFERROR(INDEX($A$25:$A$200, MATCH(1,(XE25:XE200=SMALL(XE25:XE200,5))*(COUNTIF(XE3:XE12, $A$25:$A$200)=0),0)), ""),""),"")</f>
        <v/>
      </c>
      <c r="XF13" s="1" t="str" cm="1">
        <f t="array" ref="XF13">IFERROR(IF(SMALL(XF25:XF200,5)&lt;=$A$8*SMALL(XF25:XF200,1),IFERROR(INDEX($A$25:$A$200, MATCH(1,(XF25:XF200=SMALL(XF25:XF200,5))*(COUNTIF(XF3:XF12, $A$25:$A$200)=0),0)), ""),""),"")</f>
        <v/>
      </c>
      <c r="XG13" s="1" t="str" cm="1">
        <f t="array" ref="XG13">IFERROR(IF(SMALL(XG25:XG200,5)&lt;=$A$8*SMALL(XG25:XG200,1),IFERROR(INDEX($A$25:$A$200, MATCH(1,(XG25:XG200=SMALL(XG25:XG200,5))*(COUNTIF(XG3:XG12, $A$25:$A$200)=0),0)), ""),""),"")</f>
        <v/>
      </c>
      <c r="XH13" s="1" t="str" cm="1">
        <f t="array" ref="XH13">IFERROR(IF(SMALL(XH25:XH200,5)&lt;=$A$8*SMALL(XH25:XH200,1),IFERROR(INDEX($A$25:$A$200, MATCH(1,(XH25:XH200=SMALL(XH25:XH200,5))*(COUNTIF(XH3:XH12, $A$25:$A$200)=0),0)), ""),""),"")</f>
        <v/>
      </c>
      <c r="XI13" s="1" t="str" cm="1">
        <f t="array" ref="XI13">IFERROR(IF(SMALL(XI25:XI200,5)&lt;=$A$8*SMALL(XI25:XI200,1),IFERROR(INDEX($A$25:$A$200, MATCH(1,(XI25:XI200=SMALL(XI25:XI200,5))*(COUNTIF(XI3:XI12, $A$25:$A$200)=0),0)), ""),""),"")</f>
        <v/>
      </c>
      <c r="XJ13" s="1" t="str" cm="1">
        <f t="array" ref="XJ13">IFERROR(IF(SMALL(XJ25:XJ200,5)&lt;=$A$8*SMALL(XJ25:XJ200,1),IFERROR(INDEX($A$25:$A$200, MATCH(1,(XJ25:XJ200=SMALL(XJ25:XJ200,5))*(COUNTIF(XJ3:XJ12, $A$25:$A$200)=0),0)), ""),""),"")</f>
        <v/>
      </c>
      <c r="XK13" s="1" t="str" cm="1">
        <f t="array" ref="XK13">IFERROR(IF(SMALL(XK25:XK200,5)&lt;=$A$8*SMALL(XK25:XK200,1),IFERROR(INDEX($A$25:$A$200, MATCH(1,(XK25:XK200=SMALL(XK25:XK200,5))*(COUNTIF(XK3:XK12, $A$25:$A$200)=0),0)), ""),""),"")</f>
        <v/>
      </c>
      <c r="XL13" s="1" t="str" cm="1">
        <f t="array" ref="XL13">IFERROR(IF(SMALL(XL25:XL200,5)&lt;=$A$8*SMALL(XL25:XL200,1),IFERROR(INDEX($A$25:$A$200, MATCH(1,(XL25:XL200=SMALL(XL25:XL200,5))*(COUNTIF(XL3:XL12, $A$25:$A$200)=0),0)), ""),""),"")</f>
        <v/>
      </c>
      <c r="XM13" s="1" t="str" cm="1">
        <f t="array" ref="XM13">IFERROR(IF(SMALL(XM25:XM200,5)&lt;=$A$8*SMALL(XM25:XM200,1),IFERROR(INDEX($A$25:$A$200, MATCH(1,(XM25:XM200=SMALL(XM25:XM200,5))*(COUNTIF(XM3:XM12, $A$25:$A$200)=0),0)), ""),""),"")</f>
        <v/>
      </c>
      <c r="XN13" s="1" t="str" cm="1">
        <f t="array" ref="XN13">IFERROR(IF(SMALL(XN25:XN200,5)&lt;=$A$8*SMALL(XN25:XN200,1),IFERROR(INDEX($A$25:$A$200, MATCH(1,(XN25:XN200=SMALL(XN25:XN200,5))*(COUNTIF(XN3:XN12, $A$25:$A$200)=0),0)), ""),""),"")</f>
        <v/>
      </c>
      <c r="XO13" s="1" t="str" cm="1">
        <f t="array" ref="XO13">IFERROR(IF(SMALL(XO25:XO200,5)&lt;=$A$8*SMALL(XO25:XO200,1),IFERROR(INDEX($A$25:$A$200, MATCH(1,(XO25:XO200=SMALL(XO25:XO200,5))*(COUNTIF(XO3:XO12, $A$25:$A$200)=0),0)), ""),""),"")</f>
        <v/>
      </c>
      <c r="XP13" s="1" t="str" cm="1">
        <f t="array" ref="XP13">IFERROR(IF(SMALL(XP25:XP200,5)&lt;=$A$8*SMALL(XP25:XP200,1),IFERROR(INDEX($A$25:$A$200, MATCH(1,(XP25:XP200=SMALL(XP25:XP200,5))*(COUNTIF(XP3:XP12, $A$25:$A$200)=0),0)), ""),""),"")</f>
        <v/>
      </c>
      <c r="XQ13" s="1" t="str" cm="1">
        <f t="array" ref="XQ13">IFERROR(IF(SMALL(XQ25:XQ200,5)&lt;=$A$8*SMALL(XQ25:XQ200,1),IFERROR(INDEX($A$25:$A$200, MATCH(1,(XQ25:XQ200=SMALL(XQ25:XQ200,5))*(COUNTIF(XQ3:XQ12, $A$25:$A$200)=0),0)), ""),""),"")</f>
        <v/>
      </c>
      <c r="XR13" s="1" t="str" cm="1">
        <f t="array" ref="XR13">IFERROR(IF(SMALL(XR25:XR200,5)&lt;=$A$8*SMALL(XR25:XR200,1),IFERROR(INDEX($A$25:$A$200, MATCH(1,(XR25:XR200=SMALL(XR25:XR200,5))*(COUNTIF(XR3:XR12, $A$25:$A$200)=0),0)), ""),""),"")</f>
        <v/>
      </c>
      <c r="XS13" s="1" t="str" cm="1">
        <f t="array" ref="XS13">IFERROR(IF(SMALL(XS25:XS200,5)&lt;=$A$8*SMALL(XS25:XS200,1),IFERROR(INDEX($A$25:$A$200, MATCH(1,(XS25:XS200=SMALL(XS25:XS200,5))*(COUNTIF(XS3:XS12, $A$25:$A$200)=0),0)), ""),""),"")</f>
        <v/>
      </c>
      <c r="XT13" s="1" t="str" cm="1">
        <f t="array" ref="XT13">IFERROR(IF(SMALL(XT25:XT200,5)&lt;=$A$8*SMALL(XT25:XT200,1),IFERROR(INDEX($A$25:$A$200, MATCH(1,(XT25:XT200=SMALL(XT25:XT200,5))*(COUNTIF(XT3:XT12, $A$25:$A$200)=0),0)), ""),""),"")</f>
        <v/>
      </c>
      <c r="XU13" s="1" t="str" cm="1">
        <f t="array" ref="XU13">IFERROR(IF(SMALL(XU25:XU200,5)&lt;=$A$8*SMALL(XU25:XU200,1),IFERROR(INDEX($A$25:$A$200, MATCH(1,(XU25:XU200=SMALL(XU25:XU200,5))*(COUNTIF(XU3:XU12, $A$25:$A$200)=0),0)), ""),""),"")</f>
        <v/>
      </c>
      <c r="XV13" s="1" t="str" cm="1">
        <f t="array" ref="XV13">IFERROR(IF(SMALL(XV25:XV200,5)&lt;=$A$8*SMALL(XV25:XV200,1),IFERROR(INDEX($A$25:$A$200, MATCH(1,(XV25:XV200=SMALL(XV25:XV200,5))*(COUNTIF(XV3:XV12, $A$25:$A$200)=0),0)), ""),""),"")</f>
        <v/>
      </c>
      <c r="XW13" s="1" t="str" cm="1">
        <f t="array" ref="XW13">IFERROR(IF(SMALL(XW25:XW200,5)&lt;=$A$8*SMALL(XW25:XW200,1),IFERROR(INDEX($A$25:$A$200, MATCH(1,(XW25:XW200=SMALL(XW25:XW200,5))*(COUNTIF(XW3:XW12, $A$25:$A$200)=0),0)), ""),""),"")</f>
        <v/>
      </c>
      <c r="XX13" s="1" t="str" cm="1">
        <f t="array" ref="XX13">IFERROR(IF(SMALL(XX25:XX200,5)&lt;=$A$8*SMALL(XX25:XX200,1),IFERROR(INDEX($A$25:$A$200, MATCH(1,(XX25:XX200=SMALL(XX25:XX200,5))*(COUNTIF(XX3:XX12, $A$25:$A$200)=0),0)), ""),""),"")</f>
        <v/>
      </c>
      <c r="XY13" s="1" t="str" cm="1">
        <f t="array" ref="XY13">IFERROR(IF(SMALL(XY25:XY200,5)&lt;=$A$8*SMALL(XY25:XY200,1),IFERROR(INDEX($A$25:$A$200, MATCH(1,(XY25:XY200=SMALL(XY25:XY200,5))*(COUNTIF(XY3:XY12, $A$25:$A$200)=0),0)), ""),""),"")</f>
        <v/>
      </c>
      <c r="XZ13" s="1" t="str" cm="1">
        <f t="array" ref="XZ13">IFERROR(IF(SMALL(XZ25:XZ200,5)&lt;=$A$8*SMALL(XZ25:XZ200,1),IFERROR(INDEX($A$25:$A$200, MATCH(1,(XZ25:XZ200=SMALL(XZ25:XZ200,5))*(COUNTIF(XZ3:XZ12, $A$25:$A$200)=0),0)), ""),""),"")</f>
        <v/>
      </c>
      <c r="YA13" s="1" t="str" cm="1">
        <f t="array" ref="YA13">IFERROR(IF(SMALL(YA25:YA200,5)&lt;=$A$8*SMALL(YA25:YA200,1),IFERROR(INDEX($A$25:$A$200, MATCH(1,(YA25:YA200=SMALL(YA25:YA200,5))*(COUNTIF(YA3:YA12, $A$25:$A$200)=0),0)), ""),""),"")</f>
        <v/>
      </c>
      <c r="YB13" s="1" t="str" cm="1">
        <f t="array" ref="YB13">IFERROR(IF(SMALL(YB25:YB200,5)&lt;=$A$8*SMALL(YB25:YB200,1),IFERROR(INDEX($A$25:$A$200, MATCH(1,(YB25:YB200=SMALL(YB25:YB200,5))*(COUNTIF(YB3:YB12, $A$25:$A$200)=0),0)), ""),""),"")</f>
        <v/>
      </c>
      <c r="YC13" s="1" t="str" cm="1">
        <f t="array" ref="YC13">IFERROR(IF(SMALL(YC25:YC200,5)&lt;=$A$8*SMALL(YC25:YC200,1),IFERROR(INDEX($A$25:$A$200, MATCH(1,(YC25:YC200=SMALL(YC25:YC200,5))*(COUNTIF(YC3:YC12, $A$25:$A$200)=0),0)), ""),""),"")</f>
        <v/>
      </c>
      <c r="YD13" s="1" t="str" cm="1">
        <f t="array" ref="YD13">IFERROR(IF(SMALL(YD25:YD200,5)&lt;=$A$8*SMALL(YD25:YD200,1),IFERROR(INDEX($A$25:$A$200, MATCH(1,(YD25:YD200=SMALL(YD25:YD200,5))*(COUNTIF(YD3:YD12, $A$25:$A$200)=0),0)), ""),""),"")</f>
        <v/>
      </c>
      <c r="YE13" s="1" t="str" cm="1">
        <f t="array" ref="YE13">IFERROR(IF(SMALL(YE25:YE200,5)&lt;=$A$8*SMALL(YE25:YE200,1),IFERROR(INDEX($A$25:$A$200, MATCH(1,(YE25:YE200=SMALL(YE25:YE200,5))*(COUNTIF(YE3:YE12, $A$25:$A$200)=0),0)), ""),""),"")</f>
        <v/>
      </c>
      <c r="YF13" s="1" t="str" cm="1">
        <f t="array" ref="YF13">IFERROR(IF(SMALL(YF25:YF200,5)&lt;=$A$8*SMALL(YF25:YF200,1),IFERROR(INDEX($A$25:$A$200, MATCH(1,(YF25:YF200=SMALL(YF25:YF200,5))*(COUNTIF(YF3:YF12, $A$25:$A$200)=0),0)), ""),""),"")</f>
        <v/>
      </c>
      <c r="YG13" s="1" t="str" cm="1">
        <f t="array" ref="YG13">IFERROR(IF(SMALL(YG25:YG200,5)&lt;=$A$8*SMALL(YG25:YG200,1),IFERROR(INDEX($A$25:$A$200, MATCH(1,(YG25:YG200=SMALL(YG25:YG200,5))*(COUNTIF(YG3:YG12, $A$25:$A$200)=0),0)), ""),""),"")</f>
        <v/>
      </c>
      <c r="YH13" s="1" t="str" cm="1">
        <f t="array" ref="YH13">IFERROR(IF(SMALL(YH25:YH200,5)&lt;=$A$8*SMALL(YH25:YH200,1),IFERROR(INDEX($A$25:$A$200, MATCH(1,(YH25:YH200=SMALL(YH25:YH200,5))*(COUNTIF(YH3:YH12, $A$25:$A$200)=0),0)), ""),""),"")</f>
        <v/>
      </c>
      <c r="YI13" s="1" t="str" cm="1">
        <f t="array" ref="YI13">IFERROR(IF(SMALL(YI25:YI200,5)&lt;=$A$8*SMALL(YI25:YI200,1),IFERROR(INDEX($A$25:$A$200, MATCH(1,(YI25:YI200=SMALL(YI25:YI200,5))*(COUNTIF(YI3:YI12, $A$25:$A$200)=0),0)), ""),""),"")</f>
        <v/>
      </c>
      <c r="YJ13" s="1" t="str" cm="1">
        <f t="array" ref="YJ13">IFERROR(IF(SMALL(YJ25:YJ200,5)&lt;=$A$8*SMALL(YJ25:YJ200,1),IFERROR(INDEX($A$25:$A$200, MATCH(1,(YJ25:YJ200=SMALL(YJ25:YJ200,5))*(COUNTIF(YJ3:YJ12, $A$25:$A$200)=0),0)), ""),""),"")</f>
        <v/>
      </c>
      <c r="YK13" s="1" t="str" cm="1">
        <f t="array" ref="YK13">IFERROR(IF(SMALL(YK25:YK200,5)&lt;=$A$8*SMALL(YK25:YK200,1),IFERROR(INDEX($A$25:$A$200, MATCH(1,(YK25:YK200=SMALL(YK25:YK200,5))*(COUNTIF(YK3:YK12, $A$25:$A$200)=0),0)), ""),""),"")</f>
        <v/>
      </c>
      <c r="YL13" s="1" t="str" cm="1">
        <f t="array" ref="YL13">IFERROR(IF(SMALL(YL25:YL200,5)&lt;=$A$8*SMALL(YL25:YL200,1),IFERROR(INDEX($A$25:$A$200, MATCH(1,(YL25:YL200=SMALL(YL25:YL200,5))*(COUNTIF(YL3:YL12, $A$25:$A$200)=0),0)), ""),""),"")</f>
        <v/>
      </c>
      <c r="YM13" s="1" t="str" cm="1">
        <f t="array" ref="YM13">IFERROR(IF(SMALL(YM25:YM200,5)&lt;=$A$8*SMALL(YM25:YM200,1),IFERROR(INDEX($A$25:$A$200, MATCH(1,(YM25:YM200=SMALL(YM25:YM200,5))*(COUNTIF(YM3:YM12, $A$25:$A$200)=0),0)), ""),""),"")</f>
        <v/>
      </c>
      <c r="YN13" s="1" t="str" cm="1">
        <f t="array" ref="YN13">IFERROR(IF(SMALL(YN25:YN200,5)&lt;=$A$8*SMALL(YN25:YN200,1),IFERROR(INDEX($A$25:$A$200, MATCH(1,(YN25:YN200=SMALL(YN25:YN200,5))*(COUNTIF(YN3:YN12, $A$25:$A$200)=0),0)), ""),""),"")</f>
        <v/>
      </c>
      <c r="YO13" s="1" t="str" cm="1">
        <f t="array" ref="YO13">IFERROR(IF(SMALL(YO25:YO200,5)&lt;=$A$8*SMALL(YO25:YO200,1),IFERROR(INDEX($A$25:$A$200, MATCH(1,(YO25:YO200=SMALL(YO25:YO200,5))*(COUNTIF(YO3:YO12, $A$25:$A$200)=0),0)), ""),""),"")</f>
        <v/>
      </c>
      <c r="YP13" s="1" t="str" cm="1">
        <f t="array" ref="YP13">IFERROR(IF(SMALL(YP25:YP200,5)&lt;=$A$8*SMALL(YP25:YP200,1),IFERROR(INDEX($A$25:$A$200, MATCH(1,(YP25:YP200=SMALL(YP25:YP200,5))*(COUNTIF(YP3:YP12, $A$25:$A$200)=0),0)), ""),""),"")</f>
        <v/>
      </c>
      <c r="YQ13" s="1" t="str" cm="1">
        <f t="array" ref="YQ13">IFERROR(IF(SMALL(YQ25:YQ200,5)&lt;=$A$8*SMALL(YQ25:YQ200,1),IFERROR(INDEX($A$25:$A$200, MATCH(1,(YQ25:YQ200=SMALL(YQ25:YQ200,5))*(COUNTIF(YQ3:YQ12, $A$25:$A$200)=0),0)), ""),""),"")</f>
        <v/>
      </c>
      <c r="YR13" s="1" t="str" cm="1">
        <f t="array" ref="YR13">IFERROR(IF(SMALL(YR25:YR200,5)&lt;=$A$8*SMALL(YR25:YR200,1),IFERROR(INDEX($A$25:$A$200, MATCH(1,(YR25:YR200=SMALL(YR25:YR200,5))*(COUNTIF(YR3:YR12, $A$25:$A$200)=0),0)), ""),""),"")</f>
        <v/>
      </c>
      <c r="YS13" s="1" t="str" cm="1">
        <f t="array" ref="YS13">IFERROR(IF(SMALL(YS25:YS200,5)&lt;=$A$8*SMALL(YS25:YS200,1),IFERROR(INDEX($A$25:$A$200, MATCH(1,(YS25:YS200=SMALL(YS25:YS200,5))*(COUNTIF(YS3:YS12, $A$25:$A$200)=0),0)), ""),""),"")</f>
        <v/>
      </c>
      <c r="YT13" s="1" t="str" cm="1">
        <f t="array" ref="YT13">IFERROR(IF(SMALL(YT25:YT200,5)&lt;=$A$8*SMALL(YT25:YT200,1),IFERROR(INDEX($A$25:$A$200, MATCH(1,(YT25:YT200=SMALL(YT25:YT200,5))*(COUNTIF(YT3:YT12, $A$25:$A$200)=0),0)), ""),""),"")</f>
        <v/>
      </c>
      <c r="YU13" s="1" t="str" cm="1">
        <f t="array" ref="YU13">IFERROR(IF(SMALL(YU25:YU200,5)&lt;=$A$8*SMALL(YU25:YU200,1),IFERROR(INDEX($A$25:$A$200, MATCH(1,(YU25:YU200=SMALL(YU25:YU200,5))*(COUNTIF(YU3:YU12, $A$25:$A$200)=0),0)), ""),""),"")</f>
        <v/>
      </c>
      <c r="YV13" s="1" t="str" cm="1">
        <f t="array" ref="YV13">IFERROR(IF(SMALL(YV25:YV200,5)&lt;=$A$8*SMALL(YV25:YV200,1),IFERROR(INDEX($A$25:$A$200, MATCH(1,(YV25:YV200=SMALL(YV25:YV200,5))*(COUNTIF(YV3:YV12, $A$25:$A$200)=0),0)), ""),""),"")</f>
        <v/>
      </c>
      <c r="YW13" s="1" t="str" cm="1">
        <f t="array" ref="YW13">IFERROR(IF(SMALL(YW25:YW200,5)&lt;=$A$8*SMALL(YW25:YW200,1),IFERROR(INDEX($A$25:$A$200, MATCH(1,(YW25:YW200=SMALL(YW25:YW200,5))*(COUNTIF(YW3:YW12, $A$25:$A$200)=0),0)), ""),""),"")</f>
        <v/>
      </c>
      <c r="YX13" s="1" t="str" cm="1">
        <f t="array" ref="YX13">IFERROR(IF(SMALL(YX25:YX200,5)&lt;=$A$8*SMALL(YX25:YX200,1),IFERROR(INDEX($A$25:$A$200, MATCH(1,(YX25:YX200=SMALL(YX25:YX200,5))*(COUNTIF(YX3:YX12, $A$25:$A$200)=0),0)), ""),""),"")</f>
        <v/>
      </c>
      <c r="YY13" s="1" t="str" cm="1">
        <f t="array" ref="YY13">IFERROR(IF(SMALL(YY25:YY200,5)&lt;=$A$8*SMALL(YY25:YY200,1),IFERROR(INDEX($A$25:$A$200, MATCH(1,(YY25:YY200=SMALL(YY25:YY200,5))*(COUNTIF(YY3:YY12, $A$25:$A$200)=0),0)), ""),""),"")</f>
        <v/>
      </c>
      <c r="YZ13" s="1" t="str" cm="1">
        <f t="array" ref="YZ13">IFERROR(IF(SMALL(YZ25:YZ200,5)&lt;=$A$8*SMALL(YZ25:YZ200,1),IFERROR(INDEX($A$25:$A$200, MATCH(1,(YZ25:YZ200=SMALL(YZ25:YZ200,5))*(COUNTIF(YZ3:YZ12, $A$25:$A$200)=0),0)), ""),""),"")</f>
        <v/>
      </c>
      <c r="ZA13" s="1" t="str" cm="1">
        <f t="array" ref="ZA13">IFERROR(IF(SMALL(ZA25:ZA200,5)&lt;=$A$8*SMALL(ZA25:ZA200,1),IFERROR(INDEX($A$25:$A$200, MATCH(1,(ZA25:ZA200=SMALL(ZA25:ZA200,5))*(COUNTIF(ZA3:ZA12, $A$25:$A$200)=0),0)), ""),""),"")</f>
        <v/>
      </c>
      <c r="ZB13" s="1" t="str" cm="1">
        <f t="array" ref="ZB13">IFERROR(IF(SMALL(ZB25:ZB200,5)&lt;=$A$8*SMALL(ZB25:ZB200,1),IFERROR(INDEX($A$25:$A$200, MATCH(1,(ZB25:ZB200=SMALL(ZB25:ZB200,5))*(COUNTIF(ZB3:ZB12, $A$25:$A$200)=0),0)), ""),""),"")</f>
        <v/>
      </c>
      <c r="ZC13" s="1" t="str" cm="1">
        <f t="array" ref="ZC13">IFERROR(IF(SMALL(ZC25:ZC200,5)&lt;=$A$8*SMALL(ZC25:ZC200,1),IFERROR(INDEX($A$25:$A$200, MATCH(1,(ZC25:ZC200=SMALL(ZC25:ZC200,5))*(COUNTIF(ZC3:ZC12, $A$25:$A$200)=0),0)), ""),""),"")</f>
        <v/>
      </c>
      <c r="ZD13" s="1" t="str" cm="1">
        <f t="array" ref="ZD13">IFERROR(IF(SMALL(ZD25:ZD200,5)&lt;=$A$8*SMALL(ZD25:ZD200,1),IFERROR(INDEX($A$25:$A$200, MATCH(1,(ZD25:ZD200=SMALL(ZD25:ZD200,5))*(COUNTIF(ZD3:ZD12, $A$25:$A$200)=0),0)), ""),""),"")</f>
        <v/>
      </c>
      <c r="ZE13" s="1" t="str" cm="1">
        <f t="array" ref="ZE13">IFERROR(IF(SMALL(ZE25:ZE200,5)&lt;=$A$8*SMALL(ZE25:ZE200,1),IFERROR(INDEX($A$25:$A$200, MATCH(1,(ZE25:ZE200=SMALL(ZE25:ZE200,5))*(COUNTIF(ZE3:ZE12, $A$25:$A$200)=0),0)), ""),""),"")</f>
        <v/>
      </c>
      <c r="ZF13" s="1" t="str" cm="1">
        <f t="array" ref="ZF13">IFERROR(IF(SMALL(ZF25:ZF200,5)&lt;=$A$8*SMALL(ZF25:ZF200,1),IFERROR(INDEX($A$25:$A$200, MATCH(1,(ZF25:ZF200=SMALL(ZF25:ZF200,5))*(COUNTIF(ZF3:ZF12, $A$25:$A$200)=0),0)), ""),""),"")</f>
        <v/>
      </c>
      <c r="ZG13" s="1" t="str" cm="1">
        <f t="array" ref="ZG13">IFERROR(IF(SMALL(ZG25:ZG200,5)&lt;=$A$8*SMALL(ZG25:ZG200,1),IFERROR(INDEX($A$25:$A$200, MATCH(1,(ZG25:ZG200=SMALL(ZG25:ZG200,5))*(COUNTIF(ZG3:ZG12, $A$25:$A$200)=0),0)), ""),""),"")</f>
        <v/>
      </c>
      <c r="ZH13" s="1" t="str" cm="1">
        <f t="array" ref="ZH13">IFERROR(IF(SMALL(ZH25:ZH200,5)&lt;=$A$8*SMALL(ZH25:ZH200,1),IFERROR(INDEX($A$25:$A$200, MATCH(1,(ZH25:ZH200=SMALL(ZH25:ZH200,5))*(COUNTIF(ZH3:ZH12, $A$25:$A$200)=0),0)), ""),""),"")</f>
        <v/>
      </c>
      <c r="ZI13" s="1" t="str" cm="1">
        <f t="array" ref="ZI13">IFERROR(IF(SMALL(ZI25:ZI200,5)&lt;=$A$8*SMALL(ZI25:ZI200,1),IFERROR(INDEX($A$25:$A$200, MATCH(1,(ZI25:ZI200=SMALL(ZI25:ZI200,5))*(COUNTIF(ZI3:ZI12, $A$25:$A$200)=0),0)), ""),""),"")</f>
        <v/>
      </c>
      <c r="ZJ13" s="1" t="str" cm="1">
        <f t="array" ref="ZJ13">IFERROR(IF(SMALL(ZJ25:ZJ200,5)&lt;=$A$8*SMALL(ZJ25:ZJ200,1),IFERROR(INDEX($A$25:$A$200, MATCH(1,(ZJ25:ZJ200=SMALL(ZJ25:ZJ200,5))*(COUNTIF(ZJ3:ZJ12, $A$25:$A$200)=0),0)), ""),""),"")</f>
        <v/>
      </c>
      <c r="ZK13" s="1" t="str" cm="1">
        <f t="array" ref="ZK13">IFERROR(IF(SMALL(ZK25:ZK200,5)&lt;=$A$8*SMALL(ZK25:ZK200,1),IFERROR(INDEX($A$25:$A$200, MATCH(1,(ZK25:ZK200=SMALL(ZK25:ZK200,5))*(COUNTIF(ZK3:ZK12, $A$25:$A$200)=0),0)), ""),""),"")</f>
        <v/>
      </c>
      <c r="ZL13" s="1" t="str" cm="1">
        <f t="array" ref="ZL13">IFERROR(IF(SMALL(ZL25:ZL200,5)&lt;=$A$8*SMALL(ZL25:ZL200,1),IFERROR(INDEX($A$25:$A$200, MATCH(1,(ZL25:ZL200=SMALL(ZL25:ZL200,5))*(COUNTIF(ZL3:ZL12, $A$25:$A$200)=0),0)), ""),""),"")</f>
        <v/>
      </c>
      <c r="ZM13" s="1" t="str" cm="1">
        <f t="array" ref="ZM13">IFERROR(IF(SMALL(ZM25:ZM200,5)&lt;=$A$8*SMALL(ZM25:ZM200,1),IFERROR(INDEX($A$25:$A$200, MATCH(1,(ZM25:ZM200=SMALL(ZM25:ZM200,5))*(COUNTIF(ZM3:ZM12, $A$25:$A$200)=0),0)), ""),""),"")</f>
        <v/>
      </c>
      <c r="ZN13" s="1" t="str" cm="1">
        <f t="array" ref="ZN13">IFERROR(IF(SMALL(ZN25:ZN200,5)&lt;=$A$8*SMALL(ZN25:ZN200,1),IFERROR(INDEX($A$25:$A$200, MATCH(1,(ZN25:ZN200=SMALL(ZN25:ZN200,5))*(COUNTIF(ZN3:ZN12, $A$25:$A$200)=0),0)), ""),""),"")</f>
        <v/>
      </c>
      <c r="ZO13" s="1" t="str" cm="1">
        <f t="array" ref="ZO13">IFERROR(IF(SMALL(ZO25:ZO200,5)&lt;=$A$8*SMALL(ZO25:ZO200,1),IFERROR(INDEX($A$25:$A$200, MATCH(1,(ZO25:ZO200=SMALL(ZO25:ZO200,5))*(COUNTIF(ZO3:ZO12, $A$25:$A$200)=0),0)), ""),""),"")</f>
        <v/>
      </c>
      <c r="ZP13" s="1" t="str" cm="1">
        <f t="array" ref="ZP13">IFERROR(IF(SMALL(ZP25:ZP200,5)&lt;=$A$8*SMALL(ZP25:ZP200,1),IFERROR(INDEX($A$25:$A$200, MATCH(1,(ZP25:ZP200=SMALL(ZP25:ZP200,5))*(COUNTIF(ZP3:ZP12, $A$25:$A$200)=0),0)), ""),""),"")</f>
        <v/>
      </c>
      <c r="ZQ13" s="1" t="str" cm="1">
        <f t="array" ref="ZQ13">IFERROR(IF(SMALL(ZQ25:ZQ200,5)&lt;=$A$8*SMALL(ZQ25:ZQ200,1),IFERROR(INDEX($A$25:$A$200, MATCH(1,(ZQ25:ZQ200=SMALL(ZQ25:ZQ200,5))*(COUNTIF(ZQ3:ZQ12, $A$25:$A$200)=0),0)), ""),""),"")</f>
        <v/>
      </c>
      <c r="ZR13" s="1" t="str" cm="1">
        <f t="array" ref="ZR13">IFERROR(IF(SMALL(ZR25:ZR200,5)&lt;=$A$8*SMALL(ZR25:ZR200,1),IFERROR(INDEX($A$25:$A$200, MATCH(1,(ZR25:ZR200=SMALL(ZR25:ZR200,5))*(COUNTIF(ZR3:ZR12, $A$25:$A$200)=0),0)), ""),""),"")</f>
        <v/>
      </c>
      <c r="ZS13" s="1" t="str" cm="1">
        <f t="array" ref="ZS13">IFERROR(IF(SMALL(ZS25:ZS200,5)&lt;=$A$8*SMALL(ZS25:ZS200,1),IFERROR(INDEX($A$25:$A$200, MATCH(1,(ZS25:ZS200=SMALL(ZS25:ZS200,5))*(COUNTIF(ZS3:ZS12, $A$25:$A$200)=0),0)), ""),""),"")</f>
        <v/>
      </c>
      <c r="ZT13" s="1" t="str" cm="1">
        <f t="array" ref="ZT13">IFERROR(IF(SMALL(ZT25:ZT200,5)&lt;=$A$8*SMALL(ZT25:ZT200,1),IFERROR(INDEX($A$25:$A$200, MATCH(1,(ZT25:ZT200=SMALL(ZT25:ZT200,5))*(COUNTIF(ZT3:ZT12, $A$25:$A$200)=0),0)), ""),""),"")</f>
        <v/>
      </c>
      <c r="ZU13" s="1" t="str" cm="1">
        <f t="array" ref="ZU13">IFERROR(IF(SMALL(ZU25:ZU200,5)&lt;=$A$8*SMALL(ZU25:ZU200,1),IFERROR(INDEX($A$25:$A$200, MATCH(1,(ZU25:ZU200=SMALL(ZU25:ZU200,5))*(COUNTIF(ZU3:ZU12, $A$25:$A$200)=0),0)), ""),""),"")</f>
        <v/>
      </c>
      <c r="ZV13" s="1" t="str" cm="1">
        <f t="array" ref="ZV13">IFERROR(IF(SMALL(ZV25:ZV200,5)&lt;=$A$8*SMALL(ZV25:ZV200,1),IFERROR(INDEX($A$25:$A$200, MATCH(1,(ZV25:ZV200=SMALL(ZV25:ZV200,5))*(COUNTIF(ZV3:ZV12, $A$25:$A$200)=0),0)), ""),""),"")</f>
        <v/>
      </c>
      <c r="ZW13" s="1" t="str" cm="1">
        <f t="array" ref="ZW13">IFERROR(IF(SMALL(ZW25:ZW200,5)&lt;=$A$8*SMALL(ZW25:ZW200,1),IFERROR(INDEX($A$25:$A$200, MATCH(1,(ZW25:ZW200=SMALL(ZW25:ZW200,5))*(COUNTIF(ZW3:ZW12, $A$25:$A$200)=0),0)), ""),""),"")</f>
        <v/>
      </c>
      <c r="ZX13" s="1" t="str" cm="1">
        <f t="array" ref="ZX13">IFERROR(IF(SMALL(ZX25:ZX200,5)&lt;=$A$8*SMALL(ZX25:ZX200,1),IFERROR(INDEX($A$25:$A$200, MATCH(1,(ZX25:ZX200=SMALL(ZX25:ZX200,5))*(COUNTIF(ZX3:ZX12, $A$25:$A$200)=0),0)), ""),""),"")</f>
        <v/>
      </c>
      <c r="ZY13" s="1" t="str" cm="1">
        <f t="array" ref="ZY13">IFERROR(IF(SMALL(ZY25:ZY200,5)&lt;=$A$8*SMALL(ZY25:ZY200,1),IFERROR(INDEX($A$25:$A$200, MATCH(1,(ZY25:ZY200=SMALL(ZY25:ZY200,5))*(COUNTIF(ZY3:ZY12, $A$25:$A$200)=0),0)), ""),""),"")</f>
        <v/>
      </c>
      <c r="ZZ13" s="1" t="str" cm="1">
        <f t="array" ref="ZZ13">IFERROR(IF(SMALL(ZZ25:ZZ200,5)&lt;=$A$8*SMALL(ZZ25:ZZ200,1),IFERROR(INDEX($A$25:$A$200, MATCH(1,(ZZ25:ZZ200=SMALL(ZZ25:ZZ200,5))*(COUNTIF(ZZ3:ZZ12, $A$25:$A$200)=0),0)), ""),""),"")</f>
        <v/>
      </c>
      <c r="AAA13" s="1" t="str" cm="1">
        <f t="array" ref="AAA13">IFERROR(IF(SMALL(AAA25:AAA200,5)&lt;=$A$8*SMALL(AAA25:AAA200,1),IFERROR(INDEX($A$25:$A$200, MATCH(1,(AAA25:AAA200=SMALL(AAA25:AAA200,5))*(COUNTIF(AAA3:AAA12, $A$25:$A$200)=0),0)), ""),""),"")</f>
        <v/>
      </c>
      <c r="AAB13" s="1" t="str" cm="1">
        <f t="array" ref="AAB13">IFERROR(IF(SMALL(AAB25:AAB200,5)&lt;=$A$8*SMALL(AAB25:AAB200,1),IFERROR(INDEX($A$25:$A$200, MATCH(1,(AAB25:AAB200=SMALL(AAB25:AAB200,5))*(COUNTIF(AAB3:AAB12, $A$25:$A$200)=0),0)), ""),""),"")</f>
        <v/>
      </c>
      <c r="AAC13" s="1" t="str" cm="1">
        <f t="array" ref="AAC13">IFERROR(IF(SMALL(AAC25:AAC200,5)&lt;=$A$8*SMALL(AAC25:AAC200,1),IFERROR(INDEX($A$25:$A$200, MATCH(1,(AAC25:AAC200=SMALL(AAC25:AAC200,5))*(COUNTIF(AAC3:AAC12, $A$25:$A$200)=0),0)), ""),""),"")</f>
        <v/>
      </c>
      <c r="AAD13" s="1" t="str" cm="1">
        <f t="array" ref="AAD13">IFERROR(IF(SMALL(AAD25:AAD200,5)&lt;=$A$8*SMALL(AAD25:AAD200,1),IFERROR(INDEX($A$25:$A$200, MATCH(1,(AAD25:AAD200=SMALL(AAD25:AAD200,5))*(COUNTIF(AAD3:AAD12, $A$25:$A$200)=0),0)), ""),""),"")</f>
        <v/>
      </c>
      <c r="AAE13" s="1" t="str" cm="1">
        <f t="array" ref="AAE13">IFERROR(IF(SMALL(AAE25:AAE200,5)&lt;=$A$8*SMALL(AAE25:AAE200,1),IFERROR(INDEX($A$25:$A$200, MATCH(1,(AAE25:AAE200=SMALL(AAE25:AAE200,5))*(COUNTIF(AAE3:AAE12, $A$25:$A$200)=0),0)), ""),""),"")</f>
        <v/>
      </c>
      <c r="AAF13" s="1" t="str" cm="1">
        <f t="array" ref="AAF13">IFERROR(IF(SMALL(AAF25:AAF200,5)&lt;=$A$8*SMALL(AAF25:AAF200,1),IFERROR(INDEX($A$25:$A$200, MATCH(1,(AAF25:AAF200=SMALL(AAF25:AAF200,5))*(COUNTIF(AAF3:AAF12, $A$25:$A$200)=0),0)), ""),""),"")</f>
        <v/>
      </c>
      <c r="AAG13" s="1" t="str" cm="1">
        <f t="array" ref="AAG13">IFERROR(IF(SMALL(AAG25:AAG200,5)&lt;=$A$8*SMALL(AAG25:AAG200,1),IFERROR(INDEX($A$25:$A$200, MATCH(1,(AAG25:AAG200=SMALL(AAG25:AAG200,5))*(COUNTIF(AAG3:AAG12, $A$25:$A$200)=0),0)), ""),""),"")</f>
        <v/>
      </c>
      <c r="AAH13" s="1" t="str" cm="1">
        <f t="array" ref="AAH13">IFERROR(IF(SMALL(AAH25:AAH200,5)&lt;=$A$8*SMALL(AAH25:AAH200,1),IFERROR(INDEX($A$25:$A$200, MATCH(1,(AAH25:AAH200=SMALL(AAH25:AAH200,5))*(COUNTIF(AAH3:AAH12, $A$25:$A$200)=0),0)), ""),""),"")</f>
        <v/>
      </c>
      <c r="AAI13" s="1" t="str" cm="1">
        <f t="array" ref="AAI13">IFERROR(IF(SMALL(AAI25:AAI200,5)&lt;=$A$8*SMALL(AAI25:AAI200,1),IFERROR(INDEX($A$25:$A$200, MATCH(1,(AAI25:AAI200=SMALL(AAI25:AAI200,5))*(COUNTIF(AAI3:AAI12, $A$25:$A$200)=0),0)), ""),""),"")</f>
        <v/>
      </c>
      <c r="AAJ13" s="1" t="str" cm="1">
        <f t="array" ref="AAJ13">IFERROR(IF(SMALL(AAJ25:AAJ200,5)&lt;=$A$8*SMALL(AAJ25:AAJ200,1),IFERROR(INDEX($A$25:$A$200, MATCH(1,(AAJ25:AAJ200=SMALL(AAJ25:AAJ200,5))*(COUNTIF(AAJ3:AAJ12, $A$25:$A$200)=0),0)), ""),""),"")</f>
        <v/>
      </c>
      <c r="AAK13" s="1" t="str" cm="1">
        <f t="array" ref="AAK13">IFERROR(IF(SMALL(AAK25:AAK200,5)&lt;=$A$8*SMALL(AAK25:AAK200,1),IFERROR(INDEX($A$25:$A$200, MATCH(1,(AAK25:AAK200=SMALL(AAK25:AAK200,5))*(COUNTIF(AAK3:AAK12, $A$25:$A$200)=0),0)), ""),""),"")</f>
        <v/>
      </c>
      <c r="AAL13" s="1" t="str" cm="1">
        <f t="array" ref="AAL13">IFERROR(IF(SMALL(AAL25:AAL200,5)&lt;=$A$8*SMALL(AAL25:AAL200,1),IFERROR(INDEX($A$25:$A$200, MATCH(1,(AAL25:AAL200=SMALL(AAL25:AAL200,5))*(COUNTIF(AAL3:AAL12, $A$25:$A$200)=0),0)), ""),""),"")</f>
        <v/>
      </c>
      <c r="AAM13" s="1" t="str" cm="1">
        <f t="array" ref="AAM13">IFERROR(IF(SMALL(AAM25:AAM200,5)&lt;=$A$8*SMALL(AAM25:AAM200,1),IFERROR(INDEX($A$25:$A$200, MATCH(1,(AAM25:AAM200=SMALL(AAM25:AAM200,5))*(COUNTIF(AAM3:AAM12, $A$25:$A$200)=0),0)), ""),""),"")</f>
        <v/>
      </c>
      <c r="AAN13" s="1" t="str" cm="1">
        <f t="array" ref="AAN13">IFERROR(IF(SMALL(AAN25:AAN200,5)&lt;=$A$8*SMALL(AAN25:AAN200,1),IFERROR(INDEX($A$25:$A$200, MATCH(1,(AAN25:AAN200=SMALL(AAN25:AAN200,5))*(COUNTIF(AAN3:AAN12, $A$25:$A$200)=0),0)), ""),""),"")</f>
        <v/>
      </c>
      <c r="AAO13" s="1" t="str" cm="1">
        <f t="array" ref="AAO13">IFERROR(IF(SMALL(AAO25:AAO200,5)&lt;=$A$8*SMALL(AAO25:AAO200,1),IFERROR(INDEX($A$25:$A$200, MATCH(1,(AAO25:AAO200=SMALL(AAO25:AAO200,5))*(COUNTIF(AAO3:AAO12, $A$25:$A$200)=0),0)), ""),""),"")</f>
        <v/>
      </c>
      <c r="AAP13" s="1" t="str" cm="1">
        <f t="array" ref="AAP13">IFERROR(IF(SMALL(AAP25:AAP200,5)&lt;=$A$8*SMALL(AAP25:AAP200,1),IFERROR(INDEX($A$25:$A$200, MATCH(1,(AAP25:AAP200=SMALL(AAP25:AAP200,5))*(COUNTIF(AAP3:AAP12, $A$25:$A$200)=0),0)), ""),""),"")</f>
        <v/>
      </c>
      <c r="AAQ13" s="1" t="str" cm="1">
        <f t="array" ref="AAQ13">IFERROR(IF(SMALL(AAQ25:AAQ200,5)&lt;=$A$8*SMALL(AAQ25:AAQ200,1),IFERROR(INDEX($A$25:$A$200, MATCH(1,(AAQ25:AAQ200=SMALL(AAQ25:AAQ200,5))*(COUNTIF(AAQ3:AAQ12, $A$25:$A$200)=0),0)), ""),""),"")</f>
        <v/>
      </c>
      <c r="AAR13" s="1" t="str" cm="1">
        <f t="array" ref="AAR13">IFERROR(IF(SMALL(AAR25:AAR200,5)&lt;=$A$8*SMALL(AAR25:AAR200,1),IFERROR(INDEX($A$25:$A$200, MATCH(1,(AAR25:AAR200=SMALL(AAR25:AAR200,5))*(COUNTIF(AAR3:AAR12, $A$25:$A$200)=0),0)), ""),""),"")</f>
        <v/>
      </c>
      <c r="AAS13" s="1" t="str" cm="1">
        <f t="array" ref="AAS13">IFERROR(IF(SMALL(AAS25:AAS200,5)&lt;=$A$8*SMALL(AAS25:AAS200,1),IFERROR(INDEX($A$25:$A$200, MATCH(1,(AAS25:AAS200=SMALL(AAS25:AAS200,5))*(COUNTIF(AAS3:AAS12, $A$25:$A$200)=0),0)), ""),""),"")</f>
        <v/>
      </c>
      <c r="AAT13" s="1" t="str" cm="1">
        <f t="array" ref="AAT13">IFERROR(IF(SMALL(AAT25:AAT200,5)&lt;=$A$8*SMALL(AAT25:AAT200,1),IFERROR(INDEX($A$25:$A$200, MATCH(1,(AAT25:AAT200=SMALL(AAT25:AAT200,5))*(COUNTIF(AAT3:AAT12, $A$25:$A$200)=0),0)), ""),""),"")</f>
        <v/>
      </c>
      <c r="AAU13" s="1" t="str" cm="1">
        <f t="array" ref="AAU13">IFERROR(IF(SMALL(AAU25:AAU200,5)&lt;=$A$8*SMALL(AAU25:AAU200,1),IFERROR(INDEX($A$25:$A$200, MATCH(1,(AAU25:AAU200=SMALL(AAU25:AAU200,5))*(COUNTIF(AAU3:AAU12, $A$25:$A$200)=0),0)), ""),""),"")</f>
        <v/>
      </c>
      <c r="AAV13" s="1" t="str" cm="1">
        <f t="array" ref="AAV13">IFERROR(IF(SMALL(AAV25:AAV200,5)&lt;=$A$8*SMALL(AAV25:AAV200,1),IFERROR(INDEX($A$25:$A$200, MATCH(1,(AAV25:AAV200=SMALL(AAV25:AAV200,5))*(COUNTIF(AAV3:AAV12, $A$25:$A$200)=0),0)), ""),""),"")</f>
        <v/>
      </c>
      <c r="AAW13" s="1" t="str" cm="1">
        <f t="array" ref="AAW13">IFERROR(IF(SMALL(AAW25:AAW200,5)&lt;=$A$8*SMALL(AAW25:AAW200,1),IFERROR(INDEX($A$25:$A$200, MATCH(1,(AAW25:AAW200=SMALL(AAW25:AAW200,5))*(COUNTIF(AAW3:AAW12, $A$25:$A$200)=0),0)), ""),""),"")</f>
        <v/>
      </c>
      <c r="AAX13" s="1" t="str" cm="1">
        <f t="array" ref="AAX13">IFERROR(IF(SMALL(AAX25:AAX200,5)&lt;=$A$8*SMALL(AAX25:AAX200,1),IFERROR(INDEX($A$25:$A$200, MATCH(1,(AAX25:AAX200=SMALL(AAX25:AAX200,5))*(COUNTIF(AAX3:AAX12, $A$25:$A$200)=0),0)), ""),""),"")</f>
        <v/>
      </c>
      <c r="AAY13" s="1" t="str" cm="1">
        <f t="array" ref="AAY13">IFERROR(IF(SMALL(AAY25:AAY200,5)&lt;=$A$8*SMALL(AAY25:AAY200,1),IFERROR(INDEX($A$25:$A$200, MATCH(1,(AAY25:AAY200=SMALL(AAY25:AAY200,5))*(COUNTIF(AAY3:AAY12, $A$25:$A$200)=0),0)), ""),""),"")</f>
        <v/>
      </c>
      <c r="AAZ13" s="1" t="str" cm="1">
        <f t="array" ref="AAZ13">IFERROR(IF(SMALL(AAZ25:AAZ200,5)&lt;=$A$8*SMALL(AAZ25:AAZ200,1),IFERROR(INDEX($A$25:$A$200, MATCH(1,(AAZ25:AAZ200=SMALL(AAZ25:AAZ200,5))*(COUNTIF(AAZ3:AAZ12, $A$25:$A$200)=0),0)), ""),""),"")</f>
        <v/>
      </c>
      <c r="ABA13" s="1" t="str" cm="1">
        <f t="array" ref="ABA13">IFERROR(IF(SMALL(ABA25:ABA200,5)&lt;=$A$8*SMALL(ABA25:ABA200,1),IFERROR(INDEX($A$25:$A$200, MATCH(1,(ABA25:ABA200=SMALL(ABA25:ABA200,5))*(COUNTIF(ABA3:ABA12, $A$25:$A$200)=0),0)), ""),""),"")</f>
        <v/>
      </c>
      <c r="ABB13" s="1" t="str" cm="1">
        <f t="array" ref="ABB13">IFERROR(IF(SMALL(ABB25:ABB200,5)&lt;=$A$8*SMALL(ABB25:ABB200,1),IFERROR(INDEX($A$25:$A$200, MATCH(1,(ABB25:ABB200=SMALL(ABB25:ABB200,5))*(COUNTIF(ABB3:ABB12, $A$25:$A$200)=0),0)), ""),""),"")</f>
        <v/>
      </c>
      <c r="ABC13" s="1" t="str" cm="1">
        <f t="array" ref="ABC13">IFERROR(IF(SMALL(ABC25:ABC200,5)&lt;=$A$8*SMALL(ABC25:ABC200,1),IFERROR(INDEX($A$25:$A$200, MATCH(1,(ABC25:ABC200=SMALL(ABC25:ABC200,5))*(COUNTIF(ABC3:ABC12, $A$25:$A$200)=0),0)), ""),""),"")</f>
        <v/>
      </c>
      <c r="ABD13" s="1" t="str" cm="1">
        <f t="array" ref="ABD13">IFERROR(IF(SMALL(ABD25:ABD200,5)&lt;=$A$8*SMALL(ABD25:ABD200,1),IFERROR(INDEX($A$25:$A$200, MATCH(1,(ABD25:ABD200=SMALL(ABD25:ABD200,5))*(COUNTIF(ABD3:ABD12, $A$25:$A$200)=0),0)), ""),""),"")</f>
        <v/>
      </c>
      <c r="ABE13" s="1" t="str" cm="1">
        <f t="array" ref="ABE13">IFERROR(IF(SMALL(ABE25:ABE200,5)&lt;=$A$8*SMALL(ABE25:ABE200,1),IFERROR(INDEX($A$25:$A$200, MATCH(1,(ABE25:ABE200=SMALL(ABE25:ABE200,5))*(COUNTIF(ABE3:ABE12, $A$25:$A$200)=0),0)), ""),""),"")</f>
        <v/>
      </c>
      <c r="ABF13" s="1" t="str" cm="1">
        <f t="array" ref="ABF13">IFERROR(IF(SMALL(ABF25:ABF200,5)&lt;=$A$8*SMALL(ABF25:ABF200,1),IFERROR(INDEX($A$25:$A$200, MATCH(1,(ABF25:ABF200=SMALL(ABF25:ABF200,5))*(COUNTIF(ABF3:ABF12, $A$25:$A$200)=0),0)), ""),""),"")</f>
        <v/>
      </c>
      <c r="ABG13" s="1" t="str" cm="1">
        <f t="array" ref="ABG13">IFERROR(IF(SMALL(ABG25:ABG200,5)&lt;=$A$8*SMALL(ABG25:ABG200,1),IFERROR(INDEX($A$25:$A$200, MATCH(1,(ABG25:ABG200=SMALL(ABG25:ABG200,5))*(COUNTIF(ABG3:ABG12, $A$25:$A$200)=0),0)), ""),""),"")</f>
        <v/>
      </c>
      <c r="ABH13" s="1" t="str" cm="1">
        <f t="array" ref="ABH13">IFERROR(IF(SMALL(ABH25:ABH200,5)&lt;=$A$8*SMALL(ABH25:ABH200,1),IFERROR(INDEX($A$25:$A$200, MATCH(1,(ABH25:ABH200=SMALL(ABH25:ABH200,5))*(COUNTIF(ABH3:ABH12, $A$25:$A$200)=0),0)), ""),""),"")</f>
        <v/>
      </c>
      <c r="ABI13" s="1" t="str" cm="1">
        <f t="array" ref="ABI13">IFERROR(IF(SMALL(ABI25:ABI200,5)&lt;=$A$8*SMALL(ABI25:ABI200,1),IFERROR(INDEX($A$25:$A$200, MATCH(1,(ABI25:ABI200=SMALL(ABI25:ABI200,5))*(COUNTIF(ABI3:ABI12, $A$25:$A$200)=0),0)), ""),""),"")</f>
        <v/>
      </c>
      <c r="ABJ13" s="1" t="str" cm="1">
        <f t="array" ref="ABJ13">IFERROR(IF(SMALL(ABJ25:ABJ200,5)&lt;=$A$8*SMALL(ABJ25:ABJ200,1),IFERROR(INDEX($A$25:$A$200, MATCH(1,(ABJ25:ABJ200=SMALL(ABJ25:ABJ200,5))*(COUNTIF(ABJ3:ABJ12, $A$25:$A$200)=0),0)), ""),""),"")</f>
        <v/>
      </c>
      <c r="ABK13" s="1" t="str" cm="1">
        <f t="array" ref="ABK13">IFERROR(IF(SMALL(ABK25:ABK200,5)&lt;=$A$8*SMALL(ABK25:ABK200,1),IFERROR(INDEX($A$25:$A$200, MATCH(1,(ABK25:ABK200=SMALL(ABK25:ABK200,5))*(COUNTIF(ABK3:ABK12, $A$25:$A$200)=0),0)), ""),""),"")</f>
        <v/>
      </c>
      <c r="ABL13" s="1" t="str" cm="1">
        <f t="array" ref="ABL13">IFERROR(IF(SMALL(ABL25:ABL200,5)&lt;=$A$8*SMALL(ABL25:ABL200,1),IFERROR(INDEX($A$25:$A$200, MATCH(1,(ABL25:ABL200=SMALL(ABL25:ABL200,5))*(COUNTIF(ABL3:ABL12, $A$25:$A$200)=0),0)), ""),""),"")</f>
        <v/>
      </c>
      <c r="ABM13" s="1" t="str" cm="1">
        <f t="array" ref="ABM13">IFERROR(IF(SMALL(ABM25:ABM200,5)&lt;=$A$8*SMALL(ABM25:ABM200,1),IFERROR(INDEX($A$25:$A$200, MATCH(1,(ABM25:ABM200=SMALL(ABM25:ABM200,5))*(COUNTIF(ABM3:ABM12, $A$25:$A$200)=0),0)), ""),""),"")</f>
        <v/>
      </c>
      <c r="ABN13" s="1" t="str" cm="1">
        <f t="array" ref="ABN13">IFERROR(IF(SMALL(ABN25:ABN200,5)&lt;=$A$8*SMALL(ABN25:ABN200,1),IFERROR(INDEX($A$25:$A$200, MATCH(1,(ABN25:ABN200=SMALL(ABN25:ABN200,5))*(COUNTIF(ABN3:ABN12, $A$25:$A$200)=0),0)), ""),""),"")</f>
        <v/>
      </c>
      <c r="ABO13" s="1" t="str" cm="1">
        <f t="array" ref="ABO13">IFERROR(IF(SMALL(ABO25:ABO200,5)&lt;=$A$8*SMALL(ABO25:ABO200,1),IFERROR(INDEX($A$25:$A$200, MATCH(1,(ABO25:ABO200=SMALL(ABO25:ABO200,5))*(COUNTIF(ABO3:ABO12, $A$25:$A$200)=0),0)), ""),""),"")</f>
        <v/>
      </c>
      <c r="ABP13" s="1" t="str" cm="1">
        <f t="array" ref="ABP13">IFERROR(IF(SMALL(ABP25:ABP200,5)&lt;=$A$8*SMALL(ABP25:ABP200,1),IFERROR(INDEX($A$25:$A$200, MATCH(1,(ABP25:ABP200=SMALL(ABP25:ABP200,5))*(COUNTIF(ABP3:ABP12, $A$25:$A$200)=0),0)), ""),""),"")</f>
        <v/>
      </c>
      <c r="ABQ13" s="1" t="str" cm="1">
        <f t="array" ref="ABQ13">IFERROR(IF(SMALL(ABQ25:ABQ200,5)&lt;=$A$8*SMALL(ABQ25:ABQ200,1),IFERROR(INDEX($A$25:$A$200, MATCH(1,(ABQ25:ABQ200=SMALL(ABQ25:ABQ200,5))*(COUNTIF(ABQ3:ABQ12, $A$25:$A$200)=0),0)), ""),""),"")</f>
        <v/>
      </c>
      <c r="ABR13" s="1" t="str" cm="1">
        <f t="array" ref="ABR13">IFERROR(IF(SMALL(ABR25:ABR200,5)&lt;=$A$8*SMALL(ABR25:ABR200,1),IFERROR(INDEX($A$25:$A$200, MATCH(1,(ABR25:ABR200=SMALL(ABR25:ABR200,5))*(COUNTIF(ABR3:ABR12, $A$25:$A$200)=0),0)), ""),""),"")</f>
        <v/>
      </c>
      <c r="ABS13" s="1" t="str" cm="1">
        <f t="array" ref="ABS13">IFERROR(IF(SMALL(ABS25:ABS200,5)&lt;=$A$8*SMALL(ABS25:ABS200,1),IFERROR(INDEX($A$25:$A$200, MATCH(1,(ABS25:ABS200=SMALL(ABS25:ABS200,5))*(COUNTIF(ABS3:ABS12, $A$25:$A$200)=0),0)), ""),""),"")</f>
        <v/>
      </c>
      <c r="ABT13" s="1" t="str" cm="1">
        <f t="array" ref="ABT13">IFERROR(IF(SMALL(ABT25:ABT200,5)&lt;=$A$8*SMALL(ABT25:ABT200,1),IFERROR(INDEX($A$25:$A$200, MATCH(1,(ABT25:ABT200=SMALL(ABT25:ABT200,5))*(COUNTIF(ABT3:ABT12, $A$25:$A$200)=0),0)), ""),""),"")</f>
        <v/>
      </c>
      <c r="ABU13" s="1" t="str" cm="1">
        <f t="array" ref="ABU13">IFERROR(IF(SMALL(ABU25:ABU200,5)&lt;=$A$8*SMALL(ABU25:ABU200,1),IFERROR(INDEX($A$25:$A$200, MATCH(1,(ABU25:ABU200=SMALL(ABU25:ABU200,5))*(COUNTIF(ABU3:ABU12, $A$25:$A$200)=0),0)), ""),""),"")</f>
        <v/>
      </c>
      <c r="ABV13" s="1" t="str" cm="1">
        <f t="array" ref="ABV13">IFERROR(IF(SMALL(ABV25:ABV200,5)&lt;=$A$8*SMALL(ABV25:ABV200,1),IFERROR(INDEX($A$25:$A$200, MATCH(1,(ABV25:ABV200=SMALL(ABV25:ABV200,5))*(COUNTIF(ABV3:ABV12, $A$25:$A$200)=0),0)), ""),""),"")</f>
        <v/>
      </c>
      <c r="ABW13" s="1" t="str" cm="1">
        <f t="array" ref="ABW13">IFERROR(IF(SMALL(ABW25:ABW200,5)&lt;=$A$8*SMALL(ABW25:ABW200,1),IFERROR(INDEX($A$25:$A$200, MATCH(1,(ABW25:ABW200=SMALL(ABW25:ABW200,5))*(COUNTIF(ABW3:ABW12, $A$25:$A$200)=0),0)), ""),""),"")</f>
        <v/>
      </c>
      <c r="ABX13" s="1" t="str" cm="1">
        <f t="array" ref="ABX13">IFERROR(IF(SMALL(ABX25:ABX200,5)&lt;=$A$8*SMALL(ABX25:ABX200,1),IFERROR(INDEX($A$25:$A$200, MATCH(1,(ABX25:ABX200=SMALL(ABX25:ABX200,5))*(COUNTIF(ABX3:ABX12, $A$25:$A$200)=0),0)), ""),""),"")</f>
        <v/>
      </c>
      <c r="ABY13" s="1" t="str" cm="1">
        <f t="array" ref="ABY13">IFERROR(IF(SMALL(ABY25:ABY200,5)&lt;=$A$8*SMALL(ABY25:ABY200,1),IFERROR(INDEX($A$25:$A$200, MATCH(1,(ABY25:ABY200=SMALL(ABY25:ABY200,5))*(COUNTIF(ABY3:ABY12, $A$25:$A$200)=0),0)), ""),""),"")</f>
        <v/>
      </c>
      <c r="ABZ13" s="1" t="str" cm="1">
        <f t="array" ref="ABZ13">IFERROR(IF(SMALL(ABZ25:ABZ200,5)&lt;=$A$8*SMALL(ABZ25:ABZ200,1),IFERROR(INDEX($A$25:$A$200, MATCH(1,(ABZ25:ABZ200=SMALL(ABZ25:ABZ200,5))*(COUNTIF(ABZ3:ABZ12, $A$25:$A$200)=0),0)), ""),""),"")</f>
        <v/>
      </c>
      <c r="ACA13" s="1" t="str" cm="1">
        <f t="array" ref="ACA13">IFERROR(IF(SMALL(ACA25:ACA200,5)&lt;=$A$8*SMALL(ACA25:ACA200,1),IFERROR(INDEX($A$25:$A$200, MATCH(1,(ACA25:ACA200=SMALL(ACA25:ACA200,5))*(COUNTIF(ACA3:ACA12, $A$25:$A$200)=0),0)), ""),""),"")</f>
        <v/>
      </c>
      <c r="ACB13" s="1" t="str" cm="1">
        <f t="array" ref="ACB13">IFERROR(IF(SMALL(ACB25:ACB200,5)&lt;=$A$8*SMALL(ACB25:ACB200,1),IFERROR(INDEX($A$25:$A$200, MATCH(1,(ACB25:ACB200=SMALL(ACB25:ACB200,5))*(COUNTIF(ACB3:ACB12, $A$25:$A$200)=0),0)), ""),""),"")</f>
        <v/>
      </c>
      <c r="ACC13" s="1" t="str" cm="1">
        <f t="array" ref="ACC13">IFERROR(IF(SMALL(ACC25:ACC200,5)&lt;=$A$8*SMALL(ACC25:ACC200,1),IFERROR(INDEX($A$25:$A$200, MATCH(1,(ACC25:ACC200=SMALL(ACC25:ACC200,5))*(COUNTIF(ACC3:ACC12, $A$25:$A$200)=0),0)), ""),""),"")</f>
        <v/>
      </c>
      <c r="ACD13" s="1" t="str" cm="1">
        <f t="array" ref="ACD13">IFERROR(IF(SMALL(ACD25:ACD200,5)&lt;=$A$8*SMALL(ACD25:ACD200,1),IFERROR(INDEX($A$25:$A$200, MATCH(1,(ACD25:ACD200=SMALL(ACD25:ACD200,5))*(COUNTIF(ACD3:ACD12, $A$25:$A$200)=0),0)), ""),""),"")</f>
        <v/>
      </c>
      <c r="ACE13" s="1" t="str" cm="1">
        <f t="array" ref="ACE13">IFERROR(IF(SMALL(ACE25:ACE200,5)&lt;=$A$8*SMALL(ACE25:ACE200,1),IFERROR(INDEX($A$25:$A$200, MATCH(1,(ACE25:ACE200=SMALL(ACE25:ACE200,5))*(COUNTIF(ACE3:ACE12, $A$25:$A$200)=0),0)), ""),""),"")</f>
        <v/>
      </c>
      <c r="ACF13" s="1" t="str" cm="1">
        <f t="array" ref="ACF13">IFERROR(IF(SMALL(ACF25:ACF200,5)&lt;=$A$8*SMALL(ACF25:ACF200,1),IFERROR(INDEX($A$25:$A$200, MATCH(1,(ACF25:ACF200=SMALL(ACF25:ACF200,5))*(COUNTIF(ACF3:ACF12, $A$25:$A$200)=0),0)), ""),""),"")</f>
        <v/>
      </c>
      <c r="ACG13" s="1" t="str" cm="1">
        <f t="array" ref="ACG13">IFERROR(IF(SMALL(ACG25:ACG200,5)&lt;=$A$8*SMALL(ACG25:ACG200,1),IFERROR(INDEX($A$25:$A$200, MATCH(1,(ACG25:ACG200=SMALL(ACG25:ACG200,5))*(COUNTIF(ACG3:ACG12, $A$25:$A$200)=0),0)), ""),""),"")</f>
        <v/>
      </c>
      <c r="ACH13" s="1" t="str" cm="1">
        <f t="array" ref="ACH13">IFERROR(IF(SMALL(ACH25:ACH200,5)&lt;=$A$8*SMALL(ACH25:ACH200,1),IFERROR(INDEX($A$25:$A$200, MATCH(1,(ACH25:ACH200=SMALL(ACH25:ACH200,5))*(COUNTIF(ACH3:ACH12, $A$25:$A$200)=0),0)), ""),""),"")</f>
        <v/>
      </c>
      <c r="ACI13" s="1" t="str" cm="1">
        <f t="array" ref="ACI13">IFERROR(IF(SMALL(ACI25:ACI200,5)&lt;=$A$8*SMALL(ACI25:ACI200,1),IFERROR(INDEX($A$25:$A$200, MATCH(1,(ACI25:ACI200=SMALL(ACI25:ACI200,5))*(COUNTIF(ACI3:ACI12, $A$25:$A$200)=0),0)), ""),""),"")</f>
        <v/>
      </c>
      <c r="ACJ13" s="1" t="str" cm="1">
        <f t="array" ref="ACJ13">IFERROR(IF(SMALL(ACJ25:ACJ200,5)&lt;=$A$8*SMALL(ACJ25:ACJ200,1),IFERROR(INDEX($A$25:$A$200, MATCH(1,(ACJ25:ACJ200=SMALL(ACJ25:ACJ200,5))*(COUNTIF(ACJ3:ACJ12, $A$25:$A$200)=0),0)), ""),""),"")</f>
        <v/>
      </c>
      <c r="ACK13" s="1" t="str" cm="1">
        <f t="array" ref="ACK13">IFERROR(IF(SMALL(ACK25:ACK200,5)&lt;=$A$8*SMALL(ACK25:ACK200,1),IFERROR(INDEX($A$25:$A$200, MATCH(1,(ACK25:ACK200=SMALL(ACK25:ACK200,5))*(COUNTIF(ACK3:ACK12, $A$25:$A$200)=0),0)), ""),""),"")</f>
        <v/>
      </c>
      <c r="ACL13" s="1" t="str" cm="1">
        <f t="array" ref="ACL13">IFERROR(IF(SMALL(ACL25:ACL200,5)&lt;=$A$8*SMALL(ACL25:ACL200,1),IFERROR(INDEX($A$25:$A$200, MATCH(1,(ACL25:ACL200=SMALL(ACL25:ACL200,5))*(COUNTIF(ACL3:ACL12, $A$25:$A$200)=0),0)), ""),""),"")</f>
        <v/>
      </c>
      <c r="ACM13" s="1" t="str" cm="1">
        <f t="array" ref="ACM13">IFERROR(IF(SMALL(ACM25:ACM200,5)&lt;=$A$8*SMALL(ACM25:ACM200,1),IFERROR(INDEX($A$25:$A$200, MATCH(1,(ACM25:ACM200=SMALL(ACM25:ACM200,5))*(COUNTIF(ACM3:ACM12, $A$25:$A$200)=0),0)), ""),""),"")</f>
        <v/>
      </c>
      <c r="ACN13" s="1" t="str" cm="1">
        <f t="array" ref="ACN13">IFERROR(IF(SMALL(ACN25:ACN200,5)&lt;=$A$8*SMALL(ACN25:ACN200,1),IFERROR(INDEX($A$25:$A$200, MATCH(1,(ACN25:ACN200=SMALL(ACN25:ACN200,5))*(COUNTIF(ACN3:ACN12, $A$25:$A$200)=0),0)), ""),""),"")</f>
        <v/>
      </c>
      <c r="ACO13" s="1" t="str" cm="1">
        <f t="array" ref="ACO13">IFERROR(IF(SMALL(ACO25:ACO200,5)&lt;=$A$8*SMALL(ACO25:ACO200,1),IFERROR(INDEX($A$25:$A$200, MATCH(1,(ACO25:ACO200=SMALL(ACO25:ACO200,5))*(COUNTIF(ACO3:ACO12, $A$25:$A$200)=0),0)), ""),""),"")</f>
        <v/>
      </c>
      <c r="ACP13" s="1" t="str" cm="1">
        <f t="array" ref="ACP13">IFERROR(IF(SMALL(ACP25:ACP200,5)&lt;=$A$8*SMALL(ACP25:ACP200,1),IFERROR(INDEX($A$25:$A$200, MATCH(1,(ACP25:ACP200=SMALL(ACP25:ACP200,5))*(COUNTIF(ACP3:ACP12, $A$25:$A$200)=0),0)), ""),""),"")</f>
        <v/>
      </c>
      <c r="ACQ13" s="1" t="str" cm="1">
        <f t="array" ref="ACQ13">IFERROR(IF(SMALL(ACQ25:ACQ200,5)&lt;=$A$8*SMALL(ACQ25:ACQ200,1),IFERROR(INDEX($A$25:$A$200, MATCH(1,(ACQ25:ACQ200=SMALL(ACQ25:ACQ200,5))*(COUNTIF(ACQ3:ACQ12, $A$25:$A$200)=0),0)), ""),""),"")</f>
        <v/>
      </c>
      <c r="ACR13" s="1" t="str" cm="1">
        <f t="array" ref="ACR13">IFERROR(IF(SMALL(ACR25:ACR200,5)&lt;=$A$8*SMALL(ACR25:ACR200,1),IFERROR(INDEX($A$25:$A$200, MATCH(1,(ACR25:ACR200=SMALL(ACR25:ACR200,5))*(COUNTIF(ACR3:ACR12, $A$25:$A$200)=0),0)), ""),""),"")</f>
        <v/>
      </c>
      <c r="ACS13" s="1" t="str" cm="1">
        <f t="array" ref="ACS13">IFERROR(IF(SMALL(ACS25:ACS200,5)&lt;=$A$8*SMALL(ACS25:ACS200,1),IFERROR(INDEX($A$25:$A$200, MATCH(1,(ACS25:ACS200=SMALL(ACS25:ACS200,5))*(COUNTIF(ACS3:ACS12, $A$25:$A$200)=0),0)), ""),""),"")</f>
        <v/>
      </c>
      <c r="ACT13" s="1" t="str" cm="1">
        <f t="array" ref="ACT13">IFERROR(IF(SMALL(ACT25:ACT200,5)&lt;=$A$8*SMALL(ACT25:ACT200,1),IFERROR(INDEX($A$25:$A$200, MATCH(1,(ACT25:ACT200=SMALL(ACT25:ACT200,5))*(COUNTIF(ACT3:ACT12, $A$25:$A$200)=0),0)), ""),""),"")</f>
        <v/>
      </c>
      <c r="ACU13" s="1" t="str" cm="1">
        <f t="array" ref="ACU13">IFERROR(IF(SMALL(ACU25:ACU200,5)&lt;=$A$8*SMALL(ACU25:ACU200,1),IFERROR(INDEX($A$25:$A$200, MATCH(1,(ACU25:ACU200=SMALL(ACU25:ACU200,5))*(COUNTIF(ACU3:ACU12, $A$25:$A$200)=0),0)), ""),""),"")</f>
        <v/>
      </c>
      <c r="ACV13" s="1" t="str" cm="1">
        <f t="array" ref="ACV13">IFERROR(IF(SMALL(ACV25:ACV200,5)&lt;=$A$8*SMALL(ACV25:ACV200,1),IFERROR(INDEX($A$25:$A$200, MATCH(1,(ACV25:ACV200=SMALL(ACV25:ACV200,5))*(COUNTIF(ACV3:ACV12, $A$25:$A$200)=0),0)), ""),""),"")</f>
        <v/>
      </c>
      <c r="ACW13" s="1" t="str" cm="1">
        <f t="array" ref="ACW13">IFERROR(IF(SMALL(ACW25:ACW200,5)&lt;=$A$8*SMALL(ACW25:ACW200,1),IFERROR(INDEX($A$25:$A$200, MATCH(1,(ACW25:ACW200=SMALL(ACW25:ACW200,5))*(COUNTIF(ACW3:ACW12, $A$25:$A$200)=0),0)), ""),""),"")</f>
        <v/>
      </c>
      <c r="ACX13" s="1" t="str" cm="1">
        <f t="array" ref="ACX13">IFERROR(IF(SMALL(ACX25:ACX200,5)&lt;=$A$8*SMALL(ACX25:ACX200,1),IFERROR(INDEX($A$25:$A$200, MATCH(1,(ACX25:ACX200=SMALL(ACX25:ACX200,5))*(COUNTIF(ACX3:ACX12, $A$25:$A$200)=0),0)), ""),""),"")</f>
        <v/>
      </c>
      <c r="ACY13" s="1" t="str" cm="1">
        <f t="array" ref="ACY13">IFERROR(IF(SMALL(ACY25:ACY200,5)&lt;=$A$8*SMALL(ACY25:ACY200,1),IFERROR(INDEX($A$25:$A$200, MATCH(1,(ACY25:ACY200=SMALL(ACY25:ACY200,5))*(COUNTIF(ACY3:ACY12, $A$25:$A$200)=0),0)), ""),""),"")</f>
        <v/>
      </c>
      <c r="ACZ13" s="1" t="str" cm="1">
        <f t="array" ref="ACZ13">IFERROR(IF(SMALL(ACZ25:ACZ200,5)&lt;=$A$8*SMALL(ACZ25:ACZ200,1),IFERROR(INDEX($A$25:$A$200, MATCH(1,(ACZ25:ACZ200=SMALL(ACZ25:ACZ200,5))*(COUNTIF(ACZ3:ACZ12, $A$25:$A$200)=0),0)), ""),""),"")</f>
        <v/>
      </c>
      <c r="ADA13" s="1" t="str" cm="1">
        <f t="array" ref="ADA13">IFERROR(IF(SMALL(ADA25:ADA200,5)&lt;=$A$8*SMALL(ADA25:ADA200,1),IFERROR(INDEX($A$25:$A$200, MATCH(1,(ADA25:ADA200=SMALL(ADA25:ADA200,5))*(COUNTIF(ADA3:ADA12, $A$25:$A$200)=0),0)), ""),""),"")</f>
        <v/>
      </c>
      <c r="ADB13" s="1" t="str" cm="1">
        <f t="array" ref="ADB13">IFERROR(IF(SMALL(ADB25:ADB200,5)&lt;=$A$8*SMALL(ADB25:ADB200,1),IFERROR(INDEX($A$25:$A$200, MATCH(1,(ADB25:ADB200=SMALL(ADB25:ADB200,5))*(COUNTIF(ADB3:ADB12, $A$25:$A$200)=0),0)), ""),""),"")</f>
        <v/>
      </c>
      <c r="ADC13" s="1" t="str" cm="1">
        <f t="array" ref="ADC13">IFERROR(IF(SMALL(ADC25:ADC200,5)&lt;=$A$8*SMALL(ADC25:ADC200,1),IFERROR(INDEX($A$25:$A$200, MATCH(1,(ADC25:ADC200=SMALL(ADC25:ADC200,5))*(COUNTIF(ADC3:ADC12, $A$25:$A$200)=0),0)), ""),""),"")</f>
        <v/>
      </c>
      <c r="ADD13" s="1" t="str" cm="1">
        <f t="array" ref="ADD13">IFERROR(IF(SMALL(ADD25:ADD200,5)&lt;=$A$8*SMALL(ADD25:ADD200,1),IFERROR(INDEX($A$25:$A$200, MATCH(1,(ADD25:ADD200=SMALL(ADD25:ADD200,5))*(COUNTIF(ADD3:ADD12, $A$25:$A$200)=0),0)), ""),""),"")</f>
        <v/>
      </c>
      <c r="ADE13" s="1" t="str" cm="1">
        <f t="array" ref="ADE13">IFERROR(IF(SMALL(ADE25:ADE200,5)&lt;=$A$8*SMALL(ADE25:ADE200,1),IFERROR(INDEX($A$25:$A$200, MATCH(1,(ADE25:ADE200=SMALL(ADE25:ADE200,5))*(COUNTIF(ADE3:ADE12, $A$25:$A$200)=0),0)), ""),""),"")</f>
        <v/>
      </c>
      <c r="ADF13" s="1" t="str" cm="1">
        <f t="array" ref="ADF13">IFERROR(IF(SMALL(ADF25:ADF200,5)&lt;=$A$8*SMALL(ADF25:ADF200,1),IFERROR(INDEX($A$25:$A$200, MATCH(1,(ADF25:ADF200=SMALL(ADF25:ADF200,5))*(COUNTIF(ADF3:ADF12, $A$25:$A$200)=0),0)), ""),""),"")</f>
        <v/>
      </c>
      <c r="ADG13" s="1" t="str" cm="1">
        <f t="array" ref="ADG13">IFERROR(IF(SMALL(ADG25:ADG200,5)&lt;=$A$8*SMALL(ADG25:ADG200,1),IFERROR(INDEX($A$25:$A$200, MATCH(1,(ADG25:ADG200=SMALL(ADG25:ADG200,5))*(COUNTIF(ADG3:ADG12, $A$25:$A$200)=0),0)), ""),""),"")</f>
        <v/>
      </c>
      <c r="ADH13" s="1" t="str" cm="1">
        <f t="array" ref="ADH13">IFERROR(IF(SMALL(ADH25:ADH200,5)&lt;=$A$8*SMALL(ADH25:ADH200,1),IFERROR(INDEX($A$25:$A$200, MATCH(1,(ADH25:ADH200=SMALL(ADH25:ADH200,5))*(COUNTIF(ADH3:ADH12, $A$25:$A$200)=0),0)), ""),""),"")</f>
        <v/>
      </c>
      <c r="ADI13" s="1" t="str" cm="1">
        <f t="array" ref="ADI13">IFERROR(IF(SMALL(ADI25:ADI200,5)&lt;=$A$8*SMALL(ADI25:ADI200,1),IFERROR(INDEX($A$25:$A$200, MATCH(1,(ADI25:ADI200=SMALL(ADI25:ADI200,5))*(COUNTIF(ADI3:ADI12, $A$25:$A$200)=0),0)), ""),""),"")</f>
        <v/>
      </c>
      <c r="ADJ13" s="1" t="str" cm="1">
        <f t="array" ref="ADJ13">IFERROR(IF(SMALL(ADJ25:ADJ200,5)&lt;=$A$8*SMALL(ADJ25:ADJ200,1),IFERROR(INDEX($A$25:$A$200, MATCH(1,(ADJ25:ADJ200=SMALL(ADJ25:ADJ200,5))*(COUNTIF(ADJ3:ADJ12, $A$25:$A$200)=0),0)), ""),""),"")</f>
        <v/>
      </c>
      <c r="ADK13" s="1" t="str" cm="1">
        <f t="array" ref="ADK13">IFERROR(IF(SMALL(ADK25:ADK200,5)&lt;=$A$8*SMALL(ADK25:ADK200,1),IFERROR(INDEX($A$25:$A$200, MATCH(1,(ADK25:ADK200=SMALL(ADK25:ADK200,5))*(COUNTIF(ADK3:ADK12, $A$25:$A$200)=0),0)), ""),""),"")</f>
        <v/>
      </c>
      <c r="ADL13" s="1" t="str" cm="1">
        <f t="array" ref="ADL13">IFERROR(IF(SMALL(ADL25:ADL200,5)&lt;=$A$8*SMALL(ADL25:ADL200,1),IFERROR(INDEX($A$25:$A$200, MATCH(1,(ADL25:ADL200=SMALL(ADL25:ADL200,5))*(COUNTIF(ADL3:ADL12, $A$25:$A$200)=0),0)), ""),""),"")</f>
        <v/>
      </c>
      <c r="ADM13" s="1" t="str" cm="1">
        <f t="array" ref="ADM13">IFERROR(IF(SMALL(ADM25:ADM200,5)&lt;=$A$8*SMALL(ADM25:ADM200,1),IFERROR(INDEX($A$25:$A$200, MATCH(1,(ADM25:ADM200=SMALL(ADM25:ADM200,5))*(COUNTIF(ADM3:ADM12, $A$25:$A$200)=0),0)), ""),""),"")</f>
        <v/>
      </c>
      <c r="ADN13" s="1" t="str" cm="1">
        <f t="array" ref="ADN13">IFERROR(IF(SMALL(ADN25:ADN200,5)&lt;=$A$8*SMALL(ADN25:ADN200,1),IFERROR(INDEX($A$25:$A$200, MATCH(1,(ADN25:ADN200=SMALL(ADN25:ADN200,5))*(COUNTIF(ADN3:ADN12, $A$25:$A$200)=0),0)), ""),""),"")</f>
        <v/>
      </c>
      <c r="ADO13" s="1" t="str" cm="1">
        <f t="array" ref="ADO13">IFERROR(IF(SMALL(ADO25:ADO200,5)&lt;=$A$8*SMALL(ADO25:ADO200,1),IFERROR(INDEX($A$25:$A$200, MATCH(1,(ADO25:ADO200=SMALL(ADO25:ADO200,5))*(COUNTIF(ADO3:ADO12, $A$25:$A$200)=0),0)), ""),""),"")</f>
        <v/>
      </c>
      <c r="ADP13" s="1" t="str" cm="1">
        <f t="array" ref="ADP13">IFERROR(IF(SMALL(ADP25:ADP200,5)&lt;=$A$8*SMALL(ADP25:ADP200,1),IFERROR(INDEX($A$25:$A$200, MATCH(1,(ADP25:ADP200=SMALL(ADP25:ADP200,5))*(COUNTIF(ADP3:ADP12, $A$25:$A$200)=0),0)), ""),""),"")</f>
        <v/>
      </c>
      <c r="ADQ13" s="1" t="str" cm="1">
        <f t="array" ref="ADQ13">IFERROR(IF(SMALL(ADQ25:ADQ200,5)&lt;=$A$8*SMALL(ADQ25:ADQ200,1),IFERROR(INDEX($A$25:$A$200, MATCH(1,(ADQ25:ADQ200=SMALL(ADQ25:ADQ200,5))*(COUNTIF(ADQ3:ADQ12, $A$25:$A$200)=0),0)), ""),""),"")</f>
        <v/>
      </c>
      <c r="ADR13" s="1" t="str" cm="1">
        <f t="array" ref="ADR13">IFERROR(IF(SMALL(ADR25:ADR200,5)&lt;=$A$8*SMALL(ADR25:ADR200,1),IFERROR(INDEX($A$25:$A$200, MATCH(1,(ADR25:ADR200=SMALL(ADR25:ADR200,5))*(COUNTIF(ADR3:ADR12, $A$25:$A$200)=0),0)), ""),""),"")</f>
        <v/>
      </c>
      <c r="ADS13" s="1" t="str" cm="1">
        <f t="array" ref="ADS13">IFERROR(IF(SMALL(ADS25:ADS200,5)&lt;=$A$8*SMALL(ADS25:ADS200,1),IFERROR(INDEX($A$25:$A$200, MATCH(1,(ADS25:ADS200=SMALL(ADS25:ADS200,5))*(COUNTIF(ADS3:ADS12, $A$25:$A$200)=0),0)), ""),""),"")</f>
        <v/>
      </c>
      <c r="ADT13" s="1" t="str" cm="1">
        <f t="array" ref="ADT13">IFERROR(IF(SMALL(ADT25:ADT200,5)&lt;=$A$8*SMALL(ADT25:ADT200,1),IFERROR(INDEX($A$25:$A$200, MATCH(1,(ADT25:ADT200=SMALL(ADT25:ADT200,5))*(COUNTIF(ADT3:ADT12, $A$25:$A$200)=0),0)), ""),""),"")</f>
        <v/>
      </c>
      <c r="ADU13" s="1" t="str" cm="1">
        <f t="array" ref="ADU13">IFERROR(IF(SMALL(ADU25:ADU200,5)&lt;=$A$8*SMALL(ADU25:ADU200,1),IFERROR(INDEX($A$25:$A$200, MATCH(1,(ADU25:ADU200=SMALL(ADU25:ADU200,5))*(COUNTIF(ADU3:ADU12, $A$25:$A$200)=0),0)), ""),""),"")</f>
        <v/>
      </c>
      <c r="ADV13" s="1" t="str" cm="1">
        <f t="array" ref="ADV13">IFERROR(IF(SMALL(ADV25:ADV200,5)&lt;=$A$8*SMALL(ADV25:ADV200,1),IFERROR(INDEX($A$25:$A$200, MATCH(1,(ADV25:ADV200=SMALL(ADV25:ADV200,5))*(COUNTIF(ADV3:ADV12, $A$25:$A$200)=0),0)), ""),""),"")</f>
        <v/>
      </c>
      <c r="ADW13" s="1" t="str" cm="1">
        <f t="array" ref="ADW13">IFERROR(IF(SMALL(ADW25:ADW200,5)&lt;=$A$8*SMALL(ADW25:ADW200,1),IFERROR(INDEX($A$25:$A$200, MATCH(1,(ADW25:ADW200=SMALL(ADW25:ADW200,5))*(COUNTIF(ADW3:ADW12, $A$25:$A$200)=0),0)), ""),""),"")</f>
        <v/>
      </c>
      <c r="ADX13" s="1" t="str" cm="1">
        <f t="array" ref="ADX13">IFERROR(IF(SMALL(ADX25:ADX200,5)&lt;=$A$8*SMALL(ADX25:ADX200,1),IFERROR(INDEX($A$25:$A$200, MATCH(1,(ADX25:ADX200=SMALL(ADX25:ADX200,5))*(COUNTIF(ADX3:ADX12, $A$25:$A$200)=0),0)), ""),""),"")</f>
        <v/>
      </c>
      <c r="ADY13" s="1" t="str" cm="1">
        <f t="array" ref="ADY13">IFERROR(IF(SMALL(ADY25:ADY200,5)&lt;=$A$8*SMALL(ADY25:ADY200,1),IFERROR(INDEX($A$25:$A$200, MATCH(1,(ADY25:ADY200=SMALL(ADY25:ADY200,5))*(COUNTIF(ADY3:ADY12, $A$25:$A$200)=0),0)), ""),""),"")</f>
        <v/>
      </c>
      <c r="ADZ13" s="1" t="str" cm="1">
        <f t="array" ref="ADZ13">IFERROR(IF(SMALL(ADZ25:ADZ200,5)&lt;=$A$8*SMALL(ADZ25:ADZ200,1),IFERROR(INDEX($A$25:$A$200, MATCH(1,(ADZ25:ADZ200=SMALL(ADZ25:ADZ200,5))*(COUNTIF(ADZ3:ADZ12, $A$25:$A$200)=0),0)), ""),""),"")</f>
        <v/>
      </c>
      <c r="AEA13" s="1" t="str" cm="1">
        <f t="array" ref="AEA13">IFERROR(IF(SMALL(AEA25:AEA200,5)&lt;=$A$8*SMALL(AEA25:AEA200,1),IFERROR(INDEX($A$25:$A$200, MATCH(1,(AEA25:AEA200=SMALL(AEA25:AEA200,5))*(COUNTIF(AEA3:AEA12, $A$25:$A$200)=0),0)), ""),""),"")</f>
        <v/>
      </c>
      <c r="AEB13" s="1" t="str" cm="1">
        <f t="array" ref="AEB13">IFERROR(IF(SMALL(AEB25:AEB200,5)&lt;=$A$8*SMALL(AEB25:AEB200,1),IFERROR(INDEX($A$25:$A$200, MATCH(1,(AEB25:AEB200=SMALL(AEB25:AEB200,5))*(COUNTIF(AEB3:AEB12, $A$25:$A$200)=0),0)), ""),""),"")</f>
        <v/>
      </c>
      <c r="AEC13" s="1" t="str" cm="1">
        <f t="array" ref="AEC13">IFERROR(IF(SMALL(AEC25:AEC200,5)&lt;=$A$8*SMALL(AEC25:AEC200,1),IFERROR(INDEX($A$25:$A$200, MATCH(1,(AEC25:AEC200=SMALL(AEC25:AEC200,5))*(COUNTIF(AEC3:AEC12, $A$25:$A$200)=0),0)), ""),""),"")</f>
        <v/>
      </c>
      <c r="AED13" s="1" t="str" cm="1">
        <f t="array" ref="AED13">IFERROR(IF(SMALL(AED25:AED200,5)&lt;=$A$8*SMALL(AED25:AED200,1),IFERROR(INDEX($A$25:$A$200, MATCH(1,(AED25:AED200=SMALL(AED25:AED200,5))*(COUNTIF(AED3:AED12, $A$25:$A$200)=0),0)), ""),""),"")</f>
        <v/>
      </c>
      <c r="AEE13" s="1" t="str" cm="1">
        <f t="array" ref="AEE13">IFERROR(IF(SMALL(AEE25:AEE200,5)&lt;=$A$8*SMALL(AEE25:AEE200,1),IFERROR(INDEX($A$25:$A$200, MATCH(1,(AEE25:AEE200=SMALL(AEE25:AEE200,5))*(COUNTIF(AEE3:AEE12, $A$25:$A$200)=0),0)), ""),""),"")</f>
        <v/>
      </c>
      <c r="AEF13" s="1" t="str" cm="1">
        <f t="array" ref="AEF13">IFERROR(IF(SMALL(AEF25:AEF200,5)&lt;=$A$8*SMALL(AEF25:AEF200,1),IFERROR(INDEX($A$25:$A$200, MATCH(1,(AEF25:AEF200=SMALL(AEF25:AEF200,5))*(COUNTIF(AEF3:AEF12, $A$25:$A$200)=0),0)), ""),""),"")</f>
        <v/>
      </c>
      <c r="AEG13" s="1" t="str" cm="1">
        <f t="array" ref="AEG13">IFERROR(IF(SMALL(AEG25:AEG200,5)&lt;=$A$8*SMALL(AEG25:AEG200,1),IFERROR(INDEX($A$25:$A$200, MATCH(1,(AEG25:AEG200=SMALL(AEG25:AEG200,5))*(COUNTIF(AEG3:AEG12, $A$25:$A$200)=0),0)), ""),""),"")</f>
        <v/>
      </c>
      <c r="AEH13" s="1" t="str" cm="1">
        <f t="array" ref="AEH13">IFERROR(IF(SMALL(AEH25:AEH200,5)&lt;=$A$8*SMALL(AEH25:AEH200,1),IFERROR(INDEX($A$25:$A$200, MATCH(1,(AEH25:AEH200=SMALL(AEH25:AEH200,5))*(COUNTIF(AEH3:AEH12, $A$25:$A$200)=0),0)), ""),""),"")</f>
        <v/>
      </c>
      <c r="AEI13" s="1" t="str" cm="1">
        <f t="array" ref="AEI13">IFERROR(IF(SMALL(AEI25:AEI200,5)&lt;=$A$8*SMALL(AEI25:AEI200,1),IFERROR(INDEX($A$25:$A$200, MATCH(1,(AEI25:AEI200=SMALL(AEI25:AEI200,5))*(COUNTIF(AEI3:AEI12, $A$25:$A$200)=0),0)), ""),""),"")</f>
        <v/>
      </c>
      <c r="AEJ13" s="1" t="str" cm="1">
        <f t="array" ref="AEJ13">IFERROR(IF(SMALL(AEJ25:AEJ200,5)&lt;=$A$8*SMALL(AEJ25:AEJ200,1),IFERROR(INDEX($A$25:$A$200, MATCH(1,(AEJ25:AEJ200=SMALL(AEJ25:AEJ200,5))*(COUNTIF(AEJ3:AEJ12, $A$25:$A$200)=0),0)), ""),""),"")</f>
        <v/>
      </c>
      <c r="AEK13" s="1" t="str" cm="1">
        <f t="array" ref="AEK13">IFERROR(IF(SMALL(AEK25:AEK200,5)&lt;=$A$8*SMALL(AEK25:AEK200,1),IFERROR(INDEX($A$25:$A$200, MATCH(1,(AEK25:AEK200=SMALL(AEK25:AEK200,5))*(COUNTIF(AEK3:AEK12, $A$25:$A$200)=0),0)), ""),""),"")</f>
        <v/>
      </c>
      <c r="AEL13" s="1" t="str" cm="1">
        <f t="array" ref="AEL13">IFERROR(IF(SMALL(AEL25:AEL200,5)&lt;=$A$8*SMALL(AEL25:AEL200,1),IFERROR(INDEX($A$25:$A$200, MATCH(1,(AEL25:AEL200=SMALL(AEL25:AEL200,5))*(COUNTIF(AEL3:AEL12, $A$25:$A$200)=0),0)), ""),""),"")</f>
        <v/>
      </c>
      <c r="AEM13" s="1" t="str" cm="1">
        <f t="array" ref="AEM13">IFERROR(IF(SMALL(AEM25:AEM200,5)&lt;=$A$8*SMALL(AEM25:AEM200,1),IFERROR(INDEX($A$25:$A$200, MATCH(1,(AEM25:AEM200=SMALL(AEM25:AEM200,5))*(COUNTIF(AEM3:AEM12, $A$25:$A$200)=0),0)), ""),""),"")</f>
        <v/>
      </c>
      <c r="AEN13" s="1" t="str" cm="1">
        <f t="array" ref="AEN13">IFERROR(IF(SMALL(AEN25:AEN200,5)&lt;=$A$8*SMALL(AEN25:AEN200,1),IFERROR(INDEX($A$25:$A$200, MATCH(1,(AEN25:AEN200=SMALL(AEN25:AEN200,5))*(COUNTIF(AEN3:AEN12, $A$25:$A$200)=0),0)), ""),""),"")</f>
        <v/>
      </c>
      <c r="AEO13" s="1" t="str" cm="1">
        <f t="array" ref="AEO13">IFERROR(IF(SMALL(AEO25:AEO200,5)&lt;=$A$8*SMALL(AEO25:AEO200,1),IFERROR(INDEX($A$25:$A$200, MATCH(1,(AEO25:AEO200=SMALL(AEO25:AEO200,5))*(COUNTIF(AEO3:AEO12, $A$25:$A$200)=0),0)), ""),""),"")</f>
        <v/>
      </c>
      <c r="AEP13" s="1" t="str" cm="1">
        <f t="array" ref="AEP13">IFERROR(IF(SMALL(AEP25:AEP200,5)&lt;=$A$8*SMALL(AEP25:AEP200,1),IFERROR(INDEX($A$25:$A$200, MATCH(1,(AEP25:AEP200=SMALL(AEP25:AEP200,5))*(COUNTIF(AEP3:AEP12, $A$25:$A$200)=0),0)), ""),""),"")</f>
        <v/>
      </c>
      <c r="AEQ13" s="1" t="str" cm="1">
        <f t="array" ref="AEQ13">IFERROR(IF(SMALL(AEQ25:AEQ200,5)&lt;=$A$8*SMALL(AEQ25:AEQ200,1),IFERROR(INDEX($A$25:$A$200, MATCH(1,(AEQ25:AEQ200=SMALL(AEQ25:AEQ200,5))*(COUNTIF(AEQ3:AEQ12, $A$25:$A$200)=0),0)), ""),""),"")</f>
        <v/>
      </c>
      <c r="AER13" s="1" t="str" cm="1">
        <f t="array" ref="AER13">IFERROR(IF(SMALL(AER25:AER200,5)&lt;=$A$8*SMALL(AER25:AER200,1),IFERROR(INDEX($A$25:$A$200, MATCH(1,(AER25:AER200=SMALL(AER25:AER200,5))*(COUNTIF(AER3:AER12, $A$25:$A$200)=0),0)), ""),""),"")</f>
        <v/>
      </c>
      <c r="AES13" s="1" t="str" cm="1">
        <f t="array" ref="AES13">IFERROR(IF(SMALL(AES25:AES200,5)&lt;=$A$8*SMALL(AES25:AES200,1),IFERROR(INDEX($A$25:$A$200, MATCH(1,(AES25:AES200=SMALL(AES25:AES200,5))*(COUNTIF(AES3:AES12, $A$25:$A$200)=0),0)), ""),""),"")</f>
        <v/>
      </c>
      <c r="AET13" s="1" t="str" cm="1">
        <f t="array" ref="AET13">IFERROR(IF(SMALL(AET25:AET200,5)&lt;=$A$8*SMALL(AET25:AET200,1),IFERROR(INDEX($A$25:$A$200, MATCH(1,(AET25:AET200=SMALL(AET25:AET200,5))*(COUNTIF(AET3:AET12, $A$25:$A$200)=0),0)), ""),""),"")</f>
        <v/>
      </c>
      <c r="AEU13" s="1" t="str" cm="1">
        <f t="array" ref="AEU13">IFERROR(IF(SMALL(AEU25:AEU200,5)&lt;=$A$8*SMALL(AEU25:AEU200,1),IFERROR(INDEX($A$25:$A$200, MATCH(1,(AEU25:AEU200=SMALL(AEU25:AEU200,5))*(COUNTIF(AEU3:AEU12, $A$25:$A$200)=0),0)), ""),""),"")</f>
        <v/>
      </c>
      <c r="AEV13" s="1" t="str" cm="1">
        <f t="array" ref="AEV13">IFERROR(IF(SMALL(AEV25:AEV200,5)&lt;=$A$8*SMALL(AEV25:AEV200,1),IFERROR(INDEX($A$25:$A$200, MATCH(1,(AEV25:AEV200=SMALL(AEV25:AEV200,5))*(COUNTIF(AEV3:AEV12, $A$25:$A$200)=0),0)), ""),""),"")</f>
        <v/>
      </c>
      <c r="AEW13" s="1" t="str" cm="1">
        <f t="array" ref="AEW13">IFERROR(IF(SMALL(AEW25:AEW200,5)&lt;=$A$8*SMALL(AEW25:AEW200,1),IFERROR(INDEX($A$25:$A$200, MATCH(1,(AEW25:AEW200=SMALL(AEW25:AEW200,5))*(COUNTIF(AEW3:AEW12, $A$25:$A$200)=0),0)), ""),""),"")</f>
        <v/>
      </c>
      <c r="AEX13" s="1" t="str" cm="1">
        <f t="array" ref="AEX13">IFERROR(IF(SMALL(AEX25:AEX200,5)&lt;=$A$8*SMALL(AEX25:AEX200,1),IFERROR(INDEX($A$25:$A$200, MATCH(1,(AEX25:AEX200=SMALL(AEX25:AEX200,5))*(COUNTIF(AEX3:AEX12, $A$25:$A$200)=0),0)), ""),""),"")</f>
        <v/>
      </c>
      <c r="AEY13" s="1" t="str" cm="1">
        <f t="array" ref="AEY13">IFERROR(IF(SMALL(AEY25:AEY200,5)&lt;=$A$8*SMALL(AEY25:AEY200,1),IFERROR(INDEX($A$25:$A$200, MATCH(1,(AEY25:AEY200=SMALL(AEY25:AEY200,5))*(COUNTIF(AEY3:AEY12, $A$25:$A$200)=0),0)), ""),""),"")</f>
        <v/>
      </c>
      <c r="AEZ13" s="1" t="str" cm="1">
        <f t="array" ref="AEZ13">IFERROR(IF(SMALL(AEZ25:AEZ200,5)&lt;=$A$8*SMALL(AEZ25:AEZ200,1),IFERROR(INDEX($A$25:$A$200, MATCH(1,(AEZ25:AEZ200=SMALL(AEZ25:AEZ200,5))*(COUNTIF(AEZ3:AEZ12, $A$25:$A$200)=0),0)), ""),""),"")</f>
        <v/>
      </c>
      <c r="AFA13" s="1" t="str" cm="1">
        <f t="array" ref="AFA13">IFERROR(IF(SMALL(AFA25:AFA200,5)&lt;=$A$8*SMALL(AFA25:AFA200,1),IFERROR(INDEX($A$25:$A$200, MATCH(1,(AFA25:AFA200=SMALL(AFA25:AFA200,5))*(COUNTIF(AFA3:AFA12, $A$25:$A$200)=0),0)), ""),""),"")</f>
        <v/>
      </c>
      <c r="AFB13" s="1" t="str" cm="1">
        <f t="array" ref="AFB13">IFERROR(IF(SMALL(AFB25:AFB200,5)&lt;=$A$8*SMALL(AFB25:AFB200,1),IFERROR(INDEX($A$25:$A$200, MATCH(1,(AFB25:AFB200=SMALL(AFB25:AFB200,5))*(COUNTIF(AFB3:AFB12, $A$25:$A$200)=0),0)), ""),""),"")</f>
        <v/>
      </c>
      <c r="AFC13" s="1" t="str" cm="1">
        <f t="array" ref="AFC13">IFERROR(IF(SMALL(AFC25:AFC200,5)&lt;=$A$8*SMALL(AFC25:AFC200,1),IFERROR(INDEX($A$25:$A$200, MATCH(1,(AFC25:AFC200=SMALL(AFC25:AFC200,5))*(COUNTIF(AFC3:AFC12, $A$25:$A$200)=0),0)), ""),""),"")</f>
        <v/>
      </c>
      <c r="AFD13" s="1" t="str" cm="1">
        <f t="array" ref="AFD13">IFERROR(IF(SMALL(AFD25:AFD200,5)&lt;=$A$8*SMALL(AFD25:AFD200,1),IFERROR(INDEX($A$25:$A$200, MATCH(1,(AFD25:AFD200=SMALL(AFD25:AFD200,5))*(COUNTIF(AFD3:AFD12, $A$25:$A$200)=0),0)), ""),""),"")</f>
        <v/>
      </c>
      <c r="AFE13" s="1" t="str" cm="1">
        <f t="array" ref="AFE13">IFERROR(IF(SMALL(AFE25:AFE200,5)&lt;=$A$8*SMALL(AFE25:AFE200,1),IFERROR(INDEX($A$25:$A$200, MATCH(1,(AFE25:AFE200=SMALL(AFE25:AFE200,5))*(COUNTIF(AFE3:AFE12, $A$25:$A$200)=0),0)), ""),""),"")</f>
        <v/>
      </c>
      <c r="AFF13" s="1" t="str" cm="1">
        <f t="array" ref="AFF13">IFERROR(IF(SMALL(AFF25:AFF200,5)&lt;=$A$8*SMALL(AFF25:AFF200,1),IFERROR(INDEX($A$25:$A$200, MATCH(1,(AFF25:AFF200=SMALL(AFF25:AFF200,5))*(COUNTIF(AFF3:AFF12, $A$25:$A$200)=0),0)), ""),""),"")</f>
        <v/>
      </c>
      <c r="AFG13" s="1" t="str" cm="1">
        <f t="array" ref="AFG13">IFERROR(IF(SMALL(AFG25:AFG200,5)&lt;=$A$8*SMALL(AFG25:AFG200,1),IFERROR(INDEX($A$25:$A$200, MATCH(1,(AFG25:AFG200=SMALL(AFG25:AFG200,5))*(COUNTIF(AFG3:AFG12, $A$25:$A$200)=0),0)), ""),""),"")</f>
        <v/>
      </c>
      <c r="AFH13" s="1" t="str" cm="1">
        <f t="array" ref="AFH13">IFERROR(IF(SMALL(AFH25:AFH200,5)&lt;=$A$8*SMALL(AFH25:AFH200,1),IFERROR(INDEX($A$25:$A$200, MATCH(1,(AFH25:AFH200=SMALL(AFH25:AFH200,5))*(COUNTIF(AFH3:AFH12, $A$25:$A$200)=0),0)), ""),""),"")</f>
        <v/>
      </c>
      <c r="AFI13" s="1" t="str" cm="1">
        <f t="array" ref="AFI13">IFERROR(IF(SMALL(AFI25:AFI200,5)&lt;=$A$8*SMALL(AFI25:AFI200,1),IFERROR(INDEX($A$25:$A$200, MATCH(1,(AFI25:AFI200=SMALL(AFI25:AFI200,5))*(COUNTIF(AFI3:AFI12, $A$25:$A$200)=0),0)), ""),""),"")</f>
        <v/>
      </c>
      <c r="AFJ13" s="1" t="str" cm="1">
        <f t="array" ref="AFJ13">IFERROR(IF(SMALL(AFJ25:AFJ200,5)&lt;=$A$8*SMALL(AFJ25:AFJ200,1),IFERROR(INDEX($A$25:$A$200, MATCH(1,(AFJ25:AFJ200=SMALL(AFJ25:AFJ200,5))*(COUNTIF(AFJ3:AFJ12, $A$25:$A$200)=0),0)), ""),""),"")</f>
        <v/>
      </c>
      <c r="AFK13" s="1" t="str" cm="1">
        <f t="array" ref="AFK13">IFERROR(IF(SMALL(AFK25:AFK200,5)&lt;=$A$8*SMALL(AFK25:AFK200,1),IFERROR(INDEX($A$25:$A$200, MATCH(1,(AFK25:AFK200=SMALL(AFK25:AFK200,5))*(COUNTIF(AFK3:AFK12, $A$25:$A$200)=0),0)), ""),""),"")</f>
        <v/>
      </c>
      <c r="AFL13" s="1" t="str" cm="1">
        <f t="array" ref="AFL13">IFERROR(IF(SMALL(AFL25:AFL200,5)&lt;=$A$8*SMALL(AFL25:AFL200,1),IFERROR(INDEX($A$25:$A$200, MATCH(1,(AFL25:AFL200=SMALL(AFL25:AFL200,5))*(COUNTIF(AFL3:AFL12, $A$25:$A$200)=0),0)), ""),""),"")</f>
        <v/>
      </c>
      <c r="AFM13" s="1" t="str" cm="1">
        <f t="array" ref="AFM13">IFERROR(IF(SMALL(AFM25:AFM200,5)&lt;=$A$8*SMALL(AFM25:AFM200,1),IFERROR(INDEX($A$25:$A$200, MATCH(1,(AFM25:AFM200=SMALL(AFM25:AFM200,5))*(COUNTIF(AFM3:AFM12, $A$25:$A$200)=0),0)), ""),""),"")</f>
        <v/>
      </c>
      <c r="AFN13" s="1" t="str" cm="1">
        <f t="array" ref="AFN13">IFERROR(IF(SMALL(AFN25:AFN200,5)&lt;=$A$8*SMALL(AFN25:AFN200,1),IFERROR(INDEX($A$25:$A$200, MATCH(1,(AFN25:AFN200=SMALL(AFN25:AFN200,5))*(COUNTIF(AFN3:AFN12, $A$25:$A$200)=0),0)), ""),""),"")</f>
        <v/>
      </c>
      <c r="AFO13" s="1" t="str" cm="1">
        <f t="array" ref="AFO13">IFERROR(IF(SMALL(AFO25:AFO200,5)&lt;=$A$8*SMALL(AFO25:AFO200,1),IFERROR(INDEX($A$25:$A$200, MATCH(1,(AFO25:AFO200=SMALL(AFO25:AFO200,5))*(COUNTIF(AFO3:AFO12, $A$25:$A$200)=0),0)), ""),""),"")</f>
        <v/>
      </c>
      <c r="AFP13" s="1" t="str" cm="1">
        <f t="array" ref="AFP13">IFERROR(IF(SMALL(AFP25:AFP200,5)&lt;=$A$8*SMALL(AFP25:AFP200,1),IFERROR(INDEX($A$25:$A$200, MATCH(1,(AFP25:AFP200=SMALL(AFP25:AFP200,5))*(COUNTIF(AFP3:AFP12, $A$25:$A$200)=0),0)), ""),""),"")</f>
        <v/>
      </c>
      <c r="AFQ13" s="1" t="str" cm="1">
        <f t="array" ref="AFQ13">IFERROR(IF(SMALL(AFQ25:AFQ200,5)&lt;=$A$8*SMALL(AFQ25:AFQ200,1),IFERROR(INDEX($A$25:$A$200, MATCH(1,(AFQ25:AFQ200=SMALL(AFQ25:AFQ200,5))*(COUNTIF(AFQ3:AFQ12, $A$25:$A$200)=0),0)), ""),""),"")</f>
        <v/>
      </c>
      <c r="AFR13" s="1" t="str" cm="1">
        <f t="array" ref="AFR13">IFERROR(IF(SMALL(AFR25:AFR200,5)&lt;=$A$8*SMALL(AFR25:AFR200,1),IFERROR(INDEX($A$25:$A$200, MATCH(1,(AFR25:AFR200=SMALL(AFR25:AFR200,5))*(COUNTIF(AFR3:AFR12, $A$25:$A$200)=0),0)), ""),""),"")</f>
        <v/>
      </c>
      <c r="AFS13" s="1" t="str" cm="1">
        <f t="array" ref="AFS13">IFERROR(IF(SMALL(AFS25:AFS200,5)&lt;=$A$8*SMALL(AFS25:AFS200,1),IFERROR(INDEX($A$25:$A$200, MATCH(1,(AFS25:AFS200=SMALL(AFS25:AFS200,5))*(COUNTIF(AFS3:AFS12, $A$25:$A$200)=0),0)), ""),""),"")</f>
        <v/>
      </c>
      <c r="AFT13" s="1" t="str" cm="1">
        <f t="array" ref="AFT13">IFERROR(IF(SMALL(AFT25:AFT200,5)&lt;=$A$8*SMALL(AFT25:AFT200,1),IFERROR(INDEX($A$25:$A$200, MATCH(1,(AFT25:AFT200=SMALL(AFT25:AFT200,5))*(COUNTIF(AFT3:AFT12, $A$25:$A$200)=0),0)), ""),""),"")</f>
        <v/>
      </c>
      <c r="AFU13" s="1" t="str" cm="1">
        <f t="array" ref="AFU13">IFERROR(IF(SMALL(AFU25:AFU200,5)&lt;=$A$8*SMALL(AFU25:AFU200,1),IFERROR(INDEX($A$25:$A$200, MATCH(1,(AFU25:AFU200=SMALL(AFU25:AFU200,5))*(COUNTIF(AFU3:AFU12, $A$25:$A$200)=0),0)), ""),""),"")</f>
        <v/>
      </c>
      <c r="AFV13" s="1" t="str" cm="1">
        <f t="array" ref="AFV13">IFERROR(IF(SMALL(AFV25:AFV200,5)&lt;=$A$8*SMALL(AFV25:AFV200,1),IFERROR(INDEX($A$25:$A$200, MATCH(1,(AFV25:AFV200=SMALL(AFV25:AFV200,5))*(COUNTIF(AFV3:AFV12, $A$25:$A$200)=0),0)), ""),""),"")</f>
        <v/>
      </c>
      <c r="AFW13" s="1" t="str" cm="1">
        <f t="array" ref="AFW13">IFERROR(IF(SMALL(AFW25:AFW200,5)&lt;=$A$8*SMALL(AFW25:AFW200,1),IFERROR(INDEX($A$25:$A$200, MATCH(1,(AFW25:AFW200=SMALL(AFW25:AFW200,5))*(COUNTIF(AFW3:AFW12, $A$25:$A$200)=0),0)), ""),""),"")</f>
        <v/>
      </c>
      <c r="AFX13" s="1" t="str" cm="1">
        <f t="array" ref="AFX13">IFERROR(IF(SMALL(AFX25:AFX200,5)&lt;=$A$8*SMALL(AFX25:AFX200,1),IFERROR(INDEX($A$25:$A$200, MATCH(1,(AFX25:AFX200=SMALL(AFX25:AFX200,5))*(COUNTIF(AFX3:AFX12, $A$25:$A$200)=0),0)), ""),""),"")</f>
        <v/>
      </c>
      <c r="AFY13" s="1" t="str" cm="1">
        <f t="array" ref="AFY13">IFERROR(IF(SMALL(AFY25:AFY200,5)&lt;=$A$8*SMALL(AFY25:AFY200,1),IFERROR(INDEX($A$25:$A$200, MATCH(1,(AFY25:AFY200=SMALL(AFY25:AFY200,5))*(COUNTIF(AFY3:AFY12, $A$25:$A$200)=0),0)), ""),""),"")</f>
        <v/>
      </c>
      <c r="AFZ13" s="1" t="str" cm="1">
        <f t="array" ref="AFZ13">IFERROR(IF(SMALL(AFZ25:AFZ200,5)&lt;=$A$8*SMALL(AFZ25:AFZ200,1),IFERROR(INDEX($A$25:$A$200, MATCH(1,(AFZ25:AFZ200=SMALL(AFZ25:AFZ200,5))*(COUNTIF(AFZ3:AFZ12, $A$25:$A$200)=0),0)), ""),""),"")</f>
        <v/>
      </c>
      <c r="AGA13" s="1" t="str" cm="1">
        <f t="array" ref="AGA13">IFERROR(IF(SMALL(AGA25:AGA200,5)&lt;=$A$8*SMALL(AGA25:AGA200,1),IFERROR(INDEX($A$25:$A$200, MATCH(1,(AGA25:AGA200=SMALL(AGA25:AGA200,5))*(COUNTIF(AGA3:AGA12, $A$25:$A$200)=0),0)), ""),""),"")</f>
        <v/>
      </c>
      <c r="AGB13" s="1" t="str" cm="1">
        <f t="array" ref="AGB13">IFERROR(IF(SMALL(AGB25:AGB200,5)&lt;=$A$8*SMALL(AGB25:AGB200,1),IFERROR(INDEX($A$25:$A$200, MATCH(1,(AGB25:AGB200=SMALL(AGB25:AGB200,5))*(COUNTIF(AGB3:AGB12, $A$25:$A$200)=0),0)), ""),""),"")</f>
        <v/>
      </c>
      <c r="AGC13" s="1" t="str" cm="1">
        <f t="array" ref="AGC13">IFERROR(IF(SMALL(AGC25:AGC200,5)&lt;=$A$8*SMALL(AGC25:AGC200,1),IFERROR(INDEX($A$25:$A$200, MATCH(1,(AGC25:AGC200=SMALL(AGC25:AGC200,5))*(COUNTIF(AGC3:AGC12, $A$25:$A$200)=0),0)), ""),""),"")</f>
        <v/>
      </c>
      <c r="AGD13" s="1" t="str" cm="1">
        <f t="array" ref="AGD13">IFERROR(IF(SMALL(AGD25:AGD200,5)&lt;=$A$8*SMALL(AGD25:AGD200,1),IFERROR(INDEX($A$25:$A$200, MATCH(1,(AGD25:AGD200=SMALL(AGD25:AGD200,5))*(COUNTIF(AGD3:AGD12, $A$25:$A$200)=0),0)), ""),""),"")</f>
        <v/>
      </c>
      <c r="AGE13" s="1" t="str" cm="1">
        <f t="array" ref="AGE13">IFERROR(IF(SMALL(AGE25:AGE200,5)&lt;=$A$8*SMALL(AGE25:AGE200,1),IFERROR(INDEX($A$25:$A$200, MATCH(1,(AGE25:AGE200=SMALL(AGE25:AGE200,5))*(COUNTIF(AGE3:AGE12, $A$25:$A$200)=0),0)), ""),""),"")</f>
        <v/>
      </c>
      <c r="AGF13" s="1" t="str" cm="1">
        <f t="array" ref="AGF13">IFERROR(IF(SMALL(AGF25:AGF200,5)&lt;=$A$8*SMALL(AGF25:AGF200,1),IFERROR(INDEX($A$25:$A$200, MATCH(1,(AGF25:AGF200=SMALL(AGF25:AGF200,5))*(COUNTIF(AGF3:AGF12, $A$25:$A$200)=0),0)), ""),""),"")</f>
        <v/>
      </c>
      <c r="AGG13" s="1" t="str" cm="1">
        <f t="array" ref="AGG13">IFERROR(IF(SMALL(AGG25:AGG200,5)&lt;=$A$8*SMALL(AGG25:AGG200,1),IFERROR(INDEX($A$25:$A$200, MATCH(1,(AGG25:AGG200=SMALL(AGG25:AGG200,5))*(COUNTIF(AGG3:AGG12, $A$25:$A$200)=0),0)), ""),""),"")</f>
        <v/>
      </c>
      <c r="AGH13" s="1" t="str" cm="1">
        <f t="array" ref="AGH13">IFERROR(IF(SMALL(AGH25:AGH200,5)&lt;=$A$8*SMALL(AGH25:AGH200,1),IFERROR(INDEX($A$25:$A$200, MATCH(1,(AGH25:AGH200=SMALL(AGH25:AGH200,5))*(COUNTIF(AGH3:AGH12, $A$25:$A$200)=0),0)), ""),""),"")</f>
        <v/>
      </c>
      <c r="AGI13" s="1" t="str" cm="1">
        <f t="array" ref="AGI13">IFERROR(IF(SMALL(AGI25:AGI200,5)&lt;=$A$8*SMALL(AGI25:AGI200,1),IFERROR(INDEX($A$25:$A$200, MATCH(1,(AGI25:AGI200=SMALL(AGI25:AGI200,5))*(COUNTIF(AGI3:AGI12, $A$25:$A$200)=0),0)), ""),""),"")</f>
        <v/>
      </c>
      <c r="AGJ13" s="1" t="str" cm="1">
        <f t="array" ref="AGJ13">IFERROR(IF(SMALL(AGJ25:AGJ200,5)&lt;=$A$8*SMALL(AGJ25:AGJ200,1),IFERROR(INDEX($A$25:$A$200, MATCH(1,(AGJ25:AGJ200=SMALL(AGJ25:AGJ200,5))*(COUNTIF(AGJ3:AGJ12, $A$25:$A$200)=0),0)), ""),""),"")</f>
        <v/>
      </c>
      <c r="AGK13" s="1" t="str" cm="1">
        <f t="array" ref="AGK13">IFERROR(IF(SMALL(AGK25:AGK200,5)&lt;=$A$8*SMALL(AGK25:AGK200,1),IFERROR(INDEX($A$25:$A$200, MATCH(1,(AGK25:AGK200=SMALL(AGK25:AGK200,5))*(COUNTIF(AGK3:AGK12, $A$25:$A$200)=0),0)), ""),""),"")</f>
        <v/>
      </c>
      <c r="AGL13" s="1" t="str" cm="1">
        <f t="array" ref="AGL13">IFERROR(IF(SMALL(AGL25:AGL200,5)&lt;=$A$8*SMALL(AGL25:AGL200,1),IFERROR(INDEX($A$25:$A$200, MATCH(1,(AGL25:AGL200=SMALL(AGL25:AGL200,5))*(COUNTIF(AGL3:AGL12, $A$25:$A$200)=0),0)), ""),""),"")</f>
        <v/>
      </c>
      <c r="AGM13" s="1" t="str" cm="1">
        <f t="array" ref="AGM13">IFERROR(IF(SMALL(AGM25:AGM200,5)&lt;=$A$8*SMALL(AGM25:AGM200,1),IFERROR(INDEX($A$25:$A$200, MATCH(1,(AGM25:AGM200=SMALL(AGM25:AGM200,5))*(COUNTIF(AGM3:AGM12, $A$25:$A$200)=0),0)), ""),""),"")</f>
        <v/>
      </c>
      <c r="AGN13" s="1" t="str" cm="1">
        <f t="array" ref="AGN13">IFERROR(IF(SMALL(AGN25:AGN200,5)&lt;=$A$8*SMALL(AGN25:AGN200,1),IFERROR(INDEX($A$25:$A$200, MATCH(1,(AGN25:AGN200=SMALL(AGN25:AGN200,5))*(COUNTIF(AGN3:AGN12, $A$25:$A$200)=0),0)), ""),""),"")</f>
        <v/>
      </c>
      <c r="AGO13" s="1" t="str" cm="1">
        <f t="array" ref="AGO13">IFERROR(IF(SMALL(AGO25:AGO200,5)&lt;=$A$8*SMALL(AGO25:AGO200,1),IFERROR(INDEX($A$25:$A$200, MATCH(1,(AGO25:AGO200=SMALL(AGO25:AGO200,5))*(COUNTIF(AGO3:AGO12, $A$25:$A$200)=0),0)), ""),""),"")</f>
        <v/>
      </c>
      <c r="AGP13" s="1" t="str" cm="1">
        <f t="array" ref="AGP13">IFERROR(IF(SMALL(AGP25:AGP200,5)&lt;=$A$8*SMALL(AGP25:AGP200,1),IFERROR(INDEX($A$25:$A$200, MATCH(1,(AGP25:AGP200=SMALL(AGP25:AGP200,5))*(COUNTIF(AGP3:AGP12, $A$25:$A$200)=0),0)), ""),""),"")</f>
        <v/>
      </c>
      <c r="AGQ13" s="1" t="str" cm="1">
        <f t="array" ref="AGQ13">IFERROR(IF(SMALL(AGQ25:AGQ200,5)&lt;=$A$8*SMALL(AGQ25:AGQ200,1),IFERROR(INDEX($A$25:$A$200, MATCH(1,(AGQ25:AGQ200=SMALL(AGQ25:AGQ200,5))*(COUNTIF(AGQ3:AGQ12, $A$25:$A$200)=0),0)), ""),""),"")</f>
        <v/>
      </c>
      <c r="AGR13" s="148"/>
    </row>
    <row r="14" spans="1:876" customFormat="1" x14ac:dyDescent="0.25">
      <c r="A14" s="136"/>
      <c r="B14" s="1" t="str" cm="1">
        <f t="array" ref="B14">IFERROR(IF(SMALL(B25:B118,6)&lt;=$A$8*SMALL(B25:B118,1),IFERROR(INDEX($A$25:$A$118, MATCH(1,(B25:B118=SMALL(B25:B118,5))*(COUNTIF(B3:B13, $A$25:$A$118)=0),0)), ""),""),"")</f>
        <v/>
      </c>
      <c r="C14" s="1" t="str" cm="1">
        <f t="array" ref="C14">IFERROR(IF(SMALL(C25:C118,6)&lt;=$A$8*SMALL(C25:C118,1),IFERROR(INDEX($A$25:$A$118, MATCH(1,(C25:C118=SMALL(C25:C118,5))*(COUNTIF(C3:C13, $A$25:$A$118)=0),0)), ""),""),"")</f>
        <v/>
      </c>
      <c r="D14" s="1" t="str" cm="1">
        <f t="array" ref="D14">IFERROR(IF(SMALL(D25:D118,6)&lt;=$A$8*SMALL(D25:D118,1),IFERROR(INDEX($A$25:$A$118, MATCH(1,(D25:D118=SMALL(D25:D118,5))*(COUNTIF(D3:D13, $A$25:$A$118)=0),0)), ""),""),"")</f>
        <v/>
      </c>
      <c r="E14" s="1" t="str" cm="1">
        <f t="array" ref="E14">IFERROR(IF(SMALL(E25:E118,6)&lt;=$A$8*SMALL(E25:E118,1),IFERROR(INDEX($A$25:$A$118, MATCH(1,(E25:E118=SMALL(E25:E118,5))*(COUNTIF(E3:E13, $A$25:$A$118)=0),0)), ""),""),"")</f>
        <v/>
      </c>
      <c r="F14" s="1" t="str" cm="1">
        <f t="array" ref="F14">IFERROR(IF(SMALL(F25:F118,6)&lt;=$A$8*SMALL(F25:F118,1),IFERROR(INDEX($A$25:$A$118, MATCH(1,(F25:F118=SMALL(F25:F118,5))*(COUNTIF(F3:F13, $A$25:$A$118)=0),0)), ""),""),"")</f>
        <v/>
      </c>
      <c r="G14" s="1" t="str" cm="1">
        <f t="array" ref="G14">IFERROR(IF(SMALL(G25:G118,6)&lt;=$A$8*SMALL(G25:G118,1),IFERROR(INDEX($A$25:$A$118, MATCH(1,(G25:G118=SMALL(G25:G118,5))*(COUNTIF(G3:G13, $A$25:$A$118)=0),0)), ""),""),"")</f>
        <v/>
      </c>
      <c r="H14" s="1" t="str" cm="1">
        <f t="array" ref="H14">IFERROR(IF(SMALL(H25:H118,6)&lt;=$A$8*SMALL(H25:H118,1),IFERROR(INDEX($A$25:$A$118, MATCH(1,(H25:H118=SMALL(H25:H118,5))*(COUNTIF(H3:H13, $A$25:$A$118)=0),0)), ""),""),"")</f>
        <v/>
      </c>
      <c r="I14" s="1" t="str" cm="1">
        <f t="array" ref="I14">IFERROR(IF(SMALL(I25:I118,6)&lt;=$A$8*SMALL(I25:I118,1),IFERROR(INDEX($A$25:$A$118, MATCH(1,(I25:I118=SMALL(I25:I118,5))*(COUNTIF(I3:I13, $A$25:$A$118)=0),0)), ""),""),"")</f>
        <v/>
      </c>
      <c r="J14" s="132" t="str" cm="1">
        <f t="array" ref="J14">IFERROR(IF(SMALL(J25:J118,6)&lt;=$A$8*SMALL(J25:J118,1),IFERROR(INDEX($A$25:$A$118, MATCH(1,(J25:J118=SMALL(J25:J118,5))*(COUNTIF(J3:J13, $A$25:$A$118)=0),0)), ""),""),"")</f>
        <v/>
      </c>
      <c r="K14" s="1" t="str" cm="1">
        <f t="array" ref="K14">IFERROR(IF(SMALL(K25:K118,6)&lt;=$A$8*SMALL(K25:K118,1),IFERROR(INDEX($A$25:$A$118, MATCH(1,(K25:K118=SMALL(K25:K118,5))*(COUNTIF(K3:K13, $A$25:$A$118)=0),0)), ""),""),"")</f>
        <v/>
      </c>
      <c r="L14" s="1" t="str" cm="1">
        <f t="array" ref="L14">IFERROR(IF(SMALL(L25:L118,6)&lt;=$A$8*SMALL(L25:L118,1),IFERROR(INDEX($A$25:$A$118, MATCH(1,(L25:L118=SMALL(L25:L118,5))*(COUNTIF(L3:L13, $A$25:$A$118)=0),0)), ""),""),"")</f>
        <v/>
      </c>
      <c r="M14" s="1" t="str" cm="1">
        <f t="array" ref="M14">IFERROR(IF(SMALL(M25:M118,6)&lt;=$A$8*SMALL(M25:M118,1),IFERROR(INDEX($A$25:$A$118, MATCH(1,(M25:M118=SMALL(M25:M118,5))*(COUNTIF(M3:M13, $A$25:$A$118)=0),0)), ""),""),"")</f>
        <v/>
      </c>
      <c r="N14" s="1" t="str" cm="1">
        <f t="array" ref="N14">IFERROR(IF(SMALL(N25:N118,6)&lt;=$A$8*SMALL(N25:N118,1),IFERROR(INDEX($A$25:$A$118, MATCH(1,(N25:N118=SMALL(N25:N118,5))*(COUNTIF(N3:N13, $A$25:$A$118)=0),0)), ""),""),"")</f>
        <v/>
      </c>
      <c r="O14" s="1" t="str" cm="1">
        <f t="array" ref="O14">IFERROR(IF(SMALL(O25:O118,6)&lt;=$A$8*SMALL(O25:O118,1),IFERROR(INDEX($A$25:$A$118, MATCH(1,(O25:O118=SMALL(O25:O118,5))*(COUNTIF(O3:O13, $A$25:$A$118)=0),0)), ""),""),"")</f>
        <v/>
      </c>
      <c r="P14" s="1" t="str" cm="1">
        <f t="array" ref="P14">IFERROR(IF(SMALL(P25:P118,6)&lt;=$A$8*SMALL(P25:P118,1),IFERROR(INDEX($A$25:$A$118, MATCH(1,(P25:P118=SMALL(P25:P118,5))*(COUNTIF(P3:P13, $A$25:$A$118)=0),0)), ""),""),"")</f>
        <v/>
      </c>
      <c r="Q14" s="1" t="str" cm="1">
        <f t="array" ref="Q14">IFERROR(IF(SMALL(Q25:Q118,6)&lt;=$A$8*SMALL(Q25:Q118,1),IFERROR(INDEX($A$25:$A$118, MATCH(1,(Q25:Q118=SMALL(Q25:Q118,5))*(COUNTIF(Q3:Q13, $A$25:$A$118)=0),0)), ""),""),"")</f>
        <v/>
      </c>
      <c r="R14" s="1" t="str" cm="1">
        <f t="array" ref="R14">IFERROR(IF(SMALL(R25:R118,6)&lt;=$A$8*SMALL(R25:R118,1),IFERROR(INDEX($A$25:$A$118, MATCH(1,(R25:R118=SMALL(R25:R118,5))*(COUNTIF(R3:R13, $A$25:$A$118)=0),0)), ""),""),"")</f>
        <v/>
      </c>
      <c r="S14" s="1" t="str" cm="1">
        <f t="array" ref="S14">IFERROR(IF(SMALL(S25:S118,6)&lt;=$A$8*SMALL(S25:S118,1),IFERROR(INDEX($A$25:$A$118, MATCH(1,(S25:S118=SMALL(S25:S118,5))*(COUNTIF(S3:S13, $A$25:$A$118)=0),0)), ""),""),"")</f>
        <v/>
      </c>
      <c r="T14" s="1" t="str" cm="1">
        <f t="array" ref="T14">IFERROR(IF(SMALL(T25:T118,6)&lt;=$A$8*SMALL(T25:T118,1),IFERROR(INDEX($A$25:$A$118, MATCH(1,(T25:T118=SMALL(T25:T118,5))*(COUNTIF(T3:T13, $A$25:$A$118)=0),0)), ""),""),"")</f>
        <v/>
      </c>
      <c r="U14" s="132" t="str" cm="1">
        <f t="array" ref="U14">IFERROR(IF(SMALL(U25:U118,6)&lt;=$A$8*SMALL(U25:U118,1),IFERROR(INDEX($A$25:$A$118, MATCH(1,(U25:U118=SMALL(U25:U118,5))*(COUNTIF(U3:U13, $A$25:$A$118)=0),0)), ""),""),"")</f>
        <v/>
      </c>
      <c r="V14" s="1" t="str" cm="1">
        <f t="array" ref="V14">IFERROR(IF(SMALL(V25:V118,6)&lt;=$A$8*SMALL(V25:V118,1),IFERROR(INDEX($A$25:$A$118, MATCH(1,(V25:V118=SMALL(V25:V118,5))*(COUNTIF(V3:V13, $A$25:$A$118)=0),0)), ""),""),"")</f>
        <v/>
      </c>
      <c r="W14" s="1" t="str" cm="1">
        <f t="array" ref="W14">IFERROR(IF(SMALL(W25:W118,6)&lt;=$A$8*SMALL(W25:W118,1),IFERROR(INDEX($A$25:$A$118, MATCH(1,(W25:W118=SMALL(W25:W118,5))*(COUNTIF(W3:W13, $A$25:$A$118)=0),0)), ""),""),"")</f>
        <v/>
      </c>
      <c r="X14" s="1" t="str" cm="1">
        <f t="array" ref="X14">IFERROR(IF(SMALL(X25:X118,6)&lt;=$A$8*SMALL(X25:X118,1),IFERROR(INDEX($A$25:$A$118, MATCH(1,(X25:X118=SMALL(X25:X118,5))*(COUNTIF(X3:X13, $A$25:$A$118)=0),0)), ""),""),"")</f>
        <v/>
      </c>
      <c r="Y14" s="1" t="str" cm="1">
        <f t="array" ref="Y14">IFERROR(IF(SMALL(Y25:Y118,6)&lt;=$A$8*SMALL(Y25:Y118,1),IFERROR(INDEX($A$25:$A$118, MATCH(1,(Y25:Y118=SMALL(Y25:Y118,5))*(COUNTIF(Y3:Y13, $A$25:$A$118)=0),0)), ""),""),"")</f>
        <v/>
      </c>
      <c r="Z14" s="1" t="str" cm="1">
        <f t="array" ref="Z14">IFERROR(IF(SMALL(Z25:Z118,6)&lt;=$A$8*SMALL(Z25:Z118,1),IFERROR(INDEX($A$25:$A$118, MATCH(1,(Z25:Z118=SMALL(Z25:Z118,5))*(COUNTIF(Z3:Z13, $A$25:$A$118)=0),0)), ""),""),"")</f>
        <v/>
      </c>
      <c r="AA14" s="1" t="str" cm="1">
        <f t="array" ref="AA14">IFERROR(IF(SMALL(AA25:AA118,6)&lt;=$A$8*SMALL(AA25:AA118,1),IFERROR(INDEX($A$25:$A$118, MATCH(1,(AA25:AA118=SMALL(AA25:AA118,5))*(COUNTIF(AA3:AA13, $A$25:$A$118)=0),0)), ""),""),"")</f>
        <v/>
      </c>
      <c r="AB14" s="1" t="str" cm="1">
        <f t="array" ref="AB14">IFERROR(IF(SMALL(AB25:AB118,6)&lt;=$A$8*SMALL(AB25:AB118,1),IFERROR(INDEX($A$25:$A$118, MATCH(1,(AB25:AB118=SMALL(AB25:AB118,5))*(COUNTIF(AB3:AB13, $A$25:$A$118)=0),0)), ""),""),"")</f>
        <v/>
      </c>
      <c r="AC14" s="1" t="str" cm="1">
        <f t="array" ref="AC14">IFERROR(IF(SMALL(AC25:AC118,6)&lt;=$A$8*SMALL(AC25:AC118,1),IFERROR(INDEX($A$25:$A$118, MATCH(1,(AC25:AC118=SMALL(AC25:AC118,5))*(COUNTIF(AC3:AC13, $A$25:$A$118)=0),0)), ""),""),"")</f>
        <v/>
      </c>
      <c r="AD14" s="1" t="str" cm="1">
        <f t="array" ref="AD14">IFERROR(IF(SMALL(AD25:AD118,6)&lt;=$A$8*SMALL(AD25:AD118,1),IFERROR(INDEX($A$25:$A$118, MATCH(1,(AD25:AD118=SMALL(AD25:AD118,5))*(COUNTIF(AD3:AD13, $A$25:$A$118)=0),0)), ""),""),"")</f>
        <v/>
      </c>
      <c r="AE14" s="1" t="str" cm="1">
        <f t="array" ref="AE14">IFERROR(IF(SMALL(AE25:AE118,6)&lt;=$A$8*SMALL(AE25:AE118,1),IFERROR(INDEX($A$25:$A$118, MATCH(1,(AE25:AE118=SMALL(AE25:AE118,5))*(COUNTIF(AE3:AE13, $A$25:$A$118)=0),0)), ""),""),"")</f>
        <v/>
      </c>
      <c r="AF14" s="132" t="str" cm="1">
        <f t="array" ref="AF14">IFERROR(IF(SMALL(AF25:AF118,6)&lt;=$A$8*SMALL(AF25:AF118,1),IFERROR(INDEX($A$25:$A$118, MATCH(1,(AF25:AF118=SMALL(AF25:AF118,5))*(COUNTIF(AF3:AF13, $A$25:$A$118)=0),0)), ""),""),"")</f>
        <v/>
      </c>
      <c r="AG14" s="1" t="str" cm="1">
        <f t="array" ref="AG14">IFERROR(IF(SMALL(AG25:AG118,6)&lt;=$A$8*SMALL(AG25:AG118,1),IFERROR(INDEX($A$25:$A$118, MATCH(1,(AG25:AG118=SMALL(AG25:AG118,5))*(COUNTIF(AG3:AG13, $A$25:$A$118)=0),0)), ""),""),"")</f>
        <v/>
      </c>
      <c r="AH14" s="1" t="str" cm="1">
        <f t="array" ref="AH14">IFERROR(IF(SMALL(AH25:AH118,6)&lt;=$A$8*SMALL(AH25:AH118,1),IFERROR(INDEX($A$25:$A$118, MATCH(1,(AH25:AH118=SMALL(AH25:AH118,5))*(COUNTIF(AH3:AH13, $A$25:$A$118)=0),0)), ""),""),"")</f>
        <v/>
      </c>
      <c r="AI14" s="1" t="str" cm="1">
        <f t="array" ref="AI14">IFERROR(IF(SMALL(AI25:AI118,6)&lt;=$A$8*SMALL(AI25:AI118,1),IFERROR(INDEX($A$25:$A$118, MATCH(1,(AI25:AI118=SMALL(AI25:AI118,5))*(COUNTIF(AI3:AI13, $A$25:$A$118)=0),0)), ""),""),"")</f>
        <v/>
      </c>
      <c r="AJ14" s="1" t="str" cm="1">
        <f t="array" ref="AJ14">IFERROR(IF(SMALL(AJ25:AJ118,6)&lt;=$A$8*SMALL(AJ25:AJ118,1),IFERROR(INDEX($A$25:$A$118, MATCH(1,(AJ25:AJ118=SMALL(AJ25:AJ118,5))*(COUNTIF(AJ3:AJ13, $A$25:$A$118)=0),0)), ""),""),"")</f>
        <v/>
      </c>
      <c r="AK14" s="1" t="str" cm="1">
        <f t="array" ref="AK14">IFERROR(IF(SMALL(AK25:AK118,6)&lt;=$A$8*SMALL(AK25:AK118,1),IFERROR(INDEX($A$25:$A$118, MATCH(1,(AK25:AK118=SMALL(AK25:AK118,5))*(COUNTIF(AK3:AK13, $A$25:$A$118)=0),0)), ""),""),"")</f>
        <v/>
      </c>
      <c r="AL14" s="1" t="str" cm="1">
        <f t="array" ref="AL14">IFERROR(IF(SMALL(AL25:AL118,6)&lt;=$A$8*SMALL(AL25:AL118,1),IFERROR(INDEX($A$25:$A$118, MATCH(1,(AL25:AL118=SMALL(AL25:AL118,5))*(COUNTIF(AL3:AL13, $A$25:$A$118)=0),0)), ""),""),"")</f>
        <v/>
      </c>
      <c r="AM14" s="1" t="str" cm="1">
        <f t="array" ref="AM14">IFERROR(IF(SMALL(AM25:AM118,6)&lt;=$A$8*SMALL(AM25:AM118,1),IFERROR(INDEX($A$25:$A$118, MATCH(1,(AM25:AM118=SMALL(AM25:AM118,5))*(COUNTIF(AM3:AM13, $A$25:$A$118)=0),0)), ""),""),"")</f>
        <v/>
      </c>
      <c r="AN14" s="1" t="str" cm="1">
        <f t="array" ref="AN14">IFERROR(IF(SMALL(AN25:AN118,6)&lt;=$A$8*SMALL(AN25:AN118,1),IFERROR(INDEX($A$25:$A$118, MATCH(1,(AN25:AN118=SMALL(AN25:AN118,5))*(COUNTIF(AN3:AN13, $A$25:$A$118)=0),0)), ""),""),"")</f>
        <v/>
      </c>
      <c r="AO14" s="1" t="str" cm="1">
        <f t="array" ref="AO14">IFERROR(IF(SMALL(AO25:AO118,6)&lt;=$A$8*SMALL(AO25:AO118,1),IFERROR(INDEX($A$25:$A$118, MATCH(1,(AO25:AO118=SMALL(AO25:AO118,5))*(COUNTIF(AO3:AO13, $A$25:$A$118)=0),0)), ""),""),"")</f>
        <v/>
      </c>
      <c r="AP14" s="1" t="str" cm="1">
        <f t="array" ref="AP14">IFERROR(IF(SMALL(AP25:AP118,6)&lt;=$A$8*SMALL(AP25:AP118,1),IFERROR(INDEX($A$25:$A$118, MATCH(1,(AP25:AP118=SMALL(AP25:AP118,5))*(COUNTIF(AP3:AP13, $A$25:$A$118)=0),0)), ""),""),"")</f>
        <v/>
      </c>
      <c r="AQ14" s="132" t="str" cm="1">
        <f t="array" ref="AQ14">IFERROR(IF(SMALL(AQ25:AQ118,6)&lt;=$A$8*SMALL(AQ25:AQ118,1),IFERROR(INDEX($A$25:$A$118, MATCH(1,(AQ25:AQ118=SMALL(AQ25:AQ118,5))*(COUNTIF(AQ3:AQ13, $A$25:$A$118)=0),0)), ""),""),"")</f>
        <v/>
      </c>
      <c r="AR14" s="1" t="str" cm="1">
        <f t="array" ref="AR14">IFERROR(IF(SMALL(AR25:AR118,6)&lt;=$A$8*SMALL(AR25:AR118,1),IFERROR(INDEX($A$25:$A$118, MATCH(1,(AR25:AR118=SMALL(AR25:AR118,5))*(COUNTIF(AR3:AR13, $A$25:$A$118)=0),0)), ""),""),"")</f>
        <v/>
      </c>
      <c r="AS14" s="1" t="str" cm="1">
        <f t="array" ref="AS14">IFERROR(IF(SMALL(AS25:AS118,6)&lt;=$A$8*SMALL(AS25:AS118,1),IFERROR(INDEX($A$25:$A$118, MATCH(1,(AS25:AS118=SMALL(AS25:AS118,5))*(COUNTIF(AS3:AS13, $A$25:$A$118)=0),0)), ""),""),"")</f>
        <v/>
      </c>
      <c r="AT14" s="1" t="str" cm="1">
        <f t="array" ref="AT14">IFERROR(IF(SMALL(AT25:AT118,6)&lt;=$A$8*SMALL(AT25:AT118,1),IFERROR(INDEX($A$25:$A$118, MATCH(1,(AT25:AT118=SMALL(AT25:AT118,5))*(COUNTIF(AT3:AT13, $A$25:$A$118)=0),0)), ""),""),"")</f>
        <v/>
      </c>
      <c r="AU14" s="1" t="str" cm="1">
        <f t="array" ref="AU14">IFERROR(IF(SMALL(AU25:AU118,6)&lt;=$A$8*SMALL(AU25:AU118,1),IFERROR(INDEX($A$25:$A$118, MATCH(1,(AU25:AU118=SMALL(AU25:AU118,5))*(COUNTIF(AU3:AU13, $A$25:$A$118)=0),0)), ""),""),"")</f>
        <v/>
      </c>
      <c r="AV14" s="1" t="str" cm="1">
        <f t="array" ref="AV14">IFERROR(IF(SMALL(AV25:AV118,6)&lt;=$A$8*SMALL(AV25:AV118,1),IFERROR(INDEX($A$25:$A$118, MATCH(1,(AV25:AV118=SMALL(AV25:AV118,5))*(COUNTIF(AV3:AV13, $A$25:$A$118)=0),0)), ""),""),"")</f>
        <v/>
      </c>
      <c r="AW14" s="1" t="str" cm="1">
        <f t="array" ref="AW14">IFERROR(IF(SMALL(AW25:AW118,6)&lt;=$A$8*SMALL(AW25:AW118,1),IFERROR(INDEX($A$25:$A$118, MATCH(1,(AW25:AW118=SMALL(AW25:AW118,5))*(COUNTIF(AW3:AW13, $A$25:$A$118)=0),0)), ""),""),"")</f>
        <v/>
      </c>
      <c r="AX14" s="1" t="str" cm="1">
        <f t="array" ref="AX14">IFERROR(IF(SMALL(AX25:AX118,6)&lt;=$A$8*SMALL(AX25:AX118,1),IFERROR(INDEX($A$25:$A$118, MATCH(1,(AX25:AX118=SMALL(AX25:AX118,5))*(COUNTIF(AX3:AX13, $A$25:$A$118)=0),0)), ""),""),"")</f>
        <v/>
      </c>
      <c r="AY14" s="1" t="str" cm="1">
        <f t="array" ref="AY14">IFERROR(IF(SMALL(AY25:AY118,6)&lt;=$A$8*SMALL(AY25:AY118,1),IFERROR(INDEX($A$25:$A$118, MATCH(1,(AY25:AY118=SMALL(AY25:AY118,5))*(COUNTIF(AY3:AY13, $A$25:$A$118)=0),0)), ""),""),"")</f>
        <v/>
      </c>
      <c r="AZ14" s="1" t="str" cm="1">
        <f t="array" ref="AZ14">IFERROR(IF(SMALL(AZ25:AZ118,6)&lt;=$A$8*SMALL(AZ25:AZ118,1),IFERROR(INDEX($A$25:$A$118, MATCH(1,(AZ25:AZ118=SMALL(AZ25:AZ118,5))*(COUNTIF(AZ3:AZ13, $A$25:$A$118)=0),0)), ""),""),"")</f>
        <v/>
      </c>
      <c r="BA14" s="1" t="str" cm="1">
        <f t="array" ref="BA14">IFERROR(IF(SMALL(BA25:BA118,6)&lt;=$A$8*SMALL(BA25:BA118,1),IFERROR(INDEX($A$25:$A$118, MATCH(1,(BA25:BA118=SMALL(BA25:BA118,5))*(COUNTIF(BA3:BA13, $A$25:$A$118)=0),0)), ""),""),"")</f>
        <v/>
      </c>
      <c r="BB14" s="132" t="str" cm="1">
        <f t="array" ref="BB14">IFERROR(IF(SMALL(BB25:BB118,6)&lt;=$A$8*SMALL(BB25:BB118,1),IFERROR(INDEX($A$25:$A$118, MATCH(1,(BB25:BB118=SMALL(BB25:BB118,5))*(COUNTIF(BB3:BB13, $A$25:$A$118)=0),0)), ""),""),"")</f>
        <v/>
      </c>
      <c r="BC14" s="1" t="str" cm="1">
        <f t="array" ref="BC14">IFERROR(IF(SMALL(BC25:BC118,6)&lt;=$A$8*SMALL(BC25:BC118,1),IFERROR(INDEX($A$25:$A$118, MATCH(1,(BC25:BC118=SMALL(BC25:BC118,5))*(COUNTIF(BC3:BC13, $A$25:$A$118)=0),0)), ""),""),"")</f>
        <v/>
      </c>
      <c r="BD14" s="1" t="str" cm="1">
        <f t="array" ref="BD14">IFERROR(IF(SMALL(BD25:BD118,6)&lt;=$A$8*SMALL(BD25:BD118,1),IFERROR(INDEX($A$25:$A$118, MATCH(1,(BD25:BD118=SMALL(BD25:BD118,5))*(COUNTIF(BD3:BD13, $A$25:$A$118)=0),0)), ""),""),"")</f>
        <v/>
      </c>
      <c r="BE14" s="1" t="str" cm="1">
        <f t="array" ref="BE14">IFERROR(IF(SMALL(BE25:BE118,6)&lt;=$A$8*SMALL(BE25:BE118,1),IFERROR(INDEX($A$25:$A$118, MATCH(1,(BE25:BE118=SMALL(BE25:BE118,5))*(COUNTIF(BE3:BE13, $A$25:$A$118)=0),0)), ""),""),"")</f>
        <v/>
      </c>
      <c r="BF14" s="1" t="str" cm="1">
        <f t="array" ref="BF14">IFERROR(IF(SMALL(BF25:BF118,6)&lt;=$A$8*SMALL(BF25:BF118,1),IFERROR(INDEX($A$25:$A$118, MATCH(1,(BF25:BF118=SMALL(BF25:BF118,5))*(COUNTIF(BF3:BF13, $A$25:$A$118)=0),0)), ""),""),"")</f>
        <v/>
      </c>
      <c r="BG14" s="1" t="str" cm="1">
        <f t="array" ref="BG14">IFERROR(IF(SMALL(BG25:BG118,6)&lt;=$A$8*SMALL(BG25:BG118,1),IFERROR(INDEX($A$25:$A$118, MATCH(1,(BG25:BG118=SMALL(BG25:BG118,5))*(COUNTIF(BG3:BG13, $A$25:$A$118)=0),0)), ""),""),"")</f>
        <v/>
      </c>
      <c r="BH14" s="1" t="str" cm="1">
        <f t="array" ref="BH14">IFERROR(IF(SMALL(BH25:BH118,6)&lt;=$A$8*SMALL(BH25:BH118,1),IFERROR(INDEX($A$25:$A$118, MATCH(1,(BH25:BH118=SMALL(BH25:BH118,5))*(COUNTIF(BH3:BH13, $A$25:$A$118)=0),0)), ""),""),"")</f>
        <v/>
      </c>
      <c r="BI14" s="1" t="str" cm="1">
        <f t="array" ref="BI14">IFERROR(IF(SMALL(BI25:BI118,6)&lt;=$A$8*SMALL(BI25:BI118,1),IFERROR(INDEX($A$25:$A$118, MATCH(1,(BI25:BI118=SMALL(BI25:BI118,5))*(COUNTIF(BI3:BI13, $A$25:$A$118)=0),0)), ""),""),"")</f>
        <v/>
      </c>
      <c r="BJ14" s="1" t="str" cm="1">
        <f t="array" ref="BJ14">IFERROR(IF(SMALL(BJ25:BJ118,6)&lt;=$A$8*SMALL(BJ25:BJ118,1),IFERROR(INDEX($A$25:$A$118, MATCH(1,(BJ25:BJ118=SMALL(BJ25:BJ118,5))*(COUNTIF(BJ3:BJ13, $A$25:$A$118)=0),0)), ""),""),"")</f>
        <v/>
      </c>
      <c r="BK14" s="1" t="str" cm="1">
        <f t="array" ref="BK14">IFERROR(IF(SMALL(BK25:BK118,6)&lt;=$A$8*SMALL(BK25:BK118,1),IFERROR(INDEX($A$25:$A$118, MATCH(1,(BK25:BK118=SMALL(BK25:BK118,5))*(COUNTIF(BK3:BK13, $A$25:$A$118)=0),0)), ""),""),"")</f>
        <v/>
      </c>
      <c r="BL14" s="1" t="str" cm="1">
        <f t="array" ref="BL14">IFERROR(IF(SMALL(BL25:BL118,6)&lt;=$A$8*SMALL(BL25:BL118,1),IFERROR(INDEX($A$25:$A$118, MATCH(1,(BL25:BL118=SMALL(BL25:BL118,5))*(COUNTIF(BL3:BL13, $A$25:$A$118)=0),0)), ""),""),"")</f>
        <v/>
      </c>
      <c r="BM14" s="1" t="str" cm="1">
        <f t="array" ref="BM14">IFERROR(IF(SMALL(BM25:BM118,6)&lt;=$A$8*SMALL(BM25:BM118,1),IFERROR(INDEX($A$25:$A$118, MATCH(1,(BM25:BM118=SMALL(BM25:BM118,5))*(COUNTIF(BM3:BM13, $A$25:$A$118)=0),0)), ""),""),"")</f>
        <v/>
      </c>
      <c r="BN14" s="132" t="str" cm="1">
        <f t="array" ref="BN14">IFERROR(IF(SMALL(BN25:BN118,6)&lt;=$A$8*SMALL(BN25:BN118,1),IFERROR(INDEX($A$25:$A$118, MATCH(1,(BN25:BN118=SMALL(BN25:BN118,5))*(COUNTIF(BN3:BN13, $A$25:$A$118)=0),0)), ""),""),"")</f>
        <v/>
      </c>
      <c r="BO14" s="1" t="str" cm="1">
        <f t="array" ref="BO14">IFERROR(IF(SMALL(BO25:BO118,6)&lt;=$A$8*SMALL(BO25:BO118,1),IFERROR(INDEX($A$25:$A$118, MATCH(1,(BO25:BO118=SMALL(BO25:BO118,5))*(COUNTIF(BO3:BO13, $A$25:$A$118)=0),0)), ""),""),"")</f>
        <v/>
      </c>
      <c r="BP14" s="1" t="str" cm="1">
        <f t="array" ref="BP14">IFERROR(IF(SMALL(BP25:BP118,6)&lt;=$A$8*SMALL(BP25:BP118,1),IFERROR(INDEX($A$25:$A$118, MATCH(1,(BP25:BP118=SMALL(BP25:BP118,5))*(COUNTIF(BP3:BP13, $A$25:$A$118)=0),0)), ""),""),"")</f>
        <v/>
      </c>
      <c r="BQ14" s="1" t="str" cm="1">
        <f t="array" ref="BQ14">IFERROR(IF(SMALL(BQ25:BQ118,6)&lt;=$A$8*SMALL(BQ25:BQ118,1),IFERROR(INDEX($A$25:$A$118, MATCH(1,(BQ25:BQ118=SMALL(BQ25:BQ118,5))*(COUNTIF(BQ3:BQ13, $A$25:$A$118)=0),0)), ""),""),"")</f>
        <v/>
      </c>
      <c r="BR14" s="1" t="str" cm="1">
        <f t="array" ref="BR14">IFERROR(IF(SMALL(BR25:BR118,6)&lt;=$A$8*SMALL(BR25:BR118,1),IFERROR(INDEX($A$25:$A$118, MATCH(1,(BR25:BR118=SMALL(BR25:BR118,5))*(COUNTIF(BR3:BR13, $A$25:$A$118)=0),0)), ""),""),"")</f>
        <v/>
      </c>
      <c r="BS14" s="1" t="str" cm="1">
        <f t="array" ref="BS14">IFERROR(IF(SMALL(BS25:BS118,6)&lt;=$A$8*SMALL(BS25:BS118,1),IFERROR(INDEX($A$25:$A$118, MATCH(1,(BS25:BS118=SMALL(BS25:BS118,5))*(COUNTIF(BS3:BS13, $A$25:$A$118)=0),0)), ""),""),"")</f>
        <v/>
      </c>
      <c r="BT14" s="1" t="str" cm="1">
        <f t="array" ref="BT14">IFERROR(IF(SMALL(BT25:BT118,6)&lt;=$A$8*SMALL(BT25:BT118,1),IFERROR(INDEX($A$25:$A$118, MATCH(1,(BT25:BT118=SMALL(BT25:BT118,5))*(COUNTIF(BT3:BT13, $A$25:$A$118)=0),0)), ""),""),"")</f>
        <v/>
      </c>
      <c r="BU14" s="1" t="str" cm="1">
        <f t="array" ref="BU14">IFERROR(IF(SMALL(BU25:BU118,6)&lt;=$A$8*SMALL(BU25:BU118,1),IFERROR(INDEX($A$25:$A$118, MATCH(1,(BU25:BU118=SMALL(BU25:BU118,5))*(COUNTIF(BU3:BU13, $A$25:$A$118)=0),0)), ""),""),"")</f>
        <v/>
      </c>
      <c r="BV14" s="1" t="str" cm="1">
        <f t="array" ref="BV14">IFERROR(IF(SMALL(BV25:BV118,6)&lt;=$A$8*SMALL(BV25:BV118,1),IFERROR(INDEX($A$25:$A$118, MATCH(1,(BV25:BV118=SMALL(BV25:BV118,5))*(COUNTIF(BV3:BV13, $A$25:$A$118)=0),0)), ""),""),"")</f>
        <v/>
      </c>
      <c r="BW14" s="1" t="str" cm="1">
        <f t="array" ref="BW14">IFERROR(IF(SMALL(BW25:BW118,6)&lt;=$A$8*SMALL(BW25:BW118,1),IFERROR(INDEX($A$25:$A$118, MATCH(1,(BW25:BW118=SMALL(BW25:BW118,5))*(COUNTIF(BW3:BW13, $A$25:$A$118)=0),0)), ""),""),"")</f>
        <v/>
      </c>
      <c r="BX14" s="1" t="str" cm="1">
        <f t="array" ref="BX14">IFERROR(IF(SMALL(BX25:BX118,6)&lt;=$A$8*SMALL(BX25:BX118,1),IFERROR(INDEX($A$25:$A$118, MATCH(1,(BX25:BX118=SMALL(BX25:BX118,5))*(COUNTIF(BX3:BX13, $A$25:$A$118)=0),0)), ""),""),"")</f>
        <v/>
      </c>
      <c r="BY14" s="1" t="str" cm="1">
        <f t="array" ref="BY14">IFERROR(IF(SMALL(BY25:BY118,6)&lt;=$A$8*SMALL(BY25:BY118,1),IFERROR(INDEX($A$25:$A$118, MATCH(1,(BY25:BY118=SMALL(BY25:BY118,5))*(COUNTIF(BY3:BY13, $A$25:$A$118)=0),0)), ""),""),"")</f>
        <v/>
      </c>
      <c r="BZ14" s="1" t="str" cm="1">
        <f t="array" ref="BZ14">IFERROR(IF(SMALL(BZ25:BZ118,6)&lt;=$A$8*SMALL(BZ25:BZ118,1),IFERROR(INDEX($A$25:$A$118, MATCH(1,(BZ25:BZ118=SMALL(BZ25:BZ118,5))*(COUNTIF(BZ3:BZ13, $A$25:$A$118)=0),0)), ""),""),"")</f>
        <v/>
      </c>
      <c r="CA14" s="1" t="str" cm="1">
        <f t="array" ref="CA14">IFERROR(IF(SMALL(CA25:CA118,6)&lt;=$A$8*SMALL(CA25:CA118,1),IFERROR(INDEX($A$25:$A$118, MATCH(1,(CA25:CA118=SMALL(CA25:CA118,5))*(COUNTIF(CA3:CA13, $A$25:$A$118)=0),0)), ""),""),"")</f>
        <v/>
      </c>
      <c r="CB14" s="1" t="str" cm="1">
        <f t="array" ref="CB14">IFERROR(IF(SMALL(CB25:CB118,6)&lt;=$A$8*SMALL(CB25:CB118,1),IFERROR(INDEX($A$25:$A$118, MATCH(1,(CB25:CB118=SMALL(CB25:CB118,5))*(COUNTIF(CB3:CB13, $A$25:$A$118)=0),0)), ""),""),"")</f>
        <v/>
      </c>
      <c r="CC14" s="1" t="str" cm="1">
        <f t="array" ref="CC14">IFERROR(IF(SMALL(CC25:CC118,6)&lt;=$A$8*SMALL(CC25:CC118,1),IFERROR(INDEX($A$25:$A$118, MATCH(1,(CC25:CC118=SMALL(CC25:CC118,5))*(COUNTIF(CC3:CC13, $A$25:$A$118)=0),0)), ""),""),"")</f>
        <v/>
      </c>
      <c r="CD14" s="132" t="str" cm="1">
        <f t="array" ref="CD14">IFERROR(IF(SMALL(CD25:CD118,6)&lt;=$A$8*SMALL(CD25:CD118,1),IFERROR(INDEX($A$25:$A$118, MATCH(1,(CD25:CD118=SMALL(CD25:CD118,5))*(COUNTIF(CD3:CD13, $A$25:$A$118)=0),0)), ""),""),"")</f>
        <v/>
      </c>
      <c r="CE14" s="1" t="str" cm="1">
        <f t="array" ref="CE14">IFERROR(IF(SMALL(CE25:CE118,6)&lt;=$A$8*SMALL(CE25:CE118,1),IFERROR(INDEX($A$25:$A$118, MATCH(1,(CE25:CE118=SMALL(CE25:CE118,5))*(COUNTIF(CE3:CE13, $A$25:$A$118)=0),0)), ""),""),"")</f>
        <v/>
      </c>
      <c r="CF14" s="1" t="str" cm="1">
        <f t="array" ref="CF14">IFERROR(IF(SMALL(CF25:CF118,6)&lt;=$A$8*SMALL(CF25:CF118,1),IFERROR(INDEX($A$25:$A$118, MATCH(1,(CF25:CF118=SMALL(CF25:CF118,5))*(COUNTIF(CF3:CF13, $A$25:$A$118)=0),0)), ""),""),"")</f>
        <v/>
      </c>
      <c r="CG14" s="1" t="str" cm="1">
        <f t="array" ref="CG14">IFERROR(IF(SMALL(CG25:CG118,6)&lt;=$A$8*SMALL(CG25:CG118,1),IFERROR(INDEX($A$25:$A$118, MATCH(1,(CG25:CG118=SMALL(CG25:CG118,5))*(COUNTIF(CG3:CG13, $A$25:$A$118)=0),0)), ""),""),"")</f>
        <v/>
      </c>
      <c r="CH14" s="1" t="str" cm="1">
        <f t="array" ref="CH14">IFERROR(IF(SMALL(CH25:CH118,6)&lt;=$A$8*SMALL(CH25:CH118,1),IFERROR(INDEX($A$25:$A$118, MATCH(1,(CH25:CH118=SMALL(CH25:CH118,5))*(COUNTIF(CH3:CH13, $A$25:$A$118)=0),0)), ""),""),"")</f>
        <v/>
      </c>
      <c r="CI14" s="1" t="str" cm="1">
        <f t="array" ref="CI14">IFERROR(IF(SMALL(CI25:CI118,6)&lt;=$A$8*SMALL(CI25:CI118,1),IFERROR(INDEX($A$25:$A$118, MATCH(1,(CI25:CI118=SMALL(CI25:CI118,5))*(COUNTIF(CI3:CI13, $A$25:$A$118)=0),0)), ""),""),"")</f>
        <v/>
      </c>
      <c r="CJ14" s="1" t="str" cm="1">
        <f t="array" ref="CJ14">IFERROR(IF(SMALL(CJ25:CJ118,6)&lt;=$A$8*SMALL(CJ25:CJ118,1),IFERROR(INDEX($A$25:$A$118, MATCH(1,(CJ25:CJ118=SMALL(CJ25:CJ118,5))*(COUNTIF(CJ3:CJ13, $A$25:$A$118)=0),0)), ""),""),"")</f>
        <v/>
      </c>
      <c r="CK14" s="1" t="str" cm="1">
        <f t="array" ref="CK14">IFERROR(IF(SMALL(CK25:CK118,6)&lt;=$A$8*SMALL(CK25:CK118,1),IFERROR(INDEX($A$25:$A$118, MATCH(1,(CK25:CK118=SMALL(CK25:CK118,5))*(COUNTIF(CK3:CK13, $A$25:$A$118)=0),0)), ""),""),"")</f>
        <v/>
      </c>
      <c r="CL14" s="1" t="str" cm="1">
        <f t="array" ref="CL14">IFERROR(IF(SMALL(CL25:CL118,6)&lt;=$A$8*SMALL(CL25:CL118,1),IFERROR(INDEX($A$25:$A$118, MATCH(1,(CL25:CL118=SMALL(CL25:CL118,5))*(COUNTIF(CL3:CL13, $A$25:$A$118)=0),0)), ""),""),"")</f>
        <v/>
      </c>
      <c r="CM14" s="1" t="str" cm="1">
        <f t="array" ref="CM14">IFERROR(IF(SMALL(CM25:CM118,6)&lt;=$A$8*SMALL(CM25:CM118,1),IFERROR(INDEX($A$25:$A$118, MATCH(1,(CM25:CM118=SMALL(CM25:CM118,5))*(COUNTIF(CM3:CM13, $A$25:$A$118)=0),0)), ""),""),"")</f>
        <v/>
      </c>
      <c r="CN14" s="1" t="str" cm="1">
        <f t="array" ref="CN14">IFERROR(IF(SMALL(CN25:CN118,6)&lt;=$A$8*SMALL(CN25:CN118,1),IFERROR(INDEX($A$25:$A$118, MATCH(1,(CN25:CN118=SMALL(CN25:CN118,5))*(COUNTIF(CN3:CN13, $A$25:$A$118)=0),0)), ""),""),"")</f>
        <v/>
      </c>
      <c r="CO14" s="1" t="str" cm="1">
        <f t="array" ref="CO14">IFERROR(IF(SMALL(CO25:CO118,6)&lt;=$A$8*SMALL(CO25:CO118,1),IFERROR(INDEX($A$25:$A$118, MATCH(1,(CO25:CO118=SMALL(CO25:CO118,5))*(COUNTIF(CO3:CO13, $A$25:$A$118)=0),0)), ""),""),"")</f>
        <v/>
      </c>
      <c r="CP14" s="1" t="str" cm="1">
        <f t="array" ref="CP14">IFERROR(IF(SMALL(CP25:CP118,6)&lt;=$A$8*SMALL(CP25:CP118,1),IFERROR(INDEX($A$25:$A$118, MATCH(1,(CP25:CP118=SMALL(CP25:CP118,5))*(COUNTIF(CP3:CP13, $A$25:$A$118)=0),0)), ""),""),"")</f>
        <v/>
      </c>
      <c r="CQ14" s="1" t="str" cm="1">
        <f t="array" ref="CQ14">IFERROR(IF(SMALL(CQ25:CQ118,6)&lt;=$A$8*SMALL(CQ25:CQ118,1),IFERROR(INDEX($A$25:$A$118, MATCH(1,(CQ25:CQ118=SMALL(CQ25:CQ118,5))*(COUNTIF(CQ3:CQ13, $A$25:$A$118)=0),0)), ""),""),"")</f>
        <v/>
      </c>
      <c r="CR14" s="1" t="str" cm="1">
        <f t="array" ref="CR14">IFERROR(IF(SMALL(CR25:CR118,6)&lt;=$A$8*SMALL(CR25:CR118,1),IFERROR(INDEX($A$25:$A$118, MATCH(1,(CR25:CR118=SMALL(CR25:CR118,5))*(COUNTIF(CR3:CR13, $A$25:$A$118)=0),0)), ""),""),"")</f>
        <v/>
      </c>
      <c r="CS14" s="1" t="str" cm="1">
        <f t="array" ref="CS14">IFERROR(IF(SMALL(CS25:CS118,6)&lt;=$A$8*SMALL(CS25:CS118,1),IFERROR(INDEX($A$25:$A$118, MATCH(1,(CS25:CS118=SMALL(CS25:CS118,5))*(COUNTIF(CS3:CS13, $A$25:$A$118)=0),0)), ""),""),"")</f>
        <v/>
      </c>
      <c r="CT14" s="1" t="str" cm="1">
        <f t="array" ref="CT14">IFERROR(IF(SMALL(CT25:CT118,6)&lt;=$A$8*SMALL(CT25:CT118,1),IFERROR(INDEX($A$25:$A$118, MATCH(1,(CT25:CT118=SMALL(CT25:CT118,5))*(COUNTIF(CT3:CT13, $A$25:$A$118)=0),0)), ""),""),"")</f>
        <v/>
      </c>
      <c r="CU14" s="1" t="str" cm="1">
        <f t="array" ref="CU14">IFERROR(IF(SMALL(CU25:CU118,6)&lt;=$A$8*SMALL(CU25:CU118,1),IFERROR(INDEX($A$25:$A$118, MATCH(1,(CU25:CU118=SMALL(CU25:CU118,5))*(COUNTIF(CU3:CU13, $A$25:$A$118)=0),0)), ""),""),"")</f>
        <v/>
      </c>
      <c r="CV14" s="1" t="str" cm="1">
        <f t="array" ref="CV14">IFERROR(IF(SMALL(CV25:CV118,6)&lt;=$A$8*SMALL(CV25:CV118,1),IFERROR(INDEX($A$25:$A$118, MATCH(1,(CV25:CV118=SMALL(CV25:CV118,5))*(COUNTIF(CV3:CV13, $A$25:$A$118)=0),0)), ""),""),"")</f>
        <v/>
      </c>
      <c r="CW14" s="1" t="str" cm="1">
        <f t="array" ref="CW14">IFERROR(IF(SMALL(CW25:CW118,6)&lt;=$A$8*SMALL(CW25:CW118,1),IFERROR(INDEX($A$25:$A$118, MATCH(1,(CW25:CW118=SMALL(CW25:CW118,5))*(COUNTIF(CW3:CW13, $A$25:$A$118)=0),0)), ""),""),"")</f>
        <v/>
      </c>
      <c r="CX14" s="132" t="str" cm="1">
        <f t="array" ref="CX14">IFERROR(IF(SMALL(CX25:CX118,6)&lt;=$A$8*SMALL(CX25:CX118,1),IFERROR(INDEX($A$25:$A$118, MATCH(1,(CX25:CX118=SMALL(CX25:CX118,5))*(COUNTIF(CX3:CX13, $A$25:$A$118)=0),0)), ""),""),"")</f>
        <v/>
      </c>
      <c r="CY14" s="1" t="str" cm="1">
        <f t="array" ref="CY14">IFERROR(IF(SMALL(CY25:CY118,6)&lt;=$A$8*SMALL(CY25:CY118,1),IFERROR(INDEX($A$25:$A$118, MATCH(1,(CY25:CY118=SMALL(CY25:CY118,5))*(COUNTIF(CY3:CY13, $A$25:$A$118)=0),0)), ""),""),"")</f>
        <v/>
      </c>
      <c r="CZ14" s="1" t="str" cm="1">
        <f t="array" ref="CZ14">IFERROR(IF(SMALL(CZ25:CZ118,6)&lt;=$A$8*SMALL(CZ25:CZ118,1),IFERROR(INDEX($A$25:$A$118, MATCH(1,(CZ25:CZ118=SMALL(CZ25:CZ118,5))*(COUNTIF(CZ3:CZ13, $A$25:$A$118)=0),0)), ""),""),"")</f>
        <v/>
      </c>
      <c r="DA14" s="1" t="str" cm="1">
        <f t="array" ref="DA14">IFERROR(IF(SMALL(DA25:DA118,6)&lt;=$A$8*SMALL(DA25:DA118,1),IFERROR(INDEX($A$25:$A$118, MATCH(1,(DA25:DA118=SMALL(DA25:DA118,5))*(COUNTIF(DA3:DA13, $A$25:$A$118)=0),0)), ""),""),"")</f>
        <v/>
      </c>
      <c r="DB14" s="1" t="str" cm="1">
        <f t="array" ref="DB14">IFERROR(IF(SMALL(DB25:DB118,6)&lt;=$A$8*SMALL(DB25:DB118,1),IFERROR(INDEX($A$25:$A$118, MATCH(1,(DB25:DB118=SMALL(DB25:DB118,5))*(COUNTIF(DB3:DB13, $A$25:$A$118)=0),0)), ""),""),"")</f>
        <v/>
      </c>
      <c r="DC14" s="1" t="str" cm="1">
        <f t="array" ref="DC14">IFERROR(IF(SMALL(DC25:DC118,6)&lt;=$A$8*SMALL(DC25:DC118,1),IFERROR(INDEX($A$25:$A$118, MATCH(1,(DC25:DC118=SMALL(DC25:DC118,5))*(COUNTIF(DC3:DC13, $A$25:$A$118)=0),0)), ""),""),"")</f>
        <v/>
      </c>
      <c r="DD14" s="1" t="str" cm="1">
        <f t="array" ref="DD14">IFERROR(IF(SMALL(DD25:DD118,6)&lt;=$A$8*SMALL(DD25:DD118,1),IFERROR(INDEX($A$25:$A$118, MATCH(1,(DD25:DD118=SMALL(DD25:DD118,5))*(COUNTIF(DD3:DD13, $A$25:$A$118)=0),0)), ""),""),"")</f>
        <v/>
      </c>
      <c r="DE14" s="1" t="str" cm="1">
        <f t="array" ref="DE14">IFERROR(IF(SMALL(DE25:DE118,6)&lt;=$A$8*SMALL(DE25:DE118,1),IFERROR(INDEX($A$25:$A$118, MATCH(1,(DE25:DE118=SMALL(DE25:DE118,5))*(COUNTIF(DE3:DE13, $A$25:$A$118)=0),0)), ""),""),"")</f>
        <v/>
      </c>
      <c r="DF14" s="1" t="str" cm="1">
        <f t="array" ref="DF14">IFERROR(IF(SMALL(DF25:DF118,6)&lt;=$A$8*SMALL(DF25:DF118,1),IFERROR(INDEX($A$25:$A$118, MATCH(1,(DF25:DF118=SMALL(DF25:DF118,5))*(COUNTIF(DF3:DF13, $A$25:$A$118)=0),0)), ""),""),"")</f>
        <v/>
      </c>
      <c r="DG14" s="1" t="str" cm="1">
        <f t="array" ref="DG14">IFERROR(IF(SMALL(DG25:DG118,6)&lt;=$A$8*SMALL(DG25:DG118,1),IFERROR(INDEX($A$25:$A$118, MATCH(1,(DG25:DG118=SMALL(DG25:DG118,5))*(COUNTIF(DG3:DG13, $A$25:$A$118)=0),0)), ""),""),"")</f>
        <v/>
      </c>
      <c r="DH14" s="1" t="str" cm="1">
        <f t="array" ref="DH14">IFERROR(IF(SMALL(DH25:DH118,6)&lt;=$A$8*SMALL(DH25:DH118,1),IFERROR(INDEX($A$25:$A$118, MATCH(1,(DH25:DH118=SMALL(DH25:DH118,5))*(COUNTIF(DH3:DH13, $A$25:$A$118)=0),0)), ""),""),"")</f>
        <v/>
      </c>
      <c r="DI14" s="1" t="str" cm="1">
        <f t="array" ref="DI14">IFERROR(IF(SMALL(DI25:DI118,6)&lt;=$A$8*SMALL(DI25:DI118,1),IFERROR(INDEX($A$25:$A$118, MATCH(1,(DI25:DI118=SMALL(DI25:DI118,5))*(COUNTIF(DI3:DI13, $A$25:$A$118)=0),0)), ""),""),"")</f>
        <v/>
      </c>
      <c r="DJ14" s="1" t="str" cm="1">
        <f t="array" ref="DJ14">IFERROR(IF(SMALL(DJ25:DJ118,6)&lt;=$A$8*SMALL(DJ25:DJ118,1),IFERROR(INDEX($A$25:$A$118, MATCH(1,(DJ25:DJ118=SMALL(DJ25:DJ118,5))*(COUNTIF(DJ3:DJ13, $A$25:$A$118)=0),0)), ""),""),"")</f>
        <v/>
      </c>
      <c r="DK14" s="1" t="str" cm="1">
        <f t="array" ref="DK14">IFERROR(IF(SMALL(DK25:DK118,6)&lt;=$A$8*SMALL(DK25:DK118,1),IFERROR(INDEX($A$25:$A$118, MATCH(1,(DK25:DK118=SMALL(DK25:DK118,5))*(COUNTIF(DK3:DK13, $A$25:$A$118)=0),0)), ""),""),"")</f>
        <v/>
      </c>
      <c r="DL14" s="1" t="str" cm="1">
        <f t="array" ref="DL14">IFERROR(IF(SMALL(DL25:DL118,6)&lt;=$A$8*SMALL(DL25:DL118,1),IFERROR(INDEX($A$25:$A$118, MATCH(1,(DL25:DL118=SMALL(DL25:DL118,5))*(COUNTIF(DL3:DL13, $A$25:$A$118)=0),0)), ""),""),"")</f>
        <v/>
      </c>
      <c r="DM14" s="1" t="str" cm="1">
        <f t="array" ref="DM14">IFERROR(IF(SMALL(DM25:DM118,6)&lt;=$A$8*SMALL(DM25:DM118,1),IFERROR(INDEX($A$25:$A$118, MATCH(1,(DM25:DM118=SMALL(DM25:DM118,5))*(COUNTIF(DM3:DM13, $A$25:$A$118)=0),0)), ""),""),"")</f>
        <v/>
      </c>
      <c r="DN14" s="1" t="str" cm="1">
        <f t="array" ref="DN14">IFERROR(IF(SMALL(DN25:DN118,6)&lt;=$A$8*SMALL(DN25:DN118,1),IFERROR(INDEX($A$25:$A$118, MATCH(1,(DN25:DN118=SMALL(DN25:DN118,5))*(COUNTIF(DN3:DN13, $A$25:$A$118)=0),0)), ""),""),"")</f>
        <v/>
      </c>
      <c r="DO14" s="1" t="str" cm="1">
        <f t="array" ref="DO14">IFERROR(IF(SMALL(DO25:DO118,6)&lt;=$A$8*SMALL(DO25:DO118,1),IFERROR(INDEX($A$25:$A$118, MATCH(1,(DO25:DO118=SMALL(DO25:DO118,5))*(COUNTIF(DO3:DO13, $A$25:$A$118)=0),0)), ""),""),"")</f>
        <v/>
      </c>
      <c r="DP14" s="1" t="str" cm="1">
        <f t="array" ref="DP14">IFERROR(IF(SMALL(DP25:DP118,6)&lt;=$A$8*SMALL(DP25:DP118,1),IFERROR(INDEX($A$25:$A$118, MATCH(1,(DP25:DP118=SMALL(DP25:DP118,5))*(COUNTIF(DP3:DP13, $A$25:$A$118)=0),0)), ""),""),"")</f>
        <v/>
      </c>
      <c r="DQ14" s="1" t="str" cm="1">
        <f t="array" ref="DQ14">IFERROR(IF(SMALL(DQ25:DQ118,6)&lt;=$A$8*SMALL(DQ25:DQ118,1),IFERROR(INDEX($A$25:$A$118, MATCH(1,(DQ25:DQ118=SMALL(DQ25:DQ118,5))*(COUNTIF(DQ3:DQ13, $A$25:$A$118)=0),0)), ""),""),"")</f>
        <v/>
      </c>
      <c r="DR14" s="1" t="str" cm="1">
        <f t="array" ref="DR14">IFERROR(IF(SMALL(DR25:DR118,6)&lt;=$A$8*SMALL(DR25:DR118,1),IFERROR(INDEX($A$25:$A$118, MATCH(1,(DR25:DR118=SMALL(DR25:DR118,5))*(COUNTIF(DR3:DR13, $A$25:$A$118)=0),0)), ""),""),"")</f>
        <v/>
      </c>
      <c r="DS14" s="1" t="str" cm="1">
        <f t="array" ref="DS14">IFERROR(IF(SMALL(DS25:DS118,6)&lt;=$A$8*SMALL(DS25:DS118,1),IFERROR(INDEX($A$25:$A$118, MATCH(1,(DS25:DS118=SMALL(DS25:DS118,5))*(COUNTIF(DS3:DS13, $A$25:$A$118)=0),0)), ""),""),"")</f>
        <v/>
      </c>
      <c r="DT14" s="1" t="str" cm="1">
        <f t="array" ref="DT14">IFERROR(IF(SMALL(DT25:DT118,6)&lt;=$A$8*SMALL(DT25:DT118,1),IFERROR(INDEX($A$25:$A$118, MATCH(1,(DT25:DT118=SMALL(DT25:DT118,5))*(COUNTIF(DT3:DT13, $A$25:$A$118)=0),0)), ""),""),"")</f>
        <v/>
      </c>
      <c r="DU14" s="1" t="str" cm="1">
        <f t="array" ref="DU14">IFERROR(IF(SMALL(DU25:DU118,6)&lt;=$A$8*SMALL(DU25:DU118,1),IFERROR(INDEX($A$25:$A$118, MATCH(1,(DU25:DU118=SMALL(DU25:DU118,5))*(COUNTIF(DU3:DU13, $A$25:$A$118)=0),0)), ""),""),"")</f>
        <v/>
      </c>
      <c r="DV14" s="132" t="str" cm="1">
        <f t="array" ref="DV14">IFERROR(IF(SMALL(DV25:DV118,6)&lt;=$A$8*SMALL(DV25:DV118,1),IFERROR(INDEX($A$25:$A$118, MATCH(1,(DV25:DV118=SMALL(DV25:DV118,5))*(COUNTIF(DV3:DV13, $A$25:$A$118)=0),0)), ""),""),"")</f>
        <v/>
      </c>
      <c r="DW14" s="1" t="str" cm="1">
        <f t="array" ref="DW14">IFERROR(IF(SMALL(DW25:DW118,6)&lt;=$A$8*SMALL(DW25:DW118,1),IFERROR(INDEX($A$25:$A$118, MATCH(1,(DW25:DW118=SMALL(DW25:DW118,5))*(COUNTIF(DW3:DW13, $A$25:$A$118)=0),0)), ""),""),"")</f>
        <v/>
      </c>
      <c r="DX14" s="1" t="str" cm="1">
        <f t="array" ref="DX14">IFERROR(IF(SMALL(DX25:DX118,6)&lt;=$A$8*SMALL(DX25:DX118,1),IFERROR(INDEX($A$25:$A$118, MATCH(1,(DX25:DX118=SMALL(DX25:DX118,5))*(COUNTIF(DX3:DX13, $A$25:$A$118)=0),0)), ""),""),"")</f>
        <v/>
      </c>
      <c r="DY14" s="1" t="str" cm="1">
        <f t="array" ref="DY14">IFERROR(IF(SMALL(DY25:DY118,6)&lt;=$A$8*SMALL(DY25:DY118,1),IFERROR(INDEX($A$25:$A$118, MATCH(1,(DY25:DY118=SMALL(DY25:DY118,5))*(COUNTIF(DY3:DY13, $A$25:$A$118)=0),0)), ""),""),"")</f>
        <v/>
      </c>
      <c r="DZ14" s="1" t="str" cm="1">
        <f t="array" ref="DZ14">IFERROR(IF(SMALL(DZ25:DZ118,6)&lt;=$A$8*SMALL(DZ25:DZ118,1),IFERROR(INDEX($A$25:$A$118, MATCH(1,(DZ25:DZ118=SMALL(DZ25:DZ118,5))*(COUNTIF(DZ3:DZ13, $A$25:$A$118)=0),0)), ""),""),"")</f>
        <v/>
      </c>
      <c r="EA14" s="93"/>
      <c r="EB14" s="93"/>
      <c r="EC14" s="1" t="str" cm="1">
        <f t="array" ref="EC14">IFERROR(IF(SMALL(EC25:EC118,6)&lt;=$A$8*SMALL(EC25:EC118,1),IFERROR(INDEX($A$25:$A$118, MATCH(1,(EC25:EC118=SMALL(EC25:EC118,5))*(COUNTIF(EC3:EC13, $A$25:$A$118)=0),0)), ""),""),"")</f>
        <v/>
      </c>
      <c r="ED14" s="93"/>
      <c r="EE14" s="93"/>
      <c r="EF14" s="1" t="str" cm="1">
        <f t="array" ref="EF14">IFERROR(IF(SMALL(EF25:EF118,6)&lt;=$A$8*SMALL(EF25:EF118,1),IFERROR(INDEX($A$25:$A$118, MATCH(1,(EF25:EF118=SMALL(EF25:EF118,5))*(COUNTIF(EF3:EF13, $A$25:$A$118)=0),0)), ""),""),"")</f>
        <v/>
      </c>
      <c r="EG14" s="93"/>
      <c r="EH14" s="1" t="str" cm="1">
        <f t="array" ref="EH14">IFERROR(IF(SMALL(EH25:EH118,6)&lt;=$A$8*SMALL(EH25:EH118,1),IFERROR(INDEX($A$25:$A$118, MATCH(1,(EH25:EH118=SMALL(EH25:EH118,5))*(COUNTIF(EH3:EH13, $A$25:$A$118)=0),0)), ""),""),"")</f>
        <v/>
      </c>
      <c r="EI14" s="132" t="str" cm="1">
        <f t="array" ref="EI14">IFERROR(IF(SMALL(EI25:EI118,6)&lt;=$A$8*SMALL(EI25:EI118,1),IFERROR(INDEX($A$25:$A$118, MATCH(1,(EI25:EI118=SMALL(EI25:EI118,5))*(COUNTIF(EI3:EI13, $A$25:$A$118)=0),0)), ""),""),"")</f>
        <v/>
      </c>
      <c r="EJ14" s="1" t="str" cm="1">
        <f t="array" ref="EJ14">IFERROR(IF(SMALL(EJ25:EJ118,6)&lt;=$A$8*SMALL(EJ25:EJ118,1),IFERROR(INDEX($A$25:$A$118, MATCH(1,(EJ25:EJ118=SMALL(EJ25:EJ118,5))*(COUNTIF(EJ3:EJ13, $A$25:$A$118)=0),0)), ""),""),"")</f>
        <v/>
      </c>
      <c r="EK14" s="1" t="str" cm="1">
        <f t="array" ref="EK14">IFERROR(IF(SMALL(EK25:EK118,6)&lt;=$A$8*SMALL(EK25:EK118,1),IFERROR(INDEX($A$25:$A$118, MATCH(1,(EK25:EK118=SMALL(EK25:EK118,5))*(COUNTIF(EK3:EK13, $A$25:$A$118)=0),0)), ""),""),"")</f>
        <v/>
      </c>
      <c r="EL14" s="1" t="str" cm="1">
        <f t="array" ref="EL14">IFERROR(IF(SMALL(EL25:EL118,6)&lt;=$A$8*SMALL(EL25:EL118,1),IFERROR(INDEX($A$25:$A$118, MATCH(1,(EL25:EL118=SMALL(EL25:EL118,5))*(COUNTIF(EL3:EL13, $A$25:$A$118)=0),0)), ""),""),"")</f>
        <v/>
      </c>
      <c r="EM14" s="1" t="str" cm="1">
        <f t="array" ref="EM14">IFERROR(IF(SMALL(EM25:EM118,6)&lt;=$A$8*SMALL(EM25:EM118,1),IFERROR(INDEX($A$25:$A$118, MATCH(1,(EM25:EM118=SMALL(EM25:EM118,5))*(COUNTIF(EM3:EM13, $A$25:$A$118)=0),0)), ""),""),"")</f>
        <v/>
      </c>
      <c r="EN14" s="1" t="str" cm="1">
        <f t="array" ref="EN14">IFERROR(IF(SMALL(EN25:EN118,6)&lt;=$A$8*SMALL(EN25:EN118,1),IFERROR(INDEX($A$25:$A$118, MATCH(1,(EN25:EN118=SMALL(EN25:EN118,5))*(COUNTIF(EN3:EN13, $A$25:$A$118)=0),0)), ""),""),"")</f>
        <v/>
      </c>
      <c r="EO14" s="1" t="str" cm="1">
        <f t="array" ref="EO14">IFERROR(IF(SMALL(EO25:EO118,6)&lt;=$A$8*SMALL(EO25:EO118,1),IFERROR(INDEX($A$25:$A$118, MATCH(1,(EO25:EO118=SMALL(EO25:EO118,5))*(COUNTIF(EO3:EO13, $A$25:$A$118)=0),0)), ""),""),"")</f>
        <v/>
      </c>
      <c r="EP14" s="1" t="str" cm="1">
        <f t="array" ref="EP14">IFERROR(IF(SMALL(EP25:EP118,6)&lt;=$A$8*SMALL(EP25:EP118,1),IFERROR(INDEX($A$25:$A$118, MATCH(1,(EP25:EP118=SMALL(EP25:EP118,5))*(COUNTIF(EP3:EP13, $A$25:$A$118)=0),0)), ""),""),"")</f>
        <v/>
      </c>
      <c r="EQ14" s="1" t="str" cm="1">
        <f t="array" ref="EQ14">IFERROR(IF(SMALL(EQ25:EQ118,6)&lt;=$A$8*SMALL(EQ25:EQ118,1),IFERROR(INDEX($A$25:$A$118, MATCH(1,(EQ25:EQ118=SMALL(EQ25:EQ118,5))*(COUNTIF(EQ3:EQ13, $A$25:$A$118)=0),0)), ""),""),"")</f>
        <v/>
      </c>
      <c r="ER14" s="1" t="str" cm="1">
        <f t="array" ref="ER14">IFERROR(IF(SMALL(ER25:ER118,6)&lt;=$A$8*SMALL(ER25:ER118,1),IFERROR(INDEX($A$25:$A$118, MATCH(1,(ER25:ER118=SMALL(ER25:ER118,5))*(COUNTIF(ER3:ER13, $A$25:$A$118)=0),0)), ""),""),"")</f>
        <v/>
      </c>
      <c r="ES14" s="1" t="str" cm="1">
        <f t="array" ref="ES14">IFERROR(IF(SMALL(ES25:ES126,6)&lt;=$A$8*SMALL(ES25:ES126,1),IFERROR(INDEX($A$25:$A$126, MATCH(1,(ES25:ES126=SMALL(ES25:ES126,5))*(COUNTIF(ES3:ES13, $A$25:$A$126)=0),0)), ""),""),"")</f>
        <v/>
      </c>
      <c r="ET14" s="1" t="str" cm="1">
        <f t="array" ref="ET14">IFERROR(IF(SMALL(ET25:ET126,6)&lt;=$A$8*SMALL(ET25:ET126,1),IFERROR(INDEX($A$25:$A$126, MATCH(1,(ET25:ET126=SMALL(ET25:ET126,5))*(COUNTIF(ET3:ET13, $A$25:$A$126)=0),0)), ""),""),"")</f>
        <v/>
      </c>
      <c r="EU14" s="1" t="str" cm="1">
        <f t="array" ref="EU14">IFERROR(IF(SMALL(EU25:EU126,6)&lt;=$A$8*SMALL(EU25:EU126,1),IFERROR(INDEX($A$25:$A$126, MATCH(1,(EU25:EU126=SMALL(EU25:EU126,5))*(COUNTIF(EU3:EU13, $A$25:$A$126)=0),0)), ""),""),"")</f>
        <v/>
      </c>
      <c r="EV14" s="1" t="str" cm="1">
        <f t="array" ref="EV14">IFERROR(IF(SMALL(EV25:EV126,6)&lt;=$A$8*SMALL(EV25:EV126,1),IFERROR(INDEX($A$25:$A$126, MATCH(1,(EV25:EV126=SMALL(EV25:EV126,5))*(COUNTIF(EV3:EV13, $A$25:$A$126)=0),0)), ""),""),"")</f>
        <v/>
      </c>
      <c r="EW14" s="1" t="str" cm="1">
        <f t="array" ref="EW14">IFERROR(IF(SMALL(EW25:EW126,6)&lt;=$A$8*SMALL(EW25:EW126,1),IFERROR(INDEX($A$25:$A$126, MATCH(1,(EW25:EW126=SMALL(EW25:EW126,5))*(COUNTIF(EW3:EW13, $A$25:$A$126)=0),0)), ""),""),"")</f>
        <v/>
      </c>
      <c r="EX14" s="1" t="str" cm="1">
        <f t="array" ref="EX14">IFERROR(IF(SMALL(EX25:EX126,6)&lt;=$A$8*SMALL(EX25:EX126,1),IFERROR(INDEX($A$25:$A$126, MATCH(1,(EX25:EX126=SMALL(EX25:EX126,5))*(COUNTIF(EX3:EX13, $A$25:$A$126)=0),0)), ""),""),"")</f>
        <v/>
      </c>
      <c r="EY14" s="1" t="str" cm="1">
        <f t="array" ref="EY14">IFERROR(IF(SMALL(EY25:EY126,6)&lt;=$A$8*SMALL(EY25:EY126,1),IFERROR(INDEX($A$25:$A$126, MATCH(1,(EY25:EY126=SMALL(EY25:EY126,5))*(COUNTIF(EY3:EY13, $A$25:$A$126)=0),0)), ""),""),"")</f>
        <v/>
      </c>
      <c r="EZ14" s="1" t="str" cm="1">
        <f t="array" ref="EZ14">IFERROR(IF(SMALL(EZ25:EZ126,6)&lt;=$A$8*SMALL(EZ25:EZ126,1),IFERROR(INDEX($A$25:$A$126, MATCH(1,(EZ25:EZ126=SMALL(EZ25:EZ126,5))*(COUNTIF(EZ3:EZ13, $A$25:$A$126)=0),0)), ""),""),"")</f>
        <v/>
      </c>
      <c r="FA14" s="1" t="str" cm="1">
        <f t="array" ref="FA14">IFERROR(IF(SMALL(FA25:FA126,6)&lt;=$A$8*SMALL(FA25:FA126,1),IFERROR(INDEX($A$25:$A$126, MATCH(1,(FA25:FA126=SMALL(FA25:FA126,5))*(COUNTIF(FA3:FA13, $A$25:$A$126)=0),0)), ""),""),"")</f>
        <v/>
      </c>
      <c r="FB14" s="1" t="str" cm="1">
        <f t="array" ref="FB14">IFERROR(IF(SMALL(FB25:FB126,6)&lt;=$A$8*SMALL(FB25:FB126,1),IFERROR(INDEX($A$25:$A$126, MATCH(1,(FB25:FB126=SMALL(FB25:FB126,5))*(COUNTIF(FB3:FB13, $A$25:$A$126)=0),0)), ""),""),"")</f>
        <v/>
      </c>
      <c r="FC14" s="1" t="str" cm="1">
        <f t="array" ref="FC14">IFERROR(IF(SMALL(FC25:FC126,6)&lt;=$A$8*SMALL(FC25:FC126,1),IFERROR(INDEX($A$25:$A$126, MATCH(1,(FC25:FC126=SMALL(FC25:FC126,5))*(COUNTIF(FC3:FC13, $A$25:$A$126)=0),0)), ""),""),"")</f>
        <v/>
      </c>
      <c r="FD14" s="1" t="str" cm="1">
        <f t="array" ref="FD14">IFERROR(IF(SMALL(FD25:FD126,6)&lt;=$A$8*SMALL(FD25:FD126,1),IFERROR(INDEX($A$25:$A$126, MATCH(1,(FD25:FD126=SMALL(FD25:FD126,5))*(COUNTIF(FD3:FD13, $A$25:$A$126)=0),0)), ""),""),"")</f>
        <v/>
      </c>
      <c r="FE14" s="1" t="str" cm="1">
        <f t="array" ref="FE14">IFERROR(IF(SMALL(FE25:FE126,6)&lt;=$A$8*SMALL(FE25:FE126,1),IFERROR(INDEX($A$25:$A$126, MATCH(1,(FE25:FE126=SMALL(FE25:FE126,5))*(COUNTIF(FE3:FE13, $A$25:$A$126)=0),0)), ""),""),"")</f>
        <v/>
      </c>
      <c r="FF14" s="1" t="str" cm="1">
        <f t="array" ref="FF14">IFERROR(IF(SMALL(FF25:FF126,6)&lt;=$A$8*SMALL(FF25:FF126,1),IFERROR(INDEX($A$25:$A$126, MATCH(1,(FF25:FF126=SMALL(FF25:FF126,5))*(COUNTIF(FF3:FF13, $A$25:$A$126)=0),0)), ""),""),"")</f>
        <v/>
      </c>
      <c r="FG14" s="1" t="str" cm="1">
        <f t="array" ref="FG14">IFERROR(IF(SMALL(FG25:FG126,6)&lt;=$A$8*SMALL(FG25:FG126,1),IFERROR(INDEX($A$25:$A$126, MATCH(1,(FG25:FG126=SMALL(FG25:FG126,5))*(COUNTIF(FG3:FG13, $A$25:$A$126)=0),0)), ""),""),"")</f>
        <v/>
      </c>
      <c r="FH14" s="1" t="str" cm="1">
        <f t="array" ref="FH14">IFERROR(IF(SMALL(FH25:FH126,6)&lt;=$A$8*SMALL(FH25:FH126,1),IFERROR(INDEX($A$25:$A$126, MATCH(1,(FH25:FH126=SMALL(FH25:FH126,5))*(COUNTIF(FH3:FH13, $A$25:$A$126)=0),0)), ""),""),"")</f>
        <v/>
      </c>
      <c r="FI14" s="1" t="str" cm="1">
        <f t="array" ref="FI14">IFERROR(IF(SMALL(FI25:FI126,6)&lt;=$A$8*SMALL(FI25:FI126,1),IFERROR(INDEX($A$25:$A$126, MATCH(1,(FI25:FI126=SMALL(FI25:FI126,5))*(COUNTIF(FI3:FI13, $A$25:$A$126)=0),0)), ""),""),"")</f>
        <v/>
      </c>
      <c r="FJ14" s="1" t="str" cm="1">
        <f t="array" ref="FJ14">IFERROR(IF(SMALL(FJ25:FJ126,6)&lt;=$A$8*SMALL(FJ25:FJ126,1),IFERROR(INDEX($A$25:$A$126, MATCH(1,(FJ25:FJ126=SMALL(FJ25:FJ126,5))*(COUNTIF(FJ3:FJ13, $A$25:$A$126)=0),0)), ""),""),"")</f>
        <v/>
      </c>
      <c r="FK14" s="1" t="str" cm="1">
        <f t="array" ref="FK14">IFERROR(IF(SMALL(FK25:FK126,6)&lt;=$A$8*SMALL(FK25:FK126,1),IFERROR(INDEX($A$25:$A$126, MATCH(1,(FK25:FK126=SMALL(FK25:FK126,5))*(COUNTIF(FK3:FK13, $A$25:$A$126)=0),0)), ""),""),"")</f>
        <v/>
      </c>
      <c r="FL14" s="1" t="str" cm="1">
        <f t="array" ref="FL14">IFERROR(IF(SMALL(FL25:FL126,6)&lt;=$A$8*SMALL(FL25:FL126,1),IFERROR(INDEX($A$25:$A$126, MATCH(1,(FL25:FL126=SMALL(FL25:FL126,5))*(COUNTIF(FL3:FL13, $A$25:$A$126)=0),0)), ""),""),"")</f>
        <v/>
      </c>
      <c r="FM14" s="1" t="str" cm="1">
        <f t="array" ref="FM14">IFERROR(IF(SMALL(FM25:FM126,6)&lt;=$A$8*SMALL(FM25:FM126,1),IFERROR(INDEX($A$25:$A$126, MATCH(1,(FM25:FM126=SMALL(FM25:FM126,5))*(COUNTIF(FM3:FM13, $A$25:$A$126)=0),0)), ""),""),"")</f>
        <v/>
      </c>
      <c r="FN14" s="1" t="str" cm="1">
        <f t="array" ref="FN14">IFERROR(IF(SMALL(FN25:FN126,6)&lt;=$A$8*SMALL(FN25:FN126,1),IFERROR(INDEX($A$25:$A$126, MATCH(1,(FN25:FN126=SMALL(FN25:FN126,5))*(COUNTIF(FN3:FN13, $A$25:$A$126)=0),0)), ""),""),"")</f>
        <v/>
      </c>
      <c r="FO14" s="1" t="str" cm="1">
        <f t="array" ref="FO14">IFERROR(IF(SMALL(FO25:FO126,6)&lt;=$A$8*SMALL(FO25:FO126,1),IFERROR(INDEX($A$25:$A$126, MATCH(1,(FO25:FO126=SMALL(FO25:FO126,5))*(COUNTIF(FO3:FO13, $A$25:$A$126)=0),0)), ""),""),"")</f>
        <v/>
      </c>
      <c r="FP14" s="1" t="str" cm="1">
        <f t="array" ref="FP14">IFERROR(IF(SMALL(FP25:FP126,6)&lt;=$A$8*SMALL(FP25:FP126,1),IFERROR(INDEX($A$25:$A$126, MATCH(1,(FP25:FP126=SMALL(FP25:FP126,5))*(COUNTIF(FP3:FP13, $A$25:$A$126)=0),0)), ""),""),"")</f>
        <v/>
      </c>
      <c r="FQ14" s="1" t="str" cm="1">
        <f t="array" ref="FQ14">IFERROR(IF(SMALL(FQ25:FQ126,6)&lt;=$A$8*SMALL(FQ25:FQ126,1),IFERROR(INDEX($A$25:$A$126, MATCH(1,(FQ25:FQ126=SMALL(FQ25:FQ126,5))*(COUNTIF(FQ3:FQ13, $A$25:$A$126)=0),0)), ""),""),"")</f>
        <v/>
      </c>
      <c r="FR14" s="1" t="str" cm="1">
        <f t="array" ref="FR14">IFERROR(IF(SMALL(FR25:FR126,6)&lt;=$A$8*SMALL(FR25:FR126,1),IFERROR(INDEX($A$25:$A$126, MATCH(1,(FR25:FR126=SMALL(FR25:FR126,5))*(COUNTIF(FR3:FR13, $A$25:$A$126)=0),0)), ""),""),"")</f>
        <v/>
      </c>
      <c r="FS14" s="1" t="str" cm="1">
        <f t="array" ref="FS14">IFERROR(IF(SMALL(FS25:FS126,6)&lt;=$A$8*SMALL(FS25:FS126,1),IFERROR(INDEX($A$25:$A$126, MATCH(1,(FS25:FS126=SMALL(FS25:FS126,5))*(COUNTIF(FS3:FS13, $A$25:$A$126)=0),0)), ""),""),"")</f>
        <v/>
      </c>
      <c r="FT14" s="1" t="str" cm="1">
        <f t="array" ref="FT14">IFERROR(IF(SMALL(FT25:FT126,6)&lt;=$A$8*SMALL(FT25:FT126,1),IFERROR(INDEX($A$25:$A$126, MATCH(1,(FT25:FT126=SMALL(FT25:FT126,5))*(COUNTIF(FT3:FT13, $A$25:$A$126)=0),0)), ""),""),"")</f>
        <v/>
      </c>
      <c r="FU14" s="1" t="str" cm="1">
        <f t="array" ref="FU14">IFERROR(IF(SMALL(FU25:FU126,6)&lt;=$A$8*SMALL(FU25:FU126,1),IFERROR(INDEX($A$25:$A$126, MATCH(1,(FU25:FU126=SMALL(FU25:FU126,5))*(COUNTIF(FU3:FU13, $A$25:$A$126)=0),0)), ""),""),"")</f>
        <v/>
      </c>
      <c r="FV14" s="1" t="str" cm="1">
        <f t="array" ref="FV14">IFERROR(IF(SMALL(FV25:FV126,6)&lt;=$A$8*SMALL(FV25:FV126,1),IFERROR(INDEX($A$25:$A$126, MATCH(1,(FV25:FV126=SMALL(FV25:FV126,5))*(COUNTIF(FV3:FV13, $A$25:$A$126)=0),0)), ""),""),"")</f>
        <v/>
      </c>
      <c r="FW14" s="1" t="str" cm="1">
        <f t="array" ref="FW14">IFERROR(IF(SMALL(FW25:FW126,6)&lt;=$A$8*SMALL(FW25:FW126,1),IFERROR(INDEX($A$25:$A$126, MATCH(1,(FW25:FW126=SMALL(FW25:FW126,5))*(COUNTIF(FW3:FW13, $A$25:$A$126)=0),0)), ""),""),"")</f>
        <v/>
      </c>
      <c r="FX14" s="1" t="str" cm="1">
        <f t="array" ref="FX14">IFERROR(IF(SMALL(FX25:FX126,6)&lt;=$A$8*SMALL(FX25:FX126,1),IFERROR(INDEX($A$25:$A$126, MATCH(1,(FX25:FX126=SMALL(FX25:FX126,5))*(COUNTIF(FX3:FX13, $A$25:$A$126)=0),0)), ""),""),"")</f>
        <v/>
      </c>
      <c r="FY14" s="1" t="str" cm="1">
        <f t="array" ref="FY14">IFERROR(IF(SMALL(FY25:FY126,6)&lt;=$A$8*SMALL(FY25:FY126,1),IFERROR(INDEX($A$25:$A$126, MATCH(1,(FY25:FY126=SMALL(FY25:FY126,5))*(COUNTIF(FY3:FY13, $A$25:$A$126)=0),0)), ""),""),"")</f>
        <v/>
      </c>
      <c r="FZ14" s="1" t="str" cm="1">
        <f t="array" ref="FZ14">IFERROR(IF(SMALL(FZ25:FZ126,6)&lt;=$A$8*SMALL(FZ25:FZ126,1),IFERROR(INDEX($A$25:$A$126, MATCH(1,(FZ25:FZ126=SMALL(FZ25:FZ126,5))*(COUNTIF(FZ3:FZ13, $A$25:$A$126)=0),0)), ""),""),"")</f>
        <v/>
      </c>
      <c r="GA14" s="1" t="str" cm="1">
        <f t="array" ref="GA14">IFERROR(IF(SMALL(GA25:GA126,6)&lt;=$A$8*SMALL(GA25:GA126,1),IFERROR(INDEX($A$25:$A$126, MATCH(1,(GA25:GA126=SMALL(GA25:GA126,5))*(COUNTIF(GA3:GA13, $A$25:$A$126)=0),0)), ""),""),"")</f>
        <v/>
      </c>
      <c r="GB14" s="1" t="str" cm="1">
        <f t="array" ref="GB14">IFERROR(IF(SMALL(GB25:GB126,6)&lt;=$A$8*SMALL(GB25:GB126,1),IFERROR(INDEX($A$25:$A$126, MATCH(1,(GB25:GB126=SMALL(GB25:GB126,5))*(COUNTIF(GB3:GB13, $A$25:$A$126)=0),0)), ""),""),"")</f>
        <v/>
      </c>
      <c r="GC14" s="1" t="str" cm="1">
        <f t="array" ref="GC14">IFERROR(IF(SMALL(GC25:GC126,6)&lt;=$A$8*SMALL(GC25:GC126,1),IFERROR(INDEX($A$25:$A$126, MATCH(1,(GC25:GC126=SMALL(GC25:GC126,5))*(COUNTIF(GC3:GC13, $A$25:$A$126)=0),0)), ""),""),"")</f>
        <v/>
      </c>
      <c r="GD14" s="1" t="str" cm="1">
        <f t="array" ref="GD14">IFERROR(IF(SMALL(GD25:GD126,6)&lt;=$A$8*SMALL(GD25:GD126,1),IFERROR(INDEX($A$25:$A$126, MATCH(1,(GD25:GD126=SMALL(GD25:GD126,5))*(COUNTIF(GD3:GD13, $A$25:$A$126)=0),0)), ""),""),"")</f>
        <v/>
      </c>
      <c r="GE14" s="1" t="str" cm="1">
        <f t="array" ref="GE14">IFERROR(IF(SMALL(GE25:GE126,6)&lt;=$A$8*SMALL(GE25:GE126,1),IFERROR(INDEX($A$25:$A$126, MATCH(1,(GE25:GE126=SMALL(GE25:GE126,5))*(COUNTIF(GE3:GE13, $A$25:$A$126)=0),0)), ""),""),"")</f>
        <v/>
      </c>
      <c r="GF14" s="1" t="str" cm="1">
        <f t="array" ref="GF14">IFERROR(IF(SMALL(GF25:GF126,6)&lt;=$A$8*SMALL(GF25:GF126,1),IFERROR(INDEX($A$25:$A$126, MATCH(1,(GF25:GF126=SMALL(GF25:GF126,5))*(COUNTIF(GF3:GF13, $A$25:$A$126)=0),0)), ""),""),"")</f>
        <v/>
      </c>
      <c r="GG14" s="1" t="str" cm="1">
        <f t="array" ref="GG14">IFERROR(IF(SMALL(GG25:GG126,6)&lt;=$A$8*SMALL(GG25:GG126,1),IFERROR(INDEX($A$25:$A$126, MATCH(1,(GG25:GG126=SMALL(GG25:GG126,5))*(COUNTIF(GG3:GG13, $A$25:$A$126)=0),0)), ""),""),"")</f>
        <v/>
      </c>
      <c r="GH14" s="1" t="str" cm="1">
        <f t="array" ref="GH14">IFERROR(IF(SMALL(GH25:GH126,6)&lt;=$A$8*SMALL(GH25:GH126,1),IFERROR(INDEX($A$25:$A$126, MATCH(1,(GH25:GH126=SMALL(GH25:GH126,5))*(COUNTIF(GH3:GH13, $A$25:$A$126)=0),0)), ""),""),"")</f>
        <v/>
      </c>
      <c r="GI14" s="1" t="str" cm="1">
        <f t="array" ref="GI14">IFERROR(IF(SMALL(GI25:GI126,6)&lt;=$A$8*SMALL(GI25:GI126,1),IFERROR(INDEX($A$25:$A$126, MATCH(1,(GI25:GI126=SMALL(GI25:GI126,5))*(COUNTIF(GI3:GI13, $A$25:$A$126)=0),0)), ""),""),"")</f>
        <v/>
      </c>
      <c r="GJ14" s="1" t="str" cm="1">
        <f t="array" ref="GJ14">IFERROR(IF(SMALL(GJ25:GJ126,6)&lt;=$A$8*SMALL(GJ25:GJ126,1),IFERROR(INDEX($A$25:$A$126, MATCH(1,(GJ25:GJ126=SMALL(GJ25:GJ126,5))*(COUNTIF(GJ3:GJ13, $A$25:$A$126)=0),0)), ""),""),"")</f>
        <v/>
      </c>
      <c r="GK14" s="1" t="str" cm="1">
        <f t="array" ref="GK14">IFERROR(IF(SMALL(GK25:GK126,6)&lt;=$A$8*SMALL(GK25:GK126,1),IFERROR(INDEX($A$25:$A$126, MATCH(1,(GK25:GK126=SMALL(GK25:GK126,5))*(COUNTIF(GK3:GK13, $A$25:$A$126)=0),0)), ""),""),"")</f>
        <v/>
      </c>
      <c r="GL14" s="1" t="str" cm="1">
        <f t="array" ref="GL14">IFERROR(IF(SMALL(GL25:GL126,6)&lt;=$A$8*SMALL(GL25:GL126,1),IFERROR(INDEX($A$25:$A$126, MATCH(1,(GL25:GL126=SMALL(GL25:GL126,5))*(COUNTIF(GL3:GL13, $A$25:$A$126)=0),0)), ""),""),"")</f>
        <v/>
      </c>
      <c r="GM14" s="1" t="str" cm="1">
        <f t="array" ref="GM14">IFERROR(IF(SMALL(GM25:GM126,6)&lt;=$A$8*SMALL(GM25:GM126,1),IFERROR(INDEX($A$25:$A$126, MATCH(1,(GM25:GM126=SMALL(GM25:GM126,5))*(COUNTIF(GM3:GM13, $A$25:$A$126)=0),0)), ""),""),"")</f>
        <v/>
      </c>
      <c r="GN14" s="1" t="str" cm="1">
        <f t="array" ref="GN14">IFERROR(IF(SMALL(GN25:GN126,6)&lt;=$A$8*SMALL(GN25:GN126,1),IFERROR(INDEX($A$25:$A$126, MATCH(1,(GN25:GN126=SMALL(GN25:GN126,5))*(COUNTIF(GN3:GN13, $A$25:$A$126)=0),0)), ""),""),"")</f>
        <v/>
      </c>
      <c r="GO14" s="1" t="str" cm="1">
        <f t="array" ref="GO14">IFERROR(IF(SMALL(GO25:GO126,6)&lt;=$A$8*SMALL(GO25:GO126,1),IFERROR(INDEX($A$25:$A$126, MATCH(1,(GO25:GO126=SMALL(GO25:GO126,5))*(COUNTIF(GO3:GO13, $A$25:$A$126)=0),0)), ""),""),"")</f>
        <v/>
      </c>
      <c r="GP14" s="1" t="str" cm="1">
        <f t="array" ref="GP14">IFERROR(IF(SMALL(GP25:GP126,6)&lt;=$A$8*SMALL(GP25:GP126,1),IFERROR(INDEX($A$25:$A$126, MATCH(1,(GP25:GP126=SMALL(GP25:GP126,5))*(COUNTIF(GP3:GP13, $A$25:$A$126)=0),0)), ""),""),"")</f>
        <v/>
      </c>
      <c r="GQ14" s="1" t="str" cm="1">
        <f t="array" ref="GQ14">IFERROR(IF(SMALL(GQ25:GQ126,6)&lt;=$A$8*SMALL(GQ25:GQ126,1),IFERROR(INDEX($A$25:$A$126, MATCH(1,(GQ25:GQ126=SMALL(GQ25:GQ126,5))*(COUNTIF(GQ3:GQ13, $A$25:$A$126)=0),0)), ""),""),"")</f>
        <v/>
      </c>
      <c r="GR14" s="1" t="str" cm="1">
        <f t="array" ref="GR14">IFERROR(IF(SMALL(GR25:GR126,6)&lt;=$A$8*SMALL(GR25:GR126,1),IFERROR(INDEX($A$25:$A$126, MATCH(1,(GR25:GR126=SMALL(GR25:GR126,5))*(COUNTIF(GR3:GR13, $A$25:$A$126)=0),0)), ""),""),"")</f>
        <v/>
      </c>
      <c r="GS14" s="1" t="str" cm="1">
        <f t="array" ref="GS14">IFERROR(IF(SMALL(GS25:GS126,6)&lt;=$A$8*SMALL(GS25:GS126,1),IFERROR(INDEX($A$25:$A$126, MATCH(1,(GS25:GS126=SMALL(GS25:GS126,5))*(COUNTIF(GS3:GS13, $A$25:$A$126)=0),0)), ""),""),"")</f>
        <v/>
      </c>
      <c r="GT14" s="1" t="str" cm="1">
        <f t="array" ref="GT14">IFERROR(IF(SMALL(GT25:GT126,6)&lt;=$A$8*SMALL(GT25:GT126,1),IFERROR(INDEX($A$25:$A$126, MATCH(1,(GT25:GT126=SMALL(GT25:GT126,5))*(COUNTIF(GT3:GT13, $A$25:$A$126)=0),0)), ""),""),"")</f>
        <v/>
      </c>
      <c r="GU14" s="1" t="str" cm="1">
        <f t="array" ref="GU14">IFERROR(IF(SMALL(GU25:GU126,6)&lt;=$A$8*SMALL(GU25:GU126,1),IFERROR(INDEX($A$25:$A$126, MATCH(1,(GU25:GU126=SMALL(GU25:GU126,5))*(COUNTIF(GU3:GU13, $A$25:$A$126)=0),0)), ""),""),"")</f>
        <v/>
      </c>
      <c r="GV14" s="1" t="str" cm="1">
        <f t="array" ref="GV14">IFERROR(IF(SMALL(GV25:GV126,6)&lt;=$A$8*SMALL(GV25:GV126,1),IFERROR(INDEX($A$25:$A$126, MATCH(1,(GV25:GV126=SMALL(GV25:GV126,5))*(COUNTIF(GV3:GV13, $A$25:$A$126)=0),0)), ""),""),"")</f>
        <v/>
      </c>
      <c r="GW14" s="1" t="str" cm="1">
        <f t="array" ref="GW14">IFERROR(IF(SMALL(GW25:GW126,6)&lt;=$A$8*SMALL(GW25:GW126,1),IFERROR(INDEX($A$25:$A$126, MATCH(1,(GW25:GW126=SMALL(GW25:GW126,5))*(COUNTIF(GW3:GW13, $A$25:$A$126)=0),0)), ""),""),"")</f>
        <v/>
      </c>
      <c r="GX14" s="1" t="str" cm="1">
        <f t="array" ref="GX14">IFERROR(IF(SMALL(GX25:GX126,6)&lt;=$A$8*SMALL(GX25:GX126,1),IFERROR(INDEX($A$25:$A$126, MATCH(1,(GX25:GX126=SMALL(GX25:GX126,5))*(COUNTIF(GX3:GX13, $A$25:$A$126)=0),0)), ""),""),"")</f>
        <v/>
      </c>
      <c r="GY14" s="1" t="str" cm="1">
        <f t="array" ref="GY14">IFERROR(IF(SMALL(GY25:GY126,6)&lt;=$A$8*SMALL(GY25:GY126,1),IFERROR(INDEX($A$25:$A$126, MATCH(1,(GY25:GY126=SMALL(GY25:GY126,5))*(COUNTIF(GY3:GY13, $A$25:$A$126)=0),0)), ""),""),"")</f>
        <v/>
      </c>
      <c r="GZ14" s="1" t="str" cm="1">
        <f t="array" ref="GZ14">IFERROR(IF(SMALL(GZ25:GZ126,6)&lt;=$A$8*SMALL(GZ25:GZ126,1),IFERROR(INDEX($A$25:$A$126, MATCH(1,(GZ25:GZ126=SMALL(GZ25:GZ126,5))*(COUNTIF(GZ3:GZ13, $A$25:$A$126)=0),0)), ""),""),"")</f>
        <v/>
      </c>
      <c r="HA14" s="1" t="str" cm="1">
        <f t="array" ref="HA14">IFERROR(IF(SMALL(HA25:HA126,6)&lt;=$A$8*SMALL(HA25:HA126,1),IFERROR(INDEX($A$25:$A$126, MATCH(1,(HA25:HA126=SMALL(HA25:HA126,5))*(COUNTIF(HA3:HA13, $A$25:$A$126)=0),0)), ""),""),"")</f>
        <v/>
      </c>
      <c r="HB14" s="1" t="str" cm="1">
        <f t="array" ref="HB14">IFERROR(IF(SMALL(HB25:HB126,6)&lt;=$A$8*SMALL(HB25:HB126,1),IFERROR(INDEX($A$25:$A$126, MATCH(1,(HB25:HB126=SMALL(HB25:HB126,5))*(COUNTIF(HB3:HB13, $A$25:$A$126)=0),0)), ""),""),"")</f>
        <v/>
      </c>
      <c r="HC14" s="1" t="str" cm="1">
        <f t="array" ref="HC14">IFERROR(IF(SMALL(HC25:HC126,6)&lt;=$A$8*SMALL(HC25:HC126,1),IFERROR(INDEX($A$25:$A$126, MATCH(1,(HC25:HC126=SMALL(HC25:HC126,5))*(COUNTIF(HC3:HC13, $A$25:$A$126)=0),0)), ""),""),"")</f>
        <v/>
      </c>
      <c r="HD14" s="1" t="str" cm="1">
        <f t="array" ref="HD14">IFERROR(IF(SMALL(HD25:HD126,6)&lt;=$A$8*SMALL(HD25:HD126,1),IFERROR(INDEX($A$25:$A$126, MATCH(1,(HD25:HD126=SMALL(HD25:HD126,5))*(COUNTIF(HD3:HD13, $A$25:$A$126)=0),0)), ""),""),"")</f>
        <v/>
      </c>
      <c r="HE14" s="1" t="str" cm="1">
        <f t="array" ref="HE14">IFERROR(IF(SMALL(HE25:HE126,6)&lt;=$A$8*SMALL(HE25:HE126,1),IFERROR(INDEX($A$25:$A$126, MATCH(1,(HE25:HE126=SMALL(HE25:HE126,5))*(COUNTIF(HE3:HE13, $A$25:$A$126)=0),0)), ""),""),"")</f>
        <v/>
      </c>
      <c r="HF14" s="1" t="str" cm="1">
        <f t="array" ref="HF14">IFERROR(IF(SMALL(HF25:HF126,6)&lt;=$A$8*SMALL(HF25:HF126,1),IFERROR(INDEX($A$25:$A$126, MATCH(1,(HF25:HF126=SMALL(HF25:HF126,5))*(COUNTIF(HF3:HF13, $A$25:$A$126)=0),0)), ""),""),"")</f>
        <v/>
      </c>
      <c r="HG14" s="1" t="str" cm="1">
        <f t="array" ref="HG14">IFERROR(IF(SMALL(HG25:HG126,6)&lt;=$A$8*SMALL(HG25:HG126,1),IFERROR(INDEX($A$25:$A$126, MATCH(1,(HG25:HG126=SMALL(HG25:HG126,5))*(COUNTIF(HG3:HG13, $A$25:$A$126)=0),0)), ""),""),"")</f>
        <v/>
      </c>
      <c r="HH14" s="1" t="str" cm="1">
        <f t="array" ref="HH14">IFERROR(IF(SMALL(HH25:HH126,6)&lt;=$A$8*SMALL(HH25:HH126,1),IFERROR(INDEX($A$25:$A$126, MATCH(1,(HH25:HH126=SMALL(HH25:HH126,5))*(COUNTIF(HH3:HH13, $A$25:$A$126)=0),0)), ""),""),"")</f>
        <v/>
      </c>
      <c r="HI14" s="1" t="str" cm="1">
        <f t="array" ref="HI14">IFERROR(IF(SMALL(HI25:HI126,6)&lt;=$A$8*SMALL(HI25:HI126,1),IFERROR(INDEX($A$25:$A$126, MATCH(1,(HI25:HI126=SMALL(HI25:HI126,5))*(COUNTIF(HI3:HI13, $A$25:$A$126)=0),0)), ""),""),"")</f>
        <v/>
      </c>
      <c r="HJ14" s="1" t="str" cm="1">
        <f t="array" ref="HJ14">IFERROR(IF(SMALL(HJ25:HJ126,6)&lt;=$A$8*SMALL(HJ25:HJ126,1),IFERROR(INDEX($A$25:$A$126, MATCH(1,(HJ25:HJ126=SMALL(HJ25:HJ126,5))*(COUNTIF(HJ3:HJ13, $A$25:$A$126)=0),0)), ""),""),"")</f>
        <v/>
      </c>
      <c r="HK14" s="1" t="str" cm="1">
        <f t="array" ref="HK14">IFERROR(IF(SMALL(HK25:HK126,6)&lt;=$A$8*SMALL(HK25:HK126,1),IFERROR(INDEX($A$25:$A$126, MATCH(1,(HK25:HK126=SMALL(HK25:HK126,5))*(COUNTIF(HK3:HK13, $A$25:$A$126)=0),0)), ""),""),"")</f>
        <v/>
      </c>
      <c r="HL14" s="1" t="str" cm="1">
        <f t="array" ref="HL14">IFERROR(IF(SMALL(HL25:HL126,6)&lt;=$A$8*SMALL(HL25:HL126,1),IFERROR(INDEX($A$25:$A$126, MATCH(1,(HL25:HL126=SMALL(HL25:HL126,5))*(COUNTIF(HL3:HL13, $A$25:$A$126)=0),0)), ""),""),"")</f>
        <v/>
      </c>
      <c r="HM14" s="1" t="str" cm="1">
        <f t="array" ref="HM14">IFERROR(IF(SMALL(HM25:HM126,6)&lt;=$A$8*SMALL(HM25:HM126,1),IFERROR(INDEX($A$25:$A$126, MATCH(1,(HM25:HM126=SMALL(HM25:HM126,5))*(COUNTIF(HM3:HM13, $A$25:$A$126)=0),0)), ""),""),"")</f>
        <v/>
      </c>
      <c r="HN14" s="1" t="str" cm="1">
        <f t="array" ref="HN14">IFERROR(IF(SMALL(HN25:HN126,6)&lt;=$A$8*SMALL(HN25:HN126,1),IFERROR(INDEX($A$25:$A$126, MATCH(1,(HN25:HN126=SMALL(HN25:HN126,5))*(COUNTIF(HN3:HN13, $A$25:$A$126)=0),0)), ""),""),"")</f>
        <v/>
      </c>
      <c r="HO14" s="1" t="str" cm="1">
        <f t="array" ref="HO14">IFERROR(IF(SMALL(HO25:HO126,6)&lt;=$A$8*SMALL(HO25:HO126,1),IFERROR(INDEX($A$25:$A$126, MATCH(1,(HO25:HO126=SMALL(HO25:HO126,5))*(COUNTIF(HO3:HO13, $A$25:$A$126)=0),0)), ""),""),"")</f>
        <v/>
      </c>
      <c r="HP14" s="1" t="str" cm="1">
        <f t="array" ref="HP14">IFERROR(IF(SMALL(HP25:HP126,6)&lt;=$A$8*SMALL(HP25:HP126,1),IFERROR(INDEX($A$25:$A$126, MATCH(1,(HP25:HP126=SMALL(HP25:HP126,5))*(COUNTIF(HP3:HP13, $A$25:$A$126)=0),0)), ""),""),"")</f>
        <v/>
      </c>
      <c r="HQ14" s="1" t="str" cm="1">
        <f t="array" ref="HQ14">IFERROR(IF(SMALL(HQ25:HQ126,6)&lt;=$A$8*SMALL(HQ25:HQ126,1),IFERROR(INDEX($A$25:$A$126, MATCH(1,(HQ25:HQ126=SMALL(HQ25:HQ126,5))*(COUNTIF(HQ3:HQ13, $A$25:$A$126)=0),0)), ""),""),"")</f>
        <v/>
      </c>
      <c r="HR14" s="1" t="str" cm="1">
        <f t="array" ref="HR14">IFERROR(IF(SMALL(HR25:HR126,6)&lt;=$A$8*SMALL(HR25:HR126,1),IFERROR(INDEX($A$25:$A$126, MATCH(1,(HR25:HR126=SMALL(HR25:HR126,5))*(COUNTIF(HR3:HR13, $A$25:$A$126)=0),0)), ""),""),"")</f>
        <v/>
      </c>
      <c r="HS14" s="1" t="str" cm="1">
        <f t="array" ref="HS14">IFERROR(IF(SMALL(HS25:HS126,6)&lt;=$A$8*SMALL(HS25:HS126,1),IFERROR(INDEX($A$25:$A$126, MATCH(1,(HS25:HS126=SMALL(HS25:HS126,5))*(COUNTIF(HS3:HS13, $A$25:$A$126)=0),0)), ""),""),"")</f>
        <v/>
      </c>
      <c r="HT14" s="1" t="str" cm="1">
        <f t="array" ref="HT14">IFERROR(IF(SMALL(HT25:HT126,6)&lt;=$A$8*SMALL(HT25:HT126,1),IFERROR(INDEX($A$25:$A$126, MATCH(1,(HT25:HT126=SMALL(HT25:HT126,5))*(COUNTIF(HT3:HT13, $A$25:$A$126)=0),0)), ""),""),"")</f>
        <v/>
      </c>
      <c r="HU14" s="1" t="str" cm="1">
        <f t="array" ref="HU14">IFERROR(IF(SMALL(HU25:HU126,6)&lt;=$A$8*SMALL(HU25:HU126,1),IFERROR(INDEX($A$25:$A$126, MATCH(1,(HU25:HU126=SMALL(HU25:HU126,5))*(COUNTIF(HU3:HU13, $A$25:$A$126)=0),0)), ""),""),"")</f>
        <v/>
      </c>
      <c r="HV14" s="1" t="str" cm="1">
        <f t="array" ref="HV14">IFERROR(IF(SMALL(HV25:HV126,6)&lt;=$A$8*SMALL(HV25:HV126,1),IFERROR(INDEX($A$25:$A$126, MATCH(1,(HV25:HV126=SMALL(HV25:HV126,5))*(COUNTIF(HV3:HV13, $A$25:$A$126)=0),0)), ""),""),"")</f>
        <v/>
      </c>
      <c r="HW14" s="1" t="str" cm="1">
        <f t="array" ref="HW14">IFERROR(IF(SMALL(HW25:HW126,6)&lt;=$A$8*SMALL(HW25:HW126,1),IFERROR(INDEX($A$25:$A$126, MATCH(1,(HW25:HW126=SMALL(HW25:HW126,5))*(COUNTIF(HW3:HW13, $A$25:$A$126)=0),0)), ""),""),"")</f>
        <v/>
      </c>
      <c r="HX14" s="1" t="str" cm="1">
        <f t="array" ref="HX14">IFERROR(IF(SMALL(HX25:HX126,6)&lt;=$A$8*SMALL(HX25:HX126,1),IFERROR(INDEX($A$25:$A$126, MATCH(1,(HX25:HX126=SMALL(HX25:HX126,5))*(COUNTIF(HX3:HX13, $A$25:$A$126)=0),0)), ""),""),"")</f>
        <v/>
      </c>
      <c r="HY14" s="1" t="str" cm="1">
        <f t="array" ref="HY14">IFERROR(IF(SMALL(HY25:HY126,6)&lt;=$A$8*SMALL(HY25:HY126,1),IFERROR(INDEX($A$25:$A$126, MATCH(1,(HY25:HY126=SMALL(HY25:HY126,5))*(COUNTIF(HY3:HY13, $A$25:$A$126)=0),0)), ""),""),"")</f>
        <v/>
      </c>
      <c r="HZ14" s="1" t="str" cm="1">
        <f t="array" ref="HZ14">IFERROR(IF(SMALL(HZ25:HZ126,6)&lt;=$A$8*SMALL(HZ25:HZ126,1),IFERROR(INDEX($A$25:$A$126, MATCH(1,(HZ25:HZ126=SMALL(HZ25:HZ126,5))*(COUNTIF(HZ3:HZ13, $A$25:$A$126)=0),0)), ""),""),"")</f>
        <v/>
      </c>
      <c r="IA14" s="1" t="str" cm="1">
        <f t="array" ref="IA14">IFERROR(IF(SMALL(IA25:IA126,6)&lt;=$A$8*SMALL(IA25:IA126,1),IFERROR(INDEX($A$25:$A$126, MATCH(1,(IA25:IA126=SMALL(IA25:IA126,5))*(COUNTIF(IA3:IA13, $A$25:$A$126)=0),0)), ""),""),"")</f>
        <v/>
      </c>
      <c r="IB14" s="1" t="str" cm="1">
        <f t="array" ref="IB14">IFERROR(IF(SMALL(IB25:IB126,6)&lt;=$A$8*SMALL(IB25:IB126,1),IFERROR(INDEX($A$25:$A$126, MATCH(1,(IB25:IB126=SMALL(IB25:IB126,5))*(COUNTIF(IB3:IB13, $A$25:$A$126)=0),0)), ""),""),"")</f>
        <v/>
      </c>
      <c r="IC14" s="1" t="str" cm="1">
        <f t="array" ref="IC14">IFERROR(IF(SMALL(IC25:IC126,6)&lt;=$A$8*SMALL(IC25:IC126,1),IFERROR(INDEX($A$25:$A$126, MATCH(1,(IC25:IC126=SMALL(IC25:IC126,5))*(COUNTIF(IC3:IC13, $A$25:$A$126)=0),0)), ""),""),"")</f>
        <v/>
      </c>
      <c r="ID14" s="1" t="str" cm="1">
        <f t="array" ref="ID14">IFERROR(IF(SMALL(ID25:ID126,6)&lt;=$A$8*SMALL(ID25:ID126,1),IFERROR(INDEX($A$25:$A$126, MATCH(1,(ID25:ID126=SMALL(ID25:ID126,5))*(COUNTIF(ID3:ID13, $A$25:$A$126)=0),0)), ""),""),"")</f>
        <v/>
      </c>
      <c r="IE14" s="1" t="str" cm="1">
        <f t="array" ref="IE14">IFERROR(IF(SMALL(IE25:IE126,6)&lt;=$A$8*SMALL(IE25:IE126,1),IFERROR(INDEX($A$25:$A$126, MATCH(1,(IE25:IE126=SMALL(IE25:IE126,5))*(COUNTIF(IE3:IE13, $A$25:$A$126)=0),0)), ""),""),"")</f>
        <v/>
      </c>
      <c r="IF14" s="1" t="str" cm="1">
        <f t="array" ref="IF14">IFERROR(IF(SMALL(IF25:IF126,6)&lt;=$A$8*SMALL(IF25:IF126,1),IFERROR(INDEX($A$25:$A$126, MATCH(1,(IF25:IF126=SMALL(IF25:IF126,5))*(COUNTIF(IF3:IF13, $A$25:$A$126)=0),0)), ""),""),"")</f>
        <v/>
      </c>
      <c r="IG14" s="1" t="str" cm="1">
        <f t="array" ref="IG14">IFERROR(IF(SMALL(IG25:IG126,6)&lt;=$A$8*SMALL(IG25:IG126,1),IFERROR(INDEX($A$25:$A$126, MATCH(1,(IG25:IG126=SMALL(IG25:IG126,5))*(COUNTIF(IG3:IG13, $A$25:$A$126)=0),0)), ""),""),"")</f>
        <v/>
      </c>
      <c r="IH14" s="1" t="str" cm="1">
        <f t="array" ref="IH14">IFERROR(IF(SMALL(IH25:IH126,6)&lt;=$A$8*SMALL(IH25:IH126,1),IFERROR(INDEX($A$25:$A$126, MATCH(1,(IH25:IH126=SMALL(IH25:IH126,5))*(COUNTIF(IH3:IH13, $A$25:$A$126)=0),0)), ""),""),"")</f>
        <v/>
      </c>
      <c r="II14" s="1" t="str" cm="1">
        <f t="array" ref="II14">IFERROR(IF(SMALL(II25:II126,6)&lt;=$A$8*SMALL(II25:II126,1),IFERROR(INDEX($A$25:$A$126, MATCH(1,(II25:II126=SMALL(II25:II126,5))*(COUNTIF(II3:II13, $A$25:$A$126)=0),0)), ""),""),"")</f>
        <v/>
      </c>
      <c r="IJ14" s="1" t="str" cm="1">
        <f t="array" ref="IJ14">IFERROR(IF(SMALL(IJ25:IJ126,6)&lt;=$A$8*SMALL(IJ25:IJ126,1),IFERROR(INDEX($A$25:$A$126, MATCH(1,(IJ25:IJ126=SMALL(IJ25:IJ126,5))*(COUNTIF(IJ3:IJ13, $A$25:$A$126)=0),0)), ""),""),"")</f>
        <v/>
      </c>
      <c r="IK14" s="1" t="str" cm="1">
        <f t="array" ref="IK14">IFERROR(IF(SMALL(IK25:IK200,6)&lt;=$A$8*SMALL(IK25:IK200,1),IFERROR(INDEX($A$25:$A$200, MATCH(1,(IK25:IK200=SMALL(IK25:IK200,5))*(COUNTIF(IK3:IK13, $A$25:$A$200)=0),0)), ""),""),"")</f>
        <v/>
      </c>
      <c r="IL14" s="1" t="str" cm="1">
        <f t="array" ref="IL14">IFERROR(IF(SMALL(IL25:IL200,6)&lt;=$A$8*SMALL(IL25:IL200,1),IFERROR(INDEX($A$25:$A$200, MATCH(1,(IL25:IL200=SMALL(IL25:IL200,5))*(COUNTIF(IL3:IL13, $A$25:$A$200)=0),0)), ""),""),"")</f>
        <v/>
      </c>
      <c r="IM14" s="1" t="str" cm="1">
        <f t="array" ref="IM14">IFERROR(IF(SMALL(IM25:IM200,6)&lt;=$A$8*SMALL(IM25:IM200,1),IFERROR(INDEX($A$25:$A$200, MATCH(1,(IM25:IM200=SMALL(IM25:IM200,5))*(COUNTIF(IM3:IM13, $A$25:$A$200)=0),0)), ""),""),"")</f>
        <v/>
      </c>
      <c r="IN14" s="1" t="str" cm="1">
        <f t="array" ref="IN14">IFERROR(IF(SMALL(IN25:IN200,6)&lt;=$A$8*SMALL(IN25:IN200,1),IFERROR(INDEX($A$25:$A$200, MATCH(1,(IN25:IN200=SMALL(IN25:IN200,5))*(COUNTIF(IN3:IN13, $A$25:$A$200)=0),0)), ""),""),"")</f>
        <v/>
      </c>
      <c r="IO14" s="1" t="str" cm="1">
        <f t="array" ref="IO14">IFERROR(IF(SMALL(IO25:IO200,6)&lt;=$A$8*SMALL(IO25:IO200,1),IFERROR(INDEX($A$25:$A$200, MATCH(1,(IO25:IO200=SMALL(IO25:IO200,5))*(COUNTIF(IO3:IO13, $A$25:$A$200)=0),0)), ""),""),"")</f>
        <v/>
      </c>
      <c r="IP14" s="1" t="str" cm="1">
        <f t="array" ref="IP14">IFERROR(IF(SMALL(IP25:IP200,6)&lt;=$A$8*SMALL(IP25:IP200,1),IFERROR(INDEX($A$25:$A$200, MATCH(1,(IP25:IP200=SMALL(IP25:IP200,5))*(COUNTIF(IP3:IP13, $A$25:$A$200)=0),0)), ""),""),"")</f>
        <v/>
      </c>
      <c r="IQ14" s="1" t="str" cm="1">
        <f t="array" ref="IQ14">IFERROR(IF(SMALL(IQ25:IQ200,6)&lt;=$A$8*SMALL(IQ25:IQ200,1),IFERROR(INDEX($A$25:$A$200, MATCH(1,(IQ25:IQ200=SMALL(IQ25:IQ200,5))*(COUNTIF(IQ3:IQ13, $A$25:$A$200)=0),0)), ""),""),"")</f>
        <v/>
      </c>
      <c r="IR14" s="1" t="str" cm="1">
        <f t="array" ref="IR14">IFERROR(IF(SMALL(IR25:IR200,6)&lt;=$A$8*SMALL(IR25:IR200,1),IFERROR(INDEX($A$25:$A$200, MATCH(1,(IR25:IR200=SMALL(IR25:IR200,5))*(COUNTIF(IR3:IR13, $A$25:$A$200)=0),0)), ""),""),"")</f>
        <v/>
      </c>
      <c r="IS14" s="1" t="str" cm="1">
        <f t="array" ref="IS14">IFERROR(IF(SMALL(IS25:IS200,6)&lt;=$A$8*SMALL(IS25:IS200,1),IFERROR(INDEX($A$25:$A$200, MATCH(1,(IS25:IS200=SMALL(IS25:IS200,5))*(COUNTIF(IS3:IS13, $A$25:$A$200)=0),0)), ""),""),"")</f>
        <v/>
      </c>
      <c r="IT14" s="1" t="str" cm="1">
        <f t="array" ref="IT14">IFERROR(IF(SMALL(IT25:IT200,6)&lt;=$A$8*SMALL(IT25:IT200,1),IFERROR(INDEX($A$25:$A$200, MATCH(1,(IT25:IT200=SMALL(IT25:IT200,5))*(COUNTIF(IT3:IT13, $A$25:$A$200)=0),0)), ""),""),"")</f>
        <v/>
      </c>
      <c r="IU14" s="1" t="str" cm="1">
        <f t="array" ref="IU14">IFERROR(IF(SMALL(IU25:IU200,6)&lt;=$A$8*SMALL(IU25:IU200,1),IFERROR(INDEX($A$25:$A$200, MATCH(1,(IU25:IU200=SMALL(IU25:IU200,5))*(COUNTIF(IU3:IU13, $A$25:$A$200)=0),0)), ""),""),"")</f>
        <v/>
      </c>
      <c r="IV14" s="1" t="str" cm="1">
        <f t="array" ref="IV14">IFERROR(IF(SMALL(IV25:IV200,6)&lt;=$A$8*SMALL(IV25:IV200,1),IFERROR(INDEX($A$25:$A$200, MATCH(1,(IV25:IV200=SMALL(IV25:IV200,5))*(COUNTIF(IV3:IV13, $A$25:$A$200)=0),0)), ""),""),"")</f>
        <v/>
      </c>
      <c r="IW14" s="1" t="str" cm="1">
        <f t="array" ref="IW14">IFERROR(IF(SMALL(IW25:IW200,6)&lt;=$A$8*SMALL(IW25:IW200,1),IFERROR(INDEX($A$25:$A$200, MATCH(1,(IW25:IW200=SMALL(IW25:IW200,5))*(COUNTIF(IW3:IW13, $A$25:$A$200)=0),0)), ""),""),"")</f>
        <v/>
      </c>
      <c r="IX14" s="1" t="str" cm="1">
        <f t="array" ref="IX14">IFERROR(IF(SMALL(IX25:IX200,6)&lt;=$A$8*SMALL(IX25:IX200,1),IFERROR(INDEX($A$25:$A$200, MATCH(1,(IX25:IX200=SMALL(IX25:IX200,5))*(COUNTIF(IX3:IX13, $A$25:$A$200)=0),0)), ""),""),"")</f>
        <v/>
      </c>
      <c r="IY14" s="1" t="str" cm="1">
        <f t="array" ref="IY14">IFERROR(IF(SMALL(IY25:IY200,6)&lt;=$A$8*SMALL(IY25:IY200,1),IFERROR(INDEX($A$25:$A$200, MATCH(1,(IY25:IY200=SMALL(IY25:IY200,5))*(COUNTIF(IY3:IY13, $A$25:$A$200)=0),0)), ""),""),"")</f>
        <v/>
      </c>
      <c r="IZ14" s="1" t="str" cm="1">
        <f t="array" ref="IZ14">IFERROR(IF(SMALL(IZ25:IZ200,6)&lt;=$A$8*SMALL(IZ25:IZ200,1),IFERROR(INDEX($A$25:$A$200, MATCH(1,(IZ25:IZ200=SMALL(IZ25:IZ200,5))*(COUNTIF(IZ3:IZ13, $A$25:$A$200)=0),0)), ""),""),"")</f>
        <v/>
      </c>
      <c r="JA14" s="1" t="str" cm="1">
        <f t="array" ref="JA14">IFERROR(IF(SMALL(JA25:JA200,6)&lt;=$A$8*SMALL(JA25:JA200,1),IFERROR(INDEX($A$25:$A$200, MATCH(1,(JA25:JA200=SMALL(JA25:JA200,5))*(COUNTIF(JA3:JA13, $A$25:$A$200)=0),0)), ""),""),"")</f>
        <v/>
      </c>
      <c r="JB14" s="1" t="str" cm="1">
        <f t="array" ref="JB14">IFERROR(IF(SMALL(JB25:JB200,6)&lt;=$A$8*SMALL(JB25:JB200,1),IFERROR(INDEX($A$25:$A$200, MATCH(1,(JB25:JB200=SMALL(JB25:JB200,5))*(COUNTIF(JB3:JB13, $A$25:$A$200)=0),0)), ""),""),"")</f>
        <v/>
      </c>
      <c r="JC14" s="1" t="str" cm="1">
        <f t="array" ref="JC14">IFERROR(IF(SMALL(JC25:JC200,6)&lt;=$A$8*SMALL(JC25:JC200,1),IFERROR(INDEX($A$25:$A$200, MATCH(1,(JC25:JC200=SMALL(JC25:JC200,5))*(COUNTIF(JC3:JC13, $A$25:$A$200)=0),0)), ""),""),"")</f>
        <v/>
      </c>
      <c r="JD14" s="1" t="str" cm="1">
        <f t="array" ref="JD14">IFERROR(IF(SMALL(JD25:JD200,6)&lt;=$A$8*SMALL(JD25:JD200,1),IFERROR(INDEX($A$25:$A$200, MATCH(1,(JD25:JD200=SMALL(JD25:JD200,5))*(COUNTIF(JD3:JD13, $A$25:$A$200)=0),0)), ""),""),"")</f>
        <v/>
      </c>
      <c r="JE14" s="1" t="str" cm="1">
        <f t="array" ref="JE14">IFERROR(IF(SMALL(JE25:JE200,6)&lt;=$A$8*SMALL(JE25:JE200,1),IFERROR(INDEX($A$25:$A$200, MATCH(1,(JE25:JE200=SMALL(JE25:JE200,5))*(COUNTIF(JE3:JE13, $A$25:$A$200)=0),0)), ""),""),"")</f>
        <v/>
      </c>
      <c r="JF14" s="1" t="str" cm="1">
        <f t="array" ref="JF14">IFERROR(IF(SMALL(JF25:JF200,6)&lt;=$A$8*SMALL(JF25:JF200,1),IFERROR(INDEX($A$25:$A$200, MATCH(1,(JF25:JF200=SMALL(JF25:JF200,5))*(COUNTIF(JF3:JF13, $A$25:$A$200)=0),0)), ""),""),"")</f>
        <v/>
      </c>
      <c r="JG14" s="1" t="str" cm="1">
        <f t="array" ref="JG14">IFERROR(IF(SMALL(JG25:JG200,6)&lt;=$A$8*SMALL(JG25:JG200,1),IFERROR(INDEX($A$25:$A$200, MATCH(1,(JG25:JG200=SMALL(JG25:JG200,5))*(COUNTIF(JG3:JG13, $A$25:$A$200)=0),0)), ""),""),"")</f>
        <v/>
      </c>
      <c r="JH14" s="1" t="str" cm="1">
        <f t="array" ref="JH14">IFERROR(IF(SMALL(JH25:JH200,6)&lt;=$A$8*SMALL(JH25:JH200,1),IFERROR(INDEX($A$25:$A$200, MATCH(1,(JH25:JH200=SMALL(JH25:JH200,5))*(COUNTIF(JH3:JH13, $A$25:$A$200)=0),0)), ""),""),"")</f>
        <v/>
      </c>
      <c r="JI14" s="1" t="str" cm="1">
        <f t="array" ref="JI14">IFERROR(IF(SMALL(JI25:JI200,6)&lt;=$A$8*SMALL(JI25:JI200,1),IFERROR(INDEX($A$25:$A$200, MATCH(1,(JI25:JI200=SMALL(JI25:JI200,5))*(COUNTIF(JI3:JI13, $A$25:$A$200)=0),0)), ""),""),"")</f>
        <v/>
      </c>
      <c r="JJ14" s="1" t="str" cm="1">
        <f t="array" ref="JJ14">IFERROR(IF(SMALL(JJ25:JJ200,6)&lt;=$A$8*SMALL(JJ25:JJ200,1),IFERROR(INDEX($A$25:$A$200, MATCH(1,(JJ25:JJ200=SMALL(JJ25:JJ200,5))*(COUNTIF(JJ3:JJ13, $A$25:$A$200)=0),0)), ""),""),"")</f>
        <v/>
      </c>
      <c r="JK14" s="1" t="str" cm="1">
        <f t="array" ref="JK14">IFERROR(IF(SMALL(JK25:JK200,6)&lt;=$A$8*SMALL(JK25:JK200,1),IFERROR(INDEX($A$25:$A$200, MATCH(1,(JK25:JK200=SMALL(JK25:JK200,5))*(COUNTIF(JK3:JK13, $A$25:$A$200)=0),0)), ""),""),"")</f>
        <v/>
      </c>
      <c r="JL14" s="1" t="str" cm="1">
        <f t="array" ref="JL14">IFERROR(IF(SMALL(JL25:JL200,6)&lt;=$A$8*SMALL(JL25:JL200,1),IFERROR(INDEX($A$25:$A$200, MATCH(1,(JL25:JL200=SMALL(JL25:JL200,5))*(COUNTIF(JL3:JL13, $A$25:$A$200)=0),0)), ""),""),"")</f>
        <v/>
      </c>
      <c r="JM14" s="1" t="str" cm="1">
        <f t="array" ref="JM14">IFERROR(IF(SMALL(JM25:JM200,6)&lt;=$A$8*SMALL(JM25:JM200,1),IFERROR(INDEX($A$25:$A$200, MATCH(1,(JM25:JM200=SMALL(JM25:JM200,5))*(COUNTIF(JM3:JM13, $A$25:$A$200)=0),0)), ""),""),"")</f>
        <v/>
      </c>
      <c r="JN14" s="1" t="str" cm="1">
        <f t="array" ref="JN14">IFERROR(IF(SMALL(JN25:JN200,6)&lt;=$A$8*SMALL(JN25:JN200,1),IFERROR(INDEX($A$25:$A$200, MATCH(1,(JN25:JN200=SMALL(JN25:JN200,5))*(COUNTIF(JN3:JN13, $A$25:$A$200)=0),0)), ""),""),"")</f>
        <v/>
      </c>
      <c r="JO14" s="1" t="str" cm="1">
        <f t="array" ref="JO14">IFERROR(IF(SMALL(JO25:JO200,6)&lt;=$A$8*SMALL(JO25:JO200,1),IFERROR(INDEX($A$25:$A$200, MATCH(1,(JO25:JO200=SMALL(JO25:JO200,5))*(COUNTIF(JO3:JO13, $A$25:$A$200)=0),0)), ""),""),"")</f>
        <v/>
      </c>
      <c r="JP14" s="1" t="str" cm="1">
        <f t="array" ref="JP14">IFERROR(IF(SMALL(JP25:JP200,6)&lt;=$A$8*SMALL(JP25:JP200,1),IFERROR(INDEX($A$25:$A$200, MATCH(1,(JP25:JP200=SMALL(JP25:JP200,5))*(COUNTIF(JP3:JP13, $A$25:$A$200)=0),0)), ""),""),"")</f>
        <v/>
      </c>
      <c r="JQ14" s="1" t="str" cm="1">
        <f t="array" ref="JQ14">IFERROR(IF(SMALL(JQ25:JQ200,6)&lt;=$A$8*SMALL(JQ25:JQ200,1),IFERROR(INDEX($A$25:$A$200, MATCH(1,(JQ25:JQ200=SMALL(JQ25:JQ200,5))*(COUNTIF(JQ3:JQ13, $A$25:$A$200)=0),0)), ""),""),"")</f>
        <v/>
      </c>
      <c r="JR14" s="1" t="str" cm="1">
        <f t="array" ref="JR14">IFERROR(IF(SMALL(JR25:JR200,6)&lt;=$A$8*SMALL(JR25:JR200,1),IFERROR(INDEX($A$25:$A$200, MATCH(1,(JR25:JR200=SMALL(JR25:JR200,5))*(COUNTIF(JR3:JR13, $A$25:$A$200)=0),0)), ""),""),"")</f>
        <v/>
      </c>
      <c r="JS14" s="1" t="str" cm="1">
        <f t="array" ref="JS14">IFERROR(IF(SMALL(JS25:JS200,6)&lt;=$A$8*SMALL(JS25:JS200,1),IFERROR(INDEX($A$25:$A$200, MATCH(1,(JS25:JS200=SMALL(JS25:JS200,5))*(COUNTIF(JS3:JS13, $A$25:$A$200)=0),0)), ""),""),"")</f>
        <v/>
      </c>
      <c r="JT14" s="1" t="str" cm="1">
        <f t="array" ref="JT14">IFERROR(IF(SMALL(JT25:JT200,6)&lt;=$A$8*SMALL(JT25:JT200,1),IFERROR(INDEX($A$25:$A$200, MATCH(1,(JT25:JT200=SMALL(JT25:JT200,5))*(COUNTIF(JT3:JT13, $A$25:$A$200)=0),0)), ""),""),"")</f>
        <v/>
      </c>
      <c r="JU14" s="1" t="str" cm="1">
        <f t="array" ref="JU14">IFERROR(IF(SMALL(JU25:JU200,6)&lt;=$A$8*SMALL(JU25:JU200,1),IFERROR(INDEX($A$25:$A$200, MATCH(1,(JU25:JU200=SMALL(JU25:JU200,5))*(COUNTIF(JU3:JU13, $A$25:$A$200)=0),0)), ""),""),"")</f>
        <v/>
      </c>
      <c r="JV14" s="1" t="str" cm="1">
        <f t="array" ref="JV14">IFERROR(IF(SMALL(JV25:JV200,6)&lt;=$A$8*SMALL(JV25:JV200,1),IFERROR(INDEX($A$25:$A$200, MATCH(1,(JV25:JV200=SMALL(JV25:JV200,5))*(COUNTIF(JV3:JV13, $A$25:$A$200)=0),0)), ""),""),"")</f>
        <v/>
      </c>
      <c r="JW14" s="1" t="str" cm="1">
        <f t="array" ref="JW14">IFERROR(IF(SMALL(JW25:JW200,6)&lt;=$A$8*SMALL(JW25:JW200,1),IFERROR(INDEX($A$25:$A$200, MATCH(1,(JW25:JW200=SMALL(JW25:JW200,5))*(COUNTIF(JW3:JW13, $A$25:$A$200)=0),0)), ""),""),"")</f>
        <v/>
      </c>
      <c r="JX14" s="1" t="str" cm="1">
        <f t="array" ref="JX14">IFERROR(IF(SMALL(JX25:JX200,6)&lt;=$A$8*SMALL(JX25:JX200,1),IFERROR(INDEX($A$25:$A$200, MATCH(1,(JX25:JX200=SMALL(JX25:JX200,5))*(COUNTIF(JX3:JX13, $A$25:$A$200)=0),0)), ""),""),"")</f>
        <v/>
      </c>
      <c r="JY14" s="1" t="str" cm="1">
        <f t="array" ref="JY14">IFERROR(IF(SMALL(JY25:JY200,6)&lt;=$A$8*SMALL(JY25:JY200,1),IFERROR(INDEX($A$25:$A$200, MATCH(1,(JY25:JY200=SMALL(JY25:JY200,5))*(COUNTIF(JY3:JY13, $A$25:$A$200)=0),0)), ""),""),"")</f>
        <v/>
      </c>
      <c r="JZ14" s="1" t="str" cm="1">
        <f t="array" ref="JZ14">IFERROR(IF(SMALL(JZ25:JZ200,6)&lt;=$A$8*SMALL(JZ25:JZ200,1),IFERROR(INDEX($A$25:$A$200, MATCH(1,(JZ25:JZ200=SMALL(JZ25:JZ200,5))*(COUNTIF(JZ3:JZ13, $A$25:$A$200)=0),0)), ""),""),"")</f>
        <v/>
      </c>
      <c r="KA14" s="1" t="str" cm="1">
        <f t="array" ref="KA14">IFERROR(IF(SMALL(KA25:KA200,6)&lt;=$A$8*SMALL(KA25:KA200,1),IFERROR(INDEX($A$25:$A$200, MATCH(1,(KA25:KA200=SMALL(KA25:KA200,5))*(COUNTIF(KA3:KA13, $A$25:$A$200)=0),0)), ""),""),"")</f>
        <v/>
      </c>
      <c r="KB14" s="1" t="str" cm="1">
        <f t="array" ref="KB14">IFERROR(IF(SMALL(KB25:KB200,6)&lt;=$A$8*SMALL(KB25:KB200,1),IFERROR(INDEX($A$25:$A$200, MATCH(1,(KB25:KB200=SMALL(KB25:KB200,5))*(COUNTIF(KB3:KB13, $A$25:$A$200)=0),0)), ""),""),"")</f>
        <v/>
      </c>
      <c r="KC14" s="1" t="str" cm="1">
        <f t="array" ref="KC14">IFERROR(IF(SMALL(KC25:KC200,6)&lt;=$A$8*SMALL(KC25:KC200,1),IFERROR(INDEX($A$25:$A$200, MATCH(1,(KC25:KC200=SMALL(KC25:KC200,5))*(COUNTIF(KC3:KC13, $A$25:$A$200)=0),0)), ""),""),"")</f>
        <v/>
      </c>
      <c r="KD14" s="1" t="str" cm="1">
        <f t="array" ref="KD14">IFERROR(IF(SMALL(KD25:KD200,6)&lt;=$A$8*SMALL(KD25:KD200,1),IFERROR(INDEX($A$25:$A$200, MATCH(1,(KD25:KD200=SMALL(KD25:KD200,5))*(COUNTIF(KD3:KD13, $A$25:$A$200)=0),0)), ""),""),"")</f>
        <v/>
      </c>
      <c r="KE14" s="1" t="str" cm="1">
        <f t="array" ref="KE14">IFERROR(IF(SMALL(KE25:KE200,6)&lt;=$A$8*SMALL(KE25:KE200,1),IFERROR(INDEX($A$25:$A$200, MATCH(1,(KE25:KE200=SMALL(KE25:KE200,5))*(COUNTIF(KE3:KE13, $A$25:$A$200)=0),0)), ""),""),"")</f>
        <v/>
      </c>
      <c r="KF14" s="1" t="str" cm="1">
        <f t="array" ref="KF14">IFERROR(IF(SMALL(KF25:KF200,6)&lt;=$A$8*SMALL(KF25:KF200,1),IFERROR(INDEX($A$25:$A$200, MATCH(1,(KF25:KF200=SMALL(KF25:KF200,5))*(COUNTIF(KF3:KF13, $A$25:$A$200)=0),0)), ""),""),"")</f>
        <v/>
      </c>
      <c r="KG14" s="1" t="str" cm="1">
        <f t="array" ref="KG14">IFERROR(IF(SMALL(KG25:KG200,6)&lt;=$A$8*SMALL(KG25:KG200,1),IFERROR(INDEX($A$25:$A$200, MATCH(1,(KG25:KG200=SMALL(KG25:KG200,5))*(COUNTIF(KG3:KG13, $A$25:$A$200)=0),0)), ""),""),"")</f>
        <v/>
      </c>
      <c r="KH14" s="1" t="str" cm="1">
        <f t="array" ref="KH14">IFERROR(IF(SMALL(KH25:KH200,6)&lt;=$A$8*SMALL(KH25:KH200,1),IFERROR(INDEX($A$25:$A$200, MATCH(1,(KH25:KH200=SMALL(KH25:KH200,5))*(COUNTIF(KH3:KH13, $A$25:$A$200)=0),0)), ""),""),"")</f>
        <v/>
      </c>
      <c r="KI14" s="1" t="str" cm="1">
        <f t="array" ref="KI14">IFERROR(IF(SMALL(KI25:KI200,6)&lt;=$A$8*SMALL(KI25:KI200,1),IFERROR(INDEX($A$25:$A$200, MATCH(1,(KI25:KI200=SMALL(KI25:KI200,5))*(COUNTIF(KI3:KI13, $A$25:$A$200)=0),0)), ""),""),"")</f>
        <v/>
      </c>
      <c r="KJ14" s="1" t="str" cm="1">
        <f t="array" ref="KJ14">IFERROR(IF(SMALL(KJ25:KJ200,6)&lt;=$A$8*SMALL(KJ25:KJ200,1),IFERROR(INDEX($A$25:$A$200, MATCH(1,(KJ25:KJ200=SMALL(KJ25:KJ200,5))*(COUNTIF(KJ3:KJ13, $A$25:$A$200)=0),0)), ""),""),"")</f>
        <v/>
      </c>
      <c r="KK14" s="1" t="str" cm="1">
        <f t="array" ref="KK14">IFERROR(IF(SMALL(KK25:KK200,6)&lt;=$A$8*SMALL(KK25:KK200,1),IFERROR(INDEX($A$25:$A$200, MATCH(1,(KK25:KK200=SMALL(KK25:KK200,5))*(COUNTIF(KK3:KK13, $A$25:$A$200)=0),0)), ""),""),"")</f>
        <v/>
      </c>
      <c r="KL14" s="1" t="str" cm="1">
        <f t="array" ref="KL14">IFERROR(IF(SMALL(KL25:KL200,6)&lt;=$A$8*SMALL(KL25:KL200,1),IFERROR(INDEX($A$25:$A$200, MATCH(1,(KL25:KL200=SMALL(KL25:KL200,5))*(COUNTIF(KL3:KL13, $A$25:$A$200)=0),0)), ""),""),"")</f>
        <v/>
      </c>
      <c r="KM14" s="1" t="str" cm="1">
        <f t="array" ref="KM14">IFERROR(IF(SMALL(KM25:KM200,6)&lt;=$A$8*SMALL(KM25:KM200,1),IFERROR(INDEX($A$25:$A$200, MATCH(1,(KM25:KM200=SMALL(KM25:KM200,5))*(COUNTIF(KM3:KM13, $A$25:$A$200)=0),0)), ""),""),"")</f>
        <v/>
      </c>
      <c r="KN14" s="1" t="str" cm="1">
        <f t="array" ref="KN14">IFERROR(IF(SMALL(KN25:KN200,6)&lt;=$A$8*SMALL(KN25:KN200,1),IFERROR(INDEX($A$25:$A$200, MATCH(1,(KN25:KN200=SMALL(KN25:KN200,5))*(COUNTIF(KN3:KN13, $A$25:$A$200)=0),0)), ""),""),"")</f>
        <v/>
      </c>
      <c r="KO14" s="1" t="str" cm="1">
        <f t="array" ref="KO14">IFERROR(IF(SMALL(KO25:KO200,6)&lt;=$A$8*SMALL(KO25:KO200,1),IFERROR(INDEX($A$25:$A$200, MATCH(1,(KO25:KO200=SMALL(KO25:KO200,5))*(COUNTIF(KO3:KO13, $A$25:$A$200)=0),0)), ""),""),"")</f>
        <v/>
      </c>
      <c r="KP14" s="1" t="str" cm="1">
        <f t="array" ref="KP14">IFERROR(IF(SMALL(KP25:KP200,6)&lt;=$A$8*SMALL(KP25:KP200,1),IFERROR(INDEX($A$25:$A$200, MATCH(1,(KP25:KP200=SMALL(KP25:KP200,5))*(COUNTIF(KP3:KP13, $A$25:$A$200)=0),0)), ""),""),"")</f>
        <v/>
      </c>
      <c r="KQ14" s="1" t="str" cm="1">
        <f t="array" ref="KQ14">IFERROR(IF(SMALL(KQ25:KQ200,6)&lt;=$A$8*SMALL(KQ25:KQ200,1),IFERROR(INDEX($A$25:$A$200, MATCH(1,(KQ25:KQ200=SMALL(KQ25:KQ200,5))*(COUNTIF(KQ3:KQ13, $A$25:$A$200)=0),0)), ""),""),"")</f>
        <v/>
      </c>
      <c r="KR14" s="1" t="str" cm="1">
        <f t="array" ref="KR14">IFERROR(IF(SMALL(KR25:KR200,6)&lt;=$A$8*SMALL(KR25:KR200,1),IFERROR(INDEX($A$25:$A$200, MATCH(1,(KR25:KR200=SMALL(KR25:KR200,5))*(COUNTIF(KR3:KR13, $A$25:$A$200)=0),0)), ""),""),"")</f>
        <v/>
      </c>
      <c r="KS14" s="1" t="str" cm="1">
        <f t="array" ref="KS14">IFERROR(IF(SMALL(KS25:KS200,6)&lt;=$A$8*SMALL(KS25:KS200,1),IFERROR(INDEX($A$25:$A$200, MATCH(1,(KS25:KS200=SMALL(KS25:KS200,5))*(COUNTIF(KS3:KS13, $A$25:$A$200)=0),0)), ""),""),"")</f>
        <v/>
      </c>
      <c r="KT14" s="1" t="str" cm="1">
        <f t="array" ref="KT14">IFERROR(IF(SMALL(KT25:KT200,6)&lt;=$A$8*SMALL(KT25:KT200,1),IFERROR(INDEX($A$25:$A$200, MATCH(1,(KT25:KT200=SMALL(KT25:KT200,5))*(COUNTIF(KT3:KT13, $A$25:$A$200)=0),0)), ""),""),"")</f>
        <v/>
      </c>
      <c r="KU14" s="1" t="str" cm="1">
        <f t="array" ref="KU14">IFERROR(IF(SMALL(KU25:KU200,6)&lt;=$A$8*SMALL(KU25:KU200,1),IFERROR(INDEX($A$25:$A$200, MATCH(1,(KU25:KU200=SMALL(KU25:KU200,5))*(COUNTIF(KU3:KU13, $A$25:$A$200)=0),0)), ""),""),"")</f>
        <v/>
      </c>
      <c r="KV14" s="1" t="str" cm="1">
        <f t="array" ref="KV14">IFERROR(IF(SMALL(KV25:KV200,6)&lt;=$A$8*SMALL(KV25:KV200,1),IFERROR(INDEX($A$25:$A$200, MATCH(1,(KV25:KV200=SMALL(KV25:KV200,5))*(COUNTIF(KV3:KV13, $A$25:$A$200)=0),0)), ""),""),"")</f>
        <v/>
      </c>
      <c r="KW14" s="1" t="str" cm="1">
        <f t="array" ref="KW14">IFERROR(IF(SMALL(KW25:KW200,6)&lt;=$A$8*SMALL(KW25:KW200,1),IFERROR(INDEX($A$25:$A$200, MATCH(1,(KW25:KW200=SMALL(KW25:KW200,5))*(COUNTIF(KW3:KW13, $A$25:$A$200)=0),0)), ""),""),"")</f>
        <v/>
      </c>
      <c r="KX14" s="1" t="str" cm="1">
        <f t="array" ref="KX14">IFERROR(IF(SMALL(KX25:KX200,6)&lt;=$A$8*SMALL(KX25:KX200,1),IFERROR(INDEX($A$25:$A$200, MATCH(1,(KX25:KX200=SMALL(KX25:KX200,5))*(COUNTIF(KX3:KX13, $A$25:$A$200)=0),0)), ""),""),"")</f>
        <v/>
      </c>
      <c r="KY14" s="1" t="str" cm="1">
        <f t="array" ref="KY14">IFERROR(IF(SMALL(KY25:KY200,6)&lt;=$A$8*SMALL(KY25:KY200,1),IFERROR(INDEX($A$25:$A$200, MATCH(1,(KY25:KY200=SMALL(KY25:KY200,5))*(COUNTIF(KY3:KY13, $A$25:$A$200)=0),0)), ""),""),"")</f>
        <v/>
      </c>
      <c r="KZ14" s="1" t="str" cm="1">
        <f t="array" ref="KZ14">IFERROR(IF(SMALL(KZ25:KZ200,6)&lt;=$A$8*SMALL(KZ25:KZ200,1),IFERROR(INDEX($A$25:$A$200, MATCH(1,(KZ25:KZ200=SMALL(KZ25:KZ200,5))*(COUNTIF(KZ3:KZ13, $A$25:$A$200)=0),0)), ""),""),"")</f>
        <v/>
      </c>
      <c r="LA14" s="1" t="str" cm="1">
        <f t="array" ref="LA14">IFERROR(IF(SMALL(LA25:LA200,6)&lt;=$A$8*SMALL(LA25:LA200,1),IFERROR(INDEX($A$25:$A$200, MATCH(1,(LA25:LA200=SMALL(LA25:LA200,5))*(COUNTIF(LA3:LA13, $A$25:$A$200)=0),0)), ""),""),"")</f>
        <v/>
      </c>
      <c r="LB14" s="1" t="str" cm="1">
        <f t="array" ref="LB14">IFERROR(IF(SMALL(LB25:LB200,6)&lt;=$A$8*SMALL(LB25:LB200,1),IFERROR(INDEX($A$25:$A$200, MATCH(1,(LB25:LB200=SMALL(LB25:LB200,5))*(COUNTIF(LB3:LB13, $A$25:$A$200)=0),0)), ""),""),"")</f>
        <v/>
      </c>
      <c r="LC14" s="1" t="str" cm="1">
        <f t="array" ref="LC14">IFERROR(IF(SMALL(LC25:LC200,6)&lt;=$A$8*SMALL(LC25:LC200,1),IFERROR(INDEX($A$25:$A$200, MATCH(1,(LC25:LC200=SMALL(LC25:LC200,5))*(COUNTIF(LC3:LC13, $A$25:$A$200)=0),0)), ""),""),"")</f>
        <v/>
      </c>
      <c r="LD14" s="1" t="str" cm="1">
        <f t="array" ref="LD14">IFERROR(IF(SMALL(LD25:LD200,6)&lt;=$A$8*SMALL(LD25:LD200,1),IFERROR(INDEX($A$25:$A$200, MATCH(1,(LD25:LD200=SMALL(LD25:LD200,5))*(COUNTIF(LD3:LD13, $A$25:$A$200)=0),0)), ""),""),"")</f>
        <v/>
      </c>
      <c r="LE14" s="1" t="str" cm="1">
        <f t="array" ref="LE14">IFERROR(IF(SMALL(LE25:LE200,6)&lt;=$A$8*SMALL(LE25:LE200,1),IFERROR(INDEX($A$25:$A$200, MATCH(1,(LE25:LE200=SMALL(LE25:LE200,5))*(COUNTIF(LE3:LE13, $A$25:$A$200)=0),0)), ""),""),"")</f>
        <v/>
      </c>
      <c r="LF14" s="1" t="str" cm="1">
        <f t="array" ref="LF14">IFERROR(IF(SMALL(LF25:LF200,6)&lt;=$A$8*SMALL(LF25:LF200,1),IFERROR(INDEX($A$25:$A$200, MATCH(1,(LF25:LF200=SMALL(LF25:LF200,5))*(COUNTIF(LF3:LF13, $A$25:$A$200)=0),0)), ""),""),"")</f>
        <v/>
      </c>
      <c r="LG14" s="1" t="str" cm="1">
        <f t="array" ref="LG14">IFERROR(IF(SMALL(LG25:LG200,6)&lt;=$A$8*SMALL(LG25:LG200,1),IFERROR(INDEX($A$25:$A$200, MATCH(1,(LG25:LG200=SMALL(LG25:LG200,5))*(COUNTIF(LG3:LG13, $A$25:$A$200)=0),0)), ""),""),"")</f>
        <v/>
      </c>
      <c r="LH14" s="1" t="str" cm="1">
        <f t="array" ref="LH14">IFERROR(IF(SMALL(LH25:LH200,6)&lt;=$A$8*SMALL(LH25:LH200,1),IFERROR(INDEX($A$25:$A$200, MATCH(1,(LH25:LH200=SMALL(LH25:LH200,5))*(COUNTIF(LH3:LH13, $A$25:$A$200)=0),0)), ""),""),"")</f>
        <v/>
      </c>
      <c r="LI14" s="1" t="str" cm="1">
        <f t="array" ref="LI14">IFERROR(IF(SMALL(LI25:LI200,6)&lt;=$A$8*SMALL(LI25:LI200,1),IFERROR(INDEX($A$25:$A$200, MATCH(1,(LI25:LI200=SMALL(LI25:LI200,5))*(COUNTIF(LI3:LI13, $A$25:$A$200)=0),0)), ""),""),"")</f>
        <v/>
      </c>
      <c r="LJ14" s="1" t="str" cm="1">
        <f t="array" ref="LJ14">IFERROR(IF(SMALL(LJ25:LJ200,6)&lt;=$A$8*SMALL(LJ25:LJ200,1),IFERROR(INDEX($A$25:$A$200, MATCH(1,(LJ25:LJ200=SMALL(LJ25:LJ200,5))*(COUNTIF(LJ3:LJ13, $A$25:$A$200)=0),0)), ""),""),"")</f>
        <v/>
      </c>
      <c r="LK14" s="1" t="str" cm="1">
        <f t="array" ref="LK14">IFERROR(IF(SMALL(LK25:LK200,6)&lt;=$A$8*SMALL(LK25:LK200,1),IFERROR(INDEX($A$25:$A$200, MATCH(1,(LK25:LK200=SMALL(LK25:LK200,5))*(COUNTIF(LK3:LK13, $A$25:$A$200)=0),0)), ""),""),"")</f>
        <v/>
      </c>
      <c r="LL14" s="1" t="str" cm="1">
        <f t="array" ref="LL14">IFERROR(IF(SMALL(LL25:LL200,6)&lt;=$A$8*SMALL(LL25:LL200,1),IFERROR(INDEX($A$25:$A$200, MATCH(1,(LL25:LL200=SMALL(LL25:LL200,5))*(COUNTIF(LL3:LL13, $A$25:$A$200)=0),0)), ""),""),"")</f>
        <v/>
      </c>
      <c r="LM14" s="1" t="str" cm="1">
        <f t="array" ref="LM14">IFERROR(IF(SMALL(LM25:LM200,6)&lt;=$A$8*SMALL(LM25:LM200,1),IFERROR(INDEX($A$25:$A$200, MATCH(1,(LM25:LM200=SMALL(LM25:LM200,5))*(COUNTIF(LM3:LM13, $A$25:$A$200)=0),0)), ""),""),"")</f>
        <v/>
      </c>
      <c r="LN14" s="1" t="str" cm="1">
        <f t="array" ref="LN14">IFERROR(IF(SMALL(LN25:LN200,6)&lt;=$A$8*SMALL(LN25:LN200,1),IFERROR(INDEX($A$25:$A$200, MATCH(1,(LN25:LN200=SMALL(LN25:LN200,5))*(COUNTIF(LN3:LN13, $A$25:$A$200)=0),0)), ""),""),"")</f>
        <v/>
      </c>
      <c r="LO14" s="1" t="str" cm="1">
        <f t="array" ref="LO14">IFERROR(IF(SMALL(LO25:LO200,6)&lt;=$A$8*SMALL(LO25:LO200,1),IFERROR(INDEX($A$25:$A$200, MATCH(1,(LO25:LO200=SMALL(LO25:LO200,5))*(COUNTIF(LO3:LO13, $A$25:$A$200)=0),0)), ""),""),"")</f>
        <v/>
      </c>
      <c r="LP14" s="1" t="str" cm="1">
        <f t="array" ref="LP14">IFERROR(IF(SMALL(LP25:LP200,6)&lt;=$A$8*SMALL(LP25:LP200,1),IFERROR(INDEX($A$25:$A$200, MATCH(1,(LP25:LP200=SMALL(LP25:LP200,5))*(COUNTIF(LP3:LP13, $A$25:$A$200)=0),0)), ""),""),"")</f>
        <v/>
      </c>
      <c r="LQ14" s="1" t="str" cm="1">
        <f t="array" ref="LQ14">IFERROR(IF(SMALL(LQ25:LQ200,6)&lt;=$A$8*SMALL(LQ25:LQ200,1),IFERROR(INDEX($A$25:$A$200, MATCH(1,(LQ25:LQ200=SMALL(LQ25:LQ200,5))*(COUNTIF(LQ3:LQ13, $A$25:$A$200)=0),0)), ""),""),"")</f>
        <v/>
      </c>
      <c r="LR14" s="1" t="str" cm="1">
        <f t="array" ref="LR14">IFERROR(IF(SMALL(LR25:LR200,6)&lt;=$A$8*SMALL(LR25:LR200,1),IFERROR(INDEX($A$25:$A$200, MATCH(1,(LR25:LR200=SMALL(LR25:LR200,5))*(COUNTIF(LR3:LR13, $A$25:$A$200)=0),0)), ""),""),"")</f>
        <v/>
      </c>
      <c r="LS14" s="1" t="str" cm="1">
        <f t="array" ref="LS14">IFERROR(IF(SMALL(LS25:LS200,6)&lt;=$A$8*SMALL(LS25:LS200,1),IFERROR(INDEX($A$25:$A$200, MATCH(1,(LS25:LS200=SMALL(LS25:LS200,5))*(COUNTIF(LS3:LS13, $A$25:$A$200)=0),0)), ""),""),"")</f>
        <v/>
      </c>
      <c r="LT14" s="1" t="str" cm="1">
        <f t="array" ref="LT14">IFERROR(IF(SMALL(LT25:LT200,6)&lt;=$A$8*SMALL(LT25:LT200,1),IFERROR(INDEX($A$25:$A$200, MATCH(1,(LT25:LT200=SMALL(LT25:LT200,5))*(COUNTIF(LT3:LT13, $A$25:$A$200)=0),0)), ""),""),"")</f>
        <v/>
      </c>
      <c r="LU14" s="1" t="str" cm="1">
        <f t="array" ref="LU14">IFERROR(IF(SMALL(LU25:LU200,6)&lt;=$A$8*SMALL(LU25:LU200,1),IFERROR(INDEX($A$25:$A$200, MATCH(1,(LU25:LU200=SMALL(LU25:LU200,5))*(COUNTIF(LU3:LU13, $A$25:$A$200)=0),0)), ""),""),"")</f>
        <v/>
      </c>
      <c r="LV14" s="1" t="str" cm="1">
        <f t="array" ref="LV14">IFERROR(IF(SMALL(LV25:LV200,6)&lt;=$A$8*SMALL(LV25:LV200,1),IFERROR(INDEX($A$25:$A$200, MATCH(1,(LV25:LV200=SMALL(LV25:LV200,5))*(COUNTIF(LV3:LV13, $A$25:$A$200)=0),0)), ""),""),"")</f>
        <v/>
      </c>
      <c r="LW14" s="1" t="str" cm="1">
        <f t="array" ref="LW14">IFERROR(IF(SMALL(LW25:LW200,6)&lt;=$A$8*SMALL(LW25:LW200,1),IFERROR(INDEX($A$25:$A$200, MATCH(1,(LW25:LW200=SMALL(LW25:LW200,5))*(COUNTIF(LW3:LW13, $A$25:$A$200)=0),0)), ""),""),"")</f>
        <v/>
      </c>
      <c r="LX14" s="1" t="str" cm="1">
        <f t="array" ref="LX14">IFERROR(IF(SMALL(LX25:LX200,6)&lt;=$A$8*SMALL(LX25:LX200,1),IFERROR(INDEX($A$25:$A$200, MATCH(1,(LX25:LX200=SMALL(LX25:LX200,5))*(COUNTIF(LX3:LX13, $A$25:$A$200)=0),0)), ""),""),"")</f>
        <v/>
      </c>
      <c r="LY14" s="1" t="str" cm="1">
        <f t="array" ref="LY14">IFERROR(IF(SMALL(LY25:LY200,6)&lt;=$A$8*SMALL(LY25:LY200,1),IFERROR(INDEX($A$25:$A$200, MATCH(1,(LY25:LY200=SMALL(LY25:LY200,5))*(COUNTIF(LY3:LY13, $A$25:$A$200)=0),0)), ""),""),"")</f>
        <v/>
      </c>
      <c r="LZ14" s="1" t="str" cm="1">
        <f t="array" ref="LZ14">IFERROR(IF(SMALL(LZ25:LZ200,6)&lt;=$A$8*SMALL(LZ25:LZ200,1),IFERROR(INDEX($A$25:$A$200, MATCH(1,(LZ25:LZ200=SMALL(LZ25:LZ200,5))*(COUNTIF(LZ3:LZ13, $A$25:$A$200)=0),0)), ""),""),"")</f>
        <v/>
      </c>
      <c r="MA14" s="1" t="str" cm="1">
        <f t="array" ref="MA14">IFERROR(IF(SMALL(MA25:MA200,6)&lt;=$A$8*SMALL(MA25:MA200,1),IFERROR(INDEX($A$25:$A$200, MATCH(1,(MA25:MA200=SMALL(MA25:MA200,5))*(COUNTIF(MA3:MA13, $A$25:$A$200)=0),0)), ""),""),"")</f>
        <v/>
      </c>
      <c r="MB14" s="1" t="str" cm="1">
        <f t="array" ref="MB14">IFERROR(IF(SMALL(MB25:MB200,6)&lt;=$A$8*SMALL(MB25:MB200,1),IFERROR(INDEX($A$25:$A$200, MATCH(1,(MB25:MB200=SMALL(MB25:MB200,5))*(COUNTIF(MB3:MB13, $A$25:$A$200)=0),0)), ""),""),"")</f>
        <v/>
      </c>
      <c r="MC14" s="1" t="str" cm="1">
        <f t="array" ref="MC14">IFERROR(IF(SMALL(MC25:MC200,6)&lt;=$A$8*SMALL(MC25:MC200,1),IFERROR(INDEX($A$25:$A$200, MATCH(1,(MC25:MC200=SMALL(MC25:MC200,5))*(COUNTIF(MC3:MC13, $A$25:$A$200)=0),0)), ""),""),"")</f>
        <v/>
      </c>
      <c r="MD14" s="1" t="str" cm="1">
        <f t="array" ref="MD14">IFERROR(IF(SMALL(MD25:MD200,6)&lt;=$A$8*SMALL(MD25:MD200,1),IFERROR(INDEX($A$25:$A$200, MATCH(1,(MD25:MD200=SMALL(MD25:MD200,5))*(COUNTIF(MD3:MD13, $A$25:$A$200)=0),0)), ""),""),"")</f>
        <v/>
      </c>
      <c r="ME14" s="1" t="str" cm="1">
        <f t="array" ref="ME14">IFERROR(IF(SMALL(ME25:ME200,6)&lt;=$A$8*SMALL(ME25:ME200,1),IFERROR(INDEX($A$25:$A$200, MATCH(1,(ME25:ME200=SMALL(ME25:ME200,5))*(COUNTIF(ME3:ME13, $A$25:$A$200)=0),0)), ""),""),"")</f>
        <v/>
      </c>
      <c r="MF14" s="1" t="str" cm="1">
        <f t="array" ref="MF14">IFERROR(IF(SMALL(MF25:MF200,6)&lt;=$A$8*SMALL(MF25:MF200,1),IFERROR(INDEX($A$25:$A$200, MATCH(1,(MF25:MF200=SMALL(MF25:MF200,5))*(COUNTIF(MF3:MF13, $A$25:$A$200)=0),0)), ""),""),"")</f>
        <v/>
      </c>
      <c r="MG14" s="1" t="str" cm="1">
        <f t="array" ref="MG14">IFERROR(IF(SMALL(MG25:MG200,6)&lt;=$A$8*SMALL(MG25:MG200,1),IFERROR(INDEX($A$25:$A$200, MATCH(1,(MG25:MG200=SMALL(MG25:MG200,5))*(COUNTIF(MG3:MG13, $A$25:$A$200)=0),0)), ""),""),"")</f>
        <v/>
      </c>
      <c r="MH14" s="1" t="str" cm="1">
        <f t="array" ref="MH14">IFERROR(IF(SMALL(MH25:MH200,6)&lt;=$A$8*SMALL(MH25:MH200,1),IFERROR(INDEX($A$25:$A$200, MATCH(1,(MH25:MH200=SMALL(MH25:MH200,5))*(COUNTIF(MH3:MH13, $A$25:$A$200)=0),0)), ""),""),"")</f>
        <v/>
      </c>
      <c r="MI14" s="1" t="str" cm="1">
        <f t="array" ref="MI14">IFERROR(IF(SMALL(MI25:MI200,6)&lt;=$A$8*SMALL(MI25:MI200,1),IFERROR(INDEX($A$25:$A$200, MATCH(1,(MI25:MI200=SMALL(MI25:MI200,5))*(COUNTIF(MI3:MI13, $A$25:$A$200)=0),0)), ""),""),"")</f>
        <v/>
      </c>
      <c r="MJ14" s="1" t="str" cm="1">
        <f t="array" ref="MJ14">IFERROR(IF(SMALL(MJ25:MJ200,6)&lt;=$A$8*SMALL(MJ25:MJ200,1),IFERROR(INDEX($A$25:$A$200, MATCH(1,(MJ25:MJ200=SMALL(MJ25:MJ200,5))*(COUNTIF(MJ3:MJ13, $A$25:$A$200)=0),0)), ""),""),"")</f>
        <v/>
      </c>
      <c r="MK14" s="1" t="str" cm="1">
        <f t="array" ref="MK14">IFERROR(IF(SMALL(MK25:MK200,6)&lt;=$A$8*SMALL(MK25:MK200,1),IFERROR(INDEX($A$25:$A$200, MATCH(1,(MK25:MK200=SMALL(MK25:MK200,5))*(COUNTIF(MK3:MK13, $A$25:$A$200)=0),0)), ""),""),"")</f>
        <v/>
      </c>
      <c r="ML14" s="1" t="str" cm="1">
        <f t="array" ref="ML14">IFERROR(IF(SMALL(ML25:ML200,6)&lt;=$A$8*SMALL(ML25:ML200,1),IFERROR(INDEX($A$25:$A$200, MATCH(1,(ML25:ML200=SMALL(ML25:ML200,5))*(COUNTIF(ML3:ML13, $A$25:$A$200)=0),0)), ""),""),"")</f>
        <v/>
      </c>
      <c r="MM14" s="1" t="str" cm="1">
        <f t="array" ref="MM14">IFERROR(IF(SMALL(MM25:MM200,6)&lt;=$A$8*SMALL(MM25:MM200,1),IFERROR(INDEX($A$25:$A$200, MATCH(1,(MM25:MM200=SMALL(MM25:MM200,5))*(COUNTIF(MM3:MM13, $A$25:$A$200)=0),0)), ""),""),"")</f>
        <v/>
      </c>
      <c r="MN14" s="1" t="str" cm="1">
        <f t="array" ref="MN14">IFERROR(IF(SMALL(MN25:MN200,6)&lt;=$A$8*SMALL(MN25:MN200,1),IFERROR(INDEX($A$25:$A$200, MATCH(1,(MN25:MN200=SMALL(MN25:MN200,5))*(COUNTIF(MN3:MN13, $A$25:$A$200)=0),0)), ""),""),"")</f>
        <v/>
      </c>
      <c r="MO14" s="1" t="str" cm="1">
        <f t="array" ref="MO14">IFERROR(IF(SMALL(MO25:MO200,6)&lt;=$A$8*SMALL(MO25:MO200,1),IFERROR(INDEX($A$25:$A$200, MATCH(1,(MO25:MO200=SMALL(MO25:MO200,5))*(COUNTIF(MO3:MO13, $A$25:$A$200)=0),0)), ""),""),"")</f>
        <v/>
      </c>
      <c r="MP14" s="1" t="str" cm="1">
        <f t="array" ref="MP14">IFERROR(IF(SMALL(MP25:MP200,6)&lt;=$A$8*SMALL(MP25:MP200,1),IFERROR(INDEX($A$25:$A$200, MATCH(1,(MP25:MP200=SMALL(MP25:MP200,5))*(COUNTIF(MP3:MP13, $A$25:$A$200)=0),0)), ""),""),"")</f>
        <v/>
      </c>
      <c r="MQ14" s="1" t="str" cm="1">
        <f t="array" ref="MQ14">IFERROR(IF(SMALL(MQ25:MQ200,6)&lt;=$A$8*SMALL(MQ25:MQ200,1),IFERROR(INDEX($A$25:$A$200, MATCH(1,(MQ25:MQ200=SMALL(MQ25:MQ200,5))*(COUNTIF(MQ3:MQ13, $A$25:$A$200)=0),0)), ""),""),"")</f>
        <v/>
      </c>
      <c r="MR14" s="1" t="str" cm="1">
        <f t="array" ref="MR14">IFERROR(IF(SMALL(MR25:MR200,6)&lt;=$A$8*SMALL(MR25:MR200,1),IFERROR(INDEX($A$25:$A$200, MATCH(1,(MR25:MR200=SMALL(MR25:MR200,5))*(COUNTIF(MR3:MR13, $A$25:$A$200)=0),0)), ""),""),"")</f>
        <v/>
      </c>
      <c r="MS14" s="1" t="str" cm="1">
        <f t="array" ref="MS14">IFERROR(IF(SMALL(MS25:MS200,6)&lt;=$A$8*SMALL(MS25:MS200,1),IFERROR(INDEX($A$25:$A$200, MATCH(1,(MS25:MS200=SMALL(MS25:MS200,5))*(COUNTIF(MS3:MS13, $A$25:$A$200)=0),0)), ""),""),"")</f>
        <v/>
      </c>
      <c r="MT14" s="1" t="str" cm="1">
        <f t="array" ref="MT14">IFERROR(IF(SMALL(MT25:MT200,6)&lt;=$A$8*SMALL(MT25:MT200,1),IFERROR(INDEX($A$25:$A$200, MATCH(1,(MT25:MT200=SMALL(MT25:MT200,5))*(COUNTIF(MT3:MT13, $A$25:$A$200)=0),0)), ""),""),"")</f>
        <v/>
      </c>
      <c r="MU14" s="1" t="str" cm="1">
        <f t="array" ref="MU14">IFERROR(IF(SMALL(MU25:MU200,6)&lt;=$A$8*SMALL(MU25:MU200,1),IFERROR(INDEX($A$25:$A$200, MATCH(1,(MU25:MU200=SMALL(MU25:MU200,5))*(COUNTIF(MU3:MU13, $A$25:$A$200)=0),0)), ""),""),"")</f>
        <v/>
      </c>
      <c r="MV14" s="1" t="str" cm="1">
        <f t="array" ref="MV14">IFERROR(IF(SMALL(MV25:MV200,6)&lt;=$A$8*SMALL(MV25:MV200,1),IFERROR(INDEX($A$25:$A$200, MATCH(1,(MV25:MV200=SMALL(MV25:MV200,5))*(COUNTIF(MV3:MV13, $A$25:$A$200)=0),0)), ""),""),"")</f>
        <v/>
      </c>
      <c r="MW14" s="1" t="str" cm="1">
        <f t="array" ref="MW14">IFERROR(IF(SMALL(MW25:MW200,6)&lt;=$A$8*SMALL(MW25:MW200,1),IFERROR(INDEX($A$25:$A$200, MATCH(1,(MW25:MW200=SMALL(MW25:MW200,5))*(COUNTIF(MW3:MW13, $A$25:$A$200)=0),0)), ""),""),"")</f>
        <v/>
      </c>
      <c r="MX14" s="1" t="str" cm="1">
        <f t="array" ref="MX14">IFERROR(IF(SMALL(MX25:MX200,6)&lt;=$A$8*SMALL(MX25:MX200,1),IFERROR(INDEX($A$25:$A$200, MATCH(1,(MX25:MX200=SMALL(MX25:MX200,5))*(COUNTIF(MX3:MX13, $A$25:$A$200)=0),0)), ""),""),"")</f>
        <v/>
      </c>
      <c r="MY14" s="1" t="str" cm="1">
        <f t="array" ref="MY14">IFERROR(IF(SMALL(MY25:MY200,6)&lt;=$A$8*SMALL(MY25:MY200,1),IFERROR(INDEX($A$25:$A$200, MATCH(1,(MY25:MY200=SMALL(MY25:MY200,5))*(COUNTIF(MY3:MY13, $A$25:$A$200)=0),0)), ""),""),"")</f>
        <v/>
      </c>
      <c r="MZ14" s="1" t="str" cm="1">
        <f t="array" ref="MZ14">IFERROR(IF(SMALL(MZ25:MZ200,6)&lt;=$A$8*SMALL(MZ25:MZ200,1),IFERROR(INDEX($A$25:$A$200, MATCH(1,(MZ25:MZ200=SMALL(MZ25:MZ200,5))*(COUNTIF(MZ3:MZ13, $A$25:$A$200)=0),0)), ""),""),"")</f>
        <v/>
      </c>
      <c r="NA14" s="1" t="str" cm="1">
        <f t="array" ref="NA14">IFERROR(IF(SMALL(NA25:NA200,6)&lt;=$A$8*SMALL(NA25:NA200,1),IFERROR(INDEX($A$25:$A$200, MATCH(1,(NA25:NA200=SMALL(NA25:NA200,5))*(COUNTIF(NA3:NA13, $A$25:$A$200)=0),0)), ""),""),"")</f>
        <v/>
      </c>
      <c r="NB14" s="1" t="str" cm="1">
        <f t="array" ref="NB14">IFERROR(IF(SMALL(NB25:NB200,6)&lt;=$A$8*SMALL(NB25:NB200,1),IFERROR(INDEX($A$25:$A$200, MATCH(1,(NB25:NB200=SMALL(NB25:NB200,5))*(COUNTIF(NB3:NB13, $A$25:$A$200)=0),0)), ""),""),"")</f>
        <v/>
      </c>
      <c r="NC14" s="1" t="str" cm="1">
        <f t="array" ref="NC14">IFERROR(IF(SMALL(NC25:NC200,6)&lt;=$A$8*SMALL(NC25:NC200,1),IFERROR(INDEX($A$25:$A$200, MATCH(1,(NC25:NC200=SMALL(NC25:NC200,5))*(COUNTIF(NC3:NC13, $A$25:$A$200)=0),0)), ""),""),"")</f>
        <v/>
      </c>
      <c r="ND14" s="1" t="str" cm="1">
        <f t="array" ref="ND14">IFERROR(IF(SMALL(ND25:ND200,6)&lt;=$A$8*SMALL(ND25:ND200,1),IFERROR(INDEX($A$25:$A$200, MATCH(1,(ND25:ND200=SMALL(ND25:ND200,5))*(COUNTIF(ND3:ND13, $A$25:$A$200)=0),0)), ""),""),"")</f>
        <v/>
      </c>
      <c r="NE14" s="1" t="str" cm="1">
        <f t="array" ref="NE14">IFERROR(IF(SMALL(NE25:NE200,6)&lt;=$A$8*SMALL(NE25:NE200,1),IFERROR(INDEX($A$25:$A$200, MATCH(1,(NE25:NE200=SMALL(NE25:NE200,5))*(COUNTIF(NE3:NE13, $A$25:$A$200)=0),0)), ""),""),"")</f>
        <v/>
      </c>
      <c r="NF14" s="1" t="str" cm="1">
        <f t="array" ref="NF14">IFERROR(IF(SMALL(NF25:NF200,6)&lt;=$A$8*SMALL(NF25:NF200,1),IFERROR(INDEX($A$25:$A$200, MATCH(1,(NF25:NF200=SMALL(NF25:NF200,5))*(COUNTIF(NF3:NF13, $A$25:$A$200)=0),0)), ""),""),"")</f>
        <v/>
      </c>
      <c r="NG14" s="1" t="str" cm="1">
        <f t="array" ref="NG14">IFERROR(IF(SMALL(NG25:NG200,6)&lt;=$A$8*SMALL(NG25:NG200,1),IFERROR(INDEX($A$25:$A$200, MATCH(1,(NG25:NG200=SMALL(NG25:NG200,5))*(COUNTIF(NG3:NG13, $A$25:$A$200)=0),0)), ""),""),"")</f>
        <v/>
      </c>
      <c r="NH14" s="1" t="str" cm="1">
        <f t="array" ref="NH14">IFERROR(IF(SMALL(NH25:NH200,6)&lt;=$A$8*SMALL(NH25:NH200,1),IFERROR(INDEX($A$25:$A$200, MATCH(1,(NH25:NH200=SMALL(NH25:NH200,5))*(COUNTIF(NH3:NH13, $A$25:$A$200)=0),0)), ""),""),"")</f>
        <v/>
      </c>
      <c r="NI14" s="1" t="str" cm="1">
        <f t="array" ref="NI14">IFERROR(IF(SMALL(NI25:NI200,6)&lt;=$A$8*SMALL(NI25:NI200,1),IFERROR(INDEX($A$25:$A$200, MATCH(1,(NI25:NI200=SMALL(NI25:NI200,5))*(COUNTIF(NI3:NI13, $A$25:$A$200)=0),0)), ""),""),"")</f>
        <v/>
      </c>
      <c r="NJ14" s="1" t="str" cm="1">
        <f t="array" ref="NJ14">IFERROR(IF(SMALL(NJ25:NJ200,6)&lt;=$A$8*SMALL(NJ25:NJ200,1),IFERROR(INDEX($A$25:$A$200, MATCH(1,(NJ25:NJ200=SMALL(NJ25:NJ200,5))*(COUNTIF(NJ3:NJ13, $A$25:$A$200)=0),0)), ""),""),"")</f>
        <v/>
      </c>
      <c r="NK14" s="1" t="str" cm="1">
        <f t="array" ref="NK14">IFERROR(IF(SMALL(NK25:NK200,6)&lt;=$A$8*SMALL(NK25:NK200,1),IFERROR(INDEX($A$25:$A$200, MATCH(1,(NK25:NK200=SMALL(NK25:NK200,5))*(COUNTIF(NK3:NK13, $A$25:$A$200)=0),0)), ""),""),"")</f>
        <v/>
      </c>
      <c r="NL14" s="1" t="str" cm="1">
        <f t="array" ref="NL14">IFERROR(IF(SMALL(NL25:NL200,6)&lt;=$A$8*SMALL(NL25:NL200,1),IFERROR(INDEX($A$25:$A$200, MATCH(1,(NL25:NL200=SMALL(NL25:NL200,5))*(COUNTIF(NL3:NL13, $A$25:$A$200)=0),0)), ""),""),"")</f>
        <v/>
      </c>
      <c r="NM14" s="1" t="str" cm="1">
        <f t="array" ref="NM14">IFERROR(IF(SMALL(NM25:NM200,6)&lt;=$A$8*SMALL(NM25:NM200,1),IFERROR(INDEX($A$25:$A$200, MATCH(1,(NM25:NM200=SMALL(NM25:NM200,5))*(COUNTIF(NM3:NM13, $A$25:$A$200)=0),0)), ""),""),"")</f>
        <v/>
      </c>
      <c r="NN14" s="1" t="str" cm="1">
        <f t="array" ref="NN14">IFERROR(IF(SMALL(NN25:NN200,6)&lt;=$A$8*SMALL(NN25:NN200,1),IFERROR(INDEX($A$25:$A$200, MATCH(1,(NN25:NN200=SMALL(NN25:NN200,5))*(COUNTIF(NN3:NN13, $A$25:$A$200)=0),0)), ""),""),"")</f>
        <v/>
      </c>
      <c r="NO14" s="1" t="str" cm="1">
        <f t="array" ref="NO14">IFERROR(IF(SMALL(NO25:NO200,6)&lt;=$A$8*SMALL(NO25:NO200,1),IFERROR(INDEX($A$25:$A$200, MATCH(1,(NO25:NO200=SMALL(NO25:NO200,5))*(COUNTIF(NO3:NO13, $A$25:$A$200)=0),0)), ""),""),"")</f>
        <v/>
      </c>
      <c r="NP14" s="1" t="str" cm="1">
        <f t="array" ref="NP14">IFERROR(IF(SMALL(NP25:NP200,6)&lt;=$A$8*SMALL(NP25:NP200,1),IFERROR(INDEX($A$25:$A$200, MATCH(1,(NP25:NP200=SMALL(NP25:NP200,5))*(COUNTIF(NP3:NP13, $A$25:$A$200)=0),0)), ""),""),"")</f>
        <v/>
      </c>
      <c r="NQ14" s="1" t="str" cm="1">
        <f t="array" ref="NQ14">IFERROR(IF(SMALL(NQ25:NQ200,6)&lt;=$A$8*SMALL(NQ25:NQ200,1),IFERROR(INDEX($A$25:$A$200, MATCH(1,(NQ25:NQ200=SMALL(NQ25:NQ200,5))*(COUNTIF(NQ3:NQ13, $A$25:$A$200)=0),0)), ""),""),"")</f>
        <v/>
      </c>
      <c r="NR14" s="1" t="str" cm="1">
        <f t="array" ref="NR14">IFERROR(IF(SMALL(NR25:NR200,6)&lt;=$A$8*SMALL(NR25:NR200,1),IFERROR(INDEX($A$25:$A$200, MATCH(1,(NR25:NR200=SMALL(NR25:NR200,5))*(COUNTIF(NR3:NR13, $A$25:$A$200)=0),0)), ""),""),"")</f>
        <v/>
      </c>
      <c r="NS14" s="1" t="str" cm="1">
        <f t="array" ref="NS14">IFERROR(IF(SMALL(NS25:NS200,6)&lt;=$A$8*SMALL(NS25:NS200,1),IFERROR(INDEX($A$25:$A$200, MATCH(1,(NS25:NS200=SMALL(NS25:NS200,5))*(COUNTIF(NS3:NS13, $A$25:$A$200)=0),0)), ""),""),"")</f>
        <v/>
      </c>
      <c r="NT14" s="1" t="str" cm="1">
        <f t="array" ref="NT14">IFERROR(IF(SMALL(NT25:NT200,6)&lt;=$A$8*SMALL(NT25:NT200,1),IFERROR(INDEX($A$25:$A$200, MATCH(1,(NT25:NT200=SMALL(NT25:NT200,5))*(COUNTIF(NT3:NT13, $A$25:$A$200)=0),0)), ""),""),"")</f>
        <v/>
      </c>
      <c r="NU14" s="1" t="str" cm="1">
        <f t="array" ref="NU14">IFERROR(IF(SMALL(NU25:NU200,6)&lt;=$A$8*SMALL(NU25:NU200,1),IFERROR(INDEX($A$25:$A$200, MATCH(1,(NU25:NU200=SMALL(NU25:NU200,5))*(COUNTIF(NU3:NU13, $A$25:$A$200)=0),0)), ""),""),"")</f>
        <v/>
      </c>
      <c r="NV14" s="1" t="str" cm="1">
        <f t="array" ref="NV14">IFERROR(IF(SMALL(NV25:NV200,6)&lt;=$A$8*SMALL(NV25:NV200,1),IFERROR(INDEX($A$25:$A$200, MATCH(1,(NV25:NV200=SMALL(NV25:NV200,5))*(COUNTIF(NV3:NV13, $A$25:$A$200)=0),0)), ""),""),"")</f>
        <v/>
      </c>
      <c r="NW14" s="1" t="str" cm="1">
        <f t="array" ref="NW14">IFERROR(IF(SMALL(NW25:NW200,6)&lt;=$A$8*SMALL(NW25:NW200,1),IFERROR(INDEX($A$25:$A$200, MATCH(1,(NW25:NW200=SMALL(NW25:NW200,5))*(COUNTIF(NW3:NW13, $A$25:$A$200)=0),0)), ""),""),"")</f>
        <v/>
      </c>
      <c r="NX14" s="1" t="str" cm="1">
        <f t="array" ref="NX14">IFERROR(IF(SMALL(NX25:NX200,6)&lt;=$A$8*SMALL(NX25:NX200,1),IFERROR(INDEX($A$25:$A$200, MATCH(1,(NX25:NX200=SMALL(NX25:NX200,5))*(COUNTIF(NX3:NX13, $A$25:$A$200)=0),0)), ""),""),"")</f>
        <v/>
      </c>
      <c r="NY14" s="1" t="str" cm="1">
        <f t="array" ref="NY14">IFERROR(IF(SMALL(NY25:NY200,6)&lt;=$A$8*SMALL(NY25:NY200,1),IFERROR(INDEX($A$25:$A$200, MATCH(1,(NY25:NY200=SMALL(NY25:NY200,5))*(COUNTIF(NY3:NY13, $A$25:$A$200)=0),0)), ""),""),"")</f>
        <v/>
      </c>
      <c r="NZ14" s="1" t="str" cm="1">
        <f t="array" ref="NZ14">IFERROR(IF(SMALL(NZ25:NZ200,6)&lt;=$A$8*SMALL(NZ25:NZ200,1),IFERROR(INDEX($A$25:$A$200, MATCH(1,(NZ25:NZ200=SMALL(NZ25:NZ200,5))*(COUNTIF(NZ3:NZ13, $A$25:$A$200)=0),0)), ""),""),"")</f>
        <v/>
      </c>
      <c r="OA14" s="1" t="str" cm="1">
        <f t="array" ref="OA14">IFERROR(IF(SMALL(OA25:OA200,6)&lt;=$A$8*SMALL(OA25:OA200,1),IFERROR(INDEX($A$25:$A$200, MATCH(1,(OA25:OA200=SMALL(OA25:OA200,5))*(COUNTIF(OA3:OA13, $A$25:$A$200)=0),0)), ""),""),"")</f>
        <v/>
      </c>
      <c r="OB14" s="1" t="str" cm="1">
        <f t="array" ref="OB14">IFERROR(IF(SMALL(OB25:OB200,6)&lt;=$A$8*SMALL(OB25:OB200,1),IFERROR(INDEX($A$25:$A$200, MATCH(1,(OB25:OB200=SMALL(OB25:OB200,5))*(COUNTIF(OB3:OB13, $A$25:$A$200)=0),0)), ""),""),"")</f>
        <v/>
      </c>
      <c r="OC14" s="1" t="str" cm="1">
        <f t="array" ref="OC14">IFERROR(IF(SMALL(OC25:OC200,6)&lt;=$A$8*SMALL(OC25:OC200,1),IFERROR(INDEX($A$25:$A$200, MATCH(1,(OC25:OC200=SMALL(OC25:OC200,5))*(COUNTIF(OC3:OC13, $A$25:$A$200)=0),0)), ""),""),"")</f>
        <v/>
      </c>
      <c r="OD14" s="1" t="str" cm="1">
        <f t="array" ref="OD14">IFERROR(IF(SMALL(OD25:OD200,6)&lt;=$A$8*SMALL(OD25:OD200,1),IFERROR(INDEX($A$25:$A$200, MATCH(1,(OD25:OD200=SMALL(OD25:OD200,5))*(COUNTIF(OD3:OD13, $A$25:$A$200)=0),0)), ""),""),"")</f>
        <v/>
      </c>
      <c r="OE14" s="1" t="str" cm="1">
        <f t="array" ref="OE14">IFERROR(IF(SMALL(OE25:OE200,6)&lt;=$A$8*SMALL(OE25:OE200,1),IFERROR(INDEX($A$25:$A$200, MATCH(1,(OE25:OE200=SMALL(OE25:OE200,5))*(COUNTIF(OE3:OE13, $A$25:$A$200)=0),0)), ""),""),"")</f>
        <v/>
      </c>
      <c r="OF14" s="1" t="str" cm="1">
        <f t="array" ref="OF14">IFERROR(IF(SMALL(OF25:OF200,6)&lt;=$A$8*SMALL(OF25:OF200,1),IFERROR(INDEX($A$25:$A$200, MATCH(1,(OF25:OF200=SMALL(OF25:OF200,5))*(COUNTIF(OF3:OF13, $A$25:$A$200)=0),0)), ""),""),"")</f>
        <v/>
      </c>
      <c r="OG14" s="1" t="str" cm="1">
        <f t="array" ref="OG14">IFERROR(IF(SMALL(OG25:OG200,6)&lt;=$A$8*SMALL(OG25:OG200,1),IFERROR(INDEX($A$25:$A$200, MATCH(1,(OG25:OG200=SMALL(OG25:OG200,5))*(COUNTIF(OG3:OG13, $A$25:$A$200)=0),0)), ""),""),"")</f>
        <v/>
      </c>
      <c r="OH14" s="1" t="str" cm="1">
        <f t="array" ref="OH14">IFERROR(IF(SMALL(OH25:OH200,6)&lt;=$A$8*SMALL(OH25:OH200,1),IFERROR(INDEX($A$25:$A$200, MATCH(1,(OH25:OH200=SMALL(OH25:OH200,5))*(COUNTIF(OH3:OH13, $A$25:$A$200)=0),0)), ""),""),"")</f>
        <v/>
      </c>
      <c r="OI14" s="1" t="str" cm="1">
        <f t="array" ref="OI14">IFERROR(IF(SMALL(OI25:OI200,6)&lt;=$A$8*SMALL(OI25:OI200,1),IFERROR(INDEX($A$25:$A$200, MATCH(1,(OI25:OI200=SMALL(OI25:OI200,5))*(COUNTIF(OI3:OI13, $A$25:$A$200)=0),0)), ""),""),"")</f>
        <v/>
      </c>
      <c r="OJ14" s="1" t="str" cm="1">
        <f t="array" ref="OJ14">IFERROR(IF(SMALL(OJ25:OJ200,6)&lt;=$A$8*SMALL(OJ25:OJ200,1),IFERROR(INDEX($A$25:$A$200, MATCH(1,(OJ25:OJ200=SMALL(OJ25:OJ200,5))*(COUNTIF(OJ3:OJ13, $A$25:$A$200)=0),0)), ""),""),"")</f>
        <v/>
      </c>
      <c r="OK14" s="1" t="str" cm="1">
        <f t="array" ref="OK14">IFERROR(IF(SMALL(OK25:OK200,6)&lt;=$A$8*SMALL(OK25:OK200,1),IFERROR(INDEX($A$25:$A$200, MATCH(1,(OK25:OK200=SMALL(OK25:OK200,5))*(COUNTIF(OK3:OK13, $A$25:$A$200)=0),0)), ""),""),"")</f>
        <v/>
      </c>
      <c r="OL14" s="1" t="str" cm="1">
        <f t="array" ref="OL14">IFERROR(IF(SMALL(OL25:OL200,6)&lt;=$A$8*SMALL(OL25:OL200,1),IFERROR(INDEX($A$25:$A$200, MATCH(1,(OL25:OL200=SMALL(OL25:OL200,5))*(COUNTIF(OL3:OL13, $A$25:$A$200)=0),0)), ""),""),"")</f>
        <v/>
      </c>
      <c r="OM14" s="1" t="str" cm="1">
        <f t="array" ref="OM14">IFERROR(IF(SMALL(OM25:OM200,6)&lt;=$A$8*SMALL(OM25:OM200,1),IFERROR(INDEX($A$25:$A$200, MATCH(1,(OM25:OM200=SMALL(OM25:OM200,5))*(COUNTIF(OM3:OM13, $A$25:$A$200)=0),0)), ""),""),"")</f>
        <v/>
      </c>
      <c r="ON14" s="1" t="str" cm="1">
        <f t="array" ref="ON14">IFERROR(IF(SMALL(ON25:ON200,6)&lt;=$A$8*SMALL(ON25:ON200,1),IFERROR(INDEX($A$25:$A$200, MATCH(1,(ON25:ON200=SMALL(ON25:ON200,5))*(COUNTIF(ON3:ON13, $A$25:$A$200)=0),0)), ""),""),"")</f>
        <v/>
      </c>
      <c r="OO14" s="1" t="str" cm="1">
        <f t="array" ref="OO14">IFERROR(IF(SMALL(OO25:OO200,6)&lt;=$A$8*SMALL(OO25:OO200,1),IFERROR(INDEX($A$25:$A$200, MATCH(1,(OO25:OO200=SMALL(OO25:OO200,5))*(COUNTIF(OO3:OO13, $A$25:$A$200)=0),0)), ""),""),"")</f>
        <v/>
      </c>
      <c r="OP14" s="1" t="str" cm="1">
        <f t="array" ref="OP14">IFERROR(IF(SMALL(OP25:OP200,6)&lt;=$A$8*SMALL(OP25:OP200,1),IFERROR(INDEX($A$25:$A$200, MATCH(1,(OP25:OP200=SMALL(OP25:OP200,5))*(COUNTIF(OP3:OP13, $A$25:$A$200)=0),0)), ""),""),"")</f>
        <v/>
      </c>
      <c r="OQ14" s="1" t="str" cm="1">
        <f t="array" ref="OQ14">IFERROR(IF(SMALL(OQ25:OQ200,6)&lt;=$A$8*SMALL(OQ25:OQ200,1),IFERROR(INDEX($A$25:$A$200, MATCH(1,(OQ25:OQ200=SMALL(OQ25:OQ200,5))*(COUNTIF(OQ3:OQ13, $A$25:$A$200)=0),0)), ""),""),"")</f>
        <v/>
      </c>
      <c r="OR14" s="1" t="str" cm="1">
        <f t="array" ref="OR14">IFERROR(IF(SMALL(OR25:OR200,6)&lt;=$A$8*SMALL(OR25:OR200,1),IFERROR(INDEX($A$25:$A$200, MATCH(1,(OR25:OR200=SMALL(OR25:OR200,5))*(COUNTIF(OR3:OR13, $A$25:$A$200)=0),0)), ""),""),"")</f>
        <v/>
      </c>
      <c r="OS14" s="1" t="str" cm="1">
        <f t="array" ref="OS14">IFERROR(IF(SMALL(OS25:OS200,6)&lt;=$A$8*SMALL(OS25:OS200,1),IFERROR(INDEX($A$25:$A$200, MATCH(1,(OS25:OS200=SMALL(OS25:OS200,5))*(COUNTIF(OS3:OS13, $A$25:$A$200)=0),0)), ""),""),"")</f>
        <v/>
      </c>
      <c r="OT14" s="1" t="str" cm="1">
        <f t="array" ref="OT14">IFERROR(IF(SMALL(OT25:OT200,6)&lt;=$A$8*SMALL(OT25:OT200,1),IFERROR(INDEX($A$25:$A$200, MATCH(1,(OT25:OT200=SMALL(OT25:OT200,5))*(COUNTIF(OT3:OT13, $A$25:$A$200)=0),0)), ""),""),"")</f>
        <v/>
      </c>
      <c r="OU14" s="1" t="str" cm="1">
        <f t="array" ref="OU14">IFERROR(IF(SMALL(OU25:OU200,6)&lt;=$A$8*SMALL(OU25:OU200,1),IFERROR(INDEX($A$25:$A$200, MATCH(1,(OU25:OU200=SMALL(OU25:OU200,5))*(COUNTIF(OU3:OU13, $A$25:$A$200)=0),0)), ""),""),"")</f>
        <v/>
      </c>
      <c r="OV14" s="1" t="str" cm="1">
        <f t="array" ref="OV14">IFERROR(IF(SMALL(OV25:OV200,6)&lt;=$A$8*SMALL(OV25:OV200,1),IFERROR(INDEX($A$25:$A$200, MATCH(1,(OV25:OV200=SMALL(OV25:OV200,5))*(COUNTIF(OV3:OV13, $A$25:$A$200)=0),0)), ""),""),"")</f>
        <v/>
      </c>
      <c r="OW14" s="1" t="str" cm="1">
        <f t="array" ref="OW14">IFERROR(IF(SMALL(OW25:OW200,6)&lt;=$A$8*SMALL(OW25:OW200,1),IFERROR(INDEX($A$25:$A$200, MATCH(1,(OW25:OW200=SMALL(OW25:OW200,5))*(COUNTIF(OW3:OW13, $A$25:$A$200)=0),0)), ""),""),"")</f>
        <v/>
      </c>
      <c r="OX14" s="1" t="str" cm="1">
        <f t="array" ref="OX14">IFERROR(IF(SMALL(OX25:OX200,6)&lt;=$A$8*SMALL(OX25:OX200,1),IFERROR(INDEX($A$25:$A$200, MATCH(1,(OX25:OX200=SMALL(OX25:OX200,5))*(COUNTIF(OX3:OX13, $A$25:$A$200)=0),0)), ""),""),"")</f>
        <v/>
      </c>
      <c r="OY14" s="1" t="str" cm="1">
        <f t="array" ref="OY14">IFERROR(IF(SMALL(OY25:OY200,6)&lt;=$A$8*SMALL(OY25:OY200,1),IFERROR(INDEX($A$25:$A$200, MATCH(1,(OY25:OY200=SMALL(OY25:OY200,5))*(COUNTIF(OY3:OY13, $A$25:$A$200)=0),0)), ""),""),"")</f>
        <v/>
      </c>
      <c r="OZ14" s="1" t="str" cm="1">
        <f t="array" ref="OZ14">IFERROR(IF(SMALL(OZ25:OZ200,6)&lt;=$A$8*SMALL(OZ25:OZ200,1),IFERROR(INDEX($A$25:$A$200, MATCH(1,(OZ25:OZ200=SMALL(OZ25:OZ200,5))*(COUNTIF(OZ3:OZ13, $A$25:$A$200)=0),0)), ""),""),"")</f>
        <v/>
      </c>
      <c r="PA14" s="1" t="str" cm="1">
        <f t="array" ref="PA14">IFERROR(IF(SMALL(PA25:PA200,6)&lt;=$A$8*SMALL(PA25:PA200,1),IFERROR(INDEX($A$25:$A$200, MATCH(1,(PA25:PA200=SMALL(PA25:PA200,5))*(COUNTIF(PA3:PA13, $A$25:$A$200)=0),0)), ""),""),"")</f>
        <v/>
      </c>
      <c r="PB14" s="1" t="str" cm="1">
        <f t="array" ref="PB14">IFERROR(IF(SMALL(PB25:PB200,6)&lt;=$A$8*SMALL(PB25:PB200,1),IFERROR(INDEX($A$25:$A$200, MATCH(1,(PB25:PB200=SMALL(PB25:PB200,5))*(COUNTIF(PB3:PB13, $A$25:$A$200)=0),0)), ""),""),"")</f>
        <v/>
      </c>
      <c r="PC14" s="1" t="str" cm="1">
        <f t="array" ref="PC14">IFERROR(IF(SMALL(PC25:PC200,6)&lt;=$A$8*SMALL(PC25:PC200,1),IFERROR(INDEX($A$25:$A$200, MATCH(1,(PC25:PC200=SMALL(PC25:PC200,5))*(COUNTIF(PC3:PC13, $A$25:$A$200)=0),0)), ""),""),"")</f>
        <v/>
      </c>
      <c r="PD14" s="1" t="str" cm="1">
        <f t="array" ref="PD14">IFERROR(IF(SMALL(PD25:PD200,6)&lt;=$A$8*SMALL(PD25:PD200,1),IFERROR(INDEX($A$25:$A$200, MATCH(1,(PD25:PD200=SMALL(PD25:PD200,5))*(COUNTIF(PD3:PD13, $A$25:$A$200)=0),0)), ""),""),"")</f>
        <v/>
      </c>
      <c r="PE14" s="1" t="str" cm="1">
        <f t="array" ref="PE14">IFERROR(IF(SMALL(PE25:PE200,6)&lt;=$A$8*SMALL(PE25:PE200,1),IFERROR(INDEX($A$25:$A$200, MATCH(1,(PE25:PE200=SMALL(PE25:PE200,5))*(COUNTIF(PE3:PE13, $A$25:$A$200)=0),0)), ""),""),"")</f>
        <v/>
      </c>
      <c r="PF14" s="1" t="str" cm="1">
        <f t="array" ref="PF14">IFERROR(IF(SMALL(PF25:PF200,6)&lt;=$A$8*SMALL(PF25:PF200,1),IFERROR(INDEX($A$25:$A$200, MATCH(1,(PF25:PF200=SMALL(PF25:PF200,5))*(COUNTIF(PF3:PF13, $A$25:$A$200)=0),0)), ""),""),"")</f>
        <v/>
      </c>
      <c r="PG14" s="1" t="str" cm="1">
        <f t="array" ref="PG14">IFERROR(IF(SMALL(PG25:PG200,6)&lt;=$A$8*SMALL(PG25:PG200,1),IFERROR(INDEX($A$25:$A$200, MATCH(1,(PG25:PG200=SMALL(PG25:PG200,5))*(COUNTIF(PG3:PG13, $A$25:$A$200)=0),0)), ""),""),"")</f>
        <v/>
      </c>
      <c r="PH14" s="1" t="str" cm="1">
        <f t="array" ref="PH14">IFERROR(IF(SMALL(PH25:PH200,6)&lt;=$A$8*SMALL(PH25:PH200,1),IFERROR(INDEX($A$25:$A$200, MATCH(1,(PH25:PH200=SMALL(PH25:PH200,5))*(COUNTIF(PH3:PH13, $A$25:$A$200)=0),0)), ""),""),"")</f>
        <v/>
      </c>
      <c r="PI14" s="1" t="str" cm="1">
        <f t="array" ref="PI14">IFERROR(IF(SMALL(PI25:PI200,6)&lt;=$A$8*SMALL(PI25:PI200,1),IFERROR(INDEX($A$25:$A$200, MATCH(1,(PI25:PI200=SMALL(PI25:PI200,5))*(COUNTIF(PI3:PI13, $A$25:$A$200)=0),0)), ""),""),"")</f>
        <v/>
      </c>
      <c r="PJ14" s="1" t="str" cm="1">
        <f t="array" ref="PJ14">IFERROR(IF(SMALL(PJ25:PJ200,6)&lt;=$A$8*SMALL(PJ25:PJ200,1),IFERROR(INDEX($A$25:$A$200, MATCH(1,(PJ25:PJ200=SMALL(PJ25:PJ200,5))*(COUNTIF(PJ3:PJ13, $A$25:$A$200)=0),0)), ""),""),"")</f>
        <v/>
      </c>
      <c r="PK14" s="1" t="str" cm="1">
        <f t="array" ref="PK14">IFERROR(IF(SMALL(PK25:PK200,6)&lt;=$A$8*SMALL(PK25:PK200,1),IFERROR(INDEX($A$25:$A$200, MATCH(1,(PK25:PK200=SMALL(PK25:PK200,5))*(COUNTIF(PK3:PK13, $A$25:$A$200)=0),0)), ""),""),"")</f>
        <v/>
      </c>
      <c r="PL14" s="1" t="str" cm="1">
        <f t="array" ref="PL14">IFERROR(IF(SMALL(PL25:PL200,6)&lt;=$A$8*SMALL(PL25:PL200,1),IFERROR(INDEX($A$25:$A$200, MATCH(1,(PL25:PL200=SMALL(PL25:PL200,5))*(COUNTIF(PL3:PL13, $A$25:$A$200)=0),0)), ""),""),"")</f>
        <v/>
      </c>
      <c r="PM14" s="1" t="str" cm="1">
        <f t="array" ref="PM14">IFERROR(IF(SMALL(PM25:PM200,6)&lt;=$A$8*SMALL(PM25:PM200,1),IFERROR(INDEX($A$25:$A$200, MATCH(1,(PM25:PM200=SMALL(PM25:PM200,5))*(COUNTIF(PM3:PM13, $A$25:$A$200)=0),0)), ""),""),"")</f>
        <v/>
      </c>
      <c r="PN14" s="1" t="str" cm="1">
        <f t="array" ref="PN14">IFERROR(IF(SMALL(PN25:PN200,6)&lt;=$A$8*SMALL(PN25:PN200,1),IFERROR(INDEX($A$25:$A$200, MATCH(1,(PN25:PN200=SMALL(PN25:PN200,5))*(COUNTIF(PN3:PN13, $A$25:$A$200)=0),0)), ""),""),"")</f>
        <v/>
      </c>
      <c r="PO14" s="1" t="str" cm="1">
        <f t="array" ref="PO14">IFERROR(IF(SMALL(PO25:PO200,6)&lt;=$A$8*SMALL(PO25:PO200,1),IFERROR(INDEX($A$25:$A$200, MATCH(1,(PO25:PO200=SMALL(PO25:PO200,5))*(COUNTIF(PO3:PO13, $A$25:$A$200)=0),0)), ""),""),"")</f>
        <v/>
      </c>
      <c r="PP14" s="1" t="str" cm="1">
        <f t="array" ref="PP14">IFERROR(IF(SMALL(PP25:PP200,6)&lt;=$A$8*SMALL(PP25:PP200,1),IFERROR(INDEX($A$25:$A$200, MATCH(1,(PP25:PP200=SMALL(PP25:PP200,5))*(COUNTIF(PP3:PP13, $A$25:$A$200)=0),0)), ""),""),"")</f>
        <v/>
      </c>
      <c r="PQ14" s="1" t="str" cm="1">
        <f t="array" ref="PQ14">IFERROR(IF(SMALL(PQ25:PQ200,6)&lt;=$A$8*SMALL(PQ25:PQ200,1),IFERROR(INDEX($A$25:$A$200, MATCH(1,(PQ25:PQ200=SMALL(PQ25:PQ200,5))*(COUNTIF(PQ3:PQ13, $A$25:$A$200)=0),0)), ""),""),"")</f>
        <v/>
      </c>
      <c r="PR14" s="1" t="str" cm="1">
        <f t="array" ref="PR14">IFERROR(IF(SMALL(PR25:PR200,6)&lt;=$A$8*SMALL(PR25:PR200,1),IFERROR(INDEX($A$25:$A$200, MATCH(1,(PR25:PR200=SMALL(PR25:PR200,5))*(COUNTIF(PR3:PR13, $A$25:$A$200)=0),0)), ""),""),"")</f>
        <v/>
      </c>
      <c r="PS14" s="1" t="str" cm="1">
        <f t="array" ref="PS14">IFERROR(IF(SMALL(PS25:PS200,6)&lt;=$A$8*SMALL(PS25:PS200,1),IFERROR(INDEX($A$25:$A$200, MATCH(1,(PS25:PS200=SMALL(PS25:PS200,5))*(COUNTIF(PS3:PS13, $A$25:$A$200)=0),0)), ""),""),"")</f>
        <v/>
      </c>
      <c r="PT14" s="1" t="str" cm="1">
        <f t="array" ref="PT14">IFERROR(IF(SMALL(PT25:PT200,6)&lt;=$A$8*SMALL(PT25:PT200,1),IFERROR(INDEX($A$25:$A$200, MATCH(1,(PT25:PT200=SMALL(PT25:PT200,5))*(COUNTIF(PT3:PT13, $A$25:$A$200)=0),0)), ""),""),"")</f>
        <v/>
      </c>
      <c r="PU14" s="1" t="str" cm="1">
        <f t="array" ref="PU14">IFERROR(IF(SMALL(PU25:PU200,6)&lt;=$A$8*SMALL(PU25:PU200,1),IFERROR(INDEX($A$25:$A$200, MATCH(1,(PU25:PU200=SMALL(PU25:PU200,5))*(COUNTIF(PU3:PU13, $A$25:$A$200)=0),0)), ""),""),"")</f>
        <v/>
      </c>
      <c r="PV14" s="1" t="str" cm="1">
        <f t="array" ref="PV14">IFERROR(IF(SMALL(PV25:PV200,6)&lt;=$A$8*SMALL(PV25:PV200,1),IFERROR(INDEX($A$25:$A$200, MATCH(1,(PV25:PV200=SMALL(PV25:PV200,5))*(COUNTIF(PV3:PV13, $A$25:$A$200)=0),0)), ""),""),"")</f>
        <v/>
      </c>
      <c r="PW14" s="1" t="str" cm="1">
        <f t="array" ref="PW14">IFERROR(IF(SMALL(PW25:PW200,6)&lt;=$A$8*SMALL(PW25:PW200,1),IFERROR(INDEX($A$25:$A$200, MATCH(1,(PW25:PW200=SMALL(PW25:PW200,5))*(COUNTIF(PW3:PW13, $A$25:$A$200)=0),0)), ""),""),"")</f>
        <v/>
      </c>
      <c r="PX14" s="1" t="str" cm="1">
        <f t="array" ref="PX14">IFERROR(IF(SMALL(PX25:PX200,6)&lt;=$A$8*SMALL(PX25:PX200,1),IFERROR(INDEX($A$25:$A$200, MATCH(1,(PX25:PX200=SMALL(PX25:PX200,5))*(COUNTIF(PX3:PX13, $A$25:$A$200)=0),0)), ""),""),"")</f>
        <v/>
      </c>
      <c r="PY14" s="1" t="str" cm="1">
        <f t="array" ref="PY14">IFERROR(IF(SMALL(PY25:PY200,6)&lt;=$A$8*SMALL(PY25:PY200,1),IFERROR(INDEX($A$25:$A$200, MATCH(1,(PY25:PY200=SMALL(PY25:PY200,5))*(COUNTIF(PY3:PY13, $A$25:$A$200)=0),0)), ""),""),"")</f>
        <v/>
      </c>
      <c r="PZ14" s="1" t="str" cm="1">
        <f t="array" ref="PZ14">IFERROR(IF(SMALL(PZ25:PZ200,6)&lt;=$A$8*SMALL(PZ25:PZ200,1),IFERROR(INDEX($A$25:$A$200, MATCH(1,(PZ25:PZ200=SMALL(PZ25:PZ200,5))*(COUNTIF(PZ3:PZ13, $A$25:$A$200)=0),0)), ""),""),"")</f>
        <v/>
      </c>
      <c r="QA14" s="1" t="str" cm="1">
        <f t="array" ref="QA14">IFERROR(IF(SMALL(QA25:QA200,6)&lt;=$A$8*SMALL(QA25:QA200,1),IFERROR(INDEX($A$25:$A$200, MATCH(1,(QA25:QA200=SMALL(QA25:QA200,5))*(COUNTIF(QA3:QA13, $A$25:$A$200)=0),0)), ""),""),"")</f>
        <v/>
      </c>
      <c r="QB14" s="1" t="str" cm="1">
        <f t="array" ref="QB14">IFERROR(IF(SMALL(QB25:QB200,6)&lt;=$A$8*SMALL(QB25:QB200,1),IFERROR(INDEX($A$25:$A$200, MATCH(1,(QB25:QB200=SMALL(QB25:QB200,5))*(COUNTIF(QB3:QB13, $A$25:$A$200)=0),0)), ""),""),"")</f>
        <v/>
      </c>
      <c r="QC14" s="1" t="str" cm="1">
        <f t="array" ref="QC14">IFERROR(IF(SMALL(QC25:QC200,6)&lt;=$A$8*SMALL(QC25:QC200,1),IFERROR(INDEX($A$25:$A$200, MATCH(1,(QC25:QC200=SMALL(QC25:QC200,5))*(COUNTIF(QC3:QC13, $A$25:$A$200)=0),0)), ""),""),"")</f>
        <v/>
      </c>
      <c r="QD14" s="1" t="str" cm="1">
        <f t="array" ref="QD14">IFERROR(IF(SMALL(QD25:QD200,6)&lt;=$A$8*SMALL(QD25:QD200,1),IFERROR(INDEX($A$25:$A$200, MATCH(1,(QD25:QD200=SMALL(QD25:QD200,5))*(COUNTIF(QD3:QD13, $A$25:$A$200)=0),0)), ""),""),"")</f>
        <v/>
      </c>
      <c r="QE14" s="1" t="str" cm="1">
        <f t="array" ref="QE14">IFERROR(IF(SMALL(QE25:QE200,6)&lt;=$A$8*SMALL(QE25:QE200,1),IFERROR(INDEX($A$25:$A$200, MATCH(1,(QE25:QE200=SMALL(QE25:QE200,5))*(COUNTIF(QE3:QE13, $A$25:$A$200)=0),0)), ""),""),"")</f>
        <v/>
      </c>
      <c r="QF14" s="1" t="str" cm="1">
        <f t="array" ref="QF14">IFERROR(IF(SMALL(QF25:QF200,6)&lt;=$A$8*SMALL(QF25:QF200,1),IFERROR(INDEX($A$25:$A$200, MATCH(1,(QF25:QF200=SMALL(QF25:QF200,5))*(COUNTIF(QF3:QF13, $A$25:$A$200)=0),0)), ""),""),"")</f>
        <v/>
      </c>
      <c r="QG14" s="1" t="str" cm="1">
        <f t="array" ref="QG14">IFERROR(IF(SMALL(QG25:QG200,6)&lt;=$A$8*SMALL(QG25:QG200,1),IFERROR(INDEX($A$25:$A$200, MATCH(1,(QG25:QG200=SMALL(QG25:QG200,5))*(COUNTIF(QG3:QG13, $A$25:$A$200)=0),0)), ""),""),"")</f>
        <v/>
      </c>
      <c r="QH14" s="1" t="str" cm="1">
        <f t="array" ref="QH14">IFERROR(IF(SMALL(QH25:QH200,6)&lt;=$A$8*SMALL(QH25:QH200,1),IFERROR(INDEX($A$25:$A$200, MATCH(1,(QH25:QH200=SMALL(QH25:QH200,5))*(COUNTIF(QH3:QH13, $A$25:$A$200)=0),0)), ""),""),"")</f>
        <v/>
      </c>
      <c r="QI14" s="1" t="str" cm="1">
        <f t="array" ref="QI14">IFERROR(IF(SMALL(QI25:QI200,6)&lt;=$A$8*SMALL(QI25:QI200,1),IFERROR(INDEX($A$25:$A$200, MATCH(1,(QI25:QI200=SMALL(QI25:QI200,5))*(COUNTIF(QI3:QI13, $A$25:$A$200)=0),0)), ""),""),"")</f>
        <v/>
      </c>
      <c r="QJ14" s="1" t="str" cm="1">
        <f t="array" ref="QJ14">IFERROR(IF(SMALL(QJ25:QJ200,6)&lt;=$A$8*SMALL(QJ25:QJ200,1),IFERROR(INDEX($A$25:$A$200, MATCH(1,(QJ25:QJ200=SMALL(QJ25:QJ200,5))*(COUNTIF(QJ3:QJ13, $A$25:$A$200)=0),0)), ""),""),"")</f>
        <v/>
      </c>
      <c r="QK14" s="1" t="str" cm="1">
        <f t="array" ref="QK14">IFERROR(IF(SMALL(QK25:QK200,6)&lt;=$A$8*SMALL(QK25:QK200,1),IFERROR(INDEX($A$25:$A$200, MATCH(1,(QK25:QK200=SMALL(QK25:QK200,5))*(COUNTIF(QK3:QK13, $A$25:$A$200)=0),0)), ""),""),"")</f>
        <v/>
      </c>
      <c r="QL14" s="1" t="str" cm="1">
        <f t="array" ref="QL14">IFERROR(IF(SMALL(QL25:QL200,6)&lt;=$A$8*SMALL(QL25:QL200,1),IFERROR(INDEX($A$25:$A$200, MATCH(1,(QL25:QL200=SMALL(QL25:QL200,5))*(COUNTIF(QL3:QL13, $A$25:$A$200)=0),0)), ""),""),"")</f>
        <v/>
      </c>
      <c r="QM14" s="1" t="str" cm="1">
        <f t="array" ref="QM14">IFERROR(IF(SMALL(QM25:QM200,6)&lt;=$A$8*SMALL(QM25:QM200,1),IFERROR(INDEX($A$25:$A$200, MATCH(1,(QM25:QM200=SMALL(QM25:QM200,5))*(COUNTIF(QM3:QM13, $A$25:$A$200)=0),0)), ""),""),"")</f>
        <v/>
      </c>
      <c r="QN14" s="1" t="str" cm="1">
        <f t="array" ref="QN14">IFERROR(IF(SMALL(QN25:QN200,6)&lt;=$A$8*SMALL(QN25:QN200,1),IFERROR(INDEX($A$25:$A$200, MATCH(1,(QN25:QN200=SMALL(QN25:QN200,5))*(COUNTIF(QN3:QN13, $A$25:$A$200)=0),0)), ""),""),"")</f>
        <v/>
      </c>
      <c r="QO14" s="1" t="str" cm="1">
        <f t="array" ref="QO14">IFERROR(IF(SMALL(QO25:QO200,6)&lt;=$A$8*SMALL(QO25:QO200,1),IFERROR(INDEX($A$25:$A$200, MATCH(1,(QO25:QO200=SMALL(QO25:QO200,5))*(COUNTIF(QO3:QO13, $A$25:$A$200)=0),0)), ""),""),"")</f>
        <v/>
      </c>
      <c r="QP14" s="1" t="str" cm="1">
        <f t="array" ref="QP14">IFERROR(IF(SMALL(QP25:QP200,6)&lt;=$A$8*SMALL(QP25:QP200,1),IFERROR(INDEX($A$25:$A$200, MATCH(1,(QP25:QP200=SMALL(QP25:QP200,5))*(COUNTIF(QP3:QP13, $A$25:$A$200)=0),0)), ""),""),"")</f>
        <v/>
      </c>
      <c r="QQ14" s="1" t="str" cm="1">
        <f t="array" ref="QQ14">IFERROR(IF(SMALL(QQ25:QQ200,6)&lt;=$A$8*SMALL(QQ25:QQ200,1),IFERROR(INDEX($A$25:$A$200, MATCH(1,(QQ25:QQ200=SMALL(QQ25:QQ200,5))*(COUNTIF(QQ3:QQ13, $A$25:$A$200)=0),0)), ""),""),"")</f>
        <v/>
      </c>
      <c r="QR14" s="1" t="str" cm="1">
        <f t="array" ref="QR14">IFERROR(IF(SMALL(QR25:QR200,6)&lt;=$A$8*SMALL(QR25:QR200,1),IFERROR(INDEX($A$25:$A$200, MATCH(1,(QR25:QR200=SMALL(QR25:QR200,5))*(COUNTIF(QR3:QR13, $A$25:$A$200)=0),0)), ""),""),"")</f>
        <v/>
      </c>
      <c r="QS14" s="1" t="str" cm="1">
        <f t="array" ref="QS14">IFERROR(IF(SMALL(QS25:QS200,6)&lt;=$A$8*SMALL(QS25:QS200,1),IFERROR(INDEX($A$25:$A$200, MATCH(1,(QS25:QS200=SMALL(QS25:QS200,5))*(COUNTIF(QS3:QS13, $A$25:$A$200)=0),0)), ""),""),"")</f>
        <v/>
      </c>
      <c r="QT14" s="1" t="str" cm="1">
        <f t="array" ref="QT14">IFERROR(IF(SMALL(QT25:QT200,6)&lt;=$A$8*SMALL(QT25:QT200,1),IFERROR(INDEX($A$25:$A$200, MATCH(1,(QT25:QT200=SMALL(QT25:QT200,5))*(COUNTIF(QT3:QT13, $A$25:$A$200)=0),0)), ""),""),"")</f>
        <v/>
      </c>
      <c r="QU14" s="1" t="str" cm="1">
        <f t="array" ref="QU14">IFERROR(IF(SMALL(QU25:QU200,6)&lt;=$A$8*SMALL(QU25:QU200,1),IFERROR(INDEX($A$25:$A$200, MATCH(1,(QU25:QU200=SMALL(QU25:QU200,5))*(COUNTIF(QU3:QU13, $A$25:$A$200)=0),0)), ""),""),"")</f>
        <v/>
      </c>
      <c r="QV14" s="1" t="str" cm="1">
        <f t="array" ref="QV14">IFERROR(IF(SMALL(QV25:QV200,6)&lt;=$A$8*SMALL(QV25:QV200,1),IFERROR(INDEX($A$25:$A$200, MATCH(1,(QV25:QV200=SMALL(QV25:QV200,5))*(COUNTIF(QV3:QV13, $A$25:$A$200)=0),0)), ""),""),"")</f>
        <v/>
      </c>
      <c r="QW14" s="1" t="str" cm="1">
        <f t="array" ref="QW14">IFERROR(IF(SMALL(QW25:QW200,6)&lt;=$A$8*SMALL(QW25:QW200,1),IFERROR(INDEX($A$25:$A$200, MATCH(1,(QW25:QW200=SMALL(QW25:QW200,5))*(COUNTIF(QW3:QW13, $A$25:$A$200)=0),0)), ""),""),"")</f>
        <v/>
      </c>
      <c r="QX14" s="1" t="str" cm="1">
        <f t="array" ref="QX14">IFERROR(IF(SMALL(QX25:QX200,6)&lt;=$A$8*SMALL(QX25:QX200,1),IFERROR(INDEX($A$25:$A$200, MATCH(1,(QX25:QX200=SMALL(QX25:QX200,5))*(COUNTIF(QX3:QX13, $A$25:$A$200)=0),0)), ""),""),"")</f>
        <v/>
      </c>
      <c r="QY14" s="1" t="str" cm="1">
        <f t="array" ref="QY14">IFERROR(IF(SMALL(QY25:QY200,6)&lt;=$A$8*SMALL(QY25:QY200,1),IFERROR(INDEX($A$25:$A$200, MATCH(1,(QY25:QY200=SMALL(QY25:QY200,5))*(COUNTIF(QY3:QY13, $A$25:$A$200)=0),0)), ""),""),"")</f>
        <v/>
      </c>
      <c r="QZ14" s="1" t="str" cm="1">
        <f t="array" ref="QZ14">IFERROR(IF(SMALL(QZ25:QZ200,6)&lt;=$A$8*SMALL(QZ25:QZ200,1),IFERROR(INDEX($A$25:$A$200, MATCH(1,(QZ25:QZ200=SMALL(QZ25:QZ200,5))*(COUNTIF(QZ3:QZ13, $A$25:$A$200)=0),0)), ""),""),"")</f>
        <v/>
      </c>
      <c r="RA14" s="1" t="str" cm="1">
        <f t="array" ref="RA14">IFERROR(IF(SMALL(RA25:RA200,6)&lt;=$A$8*SMALL(RA25:RA200,1),IFERROR(INDEX($A$25:$A$200, MATCH(1,(RA25:RA200=SMALL(RA25:RA200,5))*(COUNTIF(RA3:RA13, $A$25:$A$200)=0),0)), ""),""),"")</f>
        <v/>
      </c>
      <c r="RB14" s="1" t="str" cm="1">
        <f t="array" ref="RB14">IFERROR(IF(SMALL(RB25:RB200,6)&lt;=$A$8*SMALL(RB25:RB200,1),IFERROR(INDEX($A$25:$A$200, MATCH(1,(RB25:RB200=SMALL(RB25:RB200,5))*(COUNTIF(RB3:RB13, $A$25:$A$200)=0),0)), ""),""),"")</f>
        <v/>
      </c>
      <c r="RC14" s="1" t="str" cm="1">
        <f t="array" ref="RC14">IFERROR(IF(SMALL(RC25:RC200,6)&lt;=$A$8*SMALL(RC25:RC200,1),IFERROR(INDEX($A$25:$A$200, MATCH(1,(RC25:RC200=SMALL(RC25:RC200,5))*(COUNTIF(RC3:RC13, $A$25:$A$200)=0),0)), ""),""),"")</f>
        <v/>
      </c>
      <c r="RD14" s="1" t="str" cm="1">
        <f t="array" ref="RD14">IFERROR(IF(SMALL(RD25:RD200,6)&lt;=$A$8*SMALL(RD25:RD200,1),IFERROR(INDEX($A$25:$A$200, MATCH(1,(RD25:RD200=SMALL(RD25:RD200,5))*(COUNTIF(RD3:RD13, $A$25:$A$200)=0),0)), ""),""),"")</f>
        <v/>
      </c>
      <c r="RE14" s="1" t="str" cm="1">
        <f t="array" ref="RE14">IFERROR(IF(SMALL(RE25:RE200,6)&lt;=$A$8*SMALL(RE25:RE200,1),IFERROR(INDEX($A$25:$A$200, MATCH(1,(RE25:RE200=SMALL(RE25:RE200,5))*(COUNTIF(RE3:RE13, $A$25:$A$200)=0),0)), ""),""),"")</f>
        <v/>
      </c>
      <c r="RF14" s="1" t="str" cm="1">
        <f t="array" ref="RF14">IFERROR(IF(SMALL(RF25:RF200,6)&lt;=$A$8*SMALL(RF25:RF200,1),IFERROR(INDEX($A$25:$A$200, MATCH(1,(RF25:RF200=SMALL(RF25:RF200,5))*(COUNTIF(RF3:RF13, $A$25:$A$200)=0),0)), ""),""),"")</f>
        <v/>
      </c>
      <c r="RG14" s="1" t="str" cm="1">
        <f t="array" ref="RG14">IFERROR(IF(SMALL(RG25:RG200,6)&lt;=$A$8*SMALL(RG25:RG200,1),IFERROR(INDEX($A$25:$A$200, MATCH(1,(RG25:RG200=SMALL(RG25:RG200,5))*(COUNTIF(RG3:RG13, $A$25:$A$200)=0),0)), ""),""),"")</f>
        <v/>
      </c>
      <c r="RH14" s="1" t="str" cm="1">
        <f t="array" ref="RH14">IFERROR(IF(SMALL(RH25:RH200,6)&lt;=$A$8*SMALL(RH25:RH200,1),IFERROR(INDEX($A$25:$A$200, MATCH(1,(RH25:RH200=SMALL(RH25:RH200,5))*(COUNTIF(RH3:RH13, $A$25:$A$200)=0),0)), ""),""),"")</f>
        <v/>
      </c>
      <c r="RI14" s="1" t="str" cm="1">
        <f t="array" ref="RI14">IFERROR(IF(SMALL(RI25:RI200,6)&lt;=$A$8*SMALL(RI25:RI200,1),IFERROR(INDEX($A$25:$A$200, MATCH(1,(RI25:RI200=SMALL(RI25:RI200,5))*(COUNTIF(RI3:RI13, $A$25:$A$200)=0),0)), ""),""),"")</f>
        <v/>
      </c>
      <c r="RJ14" s="1" t="str" cm="1">
        <f t="array" ref="RJ14">IFERROR(IF(SMALL(RJ25:RJ200,6)&lt;=$A$8*SMALL(RJ25:RJ200,1),IFERROR(INDEX($A$25:$A$200, MATCH(1,(RJ25:RJ200=SMALL(RJ25:RJ200,5))*(COUNTIF(RJ3:RJ13, $A$25:$A$200)=0),0)), ""),""),"")</f>
        <v/>
      </c>
      <c r="RK14" s="1" t="str" cm="1">
        <f t="array" ref="RK14">IFERROR(IF(SMALL(RK25:RK200,6)&lt;=$A$8*SMALL(RK25:RK200,1),IFERROR(INDEX($A$25:$A$200, MATCH(1,(RK25:RK200=SMALL(RK25:RK200,5))*(COUNTIF(RK3:RK13, $A$25:$A$200)=0),0)), ""),""),"")</f>
        <v/>
      </c>
      <c r="RL14" s="1" t="str" cm="1">
        <f t="array" ref="RL14">IFERROR(IF(SMALL(RL25:RL200,6)&lt;=$A$8*SMALL(RL25:RL200,1),IFERROR(INDEX($A$25:$A$200, MATCH(1,(RL25:RL200=SMALL(RL25:RL200,5))*(COUNTIF(RL3:RL13, $A$25:$A$200)=0),0)), ""),""),"")</f>
        <v/>
      </c>
      <c r="RM14" s="1" t="str" cm="1">
        <f t="array" ref="RM14">IFERROR(IF(SMALL(RM25:RM200,6)&lt;=$A$8*SMALL(RM25:RM200,1),IFERROR(INDEX($A$25:$A$200, MATCH(1,(RM25:RM200=SMALL(RM25:RM200,5))*(COUNTIF(RM3:RM13, $A$25:$A$200)=0),0)), ""),""),"")</f>
        <v/>
      </c>
      <c r="RN14" s="1" t="str" cm="1">
        <f t="array" ref="RN14">IFERROR(IF(SMALL(RN25:RN200,6)&lt;=$A$8*SMALL(RN25:RN200,1),IFERROR(INDEX($A$25:$A$200, MATCH(1,(RN25:RN200=SMALL(RN25:RN200,5))*(COUNTIF(RN3:RN13, $A$25:$A$200)=0),0)), ""),""),"")</f>
        <v/>
      </c>
      <c r="RO14" s="1" t="str" cm="1">
        <f t="array" ref="RO14">IFERROR(IF(SMALL(RO25:RO200,6)&lt;=$A$8*SMALL(RO25:RO200,1),IFERROR(INDEX($A$25:$A$200, MATCH(1,(RO25:RO200=SMALL(RO25:RO200,5))*(COUNTIF(RO3:RO13, $A$25:$A$200)=0),0)), ""),""),"")</f>
        <v/>
      </c>
      <c r="RP14" s="1" t="str" cm="1">
        <f t="array" ref="RP14">IFERROR(IF(SMALL(RP25:RP200,6)&lt;=$A$8*SMALL(RP25:RP200,1),IFERROR(INDEX($A$25:$A$200, MATCH(1,(RP25:RP200=SMALL(RP25:RP200,5))*(COUNTIF(RP3:RP13, $A$25:$A$200)=0),0)), ""),""),"")</f>
        <v/>
      </c>
      <c r="RQ14" s="1" t="str" cm="1">
        <f t="array" ref="RQ14">IFERROR(IF(SMALL(RQ25:RQ200,6)&lt;=$A$8*SMALL(RQ25:RQ200,1),IFERROR(INDEX($A$25:$A$200, MATCH(1,(RQ25:RQ200=SMALL(RQ25:RQ200,5))*(COUNTIF(RQ3:RQ13, $A$25:$A$200)=0),0)), ""),""),"")</f>
        <v/>
      </c>
      <c r="RR14" s="1" t="str" cm="1">
        <f t="array" ref="RR14">IFERROR(IF(SMALL(RR25:RR200,6)&lt;=$A$8*SMALL(RR25:RR200,1),IFERROR(INDEX($A$25:$A$200, MATCH(1,(RR25:RR200=SMALL(RR25:RR200,5))*(COUNTIF(RR3:RR13, $A$25:$A$200)=0),0)), ""),""),"")</f>
        <v/>
      </c>
      <c r="RS14" s="1" t="str" cm="1">
        <f t="array" ref="RS14">IFERROR(IF(SMALL(RS25:RS200,6)&lt;=$A$8*SMALL(RS25:RS200,1),IFERROR(INDEX($A$25:$A$200, MATCH(1,(RS25:RS200=SMALL(RS25:RS200,5))*(COUNTIF(RS3:RS13, $A$25:$A$200)=0),0)), ""),""),"")</f>
        <v/>
      </c>
      <c r="RT14" s="1" t="str" cm="1">
        <f t="array" ref="RT14">IFERROR(IF(SMALL(RT25:RT200,6)&lt;=$A$8*SMALL(RT25:RT200,1),IFERROR(INDEX($A$25:$A$200, MATCH(1,(RT25:RT200=SMALL(RT25:RT200,5))*(COUNTIF(RT3:RT13, $A$25:$A$200)=0),0)), ""),""),"")</f>
        <v/>
      </c>
      <c r="RU14" s="1" t="str" cm="1">
        <f t="array" ref="RU14">IFERROR(IF(SMALL(RU25:RU200,6)&lt;=$A$8*SMALL(RU25:RU200,1),IFERROR(INDEX($A$25:$A$200, MATCH(1,(RU25:RU200=SMALL(RU25:RU200,5))*(COUNTIF(RU3:RU13, $A$25:$A$200)=0),0)), ""),""),"")</f>
        <v/>
      </c>
      <c r="RV14" s="1" t="str" cm="1">
        <f t="array" ref="RV14">IFERROR(IF(SMALL(RV25:RV200,6)&lt;=$A$8*SMALL(RV25:RV200,1),IFERROR(INDEX($A$25:$A$200, MATCH(1,(RV25:RV200=SMALL(RV25:RV200,5))*(COUNTIF(RV3:RV13, $A$25:$A$200)=0),0)), ""),""),"")</f>
        <v/>
      </c>
      <c r="RW14" s="1" t="str" cm="1">
        <f t="array" ref="RW14">IFERROR(IF(SMALL(RW25:RW200,6)&lt;=$A$8*SMALL(RW25:RW200,1),IFERROR(INDEX($A$25:$A$200, MATCH(1,(RW25:RW200=SMALL(RW25:RW200,5))*(COUNTIF(RW3:RW13, $A$25:$A$200)=0),0)), ""),""),"")</f>
        <v/>
      </c>
      <c r="RX14" s="1" t="str" cm="1">
        <f t="array" ref="RX14">IFERROR(IF(SMALL(RX25:RX200,6)&lt;=$A$8*SMALL(RX25:RX200,1),IFERROR(INDEX($A$25:$A$200, MATCH(1,(RX25:RX200=SMALL(RX25:RX200,5))*(COUNTIF(RX3:RX13, $A$25:$A$200)=0),0)), ""),""),"")</f>
        <v/>
      </c>
      <c r="RY14" s="1" t="str" cm="1">
        <f t="array" ref="RY14">IFERROR(IF(SMALL(RY25:RY200,6)&lt;=$A$8*SMALL(RY25:RY200,1),IFERROR(INDEX($A$25:$A$200, MATCH(1,(RY25:RY200=SMALL(RY25:RY200,5))*(COUNTIF(RY3:RY13, $A$25:$A$200)=0),0)), ""),""),"")</f>
        <v/>
      </c>
      <c r="RZ14" s="1" t="str" cm="1">
        <f t="array" ref="RZ14">IFERROR(IF(SMALL(RZ25:RZ200,6)&lt;=$A$8*SMALL(RZ25:RZ200,1),IFERROR(INDEX($A$25:$A$200, MATCH(1,(RZ25:RZ200=SMALL(RZ25:RZ200,5))*(COUNTIF(RZ3:RZ13, $A$25:$A$200)=0),0)), ""),""),"")</f>
        <v/>
      </c>
      <c r="SA14" s="1" t="str" cm="1">
        <f t="array" ref="SA14">IFERROR(IF(SMALL(SA25:SA200,6)&lt;=$A$8*SMALL(SA25:SA200,1),IFERROR(INDEX($A$25:$A$200, MATCH(1,(SA25:SA200=SMALL(SA25:SA200,5))*(COUNTIF(SA3:SA13, $A$25:$A$200)=0),0)), ""),""),"")</f>
        <v/>
      </c>
      <c r="SB14" s="1" t="str" cm="1">
        <f t="array" ref="SB14">IFERROR(IF(SMALL(SB25:SB200,6)&lt;=$A$8*SMALL(SB25:SB200,1),IFERROR(INDEX($A$25:$A$200, MATCH(1,(SB25:SB200=SMALL(SB25:SB200,5))*(COUNTIF(SB3:SB13, $A$25:$A$200)=0),0)), ""),""),"")</f>
        <v/>
      </c>
      <c r="SC14" s="1" t="str" cm="1">
        <f t="array" ref="SC14">IFERROR(IF(SMALL(SC25:SC200,6)&lt;=$A$8*SMALL(SC25:SC200,1),IFERROR(INDEX($A$25:$A$200, MATCH(1,(SC25:SC200=SMALL(SC25:SC200,5))*(COUNTIF(SC3:SC13, $A$25:$A$200)=0),0)), ""),""),"")</f>
        <v/>
      </c>
      <c r="SD14" s="1" t="str" cm="1">
        <f t="array" ref="SD14">IFERROR(IF(SMALL(SD25:SD200,6)&lt;=$A$8*SMALL(SD25:SD200,1),IFERROR(INDEX($A$25:$A$200, MATCH(1,(SD25:SD200=SMALL(SD25:SD200,5))*(COUNTIF(SD3:SD13, $A$25:$A$200)=0),0)), ""),""),"")</f>
        <v/>
      </c>
      <c r="SE14" s="1" t="str" cm="1">
        <f t="array" ref="SE14">IFERROR(IF(SMALL(SE25:SE200,6)&lt;=$A$8*SMALL(SE25:SE200,1),IFERROR(INDEX($A$25:$A$200, MATCH(1,(SE25:SE200=SMALL(SE25:SE200,5))*(COUNTIF(SE3:SE13, $A$25:$A$200)=0),0)), ""),""),"")</f>
        <v/>
      </c>
      <c r="SF14" s="1" t="str" cm="1">
        <f t="array" ref="SF14">IFERROR(IF(SMALL(SF25:SF200,6)&lt;=$A$8*SMALL(SF25:SF200,1),IFERROR(INDEX($A$25:$A$200, MATCH(1,(SF25:SF200=SMALL(SF25:SF200,5))*(COUNTIF(SF3:SF13, $A$25:$A$200)=0),0)), ""),""),"")</f>
        <v/>
      </c>
      <c r="SG14" s="1" t="str" cm="1">
        <f t="array" ref="SG14">IFERROR(IF(SMALL(SG25:SG200,6)&lt;=$A$8*SMALL(SG25:SG200,1),IFERROR(INDEX($A$25:$A$200, MATCH(1,(SG25:SG200=SMALL(SG25:SG200,5))*(COUNTIF(SG3:SG13, $A$25:$A$200)=0),0)), ""),""),"")</f>
        <v/>
      </c>
      <c r="SH14" s="1" t="str" cm="1">
        <f t="array" ref="SH14">IFERROR(IF(SMALL(SH25:SH200,6)&lt;=$A$8*SMALL(SH25:SH200,1),IFERROR(INDEX($A$25:$A$200, MATCH(1,(SH25:SH200=SMALL(SH25:SH200,5))*(COUNTIF(SH3:SH13, $A$25:$A$200)=0),0)), ""),""),"")</f>
        <v/>
      </c>
      <c r="SI14" s="1" t="str" cm="1">
        <f t="array" ref="SI14">IFERROR(IF(SMALL(SI25:SI200,6)&lt;=$A$8*SMALL(SI25:SI200,1),IFERROR(INDEX($A$25:$A$200, MATCH(1,(SI25:SI200=SMALL(SI25:SI200,5))*(COUNTIF(SI3:SI13, $A$25:$A$200)=0),0)), ""),""),"")</f>
        <v/>
      </c>
      <c r="SJ14" s="1" t="str" cm="1">
        <f t="array" ref="SJ14">IFERROR(IF(SMALL(SJ25:SJ200,6)&lt;=$A$8*SMALL(SJ25:SJ200,1),IFERROR(INDEX($A$25:$A$200, MATCH(1,(SJ25:SJ200=SMALL(SJ25:SJ200,5))*(COUNTIF(SJ3:SJ13, $A$25:$A$200)=0),0)), ""),""),"")</f>
        <v/>
      </c>
      <c r="SK14" s="1" t="str" cm="1">
        <f t="array" ref="SK14">IFERROR(IF(SMALL(SK25:SK200,6)&lt;=$A$8*SMALL(SK25:SK200,1),IFERROR(INDEX($A$25:$A$200, MATCH(1,(SK25:SK200=SMALL(SK25:SK200,5))*(COUNTIF(SK3:SK13, $A$25:$A$200)=0),0)), ""),""),"")</f>
        <v/>
      </c>
      <c r="SL14" s="1" t="str" cm="1">
        <f t="array" ref="SL14">IFERROR(IF(SMALL(SL25:SL200,6)&lt;=$A$8*SMALL(SL25:SL200,1),IFERROR(INDEX($A$25:$A$200, MATCH(1,(SL25:SL200=SMALL(SL25:SL200,5))*(COUNTIF(SL3:SL13, $A$25:$A$200)=0),0)), ""),""),"")</f>
        <v/>
      </c>
      <c r="SM14" s="1" t="str" cm="1">
        <f t="array" ref="SM14">IFERROR(IF(SMALL(SM25:SM200,6)&lt;=$A$8*SMALL(SM25:SM200,1),IFERROR(INDEX($A$25:$A$200, MATCH(1,(SM25:SM200=SMALL(SM25:SM200,5))*(COUNTIF(SM3:SM13, $A$25:$A$200)=0),0)), ""),""),"")</f>
        <v/>
      </c>
      <c r="SN14" s="1" t="str" cm="1">
        <f t="array" ref="SN14">IFERROR(IF(SMALL(SN25:SN200,6)&lt;=$A$8*SMALL(SN25:SN200,1),IFERROR(INDEX($A$25:$A$200, MATCH(1,(SN25:SN200=SMALL(SN25:SN200,5))*(COUNTIF(SN3:SN13, $A$25:$A$200)=0),0)), ""),""),"")</f>
        <v/>
      </c>
      <c r="SO14" s="1" t="str" cm="1">
        <f t="array" ref="SO14">IFERROR(IF(SMALL(SO25:SO200,6)&lt;=$A$8*SMALL(SO25:SO200,1),IFERROR(INDEX($A$25:$A$200, MATCH(1,(SO25:SO200=SMALL(SO25:SO200,5))*(COUNTIF(SO3:SO13, $A$25:$A$200)=0),0)), ""),""),"")</f>
        <v/>
      </c>
      <c r="SP14" s="1" t="str" cm="1">
        <f t="array" ref="SP14">IFERROR(IF(SMALL(SP25:SP200,6)&lt;=$A$8*SMALL(SP25:SP200,1),IFERROR(INDEX($A$25:$A$200, MATCH(1,(SP25:SP200=SMALL(SP25:SP200,5))*(COUNTIF(SP3:SP13, $A$25:$A$200)=0),0)), ""),""),"")</f>
        <v/>
      </c>
      <c r="SQ14" s="1" t="str" cm="1">
        <f t="array" ref="SQ14">IFERROR(IF(SMALL(SQ25:SQ200,6)&lt;=$A$8*SMALL(SQ25:SQ200,1),IFERROR(INDEX($A$25:$A$200, MATCH(1,(SQ25:SQ200=SMALL(SQ25:SQ200,5))*(COUNTIF(SQ3:SQ13, $A$25:$A$200)=0),0)), ""),""),"")</f>
        <v/>
      </c>
      <c r="SR14" s="1" t="str" cm="1">
        <f t="array" ref="SR14">IFERROR(IF(SMALL(SR25:SR200,6)&lt;=$A$8*SMALL(SR25:SR200,1),IFERROR(INDEX($A$25:$A$200, MATCH(1,(SR25:SR200=SMALL(SR25:SR200,5))*(COUNTIF(SR3:SR13, $A$25:$A$200)=0),0)), ""),""),"")</f>
        <v/>
      </c>
      <c r="SS14" s="1" t="str" cm="1">
        <f t="array" ref="SS14">IFERROR(IF(SMALL(SS25:SS200,6)&lt;=$A$8*SMALL(SS25:SS200,1),IFERROR(INDEX($A$25:$A$200, MATCH(1,(SS25:SS200=SMALL(SS25:SS200,5))*(COUNTIF(SS3:SS13, $A$25:$A$200)=0),0)), ""),""),"")</f>
        <v/>
      </c>
      <c r="ST14" s="1" t="str" cm="1">
        <f t="array" ref="ST14">IFERROR(IF(SMALL(ST25:ST200,6)&lt;=$A$8*SMALL(ST25:ST200,1),IFERROR(INDEX($A$25:$A$200, MATCH(1,(ST25:ST200=SMALL(ST25:ST200,5))*(COUNTIF(ST3:ST13, $A$25:$A$200)=0),0)), ""),""),"")</f>
        <v/>
      </c>
      <c r="SU14" s="1" t="str" cm="1">
        <f t="array" ref="SU14">IFERROR(IF(SMALL(SU25:SU200,6)&lt;=$A$8*SMALL(SU25:SU200,1),IFERROR(INDEX($A$25:$A$200, MATCH(1,(SU25:SU200=SMALL(SU25:SU200,5))*(COUNTIF(SU3:SU13, $A$25:$A$200)=0),0)), ""),""),"")</f>
        <v/>
      </c>
      <c r="SV14" s="1" t="str" cm="1">
        <f t="array" ref="SV14">IFERROR(IF(SMALL(SV25:SV200,6)&lt;=$A$8*SMALL(SV25:SV200,1),IFERROR(INDEX($A$25:$A$200, MATCH(1,(SV25:SV200=SMALL(SV25:SV200,5))*(COUNTIF(SV3:SV13, $A$25:$A$200)=0),0)), ""),""),"")</f>
        <v/>
      </c>
      <c r="SW14" s="1" t="str" cm="1">
        <f t="array" ref="SW14">IFERROR(IF(SMALL(SW25:SW200,6)&lt;=$A$8*SMALL(SW25:SW200,1),IFERROR(INDEX($A$25:$A$200, MATCH(1,(SW25:SW200=SMALL(SW25:SW200,5))*(COUNTIF(SW3:SW13, $A$25:$A$200)=0),0)), ""),""),"")</f>
        <v/>
      </c>
      <c r="SX14" s="1" t="str" cm="1">
        <f t="array" ref="SX14">IFERROR(IF(SMALL(SX25:SX200,6)&lt;=$A$8*SMALL(SX25:SX200,1),IFERROR(INDEX($A$25:$A$200, MATCH(1,(SX25:SX200=SMALL(SX25:SX200,5))*(COUNTIF(SX3:SX13, $A$25:$A$200)=0),0)), ""),""),"")</f>
        <v/>
      </c>
      <c r="SY14" s="1" t="str" cm="1">
        <f t="array" ref="SY14">IFERROR(IF(SMALL(SY25:SY200,6)&lt;=$A$8*SMALL(SY25:SY200,1),IFERROR(INDEX($A$25:$A$200, MATCH(1,(SY25:SY200=SMALL(SY25:SY200,5))*(COUNTIF(SY3:SY13, $A$25:$A$200)=0),0)), ""),""),"")</f>
        <v/>
      </c>
      <c r="SZ14" s="1" t="str" cm="1">
        <f t="array" ref="SZ14">IFERROR(IF(SMALL(SZ25:SZ200,6)&lt;=$A$8*SMALL(SZ25:SZ200,1),IFERROR(INDEX($A$25:$A$200, MATCH(1,(SZ25:SZ200=SMALL(SZ25:SZ200,5))*(COUNTIF(SZ3:SZ13, $A$25:$A$200)=0),0)), ""),""),"")</f>
        <v/>
      </c>
      <c r="TA14" s="1" t="str" cm="1">
        <f t="array" ref="TA14">IFERROR(IF(SMALL(TA25:TA200,6)&lt;=$A$8*SMALL(TA25:TA200,1),IFERROR(INDEX($A$25:$A$200, MATCH(1,(TA25:TA200=SMALL(TA25:TA200,5))*(COUNTIF(TA3:TA13, $A$25:$A$200)=0),0)), ""),""),"")</f>
        <v/>
      </c>
      <c r="TB14" s="1" t="str" cm="1">
        <f t="array" ref="TB14">IFERROR(IF(SMALL(TB25:TB200,6)&lt;=$A$8*SMALL(TB25:TB200,1),IFERROR(INDEX($A$25:$A$200, MATCH(1,(TB25:TB200=SMALL(TB25:TB200,5))*(COUNTIF(TB3:TB13, $A$25:$A$200)=0),0)), ""),""),"")</f>
        <v/>
      </c>
      <c r="TC14" s="1" t="str" cm="1">
        <f t="array" ref="TC14">IFERROR(IF(SMALL(TC25:TC200,6)&lt;=$A$8*SMALL(TC25:TC200,1),IFERROR(INDEX($A$25:$A$200, MATCH(1,(TC25:TC200=SMALL(TC25:TC200,5))*(COUNTIF(TC3:TC13, $A$25:$A$200)=0),0)), ""),""),"")</f>
        <v/>
      </c>
      <c r="TD14" s="1" t="str" cm="1">
        <f t="array" ref="TD14">IFERROR(IF(SMALL(TD25:TD200,6)&lt;=$A$8*SMALL(TD25:TD200,1),IFERROR(INDEX($A$25:$A$200, MATCH(1,(TD25:TD200=SMALL(TD25:TD200,5))*(COUNTIF(TD3:TD13, $A$25:$A$200)=0),0)), ""),""),"")</f>
        <v/>
      </c>
      <c r="TE14" s="1" t="str" cm="1">
        <f t="array" ref="TE14">IFERROR(IF(SMALL(TE25:TE200,6)&lt;=$A$8*SMALL(TE25:TE200,1),IFERROR(INDEX($A$25:$A$200, MATCH(1,(TE25:TE200=SMALL(TE25:TE200,5))*(COUNTIF(TE3:TE13, $A$25:$A$200)=0),0)), ""),""),"")</f>
        <v/>
      </c>
      <c r="TF14" s="1" t="str" cm="1">
        <f t="array" ref="TF14">IFERROR(IF(SMALL(TF25:TF200,6)&lt;=$A$8*SMALL(TF25:TF200,1),IFERROR(INDEX($A$25:$A$200, MATCH(1,(TF25:TF200=SMALL(TF25:TF200,5))*(COUNTIF(TF3:TF13, $A$25:$A$200)=0),0)), ""),""),"")</f>
        <v/>
      </c>
      <c r="TG14" s="1" t="str" cm="1">
        <f t="array" ref="TG14">IFERROR(IF(SMALL(TG25:TG200,6)&lt;=$A$8*SMALL(TG25:TG200,1),IFERROR(INDEX($A$25:$A$200, MATCH(1,(TG25:TG200=SMALL(TG25:TG200,5))*(COUNTIF(TG3:TG13, $A$25:$A$200)=0),0)), ""),""),"")</f>
        <v/>
      </c>
      <c r="TH14" s="1" t="str" cm="1">
        <f t="array" ref="TH14">IFERROR(IF(SMALL(TH25:TH200,6)&lt;=$A$8*SMALL(TH25:TH200,1),IFERROR(INDEX($A$25:$A$200, MATCH(1,(TH25:TH200=SMALL(TH25:TH200,5))*(COUNTIF(TH3:TH13, $A$25:$A$200)=0),0)), ""),""),"")</f>
        <v/>
      </c>
      <c r="TI14" s="1" t="str" cm="1">
        <f t="array" ref="TI14">IFERROR(IF(SMALL(TI25:TI200,6)&lt;=$A$8*SMALL(TI25:TI200,1),IFERROR(INDEX($A$25:$A$200, MATCH(1,(TI25:TI200=SMALL(TI25:TI200,5))*(COUNTIF(TI3:TI13, $A$25:$A$200)=0),0)), ""),""),"")</f>
        <v/>
      </c>
      <c r="TJ14" s="1" t="str" cm="1">
        <f t="array" ref="TJ14">IFERROR(IF(SMALL(TJ25:TJ200,6)&lt;=$A$8*SMALL(TJ25:TJ200,1),IFERROR(INDEX($A$25:$A$200, MATCH(1,(TJ25:TJ200=SMALL(TJ25:TJ200,5))*(COUNTIF(TJ3:TJ13, $A$25:$A$200)=0),0)), ""),""),"")</f>
        <v/>
      </c>
      <c r="TK14" s="1" t="str" cm="1">
        <f t="array" ref="TK14">IFERROR(IF(SMALL(TK25:TK200,6)&lt;=$A$8*SMALL(TK25:TK200,1),IFERROR(INDEX($A$25:$A$200, MATCH(1,(TK25:TK200=SMALL(TK25:TK200,5))*(COUNTIF(TK3:TK13, $A$25:$A$200)=0),0)), ""),""),"")</f>
        <v/>
      </c>
      <c r="TL14" s="1" t="str" cm="1">
        <f t="array" ref="TL14">IFERROR(IF(SMALL(TL25:TL200,6)&lt;=$A$8*SMALL(TL25:TL200,1),IFERROR(INDEX($A$25:$A$200, MATCH(1,(TL25:TL200=SMALL(TL25:TL200,5))*(COUNTIF(TL3:TL13, $A$25:$A$200)=0),0)), ""),""),"")</f>
        <v/>
      </c>
      <c r="TM14" s="1" t="str" cm="1">
        <f t="array" ref="TM14">IFERROR(IF(SMALL(TM25:TM200,6)&lt;=$A$8*SMALL(TM25:TM200,1),IFERROR(INDEX($A$25:$A$200, MATCH(1,(TM25:TM200=SMALL(TM25:TM200,5))*(COUNTIF(TM3:TM13, $A$25:$A$200)=0),0)), ""),""),"")</f>
        <v/>
      </c>
      <c r="TN14" s="1" t="str" cm="1">
        <f t="array" ref="TN14">IFERROR(IF(SMALL(TN25:TN200,6)&lt;=$A$8*SMALL(TN25:TN200,1),IFERROR(INDEX($A$25:$A$200, MATCH(1,(TN25:TN200=SMALL(TN25:TN200,5))*(COUNTIF(TN3:TN13, $A$25:$A$200)=0),0)), ""),""),"")</f>
        <v/>
      </c>
      <c r="TO14" s="1" t="str" cm="1">
        <f t="array" ref="TO14">IFERROR(IF(SMALL(TO25:TO200,6)&lt;=$A$8*SMALL(TO25:TO200,1),IFERROR(INDEX($A$25:$A$200, MATCH(1,(TO25:TO200=SMALL(TO25:TO200,5))*(COUNTIF(TO3:TO13, $A$25:$A$200)=0),0)), ""),""),"")</f>
        <v/>
      </c>
      <c r="TP14" s="1" t="str" cm="1">
        <f t="array" ref="TP14">IFERROR(IF(SMALL(TP25:TP200,6)&lt;=$A$8*SMALL(TP25:TP200,1),IFERROR(INDEX($A$25:$A$200, MATCH(1,(TP25:TP200=SMALL(TP25:TP200,5))*(COUNTIF(TP3:TP13, $A$25:$A$200)=0),0)), ""),""),"")</f>
        <v/>
      </c>
      <c r="TQ14" s="1" t="str" cm="1">
        <f t="array" ref="TQ14">IFERROR(IF(SMALL(TQ25:TQ200,6)&lt;=$A$8*SMALL(TQ25:TQ200,1),IFERROR(INDEX($A$25:$A$200, MATCH(1,(TQ25:TQ200=SMALL(TQ25:TQ200,5))*(COUNTIF(TQ3:TQ13, $A$25:$A$200)=0),0)), ""),""),"")</f>
        <v/>
      </c>
      <c r="TR14" s="1" t="str" cm="1">
        <f t="array" ref="TR14">IFERROR(IF(SMALL(TR25:TR200,6)&lt;=$A$8*SMALL(TR25:TR200,1),IFERROR(INDEX($A$25:$A$200, MATCH(1,(TR25:TR200=SMALL(TR25:TR200,5))*(COUNTIF(TR3:TR13, $A$25:$A$200)=0),0)), ""),""),"")</f>
        <v/>
      </c>
      <c r="TS14" s="1" t="str" cm="1">
        <f t="array" ref="TS14">IFERROR(IF(SMALL(TS25:TS200,6)&lt;=$A$8*SMALL(TS25:TS200,1),IFERROR(INDEX($A$25:$A$200, MATCH(1,(TS25:TS200=SMALL(TS25:TS200,5))*(COUNTIF(TS3:TS13, $A$25:$A$200)=0),0)), ""),""),"")</f>
        <v/>
      </c>
      <c r="TT14" s="1" t="str" cm="1">
        <f t="array" ref="TT14">IFERROR(IF(SMALL(TT25:TT200,6)&lt;=$A$8*SMALL(TT25:TT200,1),IFERROR(INDEX($A$25:$A$200, MATCH(1,(TT25:TT200=SMALL(TT25:TT200,5))*(COUNTIF(TT3:TT13, $A$25:$A$200)=0),0)), ""),""),"")</f>
        <v/>
      </c>
      <c r="TU14" s="1" t="str" cm="1">
        <f t="array" ref="TU14">IFERROR(IF(SMALL(TU25:TU200,6)&lt;=$A$8*SMALL(TU25:TU200,1),IFERROR(INDEX($A$25:$A$200, MATCH(1,(TU25:TU200=SMALL(TU25:TU200,5))*(COUNTIF(TU3:TU13, $A$25:$A$200)=0),0)), ""),""),"")</f>
        <v/>
      </c>
      <c r="TV14" s="1" t="str" cm="1">
        <f t="array" ref="TV14">IFERROR(IF(SMALL(TV25:TV200,6)&lt;=$A$8*SMALL(TV25:TV200,1),IFERROR(INDEX($A$25:$A$200, MATCH(1,(TV25:TV200=SMALL(TV25:TV200,5))*(COUNTIF(TV3:TV13, $A$25:$A$200)=0),0)), ""),""),"")</f>
        <v/>
      </c>
      <c r="TW14" s="1" t="str" cm="1">
        <f t="array" ref="TW14">IFERROR(IF(SMALL(TW25:TW200,6)&lt;=$A$8*SMALL(TW25:TW200,1),IFERROR(INDEX($A$25:$A$200, MATCH(1,(TW25:TW200=SMALL(TW25:TW200,5))*(COUNTIF(TW3:TW13, $A$25:$A$200)=0),0)), ""),""),"")</f>
        <v/>
      </c>
      <c r="TX14" s="1" t="str" cm="1">
        <f t="array" ref="TX14">IFERROR(IF(SMALL(TX25:TX200,6)&lt;=$A$8*SMALL(TX25:TX200,1),IFERROR(INDEX($A$25:$A$200, MATCH(1,(TX25:TX200=SMALL(TX25:TX200,5))*(COUNTIF(TX3:TX13, $A$25:$A$200)=0),0)), ""),""),"")</f>
        <v/>
      </c>
      <c r="TY14" s="1" t="str" cm="1">
        <f t="array" ref="TY14">IFERROR(IF(SMALL(TY25:TY200,6)&lt;=$A$8*SMALL(TY25:TY200,1),IFERROR(INDEX($A$25:$A$200, MATCH(1,(TY25:TY200=SMALL(TY25:TY200,5))*(COUNTIF(TY3:TY13, $A$25:$A$200)=0),0)), ""),""),"")</f>
        <v/>
      </c>
      <c r="TZ14" s="1" t="str" cm="1">
        <f t="array" ref="TZ14">IFERROR(IF(SMALL(TZ25:TZ200,6)&lt;=$A$8*SMALL(TZ25:TZ200,1),IFERROR(INDEX($A$25:$A$200, MATCH(1,(TZ25:TZ200=SMALL(TZ25:TZ200,5))*(COUNTIF(TZ3:TZ13, $A$25:$A$200)=0),0)), ""),""),"")</f>
        <v/>
      </c>
      <c r="UA14" s="1" t="str" cm="1">
        <f t="array" ref="UA14">IFERROR(IF(SMALL(UA25:UA200,6)&lt;=$A$8*SMALL(UA25:UA200,1),IFERROR(INDEX($A$25:$A$200, MATCH(1,(UA25:UA200=SMALL(UA25:UA200,5))*(COUNTIF(UA3:UA13, $A$25:$A$200)=0),0)), ""),""),"")</f>
        <v/>
      </c>
      <c r="UB14" s="1" t="str" cm="1">
        <f t="array" ref="UB14">IFERROR(IF(SMALL(UB25:UB200,6)&lt;=$A$8*SMALL(UB25:UB200,1),IFERROR(INDEX($A$25:$A$200, MATCH(1,(UB25:UB200=SMALL(UB25:UB200,5))*(COUNTIF(UB3:UB13, $A$25:$A$200)=0),0)), ""),""),"")</f>
        <v/>
      </c>
      <c r="UC14" s="1" t="str" cm="1">
        <f t="array" ref="UC14">IFERROR(IF(SMALL(UC25:UC200,6)&lt;=$A$8*SMALL(UC25:UC200,1),IFERROR(INDEX($A$25:$A$200, MATCH(1,(UC25:UC200=SMALL(UC25:UC200,5))*(COUNTIF(UC3:UC13, $A$25:$A$200)=0),0)), ""),""),"")</f>
        <v/>
      </c>
      <c r="UD14" s="1" t="str" cm="1">
        <f t="array" ref="UD14">IFERROR(IF(SMALL(UD25:UD200,6)&lt;=$A$8*SMALL(UD25:UD200,1),IFERROR(INDEX($A$25:$A$200, MATCH(1,(UD25:UD200=SMALL(UD25:UD200,5))*(COUNTIF(UD3:UD13, $A$25:$A$200)=0),0)), ""),""),"")</f>
        <v/>
      </c>
      <c r="UE14" s="1" t="str" cm="1">
        <f t="array" ref="UE14">IFERROR(IF(SMALL(UE25:UE200,6)&lt;=$A$8*SMALL(UE25:UE200,1),IFERROR(INDEX($A$25:$A$200, MATCH(1,(UE25:UE200=SMALL(UE25:UE200,5))*(COUNTIF(UE3:UE13, $A$25:$A$200)=0),0)), ""),""),"")</f>
        <v/>
      </c>
      <c r="UF14" s="1" t="str" cm="1">
        <f t="array" ref="UF14">IFERROR(IF(SMALL(UF25:UF200,6)&lt;=$A$8*SMALL(UF25:UF200,1),IFERROR(INDEX($A$25:$A$200, MATCH(1,(UF25:UF200=SMALL(UF25:UF200,5))*(COUNTIF(UF3:UF13, $A$25:$A$200)=0),0)), ""),""),"")</f>
        <v/>
      </c>
      <c r="UG14" s="1" t="str" cm="1">
        <f t="array" ref="UG14">IFERROR(IF(SMALL(UG25:UG200,6)&lt;=$A$8*SMALL(UG25:UG200,1),IFERROR(INDEX($A$25:$A$200, MATCH(1,(UG25:UG200=SMALL(UG25:UG200,5))*(COUNTIF(UG3:UG13, $A$25:$A$200)=0),0)), ""),""),"")</f>
        <v/>
      </c>
      <c r="UH14" s="1" t="str" cm="1">
        <f t="array" ref="UH14">IFERROR(IF(SMALL(UH25:UH200,6)&lt;=$A$8*SMALL(UH25:UH200,1),IFERROR(INDEX($A$25:$A$200, MATCH(1,(UH25:UH200=SMALL(UH25:UH200,5))*(COUNTIF(UH3:UH13, $A$25:$A$200)=0),0)), ""),""),"")</f>
        <v/>
      </c>
      <c r="UI14" s="1" t="str" cm="1">
        <f t="array" ref="UI14">IFERROR(IF(SMALL(UI25:UI200,6)&lt;=$A$8*SMALL(UI25:UI200,1),IFERROR(INDEX($A$25:$A$200, MATCH(1,(UI25:UI200=SMALL(UI25:UI200,5))*(COUNTIF(UI3:UI13, $A$25:$A$200)=0),0)), ""),""),"")</f>
        <v/>
      </c>
      <c r="UJ14" s="1" t="str" cm="1">
        <f t="array" ref="UJ14">IFERROR(IF(SMALL(UJ25:UJ200,6)&lt;=$A$8*SMALL(UJ25:UJ200,1),IFERROR(INDEX($A$25:$A$200, MATCH(1,(UJ25:UJ200=SMALL(UJ25:UJ200,5))*(COUNTIF(UJ3:UJ13, $A$25:$A$200)=0),0)), ""),""),"")</f>
        <v/>
      </c>
      <c r="UK14" s="1" t="str" cm="1">
        <f t="array" ref="UK14">IFERROR(IF(SMALL(UK25:UK200,6)&lt;=$A$8*SMALL(UK25:UK200,1),IFERROR(INDEX($A$25:$A$200, MATCH(1,(UK25:UK200=SMALL(UK25:UK200,5))*(COUNTIF(UK3:UK13, $A$25:$A$200)=0),0)), ""),""),"")</f>
        <v/>
      </c>
      <c r="UL14" s="1" t="str" cm="1">
        <f t="array" ref="UL14">IFERROR(IF(SMALL(UL25:UL200,6)&lt;=$A$8*SMALL(UL25:UL200,1),IFERROR(INDEX($A$25:$A$200, MATCH(1,(UL25:UL200=SMALL(UL25:UL200,5))*(COUNTIF(UL3:UL13, $A$25:$A$200)=0),0)), ""),""),"")</f>
        <v/>
      </c>
      <c r="UM14" s="1" t="str" cm="1">
        <f t="array" ref="UM14">IFERROR(IF(SMALL(UM25:UM200,6)&lt;=$A$8*SMALL(UM25:UM200,1),IFERROR(INDEX($A$25:$A$200, MATCH(1,(UM25:UM200=SMALL(UM25:UM200,5))*(COUNTIF(UM3:UM13, $A$25:$A$200)=0),0)), ""),""),"")</f>
        <v/>
      </c>
      <c r="UN14" s="1" t="str" cm="1">
        <f t="array" ref="UN14">IFERROR(IF(SMALL(UN25:UN200,6)&lt;=$A$8*SMALL(UN25:UN200,1),IFERROR(INDEX($A$25:$A$200, MATCH(1,(UN25:UN200=SMALL(UN25:UN200,5))*(COUNTIF(UN3:UN13, $A$25:$A$200)=0),0)), ""),""),"")</f>
        <v/>
      </c>
      <c r="UO14" s="1" t="str" cm="1">
        <f t="array" ref="UO14">IFERROR(IF(SMALL(UO25:UO200,6)&lt;=$A$8*SMALL(UO25:UO200,1),IFERROR(INDEX($A$25:$A$200, MATCH(1,(UO25:UO200=SMALL(UO25:UO200,5))*(COUNTIF(UO3:UO13, $A$25:$A$200)=0),0)), ""),""),"")</f>
        <v/>
      </c>
      <c r="UP14" s="1" t="str" cm="1">
        <f t="array" ref="UP14">IFERROR(IF(SMALL(UP25:UP200,6)&lt;=$A$8*SMALL(UP25:UP200,1),IFERROR(INDEX($A$25:$A$200, MATCH(1,(UP25:UP200=SMALL(UP25:UP200,5))*(COUNTIF(UP3:UP13, $A$25:$A$200)=0),0)), ""),""),"")</f>
        <v/>
      </c>
      <c r="UQ14" s="1" t="str" cm="1">
        <f t="array" ref="UQ14">IFERROR(IF(SMALL(UQ25:UQ200,6)&lt;=$A$8*SMALL(UQ25:UQ200,1),IFERROR(INDEX($A$25:$A$200, MATCH(1,(UQ25:UQ200=SMALL(UQ25:UQ200,5))*(COUNTIF(UQ3:UQ13, $A$25:$A$200)=0),0)), ""),""),"")</f>
        <v/>
      </c>
      <c r="UR14" s="1" t="str" cm="1">
        <f t="array" ref="UR14">IFERROR(IF(SMALL(UR25:UR200,6)&lt;=$A$8*SMALL(UR25:UR200,1),IFERROR(INDEX($A$25:$A$200, MATCH(1,(UR25:UR200=SMALL(UR25:UR200,5))*(COUNTIF(UR3:UR13, $A$25:$A$200)=0),0)), ""),""),"")</f>
        <v/>
      </c>
      <c r="US14" s="1" t="str" cm="1">
        <f t="array" ref="US14">IFERROR(IF(SMALL(US25:US200,6)&lt;=$A$8*SMALL(US25:US200,1),IFERROR(INDEX($A$25:$A$200, MATCH(1,(US25:US200=SMALL(US25:US200,5))*(COUNTIF(US3:US13, $A$25:$A$200)=0),0)), ""),""),"")</f>
        <v/>
      </c>
      <c r="UT14" s="1" t="str" cm="1">
        <f t="array" ref="UT14">IFERROR(IF(SMALL(UT25:UT200,6)&lt;=$A$8*SMALL(UT25:UT200,1),IFERROR(INDEX($A$25:$A$200, MATCH(1,(UT25:UT200=SMALL(UT25:UT200,5))*(COUNTIF(UT3:UT13, $A$25:$A$200)=0),0)), ""),""),"")</f>
        <v/>
      </c>
      <c r="UU14" s="1" t="str" cm="1">
        <f t="array" ref="UU14">IFERROR(IF(SMALL(UU25:UU200,6)&lt;=$A$8*SMALL(UU25:UU200,1),IFERROR(INDEX($A$25:$A$200, MATCH(1,(UU25:UU200=SMALL(UU25:UU200,5))*(COUNTIF(UU3:UU13, $A$25:$A$200)=0),0)), ""),""),"")</f>
        <v/>
      </c>
      <c r="UV14" s="1" t="str" cm="1">
        <f t="array" ref="UV14">IFERROR(IF(SMALL(UV25:UV200,6)&lt;=$A$8*SMALL(UV25:UV200,1),IFERROR(INDEX($A$25:$A$200, MATCH(1,(UV25:UV200=SMALL(UV25:UV200,5))*(COUNTIF(UV3:UV13, $A$25:$A$200)=0),0)), ""),""),"")</f>
        <v/>
      </c>
      <c r="UW14" s="1" t="str" cm="1">
        <f t="array" ref="UW14">IFERROR(IF(SMALL(UW25:UW200,6)&lt;=$A$8*SMALL(UW25:UW200,1),IFERROR(INDEX($A$25:$A$200, MATCH(1,(UW25:UW200=SMALL(UW25:UW200,5))*(COUNTIF(UW3:UW13, $A$25:$A$200)=0),0)), ""),""),"")</f>
        <v/>
      </c>
      <c r="UX14" s="1" t="str" cm="1">
        <f t="array" ref="UX14">IFERROR(IF(SMALL(UX25:UX200,6)&lt;=$A$8*SMALL(UX25:UX200,1),IFERROR(INDEX($A$25:$A$200, MATCH(1,(UX25:UX200=SMALL(UX25:UX200,5))*(COUNTIF(UX3:UX13, $A$25:$A$200)=0),0)), ""),""),"")</f>
        <v/>
      </c>
      <c r="UY14" s="1" t="str" cm="1">
        <f t="array" ref="UY14">IFERROR(IF(SMALL(UY25:UY200,6)&lt;=$A$8*SMALL(UY25:UY200,1),IFERROR(INDEX($A$25:$A$200, MATCH(1,(UY25:UY200=SMALL(UY25:UY200,5))*(COUNTIF(UY3:UY13, $A$25:$A$200)=0),0)), ""),""),"")</f>
        <v/>
      </c>
      <c r="UZ14" s="1" t="str" cm="1">
        <f t="array" ref="UZ14">IFERROR(IF(SMALL(UZ25:UZ200,6)&lt;=$A$8*SMALL(UZ25:UZ200,1),IFERROR(INDEX($A$25:$A$200, MATCH(1,(UZ25:UZ200=SMALL(UZ25:UZ200,5))*(COUNTIF(UZ3:UZ13, $A$25:$A$200)=0),0)), ""),""),"")</f>
        <v/>
      </c>
      <c r="VA14" s="1" t="str" cm="1">
        <f t="array" ref="VA14">IFERROR(IF(SMALL(VA25:VA200,6)&lt;=$A$8*SMALL(VA25:VA200,1),IFERROR(INDEX($A$25:$A$200, MATCH(1,(VA25:VA200=SMALL(VA25:VA200,5))*(COUNTIF(VA3:VA13, $A$25:$A$200)=0),0)), ""),""),"")</f>
        <v/>
      </c>
      <c r="VB14" s="1" t="str" cm="1">
        <f t="array" ref="VB14">IFERROR(IF(SMALL(VB25:VB200,6)&lt;=$A$8*SMALL(VB25:VB200,1),IFERROR(INDEX($A$25:$A$200, MATCH(1,(VB25:VB200=SMALL(VB25:VB200,5))*(COUNTIF(VB3:VB13, $A$25:$A$200)=0),0)), ""),""),"")</f>
        <v/>
      </c>
      <c r="VC14" s="1" t="str" cm="1">
        <f t="array" ref="VC14">IFERROR(IF(SMALL(VC25:VC200,6)&lt;=$A$8*SMALL(VC25:VC200,1),IFERROR(INDEX($A$25:$A$200, MATCH(1,(VC25:VC200=SMALL(VC25:VC200,5))*(COUNTIF(VC3:VC13, $A$25:$A$200)=0),0)), ""),""),"")</f>
        <v/>
      </c>
      <c r="VD14" s="1" t="str" cm="1">
        <f t="array" ref="VD14">IFERROR(IF(SMALL(VD25:VD200,6)&lt;=$A$8*SMALL(VD25:VD200,1),IFERROR(INDEX($A$25:$A$200, MATCH(1,(VD25:VD200=SMALL(VD25:VD200,5))*(COUNTIF(VD3:VD13, $A$25:$A$200)=0),0)), ""),""),"")</f>
        <v/>
      </c>
      <c r="VE14" s="1" t="str" cm="1">
        <f t="array" ref="VE14">IFERROR(IF(SMALL(VE25:VE200,6)&lt;=$A$8*SMALL(VE25:VE200,1),IFERROR(INDEX($A$25:$A$200, MATCH(1,(VE25:VE200=SMALL(VE25:VE200,5))*(COUNTIF(VE3:VE13, $A$25:$A$200)=0),0)), ""),""),"")</f>
        <v/>
      </c>
      <c r="VF14" s="1" t="str" cm="1">
        <f t="array" ref="VF14">IFERROR(IF(SMALL(VF25:VF200,6)&lt;=$A$8*SMALL(VF25:VF200,1),IFERROR(INDEX($A$25:$A$200, MATCH(1,(VF25:VF200=SMALL(VF25:VF200,5))*(COUNTIF(VF3:VF13, $A$25:$A$200)=0),0)), ""),""),"")</f>
        <v/>
      </c>
      <c r="VG14" s="1" t="str" cm="1">
        <f t="array" ref="VG14">IFERROR(IF(SMALL(VG25:VG200,6)&lt;=$A$8*SMALL(VG25:VG200,1),IFERROR(INDEX($A$25:$A$200, MATCH(1,(VG25:VG200=SMALL(VG25:VG200,5))*(COUNTIF(VG3:VG13, $A$25:$A$200)=0),0)), ""),""),"")</f>
        <v/>
      </c>
      <c r="VH14" s="1" t="str" cm="1">
        <f t="array" ref="VH14">IFERROR(IF(SMALL(VH25:VH200,6)&lt;=$A$8*SMALL(VH25:VH200,1),IFERROR(INDEX($A$25:$A$200, MATCH(1,(VH25:VH200=SMALL(VH25:VH200,5))*(COUNTIF(VH3:VH13, $A$25:$A$200)=0),0)), ""),""),"")</f>
        <v/>
      </c>
      <c r="VI14" s="1" t="str" cm="1">
        <f t="array" ref="VI14">IFERROR(IF(SMALL(VI25:VI200,6)&lt;=$A$8*SMALL(VI25:VI200,1),IFERROR(INDEX($A$25:$A$200, MATCH(1,(VI25:VI200=SMALL(VI25:VI200,5))*(COUNTIF(VI3:VI13, $A$25:$A$200)=0),0)), ""),""),"")</f>
        <v/>
      </c>
      <c r="VJ14" s="1" t="str" cm="1">
        <f t="array" ref="VJ14">IFERROR(IF(SMALL(VJ25:VJ200,6)&lt;=$A$8*SMALL(VJ25:VJ200,1),IFERROR(INDEX($A$25:$A$200, MATCH(1,(VJ25:VJ200=SMALL(VJ25:VJ200,5))*(COUNTIF(VJ3:VJ13, $A$25:$A$200)=0),0)), ""),""),"")</f>
        <v/>
      </c>
      <c r="VK14" s="1" t="str" cm="1">
        <f t="array" ref="VK14">IFERROR(IF(SMALL(VK25:VK200,6)&lt;=$A$8*SMALL(VK25:VK200,1),IFERROR(INDEX($A$25:$A$200, MATCH(1,(VK25:VK200=SMALL(VK25:VK200,5))*(COUNTIF(VK3:VK13, $A$25:$A$200)=0),0)), ""),""),"")</f>
        <v/>
      </c>
      <c r="VL14" s="1" t="str" cm="1">
        <f t="array" ref="VL14">IFERROR(IF(SMALL(VL25:VL200,6)&lt;=$A$8*SMALL(VL25:VL200,1),IFERROR(INDEX($A$25:$A$200, MATCH(1,(VL25:VL200=SMALL(VL25:VL200,5))*(COUNTIF(VL3:VL13, $A$25:$A$200)=0),0)), ""),""),"")</f>
        <v/>
      </c>
      <c r="VM14" s="1" t="str" cm="1">
        <f t="array" ref="VM14">IFERROR(IF(SMALL(VM25:VM200,6)&lt;=$A$8*SMALL(VM25:VM200,1),IFERROR(INDEX($A$25:$A$200, MATCH(1,(VM25:VM200=SMALL(VM25:VM200,5))*(COUNTIF(VM3:VM13, $A$25:$A$200)=0),0)), ""),""),"")</f>
        <v/>
      </c>
      <c r="VN14" s="1" t="str" cm="1">
        <f t="array" ref="VN14">IFERROR(IF(SMALL(VN25:VN200,6)&lt;=$A$8*SMALL(VN25:VN200,1),IFERROR(INDEX($A$25:$A$200, MATCH(1,(VN25:VN200=SMALL(VN25:VN200,5))*(COUNTIF(VN3:VN13, $A$25:$A$200)=0),0)), ""),""),"")</f>
        <v/>
      </c>
      <c r="VO14" s="1" t="str" cm="1">
        <f t="array" ref="VO14">IFERROR(IF(SMALL(VO25:VO200,6)&lt;=$A$8*SMALL(VO25:VO200,1),IFERROR(INDEX($A$25:$A$200, MATCH(1,(VO25:VO200=SMALL(VO25:VO200,5))*(COUNTIF(VO3:VO13, $A$25:$A$200)=0),0)), ""),""),"")</f>
        <v/>
      </c>
      <c r="VP14" s="1" t="str" cm="1">
        <f t="array" ref="VP14">IFERROR(IF(SMALL(VP25:VP200,6)&lt;=$A$8*SMALL(VP25:VP200,1),IFERROR(INDEX($A$25:$A$200, MATCH(1,(VP25:VP200=SMALL(VP25:VP200,5))*(COUNTIF(VP3:VP13, $A$25:$A$200)=0),0)), ""),""),"")</f>
        <v/>
      </c>
      <c r="VQ14" s="1" t="str" cm="1">
        <f t="array" ref="VQ14">IFERROR(IF(SMALL(VQ25:VQ200,6)&lt;=$A$8*SMALL(VQ25:VQ200,1),IFERROR(INDEX($A$25:$A$200, MATCH(1,(VQ25:VQ200=SMALL(VQ25:VQ200,5))*(COUNTIF(VQ3:VQ13, $A$25:$A$200)=0),0)), ""),""),"")</f>
        <v/>
      </c>
      <c r="VR14" s="1" t="str" cm="1">
        <f t="array" ref="VR14">IFERROR(IF(SMALL(VR25:VR200,6)&lt;=$A$8*SMALL(VR25:VR200,1),IFERROR(INDEX($A$25:$A$200, MATCH(1,(VR25:VR200=SMALL(VR25:VR200,5))*(COUNTIF(VR3:VR13, $A$25:$A$200)=0),0)), ""),""),"")</f>
        <v/>
      </c>
      <c r="VS14" s="1" t="str" cm="1">
        <f t="array" ref="VS14">IFERROR(IF(SMALL(VS25:VS200,6)&lt;=$A$8*SMALL(VS25:VS200,1),IFERROR(INDEX($A$25:$A$200, MATCH(1,(VS25:VS200=SMALL(VS25:VS200,5))*(COUNTIF(VS3:VS13, $A$25:$A$200)=0),0)), ""),""),"")</f>
        <v/>
      </c>
      <c r="VT14" s="1" t="str" cm="1">
        <f t="array" ref="VT14">IFERROR(IF(SMALL(VT25:VT200,6)&lt;=$A$8*SMALL(VT25:VT200,1),IFERROR(INDEX($A$25:$A$200, MATCH(1,(VT25:VT200=SMALL(VT25:VT200,5))*(COUNTIF(VT3:VT13, $A$25:$A$200)=0),0)), ""),""),"")</f>
        <v/>
      </c>
      <c r="VU14" s="1" t="str" cm="1">
        <f t="array" ref="VU14">IFERROR(IF(SMALL(VU25:VU200,6)&lt;=$A$8*SMALL(VU25:VU200,1),IFERROR(INDEX($A$25:$A$200, MATCH(1,(VU25:VU200=SMALL(VU25:VU200,5))*(COUNTIF(VU3:VU13, $A$25:$A$200)=0),0)), ""),""),"")</f>
        <v/>
      </c>
      <c r="VV14" s="1" t="str" cm="1">
        <f t="array" ref="VV14">IFERROR(IF(SMALL(VV25:VV200,6)&lt;=$A$8*SMALL(VV25:VV200,1),IFERROR(INDEX($A$25:$A$200, MATCH(1,(VV25:VV200=SMALL(VV25:VV200,5))*(COUNTIF(VV3:VV13, $A$25:$A$200)=0),0)), ""),""),"")</f>
        <v/>
      </c>
      <c r="VW14" s="1" t="str" cm="1">
        <f t="array" ref="VW14">IFERROR(IF(SMALL(VW25:VW200,6)&lt;=$A$8*SMALL(VW25:VW200,1),IFERROR(INDEX($A$25:$A$200, MATCH(1,(VW25:VW200=SMALL(VW25:VW200,5))*(COUNTIF(VW3:VW13, $A$25:$A$200)=0),0)), ""),""),"")</f>
        <v/>
      </c>
      <c r="VX14" s="1" t="str" cm="1">
        <f t="array" ref="VX14">IFERROR(IF(SMALL(VX25:VX200,6)&lt;=$A$8*SMALL(VX25:VX200,1),IFERROR(INDEX($A$25:$A$200, MATCH(1,(VX25:VX200=SMALL(VX25:VX200,5))*(COUNTIF(VX3:VX13, $A$25:$A$200)=0),0)), ""),""),"")</f>
        <v/>
      </c>
      <c r="VY14" s="1" t="str" cm="1">
        <f t="array" ref="VY14">IFERROR(IF(SMALL(VY25:VY200,6)&lt;=$A$8*SMALL(VY25:VY200,1),IFERROR(INDEX($A$25:$A$200, MATCH(1,(VY25:VY200=SMALL(VY25:VY200,5))*(COUNTIF(VY3:VY13, $A$25:$A$200)=0),0)), ""),""),"")</f>
        <v/>
      </c>
      <c r="VZ14" s="1" t="str" cm="1">
        <f t="array" ref="VZ14">IFERROR(IF(SMALL(VZ25:VZ200,6)&lt;=$A$8*SMALL(VZ25:VZ200,1),IFERROR(INDEX($A$25:$A$200, MATCH(1,(VZ25:VZ200=SMALL(VZ25:VZ200,5))*(COUNTIF(VZ3:VZ13, $A$25:$A$200)=0),0)), ""),""),"")</f>
        <v/>
      </c>
      <c r="WA14" s="1" t="str" cm="1">
        <f t="array" ref="WA14">IFERROR(IF(SMALL(WA25:WA200,6)&lt;=$A$8*SMALL(WA25:WA200,1),IFERROR(INDEX($A$25:$A$200, MATCH(1,(WA25:WA200=SMALL(WA25:WA200,5))*(COUNTIF(WA3:WA13, $A$25:$A$200)=0),0)), ""),""),"")</f>
        <v/>
      </c>
      <c r="WB14" s="1" t="str" cm="1">
        <f t="array" ref="WB14">IFERROR(IF(SMALL(WB25:WB200,6)&lt;=$A$8*SMALL(WB25:WB200,1),IFERROR(INDEX($A$25:$A$200, MATCH(1,(WB25:WB200=SMALL(WB25:WB200,5))*(COUNTIF(WB3:WB13, $A$25:$A$200)=0),0)), ""),""),"")</f>
        <v/>
      </c>
      <c r="WC14" s="1" t="str" cm="1">
        <f t="array" ref="WC14">IFERROR(IF(SMALL(WC25:WC200,6)&lt;=$A$8*SMALL(WC25:WC200,1),IFERROR(INDEX($A$25:$A$200, MATCH(1,(WC25:WC200=SMALL(WC25:WC200,5))*(COUNTIF(WC3:WC13, $A$25:$A$200)=0),0)), ""),""),"")</f>
        <v/>
      </c>
      <c r="WD14" s="1" t="str" cm="1">
        <f t="array" ref="WD14">IFERROR(IF(SMALL(WD25:WD200,6)&lt;=$A$8*SMALL(WD25:WD200,1),IFERROR(INDEX($A$25:$A$200, MATCH(1,(WD25:WD200=SMALL(WD25:WD200,5))*(COUNTIF(WD3:WD13, $A$25:$A$200)=0),0)), ""),""),"")</f>
        <v/>
      </c>
      <c r="WE14" s="1" t="str" cm="1">
        <f t="array" ref="WE14">IFERROR(IF(SMALL(WE25:WE200,6)&lt;=$A$8*SMALL(WE25:WE200,1),IFERROR(INDEX($A$25:$A$200, MATCH(1,(WE25:WE200=SMALL(WE25:WE200,5))*(COUNTIF(WE3:WE13, $A$25:$A$200)=0),0)), ""),""),"")</f>
        <v/>
      </c>
      <c r="WF14" s="1" t="str" cm="1">
        <f t="array" ref="WF14">IFERROR(IF(SMALL(WF25:WF200,6)&lt;=$A$8*SMALL(WF25:WF200,1),IFERROR(INDEX($A$25:$A$200, MATCH(1,(WF25:WF200=SMALL(WF25:WF200,5))*(COUNTIF(WF3:WF13, $A$25:$A$200)=0),0)), ""),""),"")</f>
        <v/>
      </c>
      <c r="WG14" s="1" t="str" cm="1">
        <f t="array" ref="WG14">IFERROR(IF(SMALL(WG25:WG200,6)&lt;=$A$8*SMALL(WG25:WG200,1),IFERROR(INDEX($A$25:$A$200, MATCH(1,(WG25:WG200=SMALL(WG25:WG200,5))*(COUNTIF(WG3:WG13, $A$25:$A$200)=0),0)), ""),""),"")</f>
        <v/>
      </c>
      <c r="WH14" s="1" t="str" cm="1">
        <f t="array" ref="WH14">IFERROR(IF(SMALL(WH25:WH200,6)&lt;=$A$8*SMALL(WH25:WH200,1),IFERROR(INDEX($A$25:$A$200, MATCH(1,(WH25:WH200=SMALL(WH25:WH200,5))*(COUNTIF(WH3:WH13, $A$25:$A$200)=0),0)), ""),""),"")</f>
        <v/>
      </c>
      <c r="WI14" s="1" t="str" cm="1">
        <f t="array" ref="WI14">IFERROR(IF(SMALL(WI25:WI200,6)&lt;=$A$8*SMALL(WI25:WI200,1),IFERROR(INDEX($A$25:$A$200, MATCH(1,(WI25:WI200=SMALL(WI25:WI200,5))*(COUNTIF(WI3:WI13, $A$25:$A$200)=0),0)), ""),""),"")</f>
        <v/>
      </c>
      <c r="WJ14" s="1" t="str" cm="1">
        <f t="array" ref="WJ14">IFERROR(IF(SMALL(WJ25:WJ200,6)&lt;=$A$8*SMALL(WJ25:WJ200,1),IFERROR(INDEX($A$25:$A$200, MATCH(1,(WJ25:WJ200=SMALL(WJ25:WJ200,5))*(COUNTIF(WJ3:WJ13, $A$25:$A$200)=0),0)), ""),""),"")</f>
        <v/>
      </c>
      <c r="WK14" s="1" t="str" cm="1">
        <f t="array" ref="WK14">IFERROR(IF(SMALL(WK25:WK200,6)&lt;=$A$8*SMALL(WK25:WK200,1),IFERROR(INDEX($A$25:$A$200, MATCH(1,(WK25:WK200=SMALL(WK25:WK200,5))*(COUNTIF(WK3:WK13, $A$25:$A$200)=0),0)), ""),""),"")</f>
        <v/>
      </c>
      <c r="WL14" s="1" t="str" cm="1">
        <f t="array" ref="WL14">IFERROR(IF(SMALL(WL25:WL200,6)&lt;=$A$8*SMALL(WL25:WL200,1),IFERROR(INDEX($A$25:$A$200, MATCH(1,(WL25:WL200=SMALL(WL25:WL200,5))*(COUNTIF(WL3:WL13, $A$25:$A$200)=0),0)), ""),""),"")</f>
        <v/>
      </c>
      <c r="WM14" s="1" t="str" cm="1">
        <f t="array" ref="WM14">IFERROR(IF(SMALL(WM25:WM200,6)&lt;=$A$8*SMALL(WM25:WM200,1),IFERROR(INDEX($A$25:$A$200, MATCH(1,(WM25:WM200=SMALL(WM25:WM200,5))*(COUNTIF(WM3:WM13, $A$25:$A$200)=0),0)), ""),""),"")</f>
        <v/>
      </c>
      <c r="WN14" s="1" t="str" cm="1">
        <f t="array" ref="WN14">IFERROR(IF(SMALL(WN25:WN200,6)&lt;=$A$8*SMALL(WN25:WN200,1),IFERROR(INDEX($A$25:$A$200, MATCH(1,(WN25:WN200=SMALL(WN25:WN200,5))*(COUNTIF(WN3:WN13, $A$25:$A$200)=0),0)), ""),""),"")</f>
        <v/>
      </c>
      <c r="WO14" s="1" t="str" cm="1">
        <f t="array" ref="WO14">IFERROR(IF(SMALL(WO25:WO200,6)&lt;=$A$8*SMALL(WO25:WO200,1),IFERROR(INDEX($A$25:$A$200, MATCH(1,(WO25:WO200=SMALL(WO25:WO200,5))*(COUNTIF(WO3:WO13, $A$25:$A$200)=0),0)), ""),""),"")</f>
        <v/>
      </c>
      <c r="WP14" s="1" t="str" cm="1">
        <f t="array" ref="WP14">IFERROR(IF(SMALL(WP25:WP200,6)&lt;=$A$8*SMALL(WP25:WP200,1),IFERROR(INDEX($A$25:$A$200, MATCH(1,(WP25:WP200=SMALL(WP25:WP200,5))*(COUNTIF(WP3:WP13, $A$25:$A$200)=0),0)), ""),""),"")</f>
        <v/>
      </c>
      <c r="WQ14" s="1" t="str" cm="1">
        <f t="array" ref="WQ14">IFERROR(IF(SMALL(WQ25:WQ200,6)&lt;=$A$8*SMALL(WQ25:WQ200,1),IFERROR(INDEX($A$25:$A$200, MATCH(1,(WQ25:WQ200=SMALL(WQ25:WQ200,5))*(COUNTIF(WQ3:WQ13, $A$25:$A$200)=0),0)), ""),""),"")</f>
        <v/>
      </c>
      <c r="WR14" s="1" t="str" cm="1">
        <f t="array" ref="WR14">IFERROR(IF(SMALL(WR25:WR200,6)&lt;=$A$8*SMALL(WR25:WR200,1),IFERROR(INDEX($A$25:$A$200, MATCH(1,(WR25:WR200=SMALL(WR25:WR200,5))*(COUNTIF(WR3:WR13, $A$25:$A$200)=0),0)), ""),""),"")</f>
        <v/>
      </c>
      <c r="WS14" s="1" t="str" cm="1">
        <f t="array" ref="WS14">IFERROR(IF(SMALL(WS25:WS200,6)&lt;=$A$8*SMALL(WS25:WS200,1),IFERROR(INDEX($A$25:$A$200, MATCH(1,(WS25:WS200=SMALL(WS25:WS200,5))*(COUNTIF(WS3:WS13, $A$25:$A$200)=0),0)), ""),""),"")</f>
        <v/>
      </c>
      <c r="WT14" s="1" t="str" cm="1">
        <f t="array" ref="WT14">IFERROR(IF(SMALL(WT25:WT200,6)&lt;=$A$8*SMALL(WT25:WT200,1),IFERROR(INDEX($A$25:$A$200, MATCH(1,(WT25:WT200=SMALL(WT25:WT200,5))*(COUNTIF(WT3:WT13, $A$25:$A$200)=0),0)), ""),""),"")</f>
        <v/>
      </c>
      <c r="WU14" s="1" t="str" cm="1">
        <f t="array" ref="WU14">IFERROR(IF(SMALL(WU25:WU200,6)&lt;=$A$8*SMALL(WU25:WU200,1),IFERROR(INDEX($A$25:$A$200, MATCH(1,(WU25:WU200=SMALL(WU25:WU200,5))*(COUNTIF(WU3:WU13, $A$25:$A$200)=0),0)), ""),""),"")</f>
        <v/>
      </c>
      <c r="WV14" s="1" t="str" cm="1">
        <f t="array" ref="WV14">IFERROR(IF(SMALL(WV25:WV200,6)&lt;=$A$8*SMALL(WV25:WV200,1),IFERROR(INDEX($A$25:$A$200, MATCH(1,(WV25:WV200=SMALL(WV25:WV200,5))*(COUNTIF(WV3:WV13, $A$25:$A$200)=0),0)), ""),""),"")</f>
        <v/>
      </c>
      <c r="WW14" s="1" t="str" cm="1">
        <f t="array" ref="WW14">IFERROR(IF(SMALL(WW25:WW200,6)&lt;=$A$8*SMALL(WW25:WW200,1),IFERROR(INDEX($A$25:$A$200, MATCH(1,(WW25:WW200=SMALL(WW25:WW200,5))*(COUNTIF(WW3:WW13, $A$25:$A$200)=0),0)), ""),""),"")</f>
        <v/>
      </c>
      <c r="WX14" s="1" t="str" cm="1">
        <f t="array" ref="WX14">IFERROR(IF(SMALL(WX25:WX200,6)&lt;=$A$8*SMALL(WX25:WX200,1),IFERROR(INDEX($A$25:$A$200, MATCH(1,(WX25:WX200=SMALL(WX25:WX200,5))*(COUNTIF(WX3:WX13, $A$25:$A$200)=0),0)), ""),""),"")</f>
        <v/>
      </c>
      <c r="WY14" s="1" t="str" cm="1">
        <f t="array" ref="WY14">IFERROR(IF(SMALL(WY25:WY200,6)&lt;=$A$8*SMALL(WY25:WY200,1),IFERROR(INDEX($A$25:$A$200, MATCH(1,(WY25:WY200=SMALL(WY25:WY200,5))*(COUNTIF(WY3:WY13, $A$25:$A$200)=0),0)), ""),""),"")</f>
        <v/>
      </c>
      <c r="WZ14" s="1" t="str" cm="1">
        <f t="array" ref="WZ14">IFERROR(IF(SMALL(WZ25:WZ200,6)&lt;=$A$8*SMALL(WZ25:WZ200,1),IFERROR(INDEX($A$25:$A$200, MATCH(1,(WZ25:WZ200=SMALL(WZ25:WZ200,5))*(COUNTIF(WZ3:WZ13, $A$25:$A$200)=0),0)), ""),""),"")</f>
        <v/>
      </c>
      <c r="XA14" s="1" t="str" cm="1">
        <f t="array" ref="XA14">IFERROR(IF(SMALL(XA25:XA200,6)&lt;=$A$8*SMALL(XA25:XA200,1),IFERROR(INDEX($A$25:$A$200, MATCH(1,(XA25:XA200=SMALL(XA25:XA200,5))*(COUNTIF(XA3:XA13, $A$25:$A$200)=0),0)), ""),""),"")</f>
        <v/>
      </c>
      <c r="XB14" s="1" t="str" cm="1">
        <f t="array" ref="XB14">IFERROR(IF(SMALL(XB25:XB200,6)&lt;=$A$8*SMALL(XB25:XB200,1),IFERROR(INDEX($A$25:$A$200, MATCH(1,(XB25:XB200=SMALL(XB25:XB200,5))*(COUNTIF(XB3:XB13, $A$25:$A$200)=0),0)), ""),""),"")</f>
        <v/>
      </c>
      <c r="XC14" s="1" t="str" cm="1">
        <f t="array" ref="XC14">IFERROR(IF(SMALL(XC25:XC200,6)&lt;=$A$8*SMALL(XC25:XC200,1),IFERROR(INDEX($A$25:$A$200, MATCH(1,(XC25:XC200=SMALL(XC25:XC200,5))*(COUNTIF(XC3:XC13, $A$25:$A$200)=0),0)), ""),""),"")</f>
        <v/>
      </c>
      <c r="XD14" s="1" t="str" cm="1">
        <f t="array" ref="XD14">IFERROR(IF(SMALL(XD25:XD200,6)&lt;=$A$8*SMALL(XD25:XD200,1),IFERROR(INDEX($A$25:$A$200, MATCH(1,(XD25:XD200=SMALL(XD25:XD200,5))*(COUNTIF(XD3:XD13, $A$25:$A$200)=0),0)), ""),""),"")</f>
        <v/>
      </c>
      <c r="XE14" s="1" t="str" cm="1">
        <f t="array" ref="XE14">IFERROR(IF(SMALL(XE25:XE200,6)&lt;=$A$8*SMALL(XE25:XE200,1),IFERROR(INDEX($A$25:$A$200, MATCH(1,(XE25:XE200=SMALL(XE25:XE200,5))*(COUNTIF(XE3:XE13, $A$25:$A$200)=0),0)), ""),""),"")</f>
        <v/>
      </c>
      <c r="XF14" s="1" t="str" cm="1">
        <f t="array" ref="XF14">IFERROR(IF(SMALL(XF25:XF200,6)&lt;=$A$8*SMALL(XF25:XF200,1),IFERROR(INDEX($A$25:$A$200, MATCH(1,(XF25:XF200=SMALL(XF25:XF200,5))*(COUNTIF(XF3:XF13, $A$25:$A$200)=0),0)), ""),""),"")</f>
        <v/>
      </c>
      <c r="XG14" s="1" t="str" cm="1">
        <f t="array" ref="XG14">IFERROR(IF(SMALL(XG25:XG200,6)&lt;=$A$8*SMALL(XG25:XG200,1),IFERROR(INDEX($A$25:$A$200, MATCH(1,(XG25:XG200=SMALL(XG25:XG200,5))*(COUNTIF(XG3:XG13, $A$25:$A$200)=0),0)), ""),""),"")</f>
        <v/>
      </c>
      <c r="XH14" s="1" t="str" cm="1">
        <f t="array" ref="XH14">IFERROR(IF(SMALL(XH25:XH200,6)&lt;=$A$8*SMALL(XH25:XH200,1),IFERROR(INDEX($A$25:$A$200, MATCH(1,(XH25:XH200=SMALL(XH25:XH200,5))*(COUNTIF(XH3:XH13, $A$25:$A$200)=0),0)), ""),""),"")</f>
        <v/>
      </c>
      <c r="XI14" s="1" t="str" cm="1">
        <f t="array" ref="XI14">IFERROR(IF(SMALL(XI25:XI200,6)&lt;=$A$8*SMALL(XI25:XI200,1),IFERROR(INDEX($A$25:$A$200, MATCH(1,(XI25:XI200=SMALL(XI25:XI200,5))*(COUNTIF(XI3:XI13, $A$25:$A$200)=0),0)), ""),""),"")</f>
        <v/>
      </c>
      <c r="XJ14" s="1" t="str" cm="1">
        <f t="array" ref="XJ14">IFERROR(IF(SMALL(XJ25:XJ200,6)&lt;=$A$8*SMALL(XJ25:XJ200,1),IFERROR(INDEX($A$25:$A$200, MATCH(1,(XJ25:XJ200=SMALL(XJ25:XJ200,5))*(COUNTIF(XJ3:XJ13, $A$25:$A$200)=0),0)), ""),""),"")</f>
        <v/>
      </c>
      <c r="XK14" s="1" t="str" cm="1">
        <f t="array" ref="XK14">IFERROR(IF(SMALL(XK25:XK200,6)&lt;=$A$8*SMALL(XK25:XK200,1),IFERROR(INDEX($A$25:$A$200, MATCH(1,(XK25:XK200=SMALL(XK25:XK200,5))*(COUNTIF(XK3:XK13, $A$25:$A$200)=0),0)), ""),""),"")</f>
        <v/>
      </c>
      <c r="XL14" s="1" t="str" cm="1">
        <f t="array" ref="XL14">IFERROR(IF(SMALL(XL25:XL200,6)&lt;=$A$8*SMALL(XL25:XL200,1),IFERROR(INDEX($A$25:$A$200, MATCH(1,(XL25:XL200=SMALL(XL25:XL200,5))*(COUNTIF(XL3:XL13, $A$25:$A$200)=0),0)), ""),""),"")</f>
        <v/>
      </c>
      <c r="XM14" s="1" t="str" cm="1">
        <f t="array" ref="XM14">IFERROR(IF(SMALL(XM25:XM200,6)&lt;=$A$8*SMALL(XM25:XM200,1),IFERROR(INDEX($A$25:$A$200, MATCH(1,(XM25:XM200=SMALL(XM25:XM200,5))*(COUNTIF(XM3:XM13, $A$25:$A$200)=0),0)), ""),""),"")</f>
        <v/>
      </c>
      <c r="XN14" s="1" t="str" cm="1">
        <f t="array" ref="XN14">IFERROR(IF(SMALL(XN25:XN200,6)&lt;=$A$8*SMALL(XN25:XN200,1),IFERROR(INDEX($A$25:$A$200, MATCH(1,(XN25:XN200=SMALL(XN25:XN200,5))*(COUNTIF(XN3:XN13, $A$25:$A$200)=0),0)), ""),""),"")</f>
        <v/>
      </c>
      <c r="XO14" s="1" t="str" cm="1">
        <f t="array" ref="XO14">IFERROR(IF(SMALL(XO25:XO200,6)&lt;=$A$8*SMALL(XO25:XO200,1),IFERROR(INDEX($A$25:$A$200, MATCH(1,(XO25:XO200=SMALL(XO25:XO200,5))*(COUNTIF(XO3:XO13, $A$25:$A$200)=0),0)), ""),""),"")</f>
        <v/>
      </c>
      <c r="XP14" s="1" t="str" cm="1">
        <f t="array" ref="XP14">IFERROR(IF(SMALL(XP25:XP200,6)&lt;=$A$8*SMALL(XP25:XP200,1),IFERROR(INDEX($A$25:$A$200, MATCH(1,(XP25:XP200=SMALL(XP25:XP200,5))*(COUNTIF(XP3:XP13, $A$25:$A$200)=0),0)), ""),""),"")</f>
        <v/>
      </c>
      <c r="XQ14" s="1" t="str" cm="1">
        <f t="array" ref="XQ14">IFERROR(IF(SMALL(XQ25:XQ200,6)&lt;=$A$8*SMALL(XQ25:XQ200,1),IFERROR(INDEX($A$25:$A$200, MATCH(1,(XQ25:XQ200=SMALL(XQ25:XQ200,5))*(COUNTIF(XQ3:XQ13, $A$25:$A$200)=0),0)), ""),""),"")</f>
        <v/>
      </c>
      <c r="XR14" s="1" t="str" cm="1">
        <f t="array" ref="XR14">IFERROR(IF(SMALL(XR25:XR200,6)&lt;=$A$8*SMALL(XR25:XR200,1),IFERROR(INDEX($A$25:$A$200, MATCH(1,(XR25:XR200=SMALL(XR25:XR200,5))*(COUNTIF(XR3:XR13, $A$25:$A$200)=0),0)), ""),""),"")</f>
        <v/>
      </c>
      <c r="XS14" s="1" t="str" cm="1">
        <f t="array" ref="XS14">IFERROR(IF(SMALL(XS25:XS200,6)&lt;=$A$8*SMALL(XS25:XS200,1),IFERROR(INDEX($A$25:$A$200, MATCH(1,(XS25:XS200=SMALL(XS25:XS200,5))*(COUNTIF(XS3:XS13, $A$25:$A$200)=0),0)), ""),""),"")</f>
        <v/>
      </c>
      <c r="XT14" s="1" t="str" cm="1">
        <f t="array" ref="XT14">IFERROR(IF(SMALL(XT25:XT200,6)&lt;=$A$8*SMALL(XT25:XT200,1),IFERROR(INDEX($A$25:$A$200, MATCH(1,(XT25:XT200=SMALL(XT25:XT200,5))*(COUNTIF(XT3:XT13, $A$25:$A$200)=0),0)), ""),""),"")</f>
        <v/>
      </c>
      <c r="XU14" s="1" t="str" cm="1">
        <f t="array" ref="XU14">IFERROR(IF(SMALL(XU25:XU200,6)&lt;=$A$8*SMALL(XU25:XU200,1),IFERROR(INDEX($A$25:$A$200, MATCH(1,(XU25:XU200=SMALL(XU25:XU200,5))*(COUNTIF(XU3:XU13, $A$25:$A$200)=0),0)), ""),""),"")</f>
        <v/>
      </c>
      <c r="XV14" s="1" t="str" cm="1">
        <f t="array" ref="XV14">IFERROR(IF(SMALL(XV25:XV200,6)&lt;=$A$8*SMALL(XV25:XV200,1),IFERROR(INDEX($A$25:$A$200, MATCH(1,(XV25:XV200=SMALL(XV25:XV200,5))*(COUNTIF(XV3:XV13, $A$25:$A$200)=0),0)), ""),""),"")</f>
        <v/>
      </c>
      <c r="XW14" s="1" t="str" cm="1">
        <f t="array" ref="XW14">IFERROR(IF(SMALL(XW25:XW200,6)&lt;=$A$8*SMALL(XW25:XW200,1),IFERROR(INDEX($A$25:$A$200, MATCH(1,(XW25:XW200=SMALL(XW25:XW200,5))*(COUNTIF(XW3:XW13, $A$25:$A$200)=0),0)), ""),""),"")</f>
        <v/>
      </c>
      <c r="XX14" s="1" t="str" cm="1">
        <f t="array" ref="XX14">IFERROR(IF(SMALL(XX25:XX200,6)&lt;=$A$8*SMALL(XX25:XX200,1),IFERROR(INDEX($A$25:$A$200, MATCH(1,(XX25:XX200=SMALL(XX25:XX200,5))*(COUNTIF(XX3:XX13, $A$25:$A$200)=0),0)), ""),""),"")</f>
        <v/>
      </c>
      <c r="XY14" s="1" t="str" cm="1">
        <f t="array" ref="XY14">IFERROR(IF(SMALL(XY25:XY200,6)&lt;=$A$8*SMALL(XY25:XY200,1),IFERROR(INDEX($A$25:$A$200, MATCH(1,(XY25:XY200=SMALL(XY25:XY200,5))*(COUNTIF(XY3:XY13, $A$25:$A$200)=0),0)), ""),""),"")</f>
        <v/>
      </c>
      <c r="XZ14" s="1" t="str" cm="1">
        <f t="array" ref="XZ14">IFERROR(IF(SMALL(XZ25:XZ200,6)&lt;=$A$8*SMALL(XZ25:XZ200,1),IFERROR(INDEX($A$25:$A$200, MATCH(1,(XZ25:XZ200=SMALL(XZ25:XZ200,5))*(COUNTIF(XZ3:XZ13, $A$25:$A$200)=0),0)), ""),""),"")</f>
        <v/>
      </c>
      <c r="YA14" s="1" t="str" cm="1">
        <f t="array" ref="YA14">IFERROR(IF(SMALL(YA25:YA200,6)&lt;=$A$8*SMALL(YA25:YA200,1),IFERROR(INDEX($A$25:$A$200, MATCH(1,(YA25:YA200=SMALL(YA25:YA200,5))*(COUNTIF(YA3:YA13, $A$25:$A$200)=0),0)), ""),""),"")</f>
        <v/>
      </c>
      <c r="YB14" s="1" t="str" cm="1">
        <f t="array" ref="YB14">IFERROR(IF(SMALL(YB25:YB200,6)&lt;=$A$8*SMALL(YB25:YB200,1),IFERROR(INDEX($A$25:$A$200, MATCH(1,(YB25:YB200=SMALL(YB25:YB200,5))*(COUNTIF(YB3:YB13, $A$25:$A$200)=0),0)), ""),""),"")</f>
        <v/>
      </c>
      <c r="YC14" s="1" t="str" cm="1">
        <f t="array" ref="YC14">IFERROR(IF(SMALL(YC25:YC200,6)&lt;=$A$8*SMALL(YC25:YC200,1),IFERROR(INDEX($A$25:$A$200, MATCH(1,(YC25:YC200=SMALL(YC25:YC200,5))*(COUNTIF(YC3:YC13, $A$25:$A$200)=0),0)), ""),""),"")</f>
        <v/>
      </c>
      <c r="YD14" s="1" t="str" cm="1">
        <f t="array" ref="YD14">IFERROR(IF(SMALL(YD25:YD200,6)&lt;=$A$8*SMALL(YD25:YD200,1),IFERROR(INDEX($A$25:$A$200, MATCH(1,(YD25:YD200=SMALL(YD25:YD200,5))*(COUNTIF(YD3:YD13, $A$25:$A$200)=0),0)), ""),""),"")</f>
        <v/>
      </c>
      <c r="YE14" s="1" t="str" cm="1">
        <f t="array" ref="YE14">IFERROR(IF(SMALL(YE25:YE200,6)&lt;=$A$8*SMALL(YE25:YE200,1),IFERROR(INDEX($A$25:$A$200, MATCH(1,(YE25:YE200=SMALL(YE25:YE200,5))*(COUNTIF(YE3:YE13, $A$25:$A$200)=0),0)), ""),""),"")</f>
        <v/>
      </c>
      <c r="YF14" s="1" t="str" cm="1">
        <f t="array" ref="YF14">IFERROR(IF(SMALL(YF25:YF200,6)&lt;=$A$8*SMALL(YF25:YF200,1),IFERROR(INDEX($A$25:$A$200, MATCH(1,(YF25:YF200=SMALL(YF25:YF200,5))*(COUNTIF(YF3:YF13, $A$25:$A$200)=0),0)), ""),""),"")</f>
        <v/>
      </c>
      <c r="YG14" s="1" t="str" cm="1">
        <f t="array" ref="YG14">IFERROR(IF(SMALL(YG25:YG200,6)&lt;=$A$8*SMALL(YG25:YG200,1),IFERROR(INDEX($A$25:$A$200, MATCH(1,(YG25:YG200=SMALL(YG25:YG200,5))*(COUNTIF(YG3:YG13, $A$25:$A$200)=0),0)), ""),""),"")</f>
        <v/>
      </c>
      <c r="YH14" s="1" t="str" cm="1">
        <f t="array" ref="YH14">IFERROR(IF(SMALL(YH25:YH200,6)&lt;=$A$8*SMALL(YH25:YH200,1),IFERROR(INDEX($A$25:$A$200, MATCH(1,(YH25:YH200=SMALL(YH25:YH200,5))*(COUNTIF(YH3:YH13, $A$25:$A$200)=0),0)), ""),""),"")</f>
        <v/>
      </c>
      <c r="YI14" s="1" t="str" cm="1">
        <f t="array" ref="YI14">IFERROR(IF(SMALL(YI25:YI200,6)&lt;=$A$8*SMALL(YI25:YI200,1),IFERROR(INDEX($A$25:$A$200, MATCH(1,(YI25:YI200=SMALL(YI25:YI200,5))*(COUNTIF(YI3:YI13, $A$25:$A$200)=0),0)), ""),""),"")</f>
        <v/>
      </c>
      <c r="YJ14" s="1" t="str" cm="1">
        <f t="array" ref="YJ14">IFERROR(IF(SMALL(YJ25:YJ200,6)&lt;=$A$8*SMALL(YJ25:YJ200,1),IFERROR(INDEX($A$25:$A$200, MATCH(1,(YJ25:YJ200=SMALL(YJ25:YJ200,5))*(COUNTIF(YJ3:YJ13, $A$25:$A$200)=0),0)), ""),""),"")</f>
        <v/>
      </c>
      <c r="YK14" s="1" t="str" cm="1">
        <f t="array" ref="YK14">IFERROR(IF(SMALL(YK25:YK200,6)&lt;=$A$8*SMALL(YK25:YK200,1),IFERROR(INDEX($A$25:$A$200, MATCH(1,(YK25:YK200=SMALL(YK25:YK200,5))*(COUNTIF(YK3:YK13, $A$25:$A$200)=0),0)), ""),""),"")</f>
        <v/>
      </c>
      <c r="YL14" s="1" t="str" cm="1">
        <f t="array" ref="YL14">IFERROR(IF(SMALL(YL25:YL200,6)&lt;=$A$8*SMALL(YL25:YL200,1),IFERROR(INDEX($A$25:$A$200, MATCH(1,(YL25:YL200=SMALL(YL25:YL200,5))*(COUNTIF(YL3:YL13, $A$25:$A$200)=0),0)), ""),""),"")</f>
        <v/>
      </c>
      <c r="YM14" s="1" t="str" cm="1">
        <f t="array" ref="YM14">IFERROR(IF(SMALL(YM25:YM200,6)&lt;=$A$8*SMALL(YM25:YM200,1),IFERROR(INDEX($A$25:$A$200, MATCH(1,(YM25:YM200=SMALL(YM25:YM200,5))*(COUNTIF(YM3:YM13, $A$25:$A$200)=0),0)), ""),""),"")</f>
        <v/>
      </c>
      <c r="YN14" s="1" t="str" cm="1">
        <f t="array" ref="YN14">IFERROR(IF(SMALL(YN25:YN200,6)&lt;=$A$8*SMALL(YN25:YN200,1),IFERROR(INDEX($A$25:$A$200, MATCH(1,(YN25:YN200=SMALL(YN25:YN200,5))*(COUNTIF(YN3:YN13, $A$25:$A$200)=0),0)), ""),""),"")</f>
        <v/>
      </c>
      <c r="YO14" s="1" t="str" cm="1">
        <f t="array" ref="YO14">IFERROR(IF(SMALL(YO25:YO200,6)&lt;=$A$8*SMALL(YO25:YO200,1),IFERROR(INDEX($A$25:$A$200, MATCH(1,(YO25:YO200=SMALL(YO25:YO200,5))*(COUNTIF(YO3:YO13, $A$25:$A$200)=0),0)), ""),""),"")</f>
        <v/>
      </c>
      <c r="YP14" s="1" t="str" cm="1">
        <f t="array" ref="YP14">IFERROR(IF(SMALL(YP25:YP200,6)&lt;=$A$8*SMALL(YP25:YP200,1),IFERROR(INDEX($A$25:$A$200, MATCH(1,(YP25:YP200=SMALL(YP25:YP200,5))*(COUNTIF(YP3:YP13, $A$25:$A$200)=0),0)), ""),""),"")</f>
        <v/>
      </c>
      <c r="YQ14" s="1" t="str" cm="1">
        <f t="array" ref="YQ14">IFERROR(IF(SMALL(YQ25:YQ200,6)&lt;=$A$8*SMALL(YQ25:YQ200,1),IFERROR(INDEX($A$25:$A$200, MATCH(1,(YQ25:YQ200=SMALL(YQ25:YQ200,5))*(COUNTIF(YQ3:YQ13, $A$25:$A$200)=0),0)), ""),""),"")</f>
        <v/>
      </c>
      <c r="YR14" s="1" t="str" cm="1">
        <f t="array" ref="YR14">IFERROR(IF(SMALL(YR25:YR200,6)&lt;=$A$8*SMALL(YR25:YR200,1),IFERROR(INDEX($A$25:$A$200, MATCH(1,(YR25:YR200=SMALL(YR25:YR200,5))*(COUNTIF(YR3:YR13, $A$25:$A$200)=0),0)), ""),""),"")</f>
        <v/>
      </c>
      <c r="YS14" s="1" t="str" cm="1">
        <f t="array" ref="YS14">IFERROR(IF(SMALL(YS25:YS200,6)&lt;=$A$8*SMALL(YS25:YS200,1),IFERROR(INDEX($A$25:$A$200, MATCH(1,(YS25:YS200=SMALL(YS25:YS200,5))*(COUNTIF(YS3:YS13, $A$25:$A$200)=0),0)), ""),""),"")</f>
        <v/>
      </c>
      <c r="YT14" s="1" t="str" cm="1">
        <f t="array" ref="YT14">IFERROR(IF(SMALL(YT25:YT200,6)&lt;=$A$8*SMALL(YT25:YT200,1),IFERROR(INDEX($A$25:$A$200, MATCH(1,(YT25:YT200=SMALL(YT25:YT200,5))*(COUNTIF(YT3:YT13, $A$25:$A$200)=0),0)), ""),""),"")</f>
        <v/>
      </c>
      <c r="YU14" s="1" t="str" cm="1">
        <f t="array" ref="YU14">IFERROR(IF(SMALL(YU25:YU200,6)&lt;=$A$8*SMALL(YU25:YU200,1),IFERROR(INDEX($A$25:$A$200, MATCH(1,(YU25:YU200=SMALL(YU25:YU200,5))*(COUNTIF(YU3:YU13, $A$25:$A$200)=0),0)), ""),""),"")</f>
        <v/>
      </c>
      <c r="YV14" s="1" t="str" cm="1">
        <f t="array" ref="YV14">IFERROR(IF(SMALL(YV25:YV200,6)&lt;=$A$8*SMALL(YV25:YV200,1),IFERROR(INDEX($A$25:$A$200, MATCH(1,(YV25:YV200=SMALL(YV25:YV200,5))*(COUNTIF(YV3:YV13, $A$25:$A$200)=0),0)), ""),""),"")</f>
        <v/>
      </c>
      <c r="YW14" s="1" t="str" cm="1">
        <f t="array" ref="YW14">IFERROR(IF(SMALL(YW25:YW200,6)&lt;=$A$8*SMALL(YW25:YW200,1),IFERROR(INDEX($A$25:$A$200, MATCH(1,(YW25:YW200=SMALL(YW25:YW200,5))*(COUNTIF(YW3:YW13, $A$25:$A$200)=0),0)), ""),""),"")</f>
        <v/>
      </c>
      <c r="YX14" s="1" t="str" cm="1">
        <f t="array" ref="YX14">IFERROR(IF(SMALL(YX25:YX200,6)&lt;=$A$8*SMALL(YX25:YX200,1),IFERROR(INDEX($A$25:$A$200, MATCH(1,(YX25:YX200=SMALL(YX25:YX200,5))*(COUNTIF(YX3:YX13, $A$25:$A$200)=0),0)), ""),""),"")</f>
        <v/>
      </c>
      <c r="YY14" s="1" t="str" cm="1">
        <f t="array" ref="YY14">IFERROR(IF(SMALL(YY25:YY200,6)&lt;=$A$8*SMALL(YY25:YY200,1),IFERROR(INDEX($A$25:$A$200, MATCH(1,(YY25:YY200=SMALL(YY25:YY200,5))*(COUNTIF(YY3:YY13, $A$25:$A$200)=0),0)), ""),""),"")</f>
        <v/>
      </c>
      <c r="YZ14" s="1" t="str" cm="1">
        <f t="array" ref="YZ14">IFERROR(IF(SMALL(YZ25:YZ200,6)&lt;=$A$8*SMALL(YZ25:YZ200,1),IFERROR(INDEX($A$25:$A$200, MATCH(1,(YZ25:YZ200=SMALL(YZ25:YZ200,5))*(COUNTIF(YZ3:YZ13, $A$25:$A$200)=0),0)), ""),""),"")</f>
        <v/>
      </c>
      <c r="ZA14" s="1" t="str" cm="1">
        <f t="array" ref="ZA14">IFERROR(IF(SMALL(ZA25:ZA200,6)&lt;=$A$8*SMALL(ZA25:ZA200,1),IFERROR(INDEX($A$25:$A$200, MATCH(1,(ZA25:ZA200=SMALL(ZA25:ZA200,5))*(COUNTIF(ZA3:ZA13, $A$25:$A$200)=0),0)), ""),""),"")</f>
        <v/>
      </c>
      <c r="ZB14" s="1" t="str" cm="1">
        <f t="array" ref="ZB14">IFERROR(IF(SMALL(ZB25:ZB200,6)&lt;=$A$8*SMALL(ZB25:ZB200,1),IFERROR(INDEX($A$25:$A$200, MATCH(1,(ZB25:ZB200=SMALL(ZB25:ZB200,5))*(COUNTIF(ZB3:ZB13, $A$25:$A$200)=0),0)), ""),""),"")</f>
        <v/>
      </c>
      <c r="ZC14" s="1" t="str" cm="1">
        <f t="array" ref="ZC14">IFERROR(IF(SMALL(ZC25:ZC200,6)&lt;=$A$8*SMALL(ZC25:ZC200,1),IFERROR(INDEX($A$25:$A$200, MATCH(1,(ZC25:ZC200=SMALL(ZC25:ZC200,5))*(COUNTIF(ZC3:ZC13, $A$25:$A$200)=0),0)), ""),""),"")</f>
        <v/>
      </c>
      <c r="ZD14" s="1" t="str" cm="1">
        <f t="array" ref="ZD14">IFERROR(IF(SMALL(ZD25:ZD200,6)&lt;=$A$8*SMALL(ZD25:ZD200,1),IFERROR(INDEX($A$25:$A$200, MATCH(1,(ZD25:ZD200=SMALL(ZD25:ZD200,5))*(COUNTIF(ZD3:ZD13, $A$25:$A$200)=0),0)), ""),""),"")</f>
        <v/>
      </c>
      <c r="ZE14" s="1" t="str" cm="1">
        <f t="array" ref="ZE14">IFERROR(IF(SMALL(ZE25:ZE200,6)&lt;=$A$8*SMALL(ZE25:ZE200,1),IFERROR(INDEX($A$25:$A$200, MATCH(1,(ZE25:ZE200=SMALL(ZE25:ZE200,5))*(COUNTIF(ZE3:ZE13, $A$25:$A$200)=0),0)), ""),""),"")</f>
        <v/>
      </c>
      <c r="ZF14" s="1" t="str" cm="1">
        <f t="array" ref="ZF14">IFERROR(IF(SMALL(ZF25:ZF200,6)&lt;=$A$8*SMALL(ZF25:ZF200,1),IFERROR(INDEX($A$25:$A$200, MATCH(1,(ZF25:ZF200=SMALL(ZF25:ZF200,5))*(COUNTIF(ZF3:ZF13, $A$25:$A$200)=0),0)), ""),""),"")</f>
        <v/>
      </c>
      <c r="ZG14" s="1" t="str" cm="1">
        <f t="array" ref="ZG14">IFERROR(IF(SMALL(ZG25:ZG200,6)&lt;=$A$8*SMALL(ZG25:ZG200,1),IFERROR(INDEX($A$25:$A$200, MATCH(1,(ZG25:ZG200=SMALL(ZG25:ZG200,5))*(COUNTIF(ZG3:ZG13, $A$25:$A$200)=0),0)), ""),""),"")</f>
        <v/>
      </c>
      <c r="ZH14" s="1" t="str" cm="1">
        <f t="array" ref="ZH14">IFERROR(IF(SMALL(ZH25:ZH200,6)&lt;=$A$8*SMALL(ZH25:ZH200,1),IFERROR(INDEX($A$25:$A$200, MATCH(1,(ZH25:ZH200=SMALL(ZH25:ZH200,5))*(COUNTIF(ZH3:ZH13, $A$25:$A$200)=0),0)), ""),""),"")</f>
        <v/>
      </c>
      <c r="ZI14" s="1" t="str" cm="1">
        <f t="array" ref="ZI14">IFERROR(IF(SMALL(ZI25:ZI200,6)&lt;=$A$8*SMALL(ZI25:ZI200,1),IFERROR(INDEX($A$25:$A$200, MATCH(1,(ZI25:ZI200=SMALL(ZI25:ZI200,5))*(COUNTIF(ZI3:ZI13, $A$25:$A$200)=0),0)), ""),""),"")</f>
        <v/>
      </c>
      <c r="ZJ14" s="1" t="str" cm="1">
        <f t="array" ref="ZJ14">IFERROR(IF(SMALL(ZJ25:ZJ200,6)&lt;=$A$8*SMALL(ZJ25:ZJ200,1),IFERROR(INDEX($A$25:$A$200, MATCH(1,(ZJ25:ZJ200=SMALL(ZJ25:ZJ200,5))*(COUNTIF(ZJ3:ZJ13, $A$25:$A$200)=0),0)), ""),""),"")</f>
        <v/>
      </c>
      <c r="ZK14" s="1" t="str" cm="1">
        <f t="array" ref="ZK14">IFERROR(IF(SMALL(ZK25:ZK200,6)&lt;=$A$8*SMALL(ZK25:ZK200,1),IFERROR(INDEX($A$25:$A$200, MATCH(1,(ZK25:ZK200=SMALL(ZK25:ZK200,5))*(COUNTIF(ZK3:ZK13, $A$25:$A$200)=0),0)), ""),""),"")</f>
        <v/>
      </c>
      <c r="ZL14" s="1" t="str" cm="1">
        <f t="array" ref="ZL14">IFERROR(IF(SMALL(ZL25:ZL200,6)&lt;=$A$8*SMALL(ZL25:ZL200,1),IFERROR(INDEX($A$25:$A$200, MATCH(1,(ZL25:ZL200=SMALL(ZL25:ZL200,5))*(COUNTIF(ZL3:ZL13, $A$25:$A$200)=0),0)), ""),""),"")</f>
        <v/>
      </c>
      <c r="ZM14" s="1" t="str" cm="1">
        <f t="array" ref="ZM14">IFERROR(IF(SMALL(ZM25:ZM200,6)&lt;=$A$8*SMALL(ZM25:ZM200,1),IFERROR(INDEX($A$25:$A$200, MATCH(1,(ZM25:ZM200=SMALL(ZM25:ZM200,5))*(COUNTIF(ZM3:ZM13, $A$25:$A$200)=0),0)), ""),""),"")</f>
        <v/>
      </c>
      <c r="ZN14" s="1" t="str" cm="1">
        <f t="array" ref="ZN14">IFERROR(IF(SMALL(ZN25:ZN200,6)&lt;=$A$8*SMALL(ZN25:ZN200,1),IFERROR(INDEX($A$25:$A$200, MATCH(1,(ZN25:ZN200=SMALL(ZN25:ZN200,5))*(COUNTIF(ZN3:ZN13, $A$25:$A$200)=0),0)), ""),""),"")</f>
        <v/>
      </c>
      <c r="ZO14" s="1" t="str" cm="1">
        <f t="array" ref="ZO14">IFERROR(IF(SMALL(ZO25:ZO200,6)&lt;=$A$8*SMALL(ZO25:ZO200,1),IFERROR(INDEX($A$25:$A$200, MATCH(1,(ZO25:ZO200=SMALL(ZO25:ZO200,5))*(COUNTIF(ZO3:ZO13, $A$25:$A$200)=0),0)), ""),""),"")</f>
        <v/>
      </c>
      <c r="ZP14" s="1" t="str" cm="1">
        <f t="array" ref="ZP14">IFERROR(IF(SMALL(ZP25:ZP200,6)&lt;=$A$8*SMALL(ZP25:ZP200,1),IFERROR(INDEX($A$25:$A$200, MATCH(1,(ZP25:ZP200=SMALL(ZP25:ZP200,5))*(COUNTIF(ZP3:ZP13, $A$25:$A$200)=0),0)), ""),""),"")</f>
        <v/>
      </c>
      <c r="ZQ14" s="1" t="str" cm="1">
        <f t="array" ref="ZQ14">IFERROR(IF(SMALL(ZQ25:ZQ200,6)&lt;=$A$8*SMALL(ZQ25:ZQ200,1),IFERROR(INDEX($A$25:$A$200, MATCH(1,(ZQ25:ZQ200=SMALL(ZQ25:ZQ200,5))*(COUNTIF(ZQ3:ZQ13, $A$25:$A$200)=0),0)), ""),""),"")</f>
        <v/>
      </c>
      <c r="ZR14" s="1" t="str" cm="1">
        <f t="array" ref="ZR14">IFERROR(IF(SMALL(ZR25:ZR200,6)&lt;=$A$8*SMALL(ZR25:ZR200,1),IFERROR(INDEX($A$25:$A$200, MATCH(1,(ZR25:ZR200=SMALL(ZR25:ZR200,5))*(COUNTIF(ZR3:ZR13, $A$25:$A$200)=0),0)), ""),""),"")</f>
        <v/>
      </c>
      <c r="ZS14" s="1" t="str" cm="1">
        <f t="array" ref="ZS14">IFERROR(IF(SMALL(ZS25:ZS200,6)&lt;=$A$8*SMALL(ZS25:ZS200,1),IFERROR(INDEX($A$25:$A$200, MATCH(1,(ZS25:ZS200=SMALL(ZS25:ZS200,5))*(COUNTIF(ZS3:ZS13, $A$25:$A$200)=0),0)), ""),""),"")</f>
        <v/>
      </c>
      <c r="ZT14" s="1" t="str" cm="1">
        <f t="array" ref="ZT14">IFERROR(IF(SMALL(ZT25:ZT200,6)&lt;=$A$8*SMALL(ZT25:ZT200,1),IFERROR(INDEX($A$25:$A$200, MATCH(1,(ZT25:ZT200=SMALL(ZT25:ZT200,5))*(COUNTIF(ZT3:ZT13, $A$25:$A$200)=0),0)), ""),""),"")</f>
        <v/>
      </c>
      <c r="ZU14" s="1" t="str" cm="1">
        <f t="array" ref="ZU14">IFERROR(IF(SMALL(ZU25:ZU200,6)&lt;=$A$8*SMALL(ZU25:ZU200,1),IFERROR(INDEX($A$25:$A$200, MATCH(1,(ZU25:ZU200=SMALL(ZU25:ZU200,5))*(COUNTIF(ZU3:ZU13, $A$25:$A$200)=0),0)), ""),""),"")</f>
        <v/>
      </c>
      <c r="ZV14" s="1" t="str" cm="1">
        <f t="array" ref="ZV14">IFERROR(IF(SMALL(ZV25:ZV200,6)&lt;=$A$8*SMALL(ZV25:ZV200,1),IFERROR(INDEX($A$25:$A$200, MATCH(1,(ZV25:ZV200=SMALL(ZV25:ZV200,5))*(COUNTIF(ZV3:ZV13, $A$25:$A$200)=0),0)), ""),""),"")</f>
        <v/>
      </c>
      <c r="ZW14" s="1" t="str" cm="1">
        <f t="array" ref="ZW14">IFERROR(IF(SMALL(ZW25:ZW200,6)&lt;=$A$8*SMALL(ZW25:ZW200,1),IFERROR(INDEX($A$25:$A$200, MATCH(1,(ZW25:ZW200=SMALL(ZW25:ZW200,5))*(COUNTIF(ZW3:ZW13, $A$25:$A$200)=0),0)), ""),""),"")</f>
        <v/>
      </c>
      <c r="ZX14" s="1" t="str" cm="1">
        <f t="array" ref="ZX14">IFERROR(IF(SMALL(ZX25:ZX200,6)&lt;=$A$8*SMALL(ZX25:ZX200,1),IFERROR(INDEX($A$25:$A$200, MATCH(1,(ZX25:ZX200=SMALL(ZX25:ZX200,5))*(COUNTIF(ZX3:ZX13, $A$25:$A$200)=0),0)), ""),""),"")</f>
        <v/>
      </c>
      <c r="ZY14" s="1" t="str" cm="1">
        <f t="array" ref="ZY14">IFERROR(IF(SMALL(ZY25:ZY200,6)&lt;=$A$8*SMALL(ZY25:ZY200,1),IFERROR(INDEX($A$25:$A$200, MATCH(1,(ZY25:ZY200=SMALL(ZY25:ZY200,5))*(COUNTIF(ZY3:ZY13, $A$25:$A$200)=0),0)), ""),""),"")</f>
        <v/>
      </c>
      <c r="ZZ14" s="1" t="str" cm="1">
        <f t="array" ref="ZZ14">IFERROR(IF(SMALL(ZZ25:ZZ200,6)&lt;=$A$8*SMALL(ZZ25:ZZ200,1),IFERROR(INDEX($A$25:$A$200, MATCH(1,(ZZ25:ZZ200=SMALL(ZZ25:ZZ200,5))*(COUNTIF(ZZ3:ZZ13, $A$25:$A$200)=0),0)), ""),""),"")</f>
        <v/>
      </c>
      <c r="AAA14" s="1" t="str" cm="1">
        <f t="array" ref="AAA14">IFERROR(IF(SMALL(AAA25:AAA200,6)&lt;=$A$8*SMALL(AAA25:AAA200,1),IFERROR(INDEX($A$25:$A$200, MATCH(1,(AAA25:AAA200=SMALL(AAA25:AAA200,5))*(COUNTIF(AAA3:AAA13, $A$25:$A$200)=0),0)), ""),""),"")</f>
        <v/>
      </c>
      <c r="AAB14" s="1" t="str" cm="1">
        <f t="array" ref="AAB14">IFERROR(IF(SMALL(AAB25:AAB200,6)&lt;=$A$8*SMALL(AAB25:AAB200,1),IFERROR(INDEX($A$25:$A$200, MATCH(1,(AAB25:AAB200=SMALL(AAB25:AAB200,5))*(COUNTIF(AAB3:AAB13, $A$25:$A$200)=0),0)), ""),""),"")</f>
        <v/>
      </c>
      <c r="AAC14" s="1" t="str" cm="1">
        <f t="array" ref="AAC14">IFERROR(IF(SMALL(AAC25:AAC200,6)&lt;=$A$8*SMALL(AAC25:AAC200,1),IFERROR(INDEX($A$25:$A$200, MATCH(1,(AAC25:AAC200=SMALL(AAC25:AAC200,5))*(COUNTIF(AAC3:AAC13, $A$25:$A$200)=0),0)), ""),""),"")</f>
        <v/>
      </c>
      <c r="AAD14" s="1" t="str" cm="1">
        <f t="array" ref="AAD14">IFERROR(IF(SMALL(AAD25:AAD200,6)&lt;=$A$8*SMALL(AAD25:AAD200,1),IFERROR(INDEX($A$25:$A$200, MATCH(1,(AAD25:AAD200=SMALL(AAD25:AAD200,5))*(COUNTIF(AAD3:AAD13, $A$25:$A$200)=0),0)), ""),""),"")</f>
        <v/>
      </c>
      <c r="AAE14" s="1" t="str" cm="1">
        <f t="array" ref="AAE14">IFERROR(IF(SMALL(AAE25:AAE200,6)&lt;=$A$8*SMALL(AAE25:AAE200,1),IFERROR(INDEX($A$25:$A$200, MATCH(1,(AAE25:AAE200=SMALL(AAE25:AAE200,5))*(COUNTIF(AAE3:AAE13, $A$25:$A$200)=0),0)), ""),""),"")</f>
        <v/>
      </c>
      <c r="AAF14" s="1" t="str" cm="1">
        <f t="array" ref="AAF14">IFERROR(IF(SMALL(AAF25:AAF200,6)&lt;=$A$8*SMALL(AAF25:AAF200,1),IFERROR(INDEX($A$25:$A$200, MATCH(1,(AAF25:AAF200=SMALL(AAF25:AAF200,5))*(COUNTIF(AAF3:AAF13, $A$25:$A$200)=0),0)), ""),""),"")</f>
        <v/>
      </c>
      <c r="AAG14" s="1" t="str" cm="1">
        <f t="array" ref="AAG14">IFERROR(IF(SMALL(AAG25:AAG200,6)&lt;=$A$8*SMALL(AAG25:AAG200,1),IFERROR(INDEX($A$25:$A$200, MATCH(1,(AAG25:AAG200=SMALL(AAG25:AAG200,5))*(COUNTIF(AAG3:AAG13, $A$25:$A$200)=0),0)), ""),""),"")</f>
        <v/>
      </c>
      <c r="AAH14" s="1" t="str" cm="1">
        <f t="array" ref="AAH14">IFERROR(IF(SMALL(AAH25:AAH200,6)&lt;=$A$8*SMALL(AAH25:AAH200,1),IFERROR(INDEX($A$25:$A$200, MATCH(1,(AAH25:AAH200=SMALL(AAH25:AAH200,5))*(COUNTIF(AAH3:AAH13, $A$25:$A$200)=0),0)), ""),""),"")</f>
        <v/>
      </c>
      <c r="AAI14" s="1" t="str" cm="1">
        <f t="array" ref="AAI14">IFERROR(IF(SMALL(AAI25:AAI200,6)&lt;=$A$8*SMALL(AAI25:AAI200,1),IFERROR(INDEX($A$25:$A$200, MATCH(1,(AAI25:AAI200=SMALL(AAI25:AAI200,5))*(COUNTIF(AAI3:AAI13, $A$25:$A$200)=0),0)), ""),""),"")</f>
        <v/>
      </c>
      <c r="AAJ14" s="1" t="str" cm="1">
        <f t="array" ref="AAJ14">IFERROR(IF(SMALL(AAJ25:AAJ200,6)&lt;=$A$8*SMALL(AAJ25:AAJ200,1),IFERROR(INDEX($A$25:$A$200, MATCH(1,(AAJ25:AAJ200=SMALL(AAJ25:AAJ200,5))*(COUNTIF(AAJ3:AAJ13, $A$25:$A$200)=0),0)), ""),""),"")</f>
        <v/>
      </c>
      <c r="AAK14" s="1" t="str" cm="1">
        <f t="array" ref="AAK14">IFERROR(IF(SMALL(AAK25:AAK200,6)&lt;=$A$8*SMALL(AAK25:AAK200,1),IFERROR(INDEX($A$25:$A$200, MATCH(1,(AAK25:AAK200=SMALL(AAK25:AAK200,5))*(COUNTIF(AAK3:AAK13, $A$25:$A$200)=0),0)), ""),""),"")</f>
        <v/>
      </c>
      <c r="AAL14" s="1" t="str" cm="1">
        <f t="array" ref="AAL14">IFERROR(IF(SMALL(AAL25:AAL200,6)&lt;=$A$8*SMALL(AAL25:AAL200,1),IFERROR(INDEX($A$25:$A$200, MATCH(1,(AAL25:AAL200=SMALL(AAL25:AAL200,5))*(COUNTIF(AAL3:AAL13, $A$25:$A$200)=0),0)), ""),""),"")</f>
        <v/>
      </c>
      <c r="AAM14" s="1" t="str" cm="1">
        <f t="array" ref="AAM14">IFERROR(IF(SMALL(AAM25:AAM200,6)&lt;=$A$8*SMALL(AAM25:AAM200,1),IFERROR(INDEX($A$25:$A$200, MATCH(1,(AAM25:AAM200=SMALL(AAM25:AAM200,5))*(COUNTIF(AAM3:AAM13, $A$25:$A$200)=0),0)), ""),""),"")</f>
        <v/>
      </c>
      <c r="AAN14" s="1" t="str" cm="1">
        <f t="array" ref="AAN14">IFERROR(IF(SMALL(AAN25:AAN200,6)&lt;=$A$8*SMALL(AAN25:AAN200,1),IFERROR(INDEX($A$25:$A$200, MATCH(1,(AAN25:AAN200=SMALL(AAN25:AAN200,5))*(COUNTIF(AAN3:AAN13, $A$25:$A$200)=0),0)), ""),""),"")</f>
        <v/>
      </c>
      <c r="AAO14" s="1" t="str" cm="1">
        <f t="array" ref="AAO14">IFERROR(IF(SMALL(AAO25:AAO200,6)&lt;=$A$8*SMALL(AAO25:AAO200,1),IFERROR(INDEX($A$25:$A$200, MATCH(1,(AAO25:AAO200=SMALL(AAO25:AAO200,5))*(COUNTIF(AAO3:AAO13, $A$25:$A$200)=0),0)), ""),""),"")</f>
        <v/>
      </c>
      <c r="AAP14" s="1" t="str" cm="1">
        <f t="array" ref="AAP14">IFERROR(IF(SMALL(AAP25:AAP200,6)&lt;=$A$8*SMALL(AAP25:AAP200,1),IFERROR(INDEX($A$25:$A$200, MATCH(1,(AAP25:AAP200=SMALL(AAP25:AAP200,5))*(COUNTIF(AAP3:AAP13, $A$25:$A$200)=0),0)), ""),""),"")</f>
        <v/>
      </c>
      <c r="AAQ14" s="1" t="str" cm="1">
        <f t="array" ref="AAQ14">IFERROR(IF(SMALL(AAQ25:AAQ200,6)&lt;=$A$8*SMALL(AAQ25:AAQ200,1),IFERROR(INDEX($A$25:$A$200, MATCH(1,(AAQ25:AAQ200=SMALL(AAQ25:AAQ200,5))*(COUNTIF(AAQ3:AAQ13, $A$25:$A$200)=0),0)), ""),""),"")</f>
        <v/>
      </c>
      <c r="AAR14" s="1" t="str" cm="1">
        <f t="array" ref="AAR14">IFERROR(IF(SMALL(AAR25:AAR200,6)&lt;=$A$8*SMALL(AAR25:AAR200,1),IFERROR(INDEX($A$25:$A$200, MATCH(1,(AAR25:AAR200=SMALL(AAR25:AAR200,5))*(COUNTIF(AAR3:AAR13, $A$25:$A$200)=0),0)), ""),""),"")</f>
        <v/>
      </c>
      <c r="AAS14" s="1" t="str" cm="1">
        <f t="array" ref="AAS14">IFERROR(IF(SMALL(AAS25:AAS200,6)&lt;=$A$8*SMALL(AAS25:AAS200,1),IFERROR(INDEX($A$25:$A$200, MATCH(1,(AAS25:AAS200=SMALL(AAS25:AAS200,5))*(COUNTIF(AAS3:AAS13, $A$25:$A$200)=0),0)), ""),""),"")</f>
        <v/>
      </c>
      <c r="AAT14" s="1" t="str" cm="1">
        <f t="array" ref="AAT14">IFERROR(IF(SMALL(AAT25:AAT200,6)&lt;=$A$8*SMALL(AAT25:AAT200,1),IFERROR(INDEX($A$25:$A$200, MATCH(1,(AAT25:AAT200=SMALL(AAT25:AAT200,5))*(COUNTIF(AAT3:AAT13, $A$25:$A$200)=0),0)), ""),""),"")</f>
        <v/>
      </c>
      <c r="AAU14" s="1" t="str" cm="1">
        <f t="array" ref="AAU14">IFERROR(IF(SMALL(AAU25:AAU200,6)&lt;=$A$8*SMALL(AAU25:AAU200,1),IFERROR(INDEX($A$25:$A$200, MATCH(1,(AAU25:AAU200=SMALL(AAU25:AAU200,5))*(COUNTIF(AAU3:AAU13, $A$25:$A$200)=0),0)), ""),""),"")</f>
        <v/>
      </c>
      <c r="AAV14" s="1" t="str" cm="1">
        <f t="array" ref="AAV14">IFERROR(IF(SMALL(AAV25:AAV200,6)&lt;=$A$8*SMALL(AAV25:AAV200,1),IFERROR(INDEX($A$25:$A$200, MATCH(1,(AAV25:AAV200=SMALL(AAV25:AAV200,5))*(COUNTIF(AAV3:AAV13, $A$25:$A$200)=0),0)), ""),""),"")</f>
        <v/>
      </c>
      <c r="AAW14" s="1" t="str" cm="1">
        <f t="array" ref="AAW14">IFERROR(IF(SMALL(AAW25:AAW200,6)&lt;=$A$8*SMALL(AAW25:AAW200,1),IFERROR(INDEX($A$25:$A$200, MATCH(1,(AAW25:AAW200=SMALL(AAW25:AAW200,5))*(COUNTIF(AAW3:AAW13, $A$25:$A$200)=0),0)), ""),""),"")</f>
        <v/>
      </c>
      <c r="AAX14" s="1" t="str" cm="1">
        <f t="array" ref="AAX14">IFERROR(IF(SMALL(AAX25:AAX200,6)&lt;=$A$8*SMALL(AAX25:AAX200,1),IFERROR(INDEX($A$25:$A$200, MATCH(1,(AAX25:AAX200=SMALL(AAX25:AAX200,5))*(COUNTIF(AAX3:AAX13, $A$25:$A$200)=0),0)), ""),""),"")</f>
        <v/>
      </c>
      <c r="AAY14" s="1" t="str" cm="1">
        <f t="array" ref="AAY14">IFERROR(IF(SMALL(AAY25:AAY200,6)&lt;=$A$8*SMALL(AAY25:AAY200,1),IFERROR(INDEX($A$25:$A$200, MATCH(1,(AAY25:AAY200=SMALL(AAY25:AAY200,5))*(COUNTIF(AAY3:AAY13, $A$25:$A$200)=0),0)), ""),""),"")</f>
        <v/>
      </c>
      <c r="AAZ14" s="1" t="str" cm="1">
        <f t="array" ref="AAZ14">IFERROR(IF(SMALL(AAZ25:AAZ200,6)&lt;=$A$8*SMALL(AAZ25:AAZ200,1),IFERROR(INDEX($A$25:$A$200, MATCH(1,(AAZ25:AAZ200=SMALL(AAZ25:AAZ200,5))*(COUNTIF(AAZ3:AAZ13, $A$25:$A$200)=0),0)), ""),""),"")</f>
        <v/>
      </c>
      <c r="ABA14" s="1" t="str" cm="1">
        <f t="array" ref="ABA14">IFERROR(IF(SMALL(ABA25:ABA200,6)&lt;=$A$8*SMALL(ABA25:ABA200,1),IFERROR(INDEX($A$25:$A$200, MATCH(1,(ABA25:ABA200=SMALL(ABA25:ABA200,5))*(COUNTIF(ABA3:ABA13, $A$25:$A$200)=0),0)), ""),""),"")</f>
        <v/>
      </c>
      <c r="ABB14" s="1" t="str" cm="1">
        <f t="array" ref="ABB14">IFERROR(IF(SMALL(ABB25:ABB200,6)&lt;=$A$8*SMALL(ABB25:ABB200,1),IFERROR(INDEX($A$25:$A$200, MATCH(1,(ABB25:ABB200=SMALL(ABB25:ABB200,5))*(COUNTIF(ABB3:ABB13, $A$25:$A$200)=0),0)), ""),""),"")</f>
        <v/>
      </c>
      <c r="ABC14" s="1" t="str" cm="1">
        <f t="array" ref="ABC14">IFERROR(IF(SMALL(ABC25:ABC200,6)&lt;=$A$8*SMALL(ABC25:ABC200,1),IFERROR(INDEX($A$25:$A$200, MATCH(1,(ABC25:ABC200=SMALL(ABC25:ABC200,5))*(COUNTIF(ABC3:ABC13, $A$25:$A$200)=0),0)), ""),""),"")</f>
        <v/>
      </c>
      <c r="ABD14" s="1" t="str" cm="1">
        <f t="array" ref="ABD14">IFERROR(IF(SMALL(ABD25:ABD200,6)&lt;=$A$8*SMALL(ABD25:ABD200,1),IFERROR(INDEX($A$25:$A$200, MATCH(1,(ABD25:ABD200=SMALL(ABD25:ABD200,5))*(COUNTIF(ABD3:ABD13, $A$25:$A$200)=0),0)), ""),""),"")</f>
        <v/>
      </c>
      <c r="ABE14" s="1" t="str" cm="1">
        <f t="array" ref="ABE14">IFERROR(IF(SMALL(ABE25:ABE200,6)&lt;=$A$8*SMALL(ABE25:ABE200,1),IFERROR(INDEX($A$25:$A$200, MATCH(1,(ABE25:ABE200=SMALL(ABE25:ABE200,5))*(COUNTIF(ABE3:ABE13, $A$25:$A$200)=0),0)), ""),""),"")</f>
        <v/>
      </c>
      <c r="ABF14" s="1" t="str" cm="1">
        <f t="array" ref="ABF14">IFERROR(IF(SMALL(ABF25:ABF200,6)&lt;=$A$8*SMALL(ABF25:ABF200,1),IFERROR(INDEX($A$25:$A$200, MATCH(1,(ABF25:ABF200=SMALL(ABF25:ABF200,5))*(COUNTIF(ABF3:ABF13, $A$25:$A$200)=0),0)), ""),""),"")</f>
        <v/>
      </c>
      <c r="ABG14" s="1" t="str" cm="1">
        <f t="array" ref="ABG14">IFERROR(IF(SMALL(ABG25:ABG200,6)&lt;=$A$8*SMALL(ABG25:ABG200,1),IFERROR(INDEX($A$25:$A$200, MATCH(1,(ABG25:ABG200=SMALL(ABG25:ABG200,5))*(COUNTIF(ABG3:ABG13, $A$25:$A$200)=0),0)), ""),""),"")</f>
        <v/>
      </c>
      <c r="ABH14" s="1" t="str" cm="1">
        <f t="array" ref="ABH14">IFERROR(IF(SMALL(ABH25:ABH200,6)&lt;=$A$8*SMALL(ABH25:ABH200,1),IFERROR(INDEX($A$25:$A$200, MATCH(1,(ABH25:ABH200=SMALL(ABH25:ABH200,5))*(COUNTIF(ABH3:ABH13, $A$25:$A$200)=0),0)), ""),""),"")</f>
        <v/>
      </c>
      <c r="ABI14" s="1" t="str" cm="1">
        <f t="array" ref="ABI14">IFERROR(IF(SMALL(ABI25:ABI200,6)&lt;=$A$8*SMALL(ABI25:ABI200,1),IFERROR(INDEX($A$25:$A$200, MATCH(1,(ABI25:ABI200=SMALL(ABI25:ABI200,5))*(COUNTIF(ABI3:ABI13, $A$25:$A$200)=0),0)), ""),""),"")</f>
        <v/>
      </c>
      <c r="ABJ14" s="1" t="str" cm="1">
        <f t="array" ref="ABJ14">IFERROR(IF(SMALL(ABJ25:ABJ200,6)&lt;=$A$8*SMALL(ABJ25:ABJ200,1),IFERROR(INDEX($A$25:$A$200, MATCH(1,(ABJ25:ABJ200=SMALL(ABJ25:ABJ200,5))*(COUNTIF(ABJ3:ABJ13, $A$25:$A$200)=0),0)), ""),""),"")</f>
        <v/>
      </c>
      <c r="ABK14" s="1" t="str" cm="1">
        <f t="array" ref="ABK14">IFERROR(IF(SMALL(ABK25:ABK200,6)&lt;=$A$8*SMALL(ABK25:ABK200,1),IFERROR(INDEX($A$25:$A$200, MATCH(1,(ABK25:ABK200=SMALL(ABK25:ABK200,5))*(COUNTIF(ABK3:ABK13, $A$25:$A$200)=0),0)), ""),""),"")</f>
        <v/>
      </c>
      <c r="ABL14" s="1" t="str" cm="1">
        <f t="array" ref="ABL14">IFERROR(IF(SMALL(ABL25:ABL200,6)&lt;=$A$8*SMALL(ABL25:ABL200,1),IFERROR(INDEX($A$25:$A$200, MATCH(1,(ABL25:ABL200=SMALL(ABL25:ABL200,5))*(COUNTIF(ABL3:ABL13, $A$25:$A$200)=0),0)), ""),""),"")</f>
        <v/>
      </c>
      <c r="ABM14" s="1" t="str" cm="1">
        <f t="array" ref="ABM14">IFERROR(IF(SMALL(ABM25:ABM200,6)&lt;=$A$8*SMALL(ABM25:ABM200,1),IFERROR(INDEX($A$25:$A$200, MATCH(1,(ABM25:ABM200=SMALL(ABM25:ABM200,5))*(COUNTIF(ABM3:ABM13, $A$25:$A$200)=0),0)), ""),""),"")</f>
        <v/>
      </c>
      <c r="ABN14" s="1" t="str" cm="1">
        <f t="array" ref="ABN14">IFERROR(IF(SMALL(ABN25:ABN200,6)&lt;=$A$8*SMALL(ABN25:ABN200,1),IFERROR(INDEX($A$25:$A$200, MATCH(1,(ABN25:ABN200=SMALL(ABN25:ABN200,5))*(COUNTIF(ABN3:ABN13, $A$25:$A$200)=0),0)), ""),""),"")</f>
        <v/>
      </c>
      <c r="ABO14" s="1" t="str" cm="1">
        <f t="array" ref="ABO14">IFERROR(IF(SMALL(ABO25:ABO200,6)&lt;=$A$8*SMALL(ABO25:ABO200,1),IFERROR(INDEX($A$25:$A$200, MATCH(1,(ABO25:ABO200=SMALL(ABO25:ABO200,5))*(COUNTIF(ABO3:ABO13, $A$25:$A$200)=0),0)), ""),""),"")</f>
        <v/>
      </c>
      <c r="ABP14" s="1" t="str" cm="1">
        <f t="array" ref="ABP14">IFERROR(IF(SMALL(ABP25:ABP200,6)&lt;=$A$8*SMALL(ABP25:ABP200,1),IFERROR(INDEX($A$25:$A$200, MATCH(1,(ABP25:ABP200=SMALL(ABP25:ABP200,5))*(COUNTIF(ABP3:ABP13, $A$25:$A$200)=0),0)), ""),""),"")</f>
        <v/>
      </c>
      <c r="ABQ14" s="1" t="str" cm="1">
        <f t="array" ref="ABQ14">IFERROR(IF(SMALL(ABQ25:ABQ200,6)&lt;=$A$8*SMALL(ABQ25:ABQ200,1),IFERROR(INDEX($A$25:$A$200, MATCH(1,(ABQ25:ABQ200=SMALL(ABQ25:ABQ200,5))*(COUNTIF(ABQ3:ABQ13, $A$25:$A$200)=0),0)), ""),""),"")</f>
        <v/>
      </c>
      <c r="ABR14" s="1" t="str" cm="1">
        <f t="array" ref="ABR14">IFERROR(IF(SMALL(ABR25:ABR200,6)&lt;=$A$8*SMALL(ABR25:ABR200,1),IFERROR(INDEX($A$25:$A$200, MATCH(1,(ABR25:ABR200=SMALL(ABR25:ABR200,5))*(COUNTIF(ABR3:ABR13, $A$25:$A$200)=0),0)), ""),""),"")</f>
        <v/>
      </c>
      <c r="ABS14" s="1" t="str" cm="1">
        <f t="array" ref="ABS14">IFERROR(IF(SMALL(ABS25:ABS200,6)&lt;=$A$8*SMALL(ABS25:ABS200,1),IFERROR(INDEX($A$25:$A$200, MATCH(1,(ABS25:ABS200=SMALL(ABS25:ABS200,5))*(COUNTIF(ABS3:ABS13, $A$25:$A$200)=0),0)), ""),""),"")</f>
        <v/>
      </c>
      <c r="ABT14" s="1" t="str" cm="1">
        <f t="array" ref="ABT14">IFERROR(IF(SMALL(ABT25:ABT200,6)&lt;=$A$8*SMALL(ABT25:ABT200,1),IFERROR(INDEX($A$25:$A$200, MATCH(1,(ABT25:ABT200=SMALL(ABT25:ABT200,5))*(COUNTIF(ABT3:ABT13, $A$25:$A$200)=0),0)), ""),""),"")</f>
        <v/>
      </c>
      <c r="ABU14" s="1" t="str" cm="1">
        <f t="array" ref="ABU14">IFERROR(IF(SMALL(ABU25:ABU200,6)&lt;=$A$8*SMALL(ABU25:ABU200,1),IFERROR(INDEX($A$25:$A$200, MATCH(1,(ABU25:ABU200=SMALL(ABU25:ABU200,5))*(COUNTIF(ABU3:ABU13, $A$25:$A$200)=0),0)), ""),""),"")</f>
        <v/>
      </c>
      <c r="ABV14" s="1" t="str" cm="1">
        <f t="array" ref="ABV14">IFERROR(IF(SMALL(ABV25:ABV200,6)&lt;=$A$8*SMALL(ABV25:ABV200,1),IFERROR(INDEX($A$25:$A$200, MATCH(1,(ABV25:ABV200=SMALL(ABV25:ABV200,5))*(COUNTIF(ABV3:ABV13, $A$25:$A$200)=0),0)), ""),""),"")</f>
        <v/>
      </c>
      <c r="ABW14" s="1" t="str" cm="1">
        <f t="array" ref="ABW14">IFERROR(IF(SMALL(ABW25:ABW200,6)&lt;=$A$8*SMALL(ABW25:ABW200,1),IFERROR(INDEX($A$25:$A$200, MATCH(1,(ABW25:ABW200=SMALL(ABW25:ABW200,5))*(COUNTIF(ABW3:ABW13, $A$25:$A$200)=0),0)), ""),""),"")</f>
        <v/>
      </c>
      <c r="ABX14" s="1" t="str" cm="1">
        <f t="array" ref="ABX14">IFERROR(IF(SMALL(ABX25:ABX200,6)&lt;=$A$8*SMALL(ABX25:ABX200,1),IFERROR(INDEX($A$25:$A$200, MATCH(1,(ABX25:ABX200=SMALL(ABX25:ABX200,5))*(COUNTIF(ABX3:ABX13, $A$25:$A$200)=0),0)), ""),""),"")</f>
        <v/>
      </c>
      <c r="ABY14" s="1" t="str" cm="1">
        <f t="array" ref="ABY14">IFERROR(IF(SMALL(ABY25:ABY200,6)&lt;=$A$8*SMALL(ABY25:ABY200,1),IFERROR(INDEX($A$25:$A$200, MATCH(1,(ABY25:ABY200=SMALL(ABY25:ABY200,5))*(COUNTIF(ABY3:ABY13, $A$25:$A$200)=0),0)), ""),""),"")</f>
        <v/>
      </c>
      <c r="ABZ14" s="1" t="str" cm="1">
        <f t="array" ref="ABZ14">IFERROR(IF(SMALL(ABZ25:ABZ200,6)&lt;=$A$8*SMALL(ABZ25:ABZ200,1),IFERROR(INDEX($A$25:$A$200, MATCH(1,(ABZ25:ABZ200=SMALL(ABZ25:ABZ200,5))*(COUNTIF(ABZ3:ABZ13, $A$25:$A$200)=0),0)), ""),""),"")</f>
        <v/>
      </c>
      <c r="ACA14" s="1" t="str" cm="1">
        <f t="array" ref="ACA14">IFERROR(IF(SMALL(ACA25:ACA200,6)&lt;=$A$8*SMALL(ACA25:ACA200,1),IFERROR(INDEX($A$25:$A$200, MATCH(1,(ACA25:ACA200=SMALL(ACA25:ACA200,5))*(COUNTIF(ACA3:ACA13, $A$25:$A$200)=0),0)), ""),""),"")</f>
        <v/>
      </c>
      <c r="ACB14" s="1" t="str" cm="1">
        <f t="array" ref="ACB14">IFERROR(IF(SMALL(ACB25:ACB200,6)&lt;=$A$8*SMALL(ACB25:ACB200,1),IFERROR(INDEX($A$25:$A$200, MATCH(1,(ACB25:ACB200=SMALL(ACB25:ACB200,5))*(COUNTIF(ACB3:ACB13, $A$25:$A$200)=0),0)), ""),""),"")</f>
        <v/>
      </c>
      <c r="ACC14" s="1" t="str" cm="1">
        <f t="array" ref="ACC14">IFERROR(IF(SMALL(ACC25:ACC200,6)&lt;=$A$8*SMALL(ACC25:ACC200,1),IFERROR(INDEX($A$25:$A$200, MATCH(1,(ACC25:ACC200=SMALL(ACC25:ACC200,5))*(COUNTIF(ACC3:ACC13, $A$25:$A$200)=0),0)), ""),""),"")</f>
        <v/>
      </c>
      <c r="ACD14" s="1" t="str" cm="1">
        <f t="array" ref="ACD14">IFERROR(IF(SMALL(ACD25:ACD200,6)&lt;=$A$8*SMALL(ACD25:ACD200,1),IFERROR(INDEX($A$25:$A$200, MATCH(1,(ACD25:ACD200=SMALL(ACD25:ACD200,5))*(COUNTIF(ACD3:ACD13, $A$25:$A$200)=0),0)), ""),""),"")</f>
        <v/>
      </c>
      <c r="ACE14" s="1" t="str" cm="1">
        <f t="array" ref="ACE14">IFERROR(IF(SMALL(ACE25:ACE200,6)&lt;=$A$8*SMALL(ACE25:ACE200,1),IFERROR(INDEX($A$25:$A$200, MATCH(1,(ACE25:ACE200=SMALL(ACE25:ACE200,5))*(COUNTIF(ACE3:ACE13, $A$25:$A$200)=0),0)), ""),""),"")</f>
        <v/>
      </c>
      <c r="ACF14" s="1" t="str" cm="1">
        <f t="array" ref="ACF14">IFERROR(IF(SMALL(ACF25:ACF200,6)&lt;=$A$8*SMALL(ACF25:ACF200,1),IFERROR(INDEX($A$25:$A$200, MATCH(1,(ACF25:ACF200=SMALL(ACF25:ACF200,5))*(COUNTIF(ACF3:ACF13, $A$25:$A$200)=0),0)), ""),""),"")</f>
        <v/>
      </c>
      <c r="ACG14" s="1" t="str" cm="1">
        <f t="array" ref="ACG14">IFERROR(IF(SMALL(ACG25:ACG200,6)&lt;=$A$8*SMALL(ACG25:ACG200,1),IFERROR(INDEX($A$25:$A$200, MATCH(1,(ACG25:ACG200=SMALL(ACG25:ACG200,5))*(COUNTIF(ACG3:ACG13, $A$25:$A$200)=0),0)), ""),""),"")</f>
        <v/>
      </c>
      <c r="ACH14" s="1" t="str" cm="1">
        <f t="array" ref="ACH14">IFERROR(IF(SMALL(ACH25:ACH200,6)&lt;=$A$8*SMALL(ACH25:ACH200,1),IFERROR(INDEX($A$25:$A$200, MATCH(1,(ACH25:ACH200=SMALL(ACH25:ACH200,5))*(COUNTIF(ACH3:ACH13, $A$25:$A$200)=0),0)), ""),""),"")</f>
        <v/>
      </c>
      <c r="ACI14" s="1" t="str" cm="1">
        <f t="array" ref="ACI14">IFERROR(IF(SMALL(ACI25:ACI200,6)&lt;=$A$8*SMALL(ACI25:ACI200,1),IFERROR(INDEX($A$25:$A$200, MATCH(1,(ACI25:ACI200=SMALL(ACI25:ACI200,5))*(COUNTIF(ACI3:ACI13, $A$25:$A$200)=0),0)), ""),""),"")</f>
        <v/>
      </c>
      <c r="ACJ14" s="1" t="str" cm="1">
        <f t="array" ref="ACJ14">IFERROR(IF(SMALL(ACJ25:ACJ200,6)&lt;=$A$8*SMALL(ACJ25:ACJ200,1),IFERROR(INDEX($A$25:$A$200, MATCH(1,(ACJ25:ACJ200=SMALL(ACJ25:ACJ200,5))*(COUNTIF(ACJ3:ACJ13, $A$25:$A$200)=0),0)), ""),""),"")</f>
        <v/>
      </c>
      <c r="ACK14" s="1" t="str" cm="1">
        <f t="array" ref="ACK14">IFERROR(IF(SMALL(ACK25:ACK200,6)&lt;=$A$8*SMALL(ACK25:ACK200,1),IFERROR(INDEX($A$25:$A$200, MATCH(1,(ACK25:ACK200=SMALL(ACK25:ACK200,5))*(COUNTIF(ACK3:ACK13, $A$25:$A$200)=0),0)), ""),""),"")</f>
        <v/>
      </c>
      <c r="ACL14" s="1" t="str" cm="1">
        <f t="array" ref="ACL14">IFERROR(IF(SMALL(ACL25:ACL200,6)&lt;=$A$8*SMALL(ACL25:ACL200,1),IFERROR(INDEX($A$25:$A$200, MATCH(1,(ACL25:ACL200=SMALL(ACL25:ACL200,5))*(COUNTIF(ACL3:ACL13, $A$25:$A$200)=0),0)), ""),""),"")</f>
        <v/>
      </c>
      <c r="ACM14" s="1" t="str" cm="1">
        <f t="array" ref="ACM14">IFERROR(IF(SMALL(ACM25:ACM200,6)&lt;=$A$8*SMALL(ACM25:ACM200,1),IFERROR(INDEX($A$25:$A$200, MATCH(1,(ACM25:ACM200=SMALL(ACM25:ACM200,5))*(COUNTIF(ACM3:ACM13, $A$25:$A$200)=0),0)), ""),""),"")</f>
        <v/>
      </c>
      <c r="ACN14" s="1" t="str" cm="1">
        <f t="array" ref="ACN14">IFERROR(IF(SMALL(ACN25:ACN200,6)&lt;=$A$8*SMALL(ACN25:ACN200,1),IFERROR(INDEX($A$25:$A$200, MATCH(1,(ACN25:ACN200=SMALL(ACN25:ACN200,5))*(COUNTIF(ACN3:ACN13, $A$25:$A$200)=0),0)), ""),""),"")</f>
        <v/>
      </c>
      <c r="ACO14" s="1" t="str" cm="1">
        <f t="array" ref="ACO14">IFERROR(IF(SMALL(ACO25:ACO200,6)&lt;=$A$8*SMALL(ACO25:ACO200,1),IFERROR(INDEX($A$25:$A$200, MATCH(1,(ACO25:ACO200=SMALL(ACO25:ACO200,5))*(COUNTIF(ACO3:ACO13, $A$25:$A$200)=0),0)), ""),""),"")</f>
        <v/>
      </c>
      <c r="ACP14" s="1" t="str" cm="1">
        <f t="array" ref="ACP14">IFERROR(IF(SMALL(ACP25:ACP200,6)&lt;=$A$8*SMALL(ACP25:ACP200,1),IFERROR(INDEX($A$25:$A$200, MATCH(1,(ACP25:ACP200=SMALL(ACP25:ACP200,5))*(COUNTIF(ACP3:ACP13, $A$25:$A$200)=0),0)), ""),""),"")</f>
        <v/>
      </c>
      <c r="ACQ14" s="1" t="str" cm="1">
        <f t="array" ref="ACQ14">IFERROR(IF(SMALL(ACQ25:ACQ200,6)&lt;=$A$8*SMALL(ACQ25:ACQ200,1),IFERROR(INDEX($A$25:$A$200, MATCH(1,(ACQ25:ACQ200=SMALL(ACQ25:ACQ200,5))*(COUNTIF(ACQ3:ACQ13, $A$25:$A$200)=0),0)), ""),""),"")</f>
        <v/>
      </c>
      <c r="ACR14" s="1" t="str" cm="1">
        <f t="array" ref="ACR14">IFERROR(IF(SMALL(ACR25:ACR200,6)&lt;=$A$8*SMALL(ACR25:ACR200,1),IFERROR(INDEX($A$25:$A$200, MATCH(1,(ACR25:ACR200=SMALL(ACR25:ACR200,5))*(COUNTIF(ACR3:ACR13, $A$25:$A$200)=0),0)), ""),""),"")</f>
        <v/>
      </c>
      <c r="ACS14" s="1" t="str" cm="1">
        <f t="array" ref="ACS14">IFERROR(IF(SMALL(ACS25:ACS200,6)&lt;=$A$8*SMALL(ACS25:ACS200,1),IFERROR(INDEX($A$25:$A$200, MATCH(1,(ACS25:ACS200=SMALL(ACS25:ACS200,5))*(COUNTIF(ACS3:ACS13, $A$25:$A$200)=0),0)), ""),""),"")</f>
        <v/>
      </c>
      <c r="ACT14" s="1" t="str" cm="1">
        <f t="array" ref="ACT14">IFERROR(IF(SMALL(ACT25:ACT200,6)&lt;=$A$8*SMALL(ACT25:ACT200,1),IFERROR(INDEX($A$25:$A$200, MATCH(1,(ACT25:ACT200=SMALL(ACT25:ACT200,5))*(COUNTIF(ACT3:ACT13, $A$25:$A$200)=0),0)), ""),""),"")</f>
        <v/>
      </c>
      <c r="ACU14" s="1" t="str" cm="1">
        <f t="array" ref="ACU14">IFERROR(IF(SMALL(ACU25:ACU200,6)&lt;=$A$8*SMALL(ACU25:ACU200,1),IFERROR(INDEX($A$25:$A$200, MATCH(1,(ACU25:ACU200=SMALL(ACU25:ACU200,5))*(COUNTIF(ACU3:ACU13, $A$25:$A$200)=0),0)), ""),""),"")</f>
        <v/>
      </c>
      <c r="ACV14" s="1" t="str" cm="1">
        <f t="array" ref="ACV14">IFERROR(IF(SMALL(ACV25:ACV200,6)&lt;=$A$8*SMALL(ACV25:ACV200,1),IFERROR(INDEX($A$25:$A$200, MATCH(1,(ACV25:ACV200=SMALL(ACV25:ACV200,5))*(COUNTIF(ACV3:ACV13, $A$25:$A$200)=0),0)), ""),""),"")</f>
        <v/>
      </c>
      <c r="ACW14" s="1" t="str" cm="1">
        <f t="array" ref="ACW14">IFERROR(IF(SMALL(ACW25:ACW200,6)&lt;=$A$8*SMALL(ACW25:ACW200,1),IFERROR(INDEX($A$25:$A$200, MATCH(1,(ACW25:ACW200=SMALL(ACW25:ACW200,5))*(COUNTIF(ACW3:ACW13, $A$25:$A$200)=0),0)), ""),""),"")</f>
        <v/>
      </c>
      <c r="ACX14" s="1" t="str" cm="1">
        <f t="array" ref="ACX14">IFERROR(IF(SMALL(ACX25:ACX200,6)&lt;=$A$8*SMALL(ACX25:ACX200,1),IFERROR(INDEX($A$25:$A$200, MATCH(1,(ACX25:ACX200=SMALL(ACX25:ACX200,5))*(COUNTIF(ACX3:ACX13, $A$25:$A$200)=0),0)), ""),""),"")</f>
        <v/>
      </c>
      <c r="ACY14" s="1" t="str" cm="1">
        <f t="array" ref="ACY14">IFERROR(IF(SMALL(ACY25:ACY200,6)&lt;=$A$8*SMALL(ACY25:ACY200,1),IFERROR(INDEX($A$25:$A$200, MATCH(1,(ACY25:ACY200=SMALL(ACY25:ACY200,5))*(COUNTIF(ACY3:ACY13, $A$25:$A$200)=0),0)), ""),""),"")</f>
        <v/>
      </c>
      <c r="ACZ14" s="1" t="str" cm="1">
        <f t="array" ref="ACZ14">IFERROR(IF(SMALL(ACZ25:ACZ200,6)&lt;=$A$8*SMALL(ACZ25:ACZ200,1),IFERROR(INDEX($A$25:$A$200, MATCH(1,(ACZ25:ACZ200=SMALL(ACZ25:ACZ200,5))*(COUNTIF(ACZ3:ACZ13, $A$25:$A$200)=0),0)), ""),""),"")</f>
        <v/>
      </c>
      <c r="ADA14" s="1" t="str" cm="1">
        <f t="array" ref="ADA14">IFERROR(IF(SMALL(ADA25:ADA200,6)&lt;=$A$8*SMALL(ADA25:ADA200,1),IFERROR(INDEX($A$25:$A$200, MATCH(1,(ADA25:ADA200=SMALL(ADA25:ADA200,5))*(COUNTIF(ADA3:ADA13, $A$25:$A$200)=0),0)), ""),""),"")</f>
        <v/>
      </c>
      <c r="ADB14" s="1" t="str" cm="1">
        <f t="array" ref="ADB14">IFERROR(IF(SMALL(ADB25:ADB200,6)&lt;=$A$8*SMALL(ADB25:ADB200,1),IFERROR(INDEX($A$25:$A$200, MATCH(1,(ADB25:ADB200=SMALL(ADB25:ADB200,5))*(COUNTIF(ADB3:ADB13, $A$25:$A$200)=0),0)), ""),""),"")</f>
        <v/>
      </c>
      <c r="ADC14" s="1" t="str" cm="1">
        <f t="array" ref="ADC14">IFERROR(IF(SMALL(ADC25:ADC200,6)&lt;=$A$8*SMALL(ADC25:ADC200,1),IFERROR(INDEX($A$25:$A$200, MATCH(1,(ADC25:ADC200=SMALL(ADC25:ADC200,5))*(COUNTIF(ADC3:ADC13, $A$25:$A$200)=0),0)), ""),""),"")</f>
        <v/>
      </c>
      <c r="ADD14" s="1" t="str" cm="1">
        <f t="array" ref="ADD14">IFERROR(IF(SMALL(ADD25:ADD200,6)&lt;=$A$8*SMALL(ADD25:ADD200,1),IFERROR(INDEX($A$25:$A$200, MATCH(1,(ADD25:ADD200=SMALL(ADD25:ADD200,5))*(COUNTIF(ADD3:ADD13, $A$25:$A$200)=0),0)), ""),""),"")</f>
        <v/>
      </c>
      <c r="ADE14" s="1" t="str" cm="1">
        <f t="array" ref="ADE14">IFERROR(IF(SMALL(ADE25:ADE200,6)&lt;=$A$8*SMALL(ADE25:ADE200,1),IFERROR(INDEX($A$25:$A$200, MATCH(1,(ADE25:ADE200=SMALL(ADE25:ADE200,5))*(COUNTIF(ADE3:ADE13, $A$25:$A$200)=0),0)), ""),""),"")</f>
        <v/>
      </c>
      <c r="ADF14" s="1" t="str" cm="1">
        <f t="array" ref="ADF14">IFERROR(IF(SMALL(ADF25:ADF200,6)&lt;=$A$8*SMALL(ADF25:ADF200,1),IFERROR(INDEX($A$25:$A$200, MATCH(1,(ADF25:ADF200=SMALL(ADF25:ADF200,5))*(COUNTIF(ADF3:ADF13, $A$25:$A$200)=0),0)), ""),""),"")</f>
        <v/>
      </c>
      <c r="ADG14" s="1" t="str" cm="1">
        <f t="array" ref="ADG14">IFERROR(IF(SMALL(ADG25:ADG200,6)&lt;=$A$8*SMALL(ADG25:ADG200,1),IFERROR(INDEX($A$25:$A$200, MATCH(1,(ADG25:ADG200=SMALL(ADG25:ADG200,5))*(COUNTIF(ADG3:ADG13, $A$25:$A$200)=0),0)), ""),""),"")</f>
        <v/>
      </c>
      <c r="ADH14" s="1" t="str" cm="1">
        <f t="array" ref="ADH14">IFERROR(IF(SMALL(ADH25:ADH200,6)&lt;=$A$8*SMALL(ADH25:ADH200,1),IFERROR(INDEX($A$25:$A$200, MATCH(1,(ADH25:ADH200=SMALL(ADH25:ADH200,5))*(COUNTIF(ADH3:ADH13, $A$25:$A$200)=0),0)), ""),""),"")</f>
        <v/>
      </c>
      <c r="ADI14" s="1" t="str" cm="1">
        <f t="array" ref="ADI14">IFERROR(IF(SMALL(ADI25:ADI200,6)&lt;=$A$8*SMALL(ADI25:ADI200,1),IFERROR(INDEX($A$25:$A$200, MATCH(1,(ADI25:ADI200=SMALL(ADI25:ADI200,5))*(COUNTIF(ADI3:ADI13, $A$25:$A$200)=0),0)), ""),""),"")</f>
        <v/>
      </c>
      <c r="ADJ14" s="1" t="str" cm="1">
        <f t="array" ref="ADJ14">IFERROR(IF(SMALL(ADJ25:ADJ200,6)&lt;=$A$8*SMALL(ADJ25:ADJ200,1),IFERROR(INDEX($A$25:$A$200, MATCH(1,(ADJ25:ADJ200=SMALL(ADJ25:ADJ200,5))*(COUNTIF(ADJ3:ADJ13, $A$25:$A$200)=0),0)), ""),""),"")</f>
        <v/>
      </c>
      <c r="ADK14" s="1" t="str" cm="1">
        <f t="array" ref="ADK14">IFERROR(IF(SMALL(ADK25:ADK200,6)&lt;=$A$8*SMALL(ADK25:ADK200,1),IFERROR(INDEX($A$25:$A$200, MATCH(1,(ADK25:ADK200=SMALL(ADK25:ADK200,5))*(COUNTIF(ADK3:ADK13, $A$25:$A$200)=0),0)), ""),""),"")</f>
        <v/>
      </c>
      <c r="ADL14" s="1" t="str" cm="1">
        <f t="array" ref="ADL14">IFERROR(IF(SMALL(ADL25:ADL200,6)&lt;=$A$8*SMALL(ADL25:ADL200,1),IFERROR(INDEX($A$25:$A$200, MATCH(1,(ADL25:ADL200=SMALL(ADL25:ADL200,5))*(COUNTIF(ADL3:ADL13, $A$25:$A$200)=0),0)), ""),""),"")</f>
        <v/>
      </c>
      <c r="ADM14" s="1" t="str" cm="1">
        <f t="array" ref="ADM14">IFERROR(IF(SMALL(ADM25:ADM200,6)&lt;=$A$8*SMALL(ADM25:ADM200,1),IFERROR(INDEX($A$25:$A$200, MATCH(1,(ADM25:ADM200=SMALL(ADM25:ADM200,5))*(COUNTIF(ADM3:ADM13, $A$25:$A$200)=0),0)), ""),""),"")</f>
        <v/>
      </c>
      <c r="ADN14" s="1" t="str" cm="1">
        <f t="array" ref="ADN14">IFERROR(IF(SMALL(ADN25:ADN200,6)&lt;=$A$8*SMALL(ADN25:ADN200,1),IFERROR(INDEX($A$25:$A$200, MATCH(1,(ADN25:ADN200=SMALL(ADN25:ADN200,5))*(COUNTIF(ADN3:ADN13, $A$25:$A$200)=0),0)), ""),""),"")</f>
        <v/>
      </c>
      <c r="ADO14" s="1" t="str" cm="1">
        <f t="array" ref="ADO14">IFERROR(IF(SMALL(ADO25:ADO200,6)&lt;=$A$8*SMALL(ADO25:ADO200,1),IFERROR(INDEX($A$25:$A$200, MATCH(1,(ADO25:ADO200=SMALL(ADO25:ADO200,5))*(COUNTIF(ADO3:ADO13, $A$25:$A$200)=0),0)), ""),""),"")</f>
        <v/>
      </c>
      <c r="ADP14" s="1" t="str" cm="1">
        <f t="array" ref="ADP14">IFERROR(IF(SMALL(ADP25:ADP200,6)&lt;=$A$8*SMALL(ADP25:ADP200,1),IFERROR(INDEX($A$25:$A$200, MATCH(1,(ADP25:ADP200=SMALL(ADP25:ADP200,5))*(COUNTIF(ADP3:ADP13, $A$25:$A$200)=0),0)), ""),""),"")</f>
        <v/>
      </c>
      <c r="ADQ14" s="1" t="str" cm="1">
        <f t="array" ref="ADQ14">IFERROR(IF(SMALL(ADQ25:ADQ200,6)&lt;=$A$8*SMALL(ADQ25:ADQ200,1),IFERROR(INDEX($A$25:$A$200, MATCH(1,(ADQ25:ADQ200=SMALL(ADQ25:ADQ200,5))*(COUNTIF(ADQ3:ADQ13, $A$25:$A$200)=0),0)), ""),""),"")</f>
        <v/>
      </c>
      <c r="ADR14" s="1" t="str" cm="1">
        <f t="array" ref="ADR14">IFERROR(IF(SMALL(ADR25:ADR200,6)&lt;=$A$8*SMALL(ADR25:ADR200,1),IFERROR(INDEX($A$25:$A$200, MATCH(1,(ADR25:ADR200=SMALL(ADR25:ADR200,5))*(COUNTIF(ADR3:ADR13, $A$25:$A$200)=0),0)), ""),""),"")</f>
        <v/>
      </c>
      <c r="ADS14" s="1" t="str" cm="1">
        <f t="array" ref="ADS14">IFERROR(IF(SMALL(ADS25:ADS200,6)&lt;=$A$8*SMALL(ADS25:ADS200,1),IFERROR(INDEX($A$25:$A$200, MATCH(1,(ADS25:ADS200=SMALL(ADS25:ADS200,5))*(COUNTIF(ADS3:ADS13, $A$25:$A$200)=0),0)), ""),""),"")</f>
        <v/>
      </c>
      <c r="ADT14" s="1" t="str" cm="1">
        <f t="array" ref="ADT14">IFERROR(IF(SMALL(ADT25:ADT200,6)&lt;=$A$8*SMALL(ADT25:ADT200,1),IFERROR(INDEX($A$25:$A$200, MATCH(1,(ADT25:ADT200=SMALL(ADT25:ADT200,5))*(COUNTIF(ADT3:ADT13, $A$25:$A$200)=0),0)), ""),""),"")</f>
        <v/>
      </c>
      <c r="ADU14" s="1" t="str" cm="1">
        <f t="array" ref="ADU14">IFERROR(IF(SMALL(ADU25:ADU200,6)&lt;=$A$8*SMALL(ADU25:ADU200,1),IFERROR(INDEX($A$25:$A$200, MATCH(1,(ADU25:ADU200=SMALL(ADU25:ADU200,5))*(COUNTIF(ADU3:ADU13, $A$25:$A$200)=0),0)), ""),""),"")</f>
        <v/>
      </c>
      <c r="ADV14" s="1" t="str" cm="1">
        <f t="array" ref="ADV14">IFERROR(IF(SMALL(ADV25:ADV200,6)&lt;=$A$8*SMALL(ADV25:ADV200,1),IFERROR(INDEX($A$25:$A$200, MATCH(1,(ADV25:ADV200=SMALL(ADV25:ADV200,5))*(COUNTIF(ADV3:ADV13, $A$25:$A$200)=0),0)), ""),""),"")</f>
        <v/>
      </c>
      <c r="ADW14" s="1" t="str" cm="1">
        <f t="array" ref="ADW14">IFERROR(IF(SMALL(ADW25:ADW200,6)&lt;=$A$8*SMALL(ADW25:ADW200,1),IFERROR(INDEX($A$25:$A$200, MATCH(1,(ADW25:ADW200=SMALL(ADW25:ADW200,5))*(COUNTIF(ADW3:ADW13, $A$25:$A$200)=0),0)), ""),""),"")</f>
        <v/>
      </c>
      <c r="ADX14" s="1" t="str" cm="1">
        <f t="array" ref="ADX14">IFERROR(IF(SMALL(ADX25:ADX200,6)&lt;=$A$8*SMALL(ADX25:ADX200,1),IFERROR(INDEX($A$25:$A$200, MATCH(1,(ADX25:ADX200=SMALL(ADX25:ADX200,5))*(COUNTIF(ADX3:ADX13, $A$25:$A$200)=0),0)), ""),""),"")</f>
        <v/>
      </c>
      <c r="ADY14" s="1" t="str" cm="1">
        <f t="array" ref="ADY14">IFERROR(IF(SMALL(ADY25:ADY200,6)&lt;=$A$8*SMALL(ADY25:ADY200,1),IFERROR(INDEX($A$25:$A$200, MATCH(1,(ADY25:ADY200=SMALL(ADY25:ADY200,5))*(COUNTIF(ADY3:ADY13, $A$25:$A$200)=0),0)), ""),""),"")</f>
        <v/>
      </c>
      <c r="ADZ14" s="1" t="str" cm="1">
        <f t="array" ref="ADZ14">IFERROR(IF(SMALL(ADZ25:ADZ200,6)&lt;=$A$8*SMALL(ADZ25:ADZ200,1),IFERROR(INDEX($A$25:$A$200, MATCH(1,(ADZ25:ADZ200=SMALL(ADZ25:ADZ200,5))*(COUNTIF(ADZ3:ADZ13, $A$25:$A$200)=0),0)), ""),""),"")</f>
        <v/>
      </c>
      <c r="AEA14" s="1" t="str" cm="1">
        <f t="array" ref="AEA14">IFERROR(IF(SMALL(AEA25:AEA200,6)&lt;=$A$8*SMALL(AEA25:AEA200,1),IFERROR(INDEX($A$25:$A$200, MATCH(1,(AEA25:AEA200=SMALL(AEA25:AEA200,5))*(COUNTIF(AEA3:AEA13, $A$25:$A$200)=0),0)), ""),""),"")</f>
        <v/>
      </c>
      <c r="AEB14" s="1" t="str" cm="1">
        <f t="array" ref="AEB14">IFERROR(IF(SMALL(AEB25:AEB200,6)&lt;=$A$8*SMALL(AEB25:AEB200,1),IFERROR(INDEX($A$25:$A$200, MATCH(1,(AEB25:AEB200=SMALL(AEB25:AEB200,5))*(COUNTIF(AEB3:AEB13, $A$25:$A$200)=0),0)), ""),""),"")</f>
        <v/>
      </c>
      <c r="AEC14" s="1" t="str" cm="1">
        <f t="array" ref="AEC14">IFERROR(IF(SMALL(AEC25:AEC200,6)&lt;=$A$8*SMALL(AEC25:AEC200,1),IFERROR(INDEX($A$25:$A$200, MATCH(1,(AEC25:AEC200=SMALL(AEC25:AEC200,5))*(COUNTIF(AEC3:AEC13, $A$25:$A$200)=0),0)), ""),""),"")</f>
        <v/>
      </c>
      <c r="AED14" s="1" t="str" cm="1">
        <f t="array" ref="AED14">IFERROR(IF(SMALL(AED25:AED200,6)&lt;=$A$8*SMALL(AED25:AED200,1),IFERROR(INDEX($A$25:$A$200, MATCH(1,(AED25:AED200=SMALL(AED25:AED200,5))*(COUNTIF(AED3:AED13, $A$25:$A$200)=0),0)), ""),""),"")</f>
        <v/>
      </c>
      <c r="AEE14" s="1" t="str" cm="1">
        <f t="array" ref="AEE14">IFERROR(IF(SMALL(AEE25:AEE200,6)&lt;=$A$8*SMALL(AEE25:AEE200,1),IFERROR(INDEX($A$25:$A$200, MATCH(1,(AEE25:AEE200=SMALL(AEE25:AEE200,5))*(COUNTIF(AEE3:AEE13, $A$25:$A$200)=0),0)), ""),""),"")</f>
        <v/>
      </c>
      <c r="AEF14" s="1" t="str" cm="1">
        <f t="array" ref="AEF14">IFERROR(IF(SMALL(AEF25:AEF200,6)&lt;=$A$8*SMALL(AEF25:AEF200,1),IFERROR(INDEX($A$25:$A$200, MATCH(1,(AEF25:AEF200=SMALL(AEF25:AEF200,5))*(COUNTIF(AEF3:AEF13, $A$25:$A$200)=0),0)), ""),""),"")</f>
        <v/>
      </c>
      <c r="AEG14" s="1" t="str" cm="1">
        <f t="array" ref="AEG14">IFERROR(IF(SMALL(AEG25:AEG200,6)&lt;=$A$8*SMALL(AEG25:AEG200,1),IFERROR(INDEX($A$25:$A$200, MATCH(1,(AEG25:AEG200=SMALL(AEG25:AEG200,5))*(COUNTIF(AEG3:AEG13, $A$25:$A$200)=0),0)), ""),""),"")</f>
        <v/>
      </c>
      <c r="AEH14" s="1" t="str" cm="1">
        <f t="array" ref="AEH14">IFERROR(IF(SMALL(AEH25:AEH200,6)&lt;=$A$8*SMALL(AEH25:AEH200,1),IFERROR(INDEX($A$25:$A$200, MATCH(1,(AEH25:AEH200=SMALL(AEH25:AEH200,5))*(COUNTIF(AEH3:AEH13, $A$25:$A$200)=0),0)), ""),""),"")</f>
        <v/>
      </c>
      <c r="AEI14" s="1" t="str" cm="1">
        <f t="array" ref="AEI14">IFERROR(IF(SMALL(AEI25:AEI200,6)&lt;=$A$8*SMALL(AEI25:AEI200,1),IFERROR(INDEX($A$25:$A$200, MATCH(1,(AEI25:AEI200=SMALL(AEI25:AEI200,5))*(COUNTIF(AEI3:AEI13, $A$25:$A$200)=0),0)), ""),""),"")</f>
        <v/>
      </c>
      <c r="AEJ14" s="1" t="str" cm="1">
        <f t="array" ref="AEJ14">IFERROR(IF(SMALL(AEJ25:AEJ200,6)&lt;=$A$8*SMALL(AEJ25:AEJ200,1),IFERROR(INDEX($A$25:$A$200, MATCH(1,(AEJ25:AEJ200=SMALL(AEJ25:AEJ200,5))*(COUNTIF(AEJ3:AEJ13, $A$25:$A$200)=0),0)), ""),""),"")</f>
        <v/>
      </c>
      <c r="AEK14" s="1" t="str" cm="1">
        <f t="array" ref="AEK14">IFERROR(IF(SMALL(AEK25:AEK200,6)&lt;=$A$8*SMALL(AEK25:AEK200,1),IFERROR(INDEX($A$25:$A$200, MATCH(1,(AEK25:AEK200=SMALL(AEK25:AEK200,5))*(COUNTIF(AEK3:AEK13, $A$25:$A$200)=0),0)), ""),""),"")</f>
        <v/>
      </c>
      <c r="AEL14" s="1" t="str" cm="1">
        <f t="array" ref="AEL14">IFERROR(IF(SMALL(AEL25:AEL200,6)&lt;=$A$8*SMALL(AEL25:AEL200,1),IFERROR(INDEX($A$25:$A$200, MATCH(1,(AEL25:AEL200=SMALL(AEL25:AEL200,5))*(COUNTIF(AEL3:AEL13, $A$25:$A$200)=0),0)), ""),""),"")</f>
        <v/>
      </c>
      <c r="AEM14" s="1" t="str" cm="1">
        <f t="array" ref="AEM14">IFERROR(IF(SMALL(AEM25:AEM200,6)&lt;=$A$8*SMALL(AEM25:AEM200,1),IFERROR(INDEX($A$25:$A$200, MATCH(1,(AEM25:AEM200=SMALL(AEM25:AEM200,5))*(COUNTIF(AEM3:AEM13, $A$25:$A$200)=0),0)), ""),""),"")</f>
        <v/>
      </c>
      <c r="AEN14" s="1" t="str" cm="1">
        <f t="array" ref="AEN14">IFERROR(IF(SMALL(AEN25:AEN200,6)&lt;=$A$8*SMALL(AEN25:AEN200,1),IFERROR(INDEX($A$25:$A$200, MATCH(1,(AEN25:AEN200=SMALL(AEN25:AEN200,5))*(COUNTIF(AEN3:AEN13, $A$25:$A$200)=0),0)), ""),""),"")</f>
        <v/>
      </c>
      <c r="AEO14" s="1" t="str" cm="1">
        <f t="array" ref="AEO14">IFERROR(IF(SMALL(AEO25:AEO200,6)&lt;=$A$8*SMALL(AEO25:AEO200,1),IFERROR(INDEX($A$25:$A$200, MATCH(1,(AEO25:AEO200=SMALL(AEO25:AEO200,5))*(COUNTIF(AEO3:AEO13, $A$25:$A$200)=0),0)), ""),""),"")</f>
        <v/>
      </c>
      <c r="AEP14" s="1" t="str" cm="1">
        <f t="array" ref="AEP14">IFERROR(IF(SMALL(AEP25:AEP200,6)&lt;=$A$8*SMALL(AEP25:AEP200,1),IFERROR(INDEX($A$25:$A$200, MATCH(1,(AEP25:AEP200=SMALL(AEP25:AEP200,5))*(COUNTIF(AEP3:AEP13, $A$25:$A$200)=0),0)), ""),""),"")</f>
        <v/>
      </c>
      <c r="AEQ14" s="1" t="str" cm="1">
        <f t="array" ref="AEQ14">IFERROR(IF(SMALL(AEQ25:AEQ200,6)&lt;=$A$8*SMALL(AEQ25:AEQ200,1),IFERROR(INDEX($A$25:$A$200, MATCH(1,(AEQ25:AEQ200=SMALL(AEQ25:AEQ200,5))*(COUNTIF(AEQ3:AEQ13, $A$25:$A$200)=0),0)), ""),""),"")</f>
        <v/>
      </c>
      <c r="AER14" s="1" t="str" cm="1">
        <f t="array" ref="AER14">IFERROR(IF(SMALL(AER25:AER200,6)&lt;=$A$8*SMALL(AER25:AER200,1),IFERROR(INDEX($A$25:$A$200, MATCH(1,(AER25:AER200=SMALL(AER25:AER200,5))*(COUNTIF(AER3:AER13, $A$25:$A$200)=0),0)), ""),""),"")</f>
        <v/>
      </c>
      <c r="AES14" s="1" t="str" cm="1">
        <f t="array" ref="AES14">IFERROR(IF(SMALL(AES25:AES200,6)&lt;=$A$8*SMALL(AES25:AES200,1),IFERROR(INDEX($A$25:$A$200, MATCH(1,(AES25:AES200=SMALL(AES25:AES200,5))*(COUNTIF(AES3:AES13, $A$25:$A$200)=0),0)), ""),""),"")</f>
        <v/>
      </c>
      <c r="AET14" s="1" t="str" cm="1">
        <f t="array" ref="AET14">IFERROR(IF(SMALL(AET25:AET200,6)&lt;=$A$8*SMALL(AET25:AET200,1),IFERROR(INDEX($A$25:$A$200, MATCH(1,(AET25:AET200=SMALL(AET25:AET200,5))*(COUNTIF(AET3:AET13, $A$25:$A$200)=0),0)), ""),""),"")</f>
        <v/>
      </c>
      <c r="AEU14" s="1" t="str" cm="1">
        <f t="array" ref="AEU14">IFERROR(IF(SMALL(AEU25:AEU200,6)&lt;=$A$8*SMALL(AEU25:AEU200,1),IFERROR(INDEX($A$25:$A$200, MATCH(1,(AEU25:AEU200=SMALL(AEU25:AEU200,5))*(COUNTIF(AEU3:AEU13, $A$25:$A$200)=0),0)), ""),""),"")</f>
        <v/>
      </c>
      <c r="AEV14" s="1" t="str" cm="1">
        <f t="array" ref="AEV14">IFERROR(IF(SMALL(AEV25:AEV200,6)&lt;=$A$8*SMALL(AEV25:AEV200,1),IFERROR(INDEX($A$25:$A$200, MATCH(1,(AEV25:AEV200=SMALL(AEV25:AEV200,5))*(COUNTIF(AEV3:AEV13, $A$25:$A$200)=0),0)), ""),""),"")</f>
        <v/>
      </c>
      <c r="AEW14" s="1" t="str" cm="1">
        <f t="array" ref="AEW14">IFERROR(IF(SMALL(AEW25:AEW200,6)&lt;=$A$8*SMALL(AEW25:AEW200,1),IFERROR(INDEX($A$25:$A$200, MATCH(1,(AEW25:AEW200=SMALL(AEW25:AEW200,5))*(COUNTIF(AEW3:AEW13, $A$25:$A$200)=0),0)), ""),""),"")</f>
        <v/>
      </c>
      <c r="AEX14" s="1" t="str" cm="1">
        <f t="array" ref="AEX14">IFERROR(IF(SMALL(AEX25:AEX200,6)&lt;=$A$8*SMALL(AEX25:AEX200,1),IFERROR(INDEX($A$25:$A$200, MATCH(1,(AEX25:AEX200=SMALL(AEX25:AEX200,5))*(COUNTIF(AEX3:AEX13, $A$25:$A$200)=0),0)), ""),""),"")</f>
        <v/>
      </c>
      <c r="AEY14" s="1" t="str" cm="1">
        <f t="array" ref="AEY14">IFERROR(IF(SMALL(AEY25:AEY200,6)&lt;=$A$8*SMALL(AEY25:AEY200,1),IFERROR(INDEX($A$25:$A$200, MATCH(1,(AEY25:AEY200=SMALL(AEY25:AEY200,5))*(COUNTIF(AEY3:AEY13, $A$25:$A$200)=0),0)), ""),""),"")</f>
        <v/>
      </c>
      <c r="AEZ14" s="1" t="str" cm="1">
        <f t="array" ref="AEZ14">IFERROR(IF(SMALL(AEZ25:AEZ200,6)&lt;=$A$8*SMALL(AEZ25:AEZ200,1),IFERROR(INDEX($A$25:$A$200, MATCH(1,(AEZ25:AEZ200=SMALL(AEZ25:AEZ200,5))*(COUNTIF(AEZ3:AEZ13, $A$25:$A$200)=0),0)), ""),""),"")</f>
        <v/>
      </c>
      <c r="AFA14" s="1" t="str" cm="1">
        <f t="array" ref="AFA14">IFERROR(IF(SMALL(AFA25:AFA200,6)&lt;=$A$8*SMALL(AFA25:AFA200,1),IFERROR(INDEX($A$25:$A$200, MATCH(1,(AFA25:AFA200=SMALL(AFA25:AFA200,5))*(COUNTIF(AFA3:AFA13, $A$25:$A$200)=0),0)), ""),""),"")</f>
        <v/>
      </c>
      <c r="AFB14" s="1" t="str" cm="1">
        <f t="array" ref="AFB14">IFERROR(IF(SMALL(AFB25:AFB200,6)&lt;=$A$8*SMALL(AFB25:AFB200,1),IFERROR(INDEX($A$25:$A$200, MATCH(1,(AFB25:AFB200=SMALL(AFB25:AFB200,5))*(COUNTIF(AFB3:AFB13, $A$25:$A$200)=0),0)), ""),""),"")</f>
        <v/>
      </c>
      <c r="AFC14" s="1" t="str" cm="1">
        <f t="array" ref="AFC14">IFERROR(IF(SMALL(AFC25:AFC200,6)&lt;=$A$8*SMALL(AFC25:AFC200,1),IFERROR(INDEX($A$25:$A$200, MATCH(1,(AFC25:AFC200=SMALL(AFC25:AFC200,5))*(COUNTIF(AFC3:AFC13, $A$25:$A$200)=0),0)), ""),""),"")</f>
        <v/>
      </c>
      <c r="AFD14" s="1" t="str" cm="1">
        <f t="array" ref="AFD14">IFERROR(IF(SMALL(AFD25:AFD200,6)&lt;=$A$8*SMALL(AFD25:AFD200,1),IFERROR(INDEX($A$25:$A$200, MATCH(1,(AFD25:AFD200=SMALL(AFD25:AFD200,5))*(COUNTIF(AFD3:AFD13, $A$25:$A$200)=0),0)), ""),""),"")</f>
        <v/>
      </c>
      <c r="AFE14" s="1" t="str" cm="1">
        <f t="array" ref="AFE14">IFERROR(IF(SMALL(AFE25:AFE200,6)&lt;=$A$8*SMALL(AFE25:AFE200,1),IFERROR(INDEX($A$25:$A$200, MATCH(1,(AFE25:AFE200=SMALL(AFE25:AFE200,5))*(COUNTIF(AFE3:AFE13, $A$25:$A$200)=0),0)), ""),""),"")</f>
        <v/>
      </c>
      <c r="AFF14" s="1" t="str" cm="1">
        <f t="array" ref="AFF14">IFERROR(IF(SMALL(AFF25:AFF200,6)&lt;=$A$8*SMALL(AFF25:AFF200,1),IFERROR(INDEX($A$25:$A$200, MATCH(1,(AFF25:AFF200=SMALL(AFF25:AFF200,5))*(COUNTIF(AFF3:AFF13, $A$25:$A$200)=0),0)), ""),""),"")</f>
        <v/>
      </c>
      <c r="AFG14" s="1" t="str" cm="1">
        <f t="array" ref="AFG14">IFERROR(IF(SMALL(AFG25:AFG200,6)&lt;=$A$8*SMALL(AFG25:AFG200,1),IFERROR(INDEX($A$25:$A$200, MATCH(1,(AFG25:AFG200=SMALL(AFG25:AFG200,5))*(COUNTIF(AFG3:AFG13, $A$25:$A$200)=0),0)), ""),""),"")</f>
        <v/>
      </c>
      <c r="AFH14" s="1" t="str" cm="1">
        <f t="array" ref="AFH14">IFERROR(IF(SMALL(AFH25:AFH200,6)&lt;=$A$8*SMALL(AFH25:AFH200,1),IFERROR(INDEX($A$25:$A$200, MATCH(1,(AFH25:AFH200=SMALL(AFH25:AFH200,5))*(COUNTIF(AFH3:AFH13, $A$25:$A$200)=0),0)), ""),""),"")</f>
        <v/>
      </c>
      <c r="AFI14" s="1" t="str" cm="1">
        <f t="array" ref="AFI14">IFERROR(IF(SMALL(AFI25:AFI200,6)&lt;=$A$8*SMALL(AFI25:AFI200,1),IFERROR(INDEX($A$25:$A$200, MATCH(1,(AFI25:AFI200=SMALL(AFI25:AFI200,5))*(COUNTIF(AFI3:AFI13, $A$25:$A$200)=0),0)), ""),""),"")</f>
        <v/>
      </c>
      <c r="AFJ14" s="1" t="str" cm="1">
        <f t="array" ref="AFJ14">IFERROR(IF(SMALL(AFJ25:AFJ200,6)&lt;=$A$8*SMALL(AFJ25:AFJ200,1),IFERROR(INDEX($A$25:$A$200, MATCH(1,(AFJ25:AFJ200=SMALL(AFJ25:AFJ200,5))*(COUNTIF(AFJ3:AFJ13, $A$25:$A$200)=0),0)), ""),""),"")</f>
        <v/>
      </c>
      <c r="AFK14" s="1" t="str" cm="1">
        <f t="array" ref="AFK14">IFERROR(IF(SMALL(AFK25:AFK200,6)&lt;=$A$8*SMALL(AFK25:AFK200,1),IFERROR(INDEX($A$25:$A$200, MATCH(1,(AFK25:AFK200=SMALL(AFK25:AFK200,5))*(COUNTIF(AFK3:AFK13, $A$25:$A$200)=0),0)), ""),""),"")</f>
        <v/>
      </c>
      <c r="AFL14" s="1" t="str" cm="1">
        <f t="array" ref="AFL14">IFERROR(IF(SMALL(AFL25:AFL200,6)&lt;=$A$8*SMALL(AFL25:AFL200,1),IFERROR(INDEX($A$25:$A$200, MATCH(1,(AFL25:AFL200=SMALL(AFL25:AFL200,5))*(COUNTIF(AFL3:AFL13, $A$25:$A$200)=0),0)), ""),""),"")</f>
        <v/>
      </c>
      <c r="AFM14" s="1" t="str" cm="1">
        <f t="array" ref="AFM14">IFERROR(IF(SMALL(AFM25:AFM200,6)&lt;=$A$8*SMALL(AFM25:AFM200,1),IFERROR(INDEX($A$25:$A$200, MATCH(1,(AFM25:AFM200=SMALL(AFM25:AFM200,5))*(COUNTIF(AFM3:AFM13, $A$25:$A$200)=0),0)), ""),""),"")</f>
        <v/>
      </c>
      <c r="AFN14" s="1" t="str" cm="1">
        <f t="array" ref="AFN14">IFERROR(IF(SMALL(AFN25:AFN200,6)&lt;=$A$8*SMALL(AFN25:AFN200,1),IFERROR(INDEX($A$25:$A$200, MATCH(1,(AFN25:AFN200=SMALL(AFN25:AFN200,5))*(COUNTIF(AFN3:AFN13, $A$25:$A$200)=0),0)), ""),""),"")</f>
        <v/>
      </c>
      <c r="AFO14" s="1" t="str" cm="1">
        <f t="array" ref="AFO14">IFERROR(IF(SMALL(AFO25:AFO200,6)&lt;=$A$8*SMALL(AFO25:AFO200,1),IFERROR(INDEX($A$25:$A$200, MATCH(1,(AFO25:AFO200=SMALL(AFO25:AFO200,5))*(COUNTIF(AFO3:AFO13, $A$25:$A$200)=0),0)), ""),""),"")</f>
        <v/>
      </c>
      <c r="AFP14" s="1" t="str" cm="1">
        <f t="array" ref="AFP14">IFERROR(IF(SMALL(AFP25:AFP200,6)&lt;=$A$8*SMALL(AFP25:AFP200,1),IFERROR(INDEX($A$25:$A$200, MATCH(1,(AFP25:AFP200=SMALL(AFP25:AFP200,5))*(COUNTIF(AFP3:AFP13, $A$25:$A$200)=0),0)), ""),""),"")</f>
        <v/>
      </c>
      <c r="AFQ14" s="1" t="str" cm="1">
        <f t="array" ref="AFQ14">IFERROR(IF(SMALL(AFQ25:AFQ200,6)&lt;=$A$8*SMALL(AFQ25:AFQ200,1),IFERROR(INDEX($A$25:$A$200, MATCH(1,(AFQ25:AFQ200=SMALL(AFQ25:AFQ200,5))*(COUNTIF(AFQ3:AFQ13, $A$25:$A$200)=0),0)), ""),""),"")</f>
        <v/>
      </c>
      <c r="AFR14" s="1" t="str" cm="1">
        <f t="array" ref="AFR14">IFERROR(IF(SMALL(AFR25:AFR200,6)&lt;=$A$8*SMALL(AFR25:AFR200,1),IFERROR(INDEX($A$25:$A$200, MATCH(1,(AFR25:AFR200=SMALL(AFR25:AFR200,5))*(COUNTIF(AFR3:AFR13, $A$25:$A$200)=0),0)), ""),""),"")</f>
        <v/>
      </c>
      <c r="AFS14" s="1" t="str" cm="1">
        <f t="array" ref="AFS14">IFERROR(IF(SMALL(AFS25:AFS200,6)&lt;=$A$8*SMALL(AFS25:AFS200,1),IFERROR(INDEX($A$25:$A$200, MATCH(1,(AFS25:AFS200=SMALL(AFS25:AFS200,5))*(COUNTIF(AFS3:AFS13, $A$25:$A$200)=0),0)), ""),""),"")</f>
        <v/>
      </c>
      <c r="AFT14" s="1" t="str" cm="1">
        <f t="array" ref="AFT14">IFERROR(IF(SMALL(AFT25:AFT200,6)&lt;=$A$8*SMALL(AFT25:AFT200,1),IFERROR(INDEX($A$25:$A$200, MATCH(1,(AFT25:AFT200=SMALL(AFT25:AFT200,5))*(COUNTIF(AFT3:AFT13, $A$25:$A$200)=0),0)), ""),""),"")</f>
        <v/>
      </c>
      <c r="AFU14" s="1" t="str" cm="1">
        <f t="array" ref="AFU14">IFERROR(IF(SMALL(AFU25:AFU200,6)&lt;=$A$8*SMALL(AFU25:AFU200,1),IFERROR(INDEX($A$25:$A$200, MATCH(1,(AFU25:AFU200=SMALL(AFU25:AFU200,5))*(COUNTIF(AFU3:AFU13, $A$25:$A$200)=0),0)), ""),""),"")</f>
        <v/>
      </c>
      <c r="AFV14" s="1" t="str" cm="1">
        <f t="array" ref="AFV14">IFERROR(IF(SMALL(AFV25:AFV200,6)&lt;=$A$8*SMALL(AFV25:AFV200,1),IFERROR(INDEX($A$25:$A$200, MATCH(1,(AFV25:AFV200=SMALL(AFV25:AFV200,5))*(COUNTIF(AFV3:AFV13, $A$25:$A$200)=0),0)), ""),""),"")</f>
        <v/>
      </c>
      <c r="AFW14" s="1" t="str" cm="1">
        <f t="array" ref="AFW14">IFERROR(IF(SMALL(AFW25:AFW200,6)&lt;=$A$8*SMALL(AFW25:AFW200,1),IFERROR(INDEX($A$25:$A$200, MATCH(1,(AFW25:AFW200=SMALL(AFW25:AFW200,5))*(COUNTIF(AFW3:AFW13, $A$25:$A$200)=0),0)), ""),""),"")</f>
        <v/>
      </c>
      <c r="AFX14" s="1" t="str" cm="1">
        <f t="array" ref="AFX14">IFERROR(IF(SMALL(AFX25:AFX200,6)&lt;=$A$8*SMALL(AFX25:AFX200,1),IFERROR(INDEX($A$25:$A$200, MATCH(1,(AFX25:AFX200=SMALL(AFX25:AFX200,5))*(COUNTIF(AFX3:AFX13, $A$25:$A$200)=0),0)), ""),""),"")</f>
        <v/>
      </c>
      <c r="AFY14" s="1" t="str" cm="1">
        <f t="array" ref="AFY14">IFERROR(IF(SMALL(AFY25:AFY200,6)&lt;=$A$8*SMALL(AFY25:AFY200,1),IFERROR(INDEX($A$25:$A$200, MATCH(1,(AFY25:AFY200=SMALL(AFY25:AFY200,5))*(COUNTIF(AFY3:AFY13, $A$25:$A$200)=0),0)), ""),""),"")</f>
        <v/>
      </c>
      <c r="AFZ14" s="1" t="str" cm="1">
        <f t="array" ref="AFZ14">IFERROR(IF(SMALL(AFZ25:AFZ200,6)&lt;=$A$8*SMALL(AFZ25:AFZ200,1),IFERROR(INDEX($A$25:$A$200, MATCH(1,(AFZ25:AFZ200=SMALL(AFZ25:AFZ200,5))*(COUNTIF(AFZ3:AFZ13, $A$25:$A$200)=0),0)), ""),""),"")</f>
        <v/>
      </c>
      <c r="AGA14" s="1" t="str" cm="1">
        <f t="array" ref="AGA14">IFERROR(IF(SMALL(AGA25:AGA200,6)&lt;=$A$8*SMALL(AGA25:AGA200,1),IFERROR(INDEX($A$25:$A$200, MATCH(1,(AGA25:AGA200=SMALL(AGA25:AGA200,5))*(COUNTIF(AGA3:AGA13, $A$25:$A$200)=0),0)), ""),""),"")</f>
        <v/>
      </c>
      <c r="AGB14" s="1" t="str" cm="1">
        <f t="array" ref="AGB14">IFERROR(IF(SMALL(AGB25:AGB200,6)&lt;=$A$8*SMALL(AGB25:AGB200,1),IFERROR(INDEX($A$25:$A$200, MATCH(1,(AGB25:AGB200=SMALL(AGB25:AGB200,5))*(COUNTIF(AGB3:AGB13, $A$25:$A$200)=0),0)), ""),""),"")</f>
        <v/>
      </c>
      <c r="AGC14" s="1" t="str" cm="1">
        <f t="array" ref="AGC14">IFERROR(IF(SMALL(AGC25:AGC200,6)&lt;=$A$8*SMALL(AGC25:AGC200,1),IFERROR(INDEX($A$25:$A$200, MATCH(1,(AGC25:AGC200=SMALL(AGC25:AGC200,5))*(COUNTIF(AGC3:AGC13, $A$25:$A$200)=0),0)), ""),""),"")</f>
        <v/>
      </c>
      <c r="AGD14" s="1" t="str" cm="1">
        <f t="array" ref="AGD14">IFERROR(IF(SMALL(AGD25:AGD200,6)&lt;=$A$8*SMALL(AGD25:AGD200,1),IFERROR(INDEX($A$25:$A$200, MATCH(1,(AGD25:AGD200=SMALL(AGD25:AGD200,5))*(COUNTIF(AGD3:AGD13, $A$25:$A$200)=0),0)), ""),""),"")</f>
        <v/>
      </c>
      <c r="AGE14" s="1" t="str" cm="1">
        <f t="array" ref="AGE14">IFERROR(IF(SMALL(AGE25:AGE200,6)&lt;=$A$8*SMALL(AGE25:AGE200,1),IFERROR(INDEX($A$25:$A$200, MATCH(1,(AGE25:AGE200=SMALL(AGE25:AGE200,5))*(COUNTIF(AGE3:AGE13, $A$25:$A$200)=0),0)), ""),""),"")</f>
        <v/>
      </c>
      <c r="AGF14" s="1" t="str" cm="1">
        <f t="array" ref="AGF14">IFERROR(IF(SMALL(AGF25:AGF200,6)&lt;=$A$8*SMALL(AGF25:AGF200,1),IFERROR(INDEX($A$25:$A$200, MATCH(1,(AGF25:AGF200=SMALL(AGF25:AGF200,5))*(COUNTIF(AGF3:AGF13, $A$25:$A$200)=0),0)), ""),""),"")</f>
        <v/>
      </c>
      <c r="AGG14" s="1" t="str" cm="1">
        <f t="array" ref="AGG14">IFERROR(IF(SMALL(AGG25:AGG200,6)&lt;=$A$8*SMALL(AGG25:AGG200,1),IFERROR(INDEX($A$25:$A$200, MATCH(1,(AGG25:AGG200=SMALL(AGG25:AGG200,5))*(COUNTIF(AGG3:AGG13, $A$25:$A$200)=0),0)), ""),""),"")</f>
        <v/>
      </c>
      <c r="AGH14" s="1" t="str" cm="1">
        <f t="array" ref="AGH14">IFERROR(IF(SMALL(AGH25:AGH200,6)&lt;=$A$8*SMALL(AGH25:AGH200,1),IFERROR(INDEX($A$25:$A$200, MATCH(1,(AGH25:AGH200=SMALL(AGH25:AGH200,5))*(COUNTIF(AGH3:AGH13, $A$25:$A$200)=0),0)), ""),""),"")</f>
        <v/>
      </c>
      <c r="AGI14" s="1" t="str" cm="1">
        <f t="array" ref="AGI14">IFERROR(IF(SMALL(AGI25:AGI200,6)&lt;=$A$8*SMALL(AGI25:AGI200,1),IFERROR(INDEX($A$25:$A$200, MATCH(1,(AGI25:AGI200=SMALL(AGI25:AGI200,5))*(COUNTIF(AGI3:AGI13, $A$25:$A$200)=0),0)), ""),""),"")</f>
        <v/>
      </c>
      <c r="AGJ14" s="1" t="str" cm="1">
        <f t="array" ref="AGJ14">IFERROR(IF(SMALL(AGJ25:AGJ200,6)&lt;=$A$8*SMALL(AGJ25:AGJ200,1),IFERROR(INDEX($A$25:$A$200, MATCH(1,(AGJ25:AGJ200=SMALL(AGJ25:AGJ200,5))*(COUNTIF(AGJ3:AGJ13, $A$25:$A$200)=0),0)), ""),""),"")</f>
        <v/>
      </c>
      <c r="AGK14" s="1" t="str" cm="1">
        <f t="array" ref="AGK14">IFERROR(IF(SMALL(AGK25:AGK200,6)&lt;=$A$8*SMALL(AGK25:AGK200,1),IFERROR(INDEX($A$25:$A$200, MATCH(1,(AGK25:AGK200=SMALL(AGK25:AGK200,5))*(COUNTIF(AGK3:AGK13, $A$25:$A$200)=0),0)), ""),""),"")</f>
        <v/>
      </c>
      <c r="AGL14" s="1" t="str" cm="1">
        <f t="array" ref="AGL14">IFERROR(IF(SMALL(AGL25:AGL200,6)&lt;=$A$8*SMALL(AGL25:AGL200,1),IFERROR(INDEX($A$25:$A$200, MATCH(1,(AGL25:AGL200=SMALL(AGL25:AGL200,5))*(COUNTIF(AGL3:AGL13, $A$25:$A$200)=0),0)), ""),""),"")</f>
        <v/>
      </c>
      <c r="AGM14" s="1" t="str" cm="1">
        <f t="array" ref="AGM14">IFERROR(IF(SMALL(AGM25:AGM200,6)&lt;=$A$8*SMALL(AGM25:AGM200,1),IFERROR(INDEX($A$25:$A$200, MATCH(1,(AGM25:AGM200=SMALL(AGM25:AGM200,5))*(COUNTIF(AGM3:AGM13, $A$25:$A$200)=0),0)), ""),""),"")</f>
        <v/>
      </c>
      <c r="AGN14" s="1" t="str" cm="1">
        <f t="array" ref="AGN14">IFERROR(IF(SMALL(AGN25:AGN200,6)&lt;=$A$8*SMALL(AGN25:AGN200,1),IFERROR(INDEX($A$25:$A$200, MATCH(1,(AGN25:AGN200=SMALL(AGN25:AGN200,5))*(COUNTIF(AGN3:AGN13, $A$25:$A$200)=0),0)), ""),""),"")</f>
        <v/>
      </c>
      <c r="AGO14" s="1" t="str" cm="1">
        <f t="array" ref="AGO14">IFERROR(IF(SMALL(AGO25:AGO200,6)&lt;=$A$8*SMALL(AGO25:AGO200,1),IFERROR(INDEX($A$25:$A$200, MATCH(1,(AGO25:AGO200=SMALL(AGO25:AGO200,5))*(COUNTIF(AGO3:AGO13, $A$25:$A$200)=0),0)), ""),""),"")</f>
        <v/>
      </c>
      <c r="AGP14" s="1" t="str" cm="1">
        <f t="array" ref="AGP14">IFERROR(IF(SMALL(AGP25:AGP200,6)&lt;=$A$8*SMALL(AGP25:AGP200,1),IFERROR(INDEX($A$25:$A$200, MATCH(1,(AGP25:AGP200=SMALL(AGP25:AGP200,5))*(COUNTIF(AGP3:AGP13, $A$25:$A$200)=0),0)), ""),""),"")</f>
        <v/>
      </c>
      <c r="AGQ14" s="1" t="str" cm="1">
        <f t="array" ref="AGQ14">IFERROR(IF(SMALL(AGQ25:AGQ200,6)&lt;=$A$8*SMALL(AGQ25:AGQ200,1),IFERROR(INDEX($A$25:$A$200, MATCH(1,(AGQ25:AGQ200=SMALL(AGQ25:AGQ200,5))*(COUNTIF(AGQ3:AGQ13, $A$25:$A$200)=0),0)), ""),""),"")</f>
        <v/>
      </c>
      <c r="AGR14" s="148"/>
    </row>
    <row r="15" spans="1:876" s="85" customFormat="1" x14ac:dyDescent="0.25">
      <c r="A15" s="74"/>
      <c r="B15" s="27" t="str" cm="1">
        <f t="array" ref="B15">IFERROR(IF(SMALL(B25:B118,6)&lt;=$A$8*SMALL(B25:B118,1),IFERROR(INDEX($A$25:$A$118, MATCH(1,(B25:B118=SMALL(B25:B118,5))*(COUNTIF(B3:B14, $A$25:$A$118)=0),0)), ""),""),"")</f>
        <v/>
      </c>
      <c r="C15" s="27" t="str" cm="1">
        <f t="array" ref="C15">IFERROR(IF(SMALL(C25:C118,6)&lt;=$A$8*SMALL(C25:C118,1),IFERROR(INDEX($A$25:$A$118, MATCH(1,(C25:C118=SMALL(C25:C118,5))*(COUNTIF(C3:C14, $A$25:$A$118)=0),0)), ""),""),"")</f>
        <v/>
      </c>
      <c r="D15" s="27" t="str" cm="1">
        <f t="array" ref="D15">IFERROR(IF(SMALL(D25:D118,6)&lt;=$A$8*SMALL(D25:D118,1),IFERROR(INDEX($A$25:$A$118, MATCH(1,(D25:D118=SMALL(D25:D118,5))*(COUNTIF(D3:D14, $A$25:$A$118)=0),0)), ""),""),"")</f>
        <v/>
      </c>
      <c r="E15" s="27" t="str" cm="1">
        <f t="array" ref="E15">IFERROR(IF(SMALL(E25:E118,6)&lt;=$A$8*SMALL(E25:E118,1),IFERROR(INDEX($A$25:$A$118, MATCH(1,(E25:E118=SMALL(E25:E118,5))*(COUNTIF(E3:E14, $A$25:$A$118)=0),0)), ""),""),"")</f>
        <v/>
      </c>
      <c r="F15" s="27" t="str" cm="1">
        <f t="array" ref="F15">IFERROR(IF(SMALL(F25:F118,6)&lt;=$A$8*SMALL(F25:F118,1),IFERROR(INDEX($A$25:$A$118, MATCH(1,(F25:F118=SMALL(F25:F118,5))*(COUNTIF(F3:F14, $A$25:$A$118)=0),0)), ""),""),"")</f>
        <v/>
      </c>
      <c r="G15" s="27" t="str" cm="1">
        <f t="array" ref="G15">IFERROR(IF(SMALL(G25:G118,6)&lt;=$A$8*SMALL(G25:G118,1),IFERROR(INDEX($A$25:$A$118, MATCH(1,(G25:G118=SMALL(G25:G118,5))*(COUNTIF(G3:G14, $A$25:$A$118)=0),0)), ""),""),"")</f>
        <v/>
      </c>
      <c r="H15" s="27" t="str" cm="1">
        <f t="array" ref="H15">IFERROR(IF(SMALL(H25:H118,6)&lt;=$A$8*SMALL(H25:H118,1),IFERROR(INDEX($A$25:$A$118, MATCH(1,(H25:H118=SMALL(H25:H118,5))*(COUNTIF(H3:H14, $A$25:$A$118)=0),0)), ""),""),"")</f>
        <v/>
      </c>
      <c r="I15" s="27" t="str" cm="1">
        <f t="array" ref="I15">IFERROR(IF(SMALL(I25:I118,6)&lt;=$A$8*SMALL(I25:I118,1),IFERROR(INDEX($A$25:$A$118, MATCH(1,(I25:I118=SMALL(I25:I118,5))*(COUNTIF(I3:I14, $A$25:$A$118)=0),0)), ""),""),"")</f>
        <v/>
      </c>
      <c r="J15" s="47" t="str" cm="1">
        <f t="array" ref="J15">IFERROR(IF(SMALL(J25:J118,6)&lt;=$A$8*SMALL(J25:J118,1),IFERROR(INDEX($A$25:$A$118, MATCH(1,(J25:J118=SMALL(J25:J118,5))*(COUNTIF(J3:J14, $A$25:$A$118)=0),0)), ""),""),"")</f>
        <v/>
      </c>
      <c r="K15" s="27" t="str" cm="1">
        <f t="array" ref="K15">IFERROR(IF(SMALL(K25:K118,6)&lt;=$A$8*SMALL(K25:K118,1),IFERROR(INDEX($A$25:$A$118, MATCH(1,(K25:K118=SMALL(K25:K118,5))*(COUNTIF(K3:K14, $A$25:$A$118)=0),0)), ""),""),"")</f>
        <v/>
      </c>
      <c r="L15" s="27" t="str" cm="1">
        <f t="array" ref="L15">IFERROR(IF(SMALL(L25:L118,6)&lt;=$A$8*SMALL(L25:L118,1),IFERROR(INDEX($A$25:$A$118, MATCH(1,(L25:L118=SMALL(L25:L118,5))*(COUNTIF(L3:L14, $A$25:$A$118)=0),0)), ""),""),"")</f>
        <v/>
      </c>
      <c r="M15" s="27" t="str" cm="1">
        <f t="array" ref="M15">IFERROR(IF(SMALL(M25:M118,6)&lt;=$A$8*SMALL(M25:M118,1),IFERROR(INDEX($A$25:$A$118, MATCH(1,(M25:M118=SMALL(M25:M118,5))*(COUNTIF(M3:M14, $A$25:$A$118)=0),0)), ""),""),"")</f>
        <v/>
      </c>
      <c r="N15" s="27" t="str" cm="1">
        <f t="array" ref="N15">IFERROR(IF(SMALL(N25:N118,6)&lt;=$A$8*SMALL(N25:N118,1),IFERROR(INDEX($A$25:$A$118, MATCH(1,(N25:N118=SMALL(N25:N118,5))*(COUNTIF(N3:N14, $A$25:$A$118)=0),0)), ""),""),"")</f>
        <v/>
      </c>
      <c r="O15" s="27" t="str" cm="1">
        <f t="array" ref="O15">IFERROR(IF(SMALL(O25:O118,6)&lt;=$A$8*SMALL(O25:O118,1),IFERROR(INDEX($A$25:$A$118, MATCH(1,(O25:O118=SMALL(O25:O118,5))*(COUNTIF(O3:O14, $A$25:$A$118)=0),0)), ""),""),"")</f>
        <v/>
      </c>
      <c r="P15" s="27" t="str" cm="1">
        <f t="array" ref="P15">IFERROR(IF(SMALL(P25:P118,6)&lt;=$A$8*SMALL(P25:P118,1),IFERROR(INDEX($A$25:$A$118, MATCH(1,(P25:P118=SMALL(P25:P118,5))*(COUNTIF(P3:P14, $A$25:$A$118)=0),0)), ""),""),"")</f>
        <v/>
      </c>
      <c r="Q15" s="27" t="str" cm="1">
        <f t="array" ref="Q15">IFERROR(IF(SMALL(Q25:Q118,6)&lt;=$A$8*SMALL(Q25:Q118,1),IFERROR(INDEX($A$25:$A$118, MATCH(1,(Q25:Q118=SMALL(Q25:Q118,5))*(COUNTIF(Q3:Q14, $A$25:$A$118)=0),0)), ""),""),"")</f>
        <v/>
      </c>
      <c r="R15" s="27" t="str" cm="1">
        <f t="array" ref="R15">IFERROR(IF(SMALL(R25:R118,6)&lt;=$A$8*SMALL(R25:R118,1),IFERROR(INDEX($A$25:$A$118, MATCH(1,(R25:R118=SMALL(R25:R118,5))*(COUNTIF(R3:R14, $A$25:$A$118)=0),0)), ""),""),"")</f>
        <v/>
      </c>
      <c r="S15" s="27" t="str" cm="1">
        <f t="array" ref="S15">IFERROR(IF(SMALL(S25:S118,6)&lt;=$A$8*SMALL(S25:S118,1),IFERROR(INDEX($A$25:$A$118, MATCH(1,(S25:S118=SMALL(S25:S118,5))*(COUNTIF(S3:S14, $A$25:$A$118)=0),0)), ""),""),"")</f>
        <v/>
      </c>
      <c r="T15" s="27" t="str" cm="1">
        <f t="array" ref="T15">IFERROR(IF(SMALL(T25:T118,6)&lt;=$A$8*SMALL(T25:T118,1),IFERROR(INDEX($A$25:$A$118, MATCH(1,(T25:T118=SMALL(T25:T118,5))*(COUNTIF(T3:T14, $A$25:$A$118)=0),0)), ""),""),"")</f>
        <v/>
      </c>
      <c r="U15" s="47" t="str" cm="1">
        <f t="array" ref="U15">IFERROR(IF(SMALL(U25:U118,6)&lt;=$A$8*SMALL(U25:U118,1),IFERROR(INDEX($A$25:$A$118, MATCH(1,(U25:U118=SMALL(U25:U118,5))*(COUNTIF(U3:U14, $A$25:$A$118)=0),0)), ""),""),"")</f>
        <v/>
      </c>
      <c r="V15" s="27" t="str" cm="1">
        <f t="array" ref="V15">IFERROR(IF(SMALL(V25:V118,6)&lt;=$A$8*SMALL(V25:V118,1),IFERROR(INDEX($A$25:$A$118, MATCH(1,(V25:V118=SMALL(V25:V118,5))*(COUNTIF(V3:V14, $A$25:$A$118)=0),0)), ""),""),"")</f>
        <v/>
      </c>
      <c r="W15" s="27" t="str" cm="1">
        <f t="array" ref="W15">IFERROR(IF(SMALL(W25:W118,6)&lt;=$A$8*SMALL(W25:W118,1),IFERROR(INDEX($A$25:$A$118, MATCH(1,(W25:W118=SMALL(W25:W118,5))*(COUNTIF(W3:W14, $A$25:$A$118)=0),0)), ""),""),"")</f>
        <v/>
      </c>
      <c r="X15" s="27" t="str" cm="1">
        <f t="array" ref="X15">IFERROR(IF(SMALL(X25:X118,6)&lt;=$A$8*SMALL(X25:X118,1),IFERROR(INDEX($A$25:$A$118, MATCH(1,(X25:X118=SMALL(X25:X118,5))*(COUNTIF(X3:X14, $A$25:$A$118)=0),0)), ""),""),"")</f>
        <v/>
      </c>
      <c r="Y15" s="27" t="str" cm="1">
        <f t="array" ref="Y15">IFERROR(IF(SMALL(Y25:Y118,6)&lt;=$A$8*SMALL(Y25:Y118,1),IFERROR(INDEX($A$25:$A$118, MATCH(1,(Y25:Y118=SMALL(Y25:Y118,5))*(COUNTIF(Y3:Y14, $A$25:$A$118)=0),0)), ""),""),"")</f>
        <v/>
      </c>
      <c r="Z15" s="27" t="str" cm="1">
        <f t="array" ref="Z15">IFERROR(IF(SMALL(Z25:Z118,6)&lt;=$A$8*SMALL(Z25:Z118,1),IFERROR(INDEX($A$25:$A$118, MATCH(1,(Z25:Z118=SMALL(Z25:Z118,5))*(COUNTIF(Z3:Z14, $A$25:$A$118)=0),0)), ""),""),"")</f>
        <v/>
      </c>
      <c r="AA15" s="27" t="str" cm="1">
        <f t="array" ref="AA15">IFERROR(IF(SMALL(AA25:AA118,6)&lt;=$A$8*SMALL(AA25:AA118,1),IFERROR(INDEX($A$25:$A$118, MATCH(1,(AA25:AA118=SMALL(AA25:AA118,5))*(COUNTIF(AA3:AA14, $A$25:$A$118)=0),0)), ""),""),"")</f>
        <v/>
      </c>
      <c r="AB15" s="27" t="str" cm="1">
        <f t="array" ref="AB15">IFERROR(IF(SMALL(AB25:AB118,6)&lt;=$A$8*SMALL(AB25:AB118,1),IFERROR(INDEX($A$25:$A$118, MATCH(1,(AB25:AB118=SMALL(AB25:AB118,5))*(COUNTIF(AB3:AB14, $A$25:$A$118)=0),0)), ""),""),"")</f>
        <v/>
      </c>
      <c r="AC15" s="27" t="str" cm="1">
        <f t="array" ref="AC15">IFERROR(IF(SMALL(AC25:AC118,6)&lt;=$A$8*SMALL(AC25:AC118,1),IFERROR(INDEX($A$25:$A$118, MATCH(1,(AC25:AC118=SMALL(AC25:AC118,5))*(COUNTIF(AC3:AC14, $A$25:$A$118)=0),0)), ""),""),"")</f>
        <v/>
      </c>
      <c r="AD15" s="27" t="str" cm="1">
        <f t="array" ref="AD15">IFERROR(IF(SMALL(AD25:AD118,6)&lt;=$A$8*SMALL(AD25:AD118,1),IFERROR(INDEX($A$25:$A$118, MATCH(1,(AD25:AD118=SMALL(AD25:AD118,5))*(COUNTIF(AD3:AD14, $A$25:$A$118)=0),0)), ""),""),"")</f>
        <v/>
      </c>
      <c r="AE15" s="27" t="str" cm="1">
        <f t="array" ref="AE15">IFERROR(IF(SMALL(AE25:AE118,6)&lt;=$A$8*SMALL(AE25:AE118,1),IFERROR(INDEX($A$25:$A$118, MATCH(1,(AE25:AE118=SMALL(AE25:AE118,5))*(COUNTIF(AE3:AE14, $A$25:$A$118)=0),0)), ""),""),"")</f>
        <v/>
      </c>
      <c r="AF15" s="47" t="str" cm="1">
        <f t="array" ref="AF15">IFERROR(IF(SMALL(AF25:AF118,6)&lt;=$A$8*SMALL(AF25:AF118,1),IFERROR(INDEX($A$25:$A$118, MATCH(1,(AF25:AF118=SMALL(AF25:AF118,5))*(COUNTIF(AF3:AF14, $A$25:$A$118)=0),0)), ""),""),"")</f>
        <v/>
      </c>
      <c r="AG15" s="27" t="str" cm="1">
        <f t="array" ref="AG15">IFERROR(IF(SMALL(AG25:AG118,6)&lt;=$A$8*SMALL(AG25:AG118,1),IFERROR(INDEX($A$25:$A$118, MATCH(1,(AG25:AG118=SMALL(AG25:AG118,5))*(COUNTIF(AG3:AG14, $A$25:$A$118)=0),0)), ""),""),"")</f>
        <v/>
      </c>
      <c r="AH15" s="27" t="str" cm="1">
        <f t="array" ref="AH15">IFERROR(IF(SMALL(AH25:AH118,6)&lt;=$A$8*SMALL(AH25:AH118,1),IFERROR(INDEX($A$25:$A$118, MATCH(1,(AH25:AH118=SMALL(AH25:AH118,5))*(COUNTIF(AH3:AH14, $A$25:$A$118)=0),0)), ""),""),"")</f>
        <v/>
      </c>
      <c r="AI15" s="27" t="str" cm="1">
        <f t="array" ref="AI15">IFERROR(IF(SMALL(AI25:AI118,6)&lt;=$A$8*SMALL(AI25:AI118,1),IFERROR(INDEX($A$25:$A$118, MATCH(1,(AI25:AI118=SMALL(AI25:AI118,5))*(COUNTIF(AI3:AI14, $A$25:$A$118)=0),0)), ""),""),"")</f>
        <v/>
      </c>
      <c r="AJ15" s="27" t="str" cm="1">
        <f t="array" ref="AJ15">IFERROR(IF(SMALL(AJ25:AJ118,6)&lt;=$A$8*SMALL(AJ25:AJ118,1),IFERROR(INDEX($A$25:$A$118, MATCH(1,(AJ25:AJ118=SMALL(AJ25:AJ118,5))*(COUNTIF(AJ3:AJ14, $A$25:$A$118)=0),0)), ""),""),"")</f>
        <v/>
      </c>
      <c r="AK15" s="27" t="str" cm="1">
        <f t="array" ref="AK15">IFERROR(IF(SMALL(AK25:AK118,6)&lt;=$A$8*SMALL(AK25:AK118,1),IFERROR(INDEX($A$25:$A$118, MATCH(1,(AK25:AK118=SMALL(AK25:AK118,5))*(COUNTIF(AK3:AK14, $A$25:$A$118)=0),0)), ""),""),"")</f>
        <v/>
      </c>
      <c r="AL15" s="27" t="str" cm="1">
        <f t="array" ref="AL15">IFERROR(IF(SMALL(AL25:AL118,6)&lt;=$A$8*SMALL(AL25:AL118,1),IFERROR(INDEX($A$25:$A$118, MATCH(1,(AL25:AL118=SMALL(AL25:AL118,5))*(COUNTIF(AL3:AL14, $A$25:$A$118)=0),0)), ""),""),"")</f>
        <v/>
      </c>
      <c r="AM15" s="27" t="str" cm="1">
        <f t="array" ref="AM15">IFERROR(IF(SMALL(AM25:AM118,6)&lt;=$A$8*SMALL(AM25:AM118,1),IFERROR(INDEX($A$25:$A$118, MATCH(1,(AM25:AM118=SMALL(AM25:AM118,5))*(COUNTIF(AM3:AM14, $A$25:$A$118)=0),0)), ""),""),"")</f>
        <v/>
      </c>
      <c r="AN15" s="27" t="str" cm="1">
        <f t="array" ref="AN15">IFERROR(IF(SMALL(AN25:AN118,6)&lt;=$A$8*SMALL(AN25:AN118,1),IFERROR(INDEX($A$25:$A$118, MATCH(1,(AN25:AN118=SMALL(AN25:AN118,5))*(COUNTIF(AN3:AN14, $A$25:$A$118)=0),0)), ""),""),"")</f>
        <v/>
      </c>
      <c r="AO15" s="27" t="str" cm="1">
        <f t="array" ref="AO15">IFERROR(IF(SMALL(AO25:AO118,6)&lt;=$A$8*SMALL(AO25:AO118,1),IFERROR(INDEX($A$25:$A$118, MATCH(1,(AO25:AO118=SMALL(AO25:AO118,5))*(COUNTIF(AO3:AO14, $A$25:$A$118)=0),0)), ""),""),"")</f>
        <v/>
      </c>
      <c r="AP15" s="27" t="str" cm="1">
        <f t="array" ref="AP15">IFERROR(IF(SMALL(AP25:AP118,6)&lt;=$A$8*SMALL(AP25:AP118,1),IFERROR(INDEX($A$25:$A$118, MATCH(1,(AP25:AP118=SMALL(AP25:AP118,5))*(COUNTIF(AP3:AP14, $A$25:$A$118)=0),0)), ""),""),"")</f>
        <v/>
      </c>
      <c r="AQ15" s="47" t="str" cm="1">
        <f t="array" ref="AQ15">IFERROR(IF(SMALL(AQ25:AQ118,6)&lt;=$A$8*SMALL(AQ25:AQ118,1),IFERROR(INDEX($A$25:$A$118, MATCH(1,(AQ25:AQ118=SMALL(AQ25:AQ118,5))*(COUNTIF(AQ3:AQ14, $A$25:$A$118)=0),0)), ""),""),"")</f>
        <v/>
      </c>
      <c r="AR15" s="27" t="str" cm="1">
        <f t="array" ref="AR15">IFERROR(IF(SMALL(AR25:AR118,6)&lt;=$A$8*SMALL(AR25:AR118,1),IFERROR(INDEX($A$25:$A$118, MATCH(1,(AR25:AR118=SMALL(AR25:AR118,5))*(COUNTIF(AR3:AR14, $A$25:$A$118)=0),0)), ""),""),"")</f>
        <v/>
      </c>
      <c r="AS15" s="27" t="str" cm="1">
        <f t="array" ref="AS15">IFERROR(IF(SMALL(AS25:AS118,6)&lt;=$A$8*SMALL(AS25:AS118,1),IFERROR(INDEX($A$25:$A$118, MATCH(1,(AS25:AS118=SMALL(AS25:AS118,5))*(COUNTIF(AS3:AS14, $A$25:$A$118)=0),0)), ""),""),"")</f>
        <v/>
      </c>
      <c r="AT15" s="27" t="str" cm="1">
        <f t="array" ref="AT15">IFERROR(IF(SMALL(AT25:AT118,6)&lt;=$A$8*SMALL(AT25:AT118,1),IFERROR(INDEX($A$25:$A$118, MATCH(1,(AT25:AT118=SMALL(AT25:AT118,5))*(COUNTIF(AT3:AT14, $A$25:$A$118)=0),0)), ""),""),"")</f>
        <v/>
      </c>
      <c r="AU15" s="27" t="str" cm="1">
        <f t="array" ref="AU15">IFERROR(IF(SMALL(AU25:AU118,6)&lt;=$A$8*SMALL(AU25:AU118,1),IFERROR(INDEX($A$25:$A$118, MATCH(1,(AU25:AU118=SMALL(AU25:AU118,5))*(COUNTIF(AU3:AU14, $A$25:$A$118)=0),0)), ""),""),"")</f>
        <v/>
      </c>
      <c r="AV15" s="27" t="str" cm="1">
        <f t="array" ref="AV15">IFERROR(IF(SMALL(AV25:AV118,6)&lt;=$A$8*SMALL(AV25:AV118,1),IFERROR(INDEX($A$25:$A$118, MATCH(1,(AV25:AV118=SMALL(AV25:AV118,5))*(COUNTIF(AV3:AV14, $A$25:$A$118)=0),0)), ""),""),"")</f>
        <v/>
      </c>
      <c r="AW15" s="27" t="str" cm="1">
        <f t="array" ref="AW15">IFERROR(IF(SMALL(AW25:AW118,6)&lt;=$A$8*SMALL(AW25:AW118,1),IFERROR(INDEX($A$25:$A$118, MATCH(1,(AW25:AW118=SMALL(AW25:AW118,5))*(COUNTIF(AW3:AW14, $A$25:$A$118)=0),0)), ""),""),"")</f>
        <v/>
      </c>
      <c r="AX15" s="27" t="str" cm="1">
        <f t="array" ref="AX15">IFERROR(IF(SMALL(AX25:AX118,6)&lt;=$A$8*SMALL(AX25:AX118,1),IFERROR(INDEX($A$25:$A$118, MATCH(1,(AX25:AX118=SMALL(AX25:AX118,5))*(COUNTIF(AX3:AX14, $A$25:$A$118)=0),0)), ""),""),"")</f>
        <v/>
      </c>
      <c r="AY15" s="27" t="str" cm="1">
        <f t="array" ref="AY15">IFERROR(IF(SMALL(AY25:AY118,6)&lt;=$A$8*SMALL(AY25:AY118,1),IFERROR(INDEX($A$25:$A$118, MATCH(1,(AY25:AY118=SMALL(AY25:AY118,5))*(COUNTIF(AY3:AY14, $A$25:$A$118)=0),0)), ""),""),"")</f>
        <v/>
      </c>
      <c r="AZ15" s="27" t="str" cm="1">
        <f t="array" ref="AZ15">IFERROR(IF(SMALL(AZ25:AZ118,6)&lt;=$A$8*SMALL(AZ25:AZ118,1),IFERROR(INDEX($A$25:$A$118, MATCH(1,(AZ25:AZ118=SMALL(AZ25:AZ118,5))*(COUNTIF(AZ3:AZ14, $A$25:$A$118)=0),0)), ""),""),"")</f>
        <v/>
      </c>
      <c r="BA15" s="27" t="str" cm="1">
        <f t="array" ref="BA15">IFERROR(IF(SMALL(BA25:BA118,6)&lt;=$A$8*SMALL(BA25:BA118,1),IFERROR(INDEX($A$25:$A$118, MATCH(1,(BA25:BA118=SMALL(BA25:BA118,5))*(COUNTIF(BA3:BA14, $A$25:$A$118)=0),0)), ""),""),"")</f>
        <v/>
      </c>
      <c r="BB15" s="47" t="str" cm="1">
        <f t="array" ref="BB15">IFERROR(IF(SMALL(BB25:BB118,6)&lt;=$A$8*SMALL(BB25:BB118,1),IFERROR(INDEX($A$25:$A$118, MATCH(1,(BB25:BB118=SMALL(BB25:BB118,5))*(COUNTIF(BB3:BB14, $A$25:$A$118)=0),0)), ""),""),"")</f>
        <v/>
      </c>
      <c r="BC15" s="27" t="str" cm="1">
        <f t="array" ref="BC15">IFERROR(IF(SMALL(BC25:BC118,6)&lt;=$A$8*SMALL(BC25:BC118,1),IFERROR(INDEX($A$25:$A$118, MATCH(1,(BC25:BC118=SMALL(BC25:BC118,5))*(COUNTIF(BC3:BC14, $A$25:$A$118)=0),0)), ""),""),"")</f>
        <v/>
      </c>
      <c r="BD15" s="27" t="str" cm="1">
        <f t="array" ref="BD15">IFERROR(IF(SMALL(BD25:BD118,6)&lt;=$A$8*SMALL(BD25:BD118,1),IFERROR(INDEX($A$25:$A$118, MATCH(1,(BD25:BD118=SMALL(BD25:BD118,5))*(COUNTIF(BD3:BD14, $A$25:$A$118)=0),0)), ""),""),"")</f>
        <v/>
      </c>
      <c r="BE15" s="27" t="str" cm="1">
        <f t="array" ref="BE15">IFERROR(IF(SMALL(BE25:BE118,6)&lt;=$A$8*SMALL(BE25:BE118,1),IFERROR(INDEX($A$25:$A$118, MATCH(1,(BE25:BE118=SMALL(BE25:BE118,5))*(COUNTIF(BE3:BE14, $A$25:$A$118)=0),0)), ""),""),"")</f>
        <v/>
      </c>
      <c r="BF15" s="27" t="str" cm="1">
        <f t="array" ref="BF15">IFERROR(IF(SMALL(BF25:BF118,6)&lt;=$A$8*SMALL(BF25:BF118,1),IFERROR(INDEX($A$25:$A$118, MATCH(1,(BF25:BF118=SMALL(BF25:BF118,5))*(COUNTIF(BF3:BF14, $A$25:$A$118)=0),0)), ""),""),"")</f>
        <v/>
      </c>
      <c r="BG15" s="27" t="str" cm="1">
        <f t="array" ref="BG15">IFERROR(IF(SMALL(BG25:BG118,6)&lt;=$A$8*SMALL(BG25:BG118,1),IFERROR(INDEX($A$25:$A$118, MATCH(1,(BG25:BG118=SMALL(BG25:BG118,5))*(COUNTIF(BG3:BG14, $A$25:$A$118)=0),0)), ""),""),"")</f>
        <v/>
      </c>
      <c r="BH15" s="27" t="str" cm="1">
        <f t="array" ref="BH15">IFERROR(IF(SMALL(BH25:BH118,6)&lt;=$A$8*SMALL(BH25:BH118,1),IFERROR(INDEX($A$25:$A$118, MATCH(1,(BH25:BH118=SMALL(BH25:BH118,5))*(COUNTIF(BH3:BH14, $A$25:$A$118)=0),0)), ""),""),"")</f>
        <v/>
      </c>
      <c r="BI15" s="27" t="str" cm="1">
        <f t="array" ref="BI15">IFERROR(IF(SMALL(BI25:BI118,6)&lt;=$A$8*SMALL(BI25:BI118,1),IFERROR(INDEX($A$25:$A$118, MATCH(1,(BI25:BI118=SMALL(BI25:BI118,5))*(COUNTIF(BI3:BI14, $A$25:$A$118)=0),0)), ""),""),"")</f>
        <v/>
      </c>
      <c r="BJ15" s="27" t="str" cm="1">
        <f t="array" ref="BJ15">IFERROR(IF(SMALL(BJ25:BJ118,6)&lt;=$A$8*SMALL(BJ25:BJ118,1),IFERROR(INDEX($A$25:$A$118, MATCH(1,(BJ25:BJ118=SMALL(BJ25:BJ118,5))*(COUNTIF(BJ3:BJ14, $A$25:$A$118)=0),0)), ""),""),"")</f>
        <v/>
      </c>
      <c r="BK15" s="27" t="str" cm="1">
        <f t="array" ref="BK15">IFERROR(IF(SMALL(BK25:BK118,6)&lt;=$A$8*SMALL(BK25:BK118,1),IFERROR(INDEX($A$25:$A$118, MATCH(1,(BK25:BK118=SMALL(BK25:BK118,5))*(COUNTIF(BK3:BK14, $A$25:$A$118)=0),0)), ""),""),"")</f>
        <v/>
      </c>
      <c r="BL15" s="27" t="str" cm="1">
        <f t="array" ref="BL15">IFERROR(IF(SMALL(BL25:BL118,6)&lt;=$A$8*SMALL(BL25:BL118,1),IFERROR(INDEX($A$25:$A$118, MATCH(1,(BL25:BL118=SMALL(BL25:BL118,5))*(COUNTIF(BL3:BL14, $A$25:$A$118)=0),0)), ""),""),"")</f>
        <v/>
      </c>
      <c r="BM15" s="27" t="str" cm="1">
        <f t="array" ref="BM15">IFERROR(IF(SMALL(BM25:BM118,6)&lt;=$A$8*SMALL(BM25:BM118,1),IFERROR(INDEX($A$25:$A$118, MATCH(1,(BM25:BM118=SMALL(BM25:BM118,5))*(COUNTIF(BM3:BM14, $A$25:$A$118)=0),0)), ""),""),"")</f>
        <v/>
      </c>
      <c r="BN15" s="47" t="str" cm="1">
        <f t="array" ref="BN15">IFERROR(IF(SMALL(BN25:BN118,6)&lt;=$A$8*SMALL(BN25:BN118,1),IFERROR(INDEX($A$25:$A$118, MATCH(1,(BN25:BN118=SMALL(BN25:BN118,5))*(COUNTIF(BN3:BN14, $A$25:$A$118)=0),0)), ""),""),"")</f>
        <v/>
      </c>
      <c r="BO15" s="27" t="str" cm="1">
        <f t="array" ref="BO15">IFERROR(IF(SMALL(BO25:BO118,6)&lt;=$A$8*SMALL(BO25:BO118,1),IFERROR(INDEX($A$25:$A$118, MATCH(1,(BO25:BO118=SMALL(BO25:BO118,5))*(COUNTIF(BO3:BO14, $A$25:$A$118)=0),0)), ""),""),"")</f>
        <v/>
      </c>
      <c r="BP15" s="27" t="str" cm="1">
        <f t="array" ref="BP15">IFERROR(IF(SMALL(BP25:BP118,6)&lt;=$A$8*SMALL(BP25:BP118,1),IFERROR(INDEX($A$25:$A$118, MATCH(1,(BP25:BP118=SMALL(BP25:BP118,5))*(COUNTIF(BP3:BP14, $A$25:$A$118)=0),0)), ""),""),"")</f>
        <v/>
      </c>
      <c r="BQ15" s="27" t="str" cm="1">
        <f t="array" ref="BQ15">IFERROR(IF(SMALL(BQ25:BQ118,6)&lt;=$A$8*SMALL(BQ25:BQ118,1),IFERROR(INDEX($A$25:$A$118, MATCH(1,(BQ25:BQ118=SMALL(BQ25:BQ118,5))*(COUNTIF(BQ3:BQ14, $A$25:$A$118)=0),0)), ""),""),"")</f>
        <v/>
      </c>
      <c r="BR15" s="27" t="str" cm="1">
        <f t="array" ref="BR15">IFERROR(IF(SMALL(BR25:BR118,6)&lt;=$A$8*SMALL(BR25:BR118,1),IFERROR(INDEX($A$25:$A$118, MATCH(1,(BR25:BR118=SMALL(BR25:BR118,5))*(COUNTIF(BR3:BR14, $A$25:$A$118)=0),0)), ""),""),"")</f>
        <v/>
      </c>
      <c r="BS15" s="27" t="str" cm="1">
        <f t="array" ref="BS15">IFERROR(IF(SMALL(BS25:BS118,6)&lt;=$A$8*SMALL(BS25:BS118,1),IFERROR(INDEX($A$25:$A$118, MATCH(1,(BS25:BS118=SMALL(BS25:BS118,5))*(COUNTIF(BS3:BS14, $A$25:$A$118)=0),0)), ""),""),"")</f>
        <v/>
      </c>
      <c r="BT15" s="27" t="str" cm="1">
        <f t="array" ref="BT15">IFERROR(IF(SMALL(BT25:BT118,6)&lt;=$A$8*SMALL(BT25:BT118,1),IFERROR(INDEX($A$25:$A$118, MATCH(1,(BT25:BT118=SMALL(BT25:BT118,5))*(COUNTIF(BT3:BT14, $A$25:$A$118)=0),0)), ""),""),"")</f>
        <v/>
      </c>
      <c r="BU15" s="27" t="str" cm="1">
        <f t="array" ref="BU15">IFERROR(IF(SMALL(BU25:BU118,6)&lt;=$A$8*SMALL(BU25:BU118,1),IFERROR(INDEX($A$25:$A$118, MATCH(1,(BU25:BU118=SMALL(BU25:BU118,5))*(COUNTIF(BU3:BU14, $A$25:$A$118)=0),0)), ""),""),"")</f>
        <v/>
      </c>
      <c r="BV15" s="27" t="str" cm="1">
        <f t="array" ref="BV15">IFERROR(IF(SMALL(BV25:BV118,6)&lt;=$A$8*SMALL(BV25:BV118,1),IFERROR(INDEX($A$25:$A$118, MATCH(1,(BV25:BV118=SMALL(BV25:BV118,5))*(COUNTIF(BV3:BV14, $A$25:$A$118)=0),0)), ""),""),"")</f>
        <v/>
      </c>
      <c r="BW15" s="27" t="str" cm="1">
        <f t="array" ref="BW15">IFERROR(IF(SMALL(BW25:BW118,6)&lt;=$A$8*SMALL(BW25:BW118,1),IFERROR(INDEX($A$25:$A$118, MATCH(1,(BW25:BW118=SMALL(BW25:BW118,5))*(COUNTIF(BW3:BW14, $A$25:$A$118)=0),0)), ""),""),"")</f>
        <v/>
      </c>
      <c r="BX15" s="27" t="str" cm="1">
        <f t="array" ref="BX15">IFERROR(IF(SMALL(BX25:BX118,6)&lt;=$A$8*SMALL(BX25:BX118,1),IFERROR(INDEX($A$25:$A$118, MATCH(1,(BX25:BX118=SMALL(BX25:BX118,5))*(COUNTIF(BX3:BX14, $A$25:$A$118)=0),0)), ""),""),"")</f>
        <v/>
      </c>
      <c r="BY15" s="27" t="str" cm="1">
        <f t="array" ref="BY15">IFERROR(IF(SMALL(BY25:BY118,6)&lt;=$A$8*SMALL(BY25:BY118,1),IFERROR(INDEX($A$25:$A$118, MATCH(1,(BY25:BY118=SMALL(BY25:BY118,5))*(COUNTIF(BY3:BY14, $A$25:$A$118)=0),0)), ""),""),"")</f>
        <v/>
      </c>
      <c r="BZ15" s="27" t="str" cm="1">
        <f t="array" ref="BZ15">IFERROR(IF(SMALL(BZ25:BZ118,6)&lt;=$A$8*SMALL(BZ25:BZ118,1),IFERROR(INDEX($A$25:$A$118, MATCH(1,(BZ25:BZ118=SMALL(BZ25:BZ118,5))*(COUNTIF(BZ3:BZ14, $A$25:$A$118)=0),0)), ""),""),"")</f>
        <v/>
      </c>
      <c r="CA15" s="27" t="str" cm="1">
        <f t="array" ref="CA15">IFERROR(IF(SMALL(CA25:CA118,6)&lt;=$A$8*SMALL(CA25:CA118,1),IFERROR(INDEX($A$25:$A$118, MATCH(1,(CA25:CA118=SMALL(CA25:CA118,5))*(COUNTIF(CA3:CA14, $A$25:$A$118)=0),0)), ""),""),"")</f>
        <v/>
      </c>
      <c r="CB15" s="27" t="str" cm="1">
        <f t="array" ref="CB15">IFERROR(IF(SMALL(CB25:CB118,6)&lt;=$A$8*SMALL(CB25:CB118,1),IFERROR(INDEX($A$25:$A$118, MATCH(1,(CB25:CB118=SMALL(CB25:CB118,5))*(COUNTIF(CB3:CB14, $A$25:$A$118)=0),0)), ""),""),"")</f>
        <v/>
      </c>
      <c r="CC15" s="27" t="str" cm="1">
        <f t="array" ref="CC15">IFERROR(IF(SMALL(CC25:CC118,6)&lt;=$A$8*SMALL(CC25:CC118,1),IFERROR(INDEX($A$25:$A$118, MATCH(1,(CC25:CC118=SMALL(CC25:CC118,5))*(COUNTIF(CC3:CC14, $A$25:$A$118)=0),0)), ""),""),"")</f>
        <v/>
      </c>
      <c r="CD15" s="47" t="str" cm="1">
        <f t="array" ref="CD15">IFERROR(IF(SMALL(CD25:CD118,6)&lt;=$A$8*SMALL(CD25:CD118,1),IFERROR(INDEX($A$25:$A$118, MATCH(1,(CD25:CD118=SMALL(CD25:CD118,5))*(COUNTIF(CD3:CD14, $A$25:$A$118)=0),0)), ""),""),"")</f>
        <v/>
      </c>
      <c r="CE15" s="27" t="str" cm="1">
        <f t="array" ref="CE15">IFERROR(IF(SMALL(CE25:CE118,6)&lt;=$A$8*SMALL(CE25:CE118,1),IFERROR(INDEX($A$25:$A$118, MATCH(1,(CE25:CE118=SMALL(CE25:CE118,5))*(COUNTIF(CE3:CE14, $A$25:$A$118)=0),0)), ""),""),"")</f>
        <v/>
      </c>
      <c r="CF15" s="27" t="str" cm="1">
        <f t="array" ref="CF15">IFERROR(IF(SMALL(CF25:CF118,6)&lt;=$A$8*SMALL(CF25:CF118,1),IFERROR(INDEX($A$25:$A$118, MATCH(1,(CF25:CF118=SMALL(CF25:CF118,5))*(COUNTIF(CF3:CF14, $A$25:$A$118)=0),0)), ""),""),"")</f>
        <v/>
      </c>
      <c r="CG15" s="27" t="str" cm="1">
        <f t="array" ref="CG15">IFERROR(IF(SMALL(CG25:CG118,6)&lt;=$A$8*SMALL(CG25:CG118,1),IFERROR(INDEX($A$25:$A$118, MATCH(1,(CG25:CG118=SMALL(CG25:CG118,5))*(COUNTIF(CG3:CG14, $A$25:$A$118)=0),0)), ""),""),"")</f>
        <v/>
      </c>
      <c r="CH15" s="27" t="str" cm="1">
        <f t="array" ref="CH15">IFERROR(IF(SMALL(CH25:CH118,6)&lt;=$A$8*SMALL(CH25:CH118,1),IFERROR(INDEX($A$25:$A$118, MATCH(1,(CH25:CH118=SMALL(CH25:CH118,5))*(COUNTIF(CH3:CH14, $A$25:$A$118)=0),0)), ""),""),"")</f>
        <v/>
      </c>
      <c r="CI15" s="27" t="str" cm="1">
        <f t="array" ref="CI15">IFERROR(IF(SMALL(CI25:CI118,6)&lt;=$A$8*SMALL(CI25:CI118,1),IFERROR(INDEX($A$25:$A$118, MATCH(1,(CI25:CI118=SMALL(CI25:CI118,5))*(COUNTIF(CI3:CI14, $A$25:$A$118)=0),0)), ""),""),"")</f>
        <v/>
      </c>
      <c r="CJ15" s="27" t="str" cm="1">
        <f t="array" ref="CJ15">IFERROR(IF(SMALL(CJ25:CJ118,6)&lt;=$A$8*SMALL(CJ25:CJ118,1),IFERROR(INDEX($A$25:$A$118, MATCH(1,(CJ25:CJ118=SMALL(CJ25:CJ118,5))*(COUNTIF(CJ3:CJ14, $A$25:$A$118)=0),0)), ""),""),"")</f>
        <v/>
      </c>
      <c r="CK15" s="27" t="str" cm="1">
        <f t="array" ref="CK15">IFERROR(IF(SMALL(CK25:CK118,6)&lt;=$A$8*SMALL(CK25:CK118,1),IFERROR(INDEX($A$25:$A$118, MATCH(1,(CK25:CK118=SMALL(CK25:CK118,5))*(COUNTIF(CK3:CK14, $A$25:$A$118)=0),0)), ""),""),"")</f>
        <v/>
      </c>
      <c r="CL15" s="27" t="str" cm="1">
        <f t="array" ref="CL15">IFERROR(IF(SMALL(CL25:CL118,6)&lt;=$A$8*SMALL(CL25:CL118,1),IFERROR(INDEX($A$25:$A$118, MATCH(1,(CL25:CL118=SMALL(CL25:CL118,5))*(COUNTIF(CL3:CL14, $A$25:$A$118)=0),0)), ""),""),"")</f>
        <v/>
      </c>
      <c r="CM15" s="27" t="str" cm="1">
        <f t="array" ref="CM15">IFERROR(IF(SMALL(CM25:CM118,6)&lt;=$A$8*SMALL(CM25:CM118,1),IFERROR(INDEX($A$25:$A$118, MATCH(1,(CM25:CM118=SMALL(CM25:CM118,5))*(COUNTIF(CM3:CM14, $A$25:$A$118)=0),0)), ""),""),"")</f>
        <v/>
      </c>
      <c r="CN15" s="27" t="str" cm="1">
        <f t="array" ref="CN15">IFERROR(IF(SMALL(CN25:CN118,6)&lt;=$A$8*SMALL(CN25:CN118,1),IFERROR(INDEX($A$25:$A$118, MATCH(1,(CN25:CN118=SMALL(CN25:CN118,5))*(COUNTIF(CN3:CN14, $A$25:$A$118)=0),0)), ""),""),"")</f>
        <v/>
      </c>
      <c r="CO15" s="27" t="str" cm="1">
        <f t="array" ref="CO15">IFERROR(IF(SMALL(CO25:CO118,6)&lt;=$A$8*SMALL(CO25:CO118,1),IFERROR(INDEX($A$25:$A$118, MATCH(1,(CO25:CO118=SMALL(CO25:CO118,5))*(COUNTIF(CO3:CO14, $A$25:$A$118)=0),0)), ""),""),"")</f>
        <v/>
      </c>
      <c r="CP15" s="27" t="str" cm="1">
        <f t="array" ref="CP15">IFERROR(IF(SMALL(CP25:CP118,6)&lt;=$A$8*SMALL(CP25:CP118,1),IFERROR(INDEX($A$25:$A$118, MATCH(1,(CP25:CP118=SMALL(CP25:CP118,5))*(COUNTIF(CP3:CP14, $A$25:$A$118)=0),0)), ""),""),"")</f>
        <v/>
      </c>
      <c r="CQ15" s="27" t="str" cm="1">
        <f t="array" ref="CQ15">IFERROR(IF(SMALL(CQ25:CQ118,6)&lt;=$A$8*SMALL(CQ25:CQ118,1),IFERROR(INDEX($A$25:$A$118, MATCH(1,(CQ25:CQ118=SMALL(CQ25:CQ118,5))*(COUNTIF(CQ3:CQ14, $A$25:$A$118)=0),0)), ""),""),"")</f>
        <v/>
      </c>
      <c r="CR15" s="27" t="str" cm="1">
        <f t="array" ref="CR15">IFERROR(IF(SMALL(CR25:CR118,6)&lt;=$A$8*SMALL(CR25:CR118,1),IFERROR(INDEX($A$25:$A$118, MATCH(1,(CR25:CR118=SMALL(CR25:CR118,5))*(COUNTIF(CR3:CR14, $A$25:$A$118)=0),0)), ""),""),"")</f>
        <v/>
      </c>
      <c r="CS15" s="27" t="str" cm="1">
        <f t="array" ref="CS15">IFERROR(IF(SMALL(CS25:CS118,6)&lt;=$A$8*SMALL(CS25:CS118,1),IFERROR(INDEX($A$25:$A$118, MATCH(1,(CS25:CS118=SMALL(CS25:CS118,5))*(COUNTIF(CS3:CS14, $A$25:$A$118)=0),0)), ""),""),"")</f>
        <v/>
      </c>
      <c r="CT15" s="27" t="str" cm="1">
        <f t="array" ref="CT15">IFERROR(IF(SMALL(CT25:CT118,6)&lt;=$A$8*SMALL(CT25:CT118,1),IFERROR(INDEX($A$25:$A$118, MATCH(1,(CT25:CT118=SMALL(CT25:CT118,5))*(COUNTIF(CT3:CT14, $A$25:$A$118)=0),0)), ""),""),"")</f>
        <v/>
      </c>
      <c r="CU15" s="27" t="str" cm="1">
        <f t="array" ref="CU15">IFERROR(IF(SMALL(CU25:CU118,6)&lt;=$A$8*SMALL(CU25:CU118,1),IFERROR(INDEX($A$25:$A$118, MATCH(1,(CU25:CU118=SMALL(CU25:CU118,5))*(COUNTIF(CU3:CU14, $A$25:$A$118)=0),0)), ""),""),"")</f>
        <v/>
      </c>
      <c r="CV15" s="27" t="str" cm="1">
        <f t="array" ref="CV15">IFERROR(IF(SMALL(CV25:CV118,6)&lt;=$A$8*SMALL(CV25:CV118,1),IFERROR(INDEX($A$25:$A$118, MATCH(1,(CV25:CV118=SMALL(CV25:CV118,5))*(COUNTIF(CV3:CV14, $A$25:$A$118)=0),0)), ""),""),"")</f>
        <v/>
      </c>
      <c r="CW15" s="27" t="str" cm="1">
        <f t="array" ref="CW15">IFERROR(IF(SMALL(CW25:CW118,6)&lt;=$A$8*SMALL(CW25:CW118,1),IFERROR(INDEX($A$25:$A$118, MATCH(1,(CW25:CW118=SMALL(CW25:CW118,5))*(COUNTIF(CW3:CW14, $A$25:$A$118)=0),0)), ""),""),"")</f>
        <v/>
      </c>
      <c r="CX15" s="47" t="str" cm="1">
        <f t="array" ref="CX15">IFERROR(IF(SMALL(CX25:CX118,6)&lt;=$A$8*SMALL(CX25:CX118,1),IFERROR(INDEX($A$25:$A$118, MATCH(1,(CX25:CX118=SMALL(CX25:CX118,5))*(COUNTIF(CX3:CX14, $A$25:$A$118)=0),0)), ""),""),"")</f>
        <v/>
      </c>
      <c r="CY15" s="27" t="str" cm="1">
        <f t="array" ref="CY15">IFERROR(IF(SMALL(CY25:CY118,6)&lt;=$A$8*SMALL(CY25:CY118,1),IFERROR(INDEX($A$25:$A$118, MATCH(1,(CY25:CY118=SMALL(CY25:CY118,5))*(COUNTIF(CY3:CY14, $A$25:$A$118)=0),0)), ""),""),"")</f>
        <v/>
      </c>
      <c r="CZ15" s="27" t="str" cm="1">
        <f t="array" ref="CZ15">IFERROR(IF(SMALL(CZ25:CZ118,6)&lt;=$A$8*SMALL(CZ25:CZ118,1),IFERROR(INDEX($A$25:$A$118, MATCH(1,(CZ25:CZ118=SMALL(CZ25:CZ118,5))*(COUNTIF(CZ3:CZ14, $A$25:$A$118)=0),0)), ""),""),"")</f>
        <v/>
      </c>
      <c r="DA15" s="27" t="str" cm="1">
        <f t="array" ref="DA15">IFERROR(IF(SMALL(DA25:DA118,6)&lt;=$A$8*SMALL(DA25:DA118,1),IFERROR(INDEX($A$25:$A$118, MATCH(1,(DA25:DA118=SMALL(DA25:DA118,5))*(COUNTIF(DA3:DA14, $A$25:$A$118)=0),0)), ""),""),"")</f>
        <v/>
      </c>
      <c r="DB15" s="27" t="str" cm="1">
        <f t="array" ref="DB15">IFERROR(IF(SMALL(DB25:DB118,6)&lt;=$A$8*SMALL(DB25:DB118,1),IFERROR(INDEX($A$25:$A$118, MATCH(1,(DB25:DB118=SMALL(DB25:DB118,5))*(COUNTIF(DB3:DB14, $A$25:$A$118)=0),0)), ""),""),"")</f>
        <v/>
      </c>
      <c r="DC15" s="27" t="str" cm="1">
        <f t="array" ref="DC15">IFERROR(IF(SMALL(DC25:DC118,6)&lt;=$A$8*SMALL(DC25:DC118,1),IFERROR(INDEX($A$25:$A$118, MATCH(1,(DC25:DC118=SMALL(DC25:DC118,5))*(COUNTIF(DC3:DC14, $A$25:$A$118)=0),0)), ""),""),"")</f>
        <v/>
      </c>
      <c r="DD15" s="27" t="str" cm="1">
        <f t="array" ref="DD15">IFERROR(IF(SMALL(DD25:DD118,6)&lt;=$A$8*SMALL(DD25:DD118,1),IFERROR(INDEX($A$25:$A$118, MATCH(1,(DD25:DD118=SMALL(DD25:DD118,5))*(COUNTIF(DD3:DD14, $A$25:$A$118)=0),0)), ""),""),"")</f>
        <v/>
      </c>
      <c r="DE15" s="27" t="str" cm="1">
        <f t="array" ref="DE15">IFERROR(IF(SMALL(DE25:DE118,6)&lt;=$A$8*SMALL(DE25:DE118,1),IFERROR(INDEX($A$25:$A$118, MATCH(1,(DE25:DE118=SMALL(DE25:DE118,5))*(COUNTIF(DE3:DE14, $A$25:$A$118)=0),0)), ""),""),"")</f>
        <v/>
      </c>
      <c r="DF15" s="27" t="str" cm="1">
        <f t="array" ref="DF15">IFERROR(IF(SMALL(DF25:DF118,6)&lt;=$A$8*SMALL(DF25:DF118,1),IFERROR(INDEX($A$25:$A$118, MATCH(1,(DF25:DF118=SMALL(DF25:DF118,5))*(COUNTIF(DF3:DF14, $A$25:$A$118)=0),0)), ""),""),"")</f>
        <v/>
      </c>
      <c r="DG15" s="27" t="str" cm="1">
        <f t="array" ref="DG15">IFERROR(IF(SMALL(DG25:DG118,6)&lt;=$A$8*SMALL(DG25:DG118,1),IFERROR(INDEX($A$25:$A$118, MATCH(1,(DG25:DG118=SMALL(DG25:DG118,5))*(COUNTIF(DG3:DG14, $A$25:$A$118)=0),0)), ""),""),"")</f>
        <v/>
      </c>
      <c r="DH15" s="27" t="str" cm="1">
        <f t="array" ref="DH15">IFERROR(IF(SMALL(DH25:DH118,6)&lt;=$A$8*SMALL(DH25:DH118,1),IFERROR(INDEX($A$25:$A$118, MATCH(1,(DH25:DH118=SMALL(DH25:DH118,5))*(COUNTIF(DH3:DH14, $A$25:$A$118)=0),0)), ""),""),"")</f>
        <v/>
      </c>
      <c r="DI15" s="27" t="str" cm="1">
        <f t="array" ref="DI15">IFERROR(IF(SMALL(DI25:DI118,6)&lt;=$A$8*SMALL(DI25:DI118,1),IFERROR(INDEX($A$25:$A$118, MATCH(1,(DI25:DI118=SMALL(DI25:DI118,5))*(COUNTIF(DI3:DI14, $A$25:$A$118)=0),0)), ""),""),"")</f>
        <v/>
      </c>
      <c r="DJ15" s="27" t="str" cm="1">
        <f t="array" ref="DJ15">IFERROR(IF(SMALL(DJ25:DJ118,6)&lt;=$A$8*SMALL(DJ25:DJ118,1),IFERROR(INDEX($A$25:$A$118, MATCH(1,(DJ25:DJ118=SMALL(DJ25:DJ118,5))*(COUNTIF(DJ3:DJ14, $A$25:$A$118)=0),0)), ""),""),"")</f>
        <v/>
      </c>
      <c r="DK15" s="27" t="str" cm="1">
        <f t="array" ref="DK15">IFERROR(IF(SMALL(DK25:DK118,6)&lt;=$A$8*SMALL(DK25:DK118,1),IFERROR(INDEX($A$25:$A$118, MATCH(1,(DK25:DK118=SMALL(DK25:DK118,5))*(COUNTIF(DK3:DK14, $A$25:$A$118)=0),0)), ""),""),"")</f>
        <v/>
      </c>
      <c r="DL15" s="27" t="str" cm="1">
        <f t="array" ref="DL15">IFERROR(IF(SMALL(DL25:DL118,6)&lt;=$A$8*SMALL(DL25:DL118,1),IFERROR(INDEX($A$25:$A$118, MATCH(1,(DL25:DL118=SMALL(DL25:DL118,5))*(COUNTIF(DL3:DL14, $A$25:$A$118)=0),0)), ""),""),"")</f>
        <v/>
      </c>
      <c r="DM15" s="27" t="str" cm="1">
        <f t="array" ref="DM15">IFERROR(IF(SMALL(DM25:DM118,6)&lt;=$A$8*SMALL(DM25:DM118,1),IFERROR(INDEX($A$25:$A$118, MATCH(1,(DM25:DM118=SMALL(DM25:DM118,5))*(COUNTIF(DM3:DM14, $A$25:$A$118)=0),0)), ""),""),"")</f>
        <v/>
      </c>
      <c r="DN15" s="27" t="str" cm="1">
        <f t="array" ref="DN15">IFERROR(IF(SMALL(DN25:DN118,6)&lt;=$A$8*SMALL(DN25:DN118,1),IFERROR(INDEX($A$25:$A$118, MATCH(1,(DN25:DN118=SMALL(DN25:DN118,5))*(COUNTIF(DN3:DN14, $A$25:$A$118)=0),0)), ""),""),"")</f>
        <v/>
      </c>
      <c r="DO15" s="27" t="str" cm="1">
        <f t="array" ref="DO15">IFERROR(IF(SMALL(DO25:DO118,6)&lt;=$A$8*SMALL(DO25:DO118,1),IFERROR(INDEX($A$25:$A$118, MATCH(1,(DO25:DO118=SMALL(DO25:DO118,5))*(COUNTIF(DO3:DO14, $A$25:$A$118)=0),0)), ""),""),"")</f>
        <v/>
      </c>
      <c r="DP15" s="27" t="str" cm="1">
        <f t="array" ref="DP15">IFERROR(IF(SMALL(DP25:DP118,6)&lt;=$A$8*SMALL(DP25:DP118,1),IFERROR(INDEX($A$25:$A$118, MATCH(1,(DP25:DP118=SMALL(DP25:DP118,5))*(COUNTIF(DP3:DP14, $A$25:$A$118)=0),0)), ""),""),"")</f>
        <v/>
      </c>
      <c r="DQ15" s="27" t="str" cm="1">
        <f t="array" ref="DQ15">IFERROR(IF(SMALL(DQ25:DQ118,6)&lt;=$A$8*SMALL(DQ25:DQ118,1),IFERROR(INDEX($A$25:$A$118, MATCH(1,(DQ25:DQ118=SMALL(DQ25:DQ118,5))*(COUNTIF(DQ3:DQ14, $A$25:$A$118)=0),0)), ""),""),"")</f>
        <v/>
      </c>
      <c r="DR15" s="27" t="str" cm="1">
        <f t="array" ref="DR15">IFERROR(IF(SMALL(DR25:DR118,6)&lt;=$A$8*SMALL(DR25:DR118,1),IFERROR(INDEX($A$25:$A$118, MATCH(1,(DR25:DR118=SMALL(DR25:DR118,5))*(COUNTIF(DR3:DR14, $A$25:$A$118)=0),0)), ""),""),"")</f>
        <v/>
      </c>
      <c r="DS15" s="27" t="str" cm="1">
        <f t="array" ref="DS15">IFERROR(IF(SMALL(DS25:DS118,6)&lt;=$A$8*SMALL(DS25:DS118,1),IFERROR(INDEX($A$25:$A$118, MATCH(1,(DS25:DS118=SMALL(DS25:DS118,5))*(COUNTIF(DS3:DS14, $A$25:$A$118)=0),0)), ""),""),"")</f>
        <v/>
      </c>
      <c r="DT15" s="27" t="str" cm="1">
        <f t="array" ref="DT15">IFERROR(IF(SMALL(DT25:DT118,6)&lt;=$A$8*SMALL(DT25:DT118,1),IFERROR(INDEX($A$25:$A$118, MATCH(1,(DT25:DT118=SMALL(DT25:DT118,5))*(COUNTIF(DT3:DT14, $A$25:$A$118)=0),0)), ""),""),"")</f>
        <v/>
      </c>
      <c r="DU15" s="27" t="str" cm="1">
        <f t="array" ref="DU15">IFERROR(IF(SMALL(DU25:DU118,6)&lt;=$A$8*SMALL(DU25:DU118,1),IFERROR(INDEX($A$25:$A$118, MATCH(1,(DU25:DU118=SMALL(DU25:DU118,5))*(COUNTIF(DU3:DU14, $A$25:$A$118)=0),0)), ""),""),"")</f>
        <v/>
      </c>
      <c r="DV15" s="47" t="str" cm="1">
        <f t="array" ref="DV15">IFERROR(IF(SMALL(DV25:DV118,6)&lt;=$A$8*SMALL(DV25:DV118,1),IFERROR(INDEX($A$25:$A$118, MATCH(1,(DV25:DV118=SMALL(DV25:DV118,5))*(COUNTIF(DV3:DV14, $A$25:$A$118)=0),0)), ""),""),"")</f>
        <v/>
      </c>
      <c r="DW15" s="27" t="str" cm="1">
        <f t="array" ref="DW15">IFERROR(IF(SMALL(DW25:DW118,6)&lt;=$A$8*SMALL(DW25:DW118,1),IFERROR(INDEX($A$25:$A$118, MATCH(1,(DW25:DW118=SMALL(DW25:DW118,5))*(COUNTIF(DW3:DW14, $A$25:$A$118)=0),0)), ""),""),"")</f>
        <v/>
      </c>
      <c r="DX15" s="27" t="str" cm="1">
        <f t="array" ref="DX15">IFERROR(IF(SMALL(DX25:DX118,6)&lt;=$A$8*SMALL(DX25:DX118,1),IFERROR(INDEX($A$25:$A$118, MATCH(1,(DX25:DX118=SMALL(DX25:DX118,5))*(COUNTIF(DX3:DX14, $A$25:$A$118)=0),0)), ""),""),"")</f>
        <v/>
      </c>
      <c r="DY15" s="27" t="str" cm="1">
        <f t="array" ref="DY15">IFERROR(IF(SMALL(DY25:DY118,6)&lt;=$A$8*SMALL(DY25:DY118,1),IFERROR(INDEX($A$25:$A$118, MATCH(1,(DY25:DY118=SMALL(DY25:DY118,5))*(COUNTIF(DY3:DY14, $A$25:$A$118)=0),0)), ""),""),"")</f>
        <v/>
      </c>
      <c r="DZ15" s="27" t="str" cm="1">
        <f t="array" ref="DZ15">IFERROR(IF(SMALL(DZ25:DZ118,6)&lt;=$A$8*SMALL(DZ25:DZ118,1),IFERROR(INDEX($A$25:$A$118, MATCH(1,(DZ25:DZ118=SMALL(DZ25:DZ118,5))*(COUNTIF(DZ3:DZ14, $A$25:$A$118)=0),0)), ""),""),"")</f>
        <v/>
      </c>
      <c r="EA15" s="95"/>
      <c r="EB15" s="95"/>
      <c r="EC15" s="27" t="str" cm="1">
        <f t="array" ref="EC15">IFERROR(IF(SMALL(EC25:EC118,6)&lt;=$A$8*SMALL(EC25:EC118,1),IFERROR(INDEX($A$25:$A$118, MATCH(1,(EC25:EC118=SMALL(EC25:EC118,5))*(COUNTIF(EC3:EC14, $A$25:$A$118)=0),0)), ""),""),"")</f>
        <v/>
      </c>
      <c r="ED15" s="95"/>
      <c r="EE15" s="95"/>
      <c r="EF15" s="27" t="str" cm="1">
        <f t="array" ref="EF15">IFERROR(IF(SMALL(EF25:EF118,6)&lt;=$A$8*SMALL(EF25:EF118,1),IFERROR(INDEX($A$25:$A$118, MATCH(1,(EF25:EF118=SMALL(EF25:EF118,5))*(COUNTIF(EF3:EF14, $A$25:$A$118)=0),0)), ""),""),"")</f>
        <v/>
      </c>
      <c r="EG15" s="95"/>
      <c r="EH15" s="27" t="str" cm="1">
        <f t="array" ref="EH15">IFERROR(IF(SMALL(EH25:EH118,6)&lt;=$A$8*SMALL(EH25:EH118,1),IFERROR(INDEX($A$25:$A$118, MATCH(1,(EH25:EH118=SMALL(EH25:EH118,5))*(COUNTIF(EH3:EH14, $A$25:$A$118)=0),0)), ""),""),"")</f>
        <v/>
      </c>
      <c r="EI15" s="47" t="str" cm="1">
        <f t="array" ref="EI15">IFERROR(IF(SMALL(EI25:EI118,6)&lt;=$A$8*SMALL(EI25:EI118,1),IFERROR(INDEX($A$25:$A$118, MATCH(1,(EI25:EI118=SMALL(EI25:EI118,5))*(COUNTIF(EI3:EI14, $A$25:$A$118)=0),0)), ""),""),"")</f>
        <v/>
      </c>
      <c r="EJ15" s="27" t="str" cm="1">
        <f t="array" ref="EJ15">IFERROR(IF(SMALL(EJ25:EJ118,6)&lt;=$A$8*SMALL(EJ25:EJ118,1),IFERROR(INDEX($A$25:$A$118, MATCH(1,(EJ25:EJ118=SMALL(EJ25:EJ118,5))*(COUNTIF(EJ3:EJ14, $A$25:$A$118)=0),0)), ""),""),"")</f>
        <v/>
      </c>
      <c r="EK15" s="27" t="str" cm="1">
        <f t="array" ref="EK15">IFERROR(IF(SMALL(EK25:EK118,6)&lt;=$A$8*SMALL(EK25:EK118,1),IFERROR(INDEX($A$25:$A$118, MATCH(1,(EK25:EK118=SMALL(EK25:EK118,5))*(COUNTIF(EK3:EK14, $A$25:$A$118)=0),0)), ""),""),"")</f>
        <v/>
      </c>
      <c r="EL15" s="27" t="str" cm="1">
        <f t="array" ref="EL15">IFERROR(IF(SMALL(EL25:EL118,6)&lt;=$A$8*SMALL(EL25:EL118,1),IFERROR(INDEX($A$25:$A$118, MATCH(1,(EL25:EL118=SMALL(EL25:EL118,5))*(COUNTIF(EL3:EL14, $A$25:$A$118)=0),0)), ""),""),"")</f>
        <v/>
      </c>
      <c r="EM15" s="27" t="str" cm="1">
        <f t="array" ref="EM15">IFERROR(IF(SMALL(EM25:EM118,6)&lt;=$A$8*SMALL(EM25:EM118,1),IFERROR(INDEX($A$25:$A$118, MATCH(1,(EM25:EM118=SMALL(EM25:EM118,5))*(COUNTIF(EM3:EM14, $A$25:$A$118)=0),0)), ""),""),"")</f>
        <v/>
      </c>
      <c r="EN15" s="27" t="str" cm="1">
        <f t="array" ref="EN15">IFERROR(IF(SMALL(EN25:EN118,6)&lt;=$A$8*SMALL(EN25:EN118,1),IFERROR(INDEX($A$25:$A$118, MATCH(1,(EN25:EN118=SMALL(EN25:EN118,5))*(COUNTIF(EN3:EN14, $A$25:$A$118)=0),0)), ""),""),"")</f>
        <v/>
      </c>
      <c r="EO15" s="27" t="str" cm="1">
        <f t="array" ref="EO15">IFERROR(IF(SMALL(EO25:EO118,6)&lt;=$A$8*SMALL(EO25:EO118,1),IFERROR(INDEX($A$25:$A$118, MATCH(1,(EO25:EO118=SMALL(EO25:EO118,5))*(COUNTIF(EO3:EO14, $A$25:$A$118)=0),0)), ""),""),"")</f>
        <v/>
      </c>
      <c r="EP15" s="27" t="str" cm="1">
        <f t="array" ref="EP15">IFERROR(IF(SMALL(EP25:EP118,6)&lt;=$A$8*SMALL(EP25:EP118,1),IFERROR(INDEX($A$25:$A$118, MATCH(1,(EP25:EP118=SMALL(EP25:EP118,5))*(COUNTIF(EP3:EP14, $A$25:$A$118)=0),0)), ""),""),"")</f>
        <v/>
      </c>
      <c r="EQ15" s="27" t="str" cm="1">
        <f t="array" ref="EQ15">IFERROR(IF(SMALL(EQ25:EQ118,6)&lt;=$A$8*SMALL(EQ25:EQ118,1),IFERROR(INDEX($A$25:$A$118, MATCH(1,(EQ25:EQ118=SMALL(EQ25:EQ118,5))*(COUNTIF(EQ3:EQ14, $A$25:$A$118)=0),0)), ""),""),"")</f>
        <v/>
      </c>
      <c r="ER15" s="27" t="str" cm="1">
        <f t="array" ref="ER15">IFERROR(IF(SMALL(ER25:ER118,6)&lt;=$A$8*SMALL(ER25:ER118,1),IFERROR(INDEX($A$25:$A$118, MATCH(1,(ER25:ER118=SMALL(ER25:ER118,5))*(COUNTIF(ER3:ER14, $A$25:$A$118)=0),0)), ""),""),"")</f>
        <v/>
      </c>
      <c r="ES15" s="27" t="str" cm="1">
        <f t="array" ref="ES15">IFERROR(IF(SMALL(ES25:ES126,6)&lt;=$A$8*SMALL(ES25:ES126,1),IFERROR(INDEX($A$25:$A$126, MATCH(1,(ES25:ES126=SMALL(ES25:ES126,5))*(COUNTIF(ES3:ES14, $A$25:$A$126)=0),0)), ""),""),"")</f>
        <v/>
      </c>
      <c r="ET15" s="27" t="str" cm="1">
        <f t="array" ref="ET15">IFERROR(IF(SMALL(ET25:ET126,6)&lt;=$A$8*SMALL(ET25:ET126,1),IFERROR(INDEX($A$25:$A$126, MATCH(1,(ET25:ET126=SMALL(ET25:ET126,5))*(COUNTIF(ET3:ET14, $A$25:$A$126)=0),0)), ""),""),"")</f>
        <v/>
      </c>
      <c r="EU15" s="27" t="str" cm="1">
        <f t="array" ref="EU15">IFERROR(IF(SMALL(EU25:EU126,6)&lt;=$A$8*SMALL(EU25:EU126,1),IFERROR(INDEX($A$25:$A$126, MATCH(1,(EU25:EU126=SMALL(EU25:EU126,5))*(COUNTIF(EU3:EU14, $A$25:$A$126)=0),0)), ""),""),"")</f>
        <v/>
      </c>
      <c r="EV15" s="27" t="str" cm="1">
        <f t="array" ref="EV15">IFERROR(IF(SMALL(EV25:EV126,6)&lt;=$A$8*SMALL(EV25:EV126,1),IFERROR(INDEX($A$25:$A$126, MATCH(1,(EV25:EV126=SMALL(EV25:EV126,5))*(COUNTIF(EV3:EV14, $A$25:$A$126)=0),0)), ""),""),"")</f>
        <v/>
      </c>
      <c r="EW15" s="27" t="str" cm="1">
        <f t="array" ref="EW15">IFERROR(IF(SMALL(EW25:EW126,6)&lt;=$A$8*SMALL(EW25:EW126,1),IFERROR(INDEX($A$25:$A$126, MATCH(1,(EW25:EW126=SMALL(EW25:EW126,5))*(COUNTIF(EW3:EW14, $A$25:$A$126)=0),0)), ""),""),"")</f>
        <v/>
      </c>
      <c r="EX15" s="27" t="str" cm="1">
        <f t="array" ref="EX15">IFERROR(IF(SMALL(EX25:EX126,6)&lt;=$A$8*SMALL(EX25:EX126,1),IFERROR(INDEX($A$25:$A$126, MATCH(1,(EX25:EX126=SMALL(EX25:EX126,5))*(COUNTIF(EX3:EX14, $A$25:$A$126)=0),0)), ""),""),"")</f>
        <v/>
      </c>
      <c r="EY15" s="27" t="str" cm="1">
        <f t="array" ref="EY15">IFERROR(IF(SMALL(EY25:EY126,6)&lt;=$A$8*SMALL(EY25:EY126,1),IFERROR(INDEX($A$25:$A$126, MATCH(1,(EY25:EY126=SMALL(EY25:EY126,5))*(COUNTIF(EY3:EY14, $A$25:$A$126)=0),0)), ""),""),"")</f>
        <v/>
      </c>
      <c r="EZ15" s="27" t="str" cm="1">
        <f t="array" ref="EZ15">IFERROR(IF(SMALL(EZ25:EZ126,6)&lt;=$A$8*SMALL(EZ25:EZ126,1),IFERROR(INDEX($A$25:$A$126, MATCH(1,(EZ25:EZ126=SMALL(EZ25:EZ126,5))*(COUNTIF(EZ3:EZ14, $A$25:$A$126)=0),0)), ""),""),"")</f>
        <v/>
      </c>
      <c r="FA15" s="27" t="str" cm="1">
        <f t="array" ref="FA15">IFERROR(IF(SMALL(FA25:FA126,6)&lt;=$A$8*SMALL(FA25:FA126,1),IFERROR(INDEX($A$25:$A$126, MATCH(1,(FA25:FA126=SMALL(FA25:FA126,5))*(COUNTIF(FA3:FA14, $A$25:$A$126)=0),0)), ""),""),"")</f>
        <v/>
      </c>
      <c r="FB15" s="27" t="str" cm="1">
        <f t="array" ref="FB15">IFERROR(IF(SMALL(FB25:FB126,6)&lt;=$A$8*SMALL(FB25:FB126,1),IFERROR(INDEX($A$25:$A$126, MATCH(1,(FB25:FB126=SMALL(FB25:FB126,5))*(COUNTIF(FB3:FB14, $A$25:$A$126)=0),0)), ""),""),"")</f>
        <v/>
      </c>
      <c r="FC15" s="27" t="str" cm="1">
        <f t="array" ref="FC15">IFERROR(IF(SMALL(FC25:FC126,6)&lt;=$A$8*SMALL(FC25:FC126,1),IFERROR(INDEX($A$25:$A$126, MATCH(1,(FC25:FC126=SMALL(FC25:FC126,5))*(COUNTIF(FC3:FC14, $A$25:$A$126)=0),0)), ""),""),"")</f>
        <v/>
      </c>
      <c r="FD15" s="27" t="str" cm="1">
        <f t="array" ref="FD15">IFERROR(IF(SMALL(FD25:FD126,6)&lt;=$A$8*SMALL(FD25:FD126,1),IFERROR(INDEX($A$25:$A$126, MATCH(1,(FD25:FD126=SMALL(FD25:FD126,5))*(COUNTIF(FD3:FD14, $A$25:$A$126)=0),0)), ""),""),"")</f>
        <v/>
      </c>
      <c r="FE15" s="27" t="str" cm="1">
        <f t="array" ref="FE15">IFERROR(IF(SMALL(FE25:FE126,6)&lt;=$A$8*SMALL(FE25:FE126,1),IFERROR(INDEX($A$25:$A$126, MATCH(1,(FE25:FE126=SMALL(FE25:FE126,5))*(COUNTIF(FE3:FE14, $A$25:$A$126)=0),0)), ""),""),"")</f>
        <v/>
      </c>
      <c r="FF15" s="27" t="str" cm="1">
        <f t="array" ref="FF15">IFERROR(IF(SMALL(FF25:FF126,6)&lt;=$A$8*SMALL(FF25:FF126,1),IFERROR(INDEX($A$25:$A$126, MATCH(1,(FF25:FF126=SMALL(FF25:FF126,5))*(COUNTIF(FF3:FF14, $A$25:$A$126)=0),0)), ""),""),"")</f>
        <v/>
      </c>
      <c r="FG15" s="27" t="str" cm="1">
        <f t="array" ref="FG15">IFERROR(IF(SMALL(FG25:FG126,6)&lt;=$A$8*SMALL(FG25:FG126,1),IFERROR(INDEX($A$25:$A$126, MATCH(1,(FG25:FG126=SMALL(FG25:FG126,5))*(COUNTIF(FG3:FG14, $A$25:$A$126)=0),0)), ""),""),"")</f>
        <v/>
      </c>
      <c r="FH15" s="27" t="str" cm="1">
        <f t="array" ref="FH15">IFERROR(IF(SMALL(FH25:FH126,6)&lt;=$A$8*SMALL(FH25:FH126,1),IFERROR(INDEX($A$25:$A$126, MATCH(1,(FH25:FH126=SMALL(FH25:FH126,5))*(COUNTIF(FH3:FH14, $A$25:$A$126)=0),0)), ""),""),"")</f>
        <v/>
      </c>
      <c r="FI15" s="27" t="str" cm="1">
        <f t="array" ref="FI15">IFERROR(IF(SMALL(FI25:FI126,6)&lt;=$A$8*SMALL(FI25:FI126,1),IFERROR(INDEX($A$25:$A$126, MATCH(1,(FI25:FI126=SMALL(FI25:FI126,5))*(COUNTIF(FI3:FI14, $A$25:$A$126)=0),0)), ""),""),"")</f>
        <v/>
      </c>
      <c r="FJ15" s="27" t="str" cm="1">
        <f t="array" ref="FJ15">IFERROR(IF(SMALL(FJ25:FJ126,6)&lt;=$A$8*SMALL(FJ25:FJ126,1),IFERROR(INDEX($A$25:$A$126, MATCH(1,(FJ25:FJ126=SMALL(FJ25:FJ126,5))*(COUNTIF(FJ3:FJ14, $A$25:$A$126)=0),0)), ""),""),"")</f>
        <v/>
      </c>
      <c r="FK15" s="27" t="str" cm="1">
        <f t="array" ref="FK15">IFERROR(IF(SMALL(FK25:FK126,6)&lt;=$A$8*SMALL(FK25:FK126,1),IFERROR(INDEX($A$25:$A$126, MATCH(1,(FK25:FK126=SMALL(FK25:FK126,5))*(COUNTIF(FK3:FK14, $A$25:$A$126)=0),0)), ""),""),"")</f>
        <v/>
      </c>
      <c r="FL15" s="27" t="str" cm="1">
        <f t="array" ref="FL15">IFERROR(IF(SMALL(FL25:FL126,6)&lt;=$A$8*SMALL(FL25:FL126,1),IFERROR(INDEX($A$25:$A$126, MATCH(1,(FL25:FL126=SMALL(FL25:FL126,5))*(COUNTIF(FL3:FL14, $A$25:$A$126)=0),0)), ""),""),"")</f>
        <v/>
      </c>
      <c r="FM15" s="27" t="str" cm="1">
        <f t="array" ref="FM15">IFERROR(IF(SMALL(FM25:FM126,6)&lt;=$A$8*SMALL(FM25:FM126,1),IFERROR(INDEX($A$25:$A$126, MATCH(1,(FM25:FM126=SMALL(FM25:FM126,5))*(COUNTIF(FM3:FM14, $A$25:$A$126)=0),0)), ""),""),"")</f>
        <v/>
      </c>
      <c r="FN15" s="27" t="str" cm="1">
        <f t="array" ref="FN15">IFERROR(IF(SMALL(FN25:FN126,6)&lt;=$A$8*SMALL(FN25:FN126,1),IFERROR(INDEX($A$25:$A$126, MATCH(1,(FN25:FN126=SMALL(FN25:FN126,5))*(COUNTIF(FN3:FN14, $A$25:$A$126)=0),0)), ""),""),"")</f>
        <v/>
      </c>
      <c r="FO15" s="27" t="str" cm="1">
        <f t="array" ref="FO15">IFERROR(IF(SMALL(FO25:FO126,6)&lt;=$A$8*SMALL(FO25:FO126,1),IFERROR(INDEX($A$25:$A$126, MATCH(1,(FO25:FO126=SMALL(FO25:FO126,5))*(COUNTIF(FO3:FO14, $A$25:$A$126)=0),0)), ""),""),"")</f>
        <v/>
      </c>
      <c r="FP15" s="27" t="str" cm="1">
        <f t="array" ref="FP15">IFERROR(IF(SMALL(FP25:FP126,6)&lt;=$A$8*SMALL(FP25:FP126,1),IFERROR(INDEX($A$25:$A$126, MATCH(1,(FP25:FP126=SMALL(FP25:FP126,5))*(COUNTIF(FP3:FP14, $A$25:$A$126)=0),0)), ""),""),"")</f>
        <v/>
      </c>
      <c r="FQ15" s="27" t="str" cm="1">
        <f t="array" ref="FQ15">IFERROR(IF(SMALL(FQ25:FQ126,6)&lt;=$A$8*SMALL(FQ25:FQ126,1),IFERROR(INDEX($A$25:$A$126, MATCH(1,(FQ25:FQ126=SMALL(FQ25:FQ126,5))*(COUNTIF(FQ3:FQ14, $A$25:$A$126)=0),0)), ""),""),"")</f>
        <v/>
      </c>
      <c r="FR15" s="27" t="str" cm="1">
        <f t="array" ref="FR15">IFERROR(IF(SMALL(FR25:FR126,6)&lt;=$A$8*SMALL(FR25:FR126,1),IFERROR(INDEX($A$25:$A$126, MATCH(1,(FR25:FR126=SMALL(FR25:FR126,5))*(COUNTIF(FR3:FR14, $A$25:$A$126)=0),0)), ""),""),"")</f>
        <v/>
      </c>
      <c r="FS15" s="27" t="str" cm="1">
        <f t="array" ref="FS15">IFERROR(IF(SMALL(FS25:FS126,6)&lt;=$A$8*SMALL(FS25:FS126,1),IFERROR(INDEX($A$25:$A$126, MATCH(1,(FS25:FS126=SMALL(FS25:FS126,5))*(COUNTIF(FS3:FS14, $A$25:$A$126)=0),0)), ""),""),"")</f>
        <v/>
      </c>
      <c r="FT15" s="27" t="str" cm="1">
        <f t="array" ref="FT15">IFERROR(IF(SMALL(FT25:FT126,6)&lt;=$A$8*SMALL(FT25:FT126,1),IFERROR(INDEX($A$25:$A$126, MATCH(1,(FT25:FT126=SMALL(FT25:FT126,5))*(COUNTIF(FT3:FT14, $A$25:$A$126)=0),0)), ""),""),"")</f>
        <v/>
      </c>
      <c r="FU15" s="27" t="str" cm="1">
        <f t="array" ref="FU15">IFERROR(IF(SMALL(FU25:FU126,6)&lt;=$A$8*SMALL(FU25:FU126,1),IFERROR(INDEX($A$25:$A$126, MATCH(1,(FU25:FU126=SMALL(FU25:FU126,5))*(COUNTIF(FU3:FU14, $A$25:$A$126)=0),0)), ""),""),"")</f>
        <v/>
      </c>
      <c r="FV15" s="27" t="str" cm="1">
        <f t="array" ref="FV15">IFERROR(IF(SMALL(FV25:FV126,6)&lt;=$A$8*SMALL(FV25:FV126,1),IFERROR(INDEX($A$25:$A$126, MATCH(1,(FV25:FV126=SMALL(FV25:FV126,5))*(COUNTIF(FV3:FV14, $A$25:$A$126)=0),0)), ""),""),"")</f>
        <v/>
      </c>
      <c r="FW15" s="27" t="str" cm="1">
        <f t="array" ref="FW15">IFERROR(IF(SMALL(FW25:FW126,6)&lt;=$A$8*SMALL(FW25:FW126,1),IFERROR(INDEX($A$25:$A$126, MATCH(1,(FW25:FW126=SMALL(FW25:FW126,5))*(COUNTIF(FW3:FW14, $A$25:$A$126)=0),0)), ""),""),"")</f>
        <v/>
      </c>
      <c r="FX15" s="27" t="str" cm="1">
        <f t="array" ref="FX15">IFERROR(IF(SMALL(FX25:FX126,6)&lt;=$A$8*SMALL(FX25:FX126,1),IFERROR(INDEX($A$25:$A$126, MATCH(1,(FX25:FX126=SMALL(FX25:FX126,5))*(COUNTIF(FX3:FX14, $A$25:$A$126)=0),0)), ""),""),"")</f>
        <v/>
      </c>
      <c r="FY15" s="27" t="str" cm="1">
        <f t="array" ref="FY15">IFERROR(IF(SMALL(FY25:FY126,6)&lt;=$A$8*SMALL(FY25:FY126,1),IFERROR(INDEX($A$25:$A$126, MATCH(1,(FY25:FY126=SMALL(FY25:FY126,5))*(COUNTIF(FY3:FY14, $A$25:$A$126)=0),0)), ""),""),"")</f>
        <v/>
      </c>
      <c r="FZ15" s="27" t="str" cm="1">
        <f t="array" ref="FZ15">IFERROR(IF(SMALL(FZ25:FZ126,6)&lt;=$A$8*SMALL(FZ25:FZ126,1),IFERROR(INDEX($A$25:$A$126, MATCH(1,(FZ25:FZ126=SMALL(FZ25:FZ126,5))*(COUNTIF(FZ3:FZ14, $A$25:$A$126)=0),0)), ""),""),"")</f>
        <v/>
      </c>
      <c r="GA15" s="27" t="str" cm="1">
        <f t="array" ref="GA15">IFERROR(IF(SMALL(GA25:GA126,6)&lt;=$A$8*SMALL(GA25:GA126,1),IFERROR(INDEX($A$25:$A$126, MATCH(1,(GA25:GA126=SMALL(GA25:GA126,5))*(COUNTIF(GA3:GA14, $A$25:$A$126)=0),0)), ""),""),"")</f>
        <v/>
      </c>
      <c r="GB15" s="27" t="str" cm="1">
        <f t="array" ref="GB15">IFERROR(IF(SMALL(GB25:GB126,6)&lt;=$A$8*SMALL(GB25:GB126,1),IFERROR(INDEX($A$25:$A$126, MATCH(1,(GB25:GB126=SMALL(GB25:GB126,5))*(COUNTIF(GB3:GB14, $A$25:$A$126)=0),0)), ""),""),"")</f>
        <v/>
      </c>
      <c r="GC15" s="27" t="str" cm="1">
        <f t="array" ref="GC15">IFERROR(IF(SMALL(GC25:GC126,6)&lt;=$A$8*SMALL(GC25:GC126,1),IFERROR(INDEX($A$25:$A$126, MATCH(1,(GC25:GC126=SMALL(GC25:GC126,5))*(COUNTIF(GC3:GC14, $A$25:$A$126)=0),0)), ""),""),"")</f>
        <v/>
      </c>
      <c r="GD15" s="27" t="str" cm="1">
        <f t="array" ref="GD15">IFERROR(IF(SMALL(GD25:GD126,6)&lt;=$A$8*SMALL(GD25:GD126,1),IFERROR(INDEX($A$25:$A$126, MATCH(1,(GD25:GD126=SMALL(GD25:GD126,5))*(COUNTIF(GD3:GD14, $A$25:$A$126)=0),0)), ""),""),"")</f>
        <v/>
      </c>
      <c r="GE15" s="27" t="str" cm="1">
        <f t="array" ref="GE15">IFERROR(IF(SMALL(GE25:GE126,6)&lt;=$A$8*SMALL(GE25:GE126,1),IFERROR(INDEX($A$25:$A$126, MATCH(1,(GE25:GE126=SMALL(GE25:GE126,5))*(COUNTIF(GE3:GE14, $A$25:$A$126)=0),0)), ""),""),"")</f>
        <v/>
      </c>
      <c r="GF15" s="27" t="str" cm="1">
        <f t="array" ref="GF15">IFERROR(IF(SMALL(GF25:GF126,6)&lt;=$A$8*SMALL(GF25:GF126,1),IFERROR(INDEX($A$25:$A$126, MATCH(1,(GF25:GF126=SMALL(GF25:GF126,5))*(COUNTIF(GF3:GF14, $A$25:$A$126)=0),0)), ""),""),"")</f>
        <v/>
      </c>
      <c r="GG15" s="27" t="str" cm="1">
        <f t="array" ref="GG15">IFERROR(IF(SMALL(GG25:GG126,6)&lt;=$A$8*SMALL(GG25:GG126,1),IFERROR(INDEX($A$25:$A$126, MATCH(1,(GG25:GG126=SMALL(GG25:GG126,5))*(COUNTIF(GG3:GG14, $A$25:$A$126)=0),0)), ""),""),"")</f>
        <v/>
      </c>
      <c r="GH15" s="27" t="str" cm="1">
        <f t="array" ref="GH15">IFERROR(IF(SMALL(GH25:GH126,6)&lt;=$A$8*SMALL(GH25:GH126,1),IFERROR(INDEX($A$25:$A$126, MATCH(1,(GH25:GH126=SMALL(GH25:GH126,5))*(COUNTIF(GH3:GH14, $A$25:$A$126)=0),0)), ""),""),"")</f>
        <v/>
      </c>
      <c r="GI15" s="27" t="str" cm="1">
        <f t="array" ref="GI15">IFERROR(IF(SMALL(GI25:GI126,6)&lt;=$A$8*SMALL(GI25:GI126,1),IFERROR(INDEX($A$25:$A$126, MATCH(1,(GI25:GI126=SMALL(GI25:GI126,5))*(COUNTIF(GI3:GI14, $A$25:$A$126)=0),0)), ""),""),"")</f>
        <v/>
      </c>
      <c r="GJ15" s="27" t="str" cm="1">
        <f t="array" ref="GJ15">IFERROR(IF(SMALL(GJ25:GJ126,6)&lt;=$A$8*SMALL(GJ25:GJ126,1),IFERROR(INDEX($A$25:$A$126, MATCH(1,(GJ25:GJ126=SMALL(GJ25:GJ126,5))*(COUNTIF(GJ3:GJ14, $A$25:$A$126)=0),0)), ""),""),"")</f>
        <v/>
      </c>
      <c r="GK15" s="27" t="str" cm="1">
        <f t="array" ref="GK15">IFERROR(IF(SMALL(GK25:GK126,6)&lt;=$A$8*SMALL(GK25:GK126,1),IFERROR(INDEX($A$25:$A$126, MATCH(1,(GK25:GK126=SMALL(GK25:GK126,5))*(COUNTIF(GK3:GK14, $A$25:$A$126)=0),0)), ""),""),"")</f>
        <v/>
      </c>
      <c r="GL15" s="27" t="str" cm="1">
        <f t="array" ref="GL15">IFERROR(IF(SMALL(GL25:GL126,6)&lt;=$A$8*SMALL(GL25:GL126,1),IFERROR(INDEX($A$25:$A$126, MATCH(1,(GL25:GL126=SMALL(GL25:GL126,5))*(COUNTIF(GL3:GL14, $A$25:$A$126)=0),0)), ""),""),"")</f>
        <v/>
      </c>
      <c r="GM15" s="27" t="str" cm="1">
        <f t="array" ref="GM15">IFERROR(IF(SMALL(GM25:GM126,6)&lt;=$A$8*SMALL(GM25:GM126,1),IFERROR(INDEX($A$25:$A$126, MATCH(1,(GM25:GM126=SMALL(GM25:GM126,5))*(COUNTIF(GM3:GM14, $A$25:$A$126)=0),0)), ""),""),"")</f>
        <v/>
      </c>
      <c r="GN15" s="27" t="str" cm="1">
        <f t="array" ref="GN15">IFERROR(IF(SMALL(GN25:GN126,6)&lt;=$A$8*SMALL(GN25:GN126,1),IFERROR(INDEX($A$25:$A$126, MATCH(1,(GN25:GN126=SMALL(GN25:GN126,5))*(COUNTIF(GN3:GN14, $A$25:$A$126)=0),0)), ""),""),"")</f>
        <v/>
      </c>
      <c r="GO15" s="27" t="str" cm="1">
        <f t="array" ref="GO15">IFERROR(IF(SMALL(GO25:GO126,6)&lt;=$A$8*SMALL(GO25:GO126,1),IFERROR(INDEX($A$25:$A$126, MATCH(1,(GO25:GO126=SMALL(GO25:GO126,5))*(COUNTIF(GO3:GO14, $A$25:$A$126)=0),0)), ""),""),"")</f>
        <v/>
      </c>
      <c r="GP15" s="27" t="str" cm="1">
        <f t="array" ref="GP15">IFERROR(IF(SMALL(GP25:GP126,6)&lt;=$A$8*SMALL(GP25:GP126,1),IFERROR(INDEX($A$25:$A$126, MATCH(1,(GP25:GP126=SMALL(GP25:GP126,5))*(COUNTIF(GP3:GP14, $A$25:$A$126)=0),0)), ""),""),"")</f>
        <v/>
      </c>
      <c r="GQ15" s="27" t="str" cm="1">
        <f t="array" ref="GQ15">IFERROR(IF(SMALL(GQ25:GQ126,6)&lt;=$A$8*SMALL(GQ25:GQ126,1),IFERROR(INDEX($A$25:$A$126, MATCH(1,(GQ25:GQ126=SMALL(GQ25:GQ126,5))*(COUNTIF(GQ3:GQ14, $A$25:$A$126)=0),0)), ""),""),"")</f>
        <v/>
      </c>
      <c r="GR15" s="27" t="str" cm="1">
        <f t="array" ref="GR15">IFERROR(IF(SMALL(GR25:GR126,6)&lt;=$A$8*SMALL(GR25:GR126,1),IFERROR(INDEX($A$25:$A$126, MATCH(1,(GR25:GR126=SMALL(GR25:GR126,5))*(COUNTIF(GR3:GR14, $A$25:$A$126)=0),0)), ""),""),"")</f>
        <v/>
      </c>
      <c r="GS15" s="27" t="str" cm="1">
        <f t="array" ref="GS15">IFERROR(IF(SMALL(GS25:GS126,6)&lt;=$A$8*SMALL(GS25:GS126,1),IFERROR(INDEX($A$25:$A$126, MATCH(1,(GS25:GS126=SMALL(GS25:GS126,5))*(COUNTIF(GS3:GS14, $A$25:$A$126)=0),0)), ""),""),"")</f>
        <v/>
      </c>
      <c r="GT15" s="27" t="str" cm="1">
        <f t="array" ref="GT15">IFERROR(IF(SMALL(GT25:GT126,6)&lt;=$A$8*SMALL(GT25:GT126,1),IFERROR(INDEX($A$25:$A$126, MATCH(1,(GT25:GT126=SMALL(GT25:GT126,5))*(COUNTIF(GT3:GT14, $A$25:$A$126)=0),0)), ""),""),"")</f>
        <v/>
      </c>
      <c r="GU15" s="27" t="str" cm="1">
        <f t="array" ref="GU15">IFERROR(IF(SMALL(GU25:GU126,6)&lt;=$A$8*SMALL(GU25:GU126,1),IFERROR(INDEX($A$25:$A$126, MATCH(1,(GU25:GU126=SMALL(GU25:GU126,5))*(COUNTIF(GU3:GU14, $A$25:$A$126)=0),0)), ""),""),"")</f>
        <v/>
      </c>
      <c r="GV15" s="27" t="str" cm="1">
        <f t="array" ref="GV15">IFERROR(IF(SMALL(GV25:GV126,6)&lt;=$A$8*SMALL(GV25:GV126,1),IFERROR(INDEX($A$25:$A$126, MATCH(1,(GV25:GV126=SMALL(GV25:GV126,5))*(COUNTIF(GV3:GV14, $A$25:$A$126)=0),0)), ""),""),"")</f>
        <v/>
      </c>
      <c r="GW15" s="27" t="str" cm="1">
        <f t="array" ref="GW15">IFERROR(IF(SMALL(GW25:GW126,6)&lt;=$A$8*SMALL(GW25:GW126,1),IFERROR(INDEX($A$25:$A$126, MATCH(1,(GW25:GW126=SMALL(GW25:GW126,5))*(COUNTIF(GW3:GW14, $A$25:$A$126)=0),0)), ""),""),"")</f>
        <v/>
      </c>
      <c r="GX15" s="27" t="str" cm="1">
        <f t="array" ref="GX15">IFERROR(IF(SMALL(GX25:GX126,6)&lt;=$A$8*SMALL(GX25:GX126,1),IFERROR(INDEX($A$25:$A$126, MATCH(1,(GX25:GX126=SMALL(GX25:GX126,5))*(COUNTIF(GX3:GX14, $A$25:$A$126)=0),0)), ""),""),"")</f>
        <v/>
      </c>
      <c r="GY15" s="27" t="str" cm="1">
        <f t="array" ref="GY15">IFERROR(IF(SMALL(GY25:GY126,6)&lt;=$A$8*SMALL(GY25:GY126,1),IFERROR(INDEX($A$25:$A$126, MATCH(1,(GY25:GY126=SMALL(GY25:GY126,5))*(COUNTIF(GY3:GY14, $A$25:$A$126)=0),0)), ""),""),"")</f>
        <v/>
      </c>
      <c r="GZ15" s="27" t="str" cm="1">
        <f t="array" ref="GZ15">IFERROR(IF(SMALL(GZ25:GZ126,6)&lt;=$A$8*SMALL(GZ25:GZ126,1),IFERROR(INDEX($A$25:$A$126, MATCH(1,(GZ25:GZ126=SMALL(GZ25:GZ126,5))*(COUNTIF(GZ3:GZ14, $A$25:$A$126)=0),0)), ""),""),"")</f>
        <v/>
      </c>
      <c r="HA15" s="27" t="str" cm="1">
        <f t="array" ref="HA15">IFERROR(IF(SMALL(HA25:HA126,6)&lt;=$A$8*SMALL(HA25:HA126,1),IFERROR(INDEX($A$25:$A$126, MATCH(1,(HA25:HA126=SMALL(HA25:HA126,5))*(COUNTIF(HA3:HA14, $A$25:$A$126)=0),0)), ""),""),"")</f>
        <v/>
      </c>
      <c r="HB15" s="27" t="str" cm="1">
        <f t="array" ref="HB15">IFERROR(IF(SMALL(HB25:HB126,6)&lt;=$A$8*SMALL(HB25:HB126,1),IFERROR(INDEX($A$25:$A$126, MATCH(1,(HB25:HB126=SMALL(HB25:HB126,5))*(COUNTIF(HB3:HB14, $A$25:$A$126)=0),0)), ""),""),"")</f>
        <v/>
      </c>
      <c r="HC15" s="27" t="str" cm="1">
        <f t="array" ref="HC15">IFERROR(IF(SMALL(HC25:HC126,6)&lt;=$A$8*SMALL(HC25:HC126,1),IFERROR(INDEX($A$25:$A$126, MATCH(1,(HC25:HC126=SMALL(HC25:HC126,5))*(COUNTIF(HC3:HC14, $A$25:$A$126)=0),0)), ""),""),"")</f>
        <v/>
      </c>
      <c r="HD15" s="27" t="str" cm="1">
        <f t="array" ref="HD15">IFERROR(IF(SMALL(HD25:HD126,6)&lt;=$A$8*SMALL(HD25:HD126,1),IFERROR(INDEX($A$25:$A$126, MATCH(1,(HD25:HD126=SMALL(HD25:HD126,5))*(COUNTIF(HD3:HD14, $A$25:$A$126)=0),0)), ""),""),"")</f>
        <v/>
      </c>
      <c r="HE15" s="27" t="str" cm="1">
        <f t="array" ref="HE15">IFERROR(IF(SMALL(HE25:HE126,6)&lt;=$A$8*SMALL(HE25:HE126,1),IFERROR(INDEX($A$25:$A$126, MATCH(1,(HE25:HE126=SMALL(HE25:HE126,5))*(COUNTIF(HE3:HE14, $A$25:$A$126)=0),0)), ""),""),"")</f>
        <v/>
      </c>
      <c r="HF15" s="27" t="str" cm="1">
        <f t="array" ref="HF15">IFERROR(IF(SMALL(HF25:HF126,6)&lt;=$A$8*SMALL(HF25:HF126,1),IFERROR(INDEX($A$25:$A$126, MATCH(1,(HF25:HF126=SMALL(HF25:HF126,5))*(COUNTIF(HF3:HF14, $A$25:$A$126)=0),0)), ""),""),"")</f>
        <v/>
      </c>
      <c r="HG15" s="27" t="str" cm="1">
        <f t="array" ref="HG15">IFERROR(IF(SMALL(HG25:HG126,6)&lt;=$A$8*SMALL(HG25:HG126,1),IFERROR(INDEX($A$25:$A$126, MATCH(1,(HG25:HG126=SMALL(HG25:HG126,5))*(COUNTIF(HG3:HG14, $A$25:$A$126)=0),0)), ""),""),"")</f>
        <v/>
      </c>
      <c r="HH15" s="27" t="str" cm="1">
        <f t="array" ref="HH15">IFERROR(IF(SMALL(HH25:HH126,6)&lt;=$A$8*SMALL(HH25:HH126,1),IFERROR(INDEX($A$25:$A$126, MATCH(1,(HH25:HH126=SMALL(HH25:HH126,5))*(COUNTIF(HH3:HH14, $A$25:$A$126)=0),0)), ""),""),"")</f>
        <v/>
      </c>
      <c r="HI15" s="27" t="str" cm="1">
        <f t="array" ref="HI15">IFERROR(IF(SMALL(HI25:HI126,6)&lt;=$A$8*SMALL(HI25:HI126,1),IFERROR(INDEX($A$25:$A$126, MATCH(1,(HI25:HI126=SMALL(HI25:HI126,5))*(COUNTIF(HI3:HI14, $A$25:$A$126)=0),0)), ""),""),"")</f>
        <v/>
      </c>
      <c r="HJ15" s="27" t="str" cm="1">
        <f t="array" ref="HJ15">IFERROR(IF(SMALL(HJ25:HJ126,6)&lt;=$A$8*SMALL(HJ25:HJ126,1),IFERROR(INDEX($A$25:$A$126, MATCH(1,(HJ25:HJ126=SMALL(HJ25:HJ126,5))*(COUNTIF(HJ3:HJ14, $A$25:$A$126)=0),0)), ""),""),"")</f>
        <v/>
      </c>
      <c r="HK15" s="27" t="str" cm="1">
        <f t="array" ref="HK15">IFERROR(IF(SMALL(HK25:HK126,6)&lt;=$A$8*SMALL(HK25:HK126,1),IFERROR(INDEX($A$25:$A$126, MATCH(1,(HK25:HK126=SMALL(HK25:HK126,5))*(COUNTIF(HK3:HK14, $A$25:$A$126)=0),0)), ""),""),"")</f>
        <v/>
      </c>
      <c r="HL15" s="27" t="str" cm="1">
        <f t="array" ref="HL15">IFERROR(IF(SMALL(HL25:HL126,6)&lt;=$A$8*SMALL(HL25:HL126,1),IFERROR(INDEX($A$25:$A$126, MATCH(1,(HL25:HL126=SMALL(HL25:HL126,5))*(COUNTIF(HL3:HL14, $A$25:$A$126)=0),0)), ""),""),"")</f>
        <v/>
      </c>
      <c r="HM15" s="27" t="str" cm="1">
        <f t="array" ref="HM15">IFERROR(IF(SMALL(HM25:HM126,6)&lt;=$A$8*SMALL(HM25:HM126,1),IFERROR(INDEX($A$25:$A$126, MATCH(1,(HM25:HM126=SMALL(HM25:HM126,5))*(COUNTIF(HM3:HM14, $A$25:$A$126)=0),0)), ""),""),"")</f>
        <v/>
      </c>
      <c r="HN15" s="27" t="str" cm="1">
        <f t="array" ref="HN15">IFERROR(IF(SMALL(HN25:HN126,6)&lt;=$A$8*SMALL(HN25:HN126,1),IFERROR(INDEX($A$25:$A$126, MATCH(1,(HN25:HN126=SMALL(HN25:HN126,5))*(COUNTIF(HN3:HN14, $A$25:$A$126)=0),0)), ""),""),"")</f>
        <v/>
      </c>
      <c r="HO15" s="27" t="str" cm="1">
        <f t="array" ref="HO15">IFERROR(IF(SMALL(HO25:HO126,6)&lt;=$A$8*SMALL(HO25:HO126,1),IFERROR(INDEX($A$25:$A$126, MATCH(1,(HO25:HO126=SMALL(HO25:HO126,5))*(COUNTIF(HO3:HO14, $A$25:$A$126)=0),0)), ""),""),"")</f>
        <v/>
      </c>
      <c r="HP15" s="27" t="str" cm="1">
        <f t="array" ref="HP15">IFERROR(IF(SMALL(HP25:HP126,6)&lt;=$A$8*SMALL(HP25:HP126,1),IFERROR(INDEX($A$25:$A$126, MATCH(1,(HP25:HP126=SMALL(HP25:HP126,5))*(COUNTIF(HP3:HP14, $A$25:$A$126)=0),0)), ""),""),"")</f>
        <v/>
      </c>
      <c r="HQ15" s="27" t="str" cm="1">
        <f t="array" ref="HQ15">IFERROR(IF(SMALL(HQ25:HQ126,6)&lt;=$A$8*SMALL(HQ25:HQ126,1),IFERROR(INDEX($A$25:$A$126, MATCH(1,(HQ25:HQ126=SMALL(HQ25:HQ126,5))*(COUNTIF(HQ3:HQ14, $A$25:$A$126)=0),0)), ""),""),"")</f>
        <v/>
      </c>
      <c r="HR15" s="27" t="str" cm="1">
        <f t="array" ref="HR15">IFERROR(IF(SMALL(HR25:HR126,6)&lt;=$A$8*SMALL(HR25:HR126,1),IFERROR(INDEX($A$25:$A$126, MATCH(1,(HR25:HR126=SMALL(HR25:HR126,5))*(COUNTIF(HR3:HR14, $A$25:$A$126)=0),0)), ""),""),"")</f>
        <v/>
      </c>
      <c r="HS15" s="27" t="str" cm="1">
        <f t="array" ref="HS15">IFERROR(IF(SMALL(HS25:HS126,6)&lt;=$A$8*SMALL(HS25:HS126,1),IFERROR(INDEX($A$25:$A$126, MATCH(1,(HS25:HS126=SMALL(HS25:HS126,5))*(COUNTIF(HS3:HS14, $A$25:$A$126)=0),0)), ""),""),"")</f>
        <v/>
      </c>
      <c r="HT15" s="27" t="str" cm="1">
        <f t="array" ref="HT15">IFERROR(IF(SMALL(HT25:HT126,6)&lt;=$A$8*SMALL(HT25:HT126,1),IFERROR(INDEX($A$25:$A$126, MATCH(1,(HT25:HT126=SMALL(HT25:HT126,5))*(COUNTIF(HT3:HT14, $A$25:$A$126)=0),0)), ""),""),"")</f>
        <v/>
      </c>
      <c r="HU15" s="27" t="str" cm="1">
        <f t="array" ref="HU15">IFERROR(IF(SMALL(HU25:HU126,6)&lt;=$A$8*SMALL(HU25:HU126,1),IFERROR(INDEX($A$25:$A$126, MATCH(1,(HU25:HU126=SMALL(HU25:HU126,5))*(COUNTIF(HU3:HU14, $A$25:$A$126)=0),0)), ""),""),"")</f>
        <v/>
      </c>
      <c r="HV15" s="27" t="str" cm="1">
        <f t="array" ref="HV15">IFERROR(IF(SMALL(HV25:HV126,6)&lt;=$A$8*SMALL(HV25:HV126,1),IFERROR(INDEX($A$25:$A$126, MATCH(1,(HV25:HV126=SMALL(HV25:HV126,5))*(COUNTIF(HV3:HV14, $A$25:$A$126)=0),0)), ""),""),"")</f>
        <v/>
      </c>
      <c r="HW15" s="27" t="str" cm="1">
        <f t="array" ref="HW15">IFERROR(IF(SMALL(HW25:HW126,6)&lt;=$A$8*SMALL(HW25:HW126,1),IFERROR(INDEX($A$25:$A$126, MATCH(1,(HW25:HW126=SMALL(HW25:HW126,5))*(COUNTIF(HW3:HW14, $A$25:$A$126)=0),0)), ""),""),"")</f>
        <v/>
      </c>
      <c r="HX15" s="27" t="str" cm="1">
        <f t="array" ref="HX15">IFERROR(IF(SMALL(HX25:HX126,6)&lt;=$A$8*SMALL(HX25:HX126,1),IFERROR(INDEX($A$25:$A$126, MATCH(1,(HX25:HX126=SMALL(HX25:HX126,5))*(COUNTIF(HX3:HX14, $A$25:$A$126)=0),0)), ""),""),"")</f>
        <v/>
      </c>
      <c r="HY15" s="27" t="str" cm="1">
        <f t="array" ref="HY15">IFERROR(IF(SMALL(HY25:HY126,6)&lt;=$A$8*SMALL(HY25:HY126,1),IFERROR(INDEX($A$25:$A$126, MATCH(1,(HY25:HY126=SMALL(HY25:HY126,5))*(COUNTIF(HY3:HY14, $A$25:$A$126)=0),0)), ""),""),"")</f>
        <v/>
      </c>
      <c r="HZ15" s="27" t="str" cm="1">
        <f t="array" ref="HZ15">IFERROR(IF(SMALL(HZ25:HZ126,6)&lt;=$A$8*SMALL(HZ25:HZ126,1),IFERROR(INDEX($A$25:$A$126, MATCH(1,(HZ25:HZ126=SMALL(HZ25:HZ126,5))*(COUNTIF(HZ3:HZ14, $A$25:$A$126)=0),0)), ""),""),"")</f>
        <v/>
      </c>
      <c r="IA15" s="27" t="str" cm="1">
        <f t="array" ref="IA15">IFERROR(IF(SMALL(IA25:IA126,6)&lt;=$A$8*SMALL(IA25:IA126,1),IFERROR(INDEX($A$25:$A$126, MATCH(1,(IA25:IA126=SMALL(IA25:IA126,5))*(COUNTIF(IA3:IA14, $A$25:$A$126)=0),0)), ""),""),"")</f>
        <v/>
      </c>
      <c r="IB15" s="27" t="str" cm="1">
        <f t="array" ref="IB15">IFERROR(IF(SMALL(IB25:IB126,6)&lt;=$A$8*SMALL(IB25:IB126,1),IFERROR(INDEX($A$25:$A$126, MATCH(1,(IB25:IB126=SMALL(IB25:IB126,5))*(COUNTIF(IB3:IB14, $A$25:$A$126)=0),0)), ""),""),"")</f>
        <v/>
      </c>
      <c r="IC15" s="27" t="str" cm="1">
        <f t="array" ref="IC15">IFERROR(IF(SMALL(IC25:IC126,6)&lt;=$A$8*SMALL(IC25:IC126,1),IFERROR(INDEX($A$25:$A$126, MATCH(1,(IC25:IC126=SMALL(IC25:IC126,5))*(COUNTIF(IC3:IC14, $A$25:$A$126)=0),0)), ""),""),"")</f>
        <v/>
      </c>
      <c r="ID15" s="27" t="str" cm="1">
        <f t="array" ref="ID15">IFERROR(IF(SMALL(ID25:ID126,6)&lt;=$A$8*SMALL(ID25:ID126,1),IFERROR(INDEX($A$25:$A$126, MATCH(1,(ID25:ID126=SMALL(ID25:ID126,5))*(COUNTIF(ID3:ID14, $A$25:$A$126)=0),0)), ""),""),"")</f>
        <v/>
      </c>
      <c r="IE15" s="27" t="str" cm="1">
        <f t="array" ref="IE15">IFERROR(IF(SMALL(IE25:IE126,6)&lt;=$A$8*SMALL(IE25:IE126,1),IFERROR(INDEX($A$25:$A$126, MATCH(1,(IE25:IE126=SMALL(IE25:IE126,5))*(COUNTIF(IE3:IE14, $A$25:$A$126)=0),0)), ""),""),"")</f>
        <v/>
      </c>
      <c r="IF15" s="27" t="str" cm="1">
        <f t="array" ref="IF15">IFERROR(IF(SMALL(IF25:IF126,6)&lt;=$A$8*SMALL(IF25:IF126,1),IFERROR(INDEX($A$25:$A$126, MATCH(1,(IF25:IF126=SMALL(IF25:IF126,5))*(COUNTIF(IF3:IF14, $A$25:$A$126)=0),0)), ""),""),"")</f>
        <v/>
      </c>
      <c r="IG15" s="27" t="str" cm="1">
        <f t="array" ref="IG15">IFERROR(IF(SMALL(IG25:IG126,6)&lt;=$A$8*SMALL(IG25:IG126,1),IFERROR(INDEX($A$25:$A$126, MATCH(1,(IG25:IG126=SMALL(IG25:IG126,5))*(COUNTIF(IG3:IG14, $A$25:$A$126)=0),0)), ""),""),"")</f>
        <v/>
      </c>
      <c r="IH15" s="27" t="str" cm="1">
        <f t="array" ref="IH15">IFERROR(IF(SMALL(IH25:IH126,6)&lt;=$A$8*SMALL(IH25:IH126,1),IFERROR(INDEX($A$25:$A$126, MATCH(1,(IH25:IH126=SMALL(IH25:IH126,5))*(COUNTIF(IH3:IH14, $A$25:$A$126)=0),0)), ""),""),"")</f>
        <v/>
      </c>
      <c r="II15" s="27" t="str" cm="1">
        <f t="array" ref="II15">IFERROR(IF(SMALL(II25:II126,6)&lt;=$A$8*SMALL(II25:II126,1),IFERROR(INDEX($A$25:$A$126, MATCH(1,(II25:II126=SMALL(II25:II126,5))*(COUNTIF(II3:II14, $A$25:$A$126)=0),0)), ""),""),"")</f>
        <v/>
      </c>
      <c r="IJ15" s="27" t="str" cm="1">
        <f t="array" ref="IJ15">IFERROR(IF(SMALL(IJ25:IJ126,6)&lt;=$A$8*SMALL(IJ25:IJ126,1),IFERROR(INDEX($A$25:$A$126, MATCH(1,(IJ25:IJ126=SMALL(IJ25:IJ126,5))*(COUNTIF(IJ3:IJ14, $A$25:$A$126)=0),0)), ""),""),"")</f>
        <v/>
      </c>
      <c r="IK15" s="27" t="str" cm="1">
        <f t="array" ref="IK15">IFERROR(IF(SMALL(IK25:IK200,6)&lt;=$A$8*SMALL(IK25:IK200,1),IFERROR(INDEX($A$25:$A$200, MATCH(1,(IK25:IK200=SMALL(IK25:IK200,5))*(COUNTIF(IK3:IK14, $A$25:$A$200)=0),0)), ""),""),"")</f>
        <v/>
      </c>
      <c r="IL15" s="27" t="str" cm="1">
        <f t="array" ref="IL15">IFERROR(IF(SMALL(IL25:IL200,6)&lt;=$A$8*SMALL(IL25:IL200,1),IFERROR(INDEX($A$25:$A$200, MATCH(1,(IL25:IL200=SMALL(IL25:IL200,5))*(COUNTIF(IL3:IL14, $A$25:$A$200)=0),0)), ""),""),"")</f>
        <v/>
      </c>
      <c r="IM15" s="27" t="str" cm="1">
        <f t="array" ref="IM15">IFERROR(IF(SMALL(IM25:IM200,6)&lt;=$A$8*SMALL(IM25:IM200,1),IFERROR(INDEX($A$25:$A$200, MATCH(1,(IM25:IM200=SMALL(IM25:IM200,5))*(COUNTIF(IM3:IM14, $A$25:$A$200)=0),0)), ""),""),"")</f>
        <v/>
      </c>
      <c r="IN15" s="27" t="str" cm="1">
        <f t="array" ref="IN15">IFERROR(IF(SMALL(IN25:IN200,6)&lt;=$A$8*SMALL(IN25:IN200,1),IFERROR(INDEX($A$25:$A$200, MATCH(1,(IN25:IN200=SMALL(IN25:IN200,5))*(COUNTIF(IN3:IN14, $A$25:$A$200)=0),0)), ""),""),"")</f>
        <v/>
      </c>
      <c r="IO15" s="27" t="str" cm="1">
        <f t="array" ref="IO15">IFERROR(IF(SMALL(IO25:IO200,6)&lt;=$A$8*SMALL(IO25:IO200,1),IFERROR(INDEX($A$25:$A$200, MATCH(1,(IO25:IO200=SMALL(IO25:IO200,5))*(COUNTIF(IO3:IO14, $A$25:$A$200)=0),0)), ""),""),"")</f>
        <v/>
      </c>
      <c r="IP15" s="27" t="str" cm="1">
        <f t="array" ref="IP15">IFERROR(IF(SMALL(IP25:IP200,6)&lt;=$A$8*SMALL(IP25:IP200,1),IFERROR(INDEX($A$25:$A$200, MATCH(1,(IP25:IP200=SMALL(IP25:IP200,5))*(COUNTIF(IP3:IP14, $A$25:$A$200)=0),0)), ""),""),"")</f>
        <v/>
      </c>
      <c r="IQ15" s="27" t="str" cm="1">
        <f t="array" ref="IQ15">IFERROR(IF(SMALL(IQ25:IQ200,6)&lt;=$A$8*SMALL(IQ25:IQ200,1),IFERROR(INDEX($A$25:$A$200, MATCH(1,(IQ25:IQ200=SMALL(IQ25:IQ200,5))*(COUNTIF(IQ3:IQ14, $A$25:$A$200)=0),0)), ""),""),"")</f>
        <v/>
      </c>
      <c r="IR15" s="27" t="str" cm="1">
        <f t="array" ref="IR15">IFERROR(IF(SMALL(IR25:IR200,6)&lt;=$A$8*SMALL(IR25:IR200,1),IFERROR(INDEX($A$25:$A$200, MATCH(1,(IR25:IR200=SMALL(IR25:IR200,5))*(COUNTIF(IR3:IR14, $A$25:$A$200)=0),0)), ""),""),"")</f>
        <v/>
      </c>
      <c r="IS15" s="27" t="str" cm="1">
        <f t="array" ref="IS15">IFERROR(IF(SMALL(IS25:IS200,6)&lt;=$A$8*SMALL(IS25:IS200,1),IFERROR(INDEX($A$25:$A$200, MATCH(1,(IS25:IS200=SMALL(IS25:IS200,5))*(COUNTIF(IS3:IS14, $A$25:$A$200)=0),0)), ""),""),"")</f>
        <v/>
      </c>
      <c r="IT15" s="27" t="str" cm="1">
        <f t="array" ref="IT15">IFERROR(IF(SMALL(IT25:IT200,6)&lt;=$A$8*SMALL(IT25:IT200,1),IFERROR(INDEX($A$25:$A$200, MATCH(1,(IT25:IT200=SMALL(IT25:IT200,5))*(COUNTIF(IT3:IT14, $A$25:$A$200)=0),0)), ""),""),"")</f>
        <v/>
      </c>
      <c r="IU15" s="27" t="str" cm="1">
        <f t="array" ref="IU15">IFERROR(IF(SMALL(IU25:IU200,6)&lt;=$A$8*SMALL(IU25:IU200,1),IFERROR(INDEX($A$25:$A$200, MATCH(1,(IU25:IU200=SMALL(IU25:IU200,5))*(COUNTIF(IU3:IU14, $A$25:$A$200)=0),0)), ""),""),"")</f>
        <v/>
      </c>
      <c r="IV15" s="27" t="str" cm="1">
        <f t="array" ref="IV15">IFERROR(IF(SMALL(IV25:IV200,6)&lt;=$A$8*SMALL(IV25:IV200,1),IFERROR(INDEX($A$25:$A$200, MATCH(1,(IV25:IV200=SMALL(IV25:IV200,5))*(COUNTIF(IV3:IV14, $A$25:$A$200)=0),0)), ""),""),"")</f>
        <v/>
      </c>
      <c r="IW15" s="27" t="str" cm="1">
        <f t="array" ref="IW15">IFERROR(IF(SMALL(IW25:IW200,6)&lt;=$A$8*SMALL(IW25:IW200,1),IFERROR(INDEX($A$25:$A$200, MATCH(1,(IW25:IW200=SMALL(IW25:IW200,5))*(COUNTIF(IW3:IW14, $A$25:$A$200)=0),0)), ""),""),"")</f>
        <v/>
      </c>
      <c r="IX15" s="27" t="str" cm="1">
        <f t="array" ref="IX15">IFERROR(IF(SMALL(IX25:IX200,6)&lt;=$A$8*SMALL(IX25:IX200,1),IFERROR(INDEX($A$25:$A$200, MATCH(1,(IX25:IX200=SMALL(IX25:IX200,5))*(COUNTIF(IX3:IX14, $A$25:$A$200)=0),0)), ""),""),"")</f>
        <v/>
      </c>
      <c r="IY15" s="27" t="str" cm="1">
        <f t="array" ref="IY15">IFERROR(IF(SMALL(IY25:IY200,6)&lt;=$A$8*SMALL(IY25:IY200,1),IFERROR(INDEX($A$25:$A$200, MATCH(1,(IY25:IY200=SMALL(IY25:IY200,5))*(COUNTIF(IY3:IY14, $A$25:$A$200)=0),0)), ""),""),"")</f>
        <v/>
      </c>
      <c r="IZ15" s="27" t="str" cm="1">
        <f t="array" ref="IZ15">IFERROR(IF(SMALL(IZ25:IZ200,6)&lt;=$A$8*SMALL(IZ25:IZ200,1),IFERROR(INDEX($A$25:$A$200, MATCH(1,(IZ25:IZ200=SMALL(IZ25:IZ200,5))*(COUNTIF(IZ3:IZ14, $A$25:$A$200)=0),0)), ""),""),"")</f>
        <v/>
      </c>
      <c r="JA15" s="27" t="str" cm="1">
        <f t="array" ref="JA15">IFERROR(IF(SMALL(JA25:JA200,6)&lt;=$A$8*SMALL(JA25:JA200,1),IFERROR(INDEX($A$25:$A$200, MATCH(1,(JA25:JA200=SMALL(JA25:JA200,5))*(COUNTIF(JA3:JA14, $A$25:$A$200)=0),0)), ""),""),"")</f>
        <v/>
      </c>
      <c r="JB15" s="27" t="str" cm="1">
        <f t="array" ref="JB15">IFERROR(IF(SMALL(JB25:JB200,6)&lt;=$A$8*SMALL(JB25:JB200,1),IFERROR(INDEX($A$25:$A$200, MATCH(1,(JB25:JB200=SMALL(JB25:JB200,5))*(COUNTIF(JB3:JB14, $A$25:$A$200)=0),0)), ""),""),"")</f>
        <v/>
      </c>
      <c r="JC15" s="27" t="str" cm="1">
        <f t="array" ref="JC15">IFERROR(IF(SMALL(JC25:JC200,6)&lt;=$A$8*SMALL(JC25:JC200,1),IFERROR(INDEX($A$25:$A$200, MATCH(1,(JC25:JC200=SMALL(JC25:JC200,5))*(COUNTIF(JC3:JC14, $A$25:$A$200)=0),0)), ""),""),"")</f>
        <v/>
      </c>
      <c r="JD15" s="27" t="str" cm="1">
        <f t="array" ref="JD15">IFERROR(IF(SMALL(JD25:JD200,6)&lt;=$A$8*SMALL(JD25:JD200,1),IFERROR(INDEX($A$25:$A$200, MATCH(1,(JD25:JD200=SMALL(JD25:JD200,5))*(COUNTIF(JD3:JD14, $A$25:$A$200)=0),0)), ""),""),"")</f>
        <v/>
      </c>
      <c r="JE15" s="27" t="str" cm="1">
        <f t="array" ref="JE15">IFERROR(IF(SMALL(JE25:JE200,6)&lt;=$A$8*SMALL(JE25:JE200,1),IFERROR(INDEX($A$25:$A$200, MATCH(1,(JE25:JE200=SMALL(JE25:JE200,5))*(COUNTIF(JE3:JE14, $A$25:$A$200)=0),0)), ""),""),"")</f>
        <v/>
      </c>
      <c r="JF15" s="27" t="str" cm="1">
        <f t="array" ref="JF15">IFERROR(IF(SMALL(JF25:JF200,6)&lt;=$A$8*SMALL(JF25:JF200,1),IFERROR(INDEX($A$25:$A$200, MATCH(1,(JF25:JF200=SMALL(JF25:JF200,5))*(COUNTIF(JF3:JF14, $A$25:$A$200)=0),0)), ""),""),"")</f>
        <v/>
      </c>
      <c r="JG15" s="27" t="str" cm="1">
        <f t="array" ref="JG15">IFERROR(IF(SMALL(JG25:JG200,6)&lt;=$A$8*SMALL(JG25:JG200,1),IFERROR(INDEX($A$25:$A$200, MATCH(1,(JG25:JG200=SMALL(JG25:JG200,5))*(COUNTIF(JG3:JG14, $A$25:$A$200)=0),0)), ""),""),"")</f>
        <v/>
      </c>
      <c r="JH15" s="27" t="str" cm="1">
        <f t="array" ref="JH15">IFERROR(IF(SMALL(JH25:JH200,6)&lt;=$A$8*SMALL(JH25:JH200,1),IFERROR(INDEX($A$25:$A$200, MATCH(1,(JH25:JH200=SMALL(JH25:JH200,5))*(COUNTIF(JH3:JH14, $A$25:$A$200)=0),0)), ""),""),"")</f>
        <v/>
      </c>
      <c r="JI15" s="27" t="str" cm="1">
        <f t="array" ref="JI15">IFERROR(IF(SMALL(JI25:JI200,6)&lt;=$A$8*SMALL(JI25:JI200,1),IFERROR(INDEX($A$25:$A$200, MATCH(1,(JI25:JI200=SMALL(JI25:JI200,5))*(COUNTIF(JI3:JI14, $A$25:$A$200)=0),0)), ""),""),"")</f>
        <v/>
      </c>
      <c r="JJ15" s="27" t="str" cm="1">
        <f t="array" ref="JJ15">IFERROR(IF(SMALL(JJ25:JJ200,6)&lt;=$A$8*SMALL(JJ25:JJ200,1),IFERROR(INDEX($A$25:$A$200, MATCH(1,(JJ25:JJ200=SMALL(JJ25:JJ200,5))*(COUNTIF(JJ3:JJ14, $A$25:$A$200)=0),0)), ""),""),"")</f>
        <v/>
      </c>
      <c r="JK15" s="27" t="str" cm="1">
        <f t="array" ref="JK15">IFERROR(IF(SMALL(JK25:JK200,6)&lt;=$A$8*SMALL(JK25:JK200,1),IFERROR(INDEX($A$25:$A$200, MATCH(1,(JK25:JK200=SMALL(JK25:JK200,5))*(COUNTIF(JK3:JK14, $A$25:$A$200)=0),0)), ""),""),"")</f>
        <v/>
      </c>
      <c r="JL15" s="27" t="str" cm="1">
        <f t="array" ref="JL15">IFERROR(IF(SMALL(JL25:JL200,6)&lt;=$A$8*SMALL(JL25:JL200,1),IFERROR(INDEX($A$25:$A$200, MATCH(1,(JL25:JL200=SMALL(JL25:JL200,5))*(COUNTIF(JL3:JL14, $A$25:$A$200)=0),0)), ""),""),"")</f>
        <v/>
      </c>
      <c r="JM15" s="27" t="str" cm="1">
        <f t="array" ref="JM15">IFERROR(IF(SMALL(JM25:JM200,6)&lt;=$A$8*SMALL(JM25:JM200,1),IFERROR(INDEX($A$25:$A$200, MATCH(1,(JM25:JM200=SMALL(JM25:JM200,5))*(COUNTIF(JM3:JM14, $A$25:$A$200)=0),0)), ""),""),"")</f>
        <v/>
      </c>
      <c r="JN15" s="27" t="str" cm="1">
        <f t="array" ref="JN15">IFERROR(IF(SMALL(JN25:JN200,6)&lt;=$A$8*SMALL(JN25:JN200,1),IFERROR(INDEX($A$25:$A$200, MATCH(1,(JN25:JN200=SMALL(JN25:JN200,5))*(COUNTIF(JN3:JN14, $A$25:$A$200)=0),0)), ""),""),"")</f>
        <v/>
      </c>
      <c r="JO15" s="27" t="str" cm="1">
        <f t="array" ref="JO15">IFERROR(IF(SMALL(JO25:JO200,6)&lt;=$A$8*SMALL(JO25:JO200,1),IFERROR(INDEX($A$25:$A$200, MATCH(1,(JO25:JO200=SMALL(JO25:JO200,5))*(COUNTIF(JO3:JO14, $A$25:$A$200)=0),0)), ""),""),"")</f>
        <v/>
      </c>
      <c r="JP15" s="27" t="str" cm="1">
        <f t="array" ref="JP15">IFERROR(IF(SMALL(JP25:JP200,6)&lt;=$A$8*SMALL(JP25:JP200,1),IFERROR(INDEX($A$25:$A$200, MATCH(1,(JP25:JP200=SMALL(JP25:JP200,5))*(COUNTIF(JP3:JP14, $A$25:$A$200)=0),0)), ""),""),"")</f>
        <v/>
      </c>
      <c r="JQ15" s="27" t="str" cm="1">
        <f t="array" ref="JQ15">IFERROR(IF(SMALL(JQ25:JQ200,6)&lt;=$A$8*SMALL(JQ25:JQ200,1),IFERROR(INDEX($A$25:$A$200, MATCH(1,(JQ25:JQ200=SMALL(JQ25:JQ200,5))*(COUNTIF(JQ3:JQ14, $A$25:$A$200)=0),0)), ""),""),"")</f>
        <v/>
      </c>
      <c r="JR15" s="27" t="str" cm="1">
        <f t="array" ref="JR15">IFERROR(IF(SMALL(JR25:JR200,6)&lt;=$A$8*SMALL(JR25:JR200,1),IFERROR(INDEX($A$25:$A$200, MATCH(1,(JR25:JR200=SMALL(JR25:JR200,5))*(COUNTIF(JR3:JR14, $A$25:$A$200)=0),0)), ""),""),"")</f>
        <v/>
      </c>
      <c r="JS15" s="27" t="str" cm="1">
        <f t="array" ref="JS15">IFERROR(IF(SMALL(JS25:JS200,6)&lt;=$A$8*SMALL(JS25:JS200,1),IFERROR(INDEX($A$25:$A$200, MATCH(1,(JS25:JS200=SMALL(JS25:JS200,5))*(COUNTIF(JS3:JS14, $A$25:$A$200)=0),0)), ""),""),"")</f>
        <v/>
      </c>
      <c r="JT15" s="27" t="str" cm="1">
        <f t="array" ref="JT15">IFERROR(IF(SMALL(JT25:JT200,6)&lt;=$A$8*SMALL(JT25:JT200,1),IFERROR(INDEX($A$25:$A$200, MATCH(1,(JT25:JT200=SMALL(JT25:JT200,5))*(COUNTIF(JT3:JT14, $A$25:$A$200)=0),0)), ""),""),"")</f>
        <v/>
      </c>
      <c r="JU15" s="27" t="str" cm="1">
        <f t="array" ref="JU15">IFERROR(IF(SMALL(JU25:JU200,6)&lt;=$A$8*SMALL(JU25:JU200,1),IFERROR(INDEX($A$25:$A$200, MATCH(1,(JU25:JU200=SMALL(JU25:JU200,5))*(COUNTIF(JU3:JU14, $A$25:$A$200)=0),0)), ""),""),"")</f>
        <v/>
      </c>
      <c r="JV15" s="27" t="str" cm="1">
        <f t="array" ref="JV15">IFERROR(IF(SMALL(JV25:JV200,6)&lt;=$A$8*SMALL(JV25:JV200,1),IFERROR(INDEX($A$25:$A$200, MATCH(1,(JV25:JV200=SMALL(JV25:JV200,5))*(COUNTIF(JV3:JV14, $A$25:$A$200)=0),0)), ""),""),"")</f>
        <v/>
      </c>
      <c r="JW15" s="27" t="str" cm="1">
        <f t="array" ref="JW15">IFERROR(IF(SMALL(JW25:JW200,6)&lt;=$A$8*SMALL(JW25:JW200,1),IFERROR(INDEX($A$25:$A$200, MATCH(1,(JW25:JW200=SMALL(JW25:JW200,5))*(COUNTIF(JW3:JW14, $A$25:$A$200)=0),0)), ""),""),"")</f>
        <v/>
      </c>
      <c r="JX15" s="27" t="str" cm="1">
        <f t="array" ref="JX15">IFERROR(IF(SMALL(JX25:JX200,6)&lt;=$A$8*SMALL(JX25:JX200,1),IFERROR(INDEX($A$25:$A$200, MATCH(1,(JX25:JX200=SMALL(JX25:JX200,5))*(COUNTIF(JX3:JX14, $A$25:$A$200)=0),0)), ""),""),"")</f>
        <v/>
      </c>
      <c r="JY15" s="27" t="str" cm="1">
        <f t="array" ref="JY15">IFERROR(IF(SMALL(JY25:JY200,6)&lt;=$A$8*SMALL(JY25:JY200,1),IFERROR(INDEX($A$25:$A$200, MATCH(1,(JY25:JY200=SMALL(JY25:JY200,5))*(COUNTIF(JY3:JY14, $A$25:$A$200)=0),0)), ""),""),"")</f>
        <v/>
      </c>
      <c r="JZ15" s="27" t="str" cm="1">
        <f t="array" ref="JZ15">IFERROR(IF(SMALL(JZ25:JZ200,6)&lt;=$A$8*SMALL(JZ25:JZ200,1),IFERROR(INDEX($A$25:$A$200, MATCH(1,(JZ25:JZ200=SMALL(JZ25:JZ200,5))*(COUNTIF(JZ3:JZ14, $A$25:$A$200)=0),0)), ""),""),"")</f>
        <v/>
      </c>
      <c r="KA15" s="27" t="str" cm="1">
        <f t="array" ref="KA15">IFERROR(IF(SMALL(KA25:KA200,6)&lt;=$A$8*SMALL(KA25:KA200,1),IFERROR(INDEX($A$25:$A$200, MATCH(1,(KA25:KA200=SMALL(KA25:KA200,5))*(COUNTIF(KA3:KA14, $A$25:$A$200)=0),0)), ""),""),"")</f>
        <v/>
      </c>
      <c r="KB15" s="27" t="str" cm="1">
        <f t="array" ref="KB15">IFERROR(IF(SMALL(KB25:KB200,6)&lt;=$A$8*SMALL(KB25:KB200,1),IFERROR(INDEX($A$25:$A$200, MATCH(1,(KB25:KB200=SMALL(KB25:KB200,5))*(COUNTIF(KB3:KB14, $A$25:$A$200)=0),0)), ""),""),"")</f>
        <v/>
      </c>
      <c r="KC15" s="27" t="str" cm="1">
        <f t="array" ref="KC15">IFERROR(IF(SMALL(KC25:KC200,6)&lt;=$A$8*SMALL(KC25:KC200,1),IFERROR(INDEX($A$25:$A$200, MATCH(1,(KC25:KC200=SMALL(KC25:KC200,5))*(COUNTIF(KC3:KC14, $A$25:$A$200)=0),0)), ""),""),"")</f>
        <v/>
      </c>
      <c r="KD15" s="27" t="str" cm="1">
        <f t="array" ref="KD15">IFERROR(IF(SMALL(KD25:KD200,6)&lt;=$A$8*SMALL(KD25:KD200,1),IFERROR(INDEX($A$25:$A$200, MATCH(1,(KD25:KD200=SMALL(KD25:KD200,5))*(COUNTIF(KD3:KD14, $A$25:$A$200)=0),0)), ""),""),"")</f>
        <v/>
      </c>
      <c r="KE15" s="27" t="str" cm="1">
        <f t="array" ref="KE15">IFERROR(IF(SMALL(KE25:KE200,6)&lt;=$A$8*SMALL(KE25:KE200,1),IFERROR(INDEX($A$25:$A$200, MATCH(1,(KE25:KE200=SMALL(KE25:KE200,5))*(COUNTIF(KE3:KE14, $A$25:$A$200)=0),0)), ""),""),"")</f>
        <v/>
      </c>
      <c r="KF15" s="27" t="str" cm="1">
        <f t="array" ref="KF15">IFERROR(IF(SMALL(KF25:KF200,6)&lt;=$A$8*SMALL(KF25:KF200,1),IFERROR(INDEX($A$25:$A$200, MATCH(1,(KF25:KF200=SMALL(KF25:KF200,5))*(COUNTIF(KF3:KF14, $A$25:$A$200)=0),0)), ""),""),"")</f>
        <v/>
      </c>
      <c r="KG15" s="27" t="str" cm="1">
        <f t="array" ref="KG15">IFERROR(IF(SMALL(KG25:KG200,6)&lt;=$A$8*SMALL(KG25:KG200,1),IFERROR(INDEX($A$25:$A$200, MATCH(1,(KG25:KG200=SMALL(KG25:KG200,5))*(COUNTIF(KG3:KG14, $A$25:$A$200)=0),0)), ""),""),"")</f>
        <v/>
      </c>
      <c r="KH15" s="27" t="str" cm="1">
        <f t="array" ref="KH15">IFERROR(IF(SMALL(KH25:KH200,6)&lt;=$A$8*SMALL(KH25:KH200,1),IFERROR(INDEX($A$25:$A$200, MATCH(1,(KH25:KH200=SMALL(KH25:KH200,5))*(COUNTIF(KH3:KH14, $A$25:$A$200)=0),0)), ""),""),"")</f>
        <v/>
      </c>
      <c r="KI15" s="27" t="str" cm="1">
        <f t="array" ref="KI15">IFERROR(IF(SMALL(KI25:KI200,6)&lt;=$A$8*SMALL(KI25:KI200,1),IFERROR(INDEX($A$25:$A$200, MATCH(1,(KI25:KI200=SMALL(KI25:KI200,5))*(COUNTIF(KI3:KI14, $A$25:$A$200)=0),0)), ""),""),"")</f>
        <v/>
      </c>
      <c r="KJ15" s="27" t="str" cm="1">
        <f t="array" ref="KJ15">IFERROR(IF(SMALL(KJ25:KJ200,6)&lt;=$A$8*SMALL(KJ25:KJ200,1),IFERROR(INDEX($A$25:$A$200, MATCH(1,(KJ25:KJ200=SMALL(KJ25:KJ200,5))*(COUNTIF(KJ3:KJ14, $A$25:$A$200)=0),0)), ""),""),"")</f>
        <v/>
      </c>
      <c r="KK15" s="27" t="str" cm="1">
        <f t="array" ref="KK15">IFERROR(IF(SMALL(KK25:KK200,6)&lt;=$A$8*SMALL(KK25:KK200,1),IFERROR(INDEX($A$25:$A$200, MATCH(1,(KK25:KK200=SMALL(KK25:KK200,5))*(COUNTIF(KK3:KK14, $A$25:$A$200)=0),0)), ""),""),"")</f>
        <v/>
      </c>
      <c r="KL15" s="27" t="str" cm="1">
        <f t="array" ref="KL15">IFERROR(IF(SMALL(KL25:KL200,6)&lt;=$A$8*SMALL(KL25:KL200,1),IFERROR(INDEX($A$25:$A$200, MATCH(1,(KL25:KL200=SMALL(KL25:KL200,5))*(COUNTIF(KL3:KL14, $A$25:$A$200)=0),0)), ""),""),"")</f>
        <v/>
      </c>
      <c r="KM15" s="27" t="str" cm="1">
        <f t="array" ref="KM15">IFERROR(IF(SMALL(KM25:KM200,6)&lt;=$A$8*SMALL(KM25:KM200,1),IFERROR(INDEX($A$25:$A$200, MATCH(1,(KM25:KM200=SMALL(KM25:KM200,5))*(COUNTIF(KM3:KM14, $A$25:$A$200)=0),0)), ""),""),"")</f>
        <v/>
      </c>
      <c r="KN15" s="27" t="str" cm="1">
        <f t="array" ref="KN15">IFERROR(IF(SMALL(KN25:KN200,6)&lt;=$A$8*SMALL(KN25:KN200,1),IFERROR(INDEX($A$25:$A$200, MATCH(1,(KN25:KN200=SMALL(KN25:KN200,5))*(COUNTIF(KN3:KN14, $A$25:$A$200)=0),0)), ""),""),"")</f>
        <v/>
      </c>
      <c r="KO15" s="27" t="str" cm="1">
        <f t="array" ref="KO15">IFERROR(IF(SMALL(KO25:KO200,6)&lt;=$A$8*SMALL(KO25:KO200,1),IFERROR(INDEX($A$25:$A$200, MATCH(1,(KO25:KO200=SMALL(KO25:KO200,5))*(COUNTIF(KO3:KO14, $A$25:$A$200)=0),0)), ""),""),"")</f>
        <v/>
      </c>
      <c r="KP15" s="27" t="str" cm="1">
        <f t="array" ref="KP15">IFERROR(IF(SMALL(KP25:KP200,6)&lt;=$A$8*SMALL(KP25:KP200,1),IFERROR(INDEX($A$25:$A$200, MATCH(1,(KP25:KP200=SMALL(KP25:KP200,5))*(COUNTIF(KP3:KP14, $A$25:$A$200)=0),0)), ""),""),"")</f>
        <v/>
      </c>
      <c r="KQ15" s="27" t="str" cm="1">
        <f t="array" ref="KQ15">IFERROR(IF(SMALL(KQ25:KQ200,6)&lt;=$A$8*SMALL(KQ25:KQ200,1),IFERROR(INDEX($A$25:$A$200, MATCH(1,(KQ25:KQ200=SMALL(KQ25:KQ200,5))*(COUNTIF(KQ3:KQ14, $A$25:$A$200)=0),0)), ""),""),"")</f>
        <v/>
      </c>
      <c r="KR15" s="27" t="str" cm="1">
        <f t="array" ref="KR15">IFERROR(IF(SMALL(KR25:KR200,6)&lt;=$A$8*SMALL(KR25:KR200,1),IFERROR(INDEX($A$25:$A$200, MATCH(1,(KR25:KR200=SMALL(KR25:KR200,5))*(COUNTIF(KR3:KR14, $A$25:$A$200)=0),0)), ""),""),"")</f>
        <v/>
      </c>
      <c r="KS15" s="27" t="str" cm="1">
        <f t="array" ref="KS15">IFERROR(IF(SMALL(KS25:KS200,6)&lt;=$A$8*SMALL(KS25:KS200,1),IFERROR(INDEX($A$25:$A$200, MATCH(1,(KS25:KS200=SMALL(KS25:KS200,5))*(COUNTIF(KS3:KS14, $A$25:$A$200)=0),0)), ""),""),"")</f>
        <v/>
      </c>
      <c r="KT15" s="27" t="str" cm="1">
        <f t="array" ref="KT15">IFERROR(IF(SMALL(KT25:KT200,6)&lt;=$A$8*SMALL(KT25:KT200,1),IFERROR(INDEX($A$25:$A$200, MATCH(1,(KT25:KT200=SMALL(KT25:KT200,5))*(COUNTIF(KT3:KT14, $A$25:$A$200)=0),0)), ""),""),"")</f>
        <v/>
      </c>
      <c r="KU15" s="27" t="str" cm="1">
        <f t="array" ref="KU15">IFERROR(IF(SMALL(KU25:KU200,6)&lt;=$A$8*SMALL(KU25:KU200,1),IFERROR(INDEX($A$25:$A$200, MATCH(1,(KU25:KU200=SMALL(KU25:KU200,5))*(COUNTIF(KU3:KU14, $A$25:$A$200)=0),0)), ""),""),"")</f>
        <v/>
      </c>
      <c r="KV15" s="27" t="str" cm="1">
        <f t="array" ref="KV15">IFERROR(IF(SMALL(KV25:KV200,6)&lt;=$A$8*SMALL(KV25:KV200,1),IFERROR(INDEX($A$25:$A$200, MATCH(1,(KV25:KV200=SMALL(KV25:KV200,5))*(COUNTIF(KV3:KV14, $A$25:$A$200)=0),0)), ""),""),"")</f>
        <v/>
      </c>
      <c r="KW15" s="27" t="str" cm="1">
        <f t="array" ref="KW15">IFERROR(IF(SMALL(KW25:KW200,6)&lt;=$A$8*SMALL(KW25:KW200,1),IFERROR(INDEX($A$25:$A$200, MATCH(1,(KW25:KW200=SMALL(KW25:KW200,5))*(COUNTIF(KW3:KW14, $A$25:$A$200)=0),0)), ""),""),"")</f>
        <v/>
      </c>
      <c r="KX15" s="27" t="str" cm="1">
        <f t="array" ref="KX15">IFERROR(IF(SMALL(KX25:KX200,6)&lt;=$A$8*SMALL(KX25:KX200,1),IFERROR(INDEX($A$25:$A$200, MATCH(1,(KX25:KX200=SMALL(KX25:KX200,5))*(COUNTIF(KX3:KX14, $A$25:$A$200)=0),0)), ""),""),"")</f>
        <v/>
      </c>
      <c r="KY15" s="27" t="str" cm="1">
        <f t="array" ref="KY15">IFERROR(IF(SMALL(KY25:KY200,6)&lt;=$A$8*SMALL(KY25:KY200,1),IFERROR(INDEX($A$25:$A$200, MATCH(1,(KY25:KY200=SMALL(KY25:KY200,5))*(COUNTIF(KY3:KY14, $A$25:$A$200)=0),0)), ""),""),"")</f>
        <v/>
      </c>
      <c r="KZ15" s="27" t="str" cm="1">
        <f t="array" ref="KZ15">IFERROR(IF(SMALL(KZ25:KZ200,6)&lt;=$A$8*SMALL(KZ25:KZ200,1),IFERROR(INDEX($A$25:$A$200, MATCH(1,(KZ25:KZ200=SMALL(KZ25:KZ200,5))*(COUNTIF(KZ3:KZ14, $A$25:$A$200)=0),0)), ""),""),"")</f>
        <v/>
      </c>
      <c r="LA15" s="27" t="str" cm="1">
        <f t="array" ref="LA15">IFERROR(IF(SMALL(LA25:LA200,6)&lt;=$A$8*SMALL(LA25:LA200,1),IFERROR(INDEX($A$25:$A$200, MATCH(1,(LA25:LA200=SMALL(LA25:LA200,5))*(COUNTIF(LA3:LA14, $A$25:$A$200)=0),0)), ""),""),"")</f>
        <v/>
      </c>
      <c r="LB15" s="27" t="str" cm="1">
        <f t="array" ref="LB15">IFERROR(IF(SMALL(LB25:LB200,6)&lt;=$A$8*SMALL(LB25:LB200,1),IFERROR(INDEX($A$25:$A$200, MATCH(1,(LB25:LB200=SMALL(LB25:LB200,5))*(COUNTIF(LB3:LB14, $A$25:$A$200)=0),0)), ""),""),"")</f>
        <v/>
      </c>
      <c r="LC15" s="27" t="str" cm="1">
        <f t="array" ref="LC15">IFERROR(IF(SMALL(LC25:LC200,6)&lt;=$A$8*SMALL(LC25:LC200,1),IFERROR(INDEX($A$25:$A$200, MATCH(1,(LC25:LC200=SMALL(LC25:LC200,5))*(COUNTIF(LC3:LC14, $A$25:$A$200)=0),0)), ""),""),"")</f>
        <v/>
      </c>
      <c r="LD15" s="27" t="str" cm="1">
        <f t="array" ref="LD15">IFERROR(IF(SMALL(LD25:LD200,6)&lt;=$A$8*SMALL(LD25:LD200,1),IFERROR(INDEX($A$25:$A$200, MATCH(1,(LD25:LD200=SMALL(LD25:LD200,5))*(COUNTIF(LD3:LD14, $A$25:$A$200)=0),0)), ""),""),"")</f>
        <v/>
      </c>
      <c r="LE15" s="27" t="str" cm="1">
        <f t="array" ref="LE15">IFERROR(IF(SMALL(LE25:LE200,6)&lt;=$A$8*SMALL(LE25:LE200,1),IFERROR(INDEX($A$25:$A$200, MATCH(1,(LE25:LE200=SMALL(LE25:LE200,5))*(COUNTIF(LE3:LE14, $A$25:$A$200)=0),0)), ""),""),"")</f>
        <v/>
      </c>
      <c r="LF15" s="27" t="str" cm="1">
        <f t="array" ref="LF15">IFERROR(IF(SMALL(LF25:LF200,6)&lt;=$A$8*SMALL(LF25:LF200,1),IFERROR(INDEX($A$25:$A$200, MATCH(1,(LF25:LF200=SMALL(LF25:LF200,5))*(COUNTIF(LF3:LF14, $A$25:$A$200)=0),0)), ""),""),"")</f>
        <v/>
      </c>
      <c r="LG15" s="27" t="str" cm="1">
        <f t="array" ref="LG15">IFERROR(IF(SMALL(LG25:LG200,6)&lt;=$A$8*SMALL(LG25:LG200,1),IFERROR(INDEX($A$25:$A$200, MATCH(1,(LG25:LG200=SMALL(LG25:LG200,5))*(COUNTIF(LG3:LG14, $A$25:$A$200)=0),0)), ""),""),"")</f>
        <v/>
      </c>
      <c r="LH15" s="27" t="str" cm="1">
        <f t="array" ref="LH15">IFERROR(IF(SMALL(LH25:LH200,6)&lt;=$A$8*SMALL(LH25:LH200,1),IFERROR(INDEX($A$25:$A$200, MATCH(1,(LH25:LH200=SMALL(LH25:LH200,5))*(COUNTIF(LH3:LH14, $A$25:$A$200)=0),0)), ""),""),"")</f>
        <v/>
      </c>
      <c r="LI15" s="27" t="str" cm="1">
        <f t="array" ref="LI15">IFERROR(IF(SMALL(LI25:LI200,6)&lt;=$A$8*SMALL(LI25:LI200,1),IFERROR(INDEX($A$25:$A$200, MATCH(1,(LI25:LI200=SMALL(LI25:LI200,5))*(COUNTIF(LI3:LI14, $A$25:$A$200)=0),0)), ""),""),"")</f>
        <v/>
      </c>
      <c r="LJ15" s="27" t="str" cm="1">
        <f t="array" ref="LJ15">IFERROR(IF(SMALL(LJ25:LJ200,6)&lt;=$A$8*SMALL(LJ25:LJ200,1),IFERROR(INDEX($A$25:$A$200, MATCH(1,(LJ25:LJ200=SMALL(LJ25:LJ200,5))*(COUNTIF(LJ3:LJ14, $A$25:$A$200)=0),0)), ""),""),"")</f>
        <v/>
      </c>
      <c r="LK15" s="27" t="str" cm="1">
        <f t="array" ref="LK15">IFERROR(IF(SMALL(LK25:LK200,6)&lt;=$A$8*SMALL(LK25:LK200,1),IFERROR(INDEX($A$25:$A$200, MATCH(1,(LK25:LK200=SMALL(LK25:LK200,5))*(COUNTIF(LK3:LK14, $A$25:$A$200)=0),0)), ""),""),"")</f>
        <v/>
      </c>
      <c r="LL15" s="27" t="str" cm="1">
        <f t="array" ref="LL15">IFERROR(IF(SMALL(LL25:LL200,6)&lt;=$A$8*SMALL(LL25:LL200,1),IFERROR(INDEX($A$25:$A$200, MATCH(1,(LL25:LL200=SMALL(LL25:LL200,5))*(COUNTIF(LL3:LL14, $A$25:$A$200)=0),0)), ""),""),"")</f>
        <v/>
      </c>
      <c r="LM15" s="27" t="str" cm="1">
        <f t="array" ref="LM15">IFERROR(IF(SMALL(LM25:LM200,6)&lt;=$A$8*SMALL(LM25:LM200,1),IFERROR(INDEX($A$25:$A$200, MATCH(1,(LM25:LM200=SMALL(LM25:LM200,5))*(COUNTIF(LM3:LM14, $A$25:$A$200)=0),0)), ""),""),"")</f>
        <v/>
      </c>
      <c r="LN15" s="27" t="str" cm="1">
        <f t="array" ref="LN15">IFERROR(IF(SMALL(LN25:LN200,6)&lt;=$A$8*SMALL(LN25:LN200,1),IFERROR(INDEX($A$25:$A$200, MATCH(1,(LN25:LN200=SMALL(LN25:LN200,5))*(COUNTIF(LN3:LN14, $A$25:$A$200)=0),0)), ""),""),"")</f>
        <v/>
      </c>
      <c r="LO15" s="27" t="str" cm="1">
        <f t="array" ref="LO15">IFERROR(IF(SMALL(LO25:LO200,6)&lt;=$A$8*SMALL(LO25:LO200,1),IFERROR(INDEX($A$25:$A$200, MATCH(1,(LO25:LO200=SMALL(LO25:LO200,5))*(COUNTIF(LO3:LO14, $A$25:$A$200)=0),0)), ""),""),"")</f>
        <v/>
      </c>
      <c r="LP15" s="27" t="str" cm="1">
        <f t="array" ref="LP15">IFERROR(IF(SMALL(LP25:LP200,6)&lt;=$A$8*SMALL(LP25:LP200,1),IFERROR(INDEX($A$25:$A$200, MATCH(1,(LP25:LP200=SMALL(LP25:LP200,5))*(COUNTIF(LP3:LP14, $A$25:$A$200)=0),0)), ""),""),"")</f>
        <v/>
      </c>
      <c r="LQ15" s="27" t="str" cm="1">
        <f t="array" ref="LQ15">IFERROR(IF(SMALL(LQ25:LQ200,6)&lt;=$A$8*SMALL(LQ25:LQ200,1),IFERROR(INDEX($A$25:$A$200, MATCH(1,(LQ25:LQ200=SMALL(LQ25:LQ200,5))*(COUNTIF(LQ3:LQ14, $A$25:$A$200)=0),0)), ""),""),"")</f>
        <v/>
      </c>
      <c r="LR15" s="27" t="str" cm="1">
        <f t="array" ref="LR15">IFERROR(IF(SMALL(LR25:LR200,6)&lt;=$A$8*SMALL(LR25:LR200,1),IFERROR(INDEX($A$25:$A$200, MATCH(1,(LR25:LR200=SMALL(LR25:LR200,5))*(COUNTIF(LR3:LR14, $A$25:$A$200)=0),0)), ""),""),"")</f>
        <v/>
      </c>
      <c r="LS15" s="27" t="str" cm="1">
        <f t="array" ref="LS15">IFERROR(IF(SMALL(LS25:LS200,6)&lt;=$A$8*SMALL(LS25:LS200,1),IFERROR(INDEX($A$25:$A$200, MATCH(1,(LS25:LS200=SMALL(LS25:LS200,5))*(COUNTIF(LS3:LS14, $A$25:$A$200)=0),0)), ""),""),"")</f>
        <v/>
      </c>
      <c r="LT15" s="27" t="str" cm="1">
        <f t="array" ref="LT15">IFERROR(IF(SMALL(LT25:LT200,6)&lt;=$A$8*SMALL(LT25:LT200,1),IFERROR(INDEX($A$25:$A$200, MATCH(1,(LT25:LT200=SMALL(LT25:LT200,5))*(COUNTIF(LT3:LT14, $A$25:$A$200)=0),0)), ""),""),"")</f>
        <v/>
      </c>
      <c r="LU15" s="27" t="str" cm="1">
        <f t="array" ref="LU15">IFERROR(IF(SMALL(LU25:LU200,6)&lt;=$A$8*SMALL(LU25:LU200,1),IFERROR(INDEX($A$25:$A$200, MATCH(1,(LU25:LU200=SMALL(LU25:LU200,5))*(COUNTIF(LU3:LU14, $A$25:$A$200)=0),0)), ""),""),"")</f>
        <v/>
      </c>
      <c r="LV15" s="27" t="str" cm="1">
        <f t="array" ref="LV15">IFERROR(IF(SMALL(LV25:LV200,6)&lt;=$A$8*SMALL(LV25:LV200,1),IFERROR(INDEX($A$25:$A$200, MATCH(1,(LV25:LV200=SMALL(LV25:LV200,5))*(COUNTIF(LV3:LV14, $A$25:$A$200)=0),0)), ""),""),"")</f>
        <v/>
      </c>
      <c r="LW15" s="27" t="str" cm="1">
        <f t="array" ref="LW15">IFERROR(IF(SMALL(LW25:LW200,6)&lt;=$A$8*SMALL(LW25:LW200,1),IFERROR(INDEX($A$25:$A$200, MATCH(1,(LW25:LW200=SMALL(LW25:LW200,5))*(COUNTIF(LW3:LW14, $A$25:$A$200)=0),0)), ""),""),"")</f>
        <v/>
      </c>
      <c r="LX15" s="27" t="str" cm="1">
        <f t="array" ref="LX15">IFERROR(IF(SMALL(LX25:LX200,6)&lt;=$A$8*SMALL(LX25:LX200,1),IFERROR(INDEX($A$25:$A$200, MATCH(1,(LX25:LX200=SMALL(LX25:LX200,5))*(COUNTIF(LX3:LX14, $A$25:$A$200)=0),0)), ""),""),"")</f>
        <v/>
      </c>
      <c r="LY15" s="27" t="str" cm="1">
        <f t="array" ref="LY15">IFERROR(IF(SMALL(LY25:LY200,6)&lt;=$A$8*SMALL(LY25:LY200,1),IFERROR(INDEX($A$25:$A$200, MATCH(1,(LY25:LY200=SMALL(LY25:LY200,5))*(COUNTIF(LY3:LY14, $A$25:$A$200)=0),0)), ""),""),"")</f>
        <v/>
      </c>
      <c r="LZ15" s="27" t="str" cm="1">
        <f t="array" ref="LZ15">IFERROR(IF(SMALL(LZ25:LZ200,6)&lt;=$A$8*SMALL(LZ25:LZ200,1),IFERROR(INDEX($A$25:$A$200, MATCH(1,(LZ25:LZ200=SMALL(LZ25:LZ200,5))*(COUNTIF(LZ3:LZ14, $A$25:$A$200)=0),0)), ""),""),"")</f>
        <v/>
      </c>
      <c r="MA15" s="27" t="str" cm="1">
        <f t="array" ref="MA15">IFERROR(IF(SMALL(MA25:MA200,6)&lt;=$A$8*SMALL(MA25:MA200,1),IFERROR(INDEX($A$25:$A$200, MATCH(1,(MA25:MA200=SMALL(MA25:MA200,5))*(COUNTIF(MA3:MA14, $A$25:$A$200)=0),0)), ""),""),"")</f>
        <v/>
      </c>
      <c r="MB15" s="27" t="str" cm="1">
        <f t="array" ref="MB15">IFERROR(IF(SMALL(MB25:MB200,6)&lt;=$A$8*SMALL(MB25:MB200,1),IFERROR(INDEX($A$25:$A$200, MATCH(1,(MB25:MB200=SMALL(MB25:MB200,5))*(COUNTIF(MB3:MB14, $A$25:$A$200)=0),0)), ""),""),"")</f>
        <v/>
      </c>
      <c r="MC15" s="27" t="str" cm="1">
        <f t="array" ref="MC15">IFERROR(IF(SMALL(MC25:MC200,6)&lt;=$A$8*SMALL(MC25:MC200,1),IFERROR(INDEX($A$25:$A$200, MATCH(1,(MC25:MC200=SMALL(MC25:MC200,5))*(COUNTIF(MC3:MC14, $A$25:$A$200)=0),0)), ""),""),"")</f>
        <v/>
      </c>
      <c r="MD15" s="27" t="str" cm="1">
        <f t="array" ref="MD15">IFERROR(IF(SMALL(MD25:MD200,6)&lt;=$A$8*SMALL(MD25:MD200,1),IFERROR(INDEX($A$25:$A$200, MATCH(1,(MD25:MD200=SMALL(MD25:MD200,5))*(COUNTIF(MD3:MD14, $A$25:$A$200)=0),0)), ""),""),"")</f>
        <v/>
      </c>
      <c r="ME15" s="27" t="str" cm="1">
        <f t="array" ref="ME15">IFERROR(IF(SMALL(ME25:ME200,6)&lt;=$A$8*SMALL(ME25:ME200,1),IFERROR(INDEX($A$25:$A$200, MATCH(1,(ME25:ME200=SMALL(ME25:ME200,5))*(COUNTIF(ME3:ME14, $A$25:$A$200)=0),0)), ""),""),"")</f>
        <v/>
      </c>
      <c r="MF15" s="27" t="str" cm="1">
        <f t="array" ref="MF15">IFERROR(IF(SMALL(MF25:MF200,6)&lt;=$A$8*SMALL(MF25:MF200,1),IFERROR(INDEX($A$25:$A$200, MATCH(1,(MF25:MF200=SMALL(MF25:MF200,5))*(COUNTIF(MF3:MF14, $A$25:$A$200)=0),0)), ""),""),"")</f>
        <v/>
      </c>
      <c r="MG15" s="27" t="str" cm="1">
        <f t="array" ref="MG15">IFERROR(IF(SMALL(MG25:MG200,6)&lt;=$A$8*SMALL(MG25:MG200,1),IFERROR(INDEX($A$25:$A$200, MATCH(1,(MG25:MG200=SMALL(MG25:MG200,5))*(COUNTIF(MG3:MG14, $A$25:$A$200)=0),0)), ""),""),"")</f>
        <v/>
      </c>
      <c r="MH15" s="27" t="str" cm="1">
        <f t="array" ref="MH15">IFERROR(IF(SMALL(MH25:MH200,6)&lt;=$A$8*SMALL(MH25:MH200,1),IFERROR(INDEX($A$25:$A$200, MATCH(1,(MH25:MH200=SMALL(MH25:MH200,5))*(COUNTIF(MH3:MH14, $A$25:$A$200)=0),0)), ""),""),"")</f>
        <v/>
      </c>
      <c r="MI15" s="27" t="str" cm="1">
        <f t="array" ref="MI15">IFERROR(IF(SMALL(MI25:MI200,6)&lt;=$A$8*SMALL(MI25:MI200,1),IFERROR(INDEX($A$25:$A$200, MATCH(1,(MI25:MI200=SMALL(MI25:MI200,5))*(COUNTIF(MI3:MI14, $A$25:$A$200)=0),0)), ""),""),"")</f>
        <v/>
      </c>
      <c r="MJ15" s="27" t="str" cm="1">
        <f t="array" ref="MJ15">IFERROR(IF(SMALL(MJ25:MJ200,6)&lt;=$A$8*SMALL(MJ25:MJ200,1),IFERROR(INDEX($A$25:$A$200, MATCH(1,(MJ25:MJ200=SMALL(MJ25:MJ200,5))*(COUNTIF(MJ3:MJ14, $A$25:$A$200)=0),0)), ""),""),"")</f>
        <v/>
      </c>
      <c r="MK15" s="27" t="str" cm="1">
        <f t="array" ref="MK15">IFERROR(IF(SMALL(MK25:MK200,6)&lt;=$A$8*SMALL(MK25:MK200,1),IFERROR(INDEX($A$25:$A$200, MATCH(1,(MK25:MK200=SMALL(MK25:MK200,5))*(COUNTIF(MK3:MK14, $A$25:$A$200)=0),0)), ""),""),"")</f>
        <v/>
      </c>
      <c r="ML15" s="27" t="str" cm="1">
        <f t="array" ref="ML15">IFERROR(IF(SMALL(ML25:ML200,6)&lt;=$A$8*SMALL(ML25:ML200,1),IFERROR(INDEX($A$25:$A$200, MATCH(1,(ML25:ML200=SMALL(ML25:ML200,5))*(COUNTIF(ML3:ML14, $A$25:$A$200)=0),0)), ""),""),"")</f>
        <v/>
      </c>
      <c r="MM15" s="27" t="str" cm="1">
        <f t="array" ref="MM15">IFERROR(IF(SMALL(MM25:MM200,6)&lt;=$A$8*SMALL(MM25:MM200,1),IFERROR(INDEX($A$25:$A$200, MATCH(1,(MM25:MM200=SMALL(MM25:MM200,5))*(COUNTIF(MM3:MM14, $A$25:$A$200)=0),0)), ""),""),"")</f>
        <v/>
      </c>
      <c r="MN15" s="27" t="str" cm="1">
        <f t="array" ref="MN15">IFERROR(IF(SMALL(MN25:MN200,6)&lt;=$A$8*SMALL(MN25:MN200,1),IFERROR(INDEX($A$25:$A$200, MATCH(1,(MN25:MN200=SMALL(MN25:MN200,5))*(COUNTIF(MN3:MN14, $A$25:$A$200)=0),0)), ""),""),"")</f>
        <v/>
      </c>
      <c r="MO15" s="27" t="str" cm="1">
        <f t="array" ref="MO15">IFERROR(IF(SMALL(MO25:MO200,6)&lt;=$A$8*SMALL(MO25:MO200,1),IFERROR(INDEX($A$25:$A$200, MATCH(1,(MO25:MO200=SMALL(MO25:MO200,5))*(COUNTIF(MO3:MO14, $A$25:$A$200)=0),0)), ""),""),"")</f>
        <v/>
      </c>
      <c r="MP15" s="27" t="str" cm="1">
        <f t="array" ref="MP15">IFERROR(IF(SMALL(MP25:MP200,6)&lt;=$A$8*SMALL(MP25:MP200,1),IFERROR(INDEX($A$25:$A$200, MATCH(1,(MP25:MP200=SMALL(MP25:MP200,5))*(COUNTIF(MP3:MP14, $A$25:$A$200)=0),0)), ""),""),"")</f>
        <v/>
      </c>
      <c r="MQ15" s="27" t="str" cm="1">
        <f t="array" ref="MQ15">IFERROR(IF(SMALL(MQ25:MQ200,6)&lt;=$A$8*SMALL(MQ25:MQ200,1),IFERROR(INDEX($A$25:$A$200, MATCH(1,(MQ25:MQ200=SMALL(MQ25:MQ200,5))*(COUNTIF(MQ3:MQ14, $A$25:$A$200)=0),0)), ""),""),"")</f>
        <v/>
      </c>
      <c r="MR15" s="27" t="str" cm="1">
        <f t="array" ref="MR15">IFERROR(IF(SMALL(MR25:MR200,6)&lt;=$A$8*SMALL(MR25:MR200,1),IFERROR(INDEX($A$25:$A$200, MATCH(1,(MR25:MR200=SMALL(MR25:MR200,5))*(COUNTIF(MR3:MR14, $A$25:$A$200)=0),0)), ""),""),"")</f>
        <v/>
      </c>
      <c r="MS15" s="27" t="str" cm="1">
        <f t="array" ref="MS15">IFERROR(IF(SMALL(MS25:MS200,6)&lt;=$A$8*SMALL(MS25:MS200,1),IFERROR(INDEX($A$25:$A$200, MATCH(1,(MS25:MS200=SMALL(MS25:MS200,5))*(COUNTIF(MS3:MS14, $A$25:$A$200)=0),0)), ""),""),"")</f>
        <v/>
      </c>
      <c r="MT15" s="27" t="str" cm="1">
        <f t="array" ref="MT15">IFERROR(IF(SMALL(MT25:MT200,6)&lt;=$A$8*SMALL(MT25:MT200,1),IFERROR(INDEX($A$25:$A$200, MATCH(1,(MT25:MT200=SMALL(MT25:MT200,5))*(COUNTIF(MT3:MT14, $A$25:$A$200)=0),0)), ""),""),"")</f>
        <v/>
      </c>
      <c r="MU15" s="27" t="str" cm="1">
        <f t="array" ref="MU15">IFERROR(IF(SMALL(MU25:MU200,6)&lt;=$A$8*SMALL(MU25:MU200,1),IFERROR(INDEX($A$25:$A$200, MATCH(1,(MU25:MU200=SMALL(MU25:MU200,5))*(COUNTIF(MU3:MU14, $A$25:$A$200)=0),0)), ""),""),"")</f>
        <v/>
      </c>
      <c r="MV15" s="27" t="str" cm="1">
        <f t="array" ref="MV15">IFERROR(IF(SMALL(MV25:MV200,6)&lt;=$A$8*SMALL(MV25:MV200,1),IFERROR(INDEX($A$25:$A$200, MATCH(1,(MV25:MV200=SMALL(MV25:MV200,5))*(COUNTIF(MV3:MV14, $A$25:$A$200)=0),0)), ""),""),"")</f>
        <v/>
      </c>
      <c r="MW15" s="27" t="str" cm="1">
        <f t="array" ref="MW15">IFERROR(IF(SMALL(MW25:MW200,6)&lt;=$A$8*SMALL(MW25:MW200,1),IFERROR(INDEX($A$25:$A$200, MATCH(1,(MW25:MW200=SMALL(MW25:MW200,5))*(COUNTIF(MW3:MW14, $A$25:$A$200)=0),0)), ""),""),"")</f>
        <v/>
      </c>
      <c r="MX15" s="27" t="str" cm="1">
        <f t="array" ref="MX15">IFERROR(IF(SMALL(MX25:MX200,6)&lt;=$A$8*SMALL(MX25:MX200,1),IFERROR(INDEX($A$25:$A$200, MATCH(1,(MX25:MX200=SMALL(MX25:MX200,5))*(COUNTIF(MX3:MX14, $A$25:$A$200)=0),0)), ""),""),"")</f>
        <v/>
      </c>
      <c r="MY15" s="27" t="str" cm="1">
        <f t="array" ref="MY15">IFERROR(IF(SMALL(MY25:MY200,6)&lt;=$A$8*SMALL(MY25:MY200,1),IFERROR(INDEX($A$25:$A$200, MATCH(1,(MY25:MY200=SMALL(MY25:MY200,5))*(COUNTIF(MY3:MY14, $A$25:$A$200)=0),0)), ""),""),"")</f>
        <v/>
      </c>
      <c r="MZ15" s="27" t="str" cm="1">
        <f t="array" ref="MZ15">IFERROR(IF(SMALL(MZ25:MZ200,6)&lt;=$A$8*SMALL(MZ25:MZ200,1),IFERROR(INDEX($A$25:$A$200, MATCH(1,(MZ25:MZ200=SMALL(MZ25:MZ200,5))*(COUNTIF(MZ3:MZ14, $A$25:$A$200)=0),0)), ""),""),"")</f>
        <v/>
      </c>
      <c r="NA15" s="27" t="str" cm="1">
        <f t="array" ref="NA15">IFERROR(IF(SMALL(NA25:NA200,6)&lt;=$A$8*SMALL(NA25:NA200,1),IFERROR(INDEX($A$25:$A$200, MATCH(1,(NA25:NA200=SMALL(NA25:NA200,5))*(COUNTIF(NA3:NA14, $A$25:$A$200)=0),0)), ""),""),"")</f>
        <v/>
      </c>
      <c r="NB15" s="27" t="str" cm="1">
        <f t="array" ref="NB15">IFERROR(IF(SMALL(NB25:NB200,6)&lt;=$A$8*SMALL(NB25:NB200,1),IFERROR(INDEX($A$25:$A$200, MATCH(1,(NB25:NB200=SMALL(NB25:NB200,5))*(COUNTIF(NB3:NB14, $A$25:$A$200)=0),0)), ""),""),"")</f>
        <v/>
      </c>
      <c r="NC15" s="27" t="str" cm="1">
        <f t="array" ref="NC15">IFERROR(IF(SMALL(NC25:NC200,6)&lt;=$A$8*SMALL(NC25:NC200,1),IFERROR(INDEX($A$25:$A$200, MATCH(1,(NC25:NC200=SMALL(NC25:NC200,5))*(COUNTIF(NC3:NC14, $A$25:$A$200)=0),0)), ""),""),"")</f>
        <v/>
      </c>
      <c r="ND15" s="27" t="str" cm="1">
        <f t="array" ref="ND15">IFERROR(IF(SMALL(ND25:ND200,6)&lt;=$A$8*SMALL(ND25:ND200,1),IFERROR(INDEX($A$25:$A$200, MATCH(1,(ND25:ND200=SMALL(ND25:ND200,5))*(COUNTIF(ND3:ND14, $A$25:$A$200)=0),0)), ""),""),"")</f>
        <v/>
      </c>
      <c r="NE15" s="27" t="str" cm="1">
        <f t="array" ref="NE15">IFERROR(IF(SMALL(NE25:NE200,6)&lt;=$A$8*SMALL(NE25:NE200,1),IFERROR(INDEX($A$25:$A$200, MATCH(1,(NE25:NE200=SMALL(NE25:NE200,5))*(COUNTIF(NE3:NE14, $A$25:$A$200)=0),0)), ""),""),"")</f>
        <v/>
      </c>
      <c r="NF15" s="27" t="str" cm="1">
        <f t="array" ref="NF15">IFERROR(IF(SMALL(NF25:NF200,6)&lt;=$A$8*SMALL(NF25:NF200,1),IFERROR(INDEX($A$25:$A$200, MATCH(1,(NF25:NF200=SMALL(NF25:NF200,5))*(COUNTIF(NF3:NF14, $A$25:$A$200)=0),0)), ""),""),"")</f>
        <v/>
      </c>
      <c r="NG15" s="27" t="str" cm="1">
        <f t="array" ref="NG15">IFERROR(IF(SMALL(NG25:NG200,6)&lt;=$A$8*SMALL(NG25:NG200,1),IFERROR(INDEX($A$25:$A$200, MATCH(1,(NG25:NG200=SMALL(NG25:NG200,5))*(COUNTIF(NG3:NG14, $A$25:$A$200)=0),0)), ""),""),"")</f>
        <v/>
      </c>
      <c r="NH15" s="27" t="str" cm="1">
        <f t="array" ref="NH15">IFERROR(IF(SMALL(NH25:NH200,6)&lt;=$A$8*SMALL(NH25:NH200,1),IFERROR(INDEX($A$25:$A$200, MATCH(1,(NH25:NH200=SMALL(NH25:NH200,5))*(COUNTIF(NH3:NH14, $A$25:$A$200)=0),0)), ""),""),"")</f>
        <v/>
      </c>
      <c r="NI15" s="27" t="str" cm="1">
        <f t="array" ref="NI15">IFERROR(IF(SMALL(NI25:NI200,6)&lt;=$A$8*SMALL(NI25:NI200,1),IFERROR(INDEX($A$25:$A$200, MATCH(1,(NI25:NI200=SMALL(NI25:NI200,5))*(COUNTIF(NI3:NI14, $A$25:$A$200)=0),0)), ""),""),"")</f>
        <v/>
      </c>
      <c r="NJ15" s="27" t="str" cm="1">
        <f t="array" ref="NJ15">IFERROR(IF(SMALL(NJ25:NJ200,6)&lt;=$A$8*SMALL(NJ25:NJ200,1),IFERROR(INDEX($A$25:$A$200, MATCH(1,(NJ25:NJ200=SMALL(NJ25:NJ200,5))*(COUNTIF(NJ3:NJ14, $A$25:$A$200)=0),0)), ""),""),"")</f>
        <v/>
      </c>
      <c r="NK15" s="27" t="str" cm="1">
        <f t="array" ref="NK15">IFERROR(IF(SMALL(NK25:NK200,6)&lt;=$A$8*SMALL(NK25:NK200,1),IFERROR(INDEX($A$25:$A$200, MATCH(1,(NK25:NK200=SMALL(NK25:NK200,5))*(COUNTIF(NK3:NK14, $A$25:$A$200)=0),0)), ""),""),"")</f>
        <v/>
      </c>
      <c r="NL15" s="27" t="str" cm="1">
        <f t="array" ref="NL15">IFERROR(IF(SMALL(NL25:NL200,6)&lt;=$A$8*SMALL(NL25:NL200,1),IFERROR(INDEX($A$25:$A$200, MATCH(1,(NL25:NL200=SMALL(NL25:NL200,5))*(COUNTIF(NL3:NL14, $A$25:$A$200)=0),0)), ""),""),"")</f>
        <v/>
      </c>
      <c r="NM15" s="27" t="str" cm="1">
        <f t="array" ref="NM15">IFERROR(IF(SMALL(NM25:NM200,6)&lt;=$A$8*SMALL(NM25:NM200,1),IFERROR(INDEX($A$25:$A$200, MATCH(1,(NM25:NM200=SMALL(NM25:NM200,5))*(COUNTIF(NM3:NM14, $A$25:$A$200)=0),0)), ""),""),"")</f>
        <v/>
      </c>
      <c r="NN15" s="27" t="str" cm="1">
        <f t="array" ref="NN15">IFERROR(IF(SMALL(NN25:NN200,6)&lt;=$A$8*SMALL(NN25:NN200,1),IFERROR(INDEX($A$25:$A$200, MATCH(1,(NN25:NN200=SMALL(NN25:NN200,5))*(COUNTIF(NN3:NN14, $A$25:$A$200)=0),0)), ""),""),"")</f>
        <v/>
      </c>
      <c r="NO15" s="27" t="str" cm="1">
        <f t="array" ref="NO15">IFERROR(IF(SMALL(NO25:NO200,6)&lt;=$A$8*SMALL(NO25:NO200,1),IFERROR(INDEX($A$25:$A$200, MATCH(1,(NO25:NO200=SMALL(NO25:NO200,5))*(COUNTIF(NO3:NO14, $A$25:$A$200)=0),0)), ""),""),"")</f>
        <v/>
      </c>
      <c r="NP15" s="27" t="str" cm="1">
        <f t="array" ref="NP15">IFERROR(IF(SMALL(NP25:NP200,6)&lt;=$A$8*SMALL(NP25:NP200,1),IFERROR(INDEX($A$25:$A$200, MATCH(1,(NP25:NP200=SMALL(NP25:NP200,5))*(COUNTIF(NP3:NP14, $A$25:$A$200)=0),0)), ""),""),"")</f>
        <v/>
      </c>
      <c r="NQ15" s="27" t="str" cm="1">
        <f t="array" ref="NQ15">IFERROR(IF(SMALL(NQ25:NQ200,6)&lt;=$A$8*SMALL(NQ25:NQ200,1),IFERROR(INDEX($A$25:$A$200, MATCH(1,(NQ25:NQ200=SMALL(NQ25:NQ200,5))*(COUNTIF(NQ3:NQ14, $A$25:$A$200)=0),0)), ""),""),"")</f>
        <v/>
      </c>
      <c r="NR15" s="27" t="str" cm="1">
        <f t="array" ref="NR15">IFERROR(IF(SMALL(NR25:NR200,6)&lt;=$A$8*SMALL(NR25:NR200,1),IFERROR(INDEX($A$25:$A$200, MATCH(1,(NR25:NR200=SMALL(NR25:NR200,5))*(COUNTIF(NR3:NR14, $A$25:$A$200)=0),0)), ""),""),"")</f>
        <v/>
      </c>
      <c r="NS15" s="27" t="str" cm="1">
        <f t="array" ref="NS15">IFERROR(IF(SMALL(NS25:NS200,6)&lt;=$A$8*SMALL(NS25:NS200,1),IFERROR(INDEX($A$25:$A$200, MATCH(1,(NS25:NS200=SMALL(NS25:NS200,5))*(COUNTIF(NS3:NS14, $A$25:$A$200)=0),0)), ""),""),"")</f>
        <v/>
      </c>
      <c r="NT15" s="27" t="str" cm="1">
        <f t="array" ref="NT15">IFERROR(IF(SMALL(NT25:NT200,6)&lt;=$A$8*SMALL(NT25:NT200,1),IFERROR(INDEX($A$25:$A$200, MATCH(1,(NT25:NT200=SMALL(NT25:NT200,5))*(COUNTIF(NT3:NT14, $A$25:$A$200)=0),0)), ""),""),"")</f>
        <v/>
      </c>
      <c r="NU15" s="27" t="str" cm="1">
        <f t="array" ref="NU15">IFERROR(IF(SMALL(NU25:NU200,6)&lt;=$A$8*SMALL(NU25:NU200,1),IFERROR(INDEX($A$25:$A$200, MATCH(1,(NU25:NU200=SMALL(NU25:NU200,5))*(COUNTIF(NU3:NU14, $A$25:$A$200)=0),0)), ""),""),"")</f>
        <v/>
      </c>
      <c r="NV15" s="27" t="str" cm="1">
        <f t="array" ref="NV15">IFERROR(IF(SMALL(NV25:NV200,6)&lt;=$A$8*SMALL(NV25:NV200,1),IFERROR(INDEX($A$25:$A$200, MATCH(1,(NV25:NV200=SMALL(NV25:NV200,5))*(COUNTIF(NV3:NV14, $A$25:$A$200)=0),0)), ""),""),"")</f>
        <v/>
      </c>
      <c r="NW15" s="27" t="str" cm="1">
        <f t="array" ref="NW15">IFERROR(IF(SMALL(NW25:NW200,6)&lt;=$A$8*SMALL(NW25:NW200,1),IFERROR(INDEX($A$25:$A$200, MATCH(1,(NW25:NW200=SMALL(NW25:NW200,5))*(COUNTIF(NW3:NW14, $A$25:$A$200)=0),0)), ""),""),"")</f>
        <v/>
      </c>
      <c r="NX15" s="27" t="str" cm="1">
        <f t="array" ref="NX15">IFERROR(IF(SMALL(NX25:NX200,6)&lt;=$A$8*SMALL(NX25:NX200,1),IFERROR(INDEX($A$25:$A$200, MATCH(1,(NX25:NX200=SMALL(NX25:NX200,5))*(COUNTIF(NX3:NX14, $A$25:$A$200)=0),0)), ""),""),"")</f>
        <v/>
      </c>
      <c r="NY15" s="27" t="str" cm="1">
        <f t="array" ref="NY15">IFERROR(IF(SMALL(NY25:NY200,6)&lt;=$A$8*SMALL(NY25:NY200,1),IFERROR(INDEX($A$25:$A$200, MATCH(1,(NY25:NY200=SMALL(NY25:NY200,5))*(COUNTIF(NY3:NY14, $A$25:$A$200)=0),0)), ""),""),"")</f>
        <v/>
      </c>
      <c r="NZ15" s="27" t="str" cm="1">
        <f t="array" ref="NZ15">IFERROR(IF(SMALL(NZ25:NZ200,6)&lt;=$A$8*SMALL(NZ25:NZ200,1),IFERROR(INDEX($A$25:$A$200, MATCH(1,(NZ25:NZ200=SMALL(NZ25:NZ200,5))*(COUNTIF(NZ3:NZ14, $A$25:$A$200)=0),0)), ""),""),"")</f>
        <v/>
      </c>
      <c r="OA15" s="27" t="str" cm="1">
        <f t="array" ref="OA15">IFERROR(IF(SMALL(OA25:OA200,6)&lt;=$A$8*SMALL(OA25:OA200,1),IFERROR(INDEX($A$25:$A$200, MATCH(1,(OA25:OA200=SMALL(OA25:OA200,5))*(COUNTIF(OA3:OA14, $A$25:$A$200)=0),0)), ""),""),"")</f>
        <v/>
      </c>
      <c r="OB15" s="27" t="str" cm="1">
        <f t="array" ref="OB15">IFERROR(IF(SMALL(OB25:OB200,6)&lt;=$A$8*SMALL(OB25:OB200,1),IFERROR(INDEX($A$25:$A$200, MATCH(1,(OB25:OB200=SMALL(OB25:OB200,5))*(COUNTIF(OB3:OB14, $A$25:$A$200)=0),0)), ""),""),"")</f>
        <v/>
      </c>
      <c r="OC15" s="27" t="str" cm="1">
        <f t="array" ref="OC15">IFERROR(IF(SMALL(OC25:OC200,6)&lt;=$A$8*SMALL(OC25:OC200,1),IFERROR(INDEX($A$25:$A$200, MATCH(1,(OC25:OC200=SMALL(OC25:OC200,5))*(COUNTIF(OC3:OC14, $A$25:$A$200)=0),0)), ""),""),"")</f>
        <v/>
      </c>
      <c r="OD15" s="27" t="str" cm="1">
        <f t="array" ref="OD15">IFERROR(IF(SMALL(OD25:OD200,6)&lt;=$A$8*SMALL(OD25:OD200,1),IFERROR(INDEX($A$25:$A$200, MATCH(1,(OD25:OD200=SMALL(OD25:OD200,5))*(COUNTIF(OD3:OD14, $A$25:$A$200)=0),0)), ""),""),"")</f>
        <v/>
      </c>
      <c r="OE15" s="27" t="str" cm="1">
        <f t="array" ref="OE15">IFERROR(IF(SMALL(OE25:OE200,6)&lt;=$A$8*SMALL(OE25:OE200,1),IFERROR(INDEX($A$25:$A$200, MATCH(1,(OE25:OE200=SMALL(OE25:OE200,5))*(COUNTIF(OE3:OE14, $A$25:$A$200)=0),0)), ""),""),"")</f>
        <v/>
      </c>
      <c r="OF15" s="27" t="str" cm="1">
        <f t="array" ref="OF15">IFERROR(IF(SMALL(OF25:OF200,6)&lt;=$A$8*SMALL(OF25:OF200,1),IFERROR(INDEX($A$25:$A$200, MATCH(1,(OF25:OF200=SMALL(OF25:OF200,5))*(COUNTIF(OF3:OF14, $A$25:$A$200)=0),0)), ""),""),"")</f>
        <v/>
      </c>
      <c r="OG15" s="27" t="str" cm="1">
        <f t="array" ref="OG15">IFERROR(IF(SMALL(OG25:OG200,6)&lt;=$A$8*SMALL(OG25:OG200,1),IFERROR(INDEX($A$25:$A$200, MATCH(1,(OG25:OG200=SMALL(OG25:OG200,5))*(COUNTIF(OG3:OG14, $A$25:$A$200)=0),0)), ""),""),"")</f>
        <v/>
      </c>
      <c r="OH15" s="27" t="str" cm="1">
        <f t="array" ref="OH15">IFERROR(IF(SMALL(OH25:OH200,6)&lt;=$A$8*SMALL(OH25:OH200,1),IFERROR(INDEX($A$25:$A$200, MATCH(1,(OH25:OH200=SMALL(OH25:OH200,5))*(COUNTIF(OH3:OH14, $A$25:$A$200)=0),0)), ""),""),"")</f>
        <v/>
      </c>
      <c r="OI15" s="27" t="str" cm="1">
        <f t="array" ref="OI15">IFERROR(IF(SMALL(OI25:OI200,6)&lt;=$A$8*SMALL(OI25:OI200,1),IFERROR(INDEX($A$25:$A$200, MATCH(1,(OI25:OI200=SMALL(OI25:OI200,5))*(COUNTIF(OI3:OI14, $A$25:$A$200)=0),0)), ""),""),"")</f>
        <v/>
      </c>
      <c r="OJ15" s="27" t="str" cm="1">
        <f t="array" ref="OJ15">IFERROR(IF(SMALL(OJ25:OJ200,6)&lt;=$A$8*SMALL(OJ25:OJ200,1),IFERROR(INDEX($A$25:$A$200, MATCH(1,(OJ25:OJ200=SMALL(OJ25:OJ200,5))*(COUNTIF(OJ3:OJ14, $A$25:$A$200)=0),0)), ""),""),"")</f>
        <v/>
      </c>
      <c r="OK15" s="27" t="str" cm="1">
        <f t="array" ref="OK15">IFERROR(IF(SMALL(OK25:OK200,6)&lt;=$A$8*SMALL(OK25:OK200,1),IFERROR(INDEX($A$25:$A$200, MATCH(1,(OK25:OK200=SMALL(OK25:OK200,5))*(COUNTIF(OK3:OK14, $A$25:$A$200)=0),0)), ""),""),"")</f>
        <v/>
      </c>
      <c r="OL15" s="27" t="str" cm="1">
        <f t="array" ref="OL15">IFERROR(IF(SMALL(OL25:OL200,6)&lt;=$A$8*SMALL(OL25:OL200,1),IFERROR(INDEX($A$25:$A$200, MATCH(1,(OL25:OL200=SMALL(OL25:OL200,5))*(COUNTIF(OL3:OL14, $A$25:$A$200)=0),0)), ""),""),"")</f>
        <v/>
      </c>
      <c r="OM15" s="27" t="str" cm="1">
        <f t="array" ref="OM15">IFERROR(IF(SMALL(OM25:OM200,6)&lt;=$A$8*SMALL(OM25:OM200,1),IFERROR(INDEX($A$25:$A$200, MATCH(1,(OM25:OM200=SMALL(OM25:OM200,5))*(COUNTIF(OM3:OM14, $A$25:$A$200)=0),0)), ""),""),"")</f>
        <v/>
      </c>
      <c r="ON15" s="27" t="str" cm="1">
        <f t="array" ref="ON15">IFERROR(IF(SMALL(ON25:ON200,6)&lt;=$A$8*SMALL(ON25:ON200,1),IFERROR(INDEX($A$25:$A$200, MATCH(1,(ON25:ON200=SMALL(ON25:ON200,5))*(COUNTIF(ON3:ON14, $A$25:$A$200)=0),0)), ""),""),"")</f>
        <v/>
      </c>
      <c r="OO15" s="27" t="str" cm="1">
        <f t="array" ref="OO15">IFERROR(IF(SMALL(OO25:OO200,6)&lt;=$A$8*SMALL(OO25:OO200,1),IFERROR(INDEX($A$25:$A$200, MATCH(1,(OO25:OO200=SMALL(OO25:OO200,5))*(COUNTIF(OO3:OO14, $A$25:$A$200)=0),0)), ""),""),"")</f>
        <v/>
      </c>
      <c r="OP15" s="27" t="str" cm="1">
        <f t="array" ref="OP15">IFERROR(IF(SMALL(OP25:OP200,6)&lt;=$A$8*SMALL(OP25:OP200,1),IFERROR(INDEX($A$25:$A$200, MATCH(1,(OP25:OP200=SMALL(OP25:OP200,5))*(COUNTIF(OP3:OP14, $A$25:$A$200)=0),0)), ""),""),"")</f>
        <v/>
      </c>
      <c r="OQ15" s="27" t="str" cm="1">
        <f t="array" ref="OQ15">IFERROR(IF(SMALL(OQ25:OQ200,6)&lt;=$A$8*SMALL(OQ25:OQ200,1),IFERROR(INDEX($A$25:$A$200, MATCH(1,(OQ25:OQ200=SMALL(OQ25:OQ200,5))*(COUNTIF(OQ3:OQ14, $A$25:$A$200)=0),0)), ""),""),"")</f>
        <v/>
      </c>
      <c r="OR15" s="27" t="str" cm="1">
        <f t="array" ref="OR15">IFERROR(IF(SMALL(OR25:OR200,6)&lt;=$A$8*SMALL(OR25:OR200,1),IFERROR(INDEX($A$25:$A$200, MATCH(1,(OR25:OR200=SMALL(OR25:OR200,5))*(COUNTIF(OR3:OR14, $A$25:$A$200)=0),0)), ""),""),"")</f>
        <v/>
      </c>
      <c r="OS15" s="27" t="str" cm="1">
        <f t="array" ref="OS15">IFERROR(IF(SMALL(OS25:OS200,6)&lt;=$A$8*SMALL(OS25:OS200,1),IFERROR(INDEX($A$25:$A$200, MATCH(1,(OS25:OS200=SMALL(OS25:OS200,5))*(COUNTIF(OS3:OS14, $A$25:$A$200)=0),0)), ""),""),"")</f>
        <v/>
      </c>
      <c r="OT15" s="27" t="str" cm="1">
        <f t="array" ref="OT15">IFERROR(IF(SMALL(OT25:OT200,6)&lt;=$A$8*SMALL(OT25:OT200,1),IFERROR(INDEX($A$25:$A$200, MATCH(1,(OT25:OT200=SMALL(OT25:OT200,5))*(COUNTIF(OT3:OT14, $A$25:$A$200)=0),0)), ""),""),"")</f>
        <v/>
      </c>
      <c r="OU15" s="27" t="str" cm="1">
        <f t="array" ref="OU15">IFERROR(IF(SMALL(OU25:OU200,6)&lt;=$A$8*SMALL(OU25:OU200,1),IFERROR(INDEX($A$25:$A$200, MATCH(1,(OU25:OU200=SMALL(OU25:OU200,5))*(COUNTIF(OU3:OU14, $A$25:$A$200)=0),0)), ""),""),"")</f>
        <v/>
      </c>
      <c r="OV15" s="27" t="str" cm="1">
        <f t="array" ref="OV15">IFERROR(IF(SMALL(OV25:OV200,6)&lt;=$A$8*SMALL(OV25:OV200,1),IFERROR(INDEX($A$25:$A$200, MATCH(1,(OV25:OV200=SMALL(OV25:OV200,5))*(COUNTIF(OV3:OV14, $A$25:$A$200)=0),0)), ""),""),"")</f>
        <v/>
      </c>
      <c r="OW15" s="27" t="str" cm="1">
        <f t="array" ref="OW15">IFERROR(IF(SMALL(OW25:OW200,6)&lt;=$A$8*SMALL(OW25:OW200,1),IFERROR(INDEX($A$25:$A$200, MATCH(1,(OW25:OW200=SMALL(OW25:OW200,5))*(COUNTIF(OW3:OW14, $A$25:$A$200)=0),0)), ""),""),"")</f>
        <v/>
      </c>
      <c r="OX15" s="27" t="str" cm="1">
        <f t="array" ref="OX15">IFERROR(IF(SMALL(OX25:OX200,6)&lt;=$A$8*SMALL(OX25:OX200,1),IFERROR(INDEX($A$25:$A$200, MATCH(1,(OX25:OX200=SMALL(OX25:OX200,5))*(COUNTIF(OX3:OX14, $A$25:$A$200)=0),0)), ""),""),"")</f>
        <v/>
      </c>
      <c r="OY15" s="27" t="str" cm="1">
        <f t="array" ref="OY15">IFERROR(IF(SMALL(OY25:OY200,6)&lt;=$A$8*SMALL(OY25:OY200,1),IFERROR(INDEX($A$25:$A$200, MATCH(1,(OY25:OY200=SMALL(OY25:OY200,5))*(COUNTIF(OY3:OY14, $A$25:$A$200)=0),0)), ""),""),"")</f>
        <v/>
      </c>
      <c r="OZ15" s="27" t="str" cm="1">
        <f t="array" ref="OZ15">IFERROR(IF(SMALL(OZ25:OZ200,6)&lt;=$A$8*SMALL(OZ25:OZ200,1),IFERROR(INDEX($A$25:$A$200, MATCH(1,(OZ25:OZ200=SMALL(OZ25:OZ200,5))*(COUNTIF(OZ3:OZ14, $A$25:$A$200)=0),0)), ""),""),"")</f>
        <v/>
      </c>
      <c r="PA15" s="27" t="str" cm="1">
        <f t="array" ref="PA15">IFERROR(IF(SMALL(PA25:PA200,6)&lt;=$A$8*SMALL(PA25:PA200,1),IFERROR(INDEX($A$25:$A$200, MATCH(1,(PA25:PA200=SMALL(PA25:PA200,5))*(COUNTIF(PA3:PA14, $A$25:$A$200)=0),0)), ""),""),"")</f>
        <v/>
      </c>
      <c r="PB15" s="27" t="str" cm="1">
        <f t="array" ref="PB15">IFERROR(IF(SMALL(PB25:PB200,6)&lt;=$A$8*SMALL(PB25:PB200,1),IFERROR(INDEX($A$25:$A$200, MATCH(1,(PB25:PB200=SMALL(PB25:PB200,5))*(COUNTIF(PB3:PB14, $A$25:$A$200)=0),0)), ""),""),"")</f>
        <v/>
      </c>
      <c r="PC15" s="27" t="str" cm="1">
        <f t="array" ref="PC15">IFERROR(IF(SMALL(PC25:PC200,6)&lt;=$A$8*SMALL(PC25:PC200,1),IFERROR(INDEX($A$25:$A$200, MATCH(1,(PC25:PC200=SMALL(PC25:PC200,5))*(COUNTIF(PC3:PC14, $A$25:$A$200)=0),0)), ""),""),"")</f>
        <v/>
      </c>
      <c r="PD15" s="27" t="str" cm="1">
        <f t="array" ref="PD15">IFERROR(IF(SMALL(PD25:PD200,6)&lt;=$A$8*SMALL(PD25:PD200,1),IFERROR(INDEX($A$25:$A$200, MATCH(1,(PD25:PD200=SMALL(PD25:PD200,5))*(COUNTIF(PD3:PD14, $A$25:$A$200)=0),0)), ""),""),"")</f>
        <v/>
      </c>
      <c r="PE15" s="27" t="str" cm="1">
        <f t="array" ref="PE15">IFERROR(IF(SMALL(PE25:PE200,6)&lt;=$A$8*SMALL(PE25:PE200,1),IFERROR(INDEX($A$25:$A$200, MATCH(1,(PE25:PE200=SMALL(PE25:PE200,5))*(COUNTIF(PE3:PE14, $A$25:$A$200)=0),0)), ""),""),"")</f>
        <v/>
      </c>
      <c r="PF15" s="27" t="str" cm="1">
        <f t="array" ref="PF15">IFERROR(IF(SMALL(PF25:PF200,6)&lt;=$A$8*SMALL(PF25:PF200,1),IFERROR(INDEX($A$25:$A$200, MATCH(1,(PF25:PF200=SMALL(PF25:PF200,5))*(COUNTIF(PF3:PF14, $A$25:$A$200)=0),0)), ""),""),"")</f>
        <v/>
      </c>
      <c r="PG15" s="27" t="str" cm="1">
        <f t="array" ref="PG15">IFERROR(IF(SMALL(PG25:PG200,6)&lt;=$A$8*SMALL(PG25:PG200,1),IFERROR(INDEX($A$25:$A$200, MATCH(1,(PG25:PG200=SMALL(PG25:PG200,5))*(COUNTIF(PG3:PG14, $A$25:$A$200)=0),0)), ""),""),"")</f>
        <v/>
      </c>
      <c r="PH15" s="27" t="str" cm="1">
        <f t="array" ref="PH15">IFERROR(IF(SMALL(PH25:PH200,6)&lt;=$A$8*SMALL(PH25:PH200,1),IFERROR(INDEX($A$25:$A$200, MATCH(1,(PH25:PH200=SMALL(PH25:PH200,5))*(COUNTIF(PH3:PH14, $A$25:$A$200)=0),0)), ""),""),"")</f>
        <v/>
      </c>
      <c r="PI15" s="27" t="str" cm="1">
        <f t="array" ref="PI15">IFERROR(IF(SMALL(PI25:PI200,6)&lt;=$A$8*SMALL(PI25:PI200,1),IFERROR(INDEX($A$25:$A$200, MATCH(1,(PI25:PI200=SMALL(PI25:PI200,5))*(COUNTIF(PI3:PI14, $A$25:$A$200)=0),0)), ""),""),"")</f>
        <v/>
      </c>
      <c r="PJ15" s="27" t="str" cm="1">
        <f t="array" ref="PJ15">IFERROR(IF(SMALL(PJ25:PJ200,6)&lt;=$A$8*SMALL(PJ25:PJ200,1),IFERROR(INDEX($A$25:$A$200, MATCH(1,(PJ25:PJ200=SMALL(PJ25:PJ200,5))*(COUNTIF(PJ3:PJ14, $A$25:$A$200)=0),0)), ""),""),"")</f>
        <v/>
      </c>
      <c r="PK15" s="27" t="str" cm="1">
        <f t="array" ref="PK15">IFERROR(IF(SMALL(PK25:PK200,6)&lt;=$A$8*SMALL(PK25:PK200,1),IFERROR(INDEX($A$25:$A$200, MATCH(1,(PK25:PK200=SMALL(PK25:PK200,5))*(COUNTIF(PK3:PK14, $A$25:$A$200)=0),0)), ""),""),"")</f>
        <v/>
      </c>
      <c r="PL15" s="27" t="str" cm="1">
        <f t="array" ref="PL15">IFERROR(IF(SMALL(PL25:PL200,6)&lt;=$A$8*SMALL(PL25:PL200,1),IFERROR(INDEX($A$25:$A$200, MATCH(1,(PL25:PL200=SMALL(PL25:PL200,5))*(COUNTIF(PL3:PL14, $A$25:$A$200)=0),0)), ""),""),"")</f>
        <v/>
      </c>
      <c r="PM15" s="27" t="str" cm="1">
        <f t="array" ref="PM15">IFERROR(IF(SMALL(PM25:PM200,6)&lt;=$A$8*SMALL(PM25:PM200,1),IFERROR(INDEX($A$25:$A$200, MATCH(1,(PM25:PM200=SMALL(PM25:PM200,5))*(COUNTIF(PM3:PM14, $A$25:$A$200)=0),0)), ""),""),"")</f>
        <v/>
      </c>
      <c r="PN15" s="27" t="str" cm="1">
        <f t="array" ref="PN15">IFERROR(IF(SMALL(PN25:PN200,6)&lt;=$A$8*SMALL(PN25:PN200,1),IFERROR(INDEX($A$25:$A$200, MATCH(1,(PN25:PN200=SMALL(PN25:PN200,5))*(COUNTIF(PN3:PN14, $A$25:$A$200)=0),0)), ""),""),"")</f>
        <v/>
      </c>
      <c r="PO15" s="27" t="str" cm="1">
        <f t="array" ref="PO15">IFERROR(IF(SMALL(PO25:PO200,6)&lt;=$A$8*SMALL(PO25:PO200,1),IFERROR(INDEX($A$25:$A$200, MATCH(1,(PO25:PO200=SMALL(PO25:PO200,5))*(COUNTIF(PO3:PO14, $A$25:$A$200)=0),0)), ""),""),"")</f>
        <v/>
      </c>
      <c r="PP15" s="27" t="str" cm="1">
        <f t="array" ref="PP15">IFERROR(IF(SMALL(PP25:PP200,6)&lt;=$A$8*SMALL(PP25:PP200,1),IFERROR(INDEX($A$25:$A$200, MATCH(1,(PP25:PP200=SMALL(PP25:PP200,5))*(COUNTIF(PP3:PP14, $A$25:$A$200)=0),0)), ""),""),"")</f>
        <v/>
      </c>
      <c r="PQ15" s="27" t="str" cm="1">
        <f t="array" ref="PQ15">IFERROR(IF(SMALL(PQ25:PQ200,6)&lt;=$A$8*SMALL(PQ25:PQ200,1),IFERROR(INDEX($A$25:$A$200, MATCH(1,(PQ25:PQ200=SMALL(PQ25:PQ200,5))*(COUNTIF(PQ3:PQ14, $A$25:$A$200)=0),0)), ""),""),"")</f>
        <v/>
      </c>
      <c r="PR15" s="27" t="str" cm="1">
        <f t="array" ref="PR15">IFERROR(IF(SMALL(PR25:PR200,6)&lt;=$A$8*SMALL(PR25:PR200,1),IFERROR(INDEX($A$25:$A$200, MATCH(1,(PR25:PR200=SMALL(PR25:PR200,5))*(COUNTIF(PR3:PR14, $A$25:$A$200)=0),0)), ""),""),"")</f>
        <v/>
      </c>
      <c r="PS15" s="27" t="str" cm="1">
        <f t="array" ref="PS15">IFERROR(IF(SMALL(PS25:PS200,6)&lt;=$A$8*SMALL(PS25:PS200,1),IFERROR(INDEX($A$25:$A$200, MATCH(1,(PS25:PS200=SMALL(PS25:PS200,5))*(COUNTIF(PS3:PS14, $A$25:$A$200)=0),0)), ""),""),"")</f>
        <v/>
      </c>
      <c r="PT15" s="27" t="str" cm="1">
        <f t="array" ref="PT15">IFERROR(IF(SMALL(PT25:PT200,6)&lt;=$A$8*SMALL(PT25:PT200,1),IFERROR(INDEX($A$25:$A$200, MATCH(1,(PT25:PT200=SMALL(PT25:PT200,5))*(COUNTIF(PT3:PT14, $A$25:$A$200)=0),0)), ""),""),"")</f>
        <v/>
      </c>
      <c r="PU15" s="27" t="str" cm="1">
        <f t="array" ref="PU15">IFERROR(IF(SMALL(PU25:PU200,6)&lt;=$A$8*SMALL(PU25:PU200,1),IFERROR(INDEX($A$25:$A$200, MATCH(1,(PU25:PU200=SMALL(PU25:PU200,5))*(COUNTIF(PU3:PU14, $A$25:$A$200)=0),0)), ""),""),"")</f>
        <v/>
      </c>
      <c r="PV15" s="27" t="str" cm="1">
        <f t="array" ref="PV15">IFERROR(IF(SMALL(PV25:PV200,6)&lt;=$A$8*SMALL(PV25:PV200,1),IFERROR(INDEX($A$25:$A$200, MATCH(1,(PV25:PV200=SMALL(PV25:PV200,5))*(COUNTIF(PV3:PV14, $A$25:$A$200)=0),0)), ""),""),"")</f>
        <v/>
      </c>
      <c r="PW15" s="27" t="str" cm="1">
        <f t="array" ref="PW15">IFERROR(IF(SMALL(PW25:PW200,6)&lt;=$A$8*SMALL(PW25:PW200,1),IFERROR(INDEX($A$25:$A$200, MATCH(1,(PW25:PW200=SMALL(PW25:PW200,5))*(COUNTIF(PW3:PW14, $A$25:$A$200)=0),0)), ""),""),"")</f>
        <v/>
      </c>
      <c r="PX15" s="27" t="str" cm="1">
        <f t="array" ref="PX15">IFERROR(IF(SMALL(PX25:PX200,6)&lt;=$A$8*SMALL(PX25:PX200,1),IFERROR(INDEX($A$25:$A$200, MATCH(1,(PX25:PX200=SMALL(PX25:PX200,5))*(COUNTIF(PX3:PX14, $A$25:$A$200)=0),0)), ""),""),"")</f>
        <v/>
      </c>
      <c r="PY15" s="27" t="str" cm="1">
        <f t="array" ref="PY15">IFERROR(IF(SMALL(PY25:PY200,6)&lt;=$A$8*SMALL(PY25:PY200,1),IFERROR(INDEX($A$25:$A$200, MATCH(1,(PY25:PY200=SMALL(PY25:PY200,5))*(COUNTIF(PY3:PY14, $A$25:$A$200)=0),0)), ""),""),"")</f>
        <v/>
      </c>
      <c r="PZ15" s="27" t="str" cm="1">
        <f t="array" ref="PZ15">IFERROR(IF(SMALL(PZ25:PZ200,6)&lt;=$A$8*SMALL(PZ25:PZ200,1),IFERROR(INDEX($A$25:$A$200, MATCH(1,(PZ25:PZ200=SMALL(PZ25:PZ200,5))*(COUNTIF(PZ3:PZ14, $A$25:$A$200)=0),0)), ""),""),"")</f>
        <v/>
      </c>
      <c r="QA15" s="27" t="str" cm="1">
        <f t="array" ref="QA15">IFERROR(IF(SMALL(QA25:QA200,6)&lt;=$A$8*SMALL(QA25:QA200,1),IFERROR(INDEX($A$25:$A$200, MATCH(1,(QA25:QA200=SMALL(QA25:QA200,5))*(COUNTIF(QA3:QA14, $A$25:$A$200)=0),0)), ""),""),"")</f>
        <v/>
      </c>
      <c r="QB15" s="27" t="str" cm="1">
        <f t="array" ref="QB15">IFERROR(IF(SMALL(QB25:QB200,6)&lt;=$A$8*SMALL(QB25:QB200,1),IFERROR(INDEX($A$25:$A$200, MATCH(1,(QB25:QB200=SMALL(QB25:QB200,5))*(COUNTIF(QB3:QB14, $A$25:$A$200)=0),0)), ""),""),"")</f>
        <v/>
      </c>
      <c r="QC15" s="27" t="str" cm="1">
        <f t="array" ref="QC15">IFERROR(IF(SMALL(QC25:QC200,6)&lt;=$A$8*SMALL(QC25:QC200,1),IFERROR(INDEX($A$25:$A$200, MATCH(1,(QC25:QC200=SMALL(QC25:QC200,5))*(COUNTIF(QC3:QC14, $A$25:$A$200)=0),0)), ""),""),"")</f>
        <v/>
      </c>
      <c r="QD15" s="27" t="str" cm="1">
        <f t="array" ref="QD15">IFERROR(IF(SMALL(QD25:QD200,6)&lt;=$A$8*SMALL(QD25:QD200,1),IFERROR(INDEX($A$25:$A$200, MATCH(1,(QD25:QD200=SMALL(QD25:QD200,5))*(COUNTIF(QD3:QD14, $A$25:$A$200)=0),0)), ""),""),"")</f>
        <v/>
      </c>
      <c r="QE15" s="27" t="str" cm="1">
        <f t="array" ref="QE15">IFERROR(IF(SMALL(QE25:QE200,6)&lt;=$A$8*SMALL(QE25:QE200,1),IFERROR(INDEX($A$25:$A$200, MATCH(1,(QE25:QE200=SMALL(QE25:QE200,5))*(COUNTIF(QE3:QE14, $A$25:$A$200)=0),0)), ""),""),"")</f>
        <v/>
      </c>
      <c r="QF15" s="27" t="str" cm="1">
        <f t="array" ref="QF15">IFERROR(IF(SMALL(QF25:QF200,6)&lt;=$A$8*SMALL(QF25:QF200,1),IFERROR(INDEX($A$25:$A$200, MATCH(1,(QF25:QF200=SMALL(QF25:QF200,5))*(COUNTIF(QF3:QF14, $A$25:$A$200)=0),0)), ""),""),"")</f>
        <v/>
      </c>
      <c r="QG15" s="27" t="str" cm="1">
        <f t="array" ref="QG15">IFERROR(IF(SMALL(QG25:QG200,6)&lt;=$A$8*SMALL(QG25:QG200,1),IFERROR(INDEX($A$25:$A$200, MATCH(1,(QG25:QG200=SMALL(QG25:QG200,5))*(COUNTIF(QG3:QG14, $A$25:$A$200)=0),0)), ""),""),"")</f>
        <v/>
      </c>
      <c r="QH15" s="27" t="str" cm="1">
        <f t="array" ref="QH15">IFERROR(IF(SMALL(QH25:QH200,6)&lt;=$A$8*SMALL(QH25:QH200,1),IFERROR(INDEX($A$25:$A$200, MATCH(1,(QH25:QH200=SMALL(QH25:QH200,5))*(COUNTIF(QH3:QH14, $A$25:$A$200)=0),0)), ""),""),"")</f>
        <v/>
      </c>
      <c r="QI15" s="27" t="str" cm="1">
        <f t="array" ref="QI15">IFERROR(IF(SMALL(QI25:QI200,6)&lt;=$A$8*SMALL(QI25:QI200,1),IFERROR(INDEX($A$25:$A$200, MATCH(1,(QI25:QI200=SMALL(QI25:QI200,5))*(COUNTIF(QI3:QI14, $A$25:$A$200)=0),0)), ""),""),"")</f>
        <v/>
      </c>
      <c r="QJ15" s="27" t="str" cm="1">
        <f t="array" ref="QJ15">IFERROR(IF(SMALL(QJ25:QJ200,6)&lt;=$A$8*SMALL(QJ25:QJ200,1),IFERROR(INDEX($A$25:$A$200, MATCH(1,(QJ25:QJ200=SMALL(QJ25:QJ200,5))*(COUNTIF(QJ3:QJ14, $A$25:$A$200)=0),0)), ""),""),"")</f>
        <v/>
      </c>
      <c r="QK15" s="27" t="str" cm="1">
        <f t="array" ref="QK15">IFERROR(IF(SMALL(QK25:QK200,6)&lt;=$A$8*SMALL(QK25:QK200,1),IFERROR(INDEX($A$25:$A$200, MATCH(1,(QK25:QK200=SMALL(QK25:QK200,5))*(COUNTIF(QK3:QK14, $A$25:$A$200)=0),0)), ""),""),"")</f>
        <v/>
      </c>
      <c r="QL15" s="27" t="str" cm="1">
        <f t="array" ref="QL15">IFERROR(IF(SMALL(QL25:QL200,6)&lt;=$A$8*SMALL(QL25:QL200,1),IFERROR(INDEX($A$25:$A$200, MATCH(1,(QL25:QL200=SMALL(QL25:QL200,5))*(COUNTIF(QL3:QL14, $A$25:$A$200)=0),0)), ""),""),"")</f>
        <v/>
      </c>
      <c r="QM15" s="27" t="str" cm="1">
        <f t="array" ref="QM15">IFERROR(IF(SMALL(QM25:QM200,6)&lt;=$A$8*SMALL(QM25:QM200,1),IFERROR(INDEX($A$25:$A$200, MATCH(1,(QM25:QM200=SMALL(QM25:QM200,5))*(COUNTIF(QM3:QM14, $A$25:$A$200)=0),0)), ""),""),"")</f>
        <v/>
      </c>
      <c r="QN15" s="27" t="str" cm="1">
        <f t="array" ref="QN15">IFERROR(IF(SMALL(QN25:QN200,6)&lt;=$A$8*SMALL(QN25:QN200,1),IFERROR(INDEX($A$25:$A$200, MATCH(1,(QN25:QN200=SMALL(QN25:QN200,5))*(COUNTIF(QN3:QN14, $A$25:$A$200)=0),0)), ""),""),"")</f>
        <v/>
      </c>
      <c r="QO15" s="27" t="str" cm="1">
        <f t="array" ref="QO15">IFERROR(IF(SMALL(QO25:QO200,6)&lt;=$A$8*SMALL(QO25:QO200,1),IFERROR(INDEX($A$25:$A$200, MATCH(1,(QO25:QO200=SMALL(QO25:QO200,5))*(COUNTIF(QO3:QO14, $A$25:$A$200)=0),0)), ""),""),"")</f>
        <v/>
      </c>
      <c r="QP15" s="27" t="str" cm="1">
        <f t="array" ref="QP15">IFERROR(IF(SMALL(QP25:QP200,6)&lt;=$A$8*SMALL(QP25:QP200,1),IFERROR(INDEX($A$25:$A$200, MATCH(1,(QP25:QP200=SMALL(QP25:QP200,5))*(COUNTIF(QP3:QP14, $A$25:$A$200)=0),0)), ""),""),"")</f>
        <v/>
      </c>
      <c r="QQ15" s="27" t="str" cm="1">
        <f t="array" ref="QQ15">IFERROR(IF(SMALL(QQ25:QQ200,6)&lt;=$A$8*SMALL(QQ25:QQ200,1),IFERROR(INDEX($A$25:$A$200, MATCH(1,(QQ25:QQ200=SMALL(QQ25:QQ200,5))*(COUNTIF(QQ3:QQ14, $A$25:$A$200)=0),0)), ""),""),"")</f>
        <v/>
      </c>
      <c r="QR15" s="27" t="str" cm="1">
        <f t="array" ref="QR15">IFERROR(IF(SMALL(QR25:QR200,6)&lt;=$A$8*SMALL(QR25:QR200,1),IFERROR(INDEX($A$25:$A$200, MATCH(1,(QR25:QR200=SMALL(QR25:QR200,5))*(COUNTIF(QR3:QR14, $A$25:$A$200)=0),0)), ""),""),"")</f>
        <v/>
      </c>
      <c r="QS15" s="27" t="str" cm="1">
        <f t="array" ref="QS15">IFERROR(IF(SMALL(QS25:QS200,6)&lt;=$A$8*SMALL(QS25:QS200,1),IFERROR(INDEX($A$25:$A$200, MATCH(1,(QS25:QS200=SMALL(QS25:QS200,5))*(COUNTIF(QS3:QS14, $A$25:$A$200)=0),0)), ""),""),"")</f>
        <v/>
      </c>
      <c r="QT15" s="27" t="str" cm="1">
        <f t="array" ref="QT15">IFERROR(IF(SMALL(QT25:QT200,6)&lt;=$A$8*SMALL(QT25:QT200,1),IFERROR(INDEX($A$25:$A$200, MATCH(1,(QT25:QT200=SMALL(QT25:QT200,5))*(COUNTIF(QT3:QT14, $A$25:$A$200)=0),0)), ""),""),"")</f>
        <v/>
      </c>
      <c r="QU15" s="27" t="str" cm="1">
        <f t="array" ref="QU15">IFERROR(IF(SMALL(QU25:QU200,6)&lt;=$A$8*SMALL(QU25:QU200,1),IFERROR(INDEX($A$25:$A$200, MATCH(1,(QU25:QU200=SMALL(QU25:QU200,5))*(COUNTIF(QU3:QU14, $A$25:$A$200)=0),0)), ""),""),"")</f>
        <v/>
      </c>
      <c r="QV15" s="27" t="str" cm="1">
        <f t="array" ref="QV15">IFERROR(IF(SMALL(QV25:QV200,6)&lt;=$A$8*SMALL(QV25:QV200,1),IFERROR(INDEX($A$25:$A$200, MATCH(1,(QV25:QV200=SMALL(QV25:QV200,5))*(COUNTIF(QV3:QV14, $A$25:$A$200)=0),0)), ""),""),"")</f>
        <v/>
      </c>
      <c r="QW15" s="27" t="str" cm="1">
        <f t="array" ref="QW15">IFERROR(IF(SMALL(QW25:QW200,6)&lt;=$A$8*SMALL(QW25:QW200,1),IFERROR(INDEX($A$25:$A$200, MATCH(1,(QW25:QW200=SMALL(QW25:QW200,5))*(COUNTIF(QW3:QW14, $A$25:$A$200)=0),0)), ""),""),"")</f>
        <v/>
      </c>
      <c r="QX15" s="27" t="str" cm="1">
        <f t="array" ref="QX15">IFERROR(IF(SMALL(QX25:QX200,6)&lt;=$A$8*SMALL(QX25:QX200,1),IFERROR(INDEX($A$25:$A$200, MATCH(1,(QX25:QX200=SMALL(QX25:QX200,5))*(COUNTIF(QX3:QX14, $A$25:$A$200)=0),0)), ""),""),"")</f>
        <v/>
      </c>
      <c r="QY15" s="27" t="str" cm="1">
        <f t="array" ref="QY15">IFERROR(IF(SMALL(QY25:QY200,6)&lt;=$A$8*SMALL(QY25:QY200,1),IFERROR(INDEX($A$25:$A$200, MATCH(1,(QY25:QY200=SMALL(QY25:QY200,5))*(COUNTIF(QY3:QY14, $A$25:$A$200)=0),0)), ""),""),"")</f>
        <v/>
      </c>
      <c r="QZ15" s="27" t="str" cm="1">
        <f t="array" ref="QZ15">IFERROR(IF(SMALL(QZ25:QZ200,6)&lt;=$A$8*SMALL(QZ25:QZ200,1),IFERROR(INDEX($A$25:$A$200, MATCH(1,(QZ25:QZ200=SMALL(QZ25:QZ200,5))*(COUNTIF(QZ3:QZ14, $A$25:$A$200)=0),0)), ""),""),"")</f>
        <v/>
      </c>
      <c r="RA15" s="27" t="str" cm="1">
        <f t="array" ref="RA15">IFERROR(IF(SMALL(RA25:RA200,6)&lt;=$A$8*SMALL(RA25:RA200,1),IFERROR(INDEX($A$25:$A$200, MATCH(1,(RA25:RA200=SMALL(RA25:RA200,5))*(COUNTIF(RA3:RA14, $A$25:$A$200)=0),0)), ""),""),"")</f>
        <v/>
      </c>
      <c r="RB15" s="27" t="str" cm="1">
        <f t="array" ref="RB15">IFERROR(IF(SMALL(RB25:RB200,6)&lt;=$A$8*SMALL(RB25:RB200,1),IFERROR(INDEX($A$25:$A$200, MATCH(1,(RB25:RB200=SMALL(RB25:RB200,5))*(COUNTIF(RB3:RB14, $A$25:$A$200)=0),0)), ""),""),"")</f>
        <v/>
      </c>
      <c r="RC15" s="27" t="str" cm="1">
        <f t="array" ref="RC15">IFERROR(IF(SMALL(RC25:RC200,6)&lt;=$A$8*SMALL(RC25:RC200,1),IFERROR(INDEX($A$25:$A$200, MATCH(1,(RC25:RC200=SMALL(RC25:RC200,5))*(COUNTIF(RC3:RC14, $A$25:$A$200)=0),0)), ""),""),"")</f>
        <v/>
      </c>
      <c r="RD15" s="27" t="str" cm="1">
        <f t="array" ref="RD15">IFERROR(IF(SMALL(RD25:RD200,6)&lt;=$A$8*SMALL(RD25:RD200,1),IFERROR(INDEX($A$25:$A$200, MATCH(1,(RD25:RD200=SMALL(RD25:RD200,5))*(COUNTIF(RD3:RD14, $A$25:$A$200)=0),0)), ""),""),"")</f>
        <v/>
      </c>
      <c r="RE15" s="27" t="str" cm="1">
        <f t="array" ref="RE15">IFERROR(IF(SMALL(RE25:RE200,6)&lt;=$A$8*SMALL(RE25:RE200,1),IFERROR(INDEX($A$25:$A$200, MATCH(1,(RE25:RE200=SMALL(RE25:RE200,5))*(COUNTIF(RE3:RE14, $A$25:$A$200)=0),0)), ""),""),"")</f>
        <v/>
      </c>
      <c r="RF15" s="27" t="str" cm="1">
        <f t="array" ref="RF15">IFERROR(IF(SMALL(RF25:RF200,6)&lt;=$A$8*SMALL(RF25:RF200,1),IFERROR(INDEX($A$25:$A$200, MATCH(1,(RF25:RF200=SMALL(RF25:RF200,5))*(COUNTIF(RF3:RF14, $A$25:$A$200)=0),0)), ""),""),"")</f>
        <v/>
      </c>
      <c r="RG15" s="27" t="str" cm="1">
        <f t="array" ref="RG15">IFERROR(IF(SMALL(RG25:RG200,6)&lt;=$A$8*SMALL(RG25:RG200,1),IFERROR(INDEX($A$25:$A$200, MATCH(1,(RG25:RG200=SMALL(RG25:RG200,5))*(COUNTIF(RG3:RG14, $A$25:$A$200)=0),0)), ""),""),"")</f>
        <v/>
      </c>
      <c r="RH15" s="27" t="str" cm="1">
        <f t="array" ref="RH15">IFERROR(IF(SMALL(RH25:RH200,6)&lt;=$A$8*SMALL(RH25:RH200,1),IFERROR(INDEX($A$25:$A$200, MATCH(1,(RH25:RH200=SMALL(RH25:RH200,5))*(COUNTIF(RH3:RH14, $A$25:$A$200)=0),0)), ""),""),"")</f>
        <v/>
      </c>
      <c r="RI15" s="27" t="str" cm="1">
        <f t="array" ref="RI15">IFERROR(IF(SMALL(RI25:RI200,6)&lt;=$A$8*SMALL(RI25:RI200,1),IFERROR(INDEX($A$25:$A$200, MATCH(1,(RI25:RI200=SMALL(RI25:RI200,5))*(COUNTIF(RI3:RI14, $A$25:$A$200)=0),0)), ""),""),"")</f>
        <v/>
      </c>
      <c r="RJ15" s="27" t="str" cm="1">
        <f t="array" ref="RJ15">IFERROR(IF(SMALL(RJ25:RJ200,6)&lt;=$A$8*SMALL(RJ25:RJ200,1),IFERROR(INDEX($A$25:$A$200, MATCH(1,(RJ25:RJ200=SMALL(RJ25:RJ200,5))*(COUNTIF(RJ3:RJ14, $A$25:$A$200)=0),0)), ""),""),"")</f>
        <v/>
      </c>
      <c r="RK15" s="27" t="str" cm="1">
        <f t="array" ref="RK15">IFERROR(IF(SMALL(RK25:RK200,6)&lt;=$A$8*SMALL(RK25:RK200,1),IFERROR(INDEX($A$25:$A$200, MATCH(1,(RK25:RK200=SMALL(RK25:RK200,5))*(COUNTIF(RK3:RK14, $A$25:$A$200)=0),0)), ""),""),"")</f>
        <v/>
      </c>
      <c r="RL15" s="27" t="str" cm="1">
        <f t="array" ref="RL15">IFERROR(IF(SMALL(RL25:RL200,6)&lt;=$A$8*SMALL(RL25:RL200,1),IFERROR(INDEX($A$25:$A$200, MATCH(1,(RL25:RL200=SMALL(RL25:RL200,5))*(COUNTIF(RL3:RL14, $A$25:$A$200)=0),0)), ""),""),"")</f>
        <v/>
      </c>
      <c r="RM15" s="27" t="str" cm="1">
        <f t="array" ref="RM15">IFERROR(IF(SMALL(RM25:RM200,6)&lt;=$A$8*SMALL(RM25:RM200,1),IFERROR(INDEX($A$25:$A$200, MATCH(1,(RM25:RM200=SMALL(RM25:RM200,5))*(COUNTIF(RM3:RM14, $A$25:$A$200)=0),0)), ""),""),"")</f>
        <v/>
      </c>
      <c r="RN15" s="27" t="str" cm="1">
        <f t="array" ref="RN15">IFERROR(IF(SMALL(RN25:RN200,6)&lt;=$A$8*SMALL(RN25:RN200,1),IFERROR(INDEX($A$25:$A$200, MATCH(1,(RN25:RN200=SMALL(RN25:RN200,5))*(COUNTIF(RN3:RN14, $A$25:$A$200)=0),0)), ""),""),"")</f>
        <v/>
      </c>
      <c r="RO15" s="27" t="str" cm="1">
        <f t="array" ref="RO15">IFERROR(IF(SMALL(RO25:RO200,6)&lt;=$A$8*SMALL(RO25:RO200,1),IFERROR(INDEX($A$25:$A$200, MATCH(1,(RO25:RO200=SMALL(RO25:RO200,5))*(COUNTIF(RO3:RO14, $A$25:$A$200)=0),0)), ""),""),"")</f>
        <v/>
      </c>
      <c r="RP15" s="27" t="str" cm="1">
        <f t="array" ref="RP15">IFERROR(IF(SMALL(RP25:RP200,6)&lt;=$A$8*SMALL(RP25:RP200,1),IFERROR(INDEX($A$25:$A$200, MATCH(1,(RP25:RP200=SMALL(RP25:RP200,5))*(COUNTIF(RP3:RP14, $A$25:$A$200)=0),0)), ""),""),"")</f>
        <v/>
      </c>
      <c r="RQ15" s="27" t="str" cm="1">
        <f t="array" ref="RQ15">IFERROR(IF(SMALL(RQ25:RQ200,6)&lt;=$A$8*SMALL(RQ25:RQ200,1),IFERROR(INDEX($A$25:$A$200, MATCH(1,(RQ25:RQ200=SMALL(RQ25:RQ200,5))*(COUNTIF(RQ3:RQ14, $A$25:$A$200)=0),0)), ""),""),"")</f>
        <v/>
      </c>
      <c r="RR15" s="27" t="str" cm="1">
        <f t="array" ref="RR15">IFERROR(IF(SMALL(RR25:RR200,6)&lt;=$A$8*SMALL(RR25:RR200,1),IFERROR(INDEX($A$25:$A$200, MATCH(1,(RR25:RR200=SMALL(RR25:RR200,5))*(COUNTIF(RR3:RR14, $A$25:$A$200)=0),0)), ""),""),"")</f>
        <v/>
      </c>
      <c r="RS15" s="27" t="str" cm="1">
        <f t="array" ref="RS15">IFERROR(IF(SMALL(RS25:RS200,6)&lt;=$A$8*SMALL(RS25:RS200,1),IFERROR(INDEX($A$25:$A$200, MATCH(1,(RS25:RS200=SMALL(RS25:RS200,5))*(COUNTIF(RS3:RS14, $A$25:$A$200)=0),0)), ""),""),"")</f>
        <v/>
      </c>
      <c r="RT15" s="27" t="str" cm="1">
        <f t="array" ref="RT15">IFERROR(IF(SMALL(RT25:RT200,6)&lt;=$A$8*SMALL(RT25:RT200,1),IFERROR(INDEX($A$25:$A$200, MATCH(1,(RT25:RT200=SMALL(RT25:RT200,5))*(COUNTIF(RT3:RT14, $A$25:$A$200)=0),0)), ""),""),"")</f>
        <v/>
      </c>
      <c r="RU15" s="27" t="str" cm="1">
        <f t="array" ref="RU15">IFERROR(IF(SMALL(RU25:RU200,6)&lt;=$A$8*SMALL(RU25:RU200,1),IFERROR(INDEX($A$25:$A$200, MATCH(1,(RU25:RU200=SMALL(RU25:RU200,5))*(COUNTIF(RU3:RU14, $A$25:$A$200)=0),0)), ""),""),"")</f>
        <v/>
      </c>
      <c r="RV15" s="27" t="str" cm="1">
        <f t="array" ref="RV15">IFERROR(IF(SMALL(RV25:RV200,6)&lt;=$A$8*SMALL(RV25:RV200,1),IFERROR(INDEX($A$25:$A$200, MATCH(1,(RV25:RV200=SMALL(RV25:RV200,5))*(COUNTIF(RV3:RV14, $A$25:$A$200)=0),0)), ""),""),"")</f>
        <v/>
      </c>
      <c r="RW15" s="27" t="str" cm="1">
        <f t="array" ref="RW15">IFERROR(IF(SMALL(RW25:RW200,6)&lt;=$A$8*SMALL(RW25:RW200,1),IFERROR(INDEX($A$25:$A$200, MATCH(1,(RW25:RW200=SMALL(RW25:RW200,5))*(COUNTIF(RW3:RW14, $A$25:$A$200)=0),0)), ""),""),"")</f>
        <v/>
      </c>
      <c r="RX15" s="27" t="str" cm="1">
        <f t="array" ref="RX15">IFERROR(IF(SMALL(RX25:RX200,6)&lt;=$A$8*SMALL(RX25:RX200,1),IFERROR(INDEX($A$25:$A$200, MATCH(1,(RX25:RX200=SMALL(RX25:RX200,5))*(COUNTIF(RX3:RX14, $A$25:$A$200)=0),0)), ""),""),"")</f>
        <v/>
      </c>
      <c r="RY15" s="27" t="str" cm="1">
        <f t="array" ref="RY15">IFERROR(IF(SMALL(RY25:RY200,6)&lt;=$A$8*SMALL(RY25:RY200,1),IFERROR(INDEX($A$25:$A$200, MATCH(1,(RY25:RY200=SMALL(RY25:RY200,5))*(COUNTIF(RY3:RY14, $A$25:$A$200)=0),0)), ""),""),"")</f>
        <v/>
      </c>
      <c r="RZ15" s="27" t="str" cm="1">
        <f t="array" ref="RZ15">IFERROR(IF(SMALL(RZ25:RZ200,6)&lt;=$A$8*SMALL(RZ25:RZ200,1),IFERROR(INDEX($A$25:$A$200, MATCH(1,(RZ25:RZ200=SMALL(RZ25:RZ200,5))*(COUNTIF(RZ3:RZ14, $A$25:$A$200)=0),0)), ""),""),"")</f>
        <v/>
      </c>
      <c r="SA15" s="27" t="str" cm="1">
        <f t="array" ref="SA15">IFERROR(IF(SMALL(SA25:SA200,6)&lt;=$A$8*SMALL(SA25:SA200,1),IFERROR(INDEX($A$25:$A$200, MATCH(1,(SA25:SA200=SMALL(SA25:SA200,5))*(COUNTIF(SA3:SA14, $A$25:$A$200)=0),0)), ""),""),"")</f>
        <v/>
      </c>
      <c r="SB15" s="27" t="str" cm="1">
        <f t="array" ref="SB15">IFERROR(IF(SMALL(SB25:SB200,6)&lt;=$A$8*SMALL(SB25:SB200,1),IFERROR(INDEX($A$25:$A$200, MATCH(1,(SB25:SB200=SMALL(SB25:SB200,5))*(COUNTIF(SB3:SB14, $A$25:$A$200)=0),0)), ""),""),"")</f>
        <v/>
      </c>
      <c r="SC15" s="27" t="str" cm="1">
        <f t="array" ref="SC15">IFERROR(IF(SMALL(SC25:SC200,6)&lt;=$A$8*SMALL(SC25:SC200,1),IFERROR(INDEX($A$25:$A$200, MATCH(1,(SC25:SC200=SMALL(SC25:SC200,5))*(COUNTIF(SC3:SC14, $A$25:$A$200)=0),0)), ""),""),"")</f>
        <v/>
      </c>
      <c r="SD15" s="27" t="str" cm="1">
        <f t="array" ref="SD15">IFERROR(IF(SMALL(SD25:SD200,6)&lt;=$A$8*SMALL(SD25:SD200,1),IFERROR(INDEX($A$25:$A$200, MATCH(1,(SD25:SD200=SMALL(SD25:SD200,5))*(COUNTIF(SD3:SD14, $A$25:$A$200)=0),0)), ""),""),"")</f>
        <v/>
      </c>
      <c r="SE15" s="27" t="str" cm="1">
        <f t="array" ref="SE15">IFERROR(IF(SMALL(SE25:SE200,6)&lt;=$A$8*SMALL(SE25:SE200,1),IFERROR(INDEX($A$25:$A$200, MATCH(1,(SE25:SE200=SMALL(SE25:SE200,5))*(COUNTIF(SE3:SE14, $A$25:$A$200)=0),0)), ""),""),"")</f>
        <v/>
      </c>
      <c r="SF15" s="27" t="str" cm="1">
        <f t="array" ref="SF15">IFERROR(IF(SMALL(SF25:SF200,6)&lt;=$A$8*SMALL(SF25:SF200,1),IFERROR(INDEX($A$25:$A$200, MATCH(1,(SF25:SF200=SMALL(SF25:SF200,5))*(COUNTIF(SF3:SF14, $A$25:$A$200)=0),0)), ""),""),"")</f>
        <v/>
      </c>
      <c r="SG15" s="27" t="str" cm="1">
        <f t="array" ref="SG15">IFERROR(IF(SMALL(SG25:SG200,6)&lt;=$A$8*SMALL(SG25:SG200,1),IFERROR(INDEX($A$25:$A$200, MATCH(1,(SG25:SG200=SMALL(SG25:SG200,5))*(COUNTIF(SG3:SG14, $A$25:$A$200)=0),0)), ""),""),"")</f>
        <v/>
      </c>
      <c r="SH15" s="27" t="str" cm="1">
        <f t="array" ref="SH15">IFERROR(IF(SMALL(SH25:SH200,6)&lt;=$A$8*SMALL(SH25:SH200,1),IFERROR(INDEX($A$25:$A$200, MATCH(1,(SH25:SH200=SMALL(SH25:SH200,5))*(COUNTIF(SH3:SH14, $A$25:$A$200)=0),0)), ""),""),"")</f>
        <v/>
      </c>
      <c r="SI15" s="27" t="str" cm="1">
        <f t="array" ref="SI15">IFERROR(IF(SMALL(SI25:SI200,6)&lt;=$A$8*SMALL(SI25:SI200,1),IFERROR(INDEX($A$25:$A$200, MATCH(1,(SI25:SI200=SMALL(SI25:SI200,5))*(COUNTIF(SI3:SI14, $A$25:$A$200)=0),0)), ""),""),"")</f>
        <v/>
      </c>
      <c r="SJ15" s="27" t="str" cm="1">
        <f t="array" ref="SJ15">IFERROR(IF(SMALL(SJ25:SJ200,6)&lt;=$A$8*SMALL(SJ25:SJ200,1),IFERROR(INDEX($A$25:$A$200, MATCH(1,(SJ25:SJ200=SMALL(SJ25:SJ200,5))*(COUNTIF(SJ3:SJ14, $A$25:$A$200)=0),0)), ""),""),"")</f>
        <v/>
      </c>
      <c r="SK15" s="27" t="str" cm="1">
        <f t="array" ref="SK15">IFERROR(IF(SMALL(SK25:SK200,6)&lt;=$A$8*SMALL(SK25:SK200,1),IFERROR(INDEX($A$25:$A$200, MATCH(1,(SK25:SK200=SMALL(SK25:SK200,5))*(COUNTIF(SK3:SK14, $A$25:$A$200)=0),0)), ""),""),"")</f>
        <v/>
      </c>
      <c r="SL15" s="27" t="str" cm="1">
        <f t="array" ref="SL15">IFERROR(IF(SMALL(SL25:SL200,6)&lt;=$A$8*SMALL(SL25:SL200,1),IFERROR(INDEX($A$25:$A$200, MATCH(1,(SL25:SL200=SMALL(SL25:SL200,5))*(COUNTIF(SL3:SL14, $A$25:$A$200)=0),0)), ""),""),"")</f>
        <v/>
      </c>
      <c r="SM15" s="27" t="str" cm="1">
        <f t="array" ref="SM15">IFERROR(IF(SMALL(SM25:SM200,6)&lt;=$A$8*SMALL(SM25:SM200,1),IFERROR(INDEX($A$25:$A$200, MATCH(1,(SM25:SM200=SMALL(SM25:SM200,5))*(COUNTIF(SM3:SM14, $A$25:$A$200)=0),0)), ""),""),"")</f>
        <v/>
      </c>
      <c r="SN15" s="27" t="str" cm="1">
        <f t="array" ref="SN15">IFERROR(IF(SMALL(SN25:SN200,6)&lt;=$A$8*SMALL(SN25:SN200,1),IFERROR(INDEX($A$25:$A$200, MATCH(1,(SN25:SN200=SMALL(SN25:SN200,5))*(COUNTIF(SN3:SN14, $A$25:$A$200)=0),0)), ""),""),"")</f>
        <v/>
      </c>
      <c r="SO15" s="27" t="str" cm="1">
        <f t="array" ref="SO15">IFERROR(IF(SMALL(SO25:SO200,6)&lt;=$A$8*SMALL(SO25:SO200,1),IFERROR(INDEX($A$25:$A$200, MATCH(1,(SO25:SO200=SMALL(SO25:SO200,5))*(COUNTIF(SO3:SO14, $A$25:$A$200)=0),0)), ""),""),"")</f>
        <v/>
      </c>
      <c r="SP15" s="27" t="str" cm="1">
        <f t="array" ref="SP15">IFERROR(IF(SMALL(SP25:SP200,6)&lt;=$A$8*SMALL(SP25:SP200,1),IFERROR(INDEX($A$25:$A$200, MATCH(1,(SP25:SP200=SMALL(SP25:SP200,5))*(COUNTIF(SP3:SP14, $A$25:$A$200)=0),0)), ""),""),"")</f>
        <v/>
      </c>
      <c r="SQ15" s="27" t="str" cm="1">
        <f t="array" ref="SQ15">IFERROR(IF(SMALL(SQ25:SQ200,6)&lt;=$A$8*SMALL(SQ25:SQ200,1),IFERROR(INDEX($A$25:$A$200, MATCH(1,(SQ25:SQ200=SMALL(SQ25:SQ200,5))*(COUNTIF(SQ3:SQ14, $A$25:$A$200)=0),0)), ""),""),"")</f>
        <v/>
      </c>
      <c r="SR15" s="27" t="str" cm="1">
        <f t="array" ref="SR15">IFERROR(IF(SMALL(SR25:SR200,6)&lt;=$A$8*SMALL(SR25:SR200,1),IFERROR(INDEX($A$25:$A$200, MATCH(1,(SR25:SR200=SMALL(SR25:SR200,5))*(COUNTIF(SR3:SR14, $A$25:$A$200)=0),0)), ""),""),"")</f>
        <v/>
      </c>
      <c r="SS15" s="27" t="str" cm="1">
        <f t="array" ref="SS15">IFERROR(IF(SMALL(SS25:SS200,6)&lt;=$A$8*SMALL(SS25:SS200,1),IFERROR(INDEX($A$25:$A$200, MATCH(1,(SS25:SS200=SMALL(SS25:SS200,5))*(COUNTIF(SS3:SS14, $A$25:$A$200)=0),0)), ""),""),"")</f>
        <v/>
      </c>
      <c r="ST15" s="27" t="str" cm="1">
        <f t="array" ref="ST15">IFERROR(IF(SMALL(ST25:ST200,6)&lt;=$A$8*SMALL(ST25:ST200,1),IFERROR(INDEX($A$25:$A$200, MATCH(1,(ST25:ST200=SMALL(ST25:ST200,5))*(COUNTIF(ST3:ST14, $A$25:$A$200)=0),0)), ""),""),"")</f>
        <v/>
      </c>
      <c r="SU15" s="27" t="str" cm="1">
        <f t="array" ref="SU15">IFERROR(IF(SMALL(SU25:SU200,6)&lt;=$A$8*SMALL(SU25:SU200,1),IFERROR(INDEX($A$25:$A$200, MATCH(1,(SU25:SU200=SMALL(SU25:SU200,5))*(COUNTIF(SU3:SU14, $A$25:$A$200)=0),0)), ""),""),"")</f>
        <v/>
      </c>
      <c r="SV15" s="27" t="str" cm="1">
        <f t="array" ref="SV15">IFERROR(IF(SMALL(SV25:SV200,6)&lt;=$A$8*SMALL(SV25:SV200,1),IFERROR(INDEX($A$25:$A$200, MATCH(1,(SV25:SV200=SMALL(SV25:SV200,5))*(COUNTIF(SV3:SV14, $A$25:$A$200)=0),0)), ""),""),"")</f>
        <v/>
      </c>
      <c r="SW15" s="27" t="str" cm="1">
        <f t="array" ref="SW15">IFERROR(IF(SMALL(SW25:SW200,6)&lt;=$A$8*SMALL(SW25:SW200,1),IFERROR(INDEX($A$25:$A$200, MATCH(1,(SW25:SW200=SMALL(SW25:SW200,5))*(COUNTIF(SW3:SW14, $A$25:$A$200)=0),0)), ""),""),"")</f>
        <v/>
      </c>
      <c r="SX15" s="27" t="str" cm="1">
        <f t="array" ref="SX15">IFERROR(IF(SMALL(SX25:SX200,6)&lt;=$A$8*SMALL(SX25:SX200,1),IFERROR(INDEX($A$25:$A$200, MATCH(1,(SX25:SX200=SMALL(SX25:SX200,5))*(COUNTIF(SX3:SX14, $A$25:$A$200)=0),0)), ""),""),"")</f>
        <v/>
      </c>
      <c r="SY15" s="27" t="str" cm="1">
        <f t="array" ref="SY15">IFERROR(IF(SMALL(SY25:SY200,6)&lt;=$A$8*SMALL(SY25:SY200,1),IFERROR(INDEX($A$25:$A$200, MATCH(1,(SY25:SY200=SMALL(SY25:SY200,5))*(COUNTIF(SY3:SY14, $A$25:$A$200)=0),0)), ""),""),"")</f>
        <v/>
      </c>
      <c r="SZ15" s="27" t="str" cm="1">
        <f t="array" ref="SZ15">IFERROR(IF(SMALL(SZ25:SZ200,6)&lt;=$A$8*SMALL(SZ25:SZ200,1),IFERROR(INDEX($A$25:$A$200, MATCH(1,(SZ25:SZ200=SMALL(SZ25:SZ200,5))*(COUNTIF(SZ3:SZ14, $A$25:$A$200)=0),0)), ""),""),"")</f>
        <v/>
      </c>
      <c r="TA15" s="27" t="str" cm="1">
        <f t="array" ref="TA15">IFERROR(IF(SMALL(TA25:TA200,6)&lt;=$A$8*SMALL(TA25:TA200,1),IFERROR(INDEX($A$25:$A$200, MATCH(1,(TA25:TA200=SMALL(TA25:TA200,5))*(COUNTIF(TA3:TA14, $A$25:$A$200)=0),0)), ""),""),"")</f>
        <v/>
      </c>
      <c r="TB15" s="27" t="str" cm="1">
        <f t="array" ref="TB15">IFERROR(IF(SMALL(TB25:TB200,6)&lt;=$A$8*SMALL(TB25:TB200,1),IFERROR(INDEX($A$25:$A$200, MATCH(1,(TB25:TB200=SMALL(TB25:TB200,5))*(COUNTIF(TB3:TB14, $A$25:$A$200)=0),0)), ""),""),"")</f>
        <v/>
      </c>
      <c r="TC15" s="27" t="str" cm="1">
        <f t="array" ref="TC15">IFERROR(IF(SMALL(TC25:TC200,6)&lt;=$A$8*SMALL(TC25:TC200,1),IFERROR(INDEX($A$25:$A$200, MATCH(1,(TC25:TC200=SMALL(TC25:TC200,5))*(COUNTIF(TC3:TC14, $A$25:$A$200)=0),0)), ""),""),"")</f>
        <v/>
      </c>
      <c r="TD15" s="27" t="str" cm="1">
        <f t="array" ref="TD15">IFERROR(IF(SMALL(TD25:TD200,6)&lt;=$A$8*SMALL(TD25:TD200,1),IFERROR(INDEX($A$25:$A$200, MATCH(1,(TD25:TD200=SMALL(TD25:TD200,5))*(COUNTIF(TD3:TD14, $A$25:$A$200)=0),0)), ""),""),"")</f>
        <v/>
      </c>
      <c r="TE15" s="27" t="str" cm="1">
        <f t="array" ref="TE15">IFERROR(IF(SMALL(TE25:TE200,6)&lt;=$A$8*SMALL(TE25:TE200,1),IFERROR(INDEX($A$25:$A$200, MATCH(1,(TE25:TE200=SMALL(TE25:TE200,5))*(COUNTIF(TE3:TE14, $A$25:$A$200)=0),0)), ""),""),"")</f>
        <v/>
      </c>
      <c r="TF15" s="27" t="str" cm="1">
        <f t="array" ref="TF15">IFERROR(IF(SMALL(TF25:TF200,6)&lt;=$A$8*SMALL(TF25:TF200,1),IFERROR(INDEX($A$25:$A$200, MATCH(1,(TF25:TF200=SMALL(TF25:TF200,5))*(COUNTIF(TF3:TF14, $A$25:$A$200)=0),0)), ""),""),"")</f>
        <v/>
      </c>
      <c r="TG15" s="27" t="str" cm="1">
        <f t="array" ref="TG15">IFERROR(IF(SMALL(TG25:TG200,6)&lt;=$A$8*SMALL(TG25:TG200,1),IFERROR(INDEX($A$25:$A$200, MATCH(1,(TG25:TG200=SMALL(TG25:TG200,5))*(COUNTIF(TG3:TG14, $A$25:$A$200)=0),0)), ""),""),"")</f>
        <v/>
      </c>
      <c r="TH15" s="27" t="str" cm="1">
        <f t="array" ref="TH15">IFERROR(IF(SMALL(TH25:TH200,6)&lt;=$A$8*SMALL(TH25:TH200,1),IFERROR(INDEX($A$25:$A$200, MATCH(1,(TH25:TH200=SMALL(TH25:TH200,5))*(COUNTIF(TH3:TH14, $A$25:$A$200)=0),0)), ""),""),"")</f>
        <v/>
      </c>
      <c r="TI15" s="27" t="str" cm="1">
        <f t="array" ref="TI15">IFERROR(IF(SMALL(TI25:TI200,6)&lt;=$A$8*SMALL(TI25:TI200,1),IFERROR(INDEX($A$25:$A$200, MATCH(1,(TI25:TI200=SMALL(TI25:TI200,5))*(COUNTIF(TI3:TI14, $A$25:$A$200)=0),0)), ""),""),"")</f>
        <v/>
      </c>
      <c r="TJ15" s="27" t="str" cm="1">
        <f t="array" ref="TJ15">IFERROR(IF(SMALL(TJ25:TJ200,6)&lt;=$A$8*SMALL(TJ25:TJ200,1),IFERROR(INDEX($A$25:$A$200, MATCH(1,(TJ25:TJ200=SMALL(TJ25:TJ200,5))*(COUNTIF(TJ3:TJ14, $A$25:$A$200)=0),0)), ""),""),"")</f>
        <v/>
      </c>
      <c r="TK15" s="27" t="str" cm="1">
        <f t="array" ref="TK15">IFERROR(IF(SMALL(TK25:TK200,6)&lt;=$A$8*SMALL(TK25:TK200,1),IFERROR(INDEX($A$25:$A$200, MATCH(1,(TK25:TK200=SMALL(TK25:TK200,5))*(COUNTIF(TK3:TK14, $A$25:$A$200)=0),0)), ""),""),"")</f>
        <v/>
      </c>
      <c r="TL15" s="27" t="str" cm="1">
        <f t="array" ref="TL15">IFERROR(IF(SMALL(TL25:TL200,6)&lt;=$A$8*SMALL(TL25:TL200,1),IFERROR(INDEX($A$25:$A$200, MATCH(1,(TL25:TL200=SMALL(TL25:TL200,5))*(COUNTIF(TL3:TL14, $A$25:$A$200)=0),0)), ""),""),"")</f>
        <v/>
      </c>
      <c r="TM15" s="27" t="str" cm="1">
        <f t="array" ref="TM15">IFERROR(IF(SMALL(TM25:TM200,6)&lt;=$A$8*SMALL(TM25:TM200,1),IFERROR(INDEX($A$25:$A$200, MATCH(1,(TM25:TM200=SMALL(TM25:TM200,5))*(COUNTIF(TM3:TM14, $A$25:$A$200)=0),0)), ""),""),"")</f>
        <v/>
      </c>
      <c r="TN15" s="27" t="str" cm="1">
        <f t="array" ref="TN15">IFERROR(IF(SMALL(TN25:TN200,6)&lt;=$A$8*SMALL(TN25:TN200,1),IFERROR(INDEX($A$25:$A$200, MATCH(1,(TN25:TN200=SMALL(TN25:TN200,5))*(COUNTIF(TN3:TN14, $A$25:$A$200)=0),0)), ""),""),"")</f>
        <v/>
      </c>
      <c r="TO15" s="27" t="str" cm="1">
        <f t="array" ref="TO15">IFERROR(IF(SMALL(TO25:TO200,6)&lt;=$A$8*SMALL(TO25:TO200,1),IFERROR(INDEX($A$25:$A$200, MATCH(1,(TO25:TO200=SMALL(TO25:TO200,5))*(COUNTIF(TO3:TO14, $A$25:$A$200)=0),0)), ""),""),"")</f>
        <v/>
      </c>
      <c r="TP15" s="27" t="str" cm="1">
        <f t="array" ref="TP15">IFERROR(IF(SMALL(TP25:TP200,6)&lt;=$A$8*SMALL(TP25:TP200,1),IFERROR(INDEX($A$25:$A$200, MATCH(1,(TP25:TP200=SMALL(TP25:TP200,5))*(COUNTIF(TP3:TP14, $A$25:$A$200)=0),0)), ""),""),"")</f>
        <v/>
      </c>
      <c r="TQ15" s="27" t="str" cm="1">
        <f t="array" ref="TQ15">IFERROR(IF(SMALL(TQ25:TQ200,6)&lt;=$A$8*SMALL(TQ25:TQ200,1),IFERROR(INDEX($A$25:$A$200, MATCH(1,(TQ25:TQ200=SMALL(TQ25:TQ200,5))*(COUNTIF(TQ3:TQ14, $A$25:$A$200)=0),0)), ""),""),"")</f>
        <v/>
      </c>
      <c r="TR15" s="27" t="str" cm="1">
        <f t="array" ref="TR15">IFERROR(IF(SMALL(TR25:TR200,6)&lt;=$A$8*SMALL(TR25:TR200,1),IFERROR(INDEX($A$25:$A$200, MATCH(1,(TR25:TR200=SMALL(TR25:TR200,5))*(COUNTIF(TR3:TR14, $A$25:$A$200)=0),0)), ""),""),"")</f>
        <v/>
      </c>
      <c r="TS15" s="27" t="str" cm="1">
        <f t="array" ref="TS15">IFERROR(IF(SMALL(TS25:TS200,6)&lt;=$A$8*SMALL(TS25:TS200,1),IFERROR(INDEX($A$25:$A$200, MATCH(1,(TS25:TS200=SMALL(TS25:TS200,5))*(COUNTIF(TS3:TS14, $A$25:$A$200)=0),0)), ""),""),"")</f>
        <v/>
      </c>
      <c r="TT15" s="27" t="str" cm="1">
        <f t="array" ref="TT15">IFERROR(IF(SMALL(TT25:TT200,6)&lt;=$A$8*SMALL(TT25:TT200,1),IFERROR(INDEX($A$25:$A$200, MATCH(1,(TT25:TT200=SMALL(TT25:TT200,5))*(COUNTIF(TT3:TT14, $A$25:$A$200)=0),0)), ""),""),"")</f>
        <v/>
      </c>
      <c r="TU15" s="27" t="str" cm="1">
        <f t="array" ref="TU15">IFERROR(IF(SMALL(TU25:TU200,6)&lt;=$A$8*SMALL(TU25:TU200,1),IFERROR(INDEX($A$25:$A$200, MATCH(1,(TU25:TU200=SMALL(TU25:TU200,5))*(COUNTIF(TU3:TU14, $A$25:$A$200)=0),0)), ""),""),"")</f>
        <v/>
      </c>
      <c r="TV15" s="27" t="str" cm="1">
        <f t="array" ref="TV15">IFERROR(IF(SMALL(TV25:TV200,6)&lt;=$A$8*SMALL(TV25:TV200,1),IFERROR(INDEX($A$25:$A$200, MATCH(1,(TV25:TV200=SMALL(TV25:TV200,5))*(COUNTIF(TV3:TV14, $A$25:$A$200)=0),0)), ""),""),"")</f>
        <v/>
      </c>
      <c r="TW15" s="27" t="str" cm="1">
        <f t="array" ref="TW15">IFERROR(IF(SMALL(TW25:TW200,6)&lt;=$A$8*SMALL(TW25:TW200,1),IFERROR(INDEX($A$25:$A$200, MATCH(1,(TW25:TW200=SMALL(TW25:TW200,5))*(COUNTIF(TW3:TW14, $A$25:$A$200)=0),0)), ""),""),"")</f>
        <v/>
      </c>
      <c r="TX15" s="27" t="str" cm="1">
        <f t="array" ref="TX15">IFERROR(IF(SMALL(TX25:TX200,6)&lt;=$A$8*SMALL(TX25:TX200,1),IFERROR(INDEX($A$25:$A$200, MATCH(1,(TX25:TX200=SMALL(TX25:TX200,5))*(COUNTIF(TX3:TX14, $A$25:$A$200)=0),0)), ""),""),"")</f>
        <v/>
      </c>
      <c r="TY15" s="27" t="str" cm="1">
        <f t="array" ref="TY15">IFERROR(IF(SMALL(TY25:TY200,6)&lt;=$A$8*SMALL(TY25:TY200,1),IFERROR(INDEX($A$25:$A$200, MATCH(1,(TY25:TY200=SMALL(TY25:TY200,5))*(COUNTIF(TY3:TY14, $A$25:$A$200)=0),0)), ""),""),"")</f>
        <v/>
      </c>
      <c r="TZ15" s="27" t="str" cm="1">
        <f t="array" ref="TZ15">IFERROR(IF(SMALL(TZ25:TZ200,6)&lt;=$A$8*SMALL(TZ25:TZ200,1),IFERROR(INDEX($A$25:$A$200, MATCH(1,(TZ25:TZ200=SMALL(TZ25:TZ200,5))*(COUNTIF(TZ3:TZ14, $A$25:$A$200)=0),0)), ""),""),"")</f>
        <v/>
      </c>
      <c r="UA15" s="27" t="str" cm="1">
        <f t="array" ref="UA15">IFERROR(IF(SMALL(UA25:UA200,6)&lt;=$A$8*SMALL(UA25:UA200,1),IFERROR(INDEX($A$25:$A$200, MATCH(1,(UA25:UA200=SMALL(UA25:UA200,5))*(COUNTIF(UA3:UA14, $A$25:$A$200)=0),0)), ""),""),"")</f>
        <v/>
      </c>
      <c r="UB15" s="27" t="str" cm="1">
        <f t="array" ref="UB15">IFERROR(IF(SMALL(UB25:UB200,6)&lt;=$A$8*SMALL(UB25:UB200,1),IFERROR(INDEX($A$25:$A$200, MATCH(1,(UB25:UB200=SMALL(UB25:UB200,5))*(COUNTIF(UB3:UB14, $A$25:$A$200)=0),0)), ""),""),"")</f>
        <v/>
      </c>
      <c r="UC15" s="27" t="str" cm="1">
        <f t="array" ref="UC15">IFERROR(IF(SMALL(UC25:UC200,6)&lt;=$A$8*SMALL(UC25:UC200,1),IFERROR(INDEX($A$25:$A$200, MATCH(1,(UC25:UC200=SMALL(UC25:UC200,5))*(COUNTIF(UC3:UC14, $A$25:$A$200)=0),0)), ""),""),"")</f>
        <v/>
      </c>
      <c r="UD15" s="27" t="str" cm="1">
        <f t="array" ref="UD15">IFERROR(IF(SMALL(UD25:UD200,6)&lt;=$A$8*SMALL(UD25:UD200,1),IFERROR(INDEX($A$25:$A$200, MATCH(1,(UD25:UD200=SMALL(UD25:UD200,5))*(COUNTIF(UD3:UD14, $A$25:$A$200)=0),0)), ""),""),"")</f>
        <v/>
      </c>
      <c r="UE15" s="27" t="str" cm="1">
        <f t="array" ref="UE15">IFERROR(IF(SMALL(UE25:UE200,6)&lt;=$A$8*SMALL(UE25:UE200,1),IFERROR(INDEX($A$25:$A$200, MATCH(1,(UE25:UE200=SMALL(UE25:UE200,5))*(COUNTIF(UE3:UE14, $A$25:$A$200)=0),0)), ""),""),"")</f>
        <v/>
      </c>
      <c r="UF15" s="27" t="str" cm="1">
        <f t="array" ref="UF15">IFERROR(IF(SMALL(UF25:UF200,6)&lt;=$A$8*SMALL(UF25:UF200,1),IFERROR(INDEX($A$25:$A$200, MATCH(1,(UF25:UF200=SMALL(UF25:UF200,5))*(COUNTIF(UF3:UF14, $A$25:$A$200)=0),0)), ""),""),"")</f>
        <v/>
      </c>
      <c r="UG15" s="27" t="str" cm="1">
        <f t="array" ref="UG15">IFERROR(IF(SMALL(UG25:UG200,6)&lt;=$A$8*SMALL(UG25:UG200,1),IFERROR(INDEX($A$25:$A$200, MATCH(1,(UG25:UG200=SMALL(UG25:UG200,5))*(COUNTIF(UG3:UG14, $A$25:$A$200)=0),0)), ""),""),"")</f>
        <v/>
      </c>
      <c r="UH15" s="27" t="str" cm="1">
        <f t="array" ref="UH15">IFERROR(IF(SMALL(UH25:UH200,6)&lt;=$A$8*SMALL(UH25:UH200,1),IFERROR(INDEX($A$25:$A$200, MATCH(1,(UH25:UH200=SMALL(UH25:UH200,5))*(COUNTIF(UH3:UH14, $A$25:$A$200)=0),0)), ""),""),"")</f>
        <v/>
      </c>
      <c r="UI15" s="27" t="str" cm="1">
        <f t="array" ref="UI15">IFERROR(IF(SMALL(UI25:UI200,6)&lt;=$A$8*SMALL(UI25:UI200,1),IFERROR(INDEX($A$25:$A$200, MATCH(1,(UI25:UI200=SMALL(UI25:UI200,5))*(COUNTIF(UI3:UI14, $A$25:$A$200)=0),0)), ""),""),"")</f>
        <v/>
      </c>
      <c r="UJ15" s="27" t="str" cm="1">
        <f t="array" ref="UJ15">IFERROR(IF(SMALL(UJ25:UJ200,6)&lt;=$A$8*SMALL(UJ25:UJ200,1),IFERROR(INDEX($A$25:$A$200, MATCH(1,(UJ25:UJ200=SMALL(UJ25:UJ200,5))*(COUNTIF(UJ3:UJ14, $A$25:$A$200)=0),0)), ""),""),"")</f>
        <v/>
      </c>
      <c r="UK15" s="27" t="str" cm="1">
        <f t="array" ref="UK15">IFERROR(IF(SMALL(UK25:UK200,6)&lt;=$A$8*SMALL(UK25:UK200,1),IFERROR(INDEX($A$25:$A$200, MATCH(1,(UK25:UK200=SMALL(UK25:UK200,5))*(COUNTIF(UK3:UK14, $A$25:$A$200)=0),0)), ""),""),"")</f>
        <v/>
      </c>
      <c r="UL15" s="27" t="str" cm="1">
        <f t="array" ref="UL15">IFERROR(IF(SMALL(UL25:UL200,6)&lt;=$A$8*SMALL(UL25:UL200,1),IFERROR(INDEX($A$25:$A$200, MATCH(1,(UL25:UL200=SMALL(UL25:UL200,5))*(COUNTIF(UL3:UL14, $A$25:$A$200)=0),0)), ""),""),"")</f>
        <v/>
      </c>
      <c r="UM15" s="27" t="str" cm="1">
        <f t="array" ref="UM15">IFERROR(IF(SMALL(UM25:UM200,6)&lt;=$A$8*SMALL(UM25:UM200,1),IFERROR(INDEX($A$25:$A$200, MATCH(1,(UM25:UM200=SMALL(UM25:UM200,5))*(COUNTIF(UM3:UM14, $A$25:$A$200)=0),0)), ""),""),"")</f>
        <v/>
      </c>
      <c r="UN15" s="27" t="str" cm="1">
        <f t="array" ref="UN15">IFERROR(IF(SMALL(UN25:UN200,6)&lt;=$A$8*SMALL(UN25:UN200,1),IFERROR(INDEX($A$25:$A$200, MATCH(1,(UN25:UN200=SMALL(UN25:UN200,5))*(COUNTIF(UN3:UN14, $A$25:$A$200)=0),0)), ""),""),"")</f>
        <v/>
      </c>
      <c r="UO15" s="27" t="str" cm="1">
        <f t="array" ref="UO15">IFERROR(IF(SMALL(UO25:UO200,6)&lt;=$A$8*SMALL(UO25:UO200,1),IFERROR(INDEX($A$25:$A$200, MATCH(1,(UO25:UO200=SMALL(UO25:UO200,5))*(COUNTIF(UO3:UO14, $A$25:$A$200)=0),0)), ""),""),"")</f>
        <v/>
      </c>
      <c r="UP15" s="27" t="str" cm="1">
        <f t="array" ref="UP15">IFERROR(IF(SMALL(UP25:UP200,6)&lt;=$A$8*SMALL(UP25:UP200,1),IFERROR(INDEX($A$25:$A$200, MATCH(1,(UP25:UP200=SMALL(UP25:UP200,5))*(COUNTIF(UP3:UP14, $A$25:$A$200)=0),0)), ""),""),"")</f>
        <v/>
      </c>
      <c r="UQ15" s="27" t="str" cm="1">
        <f t="array" ref="UQ15">IFERROR(IF(SMALL(UQ25:UQ200,6)&lt;=$A$8*SMALL(UQ25:UQ200,1),IFERROR(INDEX($A$25:$A$200, MATCH(1,(UQ25:UQ200=SMALL(UQ25:UQ200,5))*(COUNTIF(UQ3:UQ14, $A$25:$A$200)=0),0)), ""),""),"")</f>
        <v/>
      </c>
      <c r="UR15" s="27" t="str" cm="1">
        <f t="array" ref="UR15">IFERROR(IF(SMALL(UR25:UR200,6)&lt;=$A$8*SMALL(UR25:UR200,1),IFERROR(INDEX($A$25:$A$200, MATCH(1,(UR25:UR200=SMALL(UR25:UR200,5))*(COUNTIF(UR3:UR14, $A$25:$A$200)=0),0)), ""),""),"")</f>
        <v/>
      </c>
      <c r="US15" s="27" t="str" cm="1">
        <f t="array" ref="US15">IFERROR(IF(SMALL(US25:US200,6)&lt;=$A$8*SMALL(US25:US200,1),IFERROR(INDEX($A$25:$A$200, MATCH(1,(US25:US200=SMALL(US25:US200,5))*(COUNTIF(US3:US14, $A$25:$A$200)=0),0)), ""),""),"")</f>
        <v/>
      </c>
      <c r="UT15" s="27" t="str" cm="1">
        <f t="array" ref="UT15">IFERROR(IF(SMALL(UT25:UT200,6)&lt;=$A$8*SMALL(UT25:UT200,1),IFERROR(INDEX($A$25:$A$200, MATCH(1,(UT25:UT200=SMALL(UT25:UT200,5))*(COUNTIF(UT3:UT14, $A$25:$A$200)=0),0)), ""),""),"")</f>
        <v/>
      </c>
      <c r="UU15" s="27" t="str" cm="1">
        <f t="array" ref="UU15">IFERROR(IF(SMALL(UU25:UU200,6)&lt;=$A$8*SMALL(UU25:UU200,1),IFERROR(INDEX($A$25:$A$200, MATCH(1,(UU25:UU200=SMALL(UU25:UU200,5))*(COUNTIF(UU3:UU14, $A$25:$A$200)=0),0)), ""),""),"")</f>
        <v/>
      </c>
      <c r="UV15" s="27" t="str" cm="1">
        <f t="array" ref="UV15">IFERROR(IF(SMALL(UV25:UV200,6)&lt;=$A$8*SMALL(UV25:UV200,1),IFERROR(INDEX($A$25:$A$200, MATCH(1,(UV25:UV200=SMALL(UV25:UV200,5))*(COUNTIF(UV3:UV14, $A$25:$A$200)=0),0)), ""),""),"")</f>
        <v/>
      </c>
      <c r="UW15" s="27" t="str" cm="1">
        <f t="array" ref="UW15">IFERROR(IF(SMALL(UW25:UW200,6)&lt;=$A$8*SMALL(UW25:UW200,1),IFERROR(INDEX($A$25:$A$200, MATCH(1,(UW25:UW200=SMALL(UW25:UW200,5))*(COUNTIF(UW3:UW14, $A$25:$A$200)=0),0)), ""),""),"")</f>
        <v/>
      </c>
      <c r="UX15" s="27" t="str" cm="1">
        <f t="array" ref="UX15">IFERROR(IF(SMALL(UX25:UX200,6)&lt;=$A$8*SMALL(UX25:UX200,1),IFERROR(INDEX($A$25:$A$200, MATCH(1,(UX25:UX200=SMALL(UX25:UX200,5))*(COUNTIF(UX3:UX14, $A$25:$A$200)=0),0)), ""),""),"")</f>
        <v/>
      </c>
      <c r="UY15" s="27" t="str" cm="1">
        <f t="array" ref="UY15">IFERROR(IF(SMALL(UY25:UY200,6)&lt;=$A$8*SMALL(UY25:UY200,1),IFERROR(INDEX($A$25:$A$200, MATCH(1,(UY25:UY200=SMALL(UY25:UY200,5))*(COUNTIF(UY3:UY14, $A$25:$A$200)=0),0)), ""),""),"")</f>
        <v/>
      </c>
      <c r="UZ15" s="27" t="str" cm="1">
        <f t="array" ref="UZ15">IFERROR(IF(SMALL(UZ25:UZ200,6)&lt;=$A$8*SMALL(UZ25:UZ200,1),IFERROR(INDEX($A$25:$A$200, MATCH(1,(UZ25:UZ200=SMALL(UZ25:UZ200,5))*(COUNTIF(UZ3:UZ14, $A$25:$A$200)=0),0)), ""),""),"")</f>
        <v/>
      </c>
      <c r="VA15" s="27" t="str" cm="1">
        <f t="array" ref="VA15">IFERROR(IF(SMALL(VA25:VA200,6)&lt;=$A$8*SMALL(VA25:VA200,1),IFERROR(INDEX($A$25:$A$200, MATCH(1,(VA25:VA200=SMALL(VA25:VA200,5))*(COUNTIF(VA3:VA14, $A$25:$A$200)=0),0)), ""),""),"")</f>
        <v/>
      </c>
      <c r="VB15" s="27" t="str" cm="1">
        <f t="array" ref="VB15">IFERROR(IF(SMALL(VB25:VB200,6)&lt;=$A$8*SMALL(VB25:VB200,1),IFERROR(INDEX($A$25:$A$200, MATCH(1,(VB25:VB200=SMALL(VB25:VB200,5))*(COUNTIF(VB3:VB14, $A$25:$A$200)=0),0)), ""),""),"")</f>
        <v/>
      </c>
      <c r="VC15" s="27" t="str" cm="1">
        <f t="array" ref="VC15">IFERROR(IF(SMALL(VC25:VC200,6)&lt;=$A$8*SMALL(VC25:VC200,1),IFERROR(INDEX($A$25:$A$200, MATCH(1,(VC25:VC200=SMALL(VC25:VC200,5))*(COUNTIF(VC3:VC14, $A$25:$A$200)=0),0)), ""),""),"")</f>
        <v/>
      </c>
      <c r="VD15" s="27" t="str" cm="1">
        <f t="array" ref="VD15">IFERROR(IF(SMALL(VD25:VD200,6)&lt;=$A$8*SMALL(VD25:VD200,1),IFERROR(INDEX($A$25:$A$200, MATCH(1,(VD25:VD200=SMALL(VD25:VD200,5))*(COUNTIF(VD3:VD14, $A$25:$A$200)=0),0)), ""),""),"")</f>
        <v/>
      </c>
      <c r="VE15" s="27" t="str" cm="1">
        <f t="array" ref="VE15">IFERROR(IF(SMALL(VE25:VE200,6)&lt;=$A$8*SMALL(VE25:VE200,1),IFERROR(INDEX($A$25:$A$200, MATCH(1,(VE25:VE200=SMALL(VE25:VE200,5))*(COUNTIF(VE3:VE14, $A$25:$A$200)=0),0)), ""),""),"")</f>
        <v/>
      </c>
      <c r="VF15" s="27" t="str" cm="1">
        <f t="array" ref="VF15">IFERROR(IF(SMALL(VF25:VF200,6)&lt;=$A$8*SMALL(VF25:VF200,1),IFERROR(INDEX($A$25:$A$200, MATCH(1,(VF25:VF200=SMALL(VF25:VF200,5))*(COUNTIF(VF3:VF14, $A$25:$A$200)=0),0)), ""),""),"")</f>
        <v/>
      </c>
      <c r="VG15" s="27" t="str" cm="1">
        <f t="array" ref="VG15">IFERROR(IF(SMALL(VG25:VG200,6)&lt;=$A$8*SMALL(VG25:VG200,1),IFERROR(INDEX($A$25:$A$200, MATCH(1,(VG25:VG200=SMALL(VG25:VG200,5))*(COUNTIF(VG3:VG14, $A$25:$A$200)=0),0)), ""),""),"")</f>
        <v/>
      </c>
      <c r="VH15" s="27" t="str" cm="1">
        <f t="array" ref="VH15">IFERROR(IF(SMALL(VH25:VH200,6)&lt;=$A$8*SMALL(VH25:VH200,1),IFERROR(INDEX($A$25:$A$200, MATCH(1,(VH25:VH200=SMALL(VH25:VH200,5))*(COUNTIF(VH3:VH14, $A$25:$A$200)=0),0)), ""),""),"")</f>
        <v/>
      </c>
      <c r="VI15" s="27" t="str" cm="1">
        <f t="array" ref="VI15">IFERROR(IF(SMALL(VI25:VI200,6)&lt;=$A$8*SMALL(VI25:VI200,1),IFERROR(INDEX($A$25:$A$200, MATCH(1,(VI25:VI200=SMALL(VI25:VI200,5))*(COUNTIF(VI3:VI14, $A$25:$A$200)=0),0)), ""),""),"")</f>
        <v/>
      </c>
      <c r="VJ15" s="27" t="str" cm="1">
        <f t="array" ref="VJ15">IFERROR(IF(SMALL(VJ25:VJ200,6)&lt;=$A$8*SMALL(VJ25:VJ200,1),IFERROR(INDEX($A$25:$A$200, MATCH(1,(VJ25:VJ200=SMALL(VJ25:VJ200,5))*(COUNTIF(VJ3:VJ14, $A$25:$A$200)=0),0)), ""),""),"")</f>
        <v/>
      </c>
      <c r="VK15" s="27" t="str" cm="1">
        <f t="array" ref="VK15">IFERROR(IF(SMALL(VK25:VK200,6)&lt;=$A$8*SMALL(VK25:VK200,1),IFERROR(INDEX($A$25:$A$200, MATCH(1,(VK25:VK200=SMALL(VK25:VK200,5))*(COUNTIF(VK3:VK14, $A$25:$A$200)=0),0)), ""),""),"")</f>
        <v/>
      </c>
      <c r="VL15" s="27" t="str" cm="1">
        <f t="array" ref="VL15">IFERROR(IF(SMALL(VL25:VL200,6)&lt;=$A$8*SMALL(VL25:VL200,1),IFERROR(INDEX($A$25:$A$200, MATCH(1,(VL25:VL200=SMALL(VL25:VL200,5))*(COUNTIF(VL3:VL14, $A$25:$A$200)=0),0)), ""),""),"")</f>
        <v/>
      </c>
      <c r="VM15" s="27" t="str" cm="1">
        <f t="array" ref="VM15">IFERROR(IF(SMALL(VM25:VM200,6)&lt;=$A$8*SMALL(VM25:VM200,1),IFERROR(INDEX($A$25:$A$200, MATCH(1,(VM25:VM200=SMALL(VM25:VM200,5))*(COUNTIF(VM3:VM14, $A$25:$A$200)=0),0)), ""),""),"")</f>
        <v/>
      </c>
      <c r="VN15" s="27" t="str" cm="1">
        <f t="array" ref="VN15">IFERROR(IF(SMALL(VN25:VN200,6)&lt;=$A$8*SMALL(VN25:VN200,1),IFERROR(INDEX($A$25:$A$200, MATCH(1,(VN25:VN200=SMALL(VN25:VN200,5))*(COUNTIF(VN3:VN14, $A$25:$A$200)=0),0)), ""),""),"")</f>
        <v/>
      </c>
      <c r="VO15" s="27" t="str" cm="1">
        <f t="array" ref="VO15">IFERROR(IF(SMALL(VO25:VO200,6)&lt;=$A$8*SMALL(VO25:VO200,1),IFERROR(INDEX($A$25:$A$200, MATCH(1,(VO25:VO200=SMALL(VO25:VO200,5))*(COUNTIF(VO3:VO14, $A$25:$A$200)=0),0)), ""),""),"")</f>
        <v/>
      </c>
      <c r="VP15" s="27" t="str" cm="1">
        <f t="array" ref="VP15">IFERROR(IF(SMALL(VP25:VP200,6)&lt;=$A$8*SMALL(VP25:VP200,1),IFERROR(INDEX($A$25:$A$200, MATCH(1,(VP25:VP200=SMALL(VP25:VP200,5))*(COUNTIF(VP3:VP14, $A$25:$A$200)=0),0)), ""),""),"")</f>
        <v/>
      </c>
      <c r="VQ15" s="27" t="str" cm="1">
        <f t="array" ref="VQ15">IFERROR(IF(SMALL(VQ25:VQ200,6)&lt;=$A$8*SMALL(VQ25:VQ200,1),IFERROR(INDEX($A$25:$A$200, MATCH(1,(VQ25:VQ200=SMALL(VQ25:VQ200,5))*(COUNTIF(VQ3:VQ14, $A$25:$A$200)=0),0)), ""),""),"")</f>
        <v/>
      </c>
      <c r="VR15" s="27" t="str" cm="1">
        <f t="array" ref="VR15">IFERROR(IF(SMALL(VR25:VR200,6)&lt;=$A$8*SMALL(VR25:VR200,1),IFERROR(INDEX($A$25:$A$200, MATCH(1,(VR25:VR200=SMALL(VR25:VR200,5))*(COUNTIF(VR3:VR14, $A$25:$A$200)=0),0)), ""),""),"")</f>
        <v/>
      </c>
      <c r="VS15" s="27" t="str" cm="1">
        <f t="array" ref="VS15">IFERROR(IF(SMALL(VS25:VS200,6)&lt;=$A$8*SMALL(VS25:VS200,1),IFERROR(INDEX($A$25:$A$200, MATCH(1,(VS25:VS200=SMALL(VS25:VS200,5))*(COUNTIF(VS3:VS14, $A$25:$A$200)=0),0)), ""),""),"")</f>
        <v/>
      </c>
      <c r="VT15" s="27" t="str" cm="1">
        <f t="array" ref="VT15">IFERROR(IF(SMALL(VT25:VT200,6)&lt;=$A$8*SMALL(VT25:VT200,1),IFERROR(INDEX($A$25:$A$200, MATCH(1,(VT25:VT200=SMALL(VT25:VT200,5))*(COUNTIF(VT3:VT14, $A$25:$A$200)=0),0)), ""),""),"")</f>
        <v/>
      </c>
      <c r="VU15" s="27" t="str" cm="1">
        <f t="array" ref="VU15">IFERROR(IF(SMALL(VU25:VU200,6)&lt;=$A$8*SMALL(VU25:VU200,1),IFERROR(INDEX($A$25:$A$200, MATCH(1,(VU25:VU200=SMALL(VU25:VU200,5))*(COUNTIF(VU3:VU14, $A$25:$A$200)=0),0)), ""),""),"")</f>
        <v/>
      </c>
      <c r="VV15" s="27" t="str" cm="1">
        <f t="array" ref="VV15">IFERROR(IF(SMALL(VV25:VV200,6)&lt;=$A$8*SMALL(VV25:VV200,1),IFERROR(INDEX($A$25:$A$200, MATCH(1,(VV25:VV200=SMALL(VV25:VV200,5))*(COUNTIF(VV3:VV14, $A$25:$A$200)=0),0)), ""),""),"")</f>
        <v/>
      </c>
      <c r="VW15" s="27" t="str" cm="1">
        <f t="array" ref="VW15">IFERROR(IF(SMALL(VW25:VW200,6)&lt;=$A$8*SMALL(VW25:VW200,1),IFERROR(INDEX($A$25:$A$200, MATCH(1,(VW25:VW200=SMALL(VW25:VW200,5))*(COUNTIF(VW3:VW14, $A$25:$A$200)=0),0)), ""),""),"")</f>
        <v/>
      </c>
      <c r="VX15" s="27" t="str" cm="1">
        <f t="array" ref="VX15">IFERROR(IF(SMALL(VX25:VX200,6)&lt;=$A$8*SMALL(VX25:VX200,1),IFERROR(INDEX($A$25:$A$200, MATCH(1,(VX25:VX200=SMALL(VX25:VX200,5))*(COUNTIF(VX3:VX14, $A$25:$A$200)=0),0)), ""),""),"")</f>
        <v/>
      </c>
      <c r="VY15" s="27" t="str" cm="1">
        <f t="array" ref="VY15">IFERROR(IF(SMALL(VY25:VY200,6)&lt;=$A$8*SMALL(VY25:VY200,1),IFERROR(INDEX($A$25:$A$200, MATCH(1,(VY25:VY200=SMALL(VY25:VY200,5))*(COUNTIF(VY3:VY14, $A$25:$A$200)=0),0)), ""),""),"")</f>
        <v/>
      </c>
      <c r="VZ15" s="27" t="str" cm="1">
        <f t="array" ref="VZ15">IFERROR(IF(SMALL(VZ25:VZ200,6)&lt;=$A$8*SMALL(VZ25:VZ200,1),IFERROR(INDEX($A$25:$A$200, MATCH(1,(VZ25:VZ200=SMALL(VZ25:VZ200,5))*(COUNTIF(VZ3:VZ14, $A$25:$A$200)=0),0)), ""),""),"")</f>
        <v/>
      </c>
      <c r="WA15" s="27" t="str" cm="1">
        <f t="array" ref="WA15">IFERROR(IF(SMALL(WA25:WA200,6)&lt;=$A$8*SMALL(WA25:WA200,1),IFERROR(INDEX($A$25:$A$200, MATCH(1,(WA25:WA200=SMALL(WA25:WA200,5))*(COUNTIF(WA3:WA14, $A$25:$A$200)=0),0)), ""),""),"")</f>
        <v/>
      </c>
      <c r="WB15" s="27" t="str" cm="1">
        <f t="array" ref="WB15">IFERROR(IF(SMALL(WB25:WB200,6)&lt;=$A$8*SMALL(WB25:WB200,1),IFERROR(INDEX($A$25:$A$200, MATCH(1,(WB25:WB200=SMALL(WB25:WB200,5))*(COUNTIF(WB3:WB14, $A$25:$A$200)=0),0)), ""),""),"")</f>
        <v/>
      </c>
      <c r="WC15" s="27" t="str" cm="1">
        <f t="array" ref="WC15">IFERROR(IF(SMALL(WC25:WC200,6)&lt;=$A$8*SMALL(WC25:WC200,1),IFERROR(INDEX($A$25:$A$200, MATCH(1,(WC25:WC200=SMALL(WC25:WC200,5))*(COUNTIF(WC3:WC14, $A$25:$A$200)=0),0)), ""),""),"")</f>
        <v/>
      </c>
      <c r="WD15" s="27" t="str" cm="1">
        <f t="array" ref="WD15">IFERROR(IF(SMALL(WD25:WD200,6)&lt;=$A$8*SMALL(WD25:WD200,1),IFERROR(INDEX($A$25:$A$200, MATCH(1,(WD25:WD200=SMALL(WD25:WD200,5))*(COUNTIF(WD3:WD14, $A$25:$A$200)=0),0)), ""),""),"")</f>
        <v/>
      </c>
      <c r="WE15" s="27" t="str" cm="1">
        <f t="array" ref="WE15">IFERROR(IF(SMALL(WE25:WE200,6)&lt;=$A$8*SMALL(WE25:WE200,1),IFERROR(INDEX($A$25:$A$200, MATCH(1,(WE25:WE200=SMALL(WE25:WE200,5))*(COUNTIF(WE3:WE14, $A$25:$A$200)=0),0)), ""),""),"")</f>
        <v/>
      </c>
      <c r="WF15" s="27" t="str" cm="1">
        <f t="array" ref="WF15">IFERROR(IF(SMALL(WF25:WF200,6)&lt;=$A$8*SMALL(WF25:WF200,1),IFERROR(INDEX($A$25:$A$200, MATCH(1,(WF25:WF200=SMALL(WF25:WF200,5))*(COUNTIF(WF3:WF14, $A$25:$A$200)=0),0)), ""),""),"")</f>
        <v/>
      </c>
      <c r="WG15" s="27" t="str" cm="1">
        <f t="array" ref="WG15">IFERROR(IF(SMALL(WG25:WG200,6)&lt;=$A$8*SMALL(WG25:WG200,1),IFERROR(INDEX($A$25:$A$200, MATCH(1,(WG25:WG200=SMALL(WG25:WG200,5))*(COUNTIF(WG3:WG14, $A$25:$A$200)=0),0)), ""),""),"")</f>
        <v/>
      </c>
      <c r="WH15" s="27" t="str" cm="1">
        <f t="array" ref="WH15">IFERROR(IF(SMALL(WH25:WH200,6)&lt;=$A$8*SMALL(WH25:WH200,1),IFERROR(INDEX($A$25:$A$200, MATCH(1,(WH25:WH200=SMALL(WH25:WH200,5))*(COUNTIF(WH3:WH14, $A$25:$A$200)=0),0)), ""),""),"")</f>
        <v/>
      </c>
      <c r="WI15" s="27" t="str" cm="1">
        <f t="array" ref="WI15">IFERROR(IF(SMALL(WI25:WI200,6)&lt;=$A$8*SMALL(WI25:WI200,1),IFERROR(INDEX($A$25:$A$200, MATCH(1,(WI25:WI200=SMALL(WI25:WI200,5))*(COUNTIF(WI3:WI14, $A$25:$A$200)=0),0)), ""),""),"")</f>
        <v/>
      </c>
      <c r="WJ15" s="27" t="str" cm="1">
        <f t="array" ref="WJ15">IFERROR(IF(SMALL(WJ25:WJ200,6)&lt;=$A$8*SMALL(WJ25:WJ200,1),IFERROR(INDEX($A$25:$A$200, MATCH(1,(WJ25:WJ200=SMALL(WJ25:WJ200,5))*(COUNTIF(WJ3:WJ14, $A$25:$A$200)=0),0)), ""),""),"")</f>
        <v/>
      </c>
      <c r="WK15" s="27" t="str" cm="1">
        <f t="array" ref="WK15">IFERROR(IF(SMALL(WK25:WK200,6)&lt;=$A$8*SMALL(WK25:WK200,1),IFERROR(INDEX($A$25:$A$200, MATCH(1,(WK25:WK200=SMALL(WK25:WK200,5))*(COUNTIF(WK3:WK14, $A$25:$A$200)=0),0)), ""),""),"")</f>
        <v/>
      </c>
      <c r="WL15" s="27" t="str" cm="1">
        <f t="array" ref="WL15">IFERROR(IF(SMALL(WL25:WL200,6)&lt;=$A$8*SMALL(WL25:WL200,1),IFERROR(INDEX($A$25:$A$200, MATCH(1,(WL25:WL200=SMALL(WL25:WL200,5))*(COUNTIF(WL3:WL14, $A$25:$A$200)=0),0)), ""),""),"")</f>
        <v/>
      </c>
      <c r="WM15" s="27" t="str" cm="1">
        <f t="array" ref="WM15">IFERROR(IF(SMALL(WM25:WM200,6)&lt;=$A$8*SMALL(WM25:WM200,1),IFERROR(INDEX($A$25:$A$200, MATCH(1,(WM25:WM200=SMALL(WM25:WM200,5))*(COUNTIF(WM3:WM14, $A$25:$A$200)=0),0)), ""),""),"")</f>
        <v/>
      </c>
      <c r="WN15" s="27" t="str" cm="1">
        <f t="array" ref="WN15">IFERROR(IF(SMALL(WN25:WN200,6)&lt;=$A$8*SMALL(WN25:WN200,1),IFERROR(INDEX($A$25:$A$200, MATCH(1,(WN25:WN200=SMALL(WN25:WN200,5))*(COUNTIF(WN3:WN14, $A$25:$A$200)=0),0)), ""),""),"")</f>
        <v/>
      </c>
      <c r="WO15" s="27" t="str" cm="1">
        <f t="array" ref="WO15">IFERROR(IF(SMALL(WO25:WO200,6)&lt;=$A$8*SMALL(WO25:WO200,1),IFERROR(INDEX($A$25:$A$200, MATCH(1,(WO25:WO200=SMALL(WO25:WO200,5))*(COUNTIF(WO3:WO14, $A$25:$A$200)=0),0)), ""),""),"")</f>
        <v/>
      </c>
      <c r="WP15" s="27" t="str" cm="1">
        <f t="array" ref="WP15">IFERROR(IF(SMALL(WP25:WP200,6)&lt;=$A$8*SMALL(WP25:WP200,1),IFERROR(INDEX($A$25:$A$200, MATCH(1,(WP25:WP200=SMALL(WP25:WP200,5))*(COUNTIF(WP3:WP14, $A$25:$A$200)=0),0)), ""),""),"")</f>
        <v/>
      </c>
      <c r="WQ15" s="27" t="str" cm="1">
        <f t="array" ref="WQ15">IFERROR(IF(SMALL(WQ25:WQ200,6)&lt;=$A$8*SMALL(WQ25:WQ200,1),IFERROR(INDEX($A$25:$A$200, MATCH(1,(WQ25:WQ200=SMALL(WQ25:WQ200,5))*(COUNTIF(WQ3:WQ14, $A$25:$A$200)=0),0)), ""),""),"")</f>
        <v/>
      </c>
      <c r="WR15" s="27" t="str" cm="1">
        <f t="array" ref="WR15">IFERROR(IF(SMALL(WR25:WR200,6)&lt;=$A$8*SMALL(WR25:WR200,1),IFERROR(INDEX($A$25:$A$200, MATCH(1,(WR25:WR200=SMALL(WR25:WR200,5))*(COUNTIF(WR3:WR14, $A$25:$A$200)=0),0)), ""),""),"")</f>
        <v/>
      </c>
      <c r="WS15" s="27" t="str" cm="1">
        <f t="array" ref="WS15">IFERROR(IF(SMALL(WS25:WS200,6)&lt;=$A$8*SMALL(WS25:WS200,1),IFERROR(INDEX($A$25:$A$200, MATCH(1,(WS25:WS200=SMALL(WS25:WS200,5))*(COUNTIF(WS3:WS14, $A$25:$A$200)=0),0)), ""),""),"")</f>
        <v/>
      </c>
      <c r="WT15" s="27" t="str" cm="1">
        <f t="array" ref="WT15">IFERROR(IF(SMALL(WT25:WT200,6)&lt;=$A$8*SMALL(WT25:WT200,1),IFERROR(INDEX($A$25:$A$200, MATCH(1,(WT25:WT200=SMALL(WT25:WT200,5))*(COUNTIF(WT3:WT14, $A$25:$A$200)=0),0)), ""),""),"")</f>
        <v/>
      </c>
      <c r="WU15" s="27" t="str" cm="1">
        <f t="array" ref="WU15">IFERROR(IF(SMALL(WU25:WU200,6)&lt;=$A$8*SMALL(WU25:WU200,1),IFERROR(INDEX($A$25:$A$200, MATCH(1,(WU25:WU200=SMALL(WU25:WU200,5))*(COUNTIF(WU3:WU14, $A$25:$A$200)=0),0)), ""),""),"")</f>
        <v/>
      </c>
      <c r="WV15" s="27" t="str" cm="1">
        <f t="array" ref="WV15">IFERROR(IF(SMALL(WV25:WV200,6)&lt;=$A$8*SMALL(WV25:WV200,1),IFERROR(INDEX($A$25:$A$200, MATCH(1,(WV25:WV200=SMALL(WV25:WV200,5))*(COUNTIF(WV3:WV14, $A$25:$A$200)=0),0)), ""),""),"")</f>
        <v/>
      </c>
      <c r="WW15" s="27" t="str" cm="1">
        <f t="array" ref="WW15">IFERROR(IF(SMALL(WW25:WW200,6)&lt;=$A$8*SMALL(WW25:WW200,1),IFERROR(INDEX($A$25:$A$200, MATCH(1,(WW25:WW200=SMALL(WW25:WW200,5))*(COUNTIF(WW3:WW14, $A$25:$A$200)=0),0)), ""),""),"")</f>
        <v/>
      </c>
      <c r="WX15" s="27" t="str" cm="1">
        <f t="array" ref="WX15">IFERROR(IF(SMALL(WX25:WX200,6)&lt;=$A$8*SMALL(WX25:WX200,1),IFERROR(INDEX($A$25:$A$200, MATCH(1,(WX25:WX200=SMALL(WX25:WX200,5))*(COUNTIF(WX3:WX14, $A$25:$A$200)=0),0)), ""),""),"")</f>
        <v/>
      </c>
      <c r="WY15" s="27" t="str" cm="1">
        <f t="array" ref="WY15">IFERROR(IF(SMALL(WY25:WY200,6)&lt;=$A$8*SMALL(WY25:WY200,1),IFERROR(INDEX($A$25:$A$200, MATCH(1,(WY25:WY200=SMALL(WY25:WY200,5))*(COUNTIF(WY3:WY14, $A$25:$A$200)=0),0)), ""),""),"")</f>
        <v/>
      </c>
      <c r="WZ15" s="27" t="str" cm="1">
        <f t="array" ref="WZ15">IFERROR(IF(SMALL(WZ25:WZ200,6)&lt;=$A$8*SMALL(WZ25:WZ200,1),IFERROR(INDEX($A$25:$A$200, MATCH(1,(WZ25:WZ200=SMALL(WZ25:WZ200,5))*(COUNTIF(WZ3:WZ14, $A$25:$A$200)=0),0)), ""),""),"")</f>
        <v/>
      </c>
      <c r="XA15" s="27" t="str" cm="1">
        <f t="array" ref="XA15">IFERROR(IF(SMALL(XA25:XA200,6)&lt;=$A$8*SMALL(XA25:XA200,1),IFERROR(INDEX($A$25:$A$200, MATCH(1,(XA25:XA200=SMALL(XA25:XA200,5))*(COUNTIF(XA3:XA14, $A$25:$A$200)=0),0)), ""),""),"")</f>
        <v/>
      </c>
      <c r="XB15" s="27" t="str" cm="1">
        <f t="array" ref="XB15">IFERROR(IF(SMALL(XB25:XB200,6)&lt;=$A$8*SMALL(XB25:XB200,1),IFERROR(INDEX($A$25:$A$200, MATCH(1,(XB25:XB200=SMALL(XB25:XB200,5))*(COUNTIF(XB3:XB14, $A$25:$A$200)=0),0)), ""),""),"")</f>
        <v/>
      </c>
      <c r="XC15" s="27" t="str" cm="1">
        <f t="array" ref="XC15">IFERROR(IF(SMALL(XC25:XC200,6)&lt;=$A$8*SMALL(XC25:XC200,1),IFERROR(INDEX($A$25:$A$200, MATCH(1,(XC25:XC200=SMALL(XC25:XC200,5))*(COUNTIF(XC3:XC14, $A$25:$A$200)=0),0)), ""),""),"")</f>
        <v/>
      </c>
      <c r="XD15" s="27" t="str" cm="1">
        <f t="array" ref="XD15">IFERROR(IF(SMALL(XD25:XD200,6)&lt;=$A$8*SMALL(XD25:XD200,1),IFERROR(INDEX($A$25:$A$200, MATCH(1,(XD25:XD200=SMALL(XD25:XD200,5))*(COUNTIF(XD3:XD14, $A$25:$A$200)=0),0)), ""),""),"")</f>
        <v/>
      </c>
      <c r="XE15" s="27" t="str" cm="1">
        <f t="array" ref="XE15">IFERROR(IF(SMALL(XE25:XE200,6)&lt;=$A$8*SMALL(XE25:XE200,1),IFERROR(INDEX($A$25:$A$200, MATCH(1,(XE25:XE200=SMALL(XE25:XE200,5))*(COUNTIF(XE3:XE14, $A$25:$A$200)=0),0)), ""),""),"")</f>
        <v/>
      </c>
      <c r="XF15" s="27" t="str" cm="1">
        <f t="array" ref="XF15">IFERROR(IF(SMALL(XF25:XF200,6)&lt;=$A$8*SMALL(XF25:XF200,1),IFERROR(INDEX($A$25:$A$200, MATCH(1,(XF25:XF200=SMALL(XF25:XF200,5))*(COUNTIF(XF3:XF14, $A$25:$A$200)=0),0)), ""),""),"")</f>
        <v/>
      </c>
      <c r="XG15" s="27" t="str" cm="1">
        <f t="array" ref="XG15">IFERROR(IF(SMALL(XG25:XG200,6)&lt;=$A$8*SMALL(XG25:XG200,1),IFERROR(INDEX($A$25:$A$200, MATCH(1,(XG25:XG200=SMALL(XG25:XG200,5))*(COUNTIF(XG3:XG14, $A$25:$A$200)=0),0)), ""),""),"")</f>
        <v/>
      </c>
      <c r="XH15" s="27" t="str" cm="1">
        <f t="array" ref="XH15">IFERROR(IF(SMALL(XH25:XH200,6)&lt;=$A$8*SMALL(XH25:XH200,1),IFERROR(INDEX($A$25:$A$200, MATCH(1,(XH25:XH200=SMALL(XH25:XH200,5))*(COUNTIF(XH3:XH14, $A$25:$A$200)=0),0)), ""),""),"")</f>
        <v/>
      </c>
      <c r="XI15" s="27" t="str" cm="1">
        <f t="array" ref="XI15">IFERROR(IF(SMALL(XI25:XI200,6)&lt;=$A$8*SMALL(XI25:XI200,1),IFERROR(INDEX($A$25:$A$200, MATCH(1,(XI25:XI200=SMALL(XI25:XI200,5))*(COUNTIF(XI3:XI14, $A$25:$A$200)=0),0)), ""),""),"")</f>
        <v/>
      </c>
      <c r="XJ15" s="27" t="str" cm="1">
        <f t="array" ref="XJ15">IFERROR(IF(SMALL(XJ25:XJ200,6)&lt;=$A$8*SMALL(XJ25:XJ200,1),IFERROR(INDEX($A$25:$A$200, MATCH(1,(XJ25:XJ200=SMALL(XJ25:XJ200,5))*(COUNTIF(XJ3:XJ14, $A$25:$A$200)=0),0)), ""),""),"")</f>
        <v/>
      </c>
      <c r="XK15" s="27" t="str" cm="1">
        <f t="array" ref="XK15">IFERROR(IF(SMALL(XK25:XK200,6)&lt;=$A$8*SMALL(XK25:XK200,1),IFERROR(INDEX($A$25:$A$200, MATCH(1,(XK25:XK200=SMALL(XK25:XK200,5))*(COUNTIF(XK3:XK14, $A$25:$A$200)=0),0)), ""),""),"")</f>
        <v/>
      </c>
      <c r="XL15" s="27" t="str" cm="1">
        <f t="array" ref="XL15">IFERROR(IF(SMALL(XL25:XL200,6)&lt;=$A$8*SMALL(XL25:XL200,1),IFERROR(INDEX($A$25:$A$200, MATCH(1,(XL25:XL200=SMALL(XL25:XL200,5))*(COUNTIF(XL3:XL14, $A$25:$A$200)=0),0)), ""),""),"")</f>
        <v/>
      </c>
      <c r="XM15" s="27" t="str" cm="1">
        <f t="array" ref="XM15">IFERROR(IF(SMALL(XM25:XM200,6)&lt;=$A$8*SMALL(XM25:XM200,1),IFERROR(INDEX($A$25:$A$200, MATCH(1,(XM25:XM200=SMALL(XM25:XM200,5))*(COUNTIF(XM3:XM14, $A$25:$A$200)=0),0)), ""),""),"")</f>
        <v/>
      </c>
      <c r="XN15" s="27" t="str" cm="1">
        <f t="array" ref="XN15">IFERROR(IF(SMALL(XN25:XN200,6)&lt;=$A$8*SMALL(XN25:XN200,1),IFERROR(INDEX($A$25:$A$200, MATCH(1,(XN25:XN200=SMALL(XN25:XN200,5))*(COUNTIF(XN3:XN14, $A$25:$A$200)=0),0)), ""),""),"")</f>
        <v/>
      </c>
      <c r="XO15" s="27" t="str" cm="1">
        <f t="array" ref="XO15">IFERROR(IF(SMALL(XO25:XO200,6)&lt;=$A$8*SMALL(XO25:XO200,1),IFERROR(INDEX($A$25:$A$200, MATCH(1,(XO25:XO200=SMALL(XO25:XO200,5))*(COUNTIF(XO3:XO14, $A$25:$A$200)=0),0)), ""),""),"")</f>
        <v/>
      </c>
      <c r="XP15" s="27" t="str" cm="1">
        <f t="array" ref="XP15">IFERROR(IF(SMALL(XP25:XP200,6)&lt;=$A$8*SMALL(XP25:XP200,1),IFERROR(INDEX($A$25:$A$200, MATCH(1,(XP25:XP200=SMALL(XP25:XP200,5))*(COUNTIF(XP3:XP14, $A$25:$A$200)=0),0)), ""),""),"")</f>
        <v/>
      </c>
      <c r="XQ15" s="27" t="str" cm="1">
        <f t="array" ref="XQ15">IFERROR(IF(SMALL(XQ25:XQ200,6)&lt;=$A$8*SMALL(XQ25:XQ200,1),IFERROR(INDEX($A$25:$A$200, MATCH(1,(XQ25:XQ200=SMALL(XQ25:XQ200,5))*(COUNTIF(XQ3:XQ14, $A$25:$A$200)=0),0)), ""),""),"")</f>
        <v/>
      </c>
      <c r="XR15" s="27" t="str" cm="1">
        <f t="array" ref="XR15">IFERROR(IF(SMALL(XR25:XR200,6)&lt;=$A$8*SMALL(XR25:XR200,1),IFERROR(INDEX($A$25:$A$200, MATCH(1,(XR25:XR200=SMALL(XR25:XR200,5))*(COUNTIF(XR3:XR14, $A$25:$A$200)=0),0)), ""),""),"")</f>
        <v/>
      </c>
      <c r="XS15" s="27" t="str" cm="1">
        <f t="array" ref="XS15">IFERROR(IF(SMALL(XS25:XS200,6)&lt;=$A$8*SMALL(XS25:XS200,1),IFERROR(INDEX($A$25:$A$200, MATCH(1,(XS25:XS200=SMALL(XS25:XS200,5))*(COUNTIF(XS3:XS14, $A$25:$A$200)=0),0)), ""),""),"")</f>
        <v/>
      </c>
      <c r="XT15" s="27" t="str" cm="1">
        <f t="array" ref="XT15">IFERROR(IF(SMALL(XT25:XT200,6)&lt;=$A$8*SMALL(XT25:XT200,1),IFERROR(INDEX($A$25:$A$200, MATCH(1,(XT25:XT200=SMALL(XT25:XT200,5))*(COUNTIF(XT3:XT14, $A$25:$A$200)=0),0)), ""),""),"")</f>
        <v/>
      </c>
      <c r="XU15" s="27" t="str" cm="1">
        <f t="array" ref="XU15">IFERROR(IF(SMALL(XU25:XU200,6)&lt;=$A$8*SMALL(XU25:XU200,1),IFERROR(INDEX($A$25:$A$200, MATCH(1,(XU25:XU200=SMALL(XU25:XU200,5))*(COUNTIF(XU3:XU14, $A$25:$A$200)=0),0)), ""),""),"")</f>
        <v/>
      </c>
      <c r="XV15" s="27" t="str" cm="1">
        <f t="array" ref="XV15">IFERROR(IF(SMALL(XV25:XV200,6)&lt;=$A$8*SMALL(XV25:XV200,1),IFERROR(INDEX($A$25:$A$200, MATCH(1,(XV25:XV200=SMALL(XV25:XV200,5))*(COUNTIF(XV3:XV14, $A$25:$A$200)=0),0)), ""),""),"")</f>
        <v/>
      </c>
      <c r="XW15" s="27" t="str" cm="1">
        <f t="array" ref="XW15">IFERROR(IF(SMALL(XW25:XW200,6)&lt;=$A$8*SMALL(XW25:XW200,1),IFERROR(INDEX($A$25:$A$200, MATCH(1,(XW25:XW200=SMALL(XW25:XW200,5))*(COUNTIF(XW3:XW14, $A$25:$A$200)=0),0)), ""),""),"")</f>
        <v/>
      </c>
      <c r="XX15" s="27" t="str" cm="1">
        <f t="array" ref="XX15">IFERROR(IF(SMALL(XX25:XX200,6)&lt;=$A$8*SMALL(XX25:XX200,1),IFERROR(INDEX($A$25:$A$200, MATCH(1,(XX25:XX200=SMALL(XX25:XX200,5))*(COUNTIF(XX3:XX14, $A$25:$A$200)=0),0)), ""),""),"")</f>
        <v/>
      </c>
      <c r="XY15" s="27" t="str" cm="1">
        <f t="array" ref="XY15">IFERROR(IF(SMALL(XY25:XY200,6)&lt;=$A$8*SMALL(XY25:XY200,1),IFERROR(INDEX($A$25:$A$200, MATCH(1,(XY25:XY200=SMALL(XY25:XY200,5))*(COUNTIF(XY3:XY14, $A$25:$A$200)=0),0)), ""),""),"")</f>
        <v/>
      </c>
      <c r="XZ15" s="27" t="str" cm="1">
        <f t="array" ref="XZ15">IFERROR(IF(SMALL(XZ25:XZ200,6)&lt;=$A$8*SMALL(XZ25:XZ200,1),IFERROR(INDEX($A$25:$A$200, MATCH(1,(XZ25:XZ200=SMALL(XZ25:XZ200,5))*(COUNTIF(XZ3:XZ14, $A$25:$A$200)=0),0)), ""),""),"")</f>
        <v/>
      </c>
      <c r="YA15" s="27" t="str" cm="1">
        <f t="array" ref="YA15">IFERROR(IF(SMALL(YA25:YA200,6)&lt;=$A$8*SMALL(YA25:YA200,1),IFERROR(INDEX($A$25:$A$200, MATCH(1,(YA25:YA200=SMALL(YA25:YA200,5))*(COUNTIF(YA3:YA14, $A$25:$A$200)=0),0)), ""),""),"")</f>
        <v/>
      </c>
      <c r="YB15" s="27" t="str" cm="1">
        <f t="array" ref="YB15">IFERROR(IF(SMALL(YB25:YB200,6)&lt;=$A$8*SMALL(YB25:YB200,1),IFERROR(INDEX($A$25:$A$200, MATCH(1,(YB25:YB200=SMALL(YB25:YB200,5))*(COUNTIF(YB3:YB14, $A$25:$A$200)=0),0)), ""),""),"")</f>
        <v/>
      </c>
      <c r="YC15" s="27" t="str" cm="1">
        <f t="array" ref="YC15">IFERROR(IF(SMALL(YC25:YC200,6)&lt;=$A$8*SMALL(YC25:YC200,1),IFERROR(INDEX($A$25:$A$200, MATCH(1,(YC25:YC200=SMALL(YC25:YC200,5))*(COUNTIF(YC3:YC14, $A$25:$A$200)=0),0)), ""),""),"")</f>
        <v/>
      </c>
      <c r="YD15" s="27" t="str" cm="1">
        <f t="array" ref="YD15">IFERROR(IF(SMALL(YD25:YD200,6)&lt;=$A$8*SMALL(YD25:YD200,1),IFERROR(INDEX($A$25:$A$200, MATCH(1,(YD25:YD200=SMALL(YD25:YD200,5))*(COUNTIF(YD3:YD14, $A$25:$A$200)=0),0)), ""),""),"")</f>
        <v/>
      </c>
      <c r="YE15" s="27" t="str" cm="1">
        <f t="array" ref="YE15">IFERROR(IF(SMALL(YE25:YE200,6)&lt;=$A$8*SMALL(YE25:YE200,1),IFERROR(INDEX($A$25:$A$200, MATCH(1,(YE25:YE200=SMALL(YE25:YE200,5))*(COUNTIF(YE3:YE14, $A$25:$A$200)=0),0)), ""),""),"")</f>
        <v/>
      </c>
      <c r="YF15" s="27" t="str" cm="1">
        <f t="array" ref="YF15">IFERROR(IF(SMALL(YF25:YF200,6)&lt;=$A$8*SMALL(YF25:YF200,1),IFERROR(INDEX($A$25:$A$200, MATCH(1,(YF25:YF200=SMALL(YF25:YF200,5))*(COUNTIF(YF3:YF14, $A$25:$A$200)=0),0)), ""),""),"")</f>
        <v/>
      </c>
      <c r="YG15" s="27" t="str" cm="1">
        <f t="array" ref="YG15">IFERROR(IF(SMALL(YG25:YG200,6)&lt;=$A$8*SMALL(YG25:YG200,1),IFERROR(INDEX($A$25:$A$200, MATCH(1,(YG25:YG200=SMALL(YG25:YG200,5))*(COUNTIF(YG3:YG14, $A$25:$A$200)=0),0)), ""),""),"")</f>
        <v/>
      </c>
      <c r="YH15" s="27" t="str" cm="1">
        <f t="array" ref="YH15">IFERROR(IF(SMALL(YH25:YH200,6)&lt;=$A$8*SMALL(YH25:YH200,1),IFERROR(INDEX($A$25:$A$200, MATCH(1,(YH25:YH200=SMALL(YH25:YH200,5))*(COUNTIF(YH3:YH14, $A$25:$A$200)=0),0)), ""),""),"")</f>
        <v/>
      </c>
      <c r="YI15" s="27" t="str" cm="1">
        <f t="array" ref="YI15">IFERROR(IF(SMALL(YI25:YI200,6)&lt;=$A$8*SMALL(YI25:YI200,1),IFERROR(INDEX($A$25:$A$200, MATCH(1,(YI25:YI200=SMALL(YI25:YI200,5))*(COUNTIF(YI3:YI14, $A$25:$A$200)=0),0)), ""),""),"")</f>
        <v/>
      </c>
      <c r="YJ15" s="27" t="str" cm="1">
        <f t="array" ref="YJ15">IFERROR(IF(SMALL(YJ25:YJ200,6)&lt;=$A$8*SMALL(YJ25:YJ200,1),IFERROR(INDEX($A$25:$A$200, MATCH(1,(YJ25:YJ200=SMALL(YJ25:YJ200,5))*(COUNTIF(YJ3:YJ14, $A$25:$A$200)=0),0)), ""),""),"")</f>
        <v/>
      </c>
      <c r="YK15" s="27" t="str" cm="1">
        <f t="array" ref="YK15">IFERROR(IF(SMALL(YK25:YK200,6)&lt;=$A$8*SMALL(YK25:YK200,1),IFERROR(INDEX($A$25:$A$200, MATCH(1,(YK25:YK200=SMALL(YK25:YK200,5))*(COUNTIF(YK3:YK14, $A$25:$A$200)=0),0)), ""),""),"")</f>
        <v/>
      </c>
      <c r="YL15" s="27" t="str" cm="1">
        <f t="array" ref="YL15">IFERROR(IF(SMALL(YL25:YL200,6)&lt;=$A$8*SMALL(YL25:YL200,1),IFERROR(INDEX($A$25:$A$200, MATCH(1,(YL25:YL200=SMALL(YL25:YL200,5))*(COUNTIF(YL3:YL14, $A$25:$A$200)=0),0)), ""),""),"")</f>
        <v/>
      </c>
      <c r="YM15" s="27" t="str" cm="1">
        <f t="array" ref="YM15">IFERROR(IF(SMALL(YM25:YM200,6)&lt;=$A$8*SMALL(YM25:YM200,1),IFERROR(INDEX($A$25:$A$200, MATCH(1,(YM25:YM200=SMALL(YM25:YM200,5))*(COUNTIF(YM3:YM14, $A$25:$A$200)=0),0)), ""),""),"")</f>
        <v/>
      </c>
      <c r="YN15" s="27" t="str" cm="1">
        <f t="array" ref="YN15">IFERROR(IF(SMALL(YN25:YN200,6)&lt;=$A$8*SMALL(YN25:YN200,1),IFERROR(INDEX($A$25:$A$200, MATCH(1,(YN25:YN200=SMALL(YN25:YN200,5))*(COUNTIF(YN3:YN14, $A$25:$A$200)=0),0)), ""),""),"")</f>
        <v/>
      </c>
      <c r="YO15" s="27" t="str" cm="1">
        <f t="array" ref="YO15">IFERROR(IF(SMALL(YO25:YO200,6)&lt;=$A$8*SMALL(YO25:YO200,1),IFERROR(INDEX($A$25:$A$200, MATCH(1,(YO25:YO200=SMALL(YO25:YO200,5))*(COUNTIF(YO3:YO14, $A$25:$A$200)=0),0)), ""),""),"")</f>
        <v/>
      </c>
      <c r="YP15" s="27" t="str" cm="1">
        <f t="array" ref="YP15">IFERROR(IF(SMALL(YP25:YP200,6)&lt;=$A$8*SMALL(YP25:YP200,1),IFERROR(INDEX($A$25:$A$200, MATCH(1,(YP25:YP200=SMALL(YP25:YP200,5))*(COUNTIF(YP3:YP14, $A$25:$A$200)=0),0)), ""),""),"")</f>
        <v/>
      </c>
      <c r="YQ15" s="27" t="str" cm="1">
        <f t="array" ref="YQ15">IFERROR(IF(SMALL(YQ25:YQ200,6)&lt;=$A$8*SMALL(YQ25:YQ200,1),IFERROR(INDEX($A$25:$A$200, MATCH(1,(YQ25:YQ200=SMALL(YQ25:YQ200,5))*(COUNTIF(YQ3:YQ14, $A$25:$A$200)=0),0)), ""),""),"")</f>
        <v/>
      </c>
      <c r="YR15" s="27" t="str" cm="1">
        <f t="array" ref="YR15">IFERROR(IF(SMALL(YR25:YR200,6)&lt;=$A$8*SMALL(YR25:YR200,1),IFERROR(INDEX($A$25:$A$200, MATCH(1,(YR25:YR200=SMALL(YR25:YR200,5))*(COUNTIF(YR3:YR14, $A$25:$A$200)=0),0)), ""),""),"")</f>
        <v/>
      </c>
      <c r="YS15" s="27" t="str" cm="1">
        <f t="array" ref="YS15">IFERROR(IF(SMALL(YS25:YS200,6)&lt;=$A$8*SMALL(YS25:YS200,1),IFERROR(INDEX($A$25:$A$200, MATCH(1,(YS25:YS200=SMALL(YS25:YS200,5))*(COUNTIF(YS3:YS14, $A$25:$A$200)=0),0)), ""),""),"")</f>
        <v/>
      </c>
      <c r="YT15" s="27" t="str" cm="1">
        <f t="array" ref="YT15">IFERROR(IF(SMALL(YT25:YT200,6)&lt;=$A$8*SMALL(YT25:YT200,1),IFERROR(INDEX($A$25:$A$200, MATCH(1,(YT25:YT200=SMALL(YT25:YT200,5))*(COUNTIF(YT3:YT14, $A$25:$A$200)=0),0)), ""),""),"")</f>
        <v/>
      </c>
      <c r="YU15" s="27" t="str" cm="1">
        <f t="array" ref="YU15">IFERROR(IF(SMALL(YU25:YU200,6)&lt;=$A$8*SMALL(YU25:YU200,1),IFERROR(INDEX($A$25:$A$200, MATCH(1,(YU25:YU200=SMALL(YU25:YU200,5))*(COUNTIF(YU3:YU14, $A$25:$A$200)=0),0)), ""),""),"")</f>
        <v/>
      </c>
      <c r="YV15" s="27" t="str" cm="1">
        <f t="array" ref="YV15">IFERROR(IF(SMALL(YV25:YV200,6)&lt;=$A$8*SMALL(YV25:YV200,1),IFERROR(INDEX($A$25:$A$200, MATCH(1,(YV25:YV200=SMALL(YV25:YV200,5))*(COUNTIF(YV3:YV14, $A$25:$A$200)=0),0)), ""),""),"")</f>
        <v/>
      </c>
      <c r="YW15" s="27" t="str" cm="1">
        <f t="array" ref="YW15">IFERROR(IF(SMALL(YW25:YW200,6)&lt;=$A$8*SMALL(YW25:YW200,1),IFERROR(INDEX($A$25:$A$200, MATCH(1,(YW25:YW200=SMALL(YW25:YW200,5))*(COUNTIF(YW3:YW14, $A$25:$A$200)=0),0)), ""),""),"")</f>
        <v/>
      </c>
      <c r="YX15" s="27" t="str" cm="1">
        <f t="array" ref="YX15">IFERROR(IF(SMALL(YX25:YX200,6)&lt;=$A$8*SMALL(YX25:YX200,1),IFERROR(INDEX($A$25:$A$200, MATCH(1,(YX25:YX200=SMALL(YX25:YX200,5))*(COUNTIF(YX3:YX14, $A$25:$A$200)=0),0)), ""),""),"")</f>
        <v/>
      </c>
      <c r="YY15" s="27" t="str" cm="1">
        <f t="array" ref="YY15">IFERROR(IF(SMALL(YY25:YY200,6)&lt;=$A$8*SMALL(YY25:YY200,1),IFERROR(INDEX($A$25:$A$200, MATCH(1,(YY25:YY200=SMALL(YY25:YY200,5))*(COUNTIF(YY3:YY14, $A$25:$A$200)=0),0)), ""),""),"")</f>
        <v/>
      </c>
      <c r="YZ15" s="27" t="str" cm="1">
        <f t="array" ref="YZ15">IFERROR(IF(SMALL(YZ25:YZ200,6)&lt;=$A$8*SMALL(YZ25:YZ200,1),IFERROR(INDEX($A$25:$A$200, MATCH(1,(YZ25:YZ200=SMALL(YZ25:YZ200,5))*(COUNTIF(YZ3:YZ14, $A$25:$A$200)=0),0)), ""),""),"")</f>
        <v/>
      </c>
      <c r="ZA15" s="27" t="str" cm="1">
        <f t="array" ref="ZA15">IFERROR(IF(SMALL(ZA25:ZA200,6)&lt;=$A$8*SMALL(ZA25:ZA200,1),IFERROR(INDEX($A$25:$A$200, MATCH(1,(ZA25:ZA200=SMALL(ZA25:ZA200,5))*(COUNTIF(ZA3:ZA14, $A$25:$A$200)=0),0)), ""),""),"")</f>
        <v/>
      </c>
      <c r="ZB15" s="27" t="str" cm="1">
        <f t="array" ref="ZB15">IFERROR(IF(SMALL(ZB25:ZB200,6)&lt;=$A$8*SMALL(ZB25:ZB200,1),IFERROR(INDEX($A$25:$A$200, MATCH(1,(ZB25:ZB200=SMALL(ZB25:ZB200,5))*(COUNTIF(ZB3:ZB14, $A$25:$A$200)=0),0)), ""),""),"")</f>
        <v/>
      </c>
      <c r="ZC15" s="27" t="str" cm="1">
        <f t="array" ref="ZC15">IFERROR(IF(SMALL(ZC25:ZC200,6)&lt;=$A$8*SMALL(ZC25:ZC200,1),IFERROR(INDEX($A$25:$A$200, MATCH(1,(ZC25:ZC200=SMALL(ZC25:ZC200,5))*(COUNTIF(ZC3:ZC14, $A$25:$A$200)=0),0)), ""),""),"")</f>
        <v/>
      </c>
      <c r="ZD15" s="27" t="str" cm="1">
        <f t="array" ref="ZD15">IFERROR(IF(SMALL(ZD25:ZD200,6)&lt;=$A$8*SMALL(ZD25:ZD200,1),IFERROR(INDEX($A$25:$A$200, MATCH(1,(ZD25:ZD200=SMALL(ZD25:ZD200,5))*(COUNTIF(ZD3:ZD14, $A$25:$A$200)=0),0)), ""),""),"")</f>
        <v/>
      </c>
      <c r="ZE15" s="27" t="str" cm="1">
        <f t="array" ref="ZE15">IFERROR(IF(SMALL(ZE25:ZE200,6)&lt;=$A$8*SMALL(ZE25:ZE200,1),IFERROR(INDEX($A$25:$A$200, MATCH(1,(ZE25:ZE200=SMALL(ZE25:ZE200,5))*(COUNTIF(ZE3:ZE14, $A$25:$A$200)=0),0)), ""),""),"")</f>
        <v/>
      </c>
      <c r="ZF15" s="27" t="str" cm="1">
        <f t="array" ref="ZF15">IFERROR(IF(SMALL(ZF25:ZF200,6)&lt;=$A$8*SMALL(ZF25:ZF200,1),IFERROR(INDEX($A$25:$A$200, MATCH(1,(ZF25:ZF200=SMALL(ZF25:ZF200,5))*(COUNTIF(ZF3:ZF14, $A$25:$A$200)=0),0)), ""),""),"")</f>
        <v/>
      </c>
      <c r="ZG15" s="27" t="str" cm="1">
        <f t="array" ref="ZG15">IFERROR(IF(SMALL(ZG25:ZG200,6)&lt;=$A$8*SMALL(ZG25:ZG200,1),IFERROR(INDEX($A$25:$A$200, MATCH(1,(ZG25:ZG200=SMALL(ZG25:ZG200,5))*(COUNTIF(ZG3:ZG14, $A$25:$A$200)=0),0)), ""),""),"")</f>
        <v/>
      </c>
      <c r="ZH15" s="27" t="str" cm="1">
        <f t="array" ref="ZH15">IFERROR(IF(SMALL(ZH25:ZH200,6)&lt;=$A$8*SMALL(ZH25:ZH200,1),IFERROR(INDEX($A$25:$A$200, MATCH(1,(ZH25:ZH200=SMALL(ZH25:ZH200,5))*(COUNTIF(ZH3:ZH14, $A$25:$A$200)=0),0)), ""),""),"")</f>
        <v/>
      </c>
      <c r="ZI15" s="27" t="str" cm="1">
        <f t="array" ref="ZI15">IFERROR(IF(SMALL(ZI25:ZI200,6)&lt;=$A$8*SMALL(ZI25:ZI200,1),IFERROR(INDEX($A$25:$A$200, MATCH(1,(ZI25:ZI200=SMALL(ZI25:ZI200,5))*(COUNTIF(ZI3:ZI14, $A$25:$A$200)=0),0)), ""),""),"")</f>
        <v/>
      </c>
      <c r="ZJ15" s="27" t="str" cm="1">
        <f t="array" ref="ZJ15">IFERROR(IF(SMALL(ZJ25:ZJ200,6)&lt;=$A$8*SMALL(ZJ25:ZJ200,1),IFERROR(INDEX($A$25:$A$200, MATCH(1,(ZJ25:ZJ200=SMALL(ZJ25:ZJ200,5))*(COUNTIF(ZJ3:ZJ14, $A$25:$A$200)=0),0)), ""),""),"")</f>
        <v/>
      </c>
      <c r="ZK15" s="27" t="str" cm="1">
        <f t="array" ref="ZK15">IFERROR(IF(SMALL(ZK25:ZK200,6)&lt;=$A$8*SMALL(ZK25:ZK200,1),IFERROR(INDEX($A$25:$A$200, MATCH(1,(ZK25:ZK200=SMALL(ZK25:ZK200,5))*(COUNTIF(ZK3:ZK14, $A$25:$A$200)=0),0)), ""),""),"")</f>
        <v/>
      </c>
      <c r="ZL15" s="27" t="str" cm="1">
        <f t="array" ref="ZL15">IFERROR(IF(SMALL(ZL25:ZL200,6)&lt;=$A$8*SMALL(ZL25:ZL200,1),IFERROR(INDEX($A$25:$A$200, MATCH(1,(ZL25:ZL200=SMALL(ZL25:ZL200,5))*(COUNTIF(ZL3:ZL14, $A$25:$A$200)=0),0)), ""),""),"")</f>
        <v/>
      </c>
      <c r="ZM15" s="27" t="str" cm="1">
        <f t="array" ref="ZM15">IFERROR(IF(SMALL(ZM25:ZM200,6)&lt;=$A$8*SMALL(ZM25:ZM200,1),IFERROR(INDEX($A$25:$A$200, MATCH(1,(ZM25:ZM200=SMALL(ZM25:ZM200,5))*(COUNTIF(ZM3:ZM14, $A$25:$A$200)=0),0)), ""),""),"")</f>
        <v/>
      </c>
      <c r="ZN15" s="27" t="str" cm="1">
        <f t="array" ref="ZN15">IFERROR(IF(SMALL(ZN25:ZN200,6)&lt;=$A$8*SMALL(ZN25:ZN200,1),IFERROR(INDEX($A$25:$A$200, MATCH(1,(ZN25:ZN200=SMALL(ZN25:ZN200,5))*(COUNTIF(ZN3:ZN14, $A$25:$A$200)=0),0)), ""),""),"")</f>
        <v/>
      </c>
      <c r="ZO15" s="27" t="str" cm="1">
        <f t="array" ref="ZO15">IFERROR(IF(SMALL(ZO25:ZO200,6)&lt;=$A$8*SMALL(ZO25:ZO200,1),IFERROR(INDEX($A$25:$A$200, MATCH(1,(ZO25:ZO200=SMALL(ZO25:ZO200,5))*(COUNTIF(ZO3:ZO14, $A$25:$A$200)=0),0)), ""),""),"")</f>
        <v/>
      </c>
      <c r="ZP15" s="27" t="str" cm="1">
        <f t="array" ref="ZP15">IFERROR(IF(SMALL(ZP25:ZP200,6)&lt;=$A$8*SMALL(ZP25:ZP200,1),IFERROR(INDEX($A$25:$A$200, MATCH(1,(ZP25:ZP200=SMALL(ZP25:ZP200,5))*(COUNTIF(ZP3:ZP14, $A$25:$A$200)=0),0)), ""),""),"")</f>
        <v/>
      </c>
      <c r="ZQ15" s="27" t="str" cm="1">
        <f t="array" ref="ZQ15">IFERROR(IF(SMALL(ZQ25:ZQ200,6)&lt;=$A$8*SMALL(ZQ25:ZQ200,1),IFERROR(INDEX($A$25:$A$200, MATCH(1,(ZQ25:ZQ200=SMALL(ZQ25:ZQ200,5))*(COUNTIF(ZQ3:ZQ14, $A$25:$A$200)=0),0)), ""),""),"")</f>
        <v/>
      </c>
      <c r="ZR15" s="27" t="str" cm="1">
        <f t="array" ref="ZR15">IFERROR(IF(SMALL(ZR25:ZR200,6)&lt;=$A$8*SMALL(ZR25:ZR200,1),IFERROR(INDEX($A$25:$A$200, MATCH(1,(ZR25:ZR200=SMALL(ZR25:ZR200,5))*(COUNTIF(ZR3:ZR14, $A$25:$A$200)=0),0)), ""),""),"")</f>
        <v/>
      </c>
      <c r="ZS15" s="27" t="str" cm="1">
        <f t="array" ref="ZS15">IFERROR(IF(SMALL(ZS25:ZS200,6)&lt;=$A$8*SMALL(ZS25:ZS200,1),IFERROR(INDEX($A$25:$A$200, MATCH(1,(ZS25:ZS200=SMALL(ZS25:ZS200,5))*(COUNTIF(ZS3:ZS14, $A$25:$A$200)=0),0)), ""),""),"")</f>
        <v/>
      </c>
      <c r="ZT15" s="27" t="str" cm="1">
        <f t="array" ref="ZT15">IFERROR(IF(SMALL(ZT25:ZT200,6)&lt;=$A$8*SMALL(ZT25:ZT200,1),IFERROR(INDEX($A$25:$A$200, MATCH(1,(ZT25:ZT200=SMALL(ZT25:ZT200,5))*(COUNTIF(ZT3:ZT14, $A$25:$A$200)=0),0)), ""),""),"")</f>
        <v/>
      </c>
      <c r="ZU15" s="27" t="str" cm="1">
        <f t="array" ref="ZU15">IFERROR(IF(SMALL(ZU25:ZU200,6)&lt;=$A$8*SMALL(ZU25:ZU200,1),IFERROR(INDEX($A$25:$A$200, MATCH(1,(ZU25:ZU200=SMALL(ZU25:ZU200,5))*(COUNTIF(ZU3:ZU14, $A$25:$A$200)=0),0)), ""),""),"")</f>
        <v/>
      </c>
      <c r="ZV15" s="27" t="str" cm="1">
        <f t="array" ref="ZV15">IFERROR(IF(SMALL(ZV25:ZV200,6)&lt;=$A$8*SMALL(ZV25:ZV200,1),IFERROR(INDEX($A$25:$A$200, MATCH(1,(ZV25:ZV200=SMALL(ZV25:ZV200,5))*(COUNTIF(ZV3:ZV14, $A$25:$A$200)=0),0)), ""),""),"")</f>
        <v/>
      </c>
      <c r="ZW15" s="27" t="str" cm="1">
        <f t="array" ref="ZW15">IFERROR(IF(SMALL(ZW25:ZW200,6)&lt;=$A$8*SMALL(ZW25:ZW200,1),IFERROR(INDEX($A$25:$A$200, MATCH(1,(ZW25:ZW200=SMALL(ZW25:ZW200,5))*(COUNTIF(ZW3:ZW14, $A$25:$A$200)=0),0)), ""),""),"")</f>
        <v/>
      </c>
      <c r="ZX15" s="27" t="str" cm="1">
        <f t="array" ref="ZX15">IFERROR(IF(SMALL(ZX25:ZX200,6)&lt;=$A$8*SMALL(ZX25:ZX200,1),IFERROR(INDEX($A$25:$A$200, MATCH(1,(ZX25:ZX200=SMALL(ZX25:ZX200,5))*(COUNTIF(ZX3:ZX14, $A$25:$A$200)=0),0)), ""),""),"")</f>
        <v/>
      </c>
      <c r="ZY15" s="27" t="str" cm="1">
        <f t="array" ref="ZY15">IFERROR(IF(SMALL(ZY25:ZY200,6)&lt;=$A$8*SMALL(ZY25:ZY200,1),IFERROR(INDEX($A$25:$A$200, MATCH(1,(ZY25:ZY200=SMALL(ZY25:ZY200,5))*(COUNTIF(ZY3:ZY14, $A$25:$A$200)=0),0)), ""),""),"")</f>
        <v/>
      </c>
      <c r="ZZ15" s="27" t="str" cm="1">
        <f t="array" ref="ZZ15">IFERROR(IF(SMALL(ZZ25:ZZ200,6)&lt;=$A$8*SMALL(ZZ25:ZZ200,1),IFERROR(INDEX($A$25:$A$200, MATCH(1,(ZZ25:ZZ200=SMALL(ZZ25:ZZ200,5))*(COUNTIF(ZZ3:ZZ14, $A$25:$A$200)=0),0)), ""),""),"")</f>
        <v/>
      </c>
      <c r="AAA15" s="27" t="str" cm="1">
        <f t="array" ref="AAA15">IFERROR(IF(SMALL(AAA25:AAA200,6)&lt;=$A$8*SMALL(AAA25:AAA200,1),IFERROR(INDEX($A$25:$A$200, MATCH(1,(AAA25:AAA200=SMALL(AAA25:AAA200,5))*(COUNTIF(AAA3:AAA14, $A$25:$A$200)=0),0)), ""),""),"")</f>
        <v/>
      </c>
      <c r="AAB15" s="27" t="str" cm="1">
        <f t="array" ref="AAB15">IFERROR(IF(SMALL(AAB25:AAB200,6)&lt;=$A$8*SMALL(AAB25:AAB200,1),IFERROR(INDEX($A$25:$A$200, MATCH(1,(AAB25:AAB200=SMALL(AAB25:AAB200,5))*(COUNTIF(AAB3:AAB14, $A$25:$A$200)=0),0)), ""),""),"")</f>
        <v/>
      </c>
      <c r="AAC15" s="27" t="str" cm="1">
        <f t="array" ref="AAC15">IFERROR(IF(SMALL(AAC25:AAC200,6)&lt;=$A$8*SMALL(AAC25:AAC200,1),IFERROR(INDEX($A$25:$A$200, MATCH(1,(AAC25:AAC200=SMALL(AAC25:AAC200,5))*(COUNTIF(AAC3:AAC14, $A$25:$A$200)=0),0)), ""),""),"")</f>
        <v/>
      </c>
      <c r="AAD15" s="27" t="str" cm="1">
        <f t="array" ref="AAD15">IFERROR(IF(SMALL(AAD25:AAD200,6)&lt;=$A$8*SMALL(AAD25:AAD200,1),IFERROR(INDEX($A$25:$A$200, MATCH(1,(AAD25:AAD200=SMALL(AAD25:AAD200,5))*(COUNTIF(AAD3:AAD14, $A$25:$A$200)=0),0)), ""),""),"")</f>
        <v/>
      </c>
      <c r="AAE15" s="27" t="str" cm="1">
        <f t="array" ref="AAE15">IFERROR(IF(SMALL(AAE25:AAE200,6)&lt;=$A$8*SMALL(AAE25:AAE200,1),IFERROR(INDEX($A$25:$A$200, MATCH(1,(AAE25:AAE200=SMALL(AAE25:AAE200,5))*(COUNTIF(AAE3:AAE14, $A$25:$A$200)=0),0)), ""),""),"")</f>
        <v/>
      </c>
      <c r="AAF15" s="27" t="str" cm="1">
        <f t="array" ref="AAF15">IFERROR(IF(SMALL(AAF25:AAF200,6)&lt;=$A$8*SMALL(AAF25:AAF200,1),IFERROR(INDEX($A$25:$A$200, MATCH(1,(AAF25:AAF200=SMALL(AAF25:AAF200,5))*(COUNTIF(AAF3:AAF14, $A$25:$A$200)=0),0)), ""),""),"")</f>
        <v/>
      </c>
      <c r="AAG15" s="27" t="str" cm="1">
        <f t="array" ref="AAG15">IFERROR(IF(SMALL(AAG25:AAG200,6)&lt;=$A$8*SMALL(AAG25:AAG200,1),IFERROR(INDEX($A$25:$A$200, MATCH(1,(AAG25:AAG200=SMALL(AAG25:AAG200,5))*(COUNTIF(AAG3:AAG14, $A$25:$A$200)=0),0)), ""),""),"")</f>
        <v/>
      </c>
      <c r="AAH15" s="27" t="str" cm="1">
        <f t="array" ref="AAH15">IFERROR(IF(SMALL(AAH25:AAH200,6)&lt;=$A$8*SMALL(AAH25:AAH200,1),IFERROR(INDEX($A$25:$A$200, MATCH(1,(AAH25:AAH200=SMALL(AAH25:AAH200,5))*(COUNTIF(AAH3:AAH14, $A$25:$A$200)=0),0)), ""),""),"")</f>
        <v/>
      </c>
      <c r="AAI15" s="27" t="str" cm="1">
        <f t="array" ref="AAI15">IFERROR(IF(SMALL(AAI25:AAI200,6)&lt;=$A$8*SMALL(AAI25:AAI200,1),IFERROR(INDEX($A$25:$A$200, MATCH(1,(AAI25:AAI200=SMALL(AAI25:AAI200,5))*(COUNTIF(AAI3:AAI14, $A$25:$A$200)=0),0)), ""),""),"")</f>
        <v/>
      </c>
      <c r="AAJ15" s="27" t="str" cm="1">
        <f t="array" ref="AAJ15">IFERROR(IF(SMALL(AAJ25:AAJ200,6)&lt;=$A$8*SMALL(AAJ25:AAJ200,1),IFERROR(INDEX($A$25:$A$200, MATCH(1,(AAJ25:AAJ200=SMALL(AAJ25:AAJ200,5))*(COUNTIF(AAJ3:AAJ14, $A$25:$A$200)=0),0)), ""),""),"")</f>
        <v/>
      </c>
      <c r="AAK15" s="27" t="str" cm="1">
        <f t="array" ref="AAK15">IFERROR(IF(SMALL(AAK25:AAK200,6)&lt;=$A$8*SMALL(AAK25:AAK200,1),IFERROR(INDEX($A$25:$A$200, MATCH(1,(AAK25:AAK200=SMALL(AAK25:AAK200,5))*(COUNTIF(AAK3:AAK14, $A$25:$A$200)=0),0)), ""),""),"")</f>
        <v/>
      </c>
      <c r="AAL15" s="27" t="str" cm="1">
        <f t="array" ref="AAL15">IFERROR(IF(SMALL(AAL25:AAL200,6)&lt;=$A$8*SMALL(AAL25:AAL200,1),IFERROR(INDEX($A$25:$A$200, MATCH(1,(AAL25:AAL200=SMALL(AAL25:AAL200,5))*(COUNTIF(AAL3:AAL14, $A$25:$A$200)=0),0)), ""),""),"")</f>
        <v/>
      </c>
      <c r="AAM15" s="27" t="str" cm="1">
        <f t="array" ref="AAM15">IFERROR(IF(SMALL(AAM25:AAM200,6)&lt;=$A$8*SMALL(AAM25:AAM200,1),IFERROR(INDEX($A$25:$A$200, MATCH(1,(AAM25:AAM200=SMALL(AAM25:AAM200,5))*(COUNTIF(AAM3:AAM14, $A$25:$A$200)=0),0)), ""),""),"")</f>
        <v/>
      </c>
      <c r="AAN15" s="27" t="str" cm="1">
        <f t="array" ref="AAN15">IFERROR(IF(SMALL(AAN25:AAN200,6)&lt;=$A$8*SMALL(AAN25:AAN200,1),IFERROR(INDEX($A$25:$A$200, MATCH(1,(AAN25:AAN200=SMALL(AAN25:AAN200,5))*(COUNTIF(AAN3:AAN14, $A$25:$A$200)=0),0)), ""),""),"")</f>
        <v/>
      </c>
      <c r="AAO15" s="27" t="str" cm="1">
        <f t="array" ref="AAO15">IFERROR(IF(SMALL(AAO25:AAO200,6)&lt;=$A$8*SMALL(AAO25:AAO200,1),IFERROR(INDEX($A$25:$A$200, MATCH(1,(AAO25:AAO200=SMALL(AAO25:AAO200,5))*(COUNTIF(AAO3:AAO14, $A$25:$A$200)=0),0)), ""),""),"")</f>
        <v/>
      </c>
      <c r="AAP15" s="27" t="str" cm="1">
        <f t="array" ref="AAP15">IFERROR(IF(SMALL(AAP25:AAP200,6)&lt;=$A$8*SMALL(AAP25:AAP200,1),IFERROR(INDEX($A$25:$A$200, MATCH(1,(AAP25:AAP200=SMALL(AAP25:AAP200,5))*(COUNTIF(AAP3:AAP14, $A$25:$A$200)=0),0)), ""),""),"")</f>
        <v/>
      </c>
      <c r="AAQ15" s="27" t="str" cm="1">
        <f t="array" ref="AAQ15">IFERROR(IF(SMALL(AAQ25:AAQ200,6)&lt;=$A$8*SMALL(AAQ25:AAQ200,1),IFERROR(INDEX($A$25:$A$200, MATCH(1,(AAQ25:AAQ200=SMALL(AAQ25:AAQ200,5))*(COUNTIF(AAQ3:AAQ14, $A$25:$A$200)=0),0)), ""),""),"")</f>
        <v/>
      </c>
      <c r="AAR15" s="27" t="str" cm="1">
        <f t="array" ref="AAR15">IFERROR(IF(SMALL(AAR25:AAR200,6)&lt;=$A$8*SMALL(AAR25:AAR200,1),IFERROR(INDEX($A$25:$A$200, MATCH(1,(AAR25:AAR200=SMALL(AAR25:AAR200,5))*(COUNTIF(AAR3:AAR14, $A$25:$A$200)=0),0)), ""),""),"")</f>
        <v/>
      </c>
      <c r="AAS15" s="27" t="str" cm="1">
        <f t="array" ref="AAS15">IFERROR(IF(SMALL(AAS25:AAS200,6)&lt;=$A$8*SMALL(AAS25:AAS200,1),IFERROR(INDEX($A$25:$A$200, MATCH(1,(AAS25:AAS200=SMALL(AAS25:AAS200,5))*(COUNTIF(AAS3:AAS14, $A$25:$A$200)=0),0)), ""),""),"")</f>
        <v/>
      </c>
      <c r="AAT15" s="27" t="str" cm="1">
        <f t="array" ref="AAT15">IFERROR(IF(SMALL(AAT25:AAT200,6)&lt;=$A$8*SMALL(AAT25:AAT200,1),IFERROR(INDEX($A$25:$A$200, MATCH(1,(AAT25:AAT200=SMALL(AAT25:AAT200,5))*(COUNTIF(AAT3:AAT14, $A$25:$A$200)=0),0)), ""),""),"")</f>
        <v/>
      </c>
      <c r="AAU15" s="27" t="str" cm="1">
        <f t="array" ref="AAU15">IFERROR(IF(SMALL(AAU25:AAU200,6)&lt;=$A$8*SMALL(AAU25:AAU200,1),IFERROR(INDEX($A$25:$A$200, MATCH(1,(AAU25:AAU200=SMALL(AAU25:AAU200,5))*(COUNTIF(AAU3:AAU14, $A$25:$A$200)=0),0)), ""),""),"")</f>
        <v/>
      </c>
      <c r="AAV15" s="27" t="str" cm="1">
        <f t="array" ref="AAV15">IFERROR(IF(SMALL(AAV25:AAV200,6)&lt;=$A$8*SMALL(AAV25:AAV200,1),IFERROR(INDEX($A$25:$A$200, MATCH(1,(AAV25:AAV200=SMALL(AAV25:AAV200,5))*(COUNTIF(AAV3:AAV14, $A$25:$A$200)=0),0)), ""),""),"")</f>
        <v/>
      </c>
      <c r="AAW15" s="27" t="str" cm="1">
        <f t="array" ref="AAW15">IFERROR(IF(SMALL(AAW25:AAW200,6)&lt;=$A$8*SMALL(AAW25:AAW200,1),IFERROR(INDEX($A$25:$A$200, MATCH(1,(AAW25:AAW200=SMALL(AAW25:AAW200,5))*(COUNTIF(AAW3:AAW14, $A$25:$A$200)=0),0)), ""),""),"")</f>
        <v/>
      </c>
      <c r="AAX15" s="27" t="str" cm="1">
        <f t="array" ref="AAX15">IFERROR(IF(SMALL(AAX25:AAX200,6)&lt;=$A$8*SMALL(AAX25:AAX200,1),IFERROR(INDEX($A$25:$A$200, MATCH(1,(AAX25:AAX200=SMALL(AAX25:AAX200,5))*(COUNTIF(AAX3:AAX14, $A$25:$A$200)=0),0)), ""),""),"")</f>
        <v/>
      </c>
      <c r="AAY15" s="27" t="str" cm="1">
        <f t="array" ref="AAY15">IFERROR(IF(SMALL(AAY25:AAY200,6)&lt;=$A$8*SMALL(AAY25:AAY200,1),IFERROR(INDEX($A$25:$A$200, MATCH(1,(AAY25:AAY200=SMALL(AAY25:AAY200,5))*(COUNTIF(AAY3:AAY14, $A$25:$A$200)=0),0)), ""),""),"")</f>
        <v/>
      </c>
      <c r="AAZ15" s="27" t="str" cm="1">
        <f t="array" ref="AAZ15">IFERROR(IF(SMALL(AAZ25:AAZ200,6)&lt;=$A$8*SMALL(AAZ25:AAZ200,1),IFERROR(INDEX($A$25:$A$200, MATCH(1,(AAZ25:AAZ200=SMALL(AAZ25:AAZ200,5))*(COUNTIF(AAZ3:AAZ14, $A$25:$A$200)=0),0)), ""),""),"")</f>
        <v/>
      </c>
      <c r="ABA15" s="27" t="str" cm="1">
        <f t="array" ref="ABA15">IFERROR(IF(SMALL(ABA25:ABA200,6)&lt;=$A$8*SMALL(ABA25:ABA200,1),IFERROR(INDEX($A$25:$A$200, MATCH(1,(ABA25:ABA200=SMALL(ABA25:ABA200,5))*(COUNTIF(ABA3:ABA14, $A$25:$A$200)=0),0)), ""),""),"")</f>
        <v/>
      </c>
      <c r="ABB15" s="27" t="str" cm="1">
        <f t="array" ref="ABB15">IFERROR(IF(SMALL(ABB25:ABB200,6)&lt;=$A$8*SMALL(ABB25:ABB200,1),IFERROR(INDEX($A$25:$A$200, MATCH(1,(ABB25:ABB200=SMALL(ABB25:ABB200,5))*(COUNTIF(ABB3:ABB14, $A$25:$A$200)=0),0)), ""),""),"")</f>
        <v/>
      </c>
      <c r="ABC15" s="27" t="str" cm="1">
        <f t="array" ref="ABC15">IFERROR(IF(SMALL(ABC25:ABC200,6)&lt;=$A$8*SMALL(ABC25:ABC200,1),IFERROR(INDEX($A$25:$A$200, MATCH(1,(ABC25:ABC200=SMALL(ABC25:ABC200,5))*(COUNTIF(ABC3:ABC14, $A$25:$A$200)=0),0)), ""),""),"")</f>
        <v/>
      </c>
      <c r="ABD15" s="27" t="str" cm="1">
        <f t="array" ref="ABD15">IFERROR(IF(SMALL(ABD25:ABD200,6)&lt;=$A$8*SMALL(ABD25:ABD200,1),IFERROR(INDEX($A$25:$A$200, MATCH(1,(ABD25:ABD200=SMALL(ABD25:ABD200,5))*(COUNTIF(ABD3:ABD14, $A$25:$A$200)=0),0)), ""),""),"")</f>
        <v/>
      </c>
      <c r="ABE15" s="27" t="str" cm="1">
        <f t="array" ref="ABE15">IFERROR(IF(SMALL(ABE25:ABE200,6)&lt;=$A$8*SMALL(ABE25:ABE200,1),IFERROR(INDEX($A$25:$A$200, MATCH(1,(ABE25:ABE200=SMALL(ABE25:ABE200,5))*(COUNTIF(ABE3:ABE14, $A$25:$A$200)=0),0)), ""),""),"")</f>
        <v/>
      </c>
      <c r="ABF15" s="27" t="str" cm="1">
        <f t="array" ref="ABF15">IFERROR(IF(SMALL(ABF25:ABF200,6)&lt;=$A$8*SMALL(ABF25:ABF200,1),IFERROR(INDEX($A$25:$A$200, MATCH(1,(ABF25:ABF200=SMALL(ABF25:ABF200,5))*(COUNTIF(ABF3:ABF14, $A$25:$A$200)=0),0)), ""),""),"")</f>
        <v/>
      </c>
      <c r="ABG15" s="27" t="str" cm="1">
        <f t="array" ref="ABG15">IFERROR(IF(SMALL(ABG25:ABG200,6)&lt;=$A$8*SMALL(ABG25:ABG200,1),IFERROR(INDEX($A$25:$A$200, MATCH(1,(ABG25:ABG200=SMALL(ABG25:ABG200,5))*(COUNTIF(ABG3:ABG14, $A$25:$A$200)=0),0)), ""),""),"")</f>
        <v/>
      </c>
      <c r="ABH15" s="27" t="str" cm="1">
        <f t="array" ref="ABH15">IFERROR(IF(SMALL(ABH25:ABH200,6)&lt;=$A$8*SMALL(ABH25:ABH200,1),IFERROR(INDEX($A$25:$A$200, MATCH(1,(ABH25:ABH200=SMALL(ABH25:ABH200,5))*(COUNTIF(ABH3:ABH14, $A$25:$A$200)=0),0)), ""),""),"")</f>
        <v/>
      </c>
      <c r="ABI15" s="27" t="str" cm="1">
        <f t="array" ref="ABI15">IFERROR(IF(SMALL(ABI25:ABI200,6)&lt;=$A$8*SMALL(ABI25:ABI200,1),IFERROR(INDEX($A$25:$A$200, MATCH(1,(ABI25:ABI200=SMALL(ABI25:ABI200,5))*(COUNTIF(ABI3:ABI14, $A$25:$A$200)=0),0)), ""),""),"")</f>
        <v/>
      </c>
      <c r="ABJ15" s="27" t="str" cm="1">
        <f t="array" ref="ABJ15">IFERROR(IF(SMALL(ABJ25:ABJ200,6)&lt;=$A$8*SMALL(ABJ25:ABJ200,1),IFERROR(INDEX($A$25:$A$200, MATCH(1,(ABJ25:ABJ200=SMALL(ABJ25:ABJ200,5))*(COUNTIF(ABJ3:ABJ14, $A$25:$A$200)=0),0)), ""),""),"")</f>
        <v/>
      </c>
      <c r="ABK15" s="27" t="str" cm="1">
        <f t="array" ref="ABK15">IFERROR(IF(SMALL(ABK25:ABK200,6)&lt;=$A$8*SMALL(ABK25:ABK200,1),IFERROR(INDEX($A$25:$A$200, MATCH(1,(ABK25:ABK200=SMALL(ABK25:ABK200,5))*(COUNTIF(ABK3:ABK14, $A$25:$A$200)=0),0)), ""),""),"")</f>
        <v/>
      </c>
      <c r="ABL15" s="27" t="str" cm="1">
        <f t="array" ref="ABL15">IFERROR(IF(SMALL(ABL25:ABL200,6)&lt;=$A$8*SMALL(ABL25:ABL200,1),IFERROR(INDEX($A$25:$A$200, MATCH(1,(ABL25:ABL200=SMALL(ABL25:ABL200,5))*(COUNTIF(ABL3:ABL14, $A$25:$A$200)=0),0)), ""),""),"")</f>
        <v/>
      </c>
      <c r="ABM15" s="27" t="str" cm="1">
        <f t="array" ref="ABM15">IFERROR(IF(SMALL(ABM25:ABM200,6)&lt;=$A$8*SMALL(ABM25:ABM200,1),IFERROR(INDEX($A$25:$A$200, MATCH(1,(ABM25:ABM200=SMALL(ABM25:ABM200,5))*(COUNTIF(ABM3:ABM14, $A$25:$A$200)=0),0)), ""),""),"")</f>
        <v/>
      </c>
      <c r="ABN15" s="27" t="str" cm="1">
        <f t="array" ref="ABN15">IFERROR(IF(SMALL(ABN25:ABN200,6)&lt;=$A$8*SMALL(ABN25:ABN200,1),IFERROR(INDEX($A$25:$A$200, MATCH(1,(ABN25:ABN200=SMALL(ABN25:ABN200,5))*(COUNTIF(ABN3:ABN14, $A$25:$A$200)=0),0)), ""),""),"")</f>
        <v/>
      </c>
      <c r="ABO15" s="27" t="str" cm="1">
        <f t="array" ref="ABO15">IFERROR(IF(SMALL(ABO25:ABO200,6)&lt;=$A$8*SMALL(ABO25:ABO200,1),IFERROR(INDEX($A$25:$A$200, MATCH(1,(ABO25:ABO200=SMALL(ABO25:ABO200,5))*(COUNTIF(ABO3:ABO14, $A$25:$A$200)=0),0)), ""),""),"")</f>
        <v/>
      </c>
      <c r="ABP15" s="27" t="str" cm="1">
        <f t="array" ref="ABP15">IFERROR(IF(SMALL(ABP25:ABP200,6)&lt;=$A$8*SMALL(ABP25:ABP200,1),IFERROR(INDEX($A$25:$A$200, MATCH(1,(ABP25:ABP200=SMALL(ABP25:ABP200,5))*(COUNTIF(ABP3:ABP14, $A$25:$A$200)=0),0)), ""),""),"")</f>
        <v/>
      </c>
      <c r="ABQ15" s="27" t="str" cm="1">
        <f t="array" ref="ABQ15">IFERROR(IF(SMALL(ABQ25:ABQ200,6)&lt;=$A$8*SMALL(ABQ25:ABQ200,1),IFERROR(INDEX($A$25:$A$200, MATCH(1,(ABQ25:ABQ200=SMALL(ABQ25:ABQ200,5))*(COUNTIF(ABQ3:ABQ14, $A$25:$A$200)=0),0)), ""),""),"")</f>
        <v/>
      </c>
      <c r="ABR15" s="27" t="str" cm="1">
        <f t="array" ref="ABR15">IFERROR(IF(SMALL(ABR25:ABR200,6)&lt;=$A$8*SMALL(ABR25:ABR200,1),IFERROR(INDEX($A$25:$A$200, MATCH(1,(ABR25:ABR200=SMALL(ABR25:ABR200,5))*(COUNTIF(ABR3:ABR14, $A$25:$A$200)=0),0)), ""),""),"")</f>
        <v/>
      </c>
      <c r="ABS15" s="27" t="str" cm="1">
        <f t="array" ref="ABS15">IFERROR(IF(SMALL(ABS25:ABS200,6)&lt;=$A$8*SMALL(ABS25:ABS200,1),IFERROR(INDEX($A$25:$A$200, MATCH(1,(ABS25:ABS200=SMALL(ABS25:ABS200,5))*(COUNTIF(ABS3:ABS14, $A$25:$A$200)=0),0)), ""),""),"")</f>
        <v/>
      </c>
      <c r="ABT15" s="27" t="str" cm="1">
        <f t="array" ref="ABT15">IFERROR(IF(SMALL(ABT25:ABT200,6)&lt;=$A$8*SMALL(ABT25:ABT200,1),IFERROR(INDEX($A$25:$A$200, MATCH(1,(ABT25:ABT200=SMALL(ABT25:ABT200,5))*(COUNTIF(ABT3:ABT14, $A$25:$A$200)=0),0)), ""),""),"")</f>
        <v/>
      </c>
      <c r="ABU15" s="27" t="str" cm="1">
        <f t="array" ref="ABU15">IFERROR(IF(SMALL(ABU25:ABU200,6)&lt;=$A$8*SMALL(ABU25:ABU200,1),IFERROR(INDEX($A$25:$A$200, MATCH(1,(ABU25:ABU200=SMALL(ABU25:ABU200,5))*(COUNTIF(ABU3:ABU14, $A$25:$A$200)=0),0)), ""),""),"")</f>
        <v/>
      </c>
      <c r="ABV15" s="27" t="str" cm="1">
        <f t="array" ref="ABV15">IFERROR(IF(SMALL(ABV25:ABV200,6)&lt;=$A$8*SMALL(ABV25:ABV200,1),IFERROR(INDEX($A$25:$A$200, MATCH(1,(ABV25:ABV200=SMALL(ABV25:ABV200,5))*(COUNTIF(ABV3:ABV14, $A$25:$A$200)=0),0)), ""),""),"")</f>
        <v/>
      </c>
      <c r="ABW15" s="27" t="str" cm="1">
        <f t="array" ref="ABW15">IFERROR(IF(SMALL(ABW25:ABW200,6)&lt;=$A$8*SMALL(ABW25:ABW200,1),IFERROR(INDEX($A$25:$A$200, MATCH(1,(ABW25:ABW200=SMALL(ABW25:ABW200,5))*(COUNTIF(ABW3:ABW14, $A$25:$A$200)=0),0)), ""),""),"")</f>
        <v/>
      </c>
      <c r="ABX15" s="27" t="str" cm="1">
        <f t="array" ref="ABX15">IFERROR(IF(SMALL(ABX25:ABX200,6)&lt;=$A$8*SMALL(ABX25:ABX200,1),IFERROR(INDEX($A$25:$A$200, MATCH(1,(ABX25:ABX200=SMALL(ABX25:ABX200,5))*(COUNTIF(ABX3:ABX14, $A$25:$A$200)=0),0)), ""),""),"")</f>
        <v/>
      </c>
      <c r="ABY15" s="27" t="str" cm="1">
        <f t="array" ref="ABY15">IFERROR(IF(SMALL(ABY25:ABY200,6)&lt;=$A$8*SMALL(ABY25:ABY200,1),IFERROR(INDEX($A$25:$A$200, MATCH(1,(ABY25:ABY200=SMALL(ABY25:ABY200,5))*(COUNTIF(ABY3:ABY14, $A$25:$A$200)=0),0)), ""),""),"")</f>
        <v/>
      </c>
      <c r="ABZ15" s="27" t="str" cm="1">
        <f t="array" ref="ABZ15">IFERROR(IF(SMALL(ABZ25:ABZ200,6)&lt;=$A$8*SMALL(ABZ25:ABZ200,1),IFERROR(INDEX($A$25:$A$200, MATCH(1,(ABZ25:ABZ200=SMALL(ABZ25:ABZ200,5))*(COUNTIF(ABZ3:ABZ14, $A$25:$A$200)=0),0)), ""),""),"")</f>
        <v/>
      </c>
      <c r="ACA15" s="27" t="str" cm="1">
        <f t="array" ref="ACA15">IFERROR(IF(SMALL(ACA25:ACA200,6)&lt;=$A$8*SMALL(ACA25:ACA200,1),IFERROR(INDEX($A$25:$A$200, MATCH(1,(ACA25:ACA200=SMALL(ACA25:ACA200,5))*(COUNTIF(ACA3:ACA14, $A$25:$A$200)=0),0)), ""),""),"")</f>
        <v/>
      </c>
      <c r="ACB15" s="27" t="str" cm="1">
        <f t="array" ref="ACB15">IFERROR(IF(SMALL(ACB25:ACB200,6)&lt;=$A$8*SMALL(ACB25:ACB200,1),IFERROR(INDEX($A$25:$A$200, MATCH(1,(ACB25:ACB200=SMALL(ACB25:ACB200,5))*(COUNTIF(ACB3:ACB14, $A$25:$A$200)=0),0)), ""),""),"")</f>
        <v/>
      </c>
      <c r="ACC15" s="27" t="str" cm="1">
        <f t="array" ref="ACC15">IFERROR(IF(SMALL(ACC25:ACC200,6)&lt;=$A$8*SMALL(ACC25:ACC200,1),IFERROR(INDEX($A$25:$A$200, MATCH(1,(ACC25:ACC200=SMALL(ACC25:ACC200,5))*(COUNTIF(ACC3:ACC14, $A$25:$A$200)=0),0)), ""),""),"")</f>
        <v/>
      </c>
      <c r="ACD15" s="27" t="str" cm="1">
        <f t="array" ref="ACD15">IFERROR(IF(SMALL(ACD25:ACD200,6)&lt;=$A$8*SMALL(ACD25:ACD200,1),IFERROR(INDEX($A$25:$A$200, MATCH(1,(ACD25:ACD200=SMALL(ACD25:ACD200,5))*(COUNTIF(ACD3:ACD14, $A$25:$A$200)=0),0)), ""),""),"")</f>
        <v/>
      </c>
      <c r="ACE15" s="27" t="str" cm="1">
        <f t="array" ref="ACE15">IFERROR(IF(SMALL(ACE25:ACE200,6)&lt;=$A$8*SMALL(ACE25:ACE200,1),IFERROR(INDEX($A$25:$A$200, MATCH(1,(ACE25:ACE200=SMALL(ACE25:ACE200,5))*(COUNTIF(ACE3:ACE14, $A$25:$A$200)=0),0)), ""),""),"")</f>
        <v/>
      </c>
      <c r="ACF15" s="27" t="str" cm="1">
        <f t="array" ref="ACF15">IFERROR(IF(SMALL(ACF25:ACF200,6)&lt;=$A$8*SMALL(ACF25:ACF200,1),IFERROR(INDEX($A$25:$A$200, MATCH(1,(ACF25:ACF200=SMALL(ACF25:ACF200,5))*(COUNTIF(ACF3:ACF14, $A$25:$A$200)=0),0)), ""),""),"")</f>
        <v/>
      </c>
      <c r="ACG15" s="27" t="str" cm="1">
        <f t="array" ref="ACG15">IFERROR(IF(SMALL(ACG25:ACG200,6)&lt;=$A$8*SMALL(ACG25:ACG200,1),IFERROR(INDEX($A$25:$A$200, MATCH(1,(ACG25:ACG200=SMALL(ACG25:ACG200,5))*(COUNTIF(ACG3:ACG14, $A$25:$A$200)=0),0)), ""),""),"")</f>
        <v/>
      </c>
      <c r="ACH15" s="27" t="str" cm="1">
        <f t="array" ref="ACH15">IFERROR(IF(SMALL(ACH25:ACH200,6)&lt;=$A$8*SMALL(ACH25:ACH200,1),IFERROR(INDEX($A$25:$A$200, MATCH(1,(ACH25:ACH200=SMALL(ACH25:ACH200,5))*(COUNTIF(ACH3:ACH14, $A$25:$A$200)=0),0)), ""),""),"")</f>
        <v/>
      </c>
      <c r="ACI15" s="27" t="str" cm="1">
        <f t="array" ref="ACI15">IFERROR(IF(SMALL(ACI25:ACI200,6)&lt;=$A$8*SMALL(ACI25:ACI200,1),IFERROR(INDEX($A$25:$A$200, MATCH(1,(ACI25:ACI200=SMALL(ACI25:ACI200,5))*(COUNTIF(ACI3:ACI14, $A$25:$A$200)=0),0)), ""),""),"")</f>
        <v/>
      </c>
      <c r="ACJ15" s="27" t="str" cm="1">
        <f t="array" ref="ACJ15">IFERROR(IF(SMALL(ACJ25:ACJ200,6)&lt;=$A$8*SMALL(ACJ25:ACJ200,1),IFERROR(INDEX($A$25:$A$200, MATCH(1,(ACJ25:ACJ200=SMALL(ACJ25:ACJ200,5))*(COUNTIF(ACJ3:ACJ14, $A$25:$A$200)=0),0)), ""),""),"")</f>
        <v/>
      </c>
      <c r="ACK15" s="27" t="str" cm="1">
        <f t="array" ref="ACK15">IFERROR(IF(SMALL(ACK25:ACK200,6)&lt;=$A$8*SMALL(ACK25:ACK200,1),IFERROR(INDEX($A$25:$A$200, MATCH(1,(ACK25:ACK200=SMALL(ACK25:ACK200,5))*(COUNTIF(ACK3:ACK14, $A$25:$A$200)=0),0)), ""),""),"")</f>
        <v/>
      </c>
      <c r="ACL15" s="27" t="str" cm="1">
        <f t="array" ref="ACL15">IFERROR(IF(SMALL(ACL25:ACL200,6)&lt;=$A$8*SMALL(ACL25:ACL200,1),IFERROR(INDEX($A$25:$A$200, MATCH(1,(ACL25:ACL200=SMALL(ACL25:ACL200,5))*(COUNTIF(ACL3:ACL14, $A$25:$A$200)=0),0)), ""),""),"")</f>
        <v/>
      </c>
      <c r="ACM15" s="27" t="str" cm="1">
        <f t="array" ref="ACM15">IFERROR(IF(SMALL(ACM25:ACM200,6)&lt;=$A$8*SMALL(ACM25:ACM200,1),IFERROR(INDEX($A$25:$A$200, MATCH(1,(ACM25:ACM200=SMALL(ACM25:ACM200,5))*(COUNTIF(ACM3:ACM14, $A$25:$A$200)=0),0)), ""),""),"")</f>
        <v/>
      </c>
      <c r="ACN15" s="27" t="str" cm="1">
        <f t="array" ref="ACN15">IFERROR(IF(SMALL(ACN25:ACN200,6)&lt;=$A$8*SMALL(ACN25:ACN200,1),IFERROR(INDEX($A$25:$A$200, MATCH(1,(ACN25:ACN200=SMALL(ACN25:ACN200,5))*(COUNTIF(ACN3:ACN14, $A$25:$A$200)=0),0)), ""),""),"")</f>
        <v/>
      </c>
      <c r="ACO15" s="27" t="str" cm="1">
        <f t="array" ref="ACO15">IFERROR(IF(SMALL(ACO25:ACO200,6)&lt;=$A$8*SMALL(ACO25:ACO200,1),IFERROR(INDEX($A$25:$A$200, MATCH(1,(ACO25:ACO200=SMALL(ACO25:ACO200,5))*(COUNTIF(ACO3:ACO14, $A$25:$A$200)=0),0)), ""),""),"")</f>
        <v/>
      </c>
      <c r="ACP15" s="27" t="str" cm="1">
        <f t="array" ref="ACP15">IFERROR(IF(SMALL(ACP25:ACP200,6)&lt;=$A$8*SMALL(ACP25:ACP200,1),IFERROR(INDEX($A$25:$A$200, MATCH(1,(ACP25:ACP200=SMALL(ACP25:ACP200,5))*(COUNTIF(ACP3:ACP14, $A$25:$A$200)=0),0)), ""),""),"")</f>
        <v/>
      </c>
      <c r="ACQ15" s="27" t="str" cm="1">
        <f t="array" ref="ACQ15">IFERROR(IF(SMALL(ACQ25:ACQ200,6)&lt;=$A$8*SMALL(ACQ25:ACQ200,1),IFERROR(INDEX($A$25:$A$200, MATCH(1,(ACQ25:ACQ200=SMALL(ACQ25:ACQ200,5))*(COUNTIF(ACQ3:ACQ14, $A$25:$A$200)=0),0)), ""),""),"")</f>
        <v/>
      </c>
      <c r="ACR15" s="27" t="str" cm="1">
        <f t="array" ref="ACR15">IFERROR(IF(SMALL(ACR25:ACR200,6)&lt;=$A$8*SMALL(ACR25:ACR200,1),IFERROR(INDEX($A$25:$A$200, MATCH(1,(ACR25:ACR200=SMALL(ACR25:ACR200,5))*(COUNTIF(ACR3:ACR14, $A$25:$A$200)=0),0)), ""),""),"")</f>
        <v/>
      </c>
      <c r="ACS15" s="27" t="str" cm="1">
        <f t="array" ref="ACS15">IFERROR(IF(SMALL(ACS25:ACS200,6)&lt;=$A$8*SMALL(ACS25:ACS200,1),IFERROR(INDEX($A$25:$A$200, MATCH(1,(ACS25:ACS200=SMALL(ACS25:ACS200,5))*(COUNTIF(ACS3:ACS14, $A$25:$A$200)=0),0)), ""),""),"")</f>
        <v/>
      </c>
      <c r="ACT15" s="27" t="str" cm="1">
        <f t="array" ref="ACT15">IFERROR(IF(SMALL(ACT25:ACT200,6)&lt;=$A$8*SMALL(ACT25:ACT200,1),IFERROR(INDEX($A$25:$A$200, MATCH(1,(ACT25:ACT200=SMALL(ACT25:ACT200,5))*(COUNTIF(ACT3:ACT14, $A$25:$A$200)=0),0)), ""),""),"")</f>
        <v/>
      </c>
      <c r="ACU15" s="27" t="str" cm="1">
        <f t="array" ref="ACU15">IFERROR(IF(SMALL(ACU25:ACU200,6)&lt;=$A$8*SMALL(ACU25:ACU200,1),IFERROR(INDEX($A$25:$A$200, MATCH(1,(ACU25:ACU200=SMALL(ACU25:ACU200,5))*(COUNTIF(ACU3:ACU14, $A$25:$A$200)=0),0)), ""),""),"")</f>
        <v/>
      </c>
      <c r="ACV15" s="27" t="str" cm="1">
        <f t="array" ref="ACV15">IFERROR(IF(SMALL(ACV25:ACV200,6)&lt;=$A$8*SMALL(ACV25:ACV200,1),IFERROR(INDEX($A$25:$A$200, MATCH(1,(ACV25:ACV200=SMALL(ACV25:ACV200,5))*(COUNTIF(ACV3:ACV14, $A$25:$A$200)=0),0)), ""),""),"")</f>
        <v/>
      </c>
      <c r="ACW15" s="27" t="str" cm="1">
        <f t="array" ref="ACW15">IFERROR(IF(SMALL(ACW25:ACW200,6)&lt;=$A$8*SMALL(ACW25:ACW200,1),IFERROR(INDEX($A$25:$A$200, MATCH(1,(ACW25:ACW200=SMALL(ACW25:ACW200,5))*(COUNTIF(ACW3:ACW14, $A$25:$A$200)=0),0)), ""),""),"")</f>
        <v/>
      </c>
      <c r="ACX15" s="27" t="str" cm="1">
        <f t="array" ref="ACX15">IFERROR(IF(SMALL(ACX25:ACX200,6)&lt;=$A$8*SMALL(ACX25:ACX200,1),IFERROR(INDEX($A$25:$A$200, MATCH(1,(ACX25:ACX200=SMALL(ACX25:ACX200,5))*(COUNTIF(ACX3:ACX14, $A$25:$A$200)=0),0)), ""),""),"")</f>
        <v/>
      </c>
      <c r="ACY15" s="27" t="str" cm="1">
        <f t="array" ref="ACY15">IFERROR(IF(SMALL(ACY25:ACY200,6)&lt;=$A$8*SMALL(ACY25:ACY200,1),IFERROR(INDEX($A$25:$A$200, MATCH(1,(ACY25:ACY200=SMALL(ACY25:ACY200,5))*(COUNTIF(ACY3:ACY14, $A$25:$A$200)=0),0)), ""),""),"")</f>
        <v/>
      </c>
      <c r="ACZ15" s="27" t="str" cm="1">
        <f t="array" ref="ACZ15">IFERROR(IF(SMALL(ACZ25:ACZ200,6)&lt;=$A$8*SMALL(ACZ25:ACZ200,1),IFERROR(INDEX($A$25:$A$200, MATCH(1,(ACZ25:ACZ200=SMALL(ACZ25:ACZ200,5))*(COUNTIF(ACZ3:ACZ14, $A$25:$A$200)=0),0)), ""),""),"")</f>
        <v/>
      </c>
      <c r="ADA15" s="27" t="str" cm="1">
        <f t="array" ref="ADA15">IFERROR(IF(SMALL(ADA25:ADA200,6)&lt;=$A$8*SMALL(ADA25:ADA200,1),IFERROR(INDEX($A$25:$A$200, MATCH(1,(ADA25:ADA200=SMALL(ADA25:ADA200,5))*(COUNTIF(ADA3:ADA14, $A$25:$A$200)=0),0)), ""),""),"")</f>
        <v/>
      </c>
      <c r="ADB15" s="27" t="str" cm="1">
        <f t="array" ref="ADB15">IFERROR(IF(SMALL(ADB25:ADB200,6)&lt;=$A$8*SMALL(ADB25:ADB200,1),IFERROR(INDEX($A$25:$A$200, MATCH(1,(ADB25:ADB200=SMALL(ADB25:ADB200,5))*(COUNTIF(ADB3:ADB14, $A$25:$A$200)=0),0)), ""),""),"")</f>
        <v/>
      </c>
      <c r="ADC15" s="27" t="str" cm="1">
        <f t="array" ref="ADC15">IFERROR(IF(SMALL(ADC25:ADC200,6)&lt;=$A$8*SMALL(ADC25:ADC200,1),IFERROR(INDEX($A$25:$A$200, MATCH(1,(ADC25:ADC200=SMALL(ADC25:ADC200,5))*(COUNTIF(ADC3:ADC14, $A$25:$A$200)=0),0)), ""),""),"")</f>
        <v/>
      </c>
      <c r="ADD15" s="27" t="str" cm="1">
        <f t="array" ref="ADD15">IFERROR(IF(SMALL(ADD25:ADD200,6)&lt;=$A$8*SMALL(ADD25:ADD200,1),IFERROR(INDEX($A$25:$A$200, MATCH(1,(ADD25:ADD200=SMALL(ADD25:ADD200,5))*(COUNTIF(ADD3:ADD14, $A$25:$A$200)=0),0)), ""),""),"")</f>
        <v/>
      </c>
      <c r="ADE15" s="27" t="str" cm="1">
        <f t="array" ref="ADE15">IFERROR(IF(SMALL(ADE25:ADE200,6)&lt;=$A$8*SMALL(ADE25:ADE200,1),IFERROR(INDEX($A$25:$A$200, MATCH(1,(ADE25:ADE200=SMALL(ADE25:ADE200,5))*(COUNTIF(ADE3:ADE14, $A$25:$A$200)=0),0)), ""),""),"")</f>
        <v/>
      </c>
      <c r="ADF15" s="27" t="str" cm="1">
        <f t="array" ref="ADF15">IFERROR(IF(SMALL(ADF25:ADF200,6)&lt;=$A$8*SMALL(ADF25:ADF200,1),IFERROR(INDEX($A$25:$A$200, MATCH(1,(ADF25:ADF200=SMALL(ADF25:ADF200,5))*(COUNTIF(ADF3:ADF14, $A$25:$A$200)=0),0)), ""),""),"")</f>
        <v/>
      </c>
      <c r="ADG15" s="27" t="str" cm="1">
        <f t="array" ref="ADG15">IFERROR(IF(SMALL(ADG25:ADG200,6)&lt;=$A$8*SMALL(ADG25:ADG200,1),IFERROR(INDEX($A$25:$A$200, MATCH(1,(ADG25:ADG200=SMALL(ADG25:ADG200,5))*(COUNTIF(ADG3:ADG14, $A$25:$A$200)=0),0)), ""),""),"")</f>
        <v/>
      </c>
      <c r="ADH15" s="27" t="str" cm="1">
        <f t="array" ref="ADH15">IFERROR(IF(SMALL(ADH25:ADH200,6)&lt;=$A$8*SMALL(ADH25:ADH200,1),IFERROR(INDEX($A$25:$A$200, MATCH(1,(ADH25:ADH200=SMALL(ADH25:ADH200,5))*(COUNTIF(ADH3:ADH14, $A$25:$A$200)=0),0)), ""),""),"")</f>
        <v/>
      </c>
      <c r="ADI15" s="27" t="str" cm="1">
        <f t="array" ref="ADI15">IFERROR(IF(SMALL(ADI25:ADI200,6)&lt;=$A$8*SMALL(ADI25:ADI200,1),IFERROR(INDEX($A$25:$A$200, MATCH(1,(ADI25:ADI200=SMALL(ADI25:ADI200,5))*(COUNTIF(ADI3:ADI14, $A$25:$A$200)=0),0)), ""),""),"")</f>
        <v/>
      </c>
      <c r="ADJ15" s="27" t="str" cm="1">
        <f t="array" ref="ADJ15">IFERROR(IF(SMALL(ADJ25:ADJ200,6)&lt;=$A$8*SMALL(ADJ25:ADJ200,1),IFERROR(INDEX($A$25:$A$200, MATCH(1,(ADJ25:ADJ200=SMALL(ADJ25:ADJ200,5))*(COUNTIF(ADJ3:ADJ14, $A$25:$A$200)=0),0)), ""),""),"")</f>
        <v/>
      </c>
      <c r="ADK15" s="27" t="str" cm="1">
        <f t="array" ref="ADK15">IFERROR(IF(SMALL(ADK25:ADK200,6)&lt;=$A$8*SMALL(ADK25:ADK200,1),IFERROR(INDEX($A$25:$A$200, MATCH(1,(ADK25:ADK200=SMALL(ADK25:ADK200,5))*(COUNTIF(ADK3:ADK14, $A$25:$A$200)=0),0)), ""),""),"")</f>
        <v/>
      </c>
      <c r="ADL15" s="27" t="str" cm="1">
        <f t="array" ref="ADL15">IFERROR(IF(SMALL(ADL25:ADL200,6)&lt;=$A$8*SMALL(ADL25:ADL200,1),IFERROR(INDEX($A$25:$A$200, MATCH(1,(ADL25:ADL200=SMALL(ADL25:ADL200,5))*(COUNTIF(ADL3:ADL14, $A$25:$A$200)=0),0)), ""),""),"")</f>
        <v/>
      </c>
      <c r="ADM15" s="27" t="str" cm="1">
        <f t="array" ref="ADM15">IFERROR(IF(SMALL(ADM25:ADM200,6)&lt;=$A$8*SMALL(ADM25:ADM200,1),IFERROR(INDEX($A$25:$A$200, MATCH(1,(ADM25:ADM200=SMALL(ADM25:ADM200,5))*(COUNTIF(ADM3:ADM14, $A$25:$A$200)=0),0)), ""),""),"")</f>
        <v/>
      </c>
      <c r="ADN15" s="27" t="str" cm="1">
        <f t="array" ref="ADN15">IFERROR(IF(SMALL(ADN25:ADN200,6)&lt;=$A$8*SMALL(ADN25:ADN200,1),IFERROR(INDEX($A$25:$A$200, MATCH(1,(ADN25:ADN200=SMALL(ADN25:ADN200,5))*(COUNTIF(ADN3:ADN14, $A$25:$A$200)=0),0)), ""),""),"")</f>
        <v/>
      </c>
      <c r="ADO15" s="27" t="str" cm="1">
        <f t="array" ref="ADO15">IFERROR(IF(SMALL(ADO25:ADO200,6)&lt;=$A$8*SMALL(ADO25:ADO200,1),IFERROR(INDEX($A$25:$A$200, MATCH(1,(ADO25:ADO200=SMALL(ADO25:ADO200,5))*(COUNTIF(ADO3:ADO14, $A$25:$A$200)=0),0)), ""),""),"")</f>
        <v/>
      </c>
      <c r="ADP15" s="27" t="str" cm="1">
        <f t="array" ref="ADP15">IFERROR(IF(SMALL(ADP25:ADP200,6)&lt;=$A$8*SMALL(ADP25:ADP200,1),IFERROR(INDEX($A$25:$A$200, MATCH(1,(ADP25:ADP200=SMALL(ADP25:ADP200,5))*(COUNTIF(ADP3:ADP14, $A$25:$A$200)=0),0)), ""),""),"")</f>
        <v/>
      </c>
      <c r="ADQ15" s="27" t="str" cm="1">
        <f t="array" ref="ADQ15">IFERROR(IF(SMALL(ADQ25:ADQ200,6)&lt;=$A$8*SMALL(ADQ25:ADQ200,1),IFERROR(INDEX($A$25:$A$200, MATCH(1,(ADQ25:ADQ200=SMALL(ADQ25:ADQ200,5))*(COUNTIF(ADQ3:ADQ14, $A$25:$A$200)=0),0)), ""),""),"")</f>
        <v/>
      </c>
      <c r="ADR15" s="27" t="str" cm="1">
        <f t="array" ref="ADR15">IFERROR(IF(SMALL(ADR25:ADR200,6)&lt;=$A$8*SMALL(ADR25:ADR200,1),IFERROR(INDEX($A$25:$A$200, MATCH(1,(ADR25:ADR200=SMALL(ADR25:ADR200,5))*(COUNTIF(ADR3:ADR14, $A$25:$A$200)=0),0)), ""),""),"")</f>
        <v/>
      </c>
      <c r="ADS15" s="27" t="str" cm="1">
        <f t="array" ref="ADS15">IFERROR(IF(SMALL(ADS25:ADS200,6)&lt;=$A$8*SMALL(ADS25:ADS200,1),IFERROR(INDEX($A$25:$A$200, MATCH(1,(ADS25:ADS200=SMALL(ADS25:ADS200,5))*(COUNTIF(ADS3:ADS14, $A$25:$A$200)=0),0)), ""),""),"")</f>
        <v/>
      </c>
      <c r="ADT15" s="27" t="str" cm="1">
        <f t="array" ref="ADT15">IFERROR(IF(SMALL(ADT25:ADT200,6)&lt;=$A$8*SMALL(ADT25:ADT200,1),IFERROR(INDEX($A$25:$A$200, MATCH(1,(ADT25:ADT200=SMALL(ADT25:ADT200,5))*(COUNTIF(ADT3:ADT14, $A$25:$A$200)=0),0)), ""),""),"")</f>
        <v/>
      </c>
      <c r="ADU15" s="27" t="str" cm="1">
        <f t="array" ref="ADU15">IFERROR(IF(SMALL(ADU25:ADU200,6)&lt;=$A$8*SMALL(ADU25:ADU200,1),IFERROR(INDEX($A$25:$A$200, MATCH(1,(ADU25:ADU200=SMALL(ADU25:ADU200,5))*(COUNTIF(ADU3:ADU14, $A$25:$A$200)=0),0)), ""),""),"")</f>
        <v/>
      </c>
      <c r="ADV15" s="27" t="str" cm="1">
        <f t="array" ref="ADV15">IFERROR(IF(SMALL(ADV25:ADV200,6)&lt;=$A$8*SMALL(ADV25:ADV200,1),IFERROR(INDEX($A$25:$A$200, MATCH(1,(ADV25:ADV200=SMALL(ADV25:ADV200,5))*(COUNTIF(ADV3:ADV14, $A$25:$A$200)=0),0)), ""),""),"")</f>
        <v/>
      </c>
      <c r="ADW15" s="27" t="str" cm="1">
        <f t="array" ref="ADW15">IFERROR(IF(SMALL(ADW25:ADW200,6)&lt;=$A$8*SMALL(ADW25:ADW200,1),IFERROR(INDEX($A$25:$A$200, MATCH(1,(ADW25:ADW200=SMALL(ADW25:ADW200,5))*(COUNTIF(ADW3:ADW14, $A$25:$A$200)=0),0)), ""),""),"")</f>
        <v/>
      </c>
      <c r="ADX15" s="27" t="str" cm="1">
        <f t="array" ref="ADX15">IFERROR(IF(SMALL(ADX25:ADX200,6)&lt;=$A$8*SMALL(ADX25:ADX200,1),IFERROR(INDEX($A$25:$A$200, MATCH(1,(ADX25:ADX200=SMALL(ADX25:ADX200,5))*(COUNTIF(ADX3:ADX14, $A$25:$A$200)=0),0)), ""),""),"")</f>
        <v/>
      </c>
      <c r="ADY15" s="27" t="str" cm="1">
        <f t="array" ref="ADY15">IFERROR(IF(SMALL(ADY25:ADY200,6)&lt;=$A$8*SMALL(ADY25:ADY200,1),IFERROR(INDEX($A$25:$A$200, MATCH(1,(ADY25:ADY200=SMALL(ADY25:ADY200,5))*(COUNTIF(ADY3:ADY14, $A$25:$A$200)=0),0)), ""),""),"")</f>
        <v/>
      </c>
      <c r="ADZ15" s="27" t="str" cm="1">
        <f t="array" ref="ADZ15">IFERROR(IF(SMALL(ADZ25:ADZ200,6)&lt;=$A$8*SMALL(ADZ25:ADZ200,1),IFERROR(INDEX($A$25:$A$200, MATCH(1,(ADZ25:ADZ200=SMALL(ADZ25:ADZ200,5))*(COUNTIF(ADZ3:ADZ14, $A$25:$A$200)=0),0)), ""),""),"")</f>
        <v/>
      </c>
      <c r="AEA15" s="27" t="str" cm="1">
        <f t="array" ref="AEA15">IFERROR(IF(SMALL(AEA25:AEA200,6)&lt;=$A$8*SMALL(AEA25:AEA200,1),IFERROR(INDEX($A$25:$A$200, MATCH(1,(AEA25:AEA200=SMALL(AEA25:AEA200,5))*(COUNTIF(AEA3:AEA14, $A$25:$A$200)=0),0)), ""),""),"")</f>
        <v/>
      </c>
      <c r="AEB15" s="27" t="str" cm="1">
        <f t="array" ref="AEB15">IFERROR(IF(SMALL(AEB25:AEB200,6)&lt;=$A$8*SMALL(AEB25:AEB200,1),IFERROR(INDEX($A$25:$A$200, MATCH(1,(AEB25:AEB200=SMALL(AEB25:AEB200,5))*(COUNTIF(AEB3:AEB14, $A$25:$A$200)=0),0)), ""),""),"")</f>
        <v/>
      </c>
      <c r="AEC15" s="27" t="str" cm="1">
        <f t="array" ref="AEC15">IFERROR(IF(SMALL(AEC25:AEC200,6)&lt;=$A$8*SMALL(AEC25:AEC200,1),IFERROR(INDEX($A$25:$A$200, MATCH(1,(AEC25:AEC200=SMALL(AEC25:AEC200,5))*(COUNTIF(AEC3:AEC14, $A$25:$A$200)=0),0)), ""),""),"")</f>
        <v/>
      </c>
      <c r="AED15" s="27" t="str" cm="1">
        <f t="array" ref="AED15">IFERROR(IF(SMALL(AED25:AED200,6)&lt;=$A$8*SMALL(AED25:AED200,1),IFERROR(INDEX($A$25:$A$200, MATCH(1,(AED25:AED200=SMALL(AED25:AED200,5))*(COUNTIF(AED3:AED14, $A$25:$A$200)=0),0)), ""),""),"")</f>
        <v/>
      </c>
      <c r="AEE15" s="27" t="str" cm="1">
        <f t="array" ref="AEE15">IFERROR(IF(SMALL(AEE25:AEE200,6)&lt;=$A$8*SMALL(AEE25:AEE200,1),IFERROR(INDEX($A$25:$A$200, MATCH(1,(AEE25:AEE200=SMALL(AEE25:AEE200,5))*(COUNTIF(AEE3:AEE14, $A$25:$A$200)=0),0)), ""),""),"")</f>
        <v/>
      </c>
      <c r="AEF15" s="27" t="str" cm="1">
        <f t="array" ref="AEF15">IFERROR(IF(SMALL(AEF25:AEF200,6)&lt;=$A$8*SMALL(AEF25:AEF200,1),IFERROR(INDEX($A$25:$A$200, MATCH(1,(AEF25:AEF200=SMALL(AEF25:AEF200,5))*(COUNTIF(AEF3:AEF14, $A$25:$A$200)=0),0)), ""),""),"")</f>
        <v/>
      </c>
      <c r="AEG15" s="27" t="str" cm="1">
        <f t="array" ref="AEG15">IFERROR(IF(SMALL(AEG25:AEG200,6)&lt;=$A$8*SMALL(AEG25:AEG200,1),IFERROR(INDEX($A$25:$A$200, MATCH(1,(AEG25:AEG200=SMALL(AEG25:AEG200,5))*(COUNTIF(AEG3:AEG14, $A$25:$A$200)=0),0)), ""),""),"")</f>
        <v/>
      </c>
      <c r="AEH15" s="27" t="str" cm="1">
        <f t="array" ref="AEH15">IFERROR(IF(SMALL(AEH25:AEH200,6)&lt;=$A$8*SMALL(AEH25:AEH200,1),IFERROR(INDEX($A$25:$A$200, MATCH(1,(AEH25:AEH200=SMALL(AEH25:AEH200,5))*(COUNTIF(AEH3:AEH14, $A$25:$A$200)=0),0)), ""),""),"")</f>
        <v/>
      </c>
      <c r="AEI15" s="27" t="str" cm="1">
        <f t="array" ref="AEI15">IFERROR(IF(SMALL(AEI25:AEI200,6)&lt;=$A$8*SMALL(AEI25:AEI200,1),IFERROR(INDEX($A$25:$A$200, MATCH(1,(AEI25:AEI200=SMALL(AEI25:AEI200,5))*(COUNTIF(AEI3:AEI14, $A$25:$A$200)=0),0)), ""),""),"")</f>
        <v/>
      </c>
      <c r="AEJ15" s="27" t="str" cm="1">
        <f t="array" ref="AEJ15">IFERROR(IF(SMALL(AEJ25:AEJ200,6)&lt;=$A$8*SMALL(AEJ25:AEJ200,1),IFERROR(INDEX($A$25:$A$200, MATCH(1,(AEJ25:AEJ200=SMALL(AEJ25:AEJ200,5))*(COUNTIF(AEJ3:AEJ14, $A$25:$A$200)=0),0)), ""),""),"")</f>
        <v/>
      </c>
      <c r="AEK15" s="27" t="str" cm="1">
        <f t="array" ref="AEK15">IFERROR(IF(SMALL(AEK25:AEK200,6)&lt;=$A$8*SMALL(AEK25:AEK200,1),IFERROR(INDEX($A$25:$A$200, MATCH(1,(AEK25:AEK200=SMALL(AEK25:AEK200,5))*(COUNTIF(AEK3:AEK14, $A$25:$A$200)=0),0)), ""),""),"")</f>
        <v/>
      </c>
      <c r="AEL15" s="27" t="str" cm="1">
        <f t="array" ref="AEL15">IFERROR(IF(SMALL(AEL25:AEL200,6)&lt;=$A$8*SMALL(AEL25:AEL200,1),IFERROR(INDEX($A$25:$A$200, MATCH(1,(AEL25:AEL200=SMALL(AEL25:AEL200,5))*(COUNTIF(AEL3:AEL14, $A$25:$A$200)=0),0)), ""),""),"")</f>
        <v/>
      </c>
      <c r="AEM15" s="27" t="str" cm="1">
        <f t="array" ref="AEM15">IFERROR(IF(SMALL(AEM25:AEM200,6)&lt;=$A$8*SMALL(AEM25:AEM200,1),IFERROR(INDEX($A$25:$A$200, MATCH(1,(AEM25:AEM200=SMALL(AEM25:AEM200,5))*(COUNTIF(AEM3:AEM14, $A$25:$A$200)=0),0)), ""),""),"")</f>
        <v/>
      </c>
      <c r="AEN15" s="27" t="str" cm="1">
        <f t="array" ref="AEN15">IFERROR(IF(SMALL(AEN25:AEN200,6)&lt;=$A$8*SMALL(AEN25:AEN200,1),IFERROR(INDEX($A$25:$A$200, MATCH(1,(AEN25:AEN200=SMALL(AEN25:AEN200,5))*(COUNTIF(AEN3:AEN14, $A$25:$A$200)=0),0)), ""),""),"")</f>
        <v/>
      </c>
      <c r="AEO15" s="27" t="str" cm="1">
        <f t="array" ref="AEO15">IFERROR(IF(SMALL(AEO25:AEO200,6)&lt;=$A$8*SMALL(AEO25:AEO200,1),IFERROR(INDEX($A$25:$A$200, MATCH(1,(AEO25:AEO200=SMALL(AEO25:AEO200,5))*(COUNTIF(AEO3:AEO14, $A$25:$A$200)=0),0)), ""),""),"")</f>
        <v/>
      </c>
      <c r="AEP15" s="27" t="str" cm="1">
        <f t="array" ref="AEP15">IFERROR(IF(SMALL(AEP25:AEP200,6)&lt;=$A$8*SMALL(AEP25:AEP200,1),IFERROR(INDEX($A$25:$A$200, MATCH(1,(AEP25:AEP200=SMALL(AEP25:AEP200,5))*(COUNTIF(AEP3:AEP14, $A$25:$A$200)=0),0)), ""),""),"")</f>
        <v/>
      </c>
      <c r="AEQ15" s="27" t="str" cm="1">
        <f t="array" ref="AEQ15">IFERROR(IF(SMALL(AEQ25:AEQ200,6)&lt;=$A$8*SMALL(AEQ25:AEQ200,1),IFERROR(INDEX($A$25:$A$200, MATCH(1,(AEQ25:AEQ200=SMALL(AEQ25:AEQ200,5))*(COUNTIF(AEQ3:AEQ14, $A$25:$A$200)=0),0)), ""),""),"")</f>
        <v/>
      </c>
      <c r="AER15" s="27" t="str" cm="1">
        <f t="array" ref="AER15">IFERROR(IF(SMALL(AER25:AER200,6)&lt;=$A$8*SMALL(AER25:AER200,1),IFERROR(INDEX($A$25:$A$200, MATCH(1,(AER25:AER200=SMALL(AER25:AER200,5))*(COUNTIF(AER3:AER14, $A$25:$A$200)=0),0)), ""),""),"")</f>
        <v/>
      </c>
      <c r="AES15" s="27" t="str" cm="1">
        <f t="array" ref="AES15">IFERROR(IF(SMALL(AES25:AES200,6)&lt;=$A$8*SMALL(AES25:AES200,1),IFERROR(INDEX($A$25:$A$200, MATCH(1,(AES25:AES200=SMALL(AES25:AES200,5))*(COUNTIF(AES3:AES14, $A$25:$A$200)=0),0)), ""),""),"")</f>
        <v/>
      </c>
      <c r="AET15" s="27" t="str" cm="1">
        <f t="array" ref="AET15">IFERROR(IF(SMALL(AET25:AET200,6)&lt;=$A$8*SMALL(AET25:AET200,1),IFERROR(INDEX($A$25:$A$200, MATCH(1,(AET25:AET200=SMALL(AET25:AET200,5))*(COUNTIF(AET3:AET14, $A$25:$A$200)=0),0)), ""),""),"")</f>
        <v/>
      </c>
      <c r="AEU15" s="27" t="str" cm="1">
        <f t="array" ref="AEU15">IFERROR(IF(SMALL(AEU25:AEU200,6)&lt;=$A$8*SMALL(AEU25:AEU200,1),IFERROR(INDEX($A$25:$A$200, MATCH(1,(AEU25:AEU200=SMALL(AEU25:AEU200,5))*(COUNTIF(AEU3:AEU14, $A$25:$A$200)=0),0)), ""),""),"")</f>
        <v/>
      </c>
      <c r="AEV15" s="27" t="str" cm="1">
        <f t="array" ref="AEV15">IFERROR(IF(SMALL(AEV25:AEV200,6)&lt;=$A$8*SMALL(AEV25:AEV200,1),IFERROR(INDEX($A$25:$A$200, MATCH(1,(AEV25:AEV200=SMALL(AEV25:AEV200,5))*(COUNTIF(AEV3:AEV14, $A$25:$A$200)=0),0)), ""),""),"")</f>
        <v/>
      </c>
      <c r="AEW15" s="27" t="str" cm="1">
        <f t="array" ref="AEW15">IFERROR(IF(SMALL(AEW25:AEW200,6)&lt;=$A$8*SMALL(AEW25:AEW200,1),IFERROR(INDEX($A$25:$A$200, MATCH(1,(AEW25:AEW200=SMALL(AEW25:AEW200,5))*(COUNTIF(AEW3:AEW14, $A$25:$A$200)=0),0)), ""),""),"")</f>
        <v/>
      </c>
      <c r="AEX15" s="27" t="str" cm="1">
        <f t="array" ref="AEX15">IFERROR(IF(SMALL(AEX25:AEX200,6)&lt;=$A$8*SMALL(AEX25:AEX200,1),IFERROR(INDEX($A$25:$A$200, MATCH(1,(AEX25:AEX200=SMALL(AEX25:AEX200,5))*(COUNTIF(AEX3:AEX14, $A$25:$A$200)=0),0)), ""),""),"")</f>
        <v/>
      </c>
      <c r="AEY15" s="27" t="str" cm="1">
        <f t="array" ref="AEY15">IFERROR(IF(SMALL(AEY25:AEY200,6)&lt;=$A$8*SMALL(AEY25:AEY200,1),IFERROR(INDEX($A$25:$A$200, MATCH(1,(AEY25:AEY200=SMALL(AEY25:AEY200,5))*(COUNTIF(AEY3:AEY14, $A$25:$A$200)=0),0)), ""),""),"")</f>
        <v/>
      </c>
      <c r="AEZ15" s="27" t="str" cm="1">
        <f t="array" ref="AEZ15">IFERROR(IF(SMALL(AEZ25:AEZ200,6)&lt;=$A$8*SMALL(AEZ25:AEZ200,1),IFERROR(INDEX($A$25:$A$200, MATCH(1,(AEZ25:AEZ200=SMALL(AEZ25:AEZ200,5))*(COUNTIF(AEZ3:AEZ14, $A$25:$A$200)=0),0)), ""),""),"")</f>
        <v/>
      </c>
      <c r="AFA15" s="27" t="str" cm="1">
        <f t="array" ref="AFA15">IFERROR(IF(SMALL(AFA25:AFA200,6)&lt;=$A$8*SMALL(AFA25:AFA200,1),IFERROR(INDEX($A$25:$A$200, MATCH(1,(AFA25:AFA200=SMALL(AFA25:AFA200,5))*(COUNTIF(AFA3:AFA14, $A$25:$A$200)=0),0)), ""),""),"")</f>
        <v/>
      </c>
      <c r="AFB15" s="27" t="str" cm="1">
        <f t="array" ref="AFB15">IFERROR(IF(SMALL(AFB25:AFB200,6)&lt;=$A$8*SMALL(AFB25:AFB200,1),IFERROR(INDEX($A$25:$A$200, MATCH(1,(AFB25:AFB200=SMALL(AFB25:AFB200,5))*(COUNTIF(AFB3:AFB14, $A$25:$A$200)=0),0)), ""),""),"")</f>
        <v/>
      </c>
      <c r="AFC15" s="27" t="str" cm="1">
        <f t="array" ref="AFC15">IFERROR(IF(SMALL(AFC25:AFC200,6)&lt;=$A$8*SMALL(AFC25:AFC200,1),IFERROR(INDEX($A$25:$A$200, MATCH(1,(AFC25:AFC200=SMALL(AFC25:AFC200,5))*(COUNTIF(AFC3:AFC14, $A$25:$A$200)=0),0)), ""),""),"")</f>
        <v/>
      </c>
      <c r="AFD15" s="27" t="str" cm="1">
        <f t="array" ref="AFD15">IFERROR(IF(SMALL(AFD25:AFD200,6)&lt;=$A$8*SMALL(AFD25:AFD200,1),IFERROR(INDEX($A$25:$A$200, MATCH(1,(AFD25:AFD200=SMALL(AFD25:AFD200,5))*(COUNTIF(AFD3:AFD14, $A$25:$A$200)=0),0)), ""),""),"")</f>
        <v/>
      </c>
      <c r="AFE15" s="27" t="str" cm="1">
        <f t="array" ref="AFE15">IFERROR(IF(SMALL(AFE25:AFE200,6)&lt;=$A$8*SMALL(AFE25:AFE200,1),IFERROR(INDEX($A$25:$A$200, MATCH(1,(AFE25:AFE200=SMALL(AFE25:AFE200,5))*(COUNTIF(AFE3:AFE14, $A$25:$A$200)=0),0)), ""),""),"")</f>
        <v/>
      </c>
      <c r="AFF15" s="27" t="str" cm="1">
        <f t="array" ref="AFF15">IFERROR(IF(SMALL(AFF25:AFF200,6)&lt;=$A$8*SMALL(AFF25:AFF200,1),IFERROR(INDEX($A$25:$A$200, MATCH(1,(AFF25:AFF200=SMALL(AFF25:AFF200,5))*(COUNTIF(AFF3:AFF14, $A$25:$A$200)=0),0)), ""),""),"")</f>
        <v/>
      </c>
      <c r="AFG15" s="27" t="str" cm="1">
        <f t="array" ref="AFG15">IFERROR(IF(SMALL(AFG25:AFG200,6)&lt;=$A$8*SMALL(AFG25:AFG200,1),IFERROR(INDEX($A$25:$A$200, MATCH(1,(AFG25:AFG200=SMALL(AFG25:AFG200,5))*(COUNTIF(AFG3:AFG14, $A$25:$A$200)=0),0)), ""),""),"")</f>
        <v/>
      </c>
      <c r="AFH15" s="27" t="str" cm="1">
        <f t="array" ref="AFH15">IFERROR(IF(SMALL(AFH25:AFH200,6)&lt;=$A$8*SMALL(AFH25:AFH200,1),IFERROR(INDEX($A$25:$A$200, MATCH(1,(AFH25:AFH200=SMALL(AFH25:AFH200,5))*(COUNTIF(AFH3:AFH14, $A$25:$A$200)=0),0)), ""),""),"")</f>
        <v/>
      </c>
      <c r="AFI15" s="27" t="str" cm="1">
        <f t="array" ref="AFI15">IFERROR(IF(SMALL(AFI25:AFI200,6)&lt;=$A$8*SMALL(AFI25:AFI200,1),IFERROR(INDEX($A$25:$A$200, MATCH(1,(AFI25:AFI200=SMALL(AFI25:AFI200,5))*(COUNTIF(AFI3:AFI14, $A$25:$A$200)=0),0)), ""),""),"")</f>
        <v/>
      </c>
      <c r="AFJ15" s="27" t="str" cm="1">
        <f t="array" ref="AFJ15">IFERROR(IF(SMALL(AFJ25:AFJ200,6)&lt;=$A$8*SMALL(AFJ25:AFJ200,1),IFERROR(INDEX($A$25:$A$200, MATCH(1,(AFJ25:AFJ200=SMALL(AFJ25:AFJ200,5))*(COUNTIF(AFJ3:AFJ14, $A$25:$A$200)=0),0)), ""),""),"")</f>
        <v/>
      </c>
      <c r="AFK15" s="27" t="str" cm="1">
        <f t="array" ref="AFK15">IFERROR(IF(SMALL(AFK25:AFK200,6)&lt;=$A$8*SMALL(AFK25:AFK200,1),IFERROR(INDEX($A$25:$A$200, MATCH(1,(AFK25:AFK200=SMALL(AFK25:AFK200,5))*(COUNTIF(AFK3:AFK14, $A$25:$A$200)=0),0)), ""),""),"")</f>
        <v/>
      </c>
      <c r="AFL15" s="27" t="str" cm="1">
        <f t="array" ref="AFL15">IFERROR(IF(SMALL(AFL25:AFL200,6)&lt;=$A$8*SMALL(AFL25:AFL200,1),IFERROR(INDEX($A$25:$A$200, MATCH(1,(AFL25:AFL200=SMALL(AFL25:AFL200,5))*(COUNTIF(AFL3:AFL14, $A$25:$A$200)=0),0)), ""),""),"")</f>
        <v/>
      </c>
      <c r="AFM15" s="27" t="str" cm="1">
        <f t="array" ref="AFM15">IFERROR(IF(SMALL(AFM25:AFM200,6)&lt;=$A$8*SMALL(AFM25:AFM200,1),IFERROR(INDEX($A$25:$A$200, MATCH(1,(AFM25:AFM200=SMALL(AFM25:AFM200,5))*(COUNTIF(AFM3:AFM14, $A$25:$A$200)=0),0)), ""),""),"")</f>
        <v/>
      </c>
      <c r="AFN15" s="27" t="str" cm="1">
        <f t="array" ref="AFN15">IFERROR(IF(SMALL(AFN25:AFN200,6)&lt;=$A$8*SMALL(AFN25:AFN200,1),IFERROR(INDEX($A$25:$A$200, MATCH(1,(AFN25:AFN200=SMALL(AFN25:AFN200,5))*(COUNTIF(AFN3:AFN14, $A$25:$A$200)=0),0)), ""),""),"")</f>
        <v/>
      </c>
      <c r="AFO15" s="27" t="str" cm="1">
        <f t="array" ref="AFO15">IFERROR(IF(SMALL(AFO25:AFO200,6)&lt;=$A$8*SMALL(AFO25:AFO200,1),IFERROR(INDEX($A$25:$A$200, MATCH(1,(AFO25:AFO200=SMALL(AFO25:AFO200,5))*(COUNTIF(AFO3:AFO14, $A$25:$A$200)=0),0)), ""),""),"")</f>
        <v/>
      </c>
      <c r="AFP15" s="27" t="str" cm="1">
        <f t="array" ref="AFP15">IFERROR(IF(SMALL(AFP25:AFP200,6)&lt;=$A$8*SMALL(AFP25:AFP200,1),IFERROR(INDEX($A$25:$A$200, MATCH(1,(AFP25:AFP200=SMALL(AFP25:AFP200,5))*(COUNTIF(AFP3:AFP14, $A$25:$A$200)=0),0)), ""),""),"")</f>
        <v/>
      </c>
      <c r="AFQ15" s="27" t="str" cm="1">
        <f t="array" ref="AFQ15">IFERROR(IF(SMALL(AFQ25:AFQ200,6)&lt;=$A$8*SMALL(AFQ25:AFQ200,1),IFERROR(INDEX($A$25:$A$200, MATCH(1,(AFQ25:AFQ200=SMALL(AFQ25:AFQ200,5))*(COUNTIF(AFQ3:AFQ14, $A$25:$A$200)=0),0)), ""),""),"")</f>
        <v/>
      </c>
      <c r="AFR15" s="27" t="str" cm="1">
        <f t="array" ref="AFR15">IFERROR(IF(SMALL(AFR25:AFR200,6)&lt;=$A$8*SMALL(AFR25:AFR200,1),IFERROR(INDEX($A$25:$A$200, MATCH(1,(AFR25:AFR200=SMALL(AFR25:AFR200,5))*(COUNTIF(AFR3:AFR14, $A$25:$A$200)=0),0)), ""),""),"")</f>
        <v/>
      </c>
      <c r="AFS15" s="27" t="str" cm="1">
        <f t="array" ref="AFS15">IFERROR(IF(SMALL(AFS25:AFS200,6)&lt;=$A$8*SMALL(AFS25:AFS200,1),IFERROR(INDEX($A$25:$A$200, MATCH(1,(AFS25:AFS200=SMALL(AFS25:AFS200,5))*(COUNTIF(AFS3:AFS14, $A$25:$A$200)=0),0)), ""),""),"")</f>
        <v/>
      </c>
      <c r="AFT15" s="27" t="str" cm="1">
        <f t="array" ref="AFT15">IFERROR(IF(SMALL(AFT25:AFT200,6)&lt;=$A$8*SMALL(AFT25:AFT200,1),IFERROR(INDEX($A$25:$A$200, MATCH(1,(AFT25:AFT200=SMALL(AFT25:AFT200,5))*(COUNTIF(AFT3:AFT14, $A$25:$A$200)=0),0)), ""),""),"")</f>
        <v/>
      </c>
      <c r="AFU15" s="27" t="str" cm="1">
        <f t="array" ref="AFU15">IFERROR(IF(SMALL(AFU25:AFU200,6)&lt;=$A$8*SMALL(AFU25:AFU200,1),IFERROR(INDEX($A$25:$A$200, MATCH(1,(AFU25:AFU200=SMALL(AFU25:AFU200,5))*(COUNTIF(AFU3:AFU14, $A$25:$A$200)=0),0)), ""),""),"")</f>
        <v/>
      </c>
      <c r="AFV15" s="27" t="str" cm="1">
        <f t="array" ref="AFV15">IFERROR(IF(SMALL(AFV25:AFV200,6)&lt;=$A$8*SMALL(AFV25:AFV200,1),IFERROR(INDEX($A$25:$A$200, MATCH(1,(AFV25:AFV200=SMALL(AFV25:AFV200,5))*(COUNTIF(AFV3:AFV14, $A$25:$A$200)=0),0)), ""),""),"")</f>
        <v/>
      </c>
      <c r="AFW15" s="27" t="str" cm="1">
        <f t="array" ref="AFW15">IFERROR(IF(SMALL(AFW25:AFW200,6)&lt;=$A$8*SMALL(AFW25:AFW200,1),IFERROR(INDEX($A$25:$A$200, MATCH(1,(AFW25:AFW200=SMALL(AFW25:AFW200,5))*(COUNTIF(AFW3:AFW14, $A$25:$A$200)=0),0)), ""),""),"")</f>
        <v/>
      </c>
      <c r="AFX15" s="27" t="str" cm="1">
        <f t="array" ref="AFX15">IFERROR(IF(SMALL(AFX25:AFX200,6)&lt;=$A$8*SMALL(AFX25:AFX200,1),IFERROR(INDEX($A$25:$A$200, MATCH(1,(AFX25:AFX200=SMALL(AFX25:AFX200,5))*(COUNTIF(AFX3:AFX14, $A$25:$A$200)=0),0)), ""),""),"")</f>
        <v/>
      </c>
      <c r="AFY15" s="27" t="str" cm="1">
        <f t="array" ref="AFY15">IFERROR(IF(SMALL(AFY25:AFY200,6)&lt;=$A$8*SMALL(AFY25:AFY200,1),IFERROR(INDEX($A$25:$A$200, MATCH(1,(AFY25:AFY200=SMALL(AFY25:AFY200,5))*(COUNTIF(AFY3:AFY14, $A$25:$A$200)=0),0)), ""),""),"")</f>
        <v/>
      </c>
      <c r="AFZ15" s="27" t="str" cm="1">
        <f t="array" ref="AFZ15">IFERROR(IF(SMALL(AFZ25:AFZ200,6)&lt;=$A$8*SMALL(AFZ25:AFZ200,1),IFERROR(INDEX($A$25:$A$200, MATCH(1,(AFZ25:AFZ200=SMALL(AFZ25:AFZ200,5))*(COUNTIF(AFZ3:AFZ14, $A$25:$A$200)=0),0)), ""),""),"")</f>
        <v/>
      </c>
      <c r="AGA15" s="27" t="str" cm="1">
        <f t="array" ref="AGA15">IFERROR(IF(SMALL(AGA25:AGA200,6)&lt;=$A$8*SMALL(AGA25:AGA200,1),IFERROR(INDEX($A$25:$A$200, MATCH(1,(AGA25:AGA200=SMALL(AGA25:AGA200,5))*(COUNTIF(AGA3:AGA14, $A$25:$A$200)=0),0)), ""),""),"")</f>
        <v/>
      </c>
      <c r="AGB15" s="27" t="str" cm="1">
        <f t="array" ref="AGB15">IFERROR(IF(SMALL(AGB25:AGB200,6)&lt;=$A$8*SMALL(AGB25:AGB200,1),IFERROR(INDEX($A$25:$A$200, MATCH(1,(AGB25:AGB200=SMALL(AGB25:AGB200,5))*(COUNTIF(AGB3:AGB14, $A$25:$A$200)=0),0)), ""),""),"")</f>
        <v/>
      </c>
      <c r="AGC15" s="27" t="str" cm="1">
        <f t="array" ref="AGC15">IFERROR(IF(SMALL(AGC25:AGC200,6)&lt;=$A$8*SMALL(AGC25:AGC200,1),IFERROR(INDEX($A$25:$A$200, MATCH(1,(AGC25:AGC200=SMALL(AGC25:AGC200,5))*(COUNTIF(AGC3:AGC14, $A$25:$A$200)=0),0)), ""),""),"")</f>
        <v/>
      </c>
      <c r="AGD15" s="27" t="str" cm="1">
        <f t="array" ref="AGD15">IFERROR(IF(SMALL(AGD25:AGD200,6)&lt;=$A$8*SMALL(AGD25:AGD200,1),IFERROR(INDEX($A$25:$A$200, MATCH(1,(AGD25:AGD200=SMALL(AGD25:AGD200,5))*(COUNTIF(AGD3:AGD14, $A$25:$A$200)=0),0)), ""),""),"")</f>
        <v/>
      </c>
      <c r="AGE15" s="27" t="str" cm="1">
        <f t="array" ref="AGE15">IFERROR(IF(SMALL(AGE25:AGE200,6)&lt;=$A$8*SMALL(AGE25:AGE200,1),IFERROR(INDEX($A$25:$A$200, MATCH(1,(AGE25:AGE200=SMALL(AGE25:AGE200,5))*(COUNTIF(AGE3:AGE14, $A$25:$A$200)=0),0)), ""),""),"")</f>
        <v/>
      </c>
      <c r="AGF15" s="27" t="str" cm="1">
        <f t="array" ref="AGF15">IFERROR(IF(SMALL(AGF25:AGF200,6)&lt;=$A$8*SMALL(AGF25:AGF200,1),IFERROR(INDEX($A$25:$A$200, MATCH(1,(AGF25:AGF200=SMALL(AGF25:AGF200,5))*(COUNTIF(AGF3:AGF14, $A$25:$A$200)=0),0)), ""),""),"")</f>
        <v/>
      </c>
      <c r="AGG15" s="27" t="str" cm="1">
        <f t="array" ref="AGG15">IFERROR(IF(SMALL(AGG25:AGG200,6)&lt;=$A$8*SMALL(AGG25:AGG200,1),IFERROR(INDEX($A$25:$A$200, MATCH(1,(AGG25:AGG200=SMALL(AGG25:AGG200,5))*(COUNTIF(AGG3:AGG14, $A$25:$A$200)=0),0)), ""),""),"")</f>
        <v/>
      </c>
      <c r="AGH15" s="27" t="str" cm="1">
        <f t="array" ref="AGH15">IFERROR(IF(SMALL(AGH25:AGH200,6)&lt;=$A$8*SMALL(AGH25:AGH200,1),IFERROR(INDEX($A$25:$A$200, MATCH(1,(AGH25:AGH200=SMALL(AGH25:AGH200,5))*(COUNTIF(AGH3:AGH14, $A$25:$A$200)=0),0)), ""),""),"")</f>
        <v/>
      </c>
      <c r="AGI15" s="27" t="str" cm="1">
        <f t="array" ref="AGI15">IFERROR(IF(SMALL(AGI25:AGI200,6)&lt;=$A$8*SMALL(AGI25:AGI200,1),IFERROR(INDEX($A$25:$A$200, MATCH(1,(AGI25:AGI200=SMALL(AGI25:AGI200,5))*(COUNTIF(AGI3:AGI14, $A$25:$A$200)=0),0)), ""),""),"")</f>
        <v/>
      </c>
      <c r="AGJ15" s="27" t="str" cm="1">
        <f t="array" ref="AGJ15">IFERROR(IF(SMALL(AGJ25:AGJ200,6)&lt;=$A$8*SMALL(AGJ25:AGJ200,1),IFERROR(INDEX($A$25:$A$200, MATCH(1,(AGJ25:AGJ200=SMALL(AGJ25:AGJ200,5))*(COUNTIF(AGJ3:AGJ14, $A$25:$A$200)=0),0)), ""),""),"")</f>
        <v/>
      </c>
      <c r="AGK15" s="27" t="str" cm="1">
        <f t="array" ref="AGK15">IFERROR(IF(SMALL(AGK25:AGK200,6)&lt;=$A$8*SMALL(AGK25:AGK200,1),IFERROR(INDEX($A$25:$A$200, MATCH(1,(AGK25:AGK200=SMALL(AGK25:AGK200,5))*(COUNTIF(AGK3:AGK14, $A$25:$A$200)=0),0)), ""),""),"")</f>
        <v/>
      </c>
      <c r="AGL15" s="27" t="str" cm="1">
        <f t="array" ref="AGL15">IFERROR(IF(SMALL(AGL25:AGL200,6)&lt;=$A$8*SMALL(AGL25:AGL200,1),IFERROR(INDEX($A$25:$A$200, MATCH(1,(AGL25:AGL200=SMALL(AGL25:AGL200,5))*(COUNTIF(AGL3:AGL14, $A$25:$A$200)=0),0)), ""),""),"")</f>
        <v/>
      </c>
      <c r="AGM15" s="27" t="str" cm="1">
        <f t="array" ref="AGM15">IFERROR(IF(SMALL(AGM25:AGM200,6)&lt;=$A$8*SMALL(AGM25:AGM200,1),IFERROR(INDEX($A$25:$A$200, MATCH(1,(AGM25:AGM200=SMALL(AGM25:AGM200,5))*(COUNTIF(AGM3:AGM14, $A$25:$A$200)=0),0)), ""),""),"")</f>
        <v/>
      </c>
      <c r="AGN15" s="27" t="str" cm="1">
        <f t="array" ref="AGN15">IFERROR(IF(SMALL(AGN25:AGN200,6)&lt;=$A$8*SMALL(AGN25:AGN200,1),IFERROR(INDEX($A$25:$A$200, MATCH(1,(AGN25:AGN200=SMALL(AGN25:AGN200,5))*(COUNTIF(AGN3:AGN14, $A$25:$A$200)=0),0)), ""),""),"")</f>
        <v/>
      </c>
      <c r="AGO15" s="27" t="str" cm="1">
        <f t="array" ref="AGO15">IFERROR(IF(SMALL(AGO25:AGO200,6)&lt;=$A$8*SMALL(AGO25:AGO200,1),IFERROR(INDEX($A$25:$A$200, MATCH(1,(AGO25:AGO200=SMALL(AGO25:AGO200,5))*(COUNTIF(AGO3:AGO14, $A$25:$A$200)=0),0)), ""),""),"")</f>
        <v/>
      </c>
      <c r="AGP15" s="27" t="str" cm="1">
        <f t="array" ref="AGP15">IFERROR(IF(SMALL(AGP25:AGP200,6)&lt;=$A$8*SMALL(AGP25:AGP200,1),IFERROR(INDEX($A$25:$A$200, MATCH(1,(AGP25:AGP200=SMALL(AGP25:AGP200,5))*(COUNTIF(AGP3:AGP14, $A$25:$A$200)=0),0)), ""),""),"")</f>
        <v/>
      </c>
      <c r="AGQ15" s="27" t="str" cm="1">
        <f t="array" ref="AGQ15">IFERROR(IF(SMALL(AGQ25:AGQ200,6)&lt;=$A$8*SMALL(AGQ25:AGQ200,1),IFERROR(INDEX($A$25:$A$200, MATCH(1,(AGQ25:AGQ200=SMALL(AGQ25:AGQ200,5))*(COUNTIF(AGQ3:AGQ14, $A$25:$A$200)=0),0)), ""),""),"")</f>
        <v/>
      </c>
      <c r="AGR15" s="231"/>
    </row>
    <row r="16" spans="1:876" customFormat="1" x14ac:dyDescent="0.25">
      <c r="A16" s="1" t="s">
        <v>635</v>
      </c>
      <c r="B16" s="374">
        <v>1</v>
      </c>
      <c r="C16" s="374"/>
      <c r="D16" s="374"/>
      <c r="E16" s="374"/>
      <c r="F16" s="374"/>
      <c r="G16" s="374"/>
      <c r="H16" s="374"/>
      <c r="I16" s="375"/>
      <c r="J16" s="367">
        <v>2</v>
      </c>
      <c r="K16" s="374"/>
      <c r="L16" s="374"/>
      <c r="M16" s="374"/>
      <c r="N16" s="374"/>
      <c r="O16" s="374"/>
      <c r="P16" s="374"/>
      <c r="Q16" s="374"/>
      <c r="R16" s="374"/>
      <c r="S16" s="374"/>
      <c r="T16" s="375"/>
      <c r="U16" s="367">
        <v>3</v>
      </c>
      <c r="V16" s="374"/>
      <c r="W16" s="374"/>
      <c r="X16" s="374"/>
      <c r="Y16" s="374"/>
      <c r="Z16" s="374"/>
      <c r="AA16" s="374"/>
      <c r="AB16" s="374"/>
      <c r="AC16" s="374"/>
      <c r="AD16" s="374"/>
      <c r="AE16" s="375"/>
      <c r="AF16" s="389">
        <v>4</v>
      </c>
      <c r="AG16" s="390"/>
      <c r="AH16" s="390"/>
      <c r="AI16" s="390"/>
      <c r="AJ16" s="390"/>
      <c r="AK16" s="390"/>
      <c r="AL16" s="390"/>
      <c r="AM16" s="390"/>
      <c r="AN16" s="390"/>
      <c r="AO16" s="390"/>
      <c r="AP16" s="391"/>
      <c r="AQ16" s="389">
        <v>5</v>
      </c>
      <c r="AR16" s="390"/>
      <c r="AS16" s="390"/>
      <c r="AT16" s="390"/>
      <c r="AU16" s="390"/>
      <c r="AV16" s="390"/>
      <c r="AW16" s="390"/>
      <c r="AX16" s="390"/>
      <c r="AY16" s="390"/>
      <c r="AZ16" s="390"/>
      <c r="BA16" s="391"/>
      <c r="BB16" s="389">
        <v>6</v>
      </c>
      <c r="BC16" s="390"/>
      <c r="BD16" s="390"/>
      <c r="BE16" s="390"/>
      <c r="BF16" s="390"/>
      <c r="BG16" s="390"/>
      <c r="BH16" s="390"/>
      <c r="BI16" s="390"/>
      <c r="BJ16" s="390"/>
      <c r="BK16" s="390"/>
      <c r="BL16" s="390"/>
      <c r="BM16" s="391"/>
      <c r="BN16" s="389">
        <v>7</v>
      </c>
      <c r="BO16" s="390"/>
      <c r="BP16" s="390"/>
      <c r="BQ16" s="390"/>
      <c r="BR16" s="390"/>
      <c r="BS16" s="390"/>
      <c r="BT16" s="390"/>
      <c r="BU16" s="390"/>
      <c r="BV16" s="390"/>
      <c r="BW16" s="390"/>
      <c r="BX16" s="390"/>
      <c r="BY16" s="390"/>
      <c r="BZ16" s="390"/>
      <c r="CA16" s="390"/>
      <c r="CB16" s="390"/>
      <c r="CC16" s="391"/>
      <c r="CD16" s="389">
        <v>8</v>
      </c>
      <c r="CE16" s="390"/>
      <c r="CF16" s="390"/>
      <c r="CG16" s="390"/>
      <c r="CH16" s="390"/>
      <c r="CI16" s="390"/>
      <c r="CJ16" s="390"/>
      <c r="CK16" s="390"/>
      <c r="CL16" s="390"/>
      <c r="CM16" s="390"/>
      <c r="CN16" s="390"/>
      <c r="CO16" s="390"/>
      <c r="CP16" s="390"/>
      <c r="CQ16" s="390"/>
      <c r="CR16" s="390"/>
      <c r="CS16" s="390"/>
      <c r="CT16" s="390"/>
      <c r="CU16" s="390"/>
      <c r="CV16" s="390"/>
      <c r="CW16" s="391"/>
      <c r="CX16" s="132"/>
      <c r="CY16" s="1"/>
      <c r="CZ16" s="1"/>
      <c r="DA16" s="1"/>
      <c r="DB16" s="1"/>
      <c r="DC16" s="1"/>
      <c r="DV16" s="148"/>
      <c r="EI16" s="148"/>
      <c r="ET16" s="148"/>
      <c r="GH16" s="148"/>
      <c r="GZ16" s="148"/>
      <c r="IK16" s="148"/>
      <c r="IL16" s="148"/>
      <c r="IM16" s="148"/>
      <c r="IN16" s="148"/>
      <c r="IO16" s="148"/>
      <c r="IP16" s="148"/>
      <c r="IQ16" s="148"/>
      <c r="IR16" s="148"/>
      <c r="IS16" s="148"/>
      <c r="IT16" s="148"/>
      <c r="IU16" s="148"/>
      <c r="IV16" s="148"/>
      <c r="IW16" s="148"/>
      <c r="IX16" s="148"/>
      <c r="IY16" s="148"/>
      <c r="IZ16" s="148"/>
      <c r="JA16" s="148"/>
      <c r="JB16" s="148"/>
      <c r="JC16" s="148"/>
      <c r="JD16" s="148"/>
      <c r="JE16" s="148"/>
      <c r="JF16" s="148"/>
      <c r="JG16" s="148"/>
      <c r="JH16" s="148"/>
      <c r="JI16" s="148"/>
      <c r="JJ16" s="148"/>
      <c r="JK16" s="148"/>
      <c r="JL16" s="148"/>
      <c r="JM16" s="148"/>
      <c r="JN16" s="148"/>
      <c r="JO16" s="148"/>
      <c r="JP16" s="148"/>
      <c r="JQ16" s="148"/>
      <c r="JR16" s="148"/>
      <c r="JS16" s="148"/>
      <c r="JT16" s="148"/>
      <c r="JU16" s="148"/>
      <c r="JV16" s="148"/>
      <c r="JW16" s="148"/>
      <c r="JX16" s="148"/>
      <c r="JY16" s="148"/>
      <c r="JZ16" s="148"/>
      <c r="KA16" s="148"/>
      <c r="KB16" s="148"/>
      <c r="KC16" s="148"/>
      <c r="KD16" s="148"/>
      <c r="KE16" s="148"/>
      <c r="KF16" s="148"/>
      <c r="KG16" s="148"/>
      <c r="KH16" s="148"/>
      <c r="KI16" s="148"/>
      <c r="KJ16" s="148"/>
      <c r="KK16" s="148"/>
      <c r="KL16" s="148"/>
      <c r="KM16" s="148"/>
      <c r="KN16" s="148"/>
      <c r="KO16" s="148"/>
      <c r="KP16" s="148"/>
      <c r="KQ16" s="148"/>
      <c r="KR16" s="148"/>
      <c r="KS16" s="148"/>
      <c r="KT16" s="148"/>
      <c r="KU16" s="148"/>
      <c r="KV16" s="148"/>
      <c r="KW16" s="148"/>
      <c r="KX16" s="148"/>
      <c r="KY16" s="148"/>
      <c r="KZ16" s="148"/>
      <c r="LA16" s="148"/>
      <c r="LB16" s="148"/>
      <c r="LC16" s="148"/>
      <c r="LD16" s="148"/>
      <c r="LE16" s="148"/>
      <c r="LF16" s="148"/>
      <c r="LG16" s="148"/>
      <c r="LH16" s="148"/>
      <c r="LI16" s="148"/>
      <c r="LJ16" s="148"/>
      <c r="LK16" s="148"/>
      <c r="LL16" s="148"/>
      <c r="LM16" s="148"/>
      <c r="LN16" s="148"/>
      <c r="LO16" s="148"/>
      <c r="LP16" s="148"/>
      <c r="LQ16" s="148"/>
      <c r="LR16" s="148"/>
      <c r="LS16" s="148"/>
      <c r="LT16" s="148"/>
      <c r="LU16" s="148"/>
      <c r="LV16" s="148"/>
      <c r="LW16" s="148"/>
      <c r="LX16" s="148"/>
      <c r="LY16" s="148"/>
      <c r="LZ16" s="148"/>
      <c r="MA16" s="148"/>
      <c r="MB16" s="148"/>
      <c r="MC16" s="148"/>
      <c r="MD16" s="148"/>
      <c r="ME16" s="148"/>
      <c r="MF16" s="148"/>
      <c r="MG16" s="148"/>
      <c r="MH16" s="148"/>
      <c r="MI16" s="148"/>
      <c r="MJ16" s="148"/>
      <c r="MK16" s="148"/>
      <c r="ML16" s="148"/>
      <c r="MM16" s="148"/>
      <c r="MN16" s="148"/>
      <c r="MO16" s="148"/>
      <c r="MP16" s="148"/>
      <c r="MQ16" s="148"/>
      <c r="MR16" s="148"/>
      <c r="MS16" s="148"/>
      <c r="MT16" s="148"/>
      <c r="MU16" s="148"/>
      <c r="MV16" s="148"/>
      <c r="MW16" s="148"/>
      <c r="MX16" s="148"/>
      <c r="MY16" s="148"/>
      <c r="MZ16" s="148"/>
      <c r="NA16" s="148"/>
      <c r="NB16" s="148"/>
      <c r="NC16" s="148"/>
      <c r="ND16" s="148"/>
      <c r="NE16" s="148"/>
      <c r="NF16" s="148"/>
      <c r="NG16" s="148"/>
      <c r="NH16" s="148"/>
      <c r="NI16" s="148"/>
      <c r="NJ16" s="148"/>
      <c r="NK16" s="148"/>
      <c r="NL16" s="148"/>
      <c r="NM16" s="148"/>
      <c r="NN16" s="148"/>
      <c r="NO16" s="148"/>
      <c r="NP16" s="148"/>
      <c r="NQ16" s="148"/>
      <c r="NR16" s="148"/>
      <c r="NS16" s="148"/>
      <c r="NT16" s="148"/>
      <c r="NU16" s="148"/>
      <c r="NV16" s="148"/>
      <c r="NW16" s="148"/>
      <c r="NX16" s="148"/>
      <c r="NY16" s="148"/>
      <c r="NZ16" s="148"/>
      <c r="OA16" s="148"/>
      <c r="OB16" s="148"/>
      <c r="OC16" s="148"/>
      <c r="OD16" s="148"/>
      <c r="OE16" s="148"/>
      <c r="OF16" s="148"/>
      <c r="OG16" s="148"/>
      <c r="OH16" s="148"/>
      <c r="OI16" s="148"/>
      <c r="OJ16" s="148"/>
      <c r="OK16" s="148"/>
      <c r="OL16" s="148"/>
      <c r="OM16" s="148"/>
      <c r="ON16" s="148"/>
      <c r="OO16" s="148"/>
      <c r="OP16" s="148"/>
      <c r="OQ16" s="148"/>
      <c r="OR16" s="148"/>
      <c r="OS16" s="148"/>
      <c r="OT16" s="148"/>
      <c r="OU16" s="148"/>
      <c r="OV16" s="148"/>
      <c r="OW16" s="148"/>
      <c r="OX16" s="148"/>
      <c r="OY16" s="148"/>
      <c r="OZ16" s="148"/>
      <c r="PA16" s="148"/>
      <c r="PB16" s="148"/>
      <c r="PC16" s="148"/>
      <c r="PD16" s="148"/>
      <c r="PE16" s="148"/>
      <c r="PF16" s="148"/>
      <c r="PG16" s="148"/>
      <c r="PH16" s="148"/>
      <c r="PI16" s="148"/>
      <c r="PJ16" s="148"/>
      <c r="PK16" s="148"/>
      <c r="PL16" s="148"/>
      <c r="PM16" s="148"/>
      <c r="PN16" s="148"/>
      <c r="PO16" s="148"/>
      <c r="PP16" s="148"/>
      <c r="PQ16" s="148"/>
      <c r="PR16" s="148"/>
      <c r="PS16" s="148"/>
      <c r="PT16" s="148"/>
      <c r="PU16" s="148"/>
      <c r="PV16" s="148"/>
      <c r="PW16" s="148"/>
      <c r="PX16" s="148"/>
      <c r="PY16" s="148"/>
      <c r="PZ16" s="148"/>
      <c r="QA16" s="148"/>
      <c r="QB16" s="148"/>
      <c r="QC16" s="148"/>
      <c r="QD16" s="148"/>
      <c r="QE16" s="148"/>
      <c r="QF16" s="148"/>
      <c r="QG16" s="148"/>
      <c r="QH16" s="148"/>
      <c r="QI16" s="148"/>
      <c r="QJ16" s="148"/>
      <c r="QK16" s="148"/>
      <c r="QL16" s="148"/>
      <c r="QM16" s="148"/>
      <c r="QN16" s="148"/>
      <c r="QO16" s="148"/>
      <c r="QP16" s="148"/>
      <c r="QQ16" s="148"/>
      <c r="QR16" s="148"/>
      <c r="QS16" s="148"/>
      <c r="QT16" s="148"/>
      <c r="QU16" s="148"/>
      <c r="QV16" s="148"/>
      <c r="QW16" s="148"/>
      <c r="QX16" s="148"/>
      <c r="QY16" s="148"/>
      <c r="QZ16" s="148"/>
      <c r="RA16" s="148"/>
      <c r="RB16" s="148"/>
      <c r="RC16" s="148"/>
      <c r="RD16" s="148"/>
      <c r="RE16" s="148"/>
      <c r="RF16" s="148"/>
      <c r="RG16" s="148"/>
      <c r="RH16" s="148"/>
      <c r="RI16" s="148"/>
      <c r="RJ16" s="148"/>
      <c r="RK16" s="148"/>
      <c r="RL16" s="148"/>
      <c r="RM16" s="148"/>
      <c r="RN16" s="148"/>
      <c r="RO16" s="148"/>
      <c r="RP16" s="148"/>
      <c r="RQ16" s="148"/>
      <c r="RR16" s="148"/>
      <c r="RS16" s="148"/>
      <c r="RT16" s="148"/>
      <c r="RU16" s="148"/>
      <c r="RV16" s="148"/>
      <c r="RW16" s="148"/>
      <c r="RX16" s="148"/>
      <c r="RY16" s="148"/>
      <c r="RZ16" s="148"/>
      <c r="SA16" s="148"/>
      <c r="SB16" s="148"/>
      <c r="SC16" s="148"/>
      <c r="SD16" s="148"/>
      <c r="SE16" s="148"/>
      <c r="SF16" s="148"/>
      <c r="SG16" s="148"/>
      <c r="SH16" s="148"/>
      <c r="SI16" s="148"/>
      <c r="SJ16" s="148"/>
      <c r="SK16" s="148"/>
      <c r="SL16" s="148"/>
      <c r="SM16" s="148"/>
      <c r="SN16" s="148"/>
      <c r="SO16" s="148"/>
      <c r="SP16" s="148"/>
      <c r="SQ16" s="148"/>
      <c r="SR16" s="148"/>
      <c r="SS16" s="148"/>
      <c r="ST16" s="148"/>
      <c r="SU16" s="148"/>
      <c r="SV16" s="148"/>
      <c r="SW16" s="148"/>
      <c r="SX16" s="148"/>
      <c r="SY16" s="148"/>
      <c r="SZ16" s="148"/>
      <c r="TA16" s="148"/>
      <c r="TB16" s="148"/>
      <c r="TC16" s="148"/>
      <c r="TD16" s="148"/>
      <c r="TE16" s="148"/>
      <c r="TF16" s="148"/>
      <c r="TG16" s="148"/>
      <c r="TH16" s="148"/>
      <c r="TI16" s="148"/>
      <c r="TJ16" s="148"/>
      <c r="TK16" s="148"/>
      <c r="TL16" s="148"/>
      <c r="TM16" s="148"/>
      <c r="TN16" s="148"/>
      <c r="TO16" s="148"/>
      <c r="TP16" s="148"/>
      <c r="TQ16" s="148"/>
      <c r="TR16" s="148"/>
      <c r="TS16" s="148"/>
      <c r="TT16" s="148"/>
      <c r="TU16" s="148"/>
      <c r="TV16" s="148"/>
      <c r="TW16" s="148"/>
      <c r="TX16" s="148"/>
      <c r="TY16" s="148"/>
      <c r="TZ16" s="148"/>
      <c r="UA16" s="148"/>
      <c r="UB16" s="148"/>
      <c r="UC16" s="148"/>
      <c r="UD16" s="148"/>
      <c r="UE16" s="148"/>
      <c r="UF16" s="148"/>
      <c r="UG16" s="148"/>
      <c r="UH16" s="148"/>
      <c r="UI16" s="148"/>
      <c r="UJ16" s="148"/>
      <c r="UK16" s="148"/>
      <c r="UL16" s="148"/>
      <c r="UM16" s="148"/>
      <c r="UN16" s="148"/>
      <c r="UO16" s="148"/>
      <c r="UP16" s="148"/>
      <c r="UQ16" s="148"/>
      <c r="UR16" s="148"/>
      <c r="US16" s="148"/>
      <c r="UT16" s="148"/>
      <c r="UU16" s="148"/>
      <c r="UV16" s="148"/>
      <c r="UW16" s="148"/>
      <c r="UX16" s="148"/>
      <c r="UY16" s="148"/>
      <c r="UZ16" s="148"/>
      <c r="VA16" s="148"/>
      <c r="VB16" s="148"/>
      <c r="VC16" s="148"/>
      <c r="VD16" s="148"/>
      <c r="VE16" s="148"/>
      <c r="VF16" s="148"/>
      <c r="VG16" s="148"/>
      <c r="VH16" s="148"/>
      <c r="VI16" s="148"/>
      <c r="VJ16" s="148"/>
      <c r="VK16" s="148"/>
      <c r="VL16" s="148"/>
      <c r="VM16" s="148"/>
      <c r="VN16" s="148"/>
      <c r="VO16" s="148"/>
      <c r="VP16" s="148"/>
      <c r="VQ16" s="148"/>
      <c r="VR16" s="148"/>
      <c r="VS16" s="148"/>
      <c r="VT16" s="148"/>
      <c r="VU16" s="148"/>
      <c r="VV16" s="148"/>
      <c r="VW16" s="148"/>
      <c r="VX16" s="148"/>
      <c r="VY16" s="148"/>
      <c r="VZ16" s="148"/>
      <c r="WA16" s="148"/>
      <c r="WB16" s="148"/>
      <c r="WC16" s="148"/>
      <c r="WD16" s="148"/>
      <c r="WE16" s="148"/>
      <c r="WF16" s="148"/>
      <c r="WG16" s="148"/>
      <c r="WH16" s="148"/>
      <c r="WI16" s="148"/>
      <c r="WJ16" s="148"/>
      <c r="WK16" s="148"/>
      <c r="WL16" s="148"/>
      <c r="WM16" s="148"/>
      <c r="WN16" s="148"/>
      <c r="WO16" s="148"/>
      <c r="WP16" s="148"/>
      <c r="WQ16" s="148"/>
      <c r="WR16" s="148"/>
      <c r="WS16" s="148"/>
      <c r="WT16" s="148"/>
      <c r="WU16" s="148"/>
      <c r="WV16" s="148"/>
      <c r="WW16" s="148"/>
      <c r="WX16" s="148"/>
      <c r="WY16" s="148"/>
      <c r="WZ16" s="148"/>
      <c r="XA16" s="148"/>
      <c r="XB16" s="148"/>
      <c r="XC16" s="148"/>
      <c r="XD16" s="148"/>
      <c r="XE16" s="148"/>
      <c r="XF16" s="148"/>
      <c r="XG16" s="148"/>
      <c r="XH16" s="148"/>
      <c r="XI16" s="148"/>
      <c r="XJ16" s="148"/>
      <c r="XK16" s="148"/>
      <c r="XL16" s="148"/>
      <c r="XM16" s="148"/>
      <c r="XN16" s="148"/>
      <c r="XO16" s="148"/>
      <c r="XP16" s="148"/>
      <c r="XQ16" s="148"/>
      <c r="XR16" s="148"/>
      <c r="XS16" s="148"/>
      <c r="XT16" s="148"/>
      <c r="XU16" s="148"/>
      <c r="XV16" s="148"/>
      <c r="XW16" s="148"/>
      <c r="XX16" s="148"/>
      <c r="XY16" s="148"/>
      <c r="XZ16" s="148"/>
      <c r="YA16" s="148"/>
      <c r="YB16" s="148"/>
      <c r="YC16" s="148"/>
      <c r="YD16" s="148"/>
      <c r="YE16" s="148"/>
      <c r="YF16" s="148"/>
      <c r="YG16" s="148"/>
      <c r="YH16" s="148"/>
      <c r="YI16" s="148"/>
      <c r="YJ16" s="148"/>
      <c r="YK16" s="148"/>
      <c r="YL16" s="148"/>
      <c r="YM16" s="148"/>
      <c r="YN16" s="148"/>
      <c r="YO16" s="148"/>
      <c r="YP16" s="148"/>
      <c r="YQ16" s="148"/>
      <c r="YR16" s="148"/>
      <c r="YS16" s="148"/>
      <c r="YT16" s="148"/>
      <c r="YU16" s="148"/>
      <c r="YV16" s="148"/>
      <c r="YW16" s="148"/>
      <c r="YX16" s="148"/>
      <c r="YY16" s="148"/>
      <c r="YZ16" s="148"/>
      <c r="ZA16" s="148"/>
      <c r="ZB16" s="148"/>
      <c r="ZC16" s="148"/>
      <c r="ZD16" s="148"/>
      <c r="ZE16" s="148"/>
      <c r="ZF16" s="148"/>
      <c r="ZG16" s="148"/>
      <c r="ZH16" s="148"/>
      <c r="ZI16" s="148"/>
      <c r="ZJ16" s="148"/>
      <c r="ZK16" s="148"/>
      <c r="ZL16" s="148"/>
      <c r="ZM16" s="148"/>
      <c r="ZN16" s="148"/>
      <c r="ZO16" s="148"/>
      <c r="ZP16" s="148"/>
      <c r="ZQ16" s="148"/>
      <c r="ZR16" s="148"/>
      <c r="ZS16" s="148"/>
      <c r="ZT16" s="148"/>
      <c r="ZU16" s="148"/>
      <c r="ZV16" s="148"/>
      <c r="ZW16" s="148"/>
      <c r="ZX16" s="148"/>
      <c r="ZY16" s="148"/>
      <c r="ZZ16" s="148"/>
      <c r="AAA16" s="148"/>
      <c r="AAB16" s="148"/>
      <c r="AAC16" s="148"/>
      <c r="AAD16" s="148"/>
      <c r="AAE16" s="148"/>
      <c r="AAF16" s="148"/>
      <c r="AAG16" s="148"/>
      <c r="AAH16" s="148"/>
      <c r="AAI16" s="148"/>
      <c r="AAJ16" s="148"/>
      <c r="AAK16" s="148"/>
      <c r="AAL16" s="148"/>
      <c r="AAM16" s="148"/>
      <c r="AAN16" s="148"/>
      <c r="AAO16" s="148"/>
      <c r="AAP16" s="148"/>
      <c r="AAQ16" s="148"/>
      <c r="AAR16" s="148"/>
      <c r="AAS16" s="148"/>
      <c r="AAT16" s="148"/>
      <c r="AAU16" s="148"/>
      <c r="AAV16" s="148"/>
      <c r="AAW16" s="148"/>
      <c r="AAX16" s="148"/>
      <c r="AAY16" s="148"/>
      <c r="AAZ16" s="148"/>
      <c r="ABA16" s="148"/>
      <c r="ABB16" s="148"/>
      <c r="ABC16" s="148"/>
      <c r="ABD16" s="148"/>
      <c r="ABE16" s="148"/>
      <c r="ABF16" s="148"/>
      <c r="ABG16" s="148"/>
      <c r="ABH16" s="148"/>
      <c r="ABI16" s="148"/>
      <c r="ABJ16" s="148"/>
      <c r="ABK16" s="148"/>
      <c r="ABL16" s="148"/>
      <c r="ABM16" s="148"/>
      <c r="ABN16" s="148"/>
      <c r="ABO16" s="148"/>
      <c r="ABP16" s="148"/>
      <c r="ABQ16" s="148"/>
      <c r="ABR16" s="148"/>
      <c r="ABS16" s="148"/>
      <c r="ABT16" s="148"/>
      <c r="ABU16" s="148"/>
      <c r="ABV16" s="148"/>
      <c r="ABW16" s="148"/>
      <c r="ABX16" s="148"/>
      <c r="ABY16" s="148"/>
      <c r="ABZ16" s="148"/>
      <c r="ACA16" s="148"/>
      <c r="ACB16" s="148"/>
      <c r="ACC16" s="148"/>
      <c r="ACD16" s="148"/>
      <c r="ACE16" s="148"/>
      <c r="ACF16" s="148"/>
      <c r="ACG16" s="148"/>
      <c r="ACH16" s="148"/>
      <c r="ACI16" s="148"/>
      <c r="ACJ16" s="148"/>
      <c r="ACK16" s="148"/>
      <c r="ACL16" s="148"/>
      <c r="ACM16" s="148"/>
      <c r="ACN16" s="148"/>
      <c r="ACO16" s="148"/>
      <c r="ACP16" s="148"/>
      <c r="ACQ16" s="148"/>
      <c r="ACR16" s="148"/>
      <c r="ACS16" s="148"/>
      <c r="ACT16" s="148"/>
      <c r="ACU16" s="148"/>
      <c r="ACV16" s="148"/>
      <c r="ACW16" s="148"/>
      <c r="ACX16" s="148"/>
      <c r="ACY16" s="148"/>
      <c r="ACZ16" s="148"/>
      <c r="ADA16" s="148"/>
      <c r="ADB16" s="148"/>
      <c r="ADC16" s="148"/>
      <c r="ADD16" s="148"/>
      <c r="ADE16" s="148"/>
      <c r="ADF16" s="148"/>
      <c r="ADG16" s="148"/>
      <c r="ADH16" s="148"/>
      <c r="ADI16" s="148"/>
      <c r="ADJ16" s="148"/>
      <c r="ADK16" s="148"/>
      <c r="ADL16" s="148"/>
      <c r="ADM16" s="148"/>
      <c r="ADN16" s="148"/>
      <c r="ADO16" s="148"/>
      <c r="ADP16" s="148"/>
      <c r="ADQ16" s="148"/>
      <c r="ADR16" s="148"/>
      <c r="ADS16" s="148"/>
      <c r="ADT16" s="148"/>
      <c r="ADU16" s="148"/>
      <c r="ADV16" s="148"/>
      <c r="ADW16" s="148"/>
      <c r="ADX16" s="148"/>
      <c r="ADY16" s="148"/>
      <c r="ADZ16" s="148"/>
      <c r="AEA16" s="148"/>
      <c r="AEB16" s="148"/>
      <c r="AEC16" s="148"/>
      <c r="AED16" s="148"/>
      <c r="AEE16" s="148"/>
      <c r="AEF16" s="148"/>
      <c r="AEG16" s="148"/>
      <c r="AEH16" s="148"/>
      <c r="AEI16" s="148"/>
      <c r="AEJ16" s="148"/>
      <c r="AEK16" s="148"/>
      <c r="AEL16" s="148"/>
      <c r="AEM16" s="148"/>
      <c r="AEN16" s="148"/>
      <c r="AEO16" s="148"/>
      <c r="AEP16" s="148"/>
      <c r="AEQ16" s="148"/>
      <c r="AER16" s="148"/>
      <c r="AES16" s="148"/>
      <c r="AET16" s="148"/>
      <c r="AEU16" s="148"/>
      <c r="AEV16" s="148"/>
      <c r="AEW16" s="148"/>
      <c r="AEX16" s="148"/>
      <c r="AEY16" s="148"/>
      <c r="AEZ16" s="148"/>
      <c r="AFA16" s="148"/>
      <c r="AFB16" s="148"/>
      <c r="AFC16" s="148"/>
      <c r="AFD16" s="148"/>
      <c r="AFE16" s="148"/>
      <c r="AFF16" s="148"/>
      <c r="AFG16" s="148"/>
      <c r="AFH16" s="148"/>
      <c r="AFI16" s="148"/>
      <c r="AFJ16" s="148"/>
      <c r="AFK16" s="148"/>
      <c r="AFL16" s="148"/>
      <c r="AFM16" s="148"/>
      <c r="AFN16" s="148"/>
      <c r="AFO16" s="148"/>
      <c r="AFP16" s="148"/>
      <c r="AFQ16" s="148"/>
      <c r="AFR16" s="148"/>
      <c r="AFS16" s="148"/>
      <c r="AFT16" s="148"/>
      <c r="AFU16" s="148"/>
      <c r="AFV16" s="148"/>
      <c r="AFW16" s="148"/>
      <c r="AFX16" s="148"/>
      <c r="AFY16" s="148"/>
      <c r="AFZ16" s="148"/>
      <c r="AGA16" s="148"/>
      <c r="AGB16" s="148"/>
      <c r="AGC16" s="148"/>
      <c r="AGD16" s="148"/>
      <c r="AGE16" s="148"/>
      <c r="AGF16" s="148"/>
      <c r="AGG16" s="148"/>
      <c r="AGH16" s="148"/>
      <c r="AGI16" s="148"/>
      <c r="AGJ16" s="148"/>
      <c r="AGK16" s="148"/>
      <c r="AGL16" s="148"/>
      <c r="AGM16" s="148"/>
      <c r="AGN16" s="148"/>
      <c r="AGO16" s="148"/>
      <c r="AGP16" s="148"/>
      <c r="AGQ16" s="148"/>
      <c r="AGR16" s="148"/>
    </row>
    <row r="17" spans="1:876" s="123" customFormat="1" x14ac:dyDescent="0.25">
      <c r="A17" s="2" t="s">
        <v>767</v>
      </c>
      <c r="B17" s="46">
        <f>COUNTA(B25:B118)-1</f>
        <v>9</v>
      </c>
      <c r="C17" s="46">
        <f t="shared" ref="C17:T17" si="18">COUNTA(C25:C118)-1</f>
        <v>9</v>
      </c>
      <c r="D17" s="46">
        <f t="shared" si="18"/>
        <v>9</v>
      </c>
      <c r="E17" s="46">
        <f t="shared" si="18"/>
        <v>9</v>
      </c>
      <c r="F17" s="46">
        <f t="shared" si="18"/>
        <v>9</v>
      </c>
      <c r="G17" s="46">
        <f t="shared" si="18"/>
        <v>9</v>
      </c>
      <c r="H17" s="46">
        <f t="shared" si="18"/>
        <v>9</v>
      </c>
      <c r="I17" s="46">
        <f t="shared" si="18"/>
        <v>9</v>
      </c>
      <c r="J17" s="12">
        <f t="shared" si="18"/>
        <v>3</v>
      </c>
      <c r="K17" s="46">
        <f t="shared" si="18"/>
        <v>3</v>
      </c>
      <c r="L17" s="46">
        <f t="shared" si="18"/>
        <v>3</v>
      </c>
      <c r="M17" s="46">
        <f t="shared" si="18"/>
        <v>3</v>
      </c>
      <c r="N17" s="46">
        <f t="shared" si="18"/>
        <v>3</v>
      </c>
      <c r="O17" s="46">
        <f t="shared" si="18"/>
        <v>3</v>
      </c>
      <c r="P17" s="46">
        <f t="shared" si="18"/>
        <v>3</v>
      </c>
      <c r="Q17" s="46">
        <f t="shared" si="18"/>
        <v>3</v>
      </c>
      <c r="R17" s="46">
        <f t="shared" si="18"/>
        <v>3</v>
      </c>
      <c r="S17" s="46">
        <f t="shared" si="18"/>
        <v>3</v>
      </c>
      <c r="T17" s="46">
        <f t="shared" si="18"/>
        <v>3</v>
      </c>
      <c r="U17" s="46">
        <f>COUNTA(U25:U150)-1</f>
        <v>8</v>
      </c>
      <c r="V17" s="46">
        <f t="shared" ref="V17:CG17" si="19">COUNTA(V25:V150)-1</f>
        <v>8</v>
      </c>
      <c r="W17" s="46">
        <f t="shared" si="19"/>
        <v>8</v>
      </c>
      <c r="X17" s="46">
        <f t="shared" si="19"/>
        <v>8</v>
      </c>
      <c r="Y17" s="46">
        <f t="shared" si="19"/>
        <v>8</v>
      </c>
      <c r="Z17" s="46">
        <f t="shared" si="19"/>
        <v>8</v>
      </c>
      <c r="AA17" s="46">
        <f t="shared" si="19"/>
        <v>8</v>
      </c>
      <c r="AB17" s="46">
        <f t="shared" si="19"/>
        <v>8</v>
      </c>
      <c r="AC17" s="46">
        <f t="shared" si="19"/>
        <v>8</v>
      </c>
      <c r="AD17" s="46">
        <f t="shared" si="19"/>
        <v>8</v>
      </c>
      <c r="AE17" s="46">
        <f t="shared" si="19"/>
        <v>8</v>
      </c>
      <c r="AF17" s="46">
        <f t="shared" si="19"/>
        <v>1</v>
      </c>
      <c r="AG17" s="46">
        <f t="shared" si="19"/>
        <v>1</v>
      </c>
      <c r="AH17" s="46">
        <f t="shared" si="19"/>
        <v>1</v>
      </c>
      <c r="AI17" s="46">
        <f t="shared" si="19"/>
        <v>1</v>
      </c>
      <c r="AJ17" s="46">
        <f t="shared" si="19"/>
        <v>1</v>
      </c>
      <c r="AK17" s="46">
        <f t="shared" si="19"/>
        <v>1</v>
      </c>
      <c r="AL17" s="46">
        <f t="shared" si="19"/>
        <v>1</v>
      </c>
      <c r="AM17" s="46">
        <f t="shared" si="19"/>
        <v>1</v>
      </c>
      <c r="AN17" s="46">
        <f t="shared" si="19"/>
        <v>1</v>
      </c>
      <c r="AO17" s="46">
        <f t="shared" si="19"/>
        <v>1</v>
      </c>
      <c r="AP17" s="46">
        <f t="shared" si="19"/>
        <v>1</v>
      </c>
      <c r="AQ17" s="46">
        <f t="shared" si="19"/>
        <v>5</v>
      </c>
      <c r="AR17" s="46">
        <f t="shared" si="19"/>
        <v>5</v>
      </c>
      <c r="AS17" s="46">
        <f t="shared" si="19"/>
        <v>5</v>
      </c>
      <c r="AT17" s="46">
        <f t="shared" si="19"/>
        <v>5</v>
      </c>
      <c r="AU17" s="46">
        <f t="shared" si="19"/>
        <v>5</v>
      </c>
      <c r="AV17" s="46">
        <f t="shared" si="19"/>
        <v>5</v>
      </c>
      <c r="AW17" s="46">
        <f t="shared" si="19"/>
        <v>5</v>
      </c>
      <c r="AX17" s="46">
        <f t="shared" si="19"/>
        <v>5</v>
      </c>
      <c r="AY17" s="46">
        <f t="shared" si="19"/>
        <v>5</v>
      </c>
      <c r="AZ17" s="46">
        <f t="shared" si="19"/>
        <v>5</v>
      </c>
      <c r="BA17" s="46">
        <f t="shared" si="19"/>
        <v>5</v>
      </c>
      <c r="BB17" s="46">
        <f t="shared" si="19"/>
        <v>5</v>
      </c>
      <c r="BC17" s="46">
        <f t="shared" si="19"/>
        <v>5</v>
      </c>
      <c r="BD17" s="46">
        <f t="shared" si="19"/>
        <v>5</v>
      </c>
      <c r="BE17" s="46">
        <f t="shared" si="19"/>
        <v>5</v>
      </c>
      <c r="BF17" s="46">
        <f t="shared" si="19"/>
        <v>5</v>
      </c>
      <c r="BG17" s="46">
        <f t="shared" si="19"/>
        <v>5</v>
      </c>
      <c r="BH17" s="46">
        <f t="shared" si="19"/>
        <v>5</v>
      </c>
      <c r="BI17" s="46">
        <f t="shared" si="19"/>
        <v>5</v>
      </c>
      <c r="BJ17" s="46">
        <f t="shared" si="19"/>
        <v>5</v>
      </c>
      <c r="BK17" s="46">
        <f t="shared" si="19"/>
        <v>5</v>
      </c>
      <c r="BL17" s="46">
        <f t="shared" si="19"/>
        <v>5</v>
      </c>
      <c r="BM17" s="46">
        <f t="shared" si="19"/>
        <v>5</v>
      </c>
      <c r="BN17" s="46">
        <f t="shared" si="19"/>
        <v>5</v>
      </c>
      <c r="BO17" s="46">
        <f t="shared" si="19"/>
        <v>5</v>
      </c>
      <c r="BP17" s="46">
        <f t="shared" si="19"/>
        <v>5</v>
      </c>
      <c r="BQ17" s="46">
        <f t="shared" si="19"/>
        <v>5</v>
      </c>
      <c r="BR17" s="46">
        <f t="shared" si="19"/>
        <v>5</v>
      </c>
      <c r="BS17" s="46">
        <f t="shared" si="19"/>
        <v>5</v>
      </c>
      <c r="BT17" s="46">
        <f t="shared" si="19"/>
        <v>5</v>
      </c>
      <c r="BU17" s="46">
        <f t="shared" si="19"/>
        <v>5</v>
      </c>
      <c r="BV17" s="46">
        <f t="shared" si="19"/>
        <v>5</v>
      </c>
      <c r="BW17" s="46">
        <f t="shared" si="19"/>
        <v>5</v>
      </c>
      <c r="BX17" s="46">
        <f t="shared" si="19"/>
        <v>5</v>
      </c>
      <c r="BY17" s="46">
        <f t="shared" si="19"/>
        <v>5</v>
      </c>
      <c r="BZ17" s="46">
        <f t="shared" si="19"/>
        <v>5</v>
      </c>
      <c r="CA17" s="46">
        <f t="shared" si="19"/>
        <v>5</v>
      </c>
      <c r="CB17" s="46">
        <f t="shared" si="19"/>
        <v>5</v>
      </c>
      <c r="CC17" s="46">
        <f t="shared" si="19"/>
        <v>5</v>
      </c>
      <c r="CD17" s="46">
        <f t="shared" si="19"/>
        <v>2</v>
      </c>
      <c r="CE17" s="46">
        <f t="shared" si="19"/>
        <v>2</v>
      </c>
      <c r="CF17" s="46">
        <f t="shared" si="19"/>
        <v>2</v>
      </c>
      <c r="CG17" s="46">
        <f t="shared" si="19"/>
        <v>2</v>
      </c>
      <c r="CH17" s="46">
        <f t="shared" ref="CH17:ES17" si="20">COUNTA(CH25:CH150)-1</f>
        <v>2</v>
      </c>
      <c r="CI17" s="46">
        <f t="shared" si="20"/>
        <v>2</v>
      </c>
      <c r="CJ17" s="46">
        <f t="shared" si="20"/>
        <v>2</v>
      </c>
      <c r="CK17" s="46">
        <f t="shared" si="20"/>
        <v>2</v>
      </c>
      <c r="CL17" s="46">
        <f t="shared" si="20"/>
        <v>2</v>
      </c>
      <c r="CM17" s="46">
        <f t="shared" si="20"/>
        <v>2</v>
      </c>
      <c r="CN17" s="46">
        <f t="shared" si="20"/>
        <v>2</v>
      </c>
      <c r="CO17" s="46">
        <f t="shared" si="20"/>
        <v>2</v>
      </c>
      <c r="CP17" s="46">
        <f t="shared" si="20"/>
        <v>1</v>
      </c>
      <c r="CQ17" s="46">
        <f t="shared" si="20"/>
        <v>1</v>
      </c>
      <c r="CR17" s="46">
        <f t="shared" si="20"/>
        <v>1</v>
      </c>
      <c r="CS17" s="46">
        <f t="shared" si="20"/>
        <v>1</v>
      </c>
      <c r="CT17" s="46">
        <f t="shared" si="20"/>
        <v>1</v>
      </c>
      <c r="CU17" s="46">
        <f t="shared" si="20"/>
        <v>1</v>
      </c>
      <c r="CV17" s="46">
        <f t="shared" si="20"/>
        <v>1</v>
      </c>
      <c r="CW17" s="46">
        <f t="shared" si="20"/>
        <v>1</v>
      </c>
      <c r="CX17" s="46">
        <f t="shared" si="20"/>
        <v>3</v>
      </c>
      <c r="CY17" s="46">
        <f t="shared" si="20"/>
        <v>3</v>
      </c>
      <c r="CZ17" s="46">
        <f t="shared" si="20"/>
        <v>3</v>
      </c>
      <c r="DA17" s="46">
        <f t="shared" si="20"/>
        <v>3</v>
      </c>
      <c r="DB17" s="46">
        <f t="shared" si="20"/>
        <v>3</v>
      </c>
      <c r="DC17" s="46">
        <f t="shared" si="20"/>
        <v>3</v>
      </c>
      <c r="DD17" s="46">
        <f t="shared" si="20"/>
        <v>3</v>
      </c>
      <c r="DE17" s="46">
        <f t="shared" si="20"/>
        <v>3</v>
      </c>
      <c r="DF17" s="46">
        <f t="shared" si="20"/>
        <v>3</v>
      </c>
      <c r="DG17" s="46">
        <f t="shared" si="20"/>
        <v>3</v>
      </c>
      <c r="DH17" s="46">
        <f t="shared" si="20"/>
        <v>3</v>
      </c>
      <c r="DI17" s="46">
        <f t="shared" si="20"/>
        <v>3</v>
      </c>
      <c r="DJ17" s="46">
        <f t="shared" si="20"/>
        <v>3</v>
      </c>
      <c r="DK17" s="46">
        <f t="shared" si="20"/>
        <v>3</v>
      </c>
      <c r="DL17" s="46">
        <f t="shared" si="20"/>
        <v>3</v>
      </c>
      <c r="DM17" s="46">
        <f t="shared" si="20"/>
        <v>3</v>
      </c>
      <c r="DN17" s="46">
        <f t="shared" si="20"/>
        <v>3</v>
      </c>
      <c r="DO17" s="46">
        <f t="shared" si="20"/>
        <v>3</v>
      </c>
      <c r="DP17" s="46">
        <f t="shared" si="20"/>
        <v>3</v>
      </c>
      <c r="DQ17" s="46">
        <f t="shared" si="20"/>
        <v>3</v>
      </c>
      <c r="DR17" s="46">
        <f t="shared" si="20"/>
        <v>3</v>
      </c>
      <c r="DS17" s="46">
        <f t="shared" si="20"/>
        <v>3</v>
      </c>
      <c r="DT17" s="46">
        <f t="shared" si="20"/>
        <v>3</v>
      </c>
      <c r="DU17" s="46">
        <f t="shared" si="20"/>
        <v>3</v>
      </c>
      <c r="DV17" s="46">
        <f t="shared" si="20"/>
        <v>6</v>
      </c>
      <c r="DW17" s="46">
        <f t="shared" si="20"/>
        <v>6</v>
      </c>
      <c r="DX17" s="46">
        <f t="shared" si="20"/>
        <v>6</v>
      </c>
      <c r="DY17" s="46">
        <f t="shared" si="20"/>
        <v>6</v>
      </c>
      <c r="DZ17" s="46">
        <f t="shared" si="20"/>
        <v>6</v>
      </c>
      <c r="EA17" s="46">
        <f t="shared" si="20"/>
        <v>7</v>
      </c>
      <c r="EB17" s="46">
        <f t="shared" si="20"/>
        <v>7</v>
      </c>
      <c r="EC17" s="46">
        <f t="shared" si="20"/>
        <v>7</v>
      </c>
      <c r="ED17" s="46">
        <f t="shared" si="20"/>
        <v>7</v>
      </c>
      <c r="EE17" s="46">
        <f t="shared" si="20"/>
        <v>7</v>
      </c>
      <c r="EF17" s="46">
        <f t="shared" si="20"/>
        <v>7</v>
      </c>
      <c r="EG17" s="46">
        <f t="shared" si="20"/>
        <v>7</v>
      </c>
      <c r="EH17" s="46">
        <f t="shared" si="20"/>
        <v>7</v>
      </c>
      <c r="EI17" s="46">
        <f t="shared" si="20"/>
        <v>12</v>
      </c>
      <c r="EJ17" s="46">
        <f t="shared" si="20"/>
        <v>12</v>
      </c>
      <c r="EK17" s="46">
        <f t="shared" si="20"/>
        <v>12</v>
      </c>
      <c r="EL17" s="46">
        <f t="shared" si="20"/>
        <v>12</v>
      </c>
      <c r="EM17" s="46">
        <f t="shared" si="20"/>
        <v>12</v>
      </c>
      <c r="EN17" s="46">
        <f t="shared" si="20"/>
        <v>12</v>
      </c>
      <c r="EO17" s="46">
        <f t="shared" si="20"/>
        <v>12</v>
      </c>
      <c r="EP17" s="46">
        <f t="shared" si="20"/>
        <v>12</v>
      </c>
      <c r="EQ17" s="46">
        <f t="shared" si="20"/>
        <v>12</v>
      </c>
      <c r="ER17" s="46">
        <f t="shared" si="20"/>
        <v>12</v>
      </c>
      <c r="ES17" s="46">
        <f t="shared" si="20"/>
        <v>12</v>
      </c>
      <c r="ET17" s="46">
        <f t="shared" ref="ET17:HE17" si="21">COUNTA(ET25:ET150)-1</f>
        <v>2</v>
      </c>
      <c r="EU17" s="46">
        <f t="shared" si="21"/>
        <v>2</v>
      </c>
      <c r="EV17" s="46">
        <f t="shared" si="21"/>
        <v>2</v>
      </c>
      <c r="EW17" s="46">
        <f t="shared" si="21"/>
        <v>2</v>
      </c>
      <c r="EX17" s="46">
        <f t="shared" si="21"/>
        <v>2</v>
      </c>
      <c r="EY17" s="46">
        <f t="shared" si="21"/>
        <v>2</v>
      </c>
      <c r="EZ17" s="46">
        <f t="shared" si="21"/>
        <v>2</v>
      </c>
      <c r="FA17" s="46">
        <f t="shared" si="21"/>
        <v>2</v>
      </c>
      <c r="FB17" s="46">
        <f t="shared" si="21"/>
        <v>2</v>
      </c>
      <c r="FC17" s="46">
        <f t="shared" si="21"/>
        <v>2</v>
      </c>
      <c r="FD17" s="46">
        <f t="shared" si="21"/>
        <v>2</v>
      </c>
      <c r="FE17" s="46">
        <f t="shared" si="21"/>
        <v>2</v>
      </c>
      <c r="FF17" s="46">
        <f t="shared" si="21"/>
        <v>2</v>
      </c>
      <c r="FG17" s="46">
        <f t="shared" si="21"/>
        <v>2</v>
      </c>
      <c r="FH17" s="46">
        <f t="shared" si="21"/>
        <v>2</v>
      </c>
      <c r="FI17" s="46">
        <f t="shared" si="21"/>
        <v>2</v>
      </c>
      <c r="FJ17" s="46">
        <f t="shared" si="21"/>
        <v>2</v>
      </c>
      <c r="FK17" s="46">
        <f t="shared" si="21"/>
        <v>2</v>
      </c>
      <c r="FL17" s="46">
        <f t="shared" si="21"/>
        <v>2</v>
      </c>
      <c r="FM17" s="46">
        <f t="shared" si="21"/>
        <v>2</v>
      </c>
      <c r="FN17" s="46">
        <f t="shared" si="21"/>
        <v>2</v>
      </c>
      <c r="FO17" s="46">
        <f t="shared" si="21"/>
        <v>2</v>
      </c>
      <c r="FP17" s="46">
        <f t="shared" si="21"/>
        <v>2</v>
      </c>
      <c r="FQ17" s="46">
        <f t="shared" si="21"/>
        <v>2</v>
      </c>
      <c r="FR17" s="46">
        <f t="shared" si="21"/>
        <v>2</v>
      </c>
      <c r="FS17" s="46">
        <f t="shared" si="21"/>
        <v>2</v>
      </c>
      <c r="FT17" s="46">
        <f t="shared" si="21"/>
        <v>2</v>
      </c>
      <c r="FU17" s="46">
        <f t="shared" si="21"/>
        <v>2</v>
      </c>
      <c r="FV17" s="46">
        <f t="shared" si="21"/>
        <v>2</v>
      </c>
      <c r="FW17" s="46">
        <f t="shared" si="21"/>
        <v>2</v>
      </c>
      <c r="FX17" s="46">
        <f t="shared" si="21"/>
        <v>2</v>
      </c>
      <c r="FY17" s="46">
        <f t="shared" si="21"/>
        <v>2</v>
      </c>
      <c r="FZ17" s="46">
        <f t="shared" si="21"/>
        <v>2</v>
      </c>
      <c r="GA17" s="46">
        <f t="shared" si="21"/>
        <v>2</v>
      </c>
      <c r="GB17" s="46">
        <f t="shared" si="21"/>
        <v>2</v>
      </c>
      <c r="GC17" s="46">
        <f t="shared" si="21"/>
        <v>2</v>
      </c>
      <c r="GD17" s="46">
        <f t="shared" si="21"/>
        <v>2</v>
      </c>
      <c r="GE17" s="46">
        <f t="shared" si="21"/>
        <v>2</v>
      </c>
      <c r="GF17" s="46">
        <f t="shared" si="21"/>
        <v>2</v>
      </c>
      <c r="GG17" s="46">
        <f t="shared" si="21"/>
        <v>2</v>
      </c>
      <c r="GH17" s="46">
        <f t="shared" si="21"/>
        <v>6</v>
      </c>
      <c r="GI17" s="46">
        <f t="shared" si="21"/>
        <v>6</v>
      </c>
      <c r="GJ17" s="46">
        <f t="shared" si="21"/>
        <v>6</v>
      </c>
      <c r="GK17" s="46">
        <f t="shared" si="21"/>
        <v>6</v>
      </c>
      <c r="GL17" s="46">
        <f t="shared" si="21"/>
        <v>6</v>
      </c>
      <c r="GM17" s="46">
        <f t="shared" si="21"/>
        <v>6</v>
      </c>
      <c r="GN17" s="46">
        <f t="shared" si="21"/>
        <v>6</v>
      </c>
      <c r="GO17" s="46">
        <f t="shared" si="21"/>
        <v>6</v>
      </c>
      <c r="GP17" s="46">
        <f t="shared" si="21"/>
        <v>6</v>
      </c>
      <c r="GQ17" s="46">
        <f t="shared" si="21"/>
        <v>6</v>
      </c>
      <c r="GR17" s="46">
        <f t="shared" si="21"/>
        <v>5</v>
      </c>
      <c r="GS17" s="46">
        <f t="shared" si="21"/>
        <v>5</v>
      </c>
      <c r="GT17" s="46">
        <f t="shared" si="21"/>
        <v>4</v>
      </c>
      <c r="GU17" s="46">
        <f t="shared" si="21"/>
        <v>5</v>
      </c>
      <c r="GV17" s="46">
        <f t="shared" si="21"/>
        <v>4</v>
      </c>
      <c r="GW17" s="46">
        <f t="shared" si="21"/>
        <v>3</v>
      </c>
      <c r="GX17" s="46">
        <f t="shared" si="21"/>
        <v>3</v>
      </c>
      <c r="GY17" s="46">
        <f t="shared" si="21"/>
        <v>3</v>
      </c>
      <c r="GZ17" s="46">
        <f t="shared" si="21"/>
        <v>3</v>
      </c>
      <c r="HA17" s="46">
        <f t="shared" si="21"/>
        <v>3</v>
      </c>
      <c r="HB17" s="46">
        <f t="shared" si="21"/>
        <v>3</v>
      </c>
      <c r="HC17" s="46">
        <f t="shared" si="21"/>
        <v>3</v>
      </c>
      <c r="HD17" s="46">
        <f t="shared" si="21"/>
        <v>3</v>
      </c>
      <c r="HE17" s="46">
        <f t="shared" si="21"/>
        <v>3</v>
      </c>
      <c r="HF17" s="46">
        <f t="shared" ref="HF17:IJ17" si="22">COUNTA(HF25:HF150)-1</f>
        <v>3</v>
      </c>
      <c r="HG17" s="46">
        <f t="shared" si="22"/>
        <v>3</v>
      </c>
      <c r="HH17" s="46">
        <f t="shared" si="22"/>
        <v>3</v>
      </c>
      <c r="HI17" s="46">
        <f t="shared" si="22"/>
        <v>3</v>
      </c>
      <c r="HJ17" s="46">
        <f t="shared" si="22"/>
        <v>3</v>
      </c>
      <c r="HK17" s="46">
        <f t="shared" si="22"/>
        <v>3</v>
      </c>
      <c r="HL17" s="46">
        <f t="shared" si="22"/>
        <v>3</v>
      </c>
      <c r="HM17" s="46">
        <f t="shared" si="22"/>
        <v>3</v>
      </c>
      <c r="HN17" s="46">
        <f t="shared" si="22"/>
        <v>3</v>
      </c>
      <c r="HO17" s="46">
        <f t="shared" si="22"/>
        <v>3</v>
      </c>
      <c r="HP17" s="46">
        <f t="shared" si="22"/>
        <v>3</v>
      </c>
      <c r="HQ17" s="46">
        <f t="shared" si="22"/>
        <v>3</v>
      </c>
      <c r="HR17" s="46">
        <f t="shared" si="22"/>
        <v>3</v>
      </c>
      <c r="HS17" s="46">
        <f t="shared" si="22"/>
        <v>3</v>
      </c>
      <c r="HT17" s="46">
        <f t="shared" si="22"/>
        <v>3</v>
      </c>
      <c r="HU17" s="46">
        <f t="shared" si="22"/>
        <v>3</v>
      </c>
      <c r="HV17" s="46">
        <f t="shared" si="22"/>
        <v>3</v>
      </c>
      <c r="HW17" s="46">
        <f t="shared" si="22"/>
        <v>3</v>
      </c>
      <c r="HX17" s="46">
        <f t="shared" si="22"/>
        <v>3</v>
      </c>
      <c r="HY17" s="46">
        <f t="shared" si="22"/>
        <v>3</v>
      </c>
      <c r="HZ17" s="46">
        <f t="shared" si="22"/>
        <v>3</v>
      </c>
      <c r="IA17" s="46">
        <f t="shared" si="22"/>
        <v>3</v>
      </c>
      <c r="IB17" s="46">
        <f t="shared" si="22"/>
        <v>3</v>
      </c>
      <c r="IC17" s="46">
        <f t="shared" si="22"/>
        <v>3</v>
      </c>
      <c r="ID17" s="46">
        <f t="shared" si="22"/>
        <v>3</v>
      </c>
      <c r="IE17" s="46">
        <f t="shared" si="22"/>
        <v>3</v>
      </c>
      <c r="IF17" s="46">
        <f t="shared" si="22"/>
        <v>3</v>
      </c>
      <c r="IG17" s="46">
        <f t="shared" si="22"/>
        <v>3</v>
      </c>
      <c r="IH17" s="46">
        <f t="shared" si="22"/>
        <v>3</v>
      </c>
      <c r="II17" s="46">
        <f t="shared" si="22"/>
        <v>3</v>
      </c>
      <c r="IJ17" s="46">
        <f t="shared" si="22"/>
        <v>3</v>
      </c>
      <c r="IK17" s="46">
        <f>COUNTA(IK25:IK200)-1</f>
        <v>8</v>
      </c>
      <c r="IL17" s="46">
        <f t="shared" ref="IL17:KW17" si="23">COUNTA(IL25:IL200)-1</f>
        <v>8</v>
      </c>
      <c r="IM17" s="46">
        <f t="shared" si="23"/>
        <v>8</v>
      </c>
      <c r="IN17" s="46">
        <f t="shared" si="23"/>
        <v>8</v>
      </c>
      <c r="IO17" s="46">
        <f t="shared" si="23"/>
        <v>8</v>
      </c>
      <c r="IP17" s="46">
        <f t="shared" si="23"/>
        <v>8</v>
      </c>
      <c r="IQ17" s="46">
        <f t="shared" si="23"/>
        <v>4</v>
      </c>
      <c r="IR17" s="46">
        <f t="shared" si="23"/>
        <v>4</v>
      </c>
      <c r="IS17" s="46">
        <f t="shared" si="23"/>
        <v>4</v>
      </c>
      <c r="IT17" s="46">
        <f t="shared" si="23"/>
        <v>5</v>
      </c>
      <c r="IU17" s="46">
        <f t="shared" si="23"/>
        <v>5</v>
      </c>
      <c r="IV17" s="46">
        <f t="shared" si="23"/>
        <v>5</v>
      </c>
      <c r="IW17" s="46">
        <f t="shared" si="23"/>
        <v>5</v>
      </c>
      <c r="IX17" s="46">
        <f t="shared" si="23"/>
        <v>4</v>
      </c>
      <c r="IY17" s="46">
        <f t="shared" si="23"/>
        <v>4</v>
      </c>
      <c r="IZ17" s="46">
        <f t="shared" si="23"/>
        <v>4</v>
      </c>
      <c r="JA17" s="46">
        <f t="shared" si="23"/>
        <v>4</v>
      </c>
      <c r="JB17" s="46">
        <f t="shared" si="23"/>
        <v>9</v>
      </c>
      <c r="JC17" s="46">
        <f t="shared" si="23"/>
        <v>9</v>
      </c>
      <c r="JD17" s="46">
        <f t="shared" si="23"/>
        <v>9</v>
      </c>
      <c r="JE17" s="46">
        <f t="shared" si="23"/>
        <v>9</v>
      </c>
      <c r="JF17" s="46">
        <f t="shared" si="23"/>
        <v>9</v>
      </c>
      <c r="JG17" s="46">
        <f t="shared" si="23"/>
        <v>9</v>
      </c>
      <c r="JH17" s="46">
        <f t="shared" si="23"/>
        <v>9</v>
      </c>
      <c r="JI17" s="46">
        <f t="shared" si="23"/>
        <v>9</v>
      </c>
      <c r="JJ17" s="46">
        <f t="shared" si="23"/>
        <v>9</v>
      </c>
      <c r="JK17" s="46">
        <f t="shared" si="23"/>
        <v>9</v>
      </c>
      <c r="JL17" s="46">
        <f t="shared" si="23"/>
        <v>9</v>
      </c>
      <c r="JM17" s="46">
        <f t="shared" si="23"/>
        <v>9</v>
      </c>
      <c r="JN17" s="46">
        <f t="shared" si="23"/>
        <v>3</v>
      </c>
      <c r="JO17" s="46">
        <f t="shared" si="23"/>
        <v>3</v>
      </c>
      <c r="JP17" s="46">
        <f t="shared" si="23"/>
        <v>3</v>
      </c>
      <c r="JQ17" s="46">
        <f t="shared" si="23"/>
        <v>3</v>
      </c>
      <c r="JR17" s="46">
        <f t="shared" si="23"/>
        <v>3</v>
      </c>
      <c r="JS17" s="46">
        <f t="shared" si="23"/>
        <v>3</v>
      </c>
      <c r="JT17" s="46">
        <f t="shared" si="23"/>
        <v>3</v>
      </c>
      <c r="JU17" s="46">
        <f t="shared" si="23"/>
        <v>3</v>
      </c>
      <c r="JV17" s="46">
        <f t="shared" si="23"/>
        <v>3</v>
      </c>
      <c r="JW17" s="46">
        <f t="shared" si="23"/>
        <v>3</v>
      </c>
      <c r="JX17" s="46">
        <f t="shared" si="23"/>
        <v>3</v>
      </c>
      <c r="JY17" s="46">
        <f t="shared" si="23"/>
        <v>3</v>
      </c>
      <c r="JZ17" s="46">
        <f t="shared" si="23"/>
        <v>3</v>
      </c>
      <c r="KA17" s="46">
        <f t="shared" si="23"/>
        <v>3</v>
      </c>
      <c r="KB17" s="46">
        <f t="shared" si="23"/>
        <v>3</v>
      </c>
      <c r="KC17" s="46">
        <f t="shared" si="23"/>
        <v>3</v>
      </c>
      <c r="KD17" s="46">
        <f t="shared" si="23"/>
        <v>3</v>
      </c>
      <c r="KE17" s="46">
        <f t="shared" si="23"/>
        <v>3</v>
      </c>
      <c r="KF17" s="46">
        <f t="shared" si="23"/>
        <v>3</v>
      </c>
      <c r="KG17" s="46">
        <f t="shared" si="23"/>
        <v>3</v>
      </c>
      <c r="KH17" s="46">
        <f t="shared" si="23"/>
        <v>3</v>
      </c>
      <c r="KI17" s="46">
        <f t="shared" si="23"/>
        <v>3</v>
      </c>
      <c r="KJ17" s="46">
        <f t="shared" si="23"/>
        <v>3</v>
      </c>
      <c r="KK17" s="46">
        <f t="shared" si="23"/>
        <v>3</v>
      </c>
      <c r="KL17" s="46">
        <f t="shared" si="23"/>
        <v>3</v>
      </c>
      <c r="KM17" s="46">
        <f t="shared" si="23"/>
        <v>3</v>
      </c>
      <c r="KN17" s="46">
        <f t="shared" si="23"/>
        <v>3</v>
      </c>
      <c r="KO17" s="46">
        <f t="shared" si="23"/>
        <v>3</v>
      </c>
      <c r="KP17" s="46">
        <f t="shared" si="23"/>
        <v>3</v>
      </c>
      <c r="KQ17" s="46">
        <f t="shared" si="23"/>
        <v>3</v>
      </c>
      <c r="KR17" s="46">
        <f t="shared" si="23"/>
        <v>3</v>
      </c>
      <c r="KS17" s="46">
        <f t="shared" si="23"/>
        <v>3</v>
      </c>
      <c r="KT17" s="46">
        <f t="shared" si="23"/>
        <v>3</v>
      </c>
      <c r="KU17" s="46">
        <f t="shared" si="23"/>
        <v>3</v>
      </c>
      <c r="KV17" s="46">
        <f t="shared" si="23"/>
        <v>3</v>
      </c>
      <c r="KW17" s="46">
        <f t="shared" si="23"/>
        <v>3</v>
      </c>
      <c r="KX17" s="46">
        <f t="shared" ref="KX17:NI17" si="24">COUNTA(KX25:KX200)-1</f>
        <v>3</v>
      </c>
      <c r="KY17" s="46">
        <f t="shared" si="24"/>
        <v>3</v>
      </c>
      <c r="KZ17" s="46">
        <f t="shared" si="24"/>
        <v>9</v>
      </c>
      <c r="LA17" s="46">
        <f t="shared" si="24"/>
        <v>9</v>
      </c>
      <c r="LB17" s="46">
        <f t="shared" si="24"/>
        <v>9</v>
      </c>
      <c r="LC17" s="46">
        <f t="shared" si="24"/>
        <v>9</v>
      </c>
      <c r="LD17" s="46">
        <f t="shared" si="24"/>
        <v>9</v>
      </c>
      <c r="LE17" s="46">
        <f t="shared" si="24"/>
        <v>9</v>
      </c>
      <c r="LF17" s="46">
        <f t="shared" si="24"/>
        <v>9</v>
      </c>
      <c r="LG17" s="46">
        <f t="shared" si="24"/>
        <v>9</v>
      </c>
      <c r="LH17" s="46">
        <f t="shared" si="24"/>
        <v>9</v>
      </c>
      <c r="LI17" s="46">
        <f t="shared" si="24"/>
        <v>9</v>
      </c>
      <c r="LJ17" s="46">
        <f t="shared" si="24"/>
        <v>7</v>
      </c>
      <c r="LK17" s="46">
        <f t="shared" si="24"/>
        <v>7</v>
      </c>
      <c r="LL17" s="46">
        <f t="shared" si="24"/>
        <v>7</v>
      </c>
      <c r="LM17" s="46">
        <f t="shared" si="24"/>
        <v>7</v>
      </c>
      <c r="LN17" s="46">
        <f t="shared" si="24"/>
        <v>7</v>
      </c>
      <c r="LO17" s="46">
        <f t="shared" si="24"/>
        <v>7</v>
      </c>
      <c r="LP17" s="46">
        <f t="shared" si="24"/>
        <v>7</v>
      </c>
      <c r="LQ17" s="46">
        <f t="shared" si="24"/>
        <v>7</v>
      </c>
      <c r="LR17" s="46">
        <f t="shared" si="24"/>
        <v>7</v>
      </c>
      <c r="LS17" s="46">
        <f t="shared" si="24"/>
        <v>7</v>
      </c>
      <c r="LT17" s="46">
        <f t="shared" si="24"/>
        <v>7</v>
      </c>
      <c r="LU17" s="46">
        <f t="shared" si="24"/>
        <v>7</v>
      </c>
      <c r="LV17" s="46">
        <f t="shared" si="24"/>
        <v>7</v>
      </c>
      <c r="LW17" s="46">
        <f t="shared" si="24"/>
        <v>7</v>
      </c>
      <c r="LX17" s="46">
        <f t="shared" si="24"/>
        <v>7</v>
      </c>
      <c r="LY17" s="46">
        <f t="shared" si="24"/>
        <v>7</v>
      </c>
      <c r="LZ17" s="46">
        <f t="shared" si="24"/>
        <v>7</v>
      </c>
      <c r="MA17" s="46">
        <f t="shared" si="24"/>
        <v>7</v>
      </c>
      <c r="MB17" s="46">
        <f t="shared" si="24"/>
        <v>7</v>
      </c>
      <c r="MC17" s="46">
        <f t="shared" si="24"/>
        <v>7</v>
      </c>
      <c r="MD17" s="46">
        <f t="shared" si="24"/>
        <v>2</v>
      </c>
      <c r="ME17" s="46">
        <f t="shared" si="24"/>
        <v>2</v>
      </c>
      <c r="MF17" s="46">
        <f t="shared" si="24"/>
        <v>2</v>
      </c>
      <c r="MG17" s="46">
        <f t="shared" si="24"/>
        <v>2</v>
      </c>
      <c r="MH17" s="46">
        <f t="shared" si="24"/>
        <v>2</v>
      </c>
      <c r="MI17" s="46">
        <f t="shared" si="24"/>
        <v>2</v>
      </c>
      <c r="MJ17" s="46">
        <f t="shared" si="24"/>
        <v>2</v>
      </c>
      <c r="MK17" s="46">
        <f t="shared" si="24"/>
        <v>2</v>
      </c>
      <c r="ML17" s="46">
        <f t="shared" si="24"/>
        <v>2</v>
      </c>
      <c r="MM17" s="46">
        <f t="shared" si="24"/>
        <v>2</v>
      </c>
      <c r="MN17" s="46">
        <f t="shared" si="24"/>
        <v>2</v>
      </c>
      <c r="MO17" s="46">
        <f t="shared" si="24"/>
        <v>2</v>
      </c>
      <c r="MP17" s="46">
        <f t="shared" si="24"/>
        <v>2</v>
      </c>
      <c r="MQ17" s="46">
        <f t="shared" si="24"/>
        <v>2</v>
      </c>
      <c r="MR17" s="46">
        <f t="shared" si="24"/>
        <v>2</v>
      </c>
      <c r="MS17" s="46">
        <f t="shared" si="24"/>
        <v>2</v>
      </c>
      <c r="MT17" s="46">
        <f t="shared" si="24"/>
        <v>2</v>
      </c>
      <c r="MU17" s="46">
        <f t="shared" si="24"/>
        <v>2</v>
      </c>
      <c r="MV17" s="46">
        <f t="shared" si="24"/>
        <v>2</v>
      </c>
      <c r="MW17" s="46">
        <f t="shared" si="24"/>
        <v>2</v>
      </c>
      <c r="MX17" s="46">
        <f t="shared" si="24"/>
        <v>2</v>
      </c>
      <c r="MY17" s="46">
        <f t="shared" si="24"/>
        <v>2</v>
      </c>
      <c r="MZ17" s="46">
        <f t="shared" si="24"/>
        <v>4</v>
      </c>
      <c r="NA17" s="46">
        <f t="shared" si="24"/>
        <v>4</v>
      </c>
      <c r="NB17" s="46">
        <f t="shared" si="24"/>
        <v>4</v>
      </c>
      <c r="NC17" s="46">
        <f t="shared" si="24"/>
        <v>4</v>
      </c>
      <c r="ND17" s="46">
        <f t="shared" si="24"/>
        <v>4</v>
      </c>
      <c r="NE17" s="46">
        <f t="shared" si="24"/>
        <v>4</v>
      </c>
      <c r="NF17" s="46">
        <f t="shared" si="24"/>
        <v>3</v>
      </c>
      <c r="NG17" s="46">
        <f t="shared" si="24"/>
        <v>4</v>
      </c>
      <c r="NH17" s="46">
        <f t="shared" si="24"/>
        <v>4</v>
      </c>
      <c r="NI17" s="46">
        <f t="shared" si="24"/>
        <v>4</v>
      </c>
      <c r="NJ17" s="46">
        <f t="shared" ref="NJ17:PU17" si="25">COUNTA(NJ25:NJ200)-1</f>
        <v>3</v>
      </c>
      <c r="NK17" s="46">
        <f t="shared" si="25"/>
        <v>4</v>
      </c>
      <c r="NL17" s="46">
        <f t="shared" si="25"/>
        <v>4</v>
      </c>
      <c r="NM17" s="46">
        <f t="shared" si="25"/>
        <v>4</v>
      </c>
      <c r="NN17" s="46">
        <f t="shared" si="25"/>
        <v>4</v>
      </c>
      <c r="NO17" s="46">
        <f t="shared" si="25"/>
        <v>9</v>
      </c>
      <c r="NP17" s="46">
        <f t="shared" si="25"/>
        <v>9</v>
      </c>
      <c r="NQ17" s="46">
        <f t="shared" si="25"/>
        <v>9</v>
      </c>
      <c r="NR17" s="46">
        <f t="shared" si="25"/>
        <v>9</v>
      </c>
      <c r="NS17" s="46">
        <f t="shared" si="25"/>
        <v>9</v>
      </c>
      <c r="NT17" s="46">
        <f t="shared" si="25"/>
        <v>9</v>
      </c>
      <c r="NU17" s="46">
        <f t="shared" si="25"/>
        <v>9</v>
      </c>
      <c r="NV17" s="46">
        <f t="shared" si="25"/>
        <v>9</v>
      </c>
      <c r="NW17" s="46">
        <f t="shared" si="25"/>
        <v>9</v>
      </c>
      <c r="NX17" s="46">
        <f t="shared" si="25"/>
        <v>3</v>
      </c>
      <c r="NY17" s="46">
        <f t="shared" si="25"/>
        <v>3</v>
      </c>
      <c r="NZ17" s="46">
        <f t="shared" si="25"/>
        <v>3</v>
      </c>
      <c r="OA17" s="46">
        <f t="shared" si="25"/>
        <v>3</v>
      </c>
      <c r="OB17" s="46">
        <f t="shared" si="25"/>
        <v>3</v>
      </c>
      <c r="OC17" s="46">
        <f t="shared" si="25"/>
        <v>3</v>
      </c>
      <c r="OD17" s="46">
        <f t="shared" si="25"/>
        <v>3</v>
      </c>
      <c r="OE17" s="46">
        <f t="shared" si="25"/>
        <v>3</v>
      </c>
      <c r="OF17" s="46">
        <f t="shared" si="25"/>
        <v>3</v>
      </c>
      <c r="OG17" s="46">
        <f t="shared" si="25"/>
        <v>3</v>
      </c>
      <c r="OH17" s="46">
        <f t="shared" si="25"/>
        <v>3</v>
      </c>
      <c r="OI17" s="46">
        <f t="shared" si="25"/>
        <v>2</v>
      </c>
      <c r="OJ17" s="46">
        <f t="shared" si="25"/>
        <v>6</v>
      </c>
      <c r="OK17" s="46">
        <f t="shared" si="25"/>
        <v>6</v>
      </c>
      <c r="OL17" s="46">
        <f t="shared" si="25"/>
        <v>6</v>
      </c>
      <c r="OM17" s="46">
        <f t="shared" si="25"/>
        <v>6</v>
      </c>
      <c r="ON17" s="46">
        <f t="shared" si="25"/>
        <v>6</v>
      </c>
      <c r="OO17" s="46">
        <f t="shared" si="25"/>
        <v>6</v>
      </c>
      <c r="OP17" s="46">
        <f t="shared" si="25"/>
        <v>6</v>
      </c>
      <c r="OQ17" s="46">
        <f t="shared" si="25"/>
        <v>6</v>
      </c>
      <c r="OR17" s="46">
        <f t="shared" si="25"/>
        <v>6</v>
      </c>
      <c r="OS17" s="46">
        <f t="shared" si="25"/>
        <v>6</v>
      </c>
      <c r="OT17" s="46">
        <f t="shared" si="25"/>
        <v>6</v>
      </c>
      <c r="OU17" s="46">
        <f t="shared" si="25"/>
        <v>6</v>
      </c>
      <c r="OV17" s="46">
        <f t="shared" si="25"/>
        <v>6</v>
      </c>
      <c r="OW17" s="46">
        <f t="shared" si="25"/>
        <v>6</v>
      </c>
      <c r="OX17" s="46">
        <f t="shared" si="25"/>
        <v>6</v>
      </c>
      <c r="OY17" s="46">
        <f t="shared" si="25"/>
        <v>6</v>
      </c>
      <c r="OZ17" s="46">
        <f t="shared" si="25"/>
        <v>6</v>
      </c>
      <c r="PA17" s="46">
        <f t="shared" si="25"/>
        <v>6</v>
      </c>
      <c r="PB17" s="46">
        <f t="shared" si="25"/>
        <v>6</v>
      </c>
      <c r="PC17" s="46">
        <f t="shared" si="25"/>
        <v>6</v>
      </c>
      <c r="PD17" s="46">
        <f t="shared" si="25"/>
        <v>6</v>
      </c>
      <c r="PE17" s="46">
        <f t="shared" si="25"/>
        <v>6</v>
      </c>
      <c r="PF17" s="46">
        <f t="shared" si="25"/>
        <v>6</v>
      </c>
      <c r="PG17" s="46">
        <f t="shared" si="25"/>
        <v>6</v>
      </c>
      <c r="PH17" s="46">
        <f t="shared" si="25"/>
        <v>6</v>
      </c>
      <c r="PI17" s="46">
        <f t="shared" si="25"/>
        <v>6</v>
      </c>
      <c r="PJ17" s="46">
        <f t="shared" si="25"/>
        <v>6</v>
      </c>
      <c r="PK17" s="46">
        <f t="shared" si="25"/>
        <v>6</v>
      </c>
      <c r="PL17" s="46">
        <f t="shared" si="25"/>
        <v>6</v>
      </c>
      <c r="PM17" s="46">
        <f t="shared" si="25"/>
        <v>6</v>
      </c>
      <c r="PN17" s="46">
        <f t="shared" si="25"/>
        <v>6</v>
      </c>
      <c r="PO17" s="46">
        <f t="shared" si="25"/>
        <v>6</v>
      </c>
      <c r="PP17" s="46">
        <f t="shared" si="25"/>
        <v>6</v>
      </c>
      <c r="PQ17" s="46">
        <f t="shared" si="25"/>
        <v>6</v>
      </c>
      <c r="PR17" s="46">
        <f t="shared" si="25"/>
        <v>6</v>
      </c>
      <c r="PS17" s="46">
        <f t="shared" si="25"/>
        <v>6</v>
      </c>
      <c r="PT17" s="46">
        <f t="shared" si="25"/>
        <v>6</v>
      </c>
      <c r="PU17" s="46">
        <f t="shared" si="25"/>
        <v>6</v>
      </c>
      <c r="PV17" s="46">
        <f t="shared" ref="PV17:SG17" si="26">COUNTA(PV25:PV200)-1</f>
        <v>6</v>
      </c>
      <c r="PW17" s="46">
        <f t="shared" si="26"/>
        <v>6</v>
      </c>
      <c r="PX17" s="46">
        <f t="shared" si="26"/>
        <v>6</v>
      </c>
      <c r="PY17" s="46">
        <f t="shared" si="26"/>
        <v>6</v>
      </c>
      <c r="PZ17" s="46">
        <f t="shared" si="26"/>
        <v>6</v>
      </c>
      <c r="QA17" s="46">
        <f t="shared" si="26"/>
        <v>6</v>
      </c>
      <c r="QB17" s="46">
        <f t="shared" si="26"/>
        <v>6</v>
      </c>
      <c r="QC17" s="46">
        <f t="shared" si="26"/>
        <v>6</v>
      </c>
      <c r="QD17" s="46">
        <f t="shared" si="26"/>
        <v>6</v>
      </c>
      <c r="QE17" s="46">
        <f t="shared" si="26"/>
        <v>6</v>
      </c>
      <c r="QF17" s="46">
        <f t="shared" si="26"/>
        <v>6</v>
      </c>
      <c r="QG17" s="46">
        <f t="shared" si="26"/>
        <v>6</v>
      </c>
      <c r="QH17" s="46">
        <f t="shared" si="26"/>
        <v>6</v>
      </c>
      <c r="QI17" s="46">
        <f t="shared" si="26"/>
        <v>6</v>
      </c>
      <c r="QJ17" s="46">
        <f t="shared" si="26"/>
        <v>6</v>
      </c>
      <c r="QK17" s="46">
        <f t="shared" si="26"/>
        <v>6</v>
      </c>
      <c r="QL17" s="46">
        <f t="shared" si="26"/>
        <v>6</v>
      </c>
      <c r="QM17" s="46">
        <f t="shared" si="26"/>
        <v>6</v>
      </c>
      <c r="QN17" s="46">
        <f t="shared" si="26"/>
        <v>6</v>
      </c>
      <c r="QO17" s="46">
        <f t="shared" si="26"/>
        <v>6</v>
      </c>
      <c r="QP17" s="46">
        <f t="shared" si="26"/>
        <v>6</v>
      </c>
      <c r="QQ17" s="46">
        <f t="shared" si="26"/>
        <v>6</v>
      </c>
      <c r="QR17" s="46">
        <f t="shared" si="26"/>
        <v>6</v>
      </c>
      <c r="QS17" s="46">
        <f t="shared" si="26"/>
        <v>6</v>
      </c>
      <c r="QT17" s="46">
        <f t="shared" si="26"/>
        <v>6</v>
      </c>
      <c r="QU17" s="46">
        <f t="shared" si="26"/>
        <v>6</v>
      </c>
      <c r="QV17" s="46">
        <f t="shared" si="26"/>
        <v>6</v>
      </c>
      <c r="QW17" s="46">
        <f t="shared" si="26"/>
        <v>6</v>
      </c>
      <c r="QX17" s="46">
        <f t="shared" si="26"/>
        <v>6</v>
      </c>
      <c r="QY17" s="46">
        <f t="shared" si="26"/>
        <v>6</v>
      </c>
      <c r="QZ17" s="46">
        <f t="shared" si="26"/>
        <v>4</v>
      </c>
      <c r="RA17" s="46">
        <f t="shared" si="26"/>
        <v>4</v>
      </c>
      <c r="RB17" s="46">
        <f t="shared" si="26"/>
        <v>4</v>
      </c>
      <c r="RC17" s="46">
        <f t="shared" si="26"/>
        <v>4</v>
      </c>
      <c r="RD17" s="46">
        <f t="shared" si="26"/>
        <v>4</v>
      </c>
      <c r="RE17" s="46">
        <f t="shared" si="26"/>
        <v>4</v>
      </c>
      <c r="RF17" s="46">
        <f t="shared" si="26"/>
        <v>4</v>
      </c>
      <c r="RG17" s="46">
        <f t="shared" si="26"/>
        <v>4</v>
      </c>
      <c r="RH17" s="46">
        <f t="shared" si="26"/>
        <v>2</v>
      </c>
      <c r="RI17" s="46">
        <f t="shared" si="26"/>
        <v>2</v>
      </c>
      <c r="RJ17" s="46">
        <f t="shared" si="26"/>
        <v>2</v>
      </c>
      <c r="RK17" s="46">
        <f t="shared" si="26"/>
        <v>2</v>
      </c>
      <c r="RL17" s="46">
        <f t="shared" si="26"/>
        <v>2</v>
      </c>
      <c r="RM17" s="46">
        <f t="shared" si="26"/>
        <v>2</v>
      </c>
      <c r="RN17" s="46">
        <f t="shared" si="26"/>
        <v>2</v>
      </c>
      <c r="RO17" s="46">
        <f t="shared" si="26"/>
        <v>2</v>
      </c>
      <c r="RP17" s="46">
        <f t="shared" si="26"/>
        <v>2</v>
      </c>
      <c r="RQ17" s="46">
        <f t="shared" si="26"/>
        <v>2</v>
      </c>
      <c r="RR17" s="46">
        <f t="shared" si="26"/>
        <v>2</v>
      </c>
      <c r="RS17" s="46">
        <f t="shared" si="26"/>
        <v>2</v>
      </c>
      <c r="RT17" s="46">
        <f t="shared" si="26"/>
        <v>2</v>
      </c>
      <c r="RU17" s="46">
        <f t="shared" si="26"/>
        <v>2</v>
      </c>
      <c r="RV17" s="46">
        <f t="shared" si="26"/>
        <v>2</v>
      </c>
      <c r="RW17" s="46">
        <f t="shared" si="26"/>
        <v>2</v>
      </c>
      <c r="RX17" s="46">
        <f t="shared" si="26"/>
        <v>2</v>
      </c>
      <c r="RY17" s="46">
        <f t="shared" si="26"/>
        <v>2</v>
      </c>
      <c r="RZ17" s="46">
        <f t="shared" si="26"/>
        <v>2</v>
      </c>
      <c r="SA17" s="46">
        <f t="shared" si="26"/>
        <v>2</v>
      </c>
      <c r="SB17" s="46">
        <f t="shared" si="26"/>
        <v>2</v>
      </c>
      <c r="SC17" s="46">
        <f t="shared" si="26"/>
        <v>2</v>
      </c>
      <c r="SD17" s="46">
        <f t="shared" si="26"/>
        <v>2</v>
      </c>
      <c r="SE17" s="46">
        <f t="shared" si="26"/>
        <v>7</v>
      </c>
      <c r="SF17" s="46">
        <f t="shared" si="26"/>
        <v>7</v>
      </c>
      <c r="SG17" s="46">
        <f t="shared" si="26"/>
        <v>7</v>
      </c>
      <c r="SH17" s="46">
        <f t="shared" ref="SH17:US17" si="27">COUNTA(SH25:SH200)-1</f>
        <v>7</v>
      </c>
      <c r="SI17" s="46">
        <f t="shared" si="27"/>
        <v>7</v>
      </c>
      <c r="SJ17" s="46">
        <f t="shared" si="27"/>
        <v>7</v>
      </c>
      <c r="SK17" s="46">
        <f t="shared" si="27"/>
        <v>7</v>
      </c>
      <c r="SL17" s="46">
        <f t="shared" si="27"/>
        <v>7</v>
      </c>
      <c r="SM17" s="46">
        <f t="shared" si="27"/>
        <v>7</v>
      </c>
      <c r="SN17" s="46">
        <f t="shared" si="27"/>
        <v>7</v>
      </c>
      <c r="SO17" s="46">
        <f t="shared" si="27"/>
        <v>7</v>
      </c>
      <c r="SP17" s="46">
        <f t="shared" si="27"/>
        <v>7</v>
      </c>
      <c r="SQ17" s="46">
        <f t="shared" si="27"/>
        <v>7</v>
      </c>
      <c r="SR17" s="46">
        <f t="shared" si="27"/>
        <v>7</v>
      </c>
      <c r="SS17" s="46">
        <f t="shared" si="27"/>
        <v>7</v>
      </c>
      <c r="ST17" s="46">
        <f t="shared" si="27"/>
        <v>7</v>
      </c>
      <c r="SU17" s="46">
        <f t="shared" si="27"/>
        <v>7</v>
      </c>
      <c r="SV17" s="46">
        <f t="shared" si="27"/>
        <v>7</v>
      </c>
      <c r="SW17" s="46">
        <f t="shared" si="27"/>
        <v>7</v>
      </c>
      <c r="SX17" s="46">
        <f t="shared" si="27"/>
        <v>7</v>
      </c>
      <c r="SY17" s="46">
        <f t="shared" si="27"/>
        <v>7</v>
      </c>
      <c r="SZ17" s="46">
        <f t="shared" si="27"/>
        <v>7</v>
      </c>
      <c r="TA17" s="46">
        <f t="shared" si="27"/>
        <v>7</v>
      </c>
      <c r="TB17" s="46">
        <f t="shared" si="27"/>
        <v>7</v>
      </c>
      <c r="TC17" s="46">
        <f t="shared" si="27"/>
        <v>7</v>
      </c>
      <c r="TD17" s="46">
        <f t="shared" si="27"/>
        <v>7</v>
      </c>
      <c r="TE17" s="46">
        <f t="shared" si="27"/>
        <v>7</v>
      </c>
      <c r="TF17" s="46">
        <f t="shared" si="27"/>
        <v>5</v>
      </c>
      <c r="TG17" s="46">
        <f t="shared" si="27"/>
        <v>5</v>
      </c>
      <c r="TH17" s="46">
        <f t="shared" si="27"/>
        <v>5</v>
      </c>
      <c r="TI17" s="46">
        <f t="shared" si="27"/>
        <v>5</v>
      </c>
      <c r="TJ17" s="46">
        <f t="shared" si="27"/>
        <v>5</v>
      </c>
      <c r="TK17" s="46">
        <f t="shared" si="27"/>
        <v>5</v>
      </c>
      <c r="TL17" s="46">
        <f t="shared" si="27"/>
        <v>5</v>
      </c>
      <c r="TM17" s="46">
        <f t="shared" si="27"/>
        <v>5</v>
      </c>
      <c r="TN17" s="46">
        <f t="shared" si="27"/>
        <v>5</v>
      </c>
      <c r="TO17" s="46">
        <f t="shared" si="27"/>
        <v>4</v>
      </c>
      <c r="TP17" s="46">
        <f t="shared" si="27"/>
        <v>4</v>
      </c>
      <c r="TQ17" s="46">
        <f t="shared" si="27"/>
        <v>4</v>
      </c>
      <c r="TR17" s="46">
        <f t="shared" si="27"/>
        <v>4</v>
      </c>
      <c r="TS17" s="46">
        <f t="shared" si="27"/>
        <v>4</v>
      </c>
      <c r="TT17" s="46">
        <f t="shared" si="27"/>
        <v>4</v>
      </c>
      <c r="TU17" s="46">
        <f t="shared" si="27"/>
        <v>4</v>
      </c>
      <c r="TV17" s="46">
        <f t="shared" si="27"/>
        <v>4</v>
      </c>
      <c r="TW17" s="46">
        <f t="shared" si="27"/>
        <v>4</v>
      </c>
      <c r="TX17" s="46">
        <f t="shared" si="27"/>
        <v>3</v>
      </c>
      <c r="TY17" s="46">
        <f t="shared" si="27"/>
        <v>3</v>
      </c>
      <c r="TZ17" s="46">
        <f t="shared" si="27"/>
        <v>3</v>
      </c>
      <c r="UA17" s="46">
        <f t="shared" si="27"/>
        <v>3</v>
      </c>
      <c r="UB17" s="46">
        <f t="shared" si="27"/>
        <v>4</v>
      </c>
      <c r="UC17" s="46">
        <f t="shared" si="27"/>
        <v>4</v>
      </c>
      <c r="UD17" s="46">
        <f t="shared" si="27"/>
        <v>4</v>
      </c>
      <c r="UE17" s="46">
        <f t="shared" si="27"/>
        <v>5</v>
      </c>
      <c r="UF17" s="46">
        <f t="shared" si="27"/>
        <v>5</v>
      </c>
      <c r="UG17" s="46">
        <f t="shared" si="27"/>
        <v>5</v>
      </c>
      <c r="UH17" s="46">
        <f t="shared" si="27"/>
        <v>5</v>
      </c>
      <c r="UI17" s="46">
        <f t="shared" si="27"/>
        <v>5</v>
      </c>
      <c r="UJ17" s="46">
        <f t="shared" si="27"/>
        <v>5</v>
      </c>
      <c r="UK17" s="46">
        <f t="shared" si="27"/>
        <v>5</v>
      </c>
      <c r="UL17" s="46">
        <f t="shared" si="27"/>
        <v>5</v>
      </c>
      <c r="UM17" s="46">
        <f t="shared" si="27"/>
        <v>5</v>
      </c>
      <c r="UN17" s="46">
        <f t="shared" si="27"/>
        <v>5</v>
      </c>
      <c r="UO17" s="46">
        <f t="shared" si="27"/>
        <v>5</v>
      </c>
      <c r="UP17" s="46">
        <f t="shared" si="27"/>
        <v>5</v>
      </c>
      <c r="UQ17" s="46">
        <f t="shared" si="27"/>
        <v>5</v>
      </c>
      <c r="UR17" s="46">
        <f t="shared" si="27"/>
        <v>5</v>
      </c>
      <c r="US17" s="46">
        <f t="shared" si="27"/>
        <v>5</v>
      </c>
      <c r="UT17" s="46">
        <f t="shared" ref="UT17:XE17" si="28">COUNTA(UT25:UT200)-1</f>
        <v>5</v>
      </c>
      <c r="UU17" s="46">
        <f t="shared" si="28"/>
        <v>5</v>
      </c>
      <c r="UV17" s="46">
        <f t="shared" si="28"/>
        <v>5</v>
      </c>
      <c r="UW17" s="46">
        <f t="shared" si="28"/>
        <v>5</v>
      </c>
      <c r="UX17" s="46">
        <f t="shared" si="28"/>
        <v>5</v>
      </c>
      <c r="UY17" s="46">
        <f t="shared" si="28"/>
        <v>5</v>
      </c>
      <c r="UZ17" s="46">
        <f t="shared" si="28"/>
        <v>5</v>
      </c>
      <c r="VA17" s="46">
        <f t="shared" si="28"/>
        <v>2</v>
      </c>
      <c r="VB17" s="46">
        <f t="shared" si="28"/>
        <v>2</v>
      </c>
      <c r="VC17" s="46">
        <f t="shared" si="28"/>
        <v>2</v>
      </c>
      <c r="VD17" s="46">
        <f t="shared" si="28"/>
        <v>2</v>
      </c>
      <c r="VE17" s="46">
        <f t="shared" si="28"/>
        <v>-1</v>
      </c>
      <c r="VF17" s="46">
        <f t="shared" si="28"/>
        <v>10</v>
      </c>
      <c r="VG17" s="46">
        <f t="shared" si="28"/>
        <v>10</v>
      </c>
      <c r="VH17" s="46">
        <f t="shared" si="28"/>
        <v>10</v>
      </c>
      <c r="VI17" s="46">
        <f t="shared" si="28"/>
        <v>10</v>
      </c>
      <c r="VJ17" s="46">
        <f t="shared" si="28"/>
        <v>10</v>
      </c>
      <c r="VK17" s="46">
        <f t="shared" si="28"/>
        <v>10</v>
      </c>
      <c r="VL17" s="46">
        <f t="shared" si="28"/>
        <v>10</v>
      </c>
      <c r="VM17" s="46">
        <f t="shared" si="28"/>
        <v>10</v>
      </c>
      <c r="VN17" s="46">
        <f t="shared" si="28"/>
        <v>10</v>
      </c>
      <c r="VO17" s="46">
        <f t="shared" si="28"/>
        <v>4</v>
      </c>
      <c r="VP17" s="46">
        <f t="shared" si="28"/>
        <v>4</v>
      </c>
      <c r="VQ17" s="46">
        <f t="shared" si="28"/>
        <v>4</v>
      </c>
      <c r="VR17" s="46">
        <f t="shared" si="28"/>
        <v>4</v>
      </c>
      <c r="VS17" s="46">
        <f t="shared" si="28"/>
        <v>4</v>
      </c>
      <c r="VT17" s="46">
        <f t="shared" si="28"/>
        <v>4</v>
      </c>
      <c r="VU17" s="46">
        <f t="shared" si="28"/>
        <v>3</v>
      </c>
      <c r="VV17" s="46">
        <f t="shared" si="28"/>
        <v>3</v>
      </c>
      <c r="VW17" s="46">
        <f t="shared" si="28"/>
        <v>3</v>
      </c>
      <c r="VX17" s="46">
        <f t="shared" si="28"/>
        <v>3</v>
      </c>
      <c r="VY17" s="46">
        <f t="shared" si="28"/>
        <v>3</v>
      </c>
      <c r="VZ17" s="46">
        <f t="shared" si="28"/>
        <v>3</v>
      </c>
      <c r="WA17" s="46">
        <f t="shared" si="28"/>
        <v>3</v>
      </c>
      <c r="WB17" s="46">
        <f t="shared" si="28"/>
        <v>3</v>
      </c>
      <c r="WC17" s="46">
        <f t="shared" si="28"/>
        <v>3</v>
      </c>
      <c r="WD17" s="46">
        <f t="shared" si="28"/>
        <v>3</v>
      </c>
      <c r="WE17" s="46">
        <f t="shared" si="28"/>
        <v>3</v>
      </c>
      <c r="WF17" s="46">
        <f t="shared" si="28"/>
        <v>3</v>
      </c>
      <c r="WG17" s="46">
        <f t="shared" si="28"/>
        <v>3</v>
      </c>
      <c r="WH17" s="46">
        <f t="shared" si="28"/>
        <v>3</v>
      </c>
      <c r="WI17" s="46">
        <f t="shared" si="28"/>
        <v>3</v>
      </c>
      <c r="WJ17" s="46">
        <f t="shared" si="28"/>
        <v>3</v>
      </c>
      <c r="WK17" s="46">
        <f t="shared" si="28"/>
        <v>3</v>
      </c>
      <c r="WL17" s="46">
        <f t="shared" si="28"/>
        <v>3</v>
      </c>
      <c r="WM17" s="46">
        <f t="shared" si="28"/>
        <v>3</v>
      </c>
      <c r="WN17" s="46">
        <f t="shared" si="28"/>
        <v>3</v>
      </c>
      <c r="WO17" s="46">
        <f t="shared" si="28"/>
        <v>3</v>
      </c>
      <c r="WP17" s="46">
        <f t="shared" si="28"/>
        <v>3</v>
      </c>
      <c r="WQ17" s="46">
        <f t="shared" si="28"/>
        <v>3</v>
      </c>
      <c r="WR17" s="46">
        <f t="shared" si="28"/>
        <v>3</v>
      </c>
      <c r="WS17" s="46">
        <f t="shared" si="28"/>
        <v>3</v>
      </c>
      <c r="WT17" s="46">
        <f t="shared" si="28"/>
        <v>3</v>
      </c>
      <c r="WU17" s="46">
        <f t="shared" si="28"/>
        <v>3</v>
      </c>
      <c r="WV17" s="46">
        <f t="shared" si="28"/>
        <v>3</v>
      </c>
      <c r="WW17" s="46">
        <f t="shared" si="28"/>
        <v>3</v>
      </c>
      <c r="WX17" s="46">
        <f t="shared" si="28"/>
        <v>3</v>
      </c>
      <c r="WY17" s="46">
        <f t="shared" si="28"/>
        <v>3</v>
      </c>
      <c r="WZ17" s="46">
        <f t="shared" si="28"/>
        <v>3</v>
      </c>
      <c r="XA17" s="46">
        <f t="shared" si="28"/>
        <v>3</v>
      </c>
      <c r="XB17" s="46">
        <f t="shared" si="28"/>
        <v>3</v>
      </c>
      <c r="XC17" s="46">
        <f t="shared" si="28"/>
        <v>3</v>
      </c>
      <c r="XD17" s="46">
        <f t="shared" si="28"/>
        <v>3</v>
      </c>
      <c r="XE17" s="46">
        <f t="shared" si="28"/>
        <v>3</v>
      </c>
      <c r="XF17" s="46">
        <f t="shared" ref="XF17:ZQ17" si="29">COUNTA(XF25:XF200)-1</f>
        <v>3</v>
      </c>
      <c r="XG17" s="46">
        <f t="shared" si="29"/>
        <v>-1</v>
      </c>
      <c r="XH17" s="46">
        <f t="shared" si="29"/>
        <v>3</v>
      </c>
      <c r="XI17" s="46">
        <f t="shared" si="29"/>
        <v>3</v>
      </c>
      <c r="XJ17" s="46">
        <f t="shared" si="29"/>
        <v>3</v>
      </c>
      <c r="XK17" s="46">
        <f t="shared" si="29"/>
        <v>3</v>
      </c>
      <c r="XL17" s="46">
        <f t="shared" si="29"/>
        <v>3</v>
      </c>
      <c r="XM17" s="46">
        <f t="shared" si="29"/>
        <v>3</v>
      </c>
      <c r="XN17" s="46">
        <f t="shared" si="29"/>
        <v>3</v>
      </c>
      <c r="XO17" s="46">
        <f t="shared" si="29"/>
        <v>3</v>
      </c>
      <c r="XP17" s="46">
        <f t="shared" si="29"/>
        <v>3</v>
      </c>
      <c r="XQ17" s="46">
        <f t="shared" si="29"/>
        <v>3</v>
      </c>
      <c r="XR17" s="46">
        <f t="shared" si="29"/>
        <v>3</v>
      </c>
      <c r="XS17" s="46">
        <f t="shared" si="29"/>
        <v>3</v>
      </c>
      <c r="XT17" s="46">
        <f t="shared" si="29"/>
        <v>3</v>
      </c>
      <c r="XU17" s="46">
        <f t="shared" si="29"/>
        <v>3</v>
      </c>
      <c r="XV17" s="46">
        <f t="shared" si="29"/>
        <v>3</v>
      </c>
      <c r="XW17" s="46">
        <f t="shared" si="29"/>
        <v>3</v>
      </c>
      <c r="XX17" s="46">
        <f t="shared" si="29"/>
        <v>3</v>
      </c>
      <c r="XY17" s="46">
        <f t="shared" si="29"/>
        <v>3</v>
      </c>
      <c r="XZ17" s="46">
        <f t="shared" si="29"/>
        <v>3</v>
      </c>
      <c r="YA17" s="46">
        <f t="shared" si="29"/>
        <v>3</v>
      </c>
      <c r="YB17" s="46">
        <f t="shared" si="29"/>
        <v>3</v>
      </c>
      <c r="YC17" s="46">
        <f t="shared" si="29"/>
        <v>3</v>
      </c>
      <c r="YD17" s="46">
        <f t="shared" si="29"/>
        <v>3</v>
      </c>
      <c r="YE17" s="46">
        <f t="shared" si="29"/>
        <v>3</v>
      </c>
      <c r="YF17" s="46">
        <f t="shared" si="29"/>
        <v>2</v>
      </c>
      <c r="YG17" s="46">
        <f>COUNTA(YG25:YG200)</f>
        <v>0</v>
      </c>
      <c r="YH17" s="46">
        <f t="shared" si="29"/>
        <v>4</v>
      </c>
      <c r="YI17" s="46">
        <f t="shared" si="29"/>
        <v>4</v>
      </c>
      <c r="YJ17" s="46">
        <f t="shared" si="29"/>
        <v>3</v>
      </c>
      <c r="YK17" s="46">
        <f t="shared" si="29"/>
        <v>3</v>
      </c>
      <c r="YL17" s="46">
        <f t="shared" si="29"/>
        <v>3</v>
      </c>
      <c r="YM17" s="46">
        <f t="shared" si="29"/>
        <v>3</v>
      </c>
      <c r="YN17" s="46">
        <f t="shared" si="29"/>
        <v>3</v>
      </c>
      <c r="YO17" s="46">
        <f t="shared" si="29"/>
        <v>3</v>
      </c>
      <c r="YP17" s="46">
        <f t="shared" si="29"/>
        <v>3</v>
      </c>
      <c r="YQ17" s="46">
        <f t="shared" si="29"/>
        <v>3</v>
      </c>
      <c r="YR17" s="46">
        <f t="shared" si="29"/>
        <v>3</v>
      </c>
      <c r="YS17" s="46">
        <f t="shared" si="29"/>
        <v>3</v>
      </c>
      <c r="YT17" s="46">
        <f t="shared" si="29"/>
        <v>3</v>
      </c>
      <c r="YU17" s="46">
        <f t="shared" si="29"/>
        <v>3</v>
      </c>
      <c r="YV17" s="46">
        <f t="shared" si="29"/>
        <v>2</v>
      </c>
      <c r="YW17" s="46">
        <f t="shared" si="29"/>
        <v>2</v>
      </c>
      <c r="YX17" s="46">
        <f t="shared" si="29"/>
        <v>2</v>
      </c>
      <c r="YY17" s="46">
        <f t="shared" si="29"/>
        <v>2</v>
      </c>
      <c r="YZ17" s="46">
        <f t="shared" si="29"/>
        <v>3</v>
      </c>
      <c r="ZA17" s="46">
        <f t="shared" si="29"/>
        <v>3</v>
      </c>
      <c r="ZB17" s="46">
        <f t="shared" si="29"/>
        <v>3</v>
      </c>
      <c r="ZC17" s="46">
        <f t="shared" si="29"/>
        <v>3</v>
      </c>
      <c r="ZD17" s="46">
        <f t="shared" si="29"/>
        <v>3</v>
      </c>
      <c r="ZE17" s="46">
        <f t="shared" si="29"/>
        <v>3</v>
      </c>
      <c r="ZF17" s="46">
        <f t="shared" si="29"/>
        <v>3</v>
      </c>
      <c r="ZG17" s="46">
        <f t="shared" si="29"/>
        <v>3</v>
      </c>
      <c r="ZH17" s="46">
        <f t="shared" si="29"/>
        <v>3</v>
      </c>
      <c r="ZI17" s="46">
        <f t="shared" si="29"/>
        <v>3</v>
      </c>
      <c r="ZJ17" s="46">
        <f t="shared" si="29"/>
        <v>3</v>
      </c>
      <c r="ZK17" s="46">
        <f t="shared" si="29"/>
        <v>3</v>
      </c>
      <c r="ZL17" s="46">
        <f t="shared" si="29"/>
        <v>3</v>
      </c>
      <c r="ZM17" s="46">
        <f t="shared" si="29"/>
        <v>3</v>
      </c>
      <c r="ZN17" s="46">
        <f t="shared" si="29"/>
        <v>3</v>
      </c>
      <c r="ZO17" s="46">
        <f t="shared" si="29"/>
        <v>3</v>
      </c>
      <c r="ZP17" s="46">
        <f t="shared" si="29"/>
        <v>3</v>
      </c>
      <c r="ZQ17" s="46">
        <f t="shared" si="29"/>
        <v>3</v>
      </c>
      <c r="ZR17" s="46">
        <f t="shared" ref="ZR17:ACC17" si="30">COUNTA(ZR25:ZR200)-1</f>
        <v>3</v>
      </c>
      <c r="ZS17" s="46">
        <f t="shared" si="30"/>
        <v>3</v>
      </c>
      <c r="ZT17" s="46">
        <f t="shared" si="30"/>
        <v>3</v>
      </c>
      <c r="ZU17" s="46">
        <f t="shared" si="30"/>
        <v>3</v>
      </c>
      <c r="ZV17" s="46">
        <f t="shared" si="30"/>
        <v>3</v>
      </c>
      <c r="ZW17" s="46">
        <f t="shared" si="30"/>
        <v>3</v>
      </c>
      <c r="ZX17" s="46">
        <f t="shared" si="30"/>
        <v>3</v>
      </c>
      <c r="ZY17" s="46">
        <f t="shared" si="30"/>
        <v>3</v>
      </c>
      <c r="ZZ17" s="46">
        <f t="shared" si="30"/>
        <v>3</v>
      </c>
      <c r="AAA17" s="46">
        <f t="shared" si="30"/>
        <v>3</v>
      </c>
      <c r="AAB17" s="46">
        <f t="shared" si="30"/>
        <v>5</v>
      </c>
      <c r="AAC17" s="46">
        <f t="shared" si="30"/>
        <v>5</v>
      </c>
      <c r="AAD17" s="46">
        <f t="shared" si="30"/>
        <v>5</v>
      </c>
      <c r="AAE17" s="46">
        <f t="shared" si="30"/>
        <v>5</v>
      </c>
      <c r="AAF17" s="46">
        <f t="shared" si="30"/>
        <v>5</v>
      </c>
      <c r="AAG17" s="46">
        <f t="shared" si="30"/>
        <v>5</v>
      </c>
      <c r="AAH17" s="46">
        <f t="shared" si="30"/>
        <v>5</v>
      </c>
      <c r="AAI17" s="46">
        <f t="shared" si="30"/>
        <v>5</v>
      </c>
      <c r="AAJ17" s="46">
        <f t="shared" si="30"/>
        <v>5</v>
      </c>
      <c r="AAK17" s="46">
        <f t="shared" si="30"/>
        <v>5</v>
      </c>
      <c r="AAL17" s="46">
        <f t="shared" si="30"/>
        <v>4</v>
      </c>
      <c r="AAM17" s="46">
        <f t="shared" si="30"/>
        <v>4</v>
      </c>
      <c r="AAN17" s="46">
        <f t="shared" si="30"/>
        <v>4</v>
      </c>
      <c r="AAO17" s="46">
        <f t="shared" si="30"/>
        <v>4</v>
      </c>
      <c r="AAP17" s="46">
        <f t="shared" si="30"/>
        <v>4</v>
      </c>
      <c r="AAQ17" s="46">
        <f t="shared" si="30"/>
        <v>4</v>
      </c>
      <c r="AAR17" s="46">
        <f t="shared" si="30"/>
        <v>4</v>
      </c>
      <c r="AAS17" s="46">
        <f t="shared" si="30"/>
        <v>4</v>
      </c>
      <c r="AAT17" s="46">
        <f t="shared" si="30"/>
        <v>4</v>
      </c>
      <c r="AAU17" s="46">
        <f t="shared" si="30"/>
        <v>4</v>
      </c>
      <c r="AAV17" s="46">
        <f t="shared" si="30"/>
        <v>4</v>
      </c>
      <c r="AAW17" s="46">
        <f t="shared" si="30"/>
        <v>4</v>
      </c>
      <c r="AAX17" s="46">
        <f t="shared" si="30"/>
        <v>4</v>
      </c>
      <c r="AAY17" s="46">
        <f t="shared" si="30"/>
        <v>4</v>
      </c>
      <c r="AAZ17" s="46">
        <f t="shared" si="30"/>
        <v>4</v>
      </c>
      <c r="ABA17" s="46">
        <f t="shared" si="30"/>
        <v>4</v>
      </c>
      <c r="ABB17" s="46">
        <f t="shared" si="30"/>
        <v>4</v>
      </c>
      <c r="ABC17" s="46">
        <f t="shared" si="30"/>
        <v>4</v>
      </c>
      <c r="ABD17" s="46">
        <f t="shared" si="30"/>
        <v>4</v>
      </c>
      <c r="ABE17" s="46">
        <f t="shared" si="30"/>
        <v>4</v>
      </c>
      <c r="ABF17" s="46">
        <f t="shared" si="30"/>
        <v>4</v>
      </c>
      <c r="ABG17" s="46">
        <f t="shared" si="30"/>
        <v>5</v>
      </c>
      <c r="ABH17" s="46">
        <f t="shared" si="30"/>
        <v>5</v>
      </c>
      <c r="ABI17" s="46">
        <f t="shared" si="30"/>
        <v>5</v>
      </c>
      <c r="ABJ17" s="46">
        <f t="shared" si="30"/>
        <v>5</v>
      </c>
      <c r="ABK17" s="46">
        <f t="shared" si="30"/>
        <v>5</v>
      </c>
      <c r="ABL17" s="46">
        <f t="shared" si="30"/>
        <v>4</v>
      </c>
      <c r="ABM17" s="46">
        <f t="shared" si="30"/>
        <v>4</v>
      </c>
      <c r="ABN17" s="46">
        <f t="shared" si="30"/>
        <v>4</v>
      </c>
      <c r="ABO17" s="46">
        <f t="shared" si="30"/>
        <v>4</v>
      </c>
      <c r="ABP17" s="46">
        <f t="shared" si="30"/>
        <v>4</v>
      </c>
      <c r="ABQ17" s="46">
        <f t="shared" si="30"/>
        <v>4</v>
      </c>
      <c r="ABR17" s="46">
        <f t="shared" si="30"/>
        <v>4</v>
      </c>
      <c r="ABS17" s="46">
        <f t="shared" si="30"/>
        <v>4</v>
      </c>
      <c r="ABT17" s="46">
        <f t="shared" si="30"/>
        <v>4</v>
      </c>
      <c r="ABU17" s="46">
        <f t="shared" si="30"/>
        <v>4</v>
      </c>
      <c r="ABV17" s="46">
        <f t="shared" si="30"/>
        <v>4</v>
      </c>
      <c r="ABW17" s="46">
        <f t="shared" si="30"/>
        <v>4</v>
      </c>
      <c r="ABX17" s="46">
        <f t="shared" si="30"/>
        <v>4</v>
      </c>
      <c r="ABY17" s="46">
        <f t="shared" si="30"/>
        <v>4</v>
      </c>
      <c r="ABZ17" s="46">
        <f t="shared" si="30"/>
        <v>4</v>
      </c>
      <c r="ACA17" s="46">
        <f t="shared" si="30"/>
        <v>4</v>
      </c>
      <c r="ACB17" s="46">
        <f t="shared" si="30"/>
        <v>4</v>
      </c>
      <c r="ACC17" s="46">
        <f t="shared" si="30"/>
        <v>4</v>
      </c>
      <c r="ACD17" s="46">
        <f t="shared" ref="ACD17:ADY17" si="31">COUNTA(ACD25:ACD200)-1</f>
        <v>4</v>
      </c>
      <c r="ACE17" s="46">
        <f t="shared" si="31"/>
        <v>4</v>
      </c>
      <c r="ACF17" s="46">
        <f t="shared" si="31"/>
        <v>4</v>
      </c>
      <c r="ACG17" s="46">
        <f t="shared" si="31"/>
        <v>4</v>
      </c>
      <c r="ACH17" s="46">
        <f t="shared" si="31"/>
        <v>4</v>
      </c>
      <c r="ACI17" s="46">
        <f t="shared" si="31"/>
        <v>4</v>
      </c>
      <c r="ACJ17" s="46">
        <f t="shared" si="31"/>
        <v>4</v>
      </c>
      <c r="ACK17" s="46">
        <f t="shared" si="31"/>
        <v>4</v>
      </c>
      <c r="ACL17" s="46">
        <f t="shared" si="31"/>
        <v>4</v>
      </c>
      <c r="ACM17" s="46">
        <f t="shared" si="31"/>
        <v>4</v>
      </c>
      <c r="ACN17" s="46">
        <f t="shared" si="31"/>
        <v>4</v>
      </c>
      <c r="ACO17" s="46">
        <f t="shared" si="31"/>
        <v>5</v>
      </c>
      <c r="ACP17" s="46">
        <f t="shared" si="31"/>
        <v>5</v>
      </c>
      <c r="ACQ17" s="46">
        <f t="shared" si="31"/>
        <v>5</v>
      </c>
      <c r="ACR17" s="46">
        <f t="shared" si="31"/>
        <v>5</v>
      </c>
      <c r="ACS17" s="46">
        <f t="shared" si="31"/>
        <v>2</v>
      </c>
      <c r="ACT17" s="46">
        <f t="shared" si="31"/>
        <v>2</v>
      </c>
      <c r="ACU17" s="46">
        <f t="shared" si="31"/>
        <v>2</v>
      </c>
      <c r="ACV17" s="46">
        <f t="shared" si="31"/>
        <v>7</v>
      </c>
      <c r="ACW17" s="46">
        <f t="shared" si="31"/>
        <v>7</v>
      </c>
      <c r="ACX17" s="46">
        <f t="shared" si="31"/>
        <v>7</v>
      </c>
      <c r="ACY17" s="46">
        <f t="shared" si="31"/>
        <v>7</v>
      </c>
      <c r="ACZ17" s="46">
        <f t="shared" si="31"/>
        <v>7</v>
      </c>
      <c r="ADA17" s="46">
        <f t="shared" si="31"/>
        <v>7</v>
      </c>
      <c r="ADB17" s="46">
        <f t="shared" si="31"/>
        <v>6</v>
      </c>
      <c r="ADC17" s="46">
        <f t="shared" si="31"/>
        <v>6</v>
      </c>
      <c r="ADD17" s="46">
        <f t="shared" si="31"/>
        <v>6</v>
      </c>
      <c r="ADE17" s="46">
        <f t="shared" si="31"/>
        <v>6</v>
      </c>
      <c r="ADF17" s="46">
        <f t="shared" si="31"/>
        <v>6</v>
      </c>
      <c r="ADG17" s="46">
        <f t="shared" si="31"/>
        <v>6</v>
      </c>
      <c r="ADH17" s="46">
        <f t="shared" si="31"/>
        <v>6</v>
      </c>
      <c r="ADI17" s="46">
        <f t="shared" si="31"/>
        <v>6</v>
      </c>
      <c r="ADJ17" s="46">
        <f t="shared" si="31"/>
        <v>6</v>
      </c>
      <c r="ADK17" s="46">
        <f t="shared" si="31"/>
        <v>6</v>
      </c>
      <c r="ADL17" s="46">
        <f t="shared" si="31"/>
        <v>6</v>
      </c>
      <c r="ADM17" s="46">
        <f t="shared" si="31"/>
        <v>6</v>
      </c>
      <c r="ADN17" s="46">
        <f t="shared" si="31"/>
        <v>2</v>
      </c>
      <c r="ADO17" s="46">
        <f t="shared" si="31"/>
        <v>2</v>
      </c>
      <c r="ADP17" s="46">
        <f t="shared" si="31"/>
        <v>2</v>
      </c>
      <c r="ADQ17" s="46">
        <f t="shared" si="31"/>
        <v>2</v>
      </c>
      <c r="ADR17" s="46">
        <f t="shared" si="31"/>
        <v>2</v>
      </c>
      <c r="ADS17" s="46">
        <f t="shared" si="31"/>
        <v>2</v>
      </c>
      <c r="ADT17" s="46">
        <f t="shared" si="31"/>
        <v>2</v>
      </c>
      <c r="ADU17" s="46">
        <f t="shared" si="31"/>
        <v>2</v>
      </c>
      <c r="ADV17" s="46">
        <f t="shared" si="31"/>
        <v>2</v>
      </c>
      <c r="ADW17" s="46">
        <f t="shared" si="31"/>
        <v>2</v>
      </c>
      <c r="ADX17" s="46">
        <f t="shared" si="31"/>
        <v>2</v>
      </c>
      <c r="ADY17" s="46">
        <f t="shared" si="31"/>
        <v>2</v>
      </c>
      <c r="ADZ17" s="46">
        <f t="shared" ref="ADZ17:AGK17" si="32">COUNTA(ADZ25:ADZ200)-1</f>
        <v>3</v>
      </c>
      <c r="AEA17" s="46">
        <f t="shared" si="32"/>
        <v>3</v>
      </c>
      <c r="AEB17" s="46">
        <f t="shared" si="32"/>
        <v>3</v>
      </c>
      <c r="AEC17" s="46">
        <f t="shared" si="32"/>
        <v>3</v>
      </c>
      <c r="AED17" s="46">
        <f t="shared" si="32"/>
        <v>3</v>
      </c>
      <c r="AEE17" s="46">
        <f t="shared" si="32"/>
        <v>3</v>
      </c>
      <c r="AEF17" s="46">
        <f t="shared" si="32"/>
        <v>3</v>
      </c>
      <c r="AEG17" s="46">
        <f t="shared" si="32"/>
        <v>3</v>
      </c>
      <c r="AEH17" s="46">
        <f t="shared" si="32"/>
        <v>3</v>
      </c>
      <c r="AEI17" s="46">
        <f t="shared" si="32"/>
        <v>3</v>
      </c>
      <c r="AEJ17" s="46">
        <f t="shared" si="32"/>
        <v>3</v>
      </c>
      <c r="AEK17" s="46">
        <f t="shared" si="32"/>
        <v>3</v>
      </c>
      <c r="AEL17" s="46">
        <f t="shared" si="32"/>
        <v>3</v>
      </c>
      <c r="AEM17" s="46">
        <f t="shared" si="32"/>
        <v>3</v>
      </c>
      <c r="AEN17" s="46">
        <f t="shared" si="32"/>
        <v>3</v>
      </c>
      <c r="AEO17" s="46">
        <f t="shared" si="32"/>
        <v>3</v>
      </c>
      <c r="AEP17" s="46">
        <f t="shared" si="32"/>
        <v>3</v>
      </c>
      <c r="AEQ17" s="46">
        <f t="shared" si="32"/>
        <v>3</v>
      </c>
      <c r="AER17" s="46">
        <f t="shared" si="32"/>
        <v>3</v>
      </c>
      <c r="AES17" s="46">
        <f t="shared" si="32"/>
        <v>3</v>
      </c>
      <c r="AET17" s="46">
        <f t="shared" si="32"/>
        <v>3</v>
      </c>
      <c r="AEU17" s="46">
        <f t="shared" si="32"/>
        <v>3</v>
      </c>
      <c r="AEV17" s="46">
        <f t="shared" si="32"/>
        <v>3</v>
      </c>
      <c r="AEW17" s="46">
        <f t="shared" si="32"/>
        <v>3</v>
      </c>
      <c r="AEX17" s="46">
        <f t="shared" si="32"/>
        <v>3</v>
      </c>
      <c r="AEY17" s="46">
        <f t="shared" si="32"/>
        <v>3</v>
      </c>
      <c r="AEZ17" s="46">
        <f t="shared" si="32"/>
        <v>3</v>
      </c>
      <c r="AFA17" s="46">
        <f t="shared" si="32"/>
        <v>3</v>
      </c>
      <c r="AFB17" s="46">
        <f t="shared" si="32"/>
        <v>3</v>
      </c>
      <c r="AFC17" s="46">
        <f t="shared" si="32"/>
        <v>3</v>
      </c>
      <c r="AFD17" s="46">
        <f t="shared" si="32"/>
        <v>3</v>
      </c>
      <c r="AFE17" s="46">
        <f t="shared" si="32"/>
        <v>3</v>
      </c>
      <c r="AFF17" s="46">
        <f t="shared" si="32"/>
        <v>3</v>
      </c>
      <c r="AFG17" s="46">
        <f t="shared" si="32"/>
        <v>3</v>
      </c>
      <c r="AFH17" s="46">
        <f t="shared" si="32"/>
        <v>3</v>
      </c>
      <c r="AFI17" s="46">
        <f t="shared" si="32"/>
        <v>3</v>
      </c>
      <c r="AFJ17" s="46">
        <f t="shared" si="32"/>
        <v>3</v>
      </c>
      <c r="AFK17" s="46">
        <f t="shared" si="32"/>
        <v>3</v>
      </c>
      <c r="AFL17" s="46">
        <f t="shared" si="32"/>
        <v>3</v>
      </c>
      <c r="AFM17" s="46">
        <f t="shared" si="32"/>
        <v>3</v>
      </c>
      <c r="AFN17" s="46">
        <f t="shared" si="32"/>
        <v>3</v>
      </c>
      <c r="AFO17" s="46">
        <f t="shared" si="32"/>
        <v>3</v>
      </c>
      <c r="AFP17" s="46">
        <f t="shared" si="32"/>
        <v>3</v>
      </c>
      <c r="AFQ17" s="46">
        <f t="shared" si="32"/>
        <v>3</v>
      </c>
      <c r="AFR17" s="46">
        <f t="shared" si="32"/>
        <v>3</v>
      </c>
      <c r="AFS17" s="46">
        <f t="shared" si="32"/>
        <v>3</v>
      </c>
      <c r="AFT17" s="46">
        <f t="shared" si="32"/>
        <v>3</v>
      </c>
      <c r="AFU17" s="46">
        <f t="shared" si="32"/>
        <v>3</v>
      </c>
      <c r="AFV17" s="46">
        <f t="shared" si="32"/>
        <v>3</v>
      </c>
      <c r="AFW17" s="46">
        <f t="shared" si="32"/>
        <v>3</v>
      </c>
      <c r="AFX17" s="46">
        <f t="shared" si="32"/>
        <v>3</v>
      </c>
      <c r="AFY17" s="46">
        <f t="shared" si="32"/>
        <v>3</v>
      </c>
      <c r="AFZ17" s="46">
        <f t="shared" si="32"/>
        <v>3</v>
      </c>
      <c r="AGA17" s="46">
        <f t="shared" si="32"/>
        <v>3</v>
      </c>
      <c r="AGB17" s="46">
        <f t="shared" si="32"/>
        <v>6</v>
      </c>
      <c r="AGC17" s="46">
        <f t="shared" si="32"/>
        <v>6</v>
      </c>
      <c r="AGD17" s="46">
        <f t="shared" si="32"/>
        <v>6</v>
      </c>
      <c r="AGE17" s="46">
        <f t="shared" si="32"/>
        <v>6</v>
      </c>
      <c r="AGF17" s="46">
        <f t="shared" si="32"/>
        <v>6</v>
      </c>
      <c r="AGG17" s="46">
        <f t="shared" si="32"/>
        <v>6</v>
      </c>
      <c r="AGH17" s="46">
        <f t="shared" si="32"/>
        <v>6</v>
      </c>
      <c r="AGI17" s="46">
        <f t="shared" si="32"/>
        <v>6</v>
      </c>
      <c r="AGJ17" s="46">
        <f t="shared" si="32"/>
        <v>6</v>
      </c>
      <c r="AGK17" s="46">
        <f t="shared" si="32"/>
        <v>6</v>
      </c>
      <c r="AGL17" s="46">
        <f t="shared" ref="AGL17:AGQ17" si="33">COUNTA(AGL25:AGL200)-1</f>
        <v>5</v>
      </c>
      <c r="AGM17" s="46">
        <f t="shared" si="33"/>
        <v>5</v>
      </c>
      <c r="AGN17" s="46">
        <f t="shared" si="33"/>
        <v>6</v>
      </c>
      <c r="AGO17" s="46">
        <f t="shared" si="33"/>
        <v>6</v>
      </c>
      <c r="AGP17" s="46">
        <f t="shared" si="33"/>
        <v>8</v>
      </c>
      <c r="AGQ17" s="46">
        <f t="shared" si="33"/>
        <v>8</v>
      </c>
      <c r="AGR17" s="232"/>
    </row>
    <row r="18" spans="1:876" s="70" customFormat="1" x14ac:dyDescent="0.25">
      <c r="A18" s="69"/>
      <c r="B18" s="70">
        <f t="shared" ref="B18:BM18" si="34">COUNTA(B25:B200)</f>
        <v>10</v>
      </c>
      <c r="C18" s="70">
        <f t="shared" si="34"/>
        <v>10</v>
      </c>
      <c r="D18" s="70">
        <f t="shared" si="34"/>
        <v>10</v>
      </c>
      <c r="E18" s="70">
        <f t="shared" si="34"/>
        <v>10</v>
      </c>
      <c r="F18" s="70">
        <f t="shared" si="34"/>
        <v>10</v>
      </c>
      <c r="G18" s="70">
        <f t="shared" si="34"/>
        <v>10</v>
      </c>
      <c r="H18" s="70">
        <f t="shared" si="34"/>
        <v>10</v>
      </c>
      <c r="I18" s="70">
        <f t="shared" si="34"/>
        <v>10</v>
      </c>
      <c r="J18" s="70">
        <f t="shared" si="34"/>
        <v>4</v>
      </c>
      <c r="K18" s="70">
        <f t="shared" si="34"/>
        <v>4</v>
      </c>
      <c r="L18" s="70">
        <f t="shared" si="34"/>
        <v>4</v>
      </c>
      <c r="M18" s="70">
        <f t="shared" si="34"/>
        <v>4</v>
      </c>
      <c r="N18" s="70">
        <f t="shared" si="34"/>
        <v>4</v>
      </c>
      <c r="O18" s="70">
        <f t="shared" si="34"/>
        <v>4</v>
      </c>
      <c r="P18" s="70">
        <f t="shared" si="34"/>
        <v>4</v>
      </c>
      <c r="Q18" s="70">
        <f t="shared" si="34"/>
        <v>4</v>
      </c>
      <c r="R18" s="70">
        <f t="shared" si="34"/>
        <v>4</v>
      </c>
      <c r="S18" s="70">
        <f t="shared" si="34"/>
        <v>4</v>
      </c>
      <c r="T18" s="70">
        <f t="shared" si="34"/>
        <v>4</v>
      </c>
      <c r="U18" s="70">
        <f t="shared" si="34"/>
        <v>9</v>
      </c>
      <c r="V18" s="70">
        <f t="shared" si="34"/>
        <v>9</v>
      </c>
      <c r="W18" s="70">
        <f t="shared" si="34"/>
        <v>9</v>
      </c>
      <c r="X18" s="70">
        <f t="shared" si="34"/>
        <v>9</v>
      </c>
      <c r="Y18" s="70">
        <f t="shared" si="34"/>
        <v>9</v>
      </c>
      <c r="Z18" s="70">
        <f t="shared" si="34"/>
        <v>9</v>
      </c>
      <c r="AA18" s="70">
        <f t="shared" si="34"/>
        <v>9</v>
      </c>
      <c r="AB18" s="70">
        <f t="shared" si="34"/>
        <v>9</v>
      </c>
      <c r="AC18" s="70">
        <f t="shared" si="34"/>
        <v>9</v>
      </c>
      <c r="AD18" s="70">
        <f t="shared" si="34"/>
        <v>9</v>
      </c>
      <c r="AE18" s="70">
        <f t="shared" si="34"/>
        <v>9</v>
      </c>
      <c r="AF18" s="70">
        <f t="shared" si="34"/>
        <v>2</v>
      </c>
      <c r="AG18" s="70">
        <f t="shared" si="34"/>
        <v>2</v>
      </c>
      <c r="AH18" s="70">
        <f t="shared" si="34"/>
        <v>2</v>
      </c>
      <c r="AI18" s="70">
        <f t="shared" si="34"/>
        <v>2</v>
      </c>
      <c r="AJ18" s="70">
        <f t="shared" si="34"/>
        <v>2</v>
      </c>
      <c r="AK18" s="70">
        <f t="shared" si="34"/>
        <v>2</v>
      </c>
      <c r="AL18" s="70">
        <f t="shared" si="34"/>
        <v>2</v>
      </c>
      <c r="AM18" s="70">
        <f t="shared" si="34"/>
        <v>2</v>
      </c>
      <c r="AN18" s="70">
        <f t="shared" si="34"/>
        <v>2</v>
      </c>
      <c r="AO18" s="70">
        <f t="shared" si="34"/>
        <v>2</v>
      </c>
      <c r="AP18" s="70">
        <f t="shared" si="34"/>
        <v>2</v>
      </c>
      <c r="AQ18" s="70">
        <f t="shared" si="34"/>
        <v>6</v>
      </c>
      <c r="AR18" s="70">
        <f t="shared" si="34"/>
        <v>6</v>
      </c>
      <c r="AS18" s="70">
        <f t="shared" si="34"/>
        <v>6</v>
      </c>
      <c r="AT18" s="70">
        <f t="shared" si="34"/>
        <v>6</v>
      </c>
      <c r="AU18" s="70">
        <f t="shared" si="34"/>
        <v>6</v>
      </c>
      <c r="AV18" s="70">
        <f t="shared" si="34"/>
        <v>6</v>
      </c>
      <c r="AW18" s="70">
        <f t="shared" si="34"/>
        <v>6</v>
      </c>
      <c r="AX18" s="70">
        <f t="shared" si="34"/>
        <v>6</v>
      </c>
      <c r="AY18" s="70">
        <f t="shared" si="34"/>
        <v>6</v>
      </c>
      <c r="AZ18" s="70">
        <f t="shared" si="34"/>
        <v>6</v>
      </c>
      <c r="BA18" s="70">
        <f t="shared" si="34"/>
        <v>6</v>
      </c>
      <c r="BB18" s="70">
        <f t="shared" si="34"/>
        <v>6</v>
      </c>
      <c r="BC18" s="70">
        <f t="shared" si="34"/>
        <v>6</v>
      </c>
      <c r="BD18" s="70">
        <f t="shared" si="34"/>
        <v>6</v>
      </c>
      <c r="BE18" s="70">
        <f t="shared" si="34"/>
        <v>6</v>
      </c>
      <c r="BF18" s="70">
        <f t="shared" si="34"/>
        <v>6</v>
      </c>
      <c r="BG18" s="70">
        <f t="shared" si="34"/>
        <v>6</v>
      </c>
      <c r="BH18" s="70">
        <f t="shared" si="34"/>
        <v>6</v>
      </c>
      <c r="BI18" s="70">
        <f t="shared" si="34"/>
        <v>6</v>
      </c>
      <c r="BJ18" s="70">
        <f t="shared" si="34"/>
        <v>6</v>
      </c>
      <c r="BK18" s="70">
        <f t="shared" si="34"/>
        <v>6</v>
      </c>
      <c r="BL18" s="70">
        <f t="shared" si="34"/>
        <v>6</v>
      </c>
      <c r="BM18" s="70">
        <f t="shared" si="34"/>
        <v>6</v>
      </c>
      <c r="BN18" s="70">
        <f t="shared" ref="BN18:DY18" si="35">COUNTA(BN25:BN200)</f>
        <v>6</v>
      </c>
      <c r="BO18" s="70">
        <f t="shared" si="35"/>
        <v>6</v>
      </c>
      <c r="BP18" s="70">
        <f t="shared" si="35"/>
        <v>6</v>
      </c>
      <c r="BQ18" s="70">
        <f t="shared" si="35"/>
        <v>6</v>
      </c>
      <c r="BR18" s="70">
        <f t="shared" si="35"/>
        <v>6</v>
      </c>
      <c r="BS18" s="70">
        <f t="shared" si="35"/>
        <v>6</v>
      </c>
      <c r="BT18" s="70">
        <f t="shared" si="35"/>
        <v>6</v>
      </c>
      <c r="BU18" s="70">
        <f t="shared" si="35"/>
        <v>6</v>
      </c>
      <c r="BV18" s="70">
        <f t="shared" si="35"/>
        <v>6</v>
      </c>
      <c r="BW18" s="70">
        <f t="shared" si="35"/>
        <v>6</v>
      </c>
      <c r="BX18" s="70">
        <f t="shared" si="35"/>
        <v>6</v>
      </c>
      <c r="BY18" s="70">
        <f t="shared" si="35"/>
        <v>6</v>
      </c>
      <c r="BZ18" s="70">
        <f t="shared" si="35"/>
        <v>6</v>
      </c>
      <c r="CA18" s="70">
        <f t="shared" si="35"/>
        <v>6</v>
      </c>
      <c r="CB18" s="70">
        <f t="shared" si="35"/>
        <v>6</v>
      </c>
      <c r="CC18" s="70">
        <f t="shared" si="35"/>
        <v>6</v>
      </c>
      <c r="CD18" s="70">
        <f t="shared" si="35"/>
        <v>3</v>
      </c>
      <c r="CE18" s="70">
        <f t="shared" si="35"/>
        <v>3</v>
      </c>
      <c r="CF18" s="70">
        <f t="shared" si="35"/>
        <v>3</v>
      </c>
      <c r="CG18" s="70">
        <f t="shared" si="35"/>
        <v>3</v>
      </c>
      <c r="CH18" s="70">
        <f t="shared" si="35"/>
        <v>3</v>
      </c>
      <c r="CI18" s="70">
        <f t="shared" si="35"/>
        <v>3</v>
      </c>
      <c r="CJ18" s="70">
        <f t="shared" si="35"/>
        <v>3</v>
      </c>
      <c r="CK18" s="70">
        <f t="shared" si="35"/>
        <v>3</v>
      </c>
      <c r="CL18" s="70">
        <f t="shared" si="35"/>
        <v>3</v>
      </c>
      <c r="CM18" s="70">
        <f t="shared" si="35"/>
        <v>3</v>
      </c>
      <c r="CN18" s="70">
        <f t="shared" si="35"/>
        <v>3</v>
      </c>
      <c r="CO18" s="70">
        <f t="shared" si="35"/>
        <v>3</v>
      </c>
      <c r="CP18" s="70">
        <f t="shared" si="35"/>
        <v>2</v>
      </c>
      <c r="CQ18" s="70">
        <f t="shared" si="35"/>
        <v>2</v>
      </c>
      <c r="CR18" s="70">
        <f t="shared" si="35"/>
        <v>2</v>
      </c>
      <c r="CS18" s="70">
        <f t="shared" si="35"/>
        <v>2</v>
      </c>
      <c r="CT18" s="70">
        <f t="shared" si="35"/>
        <v>2</v>
      </c>
      <c r="CU18" s="70">
        <f t="shared" si="35"/>
        <v>2</v>
      </c>
      <c r="CV18" s="70">
        <f t="shared" si="35"/>
        <v>2</v>
      </c>
      <c r="CW18" s="70">
        <f t="shared" si="35"/>
        <v>2</v>
      </c>
      <c r="CX18" s="70">
        <f t="shared" si="35"/>
        <v>4</v>
      </c>
      <c r="CY18" s="70">
        <f t="shared" si="35"/>
        <v>4</v>
      </c>
      <c r="CZ18" s="70">
        <f t="shared" si="35"/>
        <v>4</v>
      </c>
      <c r="DA18" s="70">
        <f t="shared" si="35"/>
        <v>4</v>
      </c>
      <c r="DB18" s="70">
        <f t="shared" si="35"/>
        <v>4</v>
      </c>
      <c r="DC18" s="70">
        <f t="shared" si="35"/>
        <v>4</v>
      </c>
      <c r="DD18" s="70">
        <f t="shared" si="35"/>
        <v>4</v>
      </c>
      <c r="DE18" s="70">
        <f t="shared" si="35"/>
        <v>4</v>
      </c>
      <c r="DF18" s="70">
        <f t="shared" si="35"/>
        <v>4</v>
      </c>
      <c r="DG18" s="70">
        <f t="shared" si="35"/>
        <v>4</v>
      </c>
      <c r="DH18" s="70">
        <f t="shared" si="35"/>
        <v>4</v>
      </c>
      <c r="DI18" s="70">
        <f t="shared" si="35"/>
        <v>4</v>
      </c>
      <c r="DJ18" s="70">
        <f t="shared" si="35"/>
        <v>4</v>
      </c>
      <c r="DK18" s="70">
        <f t="shared" si="35"/>
        <v>4</v>
      </c>
      <c r="DL18" s="70">
        <f t="shared" si="35"/>
        <v>4</v>
      </c>
      <c r="DM18" s="70">
        <f t="shared" si="35"/>
        <v>4</v>
      </c>
      <c r="DN18" s="70">
        <f t="shared" si="35"/>
        <v>4</v>
      </c>
      <c r="DO18" s="70">
        <f t="shared" si="35"/>
        <v>4</v>
      </c>
      <c r="DP18" s="70">
        <f t="shared" si="35"/>
        <v>4</v>
      </c>
      <c r="DQ18" s="70">
        <f t="shared" si="35"/>
        <v>4</v>
      </c>
      <c r="DR18" s="70">
        <f t="shared" si="35"/>
        <v>4</v>
      </c>
      <c r="DS18" s="70">
        <f t="shared" si="35"/>
        <v>4</v>
      </c>
      <c r="DT18" s="70">
        <f t="shared" si="35"/>
        <v>4</v>
      </c>
      <c r="DU18" s="70">
        <f t="shared" si="35"/>
        <v>4</v>
      </c>
      <c r="DV18" s="70">
        <f t="shared" si="35"/>
        <v>7</v>
      </c>
      <c r="DW18" s="70">
        <f t="shared" si="35"/>
        <v>7</v>
      </c>
      <c r="DX18" s="70">
        <f t="shared" si="35"/>
        <v>7</v>
      </c>
      <c r="DY18" s="70">
        <f t="shared" si="35"/>
        <v>7</v>
      </c>
      <c r="DZ18" s="70">
        <f t="shared" ref="DZ18:GK18" si="36">COUNTA(DZ25:DZ200)</f>
        <v>7</v>
      </c>
      <c r="EA18" s="70">
        <f t="shared" si="36"/>
        <v>8</v>
      </c>
      <c r="EB18" s="70">
        <f t="shared" si="36"/>
        <v>8</v>
      </c>
      <c r="EC18" s="70">
        <f t="shared" si="36"/>
        <v>8</v>
      </c>
      <c r="ED18" s="70">
        <f t="shared" si="36"/>
        <v>8</v>
      </c>
      <c r="EE18" s="70">
        <f t="shared" si="36"/>
        <v>8</v>
      </c>
      <c r="EF18" s="70">
        <f t="shared" si="36"/>
        <v>8</v>
      </c>
      <c r="EG18" s="70">
        <f t="shared" si="36"/>
        <v>8</v>
      </c>
      <c r="EH18" s="70">
        <f t="shared" si="36"/>
        <v>8</v>
      </c>
      <c r="EI18" s="70">
        <f t="shared" si="36"/>
        <v>13</v>
      </c>
      <c r="EJ18" s="70">
        <f t="shared" si="36"/>
        <v>13</v>
      </c>
      <c r="EK18" s="70">
        <f t="shared" si="36"/>
        <v>13</v>
      </c>
      <c r="EL18" s="70">
        <f t="shared" si="36"/>
        <v>13</v>
      </c>
      <c r="EM18" s="70">
        <f t="shared" si="36"/>
        <v>13</v>
      </c>
      <c r="EN18" s="70">
        <f t="shared" si="36"/>
        <v>13</v>
      </c>
      <c r="EO18" s="70">
        <f t="shared" si="36"/>
        <v>13</v>
      </c>
      <c r="EP18" s="70">
        <f t="shared" si="36"/>
        <v>13</v>
      </c>
      <c r="EQ18" s="70">
        <f t="shared" si="36"/>
        <v>13</v>
      </c>
      <c r="ER18" s="70">
        <f t="shared" si="36"/>
        <v>13</v>
      </c>
      <c r="ES18" s="70">
        <f t="shared" si="36"/>
        <v>13</v>
      </c>
      <c r="ET18" s="70">
        <f t="shared" si="36"/>
        <v>3</v>
      </c>
      <c r="EU18" s="70">
        <f t="shared" si="36"/>
        <v>3</v>
      </c>
      <c r="EV18" s="70">
        <f t="shared" si="36"/>
        <v>3</v>
      </c>
      <c r="EW18" s="70">
        <f t="shared" si="36"/>
        <v>3</v>
      </c>
      <c r="EX18" s="70">
        <f t="shared" si="36"/>
        <v>3</v>
      </c>
      <c r="EY18" s="70">
        <f t="shared" si="36"/>
        <v>3</v>
      </c>
      <c r="EZ18" s="70">
        <f t="shared" si="36"/>
        <v>3</v>
      </c>
      <c r="FA18" s="70">
        <f t="shared" si="36"/>
        <v>3</v>
      </c>
      <c r="FB18" s="70">
        <f t="shared" si="36"/>
        <v>3</v>
      </c>
      <c r="FC18" s="70">
        <f t="shared" si="36"/>
        <v>3</v>
      </c>
      <c r="FD18" s="70">
        <f t="shared" si="36"/>
        <v>3</v>
      </c>
      <c r="FE18" s="70">
        <f t="shared" si="36"/>
        <v>3</v>
      </c>
      <c r="FF18" s="70">
        <f t="shared" si="36"/>
        <v>3</v>
      </c>
      <c r="FG18" s="70">
        <f t="shared" si="36"/>
        <v>3</v>
      </c>
      <c r="FH18" s="70">
        <f t="shared" si="36"/>
        <v>3</v>
      </c>
      <c r="FI18" s="70">
        <f t="shared" si="36"/>
        <v>3</v>
      </c>
      <c r="FJ18" s="70">
        <f t="shared" si="36"/>
        <v>3</v>
      </c>
      <c r="FK18" s="70">
        <f t="shared" si="36"/>
        <v>3</v>
      </c>
      <c r="FL18" s="70">
        <f t="shared" si="36"/>
        <v>3</v>
      </c>
      <c r="FM18" s="70">
        <f t="shared" si="36"/>
        <v>3</v>
      </c>
      <c r="FN18" s="70">
        <f t="shared" si="36"/>
        <v>3</v>
      </c>
      <c r="FO18" s="70">
        <f t="shared" si="36"/>
        <v>3</v>
      </c>
      <c r="FP18" s="70">
        <f t="shared" si="36"/>
        <v>3</v>
      </c>
      <c r="FQ18" s="70">
        <f t="shared" si="36"/>
        <v>3</v>
      </c>
      <c r="FR18" s="70">
        <f t="shared" si="36"/>
        <v>3</v>
      </c>
      <c r="FS18" s="70">
        <f t="shared" si="36"/>
        <v>3</v>
      </c>
      <c r="FT18" s="70">
        <f t="shared" si="36"/>
        <v>3</v>
      </c>
      <c r="FU18" s="70">
        <f t="shared" si="36"/>
        <v>3</v>
      </c>
      <c r="FV18" s="70">
        <f t="shared" si="36"/>
        <v>3</v>
      </c>
      <c r="FW18" s="70">
        <f t="shared" si="36"/>
        <v>3</v>
      </c>
      <c r="FX18" s="70">
        <f t="shared" si="36"/>
        <v>3</v>
      </c>
      <c r="FY18" s="70">
        <f t="shared" si="36"/>
        <v>3</v>
      </c>
      <c r="FZ18" s="70">
        <f t="shared" si="36"/>
        <v>3</v>
      </c>
      <c r="GA18" s="70">
        <f t="shared" si="36"/>
        <v>3</v>
      </c>
      <c r="GB18" s="70">
        <f t="shared" si="36"/>
        <v>3</v>
      </c>
      <c r="GC18" s="70">
        <f t="shared" si="36"/>
        <v>3</v>
      </c>
      <c r="GD18" s="70">
        <f t="shared" si="36"/>
        <v>3</v>
      </c>
      <c r="GE18" s="70">
        <f t="shared" si="36"/>
        <v>3</v>
      </c>
      <c r="GF18" s="70">
        <f t="shared" si="36"/>
        <v>3</v>
      </c>
      <c r="GG18" s="70">
        <f t="shared" si="36"/>
        <v>3</v>
      </c>
      <c r="GH18" s="70">
        <f t="shared" si="36"/>
        <v>7</v>
      </c>
      <c r="GI18" s="70">
        <f t="shared" si="36"/>
        <v>7</v>
      </c>
      <c r="GJ18" s="70">
        <f t="shared" si="36"/>
        <v>7</v>
      </c>
      <c r="GK18" s="70">
        <f t="shared" si="36"/>
        <v>7</v>
      </c>
      <c r="GL18" s="70">
        <f t="shared" ref="GL18:IW18" si="37">COUNTA(GL25:GL200)</f>
        <v>7</v>
      </c>
      <c r="GM18" s="70">
        <f t="shared" si="37"/>
        <v>7</v>
      </c>
      <c r="GN18" s="70">
        <f t="shared" si="37"/>
        <v>7</v>
      </c>
      <c r="GO18" s="70">
        <f t="shared" si="37"/>
        <v>7</v>
      </c>
      <c r="GP18" s="70">
        <f t="shared" si="37"/>
        <v>7</v>
      </c>
      <c r="GQ18" s="70">
        <f t="shared" si="37"/>
        <v>7</v>
      </c>
      <c r="GR18" s="70">
        <f t="shared" si="37"/>
        <v>6</v>
      </c>
      <c r="GS18" s="70">
        <f t="shared" si="37"/>
        <v>6</v>
      </c>
      <c r="GT18" s="70">
        <f t="shared" si="37"/>
        <v>5</v>
      </c>
      <c r="GU18" s="70">
        <f t="shared" si="37"/>
        <v>6</v>
      </c>
      <c r="GV18" s="70">
        <f t="shared" si="37"/>
        <v>5</v>
      </c>
      <c r="GW18" s="70">
        <f t="shared" si="37"/>
        <v>4</v>
      </c>
      <c r="GX18" s="70">
        <f t="shared" si="37"/>
        <v>4</v>
      </c>
      <c r="GY18" s="70">
        <f t="shared" si="37"/>
        <v>4</v>
      </c>
      <c r="GZ18" s="70">
        <f t="shared" si="37"/>
        <v>4</v>
      </c>
      <c r="HA18" s="70">
        <f t="shared" si="37"/>
        <v>4</v>
      </c>
      <c r="HB18" s="70">
        <f t="shared" si="37"/>
        <v>4</v>
      </c>
      <c r="HC18" s="70">
        <f t="shared" si="37"/>
        <v>4</v>
      </c>
      <c r="HD18" s="70">
        <f t="shared" si="37"/>
        <v>4</v>
      </c>
      <c r="HE18" s="70">
        <f t="shared" si="37"/>
        <v>4</v>
      </c>
      <c r="HF18" s="70">
        <f t="shared" si="37"/>
        <v>4</v>
      </c>
      <c r="HG18" s="70">
        <f t="shared" si="37"/>
        <v>4</v>
      </c>
      <c r="HH18" s="70">
        <f t="shared" si="37"/>
        <v>4</v>
      </c>
      <c r="HI18" s="70">
        <f t="shared" si="37"/>
        <v>4</v>
      </c>
      <c r="HJ18" s="70">
        <f t="shared" si="37"/>
        <v>4</v>
      </c>
      <c r="HK18" s="70">
        <f t="shared" si="37"/>
        <v>4</v>
      </c>
      <c r="HL18" s="70">
        <f t="shared" si="37"/>
        <v>4</v>
      </c>
      <c r="HM18" s="70">
        <f t="shared" si="37"/>
        <v>4</v>
      </c>
      <c r="HN18" s="70">
        <f t="shared" si="37"/>
        <v>4</v>
      </c>
      <c r="HO18" s="70">
        <f t="shared" si="37"/>
        <v>4</v>
      </c>
      <c r="HP18" s="70">
        <f t="shared" si="37"/>
        <v>4</v>
      </c>
      <c r="HQ18" s="70">
        <f t="shared" si="37"/>
        <v>4</v>
      </c>
      <c r="HR18" s="70">
        <f t="shared" si="37"/>
        <v>4</v>
      </c>
      <c r="HS18" s="70">
        <f t="shared" si="37"/>
        <v>4</v>
      </c>
      <c r="HT18" s="70">
        <f t="shared" si="37"/>
        <v>4</v>
      </c>
      <c r="HU18" s="70">
        <f t="shared" si="37"/>
        <v>4</v>
      </c>
      <c r="HV18" s="70">
        <f t="shared" si="37"/>
        <v>4</v>
      </c>
      <c r="HW18" s="70">
        <f t="shared" si="37"/>
        <v>4</v>
      </c>
      <c r="HX18" s="70">
        <f t="shared" si="37"/>
        <v>4</v>
      </c>
      <c r="HY18" s="70">
        <f t="shared" si="37"/>
        <v>4</v>
      </c>
      <c r="HZ18" s="70">
        <f t="shared" si="37"/>
        <v>4</v>
      </c>
      <c r="IA18" s="70">
        <f t="shared" si="37"/>
        <v>4</v>
      </c>
      <c r="IB18" s="70">
        <f t="shared" si="37"/>
        <v>4</v>
      </c>
      <c r="IC18" s="70">
        <f t="shared" si="37"/>
        <v>4</v>
      </c>
      <c r="ID18" s="70">
        <f t="shared" si="37"/>
        <v>4</v>
      </c>
      <c r="IE18" s="70">
        <f t="shared" si="37"/>
        <v>4</v>
      </c>
      <c r="IF18" s="70">
        <f t="shared" si="37"/>
        <v>4</v>
      </c>
      <c r="IG18" s="70">
        <f t="shared" si="37"/>
        <v>4</v>
      </c>
      <c r="IH18" s="70">
        <f t="shared" si="37"/>
        <v>4</v>
      </c>
      <c r="II18" s="70">
        <f t="shared" si="37"/>
        <v>4</v>
      </c>
      <c r="IJ18" s="70">
        <f t="shared" si="37"/>
        <v>4</v>
      </c>
      <c r="IK18" s="70">
        <f t="shared" si="37"/>
        <v>9</v>
      </c>
      <c r="IL18" s="70">
        <f t="shared" si="37"/>
        <v>9</v>
      </c>
      <c r="IM18" s="70">
        <f t="shared" si="37"/>
        <v>9</v>
      </c>
      <c r="IN18" s="70">
        <f t="shared" si="37"/>
        <v>9</v>
      </c>
      <c r="IO18" s="70">
        <f t="shared" si="37"/>
        <v>9</v>
      </c>
      <c r="IP18" s="70">
        <f t="shared" si="37"/>
        <v>9</v>
      </c>
      <c r="IQ18" s="70">
        <f t="shared" si="37"/>
        <v>5</v>
      </c>
      <c r="IR18" s="70">
        <f t="shared" si="37"/>
        <v>5</v>
      </c>
      <c r="IS18" s="70">
        <f t="shared" si="37"/>
        <v>5</v>
      </c>
      <c r="IT18" s="70">
        <f t="shared" si="37"/>
        <v>6</v>
      </c>
      <c r="IU18" s="70">
        <f t="shared" si="37"/>
        <v>6</v>
      </c>
      <c r="IV18" s="70">
        <f t="shared" si="37"/>
        <v>6</v>
      </c>
      <c r="IW18" s="70">
        <f t="shared" si="37"/>
        <v>6</v>
      </c>
      <c r="IX18" s="70">
        <f t="shared" ref="IX18:LI18" si="38">COUNTA(IX25:IX200)</f>
        <v>5</v>
      </c>
      <c r="IY18" s="70">
        <f t="shared" si="38"/>
        <v>5</v>
      </c>
      <c r="IZ18" s="70">
        <f t="shared" si="38"/>
        <v>5</v>
      </c>
      <c r="JA18" s="70">
        <f t="shared" si="38"/>
        <v>5</v>
      </c>
      <c r="JB18" s="70">
        <f t="shared" si="38"/>
        <v>10</v>
      </c>
      <c r="JC18" s="70">
        <f t="shared" si="38"/>
        <v>10</v>
      </c>
      <c r="JD18" s="70">
        <f t="shared" si="38"/>
        <v>10</v>
      </c>
      <c r="JE18" s="70">
        <f t="shared" si="38"/>
        <v>10</v>
      </c>
      <c r="JF18" s="70">
        <f t="shared" si="38"/>
        <v>10</v>
      </c>
      <c r="JG18" s="70">
        <f t="shared" si="38"/>
        <v>10</v>
      </c>
      <c r="JH18" s="70">
        <f t="shared" si="38"/>
        <v>10</v>
      </c>
      <c r="JI18" s="70">
        <f t="shared" si="38"/>
        <v>10</v>
      </c>
      <c r="JJ18" s="70">
        <f t="shared" si="38"/>
        <v>10</v>
      </c>
      <c r="JK18" s="70">
        <f t="shared" si="38"/>
        <v>10</v>
      </c>
      <c r="JL18" s="70">
        <f t="shared" si="38"/>
        <v>10</v>
      </c>
      <c r="JM18" s="70">
        <f t="shared" si="38"/>
        <v>10</v>
      </c>
      <c r="JN18" s="70">
        <f t="shared" si="38"/>
        <v>4</v>
      </c>
      <c r="JO18" s="70">
        <f t="shared" si="38"/>
        <v>4</v>
      </c>
      <c r="JP18" s="70">
        <f t="shared" si="38"/>
        <v>4</v>
      </c>
      <c r="JQ18" s="70">
        <f t="shared" si="38"/>
        <v>4</v>
      </c>
      <c r="JR18" s="70">
        <f t="shared" si="38"/>
        <v>4</v>
      </c>
      <c r="JS18" s="70">
        <f t="shared" si="38"/>
        <v>4</v>
      </c>
      <c r="JT18" s="70">
        <f t="shared" si="38"/>
        <v>4</v>
      </c>
      <c r="JU18" s="70">
        <f t="shared" si="38"/>
        <v>4</v>
      </c>
      <c r="JV18" s="70">
        <f t="shared" si="38"/>
        <v>4</v>
      </c>
      <c r="JW18" s="70">
        <f t="shared" si="38"/>
        <v>4</v>
      </c>
      <c r="JX18" s="70">
        <f t="shared" si="38"/>
        <v>4</v>
      </c>
      <c r="JY18" s="70">
        <f t="shared" si="38"/>
        <v>4</v>
      </c>
      <c r="JZ18" s="70">
        <f t="shared" si="38"/>
        <v>4</v>
      </c>
      <c r="KA18" s="70">
        <f t="shared" si="38"/>
        <v>4</v>
      </c>
      <c r="KB18" s="70">
        <f t="shared" si="38"/>
        <v>4</v>
      </c>
      <c r="KC18" s="70">
        <f t="shared" si="38"/>
        <v>4</v>
      </c>
      <c r="KD18" s="70">
        <f t="shared" si="38"/>
        <v>4</v>
      </c>
      <c r="KE18" s="70">
        <f t="shared" si="38"/>
        <v>4</v>
      </c>
      <c r="KF18" s="70">
        <f t="shared" si="38"/>
        <v>4</v>
      </c>
      <c r="KG18" s="70">
        <f t="shared" si="38"/>
        <v>4</v>
      </c>
      <c r="KH18" s="70">
        <f t="shared" si="38"/>
        <v>4</v>
      </c>
      <c r="KI18" s="70">
        <f t="shared" si="38"/>
        <v>4</v>
      </c>
      <c r="KJ18" s="70">
        <f t="shared" si="38"/>
        <v>4</v>
      </c>
      <c r="KK18" s="70">
        <f t="shared" si="38"/>
        <v>4</v>
      </c>
      <c r="KL18" s="70">
        <f t="shared" si="38"/>
        <v>4</v>
      </c>
      <c r="KM18" s="70">
        <f t="shared" si="38"/>
        <v>4</v>
      </c>
      <c r="KN18" s="70">
        <f t="shared" si="38"/>
        <v>4</v>
      </c>
      <c r="KO18" s="70">
        <f t="shared" si="38"/>
        <v>4</v>
      </c>
      <c r="KP18" s="70">
        <f t="shared" si="38"/>
        <v>4</v>
      </c>
      <c r="KQ18" s="70">
        <f t="shared" si="38"/>
        <v>4</v>
      </c>
      <c r="KR18" s="70">
        <f t="shared" si="38"/>
        <v>4</v>
      </c>
      <c r="KS18" s="70">
        <f t="shared" si="38"/>
        <v>4</v>
      </c>
      <c r="KT18" s="70">
        <f t="shared" si="38"/>
        <v>4</v>
      </c>
      <c r="KU18" s="70">
        <f t="shared" si="38"/>
        <v>4</v>
      </c>
      <c r="KV18" s="70">
        <f t="shared" si="38"/>
        <v>4</v>
      </c>
      <c r="KW18" s="70">
        <f t="shared" si="38"/>
        <v>4</v>
      </c>
      <c r="KX18" s="70">
        <f t="shared" si="38"/>
        <v>4</v>
      </c>
      <c r="KY18" s="70">
        <f t="shared" si="38"/>
        <v>4</v>
      </c>
      <c r="KZ18" s="70">
        <f t="shared" si="38"/>
        <v>10</v>
      </c>
      <c r="LA18" s="70">
        <f t="shared" si="38"/>
        <v>10</v>
      </c>
      <c r="LB18" s="70">
        <f t="shared" si="38"/>
        <v>10</v>
      </c>
      <c r="LC18" s="70">
        <f t="shared" si="38"/>
        <v>10</v>
      </c>
      <c r="LD18" s="70">
        <f t="shared" si="38"/>
        <v>10</v>
      </c>
      <c r="LE18" s="70">
        <f t="shared" si="38"/>
        <v>10</v>
      </c>
      <c r="LF18" s="70">
        <f t="shared" si="38"/>
        <v>10</v>
      </c>
      <c r="LG18" s="70">
        <f t="shared" si="38"/>
        <v>10</v>
      </c>
      <c r="LH18" s="70">
        <f t="shared" si="38"/>
        <v>10</v>
      </c>
      <c r="LI18" s="70">
        <f t="shared" si="38"/>
        <v>10</v>
      </c>
      <c r="LJ18" s="70">
        <f t="shared" ref="LJ18:NU18" si="39">COUNTA(LJ25:LJ200)</f>
        <v>8</v>
      </c>
      <c r="LK18" s="70">
        <f t="shared" si="39"/>
        <v>8</v>
      </c>
      <c r="LL18" s="70">
        <f t="shared" si="39"/>
        <v>8</v>
      </c>
      <c r="LM18" s="70">
        <f t="shared" si="39"/>
        <v>8</v>
      </c>
      <c r="LN18" s="70">
        <f t="shared" si="39"/>
        <v>8</v>
      </c>
      <c r="LO18" s="70">
        <f t="shared" si="39"/>
        <v>8</v>
      </c>
      <c r="LP18" s="70">
        <f t="shared" si="39"/>
        <v>8</v>
      </c>
      <c r="LQ18" s="70">
        <f t="shared" si="39"/>
        <v>8</v>
      </c>
      <c r="LR18" s="70">
        <f t="shared" si="39"/>
        <v>8</v>
      </c>
      <c r="LS18" s="70">
        <f t="shared" si="39"/>
        <v>8</v>
      </c>
      <c r="LT18" s="70">
        <f t="shared" si="39"/>
        <v>8</v>
      </c>
      <c r="LU18" s="70">
        <f t="shared" si="39"/>
        <v>8</v>
      </c>
      <c r="LV18" s="70">
        <f t="shared" si="39"/>
        <v>8</v>
      </c>
      <c r="LW18" s="70">
        <f t="shared" si="39"/>
        <v>8</v>
      </c>
      <c r="LX18" s="70">
        <f t="shared" si="39"/>
        <v>8</v>
      </c>
      <c r="LY18" s="70">
        <f t="shared" si="39"/>
        <v>8</v>
      </c>
      <c r="LZ18" s="70">
        <f t="shared" si="39"/>
        <v>8</v>
      </c>
      <c r="MA18" s="70">
        <f t="shared" si="39"/>
        <v>8</v>
      </c>
      <c r="MB18" s="70">
        <f t="shared" si="39"/>
        <v>8</v>
      </c>
      <c r="MC18" s="70">
        <f t="shared" si="39"/>
        <v>8</v>
      </c>
      <c r="MD18" s="70">
        <f t="shared" si="39"/>
        <v>3</v>
      </c>
      <c r="ME18" s="70">
        <f t="shared" si="39"/>
        <v>3</v>
      </c>
      <c r="MF18" s="70">
        <f t="shared" si="39"/>
        <v>3</v>
      </c>
      <c r="MG18" s="70">
        <f t="shared" si="39"/>
        <v>3</v>
      </c>
      <c r="MH18" s="70">
        <f t="shared" si="39"/>
        <v>3</v>
      </c>
      <c r="MI18" s="70">
        <f t="shared" si="39"/>
        <v>3</v>
      </c>
      <c r="MJ18" s="70">
        <f t="shared" si="39"/>
        <v>3</v>
      </c>
      <c r="MK18" s="70">
        <f t="shared" si="39"/>
        <v>3</v>
      </c>
      <c r="ML18" s="70">
        <f t="shared" si="39"/>
        <v>3</v>
      </c>
      <c r="MM18" s="70">
        <f t="shared" si="39"/>
        <v>3</v>
      </c>
      <c r="MN18" s="70">
        <f t="shared" si="39"/>
        <v>3</v>
      </c>
      <c r="MO18" s="70">
        <f t="shared" si="39"/>
        <v>3</v>
      </c>
      <c r="MP18" s="70">
        <f t="shared" si="39"/>
        <v>3</v>
      </c>
      <c r="MQ18" s="70">
        <f t="shared" si="39"/>
        <v>3</v>
      </c>
      <c r="MR18" s="70">
        <f t="shared" si="39"/>
        <v>3</v>
      </c>
      <c r="MS18" s="70">
        <f t="shared" si="39"/>
        <v>3</v>
      </c>
      <c r="MT18" s="70">
        <f t="shared" si="39"/>
        <v>3</v>
      </c>
      <c r="MU18" s="70">
        <f t="shared" si="39"/>
        <v>3</v>
      </c>
      <c r="MV18" s="70">
        <f t="shared" si="39"/>
        <v>3</v>
      </c>
      <c r="MW18" s="70">
        <f t="shared" si="39"/>
        <v>3</v>
      </c>
      <c r="MX18" s="70">
        <f t="shared" si="39"/>
        <v>3</v>
      </c>
      <c r="MY18" s="70">
        <f t="shared" si="39"/>
        <v>3</v>
      </c>
      <c r="MZ18" s="70">
        <f t="shared" si="39"/>
        <v>5</v>
      </c>
      <c r="NA18" s="70">
        <f t="shared" si="39"/>
        <v>5</v>
      </c>
      <c r="NB18" s="70">
        <f t="shared" si="39"/>
        <v>5</v>
      </c>
      <c r="NC18" s="70">
        <f t="shared" si="39"/>
        <v>5</v>
      </c>
      <c r="ND18" s="70">
        <f t="shared" si="39"/>
        <v>5</v>
      </c>
      <c r="NE18" s="70">
        <f t="shared" si="39"/>
        <v>5</v>
      </c>
      <c r="NF18" s="70">
        <f t="shared" si="39"/>
        <v>4</v>
      </c>
      <c r="NG18" s="70">
        <f t="shared" si="39"/>
        <v>5</v>
      </c>
      <c r="NH18" s="70">
        <f t="shared" si="39"/>
        <v>5</v>
      </c>
      <c r="NI18" s="70">
        <f t="shared" si="39"/>
        <v>5</v>
      </c>
      <c r="NJ18" s="70">
        <f t="shared" si="39"/>
        <v>4</v>
      </c>
      <c r="NK18" s="70">
        <f t="shared" si="39"/>
        <v>5</v>
      </c>
      <c r="NL18" s="70">
        <f t="shared" si="39"/>
        <v>5</v>
      </c>
      <c r="NM18" s="70">
        <f t="shared" si="39"/>
        <v>5</v>
      </c>
      <c r="NN18" s="70">
        <f t="shared" si="39"/>
        <v>5</v>
      </c>
      <c r="NO18" s="70">
        <f t="shared" si="39"/>
        <v>10</v>
      </c>
      <c r="NP18" s="70">
        <f t="shared" si="39"/>
        <v>10</v>
      </c>
      <c r="NQ18" s="70">
        <f t="shared" si="39"/>
        <v>10</v>
      </c>
      <c r="NR18" s="70">
        <f t="shared" si="39"/>
        <v>10</v>
      </c>
      <c r="NS18" s="70">
        <f t="shared" si="39"/>
        <v>10</v>
      </c>
      <c r="NT18" s="70">
        <f t="shared" si="39"/>
        <v>10</v>
      </c>
      <c r="NU18" s="70">
        <f t="shared" si="39"/>
        <v>10</v>
      </c>
      <c r="NV18" s="70">
        <f t="shared" ref="NV18:QG18" si="40">COUNTA(NV25:NV200)</f>
        <v>10</v>
      </c>
      <c r="NW18" s="70">
        <f t="shared" si="40"/>
        <v>10</v>
      </c>
      <c r="NX18" s="70">
        <f t="shared" si="40"/>
        <v>4</v>
      </c>
      <c r="NY18" s="70">
        <f t="shared" si="40"/>
        <v>4</v>
      </c>
      <c r="NZ18" s="70">
        <f t="shared" si="40"/>
        <v>4</v>
      </c>
      <c r="OA18" s="70">
        <f t="shared" si="40"/>
        <v>4</v>
      </c>
      <c r="OB18" s="70">
        <f t="shared" si="40"/>
        <v>4</v>
      </c>
      <c r="OC18" s="70">
        <f t="shared" si="40"/>
        <v>4</v>
      </c>
      <c r="OD18" s="70">
        <f t="shared" si="40"/>
        <v>4</v>
      </c>
      <c r="OE18" s="70">
        <f t="shared" si="40"/>
        <v>4</v>
      </c>
      <c r="OF18" s="70">
        <f t="shared" si="40"/>
        <v>4</v>
      </c>
      <c r="OG18" s="70">
        <f t="shared" si="40"/>
        <v>4</v>
      </c>
      <c r="OH18" s="70">
        <f t="shared" si="40"/>
        <v>4</v>
      </c>
      <c r="OI18" s="70">
        <f t="shared" si="40"/>
        <v>3</v>
      </c>
      <c r="OJ18" s="70">
        <f t="shared" si="40"/>
        <v>7</v>
      </c>
      <c r="OK18" s="70">
        <f t="shared" si="40"/>
        <v>7</v>
      </c>
      <c r="OL18" s="70">
        <f t="shared" si="40"/>
        <v>7</v>
      </c>
      <c r="OM18" s="70">
        <f t="shared" si="40"/>
        <v>7</v>
      </c>
      <c r="ON18" s="70">
        <f t="shared" si="40"/>
        <v>7</v>
      </c>
      <c r="OO18" s="70">
        <f t="shared" si="40"/>
        <v>7</v>
      </c>
      <c r="OP18" s="70">
        <f t="shared" si="40"/>
        <v>7</v>
      </c>
      <c r="OQ18" s="70">
        <f t="shared" si="40"/>
        <v>7</v>
      </c>
      <c r="OR18" s="70">
        <f t="shared" si="40"/>
        <v>7</v>
      </c>
      <c r="OS18" s="70">
        <f t="shared" si="40"/>
        <v>7</v>
      </c>
      <c r="OT18" s="70">
        <f t="shared" si="40"/>
        <v>7</v>
      </c>
      <c r="OU18" s="70">
        <f t="shared" si="40"/>
        <v>7</v>
      </c>
      <c r="OV18" s="70">
        <f t="shared" si="40"/>
        <v>7</v>
      </c>
      <c r="OW18" s="70">
        <f t="shared" si="40"/>
        <v>7</v>
      </c>
      <c r="OX18" s="70">
        <f t="shared" si="40"/>
        <v>7</v>
      </c>
      <c r="OY18" s="70">
        <f t="shared" si="40"/>
        <v>7</v>
      </c>
      <c r="OZ18" s="70">
        <f t="shared" si="40"/>
        <v>7</v>
      </c>
      <c r="PA18" s="70">
        <f t="shared" si="40"/>
        <v>7</v>
      </c>
      <c r="PB18" s="70">
        <f t="shared" si="40"/>
        <v>7</v>
      </c>
      <c r="PC18" s="70">
        <f t="shared" si="40"/>
        <v>7</v>
      </c>
      <c r="PD18" s="70">
        <f t="shared" si="40"/>
        <v>7</v>
      </c>
      <c r="PE18" s="70">
        <f t="shared" si="40"/>
        <v>7</v>
      </c>
      <c r="PF18" s="70">
        <f t="shared" si="40"/>
        <v>7</v>
      </c>
      <c r="PG18" s="70">
        <f t="shared" si="40"/>
        <v>7</v>
      </c>
      <c r="PH18" s="70">
        <f t="shared" si="40"/>
        <v>7</v>
      </c>
      <c r="PI18" s="70">
        <f t="shared" si="40"/>
        <v>7</v>
      </c>
      <c r="PJ18" s="70">
        <f t="shared" si="40"/>
        <v>7</v>
      </c>
      <c r="PK18" s="70">
        <f t="shared" si="40"/>
        <v>7</v>
      </c>
      <c r="PL18" s="70">
        <f t="shared" si="40"/>
        <v>7</v>
      </c>
      <c r="PM18" s="70">
        <f t="shared" si="40"/>
        <v>7</v>
      </c>
      <c r="PN18" s="70">
        <f t="shared" si="40"/>
        <v>7</v>
      </c>
      <c r="PO18" s="70">
        <f t="shared" si="40"/>
        <v>7</v>
      </c>
      <c r="PP18" s="70">
        <f t="shared" si="40"/>
        <v>7</v>
      </c>
      <c r="PQ18" s="70">
        <f t="shared" si="40"/>
        <v>7</v>
      </c>
      <c r="PR18" s="70">
        <f t="shared" si="40"/>
        <v>7</v>
      </c>
      <c r="PS18" s="70">
        <f t="shared" si="40"/>
        <v>7</v>
      </c>
      <c r="PT18" s="70">
        <f t="shared" si="40"/>
        <v>7</v>
      </c>
      <c r="PU18" s="70">
        <f t="shared" si="40"/>
        <v>7</v>
      </c>
      <c r="PV18" s="70">
        <f t="shared" si="40"/>
        <v>7</v>
      </c>
      <c r="PW18" s="70">
        <f t="shared" si="40"/>
        <v>7</v>
      </c>
      <c r="PX18" s="70">
        <f t="shared" si="40"/>
        <v>7</v>
      </c>
      <c r="PY18" s="70">
        <f t="shared" si="40"/>
        <v>7</v>
      </c>
      <c r="PZ18" s="70">
        <f t="shared" si="40"/>
        <v>7</v>
      </c>
      <c r="QA18" s="70">
        <f t="shared" si="40"/>
        <v>7</v>
      </c>
      <c r="QB18" s="70">
        <f t="shared" si="40"/>
        <v>7</v>
      </c>
      <c r="QC18" s="70">
        <f t="shared" si="40"/>
        <v>7</v>
      </c>
      <c r="QD18" s="70">
        <f t="shared" si="40"/>
        <v>7</v>
      </c>
      <c r="QE18" s="70">
        <f t="shared" si="40"/>
        <v>7</v>
      </c>
      <c r="QF18" s="70">
        <f t="shared" si="40"/>
        <v>7</v>
      </c>
      <c r="QG18" s="70">
        <f t="shared" si="40"/>
        <v>7</v>
      </c>
      <c r="QH18" s="70">
        <f t="shared" ref="QH18:SS18" si="41">COUNTA(QH25:QH200)</f>
        <v>7</v>
      </c>
      <c r="QI18" s="70">
        <f t="shared" si="41"/>
        <v>7</v>
      </c>
      <c r="QJ18" s="70">
        <f t="shared" si="41"/>
        <v>7</v>
      </c>
      <c r="QK18" s="70">
        <f t="shared" si="41"/>
        <v>7</v>
      </c>
      <c r="QL18" s="70">
        <f t="shared" si="41"/>
        <v>7</v>
      </c>
      <c r="QM18" s="70">
        <f t="shared" si="41"/>
        <v>7</v>
      </c>
      <c r="QN18" s="70">
        <f t="shared" si="41"/>
        <v>7</v>
      </c>
      <c r="QO18" s="70">
        <f t="shared" si="41"/>
        <v>7</v>
      </c>
      <c r="QP18" s="70">
        <f t="shared" si="41"/>
        <v>7</v>
      </c>
      <c r="QQ18" s="70">
        <f t="shared" si="41"/>
        <v>7</v>
      </c>
      <c r="QR18" s="70">
        <f t="shared" si="41"/>
        <v>7</v>
      </c>
      <c r="QS18" s="70">
        <f t="shared" si="41"/>
        <v>7</v>
      </c>
      <c r="QT18" s="70">
        <f t="shared" si="41"/>
        <v>7</v>
      </c>
      <c r="QU18" s="70">
        <f t="shared" si="41"/>
        <v>7</v>
      </c>
      <c r="QV18" s="70">
        <f t="shared" si="41"/>
        <v>7</v>
      </c>
      <c r="QW18" s="70">
        <f t="shared" si="41"/>
        <v>7</v>
      </c>
      <c r="QX18" s="70">
        <f t="shared" si="41"/>
        <v>7</v>
      </c>
      <c r="QY18" s="70">
        <f t="shared" si="41"/>
        <v>7</v>
      </c>
      <c r="QZ18" s="70">
        <f t="shared" si="41"/>
        <v>5</v>
      </c>
      <c r="RA18" s="70">
        <f t="shared" si="41"/>
        <v>5</v>
      </c>
      <c r="RB18" s="70">
        <f t="shared" si="41"/>
        <v>5</v>
      </c>
      <c r="RC18" s="70">
        <f t="shared" si="41"/>
        <v>5</v>
      </c>
      <c r="RD18" s="70">
        <f t="shared" si="41"/>
        <v>5</v>
      </c>
      <c r="RE18" s="70">
        <f t="shared" si="41"/>
        <v>5</v>
      </c>
      <c r="RF18" s="70">
        <f t="shared" si="41"/>
        <v>5</v>
      </c>
      <c r="RG18" s="70">
        <f t="shared" si="41"/>
        <v>5</v>
      </c>
      <c r="RH18" s="70">
        <f t="shared" si="41"/>
        <v>3</v>
      </c>
      <c r="RI18" s="70">
        <f t="shared" si="41"/>
        <v>3</v>
      </c>
      <c r="RJ18" s="70">
        <f t="shared" si="41"/>
        <v>3</v>
      </c>
      <c r="RK18" s="70">
        <f t="shared" si="41"/>
        <v>3</v>
      </c>
      <c r="RL18" s="70">
        <f t="shared" si="41"/>
        <v>3</v>
      </c>
      <c r="RM18" s="70">
        <f t="shared" si="41"/>
        <v>3</v>
      </c>
      <c r="RN18" s="70">
        <f t="shared" si="41"/>
        <v>3</v>
      </c>
      <c r="RO18" s="70">
        <f t="shared" si="41"/>
        <v>3</v>
      </c>
      <c r="RP18" s="70">
        <f t="shared" si="41"/>
        <v>3</v>
      </c>
      <c r="RQ18" s="70">
        <f t="shared" si="41"/>
        <v>3</v>
      </c>
      <c r="RR18" s="70">
        <f t="shared" si="41"/>
        <v>3</v>
      </c>
      <c r="RS18" s="70">
        <f t="shared" si="41"/>
        <v>3</v>
      </c>
      <c r="RT18" s="70">
        <f t="shared" si="41"/>
        <v>3</v>
      </c>
      <c r="RU18" s="70">
        <f t="shared" si="41"/>
        <v>3</v>
      </c>
      <c r="RV18" s="70">
        <f t="shared" si="41"/>
        <v>3</v>
      </c>
      <c r="RW18" s="70">
        <f t="shared" si="41"/>
        <v>3</v>
      </c>
      <c r="RX18" s="70">
        <f t="shared" si="41"/>
        <v>3</v>
      </c>
      <c r="RY18" s="70">
        <f t="shared" si="41"/>
        <v>3</v>
      </c>
      <c r="RZ18" s="70">
        <f t="shared" si="41"/>
        <v>3</v>
      </c>
      <c r="SA18" s="70">
        <f t="shared" si="41"/>
        <v>3</v>
      </c>
      <c r="SB18" s="70">
        <f t="shared" si="41"/>
        <v>3</v>
      </c>
      <c r="SC18" s="70">
        <f t="shared" si="41"/>
        <v>3</v>
      </c>
      <c r="SD18" s="70">
        <f t="shared" si="41"/>
        <v>3</v>
      </c>
      <c r="SE18" s="70">
        <f t="shared" si="41"/>
        <v>8</v>
      </c>
      <c r="SF18" s="70">
        <f t="shared" si="41"/>
        <v>8</v>
      </c>
      <c r="SG18" s="70">
        <f t="shared" si="41"/>
        <v>8</v>
      </c>
      <c r="SH18" s="70">
        <f t="shared" si="41"/>
        <v>8</v>
      </c>
      <c r="SI18" s="70">
        <f t="shared" si="41"/>
        <v>8</v>
      </c>
      <c r="SJ18" s="70">
        <f t="shared" si="41"/>
        <v>8</v>
      </c>
      <c r="SK18" s="70">
        <f t="shared" si="41"/>
        <v>8</v>
      </c>
      <c r="SL18" s="70">
        <f t="shared" si="41"/>
        <v>8</v>
      </c>
      <c r="SM18" s="70">
        <f t="shared" si="41"/>
        <v>8</v>
      </c>
      <c r="SN18" s="70">
        <f t="shared" si="41"/>
        <v>8</v>
      </c>
      <c r="SO18" s="70">
        <f t="shared" si="41"/>
        <v>8</v>
      </c>
      <c r="SP18" s="70">
        <f t="shared" si="41"/>
        <v>8</v>
      </c>
      <c r="SQ18" s="70">
        <f t="shared" si="41"/>
        <v>8</v>
      </c>
      <c r="SR18" s="70">
        <f t="shared" si="41"/>
        <v>8</v>
      </c>
      <c r="SS18" s="70">
        <f t="shared" si="41"/>
        <v>8</v>
      </c>
      <c r="ST18" s="70">
        <f t="shared" ref="ST18:VE18" si="42">COUNTA(ST25:ST200)</f>
        <v>8</v>
      </c>
      <c r="SU18" s="70">
        <f t="shared" si="42"/>
        <v>8</v>
      </c>
      <c r="SV18" s="70">
        <f t="shared" si="42"/>
        <v>8</v>
      </c>
      <c r="SW18" s="70">
        <f t="shared" si="42"/>
        <v>8</v>
      </c>
      <c r="SX18" s="70">
        <f t="shared" si="42"/>
        <v>8</v>
      </c>
      <c r="SY18" s="70">
        <f t="shared" si="42"/>
        <v>8</v>
      </c>
      <c r="SZ18" s="70">
        <f t="shared" si="42"/>
        <v>8</v>
      </c>
      <c r="TA18" s="70">
        <f t="shared" si="42"/>
        <v>8</v>
      </c>
      <c r="TB18" s="70">
        <f t="shared" si="42"/>
        <v>8</v>
      </c>
      <c r="TC18" s="70">
        <f t="shared" si="42"/>
        <v>8</v>
      </c>
      <c r="TD18" s="70">
        <f t="shared" si="42"/>
        <v>8</v>
      </c>
      <c r="TE18" s="70">
        <f t="shared" si="42"/>
        <v>8</v>
      </c>
      <c r="TF18" s="70">
        <f t="shared" si="42"/>
        <v>6</v>
      </c>
      <c r="TG18" s="70">
        <f t="shared" si="42"/>
        <v>6</v>
      </c>
      <c r="TH18" s="70">
        <f t="shared" si="42"/>
        <v>6</v>
      </c>
      <c r="TI18" s="70">
        <f t="shared" si="42"/>
        <v>6</v>
      </c>
      <c r="TJ18" s="70">
        <f t="shared" si="42"/>
        <v>6</v>
      </c>
      <c r="TK18" s="70">
        <f t="shared" si="42"/>
        <v>6</v>
      </c>
      <c r="TL18" s="70">
        <f t="shared" si="42"/>
        <v>6</v>
      </c>
      <c r="TM18" s="70">
        <f t="shared" si="42"/>
        <v>6</v>
      </c>
      <c r="TN18" s="70">
        <f t="shared" si="42"/>
        <v>6</v>
      </c>
      <c r="TO18" s="70">
        <f t="shared" si="42"/>
        <v>5</v>
      </c>
      <c r="TP18" s="70">
        <f t="shared" si="42"/>
        <v>5</v>
      </c>
      <c r="TQ18" s="70">
        <f t="shared" si="42"/>
        <v>5</v>
      </c>
      <c r="TR18" s="70">
        <f t="shared" si="42"/>
        <v>5</v>
      </c>
      <c r="TS18" s="70">
        <f t="shared" si="42"/>
        <v>5</v>
      </c>
      <c r="TT18" s="70">
        <f t="shared" si="42"/>
        <v>5</v>
      </c>
      <c r="TU18" s="70">
        <f t="shared" si="42"/>
        <v>5</v>
      </c>
      <c r="TV18" s="70">
        <f t="shared" si="42"/>
        <v>5</v>
      </c>
      <c r="TW18" s="70">
        <f t="shared" si="42"/>
        <v>5</v>
      </c>
      <c r="TX18" s="70">
        <f t="shared" si="42"/>
        <v>4</v>
      </c>
      <c r="TY18" s="70">
        <f t="shared" si="42"/>
        <v>4</v>
      </c>
      <c r="TZ18" s="70">
        <f t="shared" si="42"/>
        <v>4</v>
      </c>
      <c r="UA18" s="70">
        <f t="shared" si="42"/>
        <v>4</v>
      </c>
      <c r="UB18" s="70">
        <f t="shared" si="42"/>
        <v>5</v>
      </c>
      <c r="UC18" s="70">
        <f t="shared" si="42"/>
        <v>5</v>
      </c>
      <c r="UD18" s="70">
        <f t="shared" si="42"/>
        <v>5</v>
      </c>
      <c r="UE18" s="70">
        <f t="shared" si="42"/>
        <v>6</v>
      </c>
      <c r="UF18" s="70">
        <f t="shared" si="42"/>
        <v>6</v>
      </c>
      <c r="UG18" s="70">
        <f t="shared" si="42"/>
        <v>6</v>
      </c>
      <c r="UH18" s="70">
        <f t="shared" si="42"/>
        <v>6</v>
      </c>
      <c r="UI18" s="70">
        <f t="shared" si="42"/>
        <v>6</v>
      </c>
      <c r="UJ18" s="70">
        <f t="shared" si="42"/>
        <v>6</v>
      </c>
      <c r="UK18" s="70">
        <f t="shared" si="42"/>
        <v>6</v>
      </c>
      <c r="UL18" s="70">
        <f t="shared" si="42"/>
        <v>6</v>
      </c>
      <c r="UM18" s="70">
        <f t="shared" si="42"/>
        <v>6</v>
      </c>
      <c r="UN18" s="70">
        <f t="shared" si="42"/>
        <v>6</v>
      </c>
      <c r="UO18" s="70">
        <f t="shared" si="42"/>
        <v>6</v>
      </c>
      <c r="UP18" s="70">
        <f t="shared" si="42"/>
        <v>6</v>
      </c>
      <c r="UQ18" s="70">
        <f t="shared" si="42"/>
        <v>6</v>
      </c>
      <c r="UR18" s="70">
        <f t="shared" si="42"/>
        <v>6</v>
      </c>
      <c r="US18" s="70">
        <f t="shared" si="42"/>
        <v>6</v>
      </c>
      <c r="UT18" s="70">
        <f t="shared" si="42"/>
        <v>6</v>
      </c>
      <c r="UU18" s="70">
        <f t="shared" si="42"/>
        <v>6</v>
      </c>
      <c r="UV18" s="70">
        <f t="shared" si="42"/>
        <v>6</v>
      </c>
      <c r="UW18" s="70">
        <f t="shared" si="42"/>
        <v>6</v>
      </c>
      <c r="UX18" s="70">
        <f t="shared" si="42"/>
        <v>6</v>
      </c>
      <c r="UY18" s="70">
        <f t="shared" si="42"/>
        <v>6</v>
      </c>
      <c r="UZ18" s="70">
        <f t="shared" si="42"/>
        <v>6</v>
      </c>
      <c r="VA18" s="70">
        <f t="shared" si="42"/>
        <v>3</v>
      </c>
      <c r="VB18" s="70">
        <f t="shared" si="42"/>
        <v>3</v>
      </c>
      <c r="VC18" s="70">
        <f t="shared" si="42"/>
        <v>3</v>
      </c>
      <c r="VD18" s="70">
        <f t="shared" si="42"/>
        <v>3</v>
      </c>
      <c r="VE18" s="70">
        <f t="shared" si="42"/>
        <v>0</v>
      </c>
      <c r="VF18" s="70">
        <f t="shared" ref="VF18:XQ18" si="43">COUNTA(VF25:VF200)</f>
        <v>11</v>
      </c>
      <c r="VG18" s="70">
        <f t="shared" si="43"/>
        <v>11</v>
      </c>
      <c r="VH18" s="70">
        <f t="shared" si="43"/>
        <v>11</v>
      </c>
      <c r="VI18" s="70">
        <f t="shared" si="43"/>
        <v>11</v>
      </c>
      <c r="VJ18" s="70">
        <f t="shared" si="43"/>
        <v>11</v>
      </c>
      <c r="VK18" s="70">
        <f t="shared" si="43"/>
        <v>11</v>
      </c>
      <c r="VL18" s="70">
        <f t="shared" si="43"/>
        <v>11</v>
      </c>
      <c r="VM18" s="70">
        <f t="shared" si="43"/>
        <v>11</v>
      </c>
      <c r="VN18" s="70">
        <f t="shared" si="43"/>
        <v>11</v>
      </c>
      <c r="VO18" s="70">
        <f t="shared" si="43"/>
        <v>5</v>
      </c>
      <c r="VP18" s="70">
        <f t="shared" si="43"/>
        <v>5</v>
      </c>
      <c r="VQ18" s="70">
        <f t="shared" si="43"/>
        <v>5</v>
      </c>
      <c r="VR18" s="70">
        <f t="shared" si="43"/>
        <v>5</v>
      </c>
      <c r="VS18" s="70">
        <f t="shared" si="43"/>
        <v>5</v>
      </c>
      <c r="VT18" s="70">
        <f t="shared" si="43"/>
        <v>5</v>
      </c>
      <c r="VU18" s="70">
        <f t="shared" si="43"/>
        <v>4</v>
      </c>
      <c r="VV18" s="70">
        <f t="shared" si="43"/>
        <v>4</v>
      </c>
      <c r="VW18" s="70">
        <f t="shared" si="43"/>
        <v>4</v>
      </c>
      <c r="VX18" s="70">
        <f t="shared" si="43"/>
        <v>4</v>
      </c>
      <c r="VY18" s="70">
        <f t="shared" si="43"/>
        <v>4</v>
      </c>
      <c r="VZ18" s="70">
        <f t="shared" si="43"/>
        <v>4</v>
      </c>
      <c r="WA18" s="70">
        <f t="shared" si="43"/>
        <v>4</v>
      </c>
      <c r="WB18" s="70">
        <f t="shared" si="43"/>
        <v>4</v>
      </c>
      <c r="WC18" s="70">
        <f t="shared" si="43"/>
        <v>4</v>
      </c>
      <c r="WD18" s="70">
        <f t="shared" si="43"/>
        <v>4</v>
      </c>
      <c r="WE18" s="70">
        <f t="shared" si="43"/>
        <v>4</v>
      </c>
      <c r="WF18" s="70">
        <f t="shared" si="43"/>
        <v>4</v>
      </c>
      <c r="WG18" s="70">
        <f t="shared" si="43"/>
        <v>4</v>
      </c>
      <c r="WH18" s="70">
        <f t="shared" si="43"/>
        <v>4</v>
      </c>
      <c r="WI18" s="70">
        <f t="shared" si="43"/>
        <v>4</v>
      </c>
      <c r="WJ18" s="70">
        <f t="shared" si="43"/>
        <v>4</v>
      </c>
      <c r="WK18" s="70">
        <f t="shared" si="43"/>
        <v>4</v>
      </c>
      <c r="WL18" s="70">
        <f t="shared" si="43"/>
        <v>4</v>
      </c>
      <c r="WM18" s="70">
        <f t="shared" si="43"/>
        <v>4</v>
      </c>
      <c r="WN18" s="70">
        <f t="shared" si="43"/>
        <v>4</v>
      </c>
      <c r="WO18" s="70">
        <f t="shared" si="43"/>
        <v>4</v>
      </c>
      <c r="WP18" s="70">
        <f t="shared" si="43"/>
        <v>4</v>
      </c>
      <c r="WQ18" s="70">
        <f t="shared" si="43"/>
        <v>4</v>
      </c>
      <c r="WR18" s="70">
        <f t="shared" si="43"/>
        <v>4</v>
      </c>
      <c r="WS18" s="70">
        <f t="shared" si="43"/>
        <v>4</v>
      </c>
      <c r="WT18" s="70">
        <f t="shared" si="43"/>
        <v>4</v>
      </c>
      <c r="WU18" s="70">
        <f t="shared" si="43"/>
        <v>4</v>
      </c>
      <c r="WV18" s="70">
        <f t="shared" si="43"/>
        <v>4</v>
      </c>
      <c r="WW18" s="70">
        <f t="shared" si="43"/>
        <v>4</v>
      </c>
      <c r="WX18" s="70">
        <f t="shared" si="43"/>
        <v>4</v>
      </c>
      <c r="WY18" s="70">
        <f t="shared" si="43"/>
        <v>4</v>
      </c>
      <c r="WZ18" s="70">
        <f t="shared" si="43"/>
        <v>4</v>
      </c>
      <c r="XA18" s="70">
        <f t="shared" si="43"/>
        <v>4</v>
      </c>
      <c r="XB18" s="70">
        <f t="shared" si="43"/>
        <v>4</v>
      </c>
      <c r="XC18" s="70">
        <f t="shared" si="43"/>
        <v>4</v>
      </c>
      <c r="XD18" s="70">
        <f t="shared" si="43"/>
        <v>4</v>
      </c>
      <c r="XE18" s="70">
        <f t="shared" si="43"/>
        <v>4</v>
      </c>
      <c r="XF18" s="70">
        <f t="shared" si="43"/>
        <v>4</v>
      </c>
      <c r="XG18" s="70">
        <f t="shared" si="43"/>
        <v>0</v>
      </c>
      <c r="XH18" s="70">
        <f t="shared" si="43"/>
        <v>4</v>
      </c>
      <c r="XI18" s="70">
        <f t="shared" si="43"/>
        <v>4</v>
      </c>
      <c r="XJ18" s="70">
        <f t="shared" si="43"/>
        <v>4</v>
      </c>
      <c r="XK18" s="70">
        <f t="shared" si="43"/>
        <v>4</v>
      </c>
      <c r="XL18" s="70">
        <f t="shared" si="43"/>
        <v>4</v>
      </c>
      <c r="XM18" s="70">
        <f t="shared" si="43"/>
        <v>4</v>
      </c>
      <c r="XN18" s="70">
        <f t="shared" si="43"/>
        <v>4</v>
      </c>
      <c r="XO18" s="70">
        <f t="shared" si="43"/>
        <v>4</v>
      </c>
      <c r="XP18" s="70">
        <f t="shared" si="43"/>
        <v>4</v>
      </c>
      <c r="XQ18" s="70">
        <f t="shared" si="43"/>
        <v>4</v>
      </c>
      <c r="XR18" s="70">
        <f t="shared" ref="XR18:AAC18" si="44">COUNTA(XR25:XR200)</f>
        <v>4</v>
      </c>
      <c r="XS18" s="70">
        <f t="shared" si="44"/>
        <v>4</v>
      </c>
      <c r="XT18" s="70">
        <f t="shared" si="44"/>
        <v>4</v>
      </c>
      <c r="XU18" s="70">
        <f t="shared" si="44"/>
        <v>4</v>
      </c>
      <c r="XV18" s="70">
        <f t="shared" si="44"/>
        <v>4</v>
      </c>
      <c r="XW18" s="70">
        <f t="shared" si="44"/>
        <v>4</v>
      </c>
      <c r="XX18" s="70">
        <f t="shared" si="44"/>
        <v>4</v>
      </c>
      <c r="XY18" s="70">
        <f t="shared" si="44"/>
        <v>4</v>
      </c>
      <c r="XZ18" s="70">
        <f t="shared" si="44"/>
        <v>4</v>
      </c>
      <c r="YA18" s="70">
        <f t="shared" si="44"/>
        <v>4</v>
      </c>
      <c r="YB18" s="70">
        <f t="shared" si="44"/>
        <v>4</v>
      </c>
      <c r="YC18" s="70">
        <f t="shared" si="44"/>
        <v>4</v>
      </c>
      <c r="YD18" s="70">
        <f t="shared" si="44"/>
        <v>4</v>
      </c>
      <c r="YE18" s="70">
        <f t="shared" si="44"/>
        <v>4</v>
      </c>
      <c r="YF18" s="70">
        <f t="shared" si="44"/>
        <v>3</v>
      </c>
      <c r="YG18" s="70">
        <f t="shared" si="44"/>
        <v>0</v>
      </c>
      <c r="YH18" s="70">
        <f t="shared" si="44"/>
        <v>5</v>
      </c>
      <c r="YI18" s="70">
        <f t="shared" si="44"/>
        <v>5</v>
      </c>
      <c r="YJ18" s="70">
        <f t="shared" si="44"/>
        <v>4</v>
      </c>
      <c r="YK18" s="70">
        <f t="shared" si="44"/>
        <v>4</v>
      </c>
      <c r="YL18" s="70">
        <f t="shared" si="44"/>
        <v>4</v>
      </c>
      <c r="YM18" s="70">
        <f t="shared" si="44"/>
        <v>4</v>
      </c>
      <c r="YN18" s="70">
        <f t="shared" si="44"/>
        <v>4</v>
      </c>
      <c r="YO18" s="70">
        <f t="shared" si="44"/>
        <v>4</v>
      </c>
      <c r="YP18" s="70">
        <f t="shared" si="44"/>
        <v>4</v>
      </c>
      <c r="YQ18" s="70">
        <f t="shared" si="44"/>
        <v>4</v>
      </c>
      <c r="YR18" s="70">
        <f t="shared" si="44"/>
        <v>4</v>
      </c>
      <c r="YS18" s="70">
        <f t="shared" si="44"/>
        <v>4</v>
      </c>
      <c r="YT18" s="70">
        <f t="shared" si="44"/>
        <v>4</v>
      </c>
      <c r="YU18" s="70">
        <f t="shared" si="44"/>
        <v>4</v>
      </c>
      <c r="YV18" s="70">
        <f t="shared" si="44"/>
        <v>3</v>
      </c>
      <c r="YW18" s="70">
        <f t="shared" si="44"/>
        <v>3</v>
      </c>
      <c r="YX18" s="70">
        <f t="shared" si="44"/>
        <v>3</v>
      </c>
      <c r="YY18" s="70">
        <f t="shared" si="44"/>
        <v>3</v>
      </c>
      <c r="YZ18" s="70">
        <f t="shared" si="44"/>
        <v>4</v>
      </c>
      <c r="ZA18" s="70">
        <f t="shared" si="44"/>
        <v>4</v>
      </c>
      <c r="ZB18" s="70">
        <f t="shared" si="44"/>
        <v>4</v>
      </c>
      <c r="ZC18" s="70">
        <f t="shared" si="44"/>
        <v>4</v>
      </c>
      <c r="ZD18" s="70">
        <f t="shared" si="44"/>
        <v>4</v>
      </c>
      <c r="ZE18" s="70">
        <f t="shared" si="44"/>
        <v>4</v>
      </c>
      <c r="ZF18" s="70">
        <f t="shared" si="44"/>
        <v>4</v>
      </c>
      <c r="ZG18" s="70">
        <f t="shared" si="44"/>
        <v>4</v>
      </c>
      <c r="ZH18" s="70">
        <f t="shared" si="44"/>
        <v>4</v>
      </c>
      <c r="ZI18" s="70">
        <f t="shared" si="44"/>
        <v>4</v>
      </c>
      <c r="ZJ18" s="70">
        <f t="shared" si="44"/>
        <v>4</v>
      </c>
      <c r="ZK18" s="70">
        <f t="shared" si="44"/>
        <v>4</v>
      </c>
      <c r="ZL18" s="70">
        <f t="shared" si="44"/>
        <v>4</v>
      </c>
      <c r="ZM18" s="70">
        <f t="shared" si="44"/>
        <v>4</v>
      </c>
      <c r="ZN18" s="70">
        <f t="shared" si="44"/>
        <v>4</v>
      </c>
      <c r="ZO18" s="70">
        <f t="shared" si="44"/>
        <v>4</v>
      </c>
      <c r="ZP18" s="70">
        <f t="shared" si="44"/>
        <v>4</v>
      </c>
      <c r="ZQ18" s="70">
        <f t="shared" si="44"/>
        <v>4</v>
      </c>
      <c r="ZR18" s="70">
        <f t="shared" si="44"/>
        <v>4</v>
      </c>
      <c r="ZS18" s="70">
        <f t="shared" si="44"/>
        <v>4</v>
      </c>
      <c r="ZT18" s="70">
        <f t="shared" si="44"/>
        <v>4</v>
      </c>
      <c r="ZU18" s="70">
        <f t="shared" si="44"/>
        <v>4</v>
      </c>
      <c r="ZV18" s="70">
        <f t="shared" si="44"/>
        <v>4</v>
      </c>
      <c r="ZW18" s="70">
        <f t="shared" si="44"/>
        <v>4</v>
      </c>
      <c r="ZX18" s="70">
        <f t="shared" si="44"/>
        <v>4</v>
      </c>
      <c r="ZY18" s="70">
        <f t="shared" si="44"/>
        <v>4</v>
      </c>
      <c r="ZZ18" s="70">
        <f t="shared" si="44"/>
        <v>4</v>
      </c>
      <c r="AAA18" s="70">
        <f t="shared" si="44"/>
        <v>4</v>
      </c>
      <c r="AAB18" s="70">
        <f t="shared" si="44"/>
        <v>6</v>
      </c>
      <c r="AAC18" s="70">
        <f t="shared" si="44"/>
        <v>6</v>
      </c>
      <c r="AAD18" s="70">
        <f t="shared" ref="AAD18:ACO18" si="45">COUNTA(AAD25:AAD200)</f>
        <v>6</v>
      </c>
      <c r="AAE18" s="70">
        <f t="shared" si="45"/>
        <v>6</v>
      </c>
      <c r="AAF18" s="70">
        <f t="shared" si="45"/>
        <v>6</v>
      </c>
      <c r="AAG18" s="70">
        <f t="shared" si="45"/>
        <v>6</v>
      </c>
      <c r="AAH18" s="70">
        <f t="shared" si="45"/>
        <v>6</v>
      </c>
      <c r="AAI18" s="70">
        <f t="shared" si="45"/>
        <v>6</v>
      </c>
      <c r="AAJ18" s="70">
        <f t="shared" si="45"/>
        <v>6</v>
      </c>
      <c r="AAK18" s="70">
        <f t="shared" si="45"/>
        <v>6</v>
      </c>
      <c r="AAL18" s="70">
        <f t="shared" si="45"/>
        <v>5</v>
      </c>
      <c r="AAM18" s="70">
        <f t="shared" si="45"/>
        <v>5</v>
      </c>
      <c r="AAN18" s="70">
        <f t="shared" si="45"/>
        <v>5</v>
      </c>
      <c r="AAO18" s="70">
        <f t="shared" si="45"/>
        <v>5</v>
      </c>
      <c r="AAP18" s="70">
        <f t="shared" si="45"/>
        <v>5</v>
      </c>
      <c r="AAQ18" s="70">
        <f t="shared" si="45"/>
        <v>5</v>
      </c>
      <c r="AAR18" s="70">
        <f t="shared" si="45"/>
        <v>5</v>
      </c>
      <c r="AAS18" s="70">
        <f t="shared" si="45"/>
        <v>5</v>
      </c>
      <c r="AAT18" s="70">
        <f t="shared" si="45"/>
        <v>5</v>
      </c>
      <c r="AAU18" s="70">
        <f t="shared" si="45"/>
        <v>5</v>
      </c>
      <c r="AAV18" s="70">
        <f t="shared" si="45"/>
        <v>5</v>
      </c>
      <c r="AAW18" s="70">
        <f t="shared" si="45"/>
        <v>5</v>
      </c>
      <c r="AAX18" s="70">
        <f t="shared" si="45"/>
        <v>5</v>
      </c>
      <c r="AAY18" s="70">
        <f t="shared" si="45"/>
        <v>5</v>
      </c>
      <c r="AAZ18" s="70">
        <f t="shared" si="45"/>
        <v>5</v>
      </c>
      <c r="ABA18" s="70">
        <f t="shared" si="45"/>
        <v>5</v>
      </c>
      <c r="ABB18" s="70">
        <f t="shared" si="45"/>
        <v>5</v>
      </c>
      <c r="ABC18" s="70">
        <f t="shared" si="45"/>
        <v>5</v>
      </c>
      <c r="ABD18" s="70">
        <f t="shared" si="45"/>
        <v>5</v>
      </c>
      <c r="ABE18" s="70">
        <f t="shared" si="45"/>
        <v>5</v>
      </c>
      <c r="ABF18" s="70">
        <f t="shared" si="45"/>
        <v>5</v>
      </c>
      <c r="ABG18" s="70">
        <f t="shared" si="45"/>
        <v>6</v>
      </c>
      <c r="ABH18" s="70">
        <f t="shared" si="45"/>
        <v>6</v>
      </c>
      <c r="ABI18" s="70">
        <f t="shared" si="45"/>
        <v>6</v>
      </c>
      <c r="ABJ18" s="70">
        <f t="shared" si="45"/>
        <v>6</v>
      </c>
      <c r="ABK18" s="70">
        <f t="shared" si="45"/>
        <v>6</v>
      </c>
      <c r="ABL18" s="70">
        <f t="shared" si="45"/>
        <v>5</v>
      </c>
      <c r="ABM18" s="70">
        <f t="shared" si="45"/>
        <v>5</v>
      </c>
      <c r="ABN18" s="70">
        <f t="shared" si="45"/>
        <v>5</v>
      </c>
      <c r="ABO18" s="70">
        <f t="shared" si="45"/>
        <v>5</v>
      </c>
      <c r="ABP18" s="70">
        <f t="shared" si="45"/>
        <v>5</v>
      </c>
      <c r="ABQ18" s="70">
        <f t="shared" si="45"/>
        <v>5</v>
      </c>
      <c r="ABR18" s="70">
        <f t="shared" si="45"/>
        <v>5</v>
      </c>
      <c r="ABS18" s="70">
        <f t="shared" si="45"/>
        <v>5</v>
      </c>
      <c r="ABT18" s="70">
        <f t="shared" si="45"/>
        <v>5</v>
      </c>
      <c r="ABU18" s="70">
        <f t="shared" si="45"/>
        <v>5</v>
      </c>
      <c r="ABV18" s="70">
        <f t="shared" si="45"/>
        <v>5</v>
      </c>
      <c r="ABW18" s="70">
        <f t="shared" si="45"/>
        <v>5</v>
      </c>
      <c r="ABX18" s="70">
        <f t="shared" si="45"/>
        <v>5</v>
      </c>
      <c r="ABY18" s="70">
        <f t="shared" si="45"/>
        <v>5</v>
      </c>
      <c r="ABZ18" s="70">
        <f t="shared" si="45"/>
        <v>5</v>
      </c>
      <c r="ACA18" s="70">
        <f t="shared" si="45"/>
        <v>5</v>
      </c>
      <c r="ACB18" s="70">
        <f t="shared" si="45"/>
        <v>5</v>
      </c>
      <c r="ACC18" s="70">
        <f t="shared" si="45"/>
        <v>5</v>
      </c>
      <c r="ACD18" s="70">
        <f t="shared" si="45"/>
        <v>5</v>
      </c>
      <c r="ACE18" s="70">
        <f t="shared" si="45"/>
        <v>5</v>
      </c>
      <c r="ACF18" s="70">
        <f t="shared" si="45"/>
        <v>5</v>
      </c>
      <c r="ACG18" s="70">
        <f t="shared" si="45"/>
        <v>5</v>
      </c>
      <c r="ACH18" s="70">
        <f t="shared" si="45"/>
        <v>5</v>
      </c>
      <c r="ACI18" s="70">
        <f t="shared" si="45"/>
        <v>5</v>
      </c>
      <c r="ACJ18" s="70">
        <f t="shared" si="45"/>
        <v>5</v>
      </c>
      <c r="ACK18" s="70">
        <f t="shared" si="45"/>
        <v>5</v>
      </c>
      <c r="ACL18" s="70">
        <f t="shared" si="45"/>
        <v>5</v>
      </c>
      <c r="ACM18" s="70">
        <f t="shared" si="45"/>
        <v>5</v>
      </c>
      <c r="ACN18" s="70">
        <f t="shared" si="45"/>
        <v>5</v>
      </c>
      <c r="ACO18" s="70">
        <f t="shared" si="45"/>
        <v>6</v>
      </c>
      <c r="ACP18" s="70">
        <f t="shared" ref="ACP18:AFA18" si="46">COUNTA(ACP25:ACP200)</f>
        <v>6</v>
      </c>
      <c r="ACQ18" s="70">
        <f t="shared" si="46"/>
        <v>6</v>
      </c>
      <c r="ACR18" s="70">
        <f t="shared" si="46"/>
        <v>6</v>
      </c>
      <c r="ACS18" s="70">
        <f t="shared" si="46"/>
        <v>3</v>
      </c>
      <c r="ACT18" s="70">
        <f t="shared" si="46"/>
        <v>3</v>
      </c>
      <c r="ACU18" s="70">
        <f t="shared" si="46"/>
        <v>3</v>
      </c>
      <c r="ACV18" s="70">
        <f t="shared" si="46"/>
        <v>8</v>
      </c>
      <c r="ACW18" s="70">
        <f t="shared" si="46"/>
        <v>8</v>
      </c>
      <c r="ACX18" s="70">
        <f t="shared" si="46"/>
        <v>8</v>
      </c>
      <c r="ACY18" s="70">
        <f t="shared" si="46"/>
        <v>8</v>
      </c>
      <c r="ACZ18" s="70">
        <f t="shared" si="46"/>
        <v>8</v>
      </c>
      <c r="ADA18" s="70">
        <f t="shared" si="46"/>
        <v>8</v>
      </c>
      <c r="ADB18" s="70">
        <f t="shared" si="46"/>
        <v>7</v>
      </c>
      <c r="ADC18" s="70">
        <f t="shared" si="46"/>
        <v>7</v>
      </c>
      <c r="ADD18" s="70">
        <f t="shared" si="46"/>
        <v>7</v>
      </c>
      <c r="ADE18" s="70">
        <f t="shared" si="46"/>
        <v>7</v>
      </c>
      <c r="ADF18" s="70">
        <f t="shared" si="46"/>
        <v>7</v>
      </c>
      <c r="ADG18" s="70">
        <f t="shared" si="46"/>
        <v>7</v>
      </c>
      <c r="ADH18" s="70">
        <f t="shared" si="46"/>
        <v>7</v>
      </c>
      <c r="ADI18" s="70">
        <f t="shared" si="46"/>
        <v>7</v>
      </c>
      <c r="ADJ18" s="70">
        <f t="shared" si="46"/>
        <v>7</v>
      </c>
      <c r="ADK18" s="70">
        <f t="shared" si="46"/>
        <v>7</v>
      </c>
      <c r="ADL18" s="70">
        <f t="shared" si="46"/>
        <v>7</v>
      </c>
      <c r="ADM18" s="70">
        <f t="shared" si="46"/>
        <v>7</v>
      </c>
      <c r="ADN18" s="70">
        <f t="shared" si="46"/>
        <v>3</v>
      </c>
      <c r="ADO18" s="70">
        <f t="shared" si="46"/>
        <v>3</v>
      </c>
      <c r="ADP18" s="70">
        <f t="shared" si="46"/>
        <v>3</v>
      </c>
      <c r="ADQ18" s="70">
        <f t="shared" si="46"/>
        <v>3</v>
      </c>
      <c r="ADR18" s="70">
        <f t="shared" si="46"/>
        <v>3</v>
      </c>
      <c r="ADS18" s="70">
        <f t="shared" si="46"/>
        <v>3</v>
      </c>
      <c r="ADT18" s="70">
        <f t="shared" si="46"/>
        <v>3</v>
      </c>
      <c r="ADU18" s="70">
        <f t="shared" si="46"/>
        <v>3</v>
      </c>
      <c r="ADV18" s="70">
        <f t="shared" si="46"/>
        <v>3</v>
      </c>
      <c r="ADW18" s="70">
        <f t="shared" si="46"/>
        <v>3</v>
      </c>
      <c r="ADX18" s="70">
        <f t="shared" si="46"/>
        <v>3</v>
      </c>
      <c r="ADY18" s="70">
        <f t="shared" si="46"/>
        <v>3</v>
      </c>
      <c r="ADZ18" s="70">
        <f t="shared" si="46"/>
        <v>4</v>
      </c>
      <c r="AEA18" s="70">
        <f t="shared" si="46"/>
        <v>4</v>
      </c>
      <c r="AEB18" s="70">
        <f t="shared" si="46"/>
        <v>4</v>
      </c>
      <c r="AEC18" s="70">
        <f t="shared" si="46"/>
        <v>4</v>
      </c>
      <c r="AED18" s="70">
        <f t="shared" si="46"/>
        <v>4</v>
      </c>
      <c r="AEE18" s="70">
        <f t="shared" si="46"/>
        <v>4</v>
      </c>
      <c r="AEF18" s="70">
        <f t="shared" si="46"/>
        <v>4</v>
      </c>
      <c r="AEG18" s="70">
        <f t="shared" si="46"/>
        <v>4</v>
      </c>
      <c r="AEH18" s="70">
        <f t="shared" si="46"/>
        <v>4</v>
      </c>
      <c r="AEI18" s="70">
        <f t="shared" si="46"/>
        <v>4</v>
      </c>
      <c r="AEJ18" s="70">
        <f t="shared" si="46"/>
        <v>4</v>
      </c>
      <c r="AEK18" s="70">
        <f t="shared" si="46"/>
        <v>4</v>
      </c>
      <c r="AEL18" s="70">
        <f t="shared" si="46"/>
        <v>4</v>
      </c>
      <c r="AEM18" s="70">
        <f t="shared" si="46"/>
        <v>4</v>
      </c>
      <c r="AEN18" s="70">
        <f t="shared" si="46"/>
        <v>4</v>
      </c>
      <c r="AEO18" s="70">
        <f t="shared" si="46"/>
        <v>4</v>
      </c>
      <c r="AEP18" s="70">
        <f t="shared" si="46"/>
        <v>4</v>
      </c>
      <c r="AEQ18" s="70">
        <f t="shared" si="46"/>
        <v>4</v>
      </c>
      <c r="AER18" s="70">
        <f t="shared" si="46"/>
        <v>4</v>
      </c>
      <c r="AES18" s="70">
        <f t="shared" si="46"/>
        <v>4</v>
      </c>
      <c r="AET18" s="70">
        <f t="shared" si="46"/>
        <v>4</v>
      </c>
      <c r="AEU18" s="70">
        <f t="shared" si="46"/>
        <v>4</v>
      </c>
      <c r="AEV18" s="70">
        <f t="shared" si="46"/>
        <v>4</v>
      </c>
      <c r="AEW18" s="70">
        <f t="shared" si="46"/>
        <v>4</v>
      </c>
      <c r="AEX18" s="70">
        <f t="shared" si="46"/>
        <v>4</v>
      </c>
      <c r="AEY18" s="70">
        <f t="shared" si="46"/>
        <v>4</v>
      </c>
      <c r="AEZ18" s="70">
        <f t="shared" si="46"/>
        <v>4</v>
      </c>
      <c r="AFA18" s="70">
        <f t="shared" si="46"/>
        <v>4</v>
      </c>
      <c r="AFB18" s="70">
        <f t="shared" ref="AFB18:AGP18" si="47">COUNTA(AFB25:AFB200)</f>
        <v>4</v>
      </c>
      <c r="AFC18" s="70">
        <f t="shared" si="47"/>
        <v>4</v>
      </c>
      <c r="AFD18" s="70">
        <f t="shared" si="47"/>
        <v>4</v>
      </c>
      <c r="AFE18" s="70">
        <f t="shared" si="47"/>
        <v>4</v>
      </c>
      <c r="AFF18" s="70">
        <f t="shared" si="47"/>
        <v>4</v>
      </c>
      <c r="AFG18" s="70">
        <f t="shared" si="47"/>
        <v>4</v>
      </c>
      <c r="AFH18" s="70">
        <f t="shared" si="47"/>
        <v>4</v>
      </c>
      <c r="AFI18" s="70">
        <f t="shared" si="47"/>
        <v>4</v>
      </c>
      <c r="AFJ18" s="70">
        <f t="shared" si="47"/>
        <v>4</v>
      </c>
      <c r="AFK18" s="70">
        <f t="shared" si="47"/>
        <v>4</v>
      </c>
      <c r="AFL18" s="70">
        <f t="shared" si="47"/>
        <v>4</v>
      </c>
      <c r="AFM18" s="70">
        <f t="shared" si="47"/>
        <v>4</v>
      </c>
      <c r="AFN18" s="70">
        <f t="shared" si="47"/>
        <v>4</v>
      </c>
      <c r="AFO18" s="70">
        <f t="shared" si="47"/>
        <v>4</v>
      </c>
      <c r="AFP18" s="70">
        <f t="shared" si="47"/>
        <v>4</v>
      </c>
      <c r="AFQ18" s="70">
        <f t="shared" si="47"/>
        <v>4</v>
      </c>
      <c r="AFR18" s="70">
        <f t="shared" si="47"/>
        <v>4</v>
      </c>
      <c r="AFS18" s="70">
        <f t="shared" si="47"/>
        <v>4</v>
      </c>
      <c r="AFT18" s="70">
        <f t="shared" si="47"/>
        <v>4</v>
      </c>
      <c r="AFU18" s="70">
        <f t="shared" si="47"/>
        <v>4</v>
      </c>
      <c r="AFV18" s="70">
        <f t="shared" si="47"/>
        <v>4</v>
      </c>
      <c r="AFW18" s="70">
        <f t="shared" si="47"/>
        <v>4</v>
      </c>
      <c r="AFX18" s="70">
        <f t="shared" si="47"/>
        <v>4</v>
      </c>
      <c r="AFY18" s="70">
        <f t="shared" si="47"/>
        <v>4</v>
      </c>
      <c r="AFZ18" s="70">
        <f t="shared" si="47"/>
        <v>4</v>
      </c>
      <c r="AGA18" s="70">
        <f t="shared" si="47"/>
        <v>4</v>
      </c>
      <c r="AGB18" s="70">
        <f t="shared" si="47"/>
        <v>7</v>
      </c>
      <c r="AGC18" s="70">
        <f t="shared" si="47"/>
        <v>7</v>
      </c>
      <c r="AGD18" s="70">
        <f t="shared" si="47"/>
        <v>7</v>
      </c>
      <c r="AGE18" s="70">
        <f t="shared" si="47"/>
        <v>7</v>
      </c>
      <c r="AGF18" s="70">
        <f t="shared" si="47"/>
        <v>7</v>
      </c>
      <c r="AGG18" s="70">
        <f t="shared" si="47"/>
        <v>7</v>
      </c>
      <c r="AGH18" s="70">
        <f t="shared" si="47"/>
        <v>7</v>
      </c>
      <c r="AGI18" s="70">
        <f t="shared" si="47"/>
        <v>7</v>
      </c>
      <c r="AGJ18" s="70">
        <f t="shared" si="47"/>
        <v>7</v>
      </c>
      <c r="AGK18" s="70">
        <f t="shared" si="47"/>
        <v>7</v>
      </c>
      <c r="AGL18" s="70">
        <f t="shared" si="47"/>
        <v>6</v>
      </c>
      <c r="AGM18" s="70">
        <f t="shared" si="47"/>
        <v>6</v>
      </c>
      <c r="AGN18" s="70">
        <f t="shared" si="47"/>
        <v>7</v>
      </c>
      <c r="AGO18" s="70">
        <f t="shared" si="47"/>
        <v>7</v>
      </c>
      <c r="AGP18" s="70">
        <f t="shared" si="47"/>
        <v>9</v>
      </c>
      <c r="AGQ18" s="70">
        <f>COUNTA(AGQ25:AGQ200)</f>
        <v>9</v>
      </c>
      <c r="AGR18" s="156"/>
    </row>
    <row r="19" spans="1:876" s="70" customFormat="1" x14ac:dyDescent="0.25">
      <c r="A19" s="219" t="s">
        <v>764</v>
      </c>
      <c r="B19" s="69"/>
      <c r="C19" s="69"/>
      <c r="D19" s="69"/>
      <c r="E19" s="69"/>
      <c r="F19" s="69"/>
      <c r="G19" s="69"/>
      <c r="H19" s="69"/>
      <c r="I19" s="69"/>
      <c r="J19" s="152"/>
      <c r="K19" s="69"/>
      <c r="L19" s="69"/>
      <c r="M19" s="69"/>
      <c r="N19" s="69"/>
      <c r="O19" s="69"/>
      <c r="P19" s="69"/>
      <c r="Q19" s="69"/>
      <c r="R19" s="69"/>
      <c r="S19" s="69"/>
      <c r="T19" s="69"/>
      <c r="U19" s="152"/>
      <c r="V19" s="69"/>
      <c r="W19" s="69"/>
      <c r="X19" s="69"/>
      <c r="Y19" s="69"/>
      <c r="Z19" s="69"/>
      <c r="AF19" s="156"/>
      <c r="AQ19" s="156"/>
      <c r="BB19" s="156"/>
      <c r="BN19" s="156"/>
      <c r="CD19" s="156"/>
      <c r="CX19" s="152"/>
      <c r="CY19" s="69"/>
      <c r="CZ19" s="69"/>
      <c r="DA19" s="69"/>
      <c r="DB19" s="69"/>
      <c r="DC19" s="69"/>
      <c r="DV19" s="156"/>
      <c r="EI19" s="156"/>
      <c r="ET19" s="156"/>
      <c r="GH19" s="156"/>
      <c r="GZ19" s="156"/>
      <c r="IK19" s="156"/>
      <c r="JB19" s="156"/>
      <c r="JN19" s="156"/>
      <c r="KH19" s="156"/>
      <c r="KZ19" s="156"/>
      <c r="MD19" s="156"/>
      <c r="MZ19" s="156"/>
      <c r="NK19" s="156"/>
      <c r="NO19" s="156"/>
      <c r="NX19" s="156"/>
      <c r="OJ19" s="156"/>
      <c r="QZ19" s="156"/>
      <c r="RH19" s="156"/>
      <c r="RT19" s="156"/>
      <c r="TF19" s="156"/>
      <c r="UE19" s="156"/>
      <c r="VF19" s="156"/>
      <c r="VO19" s="156"/>
      <c r="WS19" s="156"/>
      <c r="YF19" s="156"/>
      <c r="ZB19" s="156"/>
      <c r="ZL19" s="156"/>
      <c r="AAB19" s="156"/>
      <c r="AAL19" s="156"/>
      <c r="ABG19" s="156"/>
      <c r="ABL19" s="156"/>
      <c r="ABU19" s="156"/>
      <c r="ACM19" s="156"/>
      <c r="ACV19" s="156"/>
      <c r="ADB19" s="156"/>
      <c r="ADN19" s="156"/>
      <c r="ADZ19" s="156"/>
      <c r="AGB19" s="156"/>
      <c r="AGR19" s="156"/>
    </row>
    <row r="20" spans="1:876" customFormat="1" x14ac:dyDescent="0.25">
      <c r="A20" s="220" t="s">
        <v>765</v>
      </c>
      <c r="B20" s="373" t="s">
        <v>354</v>
      </c>
      <c r="C20" s="341"/>
      <c r="D20" s="341"/>
      <c r="E20" s="341"/>
      <c r="F20" s="341"/>
      <c r="G20" s="341"/>
      <c r="H20" s="341"/>
      <c r="I20" s="341"/>
      <c r="J20" s="340" t="s">
        <v>1077</v>
      </c>
      <c r="K20" s="341"/>
      <c r="L20" s="341"/>
      <c r="M20" s="341"/>
      <c r="N20" s="341"/>
      <c r="O20" s="341"/>
      <c r="P20" s="341"/>
      <c r="Q20" s="341"/>
      <c r="R20" s="341"/>
      <c r="S20" s="341"/>
      <c r="T20" s="341"/>
      <c r="U20" s="360" t="s">
        <v>1078</v>
      </c>
      <c r="V20" s="360"/>
      <c r="W20" s="360"/>
      <c r="X20" s="360"/>
      <c r="Y20" s="360"/>
      <c r="Z20" s="360"/>
      <c r="AA20" s="360"/>
      <c r="AB20" s="360"/>
      <c r="AC20" s="360"/>
      <c r="AD20" s="360"/>
      <c r="AE20" s="360"/>
      <c r="AF20" s="342" t="s">
        <v>1078</v>
      </c>
      <c r="AG20" s="343"/>
      <c r="AH20" s="343"/>
      <c r="AI20" s="343"/>
      <c r="AJ20" s="343"/>
      <c r="AK20" s="343"/>
      <c r="AL20" s="343"/>
      <c r="AM20" s="343"/>
      <c r="AN20" s="343"/>
      <c r="AO20" s="343"/>
      <c r="AP20" s="343"/>
      <c r="AQ20" s="360" t="s">
        <v>1078</v>
      </c>
      <c r="AR20" s="360"/>
      <c r="AS20" s="360"/>
      <c r="AT20" s="360"/>
      <c r="AU20" s="360"/>
      <c r="AV20" s="360"/>
      <c r="AW20" s="360"/>
      <c r="AX20" s="360"/>
      <c r="AY20" s="360"/>
      <c r="AZ20" s="360"/>
      <c r="BA20" s="360"/>
      <c r="BB20" s="342" t="s">
        <v>1083</v>
      </c>
      <c r="BC20" s="343"/>
      <c r="BD20" s="343"/>
      <c r="BE20" s="343"/>
      <c r="BF20" s="343"/>
      <c r="BG20" s="343"/>
      <c r="BH20" s="343"/>
      <c r="BI20" s="343"/>
      <c r="BJ20" s="343"/>
      <c r="BK20" s="343"/>
      <c r="BL20" s="343"/>
      <c r="BM20" s="344"/>
      <c r="BN20" s="148"/>
      <c r="CD20" s="148"/>
      <c r="CX20" s="132"/>
      <c r="CY20" s="1"/>
      <c r="CZ20" s="1"/>
      <c r="DA20" s="1"/>
      <c r="DB20" s="1"/>
      <c r="DC20" s="1"/>
      <c r="DV20" s="148"/>
      <c r="EI20" s="148"/>
      <c r="ET20" s="148"/>
      <c r="GH20" s="148"/>
      <c r="GZ20" s="148"/>
      <c r="IK20" s="148"/>
      <c r="JB20" s="148"/>
      <c r="JN20" s="148"/>
      <c r="KH20" s="148"/>
      <c r="KZ20" s="198" t="s">
        <v>44</v>
      </c>
      <c r="LA20" s="362" t="s">
        <v>513</v>
      </c>
      <c r="LB20" s="362"/>
      <c r="LC20" s="362"/>
      <c r="LD20" s="362"/>
      <c r="LE20" s="362"/>
      <c r="LF20" s="362"/>
      <c r="LG20" s="362"/>
      <c r="LH20" s="362"/>
      <c r="LI20" s="362"/>
      <c r="LJ20" s="362"/>
      <c r="LK20" s="362"/>
      <c r="LL20" s="362"/>
      <c r="LM20" s="362"/>
      <c r="LN20" s="362"/>
      <c r="LO20" s="362"/>
      <c r="LP20" s="362"/>
      <c r="LQ20" s="362"/>
      <c r="LR20" s="362"/>
      <c r="LS20" s="362"/>
      <c r="LT20" s="362"/>
      <c r="LU20" s="362"/>
      <c r="LV20" s="362"/>
      <c r="LW20" s="362"/>
      <c r="LX20" s="362"/>
      <c r="LY20" s="362"/>
      <c r="LZ20" s="362"/>
      <c r="MA20" s="362"/>
      <c r="MB20" s="362"/>
      <c r="MC20" s="385"/>
      <c r="MD20" s="148"/>
      <c r="MZ20" s="148"/>
      <c r="NK20" s="148" t="s">
        <v>44</v>
      </c>
      <c r="NL20" s="363" t="s">
        <v>556</v>
      </c>
      <c r="NM20" s="363"/>
      <c r="NN20" s="364"/>
      <c r="NO20" s="148" t="s">
        <v>44</v>
      </c>
      <c r="NP20" s="363" t="s">
        <v>557</v>
      </c>
      <c r="NQ20" s="363"/>
      <c r="NR20" s="364"/>
      <c r="NX20" s="148" t="s">
        <v>44</v>
      </c>
      <c r="NY20" s="308" t="s">
        <v>570</v>
      </c>
      <c r="NZ20" s="308"/>
      <c r="OA20" s="308"/>
      <c r="OB20" s="308"/>
      <c r="OC20" s="308"/>
      <c r="OD20" s="308"/>
      <c r="OE20" s="308"/>
      <c r="OF20" s="308"/>
      <c r="OG20" s="308"/>
      <c r="OH20" s="308"/>
      <c r="OI20" s="346"/>
      <c r="OJ20" s="148" t="s">
        <v>44</v>
      </c>
      <c r="OK20" s="392" t="s">
        <v>581</v>
      </c>
      <c r="OL20" s="392"/>
      <c r="OM20" s="392"/>
      <c r="ON20" s="392"/>
      <c r="OO20" s="392"/>
      <c r="OP20" s="392"/>
      <c r="OQ20" s="392"/>
      <c r="OR20" s="392"/>
      <c r="OS20" s="392"/>
      <c r="OT20" s="392"/>
      <c r="OU20" s="392"/>
      <c r="OV20" s="392"/>
      <c r="OW20" s="392"/>
      <c r="OX20" s="392"/>
      <c r="OY20" s="392"/>
      <c r="OZ20" s="392"/>
      <c r="PA20" s="392"/>
      <c r="PB20" s="392"/>
      <c r="PC20" s="392"/>
      <c r="PD20" s="392"/>
      <c r="PE20" s="392"/>
      <c r="PF20" s="392"/>
      <c r="PG20" s="392"/>
      <c r="PH20" s="392"/>
      <c r="PI20" s="392"/>
      <c r="PJ20" s="392"/>
      <c r="PK20" s="392"/>
      <c r="PL20" s="392"/>
      <c r="PM20" s="392"/>
      <c r="PN20" s="392"/>
      <c r="PO20" s="392"/>
      <c r="PP20" s="392"/>
      <c r="PQ20" s="392"/>
      <c r="PR20" s="392"/>
      <c r="PS20" s="392"/>
      <c r="PT20" s="392"/>
      <c r="PU20" s="392"/>
      <c r="PV20" s="392"/>
      <c r="PW20" s="392"/>
      <c r="PX20" s="392"/>
      <c r="PY20" s="392"/>
      <c r="PZ20" s="392"/>
      <c r="QA20" s="392"/>
      <c r="QB20" s="392"/>
      <c r="QC20" s="392"/>
      <c r="QD20" s="392"/>
      <c r="QE20" s="392"/>
      <c r="QF20" s="392"/>
      <c r="QG20" s="392"/>
      <c r="QH20" s="392"/>
      <c r="QI20" s="392"/>
      <c r="QJ20" s="392"/>
      <c r="QK20" s="392"/>
      <c r="QL20" s="392"/>
      <c r="QM20" s="392"/>
      <c r="QN20" s="392"/>
      <c r="QO20" s="392"/>
      <c r="QP20" s="392"/>
      <c r="QQ20" s="392"/>
      <c r="QR20" s="392"/>
      <c r="QS20" s="392"/>
      <c r="QT20" s="392"/>
      <c r="QU20" s="392"/>
      <c r="QV20" s="392"/>
      <c r="QW20" s="392"/>
      <c r="QX20" s="392"/>
      <c r="QY20" s="393"/>
      <c r="QZ20" s="148"/>
      <c r="RH20" s="148"/>
      <c r="RI20" t="s">
        <v>618</v>
      </c>
      <c r="RT20" s="213" t="s">
        <v>44</v>
      </c>
      <c r="RU20" s="361" t="s">
        <v>656</v>
      </c>
      <c r="RV20" s="362"/>
      <c r="RW20" s="362"/>
      <c r="RX20" s="362"/>
      <c r="RY20" s="362"/>
      <c r="RZ20" s="362"/>
      <c r="SA20" s="362"/>
      <c r="SB20" s="362"/>
      <c r="SC20" s="362"/>
      <c r="SD20" s="362"/>
      <c r="SE20" s="362"/>
      <c r="SF20" s="362"/>
      <c r="SG20" s="362"/>
      <c r="SH20" s="362"/>
      <c r="SI20" s="362"/>
      <c r="SJ20" s="362"/>
      <c r="SK20" s="362"/>
      <c r="SL20" s="362"/>
      <c r="SM20" s="362"/>
      <c r="SN20" s="362"/>
      <c r="SO20" s="362"/>
      <c r="SP20" s="362"/>
      <c r="SQ20" s="362"/>
      <c r="SR20" s="362"/>
      <c r="SS20" s="362"/>
      <c r="ST20" s="362"/>
      <c r="SU20" s="362"/>
      <c r="SV20" s="362"/>
      <c r="SW20" s="362"/>
      <c r="SX20" s="362"/>
      <c r="SY20" s="362"/>
      <c r="SZ20" s="362"/>
      <c r="TA20" s="362"/>
      <c r="TB20" s="362"/>
      <c r="TC20" s="362"/>
      <c r="TD20" s="362"/>
      <c r="TE20" s="362"/>
      <c r="TF20" s="148" t="s">
        <v>940</v>
      </c>
      <c r="TG20" s="362" t="s">
        <v>703</v>
      </c>
      <c r="TH20" s="362"/>
      <c r="TI20" s="362"/>
      <c r="TJ20" s="362"/>
      <c r="TK20" s="362"/>
      <c r="TL20" s="362"/>
      <c r="TM20" s="362"/>
      <c r="TN20" s="362"/>
      <c r="TO20" s="362"/>
      <c r="TP20" s="362"/>
      <c r="TQ20" s="362"/>
      <c r="TR20" s="362"/>
      <c r="TS20" s="362"/>
      <c r="TT20" s="362"/>
      <c r="TU20" s="362"/>
      <c r="TV20" s="362"/>
      <c r="TW20" s="362"/>
      <c r="TX20" s="362"/>
      <c r="TY20" s="362"/>
      <c r="TZ20" s="362"/>
      <c r="UA20" s="362"/>
      <c r="UB20" s="362"/>
      <c r="UC20" s="362"/>
      <c r="UD20" s="385"/>
      <c r="UE20" s="148" t="s">
        <v>44</v>
      </c>
      <c r="UF20" s="308" t="s">
        <v>743</v>
      </c>
      <c r="UG20" s="308"/>
      <c r="UH20" s="308"/>
      <c r="UI20" s="308"/>
      <c r="UJ20" s="308"/>
      <c r="UK20" s="308"/>
      <c r="UL20" s="308"/>
      <c r="UM20" s="308"/>
      <c r="UN20" s="308"/>
      <c r="UO20" s="308"/>
      <c r="UP20" s="308"/>
      <c r="UQ20" s="308"/>
      <c r="UR20" s="308"/>
      <c r="US20" s="308"/>
      <c r="UT20" s="308"/>
      <c r="UU20" s="308"/>
      <c r="UV20" s="308"/>
      <c r="UW20" s="308"/>
      <c r="UX20" s="308"/>
      <c r="UY20" s="308"/>
      <c r="UZ20" s="308"/>
      <c r="VA20" s="308"/>
      <c r="VB20" s="308"/>
      <c r="VC20" s="308"/>
      <c r="VD20" s="308"/>
      <c r="VE20" s="346"/>
      <c r="VF20" s="148" t="s">
        <v>44</v>
      </c>
      <c r="VG20" s="308" t="s">
        <v>770</v>
      </c>
      <c r="VH20" s="308"/>
      <c r="VI20" s="308"/>
      <c r="VJ20" s="308"/>
      <c r="VK20" s="308"/>
      <c r="VL20" s="308"/>
      <c r="VM20" s="308"/>
      <c r="VN20" s="308"/>
      <c r="VO20" s="148" t="s">
        <v>44</v>
      </c>
      <c r="VP20" s="361" t="s">
        <v>794</v>
      </c>
      <c r="VQ20" s="362"/>
      <c r="VR20" s="362"/>
      <c r="VS20" s="362"/>
      <c r="VT20" s="362"/>
      <c r="VU20" s="362"/>
      <c r="VV20" s="362"/>
      <c r="VW20" s="362"/>
      <c r="VX20" s="362"/>
      <c r="VY20" s="362"/>
      <c r="VZ20" s="362"/>
      <c r="WA20" s="362"/>
      <c r="WB20" s="362"/>
      <c r="WC20" s="362"/>
      <c r="WD20" s="362"/>
      <c r="WE20" s="362"/>
      <c r="WF20" s="362"/>
      <c r="WG20" s="362"/>
      <c r="WH20" s="362"/>
      <c r="WI20" s="362"/>
      <c r="WJ20" s="362"/>
      <c r="WK20" s="362"/>
      <c r="WL20" s="362"/>
      <c r="WM20" s="362"/>
      <c r="WN20" s="362"/>
      <c r="WO20" s="362"/>
      <c r="WP20" s="362"/>
      <c r="WQ20" s="362"/>
      <c r="WR20" s="385"/>
      <c r="WS20" s="148" t="s">
        <v>44</v>
      </c>
      <c r="WT20" s="308" t="s">
        <v>843</v>
      </c>
      <c r="WU20" s="308"/>
      <c r="WV20" s="308"/>
      <c r="WW20" s="308"/>
      <c r="WX20" s="308"/>
      <c r="WY20" s="308"/>
      <c r="WZ20" s="308"/>
      <c r="XA20" s="308"/>
      <c r="XB20" s="308"/>
      <c r="XC20" s="308"/>
      <c r="XD20" s="308"/>
      <c r="XE20" s="308"/>
      <c r="XF20" s="308"/>
      <c r="XG20" s="308"/>
      <c r="XH20" s="308"/>
      <c r="XI20" s="308"/>
      <c r="XJ20" s="308"/>
      <c r="XK20" s="308"/>
      <c r="XL20" s="308"/>
      <c r="XM20" s="308"/>
      <c r="XN20" s="308"/>
      <c r="XO20" s="308"/>
      <c r="XP20" s="308"/>
      <c r="XQ20" s="308"/>
      <c r="XR20" s="308"/>
      <c r="XS20" s="308"/>
      <c r="XT20" s="308"/>
      <c r="XU20" s="308"/>
      <c r="XV20" s="308"/>
      <c r="XW20" s="308"/>
      <c r="XX20" s="308"/>
      <c r="XY20" s="308"/>
      <c r="XZ20" s="308"/>
      <c r="YA20" s="308"/>
      <c r="YB20" s="308"/>
      <c r="YC20" s="308"/>
      <c r="YD20" s="308"/>
      <c r="YE20" s="308"/>
      <c r="YF20" s="223" t="s">
        <v>44</v>
      </c>
      <c r="YG20" s="348" t="s">
        <v>844</v>
      </c>
      <c r="YH20" s="349"/>
      <c r="YI20" s="349"/>
      <c r="YJ20" s="349"/>
      <c r="YK20" s="349"/>
      <c r="YL20" s="349"/>
      <c r="YM20" s="349"/>
      <c r="YN20" s="349"/>
      <c r="YO20" s="349"/>
      <c r="YP20" s="349"/>
      <c r="YQ20" s="349"/>
      <c r="YR20" s="349"/>
      <c r="YS20" s="349"/>
      <c r="YT20" s="349"/>
      <c r="YU20" s="349"/>
      <c r="YV20" s="349"/>
      <c r="YW20" s="349"/>
      <c r="YX20" s="349"/>
      <c r="YY20" s="349"/>
      <c r="YZ20" s="349"/>
      <c r="ZA20" s="349"/>
      <c r="ZB20" s="223" t="s">
        <v>44</v>
      </c>
      <c r="ZC20" s="308" t="s">
        <v>865</v>
      </c>
      <c r="ZD20" s="308"/>
      <c r="ZE20" s="308"/>
      <c r="ZF20" s="308"/>
      <c r="ZG20" s="308"/>
      <c r="ZH20" s="308"/>
      <c r="ZI20" s="308"/>
      <c r="ZJ20" s="308"/>
      <c r="ZK20" s="308"/>
      <c r="ZL20" s="223" t="s">
        <v>44</v>
      </c>
      <c r="ZM20" s="223" t="s">
        <v>871</v>
      </c>
      <c r="AAB20" s="223" t="s">
        <v>44</v>
      </c>
      <c r="AAC20" s="308" t="s">
        <v>889</v>
      </c>
      <c r="AAD20" s="308"/>
      <c r="AAE20" s="308"/>
      <c r="AAF20" s="308"/>
      <c r="AAG20" s="308"/>
      <c r="AAH20" s="308"/>
      <c r="AAI20" s="308"/>
      <c r="AAJ20" s="308"/>
      <c r="AAK20" s="346"/>
      <c r="AAL20" s="148" t="s">
        <v>44</v>
      </c>
      <c r="AAM20" s="308" t="s">
        <v>899</v>
      </c>
      <c r="AAN20" s="308"/>
      <c r="AAO20" s="308"/>
      <c r="AAP20" s="308"/>
      <c r="AAQ20" s="308"/>
      <c r="AAR20" s="308"/>
      <c r="AAS20" s="308"/>
      <c r="AAT20" s="308"/>
      <c r="AAU20" s="308"/>
      <c r="AAV20" s="308"/>
      <c r="AAW20" s="308"/>
      <c r="AAX20" s="308"/>
      <c r="AAY20" s="308"/>
      <c r="AAZ20" s="308"/>
      <c r="ABA20" s="308"/>
      <c r="ABB20" s="308"/>
      <c r="ABC20" s="308"/>
      <c r="ABD20" s="308"/>
      <c r="ABE20" s="308"/>
      <c r="ABF20" s="346"/>
      <c r="ABG20" s="148" t="s">
        <v>44</v>
      </c>
      <c r="ABH20" t="s">
        <v>928</v>
      </c>
      <c r="ABL20" s="148" t="s">
        <v>44</v>
      </c>
      <c r="ABM20" s="308" t="s">
        <v>938</v>
      </c>
      <c r="ABN20" s="308"/>
      <c r="ABO20" s="308"/>
      <c r="ABP20" s="308"/>
      <c r="ABQ20" s="308"/>
      <c r="ABR20" s="308"/>
      <c r="ABS20" s="308"/>
      <c r="ABT20" s="346"/>
      <c r="ABU20" s="148" t="s">
        <v>44</v>
      </c>
      <c r="ABV20" s="308" t="s">
        <v>947</v>
      </c>
      <c r="ABW20" s="308"/>
      <c r="ABX20" s="308"/>
      <c r="ABY20" s="308"/>
      <c r="ABZ20" s="308"/>
      <c r="ACA20" s="308"/>
      <c r="ACB20" s="308"/>
      <c r="ACC20" s="308"/>
      <c r="ACD20" s="308"/>
      <c r="ACE20" s="308"/>
      <c r="ACF20" s="308"/>
      <c r="ACG20" s="308"/>
      <c r="ACH20" s="308"/>
      <c r="ACI20" s="308"/>
      <c r="ACJ20" s="308"/>
      <c r="ACK20" s="308"/>
      <c r="ACL20" s="346"/>
      <c r="ACM20" s="148" t="s">
        <v>44</v>
      </c>
      <c r="ACN20" s="148" t="s">
        <v>963</v>
      </c>
      <c r="ACV20" s="148" t="s">
        <v>44</v>
      </c>
      <c r="ACW20" s="308" t="s">
        <v>976</v>
      </c>
      <c r="ACX20" s="308"/>
      <c r="ACY20" s="308"/>
      <c r="ACZ20" s="308"/>
      <c r="ADA20" s="308"/>
      <c r="ADB20" s="148" t="s">
        <v>44</v>
      </c>
      <c r="ADC20" t="s">
        <v>988</v>
      </c>
      <c r="ADN20" s="148" t="s">
        <v>44</v>
      </c>
      <c r="ADO20" s="308" t="s">
        <v>996</v>
      </c>
      <c r="ADP20" s="308"/>
      <c r="ADQ20" s="308"/>
      <c r="ADR20" s="308"/>
      <c r="ADS20" s="308"/>
      <c r="ADT20" s="308"/>
      <c r="ADU20" s="308"/>
      <c r="ADV20" s="308"/>
      <c r="ADW20" s="308"/>
      <c r="ADX20" s="308"/>
      <c r="ADY20" s="308"/>
      <c r="ADZ20" s="148" t="s">
        <v>44</v>
      </c>
      <c r="AEA20" t="s">
        <v>1016</v>
      </c>
      <c r="AGB20" s="148" t="s">
        <v>44</v>
      </c>
      <c r="AGC20" t="s">
        <v>1048</v>
      </c>
      <c r="AGR20" s="148"/>
    </row>
    <row r="21" spans="1:876" customFormat="1" ht="15" customHeight="1" x14ac:dyDescent="0.25">
      <c r="A21" s="59" t="s">
        <v>766</v>
      </c>
      <c r="B21" s="374" t="s">
        <v>1080</v>
      </c>
      <c r="C21" s="374"/>
      <c r="D21" s="374"/>
      <c r="E21" s="374"/>
      <c r="F21" s="374"/>
      <c r="G21" s="374"/>
      <c r="H21" s="374"/>
      <c r="I21" s="374"/>
      <c r="J21" s="355" t="s">
        <v>1076</v>
      </c>
      <c r="K21" s="355"/>
      <c r="L21" s="355"/>
      <c r="M21" s="355"/>
      <c r="N21" s="355"/>
      <c r="O21" s="355"/>
      <c r="P21" s="355"/>
      <c r="Q21" s="355"/>
      <c r="R21" s="355"/>
      <c r="S21" s="355"/>
      <c r="T21" s="355"/>
      <c r="U21" s="355" t="s">
        <v>1079</v>
      </c>
      <c r="V21" s="355"/>
      <c r="W21" s="355"/>
      <c r="X21" s="355"/>
      <c r="Y21" s="355"/>
      <c r="Z21" s="355"/>
      <c r="AA21" s="355"/>
      <c r="AB21" s="355"/>
      <c r="AC21" s="355"/>
      <c r="AD21" s="355"/>
      <c r="AE21" s="355"/>
      <c r="AF21" s="355" t="s">
        <v>1081</v>
      </c>
      <c r="AG21" s="355"/>
      <c r="AH21" s="355"/>
      <c r="AI21" s="355"/>
      <c r="AJ21" s="355"/>
      <c r="AK21" s="355"/>
      <c r="AL21" s="355"/>
      <c r="AM21" s="355"/>
      <c r="AN21" s="355"/>
      <c r="AO21" s="355"/>
      <c r="AP21" s="355"/>
      <c r="AQ21" s="355" t="s">
        <v>1082</v>
      </c>
      <c r="AR21" s="355"/>
      <c r="AS21" s="355"/>
      <c r="AT21" s="355"/>
      <c r="AU21" s="355"/>
      <c r="AV21" s="355"/>
      <c r="AW21" s="355"/>
      <c r="AX21" s="355"/>
      <c r="AY21" s="355"/>
      <c r="AZ21" s="355"/>
      <c r="BA21" s="355"/>
      <c r="BB21" s="355" t="s">
        <v>1080</v>
      </c>
      <c r="BC21" s="355"/>
      <c r="BD21" s="355"/>
      <c r="BE21" s="355"/>
      <c r="BF21" s="355"/>
      <c r="BG21" s="355"/>
      <c r="BH21" s="355"/>
      <c r="BI21" s="355"/>
      <c r="BJ21" s="355"/>
      <c r="BK21" s="355"/>
      <c r="BL21" s="355"/>
      <c r="BM21" s="355"/>
      <c r="BN21" s="355" t="s">
        <v>1090</v>
      </c>
      <c r="BO21" s="355"/>
      <c r="BP21" s="355"/>
      <c r="BQ21" s="355"/>
      <c r="BR21" s="355"/>
      <c r="BS21" s="355"/>
      <c r="BT21" s="355"/>
      <c r="BU21" s="355"/>
      <c r="BV21" s="355"/>
      <c r="BW21" s="355"/>
      <c r="BX21" s="355"/>
      <c r="BY21" s="355"/>
      <c r="BZ21" s="355"/>
      <c r="CA21" s="355"/>
      <c r="CB21" s="355"/>
      <c r="CC21" s="355"/>
      <c r="CD21" s="340" t="s">
        <v>1088</v>
      </c>
      <c r="CE21" s="341"/>
      <c r="CF21" s="341"/>
      <c r="CG21" s="341"/>
      <c r="CH21" s="341"/>
      <c r="CI21" s="341"/>
      <c r="CJ21" s="341"/>
      <c r="CK21" s="341"/>
      <c r="CL21" s="341"/>
      <c r="CM21" s="341"/>
      <c r="CN21" s="341"/>
      <c r="CO21" s="341"/>
      <c r="CP21" s="341"/>
      <c r="CQ21" s="341"/>
      <c r="CR21" s="341"/>
      <c r="CS21" s="341"/>
      <c r="CT21" s="341"/>
      <c r="CU21" s="341"/>
      <c r="CV21" s="341"/>
      <c r="CW21" s="341"/>
      <c r="CX21" s="355" t="s">
        <v>1089</v>
      </c>
      <c r="CY21" s="355"/>
      <c r="CZ21" s="355"/>
      <c r="DA21" s="355"/>
      <c r="DB21" s="355"/>
      <c r="DC21" s="355"/>
      <c r="DD21" s="355"/>
      <c r="DE21" s="355"/>
      <c r="DF21" s="355"/>
      <c r="DG21" s="355"/>
      <c r="DH21" s="355"/>
      <c r="DI21" s="355"/>
      <c r="DJ21" s="355"/>
      <c r="DK21" s="355"/>
      <c r="DL21" s="355"/>
      <c r="DM21" s="355"/>
      <c r="DN21" s="355"/>
      <c r="DO21" s="355"/>
      <c r="DP21" s="355"/>
      <c r="DQ21" s="355"/>
      <c r="DR21" s="355"/>
      <c r="DS21" s="355"/>
      <c r="DT21" s="355"/>
      <c r="DU21" s="355"/>
      <c r="DV21" s="148"/>
      <c r="EI21" s="360" t="s">
        <v>1086</v>
      </c>
      <c r="EJ21" s="360"/>
      <c r="EK21" s="360"/>
      <c r="EL21" s="360"/>
      <c r="EM21" s="360"/>
      <c r="EN21" s="360"/>
      <c r="EO21" s="360"/>
      <c r="EP21" s="360"/>
      <c r="EQ21" s="360"/>
      <c r="ER21" s="360"/>
      <c r="ES21" s="360"/>
      <c r="ET21" s="345" t="s">
        <v>366</v>
      </c>
      <c r="EU21" s="308"/>
      <c r="EV21" s="308"/>
      <c r="EW21" s="308"/>
      <c r="EX21" s="308"/>
      <c r="EY21" s="308"/>
      <c r="EZ21" s="308"/>
      <c r="FA21" s="308"/>
      <c r="FB21" s="308"/>
      <c r="FC21" s="308"/>
      <c r="FD21" s="308"/>
      <c r="FE21" s="308"/>
      <c r="FF21" s="308"/>
      <c r="FG21" s="308"/>
      <c r="FH21" s="308"/>
      <c r="FI21" s="308"/>
      <c r="FJ21" s="308"/>
      <c r="FK21" s="308"/>
      <c r="FL21" s="308"/>
      <c r="FM21" s="308"/>
      <c r="FN21" s="308"/>
      <c r="FO21" s="308"/>
      <c r="FP21" s="308"/>
      <c r="FQ21" s="308"/>
      <c r="FR21" s="308"/>
      <c r="FS21" s="308"/>
      <c r="FT21" s="308"/>
      <c r="FU21" s="308"/>
      <c r="FV21" s="308"/>
      <c r="FW21" s="308"/>
      <c r="FX21" s="308"/>
      <c r="FY21" s="308"/>
      <c r="FZ21" s="308"/>
      <c r="GA21" s="308"/>
      <c r="GB21" s="308"/>
      <c r="GC21" s="308"/>
      <c r="GD21" s="308"/>
      <c r="GE21" s="308"/>
      <c r="GF21" s="308"/>
      <c r="GG21" s="346"/>
      <c r="GH21" s="347" t="s">
        <v>366</v>
      </c>
      <c r="GI21" s="307"/>
      <c r="GJ21" s="307"/>
      <c r="GK21" s="307"/>
      <c r="GL21" s="307"/>
      <c r="GM21" s="307"/>
      <c r="GN21" s="307"/>
      <c r="GO21" s="307"/>
      <c r="GP21" s="307"/>
      <c r="GQ21" s="307"/>
      <c r="GR21" s="307"/>
      <c r="GS21" s="307"/>
      <c r="GT21" s="307"/>
      <c r="GU21" s="307"/>
      <c r="GV21" s="307"/>
      <c r="GW21" s="307"/>
      <c r="GX21" s="307"/>
      <c r="GY21" s="359"/>
      <c r="GZ21" s="345" t="s">
        <v>424</v>
      </c>
      <c r="HA21" s="308"/>
      <c r="HB21" s="308"/>
      <c r="HC21" s="308"/>
      <c r="HD21" s="308"/>
      <c r="HE21" s="308"/>
      <c r="HF21" s="308"/>
      <c r="HG21" s="308"/>
      <c r="HH21" s="308"/>
      <c r="HI21" s="308"/>
      <c r="HJ21" s="308"/>
      <c r="HK21" s="308"/>
      <c r="HL21" s="308"/>
      <c r="HM21" s="308"/>
      <c r="HN21" s="308"/>
      <c r="HO21" s="308"/>
      <c r="HP21" s="308"/>
      <c r="HQ21" s="308"/>
      <c r="HR21" s="308"/>
      <c r="HS21" s="308"/>
      <c r="HT21" s="308"/>
      <c r="HU21" s="308"/>
      <c r="HV21" s="308"/>
      <c r="HW21" s="308"/>
      <c r="HX21" s="308"/>
      <c r="HY21" s="308"/>
      <c r="HZ21" s="308"/>
      <c r="IA21" s="308"/>
      <c r="IB21" s="308"/>
      <c r="IC21" s="308"/>
      <c r="ID21" s="308"/>
      <c r="IE21" s="308"/>
      <c r="IF21" s="308"/>
      <c r="IK21" s="345" t="s">
        <v>456</v>
      </c>
      <c r="IL21" s="308"/>
      <c r="IM21" s="308"/>
      <c r="IN21" s="308"/>
      <c r="IO21" s="308"/>
      <c r="IP21" s="308"/>
      <c r="IQ21" s="308"/>
      <c r="IR21" s="363" t="s">
        <v>457</v>
      </c>
      <c r="IS21" s="363"/>
      <c r="IT21" s="363"/>
      <c r="IU21" s="363"/>
      <c r="IV21" s="363"/>
      <c r="IW21" s="363"/>
      <c r="IX21" s="363"/>
      <c r="IY21" s="363"/>
      <c r="IZ21" s="363"/>
      <c r="JA21" s="363"/>
      <c r="JB21" s="198" t="s">
        <v>477</v>
      </c>
      <c r="JC21" s="363" t="s">
        <v>478</v>
      </c>
      <c r="JD21" s="363"/>
      <c r="JE21" s="363"/>
      <c r="JF21" s="363"/>
      <c r="JG21" s="363"/>
      <c r="JH21" s="363"/>
      <c r="JI21" s="363"/>
      <c r="JJ21" s="363"/>
      <c r="JK21" s="363"/>
      <c r="JL21" s="363"/>
      <c r="JM21" s="364"/>
      <c r="JN21" s="198" t="s">
        <v>44</v>
      </c>
      <c r="JO21" s="363" t="s">
        <v>474</v>
      </c>
      <c r="JP21" s="363"/>
      <c r="JQ21" s="363"/>
      <c r="JR21" s="363"/>
      <c r="JS21" s="363"/>
      <c r="JT21" s="363"/>
      <c r="JU21" s="363"/>
      <c r="JV21" s="363"/>
      <c r="JW21" s="363"/>
      <c r="KH21" s="198" t="s">
        <v>44</v>
      </c>
      <c r="KI21" s="363" t="s">
        <v>499</v>
      </c>
      <c r="KJ21" s="363"/>
      <c r="KK21" s="363"/>
      <c r="KL21" s="363"/>
      <c r="KM21" s="363"/>
      <c r="KN21" s="363"/>
      <c r="KO21" s="363"/>
      <c r="KP21" s="363"/>
      <c r="KQ21" s="363"/>
      <c r="KZ21" s="199" t="s">
        <v>475</v>
      </c>
      <c r="LA21" s="362" t="s">
        <v>512</v>
      </c>
      <c r="LB21" s="362"/>
      <c r="LC21" s="362"/>
      <c r="LD21" s="362"/>
      <c r="LE21" s="362"/>
      <c r="LP21" s="19"/>
      <c r="LQ21" s="19"/>
      <c r="LR21" s="19"/>
      <c r="LS21" s="19"/>
      <c r="LT21" s="19"/>
      <c r="LU21" s="19"/>
      <c r="LV21" s="19"/>
      <c r="LW21" s="19"/>
      <c r="LX21" s="19"/>
      <c r="LY21" s="19"/>
      <c r="LZ21" s="19"/>
      <c r="MA21" s="19"/>
      <c r="MB21" s="19"/>
      <c r="MC21" s="19"/>
      <c r="MD21" s="198" t="s">
        <v>44</v>
      </c>
      <c r="ME21" s="363" t="s">
        <v>531</v>
      </c>
      <c r="MF21" s="363"/>
      <c r="MG21" s="363"/>
      <c r="MH21" s="363"/>
      <c r="MI21" s="363"/>
      <c r="MJ21" s="363"/>
      <c r="MK21" s="363"/>
      <c r="ML21" s="363"/>
      <c r="MM21" s="363"/>
      <c r="MZ21" s="201" t="s">
        <v>44</v>
      </c>
      <c r="NA21" s="308" t="s">
        <v>549</v>
      </c>
      <c r="NB21" s="308"/>
      <c r="NC21" s="308"/>
      <c r="ND21" s="308"/>
      <c r="NE21" s="308"/>
      <c r="NF21" s="308"/>
      <c r="NG21" s="308"/>
      <c r="NH21" s="308"/>
      <c r="NI21" s="308"/>
      <c r="NJ21" s="346"/>
      <c r="NK21" s="148" t="s">
        <v>472</v>
      </c>
      <c r="NL21" t="s">
        <v>555</v>
      </c>
      <c r="NO21" s="148" t="s">
        <v>472</v>
      </c>
      <c r="NP21" t="s">
        <v>558</v>
      </c>
      <c r="NX21" s="148" t="s">
        <v>472</v>
      </c>
      <c r="NY21" s="363" t="s">
        <v>569</v>
      </c>
      <c r="NZ21" s="363"/>
      <c r="OA21" s="363"/>
      <c r="OB21" s="363"/>
      <c r="OJ21" s="148" t="s">
        <v>472</v>
      </c>
      <c r="OK21" t="s">
        <v>582</v>
      </c>
      <c r="QZ21" s="148" t="s">
        <v>44</v>
      </c>
      <c r="RA21" s="363" t="s">
        <v>610</v>
      </c>
      <c r="RB21" s="363"/>
      <c r="RC21" s="363"/>
      <c r="RD21" s="363"/>
      <c r="RE21" s="363"/>
      <c r="RF21" s="363"/>
      <c r="RG21" s="364"/>
      <c r="RH21" s="148"/>
      <c r="RI21" t="s">
        <v>619</v>
      </c>
      <c r="RT21" s="148" t="s">
        <v>472</v>
      </c>
      <c r="RU21" t="s">
        <v>655</v>
      </c>
      <c r="TF21" s="148" t="s">
        <v>472</v>
      </c>
      <c r="TG21" s="308" t="s">
        <v>702</v>
      </c>
      <c r="TH21" s="308"/>
      <c r="TI21" s="308"/>
      <c r="TJ21" s="6"/>
      <c r="TP21" s="1"/>
      <c r="TQ21" s="1"/>
      <c r="TR21" s="1"/>
      <c r="UE21" s="148" t="s">
        <v>738</v>
      </c>
      <c r="UF21" t="s">
        <v>737</v>
      </c>
      <c r="VF21" s="148" t="s">
        <v>472</v>
      </c>
      <c r="VG21" s="308" t="s">
        <v>771</v>
      </c>
      <c r="VH21" s="308"/>
      <c r="VI21" s="308"/>
      <c r="VJ21" s="308"/>
      <c r="VO21" s="148" t="s">
        <v>472</v>
      </c>
      <c r="VP21" s="363" t="s">
        <v>793</v>
      </c>
      <c r="VQ21" s="363"/>
      <c r="VR21" s="363"/>
      <c r="WS21" s="148" t="s">
        <v>472</v>
      </c>
      <c r="WT21" s="352" t="s">
        <v>825</v>
      </c>
      <c r="WU21" s="352"/>
      <c r="WV21" s="352"/>
      <c r="WW21" s="352"/>
      <c r="YE21" s="307" t="s">
        <v>837</v>
      </c>
      <c r="YF21" s="223" t="s">
        <v>472</v>
      </c>
      <c r="YG21" s="352" t="s">
        <v>842</v>
      </c>
      <c r="YH21" s="352"/>
      <c r="YI21" s="352"/>
      <c r="YJ21" s="1"/>
      <c r="YK21" s="1"/>
      <c r="YL21" s="1"/>
      <c r="YM21" s="1"/>
      <c r="YN21" s="1"/>
      <c r="YO21" s="1"/>
      <c r="YP21" s="1"/>
      <c r="YQ21" s="1"/>
      <c r="ZB21" s="223" t="s">
        <v>472</v>
      </c>
      <c r="ZC21" s="308" t="s">
        <v>864</v>
      </c>
      <c r="ZD21" s="308"/>
      <c r="ZE21" s="308"/>
      <c r="ZF21" s="308"/>
      <c r="ZL21" s="223" t="s">
        <v>472</v>
      </c>
      <c r="ZM21" t="s">
        <v>870</v>
      </c>
      <c r="AAB21" s="223" t="s">
        <v>472</v>
      </c>
      <c r="AAC21" t="s">
        <v>888</v>
      </c>
      <c r="AAL21" s="148" t="s">
        <v>472</v>
      </c>
      <c r="AAM21" s="308" t="s">
        <v>726</v>
      </c>
      <c r="AAN21" s="308"/>
      <c r="AAO21" s="308"/>
      <c r="AAP21" s="308"/>
      <c r="ABG21" s="148" t="s">
        <v>472</v>
      </c>
      <c r="ABH21" s="308" t="s">
        <v>927</v>
      </c>
      <c r="ABI21" s="308"/>
      <c r="ABJ21" s="308"/>
      <c r="ABK21" s="308"/>
      <c r="ABL21" s="148" t="s">
        <v>472</v>
      </c>
      <c r="ABM21" s="308" t="s">
        <v>937</v>
      </c>
      <c r="ABN21" s="308"/>
      <c r="ABO21" s="308"/>
      <c r="ABP21" s="308"/>
      <c r="ABU21" s="148" t="s">
        <v>472</v>
      </c>
      <c r="ABV21" t="s">
        <v>946</v>
      </c>
      <c r="ACM21" s="148" t="s">
        <v>472</v>
      </c>
      <c r="ACN21" t="s">
        <v>962</v>
      </c>
      <c r="ACV21" s="148" t="s">
        <v>472</v>
      </c>
      <c r="ACW21" s="308" t="s">
        <v>975</v>
      </c>
      <c r="ACX21" s="308"/>
      <c r="ADB21" s="148" t="s">
        <v>472</v>
      </c>
      <c r="ADC21" t="s">
        <v>986</v>
      </c>
      <c r="ADN21" s="148" t="s">
        <v>472</v>
      </c>
      <c r="ADO21" s="308" t="s">
        <v>987</v>
      </c>
      <c r="ADP21" s="308"/>
      <c r="ADQ21" s="308"/>
      <c r="ADT21" s="347" t="s">
        <v>997</v>
      </c>
      <c r="ADU21" s="307"/>
      <c r="ADV21" s="307"/>
      <c r="ADZ21" s="148" t="s">
        <v>472</v>
      </c>
      <c r="AEA21" t="s">
        <v>110</v>
      </c>
      <c r="AGB21" s="148" t="s">
        <v>472</v>
      </c>
      <c r="AGC21" t="s">
        <v>328</v>
      </c>
      <c r="AGR21" s="148"/>
    </row>
    <row r="22" spans="1:876" customFormat="1" ht="15.75" customHeight="1" thickBot="1" x14ac:dyDescent="0.3">
      <c r="A22" s="1" t="s">
        <v>504</v>
      </c>
      <c r="B22" s="367" t="s">
        <v>74</v>
      </c>
      <c r="C22" s="374"/>
      <c r="D22" s="374"/>
      <c r="E22" s="375"/>
      <c r="F22" s="355" t="s">
        <v>94</v>
      </c>
      <c r="G22" s="355"/>
      <c r="H22" s="355"/>
      <c r="I22" s="367"/>
      <c r="J22" s="355" t="s">
        <v>89</v>
      </c>
      <c r="K22" s="355"/>
      <c r="L22" s="355"/>
      <c r="M22" s="355"/>
      <c r="N22" s="355"/>
      <c r="O22" s="355"/>
      <c r="P22" s="355"/>
      <c r="Q22" s="355"/>
      <c r="R22" s="355"/>
      <c r="S22" s="355"/>
      <c r="T22" s="355"/>
      <c r="U22" s="355" t="s">
        <v>91</v>
      </c>
      <c r="V22" s="355"/>
      <c r="W22" s="355"/>
      <c r="X22" s="355"/>
      <c r="Y22" s="355"/>
      <c r="Z22" s="355"/>
      <c r="AA22" s="355"/>
      <c r="AB22" s="355"/>
      <c r="AC22" s="355"/>
      <c r="AD22" s="355"/>
      <c r="AE22" s="355"/>
      <c r="AF22" s="355" t="s">
        <v>92</v>
      </c>
      <c r="AG22" s="355"/>
      <c r="AH22" s="355"/>
      <c r="AI22" s="355"/>
      <c r="AJ22" s="355"/>
      <c r="AK22" s="355"/>
      <c r="AL22" s="355"/>
      <c r="AM22" s="355"/>
      <c r="AN22" s="355"/>
      <c r="AO22" s="355"/>
      <c r="AP22" s="355"/>
      <c r="AQ22" s="355" t="s">
        <v>93</v>
      </c>
      <c r="AR22" s="355"/>
      <c r="AS22" s="355"/>
      <c r="AT22" s="355"/>
      <c r="AU22" s="355"/>
      <c r="AV22" s="355"/>
      <c r="AW22" s="355"/>
      <c r="AX22" s="355"/>
      <c r="AY22" s="355"/>
      <c r="AZ22" s="355"/>
      <c r="BA22" s="355"/>
      <c r="BB22" s="355" t="s">
        <v>95</v>
      </c>
      <c r="BC22" s="355"/>
      <c r="BD22" s="355"/>
      <c r="BE22" s="355"/>
      <c r="BF22" s="355" t="s">
        <v>96</v>
      </c>
      <c r="BG22" s="355"/>
      <c r="BH22" s="355"/>
      <c r="BI22" s="355"/>
      <c r="BJ22" s="355" t="s">
        <v>97</v>
      </c>
      <c r="BK22" s="355"/>
      <c r="BL22" s="355"/>
      <c r="BM22" s="355"/>
      <c r="BN22" s="355" t="s">
        <v>100</v>
      </c>
      <c r="BO22" s="355"/>
      <c r="BP22" s="355"/>
      <c r="BQ22" s="355"/>
      <c r="BR22" s="355" t="s">
        <v>101</v>
      </c>
      <c r="BS22" s="355"/>
      <c r="BT22" s="355"/>
      <c r="BU22" s="355"/>
      <c r="BV22" s="355" t="s">
        <v>102</v>
      </c>
      <c r="BW22" s="355"/>
      <c r="BX22" s="355"/>
      <c r="BY22" s="355"/>
      <c r="BZ22" s="355" t="s">
        <v>103</v>
      </c>
      <c r="CA22" s="355"/>
      <c r="CB22" s="355"/>
      <c r="CC22" s="355"/>
      <c r="CD22" s="355" t="s">
        <v>105</v>
      </c>
      <c r="CE22" s="355"/>
      <c r="CF22" s="355"/>
      <c r="CG22" s="355"/>
      <c r="CH22" s="355" t="s">
        <v>106</v>
      </c>
      <c r="CI22" s="355"/>
      <c r="CJ22" s="355"/>
      <c r="CK22" s="355"/>
      <c r="CL22" s="355" t="s">
        <v>107</v>
      </c>
      <c r="CM22" s="355"/>
      <c r="CN22" s="355"/>
      <c r="CO22" s="355"/>
      <c r="CP22" s="355" t="s">
        <v>108</v>
      </c>
      <c r="CQ22" s="355"/>
      <c r="CR22" s="355"/>
      <c r="CS22" s="355"/>
      <c r="CT22" s="355" t="s">
        <v>109</v>
      </c>
      <c r="CU22" s="355"/>
      <c r="CV22" s="355"/>
      <c r="CW22" s="367"/>
      <c r="CX22" s="355" t="s">
        <v>177</v>
      </c>
      <c r="CY22" s="355"/>
      <c r="CZ22" s="355"/>
      <c r="DA22" s="355"/>
      <c r="DB22" s="355"/>
      <c r="DC22" s="355"/>
      <c r="DD22" s="355"/>
      <c r="DE22" s="355"/>
      <c r="DF22" s="355"/>
      <c r="DG22" s="355"/>
      <c r="DH22" s="355"/>
      <c r="DI22" s="355"/>
      <c r="DJ22" s="355" t="s">
        <v>178</v>
      </c>
      <c r="DK22" s="355"/>
      <c r="DL22" s="355"/>
      <c r="DM22" s="355"/>
      <c r="DN22" s="355"/>
      <c r="DO22" s="355"/>
      <c r="DP22" s="355"/>
      <c r="DQ22" s="355"/>
      <c r="DR22" s="355"/>
      <c r="DS22" s="355"/>
      <c r="DT22" s="355"/>
      <c r="DU22" s="355"/>
      <c r="DV22" s="378" t="s">
        <v>1085</v>
      </c>
      <c r="DW22" s="378"/>
      <c r="DX22" s="378"/>
      <c r="DY22" s="378"/>
      <c r="DZ22" s="378"/>
      <c r="EA22" s="378"/>
      <c r="EB22" s="378"/>
      <c r="EC22" s="378"/>
      <c r="ED22" s="378"/>
      <c r="EE22" s="378"/>
      <c r="EF22" s="378"/>
      <c r="EG22" s="378"/>
      <c r="EH22" s="378"/>
      <c r="EI22" s="309" t="s">
        <v>1087</v>
      </c>
      <c r="EJ22" s="365"/>
      <c r="EK22" s="365"/>
      <c r="EL22" s="365"/>
      <c r="EM22" s="365"/>
      <c r="EN22" s="365"/>
      <c r="EO22" s="365"/>
      <c r="EP22" s="365"/>
      <c r="EQ22" s="365"/>
      <c r="ER22" s="365"/>
      <c r="ES22" s="310"/>
      <c r="ET22" s="148"/>
      <c r="GH22" s="196"/>
      <c r="GI22" s="91"/>
      <c r="GJ22" s="91"/>
      <c r="GK22" s="91"/>
      <c r="GL22" s="91"/>
      <c r="GM22" s="91"/>
      <c r="GN22" s="91"/>
      <c r="GO22" s="91"/>
      <c r="GP22" s="91"/>
      <c r="GQ22" s="91"/>
      <c r="GR22" s="91"/>
      <c r="GS22" s="91"/>
      <c r="GT22" s="91"/>
      <c r="GU22" s="91"/>
      <c r="GV22" s="91"/>
      <c r="GW22" s="91"/>
      <c r="GX22" s="91"/>
      <c r="GY22" s="91"/>
      <c r="GZ22" s="345" t="s">
        <v>421</v>
      </c>
      <c r="HA22" s="308"/>
      <c r="HC22" s="308" t="s">
        <v>422</v>
      </c>
      <c r="HD22" s="308"/>
      <c r="HG22" t="s">
        <v>423</v>
      </c>
      <c r="IK22" s="348" t="s">
        <v>434</v>
      </c>
      <c r="IL22" s="349"/>
      <c r="IM22" s="349"/>
      <c r="IN22" s="349"/>
      <c r="IO22" s="349"/>
      <c r="IP22" s="349"/>
      <c r="IQ22" s="347" t="s">
        <v>444</v>
      </c>
      <c r="IR22" s="307"/>
      <c r="IS22" s="307"/>
      <c r="IT22" s="347" t="s">
        <v>449</v>
      </c>
      <c r="IU22" s="307"/>
      <c r="IV22" s="307"/>
      <c r="IW22" s="307"/>
      <c r="IX22" s="347" t="s">
        <v>455</v>
      </c>
      <c r="IY22" s="307"/>
      <c r="IZ22" s="307"/>
      <c r="JA22" s="307"/>
      <c r="JB22" s="198" t="s">
        <v>475</v>
      </c>
      <c r="JC22" s="197" t="s">
        <v>476</v>
      </c>
      <c r="JD22" s="197"/>
      <c r="JE22" s="197"/>
      <c r="JF22" s="197"/>
      <c r="JG22" s="197"/>
      <c r="JH22" s="197"/>
      <c r="JI22" s="197"/>
      <c r="JJ22" s="197"/>
      <c r="JK22" s="197"/>
      <c r="JL22" s="197"/>
      <c r="JM22" s="197"/>
      <c r="JN22" s="198" t="s">
        <v>475</v>
      </c>
      <c r="JO22" s="363" t="s">
        <v>473</v>
      </c>
      <c r="JP22" s="363"/>
      <c r="JQ22" s="363"/>
      <c r="JR22" s="363"/>
      <c r="JS22" s="363"/>
      <c r="JT22" s="197"/>
      <c r="JU22" s="197"/>
      <c r="JV22" s="197"/>
      <c r="JW22" s="197"/>
      <c r="KH22" s="198" t="s">
        <v>475</v>
      </c>
      <c r="KI22" s="308" t="s">
        <v>500</v>
      </c>
      <c r="KJ22" s="308"/>
      <c r="KK22" s="308"/>
      <c r="KL22" s="308"/>
      <c r="KM22" s="308"/>
      <c r="KN22" s="345" t="s">
        <v>511</v>
      </c>
      <c r="KO22" s="308"/>
      <c r="KP22" s="308"/>
      <c r="KQ22" s="308"/>
      <c r="KR22" s="308"/>
      <c r="KS22" s="308"/>
      <c r="KT22" s="308"/>
      <c r="KU22" s="308"/>
      <c r="KV22" s="308"/>
      <c r="KW22" s="308"/>
      <c r="KX22" s="308"/>
      <c r="KY22" s="346"/>
      <c r="KZ22" s="345" t="s">
        <v>527</v>
      </c>
      <c r="LA22" s="308"/>
      <c r="LB22" s="308"/>
      <c r="LC22" s="308"/>
      <c r="LD22" s="308"/>
      <c r="LE22" s="308"/>
      <c r="LF22" s="308"/>
      <c r="LG22" s="308"/>
      <c r="LH22" s="308"/>
      <c r="LI22" s="308"/>
      <c r="LJ22" s="308" t="s">
        <v>528</v>
      </c>
      <c r="LK22" s="308"/>
      <c r="LL22" s="308"/>
      <c r="LM22" s="308"/>
      <c r="LN22" s="308"/>
      <c r="LO22" s="308"/>
      <c r="LP22" s="308"/>
      <c r="LQ22" s="308"/>
      <c r="LR22" s="308"/>
      <c r="LS22" s="308"/>
      <c r="LT22" s="308" t="s">
        <v>529</v>
      </c>
      <c r="LU22" s="308"/>
      <c r="LV22" s="308"/>
      <c r="LW22" s="308"/>
      <c r="LX22" s="308"/>
      <c r="LY22" s="308"/>
      <c r="LZ22" s="308"/>
      <c r="MA22" s="308"/>
      <c r="MB22" s="308"/>
      <c r="MC22" s="308"/>
      <c r="MD22" s="198" t="s">
        <v>475</v>
      </c>
      <c r="ME22" s="363" t="s">
        <v>530</v>
      </c>
      <c r="MF22" s="363"/>
      <c r="MG22" s="363"/>
      <c r="MH22" s="363"/>
      <c r="MI22" s="363"/>
      <c r="MZ22" s="201" t="s">
        <v>475</v>
      </c>
      <c r="NA22" s="308" t="s">
        <v>550</v>
      </c>
      <c r="NB22" s="308"/>
      <c r="NF22" s="202" t="s">
        <v>545</v>
      </c>
      <c r="NG22" s="308" t="s">
        <v>546</v>
      </c>
      <c r="NH22" s="308"/>
      <c r="NK22" s="347" t="s">
        <v>551</v>
      </c>
      <c r="NL22" s="307"/>
      <c r="NM22" s="307" t="s">
        <v>552</v>
      </c>
      <c r="NN22" s="307"/>
      <c r="NO22" s="353" t="s">
        <v>561</v>
      </c>
      <c r="NP22" s="354"/>
      <c r="NQ22" s="354"/>
      <c r="NR22" s="353" t="s">
        <v>562</v>
      </c>
      <c r="NS22" s="354"/>
      <c r="NT22" s="354"/>
      <c r="NU22" s="353" t="s">
        <v>563</v>
      </c>
      <c r="NV22" s="354"/>
      <c r="NW22" s="354"/>
      <c r="NX22" s="347" t="s">
        <v>571</v>
      </c>
      <c r="NY22" s="307" t="s">
        <v>572</v>
      </c>
      <c r="OI22" s="307" t="s">
        <v>572</v>
      </c>
      <c r="OJ22" s="345" t="s">
        <v>583</v>
      </c>
      <c r="OK22" s="308"/>
      <c r="OL22" s="308"/>
      <c r="OM22" s="308"/>
      <c r="ON22" s="308"/>
      <c r="OO22" s="308"/>
      <c r="OP22" s="308"/>
      <c r="OQ22" s="308"/>
      <c r="OR22" s="308"/>
      <c r="OS22" s="308"/>
      <c r="OT22" s="308"/>
      <c r="OU22" s="308"/>
      <c r="OV22" s="308"/>
      <c r="OW22" s="308"/>
      <c r="OX22" s="308"/>
      <c r="OY22" s="308"/>
      <c r="OZ22" s="361" t="s">
        <v>592</v>
      </c>
      <c r="PA22" s="362"/>
      <c r="PB22" s="362"/>
      <c r="PC22" s="362"/>
      <c r="PD22" s="362"/>
      <c r="PE22" s="362"/>
      <c r="PF22" s="362"/>
      <c r="PG22" s="362"/>
      <c r="PH22" s="362"/>
      <c r="PI22" s="362"/>
      <c r="PJ22" s="362"/>
      <c r="PK22" s="362"/>
      <c r="PL22" s="362"/>
      <c r="PM22" s="362"/>
      <c r="PN22" s="362"/>
      <c r="PO22" s="362"/>
      <c r="PP22" s="308" t="s">
        <v>790</v>
      </c>
      <c r="PQ22" s="308"/>
      <c r="PR22" s="308"/>
      <c r="PS22" s="308"/>
      <c r="PT22" s="308"/>
      <c r="PU22" s="308"/>
      <c r="PV22" s="308"/>
      <c r="PW22" s="308"/>
      <c r="PX22" s="308"/>
      <c r="PY22" s="308"/>
      <c r="PZ22" s="308"/>
      <c r="QA22" s="308"/>
      <c r="QB22" s="308"/>
      <c r="QC22" s="308"/>
      <c r="QD22" s="308"/>
      <c r="QE22" s="308"/>
      <c r="QF22" s="308"/>
      <c r="QG22" s="308"/>
      <c r="QH22" s="362" t="s">
        <v>791</v>
      </c>
      <c r="QI22" s="362"/>
      <c r="QJ22" s="362"/>
      <c r="QK22" s="362"/>
      <c r="QL22" s="362"/>
      <c r="QM22" s="362"/>
      <c r="QN22" s="362"/>
      <c r="QO22" s="362"/>
      <c r="QP22" s="362"/>
      <c r="QQ22" s="362"/>
      <c r="QR22" s="362"/>
      <c r="QS22" s="362"/>
      <c r="QT22" s="362"/>
      <c r="QU22" s="362"/>
      <c r="QV22" s="362"/>
      <c r="QW22" s="362"/>
      <c r="QX22" s="362"/>
      <c r="QY22" s="362"/>
      <c r="QZ22" s="148" t="s">
        <v>472</v>
      </c>
      <c r="RA22" s="308" t="s">
        <v>611</v>
      </c>
      <c r="RB22" s="308"/>
      <c r="RC22" s="308"/>
      <c r="RD22" s="308"/>
      <c r="RE22" s="308"/>
      <c r="RH22" s="308" t="s">
        <v>621</v>
      </c>
      <c r="RI22" s="308"/>
      <c r="RJ22" s="308"/>
      <c r="RK22" s="308"/>
      <c r="RL22" s="308" t="s">
        <v>622</v>
      </c>
      <c r="RM22" s="308"/>
      <c r="RN22" s="308"/>
      <c r="RO22" s="308"/>
      <c r="RP22" s="308" t="s">
        <v>623</v>
      </c>
      <c r="RQ22" s="308"/>
      <c r="RR22" s="308"/>
      <c r="RS22" s="308"/>
      <c r="RT22" s="347" t="s">
        <v>658</v>
      </c>
      <c r="RU22" s="307"/>
      <c r="RV22" s="307"/>
      <c r="RW22" s="308" t="s">
        <v>668</v>
      </c>
      <c r="RX22" s="308"/>
      <c r="RY22" s="308"/>
      <c r="RZ22" s="308"/>
      <c r="SA22" s="308"/>
      <c r="SB22" s="308"/>
      <c r="SC22" s="308"/>
      <c r="SD22" s="308"/>
      <c r="SW22" s="363" t="s">
        <v>699</v>
      </c>
      <c r="SX22" s="363"/>
      <c r="SY22" s="363"/>
      <c r="SZ22" s="363"/>
      <c r="TA22" s="363"/>
      <c r="TB22" s="363"/>
      <c r="TC22" s="363"/>
      <c r="TD22" s="363"/>
      <c r="TE22" s="364"/>
      <c r="TF22" s="345" t="s">
        <v>532</v>
      </c>
      <c r="TG22" s="308"/>
      <c r="TH22" s="308"/>
      <c r="TI22" s="308"/>
      <c r="TJ22" s="308"/>
      <c r="TK22" s="308"/>
      <c r="TL22" s="308"/>
      <c r="TM22" s="308"/>
      <c r="TN22" s="308"/>
      <c r="TY22" s="91"/>
      <c r="TZ22" s="91"/>
      <c r="UA22" s="91"/>
      <c r="UE22" s="148" t="s">
        <v>744</v>
      </c>
      <c r="VF22" s="148"/>
      <c r="VO22" s="148"/>
      <c r="WS22" s="148"/>
      <c r="YE22" s="307"/>
      <c r="YF22" s="353" t="s">
        <v>847</v>
      </c>
      <c r="YG22" s="354"/>
      <c r="YH22" s="353" t="s">
        <v>849</v>
      </c>
      <c r="YI22" s="354"/>
      <c r="YJ22" s="349" t="s">
        <v>850</v>
      </c>
      <c r="YK22" s="349"/>
      <c r="YL22" s="349"/>
      <c r="YM22" s="349"/>
      <c r="YN22" s="349"/>
      <c r="YO22" s="349"/>
      <c r="YP22" s="349"/>
      <c r="YQ22" s="349"/>
      <c r="YR22" s="349"/>
      <c r="YS22" s="349"/>
      <c r="YT22" s="349"/>
      <c r="YU22" s="349"/>
      <c r="YV22" s="349"/>
      <c r="YW22" s="349"/>
      <c r="YX22" s="349"/>
      <c r="YY22" s="349"/>
      <c r="YZ22" s="308" t="s">
        <v>861</v>
      </c>
      <c r="ZA22" s="308"/>
      <c r="ZB22" s="148"/>
      <c r="ZL22" s="347" t="s">
        <v>880</v>
      </c>
      <c r="ZM22" s="308"/>
      <c r="ZN22" s="308"/>
      <c r="ZO22" s="308"/>
      <c r="ZP22" s="308"/>
      <c r="ZQ22" s="308"/>
      <c r="ZR22" s="308"/>
      <c r="ZS22" s="308"/>
      <c r="ZT22" s="308"/>
      <c r="ZU22" s="308"/>
      <c r="ZV22" s="308"/>
      <c r="ZW22" s="308"/>
      <c r="ZX22" s="345" t="s">
        <v>882</v>
      </c>
      <c r="ZY22" s="308"/>
      <c r="ZZ22" s="308" t="s">
        <v>881</v>
      </c>
      <c r="AAA22" s="308"/>
      <c r="AAB22" s="347" t="s">
        <v>890</v>
      </c>
      <c r="AAC22" s="307"/>
      <c r="AAD22" s="307"/>
      <c r="AAE22" s="307"/>
      <c r="AAF22" s="307"/>
      <c r="AAG22" s="307"/>
      <c r="AAH22" s="307"/>
      <c r="AAI22" s="307"/>
      <c r="AAL22" s="345" t="s">
        <v>916</v>
      </c>
      <c r="AAM22" s="308"/>
      <c r="AAN22" s="308"/>
      <c r="AAO22" s="308"/>
      <c r="AAP22" s="308"/>
      <c r="AAQ22" s="308"/>
      <c r="AAR22" s="308"/>
      <c r="AAS22" s="308"/>
      <c r="AAT22" s="308"/>
      <c r="AAU22" s="308"/>
      <c r="AAV22" s="308"/>
      <c r="AAW22" s="308"/>
      <c r="ABG22" s="148"/>
      <c r="ABL22" s="345"/>
      <c r="ABM22" s="308"/>
      <c r="ABN22" s="308"/>
      <c r="ABO22" s="308"/>
      <c r="ABP22" s="308"/>
      <c r="ABQ22" s="308"/>
      <c r="ABR22" s="308"/>
      <c r="ABS22" s="308"/>
      <c r="ABT22" s="308"/>
      <c r="ABU22" s="132"/>
      <c r="ABV22" s="1"/>
      <c r="ACM22" s="132"/>
      <c r="ACN22" s="1"/>
      <c r="ACO22" s="1"/>
      <c r="ACP22" s="1"/>
      <c r="ACQ22" s="1"/>
      <c r="ACR22" s="1"/>
      <c r="ACS22" s="307" t="s">
        <v>973</v>
      </c>
      <c r="ACT22" s="307"/>
      <c r="ACU22" s="307"/>
      <c r="ACV22" s="148"/>
      <c r="ADB22" s="345" t="s">
        <v>989</v>
      </c>
      <c r="ADC22" s="308"/>
      <c r="ADD22" s="308"/>
      <c r="ADE22" s="308"/>
      <c r="ADF22" s="308" t="s">
        <v>990</v>
      </c>
      <c r="ADG22" s="308"/>
      <c r="ADH22" s="308"/>
      <c r="ADI22" s="308"/>
      <c r="ADJ22" s="308" t="s">
        <v>991</v>
      </c>
      <c r="ADK22" s="308"/>
      <c r="ADL22" s="308"/>
      <c r="ADM22" s="346"/>
      <c r="ADN22" s="132" t="s">
        <v>636</v>
      </c>
      <c r="ADO22" s="1"/>
      <c r="ADP22" s="1" t="s">
        <v>638</v>
      </c>
      <c r="ADQ22" s="1"/>
      <c r="ADR22" s="1" t="s">
        <v>641</v>
      </c>
      <c r="ADS22" s="1"/>
      <c r="ADT22" s="1" t="s">
        <v>998</v>
      </c>
      <c r="ADU22" s="1"/>
      <c r="ADV22" s="1" t="s">
        <v>999</v>
      </c>
      <c r="ADW22" s="1"/>
      <c r="ADX22" s="1" t="s">
        <v>1000</v>
      </c>
      <c r="ADY22" s="1"/>
      <c r="ADZ22" s="148"/>
      <c r="AGB22" s="345"/>
      <c r="AGC22" s="308"/>
      <c r="AGD22" s="308"/>
      <c r="AGE22" s="308"/>
      <c r="AGF22" s="308"/>
      <c r="AGG22" s="308"/>
      <c r="AGH22" s="308"/>
      <c r="AGI22" s="308"/>
      <c r="AGJ22" s="308"/>
      <c r="AGK22" s="308"/>
      <c r="AGL22" s="308"/>
      <c r="AGM22" s="308"/>
      <c r="AGN22" s="308"/>
      <c r="AGO22" s="308"/>
      <c r="AGP22" s="308"/>
      <c r="AGQ22" s="346"/>
      <c r="AGR22" s="148"/>
    </row>
    <row r="23" spans="1:876" customFormat="1" ht="15" customHeight="1" thickBot="1" x14ac:dyDescent="0.3">
      <c r="A23" s="329" t="s">
        <v>0</v>
      </c>
      <c r="B23" s="355" t="s">
        <v>72</v>
      </c>
      <c r="C23" s="355"/>
      <c r="D23" s="355" t="s">
        <v>73</v>
      </c>
      <c r="E23" s="355"/>
      <c r="F23" s="355" t="s">
        <v>72</v>
      </c>
      <c r="G23" s="355"/>
      <c r="H23" s="355" t="s">
        <v>73</v>
      </c>
      <c r="I23" s="367"/>
      <c r="J23" s="23" t="s">
        <v>76</v>
      </c>
      <c r="K23" s="23" t="s">
        <v>77</v>
      </c>
      <c r="L23" s="23" t="s">
        <v>78</v>
      </c>
      <c r="M23" s="23" t="s">
        <v>79</v>
      </c>
      <c r="N23" s="23" t="s">
        <v>80</v>
      </c>
      <c r="O23" s="23" t="s">
        <v>81</v>
      </c>
      <c r="P23" s="23" t="s">
        <v>82</v>
      </c>
      <c r="Q23" s="23" t="s">
        <v>83</v>
      </c>
      <c r="R23" s="23" t="s">
        <v>84</v>
      </c>
      <c r="S23" s="23" t="s">
        <v>85</v>
      </c>
      <c r="T23" s="155" t="s">
        <v>86</v>
      </c>
      <c r="U23" s="23" t="s">
        <v>76</v>
      </c>
      <c r="V23" s="23" t="s">
        <v>77</v>
      </c>
      <c r="W23" s="23" t="s">
        <v>78</v>
      </c>
      <c r="X23" s="23" t="s">
        <v>79</v>
      </c>
      <c r="Y23" s="23" t="s">
        <v>80</v>
      </c>
      <c r="Z23" s="23" t="s">
        <v>81</v>
      </c>
      <c r="AA23" s="23" t="s">
        <v>82</v>
      </c>
      <c r="AB23" s="23" t="s">
        <v>83</v>
      </c>
      <c r="AC23" s="23" t="s">
        <v>84</v>
      </c>
      <c r="AD23" s="23" t="s">
        <v>85</v>
      </c>
      <c r="AE23" s="155" t="s">
        <v>86</v>
      </c>
      <c r="AF23" s="23" t="s">
        <v>76</v>
      </c>
      <c r="AG23" s="23" t="s">
        <v>77</v>
      </c>
      <c r="AH23" s="23" t="s">
        <v>78</v>
      </c>
      <c r="AI23" s="23" t="s">
        <v>79</v>
      </c>
      <c r="AJ23" s="23" t="s">
        <v>80</v>
      </c>
      <c r="AK23" s="23" t="s">
        <v>81</v>
      </c>
      <c r="AL23" s="23" t="s">
        <v>82</v>
      </c>
      <c r="AM23" s="23" t="s">
        <v>83</v>
      </c>
      <c r="AN23" s="23" t="s">
        <v>84</v>
      </c>
      <c r="AO23" s="23" t="s">
        <v>85</v>
      </c>
      <c r="AP23" s="155" t="s">
        <v>86</v>
      </c>
      <c r="AQ23" s="23" t="s">
        <v>76</v>
      </c>
      <c r="AR23" s="23" t="s">
        <v>77</v>
      </c>
      <c r="AS23" s="23" t="s">
        <v>78</v>
      </c>
      <c r="AT23" s="23" t="s">
        <v>79</v>
      </c>
      <c r="AU23" s="23" t="s">
        <v>80</v>
      </c>
      <c r="AV23" s="23" t="s">
        <v>81</v>
      </c>
      <c r="AW23" s="23" t="s">
        <v>82</v>
      </c>
      <c r="AX23" s="23" t="s">
        <v>83</v>
      </c>
      <c r="AY23" s="23" t="s">
        <v>84</v>
      </c>
      <c r="AZ23" s="23" t="s">
        <v>85</v>
      </c>
      <c r="BA23" s="155" t="s">
        <v>86</v>
      </c>
      <c r="BB23" s="355" t="s">
        <v>72</v>
      </c>
      <c r="BC23" s="355"/>
      <c r="BD23" s="355" t="s">
        <v>73</v>
      </c>
      <c r="BE23" s="355"/>
      <c r="BF23" s="355" t="s">
        <v>72</v>
      </c>
      <c r="BG23" s="355"/>
      <c r="BH23" s="355" t="s">
        <v>73</v>
      </c>
      <c r="BI23" s="355"/>
      <c r="BJ23" s="355" t="s">
        <v>72</v>
      </c>
      <c r="BK23" s="355"/>
      <c r="BL23" s="355" t="s">
        <v>73</v>
      </c>
      <c r="BM23" s="355"/>
      <c r="BN23" s="355" t="s">
        <v>72</v>
      </c>
      <c r="BO23" s="355"/>
      <c r="BP23" s="355" t="s">
        <v>73</v>
      </c>
      <c r="BQ23" s="355"/>
      <c r="BR23" s="355" t="s">
        <v>72</v>
      </c>
      <c r="BS23" s="355"/>
      <c r="BT23" s="355" t="s">
        <v>73</v>
      </c>
      <c r="BU23" s="355"/>
      <c r="BV23" s="355" t="s">
        <v>72</v>
      </c>
      <c r="BW23" s="355"/>
      <c r="BX23" s="355" t="s">
        <v>73</v>
      </c>
      <c r="BY23" s="355"/>
      <c r="BZ23" s="355" t="s">
        <v>72</v>
      </c>
      <c r="CA23" s="355"/>
      <c r="CB23" s="355" t="s">
        <v>73</v>
      </c>
      <c r="CC23" s="355"/>
      <c r="CD23" s="355" t="s">
        <v>72</v>
      </c>
      <c r="CE23" s="355"/>
      <c r="CF23" s="355" t="s">
        <v>73</v>
      </c>
      <c r="CG23" s="355"/>
      <c r="CH23" s="355" t="s">
        <v>72</v>
      </c>
      <c r="CI23" s="355"/>
      <c r="CJ23" s="355" t="s">
        <v>73</v>
      </c>
      <c r="CK23" s="355"/>
      <c r="CL23" s="355" t="s">
        <v>72</v>
      </c>
      <c r="CM23" s="355"/>
      <c r="CN23" s="355" t="s">
        <v>73</v>
      </c>
      <c r="CO23" s="355"/>
      <c r="CP23" s="355" t="s">
        <v>72</v>
      </c>
      <c r="CQ23" s="355"/>
      <c r="CR23" s="355" t="s">
        <v>73</v>
      </c>
      <c r="CS23" s="355"/>
      <c r="CT23" s="355" t="s">
        <v>72</v>
      </c>
      <c r="CU23" s="355"/>
      <c r="CV23" s="355" t="s">
        <v>73</v>
      </c>
      <c r="CW23" s="355"/>
      <c r="CX23" s="355" t="s">
        <v>171</v>
      </c>
      <c r="CY23" s="355"/>
      <c r="CZ23" s="355" t="s">
        <v>172</v>
      </c>
      <c r="DA23" s="355"/>
      <c r="DB23" s="355" t="s">
        <v>173</v>
      </c>
      <c r="DC23" s="355"/>
      <c r="DD23" s="355" t="s">
        <v>174</v>
      </c>
      <c r="DE23" s="355"/>
      <c r="DF23" s="355" t="s">
        <v>175</v>
      </c>
      <c r="DG23" s="355"/>
      <c r="DH23" s="355" t="s">
        <v>176</v>
      </c>
      <c r="DI23" s="355"/>
      <c r="DJ23" s="355" t="s">
        <v>171</v>
      </c>
      <c r="DK23" s="355"/>
      <c r="DL23" s="355" t="s">
        <v>172</v>
      </c>
      <c r="DM23" s="355"/>
      <c r="DN23" s="355" t="s">
        <v>173</v>
      </c>
      <c r="DO23" s="355"/>
      <c r="DP23" s="355" t="s">
        <v>174</v>
      </c>
      <c r="DQ23" s="355"/>
      <c r="DR23" s="355" t="s">
        <v>175</v>
      </c>
      <c r="DS23" s="355"/>
      <c r="DT23" s="355" t="s">
        <v>176</v>
      </c>
      <c r="DU23" s="355"/>
      <c r="DV23" s="305" t="s">
        <v>257</v>
      </c>
      <c r="DW23" s="366"/>
      <c r="DX23" s="366"/>
      <c r="DY23" s="366"/>
      <c r="DZ23" s="306"/>
      <c r="EA23" s="305" t="s">
        <v>266</v>
      </c>
      <c r="EB23" s="366"/>
      <c r="EC23" s="306"/>
      <c r="ED23" s="366" t="s">
        <v>265</v>
      </c>
      <c r="EE23" s="366"/>
      <c r="EF23" s="366"/>
      <c r="EG23" s="365" t="s">
        <v>264</v>
      </c>
      <c r="EH23" s="310"/>
      <c r="EI23" s="347" t="s">
        <v>278</v>
      </c>
      <c r="EJ23" s="307"/>
      <c r="EK23" s="307"/>
      <c r="EL23" s="307"/>
      <c r="EM23" s="307"/>
      <c r="EN23" s="307"/>
      <c r="EO23" s="307"/>
      <c r="EP23" s="307"/>
      <c r="EQ23" s="307"/>
      <c r="ER23" s="307"/>
      <c r="ES23" s="307"/>
      <c r="ET23" s="356" t="s">
        <v>377</v>
      </c>
      <c r="EU23" s="357"/>
      <c r="EV23" s="357"/>
      <c r="EW23" s="357"/>
      <c r="EX23" s="357"/>
      <c r="EY23" s="357"/>
      <c r="EZ23" s="357"/>
      <c r="FA23" s="358"/>
      <c r="FB23" s="356" t="s">
        <v>378</v>
      </c>
      <c r="FC23" s="357"/>
      <c r="FD23" s="357"/>
      <c r="FE23" s="357"/>
      <c r="FF23" s="357"/>
      <c r="FG23" s="357"/>
      <c r="FH23" s="357"/>
      <c r="FI23" s="358"/>
      <c r="FJ23" s="356" t="s">
        <v>379</v>
      </c>
      <c r="FK23" s="357"/>
      <c r="FL23" s="357"/>
      <c r="FM23" s="357"/>
      <c r="FN23" s="357"/>
      <c r="FO23" s="357"/>
      <c r="FP23" s="357"/>
      <c r="FQ23" s="358"/>
      <c r="FR23" s="356" t="s">
        <v>375</v>
      </c>
      <c r="FS23" s="357"/>
      <c r="FT23" s="357"/>
      <c r="FU23" s="357"/>
      <c r="FV23" s="357"/>
      <c r="FW23" s="357"/>
      <c r="FX23" s="357"/>
      <c r="FY23" s="358"/>
      <c r="FZ23" s="356" t="s">
        <v>376</v>
      </c>
      <c r="GA23" s="357"/>
      <c r="GB23" s="357"/>
      <c r="GC23" s="357"/>
      <c r="GD23" s="357"/>
      <c r="GE23" s="357"/>
      <c r="GF23" s="357"/>
      <c r="GG23" s="357"/>
      <c r="GH23" s="148"/>
      <c r="GR23" s="20" t="s">
        <v>397</v>
      </c>
      <c r="GS23" s="20" t="s">
        <v>398</v>
      </c>
      <c r="GT23" s="20" t="s">
        <v>399</v>
      </c>
      <c r="GU23" s="20" t="s">
        <v>400</v>
      </c>
      <c r="GV23" s="20" t="s">
        <v>401</v>
      </c>
      <c r="GZ23" s="379" t="s">
        <v>407</v>
      </c>
      <c r="HA23" s="380"/>
      <c r="HB23" s="380"/>
      <c r="HC23" s="379" t="s">
        <v>408</v>
      </c>
      <c r="HD23" s="380"/>
      <c r="HE23" s="383"/>
      <c r="HF23" s="379" t="s">
        <v>409</v>
      </c>
      <c r="HG23" s="380"/>
      <c r="HH23" s="383"/>
      <c r="HI23" s="379" t="s">
        <v>410</v>
      </c>
      <c r="HJ23" s="380"/>
      <c r="HK23" s="383"/>
      <c r="HL23" s="379" t="s">
        <v>411</v>
      </c>
      <c r="HM23" s="380"/>
      <c r="HN23" s="383"/>
      <c r="HO23" s="379" t="s">
        <v>412</v>
      </c>
      <c r="HP23" s="380"/>
      <c r="HQ23" s="383"/>
      <c r="HR23" s="379" t="s">
        <v>413</v>
      </c>
      <c r="HS23" s="380"/>
      <c r="HT23" s="383"/>
      <c r="HU23" s="379" t="s">
        <v>414</v>
      </c>
      <c r="HV23" s="380"/>
      <c r="HW23" s="383"/>
      <c r="HX23" s="379" t="s">
        <v>415</v>
      </c>
      <c r="HY23" s="380"/>
      <c r="HZ23" s="383"/>
      <c r="IA23" s="379" t="s">
        <v>416</v>
      </c>
      <c r="IB23" s="380"/>
      <c r="IC23" s="383"/>
      <c r="ID23" s="381" t="s">
        <v>417</v>
      </c>
      <c r="IE23" s="382"/>
      <c r="IF23" s="382"/>
      <c r="IG23" s="148" t="s">
        <v>426</v>
      </c>
      <c r="IK23" s="345" t="s">
        <v>433</v>
      </c>
      <c r="IL23" s="308"/>
      <c r="IM23" s="308"/>
      <c r="IN23" s="308"/>
      <c r="IO23" s="308"/>
      <c r="IP23" s="308"/>
      <c r="IQ23" s="347"/>
      <c r="IR23" s="307"/>
      <c r="IS23" s="307"/>
      <c r="IT23" s="347"/>
      <c r="IU23" s="307"/>
      <c r="IV23" s="307"/>
      <c r="IW23" s="307"/>
      <c r="IX23" s="347"/>
      <c r="IY23" s="307"/>
      <c r="IZ23" s="307"/>
      <c r="JA23" s="307"/>
      <c r="JB23" s="345" t="s">
        <v>469</v>
      </c>
      <c r="JC23" s="308"/>
      <c r="JD23" s="308"/>
      <c r="JE23" s="308"/>
      <c r="JF23" s="308"/>
      <c r="JG23" s="308"/>
      <c r="JH23" s="345" t="s">
        <v>470</v>
      </c>
      <c r="JI23" s="308"/>
      <c r="JJ23" s="308"/>
      <c r="JK23" s="308"/>
      <c r="JL23" s="308"/>
      <c r="JM23" s="308"/>
      <c r="JN23" s="148"/>
      <c r="KH23" s="386" t="s">
        <v>505</v>
      </c>
      <c r="KI23" s="387"/>
      <c r="KJ23" s="387"/>
      <c r="KK23" s="386" t="s">
        <v>506</v>
      </c>
      <c r="KL23" s="387"/>
      <c r="KM23" s="387"/>
      <c r="KN23" s="342" t="s">
        <v>507</v>
      </c>
      <c r="KO23" s="343"/>
      <c r="KP23" s="343"/>
      <c r="KQ23" s="342" t="s">
        <v>509</v>
      </c>
      <c r="KR23" s="343"/>
      <c r="KS23" s="343"/>
      <c r="KT23" s="342" t="s">
        <v>510</v>
      </c>
      <c r="KU23" s="343"/>
      <c r="KV23" s="343"/>
      <c r="KW23" s="342" t="s">
        <v>508</v>
      </c>
      <c r="KX23" s="343"/>
      <c r="KY23" s="343"/>
      <c r="KZ23" s="376" t="s">
        <v>515</v>
      </c>
      <c r="LA23" s="377"/>
      <c r="LB23" s="376" t="s">
        <v>516</v>
      </c>
      <c r="LC23" s="377"/>
      <c r="LD23" s="376" t="s">
        <v>517</v>
      </c>
      <c r="LE23" s="377"/>
      <c r="LF23" s="376" t="s">
        <v>518</v>
      </c>
      <c r="LG23" s="377"/>
      <c r="LH23" s="376" t="s">
        <v>519</v>
      </c>
      <c r="LI23" s="384"/>
      <c r="LJ23" s="388" t="s">
        <v>515</v>
      </c>
      <c r="LK23" s="377"/>
      <c r="LL23" s="376" t="s">
        <v>516</v>
      </c>
      <c r="LM23" s="377"/>
      <c r="LN23" s="376" t="s">
        <v>517</v>
      </c>
      <c r="LO23" s="377"/>
      <c r="LP23" s="376" t="s">
        <v>518</v>
      </c>
      <c r="LQ23" s="377"/>
      <c r="LR23" s="376" t="s">
        <v>519</v>
      </c>
      <c r="LS23" s="384"/>
      <c r="LT23" s="388" t="s">
        <v>515</v>
      </c>
      <c r="LU23" s="377"/>
      <c r="LV23" s="376" t="s">
        <v>516</v>
      </c>
      <c r="LW23" s="377"/>
      <c r="LX23" s="376" t="s">
        <v>517</v>
      </c>
      <c r="LY23" s="377"/>
      <c r="LZ23" s="376" t="s">
        <v>518</v>
      </c>
      <c r="MA23" s="377"/>
      <c r="MB23" s="376" t="s">
        <v>519</v>
      </c>
      <c r="MC23" s="384"/>
      <c r="MD23" s="345" t="s">
        <v>532</v>
      </c>
      <c r="ME23" s="308"/>
      <c r="MF23" s="308"/>
      <c r="MG23" s="308"/>
      <c r="MH23" s="308"/>
      <c r="MI23" s="308"/>
      <c r="MJ23" s="308"/>
      <c r="MK23" s="308"/>
      <c r="ML23" s="308"/>
      <c r="MM23" s="308"/>
      <c r="MN23" s="308"/>
      <c r="MO23" s="308" t="s">
        <v>533</v>
      </c>
      <c r="MP23" s="308"/>
      <c r="MQ23" s="308"/>
      <c r="MR23" s="308"/>
      <c r="MS23" s="308"/>
      <c r="MT23" s="308"/>
      <c r="MU23" s="308"/>
      <c r="MV23" s="308"/>
      <c r="MW23" s="308"/>
      <c r="MX23" s="308"/>
      <c r="MY23" s="308"/>
      <c r="MZ23" s="345" t="s">
        <v>540</v>
      </c>
      <c r="NA23" s="308"/>
      <c r="NB23" s="308"/>
      <c r="NC23" s="308" t="s">
        <v>547</v>
      </c>
      <c r="ND23" s="308"/>
      <c r="NE23" s="308"/>
      <c r="NF23" s="308"/>
      <c r="NG23" s="308" t="s">
        <v>548</v>
      </c>
      <c r="NH23" s="308"/>
      <c r="NI23" s="308"/>
      <c r="NJ23" s="308"/>
      <c r="NK23" s="347"/>
      <c r="NL23" s="307"/>
      <c r="NM23" s="307"/>
      <c r="NN23" s="307"/>
      <c r="NO23" s="353"/>
      <c r="NP23" s="354"/>
      <c r="NQ23" s="354"/>
      <c r="NR23" s="353"/>
      <c r="NS23" s="354"/>
      <c r="NT23" s="354"/>
      <c r="NU23" s="353"/>
      <c r="NV23" s="354"/>
      <c r="NW23" s="354"/>
      <c r="NX23" s="347"/>
      <c r="NY23" s="307"/>
      <c r="NZ23" s="308" t="s">
        <v>574</v>
      </c>
      <c r="OA23" s="308"/>
      <c r="OB23" s="308"/>
      <c r="OC23" s="308" t="s">
        <v>575</v>
      </c>
      <c r="OD23" s="308"/>
      <c r="OE23" s="308"/>
      <c r="OF23" s="308" t="s">
        <v>576</v>
      </c>
      <c r="OG23" s="308"/>
      <c r="OH23" s="308"/>
      <c r="OI23" s="307"/>
      <c r="OJ23" s="345" t="s">
        <v>584</v>
      </c>
      <c r="OK23" s="308"/>
      <c r="OL23" s="308" t="s">
        <v>585</v>
      </c>
      <c r="OM23" s="308"/>
      <c r="ON23" s="308" t="s">
        <v>586</v>
      </c>
      <c r="OO23" s="308"/>
      <c r="OP23" s="308" t="s">
        <v>587</v>
      </c>
      <c r="OQ23" s="308"/>
      <c r="OR23" s="308" t="s">
        <v>588</v>
      </c>
      <c r="OS23" s="308"/>
      <c r="OT23" s="308" t="s">
        <v>589</v>
      </c>
      <c r="OU23" s="308"/>
      <c r="OV23" s="308" t="s">
        <v>590</v>
      </c>
      <c r="OW23" s="308"/>
      <c r="OX23" s="308" t="s">
        <v>591</v>
      </c>
      <c r="OY23" s="308"/>
      <c r="OZ23" s="345" t="s">
        <v>584</v>
      </c>
      <c r="PA23" s="308"/>
      <c r="PB23" s="308" t="s">
        <v>585</v>
      </c>
      <c r="PC23" s="308"/>
      <c r="PD23" s="308" t="s">
        <v>586</v>
      </c>
      <c r="PE23" s="308"/>
      <c r="PF23" s="308" t="s">
        <v>587</v>
      </c>
      <c r="PG23" s="308"/>
      <c r="PH23" s="308" t="s">
        <v>588</v>
      </c>
      <c r="PI23" s="308"/>
      <c r="PJ23" s="308" t="s">
        <v>589</v>
      </c>
      <c r="PK23" s="308"/>
      <c r="PL23" s="308" t="s">
        <v>590</v>
      </c>
      <c r="PM23" s="308"/>
      <c r="PN23" s="308" t="s">
        <v>591</v>
      </c>
      <c r="PO23" s="308"/>
      <c r="PP23" s="148" t="s">
        <v>593</v>
      </c>
      <c r="PR23" t="s">
        <v>594</v>
      </c>
      <c r="PT23" t="s">
        <v>595</v>
      </c>
      <c r="PV23" t="s">
        <v>596</v>
      </c>
      <c r="PX23" t="s">
        <v>597</v>
      </c>
      <c r="PZ23" t="s">
        <v>598</v>
      </c>
      <c r="QB23" t="s">
        <v>599</v>
      </c>
      <c r="QD23" t="s">
        <v>600</v>
      </c>
      <c r="QF23" t="s">
        <v>601</v>
      </c>
      <c r="QH23" s="148" t="s">
        <v>593</v>
      </c>
      <c r="QJ23" t="s">
        <v>594</v>
      </c>
      <c r="QL23" t="s">
        <v>595</v>
      </c>
      <c r="QN23" t="s">
        <v>596</v>
      </c>
      <c r="QP23" t="s">
        <v>597</v>
      </c>
      <c r="QR23" t="s">
        <v>598</v>
      </c>
      <c r="QT23" t="s">
        <v>599</v>
      </c>
      <c r="QV23" t="s">
        <v>600</v>
      </c>
      <c r="QX23" t="s">
        <v>601</v>
      </c>
      <c r="QZ23" s="353" t="s">
        <v>614</v>
      </c>
      <c r="RA23" s="354"/>
      <c r="RB23" s="354"/>
      <c r="RC23" s="354"/>
      <c r="RD23" s="353" t="s">
        <v>614</v>
      </c>
      <c r="RE23" s="354"/>
      <c r="RF23" s="354"/>
      <c r="RG23" s="354"/>
      <c r="RH23" s="148" t="s">
        <v>624</v>
      </c>
      <c r="RJ23" t="s">
        <v>625</v>
      </c>
      <c r="RL23" t="s">
        <v>624</v>
      </c>
      <c r="RN23" t="s">
        <v>626</v>
      </c>
      <c r="RP23" t="s">
        <v>624</v>
      </c>
      <c r="RR23" t="s">
        <v>627</v>
      </c>
      <c r="RT23" s="347"/>
      <c r="RU23" s="307"/>
      <c r="RV23" s="307"/>
      <c r="RW23" s="308" t="s">
        <v>657</v>
      </c>
      <c r="RX23" s="308"/>
      <c r="RY23" s="308"/>
      <c r="RZ23" s="308"/>
      <c r="SA23" s="308"/>
      <c r="SB23" s="308"/>
      <c r="SC23" s="308"/>
      <c r="SD23" s="308"/>
      <c r="SE23" s="308" t="s">
        <v>682</v>
      </c>
      <c r="SF23" s="308"/>
      <c r="SG23" s="308"/>
      <c r="SH23" s="308"/>
      <c r="SI23" s="308"/>
      <c r="SJ23" s="308"/>
      <c r="SK23" s="308"/>
      <c r="SL23" s="308"/>
      <c r="SM23" s="308"/>
      <c r="SN23" s="345" t="s">
        <v>684</v>
      </c>
      <c r="SO23" s="308"/>
      <c r="SP23" s="308"/>
      <c r="SQ23" s="308"/>
      <c r="SR23" s="308"/>
      <c r="SS23" s="308"/>
      <c r="ST23" s="308"/>
      <c r="SU23" s="308"/>
      <c r="SV23" s="346"/>
      <c r="SW23" s="345" t="s">
        <v>685</v>
      </c>
      <c r="SX23" s="308"/>
      <c r="SY23" s="308"/>
      <c r="SZ23" s="308"/>
      <c r="TA23" s="308"/>
      <c r="TB23" s="308"/>
      <c r="TC23" s="308"/>
      <c r="TD23" s="308"/>
      <c r="TE23" s="308"/>
      <c r="TF23" s="345" t="s">
        <v>713</v>
      </c>
      <c r="TG23" s="308"/>
      <c r="TH23" s="308"/>
      <c r="TI23" s="308"/>
      <c r="TJ23" s="308"/>
      <c r="TK23" s="308"/>
      <c r="TL23" s="308"/>
      <c r="TM23" s="308"/>
      <c r="TN23" s="308"/>
      <c r="TX23" s="347" t="s">
        <v>732</v>
      </c>
      <c r="TY23" s="307"/>
      <c r="TZ23" s="307"/>
      <c r="UA23" s="307"/>
      <c r="UB23" s="345" t="s">
        <v>736</v>
      </c>
      <c r="UC23" s="308"/>
      <c r="UD23" s="308"/>
      <c r="UE23" s="216">
        <v>0</v>
      </c>
      <c r="UF23" s="215"/>
      <c r="UG23" s="215">
        <v>1</v>
      </c>
      <c r="UH23" s="215"/>
      <c r="UI23" s="215">
        <v>2</v>
      </c>
      <c r="UJ23" s="215"/>
      <c r="UK23" s="215">
        <v>3</v>
      </c>
      <c r="UL23" s="215"/>
      <c r="UM23" s="215">
        <v>4</v>
      </c>
      <c r="UN23" s="215"/>
      <c r="UO23" s="215">
        <v>5</v>
      </c>
      <c r="UP23" s="215"/>
      <c r="UQ23" s="215">
        <v>6</v>
      </c>
      <c r="UR23" s="215"/>
      <c r="US23" s="215">
        <v>7</v>
      </c>
      <c r="UT23" s="215"/>
      <c r="UU23" s="215">
        <v>8</v>
      </c>
      <c r="UV23" s="215"/>
      <c r="UW23" s="215">
        <v>9</v>
      </c>
      <c r="UX23" s="215"/>
      <c r="UY23" s="215">
        <v>10</v>
      </c>
      <c r="VA23" s="148" t="s">
        <v>746</v>
      </c>
      <c r="VF23" s="148"/>
      <c r="VO23" s="347" t="s">
        <v>804</v>
      </c>
      <c r="VP23" s="308"/>
      <c r="VQ23" s="308"/>
      <c r="VR23" s="308"/>
      <c r="VS23" s="308"/>
      <c r="VT23" s="308"/>
      <c r="VU23" s="308" t="s">
        <v>824</v>
      </c>
      <c r="VV23" s="308"/>
      <c r="VW23" s="308"/>
      <c r="VX23" s="308"/>
      <c r="VY23" s="308"/>
      <c r="VZ23" s="308"/>
      <c r="WA23" s="308"/>
      <c r="WB23" s="308"/>
      <c r="WC23" s="308"/>
      <c r="WD23" s="308"/>
      <c r="WE23" s="308"/>
      <c r="WF23" s="308"/>
      <c r="WG23" s="308"/>
      <c r="WH23" s="308"/>
      <c r="WI23" s="308"/>
      <c r="WJ23" s="308"/>
      <c r="WK23" s="308"/>
      <c r="WL23" s="308"/>
      <c r="WM23" s="308"/>
      <c r="WN23" s="308"/>
      <c r="WO23" s="308"/>
      <c r="WP23" s="308"/>
      <c r="WQ23" s="308"/>
      <c r="WR23" s="308"/>
      <c r="WS23" s="345" t="s">
        <v>826</v>
      </c>
      <c r="WT23" s="308"/>
      <c r="WU23" s="308"/>
      <c r="WV23" s="308"/>
      <c r="WW23" s="308"/>
      <c r="WX23" s="308"/>
      <c r="WY23" s="308"/>
      <c r="WZ23" s="308"/>
      <c r="XA23" s="308"/>
      <c r="XB23" s="308"/>
      <c r="XC23" s="308"/>
      <c r="XD23" s="345" t="s">
        <v>835</v>
      </c>
      <c r="XE23" s="308"/>
      <c r="XF23" s="308"/>
      <c r="XG23" s="308"/>
      <c r="XH23" s="308"/>
      <c r="XI23" s="308"/>
      <c r="XJ23" s="308"/>
      <c r="XK23" s="308"/>
      <c r="XL23" s="308"/>
      <c r="XM23" s="308"/>
      <c r="XN23" s="346"/>
      <c r="XO23" s="345" t="s">
        <v>840</v>
      </c>
      <c r="XP23" s="308"/>
      <c r="XQ23" s="308"/>
      <c r="XR23" s="308"/>
      <c r="XS23" s="308"/>
      <c r="XT23" s="308"/>
      <c r="XU23" s="308"/>
      <c r="XV23" s="308"/>
      <c r="XW23" s="346"/>
      <c r="XX23" s="345" t="s">
        <v>836</v>
      </c>
      <c r="XY23" s="308"/>
      <c r="XZ23" s="308"/>
      <c r="YA23" s="308"/>
      <c r="YB23" s="308"/>
      <c r="YC23" s="308"/>
      <c r="YD23" s="346"/>
      <c r="YE23" s="307"/>
      <c r="YF23" s="353"/>
      <c r="YG23" s="354"/>
      <c r="YH23" s="353"/>
      <c r="YI23" s="354"/>
      <c r="YJ23" s="349" t="s">
        <v>855</v>
      </c>
      <c r="YK23" s="349"/>
      <c r="YL23" s="349"/>
      <c r="YM23" s="349"/>
      <c r="YN23" s="351" t="s">
        <v>856</v>
      </c>
      <c r="YO23" s="351"/>
      <c r="YP23" s="351"/>
      <c r="YQ23" s="351"/>
      <c r="YR23" s="349" t="s">
        <v>857</v>
      </c>
      <c r="YS23" s="349"/>
      <c r="YT23" s="349"/>
      <c r="YU23" s="349"/>
      <c r="YV23" s="351" t="s">
        <v>858</v>
      </c>
      <c r="YW23" s="351"/>
      <c r="YX23" s="351"/>
      <c r="YY23" s="351"/>
      <c r="YZ23" s="308" t="s">
        <v>862</v>
      </c>
      <c r="ZA23" s="308"/>
      <c r="ZB23" s="345" t="s">
        <v>868</v>
      </c>
      <c r="ZC23" s="308"/>
      <c r="ZD23" s="308"/>
      <c r="ZE23" s="308"/>
      <c r="ZF23" s="308"/>
      <c r="ZG23" s="308"/>
      <c r="ZH23" s="308"/>
      <c r="ZI23" s="308"/>
      <c r="ZJ23" s="308"/>
      <c r="ZK23" s="308"/>
      <c r="ZL23" s="345" t="s">
        <v>878</v>
      </c>
      <c r="ZM23" s="308"/>
      <c r="ZN23" s="308"/>
      <c r="ZO23" s="308"/>
      <c r="ZP23" s="308"/>
      <c r="ZQ23" s="308"/>
      <c r="ZR23" s="308" t="s">
        <v>879</v>
      </c>
      <c r="ZS23" s="308"/>
      <c r="ZT23" s="308"/>
      <c r="ZU23" s="308"/>
      <c r="ZV23" s="308"/>
      <c r="ZW23" s="308"/>
      <c r="ZX23" s="349" t="s">
        <v>887</v>
      </c>
      <c r="ZY23" s="349"/>
      <c r="ZZ23" s="349"/>
      <c r="AAA23" s="349"/>
      <c r="AAB23" s="348" t="s">
        <v>891</v>
      </c>
      <c r="AAC23" s="349"/>
      <c r="AAD23" s="349"/>
      <c r="AAE23" t="s">
        <v>892</v>
      </c>
      <c r="AAF23" s="349" t="s">
        <v>891</v>
      </c>
      <c r="AAG23" s="349"/>
      <c r="AAH23" s="349"/>
      <c r="AAI23" t="s">
        <v>892</v>
      </c>
      <c r="AAL23" s="345" t="s">
        <v>914</v>
      </c>
      <c r="AAM23" s="308"/>
      <c r="AAN23" s="308"/>
      <c r="AAO23" s="308" t="s">
        <v>915</v>
      </c>
      <c r="AAP23" s="308"/>
      <c r="AAQ23" s="308"/>
      <c r="AAR23" s="308"/>
      <c r="AAS23" s="308"/>
      <c r="AAT23" s="308"/>
      <c r="AAU23" s="308"/>
      <c r="AAV23" s="308"/>
      <c r="AAW23" s="308"/>
      <c r="AAX23" s="308" t="s">
        <v>917</v>
      </c>
      <c r="AAY23" s="308"/>
      <c r="AAZ23" s="308"/>
      <c r="ABA23" s="308"/>
      <c r="ABB23" s="308"/>
      <c r="ABC23" s="308"/>
      <c r="ABD23" s="308"/>
      <c r="ABE23" s="308"/>
      <c r="ABF23" s="308"/>
      <c r="ABG23" s="345" t="s">
        <v>1084</v>
      </c>
      <c r="ABH23" s="308"/>
      <c r="ABI23" s="308"/>
      <c r="ABJ23" s="308"/>
      <c r="ABK23" s="346"/>
      <c r="ABL23" s="345" t="s">
        <v>941</v>
      </c>
      <c r="ABM23" s="308"/>
      <c r="ABN23" s="308"/>
      <c r="ABO23" s="308"/>
      <c r="ABP23" s="308"/>
      <c r="ABQ23" s="308"/>
      <c r="ABR23" s="308"/>
      <c r="ABS23" s="308"/>
      <c r="ABT23" s="308"/>
      <c r="ABU23" s="345" t="s">
        <v>957</v>
      </c>
      <c r="ABV23" s="308"/>
      <c r="ABW23" s="308"/>
      <c r="ABX23" s="308"/>
      <c r="ABY23" s="308"/>
      <c r="ABZ23" s="308"/>
      <c r="ACA23" s="308"/>
      <c r="ACB23" s="308"/>
      <c r="ACC23" s="308"/>
      <c r="ACD23" s="347" t="s">
        <v>958</v>
      </c>
      <c r="ACE23" s="307"/>
      <c r="ACF23" s="307"/>
      <c r="ACG23" s="307"/>
      <c r="ACH23" s="307"/>
      <c r="ACI23" s="307"/>
      <c r="ACJ23" s="307"/>
      <c r="ACK23" s="307"/>
      <c r="ACL23" s="307"/>
      <c r="ACM23" s="347" t="s">
        <v>974</v>
      </c>
      <c r="ACN23" s="307"/>
      <c r="ACO23" s="307"/>
      <c r="ACP23" s="307"/>
      <c r="ACQ23" s="307"/>
      <c r="ACR23" s="307"/>
      <c r="ACS23" s="307"/>
      <c r="ACT23" s="307"/>
      <c r="ACU23" s="307"/>
      <c r="ACV23" s="345" t="s">
        <v>980</v>
      </c>
      <c r="ACW23" s="308"/>
      <c r="ACX23" s="308"/>
      <c r="ACY23" s="308" t="s">
        <v>981</v>
      </c>
      <c r="ACZ23" s="308"/>
      <c r="ADA23" s="308"/>
      <c r="ADB23" s="148"/>
      <c r="ADC23" t="s">
        <v>891</v>
      </c>
      <c r="ADE23" t="s">
        <v>992</v>
      </c>
      <c r="ADG23" t="s">
        <v>891</v>
      </c>
      <c r="ADI23" t="s">
        <v>892</v>
      </c>
      <c r="ADK23" t="s">
        <v>993</v>
      </c>
      <c r="ADM23" t="s">
        <v>992</v>
      </c>
      <c r="ADN23" s="348" t="s">
        <v>261</v>
      </c>
      <c r="ADO23" s="349"/>
      <c r="ADP23" s="351" t="s">
        <v>261</v>
      </c>
      <c r="ADQ23" s="351"/>
      <c r="ADR23" s="349" t="s">
        <v>261</v>
      </c>
      <c r="ADS23" s="349"/>
      <c r="ADT23" s="351" t="s">
        <v>261</v>
      </c>
      <c r="ADU23" s="351"/>
      <c r="ADV23" s="349" t="s">
        <v>261</v>
      </c>
      <c r="ADW23" s="349"/>
      <c r="ADX23" s="351" t="s">
        <v>261</v>
      </c>
      <c r="ADY23" s="351"/>
      <c r="ADZ23" s="148" t="s">
        <v>1017</v>
      </c>
      <c r="AEB23" t="s">
        <v>1018</v>
      </c>
      <c r="AED23" t="s">
        <v>1019</v>
      </c>
      <c r="AEF23" t="s">
        <v>1020</v>
      </c>
      <c r="AEH23" t="s">
        <v>1021</v>
      </c>
      <c r="AEJ23" t="s">
        <v>1022</v>
      </c>
      <c r="AEL23" t="s">
        <v>1023</v>
      </c>
      <c r="AEN23" t="s">
        <v>1024</v>
      </c>
      <c r="AEP23" t="s">
        <v>1025</v>
      </c>
      <c r="AER23" t="s">
        <v>1026</v>
      </c>
      <c r="AET23" t="s">
        <v>1027</v>
      </c>
      <c r="AEV23" t="s">
        <v>1028</v>
      </c>
      <c r="AEX23" t="s">
        <v>1029</v>
      </c>
      <c r="AEZ23" t="s">
        <v>1030</v>
      </c>
      <c r="AFB23" t="s">
        <v>1031</v>
      </c>
      <c r="AFD23" t="s">
        <v>1032</v>
      </c>
      <c r="AFF23" t="s">
        <v>1033</v>
      </c>
      <c r="AFH23" t="s">
        <v>1034</v>
      </c>
      <c r="AFJ23" t="s">
        <v>1035</v>
      </c>
      <c r="AFL23" t="s">
        <v>1036</v>
      </c>
      <c r="AFN23" t="s">
        <v>1037</v>
      </c>
      <c r="AFP23" t="s">
        <v>1038</v>
      </c>
      <c r="AFR23" t="s">
        <v>1039</v>
      </c>
      <c r="AFT23" t="s">
        <v>1040</v>
      </c>
      <c r="AFV23" t="s">
        <v>1041</v>
      </c>
      <c r="AFX23" t="s">
        <v>1042</v>
      </c>
      <c r="AFZ23" t="s">
        <v>1043</v>
      </c>
      <c r="AGB23" s="345" t="s">
        <v>1058</v>
      </c>
      <c r="AGC23" s="308"/>
      <c r="AGD23" s="308"/>
      <c r="AGE23" s="308"/>
      <c r="AGF23" s="308" t="s">
        <v>1059</v>
      </c>
      <c r="AGG23" s="308"/>
      <c r="AGH23" s="308"/>
      <c r="AGI23" s="308"/>
      <c r="AGJ23" s="308" t="s">
        <v>1060</v>
      </c>
      <c r="AGK23" s="308"/>
      <c r="AGL23" s="308"/>
      <c r="AGM23" s="308"/>
      <c r="AGN23" s="308" t="s">
        <v>882</v>
      </c>
      <c r="AGO23" s="308"/>
      <c r="AGP23" s="308"/>
      <c r="AGQ23" s="308"/>
      <c r="AGR23" s="148"/>
    </row>
    <row r="24" spans="1:876" ht="16.5" customHeight="1" thickBot="1" x14ac:dyDescent="0.3">
      <c r="A24" s="330"/>
      <c r="B24" s="2" t="s">
        <v>70</v>
      </c>
      <c r="C24" s="2" t="s">
        <v>71</v>
      </c>
      <c r="D24" s="2" t="s">
        <v>70</v>
      </c>
      <c r="E24" s="2" t="s">
        <v>71</v>
      </c>
      <c r="F24" s="2" t="s">
        <v>70</v>
      </c>
      <c r="G24" s="2" t="s">
        <v>71</v>
      </c>
      <c r="H24" s="2" t="s">
        <v>70</v>
      </c>
      <c r="I24" s="12" t="s">
        <v>71</v>
      </c>
      <c r="J24" s="2" t="s">
        <v>87</v>
      </c>
      <c r="K24" s="2" t="s">
        <v>87</v>
      </c>
      <c r="L24" s="2" t="s">
        <v>87</v>
      </c>
      <c r="M24" s="2" t="s">
        <v>87</v>
      </c>
      <c r="N24" s="2" t="s">
        <v>87</v>
      </c>
      <c r="O24" s="2" t="s">
        <v>87</v>
      </c>
      <c r="P24" s="2" t="s">
        <v>87</v>
      </c>
      <c r="Q24" s="2" t="s">
        <v>87</v>
      </c>
      <c r="R24" s="2" t="s">
        <v>87</v>
      </c>
      <c r="S24" s="2" t="s">
        <v>87</v>
      </c>
      <c r="T24" s="12" t="s">
        <v>87</v>
      </c>
      <c r="U24" s="2" t="s">
        <v>87</v>
      </c>
      <c r="V24" s="2" t="s">
        <v>87</v>
      </c>
      <c r="W24" s="2" t="s">
        <v>87</v>
      </c>
      <c r="X24" s="2" t="s">
        <v>87</v>
      </c>
      <c r="Y24" s="2" t="s">
        <v>87</v>
      </c>
      <c r="Z24" s="2" t="s">
        <v>87</v>
      </c>
      <c r="AA24" s="2" t="s">
        <v>87</v>
      </c>
      <c r="AB24" s="2" t="s">
        <v>87</v>
      </c>
      <c r="AC24" s="2" t="s">
        <v>87</v>
      </c>
      <c r="AD24" s="2" t="s">
        <v>87</v>
      </c>
      <c r="AE24" s="12" t="s">
        <v>87</v>
      </c>
      <c r="AF24" s="2" t="s">
        <v>87</v>
      </c>
      <c r="AG24" s="2" t="s">
        <v>87</v>
      </c>
      <c r="AH24" s="2" t="s">
        <v>87</v>
      </c>
      <c r="AI24" s="2" t="s">
        <v>87</v>
      </c>
      <c r="AJ24" s="2" t="s">
        <v>87</v>
      </c>
      <c r="AK24" s="2" t="s">
        <v>87</v>
      </c>
      <c r="AL24" s="2" t="s">
        <v>87</v>
      </c>
      <c r="AM24" s="2" t="s">
        <v>87</v>
      </c>
      <c r="AN24" s="2" t="s">
        <v>87</v>
      </c>
      <c r="AO24" s="2" t="s">
        <v>87</v>
      </c>
      <c r="AP24" s="12" t="s">
        <v>87</v>
      </c>
      <c r="AQ24" s="2" t="s">
        <v>87</v>
      </c>
      <c r="AR24" s="2" t="s">
        <v>87</v>
      </c>
      <c r="AS24" s="2" t="s">
        <v>87</v>
      </c>
      <c r="AT24" s="2" t="s">
        <v>87</v>
      </c>
      <c r="AU24" s="2" t="s">
        <v>87</v>
      </c>
      <c r="AV24" s="2" t="s">
        <v>87</v>
      </c>
      <c r="AW24" s="2" t="s">
        <v>87</v>
      </c>
      <c r="AX24" s="2" t="s">
        <v>87</v>
      </c>
      <c r="AY24" s="2" t="s">
        <v>87</v>
      </c>
      <c r="AZ24" s="2" t="s">
        <v>87</v>
      </c>
      <c r="BA24" s="12" t="s">
        <v>87</v>
      </c>
      <c r="BB24" s="2" t="s">
        <v>70</v>
      </c>
      <c r="BC24" s="2" t="s">
        <v>71</v>
      </c>
      <c r="BD24" s="2" t="s">
        <v>70</v>
      </c>
      <c r="BE24" s="2" t="s">
        <v>71</v>
      </c>
      <c r="BF24" s="2" t="s">
        <v>70</v>
      </c>
      <c r="BG24" s="2" t="s">
        <v>71</v>
      </c>
      <c r="BH24" s="2" t="s">
        <v>70</v>
      </c>
      <c r="BI24" s="2" t="s">
        <v>71</v>
      </c>
      <c r="BJ24" s="2" t="s">
        <v>70</v>
      </c>
      <c r="BK24" s="2" t="s">
        <v>71</v>
      </c>
      <c r="BL24" s="2" t="s">
        <v>70</v>
      </c>
      <c r="BM24" s="12" t="s">
        <v>71</v>
      </c>
      <c r="BN24" s="2" t="s">
        <v>70</v>
      </c>
      <c r="BO24" s="2" t="s">
        <v>71</v>
      </c>
      <c r="BP24" s="2" t="s">
        <v>70</v>
      </c>
      <c r="BQ24" s="2" t="s">
        <v>71</v>
      </c>
      <c r="BR24" s="2" t="s">
        <v>70</v>
      </c>
      <c r="BS24" s="2" t="s">
        <v>71</v>
      </c>
      <c r="BT24" s="2" t="s">
        <v>70</v>
      </c>
      <c r="BU24" s="2" t="s">
        <v>71</v>
      </c>
      <c r="BV24" s="2" t="s">
        <v>70</v>
      </c>
      <c r="BW24" s="2" t="s">
        <v>71</v>
      </c>
      <c r="BX24" s="2" t="s">
        <v>70</v>
      </c>
      <c r="BY24" s="2" t="s">
        <v>71</v>
      </c>
      <c r="BZ24" s="2" t="s">
        <v>70</v>
      </c>
      <c r="CA24" s="2" t="s">
        <v>71</v>
      </c>
      <c r="CB24" s="2" t="s">
        <v>70</v>
      </c>
      <c r="CC24" s="12" t="s">
        <v>71</v>
      </c>
      <c r="CD24" s="2" t="s">
        <v>70</v>
      </c>
      <c r="CE24" s="2" t="s">
        <v>71</v>
      </c>
      <c r="CF24" s="2" t="s">
        <v>70</v>
      </c>
      <c r="CG24" s="2" t="s">
        <v>71</v>
      </c>
      <c r="CH24" s="2" t="s">
        <v>70</v>
      </c>
      <c r="CI24" s="2" t="s">
        <v>71</v>
      </c>
      <c r="CJ24" s="2" t="s">
        <v>70</v>
      </c>
      <c r="CK24" s="2" t="s">
        <v>71</v>
      </c>
      <c r="CL24" s="2" t="s">
        <v>70</v>
      </c>
      <c r="CM24" s="2" t="s">
        <v>71</v>
      </c>
      <c r="CN24" s="2" t="s">
        <v>70</v>
      </c>
      <c r="CO24" s="2" t="s">
        <v>71</v>
      </c>
      <c r="CP24" s="2" t="s">
        <v>70</v>
      </c>
      <c r="CQ24" s="2" t="s">
        <v>71</v>
      </c>
      <c r="CR24" s="2" t="s">
        <v>70</v>
      </c>
      <c r="CS24" s="2" t="s">
        <v>71</v>
      </c>
      <c r="CT24" s="2" t="s">
        <v>70</v>
      </c>
      <c r="CU24" s="2" t="s">
        <v>71</v>
      </c>
      <c r="CV24" s="2" t="s">
        <v>70</v>
      </c>
      <c r="CW24" s="12" t="s">
        <v>71</v>
      </c>
      <c r="CX24" s="2" t="s">
        <v>243</v>
      </c>
      <c r="CY24" s="2" t="s">
        <v>244</v>
      </c>
      <c r="CZ24" s="2" t="s">
        <v>243</v>
      </c>
      <c r="DA24" s="2" t="s">
        <v>244</v>
      </c>
      <c r="DB24" s="2" t="s">
        <v>243</v>
      </c>
      <c r="DC24" s="2" t="s">
        <v>244</v>
      </c>
      <c r="DD24" s="2" t="s">
        <v>243</v>
      </c>
      <c r="DE24" s="2" t="s">
        <v>244</v>
      </c>
      <c r="DF24" s="2" t="s">
        <v>243</v>
      </c>
      <c r="DG24" s="2" t="s">
        <v>244</v>
      </c>
      <c r="DH24" s="2" t="s">
        <v>243</v>
      </c>
      <c r="DI24" s="2" t="s">
        <v>244</v>
      </c>
      <c r="DJ24" s="2" t="s">
        <v>243</v>
      </c>
      <c r="DK24" s="2" t="s">
        <v>244</v>
      </c>
      <c r="DL24" s="2" t="s">
        <v>243</v>
      </c>
      <c r="DM24" s="2" t="s">
        <v>244</v>
      </c>
      <c r="DN24" s="2" t="s">
        <v>243</v>
      </c>
      <c r="DO24" s="2" t="s">
        <v>244</v>
      </c>
      <c r="DP24" s="2" t="s">
        <v>243</v>
      </c>
      <c r="DQ24" s="2" t="s">
        <v>244</v>
      </c>
      <c r="DR24" s="2" t="s">
        <v>243</v>
      </c>
      <c r="DS24" s="2" t="s">
        <v>244</v>
      </c>
      <c r="DT24" s="2" t="s">
        <v>243</v>
      </c>
      <c r="DU24" s="12" t="s">
        <v>244</v>
      </c>
      <c r="DV24" s="47" t="s">
        <v>246</v>
      </c>
      <c r="DW24" s="27" t="s">
        <v>247</v>
      </c>
      <c r="DX24" s="27" t="s">
        <v>248</v>
      </c>
      <c r="DY24" s="27" t="s">
        <v>249</v>
      </c>
      <c r="DZ24" s="134" t="s">
        <v>250</v>
      </c>
      <c r="EA24" s="47" t="s">
        <v>259</v>
      </c>
      <c r="EB24" s="27" t="s">
        <v>260</v>
      </c>
      <c r="EC24" s="134" t="s">
        <v>261</v>
      </c>
      <c r="ED24" s="27" t="s">
        <v>259</v>
      </c>
      <c r="EE24" s="27" t="s">
        <v>260</v>
      </c>
      <c r="EF24" s="27" t="s">
        <v>261</v>
      </c>
      <c r="EG24" s="43" t="s">
        <v>262</v>
      </c>
      <c r="EH24" s="43" t="s">
        <v>263</v>
      </c>
      <c r="EI24" s="159">
        <v>0</v>
      </c>
      <c r="EJ24" s="44">
        <v>1</v>
      </c>
      <c r="EK24" s="44">
        <v>2</v>
      </c>
      <c r="EL24" s="44">
        <v>3</v>
      </c>
      <c r="EM24" s="44">
        <v>4</v>
      </c>
      <c r="EN24" s="44">
        <v>5</v>
      </c>
      <c r="EO24" s="44">
        <v>6</v>
      </c>
      <c r="EP24" s="44">
        <v>7</v>
      </c>
      <c r="EQ24" s="44">
        <v>8</v>
      </c>
      <c r="ER24" s="44">
        <v>9</v>
      </c>
      <c r="ES24" s="44">
        <v>10</v>
      </c>
      <c r="ET24" s="157" t="s">
        <v>367</v>
      </c>
      <c r="EU24" s="86" t="s">
        <v>368</v>
      </c>
      <c r="EV24" s="86" t="s">
        <v>369</v>
      </c>
      <c r="EW24" s="86" t="s">
        <v>370</v>
      </c>
      <c r="EX24" s="86" t="s">
        <v>371</v>
      </c>
      <c r="EY24" s="86" t="s">
        <v>372</v>
      </c>
      <c r="EZ24" s="86" t="s">
        <v>373</v>
      </c>
      <c r="FA24" s="86" t="s">
        <v>374</v>
      </c>
      <c r="FB24" s="86" t="s">
        <v>367</v>
      </c>
      <c r="FC24" s="86" t="s">
        <v>368</v>
      </c>
      <c r="FD24" s="86" t="s">
        <v>369</v>
      </c>
      <c r="FE24" s="86" t="s">
        <v>370</v>
      </c>
      <c r="FF24" s="86" t="s">
        <v>371</v>
      </c>
      <c r="FG24" s="86" t="s">
        <v>372</v>
      </c>
      <c r="FH24" s="86" t="s">
        <v>373</v>
      </c>
      <c r="FI24" s="86" t="s">
        <v>374</v>
      </c>
      <c r="FJ24" s="86" t="s">
        <v>367</v>
      </c>
      <c r="FK24" s="86" t="s">
        <v>368</v>
      </c>
      <c r="FL24" s="86" t="s">
        <v>369</v>
      </c>
      <c r="FM24" s="86" t="s">
        <v>370</v>
      </c>
      <c r="FN24" s="86" t="s">
        <v>371</v>
      </c>
      <c r="FO24" s="86" t="s">
        <v>372</v>
      </c>
      <c r="FP24" s="86" t="s">
        <v>373</v>
      </c>
      <c r="FQ24" s="86" t="s">
        <v>374</v>
      </c>
      <c r="FR24" s="86" t="s">
        <v>367</v>
      </c>
      <c r="FS24" s="86" t="s">
        <v>368</v>
      </c>
      <c r="FT24" s="86" t="s">
        <v>369</v>
      </c>
      <c r="FU24" s="86" t="s">
        <v>370</v>
      </c>
      <c r="FV24" s="86" t="s">
        <v>371</v>
      </c>
      <c r="FW24" s="86" t="s">
        <v>372</v>
      </c>
      <c r="FX24" s="86" t="s">
        <v>373</v>
      </c>
      <c r="FY24" s="86" t="s">
        <v>374</v>
      </c>
      <c r="FZ24" s="86" t="s">
        <v>367</v>
      </c>
      <c r="GA24" s="86" t="s">
        <v>368</v>
      </c>
      <c r="GB24" s="86" t="s">
        <v>369</v>
      </c>
      <c r="GC24" s="86" t="s">
        <v>370</v>
      </c>
      <c r="GD24" s="86" t="s">
        <v>371</v>
      </c>
      <c r="GE24" s="86" t="s">
        <v>372</v>
      </c>
      <c r="GF24" s="86" t="s">
        <v>373</v>
      </c>
      <c r="GG24" s="158" t="s">
        <v>374</v>
      </c>
      <c r="GH24" s="157" t="s">
        <v>367</v>
      </c>
      <c r="GI24" s="86" t="s">
        <v>368</v>
      </c>
      <c r="GJ24" s="86" t="s">
        <v>369</v>
      </c>
      <c r="GK24" s="86" t="s">
        <v>370</v>
      </c>
      <c r="GL24" s="86" t="s">
        <v>371</v>
      </c>
      <c r="GM24" s="86" t="s">
        <v>372</v>
      </c>
      <c r="GN24" s="86" t="s">
        <v>373</v>
      </c>
      <c r="GO24" s="86" t="s">
        <v>374</v>
      </c>
      <c r="GP24" s="86" t="s">
        <v>387</v>
      </c>
      <c r="GQ24" s="86" t="s">
        <v>388</v>
      </c>
      <c r="GR24" s="194" t="s">
        <v>392</v>
      </c>
      <c r="GS24" s="194" t="s">
        <v>393</v>
      </c>
      <c r="GT24" s="194" t="s">
        <v>394</v>
      </c>
      <c r="GU24" s="194" t="s">
        <v>395</v>
      </c>
      <c r="GV24" s="194" t="s">
        <v>396</v>
      </c>
      <c r="GW24" s="194" t="s">
        <v>404</v>
      </c>
      <c r="GX24" s="194" t="s">
        <v>405</v>
      </c>
      <c r="GY24" s="195" t="s">
        <v>406</v>
      </c>
      <c r="GZ24" s="132" t="s">
        <v>419</v>
      </c>
      <c r="HA24" s="1" t="s">
        <v>420</v>
      </c>
      <c r="HB24" s="1" t="s">
        <v>418</v>
      </c>
      <c r="HC24" s="132" t="s">
        <v>87</v>
      </c>
      <c r="HD24" s="1" t="s">
        <v>259</v>
      </c>
      <c r="HE24" s="133" t="s">
        <v>418</v>
      </c>
      <c r="HF24" s="132" t="s">
        <v>87</v>
      </c>
      <c r="HG24" s="1" t="s">
        <v>259</v>
      </c>
      <c r="HH24" s="133" t="s">
        <v>418</v>
      </c>
      <c r="HI24" s="132" t="s">
        <v>87</v>
      </c>
      <c r="HJ24" s="1" t="s">
        <v>259</v>
      </c>
      <c r="HK24" s="133" t="s">
        <v>418</v>
      </c>
      <c r="HL24" s="132" t="s">
        <v>87</v>
      </c>
      <c r="HM24" s="1" t="s">
        <v>259</v>
      </c>
      <c r="HN24" s="133" t="s">
        <v>418</v>
      </c>
      <c r="HO24" s="132" t="s">
        <v>87</v>
      </c>
      <c r="HP24" s="1" t="s">
        <v>259</v>
      </c>
      <c r="HQ24" s="133" t="s">
        <v>418</v>
      </c>
      <c r="HR24" s="132" t="s">
        <v>87</v>
      </c>
      <c r="HS24" s="1" t="s">
        <v>259</v>
      </c>
      <c r="HT24" s="133" t="s">
        <v>418</v>
      </c>
      <c r="HU24" s="132" t="s">
        <v>87</v>
      </c>
      <c r="HV24" s="1" t="s">
        <v>259</v>
      </c>
      <c r="HW24" s="133" t="s">
        <v>418</v>
      </c>
      <c r="HX24" s="132" t="s">
        <v>87</v>
      </c>
      <c r="HY24" s="1" t="s">
        <v>259</v>
      </c>
      <c r="HZ24" s="133" t="s">
        <v>418</v>
      </c>
      <c r="IA24" s="132" t="s">
        <v>87</v>
      </c>
      <c r="IB24" s="1" t="s">
        <v>259</v>
      </c>
      <c r="IC24" s="133" t="s">
        <v>418</v>
      </c>
      <c r="ID24" s="132" t="s">
        <v>87</v>
      </c>
      <c r="IE24" s="1" t="s">
        <v>259</v>
      </c>
      <c r="IF24" s="1" t="s">
        <v>418</v>
      </c>
      <c r="IG24" s="157" t="s">
        <v>425</v>
      </c>
      <c r="IH24" s="86" t="s">
        <v>87</v>
      </c>
      <c r="II24" s="86" t="s">
        <v>259</v>
      </c>
      <c r="IJ24" s="158" t="s">
        <v>418</v>
      </c>
      <c r="IK24" s="159" t="s">
        <v>427</v>
      </c>
      <c r="IL24" s="44" t="s">
        <v>428</v>
      </c>
      <c r="IM24" s="44" t="s">
        <v>429</v>
      </c>
      <c r="IN24" s="44" t="s">
        <v>430</v>
      </c>
      <c r="IO24" s="44" t="s">
        <v>431</v>
      </c>
      <c r="IP24" s="44" t="s">
        <v>432</v>
      </c>
      <c r="IQ24" s="159" t="s">
        <v>441</v>
      </c>
      <c r="IR24" s="44" t="s">
        <v>442</v>
      </c>
      <c r="IS24" s="44" t="s">
        <v>443</v>
      </c>
      <c r="IT24" s="159" t="s">
        <v>445</v>
      </c>
      <c r="IU24" s="44" t="s">
        <v>446</v>
      </c>
      <c r="IV24" s="44" t="s">
        <v>447</v>
      </c>
      <c r="IW24" s="44" t="s">
        <v>448</v>
      </c>
      <c r="IX24" s="159" t="s">
        <v>451</v>
      </c>
      <c r="IY24" s="44" t="s">
        <v>452</v>
      </c>
      <c r="IZ24" s="44" t="s">
        <v>453</v>
      </c>
      <c r="JA24" s="44" t="s">
        <v>454</v>
      </c>
      <c r="JB24" s="132" t="s">
        <v>467</v>
      </c>
      <c r="JC24" s="1" t="s">
        <v>468</v>
      </c>
      <c r="JD24" s="1" t="s">
        <v>388</v>
      </c>
      <c r="JE24" s="1" t="s">
        <v>464</v>
      </c>
      <c r="JF24" s="1" t="s">
        <v>465</v>
      </c>
      <c r="JG24" s="1" t="s">
        <v>466</v>
      </c>
      <c r="JH24" s="1" t="s">
        <v>467</v>
      </c>
      <c r="JI24" s="1" t="s">
        <v>468</v>
      </c>
      <c r="JJ24" s="1" t="s">
        <v>388</v>
      </c>
      <c r="JK24" s="1" t="s">
        <v>464</v>
      </c>
      <c r="JL24" s="1" t="s">
        <v>465</v>
      </c>
      <c r="JM24" s="1" t="s">
        <v>466</v>
      </c>
      <c r="JN24" s="3" t="s">
        <v>479</v>
      </c>
      <c r="JO24" s="3" t="s">
        <v>483</v>
      </c>
      <c r="JP24" s="3" t="s">
        <v>487</v>
      </c>
      <c r="JQ24" s="3" t="s">
        <v>491</v>
      </c>
      <c r="JR24" s="3" t="s">
        <v>495</v>
      </c>
      <c r="JS24" s="3" t="s">
        <v>480</v>
      </c>
      <c r="JT24" s="3" t="s">
        <v>484</v>
      </c>
      <c r="JU24" s="3" t="s">
        <v>488</v>
      </c>
      <c r="JV24" s="3" t="s">
        <v>492</v>
      </c>
      <c r="JW24" s="3" t="s">
        <v>496</v>
      </c>
      <c r="JX24" s="3" t="s">
        <v>481</v>
      </c>
      <c r="JY24" s="3" t="s">
        <v>485</v>
      </c>
      <c r="JZ24" s="2" t="s">
        <v>489</v>
      </c>
      <c r="KA24" s="2" t="s">
        <v>493</v>
      </c>
      <c r="KB24" s="2" t="s">
        <v>497</v>
      </c>
      <c r="KC24" s="2" t="s">
        <v>482</v>
      </c>
      <c r="KD24" s="2" t="s">
        <v>486</v>
      </c>
      <c r="KE24" s="2" t="s">
        <v>490</v>
      </c>
      <c r="KF24" s="2" t="s">
        <v>494</v>
      </c>
      <c r="KG24" s="12" t="s">
        <v>498</v>
      </c>
      <c r="KH24" s="12" t="s">
        <v>503</v>
      </c>
      <c r="KI24" s="12" t="s">
        <v>464</v>
      </c>
      <c r="KJ24" s="12" t="s">
        <v>466</v>
      </c>
      <c r="KK24" s="12" t="s">
        <v>503</v>
      </c>
      <c r="KL24" s="12" t="s">
        <v>464</v>
      </c>
      <c r="KM24" s="12" t="s">
        <v>466</v>
      </c>
      <c r="KN24" s="12" t="s">
        <v>503</v>
      </c>
      <c r="KO24" s="12" t="s">
        <v>464</v>
      </c>
      <c r="KP24" s="12" t="s">
        <v>466</v>
      </c>
      <c r="KQ24" s="12" t="s">
        <v>503</v>
      </c>
      <c r="KR24" s="12" t="s">
        <v>464</v>
      </c>
      <c r="KS24" s="12" t="s">
        <v>466</v>
      </c>
      <c r="KT24" s="12" t="s">
        <v>503</v>
      </c>
      <c r="KU24" s="12" t="s">
        <v>464</v>
      </c>
      <c r="KV24" s="12" t="s">
        <v>466</v>
      </c>
      <c r="KW24" s="12" t="s">
        <v>503</v>
      </c>
      <c r="KX24" s="12" t="s">
        <v>464</v>
      </c>
      <c r="KY24" s="12" t="s">
        <v>466</v>
      </c>
      <c r="KZ24" s="132" t="s">
        <v>503</v>
      </c>
      <c r="LA24" s="132" t="s">
        <v>514</v>
      </c>
      <c r="LB24" s="132" t="s">
        <v>503</v>
      </c>
      <c r="LC24" s="132" t="s">
        <v>514</v>
      </c>
      <c r="LD24" s="132" t="s">
        <v>503</v>
      </c>
      <c r="LE24" s="132" t="s">
        <v>514</v>
      </c>
      <c r="LF24" s="132" t="s">
        <v>503</v>
      </c>
      <c r="LG24" s="132" t="s">
        <v>514</v>
      </c>
      <c r="LH24" s="132" t="s">
        <v>503</v>
      </c>
      <c r="LI24" s="132" t="s">
        <v>514</v>
      </c>
      <c r="LJ24" s="132" t="s">
        <v>503</v>
      </c>
      <c r="LK24" s="132" t="s">
        <v>514</v>
      </c>
      <c r="LL24" s="132" t="s">
        <v>503</v>
      </c>
      <c r="LM24" s="132" t="s">
        <v>514</v>
      </c>
      <c r="LN24" s="132" t="s">
        <v>503</v>
      </c>
      <c r="LO24" s="132" t="s">
        <v>514</v>
      </c>
      <c r="LP24" s="132" t="s">
        <v>503</v>
      </c>
      <c r="LQ24" s="132" t="s">
        <v>514</v>
      </c>
      <c r="LR24" s="132" t="s">
        <v>503</v>
      </c>
      <c r="LS24" s="132" t="s">
        <v>514</v>
      </c>
      <c r="LT24" s="132" t="s">
        <v>503</v>
      </c>
      <c r="LU24" s="132" t="s">
        <v>514</v>
      </c>
      <c r="LV24" s="132" t="s">
        <v>503</v>
      </c>
      <c r="LW24" s="132" t="s">
        <v>514</v>
      </c>
      <c r="LX24" s="132" t="s">
        <v>503</v>
      </c>
      <c r="LY24" s="132" t="s">
        <v>514</v>
      </c>
      <c r="LZ24" s="132" t="s">
        <v>503</v>
      </c>
      <c r="MA24" s="132" t="s">
        <v>514</v>
      </c>
      <c r="MB24" s="132" t="s">
        <v>503</v>
      </c>
      <c r="MC24" s="132" t="s">
        <v>514</v>
      </c>
      <c r="MD24" s="159">
        <v>0</v>
      </c>
      <c r="ME24" s="44">
        <v>1</v>
      </c>
      <c r="MF24" s="44">
        <v>2</v>
      </c>
      <c r="MG24" s="44">
        <v>3</v>
      </c>
      <c r="MH24" s="44">
        <v>4</v>
      </c>
      <c r="MI24" s="44">
        <v>5</v>
      </c>
      <c r="MJ24" s="44">
        <v>6</v>
      </c>
      <c r="MK24" s="44">
        <v>7</v>
      </c>
      <c r="ML24" s="44">
        <v>8</v>
      </c>
      <c r="MM24" s="44">
        <v>9</v>
      </c>
      <c r="MN24" s="44">
        <v>10</v>
      </c>
      <c r="MO24" s="159">
        <v>0</v>
      </c>
      <c r="MP24" s="44">
        <v>1</v>
      </c>
      <c r="MQ24" s="44">
        <v>2</v>
      </c>
      <c r="MR24" s="44">
        <v>3</v>
      </c>
      <c r="MS24" s="44">
        <v>4</v>
      </c>
      <c r="MT24" s="44">
        <v>5</v>
      </c>
      <c r="MU24" s="44">
        <v>6</v>
      </c>
      <c r="MV24" s="44">
        <v>7</v>
      </c>
      <c r="MW24" s="44">
        <v>8</v>
      </c>
      <c r="MX24" s="44">
        <v>9</v>
      </c>
      <c r="MY24" s="44">
        <v>10</v>
      </c>
      <c r="MZ24" s="132" t="s">
        <v>536</v>
      </c>
      <c r="NA24" s="1" t="s">
        <v>537</v>
      </c>
      <c r="NB24" s="1" t="s">
        <v>538</v>
      </c>
      <c r="NC24" s="1" t="s">
        <v>541</v>
      </c>
      <c r="ND24" s="1" t="s">
        <v>542</v>
      </c>
      <c r="NE24" s="1" t="s">
        <v>543</v>
      </c>
      <c r="NF24" s="1" t="s">
        <v>544</v>
      </c>
      <c r="NG24" s="1" t="s">
        <v>541</v>
      </c>
      <c r="NH24" s="1" t="s">
        <v>542</v>
      </c>
      <c r="NI24" s="1" t="s">
        <v>543</v>
      </c>
      <c r="NJ24" s="1" t="s">
        <v>544</v>
      </c>
      <c r="NK24" s="132" t="s">
        <v>503</v>
      </c>
      <c r="NL24" s="1" t="s">
        <v>464</v>
      </c>
      <c r="NM24" s="1" t="s">
        <v>503</v>
      </c>
      <c r="NN24" s="1" t="s">
        <v>464</v>
      </c>
      <c r="NO24" s="1" t="s">
        <v>559</v>
      </c>
      <c r="NP24" s="1" t="s">
        <v>503</v>
      </c>
      <c r="NQ24" s="1" t="s">
        <v>560</v>
      </c>
      <c r="NR24" s="1" t="s">
        <v>559</v>
      </c>
      <c r="NS24" s="1" t="s">
        <v>503</v>
      </c>
      <c r="NT24" s="1" t="s">
        <v>560</v>
      </c>
      <c r="NU24" s="1" t="s">
        <v>559</v>
      </c>
      <c r="NV24" s="1" t="s">
        <v>503</v>
      </c>
      <c r="NW24" s="1" t="s">
        <v>560</v>
      </c>
      <c r="NX24" s="348" t="s">
        <v>573</v>
      </c>
      <c r="NY24" s="349"/>
      <c r="NZ24" s="1" t="s">
        <v>464</v>
      </c>
      <c r="OA24" s="1" t="s">
        <v>503</v>
      </c>
      <c r="OB24" s="1" t="s">
        <v>466</v>
      </c>
      <c r="OC24" s="1" t="s">
        <v>464</v>
      </c>
      <c r="OD24" s="1" t="s">
        <v>503</v>
      </c>
      <c r="OE24" s="1" t="s">
        <v>466</v>
      </c>
      <c r="OF24" s="1" t="s">
        <v>464</v>
      </c>
      <c r="OG24" s="1" t="s">
        <v>503</v>
      </c>
      <c r="OH24" s="1" t="s">
        <v>466</v>
      </c>
      <c r="OI24" s="1" t="s">
        <v>580</v>
      </c>
      <c r="OJ24" s="132" t="s">
        <v>503</v>
      </c>
      <c r="OK24" s="1" t="s">
        <v>514</v>
      </c>
      <c r="OL24" s="132" t="s">
        <v>503</v>
      </c>
      <c r="OM24" s="1" t="s">
        <v>514</v>
      </c>
      <c r="ON24" s="132" t="s">
        <v>503</v>
      </c>
      <c r="OO24" s="1" t="s">
        <v>514</v>
      </c>
      <c r="OP24" s="132" t="s">
        <v>503</v>
      </c>
      <c r="OQ24" s="1" t="s">
        <v>514</v>
      </c>
      <c r="OR24" s="132" t="s">
        <v>503</v>
      </c>
      <c r="OS24" s="1" t="s">
        <v>514</v>
      </c>
      <c r="OT24" s="132" t="s">
        <v>503</v>
      </c>
      <c r="OU24" s="1" t="s">
        <v>514</v>
      </c>
      <c r="OV24" s="132" t="s">
        <v>503</v>
      </c>
      <c r="OW24" s="1" t="s">
        <v>514</v>
      </c>
      <c r="OX24" s="132" t="s">
        <v>503</v>
      </c>
      <c r="OY24" s="1" t="s">
        <v>514</v>
      </c>
      <c r="OZ24" s="132" t="s">
        <v>503</v>
      </c>
      <c r="PA24" s="1" t="s">
        <v>514</v>
      </c>
      <c r="PB24" s="132" t="s">
        <v>503</v>
      </c>
      <c r="PC24" s="1" t="s">
        <v>514</v>
      </c>
      <c r="PD24" s="132" t="s">
        <v>503</v>
      </c>
      <c r="PE24" s="1" t="s">
        <v>514</v>
      </c>
      <c r="PF24" s="132" t="s">
        <v>503</v>
      </c>
      <c r="PG24" s="1" t="s">
        <v>514</v>
      </c>
      <c r="PH24" s="132" t="s">
        <v>503</v>
      </c>
      <c r="PI24" s="1" t="s">
        <v>514</v>
      </c>
      <c r="PJ24" s="132" t="s">
        <v>503</v>
      </c>
      <c r="PK24" s="1" t="s">
        <v>514</v>
      </c>
      <c r="PL24" s="132" t="s">
        <v>503</v>
      </c>
      <c r="PM24" s="1" t="s">
        <v>514</v>
      </c>
      <c r="PN24" s="132" t="s">
        <v>503</v>
      </c>
      <c r="PO24" s="1" t="s">
        <v>514</v>
      </c>
      <c r="PP24" s="132" t="s">
        <v>503</v>
      </c>
      <c r="PQ24" s="1" t="s">
        <v>514</v>
      </c>
      <c r="PR24" s="132" t="s">
        <v>503</v>
      </c>
      <c r="PS24" s="1" t="s">
        <v>514</v>
      </c>
      <c r="PT24" s="132" t="s">
        <v>503</v>
      </c>
      <c r="PU24" s="1" t="s">
        <v>514</v>
      </c>
      <c r="PV24" s="132" t="s">
        <v>503</v>
      </c>
      <c r="PW24" s="1" t="s">
        <v>514</v>
      </c>
      <c r="PX24" s="132" t="s">
        <v>503</v>
      </c>
      <c r="PY24" s="1" t="s">
        <v>514</v>
      </c>
      <c r="PZ24" s="132" t="s">
        <v>503</v>
      </c>
      <c r="QA24" s="1" t="s">
        <v>514</v>
      </c>
      <c r="QB24" s="132" t="s">
        <v>503</v>
      </c>
      <c r="QC24" s="1" t="s">
        <v>514</v>
      </c>
      <c r="QD24" s="132" t="s">
        <v>503</v>
      </c>
      <c r="QE24" s="1" t="s">
        <v>514</v>
      </c>
      <c r="QF24" s="132" t="s">
        <v>503</v>
      </c>
      <c r="QG24" s="1" t="s">
        <v>514</v>
      </c>
      <c r="QH24" s="132" t="s">
        <v>503</v>
      </c>
      <c r="QI24" s="1" t="s">
        <v>514</v>
      </c>
      <c r="QJ24" s="132" t="s">
        <v>503</v>
      </c>
      <c r="QK24" s="1" t="s">
        <v>514</v>
      </c>
      <c r="QL24" s="132" t="s">
        <v>503</v>
      </c>
      <c r="QM24" s="1" t="s">
        <v>514</v>
      </c>
      <c r="QN24" s="132" t="s">
        <v>503</v>
      </c>
      <c r="QO24" s="1" t="s">
        <v>514</v>
      </c>
      <c r="QP24" s="132" t="s">
        <v>503</v>
      </c>
      <c r="QQ24" s="1" t="s">
        <v>514</v>
      </c>
      <c r="QR24" s="132" t="s">
        <v>503</v>
      </c>
      <c r="QS24" s="1" t="s">
        <v>514</v>
      </c>
      <c r="QT24" s="132" t="s">
        <v>503</v>
      </c>
      <c r="QU24" s="1" t="s">
        <v>514</v>
      </c>
      <c r="QV24" s="132" t="s">
        <v>503</v>
      </c>
      <c r="QW24" s="1" t="s">
        <v>514</v>
      </c>
      <c r="QX24" s="132" t="s">
        <v>503</v>
      </c>
      <c r="QY24" s="1" t="s">
        <v>514</v>
      </c>
      <c r="QZ24" s="132" t="s">
        <v>612</v>
      </c>
      <c r="RA24" s="1" t="s">
        <v>613</v>
      </c>
      <c r="RB24" s="1" t="s">
        <v>612</v>
      </c>
      <c r="RC24" s="1" t="s">
        <v>613</v>
      </c>
      <c r="RD24" s="132" t="s">
        <v>612</v>
      </c>
      <c r="RE24" s="1" t="s">
        <v>613</v>
      </c>
      <c r="RF24" s="1" t="s">
        <v>612</v>
      </c>
      <c r="RG24" s="1" t="s">
        <v>613</v>
      </c>
      <c r="RH24" s="132" t="s">
        <v>503</v>
      </c>
      <c r="RI24" s="1" t="s">
        <v>560</v>
      </c>
      <c r="RJ24" s="1" t="s">
        <v>503</v>
      </c>
      <c r="RK24" s="1" t="s">
        <v>560</v>
      </c>
      <c r="RL24" s="1" t="s">
        <v>503</v>
      </c>
      <c r="RM24" s="1" t="s">
        <v>560</v>
      </c>
      <c r="RN24" s="1" t="s">
        <v>503</v>
      </c>
      <c r="RO24" s="1" t="s">
        <v>560</v>
      </c>
      <c r="RP24" s="1" t="s">
        <v>503</v>
      </c>
      <c r="RQ24" s="1" t="s">
        <v>560</v>
      </c>
      <c r="RR24" s="1" t="s">
        <v>503</v>
      </c>
      <c r="RS24" s="1" t="s">
        <v>560</v>
      </c>
      <c r="RT24" s="353" t="s">
        <v>657</v>
      </c>
      <c r="RU24" s="354"/>
      <c r="RV24" s="354"/>
      <c r="RW24" s="1" t="s">
        <v>660</v>
      </c>
      <c r="RX24" s="1" t="s">
        <v>661</v>
      </c>
      <c r="RY24" s="1" t="s">
        <v>662</v>
      </c>
      <c r="RZ24" s="1" t="s">
        <v>663</v>
      </c>
      <c r="SA24" s="1" t="s">
        <v>664</v>
      </c>
      <c r="SB24" s="1" t="s">
        <v>665</v>
      </c>
      <c r="SC24" s="1" t="s">
        <v>666</v>
      </c>
      <c r="SD24" s="1" t="s">
        <v>667</v>
      </c>
      <c r="SE24" s="1" t="s">
        <v>673</v>
      </c>
      <c r="SF24" s="1" t="s">
        <v>674</v>
      </c>
      <c r="SG24" s="1" t="s">
        <v>675</v>
      </c>
      <c r="SH24" s="1" t="s">
        <v>676</v>
      </c>
      <c r="SI24" s="1" t="s">
        <v>677</v>
      </c>
      <c r="SJ24" s="1" t="s">
        <v>678</v>
      </c>
      <c r="SK24" s="1" t="s">
        <v>679</v>
      </c>
      <c r="SL24" s="1" t="s">
        <v>680</v>
      </c>
      <c r="SM24" s="1" t="s">
        <v>681</v>
      </c>
      <c r="SN24" s="47" t="s">
        <v>673</v>
      </c>
      <c r="SO24" s="27" t="s">
        <v>674</v>
      </c>
      <c r="SP24" s="27" t="s">
        <v>675</v>
      </c>
      <c r="SQ24" s="27" t="s">
        <v>676</v>
      </c>
      <c r="SR24" s="27" t="s">
        <v>677</v>
      </c>
      <c r="SS24" s="27" t="s">
        <v>678</v>
      </c>
      <c r="ST24" s="27" t="s">
        <v>679</v>
      </c>
      <c r="SU24" s="27" t="s">
        <v>680</v>
      </c>
      <c r="SV24" s="134" t="s">
        <v>681</v>
      </c>
      <c r="SW24" s="47" t="s">
        <v>686</v>
      </c>
      <c r="SX24" s="47" t="s">
        <v>687</v>
      </c>
      <c r="SY24" s="47" t="s">
        <v>688</v>
      </c>
      <c r="SZ24" s="1" t="s">
        <v>689</v>
      </c>
      <c r="TA24" s="1" t="s">
        <v>690</v>
      </c>
      <c r="TB24" s="1" t="s">
        <v>691</v>
      </c>
      <c r="TC24" s="1" t="s">
        <v>692</v>
      </c>
      <c r="TD24" s="1" t="s">
        <v>693</v>
      </c>
      <c r="TE24" s="1" t="s">
        <v>694</v>
      </c>
      <c r="TF24" s="47" t="s">
        <v>704</v>
      </c>
      <c r="TG24" s="1" t="s">
        <v>705</v>
      </c>
      <c r="TH24" s="1" t="s">
        <v>706</v>
      </c>
      <c r="TI24" s="1" t="s">
        <v>707</v>
      </c>
      <c r="TJ24" s="1" t="s">
        <v>708</v>
      </c>
      <c r="TK24" s="1" t="s">
        <v>709</v>
      </c>
      <c r="TL24" s="1" t="s">
        <v>710</v>
      </c>
      <c r="TM24" s="1" t="s">
        <v>711</v>
      </c>
      <c r="TN24" s="1" t="s">
        <v>712</v>
      </c>
      <c r="TO24" s="1" t="s">
        <v>715</v>
      </c>
      <c r="TP24" s="1" t="s">
        <v>716</v>
      </c>
      <c r="TQ24" s="1" t="s">
        <v>717</v>
      </c>
      <c r="TR24" s="1" t="s">
        <v>718</v>
      </c>
      <c r="TS24" s="1" t="s">
        <v>719</v>
      </c>
      <c r="TT24" s="1" t="s">
        <v>720</v>
      </c>
      <c r="TU24" s="1" t="s">
        <v>721</v>
      </c>
      <c r="TV24" s="1" t="s">
        <v>722</v>
      </c>
      <c r="TW24" s="1" t="s">
        <v>723</v>
      </c>
      <c r="TX24" s="47" t="s">
        <v>728</v>
      </c>
      <c r="TY24" s="27" t="s">
        <v>729</v>
      </c>
      <c r="TZ24" s="27" t="s">
        <v>730</v>
      </c>
      <c r="UA24" s="27" t="s">
        <v>731</v>
      </c>
      <c r="UB24" s="47" t="s">
        <v>733</v>
      </c>
      <c r="UC24" s="27" t="s">
        <v>734</v>
      </c>
      <c r="UD24" s="27" t="s">
        <v>735</v>
      </c>
      <c r="UE24" s="132" t="s">
        <v>243</v>
      </c>
      <c r="UF24" s="1" t="s">
        <v>739</v>
      </c>
      <c r="UG24" s="1" t="s">
        <v>243</v>
      </c>
      <c r="UH24" s="1" t="s">
        <v>739</v>
      </c>
      <c r="UI24" s="1" t="s">
        <v>243</v>
      </c>
      <c r="UJ24" s="1" t="s">
        <v>739</v>
      </c>
      <c r="UK24" s="1" t="s">
        <v>243</v>
      </c>
      <c r="UL24" s="1" t="s">
        <v>739</v>
      </c>
      <c r="UM24" s="1" t="s">
        <v>243</v>
      </c>
      <c r="UN24" s="1" t="s">
        <v>739</v>
      </c>
      <c r="UO24" s="1" t="s">
        <v>243</v>
      </c>
      <c r="UP24" s="1" t="s">
        <v>739</v>
      </c>
      <c r="UQ24" s="1" t="s">
        <v>243</v>
      </c>
      <c r="UR24" s="1" t="s">
        <v>739</v>
      </c>
      <c r="US24" s="1" t="s">
        <v>243</v>
      </c>
      <c r="UT24" s="1" t="s">
        <v>739</v>
      </c>
      <c r="UU24" s="1" t="s">
        <v>243</v>
      </c>
      <c r="UV24" s="1" t="s">
        <v>739</v>
      </c>
      <c r="UW24" s="1" t="s">
        <v>243</v>
      </c>
      <c r="UX24" s="1" t="s">
        <v>739</v>
      </c>
      <c r="UY24" s="1" t="s">
        <v>243</v>
      </c>
      <c r="UZ24" s="1" t="s">
        <v>739</v>
      </c>
      <c r="VA24" s="47" t="s">
        <v>747</v>
      </c>
      <c r="VB24" s="27" t="s">
        <v>748</v>
      </c>
      <c r="VC24" s="27" t="s">
        <v>749</v>
      </c>
      <c r="VD24" s="27" t="s">
        <v>750</v>
      </c>
      <c r="VE24" s="27"/>
      <c r="VF24" s="47" t="s">
        <v>772</v>
      </c>
      <c r="VG24" s="1" t="s">
        <v>773</v>
      </c>
      <c r="VH24" s="1" t="s">
        <v>774</v>
      </c>
      <c r="VI24" s="1" t="s">
        <v>775</v>
      </c>
      <c r="VJ24" s="1" t="s">
        <v>776</v>
      </c>
      <c r="VK24" s="1" t="s">
        <v>777</v>
      </c>
      <c r="VL24" s="1" t="s">
        <v>778</v>
      </c>
      <c r="VM24" s="1" t="s">
        <v>779</v>
      </c>
      <c r="VN24" s="1" t="s">
        <v>780</v>
      </c>
      <c r="VO24" s="47" t="s">
        <v>795</v>
      </c>
      <c r="VP24" s="1" t="s">
        <v>796</v>
      </c>
      <c r="VQ24" s="1" t="s">
        <v>797</v>
      </c>
      <c r="VR24" s="1" t="s">
        <v>798</v>
      </c>
      <c r="VS24" s="1" t="s">
        <v>799</v>
      </c>
      <c r="VT24" s="1" t="s">
        <v>800</v>
      </c>
      <c r="VU24" s="47" t="s">
        <v>805</v>
      </c>
      <c r="VV24" s="1" t="s">
        <v>806</v>
      </c>
      <c r="VW24" s="1" t="s">
        <v>807</v>
      </c>
      <c r="VX24" s="1" t="s">
        <v>808</v>
      </c>
      <c r="VY24" s="1" t="s">
        <v>593</v>
      </c>
      <c r="VZ24" s="1" t="s">
        <v>594</v>
      </c>
      <c r="WA24" s="1" t="s">
        <v>595</v>
      </c>
      <c r="WB24" s="1" t="s">
        <v>809</v>
      </c>
      <c r="WC24" s="1" t="s">
        <v>810</v>
      </c>
      <c r="WD24" s="1" t="s">
        <v>811</v>
      </c>
      <c r="WE24" s="1" t="s">
        <v>812</v>
      </c>
      <c r="WF24" s="1" t="s">
        <v>813</v>
      </c>
      <c r="WG24" s="1" t="s">
        <v>814</v>
      </c>
      <c r="WH24" s="1" t="s">
        <v>815</v>
      </c>
      <c r="WI24" s="1" t="s">
        <v>816</v>
      </c>
      <c r="WJ24" s="1" t="s">
        <v>817</v>
      </c>
      <c r="WK24" s="1" t="s">
        <v>818</v>
      </c>
      <c r="WL24" s="1" t="s">
        <v>819</v>
      </c>
      <c r="WM24" s="1" t="s">
        <v>820</v>
      </c>
      <c r="WN24" s="1" t="s">
        <v>821</v>
      </c>
      <c r="WO24" s="1" t="s">
        <v>822</v>
      </c>
      <c r="WP24" s="1" t="s">
        <v>823</v>
      </c>
      <c r="WQ24" s="1" t="s">
        <v>600</v>
      </c>
      <c r="WR24" s="1" t="s">
        <v>601</v>
      </c>
      <c r="WS24" s="47">
        <v>0</v>
      </c>
      <c r="WT24" s="27">
        <v>1</v>
      </c>
      <c r="WU24" s="27">
        <v>2</v>
      </c>
      <c r="WV24" s="27">
        <v>3</v>
      </c>
      <c r="WW24" s="27">
        <v>4</v>
      </c>
      <c r="WX24" s="27">
        <v>5</v>
      </c>
      <c r="WY24" s="27">
        <v>6</v>
      </c>
      <c r="WZ24" s="27">
        <v>7</v>
      </c>
      <c r="XA24" s="27">
        <v>8</v>
      </c>
      <c r="XB24" s="27">
        <v>9</v>
      </c>
      <c r="XC24" s="27">
        <v>10</v>
      </c>
      <c r="XD24" s="47">
        <v>0</v>
      </c>
      <c r="XE24" s="27">
        <v>1</v>
      </c>
      <c r="XF24" s="27">
        <v>2</v>
      </c>
      <c r="XG24" s="27">
        <v>3</v>
      </c>
      <c r="XH24" s="27">
        <v>4</v>
      </c>
      <c r="XI24" s="27">
        <v>5</v>
      </c>
      <c r="XJ24" s="27">
        <v>6</v>
      </c>
      <c r="XK24" s="27">
        <v>7</v>
      </c>
      <c r="XL24" s="27">
        <v>8</v>
      </c>
      <c r="XM24" s="27">
        <v>9</v>
      </c>
      <c r="XN24" s="27">
        <v>10</v>
      </c>
      <c r="XO24" s="47">
        <v>0</v>
      </c>
      <c r="XP24" s="1">
        <v>2</v>
      </c>
      <c r="XQ24" s="1">
        <v>3</v>
      </c>
      <c r="XR24" s="1">
        <v>4</v>
      </c>
      <c r="XS24" s="1">
        <v>5</v>
      </c>
      <c r="XT24" s="1">
        <v>6</v>
      </c>
      <c r="XU24" s="1">
        <v>7</v>
      </c>
      <c r="XV24" s="1">
        <v>9</v>
      </c>
      <c r="XW24" s="1">
        <v>10</v>
      </c>
      <c r="XX24" s="47" t="s">
        <v>827</v>
      </c>
      <c r="XY24" s="1" t="s">
        <v>828</v>
      </c>
      <c r="XZ24" s="1" t="s">
        <v>829</v>
      </c>
      <c r="YA24" s="1" t="s">
        <v>830</v>
      </c>
      <c r="YB24" s="1" t="s">
        <v>831</v>
      </c>
      <c r="YC24" s="1" t="s">
        <v>832</v>
      </c>
      <c r="YD24" s="1" t="s">
        <v>833</v>
      </c>
      <c r="YE24" s="1" t="s">
        <v>834</v>
      </c>
      <c r="YF24" s="132" t="s">
        <v>845</v>
      </c>
      <c r="YG24" s="225" t="s">
        <v>846</v>
      </c>
      <c r="YH24" s="132" t="s">
        <v>845</v>
      </c>
      <c r="YI24" s="1" t="s">
        <v>846</v>
      </c>
      <c r="YJ24" s="1" t="s">
        <v>851</v>
      </c>
      <c r="YK24" s="1" t="s">
        <v>852</v>
      </c>
      <c r="YL24" s="1" t="s">
        <v>853</v>
      </c>
      <c r="YM24" s="1" t="s">
        <v>854</v>
      </c>
      <c r="YN24" s="1" t="s">
        <v>851</v>
      </c>
      <c r="YO24" s="1" t="s">
        <v>852</v>
      </c>
      <c r="YP24" s="1" t="s">
        <v>853</v>
      </c>
      <c r="YQ24" s="1" t="s">
        <v>854</v>
      </c>
      <c r="YR24" s="1" t="s">
        <v>851</v>
      </c>
      <c r="YS24" s="1" t="s">
        <v>852</v>
      </c>
      <c r="YT24" s="1" t="s">
        <v>853</v>
      </c>
      <c r="YU24" s="1" t="s">
        <v>854</v>
      </c>
      <c r="YV24" s="1" t="s">
        <v>851</v>
      </c>
      <c r="YW24" s="1" t="s">
        <v>852</v>
      </c>
      <c r="YX24" s="1" t="s">
        <v>853</v>
      </c>
      <c r="YY24" s="1" t="s">
        <v>854</v>
      </c>
      <c r="YZ24" s="44" t="s">
        <v>859</v>
      </c>
      <c r="ZA24" s="1" t="s">
        <v>860</v>
      </c>
      <c r="ZB24" s="350" t="s">
        <v>866</v>
      </c>
      <c r="ZC24" s="351"/>
      <c r="ZD24" s="351"/>
      <c r="ZE24" s="351"/>
      <c r="ZF24" s="351"/>
      <c r="ZG24" s="349" t="s">
        <v>867</v>
      </c>
      <c r="ZH24" s="349"/>
      <c r="ZI24" s="349"/>
      <c r="ZJ24" s="349"/>
      <c r="ZK24" s="349"/>
      <c r="ZL24" s="132" t="s">
        <v>875</v>
      </c>
      <c r="ZM24" s="1" t="s">
        <v>872</v>
      </c>
      <c r="ZN24" s="1" t="s">
        <v>876</v>
      </c>
      <c r="ZO24" s="1" t="s">
        <v>873</v>
      </c>
      <c r="ZP24" s="1" t="s">
        <v>877</v>
      </c>
      <c r="ZQ24" s="1" t="s">
        <v>874</v>
      </c>
      <c r="ZR24" s="1" t="s">
        <v>875</v>
      </c>
      <c r="ZS24" s="1" t="s">
        <v>872</v>
      </c>
      <c r="ZT24" s="1" t="s">
        <v>876</v>
      </c>
      <c r="ZU24" s="1" t="s">
        <v>873</v>
      </c>
      <c r="ZV24" s="1" t="s">
        <v>877</v>
      </c>
      <c r="ZW24" s="1" t="s">
        <v>874</v>
      </c>
      <c r="ZX24" s="1" t="s">
        <v>883</v>
      </c>
      <c r="ZY24" s="1" t="s">
        <v>884</v>
      </c>
      <c r="ZZ24" s="1" t="s">
        <v>885</v>
      </c>
      <c r="AAA24" s="1" t="s">
        <v>886</v>
      </c>
      <c r="AAB24" s="132" t="s">
        <v>70</v>
      </c>
      <c r="AAC24" s="1" t="s">
        <v>893</v>
      </c>
      <c r="AAD24" s="1" t="s">
        <v>894</v>
      </c>
      <c r="AAE24" s="1" t="s">
        <v>895</v>
      </c>
      <c r="AAF24" s="1" t="s">
        <v>70</v>
      </c>
      <c r="AAG24" s="1" t="s">
        <v>893</v>
      </c>
      <c r="AAH24" s="1" t="s">
        <v>894</v>
      </c>
      <c r="AAI24" s="1" t="s">
        <v>895</v>
      </c>
      <c r="AAJ24" s="1" t="s">
        <v>70</v>
      </c>
      <c r="AAK24" s="1" t="s">
        <v>893</v>
      </c>
      <c r="AAL24" s="132" t="s">
        <v>902</v>
      </c>
      <c r="AAM24" s="1" t="s">
        <v>903</v>
      </c>
      <c r="AAN24" s="1" t="s">
        <v>904</v>
      </c>
      <c r="AAO24" s="1" t="s">
        <v>905</v>
      </c>
      <c r="AAP24" s="1" t="s">
        <v>906</v>
      </c>
      <c r="AAQ24" s="1" t="s">
        <v>907</v>
      </c>
      <c r="AAR24" s="1" t="s">
        <v>908</v>
      </c>
      <c r="AAS24" s="1" t="s">
        <v>909</v>
      </c>
      <c r="AAT24" s="1" t="s">
        <v>910</v>
      </c>
      <c r="AAU24" s="1" t="s">
        <v>911</v>
      </c>
      <c r="AAV24" s="1" t="s">
        <v>912</v>
      </c>
      <c r="AAW24" s="1" t="s">
        <v>913</v>
      </c>
      <c r="AAX24" s="1" t="s">
        <v>918</v>
      </c>
      <c r="AAY24" s="1" t="s">
        <v>919</v>
      </c>
      <c r="AAZ24" s="1" t="s">
        <v>920</v>
      </c>
      <c r="ABA24" s="1" t="s">
        <v>921</v>
      </c>
      <c r="ABB24" s="1" t="s">
        <v>922</v>
      </c>
      <c r="ABC24" s="1" t="s">
        <v>923</v>
      </c>
      <c r="ABD24" s="1" t="s">
        <v>924</v>
      </c>
      <c r="ABE24" s="1" t="s">
        <v>925</v>
      </c>
      <c r="ABF24" s="1" t="s">
        <v>926</v>
      </c>
      <c r="ABG24" s="132" t="s">
        <v>930</v>
      </c>
      <c r="ABH24" s="1" t="s">
        <v>931</v>
      </c>
      <c r="ABI24" s="1" t="s">
        <v>932</v>
      </c>
      <c r="ABJ24" s="1" t="s">
        <v>933</v>
      </c>
      <c r="ABK24" s="1" t="s">
        <v>934</v>
      </c>
      <c r="ABL24" s="47" t="s">
        <v>704</v>
      </c>
      <c r="ABM24" s="1" t="s">
        <v>705</v>
      </c>
      <c r="ABN24" s="1" t="s">
        <v>706</v>
      </c>
      <c r="ABO24" s="1" t="s">
        <v>707</v>
      </c>
      <c r="ABP24" s="1" t="s">
        <v>708</v>
      </c>
      <c r="ABQ24" s="1" t="s">
        <v>709</v>
      </c>
      <c r="ABR24" s="1" t="s">
        <v>710</v>
      </c>
      <c r="ABS24" s="1" t="s">
        <v>711</v>
      </c>
      <c r="ABT24" s="1" t="s">
        <v>712</v>
      </c>
      <c r="ABU24" s="132" t="s">
        <v>948</v>
      </c>
      <c r="ABV24" s="1" t="s">
        <v>949</v>
      </c>
      <c r="ABW24" s="1" t="s">
        <v>950</v>
      </c>
      <c r="ABX24" s="1" t="s">
        <v>951</v>
      </c>
      <c r="ABY24" s="1" t="s">
        <v>952</v>
      </c>
      <c r="ABZ24" s="1" t="s">
        <v>953</v>
      </c>
      <c r="ACA24" s="1" t="s">
        <v>954</v>
      </c>
      <c r="ACB24" s="1" t="s">
        <v>955</v>
      </c>
      <c r="ACC24" s="1" t="s">
        <v>956</v>
      </c>
      <c r="ACD24" s="47" t="s">
        <v>948</v>
      </c>
      <c r="ACE24" s="27" t="s">
        <v>949</v>
      </c>
      <c r="ACF24" s="27" t="s">
        <v>950</v>
      </c>
      <c r="ACG24" s="27" t="s">
        <v>951</v>
      </c>
      <c r="ACH24" s="27" t="s">
        <v>952</v>
      </c>
      <c r="ACI24" s="27" t="s">
        <v>953</v>
      </c>
      <c r="ACJ24" s="27" t="s">
        <v>954</v>
      </c>
      <c r="ACK24" s="27" t="s">
        <v>955</v>
      </c>
      <c r="ACL24" s="27" t="s">
        <v>956</v>
      </c>
      <c r="ACM24" s="132" t="s">
        <v>964</v>
      </c>
      <c r="ACN24" s="1" t="s">
        <v>965</v>
      </c>
      <c r="ACO24" s="1" t="s">
        <v>966</v>
      </c>
      <c r="ACP24" s="1" t="s">
        <v>967</v>
      </c>
      <c r="ACQ24" s="1" t="s">
        <v>968</v>
      </c>
      <c r="ACR24" s="1" t="s">
        <v>969</v>
      </c>
      <c r="ACS24" s="47" t="s">
        <v>970</v>
      </c>
      <c r="ACT24" s="1" t="s">
        <v>971</v>
      </c>
      <c r="ACU24" s="1" t="s">
        <v>972</v>
      </c>
      <c r="ACV24" s="132" t="s">
        <v>977</v>
      </c>
      <c r="ACW24" s="1" t="s">
        <v>624</v>
      </c>
      <c r="ACX24" s="1" t="s">
        <v>978</v>
      </c>
      <c r="ACY24" s="1" t="s">
        <v>979</v>
      </c>
      <c r="ACZ24" s="1" t="s">
        <v>624</v>
      </c>
      <c r="ADA24" s="1" t="s">
        <v>978</v>
      </c>
      <c r="ADB24" s="132" t="s">
        <v>70</v>
      </c>
      <c r="ADC24" s="1" t="s">
        <v>893</v>
      </c>
      <c r="ADD24" s="1" t="s">
        <v>894</v>
      </c>
      <c r="ADE24" s="1" t="s">
        <v>503</v>
      </c>
      <c r="ADF24" s="1" t="s">
        <v>70</v>
      </c>
      <c r="ADG24" s="1" t="s">
        <v>893</v>
      </c>
      <c r="ADH24" s="1" t="s">
        <v>894</v>
      </c>
      <c r="ADI24" s="1" t="s">
        <v>503</v>
      </c>
      <c r="ADJ24" s="1" t="s">
        <v>70</v>
      </c>
      <c r="ADK24" s="1" t="s">
        <v>893</v>
      </c>
      <c r="ADL24" s="1" t="s">
        <v>894</v>
      </c>
      <c r="ADM24" s="1" t="s">
        <v>503</v>
      </c>
      <c r="ADN24" s="132" t="s">
        <v>1001</v>
      </c>
      <c r="ADO24" s="1" t="s">
        <v>1002</v>
      </c>
      <c r="ADP24" s="1" t="s">
        <v>1001</v>
      </c>
      <c r="ADQ24" s="1" t="s">
        <v>1002</v>
      </c>
      <c r="ADR24" s="1" t="s">
        <v>1001</v>
      </c>
      <c r="ADS24" s="1" t="s">
        <v>1002</v>
      </c>
      <c r="ADT24" s="1" t="s">
        <v>1001</v>
      </c>
      <c r="ADU24" s="1" t="s">
        <v>1002</v>
      </c>
      <c r="ADV24" s="1" t="s">
        <v>1001</v>
      </c>
      <c r="ADW24" s="1" t="s">
        <v>1002</v>
      </c>
      <c r="ADX24" s="1" t="s">
        <v>1001</v>
      </c>
      <c r="ADY24" s="1" t="s">
        <v>1002</v>
      </c>
      <c r="ADZ24" s="132" t="s">
        <v>1044</v>
      </c>
      <c r="AEA24" s="1" t="s">
        <v>1045</v>
      </c>
      <c r="AEB24" s="1" t="s">
        <v>1044</v>
      </c>
      <c r="AEC24" s="1" t="s">
        <v>1045</v>
      </c>
      <c r="AED24" s="1" t="s">
        <v>1044</v>
      </c>
      <c r="AEE24" s="1" t="s">
        <v>1045</v>
      </c>
      <c r="AEF24" s="1" t="s">
        <v>1044</v>
      </c>
      <c r="AEG24" s="1" t="s">
        <v>1045</v>
      </c>
      <c r="AEH24" s="1" t="s">
        <v>1044</v>
      </c>
      <c r="AEI24" s="1" t="s">
        <v>1045</v>
      </c>
      <c r="AEJ24" s="1" t="s">
        <v>1044</v>
      </c>
      <c r="AEK24" s="1" t="s">
        <v>1045</v>
      </c>
      <c r="AEL24" s="1" t="s">
        <v>1044</v>
      </c>
      <c r="AEM24" s="1" t="s">
        <v>1045</v>
      </c>
      <c r="AEN24" s="1" t="s">
        <v>1044</v>
      </c>
      <c r="AEO24" s="1" t="s">
        <v>1045</v>
      </c>
      <c r="AEP24" s="1" t="s">
        <v>1044</v>
      </c>
      <c r="AEQ24" s="1" t="s">
        <v>1045</v>
      </c>
      <c r="AER24" s="1" t="s">
        <v>1044</v>
      </c>
      <c r="AES24" s="1" t="s">
        <v>1045</v>
      </c>
      <c r="AET24" s="1" t="s">
        <v>1044</v>
      </c>
      <c r="AEU24" s="1" t="s">
        <v>1045</v>
      </c>
      <c r="AEV24" s="1" t="s">
        <v>1044</v>
      </c>
      <c r="AEW24" s="1" t="s">
        <v>1045</v>
      </c>
      <c r="AEX24" s="1" t="s">
        <v>1044</v>
      </c>
      <c r="AEY24" s="1" t="s">
        <v>1045</v>
      </c>
      <c r="AEZ24" s="1" t="s">
        <v>1044</v>
      </c>
      <c r="AFA24" s="1" t="s">
        <v>1045</v>
      </c>
      <c r="AFB24" s="1" t="s">
        <v>1044</v>
      </c>
      <c r="AFC24" s="1" t="s">
        <v>1045</v>
      </c>
      <c r="AFD24" s="1" t="s">
        <v>1044</v>
      </c>
      <c r="AFE24" s="1" t="s">
        <v>1045</v>
      </c>
      <c r="AFF24" s="1" t="s">
        <v>1044</v>
      </c>
      <c r="AFG24" s="1" t="s">
        <v>1045</v>
      </c>
      <c r="AFH24" s="1" t="s">
        <v>1044</v>
      </c>
      <c r="AFI24" s="1" t="s">
        <v>1045</v>
      </c>
      <c r="AFJ24" s="1" t="s">
        <v>1044</v>
      </c>
      <c r="AFK24" s="1" t="s">
        <v>1045</v>
      </c>
      <c r="AFL24" s="1" t="s">
        <v>1044</v>
      </c>
      <c r="AFM24" s="1" t="s">
        <v>1045</v>
      </c>
      <c r="AFN24" s="1" t="s">
        <v>1044</v>
      </c>
      <c r="AFO24" s="1" t="s">
        <v>1045</v>
      </c>
      <c r="AFP24" s="1" t="s">
        <v>1044</v>
      </c>
      <c r="AFQ24" s="1" t="s">
        <v>1045</v>
      </c>
      <c r="AFR24" s="1" t="s">
        <v>1044</v>
      </c>
      <c r="AFS24" s="1" t="s">
        <v>1045</v>
      </c>
      <c r="AFT24" s="1" t="s">
        <v>1044</v>
      </c>
      <c r="AFU24" s="1" t="s">
        <v>1045</v>
      </c>
      <c r="AFV24" s="1" t="s">
        <v>1044</v>
      </c>
      <c r="AFW24" s="1" t="s">
        <v>1045</v>
      </c>
      <c r="AFX24" s="1" t="s">
        <v>1044</v>
      </c>
      <c r="AFY24" s="1" t="s">
        <v>1045</v>
      </c>
      <c r="AFZ24" s="1" t="s">
        <v>1044</v>
      </c>
      <c r="AGA24" s="1" t="s">
        <v>1045</v>
      </c>
      <c r="AGB24" s="148" t="s">
        <v>194</v>
      </c>
      <c r="AGC24" t="s">
        <v>1054</v>
      </c>
      <c r="AGD24" t="s">
        <v>1055</v>
      </c>
      <c r="AGE24" t="s">
        <v>1049</v>
      </c>
      <c r="AGF24" t="s">
        <v>194</v>
      </c>
      <c r="AGG24" t="s">
        <v>1054</v>
      </c>
      <c r="AGH24" t="s">
        <v>1055</v>
      </c>
      <c r="AGI24" t="s">
        <v>1056</v>
      </c>
      <c r="AGJ24" t="s">
        <v>194</v>
      </c>
      <c r="AGK24" t="s">
        <v>1057</v>
      </c>
      <c r="AGL24" t="s">
        <v>1055</v>
      </c>
      <c r="AGM24" t="s">
        <v>1049</v>
      </c>
      <c r="AGN24" t="s">
        <v>1050</v>
      </c>
      <c r="AGO24" t="s">
        <v>1051</v>
      </c>
      <c r="AGP24" t="s">
        <v>1052</v>
      </c>
      <c r="AGQ24" t="s">
        <v>1053</v>
      </c>
    </row>
    <row r="25" spans="1:876" s="212" customFormat="1" ht="14.25" x14ac:dyDescent="0.25">
      <c r="A25" s="203" t="s">
        <v>88</v>
      </c>
      <c r="B25" s="103"/>
      <c r="C25" s="103"/>
      <c r="D25" s="103"/>
      <c r="E25" s="103"/>
      <c r="F25" s="103"/>
      <c r="G25" s="103"/>
      <c r="H25" s="103"/>
      <c r="I25" s="103"/>
      <c r="J25" s="154">
        <v>7.0999999999999994E-2</v>
      </c>
      <c r="K25" s="103">
        <v>6.7000000000000004E-2</v>
      </c>
      <c r="L25" s="103">
        <v>7.0999999999999994E-2</v>
      </c>
      <c r="M25" s="103">
        <v>8.2000000000000003E-2</v>
      </c>
      <c r="N25" s="103">
        <v>0.06</v>
      </c>
      <c r="O25" s="103">
        <v>1.4999999999999999E-2</v>
      </c>
      <c r="P25" s="103">
        <v>0.02</v>
      </c>
      <c r="Q25" s="103" t="s">
        <v>33</v>
      </c>
      <c r="R25" s="103">
        <v>2.1000000000000001E-2</v>
      </c>
      <c r="S25" s="103">
        <v>1.7999999999999999E-2</v>
      </c>
      <c r="T25" s="103" t="s">
        <v>33</v>
      </c>
      <c r="U25" s="154"/>
      <c r="V25" s="103"/>
      <c r="W25" s="103"/>
      <c r="X25" s="103"/>
      <c r="Y25" s="103"/>
      <c r="Z25" s="103"/>
      <c r="AA25" s="103"/>
      <c r="AB25" s="103"/>
      <c r="AC25" s="103"/>
      <c r="AD25" s="103"/>
      <c r="AE25" s="103"/>
      <c r="AF25" s="154"/>
      <c r="AG25" s="103"/>
      <c r="AH25" s="103"/>
      <c r="AI25" s="103"/>
      <c r="AJ25" s="103"/>
      <c r="AK25" s="103"/>
      <c r="AL25" s="103"/>
      <c r="AM25" s="103"/>
      <c r="AN25" s="103"/>
      <c r="AO25" s="103"/>
      <c r="AP25" s="103"/>
      <c r="AQ25" s="154"/>
      <c r="AR25" s="103"/>
      <c r="AS25" s="103"/>
      <c r="AT25" s="103"/>
      <c r="AU25" s="103"/>
      <c r="AV25" s="103"/>
      <c r="AW25" s="103"/>
      <c r="AX25" s="103"/>
      <c r="AY25" s="103"/>
      <c r="AZ25" s="103"/>
      <c r="BA25" s="103"/>
      <c r="BB25" s="154"/>
      <c r="BC25" s="103"/>
      <c r="BD25" s="103"/>
      <c r="BE25" s="103"/>
      <c r="BF25" s="103"/>
      <c r="BG25" s="103"/>
      <c r="BH25" s="103"/>
      <c r="BI25" s="103"/>
      <c r="BJ25" s="103"/>
      <c r="BK25" s="103"/>
      <c r="BL25" s="103"/>
      <c r="BM25" s="103"/>
      <c r="BN25" s="154"/>
      <c r="BO25" s="103"/>
      <c r="BP25" s="103"/>
      <c r="BQ25" s="103"/>
      <c r="BR25" s="103"/>
      <c r="BS25" s="103"/>
      <c r="BT25" s="103"/>
      <c r="BU25" s="103"/>
      <c r="BV25" s="103"/>
      <c r="BW25" s="103"/>
      <c r="BX25" s="103"/>
      <c r="BY25" s="103"/>
      <c r="BZ25" s="103"/>
      <c r="CA25" s="103"/>
      <c r="CB25" s="103"/>
      <c r="CC25" s="103"/>
      <c r="CD25" s="154"/>
      <c r="CE25" s="103"/>
      <c r="CF25" s="103"/>
      <c r="CG25" s="103"/>
      <c r="CH25" s="103"/>
      <c r="CI25" s="103"/>
      <c r="CJ25" s="103"/>
      <c r="CK25" s="103"/>
      <c r="CL25" s="103"/>
      <c r="CM25" s="103"/>
      <c r="CN25" s="103"/>
      <c r="CO25" s="103"/>
      <c r="CP25" s="103"/>
      <c r="CQ25" s="103"/>
      <c r="CR25" s="103"/>
      <c r="CS25" s="103"/>
      <c r="CT25" s="103"/>
      <c r="CU25" s="103"/>
      <c r="CV25" s="103"/>
      <c r="CW25" s="103"/>
      <c r="CX25" s="154"/>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54"/>
      <c r="DW25" s="103"/>
      <c r="DX25" s="103"/>
      <c r="DY25" s="103"/>
      <c r="DZ25" s="103"/>
      <c r="EA25" s="103"/>
      <c r="EB25" s="103"/>
      <c r="EC25" s="103"/>
      <c r="ED25" s="103"/>
      <c r="EE25" s="103"/>
      <c r="EF25" s="103"/>
      <c r="EG25" s="103"/>
      <c r="EH25" s="103"/>
      <c r="EI25" s="154"/>
      <c r="EJ25" s="103"/>
      <c r="EK25" s="103"/>
      <c r="EL25" s="103"/>
      <c r="EM25" s="103"/>
      <c r="EN25" s="103"/>
      <c r="EO25" s="103"/>
      <c r="EP25" s="103"/>
      <c r="EQ25" s="103"/>
      <c r="ER25" s="103"/>
      <c r="ES25" s="103"/>
      <c r="ET25" s="154"/>
      <c r="EU25" s="103"/>
      <c r="EV25" s="103"/>
      <c r="EW25" s="103"/>
      <c r="EX25" s="103"/>
      <c r="EY25" s="103"/>
      <c r="EZ25" s="103"/>
      <c r="FA25" s="103"/>
      <c r="FB25" s="103"/>
      <c r="FC25" s="103"/>
      <c r="FD25" s="103"/>
      <c r="FE25" s="103"/>
      <c r="FF25" s="103"/>
      <c r="FG25" s="103"/>
      <c r="FH25" s="103"/>
      <c r="FI25" s="103"/>
      <c r="FJ25" s="103"/>
      <c r="FK25" s="103"/>
      <c r="FL25" s="103"/>
      <c r="FM25" s="103"/>
      <c r="FN25" s="103"/>
      <c r="FO25" s="103"/>
      <c r="FP25" s="103"/>
      <c r="FQ25" s="103"/>
      <c r="FR25" s="103"/>
      <c r="FS25" s="103"/>
      <c r="FT25" s="103"/>
      <c r="FU25" s="103"/>
      <c r="FV25" s="103"/>
      <c r="FW25" s="103"/>
      <c r="FX25" s="103"/>
      <c r="FY25" s="103"/>
      <c r="FZ25" s="103"/>
      <c r="GA25" s="103"/>
      <c r="GB25" s="103"/>
      <c r="GC25" s="103"/>
      <c r="GD25" s="103"/>
      <c r="GE25" s="103"/>
      <c r="GF25" s="103"/>
      <c r="GG25" s="103"/>
      <c r="GH25" s="154"/>
      <c r="GI25" s="103"/>
      <c r="GJ25" s="103"/>
      <c r="GK25" s="103"/>
      <c r="GL25" s="103"/>
      <c r="GM25" s="103"/>
      <c r="GN25" s="103"/>
      <c r="GO25" s="103"/>
      <c r="GP25" s="103"/>
      <c r="GQ25" s="103"/>
      <c r="GR25" s="103"/>
      <c r="GS25" s="103"/>
      <c r="GT25" s="103"/>
      <c r="GU25" s="103"/>
      <c r="GV25" s="103"/>
      <c r="GW25" s="103"/>
      <c r="GX25" s="103"/>
      <c r="GY25" s="103"/>
      <c r="GZ25" s="154"/>
      <c r="HA25" s="103"/>
      <c r="HB25" s="103"/>
      <c r="HC25" s="103"/>
      <c r="HD25" s="103"/>
      <c r="HE25" s="103"/>
      <c r="HF25" s="103"/>
      <c r="HG25" s="103"/>
      <c r="HH25" s="103"/>
      <c r="HI25" s="103"/>
      <c r="HJ25" s="103"/>
      <c r="HK25" s="103"/>
      <c r="HL25" s="103"/>
      <c r="HM25" s="103"/>
      <c r="HN25" s="103"/>
      <c r="HO25" s="103"/>
      <c r="HP25" s="103"/>
      <c r="HQ25" s="103"/>
      <c r="HR25" s="103"/>
      <c r="HS25" s="103"/>
      <c r="HT25" s="103"/>
      <c r="HU25" s="103"/>
      <c r="HV25" s="103"/>
      <c r="HW25" s="103"/>
      <c r="HX25" s="103"/>
      <c r="HY25" s="103"/>
      <c r="HZ25" s="103"/>
      <c r="IA25" s="103"/>
      <c r="IB25" s="103"/>
      <c r="IC25" s="103"/>
      <c r="ID25" s="103"/>
      <c r="IE25" s="103"/>
      <c r="IF25" s="103"/>
      <c r="IG25" s="103"/>
      <c r="IH25" s="103"/>
      <c r="II25" s="103"/>
      <c r="IJ25" s="103"/>
      <c r="IK25" s="154"/>
      <c r="IL25" s="103"/>
      <c r="IM25" s="103"/>
      <c r="IN25" s="103"/>
      <c r="IO25" s="103"/>
      <c r="IP25" s="103"/>
      <c r="IQ25" s="103"/>
      <c r="IR25" s="103"/>
      <c r="IS25" s="103"/>
      <c r="IT25" s="103"/>
      <c r="IU25" s="103"/>
      <c r="IV25" s="103"/>
      <c r="IW25" s="103"/>
      <c r="IX25" s="103"/>
      <c r="IY25" s="103"/>
      <c r="IZ25" s="103"/>
      <c r="JA25" s="103"/>
      <c r="JB25" s="154"/>
      <c r="JC25" s="103"/>
      <c r="JD25" s="103"/>
      <c r="JE25" s="103"/>
      <c r="JF25" s="103"/>
      <c r="JG25" s="103"/>
      <c r="JH25" s="103"/>
      <c r="JI25" s="103"/>
      <c r="JJ25" s="103"/>
      <c r="JK25" s="103"/>
      <c r="JL25" s="103"/>
      <c r="JM25" s="103"/>
      <c r="JN25" s="154"/>
      <c r="JO25" s="103"/>
      <c r="JP25" s="103"/>
      <c r="JQ25" s="103"/>
      <c r="JR25" s="103"/>
      <c r="JS25" s="103"/>
      <c r="JT25" s="103"/>
      <c r="JU25" s="103"/>
      <c r="JV25" s="103"/>
      <c r="JW25" s="103"/>
      <c r="JX25" s="103"/>
      <c r="JY25" s="103"/>
      <c r="JZ25" s="103"/>
      <c r="KA25" s="103"/>
      <c r="KB25" s="103"/>
      <c r="KC25" s="103"/>
      <c r="KD25" s="103"/>
      <c r="KE25" s="103"/>
      <c r="KF25" s="103"/>
      <c r="KG25" s="103"/>
      <c r="KH25" s="154"/>
      <c r="KI25" s="103"/>
      <c r="KJ25" s="103"/>
      <c r="KK25" s="103"/>
      <c r="KL25" s="103"/>
      <c r="KM25" s="103"/>
      <c r="KN25" s="103"/>
      <c r="KO25" s="103"/>
      <c r="KP25" s="103"/>
      <c r="KQ25" s="103"/>
      <c r="KR25" s="103"/>
      <c r="KS25" s="103"/>
      <c r="KT25" s="103"/>
      <c r="KU25" s="103"/>
      <c r="KV25" s="103"/>
      <c r="KW25" s="103"/>
      <c r="KX25" s="103"/>
      <c r="KY25" s="103"/>
      <c r="KZ25" s="154"/>
      <c r="LA25" s="103"/>
      <c r="LB25" s="103"/>
      <c r="LC25" s="103"/>
      <c r="LD25" s="103"/>
      <c r="LE25" s="103"/>
      <c r="LF25" s="103"/>
      <c r="LG25" s="103"/>
      <c r="LH25" s="103"/>
      <c r="LI25" s="103"/>
      <c r="LJ25" s="103"/>
      <c r="LK25" s="103"/>
      <c r="LL25" s="103"/>
      <c r="LM25" s="103"/>
      <c r="LN25" s="103"/>
      <c r="LO25" s="103"/>
      <c r="LP25" s="103"/>
      <c r="LQ25" s="103"/>
      <c r="LR25" s="103"/>
      <c r="LS25" s="103"/>
      <c r="LT25" s="103"/>
      <c r="LU25" s="103"/>
      <c r="LV25" s="103"/>
      <c r="LW25" s="103"/>
      <c r="LX25" s="103"/>
      <c r="LY25" s="103"/>
      <c r="LZ25" s="103"/>
      <c r="MA25" s="103"/>
      <c r="MB25" s="103"/>
      <c r="MC25" s="103"/>
      <c r="MD25" s="154"/>
      <c r="ME25" s="103"/>
      <c r="MF25" s="103"/>
      <c r="MG25" s="103"/>
      <c r="MH25" s="103"/>
      <c r="MI25" s="103"/>
      <c r="MJ25" s="103"/>
      <c r="MK25" s="103"/>
      <c r="ML25" s="103"/>
      <c r="MM25" s="103"/>
      <c r="MN25" s="103"/>
      <c r="MO25" s="103"/>
      <c r="MP25" s="103"/>
      <c r="MQ25" s="103"/>
      <c r="MR25" s="103"/>
      <c r="MS25" s="103"/>
      <c r="MT25" s="103"/>
      <c r="MU25" s="103"/>
      <c r="MV25" s="103"/>
      <c r="MW25" s="103"/>
      <c r="MX25" s="103"/>
      <c r="MY25" s="103"/>
      <c r="MZ25" s="154"/>
      <c r="NA25" s="103"/>
      <c r="NB25" s="103"/>
      <c r="NC25" s="103"/>
      <c r="ND25" s="103"/>
      <c r="NE25" s="103"/>
      <c r="NF25" s="103"/>
      <c r="NG25" s="103"/>
      <c r="NH25" s="103"/>
      <c r="NI25" s="103"/>
      <c r="NJ25" s="103"/>
      <c r="NK25" s="154"/>
      <c r="NL25" s="103"/>
      <c r="NM25" s="103"/>
      <c r="NN25" s="103"/>
      <c r="NO25" s="154"/>
      <c r="NP25" s="103"/>
      <c r="NQ25" s="103"/>
      <c r="NR25" s="103"/>
      <c r="NS25" s="103"/>
      <c r="NT25" s="103"/>
      <c r="NU25" s="103"/>
      <c r="NV25" s="103"/>
      <c r="NW25" s="103"/>
      <c r="NX25" s="154"/>
      <c r="NY25" s="103"/>
      <c r="NZ25" s="103"/>
      <c r="OA25" s="103"/>
      <c r="OB25" s="103"/>
      <c r="OC25" s="103"/>
      <c r="OD25" s="103"/>
      <c r="OE25" s="103"/>
      <c r="OF25" s="103"/>
      <c r="OG25" s="103"/>
      <c r="OH25" s="103"/>
      <c r="OI25" s="103"/>
      <c r="OJ25" s="154"/>
      <c r="OK25" s="103"/>
      <c r="OL25" s="103"/>
      <c r="OM25" s="103"/>
      <c r="ON25" s="103"/>
      <c r="OO25" s="103"/>
      <c r="OP25" s="103"/>
      <c r="OQ25" s="103"/>
      <c r="OR25" s="103"/>
      <c r="OS25" s="103"/>
      <c r="OT25" s="103"/>
      <c r="OU25" s="103"/>
      <c r="OV25" s="103"/>
      <c r="OW25" s="103"/>
      <c r="OX25" s="103"/>
      <c r="OY25" s="103"/>
      <c r="OZ25" s="103"/>
      <c r="PA25" s="103"/>
      <c r="PB25" s="103"/>
      <c r="PC25" s="103"/>
      <c r="PD25" s="103"/>
      <c r="PE25" s="103"/>
      <c r="PF25" s="103"/>
      <c r="PG25" s="103"/>
      <c r="PH25" s="103"/>
      <c r="PI25" s="103"/>
      <c r="PJ25" s="103"/>
      <c r="PK25" s="103"/>
      <c r="PL25" s="103"/>
      <c r="PM25" s="103"/>
      <c r="PN25" s="103"/>
      <c r="PO25" s="103"/>
      <c r="PP25" s="103"/>
      <c r="PQ25" s="103"/>
      <c r="PR25" s="103"/>
      <c r="PS25" s="103"/>
      <c r="PT25" s="103"/>
      <c r="PU25" s="103"/>
      <c r="PV25" s="103"/>
      <c r="PW25" s="103"/>
      <c r="PX25" s="103"/>
      <c r="PY25" s="103"/>
      <c r="PZ25" s="103"/>
      <c r="QA25" s="103"/>
      <c r="QB25" s="103"/>
      <c r="QC25" s="103"/>
      <c r="QD25" s="103"/>
      <c r="QE25" s="103"/>
      <c r="QF25" s="103"/>
      <c r="QG25" s="103"/>
      <c r="QH25" s="103"/>
      <c r="QI25" s="103"/>
      <c r="QJ25" s="103"/>
      <c r="QK25" s="103"/>
      <c r="QL25" s="103"/>
      <c r="QM25" s="103"/>
      <c r="QN25" s="103"/>
      <c r="QO25" s="103"/>
      <c r="QP25" s="103"/>
      <c r="QQ25" s="103"/>
      <c r="QR25" s="103"/>
      <c r="QS25" s="103"/>
      <c r="QT25" s="103"/>
      <c r="QU25" s="103"/>
      <c r="QV25" s="103"/>
      <c r="QW25" s="103"/>
      <c r="QX25" s="103"/>
      <c r="QY25" s="103"/>
      <c r="QZ25" s="154"/>
      <c r="RA25" s="103"/>
      <c r="RB25" s="103"/>
      <c r="RC25" s="103"/>
      <c r="RD25" s="103"/>
      <c r="RE25" s="103"/>
      <c r="RF25" s="103"/>
      <c r="RG25" s="103"/>
      <c r="RH25" s="154"/>
      <c r="RI25" s="103"/>
      <c r="RJ25" s="103"/>
      <c r="RK25" s="103"/>
      <c r="RL25" s="103"/>
      <c r="RM25" s="103"/>
      <c r="RN25" s="103"/>
      <c r="RO25" s="103"/>
      <c r="RP25" s="103"/>
      <c r="RQ25" s="103"/>
      <c r="RR25" s="103"/>
      <c r="RS25" s="103"/>
      <c r="RT25" s="154"/>
      <c r="RU25" s="103"/>
      <c r="RV25" s="103"/>
      <c r="RW25" s="103"/>
      <c r="RX25" s="103"/>
      <c r="RY25" s="103"/>
      <c r="RZ25" s="103"/>
      <c r="SA25" s="103"/>
      <c r="SB25" s="103"/>
      <c r="TF25" s="214"/>
      <c r="UE25" s="214"/>
      <c r="VB25" s="113"/>
      <c r="VC25" s="113"/>
      <c r="VD25" s="113"/>
      <c r="VE25" s="113"/>
      <c r="VF25" s="214"/>
      <c r="VO25" s="214"/>
      <c r="WS25" s="214"/>
      <c r="YF25" s="214"/>
      <c r="ZB25" s="214"/>
      <c r="ZL25" s="214"/>
      <c r="AAB25" s="214"/>
      <c r="AAL25" s="214"/>
      <c r="ABG25" s="214"/>
      <c r="ABL25" s="214"/>
      <c r="ABU25" s="214"/>
      <c r="ACM25" s="214"/>
      <c r="ACV25" s="214"/>
      <c r="ADB25" s="214"/>
      <c r="ADN25" s="214"/>
      <c r="ADZ25" s="214"/>
      <c r="AGB25" s="214"/>
      <c r="AGR25" s="214"/>
    </row>
    <row r="26" spans="1:876" x14ac:dyDescent="0.25">
      <c r="A26" s="200" t="s">
        <v>8</v>
      </c>
      <c r="B26" s="100">
        <v>0.16</v>
      </c>
      <c r="C26" s="100">
        <v>0.08</v>
      </c>
      <c r="D26" s="100">
        <v>13.97</v>
      </c>
      <c r="E26" s="100">
        <v>4.7</v>
      </c>
      <c r="F26" s="100">
        <v>0.15</v>
      </c>
      <c r="G26" s="100">
        <v>0.05</v>
      </c>
      <c r="H26" s="100">
        <v>20.93</v>
      </c>
      <c r="I26" s="100">
        <v>6.6</v>
      </c>
      <c r="J26" s="153"/>
      <c r="K26" s="100"/>
      <c r="L26" s="100"/>
      <c r="M26" s="100"/>
      <c r="N26" s="100"/>
      <c r="O26" s="100"/>
      <c r="P26" s="100"/>
      <c r="Q26" s="100"/>
      <c r="R26" s="100"/>
      <c r="S26" s="100"/>
      <c r="T26" s="100"/>
      <c r="U26" s="153">
        <v>3.5000000000000003E-2</v>
      </c>
      <c r="V26" s="100">
        <v>1.7999999999999999E-2</v>
      </c>
      <c r="W26" s="100">
        <v>2.8000000000000001E-2</v>
      </c>
      <c r="X26" s="100">
        <v>0.11899999999999999</v>
      </c>
      <c r="Y26" s="100">
        <v>0.06</v>
      </c>
      <c r="Z26" s="100">
        <v>3.5000000000000003E-2</v>
      </c>
      <c r="AA26" s="100">
        <v>0.02</v>
      </c>
      <c r="AB26" s="100">
        <v>4.8000000000000001E-2</v>
      </c>
      <c r="AC26" s="100">
        <v>3.6999999999999998E-2</v>
      </c>
      <c r="AD26" s="100">
        <v>3.5000000000000003E-2</v>
      </c>
      <c r="AE26" s="100" t="s">
        <v>33</v>
      </c>
      <c r="AF26" s="153"/>
      <c r="AG26" s="100"/>
      <c r="AH26" s="100"/>
      <c r="AI26" s="100"/>
      <c r="AJ26" s="100"/>
      <c r="AK26" s="100"/>
      <c r="AL26" s="100"/>
      <c r="AM26" s="100"/>
      <c r="AN26" s="100"/>
      <c r="AO26" s="100"/>
      <c r="AP26" s="100"/>
      <c r="AQ26" s="153"/>
      <c r="AR26" s="100"/>
      <c r="AS26" s="100"/>
      <c r="AT26" s="100"/>
      <c r="AU26" s="100"/>
      <c r="AV26" s="100"/>
      <c r="AW26" s="100"/>
      <c r="AX26" s="100"/>
      <c r="AY26" s="100"/>
      <c r="AZ26" s="100"/>
      <c r="BA26" s="100"/>
      <c r="BB26" s="153"/>
      <c r="BC26" s="100"/>
      <c r="BD26" s="100"/>
      <c r="BE26" s="100"/>
      <c r="BF26" s="100"/>
      <c r="BG26" s="100"/>
      <c r="BH26" s="100"/>
      <c r="BI26" s="100"/>
      <c r="BJ26" s="100"/>
      <c r="BK26" s="100"/>
      <c r="BL26" s="100"/>
      <c r="BM26" s="100"/>
      <c r="BN26" s="153">
        <v>2.82</v>
      </c>
      <c r="BO26" s="100">
        <v>0.89</v>
      </c>
      <c r="BP26" s="100">
        <v>6.67</v>
      </c>
      <c r="BQ26" s="100">
        <v>0.74</v>
      </c>
      <c r="BR26" s="100">
        <v>15.76</v>
      </c>
      <c r="BS26" s="100">
        <v>6.6</v>
      </c>
      <c r="BT26" s="100">
        <v>4.37</v>
      </c>
      <c r="BU26" s="100">
        <v>1.47</v>
      </c>
      <c r="BV26" s="100">
        <v>0.94</v>
      </c>
      <c r="BW26" s="100">
        <v>0.39</v>
      </c>
      <c r="BX26" s="100">
        <v>2.16</v>
      </c>
      <c r="BY26" s="100">
        <v>0.38</v>
      </c>
      <c r="BZ26" s="100">
        <v>1.1399999999999999</v>
      </c>
      <c r="CA26" s="100">
        <v>0.62</v>
      </c>
      <c r="CB26" s="100">
        <v>0.76</v>
      </c>
      <c r="CC26" s="100">
        <v>0.39</v>
      </c>
      <c r="CD26" s="153">
        <v>0.3</v>
      </c>
      <c r="CE26" s="100">
        <v>0.21</v>
      </c>
      <c r="CF26" s="100">
        <v>7.45</v>
      </c>
      <c r="CG26" s="100">
        <v>2.97</v>
      </c>
      <c r="CH26" s="100">
        <v>0.09</v>
      </c>
      <c r="CI26" s="100">
        <v>0.04</v>
      </c>
      <c r="CJ26" s="100">
        <v>2.88</v>
      </c>
      <c r="CK26" s="100">
        <v>1.45</v>
      </c>
      <c r="CL26" s="100">
        <v>0.36</v>
      </c>
      <c r="CM26" s="100">
        <v>0.21</v>
      </c>
      <c r="CN26" s="100">
        <v>5.04</v>
      </c>
      <c r="CO26" s="100">
        <v>2.72</v>
      </c>
      <c r="CP26" s="100"/>
      <c r="CQ26" s="100"/>
      <c r="CR26" s="100"/>
      <c r="CS26" s="100"/>
      <c r="CT26" s="100"/>
      <c r="CU26" s="100"/>
      <c r="CV26" s="100"/>
      <c r="CW26" s="100"/>
      <c r="CX26" s="153"/>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53"/>
      <c r="DW26" s="100"/>
      <c r="DX26" s="100"/>
      <c r="DY26" s="100"/>
      <c r="DZ26" s="100"/>
      <c r="EA26" s="100"/>
      <c r="EB26" s="100"/>
      <c r="EC26" s="100"/>
      <c r="ED26" s="100"/>
      <c r="EE26" s="100"/>
      <c r="EF26" s="100"/>
      <c r="EG26" s="100"/>
      <c r="EH26" s="100"/>
      <c r="EI26" s="153" t="s">
        <v>300</v>
      </c>
      <c r="EJ26" s="100">
        <v>1.39</v>
      </c>
      <c r="EK26" s="100">
        <v>0.76</v>
      </c>
      <c r="EL26" s="100">
        <v>0.71</v>
      </c>
      <c r="EM26" s="100">
        <v>0.48</v>
      </c>
      <c r="EN26" s="100">
        <v>0.4</v>
      </c>
      <c r="EO26" s="100">
        <v>0.51</v>
      </c>
      <c r="EP26" s="100">
        <v>0.5</v>
      </c>
      <c r="EQ26" s="100">
        <v>1.05</v>
      </c>
      <c r="ER26" s="100">
        <v>0.87</v>
      </c>
      <c r="ES26" s="100">
        <v>0.6</v>
      </c>
      <c r="ET26" s="153"/>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c r="GG26" s="100"/>
      <c r="GH26" s="153">
        <v>2.04</v>
      </c>
      <c r="GI26" s="100">
        <v>6.93</v>
      </c>
      <c r="GJ26" s="100">
        <v>1.9450000000000001</v>
      </c>
      <c r="GK26" s="100">
        <v>0.97399999999999998</v>
      </c>
      <c r="GL26" s="100">
        <v>2.7770000000000001</v>
      </c>
      <c r="GM26" s="100">
        <v>4.0620000000000003</v>
      </c>
      <c r="GN26" s="100">
        <v>2.794</v>
      </c>
      <c r="GO26" s="100">
        <v>0.77200000000000002</v>
      </c>
      <c r="GP26" s="100">
        <v>2.7869999999999999</v>
      </c>
      <c r="GQ26" s="100">
        <v>6.93</v>
      </c>
      <c r="GR26" s="100">
        <v>0.84399999999999997</v>
      </c>
      <c r="GS26" s="100">
        <v>0.23100000000000001</v>
      </c>
      <c r="GT26" s="100">
        <v>0.29399999999999998</v>
      </c>
      <c r="GU26" s="100">
        <v>0.6</v>
      </c>
      <c r="GV26" s="100">
        <v>2.702</v>
      </c>
      <c r="GW26" s="100">
        <v>7.6999999999999999E-2</v>
      </c>
      <c r="GX26" s="100">
        <v>0.46500000000000002</v>
      </c>
      <c r="GY26" s="100">
        <v>0.11799999999999999</v>
      </c>
      <c r="GZ26" s="153">
        <v>4.1000000000000002E-2</v>
      </c>
      <c r="HA26" s="100">
        <v>0.49099999999999999</v>
      </c>
      <c r="HB26" s="100">
        <v>6.0000000000000001E-3</v>
      </c>
      <c r="HC26" s="100">
        <v>3.5000000000000003E-2</v>
      </c>
      <c r="HD26" s="100">
        <v>0.45800000000000002</v>
      </c>
      <c r="HE26" s="100">
        <v>6.0000000000000001E-3</v>
      </c>
      <c r="HF26" s="100">
        <v>4.1000000000000002E-2</v>
      </c>
      <c r="HG26" s="100">
        <v>1.095</v>
      </c>
      <c r="HH26" s="100">
        <v>6.0000000000000001E-3</v>
      </c>
      <c r="HI26" s="100">
        <v>7.3999999999999996E-2</v>
      </c>
      <c r="HJ26" s="100">
        <v>0.56000000000000005</v>
      </c>
      <c r="HK26" s="100">
        <v>8.9999999999999993E-3</v>
      </c>
      <c r="HL26" s="100">
        <v>5.3999999999999999E-2</v>
      </c>
      <c r="HM26" s="100">
        <v>0.58899999999999997</v>
      </c>
      <c r="HN26" s="100">
        <v>8.9999999999999993E-3</v>
      </c>
      <c r="HO26" s="100">
        <v>5.3999999999999999E-2</v>
      </c>
      <c r="HP26" s="100">
        <v>0.45400000000000001</v>
      </c>
      <c r="HQ26" s="100">
        <v>5.0000000000000001E-3</v>
      </c>
      <c r="HR26" s="100">
        <v>5.3999999999999999E-2</v>
      </c>
      <c r="HS26" s="100">
        <v>0.52800000000000002</v>
      </c>
      <c r="HT26" s="100">
        <v>8.9999999999999993E-3</v>
      </c>
      <c r="HU26" s="100">
        <v>9.0999999999999998E-2</v>
      </c>
      <c r="HV26" s="100">
        <v>0.40899999999999997</v>
      </c>
      <c r="HW26" s="100">
        <v>8.9999999999999993E-3</v>
      </c>
      <c r="HX26" s="100">
        <v>4.7E-2</v>
      </c>
      <c r="HY26" s="100">
        <v>0.22500000000000001</v>
      </c>
      <c r="HZ26" s="100">
        <v>7.0000000000000001E-3</v>
      </c>
      <c r="IA26" s="100">
        <v>5.0999999999999997E-2</v>
      </c>
      <c r="IB26" s="100">
        <v>0.50800000000000001</v>
      </c>
      <c r="IC26" s="100">
        <v>8.9999999999999993E-3</v>
      </c>
      <c r="ID26" s="100">
        <v>9.6000000000000002E-2</v>
      </c>
      <c r="IE26" s="100">
        <v>0.47699999999999998</v>
      </c>
      <c r="IF26" s="100">
        <v>0.01</v>
      </c>
      <c r="IG26" s="100">
        <v>5.7571000000000003</v>
      </c>
      <c r="IH26" s="100">
        <v>5.0700000000000002E-2</v>
      </c>
      <c r="II26" s="100">
        <v>0.47649999999999998</v>
      </c>
      <c r="IJ26" s="100">
        <v>8.6E-3</v>
      </c>
      <c r="IK26" s="153">
        <v>1.6E-2</v>
      </c>
      <c r="IL26" s="100">
        <v>1.6E-2</v>
      </c>
      <c r="IM26" s="100">
        <v>4.4999999999999998E-2</v>
      </c>
      <c r="IN26" s="100">
        <v>4.0000000000000001E-3</v>
      </c>
      <c r="IO26" s="100">
        <v>0.01</v>
      </c>
      <c r="IP26" s="100">
        <v>1.9E-2</v>
      </c>
      <c r="IQ26" s="100">
        <v>0.124</v>
      </c>
      <c r="IR26" s="100">
        <v>0.11700000000000001</v>
      </c>
      <c r="IS26" s="100">
        <v>9.7000000000000003E-2</v>
      </c>
      <c r="IT26" s="100">
        <v>8.9999999999999993E-3</v>
      </c>
      <c r="IU26" s="100">
        <v>7.0000000000000001E-3</v>
      </c>
      <c r="IV26" s="100">
        <v>1.6E-2</v>
      </c>
      <c r="IW26" s="100">
        <v>0.109</v>
      </c>
      <c r="IX26" s="100">
        <v>1.2E-2</v>
      </c>
      <c r="IY26" s="100">
        <v>8.9999999999999993E-3</v>
      </c>
      <c r="IZ26" s="100">
        <v>4.0000000000000001E-3</v>
      </c>
      <c r="JA26" s="100">
        <v>2E-3</v>
      </c>
      <c r="JB26" s="153">
        <v>0.13500000000000001</v>
      </c>
      <c r="JC26" s="100">
        <v>1.7000000000000001E-2</v>
      </c>
      <c r="JD26" s="100">
        <v>0.23400000000000001</v>
      </c>
      <c r="JE26" s="100">
        <v>0.115</v>
      </c>
      <c r="JF26" s="100">
        <v>0.11899999999999999</v>
      </c>
      <c r="JG26" s="100">
        <v>7.1999999999999995E-2</v>
      </c>
      <c r="JH26" s="100">
        <v>0.755</v>
      </c>
      <c r="JI26" s="100">
        <v>3.2000000000000001E-2</v>
      </c>
      <c r="JJ26" s="100">
        <v>1.411</v>
      </c>
      <c r="JK26" s="100">
        <v>0.64600000000000002</v>
      </c>
      <c r="JL26" s="100">
        <v>0.69899999999999995</v>
      </c>
      <c r="JM26" s="100">
        <v>0.39100000000000001</v>
      </c>
      <c r="JN26" s="153">
        <v>1.62</v>
      </c>
      <c r="JO26" s="100">
        <v>0.81</v>
      </c>
      <c r="JP26" s="100">
        <v>0.81</v>
      </c>
      <c r="JQ26" s="100">
        <v>0.95</v>
      </c>
      <c r="JR26" s="100">
        <v>0.5</v>
      </c>
      <c r="JS26" s="100">
        <v>1.42</v>
      </c>
      <c r="JT26" s="100">
        <v>0.86</v>
      </c>
      <c r="JU26" s="100">
        <v>1.04</v>
      </c>
      <c r="JV26" s="100">
        <v>0.96</v>
      </c>
      <c r="JW26" s="100">
        <v>0.42</v>
      </c>
      <c r="JX26" s="100">
        <v>1.34</v>
      </c>
      <c r="JY26" s="100">
        <v>0.69</v>
      </c>
      <c r="JZ26" s="100">
        <v>0.78</v>
      </c>
      <c r="KA26" s="100">
        <v>0.84</v>
      </c>
      <c r="KB26" s="100">
        <v>0.47</v>
      </c>
      <c r="KC26" s="100">
        <v>8.9499999999999993</v>
      </c>
      <c r="KD26" s="100">
        <v>4.3499999999999996</v>
      </c>
      <c r="KE26" s="100">
        <v>3.91</v>
      </c>
      <c r="KF26" s="100">
        <v>5.22</v>
      </c>
      <c r="KG26" s="100">
        <v>2.9</v>
      </c>
      <c r="KH26" s="153">
        <v>3.5999999999999997E-2</v>
      </c>
      <c r="KI26" s="100">
        <v>3.5000000000000003E-2</v>
      </c>
      <c r="KJ26" s="100">
        <v>1.0999999999999999E-2</v>
      </c>
      <c r="KK26" s="100">
        <v>3.9E-2</v>
      </c>
      <c r="KL26" s="100">
        <v>3.7999999999999999E-2</v>
      </c>
      <c r="KM26" s="100">
        <v>1.4E-2</v>
      </c>
      <c r="KN26" s="100">
        <v>6.5000000000000002E-2</v>
      </c>
      <c r="KO26" s="100">
        <v>0.06</v>
      </c>
      <c r="KP26" s="100">
        <v>2.5000000000000001E-2</v>
      </c>
      <c r="KQ26" s="100">
        <v>3.23</v>
      </c>
      <c r="KR26" s="100">
        <v>2.6629999999999998</v>
      </c>
      <c r="KS26" s="100">
        <v>1.3720000000000001</v>
      </c>
      <c r="KT26" s="100">
        <v>0.11899999999999999</v>
      </c>
      <c r="KU26" s="100">
        <v>0.121</v>
      </c>
      <c r="KV26" s="100">
        <v>4.3999999999999997E-2</v>
      </c>
      <c r="KW26" s="100">
        <v>4.41</v>
      </c>
      <c r="KX26" s="100">
        <v>2.786</v>
      </c>
      <c r="KY26" s="100">
        <v>1.7909999999999999</v>
      </c>
      <c r="KZ26" s="153"/>
      <c r="LA26" s="100"/>
      <c r="LB26" s="100"/>
      <c r="LC26" s="100"/>
      <c r="LD26" s="100"/>
      <c r="LE26" s="100"/>
      <c r="LF26" s="100"/>
      <c r="LG26" s="100"/>
      <c r="LH26" s="100"/>
      <c r="LI26" s="100"/>
      <c r="LJ26" s="100"/>
      <c r="LK26" s="100"/>
      <c r="LL26" s="100"/>
      <c r="LM26" s="100"/>
      <c r="LN26" s="100"/>
      <c r="LO26" s="100"/>
      <c r="LP26" s="100"/>
      <c r="LQ26" s="100"/>
      <c r="LR26" s="100"/>
      <c r="LS26" s="100"/>
      <c r="LT26" s="100"/>
      <c r="LU26" s="100"/>
      <c r="LV26" s="100"/>
      <c r="LW26" s="100"/>
      <c r="LX26" s="100"/>
      <c r="LY26" s="100"/>
      <c r="LZ26" s="100"/>
      <c r="MA26" s="100"/>
      <c r="MB26" s="100"/>
      <c r="MC26" s="100"/>
      <c r="MD26" s="153"/>
      <c r="ME26" s="100"/>
      <c r="MF26" s="100"/>
      <c r="MG26" s="100"/>
      <c r="MH26" s="100"/>
      <c r="MI26" s="100"/>
      <c r="MJ26" s="100"/>
      <c r="MK26" s="100"/>
      <c r="ML26" s="100"/>
      <c r="MM26" s="100"/>
      <c r="MN26" s="100"/>
      <c r="MO26" s="100"/>
      <c r="MP26" s="100"/>
      <c r="MQ26" s="100"/>
      <c r="MR26" s="100"/>
      <c r="MS26" s="100"/>
      <c r="MT26" s="100"/>
      <c r="MU26" s="100"/>
      <c r="MV26" s="100"/>
      <c r="MW26" s="100"/>
      <c r="MX26" s="100"/>
      <c r="MY26" s="100"/>
      <c r="MZ26" s="153">
        <v>3.14</v>
      </c>
      <c r="NA26" s="100">
        <v>3.19</v>
      </c>
      <c r="NB26" s="100">
        <v>3.73</v>
      </c>
      <c r="NC26" s="100">
        <v>4.3</v>
      </c>
      <c r="ND26" s="100">
        <v>3.89</v>
      </c>
      <c r="NE26" s="100">
        <v>5.31</v>
      </c>
      <c r="NF26" s="100">
        <v>649</v>
      </c>
      <c r="NG26" s="100">
        <v>7.93</v>
      </c>
      <c r="NH26" s="100">
        <v>9.4700000000000006</v>
      </c>
      <c r="NI26" s="100">
        <v>11.89</v>
      </c>
      <c r="NJ26" s="100">
        <v>1657</v>
      </c>
      <c r="NK26" s="153"/>
      <c r="NL26" s="100"/>
      <c r="NM26" s="100"/>
      <c r="NN26" s="100"/>
      <c r="NO26" s="153"/>
      <c r="NP26" s="100"/>
      <c r="NQ26" s="100"/>
      <c r="NR26" s="100"/>
      <c r="NS26" s="100"/>
      <c r="NT26" s="100"/>
      <c r="NU26" s="100"/>
      <c r="NV26" s="100"/>
      <c r="NW26" s="100"/>
      <c r="NX26" s="153"/>
      <c r="NY26" s="100"/>
      <c r="NZ26" s="100"/>
      <c r="OA26" s="100"/>
      <c r="OB26" s="100"/>
      <c r="OC26" s="100"/>
      <c r="OD26" s="100"/>
      <c r="OE26" s="100"/>
      <c r="OF26" s="100"/>
      <c r="OG26" s="100"/>
      <c r="OH26" s="100"/>
      <c r="OI26" s="100"/>
      <c r="OJ26" s="153"/>
      <c r="OK26" s="100"/>
      <c r="OL26" s="100"/>
      <c r="OM26" s="100"/>
      <c r="ON26" s="100"/>
      <c r="OO26" s="100"/>
      <c r="OP26" s="100"/>
      <c r="OQ26" s="100"/>
      <c r="OR26" s="100"/>
      <c r="OS26" s="100"/>
      <c r="OT26" s="100"/>
      <c r="OU26" s="100"/>
      <c r="OV26" s="100"/>
      <c r="OW26" s="100"/>
      <c r="OX26" s="100"/>
      <c r="OY26" s="100"/>
      <c r="OZ26" s="100"/>
      <c r="PA26" s="100"/>
      <c r="PB26" s="100"/>
      <c r="PC26" s="100"/>
      <c r="PD26" s="100"/>
      <c r="PE26" s="100"/>
      <c r="PF26" s="100"/>
      <c r="PG26" s="100"/>
      <c r="PH26" s="100"/>
      <c r="PI26" s="100"/>
      <c r="PJ26" s="100"/>
      <c r="PK26" s="100"/>
      <c r="PL26" s="100"/>
      <c r="PM26" s="100"/>
      <c r="PN26" s="100"/>
      <c r="PO26" s="100"/>
      <c r="PP26" s="100"/>
      <c r="PQ26" s="100"/>
      <c r="PR26" s="100"/>
      <c r="PS26" s="100"/>
      <c r="PT26" s="100"/>
      <c r="PU26" s="100"/>
      <c r="PV26" s="100"/>
      <c r="PW26" s="100"/>
      <c r="PX26" s="100"/>
      <c r="PY26" s="100"/>
      <c r="PZ26" s="100"/>
      <c r="QA26" s="100"/>
      <c r="QB26" s="100"/>
      <c r="QC26" s="100"/>
      <c r="QD26" s="100"/>
      <c r="QE26" s="100"/>
      <c r="QF26" s="100"/>
      <c r="QG26" s="100"/>
      <c r="QH26" s="100"/>
      <c r="QI26" s="100"/>
      <c r="QJ26" s="100"/>
      <c r="QK26" s="100"/>
      <c r="QL26" s="100"/>
      <c r="QM26" s="100"/>
      <c r="QN26" s="100"/>
      <c r="QO26" s="100"/>
      <c r="QP26" s="100"/>
      <c r="QQ26" s="100"/>
      <c r="QR26" s="100"/>
      <c r="QS26" s="100"/>
      <c r="QT26" s="100"/>
      <c r="QU26" s="100"/>
      <c r="QV26" s="100"/>
      <c r="QW26" s="100"/>
      <c r="QX26" s="100"/>
      <c r="QY26" s="100"/>
      <c r="QZ26" s="153"/>
      <c r="RA26" s="100"/>
      <c r="RB26" s="100"/>
      <c r="RC26" s="100"/>
      <c r="RD26" s="100"/>
      <c r="RE26" s="100"/>
      <c r="RF26" s="100"/>
      <c r="RG26" s="100"/>
      <c r="RH26" s="153"/>
      <c r="RI26" s="100"/>
      <c r="RJ26" s="100"/>
      <c r="RK26" s="100"/>
      <c r="RL26" s="100"/>
      <c r="RM26" s="100"/>
      <c r="RN26" s="100"/>
      <c r="RO26" s="100"/>
      <c r="RP26" s="100"/>
      <c r="RQ26" s="100"/>
      <c r="RR26" s="100"/>
      <c r="RS26" s="100"/>
      <c r="RT26" s="153"/>
      <c r="RU26" s="100"/>
      <c r="RV26" s="100"/>
      <c r="RW26" s="100"/>
      <c r="RX26" s="100"/>
      <c r="RY26" s="100"/>
      <c r="RZ26" s="100"/>
      <c r="SA26" s="100"/>
      <c r="SB26" s="100"/>
    </row>
    <row r="27" spans="1:876" s="10" customFormat="1" x14ac:dyDescent="0.25">
      <c r="A27" s="54" t="s">
        <v>768</v>
      </c>
      <c r="B27" s="103">
        <v>0.3</v>
      </c>
      <c r="C27" s="103">
        <v>0.15</v>
      </c>
      <c r="D27" s="103">
        <v>10.029999999999999</v>
      </c>
      <c r="E27" s="103">
        <v>6.13</v>
      </c>
      <c r="F27" s="103">
        <v>1.1299999999999999</v>
      </c>
      <c r="G27" s="103">
        <v>0.59</v>
      </c>
      <c r="H27" s="103">
        <v>2.99</v>
      </c>
      <c r="I27" s="103">
        <v>1.27</v>
      </c>
      <c r="J27" s="154"/>
      <c r="K27" s="103"/>
      <c r="L27" s="103"/>
      <c r="M27" s="103"/>
      <c r="N27" s="103"/>
      <c r="O27" s="103"/>
      <c r="P27" s="103"/>
      <c r="Q27" s="103"/>
      <c r="R27" s="103"/>
      <c r="S27" s="103"/>
      <c r="T27" s="103"/>
      <c r="U27" s="154"/>
      <c r="V27" s="103"/>
      <c r="W27" s="103"/>
      <c r="X27" s="103"/>
      <c r="Y27" s="103"/>
      <c r="Z27" s="103"/>
      <c r="AA27" s="103"/>
      <c r="AB27" s="103"/>
      <c r="AC27" s="103"/>
      <c r="AD27" s="103"/>
      <c r="AE27" s="103"/>
      <c r="AF27" s="154"/>
      <c r="AG27" s="103"/>
      <c r="AH27" s="103"/>
      <c r="AI27" s="103"/>
      <c r="AJ27" s="103"/>
      <c r="AK27" s="103"/>
      <c r="AL27" s="103"/>
      <c r="AM27" s="103"/>
      <c r="AN27" s="103"/>
      <c r="AO27" s="103"/>
      <c r="AP27" s="103"/>
      <c r="AQ27" s="154"/>
      <c r="AR27" s="103"/>
      <c r="AS27" s="103"/>
      <c r="AT27" s="103"/>
      <c r="AU27" s="103"/>
      <c r="AV27" s="103"/>
      <c r="AW27" s="103"/>
      <c r="AX27" s="103"/>
      <c r="AY27" s="103"/>
      <c r="AZ27" s="103"/>
      <c r="BA27" s="103"/>
      <c r="BB27" s="154">
        <v>0.78</v>
      </c>
      <c r="BC27" s="103">
        <v>0.27</v>
      </c>
      <c r="BD27" s="103">
        <v>4.18</v>
      </c>
      <c r="BE27" s="103">
        <v>2.85</v>
      </c>
      <c r="BF27" s="103">
        <v>2.72</v>
      </c>
      <c r="BG27" s="103">
        <v>0.88</v>
      </c>
      <c r="BH27" s="103">
        <v>13.92</v>
      </c>
      <c r="BI27" s="103">
        <v>6.37</v>
      </c>
      <c r="BJ27" s="103">
        <v>0.27</v>
      </c>
      <c r="BK27" s="103">
        <v>0.14000000000000001</v>
      </c>
      <c r="BL27" s="103">
        <v>6.05</v>
      </c>
      <c r="BM27" s="103">
        <v>2.1</v>
      </c>
      <c r="BN27" s="154"/>
      <c r="BO27" s="103"/>
      <c r="BP27" s="103"/>
      <c r="BQ27" s="103"/>
      <c r="BR27" s="103"/>
      <c r="BS27" s="103"/>
      <c r="BT27" s="103"/>
      <c r="BU27" s="103"/>
      <c r="BV27" s="103"/>
      <c r="BW27" s="103"/>
      <c r="BX27" s="103"/>
      <c r="BY27" s="103"/>
      <c r="BZ27" s="103"/>
      <c r="CA27" s="103"/>
      <c r="CB27" s="103"/>
      <c r="CC27" s="103"/>
      <c r="CD27" s="154"/>
      <c r="CE27" s="103"/>
      <c r="CF27" s="103"/>
      <c r="CG27" s="103"/>
      <c r="CH27" s="103"/>
      <c r="CI27" s="103"/>
      <c r="CJ27" s="103"/>
      <c r="CK27" s="103"/>
      <c r="CL27" s="103"/>
      <c r="CM27" s="103"/>
      <c r="CN27" s="103"/>
      <c r="CO27" s="103"/>
      <c r="CP27" s="103"/>
      <c r="CQ27" s="103"/>
      <c r="CR27" s="103"/>
      <c r="CS27" s="103"/>
      <c r="CT27" s="103"/>
      <c r="CU27" s="103"/>
      <c r="CV27" s="103"/>
      <c r="CW27" s="103"/>
      <c r="CX27" s="154"/>
      <c r="CY27" s="103"/>
      <c r="CZ27" s="103"/>
      <c r="DA27" s="103"/>
      <c r="DB27" s="103"/>
      <c r="DC27" s="103"/>
      <c r="DD27" s="103"/>
      <c r="DE27" s="103"/>
      <c r="DF27" s="103"/>
      <c r="DG27" s="103"/>
      <c r="DH27" s="103"/>
      <c r="DI27" s="103"/>
      <c r="DJ27" s="103"/>
      <c r="DK27" s="103"/>
      <c r="DL27" s="103"/>
      <c r="DM27" s="103"/>
      <c r="DN27" s="103"/>
      <c r="DO27" s="103"/>
      <c r="DP27" s="103"/>
      <c r="DQ27" s="103"/>
      <c r="DR27" s="103"/>
      <c r="DS27" s="103"/>
      <c r="DT27" s="103"/>
      <c r="DU27" s="103"/>
      <c r="DV27" s="154"/>
      <c r="DW27" s="103"/>
      <c r="DX27" s="103"/>
      <c r="DY27" s="103"/>
      <c r="DZ27" s="103"/>
      <c r="EA27" s="103"/>
      <c r="EB27" s="103"/>
      <c r="EC27" s="103"/>
      <c r="ED27" s="103"/>
      <c r="EE27" s="103"/>
      <c r="EF27" s="103"/>
      <c r="EG27" s="103"/>
      <c r="EH27" s="103"/>
      <c r="EI27" s="154"/>
      <c r="EJ27" s="103"/>
      <c r="EK27" s="103"/>
      <c r="EL27" s="103"/>
      <c r="EM27" s="103"/>
      <c r="EN27" s="103"/>
      <c r="EO27" s="103"/>
      <c r="EP27" s="103"/>
      <c r="EQ27" s="103"/>
      <c r="ER27" s="103"/>
      <c r="ES27" s="103"/>
      <c r="ET27" s="154"/>
      <c r="EU27" s="103"/>
      <c r="EV27" s="103"/>
      <c r="EW27" s="103"/>
      <c r="EX27" s="103"/>
      <c r="EY27" s="103"/>
      <c r="EZ27" s="103"/>
      <c r="FA27" s="103"/>
      <c r="FB27" s="103"/>
      <c r="FC27" s="103"/>
      <c r="FD27" s="103"/>
      <c r="FE27" s="103"/>
      <c r="FF27" s="103"/>
      <c r="FG27" s="103"/>
      <c r="FH27" s="103"/>
      <c r="FI27" s="103"/>
      <c r="FJ27" s="103"/>
      <c r="FK27" s="103"/>
      <c r="FL27" s="103"/>
      <c r="FM27" s="103"/>
      <c r="FN27" s="103"/>
      <c r="FO27" s="103"/>
      <c r="FP27" s="103"/>
      <c r="FQ27" s="103"/>
      <c r="FR27" s="103"/>
      <c r="FS27" s="103"/>
      <c r="FT27" s="103"/>
      <c r="FU27" s="103"/>
      <c r="FV27" s="103"/>
      <c r="FW27" s="103"/>
      <c r="FX27" s="103"/>
      <c r="FY27" s="103"/>
      <c r="FZ27" s="103"/>
      <c r="GA27" s="103"/>
      <c r="GB27" s="103"/>
      <c r="GC27" s="103"/>
      <c r="GD27" s="103"/>
      <c r="GE27" s="103"/>
      <c r="GF27" s="103"/>
      <c r="GG27" s="103"/>
      <c r="GH27" s="154"/>
      <c r="GI27" s="103"/>
      <c r="GJ27" s="103"/>
      <c r="GK27" s="103"/>
      <c r="GL27" s="103"/>
      <c r="GM27" s="103"/>
      <c r="GN27" s="103"/>
      <c r="GO27" s="103"/>
      <c r="GP27" s="103"/>
      <c r="GQ27" s="103"/>
      <c r="GR27" s="103"/>
      <c r="GS27" s="103"/>
      <c r="GT27" s="103"/>
      <c r="GU27" s="103"/>
      <c r="GV27" s="103"/>
      <c r="GW27" s="103"/>
      <c r="GX27" s="103"/>
      <c r="GY27" s="103"/>
      <c r="GZ27" s="154"/>
      <c r="HA27" s="103"/>
      <c r="HB27" s="103"/>
      <c r="HC27" s="103"/>
      <c r="HD27" s="103"/>
      <c r="HE27" s="103"/>
      <c r="HF27" s="103"/>
      <c r="HG27" s="103"/>
      <c r="HH27" s="103"/>
      <c r="HI27" s="103"/>
      <c r="HJ27" s="103"/>
      <c r="HK27" s="103"/>
      <c r="HL27" s="103"/>
      <c r="HM27" s="103"/>
      <c r="HN27" s="103"/>
      <c r="HO27" s="103"/>
      <c r="HP27" s="103"/>
      <c r="HQ27" s="103"/>
      <c r="HR27" s="103"/>
      <c r="HS27" s="103"/>
      <c r="HT27" s="103"/>
      <c r="HU27" s="103"/>
      <c r="HV27" s="103"/>
      <c r="HW27" s="103"/>
      <c r="HX27" s="103"/>
      <c r="HY27" s="103"/>
      <c r="HZ27" s="103"/>
      <c r="IA27" s="103"/>
      <c r="IB27" s="103"/>
      <c r="IC27" s="103"/>
      <c r="ID27" s="103"/>
      <c r="IE27" s="103"/>
      <c r="IF27" s="103"/>
      <c r="IG27" s="103"/>
      <c r="IH27" s="103"/>
      <c r="II27" s="103"/>
      <c r="IJ27" s="103"/>
      <c r="IK27" s="154"/>
      <c r="IL27" s="103"/>
      <c r="IM27" s="103"/>
      <c r="IN27" s="103"/>
      <c r="IO27" s="103"/>
      <c r="IP27" s="103"/>
      <c r="IQ27" s="103"/>
      <c r="IR27" s="103"/>
      <c r="IS27" s="103"/>
      <c r="IT27" s="103"/>
      <c r="IU27" s="103"/>
      <c r="IV27" s="103"/>
      <c r="IW27" s="103"/>
      <c r="IX27" s="103"/>
      <c r="IY27" s="103"/>
      <c r="IZ27" s="103"/>
      <c r="JA27" s="103"/>
      <c r="JB27" s="154"/>
      <c r="JC27" s="103"/>
      <c r="JD27" s="103"/>
      <c r="JE27" s="103"/>
      <c r="JF27" s="103"/>
      <c r="JG27" s="103"/>
      <c r="JH27" s="103"/>
      <c r="JI27" s="103"/>
      <c r="JJ27" s="103"/>
      <c r="JK27" s="103"/>
      <c r="JL27" s="103"/>
      <c r="JM27" s="103"/>
      <c r="JN27" s="154"/>
      <c r="JO27" s="103"/>
      <c r="JP27" s="103"/>
      <c r="JQ27" s="103"/>
      <c r="JR27" s="103"/>
      <c r="JS27" s="103"/>
      <c r="JT27" s="103"/>
      <c r="JU27" s="103"/>
      <c r="JV27" s="103"/>
      <c r="JW27" s="103"/>
      <c r="JX27" s="103"/>
      <c r="JY27" s="103"/>
      <c r="JZ27" s="103"/>
      <c r="KA27" s="103"/>
      <c r="KB27" s="103"/>
      <c r="KC27" s="103"/>
      <c r="KD27" s="103"/>
      <c r="KE27" s="103"/>
      <c r="KF27" s="103"/>
      <c r="KG27" s="103"/>
      <c r="KH27" s="154"/>
      <c r="KI27" s="103"/>
      <c r="KJ27" s="103"/>
      <c r="KK27" s="103"/>
      <c r="KL27" s="103"/>
      <c r="KM27" s="103"/>
      <c r="KN27" s="103"/>
      <c r="KO27" s="103"/>
      <c r="KP27" s="103"/>
      <c r="KQ27" s="103"/>
      <c r="KR27" s="103"/>
      <c r="KS27" s="103"/>
      <c r="KT27" s="103"/>
      <c r="KU27" s="103"/>
      <c r="KV27" s="103"/>
      <c r="KW27" s="103"/>
      <c r="KX27" s="103"/>
      <c r="KY27" s="103"/>
      <c r="KZ27" s="154"/>
      <c r="LA27" s="103"/>
      <c r="LB27" s="103"/>
      <c r="LC27" s="103"/>
      <c r="LD27" s="103"/>
      <c r="LE27" s="103"/>
      <c r="LF27" s="103"/>
      <c r="LG27" s="103"/>
      <c r="LH27" s="103"/>
      <c r="LI27" s="103"/>
      <c r="LJ27" s="103"/>
      <c r="LK27" s="103"/>
      <c r="LL27" s="103"/>
      <c r="LM27" s="103"/>
      <c r="LN27" s="103"/>
      <c r="LO27" s="103"/>
      <c r="LP27" s="103"/>
      <c r="LQ27" s="103"/>
      <c r="LR27" s="103"/>
      <c r="LS27" s="103"/>
      <c r="LT27" s="103"/>
      <c r="LU27" s="103"/>
      <c r="LV27" s="103"/>
      <c r="LW27" s="103"/>
      <c r="LX27" s="103"/>
      <c r="LY27" s="103"/>
      <c r="LZ27" s="103"/>
      <c r="MA27" s="103"/>
      <c r="MB27" s="103"/>
      <c r="MC27" s="103"/>
      <c r="MD27" s="154"/>
      <c r="ME27" s="103"/>
      <c r="MF27" s="103"/>
      <c r="MG27" s="103"/>
      <c r="MH27" s="103"/>
      <c r="MI27" s="103"/>
      <c r="MJ27" s="103"/>
      <c r="MK27" s="103"/>
      <c r="ML27" s="103"/>
      <c r="MM27" s="103"/>
      <c r="MN27" s="103"/>
      <c r="MO27" s="103"/>
      <c r="MP27" s="103"/>
      <c r="MQ27" s="103"/>
      <c r="MR27" s="103"/>
      <c r="MS27" s="103"/>
      <c r="MT27" s="103"/>
      <c r="MU27" s="103"/>
      <c r="MV27" s="103"/>
      <c r="MW27" s="103"/>
      <c r="MX27" s="103"/>
      <c r="MY27" s="103"/>
      <c r="MZ27" s="154"/>
      <c r="NA27" s="103"/>
      <c r="NB27" s="103"/>
      <c r="NC27" s="103"/>
      <c r="ND27" s="103"/>
      <c r="NE27" s="103"/>
      <c r="NF27" s="103"/>
      <c r="NG27" s="103"/>
      <c r="NH27" s="103"/>
      <c r="NI27" s="103"/>
      <c r="NJ27" s="103"/>
      <c r="NK27" s="154"/>
      <c r="NL27" s="103"/>
      <c r="NM27" s="103"/>
      <c r="NN27" s="103"/>
      <c r="NO27" s="154"/>
      <c r="NP27" s="103"/>
      <c r="NQ27" s="103"/>
      <c r="NR27" s="103"/>
      <c r="NS27" s="103"/>
      <c r="NT27" s="103"/>
      <c r="NU27" s="103"/>
      <c r="NV27" s="103"/>
      <c r="NW27" s="103"/>
      <c r="NX27" s="154"/>
      <c r="NY27" s="103"/>
      <c r="NZ27" s="103"/>
      <c r="OA27" s="103"/>
      <c r="OB27" s="103"/>
      <c r="OC27" s="103"/>
      <c r="OD27" s="103"/>
      <c r="OE27" s="103"/>
      <c r="OF27" s="103"/>
      <c r="OG27" s="103"/>
      <c r="OH27" s="103"/>
      <c r="OI27" s="103"/>
      <c r="OJ27" s="154"/>
      <c r="OK27" s="103"/>
      <c r="OL27" s="103"/>
      <c r="OM27" s="103"/>
      <c r="ON27" s="103"/>
      <c r="OO27" s="103"/>
      <c r="OP27" s="103"/>
      <c r="OQ27" s="103"/>
      <c r="OR27" s="103"/>
      <c r="OS27" s="103"/>
      <c r="OT27" s="103"/>
      <c r="OU27" s="103"/>
      <c r="OV27" s="103"/>
      <c r="OW27" s="103"/>
      <c r="OX27" s="103"/>
      <c r="OY27" s="103"/>
      <c r="OZ27" s="103"/>
      <c r="PA27" s="103"/>
      <c r="PB27" s="103"/>
      <c r="PC27" s="103"/>
      <c r="PD27" s="103"/>
      <c r="PE27" s="103"/>
      <c r="PF27" s="103"/>
      <c r="PG27" s="103"/>
      <c r="PH27" s="103"/>
      <c r="PI27" s="103"/>
      <c r="PJ27" s="103"/>
      <c r="PK27" s="103"/>
      <c r="PL27" s="103"/>
      <c r="PM27" s="103"/>
      <c r="PN27" s="103"/>
      <c r="PO27" s="103"/>
      <c r="PP27" s="103"/>
      <c r="PQ27" s="103"/>
      <c r="PR27" s="103"/>
      <c r="PS27" s="103"/>
      <c r="PT27" s="103"/>
      <c r="PU27" s="103"/>
      <c r="PV27" s="103"/>
      <c r="PW27" s="103"/>
      <c r="PX27" s="103"/>
      <c r="PY27" s="103"/>
      <c r="PZ27" s="103"/>
      <c r="QA27" s="103"/>
      <c r="QB27" s="103"/>
      <c r="QC27" s="103"/>
      <c r="QD27" s="103"/>
      <c r="QE27" s="103"/>
      <c r="QF27" s="103"/>
      <c r="QG27" s="103"/>
      <c r="QH27" s="103"/>
      <c r="QI27" s="103"/>
      <c r="QJ27" s="103"/>
      <c r="QK27" s="103"/>
      <c r="QL27" s="103"/>
      <c r="QM27" s="103"/>
      <c r="QN27" s="103"/>
      <c r="QO27" s="103"/>
      <c r="QP27" s="103"/>
      <c r="QQ27" s="103"/>
      <c r="QR27" s="103"/>
      <c r="QS27" s="103"/>
      <c r="QT27" s="103"/>
      <c r="QU27" s="103"/>
      <c r="QV27" s="103"/>
      <c r="QW27" s="103"/>
      <c r="QX27" s="103"/>
      <c r="QY27" s="103"/>
      <c r="QZ27" s="154"/>
      <c r="RA27" s="103"/>
      <c r="RB27" s="103"/>
      <c r="RC27" s="103"/>
      <c r="RD27" s="103"/>
      <c r="RE27" s="103"/>
      <c r="RF27" s="103"/>
      <c r="RG27" s="103"/>
      <c r="RH27" s="154"/>
      <c r="RI27" s="103"/>
      <c r="RJ27" s="103"/>
      <c r="RK27" s="103"/>
      <c r="RL27" s="103"/>
      <c r="RM27" s="103"/>
      <c r="RN27" s="103"/>
      <c r="RO27" s="103"/>
      <c r="RP27" s="103"/>
      <c r="RQ27" s="103"/>
      <c r="RR27" s="103"/>
      <c r="RS27" s="103"/>
      <c r="RT27" s="154"/>
      <c r="RU27" s="103"/>
      <c r="RV27" s="103"/>
      <c r="RW27" s="103"/>
      <c r="RX27" s="103"/>
      <c r="RY27" s="103"/>
      <c r="RZ27" s="103"/>
      <c r="SA27" s="103"/>
      <c r="SB27" s="103"/>
      <c r="TF27" s="217"/>
      <c r="UE27" s="217"/>
      <c r="VF27" s="217">
        <v>0.16</v>
      </c>
      <c r="VG27" s="10">
        <v>0.56999999999999995</v>
      </c>
      <c r="VH27" s="10">
        <v>0.09</v>
      </c>
      <c r="VI27" s="10">
        <v>3.18</v>
      </c>
      <c r="VJ27" s="10">
        <v>0.09</v>
      </c>
      <c r="VK27" s="10">
        <v>0.11</v>
      </c>
      <c r="VL27" s="10">
        <v>0.39</v>
      </c>
      <c r="VM27" s="10">
        <v>0.6</v>
      </c>
      <c r="VN27" s="10">
        <v>0.47</v>
      </c>
      <c r="VO27" s="217"/>
      <c r="WS27" s="217"/>
      <c r="YF27" s="217"/>
      <c r="ZB27" s="217"/>
      <c r="ZL27" s="217"/>
      <c r="AAB27" s="217"/>
      <c r="AAL27" s="217"/>
      <c r="ABG27" s="217"/>
      <c r="ABL27" s="217"/>
      <c r="ABU27" s="217"/>
      <c r="ACM27" s="217"/>
      <c r="ACV27" s="217"/>
      <c r="ADB27" s="217"/>
      <c r="ADN27" s="217"/>
      <c r="ADZ27" s="217"/>
      <c r="AGB27" s="217"/>
      <c r="AGR27" s="217"/>
    </row>
    <row r="28" spans="1:876" x14ac:dyDescent="0.25">
      <c r="A28" s="220" t="s">
        <v>9</v>
      </c>
      <c r="B28" s="100">
        <v>0.16</v>
      </c>
      <c r="C28" s="100">
        <v>0.08</v>
      </c>
      <c r="D28" s="100">
        <v>10.34</v>
      </c>
      <c r="E28" s="100">
        <v>4.68</v>
      </c>
      <c r="F28" s="100">
        <v>1.49</v>
      </c>
      <c r="G28" s="100">
        <v>0.08</v>
      </c>
      <c r="H28" s="100">
        <v>28.35</v>
      </c>
      <c r="I28" s="100">
        <v>20.45</v>
      </c>
      <c r="J28" s="153"/>
      <c r="K28" s="100"/>
      <c r="L28" s="100"/>
      <c r="M28" s="100"/>
      <c r="N28" s="100"/>
      <c r="O28" s="100"/>
      <c r="P28" s="100"/>
      <c r="Q28" s="100"/>
      <c r="R28" s="100"/>
      <c r="S28" s="100"/>
      <c r="T28" s="100"/>
      <c r="U28" s="153"/>
      <c r="V28" s="100"/>
      <c r="W28" s="100"/>
      <c r="X28" s="100"/>
      <c r="Y28" s="100"/>
      <c r="Z28" s="100"/>
      <c r="AA28" s="100"/>
      <c r="AB28" s="100"/>
      <c r="AC28" s="100"/>
      <c r="AD28" s="100"/>
      <c r="AE28" s="100"/>
      <c r="AF28" s="153"/>
      <c r="AG28" s="100"/>
      <c r="AH28" s="100"/>
      <c r="AI28" s="100"/>
      <c r="AJ28" s="100"/>
      <c r="AK28" s="100"/>
      <c r="AL28" s="100"/>
      <c r="AM28" s="100"/>
      <c r="AN28" s="100"/>
      <c r="AO28" s="100"/>
      <c r="AP28" s="100"/>
      <c r="AQ28" s="153"/>
      <c r="AR28" s="100"/>
      <c r="AS28" s="100"/>
      <c r="AT28" s="100"/>
      <c r="AU28" s="100"/>
      <c r="AV28" s="100"/>
      <c r="AW28" s="100"/>
      <c r="AX28" s="100"/>
      <c r="AY28" s="100"/>
      <c r="AZ28" s="100"/>
      <c r="BA28" s="100"/>
      <c r="BB28" s="153"/>
      <c r="BC28" s="100"/>
      <c r="BD28" s="100"/>
      <c r="BE28" s="100"/>
      <c r="BF28" s="100"/>
      <c r="BG28" s="100"/>
      <c r="BH28" s="100"/>
      <c r="BI28" s="100"/>
      <c r="BJ28" s="100"/>
      <c r="BK28" s="100"/>
      <c r="BL28" s="100"/>
      <c r="BM28" s="100"/>
      <c r="BN28" s="153">
        <v>24.18</v>
      </c>
      <c r="BO28" s="100">
        <v>10.91</v>
      </c>
      <c r="BP28" s="100">
        <v>9.66</v>
      </c>
      <c r="BQ28" s="100">
        <v>2.4</v>
      </c>
      <c r="BR28" s="100">
        <v>91.37</v>
      </c>
      <c r="BS28" s="100">
        <v>22.3</v>
      </c>
      <c r="BT28" s="100">
        <v>5.56</v>
      </c>
      <c r="BU28" s="100">
        <v>2.41</v>
      </c>
      <c r="BV28" s="100">
        <v>14.23</v>
      </c>
      <c r="BW28" s="100">
        <v>4.47</v>
      </c>
      <c r="BX28" s="100">
        <v>2.37</v>
      </c>
      <c r="BY28" s="100">
        <v>0.87</v>
      </c>
      <c r="BZ28" s="100">
        <v>25.92</v>
      </c>
      <c r="CA28" s="100">
        <v>13.69</v>
      </c>
      <c r="CB28" s="100">
        <v>0.84</v>
      </c>
      <c r="CC28" s="100">
        <v>0.59</v>
      </c>
      <c r="CD28" s="153"/>
      <c r="CE28" s="100"/>
      <c r="CF28" s="100"/>
      <c r="CG28" s="100"/>
      <c r="CH28" s="100"/>
      <c r="CI28" s="100"/>
      <c r="CJ28" s="100"/>
      <c r="CK28" s="100"/>
      <c r="CL28" s="100"/>
      <c r="CM28" s="100"/>
      <c r="CN28" s="100"/>
      <c r="CO28" s="100"/>
      <c r="CP28" s="100"/>
      <c r="CQ28" s="100"/>
      <c r="CR28" s="100"/>
      <c r="CS28" s="100"/>
      <c r="CT28" s="100"/>
      <c r="CU28" s="100"/>
      <c r="CV28" s="100"/>
      <c r="CW28" s="100"/>
      <c r="CX28" s="153"/>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53"/>
      <c r="DW28" s="100"/>
      <c r="DX28" s="100"/>
      <c r="DY28" s="100"/>
      <c r="DZ28" s="100"/>
      <c r="EA28" s="100"/>
      <c r="EB28" s="100"/>
      <c r="EC28" s="100"/>
      <c r="ED28" s="100"/>
      <c r="EE28" s="100"/>
      <c r="EF28" s="100"/>
      <c r="EG28" s="100"/>
      <c r="EH28" s="100"/>
      <c r="EI28" s="153"/>
      <c r="EJ28" s="100"/>
      <c r="EK28" s="100"/>
      <c r="EL28" s="100"/>
      <c r="EM28" s="100"/>
      <c r="EN28" s="100"/>
      <c r="EO28" s="100"/>
      <c r="EP28" s="100"/>
      <c r="EQ28" s="100"/>
      <c r="ER28" s="100"/>
      <c r="ES28" s="100"/>
      <c r="ET28" s="153"/>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c r="GG28" s="100"/>
      <c r="GH28" s="153"/>
      <c r="GI28" s="100"/>
      <c r="GJ28" s="100"/>
      <c r="GK28" s="100"/>
      <c r="GL28" s="100"/>
      <c r="GM28" s="100"/>
      <c r="GN28" s="100"/>
      <c r="GO28" s="100"/>
      <c r="GP28" s="100"/>
      <c r="GQ28" s="100"/>
      <c r="GR28" s="100"/>
      <c r="GS28" s="100"/>
      <c r="GT28" s="100"/>
      <c r="GU28" s="100"/>
      <c r="GV28" s="100"/>
      <c r="GW28" s="100"/>
      <c r="GX28" s="100"/>
      <c r="GY28" s="100"/>
      <c r="GZ28" s="153">
        <v>4.3999999999999997E-2</v>
      </c>
      <c r="HA28" s="100">
        <v>0.13100000000000001</v>
      </c>
      <c r="HB28" s="100">
        <v>1.7999999999999999E-2</v>
      </c>
      <c r="HC28" s="100">
        <v>4.3999999999999997E-2</v>
      </c>
      <c r="HD28" s="100">
        <v>0.13900000000000001</v>
      </c>
      <c r="HE28" s="100">
        <v>2.5000000000000001E-2</v>
      </c>
      <c r="HF28" s="100">
        <v>0.09</v>
      </c>
      <c r="HG28" s="100">
        <v>0.70599999999999996</v>
      </c>
      <c r="HH28" s="100">
        <v>2.8000000000000001E-2</v>
      </c>
      <c r="HI28" s="100">
        <v>0.13600000000000001</v>
      </c>
      <c r="HJ28" s="100">
        <v>0.64200000000000002</v>
      </c>
      <c r="HK28" s="100">
        <v>2.1999999999999999E-2</v>
      </c>
      <c r="HL28" s="100">
        <v>0.127</v>
      </c>
      <c r="HM28" s="100">
        <v>0.19800000000000001</v>
      </c>
      <c r="HN28" s="100">
        <v>2.3E-2</v>
      </c>
      <c r="HO28" s="100">
        <v>9.9000000000000005E-2</v>
      </c>
      <c r="HP28" s="100">
        <v>8.8999999999999996E-2</v>
      </c>
      <c r="HQ28" s="100">
        <v>2.3E-2</v>
      </c>
      <c r="HR28" s="100">
        <v>1.0129999999999999</v>
      </c>
      <c r="HS28" s="100">
        <v>0.111</v>
      </c>
      <c r="HT28" s="100">
        <v>4.3999999999999997E-2</v>
      </c>
      <c r="HU28" s="100">
        <v>0.60699999999999998</v>
      </c>
      <c r="HV28" s="100">
        <v>0.375</v>
      </c>
      <c r="HW28" s="100">
        <v>5.7000000000000002E-2</v>
      </c>
      <c r="HX28" s="100">
        <v>5.8000000000000003E-2</v>
      </c>
      <c r="HY28" s="100">
        <v>8.1000000000000003E-2</v>
      </c>
      <c r="HZ28" s="100">
        <v>1.9E-2</v>
      </c>
      <c r="IA28" s="100">
        <v>0.106</v>
      </c>
      <c r="IB28" s="100">
        <v>0.28100000000000003</v>
      </c>
      <c r="IC28" s="100">
        <v>3.7999999999999999E-2</v>
      </c>
      <c r="ID28" s="100">
        <v>1.266</v>
      </c>
      <c r="IE28" s="100">
        <v>8.5999999999999993E-2</v>
      </c>
      <c r="IF28" s="100">
        <v>0.04</v>
      </c>
      <c r="IG28" s="100">
        <v>0.77690000000000003</v>
      </c>
      <c r="IH28" s="100">
        <v>0.1062</v>
      </c>
      <c r="II28" s="100">
        <v>0.1111</v>
      </c>
      <c r="IJ28" s="100">
        <v>3.7600000000000001E-2</v>
      </c>
      <c r="IK28" s="153"/>
      <c r="IL28" s="100"/>
      <c r="IM28" s="100"/>
      <c r="IN28" s="100"/>
      <c r="IO28" s="100"/>
      <c r="IP28" s="100"/>
      <c r="IQ28" s="100"/>
      <c r="IR28" s="100"/>
      <c r="IS28" s="100"/>
      <c r="IT28" s="100"/>
      <c r="IU28" s="100"/>
      <c r="IV28" s="100"/>
      <c r="IW28" s="100"/>
      <c r="IX28" s="100"/>
      <c r="IY28" s="100"/>
      <c r="IZ28" s="100"/>
      <c r="JA28" s="100"/>
      <c r="JB28" s="153"/>
      <c r="JC28" s="100"/>
      <c r="JD28" s="100"/>
      <c r="JE28" s="100"/>
      <c r="JF28" s="100"/>
      <c r="JG28" s="100"/>
      <c r="JH28" s="100"/>
      <c r="JI28" s="100"/>
      <c r="JJ28" s="100"/>
      <c r="JK28" s="100"/>
      <c r="JL28" s="100"/>
      <c r="JM28" s="100"/>
      <c r="JN28" s="153"/>
      <c r="JO28" s="100"/>
      <c r="JP28" s="100"/>
      <c r="JQ28" s="100"/>
      <c r="JR28" s="100"/>
      <c r="JS28" s="100"/>
      <c r="JT28" s="100"/>
      <c r="JU28" s="100"/>
      <c r="JV28" s="100"/>
      <c r="JW28" s="100"/>
      <c r="JX28" s="100"/>
      <c r="JY28" s="100"/>
      <c r="JZ28" s="100"/>
      <c r="KA28" s="100"/>
      <c r="KB28" s="100"/>
      <c r="KC28" s="100"/>
      <c r="KD28" s="100"/>
      <c r="KE28" s="100"/>
      <c r="KF28" s="100"/>
      <c r="KG28" s="100"/>
      <c r="KH28" s="153"/>
      <c r="KI28" s="100"/>
      <c r="KJ28" s="100"/>
      <c r="KK28" s="100"/>
      <c r="KL28" s="100"/>
      <c r="KM28" s="100"/>
      <c r="KN28" s="100"/>
      <c r="KO28" s="100"/>
      <c r="KP28" s="100"/>
      <c r="KQ28" s="100"/>
      <c r="KR28" s="100"/>
      <c r="KS28" s="100"/>
      <c r="KT28" s="100"/>
      <c r="KU28" s="100"/>
      <c r="KV28" s="100"/>
      <c r="KW28" s="100"/>
      <c r="KX28" s="100"/>
      <c r="KY28" s="100"/>
      <c r="KZ28" s="153"/>
      <c r="LA28" s="100"/>
      <c r="LB28" s="100"/>
      <c r="LC28" s="100"/>
      <c r="LD28" s="100"/>
      <c r="LE28" s="100"/>
      <c r="LF28" s="100"/>
      <c r="LG28" s="100"/>
      <c r="LH28" s="100"/>
      <c r="LI28" s="100"/>
      <c r="LJ28" s="100"/>
      <c r="LK28" s="100"/>
      <c r="LL28" s="100"/>
      <c r="LM28" s="100"/>
      <c r="LN28" s="100"/>
      <c r="LO28" s="100"/>
      <c r="LP28" s="100"/>
      <c r="LQ28" s="100"/>
      <c r="LR28" s="100"/>
      <c r="LS28" s="100"/>
      <c r="LT28" s="100"/>
      <c r="LU28" s="100"/>
      <c r="LV28" s="100"/>
      <c r="LW28" s="100"/>
      <c r="LX28" s="100"/>
      <c r="LY28" s="100"/>
      <c r="LZ28" s="100"/>
      <c r="MA28" s="100"/>
      <c r="MB28" s="100"/>
      <c r="MC28" s="100"/>
      <c r="MD28" s="153"/>
      <c r="ME28" s="100"/>
      <c r="MF28" s="100"/>
      <c r="MG28" s="100"/>
      <c r="MH28" s="100"/>
      <c r="MI28" s="100"/>
      <c r="MJ28" s="100"/>
      <c r="MK28" s="100"/>
      <c r="ML28" s="100"/>
      <c r="MM28" s="100"/>
      <c r="MN28" s="100"/>
      <c r="MO28" s="100"/>
      <c r="MP28" s="100"/>
      <c r="MQ28" s="100"/>
      <c r="MR28" s="100"/>
      <c r="MS28" s="100"/>
      <c r="MT28" s="100"/>
      <c r="MU28" s="100"/>
      <c r="MV28" s="100"/>
      <c r="MW28" s="100"/>
      <c r="MX28" s="100"/>
      <c r="MY28" s="100"/>
      <c r="MZ28" s="153"/>
      <c r="NA28" s="100"/>
      <c r="NB28" s="100"/>
      <c r="NC28" s="100"/>
      <c r="ND28" s="100"/>
      <c r="NE28" s="100"/>
      <c r="NF28" s="100"/>
      <c r="NG28" s="100"/>
      <c r="NH28" s="100"/>
      <c r="NI28" s="100"/>
      <c r="NJ28" s="100"/>
      <c r="NK28" s="153"/>
      <c r="NL28" s="100"/>
      <c r="NM28" s="100"/>
      <c r="NN28" s="100"/>
      <c r="NO28" s="153"/>
      <c r="NP28" s="100"/>
      <c r="NQ28" s="100"/>
      <c r="NR28" s="100"/>
      <c r="NS28" s="100"/>
      <c r="NT28" s="100"/>
      <c r="NU28" s="100"/>
      <c r="NV28" s="100"/>
      <c r="NW28" s="100"/>
      <c r="NX28" s="153"/>
      <c r="NY28" s="100"/>
      <c r="NZ28" s="100"/>
      <c r="OA28" s="100"/>
      <c r="OB28" s="100"/>
      <c r="OC28" s="100"/>
      <c r="OD28" s="100"/>
      <c r="OE28" s="100"/>
      <c r="OF28" s="100"/>
      <c r="OG28" s="100"/>
      <c r="OH28" s="100"/>
      <c r="OI28" s="100"/>
      <c r="OJ28" s="153"/>
      <c r="OK28" s="100"/>
      <c r="OL28" s="100"/>
      <c r="OM28" s="100"/>
      <c r="ON28" s="100"/>
      <c r="OO28" s="100"/>
      <c r="OP28" s="100"/>
      <c r="OQ28" s="100"/>
      <c r="OR28" s="100"/>
      <c r="OS28" s="100"/>
      <c r="OT28" s="100"/>
      <c r="OU28" s="100"/>
      <c r="OV28" s="100"/>
      <c r="OW28" s="100"/>
      <c r="OX28" s="100"/>
      <c r="OY28" s="100"/>
      <c r="OZ28" s="100"/>
      <c r="PA28" s="100"/>
      <c r="PB28" s="100"/>
      <c r="PC28" s="100"/>
      <c r="PD28" s="100"/>
      <c r="PE28" s="100"/>
      <c r="PF28" s="100"/>
      <c r="PG28" s="100"/>
      <c r="PH28" s="100"/>
      <c r="PI28" s="100"/>
      <c r="PJ28" s="100"/>
      <c r="PK28" s="100"/>
      <c r="PL28" s="100"/>
      <c r="PM28" s="100"/>
      <c r="PN28" s="100"/>
      <c r="PO28" s="100"/>
      <c r="PP28" s="100"/>
      <c r="PQ28" s="100"/>
      <c r="PR28" s="100"/>
      <c r="PS28" s="100"/>
      <c r="PT28" s="100"/>
      <c r="PU28" s="100"/>
      <c r="PV28" s="100"/>
      <c r="PW28" s="100"/>
      <c r="PX28" s="100"/>
      <c r="PY28" s="100"/>
      <c r="PZ28" s="100"/>
      <c r="QA28" s="100"/>
      <c r="QB28" s="100"/>
      <c r="QC28" s="100"/>
      <c r="QD28" s="100"/>
      <c r="QE28" s="100"/>
      <c r="QF28" s="100"/>
      <c r="QG28" s="100"/>
      <c r="QH28" s="100"/>
      <c r="QI28" s="100"/>
      <c r="QJ28" s="100"/>
      <c r="QK28" s="100"/>
      <c r="QL28" s="100"/>
      <c r="QM28" s="100"/>
      <c r="QN28" s="100"/>
      <c r="QO28" s="100"/>
      <c r="QP28" s="100"/>
      <c r="QQ28" s="100"/>
      <c r="QR28" s="100"/>
      <c r="QS28" s="100"/>
      <c r="QT28" s="100"/>
      <c r="QU28" s="100"/>
      <c r="QV28" s="100"/>
      <c r="QW28" s="100"/>
      <c r="QX28" s="100"/>
      <c r="QY28" s="100"/>
      <c r="QZ28" s="153"/>
      <c r="RA28" s="100"/>
      <c r="RB28" s="100"/>
      <c r="RC28" s="100"/>
      <c r="RD28" s="100"/>
      <c r="RE28" s="100"/>
      <c r="RF28" s="100"/>
      <c r="RG28" s="100"/>
      <c r="RH28" s="153"/>
      <c r="RI28" s="100"/>
      <c r="RJ28" s="100"/>
      <c r="RK28" s="100"/>
      <c r="RL28" s="100"/>
      <c r="RM28" s="100"/>
      <c r="RN28" s="100"/>
      <c r="RO28" s="100"/>
      <c r="RP28" s="100"/>
      <c r="RQ28" s="100"/>
      <c r="RR28" s="100"/>
      <c r="RS28" s="100"/>
      <c r="RT28" s="153"/>
      <c r="RU28" s="100"/>
      <c r="RV28" s="100"/>
      <c r="RW28" s="100"/>
      <c r="RX28" s="100"/>
      <c r="RY28" s="100"/>
      <c r="RZ28" s="100"/>
      <c r="SA28" s="100"/>
      <c r="SB28" s="100"/>
    </row>
    <row r="29" spans="1:876" s="10" customFormat="1" x14ac:dyDescent="0.25">
      <c r="A29" s="2" t="s">
        <v>10</v>
      </c>
      <c r="B29" s="103">
        <v>0.21</v>
      </c>
      <c r="C29" s="103">
        <v>0.09</v>
      </c>
      <c r="D29" s="103">
        <v>6.77</v>
      </c>
      <c r="E29" s="103">
        <v>6.09</v>
      </c>
      <c r="F29" s="103">
        <v>0.48</v>
      </c>
      <c r="G29" s="103">
        <v>0.3</v>
      </c>
      <c r="H29" s="103">
        <v>2.58</v>
      </c>
      <c r="I29" s="103">
        <v>0.79</v>
      </c>
      <c r="J29" s="154"/>
      <c r="K29" s="103"/>
      <c r="L29" s="103"/>
      <c r="M29" s="103"/>
      <c r="N29" s="103"/>
      <c r="O29" s="103"/>
      <c r="P29" s="103"/>
      <c r="Q29" s="103"/>
      <c r="R29" s="103"/>
      <c r="S29" s="103"/>
      <c r="T29" s="103"/>
      <c r="U29" s="154"/>
      <c r="V29" s="103"/>
      <c r="W29" s="103"/>
      <c r="X29" s="103"/>
      <c r="Y29" s="103"/>
      <c r="Z29" s="103"/>
      <c r="AA29" s="103"/>
      <c r="AB29" s="103"/>
      <c r="AC29" s="103"/>
      <c r="AD29" s="103"/>
      <c r="AE29" s="103"/>
      <c r="AF29" s="154">
        <v>8.4000000000000005E-2</v>
      </c>
      <c r="AG29" s="103">
        <v>0.105</v>
      </c>
      <c r="AH29" s="103">
        <v>7.3999999999999996E-2</v>
      </c>
      <c r="AI29" s="103">
        <v>0.122</v>
      </c>
      <c r="AJ29" s="103">
        <v>0.14699999999999999</v>
      </c>
      <c r="AK29" s="103">
        <v>4.7E-2</v>
      </c>
      <c r="AL29" s="103">
        <v>6.6000000000000003E-2</v>
      </c>
      <c r="AM29" s="103">
        <v>0.18</v>
      </c>
      <c r="AN29" s="103">
        <v>5.6000000000000001E-2</v>
      </c>
      <c r="AO29" s="103">
        <v>0.09</v>
      </c>
      <c r="AP29" s="103">
        <v>0.24399999999999999</v>
      </c>
      <c r="AQ29" s="154"/>
      <c r="AR29" s="103"/>
      <c r="AS29" s="103"/>
      <c r="AT29" s="103"/>
      <c r="AU29" s="103"/>
      <c r="AV29" s="103"/>
      <c r="AW29" s="103"/>
      <c r="AX29" s="103"/>
      <c r="AY29" s="103"/>
      <c r="AZ29" s="103"/>
      <c r="BA29" s="103"/>
      <c r="BB29" s="154">
        <v>1.74</v>
      </c>
      <c r="BC29" s="103">
        <v>0.44</v>
      </c>
      <c r="BD29" s="103">
        <v>1.4</v>
      </c>
      <c r="BE29" s="103">
        <v>0.47</v>
      </c>
      <c r="BF29" s="103">
        <v>0.35</v>
      </c>
      <c r="BG29" s="103">
        <v>0.24</v>
      </c>
      <c r="BH29" s="103">
        <v>3.64</v>
      </c>
      <c r="BI29" s="103">
        <v>1.06</v>
      </c>
      <c r="BJ29" s="103">
        <v>0.12</v>
      </c>
      <c r="BK29" s="103">
        <v>0.05</v>
      </c>
      <c r="BL29" s="103">
        <v>3.79</v>
      </c>
      <c r="BM29" s="103">
        <v>1.74</v>
      </c>
      <c r="BN29" s="154"/>
      <c r="BO29" s="103"/>
      <c r="BP29" s="103"/>
      <c r="BQ29" s="103"/>
      <c r="BR29" s="103"/>
      <c r="BS29" s="103"/>
      <c r="BT29" s="103"/>
      <c r="BU29" s="103"/>
      <c r="BV29" s="103"/>
      <c r="BW29" s="103"/>
      <c r="BX29" s="103"/>
      <c r="BY29" s="103"/>
      <c r="BZ29" s="103"/>
      <c r="CA29" s="103"/>
      <c r="CB29" s="103"/>
      <c r="CC29" s="103"/>
      <c r="CD29" s="154">
        <v>0.32</v>
      </c>
      <c r="CE29" s="103">
        <v>0.22</v>
      </c>
      <c r="CF29" s="103">
        <v>5.83</v>
      </c>
      <c r="CG29" s="103">
        <v>3.38</v>
      </c>
      <c r="CH29" s="103">
        <v>0.4</v>
      </c>
      <c r="CI29" s="103">
        <v>0.12</v>
      </c>
      <c r="CJ29" s="103">
        <v>3.75</v>
      </c>
      <c r="CK29" s="103">
        <v>2.42</v>
      </c>
      <c r="CL29" s="103">
        <v>1.31</v>
      </c>
      <c r="CM29" s="103">
        <v>0.42</v>
      </c>
      <c r="CN29" s="103">
        <v>5.4</v>
      </c>
      <c r="CO29" s="103">
        <v>3.47</v>
      </c>
      <c r="CP29" s="103">
        <v>0.75</v>
      </c>
      <c r="CQ29" s="103">
        <v>0.15</v>
      </c>
      <c r="CR29" s="103">
        <v>4.2699999999999996</v>
      </c>
      <c r="CS29" s="103">
        <v>2.79</v>
      </c>
      <c r="CT29" s="103">
        <v>1.0900000000000001</v>
      </c>
      <c r="CU29" s="103">
        <v>0.55000000000000004</v>
      </c>
      <c r="CV29" s="103">
        <v>16.010000000000002</v>
      </c>
      <c r="CW29" s="103">
        <v>8.86</v>
      </c>
      <c r="CX29" s="154">
        <v>3.03</v>
      </c>
      <c r="CY29" s="103">
        <v>10.41</v>
      </c>
      <c r="CZ29" s="103">
        <v>1.7</v>
      </c>
      <c r="DA29" s="103">
        <v>7.63</v>
      </c>
      <c r="DB29" s="103">
        <v>1.1499999999999999</v>
      </c>
      <c r="DC29" s="103">
        <v>6.36</v>
      </c>
      <c r="DD29" s="103">
        <v>0.89</v>
      </c>
      <c r="DE29" s="103">
        <v>4.34</v>
      </c>
      <c r="DF29" s="103">
        <v>0.73</v>
      </c>
      <c r="DG29" s="103">
        <v>3.08</v>
      </c>
      <c r="DH29" s="103">
        <v>0.59</v>
      </c>
      <c r="DI29" s="103">
        <v>2.31</v>
      </c>
      <c r="DJ29" s="103">
        <v>2.44</v>
      </c>
      <c r="DK29" s="103">
        <v>9.35</v>
      </c>
      <c r="DL29" s="103">
        <v>1.31</v>
      </c>
      <c r="DM29" s="103">
        <v>7.28</v>
      </c>
      <c r="DN29" s="103">
        <v>0.99</v>
      </c>
      <c r="DO29" s="103">
        <v>4.63</v>
      </c>
      <c r="DP29" s="103">
        <v>0.66</v>
      </c>
      <c r="DQ29" s="103">
        <v>3.68</v>
      </c>
      <c r="DR29" s="103">
        <v>0.56000000000000005</v>
      </c>
      <c r="DS29" s="103">
        <v>3.24</v>
      </c>
      <c r="DT29" s="103">
        <v>0.48</v>
      </c>
      <c r="DU29" s="103">
        <v>2.73</v>
      </c>
      <c r="DV29" s="154"/>
      <c r="DW29" s="103"/>
      <c r="DX29" s="103"/>
      <c r="DY29" s="103"/>
      <c r="DZ29" s="103"/>
      <c r="EA29" s="103"/>
      <c r="EB29" s="103"/>
      <c r="EC29" s="103"/>
      <c r="ED29" s="103"/>
      <c r="EE29" s="103"/>
      <c r="EF29" s="103"/>
      <c r="EG29" s="103"/>
      <c r="EH29" s="103"/>
      <c r="EI29" s="154"/>
      <c r="EJ29" s="103"/>
      <c r="EK29" s="103"/>
      <c r="EL29" s="103"/>
      <c r="EM29" s="103"/>
      <c r="EN29" s="103"/>
      <c r="EO29" s="103"/>
      <c r="EP29" s="103"/>
      <c r="EQ29" s="103"/>
      <c r="ER29" s="103"/>
      <c r="ES29" s="103"/>
      <c r="ET29" s="154">
        <v>63.395000000000003</v>
      </c>
      <c r="EU29" s="103">
        <v>80.686999999999998</v>
      </c>
      <c r="EV29" s="103">
        <v>74.841999999999999</v>
      </c>
      <c r="EW29" s="103">
        <v>19.963999999999999</v>
      </c>
      <c r="EX29" s="103">
        <v>18.690999999999999</v>
      </c>
      <c r="EY29" s="103">
        <v>42.451000000000001</v>
      </c>
      <c r="EZ29" s="103">
        <v>26.24</v>
      </c>
      <c r="FA29" s="103">
        <v>18.225999999999999</v>
      </c>
      <c r="FB29" s="103">
        <v>3.4409999999999998</v>
      </c>
      <c r="FC29" s="103">
        <v>1.518</v>
      </c>
      <c r="FD29" s="103">
        <v>1.7749999999999999</v>
      </c>
      <c r="FE29" s="103">
        <v>2.121</v>
      </c>
      <c r="FF29" s="103" t="s">
        <v>380</v>
      </c>
      <c r="FG29" s="103">
        <v>3</v>
      </c>
      <c r="FH29" s="103">
        <v>1.478</v>
      </c>
      <c r="FI29" s="103">
        <v>1.248</v>
      </c>
      <c r="FJ29" s="103">
        <v>92.546000000000006</v>
      </c>
      <c r="FK29" s="103">
        <v>86.507999999999996</v>
      </c>
      <c r="FL29" s="103">
        <v>88.301000000000002</v>
      </c>
      <c r="FM29" s="103">
        <v>100</v>
      </c>
      <c r="FN29" s="103">
        <v>100</v>
      </c>
      <c r="FO29" s="103">
        <v>98.795000000000002</v>
      </c>
      <c r="FP29" s="103">
        <v>100</v>
      </c>
      <c r="FQ29" s="103">
        <v>100</v>
      </c>
      <c r="FR29" s="103">
        <v>3.51</v>
      </c>
      <c r="FS29" s="103">
        <v>3.472</v>
      </c>
      <c r="FT29" s="103">
        <v>8.6050000000000004</v>
      </c>
      <c r="FU29" s="103">
        <v>1.234</v>
      </c>
      <c r="FV29" s="103">
        <v>1.091</v>
      </c>
      <c r="FW29" s="103">
        <v>2.964</v>
      </c>
      <c r="FX29" s="103">
        <v>1.167</v>
      </c>
      <c r="FY29" s="103">
        <v>1.4650000000000001</v>
      </c>
      <c r="FZ29" s="103">
        <v>0.20499999999999999</v>
      </c>
      <c r="GA29" s="103">
        <v>8.7999999999999995E-2</v>
      </c>
      <c r="GB29" s="103">
        <v>0.20100000000000001</v>
      </c>
      <c r="GC29" s="103">
        <v>0.17599999999999999</v>
      </c>
      <c r="GD29" s="103">
        <v>6.3E-2</v>
      </c>
      <c r="GE29" s="103">
        <v>0.04</v>
      </c>
      <c r="GF29" s="103">
        <v>0.13100000000000001</v>
      </c>
      <c r="GG29" s="103">
        <v>7.2999999999999995E-2</v>
      </c>
      <c r="GH29" s="154">
        <v>0.89500000000000002</v>
      </c>
      <c r="GI29" s="103">
        <v>3.22</v>
      </c>
      <c r="GJ29" s="103">
        <v>0.58399999999999996</v>
      </c>
      <c r="GK29" s="103">
        <v>1.254</v>
      </c>
      <c r="GL29" s="103">
        <v>1.7509999999999999</v>
      </c>
      <c r="GM29" s="103" t="s">
        <v>389</v>
      </c>
      <c r="GN29" s="103">
        <v>2.246</v>
      </c>
      <c r="GO29" s="103">
        <v>1.1639999999999999</v>
      </c>
      <c r="GP29" s="103">
        <v>1.6220000000000001</v>
      </c>
      <c r="GQ29" s="103">
        <v>3.22</v>
      </c>
      <c r="GR29" s="103">
        <v>2.7890000000000001</v>
      </c>
      <c r="GS29" s="103">
        <v>1.2110000000000001</v>
      </c>
      <c r="GT29" s="103">
        <v>13.403</v>
      </c>
      <c r="GU29" s="103">
        <v>0.78500000000000003</v>
      </c>
      <c r="GV29" s="103">
        <v>0.71399999999999997</v>
      </c>
      <c r="GW29" s="103">
        <v>5.274</v>
      </c>
      <c r="GX29" s="103">
        <v>3.7549999999999999</v>
      </c>
      <c r="GY29" s="103">
        <v>1.282</v>
      </c>
      <c r="GZ29" s="154"/>
      <c r="HA29" s="103"/>
      <c r="HB29" s="103"/>
      <c r="HC29" s="103"/>
      <c r="HD29" s="103"/>
      <c r="HE29" s="103"/>
      <c r="HF29" s="103"/>
      <c r="HG29" s="103"/>
      <c r="HH29" s="103"/>
      <c r="HI29" s="103"/>
      <c r="HJ29" s="103"/>
      <c r="HK29" s="103"/>
      <c r="HL29" s="103"/>
      <c r="HM29" s="103"/>
      <c r="HN29" s="103"/>
      <c r="HO29" s="103"/>
      <c r="HP29" s="103"/>
      <c r="HQ29" s="103"/>
      <c r="HR29" s="103"/>
      <c r="HS29" s="103"/>
      <c r="HT29" s="103"/>
      <c r="HU29" s="103"/>
      <c r="HV29" s="103"/>
      <c r="HW29" s="103"/>
      <c r="HX29" s="103"/>
      <c r="HY29" s="103"/>
      <c r="HZ29" s="103"/>
      <c r="IA29" s="103"/>
      <c r="IB29" s="103"/>
      <c r="IC29" s="103"/>
      <c r="ID29" s="103"/>
      <c r="IE29" s="103"/>
      <c r="IF29" s="103"/>
      <c r="IG29" s="103"/>
      <c r="IH29" s="103"/>
      <c r="II29" s="103"/>
      <c r="IJ29" s="103"/>
      <c r="IK29" s="154"/>
      <c r="IL29" s="103"/>
      <c r="IM29" s="103"/>
      <c r="IN29" s="103"/>
      <c r="IO29" s="103"/>
      <c r="IP29" s="103"/>
      <c r="IQ29" s="103"/>
      <c r="IR29" s="103"/>
      <c r="IS29" s="103"/>
      <c r="IT29" s="103"/>
      <c r="IU29" s="103"/>
      <c r="IV29" s="103"/>
      <c r="IW29" s="103"/>
      <c r="IX29" s="103"/>
      <c r="IY29" s="103"/>
      <c r="IZ29" s="103"/>
      <c r="JA29" s="103"/>
      <c r="JB29" s="154"/>
      <c r="JC29" s="103"/>
      <c r="JD29" s="103"/>
      <c r="JE29" s="103"/>
      <c r="JF29" s="103"/>
      <c r="JG29" s="103"/>
      <c r="JH29" s="103"/>
      <c r="JI29" s="103"/>
      <c r="JJ29" s="103"/>
      <c r="JK29" s="103"/>
      <c r="JL29" s="103"/>
      <c r="JM29" s="103"/>
      <c r="JN29" s="154"/>
      <c r="JO29" s="103"/>
      <c r="JP29" s="103"/>
      <c r="JQ29" s="103"/>
      <c r="JR29" s="103"/>
      <c r="JS29" s="103"/>
      <c r="JT29" s="103"/>
      <c r="JU29" s="103"/>
      <c r="JV29" s="103"/>
      <c r="JW29" s="103"/>
      <c r="JX29" s="103"/>
      <c r="JY29" s="103"/>
      <c r="JZ29" s="103"/>
      <c r="KA29" s="103"/>
      <c r="KB29" s="103"/>
      <c r="KC29" s="103"/>
      <c r="KD29" s="103"/>
      <c r="KE29" s="103"/>
      <c r="KF29" s="103"/>
      <c r="KG29" s="103"/>
      <c r="KH29" s="154"/>
      <c r="KI29" s="103"/>
      <c r="KJ29" s="103"/>
      <c r="KK29" s="103"/>
      <c r="KL29" s="103"/>
      <c r="KM29" s="103"/>
      <c r="KN29" s="103"/>
      <c r="KO29" s="103"/>
      <c r="KP29" s="103"/>
      <c r="KQ29" s="103"/>
      <c r="KR29" s="103"/>
      <c r="KS29" s="103"/>
      <c r="KT29" s="103"/>
      <c r="KU29" s="103"/>
      <c r="KV29" s="103"/>
      <c r="KW29" s="103"/>
      <c r="KX29" s="103"/>
      <c r="KY29" s="103"/>
      <c r="KZ29" s="154"/>
      <c r="LA29" s="103"/>
      <c r="LB29" s="103"/>
      <c r="LC29" s="103"/>
      <c r="LD29" s="103"/>
      <c r="LE29" s="103"/>
      <c r="LF29" s="103"/>
      <c r="LG29" s="103"/>
      <c r="LH29" s="103"/>
      <c r="LI29" s="103"/>
      <c r="LJ29" s="103"/>
      <c r="LK29" s="103"/>
      <c r="LL29" s="103"/>
      <c r="LM29" s="103"/>
      <c r="LN29" s="103"/>
      <c r="LO29" s="103"/>
      <c r="LP29" s="103"/>
      <c r="LQ29" s="103"/>
      <c r="LR29" s="103"/>
      <c r="LS29" s="103"/>
      <c r="LT29" s="103"/>
      <c r="LU29" s="103"/>
      <c r="LV29" s="103"/>
      <c r="LW29" s="103"/>
      <c r="LX29" s="103"/>
      <c r="LY29" s="103"/>
      <c r="LZ29" s="103"/>
      <c r="MA29" s="103"/>
      <c r="MB29" s="103"/>
      <c r="MC29" s="103"/>
      <c r="MD29" s="154"/>
      <c r="ME29" s="103"/>
      <c r="MF29" s="103"/>
      <c r="MG29" s="103"/>
      <c r="MH29" s="103"/>
      <c r="MI29" s="103"/>
      <c r="MJ29" s="103"/>
      <c r="MK29" s="103"/>
      <c r="ML29" s="103"/>
      <c r="MM29" s="103"/>
      <c r="MN29" s="103"/>
      <c r="MO29" s="103"/>
      <c r="MP29" s="103"/>
      <c r="MQ29" s="103"/>
      <c r="MR29" s="103"/>
      <c r="MS29" s="103"/>
      <c r="MT29" s="103"/>
      <c r="MU29" s="103"/>
      <c r="MV29" s="103"/>
      <c r="MW29" s="103"/>
      <c r="MX29" s="103"/>
      <c r="MY29" s="103"/>
      <c r="MZ29" s="154">
        <v>2.99</v>
      </c>
      <c r="NA29" s="103">
        <v>3.7</v>
      </c>
      <c r="NB29" s="103">
        <v>3.85</v>
      </c>
      <c r="NC29" s="103">
        <v>8.4600000000000009</v>
      </c>
      <c r="ND29" s="103">
        <v>9.51</v>
      </c>
      <c r="NE29" s="103">
        <v>17.39</v>
      </c>
      <c r="NF29" s="103">
        <v>695</v>
      </c>
      <c r="NG29" s="103">
        <v>20.3</v>
      </c>
      <c r="NH29" s="103">
        <v>25.25</v>
      </c>
      <c r="NI29" s="103">
        <v>32.01</v>
      </c>
      <c r="NJ29" s="103">
        <v>2395</v>
      </c>
      <c r="NK29" s="154"/>
      <c r="NL29" s="103"/>
      <c r="NM29" s="103"/>
      <c r="NN29" s="103"/>
      <c r="NO29" s="154"/>
      <c r="NP29" s="103"/>
      <c r="NQ29" s="103"/>
      <c r="NR29" s="103"/>
      <c r="NS29" s="103"/>
      <c r="NT29" s="103"/>
      <c r="NU29" s="103"/>
      <c r="NV29" s="103"/>
      <c r="NW29" s="103"/>
      <c r="NX29" s="154"/>
      <c r="NY29" s="103"/>
      <c r="NZ29" s="103"/>
      <c r="OA29" s="103"/>
      <c r="OB29" s="103"/>
      <c r="OC29" s="103"/>
      <c r="OD29" s="103"/>
      <c r="OE29" s="103"/>
      <c r="OF29" s="103"/>
      <c r="OG29" s="103"/>
      <c r="OH29" s="103"/>
      <c r="OI29" s="103"/>
      <c r="OJ29" s="154"/>
      <c r="OK29" s="103"/>
      <c r="OL29" s="103"/>
      <c r="OM29" s="103"/>
      <c r="ON29" s="103"/>
      <c r="OO29" s="103"/>
      <c r="OP29" s="103"/>
      <c r="OQ29" s="103"/>
      <c r="OR29" s="103"/>
      <c r="OS29" s="103"/>
      <c r="OT29" s="103"/>
      <c r="OU29" s="103"/>
      <c r="OV29" s="103"/>
      <c r="OW29" s="103"/>
      <c r="OX29" s="103"/>
      <c r="OY29" s="103"/>
      <c r="OZ29" s="103"/>
      <c r="PA29" s="103"/>
      <c r="PB29" s="103"/>
      <c r="PC29" s="103"/>
      <c r="PD29" s="103"/>
      <c r="PE29" s="103"/>
      <c r="PF29" s="103"/>
      <c r="PG29" s="103"/>
      <c r="PH29" s="103"/>
      <c r="PI29" s="103"/>
      <c r="PJ29" s="103"/>
      <c r="PK29" s="103"/>
      <c r="PL29" s="103"/>
      <c r="PM29" s="103"/>
      <c r="PN29" s="103"/>
      <c r="PO29" s="103"/>
      <c r="PP29" s="103"/>
      <c r="PQ29" s="103"/>
      <c r="PR29" s="103"/>
      <c r="PS29" s="103"/>
      <c r="PT29" s="103"/>
      <c r="PU29" s="103"/>
      <c r="PV29" s="103"/>
      <c r="PW29" s="103"/>
      <c r="PX29" s="103"/>
      <c r="PY29" s="103"/>
      <c r="PZ29" s="103"/>
      <c r="QA29" s="103"/>
      <c r="QB29" s="103"/>
      <c r="QC29" s="103"/>
      <c r="QD29" s="103"/>
      <c r="QE29" s="103"/>
      <c r="QF29" s="103"/>
      <c r="QG29" s="103"/>
      <c r="QH29" s="103"/>
      <c r="QI29" s="103"/>
      <c r="QJ29" s="103"/>
      <c r="QK29" s="103"/>
      <c r="QL29" s="103"/>
      <c r="QM29" s="103"/>
      <c r="QN29" s="103"/>
      <c r="QO29" s="103"/>
      <c r="QP29" s="103"/>
      <c r="QQ29" s="103"/>
      <c r="QR29" s="103"/>
      <c r="QS29" s="103"/>
      <c r="QT29" s="103"/>
      <c r="QU29" s="103"/>
      <c r="QV29" s="103"/>
      <c r="QW29" s="103"/>
      <c r="QX29" s="103"/>
      <c r="QY29" s="103"/>
      <c r="QZ29" s="154"/>
      <c r="RA29" s="103"/>
      <c r="RB29" s="103"/>
      <c r="RC29" s="103"/>
      <c r="RD29" s="103"/>
      <c r="RE29" s="103"/>
      <c r="RF29" s="103"/>
      <c r="RG29" s="103"/>
      <c r="RH29" s="154"/>
      <c r="RI29" s="103"/>
      <c r="RJ29" s="103"/>
      <c r="RK29" s="103"/>
      <c r="RL29" s="103"/>
      <c r="RM29" s="103"/>
      <c r="RN29" s="103"/>
      <c r="RO29" s="103"/>
      <c r="RP29" s="103"/>
      <c r="RQ29" s="103"/>
      <c r="RR29" s="103"/>
      <c r="RS29" s="103"/>
      <c r="RT29" s="154"/>
      <c r="RU29" s="103"/>
      <c r="RV29" s="103"/>
      <c r="RW29" s="103"/>
      <c r="RX29" s="103"/>
      <c r="RY29" s="103"/>
      <c r="RZ29" s="103"/>
      <c r="SA29" s="103"/>
      <c r="SB29" s="103"/>
      <c r="TF29" s="217"/>
      <c r="UE29" s="217"/>
      <c r="VF29" s="217"/>
      <c r="VO29" s="217"/>
      <c r="WS29" s="217"/>
      <c r="YF29" s="217"/>
      <c r="ZB29" s="217"/>
      <c r="ZL29" s="217"/>
      <c r="AAB29" s="217"/>
      <c r="AAL29" s="217"/>
      <c r="ABG29" s="217"/>
      <c r="ABL29" s="217"/>
      <c r="ABU29" s="217"/>
      <c r="ACM29" s="217"/>
      <c r="ACV29" s="217"/>
      <c r="ADB29" s="217"/>
      <c r="ADN29" s="217"/>
      <c r="ADZ29" s="217"/>
      <c r="AGB29" s="217"/>
      <c r="AGR29" s="217"/>
    </row>
    <row r="30" spans="1:876" x14ac:dyDescent="0.25">
      <c r="A30" s="2" t="s">
        <v>11</v>
      </c>
      <c r="B30" s="100">
        <v>0.24</v>
      </c>
      <c r="C30" s="100">
        <v>7.0000000000000007E-2</v>
      </c>
      <c r="D30" s="100">
        <v>10.19</v>
      </c>
      <c r="E30" s="100">
        <v>5.6</v>
      </c>
      <c r="F30" s="100">
        <v>0.4</v>
      </c>
      <c r="G30" s="100">
        <v>0.19</v>
      </c>
      <c r="H30" s="100">
        <v>4.8099999999999996</v>
      </c>
      <c r="I30" s="100">
        <v>1.87</v>
      </c>
      <c r="J30" s="153"/>
      <c r="K30" s="100"/>
      <c r="L30" s="100"/>
      <c r="M30" s="100"/>
      <c r="N30" s="100"/>
      <c r="O30" s="100"/>
      <c r="P30" s="100"/>
      <c r="Q30" s="100"/>
      <c r="R30" s="100"/>
      <c r="S30" s="100"/>
      <c r="T30" s="100"/>
      <c r="U30" s="153">
        <v>0.54</v>
      </c>
      <c r="V30" s="100">
        <v>0.46</v>
      </c>
      <c r="W30" s="100">
        <v>0.33</v>
      </c>
      <c r="X30" s="100">
        <v>0.78</v>
      </c>
      <c r="Y30" s="100">
        <v>0.5</v>
      </c>
      <c r="Z30" s="100">
        <v>0.55000000000000004</v>
      </c>
      <c r="AA30" s="100">
        <v>0.23</v>
      </c>
      <c r="AB30" s="100" t="s">
        <v>33</v>
      </c>
      <c r="AC30" s="100">
        <v>0.23</v>
      </c>
      <c r="AD30" s="100">
        <v>0.2</v>
      </c>
      <c r="AE30" s="100" t="s">
        <v>33</v>
      </c>
      <c r="AF30" s="153"/>
      <c r="AG30" s="100"/>
      <c r="AH30" s="100"/>
      <c r="AI30" s="100"/>
      <c r="AJ30" s="100"/>
      <c r="AK30" s="100"/>
      <c r="AL30" s="100"/>
      <c r="AM30" s="100"/>
      <c r="AN30" s="100"/>
      <c r="AO30" s="100"/>
      <c r="AP30" s="100"/>
      <c r="AQ30" s="153">
        <v>0.16600000000000001</v>
      </c>
      <c r="AR30" s="100">
        <v>0.152</v>
      </c>
      <c r="AS30" s="100">
        <v>0.125</v>
      </c>
      <c r="AT30" s="100">
        <v>0.28000000000000003</v>
      </c>
      <c r="AU30" s="100">
        <v>0.28399999999999997</v>
      </c>
      <c r="AV30" s="100">
        <v>7.5999999999999998E-2</v>
      </c>
      <c r="AW30" s="100">
        <v>6.9000000000000006E-2</v>
      </c>
      <c r="AX30" s="100">
        <v>0.114</v>
      </c>
      <c r="AY30" s="100">
        <v>6.6000000000000003E-2</v>
      </c>
      <c r="AZ30" s="100">
        <v>9.0999999999999998E-2</v>
      </c>
      <c r="BA30" s="100">
        <v>9.6000000000000002E-2</v>
      </c>
      <c r="BB30" s="153"/>
      <c r="BC30" s="100"/>
      <c r="BD30" s="100"/>
      <c r="BE30" s="100"/>
      <c r="BF30" s="100"/>
      <c r="BG30" s="100"/>
      <c r="BH30" s="100"/>
      <c r="BI30" s="100"/>
      <c r="BJ30" s="100"/>
      <c r="BK30" s="100"/>
      <c r="BL30" s="100"/>
      <c r="BM30" s="100"/>
      <c r="BN30" s="153">
        <v>13.8</v>
      </c>
      <c r="BO30" s="100">
        <v>5.2</v>
      </c>
      <c r="BP30" s="100">
        <v>7.93</v>
      </c>
      <c r="BQ30" s="100">
        <v>3.22</v>
      </c>
      <c r="BR30" s="100">
        <v>47.9</v>
      </c>
      <c r="BS30" s="100">
        <v>18.170000000000002</v>
      </c>
      <c r="BT30" s="100">
        <v>9.31</v>
      </c>
      <c r="BU30" s="100">
        <v>4.78</v>
      </c>
      <c r="BV30" s="100">
        <v>16.78</v>
      </c>
      <c r="BW30" s="100">
        <v>4.79</v>
      </c>
      <c r="BX30" s="100">
        <v>7.49</v>
      </c>
      <c r="BY30" s="100">
        <v>3.02</v>
      </c>
      <c r="BZ30" s="100">
        <v>7.14</v>
      </c>
      <c r="CA30" s="100">
        <v>2.5</v>
      </c>
      <c r="CB30" s="100">
        <v>6.93</v>
      </c>
      <c r="CC30" s="100">
        <v>4.8099999999999996</v>
      </c>
      <c r="CD30" s="153"/>
      <c r="CE30" s="100"/>
      <c r="CF30" s="100"/>
      <c r="CG30" s="100"/>
      <c r="CH30" s="100"/>
      <c r="CI30" s="100"/>
      <c r="CJ30" s="100"/>
      <c r="CK30" s="100"/>
      <c r="CL30" s="100"/>
      <c r="CM30" s="100"/>
      <c r="CN30" s="100"/>
      <c r="CO30" s="100"/>
      <c r="CP30" s="100"/>
      <c r="CQ30" s="100"/>
      <c r="CR30" s="100"/>
      <c r="CS30" s="100"/>
      <c r="CT30" s="100"/>
      <c r="CU30" s="100"/>
      <c r="CV30" s="100"/>
      <c r="CW30" s="100"/>
      <c r="CX30" s="153"/>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53"/>
      <c r="DW30" s="100"/>
      <c r="DX30" s="100"/>
      <c r="DY30" s="100"/>
      <c r="DZ30" s="100"/>
      <c r="EA30" s="100"/>
      <c r="EB30" s="100"/>
      <c r="EC30" s="100"/>
      <c r="ED30" s="100"/>
      <c r="EE30" s="100"/>
      <c r="EF30" s="100"/>
      <c r="EG30" s="100"/>
      <c r="EH30" s="100"/>
      <c r="EI30" s="153"/>
      <c r="EJ30" s="100"/>
      <c r="EK30" s="100"/>
      <c r="EL30" s="100"/>
      <c r="EM30" s="100"/>
      <c r="EN30" s="100"/>
      <c r="EO30" s="100"/>
      <c r="EP30" s="100"/>
      <c r="EQ30" s="100"/>
      <c r="ER30" s="100"/>
      <c r="ES30" s="100"/>
      <c r="ET30" s="153"/>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c r="GG30" s="100"/>
      <c r="GH30" s="153"/>
      <c r="GI30" s="100"/>
      <c r="GJ30" s="100"/>
      <c r="GK30" s="100"/>
      <c r="GL30" s="100"/>
      <c r="GM30" s="100"/>
      <c r="GN30" s="100"/>
      <c r="GO30" s="100"/>
      <c r="GP30" s="100"/>
      <c r="GQ30" s="100"/>
      <c r="GR30" s="100"/>
      <c r="GS30" s="100"/>
      <c r="GT30" s="100"/>
      <c r="GU30" s="100"/>
      <c r="GV30" s="100"/>
      <c r="GW30" s="100"/>
      <c r="GX30" s="100"/>
      <c r="GY30" s="100"/>
      <c r="GZ30" s="153"/>
      <c r="HA30" s="100"/>
      <c r="HB30" s="100"/>
      <c r="HC30" s="100"/>
      <c r="HD30" s="100"/>
      <c r="HE30" s="100"/>
      <c r="HF30" s="100"/>
      <c r="HG30" s="100"/>
      <c r="HH30" s="100"/>
      <c r="HI30" s="100"/>
      <c r="HJ30" s="100"/>
      <c r="HK30" s="100"/>
      <c r="HL30" s="100"/>
      <c r="HM30" s="100"/>
      <c r="HN30" s="100"/>
      <c r="HO30" s="100"/>
      <c r="HP30" s="100"/>
      <c r="HQ30" s="100"/>
      <c r="HR30" s="100"/>
      <c r="HS30" s="100"/>
      <c r="HT30" s="100"/>
      <c r="HU30" s="100"/>
      <c r="HV30" s="100"/>
      <c r="HW30" s="100"/>
      <c r="HX30" s="100"/>
      <c r="HY30" s="100"/>
      <c r="HZ30" s="100"/>
      <c r="IA30" s="100"/>
      <c r="IB30" s="100"/>
      <c r="IC30" s="100"/>
      <c r="ID30" s="100"/>
      <c r="IE30" s="100"/>
      <c r="IF30" s="100"/>
      <c r="IG30" s="100"/>
      <c r="IH30" s="100"/>
      <c r="II30" s="100"/>
      <c r="IJ30" s="100"/>
      <c r="IK30" s="153"/>
      <c r="IL30" s="100"/>
      <c r="IM30" s="100"/>
      <c r="IN30" s="100"/>
      <c r="IO30" s="100"/>
      <c r="IP30" s="100"/>
      <c r="IQ30" s="100"/>
      <c r="IR30" s="100"/>
      <c r="IS30" s="100"/>
      <c r="IT30" s="100"/>
      <c r="IU30" s="100"/>
      <c r="IV30" s="100"/>
      <c r="IW30" s="100"/>
      <c r="IX30" s="100"/>
      <c r="IY30" s="100"/>
      <c r="IZ30" s="100"/>
      <c r="JA30" s="100"/>
      <c r="JB30" s="153"/>
      <c r="JC30" s="100"/>
      <c r="JD30" s="100"/>
      <c r="JE30" s="100"/>
      <c r="JF30" s="100"/>
      <c r="JG30" s="100"/>
      <c r="JH30" s="100"/>
      <c r="JI30" s="100"/>
      <c r="JJ30" s="100"/>
      <c r="JK30" s="100"/>
      <c r="JL30" s="100"/>
      <c r="JM30" s="100"/>
      <c r="JN30" s="153"/>
      <c r="JO30" s="100"/>
      <c r="JP30" s="100"/>
      <c r="JQ30" s="100"/>
      <c r="JR30" s="100"/>
      <c r="JS30" s="100"/>
      <c r="JT30" s="100"/>
      <c r="JU30" s="100"/>
      <c r="JV30" s="100"/>
      <c r="JW30" s="100"/>
      <c r="JX30" s="100"/>
      <c r="JY30" s="100"/>
      <c r="JZ30" s="100"/>
      <c r="KA30" s="100"/>
      <c r="KB30" s="100"/>
      <c r="KC30" s="100"/>
      <c r="KD30" s="100"/>
      <c r="KE30" s="100"/>
      <c r="KF30" s="100"/>
      <c r="KG30" s="100"/>
      <c r="KH30" s="153"/>
      <c r="KI30" s="100"/>
      <c r="KJ30" s="100"/>
      <c r="KK30" s="100"/>
      <c r="KL30" s="100"/>
      <c r="KM30" s="100"/>
      <c r="KN30" s="100"/>
      <c r="KO30" s="100"/>
      <c r="KP30" s="100"/>
      <c r="KQ30" s="100"/>
      <c r="KR30" s="100"/>
      <c r="KS30" s="100"/>
      <c r="KT30" s="100"/>
      <c r="KU30" s="100"/>
      <c r="KV30" s="100"/>
      <c r="KW30" s="100"/>
      <c r="KX30" s="100"/>
      <c r="KY30" s="100"/>
      <c r="KZ30" s="153"/>
      <c r="LA30" s="100"/>
      <c r="LB30" s="100"/>
      <c r="LC30" s="100"/>
      <c r="LD30" s="100"/>
      <c r="LE30" s="100"/>
      <c r="LF30" s="100"/>
      <c r="LG30" s="100"/>
      <c r="LH30" s="100"/>
      <c r="LI30" s="100"/>
      <c r="LJ30" s="100"/>
      <c r="LK30" s="100"/>
      <c r="LL30" s="100"/>
      <c r="LM30" s="100"/>
      <c r="LN30" s="100"/>
      <c r="LO30" s="100"/>
      <c r="LP30" s="100"/>
      <c r="LQ30" s="100"/>
      <c r="LR30" s="100"/>
      <c r="LS30" s="100"/>
      <c r="LT30" s="100"/>
      <c r="LU30" s="100"/>
      <c r="LV30" s="100"/>
      <c r="LW30" s="100"/>
      <c r="LX30" s="100"/>
      <c r="LY30" s="100"/>
      <c r="LZ30" s="100"/>
      <c r="MA30" s="100"/>
      <c r="MB30" s="100"/>
      <c r="MC30" s="100"/>
      <c r="MD30" s="153"/>
      <c r="ME30" s="100"/>
      <c r="MF30" s="100"/>
      <c r="MG30" s="100"/>
      <c r="MH30" s="100"/>
      <c r="MI30" s="100"/>
      <c r="MJ30" s="100"/>
      <c r="MK30" s="100"/>
      <c r="ML30" s="100"/>
      <c r="MM30" s="100"/>
      <c r="MN30" s="100"/>
      <c r="MO30" s="100"/>
      <c r="MP30" s="100"/>
      <c r="MQ30" s="100"/>
      <c r="MR30" s="100"/>
      <c r="MS30" s="100"/>
      <c r="MT30" s="100"/>
      <c r="MU30" s="100"/>
      <c r="MV30" s="100"/>
      <c r="MW30" s="100"/>
      <c r="MX30" s="100"/>
      <c r="MY30" s="100"/>
      <c r="MZ30" s="153"/>
      <c r="NA30" s="100"/>
      <c r="NB30" s="100"/>
      <c r="NC30" s="100"/>
      <c r="ND30" s="100"/>
      <c r="NE30" s="100"/>
      <c r="NF30" s="100"/>
      <c r="NG30" s="100"/>
      <c r="NH30" s="100"/>
      <c r="NI30" s="100"/>
      <c r="NJ30" s="100"/>
      <c r="NK30" s="153"/>
      <c r="NL30" s="100"/>
      <c r="NM30" s="100"/>
      <c r="NN30" s="100"/>
      <c r="NO30" s="153"/>
      <c r="NP30" s="100"/>
      <c r="NQ30" s="100"/>
      <c r="NR30" s="100"/>
      <c r="NS30" s="100"/>
      <c r="NT30" s="100"/>
      <c r="NU30" s="100"/>
      <c r="NV30" s="100"/>
      <c r="NW30" s="100"/>
      <c r="NX30" s="153"/>
      <c r="NY30" s="100"/>
      <c r="NZ30" s="100"/>
      <c r="OA30" s="100"/>
      <c r="OB30" s="100"/>
      <c r="OC30" s="100"/>
      <c r="OD30" s="100"/>
      <c r="OE30" s="100"/>
      <c r="OF30" s="100"/>
      <c r="OG30" s="100"/>
      <c r="OH30" s="100"/>
      <c r="OI30" s="100"/>
      <c r="OJ30" s="153"/>
      <c r="OK30" s="100"/>
      <c r="OL30" s="100"/>
      <c r="OM30" s="100"/>
      <c r="ON30" s="100"/>
      <c r="OO30" s="100"/>
      <c r="OP30" s="100"/>
      <c r="OQ30" s="100"/>
      <c r="OR30" s="100"/>
      <c r="OS30" s="100"/>
      <c r="OT30" s="100"/>
      <c r="OU30" s="100"/>
      <c r="OV30" s="100"/>
      <c r="OW30" s="100"/>
      <c r="OX30" s="100"/>
      <c r="OY30" s="100"/>
      <c r="OZ30" s="100"/>
      <c r="PA30" s="100"/>
      <c r="PB30" s="100"/>
      <c r="PC30" s="100"/>
      <c r="PD30" s="100"/>
      <c r="PE30" s="100"/>
      <c r="PF30" s="100"/>
      <c r="PG30" s="100"/>
      <c r="PH30" s="100"/>
      <c r="PI30" s="100"/>
      <c r="PJ30" s="100"/>
      <c r="PK30" s="100"/>
      <c r="PL30" s="100"/>
      <c r="PM30" s="100"/>
      <c r="PN30" s="100"/>
      <c r="PO30" s="100"/>
      <c r="PP30" s="100"/>
      <c r="PQ30" s="100"/>
      <c r="PR30" s="100"/>
      <c r="PS30" s="100"/>
      <c r="PT30" s="100"/>
      <c r="PU30" s="100"/>
      <c r="PV30" s="100"/>
      <c r="PW30" s="100"/>
      <c r="PX30" s="100"/>
      <c r="PY30" s="100"/>
      <c r="PZ30" s="100"/>
      <c r="QA30" s="100"/>
      <c r="QB30" s="100"/>
      <c r="QC30" s="100"/>
      <c r="QD30" s="100"/>
      <c r="QE30" s="100"/>
      <c r="QF30" s="100"/>
      <c r="QG30" s="100"/>
      <c r="QH30" s="100"/>
      <c r="QI30" s="100"/>
      <c r="QJ30" s="100"/>
      <c r="QK30" s="100"/>
      <c r="QL30" s="100"/>
      <c r="QM30" s="100"/>
      <c r="QN30" s="100"/>
      <c r="QO30" s="100"/>
      <c r="QP30" s="100"/>
      <c r="QQ30" s="100"/>
      <c r="QR30" s="100"/>
      <c r="QS30" s="100"/>
      <c r="QT30" s="100"/>
      <c r="QU30" s="100"/>
      <c r="QV30" s="100"/>
      <c r="QW30" s="100"/>
      <c r="QX30" s="100"/>
      <c r="QY30" s="100"/>
      <c r="QZ30" s="153"/>
      <c r="RA30" s="100"/>
      <c r="RB30" s="100"/>
      <c r="RC30" s="100"/>
      <c r="RD30" s="100"/>
      <c r="RE30" s="100"/>
      <c r="RF30" s="100"/>
      <c r="RG30" s="100"/>
      <c r="RH30" s="153"/>
      <c r="RI30" s="100"/>
      <c r="RJ30" s="100"/>
      <c r="RK30" s="100"/>
      <c r="RL30" s="100"/>
      <c r="RM30" s="100"/>
      <c r="RN30" s="100"/>
      <c r="RO30" s="100"/>
      <c r="RP30" s="100"/>
      <c r="RQ30" s="100"/>
      <c r="RR30" s="100"/>
      <c r="RS30" s="100"/>
      <c r="RT30" s="153"/>
      <c r="RU30" s="100"/>
      <c r="RV30" s="100"/>
      <c r="RW30" s="100"/>
      <c r="RX30" s="100"/>
      <c r="RY30" s="100"/>
      <c r="RZ30" s="100"/>
      <c r="SA30" s="100"/>
      <c r="SB30" s="100"/>
      <c r="AGB30" s="132">
        <v>0.15</v>
      </c>
      <c r="AGC30" s="1">
        <v>0.20300000000000001</v>
      </c>
      <c r="AGD30" s="1">
        <v>0.23400000000000001</v>
      </c>
      <c r="AGE30" s="1">
        <v>0.373</v>
      </c>
      <c r="AGF30" s="1">
        <v>0.317</v>
      </c>
      <c r="AGG30" s="1">
        <v>0.50700000000000001</v>
      </c>
      <c r="AGH30" s="1">
        <v>0.49399999999999999</v>
      </c>
      <c r="AGI30" s="1">
        <v>0.82799999999999996</v>
      </c>
      <c r="AGJ30" s="1">
        <v>0.121</v>
      </c>
      <c r="AGK30" s="1">
        <v>0.121</v>
      </c>
      <c r="AGL30" s="1">
        <v>0.21199999999999999</v>
      </c>
      <c r="AGM30" s="1">
        <v>0.27800000000000002</v>
      </c>
      <c r="AGN30" s="1">
        <v>2.9000000000000001E-2</v>
      </c>
      <c r="AGO30" s="1">
        <v>0.38300000000000001</v>
      </c>
      <c r="AGP30" s="1">
        <v>0.22900000000000001</v>
      </c>
      <c r="AGQ30" s="1">
        <v>0.71099999999999997</v>
      </c>
    </row>
    <row r="31" spans="1:876" s="10" customFormat="1" x14ac:dyDescent="0.25">
      <c r="A31" s="2" t="s">
        <v>12</v>
      </c>
      <c r="B31" s="103">
        <v>0.15</v>
      </c>
      <c r="C31" s="103">
        <v>0.08</v>
      </c>
      <c r="D31" s="103">
        <v>14.13</v>
      </c>
      <c r="E31" s="103">
        <v>4.7300000000000004</v>
      </c>
      <c r="F31" s="103">
        <v>0.14000000000000001</v>
      </c>
      <c r="G31" s="103">
        <v>0.04</v>
      </c>
      <c r="H31" s="103">
        <v>20.85</v>
      </c>
      <c r="I31" s="103">
        <v>6.54</v>
      </c>
      <c r="J31" s="154"/>
      <c r="K31" s="103"/>
      <c r="L31" s="103"/>
      <c r="M31" s="103"/>
      <c r="N31" s="103"/>
      <c r="O31" s="103"/>
      <c r="P31" s="103"/>
      <c r="Q31" s="103"/>
      <c r="R31" s="103"/>
      <c r="S31" s="103"/>
      <c r="T31" s="103"/>
      <c r="U31" s="154"/>
      <c r="V31" s="103"/>
      <c r="W31" s="103"/>
      <c r="X31" s="103"/>
      <c r="Y31" s="103"/>
      <c r="Z31" s="103"/>
      <c r="AA31" s="103"/>
      <c r="AB31" s="103"/>
      <c r="AC31" s="103"/>
      <c r="AD31" s="103"/>
      <c r="AE31" s="103"/>
      <c r="AF31" s="154"/>
      <c r="AG31" s="103"/>
      <c r="AH31" s="103"/>
      <c r="AI31" s="103"/>
      <c r="AJ31" s="103"/>
      <c r="AK31" s="103"/>
      <c r="AL31" s="103"/>
      <c r="AM31" s="103"/>
      <c r="AN31" s="103"/>
      <c r="AO31" s="103"/>
      <c r="AP31" s="103"/>
      <c r="AQ31" s="154"/>
      <c r="AR31" s="103"/>
      <c r="AS31" s="103"/>
      <c r="AT31" s="103"/>
      <c r="AU31" s="103"/>
      <c r="AV31" s="103"/>
      <c r="AW31" s="103"/>
      <c r="AX31" s="103"/>
      <c r="AY31" s="103"/>
      <c r="AZ31" s="103"/>
      <c r="BA31" s="103"/>
      <c r="BB31" s="154">
        <v>0.91</v>
      </c>
      <c r="BC31" s="103">
        <v>0.23</v>
      </c>
      <c r="BD31" s="103">
        <v>135.99</v>
      </c>
      <c r="BE31" s="103">
        <v>43.61</v>
      </c>
      <c r="BF31" s="103">
        <v>1.26</v>
      </c>
      <c r="BG31" s="103">
        <v>0.51</v>
      </c>
      <c r="BH31" s="103">
        <v>154.69</v>
      </c>
      <c r="BI31" s="103">
        <v>41.44</v>
      </c>
      <c r="BJ31" s="103">
        <v>0.13</v>
      </c>
      <c r="BK31" s="103">
        <v>7.0000000000000007E-2</v>
      </c>
      <c r="BL31" s="103">
        <v>102.54</v>
      </c>
      <c r="BM31" s="103">
        <v>32.72</v>
      </c>
      <c r="BN31" s="154">
        <v>2.41</v>
      </c>
      <c r="BO31" s="103">
        <v>0.88</v>
      </c>
      <c r="BP31" s="103">
        <v>6.94</v>
      </c>
      <c r="BQ31" s="103">
        <v>0.75</v>
      </c>
      <c r="BR31" s="103">
        <v>12.88</v>
      </c>
      <c r="BS31" s="103">
        <v>5.53</v>
      </c>
      <c r="BT31" s="103">
        <v>4.18</v>
      </c>
      <c r="BU31" s="103">
        <v>1.2</v>
      </c>
      <c r="BV31" s="103">
        <v>1.19</v>
      </c>
      <c r="BW31" s="103">
        <v>0.46</v>
      </c>
      <c r="BX31" s="103">
        <v>2.15</v>
      </c>
      <c r="BY31" s="103">
        <v>0.38</v>
      </c>
      <c r="BZ31" s="103">
        <v>1.31</v>
      </c>
      <c r="CA31" s="103">
        <v>0.79</v>
      </c>
      <c r="CB31" s="103">
        <v>1.2</v>
      </c>
      <c r="CC31" s="103">
        <v>0.69</v>
      </c>
      <c r="CD31" s="154">
        <v>0.28000000000000003</v>
      </c>
      <c r="CE31" s="103">
        <v>0.23</v>
      </c>
      <c r="CF31" s="103">
        <v>5.12</v>
      </c>
      <c r="CG31" s="103">
        <v>1.26</v>
      </c>
      <c r="CH31" s="103">
        <v>0.1</v>
      </c>
      <c r="CI31" s="103">
        <v>0.05</v>
      </c>
      <c r="CJ31" s="103">
        <v>2.86</v>
      </c>
      <c r="CK31" s="103">
        <v>1.55</v>
      </c>
      <c r="CL31" s="103">
        <v>0.14000000000000001</v>
      </c>
      <c r="CM31" s="103">
        <v>0.1</v>
      </c>
      <c r="CN31" s="103">
        <v>3.35</v>
      </c>
      <c r="CO31" s="103">
        <v>0.77</v>
      </c>
      <c r="CP31" s="103">
        <v>0.42</v>
      </c>
      <c r="CQ31" s="103">
        <v>0.22</v>
      </c>
      <c r="CR31" s="103">
        <v>6.37</v>
      </c>
      <c r="CS31" s="103">
        <v>4.3499999999999996</v>
      </c>
      <c r="CT31" s="103">
        <v>0.5</v>
      </c>
      <c r="CU31" s="103">
        <v>0.36</v>
      </c>
      <c r="CV31" s="103">
        <v>9.36</v>
      </c>
      <c r="CW31" s="103">
        <v>2.2999999999999998</v>
      </c>
      <c r="CX31" s="154"/>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54"/>
      <c r="DW31" s="103"/>
      <c r="DX31" s="103"/>
      <c r="DY31" s="103"/>
      <c r="DZ31" s="103"/>
      <c r="EA31" s="103"/>
      <c r="EB31" s="103"/>
      <c r="EC31" s="103"/>
      <c r="ED31" s="103"/>
      <c r="EE31" s="103"/>
      <c r="EF31" s="103"/>
      <c r="EG31" s="103"/>
      <c r="EH31" s="103"/>
      <c r="EI31" s="154"/>
      <c r="EJ31" s="103"/>
      <c r="EK31" s="103"/>
      <c r="EL31" s="103"/>
      <c r="EM31" s="103"/>
      <c r="EN31" s="103"/>
      <c r="EO31" s="103"/>
      <c r="EP31" s="103"/>
      <c r="EQ31" s="103"/>
      <c r="ER31" s="103"/>
      <c r="ES31" s="103"/>
      <c r="ET31" s="154"/>
      <c r="EU31" s="103"/>
      <c r="EV31" s="103"/>
      <c r="EW31" s="103"/>
      <c r="EX31" s="103"/>
      <c r="EY31" s="103"/>
      <c r="EZ31" s="103"/>
      <c r="FA31" s="103"/>
      <c r="FB31" s="103"/>
      <c r="FC31" s="103"/>
      <c r="FD31" s="103"/>
      <c r="FE31" s="103"/>
      <c r="FF31" s="103"/>
      <c r="FG31" s="103"/>
      <c r="FH31" s="103"/>
      <c r="FI31" s="103"/>
      <c r="FJ31" s="103"/>
      <c r="FK31" s="103"/>
      <c r="FL31" s="103"/>
      <c r="FM31" s="103"/>
      <c r="FN31" s="103"/>
      <c r="FO31" s="103"/>
      <c r="FP31" s="103"/>
      <c r="FQ31" s="103"/>
      <c r="FR31" s="103"/>
      <c r="FS31" s="103"/>
      <c r="FT31" s="103"/>
      <c r="FU31" s="103"/>
      <c r="FV31" s="103"/>
      <c r="FW31" s="103"/>
      <c r="FX31" s="103"/>
      <c r="FY31" s="103"/>
      <c r="FZ31" s="103"/>
      <c r="GA31" s="103"/>
      <c r="GB31" s="103"/>
      <c r="GC31" s="103"/>
      <c r="GD31" s="103"/>
      <c r="GE31" s="103"/>
      <c r="GF31" s="103"/>
      <c r="GG31" s="103"/>
      <c r="GH31" s="154"/>
      <c r="GI31" s="103"/>
      <c r="GJ31" s="103"/>
      <c r="GK31" s="103"/>
      <c r="GL31" s="103"/>
      <c r="GM31" s="103"/>
      <c r="GN31" s="103"/>
      <c r="GO31" s="103"/>
      <c r="GP31" s="103"/>
      <c r="GQ31" s="103"/>
      <c r="GR31" s="103"/>
      <c r="GS31" s="103"/>
      <c r="GT31" s="103"/>
      <c r="GU31" s="103"/>
      <c r="GV31" s="103"/>
      <c r="GW31" s="103"/>
      <c r="GX31" s="103"/>
      <c r="GY31" s="103"/>
      <c r="GZ31" s="154"/>
      <c r="HA31" s="103"/>
      <c r="HB31" s="103"/>
      <c r="HC31" s="103"/>
      <c r="HD31" s="103"/>
      <c r="HE31" s="103"/>
      <c r="HF31" s="103"/>
      <c r="HG31" s="103"/>
      <c r="HH31" s="103"/>
      <c r="HI31" s="103"/>
      <c r="HJ31" s="103"/>
      <c r="HK31" s="103"/>
      <c r="HL31" s="103"/>
      <c r="HM31" s="103"/>
      <c r="HN31" s="103"/>
      <c r="HO31" s="103"/>
      <c r="HP31" s="103"/>
      <c r="HQ31" s="103"/>
      <c r="HR31" s="103"/>
      <c r="HS31" s="103"/>
      <c r="HT31" s="103"/>
      <c r="HU31" s="103"/>
      <c r="HV31" s="103"/>
      <c r="HW31" s="103"/>
      <c r="HX31" s="103"/>
      <c r="HY31" s="103"/>
      <c r="HZ31" s="103"/>
      <c r="IA31" s="103"/>
      <c r="IB31" s="103"/>
      <c r="IC31" s="103"/>
      <c r="ID31" s="103"/>
      <c r="IE31" s="103"/>
      <c r="IF31" s="103"/>
      <c r="IG31" s="103"/>
      <c r="IH31" s="103"/>
      <c r="II31" s="103"/>
      <c r="IJ31" s="103"/>
      <c r="IK31" s="154"/>
      <c r="IL31" s="103"/>
      <c r="IM31" s="103"/>
      <c r="IN31" s="103"/>
      <c r="IO31" s="103"/>
      <c r="IP31" s="103"/>
      <c r="IQ31" s="103"/>
      <c r="IR31" s="103"/>
      <c r="IS31" s="103"/>
      <c r="IT31" s="103"/>
      <c r="IU31" s="103"/>
      <c r="IV31" s="103"/>
      <c r="IW31" s="103"/>
      <c r="IX31" s="103"/>
      <c r="IY31" s="103"/>
      <c r="IZ31" s="103"/>
      <c r="JA31" s="103"/>
      <c r="JB31" s="154"/>
      <c r="JC31" s="103"/>
      <c r="JD31" s="103"/>
      <c r="JE31" s="103"/>
      <c r="JF31" s="103"/>
      <c r="JG31" s="103"/>
      <c r="JH31" s="103"/>
      <c r="JI31" s="103"/>
      <c r="JJ31" s="103"/>
      <c r="JK31" s="103"/>
      <c r="JL31" s="103"/>
      <c r="JM31" s="103"/>
      <c r="JN31" s="154"/>
      <c r="JO31" s="103"/>
      <c r="JP31" s="103"/>
      <c r="JQ31" s="103"/>
      <c r="JR31" s="103"/>
      <c r="JS31" s="103"/>
      <c r="JT31" s="103"/>
      <c r="JU31" s="103"/>
      <c r="JV31" s="103"/>
      <c r="JW31" s="103"/>
      <c r="JX31" s="103"/>
      <c r="JY31" s="103"/>
      <c r="JZ31" s="103"/>
      <c r="KA31" s="103"/>
      <c r="KB31" s="103"/>
      <c r="KC31" s="103"/>
      <c r="KD31" s="103"/>
      <c r="KE31" s="103"/>
      <c r="KF31" s="103"/>
      <c r="KG31" s="103"/>
      <c r="KH31" s="154"/>
      <c r="KI31" s="103"/>
      <c r="KJ31" s="103"/>
      <c r="KK31" s="103"/>
      <c r="KL31" s="103"/>
      <c r="KM31" s="103"/>
      <c r="KN31" s="103"/>
      <c r="KO31" s="103"/>
      <c r="KP31" s="103"/>
      <c r="KQ31" s="103"/>
      <c r="KR31" s="103"/>
      <c r="KS31" s="103"/>
      <c r="KT31" s="103"/>
      <c r="KU31" s="103"/>
      <c r="KV31" s="103"/>
      <c r="KW31" s="103"/>
      <c r="KX31" s="103"/>
      <c r="KY31" s="103"/>
      <c r="KZ31" s="154"/>
      <c r="LA31" s="103"/>
      <c r="LB31" s="103"/>
      <c r="LC31" s="103"/>
      <c r="LD31" s="103"/>
      <c r="LE31" s="103"/>
      <c r="LF31" s="103"/>
      <c r="LG31" s="103"/>
      <c r="LH31" s="103"/>
      <c r="LI31" s="103"/>
      <c r="LJ31" s="103"/>
      <c r="LK31" s="103"/>
      <c r="LL31" s="103"/>
      <c r="LM31" s="103"/>
      <c r="LN31" s="103"/>
      <c r="LO31" s="103"/>
      <c r="LP31" s="103"/>
      <c r="LQ31" s="103"/>
      <c r="LR31" s="103"/>
      <c r="LS31" s="103"/>
      <c r="LT31" s="103"/>
      <c r="LU31" s="103"/>
      <c r="LV31" s="103"/>
      <c r="LW31" s="103"/>
      <c r="LX31" s="103"/>
      <c r="LY31" s="103"/>
      <c r="LZ31" s="103"/>
      <c r="MA31" s="103"/>
      <c r="MB31" s="103"/>
      <c r="MC31" s="103"/>
      <c r="MD31" s="154"/>
      <c r="ME31" s="103"/>
      <c r="MF31" s="103"/>
      <c r="MG31" s="103"/>
      <c r="MH31" s="103"/>
      <c r="MI31" s="103"/>
      <c r="MJ31" s="103"/>
      <c r="MK31" s="103"/>
      <c r="ML31" s="103"/>
      <c r="MM31" s="103"/>
      <c r="MN31" s="103"/>
      <c r="MO31" s="103"/>
      <c r="MP31" s="103"/>
      <c r="MQ31" s="103"/>
      <c r="MR31" s="103"/>
      <c r="MS31" s="103"/>
      <c r="MT31" s="103"/>
      <c r="MU31" s="103"/>
      <c r="MV31" s="103"/>
      <c r="MW31" s="103"/>
      <c r="MX31" s="103"/>
      <c r="MY31" s="103"/>
      <c r="MZ31" s="154"/>
      <c r="NA31" s="103"/>
      <c r="NB31" s="103"/>
      <c r="NC31" s="103"/>
      <c r="ND31" s="103"/>
      <c r="NE31" s="103"/>
      <c r="NF31" s="103"/>
      <c r="NG31" s="103"/>
      <c r="NH31" s="103"/>
      <c r="NI31" s="103"/>
      <c r="NJ31" s="103"/>
      <c r="NK31" s="154"/>
      <c r="NL31" s="103"/>
      <c r="NM31" s="103"/>
      <c r="NN31" s="103"/>
      <c r="NO31" s="154"/>
      <c r="NP31" s="103"/>
      <c r="NQ31" s="103"/>
      <c r="NR31" s="103"/>
      <c r="NS31" s="103"/>
      <c r="NT31" s="103"/>
      <c r="NU31" s="103"/>
      <c r="NV31" s="103"/>
      <c r="NW31" s="103"/>
      <c r="NX31" s="154"/>
      <c r="NY31" s="103"/>
      <c r="NZ31" s="103"/>
      <c r="OA31" s="103"/>
      <c r="OB31" s="103"/>
      <c r="OC31" s="103"/>
      <c r="OD31" s="103"/>
      <c r="OE31" s="103"/>
      <c r="OF31" s="103"/>
      <c r="OG31" s="103"/>
      <c r="OH31" s="103"/>
      <c r="OI31" s="103"/>
      <c r="OJ31" s="154"/>
      <c r="OK31" s="103"/>
      <c r="OL31" s="103"/>
      <c r="OM31" s="103"/>
      <c r="ON31" s="103"/>
      <c r="OO31" s="103"/>
      <c r="OP31" s="103"/>
      <c r="OQ31" s="103"/>
      <c r="OR31" s="103"/>
      <c r="OS31" s="103"/>
      <c r="OT31" s="103"/>
      <c r="OU31" s="103"/>
      <c r="OV31" s="103"/>
      <c r="OW31" s="103"/>
      <c r="OX31" s="103"/>
      <c r="OY31" s="103"/>
      <c r="OZ31" s="103"/>
      <c r="PA31" s="103"/>
      <c r="PB31" s="103"/>
      <c r="PC31" s="103"/>
      <c r="PD31" s="103"/>
      <c r="PE31" s="103"/>
      <c r="PF31" s="103"/>
      <c r="PG31" s="103"/>
      <c r="PH31" s="103"/>
      <c r="PI31" s="103"/>
      <c r="PJ31" s="103"/>
      <c r="PK31" s="103"/>
      <c r="PL31" s="103"/>
      <c r="PM31" s="103"/>
      <c r="PN31" s="103"/>
      <c r="PO31" s="103"/>
      <c r="PP31" s="103"/>
      <c r="PQ31" s="103"/>
      <c r="PR31" s="103"/>
      <c r="PS31" s="103"/>
      <c r="PT31" s="103"/>
      <c r="PU31" s="103"/>
      <c r="PV31" s="103"/>
      <c r="PW31" s="103"/>
      <c r="PX31" s="103"/>
      <c r="PY31" s="103"/>
      <c r="PZ31" s="103"/>
      <c r="QA31" s="103"/>
      <c r="QB31" s="103"/>
      <c r="QC31" s="103"/>
      <c r="QD31" s="103"/>
      <c r="QE31" s="103"/>
      <c r="QF31" s="103"/>
      <c r="QG31" s="103"/>
      <c r="QH31" s="103"/>
      <c r="QI31" s="103"/>
      <c r="QJ31" s="103"/>
      <c r="QK31" s="103"/>
      <c r="QL31" s="103"/>
      <c r="QM31" s="103"/>
      <c r="QN31" s="103"/>
      <c r="QO31" s="103"/>
      <c r="QP31" s="103"/>
      <c r="QQ31" s="103"/>
      <c r="QR31" s="103"/>
      <c r="QS31" s="103"/>
      <c r="QT31" s="103"/>
      <c r="QU31" s="103"/>
      <c r="QV31" s="103"/>
      <c r="QW31" s="103"/>
      <c r="QX31" s="103"/>
      <c r="QY31" s="103"/>
      <c r="QZ31" s="154"/>
      <c r="RA31" s="103"/>
      <c r="RB31" s="103"/>
      <c r="RC31" s="103"/>
      <c r="RD31" s="103"/>
      <c r="RE31" s="103"/>
      <c r="RF31" s="103"/>
      <c r="RG31" s="103"/>
      <c r="RH31" s="154"/>
      <c r="RI31" s="103"/>
      <c r="RJ31" s="103"/>
      <c r="RK31" s="103"/>
      <c r="RL31" s="103"/>
      <c r="RM31" s="103"/>
      <c r="RN31" s="103"/>
      <c r="RO31" s="103"/>
      <c r="RP31" s="103"/>
      <c r="RQ31" s="103"/>
      <c r="RR31" s="103"/>
      <c r="RS31" s="103"/>
      <c r="RT31" s="154"/>
      <c r="RU31" s="103"/>
      <c r="RV31" s="103"/>
      <c r="RW31" s="103"/>
      <c r="RX31" s="103"/>
      <c r="RY31" s="103"/>
      <c r="RZ31" s="103"/>
      <c r="SA31" s="103"/>
      <c r="SB31" s="103"/>
      <c r="TF31" s="217"/>
      <c r="UE31" s="217"/>
      <c r="VF31" s="217"/>
      <c r="VO31" s="217"/>
      <c r="WS31" s="217"/>
      <c r="YF31" s="217"/>
      <c r="ZB31" s="217"/>
      <c r="ZL31" s="217"/>
      <c r="AAB31" s="217"/>
      <c r="AAL31" s="217"/>
      <c r="ABG31" s="217"/>
      <c r="ABL31" s="217"/>
      <c r="ABU31" s="217"/>
      <c r="ACM31" s="217"/>
      <c r="ACV31" s="217"/>
      <c r="ADB31" s="217"/>
      <c r="ADN31" s="217"/>
      <c r="ADZ31" s="217"/>
      <c r="AGB31" s="217"/>
      <c r="AGR31" s="217"/>
    </row>
    <row r="32" spans="1:876" x14ac:dyDescent="0.25">
      <c r="A32" s="2" t="s">
        <v>13</v>
      </c>
      <c r="B32" s="100">
        <v>0.05</v>
      </c>
      <c r="C32" s="100">
        <v>0.03</v>
      </c>
      <c r="D32" s="100">
        <v>5.99</v>
      </c>
      <c r="E32" s="100">
        <v>5.36</v>
      </c>
      <c r="F32" s="100">
        <v>0.17</v>
      </c>
      <c r="G32" s="100">
        <v>0.09</v>
      </c>
      <c r="H32" s="100">
        <v>1.42</v>
      </c>
      <c r="I32" s="251">
        <v>0.67</v>
      </c>
      <c r="J32" s="153"/>
      <c r="K32" s="100"/>
      <c r="L32" s="100"/>
      <c r="M32" s="100"/>
      <c r="N32" s="100"/>
      <c r="O32" s="100"/>
      <c r="P32" s="100"/>
      <c r="Q32" s="100"/>
      <c r="R32" s="100"/>
      <c r="S32" s="100"/>
      <c r="T32" s="100"/>
      <c r="U32" s="153"/>
      <c r="V32" s="100"/>
      <c r="W32" s="100"/>
      <c r="X32" s="100"/>
      <c r="Y32" s="100"/>
      <c r="Z32" s="100"/>
      <c r="AA32" s="100"/>
      <c r="AB32" s="100"/>
      <c r="AC32" s="100"/>
      <c r="AD32" s="100"/>
      <c r="AE32" s="100"/>
      <c r="AF32" s="153"/>
      <c r="AG32" s="100"/>
      <c r="AH32" s="100"/>
      <c r="AI32" s="100"/>
      <c r="AJ32" s="100"/>
      <c r="AK32" s="100"/>
      <c r="AL32" s="100"/>
      <c r="AM32" s="100"/>
      <c r="AN32" s="100"/>
      <c r="AO32" s="100"/>
      <c r="AP32" s="100"/>
      <c r="AQ32" s="153">
        <v>0.08</v>
      </c>
      <c r="AR32" s="100">
        <v>0.06</v>
      </c>
      <c r="AS32" s="100">
        <v>0.05</v>
      </c>
      <c r="AT32" s="100">
        <v>0.1</v>
      </c>
      <c r="AU32" s="100">
        <v>0.08</v>
      </c>
      <c r="AV32" s="100">
        <v>0.04</v>
      </c>
      <c r="AW32" s="100">
        <v>0.02</v>
      </c>
      <c r="AX32" s="100">
        <v>0.03</v>
      </c>
      <c r="AY32" s="100">
        <v>0.03</v>
      </c>
      <c r="AZ32" s="100">
        <v>0.02</v>
      </c>
      <c r="BA32" s="100" t="s">
        <v>33</v>
      </c>
      <c r="BB32" s="153">
        <v>1.34</v>
      </c>
      <c r="BC32" s="100">
        <v>0.33</v>
      </c>
      <c r="BD32" s="100">
        <v>4.25</v>
      </c>
      <c r="BE32" s="100">
        <v>2.3199999999999998</v>
      </c>
      <c r="BF32" s="100">
        <v>1.91</v>
      </c>
      <c r="BG32" s="100">
        <v>0.68</v>
      </c>
      <c r="BH32" s="100">
        <v>5.28</v>
      </c>
      <c r="BI32" s="100">
        <v>1.47</v>
      </c>
      <c r="BJ32" s="100">
        <v>0.23</v>
      </c>
      <c r="BK32" s="100">
        <v>0.09</v>
      </c>
      <c r="BL32" s="100">
        <v>5.92</v>
      </c>
      <c r="BM32" s="100">
        <v>1.25</v>
      </c>
      <c r="BN32" s="153">
        <v>5.09</v>
      </c>
      <c r="BO32" s="100">
        <v>3.38</v>
      </c>
      <c r="BP32" s="100">
        <v>7.25</v>
      </c>
      <c r="BQ32" s="100">
        <v>0.88</v>
      </c>
      <c r="BR32" s="100">
        <v>19.489999999999998</v>
      </c>
      <c r="BS32" s="100">
        <v>9.11</v>
      </c>
      <c r="BT32" s="100">
        <v>4.88</v>
      </c>
      <c r="BU32" s="100">
        <v>1.72</v>
      </c>
      <c r="BV32" s="100">
        <v>4.96</v>
      </c>
      <c r="BW32" s="100">
        <v>2.48</v>
      </c>
      <c r="BX32" s="100">
        <v>2.2999999999999998</v>
      </c>
      <c r="BY32" s="100">
        <v>0.86</v>
      </c>
      <c r="BZ32" s="100">
        <v>4</v>
      </c>
      <c r="CA32" s="100">
        <v>2.11</v>
      </c>
      <c r="CB32" s="100">
        <v>3.17</v>
      </c>
      <c r="CC32" s="100">
        <v>2.78</v>
      </c>
      <c r="CD32" s="153"/>
      <c r="CE32" s="100"/>
      <c r="CF32" s="100"/>
      <c r="CG32" s="100"/>
      <c r="CH32" s="100"/>
      <c r="CI32" s="100"/>
      <c r="CJ32" s="100"/>
      <c r="CK32" s="100"/>
      <c r="CL32" s="100"/>
      <c r="CM32" s="100"/>
      <c r="CN32" s="100"/>
      <c r="CO32" s="100"/>
      <c r="CP32" s="100"/>
      <c r="CQ32" s="100"/>
      <c r="CR32" s="100"/>
      <c r="CS32" s="100"/>
      <c r="CT32" s="100"/>
      <c r="CU32" s="100"/>
      <c r="CV32" s="100"/>
      <c r="CW32" s="100"/>
      <c r="CX32" s="153"/>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53">
        <v>2.6789999999999998</v>
      </c>
      <c r="DW32" s="100">
        <v>3.36</v>
      </c>
      <c r="DX32" s="100" t="s">
        <v>252</v>
      </c>
      <c r="DY32" s="100" t="s">
        <v>253</v>
      </c>
      <c r="DZ32" s="100">
        <v>7.0940000000000003</v>
      </c>
      <c r="EA32" s="100">
        <v>8.0000000000000002E-3</v>
      </c>
      <c r="EB32" s="100">
        <v>3.0000000000000001E-3</v>
      </c>
      <c r="EC32" s="100">
        <v>1.4119999999999999</v>
      </c>
      <c r="ED32" s="100">
        <v>8.3999999999999995E-3</v>
      </c>
      <c r="EE32" s="100">
        <v>3.7000000000000002E-3</v>
      </c>
      <c r="EF32" s="100">
        <v>0.81859999999999999</v>
      </c>
      <c r="EG32" s="100">
        <v>0.53979999999999995</v>
      </c>
      <c r="EH32" s="100">
        <v>8.7309999999999999</v>
      </c>
      <c r="EI32" s="153"/>
      <c r="EJ32" s="100"/>
      <c r="EK32" s="100"/>
      <c r="EL32" s="100"/>
      <c r="EM32" s="100"/>
      <c r="EN32" s="100"/>
      <c r="EO32" s="100"/>
      <c r="EP32" s="100"/>
      <c r="EQ32" s="100"/>
      <c r="ER32" s="100"/>
      <c r="ES32" s="100"/>
      <c r="ET32" s="153"/>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c r="GG32" s="100"/>
      <c r="GH32" s="153"/>
      <c r="GI32" s="100"/>
      <c r="GJ32" s="100"/>
      <c r="GK32" s="100"/>
      <c r="GL32" s="100"/>
      <c r="GM32" s="100"/>
      <c r="GN32" s="100"/>
      <c r="GO32" s="100"/>
      <c r="GP32" s="100"/>
      <c r="GQ32" s="100"/>
      <c r="GR32" s="100"/>
      <c r="GS32" s="100"/>
      <c r="GT32" s="100"/>
      <c r="GU32" s="100"/>
      <c r="GV32" s="100"/>
      <c r="GW32" s="100"/>
      <c r="GX32" s="100"/>
      <c r="GY32" s="100"/>
      <c r="GZ32" s="153"/>
      <c r="HA32" s="100"/>
      <c r="HB32" s="100"/>
      <c r="HC32" s="100"/>
      <c r="HD32" s="100"/>
      <c r="HE32" s="100"/>
      <c r="HF32" s="100"/>
      <c r="HG32" s="100"/>
      <c r="HH32" s="100"/>
      <c r="HI32" s="100"/>
      <c r="HJ32" s="100"/>
      <c r="HK32" s="100"/>
      <c r="HL32" s="100"/>
      <c r="HM32" s="100"/>
      <c r="HN32" s="100"/>
      <c r="HO32" s="100"/>
      <c r="HP32" s="100"/>
      <c r="HQ32" s="100"/>
      <c r="HR32" s="100"/>
      <c r="HS32" s="100"/>
      <c r="HT32" s="100"/>
      <c r="HU32" s="100"/>
      <c r="HV32" s="100"/>
      <c r="HW32" s="100"/>
      <c r="HX32" s="100"/>
      <c r="HY32" s="100"/>
      <c r="HZ32" s="100"/>
      <c r="IA32" s="100"/>
      <c r="IB32" s="100"/>
      <c r="IC32" s="100"/>
      <c r="ID32" s="100"/>
      <c r="IE32" s="100"/>
      <c r="IF32" s="100"/>
      <c r="IG32" s="100"/>
      <c r="IH32" s="100"/>
      <c r="II32" s="100"/>
      <c r="IJ32" s="100"/>
      <c r="IK32" s="153"/>
      <c r="IL32" s="100"/>
      <c r="IM32" s="100"/>
      <c r="IN32" s="100"/>
      <c r="IO32" s="100"/>
      <c r="IP32" s="100"/>
      <c r="IQ32" s="100"/>
      <c r="IR32" s="100"/>
      <c r="IS32" s="100"/>
      <c r="IT32" s="100"/>
      <c r="IU32" s="100"/>
      <c r="IV32" s="100"/>
      <c r="IW32" s="100"/>
      <c r="IX32" s="100"/>
      <c r="IY32" s="100"/>
      <c r="IZ32" s="100"/>
      <c r="JA32" s="100"/>
      <c r="JB32" s="153"/>
      <c r="JC32" s="100"/>
      <c r="JD32" s="100"/>
      <c r="JE32" s="100"/>
      <c r="JF32" s="100"/>
      <c r="JG32" s="100"/>
      <c r="JH32" s="100"/>
      <c r="JI32" s="100"/>
      <c r="JJ32" s="100"/>
      <c r="JK32" s="100"/>
      <c r="JL32" s="100"/>
      <c r="JM32" s="100"/>
      <c r="JN32" s="153"/>
      <c r="JO32" s="100"/>
      <c r="JP32" s="100"/>
      <c r="JQ32" s="100"/>
      <c r="JR32" s="100"/>
      <c r="JS32" s="100"/>
      <c r="JT32" s="100"/>
      <c r="JU32" s="100"/>
      <c r="JV32" s="100"/>
      <c r="JW32" s="100"/>
      <c r="JX32" s="100"/>
      <c r="JY32" s="100"/>
      <c r="JZ32" s="100"/>
      <c r="KA32" s="100"/>
      <c r="KB32" s="100"/>
      <c r="KC32" s="100"/>
      <c r="KD32" s="100"/>
      <c r="KE32" s="100"/>
      <c r="KF32" s="100"/>
      <c r="KG32" s="100"/>
      <c r="KH32" s="153"/>
      <c r="KI32" s="100"/>
      <c r="KJ32" s="100"/>
      <c r="KK32" s="100"/>
      <c r="KL32" s="100"/>
      <c r="KM32" s="100"/>
      <c r="KN32" s="100"/>
      <c r="KO32" s="100"/>
      <c r="KP32" s="100"/>
      <c r="KQ32" s="100"/>
      <c r="KR32" s="100"/>
      <c r="KS32" s="100"/>
      <c r="KT32" s="100"/>
      <c r="KU32" s="100"/>
      <c r="KV32" s="100"/>
      <c r="KW32" s="100"/>
      <c r="KX32" s="100"/>
      <c r="KY32" s="100"/>
      <c r="KZ32" s="153"/>
      <c r="LA32" s="100"/>
      <c r="LB32" s="100"/>
      <c r="LC32" s="100"/>
      <c r="LD32" s="100"/>
      <c r="LE32" s="100"/>
      <c r="LF32" s="100"/>
      <c r="LG32" s="100"/>
      <c r="LH32" s="100"/>
      <c r="LI32" s="100"/>
      <c r="LJ32" s="100"/>
      <c r="LK32" s="100"/>
      <c r="LL32" s="100"/>
      <c r="LM32" s="100"/>
      <c r="LN32" s="100"/>
      <c r="LO32" s="100"/>
      <c r="LP32" s="100"/>
      <c r="LQ32" s="100"/>
      <c r="LR32" s="100"/>
      <c r="LS32" s="100"/>
      <c r="LT32" s="100"/>
      <c r="LU32" s="100"/>
      <c r="LV32" s="100"/>
      <c r="LW32" s="100"/>
      <c r="LX32" s="100"/>
      <c r="LY32" s="100"/>
      <c r="LZ32" s="100"/>
      <c r="MA32" s="100"/>
      <c r="MB32" s="100"/>
      <c r="MC32" s="100"/>
      <c r="MD32" s="153"/>
      <c r="ME32" s="100"/>
      <c r="MF32" s="100"/>
      <c r="MG32" s="100"/>
      <c r="MH32" s="100"/>
      <c r="MI32" s="100"/>
      <c r="MJ32" s="100"/>
      <c r="MK32" s="100"/>
      <c r="ML32" s="100"/>
      <c r="MM32" s="100"/>
      <c r="MN32" s="100"/>
      <c r="MO32" s="100"/>
      <c r="MP32" s="100"/>
      <c r="MQ32" s="100"/>
      <c r="MR32" s="100"/>
      <c r="MS32" s="100"/>
      <c r="MT32" s="100"/>
      <c r="MU32" s="100"/>
      <c r="MV32" s="100"/>
      <c r="MW32" s="100"/>
      <c r="MX32" s="100"/>
      <c r="MY32" s="100"/>
      <c r="MZ32" s="153"/>
      <c r="NA32" s="100"/>
      <c r="NB32" s="100"/>
      <c r="NC32" s="100"/>
      <c r="ND32" s="100"/>
      <c r="NE32" s="100"/>
      <c r="NF32" s="100"/>
      <c r="NG32" s="100"/>
      <c r="NH32" s="100"/>
      <c r="NI32" s="100"/>
      <c r="NJ32" s="100"/>
      <c r="NK32" s="153"/>
      <c r="NL32" s="100"/>
      <c r="NM32" s="100"/>
      <c r="NN32" s="100"/>
      <c r="NO32" s="153"/>
      <c r="NP32" s="100"/>
      <c r="NQ32" s="100"/>
      <c r="NR32" s="100"/>
      <c r="NS32" s="100"/>
      <c r="NT32" s="100"/>
      <c r="NU32" s="100"/>
      <c r="NV32" s="100"/>
      <c r="NW32" s="100"/>
      <c r="NX32" s="153"/>
      <c r="NY32" s="100"/>
      <c r="NZ32" s="100"/>
      <c r="OA32" s="100"/>
      <c r="OB32" s="100"/>
      <c r="OC32" s="100"/>
      <c r="OD32" s="100"/>
      <c r="OE32" s="100"/>
      <c r="OF32" s="100"/>
      <c r="OG32" s="100"/>
      <c r="OH32" s="100"/>
      <c r="OI32" s="100"/>
      <c r="OJ32" s="153"/>
      <c r="OK32" s="100"/>
      <c r="OL32" s="100"/>
      <c r="OM32" s="100"/>
      <c r="ON32" s="100"/>
      <c r="OO32" s="100"/>
      <c r="OP32" s="100"/>
      <c r="OQ32" s="100"/>
      <c r="OR32" s="100"/>
      <c r="OS32" s="100"/>
      <c r="OT32" s="100"/>
      <c r="OU32" s="100"/>
      <c r="OV32" s="100"/>
      <c r="OW32" s="100"/>
      <c r="OX32" s="100"/>
      <c r="OY32" s="100"/>
      <c r="OZ32" s="100"/>
      <c r="PA32" s="100"/>
      <c r="PB32" s="100"/>
      <c r="PC32" s="100"/>
      <c r="PD32" s="100"/>
      <c r="PE32" s="100"/>
      <c r="PF32" s="100"/>
      <c r="PG32" s="100"/>
      <c r="PH32" s="100"/>
      <c r="PI32" s="100"/>
      <c r="PJ32" s="100"/>
      <c r="PK32" s="100"/>
      <c r="PL32" s="100"/>
      <c r="PM32" s="100"/>
      <c r="PN32" s="100"/>
      <c r="PO32" s="100"/>
      <c r="PP32" s="100"/>
      <c r="PQ32" s="100"/>
      <c r="PR32" s="100"/>
      <c r="PS32" s="100"/>
      <c r="PT32" s="100"/>
      <c r="PU32" s="100"/>
      <c r="PV32" s="100"/>
      <c r="PW32" s="100"/>
      <c r="PX32" s="100"/>
      <c r="PY32" s="100"/>
      <c r="PZ32" s="100"/>
      <c r="QA32" s="100"/>
      <c r="QB32" s="100"/>
      <c r="QC32" s="100"/>
      <c r="QD32" s="100"/>
      <c r="QE32" s="100"/>
      <c r="QF32" s="100"/>
      <c r="QG32" s="100"/>
      <c r="QH32" s="100"/>
      <c r="QI32" s="100"/>
      <c r="QJ32" s="100"/>
      <c r="QK32" s="100"/>
      <c r="QL32" s="100"/>
      <c r="QM32" s="100"/>
      <c r="QN32" s="100"/>
      <c r="QO32" s="100"/>
      <c r="QP32" s="100"/>
      <c r="QQ32" s="100"/>
      <c r="QR32" s="100"/>
      <c r="QS32" s="100"/>
      <c r="QT32" s="100"/>
      <c r="QU32" s="100"/>
      <c r="QV32" s="100"/>
      <c r="QW32" s="100"/>
      <c r="QX32" s="100"/>
      <c r="QY32" s="100"/>
      <c r="QZ32" s="153"/>
      <c r="RA32" s="100"/>
      <c r="RB32" s="100"/>
      <c r="RC32" s="100"/>
      <c r="RD32" s="100"/>
      <c r="RE32" s="100"/>
      <c r="RF32" s="100"/>
      <c r="RG32" s="100"/>
      <c r="RH32" s="153"/>
      <c r="RI32" s="100"/>
      <c r="RJ32" s="100"/>
      <c r="RK32" s="100"/>
      <c r="RL32" s="100"/>
      <c r="RM32" s="100"/>
      <c r="RN32" s="100"/>
      <c r="RO32" s="100"/>
      <c r="RP32" s="100"/>
      <c r="RQ32" s="100"/>
      <c r="RR32" s="100"/>
      <c r="RS32" s="100"/>
      <c r="RT32" s="153"/>
      <c r="RU32" s="100"/>
      <c r="RV32" s="100"/>
      <c r="RW32" s="100"/>
      <c r="RX32" s="100"/>
      <c r="RY32" s="100"/>
      <c r="RZ32" s="100"/>
      <c r="SA32" s="100"/>
      <c r="SB32" s="100"/>
    </row>
    <row r="33" spans="1:876" s="10" customFormat="1" x14ac:dyDescent="0.25">
      <c r="A33" s="2" t="s">
        <v>14</v>
      </c>
      <c r="B33" s="103">
        <v>0.08</v>
      </c>
      <c r="C33" s="103">
        <v>0.04</v>
      </c>
      <c r="D33" s="103">
        <v>6.34</v>
      </c>
      <c r="E33" s="103">
        <v>5.59</v>
      </c>
      <c r="F33" s="103">
        <v>0.57999999999999996</v>
      </c>
      <c r="G33" s="103">
        <v>0.34</v>
      </c>
      <c r="H33" s="103">
        <v>3.82</v>
      </c>
      <c r="I33" s="103">
        <v>2.34</v>
      </c>
      <c r="J33" s="154"/>
      <c r="K33" s="103"/>
      <c r="L33" s="103"/>
      <c r="M33" s="103"/>
      <c r="N33" s="103"/>
      <c r="O33" s="103"/>
      <c r="P33" s="103"/>
      <c r="Q33" s="103"/>
      <c r="R33" s="103"/>
      <c r="S33" s="103"/>
      <c r="T33" s="103"/>
      <c r="U33" s="154"/>
      <c r="V33" s="103"/>
      <c r="W33" s="103"/>
      <c r="X33" s="103"/>
      <c r="Y33" s="103"/>
      <c r="Z33" s="103"/>
      <c r="AA33" s="103"/>
      <c r="AB33" s="103"/>
      <c r="AC33" s="103"/>
      <c r="AD33" s="103"/>
      <c r="AE33" s="103"/>
      <c r="AF33" s="154"/>
      <c r="AG33" s="103"/>
      <c r="AH33" s="103"/>
      <c r="AI33" s="103"/>
      <c r="AJ33" s="103"/>
      <c r="AK33" s="103"/>
      <c r="AL33" s="103"/>
      <c r="AM33" s="103"/>
      <c r="AN33" s="103"/>
      <c r="AO33" s="103"/>
      <c r="AP33" s="103"/>
      <c r="AQ33" s="154">
        <v>0.08</v>
      </c>
      <c r="AR33" s="103">
        <v>0.09</v>
      </c>
      <c r="AS33" s="103">
        <v>0.11</v>
      </c>
      <c r="AT33" s="103">
        <v>0.15</v>
      </c>
      <c r="AU33" s="103">
        <v>0.24</v>
      </c>
      <c r="AV33" s="103">
        <v>0.05</v>
      </c>
      <c r="AW33" s="103">
        <v>0.11</v>
      </c>
      <c r="AX33" s="103">
        <v>0.12</v>
      </c>
      <c r="AY33" s="103">
        <v>7.0000000000000007E-2</v>
      </c>
      <c r="AZ33" s="103">
        <v>0.1</v>
      </c>
      <c r="BA33" s="103">
        <v>0.19</v>
      </c>
      <c r="BB33" s="154"/>
      <c r="BC33" s="103"/>
      <c r="BD33" s="103"/>
      <c r="BE33" s="103"/>
      <c r="BF33" s="103"/>
      <c r="BG33" s="103"/>
      <c r="BH33" s="103"/>
      <c r="BI33" s="103"/>
      <c r="BJ33" s="103"/>
      <c r="BK33" s="103"/>
      <c r="BL33" s="103"/>
      <c r="BM33" s="103"/>
      <c r="BN33" s="154"/>
      <c r="BO33" s="103"/>
      <c r="BP33" s="103"/>
      <c r="BQ33" s="103"/>
      <c r="BR33" s="103"/>
      <c r="BS33" s="103"/>
      <c r="BT33" s="103"/>
      <c r="BU33" s="103"/>
      <c r="BV33" s="103"/>
      <c r="BW33" s="103"/>
      <c r="BX33" s="103"/>
      <c r="BY33" s="103"/>
      <c r="BZ33" s="103"/>
      <c r="CA33" s="103"/>
      <c r="CB33" s="103"/>
      <c r="CC33" s="103"/>
      <c r="CD33" s="154"/>
      <c r="CE33" s="103"/>
      <c r="CF33" s="103"/>
      <c r="CG33" s="103"/>
      <c r="CH33" s="103"/>
      <c r="CI33" s="103"/>
      <c r="CJ33" s="103"/>
      <c r="CK33" s="103"/>
      <c r="CL33" s="103"/>
      <c r="CM33" s="103"/>
      <c r="CN33" s="103"/>
      <c r="CO33" s="103"/>
      <c r="CP33" s="103"/>
      <c r="CQ33" s="103"/>
      <c r="CR33" s="103"/>
      <c r="CS33" s="103"/>
      <c r="CT33" s="103"/>
      <c r="CU33" s="103"/>
      <c r="CV33" s="103"/>
      <c r="CW33" s="103"/>
      <c r="CX33" s="154"/>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54"/>
      <c r="DW33" s="103"/>
      <c r="DX33" s="103"/>
      <c r="DY33" s="103"/>
      <c r="DZ33" s="103"/>
      <c r="EA33" s="103">
        <v>2.9000000000000001E-2</v>
      </c>
      <c r="EB33" s="103">
        <v>1.2E-2</v>
      </c>
      <c r="EC33" s="103">
        <v>1.716</v>
      </c>
      <c r="ED33" s="103">
        <v>3.4200000000000001E-2</v>
      </c>
      <c r="EE33" s="103">
        <v>2.1399999999999999E-2</v>
      </c>
      <c r="EF33" s="103">
        <v>0.88109999999999999</v>
      </c>
      <c r="EG33" s="103">
        <v>1.6000000000000001E-3</v>
      </c>
      <c r="EH33" s="103">
        <v>3.4000000000000002E-2</v>
      </c>
      <c r="EI33" s="154"/>
      <c r="EJ33" s="103"/>
      <c r="EK33" s="103"/>
      <c r="EL33" s="103"/>
      <c r="EM33" s="103"/>
      <c r="EN33" s="103"/>
      <c r="EO33" s="103"/>
      <c r="EP33" s="103"/>
      <c r="EQ33" s="103"/>
      <c r="ER33" s="103"/>
      <c r="ES33" s="103"/>
      <c r="ET33" s="154"/>
      <c r="EU33" s="103"/>
      <c r="EV33" s="103"/>
      <c r="EW33" s="103"/>
      <c r="EX33" s="103"/>
      <c r="EY33" s="103"/>
      <c r="EZ33" s="103"/>
      <c r="FA33" s="103"/>
      <c r="FB33" s="103"/>
      <c r="FC33" s="103"/>
      <c r="FD33" s="103"/>
      <c r="FE33" s="103"/>
      <c r="FF33" s="103"/>
      <c r="FG33" s="103"/>
      <c r="FH33" s="103"/>
      <c r="FI33" s="103"/>
      <c r="FJ33" s="103"/>
      <c r="FK33" s="103"/>
      <c r="FL33" s="103"/>
      <c r="FM33" s="103"/>
      <c r="FN33" s="103"/>
      <c r="FO33" s="103"/>
      <c r="FP33" s="103"/>
      <c r="FQ33" s="103"/>
      <c r="FR33" s="103"/>
      <c r="FS33" s="103"/>
      <c r="FT33" s="103"/>
      <c r="FU33" s="103"/>
      <c r="FV33" s="103"/>
      <c r="FW33" s="103"/>
      <c r="FX33" s="103"/>
      <c r="FY33" s="103"/>
      <c r="FZ33" s="103"/>
      <c r="GA33" s="103"/>
      <c r="GB33" s="103"/>
      <c r="GC33" s="103"/>
      <c r="GD33" s="103"/>
      <c r="GE33" s="103"/>
      <c r="GF33" s="103"/>
      <c r="GG33" s="103"/>
      <c r="GH33" s="154"/>
      <c r="GI33" s="103"/>
      <c r="GJ33" s="103"/>
      <c r="GK33" s="103"/>
      <c r="GL33" s="103"/>
      <c r="GM33" s="103"/>
      <c r="GN33" s="103"/>
      <c r="GO33" s="103"/>
      <c r="GP33" s="103"/>
      <c r="GQ33" s="103"/>
      <c r="GR33" s="103"/>
      <c r="GS33" s="103"/>
      <c r="GT33" s="103"/>
      <c r="GU33" s="103"/>
      <c r="GV33" s="103"/>
      <c r="GW33" s="103"/>
      <c r="GX33" s="103"/>
      <c r="GY33" s="103"/>
      <c r="GZ33" s="154"/>
      <c r="HA33" s="103"/>
      <c r="HB33" s="103"/>
      <c r="HC33" s="103"/>
      <c r="HD33" s="103"/>
      <c r="HE33" s="103"/>
      <c r="HF33" s="103"/>
      <c r="HG33" s="103"/>
      <c r="HH33" s="103"/>
      <c r="HI33" s="103"/>
      <c r="HJ33" s="103"/>
      <c r="HK33" s="103"/>
      <c r="HL33" s="103"/>
      <c r="HM33" s="103"/>
      <c r="HN33" s="103"/>
      <c r="HO33" s="103"/>
      <c r="HP33" s="103"/>
      <c r="HQ33" s="103"/>
      <c r="HR33" s="103"/>
      <c r="HS33" s="103"/>
      <c r="HT33" s="103"/>
      <c r="HU33" s="103"/>
      <c r="HV33" s="103"/>
      <c r="HW33" s="103"/>
      <c r="HX33" s="103"/>
      <c r="HY33" s="103"/>
      <c r="HZ33" s="103"/>
      <c r="IA33" s="103"/>
      <c r="IB33" s="103"/>
      <c r="IC33" s="103"/>
      <c r="ID33" s="103"/>
      <c r="IE33" s="103"/>
      <c r="IF33" s="103"/>
      <c r="IG33" s="103"/>
      <c r="IH33" s="103"/>
      <c r="II33" s="103"/>
      <c r="IJ33" s="103"/>
      <c r="IK33" s="154"/>
      <c r="IL33" s="103"/>
      <c r="IM33" s="103"/>
      <c r="IN33" s="103"/>
      <c r="IO33" s="103"/>
      <c r="IP33" s="103"/>
      <c r="IQ33" s="103"/>
      <c r="IR33" s="103"/>
      <c r="IS33" s="103"/>
      <c r="IT33" s="103"/>
      <c r="IU33" s="103"/>
      <c r="IV33" s="103"/>
      <c r="IW33" s="103"/>
      <c r="IX33" s="103"/>
      <c r="IY33" s="103"/>
      <c r="IZ33" s="103"/>
      <c r="JA33" s="103"/>
      <c r="JB33" s="154"/>
      <c r="JC33" s="103"/>
      <c r="JD33" s="103"/>
      <c r="JE33" s="103"/>
      <c r="JF33" s="103"/>
      <c r="JG33" s="103"/>
      <c r="JH33" s="103"/>
      <c r="JI33" s="103"/>
      <c r="JJ33" s="103"/>
      <c r="JK33" s="103"/>
      <c r="JL33" s="103"/>
      <c r="JM33" s="103"/>
      <c r="JN33" s="154"/>
      <c r="JO33" s="103"/>
      <c r="JP33" s="103"/>
      <c r="JQ33" s="103"/>
      <c r="JR33" s="103"/>
      <c r="JS33" s="103"/>
      <c r="JT33" s="103"/>
      <c r="JU33" s="103"/>
      <c r="JV33" s="103"/>
      <c r="JW33" s="103"/>
      <c r="JX33" s="103"/>
      <c r="JY33" s="103"/>
      <c r="JZ33" s="103"/>
      <c r="KA33" s="103"/>
      <c r="KB33" s="103"/>
      <c r="KC33" s="103"/>
      <c r="KD33" s="103"/>
      <c r="KE33" s="103"/>
      <c r="KF33" s="103"/>
      <c r="KG33" s="103"/>
      <c r="KH33" s="154"/>
      <c r="KI33" s="103"/>
      <c r="KJ33" s="103"/>
      <c r="KK33" s="103"/>
      <c r="KL33" s="103"/>
      <c r="KM33" s="103"/>
      <c r="KN33" s="103"/>
      <c r="KO33" s="103"/>
      <c r="KP33" s="103"/>
      <c r="KQ33" s="103"/>
      <c r="KR33" s="103"/>
      <c r="KS33" s="103"/>
      <c r="KT33" s="103"/>
      <c r="KU33" s="103"/>
      <c r="KV33" s="103"/>
      <c r="KW33" s="103"/>
      <c r="KX33" s="103"/>
      <c r="KY33" s="103"/>
      <c r="KZ33" s="154"/>
      <c r="LA33" s="103"/>
      <c r="LB33" s="103"/>
      <c r="LC33" s="103"/>
      <c r="LD33" s="103"/>
      <c r="LE33" s="103"/>
      <c r="LF33" s="103"/>
      <c r="LG33" s="103"/>
      <c r="LH33" s="103"/>
      <c r="LI33" s="103"/>
      <c r="LJ33" s="103"/>
      <c r="LK33" s="103"/>
      <c r="LL33" s="103"/>
      <c r="LM33" s="103"/>
      <c r="LN33" s="103"/>
      <c r="LO33" s="103"/>
      <c r="LP33" s="103"/>
      <c r="LQ33" s="103"/>
      <c r="LR33" s="103"/>
      <c r="LS33" s="103"/>
      <c r="LT33" s="103"/>
      <c r="LU33" s="103"/>
      <c r="LV33" s="103"/>
      <c r="LW33" s="103"/>
      <c r="LX33" s="103"/>
      <c r="LY33" s="103"/>
      <c r="LZ33" s="103"/>
      <c r="MA33" s="103"/>
      <c r="MB33" s="103"/>
      <c r="MC33" s="103"/>
      <c r="MD33" s="154"/>
      <c r="ME33" s="103"/>
      <c r="MF33" s="103"/>
      <c r="MG33" s="103"/>
      <c r="MH33" s="103"/>
      <c r="MI33" s="103"/>
      <c r="MJ33" s="103"/>
      <c r="MK33" s="103"/>
      <c r="ML33" s="103"/>
      <c r="MM33" s="103"/>
      <c r="MN33" s="103"/>
      <c r="MO33" s="103"/>
      <c r="MP33" s="103"/>
      <c r="MQ33" s="103"/>
      <c r="MR33" s="103"/>
      <c r="MS33" s="103"/>
      <c r="MT33" s="103"/>
      <c r="MU33" s="103"/>
      <c r="MV33" s="103"/>
      <c r="MW33" s="103"/>
      <c r="MX33" s="103"/>
      <c r="MY33" s="103"/>
      <c r="MZ33" s="154"/>
      <c r="NA33" s="103"/>
      <c r="NB33" s="103"/>
      <c r="NC33" s="103"/>
      <c r="ND33" s="103"/>
      <c r="NE33" s="103"/>
      <c r="NF33" s="103"/>
      <c r="NG33" s="103"/>
      <c r="NH33" s="103"/>
      <c r="NI33" s="103"/>
      <c r="NJ33" s="103"/>
      <c r="NK33" s="154"/>
      <c r="NL33" s="103"/>
      <c r="NM33" s="103"/>
      <c r="NN33" s="103"/>
      <c r="NO33" s="154"/>
      <c r="NP33" s="103"/>
      <c r="NQ33" s="103"/>
      <c r="NR33" s="103"/>
      <c r="NS33" s="103"/>
      <c r="NT33" s="103"/>
      <c r="NU33" s="103"/>
      <c r="NV33" s="103"/>
      <c r="NW33" s="103"/>
      <c r="NX33" s="154"/>
      <c r="NY33" s="103"/>
      <c r="NZ33" s="103"/>
      <c r="OA33" s="103"/>
      <c r="OB33" s="103"/>
      <c r="OC33" s="103"/>
      <c r="OD33" s="103"/>
      <c r="OE33" s="103"/>
      <c r="OF33" s="103"/>
      <c r="OG33" s="103"/>
      <c r="OH33" s="103"/>
      <c r="OI33" s="103"/>
      <c r="OJ33" s="154"/>
      <c r="OK33" s="103"/>
      <c r="OL33" s="103"/>
      <c r="OM33" s="103"/>
      <c r="ON33" s="103"/>
      <c r="OO33" s="103"/>
      <c r="OP33" s="103"/>
      <c r="OQ33" s="103"/>
      <c r="OR33" s="103"/>
      <c r="OS33" s="103"/>
      <c r="OT33" s="103"/>
      <c r="OU33" s="103"/>
      <c r="OV33" s="103"/>
      <c r="OW33" s="103"/>
      <c r="OX33" s="103"/>
      <c r="OY33" s="103"/>
      <c r="OZ33" s="103"/>
      <c r="PA33" s="103"/>
      <c r="PB33" s="103"/>
      <c r="PC33" s="103"/>
      <c r="PD33" s="103"/>
      <c r="PE33" s="103"/>
      <c r="PF33" s="103"/>
      <c r="PG33" s="103"/>
      <c r="PH33" s="103"/>
      <c r="PI33" s="103"/>
      <c r="PJ33" s="103"/>
      <c r="PK33" s="103"/>
      <c r="PL33" s="103"/>
      <c r="PM33" s="103"/>
      <c r="PN33" s="103"/>
      <c r="PO33" s="103"/>
      <c r="PP33" s="103"/>
      <c r="PQ33" s="103"/>
      <c r="PR33" s="103"/>
      <c r="PS33" s="103"/>
      <c r="PT33" s="103"/>
      <c r="PU33" s="103"/>
      <c r="PV33" s="103"/>
      <c r="PW33" s="103"/>
      <c r="PX33" s="103"/>
      <c r="PY33" s="103"/>
      <c r="PZ33" s="103"/>
      <c r="QA33" s="103"/>
      <c r="QB33" s="103"/>
      <c r="QC33" s="103"/>
      <c r="QD33" s="103"/>
      <c r="QE33" s="103"/>
      <c r="QF33" s="103"/>
      <c r="QG33" s="103"/>
      <c r="QH33" s="103"/>
      <c r="QI33" s="103"/>
      <c r="QJ33" s="103"/>
      <c r="QK33" s="103"/>
      <c r="QL33" s="103"/>
      <c r="QM33" s="103"/>
      <c r="QN33" s="103"/>
      <c r="QO33" s="103"/>
      <c r="QP33" s="103"/>
      <c r="QQ33" s="103"/>
      <c r="QR33" s="103"/>
      <c r="QS33" s="103"/>
      <c r="QT33" s="103"/>
      <c r="QU33" s="103"/>
      <c r="QV33" s="103"/>
      <c r="QW33" s="103"/>
      <c r="QX33" s="103"/>
      <c r="QY33" s="103"/>
      <c r="QZ33" s="154"/>
      <c r="RA33" s="103"/>
      <c r="RB33" s="103"/>
      <c r="RC33" s="103"/>
      <c r="RD33" s="103"/>
      <c r="RE33" s="103"/>
      <c r="RF33" s="103"/>
      <c r="RG33" s="103"/>
      <c r="RH33" s="154"/>
      <c r="RI33" s="103"/>
      <c r="RJ33" s="103"/>
      <c r="RK33" s="103"/>
      <c r="RL33" s="103"/>
      <c r="RM33" s="103"/>
      <c r="RN33" s="103"/>
      <c r="RO33" s="103"/>
      <c r="RP33" s="103"/>
      <c r="RQ33" s="103"/>
      <c r="RR33" s="103"/>
      <c r="RS33" s="103"/>
      <c r="RT33" s="154"/>
      <c r="RU33" s="103"/>
      <c r="RV33" s="103"/>
      <c r="RW33" s="103"/>
      <c r="RX33" s="103"/>
      <c r="RY33" s="103"/>
      <c r="RZ33" s="103"/>
      <c r="SA33" s="103"/>
      <c r="SB33" s="103"/>
      <c r="TF33" s="217"/>
      <c r="UE33" s="217"/>
      <c r="VF33" s="217"/>
      <c r="VO33" s="217"/>
      <c r="WS33" s="217"/>
      <c r="YF33" s="217"/>
      <c r="ZB33" s="217"/>
      <c r="ZL33" s="217"/>
      <c r="AAB33" s="217"/>
      <c r="AAL33" s="217"/>
      <c r="ABG33" s="217"/>
      <c r="ABL33" s="217"/>
      <c r="ABU33" s="217"/>
      <c r="ACM33" s="217"/>
      <c r="ACV33" s="217"/>
      <c r="ADB33" s="217"/>
      <c r="ADN33" s="217"/>
      <c r="ADZ33" s="217"/>
      <c r="AGB33" s="217"/>
      <c r="AGR33" s="217"/>
    </row>
    <row r="34" spans="1:876" x14ac:dyDescent="0.25">
      <c r="A34" s="2" t="s">
        <v>15</v>
      </c>
      <c r="B34" s="100">
        <v>0.11</v>
      </c>
      <c r="C34" s="100">
        <v>0.05</v>
      </c>
      <c r="D34" s="100">
        <v>6.05</v>
      </c>
      <c r="E34" s="100">
        <v>5.45</v>
      </c>
      <c r="F34" s="100">
        <v>0.48</v>
      </c>
      <c r="G34" s="100">
        <v>0.16</v>
      </c>
      <c r="H34" s="100">
        <v>3.36</v>
      </c>
      <c r="I34" s="100">
        <v>1.3</v>
      </c>
      <c r="J34" s="153"/>
      <c r="K34" s="100"/>
      <c r="L34" s="100"/>
      <c r="M34" s="100"/>
      <c r="N34" s="100"/>
      <c r="O34" s="100"/>
      <c r="P34" s="100"/>
      <c r="Q34" s="100"/>
      <c r="R34" s="100"/>
      <c r="S34" s="100"/>
      <c r="T34" s="100"/>
      <c r="U34" s="153"/>
      <c r="V34" s="100"/>
      <c r="W34" s="100"/>
      <c r="X34" s="100"/>
      <c r="Y34" s="100"/>
      <c r="Z34" s="100"/>
      <c r="AA34" s="100"/>
      <c r="AB34" s="100"/>
      <c r="AC34" s="100"/>
      <c r="AD34" s="100"/>
      <c r="AE34" s="100"/>
      <c r="AF34" s="153"/>
      <c r="AG34" s="100"/>
      <c r="AH34" s="100"/>
      <c r="AI34" s="100"/>
      <c r="AJ34" s="100"/>
      <c r="AK34" s="100"/>
      <c r="AL34" s="100"/>
      <c r="AM34" s="100"/>
      <c r="AN34" s="100"/>
      <c r="AO34" s="100"/>
      <c r="AP34" s="100"/>
      <c r="AQ34" s="153"/>
      <c r="AR34" s="100"/>
      <c r="AS34" s="100"/>
      <c r="AT34" s="100"/>
      <c r="AU34" s="100"/>
      <c r="AV34" s="100"/>
      <c r="AW34" s="100"/>
      <c r="AX34" s="100"/>
      <c r="AY34" s="100"/>
      <c r="AZ34" s="100"/>
      <c r="BA34" s="100"/>
      <c r="BB34" s="153">
        <v>1.22</v>
      </c>
      <c r="BC34" s="100">
        <v>0.36</v>
      </c>
      <c r="BD34" s="100">
        <v>5.62</v>
      </c>
      <c r="BE34" s="100">
        <v>3.43</v>
      </c>
      <c r="BF34" s="100">
        <v>2.68</v>
      </c>
      <c r="BG34" s="100">
        <v>0.88</v>
      </c>
      <c r="BH34" s="100">
        <v>30.25</v>
      </c>
      <c r="BI34" s="100">
        <v>20.02</v>
      </c>
      <c r="BJ34" s="100">
        <v>0.2</v>
      </c>
      <c r="BK34" s="100">
        <v>7.0000000000000007E-2</v>
      </c>
      <c r="BL34" s="100">
        <v>9.69</v>
      </c>
      <c r="BM34" s="100">
        <v>5.25</v>
      </c>
      <c r="BN34" s="153"/>
      <c r="BO34" s="100"/>
      <c r="BP34" s="100"/>
      <c r="BQ34" s="100"/>
      <c r="BR34" s="100"/>
      <c r="BS34" s="100"/>
      <c r="BT34" s="100"/>
      <c r="BU34" s="100"/>
      <c r="BV34" s="100"/>
      <c r="BW34" s="100"/>
      <c r="BX34" s="100"/>
      <c r="BY34" s="100"/>
      <c r="BZ34" s="100"/>
      <c r="CA34" s="100"/>
      <c r="CB34" s="100"/>
      <c r="CC34" s="100"/>
      <c r="CD34" s="153"/>
      <c r="CE34" s="100"/>
      <c r="CF34" s="100"/>
      <c r="CG34" s="100"/>
      <c r="CH34" s="100"/>
      <c r="CI34" s="100"/>
      <c r="CJ34" s="100"/>
      <c r="CK34" s="100"/>
      <c r="CL34" s="100"/>
      <c r="CM34" s="100"/>
      <c r="CN34" s="100"/>
      <c r="CO34" s="100"/>
      <c r="CP34" s="100"/>
      <c r="CQ34" s="100"/>
      <c r="CR34" s="100"/>
      <c r="CS34" s="100"/>
      <c r="CT34" s="100"/>
      <c r="CU34" s="100"/>
      <c r="CV34" s="100"/>
      <c r="CW34" s="100"/>
      <c r="CX34" s="153"/>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53"/>
      <c r="DW34" s="100"/>
      <c r="DX34" s="100"/>
      <c r="DY34" s="100"/>
      <c r="DZ34" s="100"/>
      <c r="EA34" s="100"/>
      <c r="EB34" s="100"/>
      <c r="EC34" s="100"/>
      <c r="ED34" s="100"/>
      <c r="EE34" s="100"/>
      <c r="EF34" s="100"/>
      <c r="EG34" s="100"/>
      <c r="EH34" s="100"/>
      <c r="EI34" s="153"/>
      <c r="EJ34" s="100"/>
      <c r="EK34" s="100"/>
      <c r="EL34" s="100"/>
      <c r="EM34" s="100"/>
      <c r="EN34" s="100"/>
      <c r="EO34" s="100"/>
      <c r="EP34" s="100"/>
      <c r="EQ34" s="100"/>
      <c r="ER34" s="100"/>
      <c r="ES34" s="100"/>
      <c r="ET34" s="153"/>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c r="GG34" s="100"/>
      <c r="GH34" s="153"/>
      <c r="GI34" s="100"/>
      <c r="GJ34" s="100"/>
      <c r="GK34" s="100"/>
      <c r="GL34" s="100"/>
      <c r="GM34" s="100"/>
      <c r="GN34" s="100"/>
      <c r="GO34" s="100"/>
      <c r="GP34" s="100"/>
      <c r="GQ34" s="100"/>
      <c r="GR34" s="100"/>
      <c r="GS34" s="100"/>
      <c r="GT34" s="100"/>
      <c r="GU34" s="100"/>
      <c r="GV34" s="100"/>
      <c r="GW34" s="100"/>
      <c r="GX34" s="100"/>
      <c r="GY34" s="100"/>
      <c r="GZ34" s="153"/>
      <c r="HA34" s="100"/>
      <c r="HB34" s="100"/>
      <c r="HC34" s="100"/>
      <c r="HD34" s="100"/>
      <c r="HE34" s="100"/>
      <c r="HF34" s="100"/>
      <c r="HG34" s="100"/>
      <c r="HH34" s="100"/>
      <c r="HI34" s="100"/>
      <c r="HJ34" s="100"/>
      <c r="HK34" s="100"/>
      <c r="HL34" s="100"/>
      <c r="HM34" s="100"/>
      <c r="HN34" s="100"/>
      <c r="HO34" s="100"/>
      <c r="HP34" s="100"/>
      <c r="HQ34" s="100"/>
      <c r="HR34" s="100"/>
      <c r="HS34" s="100"/>
      <c r="HT34" s="100"/>
      <c r="HU34" s="100"/>
      <c r="HV34" s="100"/>
      <c r="HW34" s="100"/>
      <c r="HX34" s="100"/>
      <c r="HY34" s="100"/>
      <c r="HZ34" s="100"/>
      <c r="IA34" s="100"/>
      <c r="IB34" s="100"/>
      <c r="IC34" s="100"/>
      <c r="ID34" s="100"/>
      <c r="IE34" s="100"/>
      <c r="IF34" s="100"/>
      <c r="IG34" s="100"/>
      <c r="IH34" s="100"/>
      <c r="II34" s="100"/>
      <c r="IJ34" s="100"/>
      <c r="IK34" s="153"/>
      <c r="IL34" s="100"/>
      <c r="IM34" s="100"/>
      <c r="IN34" s="100"/>
      <c r="IO34" s="100"/>
      <c r="IP34" s="100"/>
      <c r="IQ34" s="100"/>
      <c r="IR34" s="100"/>
      <c r="IS34" s="100"/>
      <c r="IT34" s="100"/>
      <c r="IU34" s="100"/>
      <c r="IV34" s="100"/>
      <c r="IW34" s="100"/>
      <c r="IX34" s="100"/>
      <c r="IY34" s="100"/>
      <c r="IZ34" s="100"/>
      <c r="JA34" s="100"/>
      <c r="JB34" s="153"/>
      <c r="JC34" s="100"/>
      <c r="JD34" s="100"/>
      <c r="JE34" s="100"/>
      <c r="JF34" s="100"/>
      <c r="JG34" s="100"/>
      <c r="JH34" s="100"/>
      <c r="JI34" s="100"/>
      <c r="JJ34" s="100"/>
      <c r="JK34" s="100"/>
      <c r="JL34" s="100"/>
      <c r="JM34" s="100"/>
      <c r="JN34" s="153"/>
      <c r="JO34" s="100"/>
      <c r="JP34" s="100"/>
      <c r="JQ34" s="100"/>
      <c r="JR34" s="100"/>
      <c r="JS34" s="100"/>
      <c r="JT34" s="100"/>
      <c r="JU34" s="100"/>
      <c r="JV34" s="100"/>
      <c r="JW34" s="100"/>
      <c r="JX34" s="100"/>
      <c r="JY34" s="100"/>
      <c r="JZ34" s="100"/>
      <c r="KA34" s="100"/>
      <c r="KB34" s="100"/>
      <c r="KC34" s="100"/>
      <c r="KD34" s="100"/>
      <c r="KE34" s="100"/>
      <c r="KF34" s="100"/>
      <c r="KG34" s="100"/>
      <c r="KH34" s="153"/>
      <c r="KI34" s="100"/>
      <c r="KJ34" s="100"/>
      <c r="KK34" s="100"/>
      <c r="KL34" s="100"/>
      <c r="KM34" s="100"/>
      <c r="KN34" s="100"/>
      <c r="KO34" s="100"/>
      <c r="KP34" s="100"/>
      <c r="KQ34" s="100"/>
      <c r="KR34" s="100"/>
      <c r="KS34" s="100"/>
      <c r="KT34" s="100"/>
      <c r="KU34" s="100"/>
      <c r="KV34" s="100"/>
      <c r="KW34" s="100"/>
      <c r="KX34" s="100"/>
      <c r="KY34" s="100"/>
      <c r="KZ34" s="153"/>
      <c r="LA34" s="100"/>
      <c r="LB34" s="100"/>
      <c r="LC34" s="100"/>
      <c r="LD34" s="100"/>
      <c r="LE34" s="100"/>
      <c r="LF34" s="100"/>
      <c r="LG34" s="100"/>
      <c r="LH34" s="100"/>
      <c r="LI34" s="100"/>
      <c r="LJ34" s="100"/>
      <c r="LK34" s="100"/>
      <c r="LL34" s="100"/>
      <c r="LM34" s="100"/>
      <c r="LN34" s="100"/>
      <c r="LO34" s="100"/>
      <c r="LP34" s="100"/>
      <c r="LQ34" s="100"/>
      <c r="LR34" s="100"/>
      <c r="LS34" s="100"/>
      <c r="LT34" s="100"/>
      <c r="LU34" s="100"/>
      <c r="LV34" s="100"/>
      <c r="LW34" s="100"/>
      <c r="LX34" s="100"/>
      <c r="LY34" s="100"/>
      <c r="LZ34" s="100"/>
      <c r="MA34" s="100"/>
      <c r="MB34" s="100"/>
      <c r="MC34" s="100"/>
      <c r="MD34" s="153"/>
      <c r="ME34" s="100"/>
      <c r="MF34" s="100"/>
      <c r="MG34" s="100"/>
      <c r="MH34" s="100"/>
      <c r="MI34" s="100"/>
      <c r="MJ34" s="100"/>
      <c r="MK34" s="100"/>
      <c r="ML34" s="100"/>
      <c r="MM34" s="100"/>
      <c r="MN34" s="100"/>
      <c r="MO34" s="100"/>
      <c r="MP34" s="100"/>
      <c r="MQ34" s="100"/>
      <c r="MR34" s="100"/>
      <c r="MS34" s="100"/>
      <c r="MT34" s="100"/>
      <c r="MU34" s="100"/>
      <c r="MV34" s="100"/>
      <c r="MW34" s="100"/>
      <c r="MX34" s="100"/>
      <c r="MY34" s="100"/>
      <c r="MZ34" s="153"/>
      <c r="NA34" s="100"/>
      <c r="NB34" s="100"/>
      <c r="NC34" s="100"/>
      <c r="ND34" s="100"/>
      <c r="NE34" s="100"/>
      <c r="NF34" s="100"/>
      <c r="NG34" s="100"/>
      <c r="NH34" s="100"/>
      <c r="NI34" s="100"/>
      <c r="NJ34" s="100"/>
      <c r="NK34" s="153"/>
      <c r="NL34" s="100"/>
      <c r="NM34" s="100"/>
      <c r="NN34" s="100"/>
      <c r="NO34" s="153"/>
      <c r="NP34" s="100"/>
      <c r="NQ34" s="100"/>
      <c r="NR34" s="100"/>
      <c r="NS34" s="100"/>
      <c r="NT34" s="100"/>
      <c r="NU34" s="100"/>
      <c r="NV34" s="100"/>
      <c r="NW34" s="100"/>
      <c r="NX34" s="153"/>
      <c r="NY34" s="100"/>
      <c r="NZ34" s="100"/>
      <c r="OA34" s="100"/>
      <c r="OB34" s="100"/>
      <c r="OC34" s="100"/>
      <c r="OD34" s="100"/>
      <c r="OE34" s="100"/>
      <c r="OF34" s="100"/>
      <c r="OG34" s="100"/>
      <c r="OH34" s="100"/>
      <c r="OI34" s="100"/>
      <c r="OJ34" s="153"/>
      <c r="OK34" s="100"/>
      <c r="OL34" s="100"/>
      <c r="OM34" s="100"/>
      <c r="ON34" s="100"/>
      <c r="OO34" s="100"/>
      <c r="OP34" s="100"/>
      <c r="OQ34" s="100"/>
      <c r="OR34" s="100"/>
      <c r="OS34" s="100"/>
      <c r="OT34" s="100"/>
      <c r="OU34" s="100"/>
      <c r="OV34" s="100"/>
      <c r="OW34" s="100"/>
      <c r="OX34" s="100"/>
      <c r="OY34" s="100"/>
      <c r="OZ34" s="100"/>
      <c r="PA34" s="100"/>
      <c r="PB34" s="100"/>
      <c r="PC34" s="100"/>
      <c r="PD34" s="100"/>
      <c r="PE34" s="100"/>
      <c r="PF34" s="100"/>
      <c r="PG34" s="100"/>
      <c r="PH34" s="100"/>
      <c r="PI34" s="100"/>
      <c r="PJ34" s="100"/>
      <c r="PK34" s="100"/>
      <c r="PL34" s="100"/>
      <c r="PM34" s="100"/>
      <c r="PN34" s="100"/>
      <c r="PO34" s="100"/>
      <c r="PP34" s="100"/>
      <c r="PQ34" s="100"/>
      <c r="PR34" s="100"/>
      <c r="PS34" s="100"/>
      <c r="PT34" s="100"/>
      <c r="PU34" s="100"/>
      <c r="PV34" s="100"/>
      <c r="PW34" s="100"/>
      <c r="PX34" s="100"/>
      <c r="PY34" s="100"/>
      <c r="PZ34" s="100"/>
      <c r="QA34" s="100"/>
      <c r="QB34" s="100"/>
      <c r="QC34" s="100"/>
      <c r="QD34" s="100"/>
      <c r="QE34" s="100"/>
      <c r="QF34" s="100"/>
      <c r="QG34" s="100"/>
      <c r="QH34" s="100"/>
      <c r="QI34" s="100"/>
      <c r="QJ34" s="100"/>
      <c r="QK34" s="100"/>
      <c r="QL34" s="100"/>
      <c r="QM34" s="100"/>
      <c r="QN34" s="100"/>
      <c r="QO34" s="100"/>
      <c r="QP34" s="100"/>
      <c r="QQ34" s="100"/>
      <c r="QR34" s="100"/>
      <c r="QS34" s="100"/>
      <c r="QT34" s="100"/>
      <c r="QU34" s="100"/>
      <c r="QV34" s="100"/>
      <c r="QW34" s="100"/>
      <c r="QX34" s="100"/>
      <c r="QY34" s="100"/>
      <c r="QZ34" s="153"/>
      <c r="RA34" s="100"/>
      <c r="RB34" s="100"/>
      <c r="RC34" s="100"/>
      <c r="RD34" s="100"/>
      <c r="RE34" s="100"/>
      <c r="RF34" s="100"/>
      <c r="RG34" s="100"/>
      <c r="RH34" s="153"/>
      <c r="RI34" s="100"/>
      <c r="RJ34" s="100"/>
      <c r="RK34" s="100"/>
      <c r="RL34" s="100"/>
      <c r="RM34" s="100"/>
      <c r="RN34" s="100"/>
      <c r="RO34" s="100"/>
      <c r="RP34" s="100"/>
      <c r="RQ34" s="100"/>
      <c r="RR34" s="100"/>
      <c r="RS34" s="100"/>
      <c r="RT34" s="153"/>
      <c r="RU34" s="100"/>
      <c r="RV34" s="100"/>
      <c r="RW34" s="100"/>
      <c r="RX34" s="100"/>
      <c r="RY34" s="100"/>
      <c r="RZ34" s="100"/>
      <c r="SA34" s="100"/>
      <c r="SB34" s="100"/>
      <c r="ACV34" s="132">
        <v>4.49</v>
      </c>
      <c r="ACW34" s="1">
        <v>11.86</v>
      </c>
      <c r="ACX34" s="1">
        <v>12.79</v>
      </c>
      <c r="ACY34" s="1">
        <v>73.069999999999993</v>
      </c>
      <c r="ACZ34" s="1">
        <v>1.87</v>
      </c>
      <c r="ADA34" s="1">
        <v>52.09</v>
      </c>
    </row>
    <row r="35" spans="1:876" s="10" customFormat="1" x14ac:dyDescent="0.25">
      <c r="A35" s="2" t="s">
        <v>16</v>
      </c>
      <c r="B35" s="103">
        <v>7.0000000000000007E-2</v>
      </c>
      <c r="C35" s="103">
        <v>0.03</v>
      </c>
      <c r="D35" s="103">
        <v>6.39</v>
      </c>
      <c r="E35" s="103">
        <v>5.94</v>
      </c>
      <c r="F35" s="103">
        <v>0.11</v>
      </c>
      <c r="G35" s="103">
        <v>0.04</v>
      </c>
      <c r="H35" s="103">
        <v>1.68</v>
      </c>
      <c r="I35" s="103">
        <v>0.93</v>
      </c>
      <c r="J35" s="154">
        <v>1.6E-2</v>
      </c>
      <c r="K35" s="103">
        <v>2.7E-2</v>
      </c>
      <c r="L35" s="103">
        <v>2.8000000000000001E-2</v>
      </c>
      <c r="M35" s="103">
        <v>0.13800000000000001</v>
      </c>
      <c r="N35" s="103">
        <v>7.1999999999999995E-2</v>
      </c>
      <c r="O35" s="103">
        <v>3.3000000000000002E-2</v>
      </c>
      <c r="P35" s="103">
        <v>1.4999999999999999E-2</v>
      </c>
      <c r="Q35" s="103">
        <v>3.3000000000000002E-2</v>
      </c>
      <c r="R35" s="103">
        <v>2.3E-2</v>
      </c>
      <c r="S35" s="103">
        <v>2.9000000000000001E-2</v>
      </c>
      <c r="T35" s="103" t="s">
        <v>33</v>
      </c>
      <c r="U35" s="154">
        <v>2.9000000000000001E-2</v>
      </c>
      <c r="V35" s="103">
        <v>1.9E-2</v>
      </c>
      <c r="W35" s="103">
        <v>2.4E-2</v>
      </c>
      <c r="X35" s="103">
        <v>8.5000000000000006E-2</v>
      </c>
      <c r="Y35" s="103">
        <v>5.1999999999999998E-2</v>
      </c>
      <c r="Z35" s="103">
        <v>3.5000000000000003E-2</v>
      </c>
      <c r="AA35" s="103">
        <v>2.5000000000000001E-2</v>
      </c>
      <c r="AB35" s="103">
        <v>6.0999999999999999E-2</v>
      </c>
      <c r="AC35" s="103">
        <v>4.1000000000000002E-2</v>
      </c>
      <c r="AD35" s="103">
        <v>2.8000000000000001E-2</v>
      </c>
      <c r="AE35" s="103">
        <v>0.52100000000000002</v>
      </c>
      <c r="AF35" s="154">
        <v>6.2E-2</v>
      </c>
      <c r="AG35" s="103">
        <v>3.6999999999999998E-2</v>
      </c>
      <c r="AH35" s="103">
        <v>4.5999999999999999E-2</v>
      </c>
      <c r="AI35" s="103">
        <v>7.4999999999999997E-2</v>
      </c>
      <c r="AJ35" s="103">
        <v>5.7000000000000002E-2</v>
      </c>
      <c r="AK35" s="103">
        <v>4.9000000000000002E-2</v>
      </c>
      <c r="AL35" s="103">
        <v>1.4999999999999999E-2</v>
      </c>
      <c r="AM35" s="103">
        <v>3.6999999999999998E-2</v>
      </c>
      <c r="AN35" s="103">
        <v>4.2000000000000003E-2</v>
      </c>
      <c r="AO35" s="103">
        <v>2.1000000000000001E-2</v>
      </c>
      <c r="AP35" s="103">
        <v>2.7E-2</v>
      </c>
      <c r="AQ35" s="154">
        <v>3.5999999999999997E-2</v>
      </c>
      <c r="AR35" s="103">
        <v>3.3000000000000002E-2</v>
      </c>
      <c r="AS35" s="103">
        <v>3.5000000000000003E-2</v>
      </c>
      <c r="AT35" s="103">
        <v>5.0999999999999997E-2</v>
      </c>
      <c r="AU35" s="103">
        <v>8.2000000000000003E-2</v>
      </c>
      <c r="AV35" s="103">
        <v>3.7999999999999999E-2</v>
      </c>
      <c r="AW35" s="103">
        <v>1.4E-2</v>
      </c>
      <c r="AX35" s="103">
        <v>2.4E-2</v>
      </c>
      <c r="AY35" s="103">
        <v>3.2000000000000001E-2</v>
      </c>
      <c r="AZ35" s="103">
        <v>1.4E-2</v>
      </c>
      <c r="BA35" s="103">
        <v>2.4E-2</v>
      </c>
      <c r="BB35" s="154">
        <v>0.02</v>
      </c>
      <c r="BC35" s="103">
        <v>0.01</v>
      </c>
      <c r="BD35" s="103">
        <v>1.48</v>
      </c>
      <c r="BE35" s="103">
        <v>0.45</v>
      </c>
      <c r="BF35" s="103">
        <v>0.56999999999999995</v>
      </c>
      <c r="BG35" s="103">
        <v>0.33</v>
      </c>
      <c r="BH35" s="103">
        <v>6.66</v>
      </c>
      <c r="BI35" s="103">
        <v>3.69</v>
      </c>
      <c r="BJ35" s="103">
        <v>0.02</v>
      </c>
      <c r="BK35" s="103">
        <v>0.01</v>
      </c>
      <c r="BL35" s="103">
        <v>5.74</v>
      </c>
      <c r="BM35" s="103">
        <v>0.42</v>
      </c>
      <c r="BN35" s="154">
        <v>2.57</v>
      </c>
      <c r="BO35" s="103">
        <v>0.9</v>
      </c>
      <c r="BP35" s="103">
        <v>6.85</v>
      </c>
      <c r="BQ35" s="103">
        <v>0.73</v>
      </c>
      <c r="BR35" s="103">
        <v>16.27</v>
      </c>
      <c r="BS35" s="103">
        <v>6.35</v>
      </c>
      <c r="BT35" s="103">
        <v>4.2699999999999996</v>
      </c>
      <c r="BU35" s="103">
        <v>1.43</v>
      </c>
      <c r="BV35" s="103">
        <v>0.76</v>
      </c>
      <c r="BW35" s="103">
        <v>0.36</v>
      </c>
      <c r="BX35" s="103">
        <v>2.1800000000000002</v>
      </c>
      <c r="BY35" s="103">
        <v>0.37</v>
      </c>
      <c r="BZ35" s="103">
        <v>0.67</v>
      </c>
      <c r="CA35" s="103">
        <v>0.39</v>
      </c>
      <c r="CB35" s="103">
        <v>0.76</v>
      </c>
      <c r="CC35" s="103">
        <v>0.41</v>
      </c>
      <c r="CD35" s="154"/>
      <c r="CE35" s="103"/>
      <c r="CF35" s="103"/>
      <c r="CG35" s="103"/>
      <c r="CH35" s="103"/>
      <c r="CI35" s="103"/>
      <c r="CJ35" s="103"/>
      <c r="CK35" s="103"/>
      <c r="CL35" s="103"/>
      <c r="CM35" s="103"/>
      <c r="CN35" s="103"/>
      <c r="CO35" s="103"/>
      <c r="CP35" s="103"/>
      <c r="CQ35" s="103"/>
      <c r="CR35" s="103"/>
      <c r="CS35" s="103"/>
      <c r="CT35" s="103"/>
      <c r="CU35" s="103"/>
      <c r="CV35" s="103"/>
      <c r="CW35" s="103"/>
      <c r="CX35" s="154"/>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54">
        <v>1.5629999999999999</v>
      </c>
      <c r="DW35" s="103">
        <v>3.0139999999999998</v>
      </c>
      <c r="DX35" s="103">
        <v>8.641</v>
      </c>
      <c r="DY35" s="103">
        <v>29.922000000000001</v>
      </c>
      <c r="DZ35" s="103">
        <v>13.045999999999999</v>
      </c>
      <c r="EA35" s="103">
        <v>1.6E-2</v>
      </c>
      <c r="EB35" s="103">
        <v>8.0000000000000002E-3</v>
      </c>
      <c r="EC35" s="103">
        <v>1.3879999999999999</v>
      </c>
      <c r="ED35" s="103">
        <v>2.3199999999999998E-2</v>
      </c>
      <c r="EE35" s="103">
        <v>1.7500000000000002E-2</v>
      </c>
      <c r="EF35" s="103">
        <v>0.83130000000000004</v>
      </c>
      <c r="EG35" s="103">
        <v>0.23449999999999999</v>
      </c>
      <c r="EH35" s="103">
        <v>0.84799999999999998</v>
      </c>
      <c r="EI35" s="154"/>
      <c r="EJ35" s="103"/>
      <c r="EK35" s="103"/>
      <c r="EL35" s="103"/>
      <c r="EM35" s="103"/>
      <c r="EN35" s="103"/>
      <c r="EO35" s="103"/>
      <c r="EP35" s="103"/>
      <c r="EQ35" s="103"/>
      <c r="ER35" s="103"/>
      <c r="ES35" s="103"/>
      <c r="ET35" s="154"/>
      <c r="EU35" s="103"/>
      <c r="EV35" s="103"/>
      <c r="EW35" s="103"/>
      <c r="EX35" s="103"/>
      <c r="EY35" s="103"/>
      <c r="EZ35" s="103"/>
      <c r="FA35" s="103"/>
      <c r="FB35" s="103"/>
      <c r="FC35" s="103"/>
      <c r="FD35" s="103"/>
      <c r="FE35" s="103"/>
      <c r="FF35" s="103"/>
      <c r="FG35" s="103"/>
      <c r="FH35" s="103"/>
      <c r="FI35" s="103"/>
      <c r="FJ35" s="103"/>
      <c r="FK35" s="103"/>
      <c r="FL35" s="103"/>
      <c r="FM35" s="103"/>
      <c r="FN35" s="103"/>
      <c r="FO35" s="103"/>
      <c r="FP35" s="103"/>
      <c r="FQ35" s="103"/>
      <c r="FR35" s="103"/>
      <c r="FS35" s="103"/>
      <c r="FT35" s="103"/>
      <c r="FU35" s="103"/>
      <c r="FV35" s="103"/>
      <c r="FW35" s="103"/>
      <c r="FX35" s="103"/>
      <c r="FY35" s="103"/>
      <c r="FZ35" s="103"/>
      <c r="GA35" s="103"/>
      <c r="GB35" s="103"/>
      <c r="GC35" s="103"/>
      <c r="GD35" s="103"/>
      <c r="GE35" s="103"/>
      <c r="GF35" s="103"/>
      <c r="GG35" s="103"/>
      <c r="GH35" s="154"/>
      <c r="GI35" s="103"/>
      <c r="GJ35" s="103"/>
      <c r="GK35" s="103"/>
      <c r="GL35" s="103"/>
      <c r="GM35" s="103"/>
      <c r="GN35" s="103"/>
      <c r="GO35" s="103"/>
      <c r="GP35" s="103"/>
      <c r="GQ35" s="103"/>
      <c r="GR35" s="103"/>
      <c r="GS35" s="103"/>
      <c r="GT35" s="103"/>
      <c r="GU35" s="103"/>
      <c r="GV35" s="103"/>
      <c r="GW35" s="103"/>
      <c r="GX35" s="103"/>
      <c r="GY35" s="103"/>
      <c r="GZ35" s="154"/>
      <c r="HA35" s="103"/>
      <c r="HB35" s="103"/>
      <c r="HC35" s="103"/>
      <c r="HD35" s="103"/>
      <c r="HE35" s="103"/>
      <c r="HF35" s="103"/>
      <c r="HG35" s="103"/>
      <c r="HH35" s="103"/>
      <c r="HI35" s="103"/>
      <c r="HJ35" s="103"/>
      <c r="HK35" s="103"/>
      <c r="HL35" s="103"/>
      <c r="HM35" s="103"/>
      <c r="HN35" s="103"/>
      <c r="HO35" s="103"/>
      <c r="HP35" s="103"/>
      <c r="HQ35" s="103"/>
      <c r="HR35" s="103"/>
      <c r="HS35" s="103"/>
      <c r="HT35" s="103"/>
      <c r="HU35" s="103"/>
      <c r="HV35" s="103"/>
      <c r="HW35" s="103"/>
      <c r="HX35" s="103"/>
      <c r="HY35" s="103"/>
      <c r="HZ35" s="103"/>
      <c r="IA35" s="103"/>
      <c r="IB35" s="103"/>
      <c r="IC35" s="103"/>
      <c r="ID35" s="103"/>
      <c r="IE35" s="103"/>
      <c r="IF35" s="103"/>
      <c r="IG35" s="103"/>
      <c r="IH35" s="103"/>
      <c r="II35" s="103"/>
      <c r="IJ35" s="103"/>
      <c r="IK35" s="154"/>
      <c r="IL35" s="103"/>
      <c r="IM35" s="103"/>
      <c r="IN35" s="103"/>
      <c r="IO35" s="103"/>
      <c r="IP35" s="103"/>
      <c r="IQ35" s="103"/>
      <c r="IR35" s="103"/>
      <c r="IS35" s="103"/>
      <c r="IT35" s="103"/>
      <c r="IU35" s="103"/>
      <c r="IV35" s="103"/>
      <c r="IW35" s="103"/>
      <c r="IX35" s="103"/>
      <c r="IY35" s="103"/>
      <c r="IZ35" s="103"/>
      <c r="JA35" s="103"/>
      <c r="JB35" s="154"/>
      <c r="JC35" s="103"/>
      <c r="JD35" s="103"/>
      <c r="JE35" s="103"/>
      <c r="JF35" s="103"/>
      <c r="JG35" s="103"/>
      <c r="JH35" s="103"/>
      <c r="JI35" s="103"/>
      <c r="JJ35" s="103"/>
      <c r="JK35" s="103"/>
      <c r="JL35" s="103"/>
      <c r="JM35" s="103"/>
      <c r="JN35" s="154"/>
      <c r="JO35" s="103"/>
      <c r="JP35" s="103"/>
      <c r="JQ35" s="103"/>
      <c r="JR35" s="103"/>
      <c r="JS35" s="103"/>
      <c r="JT35" s="103"/>
      <c r="JU35" s="103"/>
      <c r="JV35" s="103"/>
      <c r="JW35" s="103"/>
      <c r="JX35" s="103"/>
      <c r="JY35" s="103"/>
      <c r="JZ35" s="103"/>
      <c r="KA35" s="103"/>
      <c r="KB35" s="103"/>
      <c r="KC35" s="103"/>
      <c r="KD35" s="103"/>
      <c r="KE35" s="103"/>
      <c r="KF35" s="103"/>
      <c r="KG35" s="103"/>
      <c r="KH35" s="154"/>
      <c r="KI35" s="103"/>
      <c r="KJ35" s="103"/>
      <c r="KK35" s="103"/>
      <c r="KL35" s="103"/>
      <c r="KM35" s="103"/>
      <c r="KN35" s="103"/>
      <c r="KO35" s="103"/>
      <c r="KP35" s="103"/>
      <c r="KQ35" s="103"/>
      <c r="KR35" s="103"/>
      <c r="KS35" s="103"/>
      <c r="KT35" s="103"/>
      <c r="KU35" s="103"/>
      <c r="KV35" s="103"/>
      <c r="KW35" s="103"/>
      <c r="KX35" s="103"/>
      <c r="KY35" s="103"/>
      <c r="KZ35" s="154">
        <v>0.65720000000000001</v>
      </c>
      <c r="LA35" s="103">
        <v>0.31240000000000001</v>
      </c>
      <c r="LB35" s="103">
        <v>1.0197000000000001</v>
      </c>
      <c r="LC35" s="103">
        <v>0.51219999999999999</v>
      </c>
      <c r="LD35" s="103">
        <v>0.3614</v>
      </c>
      <c r="LE35" s="103">
        <v>0.1522</v>
      </c>
      <c r="LF35" s="103">
        <v>0.91779999999999995</v>
      </c>
      <c r="LG35" s="103">
        <v>0.4859</v>
      </c>
      <c r="LH35" s="103">
        <v>8.9999999999999993E-3</v>
      </c>
      <c r="LI35" s="103">
        <v>4.3E-3</v>
      </c>
      <c r="LJ35" s="103">
        <v>0.32619999999999999</v>
      </c>
      <c r="LK35" s="103">
        <v>0.26250000000000001</v>
      </c>
      <c r="LL35" s="103">
        <v>0.43680000000000002</v>
      </c>
      <c r="LM35" s="103">
        <v>0.31969999999999998</v>
      </c>
      <c r="LN35" s="103">
        <v>0.78</v>
      </c>
      <c r="LO35" s="103">
        <v>0.75629999999999997</v>
      </c>
      <c r="LP35" s="103">
        <v>0.42580000000000001</v>
      </c>
      <c r="LQ35" s="103">
        <v>0.30630000000000002</v>
      </c>
      <c r="LR35" s="103">
        <v>1.0200000000000001E-2</v>
      </c>
      <c r="LS35" s="103">
        <v>4.8999999999999998E-3</v>
      </c>
      <c r="LT35" s="103">
        <v>7.2351999999999999</v>
      </c>
      <c r="LU35" s="103">
        <v>5.9486999999999997</v>
      </c>
      <c r="LV35" s="103">
        <v>8.7683</v>
      </c>
      <c r="LW35" s="103">
        <v>6.4583000000000004</v>
      </c>
      <c r="LX35" s="103">
        <v>6.0053999999999998</v>
      </c>
      <c r="LY35" s="103">
        <v>5.5994999999999999</v>
      </c>
      <c r="LZ35" s="103">
        <v>7.8974000000000002</v>
      </c>
      <c r="MA35" s="103">
        <v>5.5917000000000003</v>
      </c>
      <c r="MB35" s="103">
        <v>0.30070000000000002</v>
      </c>
      <c r="MC35" s="103">
        <v>0.13</v>
      </c>
      <c r="MD35" s="154"/>
      <c r="ME35" s="103"/>
      <c r="MF35" s="103"/>
      <c r="MG35" s="103"/>
      <c r="MH35" s="103"/>
      <c r="MI35" s="103"/>
      <c r="MJ35" s="103"/>
      <c r="MK35" s="103"/>
      <c r="ML35" s="103"/>
      <c r="MM35" s="103"/>
      <c r="MN35" s="103"/>
      <c r="MO35" s="103"/>
      <c r="MP35" s="103"/>
      <c r="MQ35" s="103"/>
      <c r="MR35" s="103"/>
      <c r="MS35" s="103"/>
      <c r="MT35" s="103"/>
      <c r="MU35" s="103"/>
      <c r="MV35" s="103"/>
      <c r="MW35" s="103"/>
      <c r="MX35" s="103"/>
      <c r="MY35" s="103"/>
      <c r="MZ35" s="154"/>
      <c r="NA35" s="103"/>
      <c r="NB35" s="103"/>
      <c r="NC35" s="103"/>
      <c r="ND35" s="103"/>
      <c r="NE35" s="103"/>
      <c r="NF35" s="103"/>
      <c r="NG35" s="103"/>
      <c r="NH35" s="103"/>
      <c r="NI35" s="103"/>
      <c r="NJ35" s="103"/>
      <c r="NK35" s="154"/>
      <c r="NL35" s="103"/>
      <c r="NM35" s="103"/>
      <c r="NN35" s="103"/>
      <c r="NO35" s="154"/>
      <c r="NP35" s="103"/>
      <c r="NQ35" s="103"/>
      <c r="NR35" s="103"/>
      <c r="NS35" s="103"/>
      <c r="NT35" s="103"/>
      <c r="NU35" s="103"/>
      <c r="NV35" s="103"/>
      <c r="NW35" s="103"/>
      <c r="NX35" s="154"/>
      <c r="NY35" s="103"/>
      <c r="NZ35" s="103"/>
      <c r="OA35" s="103"/>
      <c r="OB35" s="103"/>
      <c r="OC35" s="103"/>
      <c r="OD35" s="103"/>
      <c r="OE35" s="103"/>
      <c r="OF35" s="103"/>
      <c r="OG35" s="103"/>
      <c r="OH35" s="103"/>
      <c r="OI35" s="103"/>
      <c r="OJ35" s="154">
        <v>0.49320000000000003</v>
      </c>
      <c r="OK35" s="103">
        <v>0.26669999999999999</v>
      </c>
      <c r="OL35" s="103">
        <v>0.24160000000000001</v>
      </c>
      <c r="OM35" s="103">
        <v>0.17349999999999999</v>
      </c>
      <c r="ON35" s="103">
        <v>0.11600000000000001</v>
      </c>
      <c r="OO35" s="103">
        <v>5.4899999999999997E-2</v>
      </c>
      <c r="OP35" s="103">
        <v>0.58830000000000005</v>
      </c>
      <c r="OQ35" s="103">
        <v>0.25169999999999998</v>
      </c>
      <c r="OR35" s="103">
        <v>0.751</v>
      </c>
      <c r="OS35" s="103">
        <v>0.46839999999999998</v>
      </c>
      <c r="OT35" s="103">
        <v>0.34210000000000002</v>
      </c>
      <c r="OU35" s="103">
        <v>0.19070000000000001</v>
      </c>
      <c r="OV35" s="103">
        <v>9.5999999999999992E-3</v>
      </c>
      <c r="OW35" s="103">
        <v>4.7000000000000002E-3</v>
      </c>
      <c r="OX35" s="103">
        <v>2.63E-2</v>
      </c>
      <c r="OY35" s="103">
        <v>1.3100000000000001E-2</v>
      </c>
      <c r="OZ35" s="103">
        <v>0.26119999999999999</v>
      </c>
      <c r="PA35" s="103">
        <v>4.9688999999999997</v>
      </c>
      <c r="PB35" s="103">
        <v>0.1358</v>
      </c>
      <c r="PC35" s="103">
        <v>2.2673999999999999</v>
      </c>
      <c r="PD35" s="103">
        <v>0.1235</v>
      </c>
      <c r="PE35" s="103">
        <v>2.2162000000000002</v>
      </c>
      <c r="PF35" s="103">
        <v>0.32390000000000002</v>
      </c>
      <c r="PG35" s="103">
        <v>6.2217000000000002</v>
      </c>
      <c r="PH35" s="103">
        <v>0.28960000000000002</v>
      </c>
      <c r="PI35" s="103">
        <v>5.1772999999999998</v>
      </c>
      <c r="PJ35" s="103">
        <v>0.2014</v>
      </c>
      <c r="PK35" s="103">
        <v>4.0621</v>
      </c>
      <c r="PL35" s="103">
        <v>1.2E-2</v>
      </c>
      <c r="PM35" s="103">
        <v>0.49399999999999999</v>
      </c>
      <c r="PN35" s="103">
        <v>2.23E-2</v>
      </c>
      <c r="PO35" s="103">
        <v>0.72670000000000001</v>
      </c>
      <c r="PP35" s="103">
        <v>0.496</v>
      </c>
      <c r="PQ35" s="103">
        <v>0.41299999999999998</v>
      </c>
      <c r="PR35" s="103">
        <v>0.98899999999999999</v>
      </c>
      <c r="PS35" s="103">
        <v>0.59699999999999998</v>
      </c>
      <c r="PT35" s="103">
        <v>0.505</v>
      </c>
      <c r="PU35" s="103">
        <v>0.32800000000000001</v>
      </c>
      <c r="PV35" s="103">
        <v>0.32</v>
      </c>
      <c r="PW35" s="103">
        <v>0.09</v>
      </c>
      <c r="PX35" s="103">
        <v>3.9E-2</v>
      </c>
      <c r="PY35" s="103">
        <v>1.4999999999999999E-2</v>
      </c>
      <c r="PZ35" s="103">
        <v>0.69199999999999995</v>
      </c>
      <c r="QA35" s="103">
        <v>0.33900000000000002</v>
      </c>
      <c r="QB35" s="103">
        <v>0.78800000000000003</v>
      </c>
      <c r="QC35" s="103">
        <v>0.49099999999999999</v>
      </c>
      <c r="QD35" s="103">
        <v>0.80900000000000005</v>
      </c>
      <c r="QE35" s="103">
        <v>0.44</v>
      </c>
      <c r="QF35" s="103">
        <v>1.2969999999999999</v>
      </c>
      <c r="QG35" s="103">
        <v>0.158</v>
      </c>
      <c r="QH35" s="103">
        <v>0.751</v>
      </c>
      <c r="QI35" s="103">
        <v>17.809000000000001</v>
      </c>
      <c r="QJ35" s="103">
        <v>0.76</v>
      </c>
      <c r="QK35" s="103">
        <v>25.277000000000001</v>
      </c>
      <c r="QL35" s="103">
        <v>0.35599999999999998</v>
      </c>
      <c r="QM35" s="103">
        <v>15.86</v>
      </c>
      <c r="QN35" s="103">
        <v>0.32300000000000001</v>
      </c>
      <c r="QO35" s="103">
        <v>14.321</v>
      </c>
      <c r="QP35" s="103">
        <v>0.34599999999999997</v>
      </c>
      <c r="QQ35" s="103">
        <v>17.501999999999999</v>
      </c>
      <c r="QR35" s="103">
        <v>0.68400000000000005</v>
      </c>
      <c r="QS35" s="103">
        <v>33.701000000000001</v>
      </c>
      <c r="QT35" s="103">
        <v>0.60199999999999998</v>
      </c>
      <c r="QU35" s="103">
        <v>30.552</v>
      </c>
      <c r="QV35" s="103">
        <v>0.57999999999999996</v>
      </c>
      <c r="QW35" s="103">
        <v>10.013</v>
      </c>
      <c r="QX35" s="103">
        <v>0.436</v>
      </c>
      <c r="QY35" s="103">
        <v>7.7779999999999996</v>
      </c>
      <c r="QZ35" s="154"/>
      <c r="RA35" s="103"/>
      <c r="RB35" s="103"/>
      <c r="RC35" s="103"/>
      <c r="RD35" s="103"/>
      <c r="RE35" s="103"/>
      <c r="RF35" s="103"/>
      <c r="RG35" s="103"/>
      <c r="RH35" s="154"/>
      <c r="RI35" s="103"/>
      <c r="RJ35" s="103"/>
      <c r="RK35" s="103"/>
      <c r="RL35" s="103"/>
      <c r="RM35" s="103"/>
      <c r="RN35" s="103"/>
      <c r="RO35" s="103"/>
      <c r="RP35" s="103"/>
      <c r="RQ35" s="103"/>
      <c r="RR35" s="103"/>
      <c r="RS35" s="103"/>
      <c r="RT35" s="154"/>
      <c r="RU35" s="103"/>
      <c r="RV35" s="103"/>
      <c r="RW35" s="103"/>
      <c r="RX35" s="103"/>
      <c r="RY35" s="103"/>
      <c r="RZ35" s="103"/>
      <c r="SA35" s="103"/>
      <c r="SB35" s="103"/>
      <c r="TF35" s="217"/>
      <c r="UE35" s="217"/>
      <c r="VF35" s="217">
        <v>1.55</v>
      </c>
      <c r="VG35" s="10">
        <v>2.77</v>
      </c>
      <c r="VH35" s="10">
        <v>1.86</v>
      </c>
      <c r="VI35" s="10">
        <v>1.7</v>
      </c>
      <c r="VJ35" s="10">
        <v>1.55</v>
      </c>
      <c r="VK35" s="10">
        <v>1.71</v>
      </c>
      <c r="VL35" s="10">
        <v>5.49</v>
      </c>
      <c r="VM35" s="10">
        <v>1.93</v>
      </c>
      <c r="VN35" s="10">
        <v>2.2400000000000002</v>
      </c>
      <c r="VO35" s="217"/>
      <c r="WS35" s="217"/>
      <c r="YF35" s="217"/>
      <c r="ZB35" s="217"/>
      <c r="ZL35" s="217"/>
      <c r="AAB35" s="217"/>
      <c r="AAL35" s="217"/>
      <c r="ABG35" s="217"/>
      <c r="ABL35" s="217"/>
      <c r="ABU35" s="217"/>
      <c r="ACM35" s="217"/>
      <c r="ACV35" s="217"/>
      <c r="ADB35" s="217"/>
      <c r="ADN35" s="217"/>
      <c r="ADZ35" s="217"/>
      <c r="AGB35" s="217">
        <v>0.30199999999999999</v>
      </c>
      <c r="AGC35" s="10">
        <v>0.41899999999999998</v>
      </c>
      <c r="AGD35" s="10">
        <v>0.217</v>
      </c>
      <c r="AGE35" s="10" t="s">
        <v>115</v>
      </c>
      <c r="AGF35" s="10">
        <v>0.70899999999999996</v>
      </c>
      <c r="AGG35" s="10">
        <v>0.89500000000000002</v>
      </c>
      <c r="AGH35" s="10">
        <v>1.6930000000000001</v>
      </c>
      <c r="AGI35" s="10">
        <v>3.0059999999999998</v>
      </c>
      <c r="AGJ35" s="10">
        <v>0.14799999999999999</v>
      </c>
      <c r="AGK35" s="10">
        <v>6.7000000000000004E-2</v>
      </c>
      <c r="AGN35" s="10">
        <v>6.9000000000000006E-2</v>
      </c>
      <c r="AGO35" s="10" t="s">
        <v>115</v>
      </c>
      <c r="AGP35" s="10">
        <v>6.7000000000000004E-2</v>
      </c>
      <c r="AGQ35" s="10">
        <v>0.47599999999999998</v>
      </c>
      <c r="AGR35" s="217"/>
    </row>
    <row r="36" spans="1:876" x14ac:dyDescent="0.25">
      <c r="A36" s="2" t="s">
        <v>17</v>
      </c>
      <c r="B36" s="100"/>
      <c r="C36" s="100"/>
      <c r="D36" s="100"/>
      <c r="E36" s="100"/>
      <c r="F36" s="100"/>
      <c r="G36" s="100"/>
      <c r="H36" s="100"/>
      <c r="I36" s="100"/>
      <c r="J36" s="153"/>
      <c r="K36" s="100"/>
      <c r="L36" s="100"/>
      <c r="M36" s="100"/>
      <c r="N36" s="100"/>
      <c r="O36" s="100"/>
      <c r="P36" s="100"/>
      <c r="Q36" s="100"/>
      <c r="R36" s="100"/>
      <c r="S36" s="100"/>
      <c r="T36" s="100"/>
      <c r="U36" s="153"/>
      <c r="V36" s="100"/>
      <c r="W36" s="100"/>
      <c r="X36" s="100"/>
      <c r="Y36" s="100"/>
      <c r="Z36" s="100"/>
      <c r="AA36" s="100"/>
      <c r="AB36" s="100"/>
      <c r="AC36" s="100"/>
      <c r="AD36" s="100"/>
      <c r="AE36" s="100"/>
      <c r="AF36" s="153"/>
      <c r="AG36" s="100"/>
      <c r="AH36" s="100"/>
      <c r="AI36" s="100"/>
      <c r="AJ36" s="100"/>
      <c r="AK36" s="100"/>
      <c r="AL36" s="100"/>
      <c r="AM36" s="100"/>
      <c r="AN36" s="100"/>
      <c r="AO36" s="100"/>
      <c r="AP36" s="100"/>
      <c r="AQ36" s="153"/>
      <c r="AR36" s="100"/>
      <c r="AS36" s="100"/>
      <c r="AT36" s="100"/>
      <c r="AU36" s="100"/>
      <c r="AV36" s="100"/>
      <c r="AW36" s="100"/>
      <c r="AX36" s="100"/>
      <c r="AY36" s="100"/>
      <c r="AZ36" s="100"/>
      <c r="BA36" s="100"/>
      <c r="BB36" s="153"/>
      <c r="BC36" s="100"/>
      <c r="BD36" s="100"/>
      <c r="BE36" s="100"/>
      <c r="BF36" s="100"/>
      <c r="BG36" s="100"/>
      <c r="BH36" s="100"/>
      <c r="BI36" s="100"/>
      <c r="BJ36" s="100"/>
      <c r="BK36" s="100"/>
      <c r="BL36" s="100"/>
      <c r="BM36" s="100"/>
      <c r="BN36" s="153"/>
      <c r="BO36" s="100"/>
      <c r="BP36" s="100"/>
      <c r="BQ36" s="100"/>
      <c r="BR36" s="100"/>
      <c r="BS36" s="100"/>
      <c r="BT36" s="100"/>
      <c r="BU36" s="100"/>
      <c r="BV36" s="100"/>
      <c r="BW36" s="100"/>
      <c r="BX36" s="100"/>
      <c r="BY36" s="100"/>
      <c r="BZ36" s="100"/>
      <c r="CA36" s="100"/>
      <c r="CB36" s="100"/>
      <c r="CC36" s="100"/>
      <c r="CD36" s="153"/>
      <c r="CE36" s="100"/>
      <c r="CF36" s="100"/>
      <c r="CG36" s="100"/>
      <c r="CH36" s="100"/>
      <c r="CI36" s="100"/>
      <c r="CJ36" s="100"/>
      <c r="CK36" s="100"/>
      <c r="CL36" s="100"/>
      <c r="CM36" s="100"/>
      <c r="CN36" s="100"/>
      <c r="CO36" s="100"/>
      <c r="CP36" s="100"/>
      <c r="CQ36" s="100"/>
      <c r="CR36" s="100"/>
      <c r="CS36" s="100"/>
      <c r="CT36" s="100"/>
      <c r="CU36" s="100"/>
      <c r="CV36" s="100"/>
      <c r="CW36" s="100"/>
      <c r="CX36" s="153"/>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53"/>
      <c r="DW36" s="100"/>
      <c r="DX36" s="100"/>
      <c r="DY36" s="100"/>
      <c r="DZ36" s="100"/>
      <c r="EA36" s="100"/>
      <c r="EB36" s="100"/>
      <c r="EC36" s="100"/>
      <c r="ED36" s="100"/>
      <c r="EE36" s="100"/>
      <c r="EF36" s="100"/>
      <c r="EG36" s="100"/>
      <c r="EH36" s="100"/>
      <c r="EI36" s="153"/>
      <c r="EJ36" s="100"/>
      <c r="EK36" s="100"/>
      <c r="EL36" s="100"/>
      <c r="EM36" s="100"/>
      <c r="EN36" s="100"/>
      <c r="EO36" s="100"/>
      <c r="EP36" s="100"/>
      <c r="EQ36" s="100"/>
      <c r="ER36" s="100"/>
      <c r="ES36" s="100"/>
      <c r="ET36" s="153"/>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c r="GG36" s="100"/>
      <c r="GH36" s="153"/>
      <c r="GI36" s="100"/>
      <c r="GJ36" s="100"/>
      <c r="GK36" s="100"/>
      <c r="GL36" s="100"/>
      <c r="GM36" s="100"/>
      <c r="GN36" s="100"/>
      <c r="GO36" s="100"/>
      <c r="GP36" s="100"/>
      <c r="GQ36" s="100"/>
      <c r="GR36" s="100"/>
      <c r="GS36" s="100"/>
      <c r="GT36" s="100"/>
      <c r="GU36" s="100"/>
      <c r="GV36" s="100"/>
      <c r="GW36" s="100"/>
      <c r="GX36" s="100"/>
      <c r="GY36" s="100"/>
      <c r="GZ36" s="153"/>
      <c r="HA36" s="100"/>
      <c r="HB36" s="100"/>
      <c r="HC36" s="100"/>
      <c r="HD36" s="100"/>
      <c r="HE36" s="100"/>
      <c r="HF36" s="100"/>
      <c r="HG36" s="100"/>
      <c r="HH36" s="100"/>
      <c r="HI36" s="100"/>
      <c r="HJ36" s="100"/>
      <c r="HK36" s="100"/>
      <c r="HL36" s="100"/>
      <c r="HM36" s="100"/>
      <c r="HN36" s="100"/>
      <c r="HO36" s="100"/>
      <c r="HP36" s="100"/>
      <c r="HQ36" s="100"/>
      <c r="HR36" s="100"/>
      <c r="HS36" s="100"/>
      <c r="HT36" s="100"/>
      <c r="HU36" s="100"/>
      <c r="HV36" s="100"/>
      <c r="HW36" s="100"/>
      <c r="HX36" s="100"/>
      <c r="HY36" s="100"/>
      <c r="HZ36" s="100"/>
      <c r="IA36" s="100"/>
      <c r="IB36" s="100"/>
      <c r="IC36" s="100"/>
      <c r="ID36" s="100"/>
      <c r="IE36" s="100"/>
      <c r="IF36" s="100"/>
      <c r="IG36" s="100"/>
      <c r="IH36" s="100"/>
      <c r="II36" s="100"/>
      <c r="IJ36" s="100"/>
      <c r="IK36" s="153"/>
      <c r="IL36" s="100"/>
      <c r="IM36" s="100"/>
      <c r="IN36" s="100"/>
      <c r="IO36" s="100"/>
      <c r="IP36" s="100"/>
      <c r="IQ36" s="100"/>
      <c r="IR36" s="100"/>
      <c r="IS36" s="100"/>
      <c r="IT36" s="100"/>
      <c r="IU36" s="100"/>
      <c r="IV36" s="100"/>
      <c r="IW36" s="100"/>
      <c r="IX36" s="100"/>
      <c r="IY36" s="100"/>
      <c r="IZ36" s="100"/>
      <c r="JA36" s="100"/>
      <c r="JB36" s="153"/>
      <c r="JC36" s="100"/>
      <c r="JD36" s="100"/>
      <c r="JE36" s="100"/>
      <c r="JF36" s="100"/>
      <c r="JG36" s="100"/>
      <c r="JH36" s="100"/>
      <c r="JI36" s="100"/>
      <c r="JJ36" s="100"/>
      <c r="JK36" s="100"/>
      <c r="JL36" s="100"/>
      <c r="JM36" s="100"/>
      <c r="JN36" s="153"/>
      <c r="JO36" s="100"/>
      <c r="JP36" s="100"/>
      <c r="JQ36" s="100"/>
      <c r="JR36" s="100"/>
      <c r="JS36" s="100"/>
      <c r="JT36" s="100"/>
      <c r="JU36" s="100"/>
      <c r="JV36" s="100"/>
      <c r="JW36" s="100"/>
      <c r="JX36" s="100"/>
      <c r="JY36" s="100"/>
      <c r="JZ36" s="100"/>
      <c r="KA36" s="100"/>
      <c r="KB36" s="100"/>
      <c r="KC36" s="100"/>
      <c r="KD36" s="100"/>
      <c r="KE36" s="100"/>
      <c r="KF36" s="100"/>
      <c r="KG36" s="100"/>
      <c r="KH36" s="153"/>
      <c r="KI36" s="100"/>
      <c r="KJ36" s="100"/>
      <c r="KK36" s="100"/>
      <c r="KL36" s="100"/>
      <c r="KM36" s="100"/>
      <c r="KN36" s="100"/>
      <c r="KO36" s="100"/>
      <c r="KP36" s="100"/>
      <c r="KQ36" s="100"/>
      <c r="KR36" s="100"/>
      <c r="KS36" s="100"/>
      <c r="KT36" s="100"/>
      <c r="KU36" s="100"/>
      <c r="KV36" s="100"/>
      <c r="KW36" s="100"/>
      <c r="KX36" s="100"/>
      <c r="KY36" s="100"/>
      <c r="KZ36" s="153"/>
      <c r="LA36" s="100"/>
      <c r="LB36" s="100"/>
      <c r="LC36" s="100"/>
      <c r="LD36" s="100"/>
      <c r="LE36" s="100"/>
      <c r="LF36" s="100"/>
      <c r="LG36" s="100"/>
      <c r="LH36" s="100"/>
      <c r="LI36" s="100"/>
      <c r="LJ36" s="100"/>
      <c r="LK36" s="100"/>
      <c r="LL36" s="100"/>
      <c r="LM36" s="100"/>
      <c r="LN36" s="100"/>
      <c r="LO36" s="100"/>
      <c r="LP36" s="100"/>
      <c r="LQ36" s="100"/>
      <c r="LR36" s="100"/>
      <c r="LS36" s="100"/>
      <c r="LT36" s="100"/>
      <c r="LU36" s="100"/>
      <c r="LV36" s="100"/>
      <c r="LW36" s="100"/>
      <c r="LX36" s="100"/>
      <c r="LY36" s="100"/>
      <c r="LZ36" s="100"/>
      <c r="MA36" s="100"/>
      <c r="MB36" s="100"/>
      <c r="MC36" s="100"/>
      <c r="MD36" s="153"/>
      <c r="ME36" s="100"/>
      <c r="MF36" s="100"/>
      <c r="MG36" s="100"/>
      <c r="MH36" s="100"/>
      <c r="MI36" s="100"/>
      <c r="MJ36" s="100"/>
      <c r="MK36" s="100"/>
      <c r="ML36" s="100"/>
      <c r="MM36" s="100"/>
      <c r="MN36" s="100"/>
      <c r="MO36" s="100"/>
      <c r="MP36" s="100"/>
      <c r="MQ36" s="100"/>
      <c r="MR36" s="100"/>
      <c r="MS36" s="100"/>
      <c r="MT36" s="100"/>
      <c r="MU36" s="100"/>
      <c r="MV36" s="100"/>
      <c r="MW36" s="100"/>
      <c r="MX36" s="100"/>
      <c r="MY36" s="100"/>
      <c r="MZ36" s="153"/>
      <c r="NA36" s="100"/>
      <c r="NB36" s="100"/>
      <c r="NC36" s="100"/>
      <c r="ND36" s="100"/>
      <c r="NE36" s="100"/>
      <c r="NF36" s="100"/>
      <c r="NG36" s="100"/>
      <c r="NH36" s="100"/>
      <c r="NI36" s="100"/>
      <c r="NJ36" s="100"/>
      <c r="NK36" s="153"/>
      <c r="NL36" s="100"/>
      <c r="NM36" s="100"/>
      <c r="NN36" s="100"/>
      <c r="NO36" s="153"/>
      <c r="NP36" s="100"/>
      <c r="NQ36" s="100"/>
      <c r="NR36" s="100"/>
      <c r="NS36" s="100"/>
      <c r="NT36" s="100"/>
      <c r="NU36" s="100"/>
      <c r="NV36" s="100"/>
      <c r="NW36" s="100"/>
      <c r="NX36" s="153"/>
      <c r="NY36" s="100"/>
      <c r="NZ36" s="100"/>
      <c r="OA36" s="100"/>
      <c r="OB36" s="100"/>
      <c r="OC36" s="100"/>
      <c r="OD36" s="100"/>
      <c r="OE36" s="100"/>
      <c r="OF36" s="100"/>
      <c r="OG36" s="100"/>
      <c r="OH36" s="100"/>
      <c r="OI36" s="100"/>
      <c r="OJ36" s="153"/>
      <c r="OS36" s="100"/>
      <c r="OT36" s="100"/>
      <c r="OU36" s="100"/>
      <c r="OV36" s="100"/>
      <c r="OW36" s="100"/>
      <c r="OX36" s="100"/>
      <c r="OY36" s="100"/>
      <c r="OZ36" s="100"/>
      <c r="PA36" s="100"/>
      <c r="PB36" s="100"/>
      <c r="PC36" s="100"/>
      <c r="PD36" s="100"/>
      <c r="PE36" s="100"/>
      <c r="PF36" s="100"/>
      <c r="PG36" s="100"/>
      <c r="PH36" s="100"/>
      <c r="PI36" s="100"/>
      <c r="PJ36" s="100"/>
      <c r="PK36" s="100"/>
      <c r="PL36" s="100"/>
      <c r="PM36" s="100"/>
      <c r="PN36" s="100"/>
      <c r="PO36" s="100"/>
      <c r="PP36" s="100"/>
      <c r="PQ36" s="100"/>
      <c r="PR36" s="100"/>
      <c r="PS36" s="100"/>
      <c r="PT36" s="100"/>
      <c r="PU36" s="100"/>
      <c r="PV36" s="100"/>
      <c r="PW36" s="100"/>
      <c r="PX36" s="100"/>
      <c r="PY36" s="100"/>
      <c r="PZ36" s="100"/>
      <c r="QA36" s="100"/>
      <c r="QB36" s="100"/>
      <c r="QC36" s="100"/>
      <c r="QD36" s="100"/>
      <c r="QE36" s="100"/>
      <c r="QF36" s="100"/>
      <c r="QG36" s="100"/>
      <c r="QH36" s="100"/>
      <c r="QI36" s="100"/>
      <c r="QJ36" s="100"/>
      <c r="QK36" s="100"/>
      <c r="QL36" s="100"/>
      <c r="QM36" s="100"/>
      <c r="QN36" s="100"/>
      <c r="QO36" s="100"/>
      <c r="QP36" s="100"/>
      <c r="QQ36" s="100"/>
      <c r="QR36" s="100"/>
      <c r="QS36" s="100"/>
      <c r="QT36" s="100"/>
      <c r="QU36" s="100"/>
      <c r="QV36" s="100"/>
      <c r="QW36" s="100"/>
      <c r="QX36" s="100"/>
      <c r="QY36" s="100"/>
      <c r="QZ36" s="153"/>
      <c r="RA36" s="100"/>
      <c r="RB36" s="100"/>
      <c r="RC36" s="100"/>
      <c r="RD36" s="100"/>
      <c r="RE36" s="100"/>
      <c r="RF36" s="100"/>
      <c r="RG36" s="100"/>
      <c r="RH36" s="153"/>
      <c r="RI36" s="100"/>
      <c r="RJ36" s="100"/>
      <c r="RK36" s="100"/>
      <c r="RL36" s="100"/>
      <c r="RM36" s="100"/>
      <c r="RN36" s="100"/>
      <c r="RO36" s="100"/>
      <c r="RP36" s="100"/>
      <c r="RQ36" s="100"/>
      <c r="RR36" s="100"/>
      <c r="RS36" s="100"/>
      <c r="RT36" s="153"/>
      <c r="RU36" s="100"/>
      <c r="RV36" s="100"/>
      <c r="RW36" s="100"/>
      <c r="RX36" s="100"/>
      <c r="RY36" s="100"/>
      <c r="RZ36" s="100"/>
      <c r="SA36" s="100"/>
      <c r="SB36" s="100"/>
      <c r="ADZ36" s="132">
        <v>1.7100000000000001E-2</v>
      </c>
      <c r="AEA36" s="1">
        <v>2.52E-2</v>
      </c>
      <c r="AEB36" s="1">
        <v>2.3300000000000001E-2</v>
      </c>
      <c r="AEC36" s="1" t="s">
        <v>1046</v>
      </c>
      <c r="AED36" s="1">
        <v>2.18E-2</v>
      </c>
      <c r="AEE36" s="1">
        <v>3.3500000000000002E-2</v>
      </c>
      <c r="AEF36" s="1">
        <v>2.7400000000000001E-2</v>
      </c>
      <c r="AEG36" s="1">
        <v>4.6100000000000002E-2</v>
      </c>
      <c r="AEH36" s="1">
        <v>1.1599999999999999E-2</v>
      </c>
      <c r="AEI36" s="1">
        <v>4.0300000000000002E-2</v>
      </c>
      <c r="AEJ36" s="1">
        <v>2.12E-2</v>
      </c>
      <c r="AEK36" s="1">
        <v>3.15E-2</v>
      </c>
      <c r="AEL36" s="1">
        <v>1.6199999999999999E-2</v>
      </c>
      <c r="AEM36" s="1">
        <v>2.0899999999999998E-2</v>
      </c>
      <c r="AEN36" s="1">
        <v>8.8000000000000005E-3</v>
      </c>
      <c r="AEO36" s="1">
        <v>1.9199999999999998E-2</v>
      </c>
      <c r="AEP36" s="1">
        <v>1.29E-2</v>
      </c>
      <c r="AEQ36" s="1">
        <v>2.46E-2</v>
      </c>
      <c r="AER36" s="1">
        <v>1.0800000000000001E-2</v>
      </c>
      <c r="AES36" s="1">
        <v>1.8499999999999999E-2</v>
      </c>
      <c r="AET36" s="1">
        <v>1.6199999999999999E-2</v>
      </c>
      <c r="AEU36" s="1">
        <v>3.09E-2</v>
      </c>
      <c r="AEV36" s="1">
        <v>1.7500000000000002E-2</v>
      </c>
      <c r="AEW36" s="1">
        <v>2.3599999999999999E-2</v>
      </c>
      <c r="AEX36" s="1">
        <v>1.3299999999999999E-2</v>
      </c>
      <c r="AEY36" s="1">
        <v>2.7E-2</v>
      </c>
      <c r="AEZ36" s="1">
        <v>1.0999999999999999E-2</v>
      </c>
      <c r="AFA36" s="1">
        <v>2.6200000000000001E-2</v>
      </c>
      <c r="AFB36" s="1">
        <v>2.06E-2</v>
      </c>
      <c r="AFC36" s="1">
        <v>3.5799999999999998E-2</v>
      </c>
      <c r="AFD36" s="1">
        <v>2.3099999999999999E-2</v>
      </c>
      <c r="AFE36" s="1">
        <v>3.1699999999999999E-2</v>
      </c>
      <c r="AFF36" s="1">
        <v>1.84E-2</v>
      </c>
      <c r="AFG36" s="1">
        <v>2.7400000000000001E-2</v>
      </c>
      <c r="AFH36" s="1">
        <v>1.6400000000000001E-2</v>
      </c>
      <c r="AFI36" s="1">
        <v>5.4899999999999997E-2</v>
      </c>
      <c r="AFJ36" s="1">
        <v>1.41E-2</v>
      </c>
      <c r="AFK36" s="1">
        <v>2.29E-2</v>
      </c>
      <c r="AFL36" s="1">
        <v>2.8400000000000002E-2</v>
      </c>
      <c r="AFM36" s="1">
        <v>3.3099999999999997E-2</v>
      </c>
      <c r="AFN36" s="1">
        <v>1.2699999999999999E-2</v>
      </c>
      <c r="AFO36" s="1">
        <v>2.5600000000000001E-2</v>
      </c>
      <c r="AFP36" s="1">
        <v>1.3599999999999999E-2</v>
      </c>
      <c r="AFQ36" s="1">
        <v>3.1699999999999999E-2</v>
      </c>
      <c r="AFR36" s="1">
        <v>2.6200000000000001E-2</v>
      </c>
      <c r="AFS36" s="1">
        <v>3.7999999999999999E-2</v>
      </c>
      <c r="AFT36" s="1">
        <v>1.9E-2</v>
      </c>
      <c r="AFU36" s="1">
        <v>3.1399999999999997E-2</v>
      </c>
      <c r="AFV36" s="1">
        <v>9.4999999999999998E-3</v>
      </c>
      <c r="AFW36" s="1">
        <v>2.92E-2</v>
      </c>
      <c r="AFX36" s="1">
        <v>2.2499999999999999E-2</v>
      </c>
      <c r="AFY36" s="1">
        <v>5.1900000000000002E-2</v>
      </c>
      <c r="AFZ36" s="1">
        <v>2.2200000000000001E-2</v>
      </c>
      <c r="AGA36" s="1">
        <v>5.7500000000000002E-2</v>
      </c>
    </row>
    <row r="37" spans="1:876" s="10" customFormat="1" x14ac:dyDescent="0.25">
      <c r="A37" s="200" t="s">
        <v>18</v>
      </c>
      <c r="B37" s="103"/>
      <c r="C37" s="103"/>
      <c r="D37" s="103"/>
      <c r="E37" s="103"/>
      <c r="F37" s="103"/>
      <c r="G37" s="103"/>
      <c r="H37" s="103"/>
      <c r="I37" s="103"/>
      <c r="J37" s="154">
        <v>0.1</v>
      </c>
      <c r="K37" s="103">
        <v>0.12</v>
      </c>
      <c r="L37" s="103">
        <v>0.41</v>
      </c>
      <c r="M37" s="103">
        <v>0.43</v>
      </c>
      <c r="N37" s="103">
        <v>0.3</v>
      </c>
      <c r="O37" s="103">
        <v>7.0000000000000007E-2</v>
      </c>
      <c r="P37" s="103">
        <v>0.21</v>
      </c>
      <c r="Q37" s="103" t="s">
        <v>33</v>
      </c>
      <c r="R37" s="103">
        <v>0.11</v>
      </c>
      <c r="S37" s="103">
        <v>0.11</v>
      </c>
      <c r="T37" s="103">
        <v>1.08</v>
      </c>
      <c r="U37" s="154">
        <v>0.04</v>
      </c>
      <c r="V37" s="103">
        <v>7.0000000000000007E-2</v>
      </c>
      <c r="W37" s="103">
        <v>0.27</v>
      </c>
      <c r="X37" s="103">
        <v>0.17</v>
      </c>
      <c r="Y37" s="103">
        <v>0.12</v>
      </c>
      <c r="Z37" s="103">
        <v>0.04</v>
      </c>
      <c r="AA37" s="103">
        <v>0.04</v>
      </c>
      <c r="AB37" s="103">
        <v>7.0000000000000007E-2</v>
      </c>
      <c r="AC37" s="103">
        <v>0.05</v>
      </c>
      <c r="AD37" s="103">
        <v>0.09</v>
      </c>
      <c r="AE37" s="103">
        <v>0.79</v>
      </c>
      <c r="AF37" s="154"/>
      <c r="AG37" s="103"/>
      <c r="AH37" s="103"/>
      <c r="AI37" s="103"/>
      <c r="AJ37" s="103"/>
      <c r="AK37" s="103"/>
      <c r="AL37" s="103"/>
      <c r="AM37" s="103"/>
      <c r="AN37" s="103"/>
      <c r="AO37" s="103"/>
      <c r="AP37" s="103"/>
      <c r="AQ37" s="154"/>
      <c r="AR37" s="103"/>
      <c r="AS37" s="103"/>
      <c r="AT37" s="103"/>
      <c r="AU37" s="103"/>
      <c r="AV37" s="103"/>
      <c r="AW37" s="103"/>
      <c r="AX37" s="103"/>
      <c r="AY37" s="103"/>
      <c r="AZ37" s="103"/>
      <c r="BA37" s="103"/>
      <c r="BB37" s="154"/>
      <c r="BC37" s="103"/>
      <c r="BD37" s="103"/>
      <c r="BE37" s="103"/>
      <c r="BF37" s="103"/>
      <c r="BG37" s="103"/>
      <c r="BH37" s="103"/>
      <c r="BI37" s="103"/>
      <c r="BJ37" s="103"/>
      <c r="BK37" s="103"/>
      <c r="BL37" s="103"/>
      <c r="BM37" s="103"/>
      <c r="BN37" s="154"/>
      <c r="BO37" s="103"/>
      <c r="BP37" s="103"/>
      <c r="BQ37" s="103"/>
      <c r="BR37" s="103"/>
      <c r="BS37" s="103"/>
      <c r="BT37" s="103"/>
      <c r="BU37" s="103"/>
      <c r="BV37" s="103"/>
      <c r="BW37" s="103"/>
      <c r="BX37" s="103"/>
      <c r="BY37" s="103"/>
      <c r="BZ37" s="103"/>
      <c r="CA37" s="103"/>
      <c r="CB37" s="103"/>
      <c r="CC37" s="103"/>
      <c r="CD37" s="154"/>
      <c r="CE37" s="103"/>
      <c r="CF37" s="103"/>
      <c r="CG37" s="103"/>
      <c r="CH37" s="103"/>
      <c r="CI37" s="103"/>
      <c r="CJ37" s="103"/>
      <c r="CK37" s="103"/>
      <c r="CL37" s="103"/>
      <c r="CM37" s="103"/>
      <c r="CN37" s="103"/>
      <c r="CO37" s="103"/>
      <c r="CP37" s="103"/>
      <c r="CQ37" s="103"/>
      <c r="CR37" s="103"/>
      <c r="CS37" s="103"/>
      <c r="CT37" s="103"/>
      <c r="CU37" s="103"/>
      <c r="CV37" s="103"/>
      <c r="CW37" s="103"/>
      <c r="CX37" s="154"/>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54"/>
      <c r="DW37" s="103"/>
      <c r="DX37" s="103"/>
      <c r="DY37" s="103"/>
      <c r="DZ37" s="103"/>
      <c r="EA37" s="103"/>
      <c r="EB37" s="103"/>
      <c r="EC37" s="103"/>
      <c r="ED37" s="103"/>
      <c r="EE37" s="103"/>
      <c r="EF37" s="103"/>
      <c r="EG37" s="103"/>
      <c r="EH37" s="103"/>
      <c r="EI37" s="154"/>
      <c r="EJ37" s="103"/>
      <c r="EK37" s="103"/>
      <c r="EL37" s="103"/>
      <c r="EM37" s="103"/>
      <c r="EN37" s="103"/>
      <c r="EO37" s="103"/>
      <c r="EP37" s="103"/>
      <c r="EQ37" s="103"/>
      <c r="ER37" s="103"/>
      <c r="ES37" s="103"/>
      <c r="ET37" s="154"/>
      <c r="EU37" s="103"/>
      <c r="EV37" s="103"/>
      <c r="EW37" s="103"/>
      <c r="EX37" s="103"/>
      <c r="EY37" s="103"/>
      <c r="EZ37" s="103"/>
      <c r="FA37" s="103"/>
      <c r="FB37" s="103"/>
      <c r="FC37" s="103"/>
      <c r="FD37" s="103"/>
      <c r="FE37" s="103"/>
      <c r="FF37" s="103"/>
      <c r="FG37" s="103"/>
      <c r="FH37" s="103"/>
      <c r="FI37" s="103"/>
      <c r="FJ37" s="103"/>
      <c r="FK37" s="103"/>
      <c r="FL37" s="103"/>
      <c r="FM37" s="103"/>
      <c r="FN37" s="103"/>
      <c r="FO37" s="103"/>
      <c r="FP37" s="103"/>
      <c r="FQ37" s="103"/>
      <c r="FR37" s="103"/>
      <c r="FS37" s="103"/>
      <c r="FT37" s="103"/>
      <c r="FU37" s="103"/>
      <c r="FV37" s="103"/>
      <c r="FW37" s="103"/>
      <c r="FX37" s="103"/>
      <c r="FY37" s="103"/>
      <c r="FZ37" s="103"/>
      <c r="GA37" s="103"/>
      <c r="GB37" s="103"/>
      <c r="GC37" s="103"/>
      <c r="GD37" s="103"/>
      <c r="GE37" s="103"/>
      <c r="GF37" s="103"/>
      <c r="GG37" s="103"/>
      <c r="GH37" s="154"/>
      <c r="GI37" s="103"/>
      <c r="GJ37" s="103"/>
      <c r="GK37" s="103"/>
      <c r="GL37" s="103"/>
      <c r="GM37" s="103"/>
      <c r="GN37" s="103"/>
      <c r="GO37" s="103"/>
      <c r="GP37" s="103"/>
      <c r="GQ37" s="103"/>
      <c r="GR37" s="103"/>
      <c r="GS37" s="103"/>
      <c r="GT37" s="103"/>
      <c r="GU37" s="103"/>
      <c r="GV37" s="103"/>
      <c r="GW37" s="103"/>
      <c r="GX37" s="103"/>
      <c r="GY37" s="103"/>
      <c r="GZ37" s="154"/>
      <c r="HA37" s="103"/>
      <c r="HB37" s="103"/>
      <c r="HC37" s="103"/>
      <c r="HD37" s="103"/>
      <c r="HE37" s="103"/>
      <c r="HF37" s="103"/>
      <c r="HG37" s="103"/>
      <c r="HH37" s="103"/>
      <c r="HI37" s="103"/>
      <c r="HJ37" s="103"/>
      <c r="HK37" s="103"/>
      <c r="HL37" s="103"/>
      <c r="HM37" s="103"/>
      <c r="HN37" s="103"/>
      <c r="HO37" s="103"/>
      <c r="HP37" s="103"/>
      <c r="HQ37" s="103"/>
      <c r="HR37" s="103"/>
      <c r="HS37" s="103"/>
      <c r="HT37" s="103"/>
      <c r="HU37" s="103"/>
      <c r="HV37" s="103"/>
      <c r="HW37" s="103"/>
      <c r="HX37" s="103"/>
      <c r="HY37" s="103"/>
      <c r="HZ37" s="103"/>
      <c r="IA37" s="103"/>
      <c r="IB37" s="103"/>
      <c r="IC37" s="103"/>
      <c r="ID37" s="103"/>
      <c r="IE37" s="103"/>
      <c r="IF37" s="103"/>
      <c r="IG37" s="103"/>
      <c r="IH37" s="103"/>
      <c r="II37" s="103"/>
      <c r="IJ37" s="103"/>
      <c r="IK37" s="154"/>
      <c r="IL37" s="103"/>
      <c r="IM37" s="103"/>
      <c r="IN37" s="103"/>
      <c r="IO37" s="103"/>
      <c r="IP37" s="103"/>
      <c r="IQ37" s="103"/>
      <c r="IR37" s="103"/>
      <c r="IS37" s="103"/>
      <c r="IT37" s="103"/>
      <c r="IU37" s="103"/>
      <c r="IV37" s="103"/>
      <c r="IW37" s="103"/>
      <c r="IX37" s="103"/>
      <c r="IY37" s="103"/>
      <c r="IZ37" s="103"/>
      <c r="JA37" s="103"/>
      <c r="JB37" s="154"/>
      <c r="JC37" s="103"/>
      <c r="JD37" s="103"/>
      <c r="JE37" s="103"/>
      <c r="JF37" s="103"/>
      <c r="JG37" s="103"/>
      <c r="JH37" s="103"/>
      <c r="JI37" s="103"/>
      <c r="JJ37" s="103"/>
      <c r="JK37" s="103"/>
      <c r="JL37" s="103"/>
      <c r="JM37" s="103"/>
      <c r="JN37" s="154"/>
      <c r="JO37" s="103"/>
      <c r="JP37" s="103"/>
      <c r="JQ37" s="103"/>
      <c r="JR37" s="103"/>
      <c r="JS37" s="103"/>
      <c r="JT37" s="103"/>
      <c r="JU37" s="103"/>
      <c r="JV37" s="103"/>
      <c r="JW37" s="103"/>
      <c r="JX37" s="103"/>
      <c r="JY37" s="103"/>
      <c r="JZ37" s="103"/>
      <c r="KA37" s="103"/>
      <c r="KB37" s="103"/>
      <c r="KC37" s="103"/>
      <c r="KD37" s="103"/>
      <c r="KE37" s="103"/>
      <c r="KF37" s="103"/>
      <c r="KG37" s="103"/>
      <c r="KH37" s="154"/>
      <c r="KI37" s="103"/>
      <c r="KJ37" s="103"/>
      <c r="KK37" s="103"/>
      <c r="KL37" s="103"/>
      <c r="KM37" s="103"/>
      <c r="KN37" s="103"/>
      <c r="KO37" s="103"/>
      <c r="KP37" s="103"/>
      <c r="KQ37" s="103"/>
      <c r="KR37" s="103"/>
      <c r="KS37" s="103"/>
      <c r="KT37" s="103"/>
      <c r="KU37" s="103"/>
      <c r="KV37" s="103"/>
      <c r="KW37" s="103"/>
      <c r="KX37" s="103"/>
      <c r="KY37" s="103"/>
      <c r="KZ37" s="154"/>
      <c r="LA37" s="103"/>
      <c r="LB37" s="103"/>
      <c r="LC37" s="103"/>
      <c r="LD37" s="103"/>
      <c r="LE37" s="103"/>
      <c r="LF37" s="103"/>
      <c r="LG37" s="103"/>
      <c r="LH37" s="103"/>
      <c r="LI37" s="103"/>
      <c r="LJ37" s="103"/>
      <c r="LK37" s="103"/>
      <c r="LL37" s="103"/>
      <c r="LM37" s="103"/>
      <c r="LN37" s="103"/>
      <c r="LO37" s="103"/>
      <c r="LP37" s="103"/>
      <c r="LQ37" s="103"/>
      <c r="LR37" s="103"/>
      <c r="LS37" s="103"/>
      <c r="LT37" s="103"/>
      <c r="LU37" s="103"/>
      <c r="LV37" s="103"/>
      <c r="LW37" s="103"/>
      <c r="LX37" s="103"/>
      <c r="LY37" s="103"/>
      <c r="LZ37" s="103"/>
      <c r="MA37" s="103"/>
      <c r="MB37" s="103"/>
      <c r="MC37" s="103"/>
      <c r="MD37" s="154"/>
      <c r="ME37" s="103"/>
      <c r="MF37" s="103"/>
      <c r="MG37" s="103"/>
      <c r="MH37" s="103"/>
      <c r="MI37" s="103"/>
      <c r="MJ37" s="103"/>
      <c r="MK37" s="103"/>
      <c r="ML37" s="103"/>
      <c r="MM37" s="103"/>
      <c r="MN37" s="103"/>
      <c r="MO37" s="103"/>
      <c r="MP37" s="103"/>
      <c r="MQ37" s="103"/>
      <c r="MR37" s="103"/>
      <c r="MS37" s="103"/>
      <c r="MT37" s="103"/>
      <c r="MU37" s="103"/>
      <c r="MV37" s="103"/>
      <c r="MW37" s="103"/>
      <c r="MX37" s="103"/>
      <c r="MY37" s="103"/>
      <c r="MZ37" s="154"/>
      <c r="NA37" s="103"/>
      <c r="NB37" s="103"/>
      <c r="NC37" s="103"/>
      <c r="ND37" s="103"/>
      <c r="NE37" s="103"/>
      <c r="NF37" s="103"/>
      <c r="NG37" s="103"/>
      <c r="NH37" s="103"/>
      <c r="NI37" s="103"/>
      <c r="NJ37" s="103"/>
      <c r="NK37" s="154"/>
      <c r="NL37" s="103"/>
      <c r="NM37" s="103"/>
      <c r="NN37" s="103"/>
      <c r="NO37" s="154"/>
      <c r="NP37" s="103"/>
      <c r="NQ37" s="103"/>
      <c r="NR37" s="103"/>
      <c r="NS37" s="103"/>
      <c r="NT37" s="103"/>
      <c r="NU37" s="103"/>
      <c r="NV37" s="103"/>
      <c r="NW37" s="103"/>
      <c r="NX37" s="154"/>
      <c r="NY37" s="103"/>
      <c r="NZ37" s="103"/>
      <c r="OA37" s="103"/>
      <c r="OB37" s="103"/>
      <c r="OC37" s="103"/>
      <c r="OD37" s="103"/>
      <c r="OE37" s="103"/>
      <c r="OF37" s="103"/>
      <c r="OG37" s="103"/>
      <c r="OH37" s="103"/>
      <c r="OI37" s="103"/>
      <c r="OJ37" s="154"/>
      <c r="OK37" s="103"/>
      <c r="OL37" s="103"/>
      <c r="OM37" s="103"/>
      <c r="ON37" s="103"/>
      <c r="OO37" s="103"/>
      <c r="OP37" s="103"/>
      <c r="OQ37" s="103"/>
      <c r="OR37" s="103"/>
      <c r="OS37" s="103"/>
      <c r="OT37" s="103"/>
      <c r="OU37" s="103"/>
      <c r="OV37" s="103"/>
      <c r="OW37" s="103"/>
      <c r="OX37" s="103"/>
      <c r="OY37" s="103"/>
      <c r="OZ37" s="103"/>
      <c r="PA37" s="103"/>
      <c r="PB37" s="103"/>
      <c r="PC37" s="103"/>
      <c r="PD37" s="103"/>
      <c r="PE37" s="103"/>
      <c r="PF37" s="103"/>
      <c r="PG37" s="103"/>
      <c r="PH37" s="103"/>
      <c r="PI37" s="103"/>
      <c r="PJ37" s="103"/>
      <c r="PK37" s="103"/>
      <c r="PL37" s="103"/>
      <c r="PM37" s="103"/>
      <c r="PN37" s="103"/>
      <c r="PO37" s="103"/>
      <c r="PP37" s="103"/>
      <c r="PQ37" s="103"/>
      <c r="PR37" s="103"/>
      <c r="PS37" s="103"/>
      <c r="PT37" s="103"/>
      <c r="PU37" s="103"/>
      <c r="PV37" s="103"/>
      <c r="PW37" s="103"/>
      <c r="PX37" s="103"/>
      <c r="PY37" s="103"/>
      <c r="PZ37" s="103"/>
      <c r="QA37" s="103"/>
      <c r="QB37" s="103"/>
      <c r="QC37" s="103"/>
      <c r="QD37" s="103"/>
      <c r="QE37" s="103"/>
      <c r="QF37" s="103"/>
      <c r="QG37" s="103"/>
      <c r="QH37" s="103"/>
      <c r="QI37" s="103"/>
      <c r="QJ37" s="103"/>
      <c r="QK37" s="103"/>
      <c r="QL37" s="103"/>
      <c r="QM37" s="103"/>
      <c r="QN37" s="103"/>
      <c r="QO37" s="103"/>
      <c r="QP37" s="103"/>
      <c r="QQ37" s="103"/>
      <c r="QR37" s="103"/>
      <c r="QS37" s="103"/>
      <c r="QT37" s="103"/>
      <c r="QU37" s="103"/>
      <c r="QV37" s="103"/>
      <c r="QW37" s="103"/>
      <c r="QX37" s="103"/>
      <c r="QY37" s="103"/>
      <c r="QZ37" s="154"/>
      <c r="RA37" s="103"/>
      <c r="RB37" s="103"/>
      <c r="RC37" s="103"/>
      <c r="RD37" s="103"/>
      <c r="RE37" s="103"/>
      <c r="RF37" s="103"/>
      <c r="RG37" s="103"/>
      <c r="RH37" s="154"/>
      <c r="RI37" s="103"/>
      <c r="RJ37" s="103"/>
      <c r="RK37" s="103"/>
      <c r="RL37" s="103"/>
      <c r="RM37" s="103"/>
      <c r="RN37" s="103"/>
      <c r="RO37" s="103"/>
      <c r="RP37" s="103"/>
      <c r="RQ37" s="103"/>
      <c r="RR37" s="103"/>
      <c r="RS37" s="103"/>
      <c r="RT37" s="154"/>
      <c r="RU37" s="103"/>
      <c r="RV37" s="103"/>
      <c r="RW37" s="103"/>
      <c r="RX37" s="103"/>
      <c r="RY37" s="103"/>
      <c r="RZ37" s="103"/>
      <c r="SA37" s="103"/>
      <c r="SB37" s="103"/>
      <c r="TF37" s="217"/>
      <c r="UE37" s="217"/>
      <c r="VF37" s="217"/>
      <c r="VO37" s="217"/>
      <c r="WS37" s="217"/>
      <c r="YF37" s="217"/>
      <c r="ZB37" s="217"/>
      <c r="ZL37" s="217"/>
      <c r="AAB37" s="217"/>
      <c r="AAL37" s="217"/>
      <c r="ABG37" s="217"/>
      <c r="ABL37" s="217" t="s">
        <v>942</v>
      </c>
      <c r="ABM37" s="10" t="s">
        <v>942</v>
      </c>
      <c r="ABN37" s="10">
        <v>4.12</v>
      </c>
      <c r="ABO37" s="10">
        <v>2.29</v>
      </c>
      <c r="ABP37" s="10">
        <v>2.91</v>
      </c>
      <c r="ABQ37" s="10">
        <v>3.32</v>
      </c>
      <c r="ABR37" s="10">
        <v>7.84</v>
      </c>
      <c r="ABS37" s="10" t="s">
        <v>942</v>
      </c>
      <c r="ABT37" s="10" t="s">
        <v>942</v>
      </c>
      <c r="ABU37" s="217"/>
      <c r="ACM37" s="217"/>
      <c r="ACV37" s="217"/>
      <c r="ADB37" s="217"/>
      <c r="ADN37" s="217"/>
      <c r="ADZ37" s="217"/>
      <c r="AGB37" s="217"/>
      <c r="AGR37" s="217"/>
    </row>
    <row r="38" spans="1:876" x14ac:dyDescent="0.25">
      <c r="A38" s="200" t="s">
        <v>19</v>
      </c>
      <c r="B38" s="100"/>
      <c r="C38" s="100"/>
      <c r="D38" s="100"/>
      <c r="E38" s="100"/>
      <c r="F38" s="100"/>
      <c r="G38" s="100"/>
      <c r="H38" s="100"/>
      <c r="I38" s="100"/>
      <c r="J38" s="153">
        <v>4.5999999999999999E-2</v>
      </c>
      <c r="K38" s="100">
        <v>4.5999999999999999E-2</v>
      </c>
      <c r="L38" s="100">
        <v>0.17199999999999999</v>
      </c>
      <c r="M38" s="100">
        <v>3.81</v>
      </c>
      <c r="N38" s="100">
        <v>0.11</v>
      </c>
      <c r="O38" s="100">
        <v>8.8999999999999996E-2</v>
      </c>
      <c r="P38" s="100">
        <v>0.107</v>
      </c>
      <c r="Q38" s="100">
        <v>0.90300000000000002</v>
      </c>
      <c r="R38" s="100">
        <v>4.3999999999999997E-2</v>
      </c>
      <c r="S38" s="100">
        <v>0.13200000000000001</v>
      </c>
      <c r="T38" s="100">
        <v>1.1519999999999999</v>
      </c>
      <c r="U38" s="153"/>
      <c r="V38" s="100"/>
      <c r="W38" s="100"/>
      <c r="X38" s="100"/>
      <c r="Y38" s="100"/>
      <c r="Z38" s="100"/>
      <c r="AA38" s="100"/>
      <c r="AB38" s="100"/>
      <c r="AC38" s="100"/>
      <c r="AD38" s="100"/>
      <c r="AE38" s="100"/>
      <c r="AF38" s="153"/>
      <c r="AG38" s="100"/>
      <c r="AH38" s="100"/>
      <c r="AI38" s="100"/>
      <c r="AJ38" s="100"/>
      <c r="AK38" s="100"/>
      <c r="AL38" s="100"/>
      <c r="AM38" s="100"/>
      <c r="AN38" s="100"/>
      <c r="AO38" s="100"/>
      <c r="AP38" s="100"/>
      <c r="AQ38" s="153"/>
      <c r="AR38" s="100"/>
      <c r="AS38" s="100"/>
      <c r="AT38" s="100"/>
      <c r="AU38" s="100"/>
      <c r="AV38" s="100"/>
      <c r="AW38" s="100"/>
      <c r="AX38" s="100"/>
      <c r="AY38" s="100"/>
      <c r="AZ38" s="100"/>
      <c r="BA38" s="100"/>
      <c r="BB38" s="153"/>
      <c r="BC38" s="100"/>
      <c r="BD38" s="100"/>
      <c r="BE38" s="100"/>
      <c r="BF38" s="100"/>
      <c r="BG38" s="100"/>
      <c r="BH38" s="100"/>
      <c r="BI38" s="100"/>
      <c r="BJ38" s="100"/>
      <c r="BK38" s="100"/>
      <c r="BL38" s="100"/>
      <c r="BM38" s="100"/>
      <c r="BN38" s="153"/>
      <c r="BO38" s="100"/>
      <c r="BP38" s="100"/>
      <c r="BQ38" s="100"/>
      <c r="BR38" s="100"/>
      <c r="BS38" s="100"/>
      <c r="BT38" s="100"/>
      <c r="BU38" s="100"/>
      <c r="BV38" s="100"/>
      <c r="BW38" s="100"/>
      <c r="BX38" s="100"/>
      <c r="BY38" s="100"/>
      <c r="BZ38" s="100"/>
      <c r="CA38" s="100"/>
      <c r="CB38" s="100"/>
      <c r="CC38" s="100"/>
      <c r="CD38" s="153"/>
      <c r="CE38" s="100"/>
      <c r="CF38" s="100"/>
      <c r="CG38" s="100"/>
      <c r="CH38" s="100"/>
      <c r="CI38" s="100"/>
      <c r="CJ38" s="100"/>
      <c r="CK38" s="100"/>
      <c r="CL38" s="100"/>
      <c r="CM38" s="100"/>
      <c r="CN38" s="100"/>
      <c r="CO38" s="100"/>
      <c r="CP38" s="100"/>
      <c r="CQ38" s="100"/>
      <c r="CR38" s="100"/>
      <c r="CS38" s="100"/>
      <c r="CT38" s="100"/>
      <c r="CU38" s="100"/>
      <c r="CV38" s="100"/>
      <c r="CW38" s="100"/>
      <c r="CX38" s="153"/>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53"/>
      <c r="DW38" s="100"/>
      <c r="DX38" s="100"/>
      <c r="DY38" s="100"/>
      <c r="DZ38" s="100"/>
      <c r="EA38" s="100"/>
      <c r="EB38" s="100"/>
      <c r="EC38" s="100"/>
      <c r="ED38" s="100"/>
      <c r="EE38" s="100"/>
      <c r="EF38" s="100"/>
      <c r="EG38" s="100"/>
      <c r="EH38" s="100"/>
      <c r="EI38" s="153"/>
      <c r="EJ38" s="100"/>
      <c r="EK38" s="100"/>
      <c r="EL38" s="100"/>
      <c r="EM38" s="100"/>
      <c r="EN38" s="100"/>
      <c r="EO38" s="100"/>
      <c r="EP38" s="100"/>
      <c r="EQ38" s="100"/>
      <c r="ER38" s="100"/>
      <c r="ES38" s="100"/>
      <c r="ET38" s="153"/>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c r="GG38" s="100"/>
      <c r="GH38" s="153">
        <v>3.7829999999999999</v>
      </c>
      <c r="GI38" s="100">
        <v>15.598000000000001</v>
      </c>
      <c r="GJ38" s="100">
        <v>1.321</v>
      </c>
      <c r="GK38" s="100">
        <v>0.68300000000000005</v>
      </c>
      <c r="GL38" s="100">
        <v>1.7929999999999999</v>
      </c>
      <c r="GM38" s="100">
        <v>17.815000000000001</v>
      </c>
      <c r="GN38" s="100">
        <v>2.6989999999999998</v>
      </c>
      <c r="GO38" s="100">
        <v>0.67100000000000004</v>
      </c>
      <c r="GP38" s="100">
        <v>5.5449999999999999</v>
      </c>
      <c r="GQ38" s="100">
        <v>17.815000000000001</v>
      </c>
      <c r="GR38" s="100">
        <v>6.9909999999999997</v>
      </c>
      <c r="GS38" s="100">
        <v>2.6360000000000001</v>
      </c>
      <c r="GT38" s="100"/>
      <c r="GU38" s="100">
        <v>6.399</v>
      </c>
      <c r="GV38" s="100"/>
      <c r="GW38" s="100"/>
      <c r="GX38" s="100"/>
      <c r="GY38" s="100"/>
      <c r="GZ38" s="153">
        <v>5.3999999999999999E-2</v>
      </c>
      <c r="HA38" s="100">
        <v>0.13200000000000001</v>
      </c>
      <c r="HB38" s="100">
        <v>1.7999999999999999E-2</v>
      </c>
      <c r="HC38" s="100">
        <v>6.3E-2</v>
      </c>
      <c r="HD38" s="100">
        <v>0.13400000000000001</v>
      </c>
      <c r="HE38" s="100">
        <v>2.5000000000000001E-2</v>
      </c>
      <c r="HF38" s="100">
        <v>0.20899999999999999</v>
      </c>
      <c r="HG38" s="100">
        <v>0.71099999999999997</v>
      </c>
      <c r="HH38" s="100">
        <v>2.8000000000000001E-2</v>
      </c>
      <c r="HI38" s="100">
        <v>0.17299999999999999</v>
      </c>
      <c r="HJ38" s="100">
        <v>0.63200000000000001</v>
      </c>
      <c r="HK38" s="100">
        <v>2.1999999999999999E-2</v>
      </c>
      <c r="HL38" s="100">
        <v>0.16900000000000001</v>
      </c>
      <c r="HM38" s="100">
        <v>0.19900000000000001</v>
      </c>
      <c r="HN38" s="100">
        <v>2.3E-2</v>
      </c>
      <c r="HO38" s="100">
        <v>0.104</v>
      </c>
      <c r="HP38" s="100">
        <v>8.7999999999999995E-2</v>
      </c>
      <c r="HQ38" s="100">
        <v>2.3E-2</v>
      </c>
      <c r="HR38" s="100">
        <v>1.0469999999999999</v>
      </c>
      <c r="HS38" s="100">
        <v>0.13700000000000001</v>
      </c>
      <c r="HT38" s="100">
        <v>4.3999999999999997E-2</v>
      </c>
      <c r="HU38" s="100">
        <v>0.58399999999999996</v>
      </c>
      <c r="HV38" s="100">
        <v>0.33400000000000002</v>
      </c>
      <c r="HW38" s="100">
        <v>5.7000000000000002E-2</v>
      </c>
      <c r="HX38" s="100">
        <v>6.4000000000000001E-2</v>
      </c>
      <c r="HY38" s="100">
        <v>8.1000000000000003E-2</v>
      </c>
      <c r="HZ38" s="100">
        <v>1.7999999999999999E-2</v>
      </c>
      <c r="IA38" s="100">
        <v>0.16200000000000001</v>
      </c>
      <c r="IB38" s="100">
        <v>0.30599999999999999</v>
      </c>
      <c r="IC38" s="100">
        <v>3.6999999999999998E-2</v>
      </c>
      <c r="ID38" s="100">
        <v>1.4390000000000001</v>
      </c>
      <c r="IE38" s="100">
        <v>8.6999999999999994E-2</v>
      </c>
      <c r="IF38" s="100">
        <v>3.5999999999999997E-2</v>
      </c>
      <c r="IG38" s="100">
        <v>0.84960000000000002</v>
      </c>
      <c r="IH38" s="100">
        <v>0.16830000000000001</v>
      </c>
      <c r="II38" s="100">
        <v>0.13730000000000001</v>
      </c>
      <c r="IJ38" s="100">
        <v>3.5499999999999997E-2</v>
      </c>
      <c r="IK38" s="153"/>
      <c r="IL38" s="100"/>
      <c r="IM38" s="100"/>
      <c r="IN38" s="100"/>
      <c r="IO38" s="100"/>
      <c r="IP38" s="100"/>
      <c r="IQ38" s="100"/>
      <c r="IR38" s="100"/>
      <c r="IS38" s="100"/>
      <c r="IT38" s="100"/>
      <c r="IU38" s="100"/>
      <c r="IV38" s="100"/>
      <c r="IW38" s="100"/>
      <c r="IX38" s="100"/>
      <c r="IY38" s="100"/>
      <c r="IZ38" s="100"/>
      <c r="JA38" s="100"/>
      <c r="JB38" s="153"/>
      <c r="JC38" s="100"/>
      <c r="JD38" s="100"/>
      <c r="JE38" s="100"/>
      <c r="JF38" s="100"/>
      <c r="JG38" s="100"/>
      <c r="JH38" s="100"/>
      <c r="JI38" s="100"/>
      <c r="JJ38" s="100"/>
      <c r="JK38" s="100"/>
      <c r="JL38" s="100"/>
      <c r="JM38" s="100"/>
      <c r="JN38" s="153"/>
      <c r="JO38" s="100"/>
      <c r="JP38" s="100"/>
      <c r="JQ38" s="100"/>
      <c r="JR38" s="100"/>
      <c r="JS38" s="100"/>
      <c r="JT38" s="100"/>
      <c r="JU38" s="100"/>
      <c r="JV38" s="100"/>
      <c r="JW38" s="100"/>
      <c r="JX38" s="100"/>
      <c r="JY38" s="100"/>
      <c r="JZ38" s="100"/>
      <c r="KA38" s="100"/>
      <c r="KB38" s="100"/>
      <c r="KC38" s="100"/>
      <c r="KD38" s="100"/>
      <c r="KE38" s="100"/>
      <c r="KF38" s="100"/>
      <c r="KG38" s="100"/>
      <c r="KH38" s="153"/>
      <c r="KI38" s="100"/>
      <c r="KJ38" s="100"/>
      <c r="KK38" s="100"/>
      <c r="KL38" s="100"/>
      <c r="KM38" s="100"/>
      <c r="KN38" s="100"/>
      <c r="KO38" s="100"/>
      <c r="KP38" s="100"/>
      <c r="KQ38" s="100"/>
      <c r="KR38" s="100"/>
      <c r="KS38" s="100"/>
      <c r="KT38" s="100"/>
      <c r="KU38" s="100"/>
      <c r="KV38" s="100"/>
      <c r="KW38" s="100"/>
      <c r="KX38" s="100"/>
      <c r="KY38" s="100"/>
      <c r="KZ38" s="153"/>
      <c r="LA38" s="100"/>
      <c r="LB38" s="100"/>
      <c r="LC38" s="100"/>
      <c r="LD38" s="100"/>
      <c r="LE38" s="100"/>
      <c r="LF38" s="100"/>
      <c r="LG38" s="100"/>
      <c r="LH38" s="100"/>
      <c r="LI38" s="100"/>
      <c r="LJ38" s="100"/>
      <c r="LK38" s="100"/>
      <c r="LL38" s="100"/>
      <c r="LM38" s="100"/>
      <c r="LN38" s="100"/>
      <c r="LO38" s="100"/>
      <c r="LP38" s="100"/>
      <c r="LQ38" s="100"/>
      <c r="LR38" s="100"/>
      <c r="LS38" s="100"/>
      <c r="LT38" s="100"/>
      <c r="LU38" s="100"/>
      <c r="LV38" s="100"/>
      <c r="LW38" s="100"/>
      <c r="LX38" s="100"/>
      <c r="LY38" s="100"/>
      <c r="LZ38" s="100"/>
      <c r="MA38" s="100"/>
      <c r="MB38" s="100"/>
      <c r="MC38" s="100"/>
      <c r="MD38" s="153"/>
      <c r="ME38" s="100"/>
      <c r="MF38" s="100"/>
      <c r="MG38" s="100"/>
      <c r="MH38" s="100"/>
      <c r="MI38" s="100"/>
      <c r="MJ38" s="100"/>
      <c r="MK38" s="100"/>
      <c r="ML38" s="100"/>
      <c r="MM38" s="100"/>
      <c r="MN38" s="100"/>
      <c r="MO38" s="100"/>
      <c r="MP38" s="100"/>
      <c r="MQ38" s="100"/>
      <c r="MR38" s="100"/>
      <c r="MS38" s="100"/>
      <c r="MT38" s="100"/>
      <c r="MU38" s="100"/>
      <c r="MV38" s="100"/>
      <c r="MW38" s="100"/>
      <c r="MX38" s="100"/>
      <c r="MY38" s="100"/>
      <c r="MZ38" s="153">
        <v>2.98</v>
      </c>
      <c r="NA38" s="100">
        <v>3.68</v>
      </c>
      <c r="NB38" s="100">
        <v>3.49</v>
      </c>
      <c r="NC38" s="100">
        <v>7.57</v>
      </c>
      <c r="ND38" s="100">
        <v>10.050000000000001</v>
      </c>
      <c r="NE38" s="100">
        <v>13.87</v>
      </c>
      <c r="NF38" s="100">
        <v>1116</v>
      </c>
      <c r="NG38" s="100">
        <v>16.28</v>
      </c>
      <c r="NH38" s="100">
        <v>23.9</v>
      </c>
      <c r="NI38" s="100">
        <v>24.3</v>
      </c>
      <c r="NJ38" s="100">
        <v>5188</v>
      </c>
      <c r="NK38" s="153"/>
      <c r="NL38" s="100"/>
      <c r="NM38" s="100"/>
      <c r="NN38" s="100"/>
      <c r="NO38" s="153"/>
      <c r="NP38" s="100"/>
      <c r="NQ38" s="100"/>
      <c r="NR38" s="100"/>
      <c r="NS38" s="100"/>
      <c r="NT38" s="100"/>
      <c r="NU38" s="100"/>
      <c r="NV38" s="100"/>
      <c r="NW38" s="100"/>
      <c r="NX38" s="153"/>
      <c r="NY38" s="100"/>
      <c r="NZ38" s="100"/>
      <c r="OA38" s="100"/>
      <c r="OB38" s="100"/>
      <c r="OC38" s="100"/>
      <c r="OD38" s="100"/>
      <c r="OE38" s="100"/>
      <c r="OF38" s="100"/>
      <c r="OG38" s="100"/>
      <c r="OH38" s="100"/>
      <c r="OI38" s="100"/>
      <c r="OJ38" s="153"/>
      <c r="OK38" s="100"/>
      <c r="OL38" s="100"/>
      <c r="OM38" s="100"/>
      <c r="ON38" s="100"/>
      <c r="OO38" s="100"/>
      <c r="OP38" s="100"/>
      <c r="OQ38" s="100"/>
      <c r="OR38" s="100"/>
      <c r="OS38" s="100"/>
      <c r="OT38" s="100"/>
      <c r="OU38" s="100"/>
      <c r="OV38" s="100"/>
      <c r="OW38" s="100"/>
      <c r="OX38" s="100"/>
      <c r="OY38" s="100"/>
      <c r="OZ38" s="100"/>
      <c r="PA38" s="100"/>
      <c r="PB38" s="100"/>
      <c r="PC38" s="100"/>
      <c r="PD38" s="100"/>
      <c r="PE38" s="100"/>
      <c r="PF38" s="100"/>
      <c r="PG38" s="100"/>
      <c r="PH38" s="100"/>
      <c r="PI38" s="100"/>
      <c r="PJ38" s="100"/>
      <c r="PK38" s="100"/>
      <c r="PL38" s="100"/>
      <c r="PM38" s="100"/>
      <c r="PN38" s="100"/>
      <c r="PO38" s="100"/>
      <c r="PP38" s="100"/>
      <c r="PQ38" s="100"/>
      <c r="PR38" s="100"/>
      <c r="PS38" s="100"/>
      <c r="PT38" s="100"/>
      <c r="PU38" s="100"/>
      <c r="PV38" s="100"/>
      <c r="PW38" s="100"/>
      <c r="PX38" s="100"/>
      <c r="PY38" s="100"/>
      <c r="PZ38" s="100"/>
      <c r="QA38" s="100"/>
      <c r="QB38" s="100"/>
      <c r="QC38" s="100"/>
      <c r="QD38" s="100"/>
      <c r="QE38" s="100"/>
      <c r="QF38" s="100"/>
      <c r="QG38" s="100"/>
      <c r="QH38" s="100"/>
      <c r="QI38" s="100"/>
      <c r="QJ38" s="100"/>
      <c r="QK38" s="100"/>
      <c r="QL38" s="100"/>
      <c r="QM38" s="100"/>
      <c r="QN38" s="100"/>
      <c r="QO38" s="100"/>
      <c r="QP38" s="100"/>
      <c r="QQ38" s="100"/>
      <c r="QR38" s="100"/>
      <c r="QS38" s="100"/>
      <c r="QT38" s="100"/>
      <c r="QU38" s="100"/>
      <c r="QV38" s="100"/>
      <c r="QW38" s="100"/>
      <c r="QX38" s="100"/>
      <c r="QY38" s="100"/>
      <c r="QZ38" s="153"/>
      <c r="RA38" s="100"/>
      <c r="RB38" s="100"/>
      <c r="RC38" s="100"/>
      <c r="RD38" s="100"/>
      <c r="RE38" s="100"/>
      <c r="RF38" s="100"/>
      <c r="RG38" s="100"/>
      <c r="RH38" s="153"/>
      <c r="RI38" s="100"/>
      <c r="RJ38" s="100"/>
      <c r="RK38" s="100"/>
      <c r="RL38" s="100"/>
      <c r="RM38" s="100"/>
      <c r="RN38" s="100"/>
      <c r="RO38" s="100"/>
      <c r="RP38" s="100"/>
      <c r="RQ38" s="100"/>
      <c r="RR38" s="100"/>
      <c r="RS38" s="100"/>
      <c r="RT38" s="153"/>
      <c r="RU38" s="100"/>
      <c r="RV38" s="100"/>
      <c r="RW38" s="100"/>
      <c r="RX38" s="100"/>
      <c r="RY38" s="100"/>
      <c r="RZ38" s="100"/>
      <c r="SA38" s="100"/>
      <c r="SB38" s="100"/>
    </row>
    <row r="39" spans="1:876" s="10" customFormat="1" x14ac:dyDescent="0.25">
      <c r="A39" s="220" t="s">
        <v>27</v>
      </c>
      <c r="B39" s="103"/>
      <c r="C39" s="103"/>
      <c r="D39" s="103"/>
      <c r="E39" s="103"/>
      <c r="F39" s="103"/>
      <c r="G39" s="103"/>
      <c r="H39" s="103"/>
      <c r="I39" s="103"/>
      <c r="J39" s="154"/>
      <c r="K39" s="103"/>
      <c r="L39" s="103"/>
      <c r="M39" s="103"/>
      <c r="N39" s="103"/>
      <c r="O39" s="103"/>
      <c r="P39" s="103"/>
      <c r="Q39" s="103"/>
      <c r="R39" s="103"/>
      <c r="S39" s="103"/>
      <c r="T39" s="103"/>
      <c r="U39" s="154"/>
      <c r="V39" s="103"/>
      <c r="W39" s="103"/>
      <c r="X39" s="103"/>
      <c r="Y39" s="103"/>
      <c r="Z39" s="103"/>
      <c r="AA39" s="103"/>
      <c r="AB39" s="103"/>
      <c r="AC39" s="103"/>
      <c r="AD39" s="103"/>
      <c r="AE39" s="103"/>
      <c r="AF39" s="154"/>
      <c r="AG39" s="103"/>
      <c r="AH39" s="103"/>
      <c r="AI39" s="103"/>
      <c r="AJ39" s="103"/>
      <c r="AK39" s="103"/>
      <c r="AL39" s="103"/>
      <c r="AM39" s="103"/>
      <c r="AN39" s="103"/>
      <c r="AO39" s="103"/>
      <c r="AP39" s="103"/>
      <c r="AQ39" s="154"/>
      <c r="AR39" s="103"/>
      <c r="AS39" s="103"/>
      <c r="AT39" s="103"/>
      <c r="AU39" s="103"/>
      <c r="AV39" s="103"/>
      <c r="AW39" s="103"/>
      <c r="AX39" s="103"/>
      <c r="AY39" s="103"/>
      <c r="AZ39" s="103"/>
      <c r="BA39" s="103"/>
      <c r="BB39" s="154"/>
      <c r="BC39" s="103"/>
      <c r="BD39" s="103"/>
      <c r="BE39" s="103"/>
      <c r="BF39" s="103"/>
      <c r="BG39" s="103"/>
      <c r="BH39" s="103"/>
      <c r="BI39" s="103"/>
      <c r="BJ39" s="103"/>
      <c r="BK39" s="103"/>
      <c r="BL39" s="103"/>
      <c r="BM39" s="103"/>
      <c r="BN39" s="154"/>
      <c r="BO39" s="103"/>
      <c r="BP39" s="103"/>
      <c r="BQ39" s="103"/>
      <c r="BR39" s="103"/>
      <c r="BS39" s="103"/>
      <c r="BT39" s="103"/>
      <c r="BU39" s="103"/>
      <c r="BV39" s="103"/>
      <c r="BW39" s="103"/>
      <c r="BX39" s="103"/>
      <c r="BY39" s="103"/>
      <c r="BZ39" s="103"/>
      <c r="CA39" s="103"/>
      <c r="CB39" s="103"/>
      <c r="CC39" s="103"/>
      <c r="CD39" s="154"/>
      <c r="CE39" s="103"/>
      <c r="CF39" s="103"/>
      <c r="CG39" s="103"/>
      <c r="CH39" s="103"/>
      <c r="CI39" s="103"/>
      <c r="CJ39" s="103"/>
      <c r="CK39" s="103"/>
      <c r="CL39" s="103"/>
      <c r="CM39" s="103"/>
      <c r="CN39" s="103"/>
      <c r="CO39" s="103"/>
      <c r="CP39" s="103"/>
      <c r="CQ39" s="103"/>
      <c r="CR39" s="103"/>
      <c r="CS39" s="103"/>
      <c r="CT39" s="103"/>
      <c r="CU39" s="103"/>
      <c r="CV39" s="103"/>
      <c r="CW39" s="103"/>
      <c r="CX39" s="154"/>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54"/>
      <c r="DW39" s="103"/>
      <c r="DX39" s="103"/>
      <c r="DY39" s="103"/>
      <c r="DZ39" s="103"/>
      <c r="EA39" s="103"/>
      <c r="EB39" s="103"/>
      <c r="EC39" s="103"/>
      <c r="ED39" s="103"/>
      <c r="EE39" s="103"/>
      <c r="EF39" s="103"/>
      <c r="EG39" s="103"/>
      <c r="EH39" s="103"/>
      <c r="EI39" s="154"/>
      <c r="EJ39" s="103"/>
      <c r="EK39" s="103"/>
      <c r="EL39" s="103"/>
      <c r="EM39" s="103"/>
      <c r="EN39" s="103"/>
      <c r="EO39" s="103"/>
      <c r="EP39" s="103"/>
      <c r="EQ39" s="103"/>
      <c r="ER39" s="103"/>
      <c r="ES39" s="103"/>
      <c r="ET39" s="154"/>
      <c r="EU39" s="103"/>
      <c r="EV39" s="103"/>
      <c r="EW39" s="103"/>
      <c r="EX39" s="103"/>
      <c r="EY39" s="103"/>
      <c r="EZ39" s="103"/>
      <c r="FA39" s="103"/>
      <c r="FB39" s="103"/>
      <c r="FC39" s="103"/>
      <c r="FD39" s="103"/>
      <c r="FE39" s="103"/>
      <c r="FF39" s="103"/>
      <c r="FG39" s="103"/>
      <c r="FH39" s="103"/>
      <c r="FI39" s="103"/>
      <c r="FJ39" s="103"/>
      <c r="FK39" s="103"/>
      <c r="FL39" s="103"/>
      <c r="FM39" s="103"/>
      <c r="FN39" s="103"/>
      <c r="FO39" s="103"/>
      <c r="FP39" s="103"/>
      <c r="FQ39" s="103"/>
      <c r="FR39" s="103"/>
      <c r="FS39" s="103"/>
      <c r="FT39" s="103"/>
      <c r="FU39" s="103"/>
      <c r="FV39" s="103"/>
      <c r="FW39" s="103"/>
      <c r="FX39" s="103"/>
      <c r="FY39" s="103"/>
      <c r="FZ39" s="103"/>
      <c r="GA39" s="103"/>
      <c r="GB39" s="103"/>
      <c r="GC39" s="103"/>
      <c r="GD39" s="103"/>
      <c r="GE39" s="103"/>
      <c r="GF39" s="103"/>
      <c r="GG39" s="103"/>
      <c r="GH39" s="154"/>
      <c r="GI39" s="103"/>
      <c r="GJ39" s="103"/>
      <c r="GK39" s="103"/>
      <c r="GL39" s="103"/>
      <c r="GM39" s="103"/>
      <c r="GN39" s="103"/>
      <c r="GO39" s="103"/>
      <c r="GP39" s="103"/>
      <c r="GQ39" s="103"/>
      <c r="GR39" s="103"/>
      <c r="GS39" s="103"/>
      <c r="GT39" s="103"/>
      <c r="GU39" s="103"/>
      <c r="GV39" s="103"/>
      <c r="GW39" s="103"/>
      <c r="GX39" s="103"/>
      <c r="GY39" s="103"/>
      <c r="GZ39" s="154">
        <v>4.2000000000000003E-2</v>
      </c>
      <c r="HA39" s="103">
        <v>0.49399999999999999</v>
      </c>
      <c r="HB39" s="103">
        <v>6.0000000000000001E-3</v>
      </c>
      <c r="HC39" s="103">
        <v>3.5999999999999997E-2</v>
      </c>
      <c r="HD39" s="103">
        <v>0.46500000000000002</v>
      </c>
      <c r="HE39" s="103">
        <v>7.0000000000000001E-3</v>
      </c>
      <c r="HF39" s="103">
        <v>4.2999999999999997E-2</v>
      </c>
      <c r="HG39" s="103">
        <v>1.1020000000000001</v>
      </c>
      <c r="HH39" s="103">
        <v>7.0000000000000001E-3</v>
      </c>
      <c r="HI39" s="103">
        <v>7.5999999999999998E-2</v>
      </c>
      <c r="HJ39" s="103">
        <v>0.56799999999999995</v>
      </c>
      <c r="HK39" s="103">
        <v>1.0999999999999999E-2</v>
      </c>
      <c r="HL39" s="103">
        <v>5.6000000000000001E-2</v>
      </c>
      <c r="HM39" s="103">
        <v>0.59199999999999997</v>
      </c>
      <c r="HN39" s="103">
        <v>0.01</v>
      </c>
      <c r="HO39" s="103">
        <v>5.3999999999999999E-2</v>
      </c>
      <c r="HP39" s="103">
        <v>0.45900000000000002</v>
      </c>
      <c r="HQ39" s="103">
        <v>6.0000000000000001E-3</v>
      </c>
      <c r="HR39" s="103">
        <v>5.5E-2</v>
      </c>
      <c r="HS39" s="103">
        <v>0.53400000000000003</v>
      </c>
      <c r="HT39" s="103">
        <v>1.0999999999999999E-2</v>
      </c>
      <c r="HU39" s="103">
        <v>9.7000000000000003E-2</v>
      </c>
      <c r="HV39" s="103">
        <v>0.41099999999999998</v>
      </c>
      <c r="HW39" s="103">
        <v>0.01</v>
      </c>
      <c r="HX39" s="103">
        <v>4.7E-2</v>
      </c>
      <c r="HY39" s="103">
        <v>0.22700000000000001</v>
      </c>
      <c r="HZ39" s="103">
        <v>8.0000000000000002E-3</v>
      </c>
      <c r="IA39" s="103">
        <v>5.2999999999999999E-2</v>
      </c>
      <c r="IB39" s="103">
        <v>0.55200000000000005</v>
      </c>
      <c r="IC39" s="103">
        <v>8.9999999999999993E-3</v>
      </c>
      <c r="ID39" s="103">
        <v>9.7000000000000003E-2</v>
      </c>
      <c r="IE39" s="103">
        <v>0.47899999999999998</v>
      </c>
      <c r="IF39" s="103">
        <v>1.2E-2</v>
      </c>
      <c r="IG39" s="103">
        <v>6.1890999999999998</v>
      </c>
      <c r="IH39" s="103">
        <v>5.2499999999999998E-2</v>
      </c>
      <c r="II39" s="103">
        <v>0.47870000000000001</v>
      </c>
      <c r="IJ39" s="103">
        <v>9.9000000000000008E-3</v>
      </c>
      <c r="IK39" s="154"/>
      <c r="IL39" s="103"/>
      <c r="IM39" s="103"/>
      <c r="IN39" s="103"/>
      <c r="IO39" s="103"/>
      <c r="IP39" s="103"/>
      <c r="IQ39" s="103"/>
      <c r="IR39" s="103"/>
      <c r="IS39" s="103"/>
      <c r="IT39" s="103"/>
      <c r="IU39" s="103"/>
      <c r="IV39" s="103"/>
      <c r="IW39" s="103"/>
      <c r="IX39" s="103"/>
      <c r="IY39" s="103"/>
      <c r="IZ39" s="103"/>
      <c r="JA39" s="103"/>
      <c r="JB39" s="154"/>
      <c r="JC39" s="103"/>
      <c r="JD39" s="103"/>
      <c r="JE39" s="103"/>
      <c r="JF39" s="103"/>
      <c r="JG39" s="103"/>
      <c r="JH39" s="103"/>
      <c r="JI39" s="103"/>
      <c r="JJ39" s="103"/>
      <c r="JK39" s="103"/>
      <c r="JL39" s="103"/>
      <c r="JM39" s="103"/>
      <c r="JN39" s="154"/>
      <c r="JO39" s="103"/>
      <c r="JP39" s="103"/>
      <c r="JQ39" s="103"/>
      <c r="JR39" s="103"/>
      <c r="JS39" s="103"/>
      <c r="JT39" s="103"/>
      <c r="JU39" s="103"/>
      <c r="JV39" s="103"/>
      <c r="JW39" s="103"/>
      <c r="JX39" s="103"/>
      <c r="JY39" s="103"/>
      <c r="JZ39" s="103"/>
      <c r="KA39" s="103"/>
      <c r="KB39" s="103"/>
      <c r="KC39" s="103"/>
      <c r="KD39" s="103"/>
      <c r="KE39" s="103"/>
      <c r="KF39" s="103"/>
      <c r="KG39" s="103"/>
      <c r="KH39" s="154"/>
      <c r="KI39" s="103"/>
      <c r="KJ39" s="103"/>
      <c r="KK39" s="103"/>
      <c r="KL39" s="103"/>
      <c r="KM39" s="103"/>
      <c r="KN39" s="103"/>
      <c r="KO39" s="103"/>
      <c r="KP39" s="103"/>
      <c r="KQ39" s="103"/>
      <c r="KR39" s="103"/>
      <c r="KS39" s="103"/>
      <c r="KT39" s="103"/>
      <c r="KU39" s="103"/>
      <c r="KV39" s="103"/>
      <c r="KW39" s="103"/>
      <c r="KX39" s="103"/>
      <c r="KY39" s="103"/>
      <c r="KZ39" s="154">
        <v>2.9600000000000001E-2</v>
      </c>
      <c r="LA39" s="103">
        <v>1.5699999999999999E-2</v>
      </c>
      <c r="LB39" s="103">
        <v>3.5400000000000001E-2</v>
      </c>
      <c r="LC39" s="103">
        <v>1.9E-2</v>
      </c>
      <c r="LD39" s="103">
        <v>6.7999999999999996E-3</v>
      </c>
      <c r="LE39" s="103">
        <v>3.2000000000000002E-3</v>
      </c>
      <c r="LF39" s="103">
        <v>1.6400000000000001E-2</v>
      </c>
      <c r="LG39" s="103">
        <v>8.6E-3</v>
      </c>
      <c r="LH39" s="103">
        <v>1.0800000000000001E-2</v>
      </c>
      <c r="LI39" s="103">
        <v>5.5999999999999999E-3</v>
      </c>
      <c r="LJ39" s="103">
        <v>2.8400000000000002E-2</v>
      </c>
      <c r="LK39" s="103">
        <v>1.49E-2</v>
      </c>
      <c r="LL39" s="103">
        <v>4.48E-2</v>
      </c>
      <c r="LM39" s="103">
        <v>2.6200000000000001E-2</v>
      </c>
      <c r="LN39" s="103">
        <v>8.8999999999999999E-3</v>
      </c>
      <c r="LO39" s="103">
        <v>4.4000000000000003E-3</v>
      </c>
      <c r="LP39" s="103">
        <v>2.1700000000000001E-2</v>
      </c>
      <c r="LQ39" s="103">
        <v>1.1900000000000001E-2</v>
      </c>
      <c r="LR39" s="103">
        <v>1.26E-2</v>
      </c>
      <c r="LS39" s="103">
        <v>6.7000000000000002E-3</v>
      </c>
      <c r="LT39" s="103">
        <v>0.78420000000000001</v>
      </c>
      <c r="LU39" s="103">
        <v>0.4012</v>
      </c>
      <c r="LV39" s="103">
        <v>0.98939999999999995</v>
      </c>
      <c r="LW39" s="103">
        <v>0.57010000000000005</v>
      </c>
      <c r="LX39" s="103">
        <v>0.26119999999999999</v>
      </c>
      <c r="LY39" s="103">
        <v>0.12590000000000001</v>
      </c>
      <c r="LZ39" s="103">
        <v>0.62839999999999996</v>
      </c>
      <c r="MA39" s="103">
        <v>0.38479999999999998</v>
      </c>
      <c r="MB39" s="103">
        <v>0.34160000000000001</v>
      </c>
      <c r="MC39" s="103">
        <v>0.16420000000000001</v>
      </c>
      <c r="MD39" s="154"/>
      <c r="ME39" s="103"/>
      <c r="MF39" s="103"/>
      <c r="MG39" s="103"/>
      <c r="MH39" s="103"/>
      <c r="MI39" s="103"/>
      <c r="MJ39" s="103"/>
      <c r="MK39" s="103"/>
      <c r="ML39" s="103"/>
      <c r="MM39" s="103"/>
      <c r="MN39" s="103"/>
      <c r="MO39" s="103"/>
      <c r="MP39" s="103"/>
      <c r="MQ39" s="103"/>
      <c r="MR39" s="103"/>
      <c r="MS39" s="103"/>
      <c r="MT39" s="103"/>
      <c r="MU39" s="103"/>
      <c r="MV39" s="103"/>
      <c r="MW39" s="103"/>
      <c r="MX39" s="103"/>
      <c r="MY39" s="103"/>
      <c r="MZ39" s="154"/>
      <c r="NA39" s="103"/>
      <c r="NB39" s="103"/>
      <c r="NC39" s="103"/>
      <c r="ND39" s="103"/>
      <c r="NE39" s="103"/>
      <c r="NF39" s="103"/>
      <c r="NG39" s="103"/>
      <c r="NH39" s="103"/>
      <c r="NI39" s="103"/>
      <c r="NJ39" s="103"/>
      <c r="NK39" s="154"/>
      <c r="NL39" s="103"/>
      <c r="NM39" s="103"/>
      <c r="NN39" s="103"/>
      <c r="NO39" s="154"/>
      <c r="NP39" s="103"/>
      <c r="NQ39" s="103"/>
      <c r="NR39" s="103"/>
      <c r="NS39" s="103"/>
      <c r="NT39" s="103"/>
      <c r="NU39" s="103"/>
      <c r="NV39" s="103"/>
      <c r="NW39" s="103"/>
      <c r="NX39" s="154"/>
      <c r="NY39" s="103"/>
      <c r="NZ39" s="103"/>
      <c r="OA39" s="103"/>
      <c r="OB39" s="103"/>
      <c r="OC39" s="103"/>
      <c r="OD39" s="103"/>
      <c r="OE39" s="103"/>
      <c r="OF39" s="103"/>
      <c r="OG39" s="103"/>
      <c r="OH39" s="103"/>
      <c r="OI39" s="103"/>
      <c r="OJ39" s="154"/>
      <c r="OK39" s="103"/>
      <c r="OL39" s="103"/>
      <c r="OM39" s="103"/>
      <c r="ON39" s="103"/>
      <c r="OO39" s="103"/>
      <c r="OP39" s="103"/>
      <c r="OQ39" s="103"/>
      <c r="OR39" s="103"/>
      <c r="OS39" s="103"/>
      <c r="OT39" s="103"/>
      <c r="OU39" s="103"/>
      <c r="OV39" s="103"/>
      <c r="OW39" s="103"/>
      <c r="OX39" s="103"/>
      <c r="OY39" s="103"/>
      <c r="OZ39" s="103"/>
      <c r="PA39" s="103"/>
      <c r="PB39" s="103"/>
      <c r="PC39" s="103"/>
      <c r="PD39" s="103"/>
      <c r="PE39" s="103"/>
      <c r="PF39" s="103"/>
      <c r="PG39" s="103"/>
      <c r="PH39" s="103"/>
      <c r="PI39" s="103"/>
      <c r="PJ39" s="103"/>
      <c r="PK39" s="103"/>
      <c r="PL39" s="103"/>
      <c r="PM39" s="103"/>
      <c r="PN39" s="103"/>
      <c r="PO39" s="103"/>
      <c r="PP39" s="103"/>
      <c r="PQ39" s="103"/>
      <c r="PR39" s="103"/>
      <c r="PS39" s="103"/>
      <c r="PT39" s="103"/>
      <c r="PU39" s="103"/>
      <c r="PV39" s="103"/>
      <c r="PW39" s="103"/>
      <c r="PX39" s="103"/>
      <c r="PY39" s="103"/>
      <c r="PZ39" s="103"/>
      <c r="QA39" s="103"/>
      <c r="QB39" s="103"/>
      <c r="QC39" s="103"/>
      <c r="QD39" s="103"/>
      <c r="QE39" s="103"/>
      <c r="QF39" s="103"/>
      <c r="QG39" s="103"/>
      <c r="QH39" s="103"/>
      <c r="QI39" s="103"/>
      <c r="QJ39" s="103"/>
      <c r="QK39" s="103"/>
      <c r="QL39" s="103"/>
      <c r="QM39" s="103"/>
      <c r="QN39" s="103"/>
      <c r="QO39" s="103"/>
      <c r="QP39" s="103"/>
      <c r="QQ39" s="103"/>
      <c r="QR39" s="103"/>
      <c r="QS39" s="103"/>
      <c r="QT39" s="103"/>
      <c r="QU39" s="103"/>
      <c r="QV39" s="103"/>
      <c r="QW39" s="103"/>
      <c r="QX39" s="103"/>
      <c r="QY39" s="103"/>
      <c r="QZ39" s="154"/>
      <c r="RA39" s="103"/>
      <c r="RB39" s="103"/>
      <c r="RC39" s="103"/>
      <c r="RD39" s="103"/>
      <c r="RE39" s="103"/>
      <c r="RF39" s="103"/>
      <c r="RG39" s="103"/>
      <c r="RH39" s="154"/>
      <c r="RI39" s="103"/>
      <c r="RJ39" s="103"/>
      <c r="RK39" s="103"/>
      <c r="RL39" s="103"/>
      <c r="RM39" s="103"/>
      <c r="RN39" s="103"/>
      <c r="RO39" s="103"/>
      <c r="RP39" s="103"/>
      <c r="RQ39" s="103"/>
      <c r="RR39" s="103"/>
      <c r="RS39" s="103"/>
      <c r="RT39" s="154"/>
      <c r="RU39" s="103"/>
      <c r="RV39" s="103"/>
      <c r="RW39" s="103"/>
      <c r="RX39" s="103"/>
      <c r="RY39" s="103"/>
      <c r="RZ39" s="103"/>
      <c r="SA39" s="103"/>
      <c r="SB39" s="103"/>
      <c r="TF39" s="217"/>
      <c r="UE39" s="217"/>
      <c r="VF39" s="217"/>
      <c r="VO39" s="217">
        <v>7.0000000000000001E-3</v>
      </c>
      <c r="VP39" s="10">
        <v>1.4999999999999999E-2</v>
      </c>
      <c r="VQ39" s="10">
        <v>2.8000000000000001E-2</v>
      </c>
      <c r="VR39" s="10">
        <v>7.0000000000000001E-3</v>
      </c>
      <c r="VS39" s="10">
        <v>1.7000000000000001E-2</v>
      </c>
      <c r="VT39" s="10">
        <v>2.5999999999999999E-2</v>
      </c>
      <c r="VU39" s="10">
        <v>0.03</v>
      </c>
      <c r="VV39" s="10">
        <v>2.9000000000000001E-2</v>
      </c>
      <c r="VW39" s="10">
        <v>4.9000000000000002E-2</v>
      </c>
      <c r="VX39" s="10">
        <v>3.5000000000000003E-2</v>
      </c>
      <c r="VY39" s="10">
        <v>1.6E-2</v>
      </c>
      <c r="VZ39" s="10">
        <v>3.1E-2</v>
      </c>
      <c r="WA39" s="10">
        <v>3.7999999999999999E-2</v>
      </c>
      <c r="WB39" s="10">
        <v>2.9000000000000001E-2</v>
      </c>
      <c r="WC39" s="10">
        <v>3.5000000000000003E-2</v>
      </c>
      <c r="WD39" s="10">
        <v>0.23200000000000001</v>
      </c>
      <c r="WE39" s="10">
        <v>3.9E-2</v>
      </c>
      <c r="WF39" s="10">
        <v>4.3999999999999997E-2</v>
      </c>
      <c r="WG39" s="10">
        <v>0.26300000000000001</v>
      </c>
      <c r="WH39" s="10">
        <v>6.0999999999999999E-2</v>
      </c>
      <c r="WI39" s="10">
        <v>7.8E-2</v>
      </c>
      <c r="WJ39" s="10">
        <v>0.57499999999999996</v>
      </c>
      <c r="WK39" s="10">
        <v>2.1000000000000001E-2</v>
      </c>
      <c r="WL39" s="10">
        <v>5.8000000000000003E-2</v>
      </c>
      <c r="WM39" s="10">
        <v>0.255</v>
      </c>
      <c r="WN39" s="10">
        <v>1.6E-2</v>
      </c>
      <c r="WO39" s="10">
        <v>2.1000000000000001E-2</v>
      </c>
      <c r="WP39" s="10">
        <v>0.29099999999999998</v>
      </c>
      <c r="WQ39" s="10">
        <v>1.4999999999999999E-2</v>
      </c>
      <c r="WR39" s="10">
        <v>8.9999999999999993E-3</v>
      </c>
      <c r="WS39" s="217"/>
      <c r="YF39" s="217"/>
      <c r="ZB39" s="217"/>
      <c r="ZL39" s="217"/>
      <c r="AAB39" s="217"/>
      <c r="AAL39" s="217"/>
      <c r="ABG39" s="217"/>
      <c r="ABL39" s="217"/>
      <c r="ABU39" s="217"/>
      <c r="ACM39" s="217"/>
      <c r="ACV39" s="217"/>
      <c r="ADB39" s="217"/>
      <c r="ADN39" s="217"/>
      <c r="ADZ39" s="217"/>
      <c r="AGB39" s="217">
        <v>1.621</v>
      </c>
      <c r="AGC39" s="10">
        <v>1.4259999999999999</v>
      </c>
      <c r="AGD39" s="10">
        <v>1.6379999999999999</v>
      </c>
      <c r="AGE39" s="10" t="s">
        <v>115</v>
      </c>
      <c r="AGF39" s="10">
        <v>3.3330000000000002</v>
      </c>
      <c r="AGG39" s="10">
        <v>3.3140000000000001</v>
      </c>
      <c r="AGH39" s="10">
        <v>3.0739999999999998</v>
      </c>
      <c r="AGI39" s="10">
        <v>3.8650000000000002</v>
      </c>
      <c r="AGJ39" s="10">
        <v>0.108</v>
      </c>
      <c r="AGK39" s="10">
        <v>0.17</v>
      </c>
      <c r="AGL39" s="10" t="s">
        <v>115</v>
      </c>
      <c r="AGM39" s="10" t="s">
        <v>115</v>
      </c>
      <c r="AGN39" s="10">
        <v>8.1000000000000003E-2</v>
      </c>
      <c r="AGO39" s="10">
        <v>1.0169999999999999</v>
      </c>
      <c r="AGP39" s="10">
        <v>0.46700000000000003</v>
      </c>
      <c r="AGQ39" s="10">
        <v>0.93700000000000006</v>
      </c>
      <c r="AGR39" s="217"/>
    </row>
    <row r="40" spans="1:876" x14ac:dyDescent="0.25">
      <c r="A40" s="220" t="s">
        <v>28</v>
      </c>
      <c r="B40" s="100"/>
      <c r="C40" s="100"/>
      <c r="D40" s="100"/>
      <c r="E40" s="100"/>
      <c r="F40" s="100"/>
      <c r="G40" s="100"/>
      <c r="H40" s="100"/>
      <c r="I40" s="100"/>
      <c r="J40" s="153"/>
      <c r="K40" s="100"/>
      <c r="L40" s="100"/>
      <c r="M40" s="100"/>
      <c r="N40" s="100"/>
      <c r="O40" s="100"/>
      <c r="P40" s="100"/>
      <c r="Q40" s="100"/>
      <c r="R40" s="100"/>
      <c r="S40" s="100"/>
      <c r="T40" s="100"/>
      <c r="U40" s="153"/>
      <c r="V40" s="100"/>
      <c r="W40" s="100"/>
      <c r="X40" s="100"/>
      <c r="Y40" s="100"/>
      <c r="Z40" s="100"/>
      <c r="AA40" s="100"/>
      <c r="AB40" s="100"/>
      <c r="AC40" s="100"/>
      <c r="AD40" s="100"/>
      <c r="AE40" s="100"/>
      <c r="AF40" s="153"/>
      <c r="AG40" s="100"/>
      <c r="AH40" s="100"/>
      <c r="AI40" s="100"/>
      <c r="AJ40" s="100"/>
      <c r="AK40" s="100"/>
      <c r="AL40" s="100"/>
      <c r="AM40" s="100"/>
      <c r="AN40" s="100"/>
      <c r="AO40" s="100"/>
      <c r="AP40" s="100"/>
      <c r="AQ40" s="153"/>
      <c r="AR40" s="100"/>
      <c r="AS40" s="100"/>
      <c r="AT40" s="100"/>
      <c r="AU40" s="100"/>
      <c r="AV40" s="100"/>
      <c r="AW40" s="100"/>
      <c r="AX40" s="100"/>
      <c r="AY40" s="100"/>
      <c r="AZ40" s="100"/>
      <c r="BA40" s="100"/>
      <c r="BB40" s="153"/>
      <c r="BC40" s="100"/>
      <c r="BD40" s="100"/>
      <c r="BE40" s="100"/>
      <c r="BF40" s="100"/>
      <c r="BG40" s="100"/>
      <c r="BH40" s="100"/>
      <c r="BI40" s="100"/>
      <c r="BJ40" s="100"/>
      <c r="BK40" s="100"/>
      <c r="BL40" s="100"/>
      <c r="BM40" s="100"/>
      <c r="BN40" s="153"/>
      <c r="BO40" s="100"/>
      <c r="BP40" s="100"/>
      <c r="BQ40" s="100"/>
      <c r="BR40" s="100"/>
      <c r="BS40" s="100"/>
      <c r="BT40" s="100"/>
      <c r="BU40" s="100"/>
      <c r="BV40" s="100"/>
      <c r="BW40" s="100"/>
      <c r="BX40" s="100"/>
      <c r="BY40" s="100"/>
      <c r="BZ40" s="100"/>
      <c r="CA40" s="100"/>
      <c r="CB40" s="100"/>
      <c r="CC40" s="100"/>
      <c r="CD40" s="153"/>
      <c r="CE40" s="100"/>
      <c r="CF40" s="100"/>
      <c r="CG40" s="100"/>
      <c r="CH40" s="100"/>
      <c r="CI40" s="100"/>
      <c r="CJ40" s="100"/>
      <c r="CK40" s="100"/>
      <c r="CL40" s="100"/>
      <c r="CM40" s="100"/>
      <c r="CN40" s="100"/>
      <c r="CO40" s="100"/>
      <c r="CP40" s="100"/>
      <c r="CQ40" s="100"/>
      <c r="CR40" s="100"/>
      <c r="CS40" s="100"/>
      <c r="CT40" s="100"/>
      <c r="CU40" s="100"/>
      <c r="CV40" s="100"/>
      <c r="CW40" s="100"/>
      <c r="CX40" s="153"/>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53"/>
      <c r="DW40" s="100"/>
      <c r="DX40" s="100"/>
      <c r="DY40" s="100"/>
      <c r="DZ40" s="100"/>
      <c r="EA40" s="100"/>
      <c r="EB40" s="100"/>
      <c r="EC40" s="100"/>
      <c r="ED40" s="100"/>
      <c r="EE40" s="100"/>
      <c r="EF40" s="100"/>
      <c r="EG40" s="100"/>
      <c r="EH40" s="100"/>
      <c r="EI40" s="153"/>
      <c r="EJ40" s="100"/>
      <c r="EK40" s="100"/>
      <c r="EL40" s="100"/>
      <c r="EM40" s="100"/>
      <c r="EN40" s="100"/>
      <c r="EO40" s="100"/>
      <c r="EP40" s="100"/>
      <c r="EQ40" s="100"/>
      <c r="ER40" s="100"/>
      <c r="ES40" s="100"/>
      <c r="ET40" s="153"/>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c r="GG40" s="100"/>
      <c r="GH40" s="153"/>
      <c r="GI40" s="100"/>
      <c r="GJ40" s="100"/>
      <c r="GK40" s="100"/>
      <c r="GL40" s="100"/>
      <c r="GM40" s="100"/>
      <c r="GN40" s="100"/>
      <c r="GO40" s="100"/>
      <c r="GP40" s="100"/>
      <c r="GQ40" s="100"/>
      <c r="GR40" s="100"/>
      <c r="GS40" s="100"/>
      <c r="GT40" s="100"/>
      <c r="GU40" s="100"/>
      <c r="GV40" s="100"/>
      <c r="GW40" s="100"/>
      <c r="GX40" s="100"/>
      <c r="GY40" s="100"/>
      <c r="GZ40" s="153"/>
      <c r="HA40" s="100"/>
      <c r="HB40" s="100"/>
      <c r="HC40" s="100"/>
      <c r="HD40" s="100"/>
      <c r="HE40" s="100"/>
      <c r="HF40" s="100"/>
      <c r="HG40" s="100"/>
      <c r="HH40" s="100"/>
      <c r="HI40" s="100"/>
      <c r="HJ40" s="100"/>
      <c r="HK40" s="100"/>
      <c r="HL40" s="100"/>
      <c r="HM40" s="100"/>
      <c r="HN40" s="100"/>
      <c r="HO40" s="100"/>
      <c r="HP40" s="100"/>
      <c r="HQ40" s="100"/>
      <c r="HR40" s="100"/>
      <c r="HS40" s="100"/>
      <c r="HT40" s="100"/>
      <c r="HU40" s="100"/>
      <c r="HV40" s="100"/>
      <c r="HW40" s="100"/>
      <c r="HX40" s="100"/>
      <c r="HY40" s="100"/>
      <c r="HZ40" s="100"/>
      <c r="IA40" s="100"/>
      <c r="IB40" s="100"/>
      <c r="IC40" s="100"/>
      <c r="ID40" s="100"/>
      <c r="IE40" s="100"/>
      <c r="IF40" s="100"/>
      <c r="IG40" s="100"/>
      <c r="IH40" s="100"/>
      <c r="II40" s="100"/>
      <c r="IJ40" s="100"/>
      <c r="IK40" s="153"/>
      <c r="IL40" s="100"/>
      <c r="IM40" s="100"/>
      <c r="IN40" s="100"/>
      <c r="IO40" s="100"/>
      <c r="IP40" s="100"/>
      <c r="IQ40" s="100"/>
      <c r="IR40" s="100"/>
      <c r="IS40" s="100"/>
      <c r="IT40" s="100"/>
      <c r="IU40" s="100"/>
      <c r="IV40" s="100"/>
      <c r="IW40" s="100"/>
      <c r="IX40" s="100"/>
      <c r="IY40" s="100"/>
      <c r="IZ40" s="100"/>
      <c r="JA40" s="100"/>
      <c r="JB40" s="153"/>
      <c r="JC40" s="100"/>
      <c r="JD40" s="100"/>
      <c r="JE40" s="100"/>
      <c r="JF40" s="100"/>
      <c r="JG40" s="100"/>
      <c r="JH40" s="100"/>
      <c r="JI40" s="100"/>
      <c r="JJ40" s="100"/>
      <c r="JK40" s="100"/>
      <c r="JL40" s="100"/>
      <c r="JM40" s="100"/>
      <c r="JN40" s="153"/>
      <c r="JO40" s="100"/>
      <c r="JP40" s="100"/>
      <c r="JQ40" s="100"/>
      <c r="JR40" s="100"/>
      <c r="JS40" s="100"/>
      <c r="JT40" s="100"/>
      <c r="JU40" s="100"/>
      <c r="JV40" s="100"/>
      <c r="JW40" s="100"/>
      <c r="JX40" s="100"/>
      <c r="JY40" s="100"/>
      <c r="JZ40" s="100"/>
      <c r="KA40" s="100"/>
      <c r="KB40" s="100"/>
      <c r="KC40" s="100"/>
      <c r="KD40" s="100"/>
      <c r="KE40" s="100"/>
      <c r="KF40" s="100"/>
      <c r="KG40" s="100"/>
      <c r="KH40" s="153"/>
      <c r="KI40" s="100"/>
      <c r="KJ40" s="100"/>
      <c r="KK40" s="100"/>
      <c r="KL40" s="100"/>
      <c r="KM40" s="100"/>
      <c r="KN40" s="100"/>
      <c r="KO40" s="100"/>
      <c r="KP40" s="100"/>
      <c r="KQ40" s="100"/>
      <c r="KR40" s="100"/>
      <c r="KS40" s="100"/>
      <c r="KT40" s="100"/>
      <c r="KU40" s="100"/>
      <c r="KV40" s="100"/>
      <c r="KW40" s="100"/>
      <c r="KX40" s="100"/>
      <c r="KY40" s="100"/>
      <c r="KZ40" s="153"/>
      <c r="LA40" s="100"/>
      <c r="LB40" s="100"/>
      <c r="LC40" s="100"/>
      <c r="LD40" s="100"/>
      <c r="LE40" s="100"/>
      <c r="LF40" s="100"/>
      <c r="LG40" s="100"/>
      <c r="LH40" s="100"/>
      <c r="LI40" s="100"/>
      <c r="LJ40" s="100"/>
      <c r="LK40" s="100"/>
      <c r="LL40" s="100"/>
      <c r="LM40" s="100"/>
      <c r="LN40" s="100"/>
      <c r="LO40" s="100"/>
      <c r="LP40" s="100"/>
      <c r="LQ40" s="100"/>
      <c r="LR40" s="100"/>
      <c r="LS40" s="100"/>
      <c r="LT40" s="100"/>
      <c r="LU40" s="100"/>
      <c r="LV40" s="100"/>
      <c r="LW40" s="100"/>
      <c r="LX40" s="100"/>
      <c r="LY40" s="100"/>
      <c r="LZ40" s="100"/>
      <c r="MA40" s="100"/>
      <c r="MB40" s="100"/>
      <c r="MC40" s="100"/>
      <c r="MD40" s="153"/>
      <c r="ME40" s="100"/>
      <c r="MF40" s="100"/>
      <c r="MG40" s="100"/>
      <c r="MH40" s="100"/>
      <c r="MI40" s="100"/>
      <c r="MJ40" s="100"/>
      <c r="MK40" s="100"/>
      <c r="ML40" s="100"/>
      <c r="MM40" s="100"/>
      <c r="MN40" s="100"/>
      <c r="MO40" s="100"/>
      <c r="MP40" s="100"/>
      <c r="MQ40" s="100"/>
      <c r="MR40" s="100"/>
      <c r="MS40" s="100"/>
      <c r="MT40" s="100"/>
      <c r="MU40" s="100"/>
      <c r="MV40" s="100"/>
      <c r="MW40" s="100"/>
      <c r="MX40" s="100"/>
      <c r="MY40" s="100"/>
      <c r="MZ40" s="153"/>
      <c r="NA40" s="100"/>
      <c r="NB40" s="100"/>
      <c r="NC40" s="100"/>
      <c r="ND40" s="100"/>
      <c r="NE40" s="100"/>
      <c r="NF40" s="100"/>
      <c r="NG40" s="100"/>
      <c r="NH40" s="100"/>
      <c r="NI40" s="100"/>
      <c r="NJ40" s="100"/>
      <c r="NK40" s="153"/>
      <c r="NL40" s="100"/>
      <c r="NM40" s="100"/>
      <c r="NN40" s="100"/>
      <c r="NO40" s="153"/>
      <c r="NP40" s="100"/>
      <c r="NQ40" s="100"/>
      <c r="NR40" s="100"/>
      <c r="NS40" s="100"/>
      <c r="NT40" s="100"/>
      <c r="NU40" s="100"/>
      <c r="NV40" s="100"/>
      <c r="NW40" s="100"/>
      <c r="NX40" s="153"/>
      <c r="NY40" s="100"/>
      <c r="NZ40" s="100"/>
      <c r="OA40" s="100"/>
      <c r="OB40" s="100"/>
      <c r="OC40" s="100"/>
      <c r="OD40" s="100"/>
      <c r="OE40" s="100"/>
      <c r="OF40" s="100"/>
      <c r="OG40" s="100"/>
      <c r="OH40" s="100"/>
      <c r="OI40" s="100"/>
      <c r="OJ40" s="153"/>
      <c r="OK40" s="100"/>
      <c r="OL40" s="100"/>
      <c r="OM40" s="100"/>
      <c r="ON40" s="100"/>
      <c r="OO40" s="100"/>
      <c r="OP40" s="100"/>
      <c r="OQ40" s="100"/>
      <c r="OR40" s="100"/>
      <c r="OS40" s="100"/>
      <c r="OT40" s="100"/>
      <c r="OU40" s="100"/>
      <c r="OV40" s="100"/>
      <c r="OW40" s="100"/>
      <c r="OX40" s="100"/>
      <c r="OY40" s="100"/>
      <c r="OZ40" s="100"/>
      <c r="PA40" s="100"/>
      <c r="PB40" s="100"/>
      <c r="PC40" s="100"/>
      <c r="PD40" s="100"/>
      <c r="PE40" s="100"/>
      <c r="PF40" s="100"/>
      <c r="PG40" s="100"/>
      <c r="PH40" s="100"/>
      <c r="PI40" s="100"/>
      <c r="PJ40" s="100"/>
      <c r="PK40" s="100"/>
      <c r="PL40" s="100"/>
      <c r="PM40" s="100"/>
      <c r="PN40" s="100"/>
      <c r="PO40" s="100"/>
      <c r="PP40" s="100"/>
      <c r="PQ40" s="100"/>
      <c r="PR40" s="100"/>
      <c r="PS40" s="100"/>
      <c r="PT40" s="100"/>
      <c r="PU40" s="100"/>
      <c r="PV40" s="100"/>
      <c r="PW40" s="100"/>
      <c r="PX40" s="100"/>
      <c r="PY40" s="100"/>
      <c r="PZ40" s="100"/>
      <c r="QA40" s="100"/>
      <c r="QB40" s="100"/>
      <c r="QC40" s="100"/>
      <c r="QD40" s="100"/>
      <c r="QE40" s="100"/>
      <c r="QF40" s="100"/>
      <c r="QG40" s="100"/>
      <c r="QH40" s="100"/>
      <c r="QI40" s="100"/>
      <c r="QJ40" s="100"/>
      <c r="QK40" s="100"/>
      <c r="QL40" s="100"/>
      <c r="QM40" s="100"/>
      <c r="QN40" s="100"/>
      <c r="QO40" s="100"/>
      <c r="QP40" s="100"/>
      <c r="QQ40" s="100"/>
      <c r="QR40" s="100"/>
      <c r="QS40" s="100"/>
      <c r="QT40" s="100"/>
      <c r="QU40" s="100"/>
      <c r="QV40" s="100"/>
      <c r="QW40" s="100"/>
      <c r="QX40" s="100"/>
      <c r="QY40" s="100"/>
      <c r="QZ40" s="153"/>
      <c r="RA40" s="100"/>
      <c r="RB40" s="100"/>
      <c r="RC40" s="100"/>
      <c r="RD40" s="100"/>
      <c r="RE40" s="100"/>
      <c r="RF40" s="100"/>
      <c r="RG40" s="100"/>
      <c r="RH40" s="153"/>
      <c r="RI40" s="100"/>
      <c r="RJ40" s="100"/>
      <c r="RK40" s="100"/>
      <c r="RL40" s="100"/>
      <c r="RM40" s="100"/>
      <c r="RN40" s="100"/>
      <c r="RO40" s="100"/>
      <c r="RP40" s="100"/>
      <c r="RQ40" s="100"/>
      <c r="RR40" s="100"/>
      <c r="RS40" s="100"/>
      <c r="RT40" s="153"/>
      <c r="RU40" s="100"/>
      <c r="RV40" s="100"/>
      <c r="RW40" s="100"/>
      <c r="RX40" s="100"/>
      <c r="RY40" s="100"/>
      <c r="RZ40" s="100"/>
      <c r="SA40" s="100"/>
      <c r="SB40" s="100"/>
    </row>
    <row r="41" spans="1:876" s="10" customFormat="1" x14ac:dyDescent="0.25">
      <c r="A41" s="2" t="s">
        <v>35</v>
      </c>
      <c r="B41" s="103"/>
      <c r="C41" s="103"/>
      <c r="D41" s="103"/>
      <c r="E41" s="103"/>
      <c r="F41" s="103"/>
      <c r="G41" s="103"/>
      <c r="H41" s="103"/>
      <c r="I41" s="103"/>
      <c r="J41" s="154"/>
      <c r="K41" s="103"/>
      <c r="L41" s="103"/>
      <c r="M41" s="103"/>
      <c r="N41" s="103"/>
      <c r="O41" s="103"/>
      <c r="P41" s="103"/>
      <c r="Q41" s="103"/>
      <c r="R41" s="103"/>
      <c r="S41" s="103"/>
      <c r="T41" s="103"/>
      <c r="U41" s="154">
        <v>1.7000000000000001E-2</v>
      </c>
      <c r="V41" s="103">
        <v>1.4999999999999999E-2</v>
      </c>
      <c r="W41" s="103">
        <v>2.5999999999999999E-2</v>
      </c>
      <c r="X41" s="103">
        <v>0.11</v>
      </c>
      <c r="Y41" s="103">
        <v>5.2999999999999999E-2</v>
      </c>
      <c r="Z41" s="103">
        <v>7.0999999999999994E-2</v>
      </c>
      <c r="AA41" s="103">
        <v>2.4E-2</v>
      </c>
      <c r="AB41" s="103">
        <v>9.7000000000000003E-2</v>
      </c>
      <c r="AC41" s="103">
        <v>8.2000000000000003E-2</v>
      </c>
      <c r="AD41" s="103">
        <v>5.5E-2</v>
      </c>
      <c r="AE41" s="103" t="s">
        <v>33</v>
      </c>
      <c r="AF41" s="154"/>
      <c r="AG41" s="103"/>
      <c r="AH41" s="103"/>
      <c r="AI41" s="103"/>
      <c r="AJ41" s="103"/>
      <c r="AK41" s="103"/>
      <c r="AL41" s="103"/>
      <c r="AM41" s="103"/>
      <c r="AN41" s="103"/>
      <c r="AO41" s="103"/>
      <c r="AP41" s="103"/>
      <c r="AQ41" s="154"/>
      <c r="AR41" s="103"/>
      <c r="AS41" s="103"/>
      <c r="AT41" s="103"/>
      <c r="AU41" s="103"/>
      <c r="AV41" s="103"/>
      <c r="AW41" s="103"/>
      <c r="AX41" s="103"/>
      <c r="AY41" s="103"/>
      <c r="AZ41" s="103"/>
      <c r="BA41" s="103"/>
      <c r="BB41" s="154"/>
      <c r="BC41" s="103"/>
      <c r="BD41" s="103"/>
      <c r="BE41" s="103"/>
      <c r="BF41" s="103"/>
      <c r="BG41" s="103"/>
      <c r="BH41" s="103"/>
      <c r="BI41" s="103"/>
      <c r="BJ41" s="103"/>
      <c r="BK41" s="103"/>
      <c r="BL41" s="103"/>
      <c r="BM41" s="103"/>
      <c r="BN41" s="154"/>
      <c r="BO41" s="103"/>
      <c r="BP41" s="103"/>
      <c r="BQ41" s="103"/>
      <c r="BR41" s="103"/>
      <c r="BS41" s="103"/>
      <c r="BT41" s="103"/>
      <c r="BU41" s="103"/>
      <c r="BV41" s="103"/>
      <c r="BW41" s="103"/>
      <c r="BX41" s="103"/>
      <c r="BY41" s="103"/>
      <c r="BZ41" s="103"/>
      <c r="CA41" s="103"/>
      <c r="CB41" s="103"/>
      <c r="CC41" s="103"/>
      <c r="CD41" s="154"/>
      <c r="CE41" s="103"/>
      <c r="CF41" s="103"/>
      <c r="CG41" s="103"/>
      <c r="CH41" s="103"/>
      <c r="CI41" s="103"/>
      <c r="CJ41" s="103"/>
      <c r="CK41" s="103"/>
      <c r="CL41" s="103"/>
      <c r="CM41" s="103"/>
      <c r="CN41" s="103"/>
      <c r="CO41" s="103"/>
      <c r="CP41" s="103"/>
      <c r="CQ41" s="103"/>
      <c r="CR41" s="103"/>
      <c r="CS41" s="103"/>
      <c r="CT41" s="103"/>
      <c r="CU41" s="103"/>
      <c r="CV41" s="103"/>
      <c r="CW41" s="103"/>
      <c r="CX41" s="154"/>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54"/>
      <c r="DW41" s="103"/>
      <c r="DX41" s="103"/>
      <c r="DY41" s="103"/>
      <c r="DZ41" s="103"/>
      <c r="EA41" s="103"/>
      <c r="EB41" s="103"/>
      <c r="EC41" s="103"/>
      <c r="ED41" s="103"/>
      <c r="EE41" s="103"/>
      <c r="EF41" s="103"/>
      <c r="EG41" s="103"/>
      <c r="EH41" s="103"/>
      <c r="EI41" s="154"/>
      <c r="EJ41" s="103"/>
      <c r="EK41" s="103"/>
      <c r="EL41" s="103"/>
      <c r="EM41" s="103"/>
      <c r="EN41" s="103"/>
      <c r="EO41" s="103"/>
      <c r="EP41" s="103"/>
      <c r="EQ41" s="103"/>
      <c r="ER41" s="103"/>
      <c r="ES41" s="103"/>
      <c r="ET41" s="154"/>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54"/>
      <c r="GI41" s="103"/>
      <c r="GJ41" s="103"/>
      <c r="GK41" s="103"/>
      <c r="GL41" s="103"/>
      <c r="GM41" s="103"/>
      <c r="GN41" s="103"/>
      <c r="GO41" s="103"/>
      <c r="GP41" s="103"/>
      <c r="GQ41" s="103"/>
      <c r="GR41" s="103"/>
      <c r="GS41" s="103"/>
      <c r="GT41" s="103"/>
      <c r="GU41" s="103"/>
      <c r="GV41" s="103"/>
      <c r="GW41" s="103"/>
      <c r="GX41" s="103"/>
      <c r="GY41" s="103"/>
      <c r="GZ41" s="154"/>
      <c r="HA41" s="103"/>
      <c r="HB41" s="103"/>
      <c r="HC41" s="103"/>
      <c r="HD41" s="103"/>
      <c r="HE41" s="103"/>
      <c r="HF41" s="103"/>
      <c r="HG41" s="103"/>
      <c r="HH41" s="103"/>
      <c r="HI41" s="103"/>
      <c r="HJ41" s="103"/>
      <c r="HK41" s="103"/>
      <c r="HL41" s="103"/>
      <c r="HM41" s="103"/>
      <c r="HN41" s="103"/>
      <c r="HO41" s="103"/>
      <c r="HP41" s="103"/>
      <c r="HQ41" s="103"/>
      <c r="HR41" s="103"/>
      <c r="HS41" s="103"/>
      <c r="HT41" s="103"/>
      <c r="HU41" s="103"/>
      <c r="HV41" s="103"/>
      <c r="HW41" s="103"/>
      <c r="HX41" s="103"/>
      <c r="HY41" s="103"/>
      <c r="HZ41" s="103"/>
      <c r="IA41" s="103"/>
      <c r="IB41" s="103"/>
      <c r="IC41" s="103"/>
      <c r="ID41" s="103"/>
      <c r="IE41" s="103"/>
      <c r="IF41" s="103"/>
      <c r="IG41" s="103"/>
      <c r="IH41" s="103"/>
      <c r="II41" s="103"/>
      <c r="IJ41" s="103"/>
      <c r="IK41" s="154"/>
      <c r="IL41" s="103"/>
      <c r="IM41" s="103"/>
      <c r="IN41" s="103"/>
      <c r="IO41" s="103"/>
      <c r="IP41" s="103"/>
      <c r="IQ41" s="103"/>
      <c r="IR41" s="103"/>
      <c r="IS41" s="103"/>
      <c r="IT41" s="103"/>
      <c r="IU41" s="103"/>
      <c r="IV41" s="103"/>
      <c r="IW41" s="103"/>
      <c r="IX41" s="103"/>
      <c r="IY41" s="103"/>
      <c r="IZ41" s="103"/>
      <c r="JA41" s="103"/>
      <c r="JB41" s="154">
        <v>0.46100000000000002</v>
      </c>
      <c r="JC41" s="103">
        <v>2.3E-2</v>
      </c>
      <c r="JD41" s="103">
        <v>0.69499999999999995</v>
      </c>
      <c r="JE41" s="103">
        <v>0.41599999999999998</v>
      </c>
      <c r="JF41" s="103">
        <v>0.45</v>
      </c>
      <c r="JG41" s="103">
        <v>0.2</v>
      </c>
      <c r="JH41" s="103">
        <v>1.387</v>
      </c>
      <c r="JI41" s="103">
        <v>2.5000000000000001E-2</v>
      </c>
      <c r="JJ41" s="103">
        <v>4.5839999999999996</v>
      </c>
      <c r="JK41" s="103">
        <v>0.83099999999999996</v>
      </c>
      <c r="JL41" s="103">
        <v>0.36599999999999999</v>
      </c>
      <c r="JM41" s="103">
        <v>1.1100000000000001</v>
      </c>
      <c r="JN41" s="154">
        <v>0.2</v>
      </c>
      <c r="JO41" s="103">
        <v>0.08</v>
      </c>
      <c r="JP41" s="103">
        <v>0.05</v>
      </c>
      <c r="JQ41" s="103">
        <v>0.09</v>
      </c>
      <c r="JR41" s="103">
        <v>0.05</v>
      </c>
      <c r="JS41" s="103">
        <v>0.08</v>
      </c>
      <c r="JT41" s="103">
        <v>0.05</v>
      </c>
      <c r="JU41" s="103">
        <v>0.05</v>
      </c>
      <c r="JV41" s="103">
        <v>0.05</v>
      </c>
      <c r="JW41" s="103">
        <v>0.01</v>
      </c>
      <c r="JX41" s="103">
        <v>0.2</v>
      </c>
      <c r="JY41" s="103">
        <v>0.12</v>
      </c>
      <c r="JZ41" s="103">
        <v>0.12</v>
      </c>
      <c r="KA41" s="103">
        <v>0.14000000000000001</v>
      </c>
      <c r="KB41" s="103">
        <v>0.06</v>
      </c>
      <c r="KC41" s="103">
        <v>0.12</v>
      </c>
      <c r="KD41" s="103">
        <v>7.0000000000000007E-2</v>
      </c>
      <c r="KE41" s="103">
        <v>0.06</v>
      </c>
      <c r="KF41" s="103">
        <v>7.0000000000000007E-2</v>
      </c>
      <c r="KG41" s="103">
        <v>0.03</v>
      </c>
      <c r="KH41" s="154">
        <v>3.5999999999999997E-2</v>
      </c>
      <c r="KI41" s="103">
        <v>3.3000000000000002E-2</v>
      </c>
      <c r="KJ41" s="103">
        <v>1.2E-2</v>
      </c>
      <c r="KK41" s="103">
        <v>4.1000000000000002E-2</v>
      </c>
      <c r="KL41" s="103">
        <v>3.7999999999999999E-2</v>
      </c>
      <c r="KM41" s="103">
        <v>1.7000000000000001E-2</v>
      </c>
      <c r="KN41" s="103">
        <v>6.3E-2</v>
      </c>
      <c r="KO41" s="103">
        <v>5.5E-2</v>
      </c>
      <c r="KP41" s="103">
        <v>2.3E-2</v>
      </c>
      <c r="KQ41" s="103">
        <v>3.4369999999999998</v>
      </c>
      <c r="KR41" s="103">
        <v>2.9790000000000001</v>
      </c>
      <c r="KS41" s="103">
        <v>1.629</v>
      </c>
      <c r="KT41" s="103">
        <v>0.126</v>
      </c>
      <c r="KU41" s="103">
        <v>0.11799999999999999</v>
      </c>
      <c r="KV41" s="103">
        <v>5.7000000000000002E-2</v>
      </c>
      <c r="KW41" s="103">
        <v>4.4210000000000003</v>
      </c>
      <c r="KX41" s="103">
        <v>3.23</v>
      </c>
      <c r="KY41" s="103">
        <v>1.974</v>
      </c>
      <c r="KZ41" s="154"/>
      <c r="LA41" s="103"/>
      <c r="LB41" s="103"/>
      <c r="LC41" s="103"/>
      <c r="LD41" s="103"/>
      <c r="LE41" s="103"/>
      <c r="LF41" s="103"/>
      <c r="LG41" s="103"/>
      <c r="LH41" s="103"/>
      <c r="LI41" s="103"/>
      <c r="LJ41" s="103"/>
      <c r="LK41" s="103"/>
      <c r="LL41" s="103"/>
      <c r="LM41" s="103"/>
      <c r="LN41" s="103"/>
      <c r="LO41" s="103"/>
      <c r="LP41" s="103"/>
      <c r="LQ41" s="103"/>
      <c r="LR41" s="103"/>
      <c r="LS41" s="103"/>
      <c r="LT41" s="103"/>
      <c r="LU41" s="103"/>
      <c r="LV41" s="103"/>
      <c r="LW41" s="103"/>
      <c r="LX41" s="103"/>
      <c r="LY41" s="103"/>
      <c r="LZ41" s="103"/>
      <c r="MA41" s="103"/>
      <c r="MB41" s="103"/>
      <c r="MC41" s="103"/>
      <c r="MD41" s="154"/>
      <c r="ME41" s="103"/>
      <c r="MF41" s="103"/>
      <c r="MG41" s="103"/>
      <c r="MH41" s="103"/>
      <c r="MI41" s="103"/>
      <c r="MJ41" s="103"/>
      <c r="MK41" s="103"/>
      <c r="ML41" s="103"/>
      <c r="MM41" s="103"/>
      <c r="MN41" s="103"/>
      <c r="MO41" s="103"/>
      <c r="MP41" s="103"/>
      <c r="MQ41" s="103"/>
      <c r="MR41" s="103"/>
      <c r="MS41" s="103"/>
      <c r="MT41" s="103"/>
      <c r="MU41" s="103"/>
      <c r="MV41" s="103"/>
      <c r="MW41" s="103"/>
      <c r="MX41" s="103"/>
      <c r="MY41" s="103"/>
      <c r="MZ41" s="154"/>
      <c r="NA41" s="103"/>
      <c r="NB41" s="103"/>
      <c r="NC41" s="103"/>
      <c r="ND41" s="103"/>
      <c r="NE41" s="103"/>
      <c r="NF41" s="103"/>
      <c r="NG41" s="103"/>
      <c r="NH41" s="103"/>
      <c r="NI41" s="103"/>
      <c r="NJ41" s="103"/>
      <c r="NK41" s="154"/>
      <c r="NL41" s="103"/>
      <c r="NM41" s="103"/>
      <c r="NN41" s="103"/>
      <c r="NO41" s="154"/>
      <c r="NP41" s="103"/>
      <c r="NQ41" s="103"/>
      <c r="NR41" s="103"/>
      <c r="NS41" s="103"/>
      <c r="NT41" s="103"/>
      <c r="NU41" s="103"/>
      <c r="NV41" s="103"/>
      <c r="NW41" s="103"/>
      <c r="NX41" s="154"/>
      <c r="NY41" s="103"/>
      <c r="NZ41" s="103"/>
      <c r="OA41" s="103"/>
      <c r="OB41" s="103"/>
      <c r="OC41" s="103"/>
      <c r="OD41" s="103"/>
      <c r="OE41" s="103"/>
      <c r="OF41" s="103"/>
      <c r="OG41" s="103"/>
      <c r="OH41" s="103"/>
      <c r="OI41" s="103"/>
      <c r="OJ41" s="154"/>
      <c r="OK41" s="103"/>
      <c r="OL41" s="103"/>
      <c r="OM41" s="103"/>
      <c r="ON41" s="103"/>
      <c r="OO41" s="103"/>
      <c r="OP41" s="103"/>
      <c r="OQ41" s="103"/>
      <c r="OR41" s="103"/>
      <c r="OS41" s="103"/>
      <c r="OT41" s="103"/>
      <c r="OU41" s="103"/>
      <c r="OV41" s="103"/>
      <c r="OW41" s="103"/>
      <c r="OX41" s="103"/>
      <c r="OY41" s="103"/>
      <c r="OZ41" s="103"/>
      <c r="PA41" s="103"/>
      <c r="PB41" s="103"/>
      <c r="PC41" s="103"/>
      <c r="PD41" s="103"/>
      <c r="PE41" s="103"/>
      <c r="PF41" s="103"/>
      <c r="PG41" s="103"/>
      <c r="PH41" s="103"/>
      <c r="PI41" s="103"/>
      <c r="PJ41" s="103"/>
      <c r="PK41" s="103"/>
      <c r="PL41" s="103"/>
      <c r="PM41" s="103"/>
      <c r="PN41" s="103"/>
      <c r="PO41" s="103"/>
      <c r="PP41" s="103"/>
      <c r="PQ41" s="103"/>
      <c r="PR41" s="103"/>
      <c r="PS41" s="103"/>
      <c r="PT41" s="103"/>
      <c r="PU41" s="103"/>
      <c r="PV41" s="103"/>
      <c r="PW41" s="103"/>
      <c r="PX41" s="103"/>
      <c r="PY41" s="103"/>
      <c r="PZ41" s="103"/>
      <c r="QA41" s="103"/>
      <c r="QB41" s="103"/>
      <c r="QC41" s="103"/>
      <c r="QD41" s="103"/>
      <c r="QE41" s="103"/>
      <c r="QF41" s="103"/>
      <c r="QG41" s="103"/>
      <c r="QH41" s="103"/>
      <c r="QI41" s="103"/>
      <c r="QJ41" s="103"/>
      <c r="QK41" s="103"/>
      <c r="QL41" s="103"/>
      <c r="QM41" s="103"/>
      <c r="QN41" s="103"/>
      <c r="QO41" s="103"/>
      <c r="QP41" s="103"/>
      <c r="QQ41" s="103"/>
      <c r="QR41" s="103"/>
      <c r="QS41" s="103"/>
      <c r="QT41" s="103"/>
      <c r="QU41" s="103"/>
      <c r="QV41" s="103"/>
      <c r="QW41" s="103"/>
      <c r="QX41" s="103"/>
      <c r="QY41" s="103"/>
      <c r="QZ41" s="154"/>
      <c r="RA41" s="103"/>
      <c r="RB41" s="103"/>
      <c r="RC41" s="103"/>
      <c r="RD41" s="103"/>
      <c r="RE41" s="103"/>
      <c r="RF41" s="103"/>
      <c r="RG41" s="103"/>
      <c r="RH41" s="154"/>
      <c r="RI41" s="103"/>
      <c r="RJ41" s="103"/>
      <c r="RK41" s="103"/>
      <c r="RL41" s="103"/>
      <c r="RM41" s="103"/>
      <c r="RN41" s="103"/>
      <c r="RO41" s="103"/>
      <c r="RP41" s="103"/>
      <c r="RQ41" s="103"/>
      <c r="RR41" s="103"/>
      <c r="RS41" s="103"/>
      <c r="RT41" s="154"/>
      <c r="RU41" s="103"/>
      <c r="RV41" s="103"/>
      <c r="RW41" s="103"/>
      <c r="RX41" s="103"/>
      <c r="RY41" s="103"/>
      <c r="RZ41" s="103"/>
      <c r="SA41" s="103"/>
      <c r="SB41" s="103"/>
      <c r="TF41" s="217"/>
      <c r="UE41" s="217"/>
      <c r="VF41" s="217">
        <v>0.36</v>
      </c>
      <c r="VG41" s="10">
        <v>0.67</v>
      </c>
      <c r="VH41" s="10">
        <v>1.5</v>
      </c>
      <c r="VI41" s="10">
        <v>0.94</v>
      </c>
      <c r="VJ41" s="10">
        <v>0.38</v>
      </c>
      <c r="VK41" s="10">
        <v>0.38</v>
      </c>
      <c r="VL41" s="10">
        <v>7.82</v>
      </c>
      <c r="VM41" s="10">
        <v>0.93</v>
      </c>
      <c r="VN41" s="10">
        <v>0.79</v>
      </c>
      <c r="VO41" s="217"/>
      <c r="WS41" s="217"/>
      <c r="YF41" s="217"/>
      <c r="ZB41" s="217"/>
      <c r="ZL41" s="217"/>
      <c r="AAB41" s="217"/>
      <c r="AAL41" s="217"/>
      <c r="ABG41" s="217"/>
      <c r="ABL41" s="217"/>
      <c r="ABU41" s="217"/>
      <c r="ACM41" s="217"/>
      <c r="ACV41" s="217"/>
      <c r="ADB41" s="217"/>
      <c r="ADN41" s="217"/>
      <c r="ADZ41" s="217">
        <v>5.74E-2</v>
      </c>
      <c r="AEA41" s="10">
        <v>9.3399999999999997E-2</v>
      </c>
      <c r="AEB41" s="10">
        <v>4.2900000000000001E-2</v>
      </c>
      <c r="AEC41" s="10">
        <v>6.3299999999999995E-2</v>
      </c>
      <c r="AED41" s="10">
        <v>9.64E-2</v>
      </c>
      <c r="AEE41" s="10">
        <v>0.1406</v>
      </c>
      <c r="AEF41" s="10">
        <v>4.2200000000000001E-2</v>
      </c>
      <c r="AEG41" s="10">
        <v>6.7199999999999996E-2</v>
      </c>
      <c r="AEH41" s="10">
        <v>2.1600000000000001E-2</v>
      </c>
      <c r="AEI41" s="10">
        <v>3.6400000000000002E-2</v>
      </c>
      <c r="AEJ41" s="10">
        <v>4.4699999999999997E-2</v>
      </c>
      <c r="AEK41" s="10">
        <v>6.4799999999999996E-2</v>
      </c>
      <c r="AEL41" s="10">
        <v>3.39E-2</v>
      </c>
      <c r="AEM41" s="10">
        <v>4.3299999999999998E-2</v>
      </c>
      <c r="AEN41" s="10">
        <v>0.13420000000000001</v>
      </c>
      <c r="AEO41" s="10">
        <v>9.9099999999999994E-2</v>
      </c>
      <c r="AEP41" s="10">
        <v>2.2800000000000001E-2</v>
      </c>
      <c r="AEQ41" s="10">
        <v>4.0099999999999997E-2</v>
      </c>
      <c r="AER41" s="10">
        <v>6.5500000000000003E-2</v>
      </c>
      <c r="AES41" s="10">
        <v>9.1499999999999998E-2</v>
      </c>
      <c r="AET41" s="10">
        <v>6.83E-2</v>
      </c>
      <c r="AEU41" s="10">
        <v>7.9699999999999993E-2</v>
      </c>
      <c r="AEV41" s="10">
        <v>9.1499999999999998E-2</v>
      </c>
      <c r="AEW41" s="10">
        <v>8.1799999999999998E-2</v>
      </c>
      <c r="AEX41" s="10">
        <v>3.2099999999999997E-2</v>
      </c>
      <c r="AEY41" s="10">
        <v>5.6099999999999997E-2</v>
      </c>
      <c r="AEZ41" s="10">
        <v>3.2500000000000001E-2</v>
      </c>
      <c r="AFA41" s="10">
        <v>3.9600000000000003E-2</v>
      </c>
      <c r="AFB41" s="10">
        <v>2.2700000000000001E-2</v>
      </c>
      <c r="AFC41" s="10">
        <v>4.5100000000000001E-2</v>
      </c>
      <c r="AFD41" s="10">
        <v>8.6999999999999994E-3</v>
      </c>
      <c r="AFE41" s="10">
        <v>2.52E-2</v>
      </c>
      <c r="AFF41" s="10">
        <v>3.7400000000000003E-2</v>
      </c>
      <c r="AFG41" s="10">
        <v>2.1100000000000001E-2</v>
      </c>
      <c r="AFH41" s="10">
        <v>7.1999999999999998E-3</v>
      </c>
      <c r="AFI41" s="10">
        <v>2.46E-2</v>
      </c>
      <c r="AFJ41" s="10">
        <v>0.16270000000000001</v>
      </c>
      <c r="AFK41" s="10">
        <v>0.1739</v>
      </c>
      <c r="AFL41" s="10">
        <v>0.1396</v>
      </c>
      <c r="AFM41" s="10">
        <v>0.13289999999999999</v>
      </c>
      <c r="AFN41" s="10">
        <v>8.9599999999999999E-2</v>
      </c>
      <c r="AFO41" s="10">
        <v>8.4599999999999995E-2</v>
      </c>
      <c r="AFP41" s="10">
        <v>2.7699999999999999E-2</v>
      </c>
      <c r="AFQ41" s="10">
        <v>3.32E-2</v>
      </c>
      <c r="AFR41" s="10">
        <v>2.1100000000000001E-2</v>
      </c>
      <c r="AFS41" s="10">
        <v>2.58E-2</v>
      </c>
      <c r="AFT41" s="10">
        <v>3.4000000000000002E-2</v>
      </c>
      <c r="AFU41" s="10">
        <v>4.7100000000000003E-2</v>
      </c>
      <c r="AFV41" s="10">
        <v>1.2699999999999999E-2</v>
      </c>
      <c r="AFW41" s="10">
        <v>3.5700000000000003E-2</v>
      </c>
      <c r="AFX41" s="10">
        <v>1.11E-2</v>
      </c>
      <c r="AFY41" s="10">
        <v>1.95E-2</v>
      </c>
      <c r="AFZ41" s="10">
        <v>2.5700000000000001E-2</v>
      </c>
      <c r="AGA41" s="10">
        <v>4.1599999999999998E-2</v>
      </c>
      <c r="AGB41" s="217"/>
      <c r="AGR41" s="217"/>
    </row>
    <row r="42" spans="1:876" x14ac:dyDescent="0.25">
      <c r="A42" s="2" t="s">
        <v>38</v>
      </c>
      <c r="B42" s="100"/>
      <c r="C42" s="100"/>
      <c r="D42" s="100"/>
      <c r="E42" s="100"/>
      <c r="F42" s="100"/>
      <c r="G42" s="100"/>
      <c r="H42" s="100"/>
      <c r="I42" s="100"/>
      <c r="J42" s="153"/>
      <c r="K42" s="100"/>
      <c r="L42" s="100"/>
      <c r="M42" s="100"/>
      <c r="N42" s="100"/>
      <c r="O42" s="100"/>
      <c r="P42" s="100"/>
      <c r="Q42" s="100"/>
      <c r="R42" s="100"/>
      <c r="S42" s="100"/>
      <c r="T42" s="100"/>
      <c r="U42" s="153"/>
      <c r="V42" s="100"/>
      <c r="W42" s="100"/>
      <c r="X42" s="100"/>
      <c r="Y42" s="100"/>
      <c r="Z42" s="100"/>
      <c r="AA42" s="100"/>
      <c r="AB42" s="100"/>
      <c r="AC42" s="100"/>
      <c r="AD42" s="100"/>
      <c r="AE42" s="100"/>
      <c r="AF42" s="153"/>
      <c r="AG42" s="100"/>
      <c r="AH42" s="100"/>
      <c r="AI42" s="100"/>
      <c r="AJ42" s="100"/>
      <c r="AK42" s="100"/>
      <c r="AL42" s="100"/>
      <c r="AM42" s="100"/>
      <c r="AN42" s="100"/>
      <c r="AO42" s="100"/>
      <c r="AP42" s="100"/>
      <c r="AQ42" s="153"/>
      <c r="AR42" s="100"/>
      <c r="AS42" s="100"/>
      <c r="AT42" s="100"/>
      <c r="AU42" s="100"/>
      <c r="AV42" s="100"/>
      <c r="AW42" s="100"/>
      <c r="AX42" s="100"/>
      <c r="AY42" s="100"/>
      <c r="AZ42" s="100"/>
      <c r="BA42" s="100"/>
      <c r="BB42" s="153"/>
      <c r="BC42" s="100"/>
      <c r="BD42" s="100"/>
      <c r="BE42" s="100"/>
      <c r="BF42" s="100"/>
      <c r="BG42" s="100"/>
      <c r="BH42" s="100"/>
      <c r="BI42" s="100"/>
      <c r="BJ42" s="100"/>
      <c r="BK42" s="100"/>
      <c r="BL42" s="100"/>
      <c r="BM42" s="100"/>
      <c r="BN42" s="153"/>
      <c r="BO42" s="100"/>
      <c r="BP42" s="100"/>
      <c r="BQ42" s="100"/>
      <c r="BR42" s="100"/>
      <c r="BS42" s="100"/>
      <c r="BT42" s="100"/>
      <c r="BU42" s="100"/>
      <c r="BV42" s="100"/>
      <c r="BW42" s="100"/>
      <c r="BX42" s="100"/>
      <c r="BY42" s="100"/>
      <c r="BZ42" s="100"/>
      <c r="CA42" s="100"/>
      <c r="CB42" s="100"/>
      <c r="CC42" s="100"/>
      <c r="CD42" s="153"/>
      <c r="CE42" s="100"/>
      <c r="CF42" s="100"/>
      <c r="CG42" s="100"/>
      <c r="CH42" s="100"/>
      <c r="CI42" s="100"/>
      <c r="CJ42" s="100"/>
      <c r="CK42" s="100"/>
      <c r="CL42" s="100"/>
      <c r="CM42" s="100"/>
      <c r="CN42" s="100"/>
      <c r="CO42" s="100"/>
      <c r="CP42" s="100"/>
      <c r="CQ42" s="100"/>
      <c r="CR42" s="100"/>
      <c r="CS42" s="100"/>
      <c r="CT42" s="100"/>
      <c r="CU42" s="100"/>
      <c r="CV42" s="100"/>
      <c r="CW42" s="100"/>
      <c r="CX42" s="153">
        <v>1.36</v>
      </c>
      <c r="CY42" s="100">
        <v>2.35</v>
      </c>
      <c r="CZ42" s="100">
        <v>0.66</v>
      </c>
      <c r="DA42" s="100">
        <v>0.82</v>
      </c>
      <c r="DB42" s="100">
        <v>0.47</v>
      </c>
      <c r="DC42" s="100">
        <v>0.6</v>
      </c>
      <c r="DD42" s="100">
        <v>0.37</v>
      </c>
      <c r="DE42" s="100">
        <v>0.36</v>
      </c>
      <c r="DF42" s="100">
        <v>0.37</v>
      </c>
      <c r="DG42" s="100">
        <v>0.31</v>
      </c>
      <c r="DH42" s="100">
        <v>0.21</v>
      </c>
      <c r="DI42" s="100">
        <v>0.2</v>
      </c>
      <c r="DJ42" s="100">
        <v>1.31</v>
      </c>
      <c r="DK42" s="100">
        <v>2.2200000000000002</v>
      </c>
      <c r="DL42" s="100">
        <v>0.69</v>
      </c>
      <c r="DM42" s="100">
        <v>1.34</v>
      </c>
      <c r="DN42" s="100">
        <v>0.49</v>
      </c>
      <c r="DO42" s="100">
        <v>0.89</v>
      </c>
      <c r="DP42" s="100">
        <v>0.31</v>
      </c>
      <c r="DQ42" s="100">
        <v>0.59</v>
      </c>
      <c r="DR42" s="100">
        <v>0.26</v>
      </c>
      <c r="DS42" s="100">
        <v>0.31</v>
      </c>
      <c r="DT42" s="100">
        <v>0.25</v>
      </c>
      <c r="DU42" s="100">
        <v>0.28999999999999998</v>
      </c>
      <c r="DV42" s="153"/>
      <c r="DW42" s="100"/>
      <c r="DX42" s="100"/>
      <c r="DY42" s="100"/>
      <c r="DZ42" s="100"/>
      <c r="EA42" s="100"/>
      <c r="EB42" s="100"/>
      <c r="EC42" s="100"/>
      <c r="ED42" s="100"/>
      <c r="EE42" s="100"/>
      <c r="EF42" s="100"/>
      <c r="EG42" s="100"/>
      <c r="EH42" s="100"/>
      <c r="EI42" s="153"/>
      <c r="EJ42" s="100"/>
      <c r="EK42" s="100"/>
      <c r="EL42" s="100"/>
      <c r="EM42" s="100"/>
      <c r="EN42" s="100"/>
      <c r="EO42" s="100"/>
      <c r="EP42" s="100"/>
      <c r="EQ42" s="100"/>
      <c r="ER42" s="100"/>
      <c r="ES42" s="100"/>
      <c r="ET42" s="153"/>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c r="GG42" s="100"/>
      <c r="GH42" s="153"/>
      <c r="GI42" s="100"/>
      <c r="GJ42" s="100"/>
      <c r="GK42" s="100"/>
      <c r="GL42" s="100"/>
      <c r="GM42" s="100"/>
      <c r="GN42" s="100"/>
      <c r="GO42" s="100"/>
      <c r="GP42" s="100"/>
      <c r="GQ42" s="100"/>
      <c r="GR42" s="100"/>
      <c r="GS42" s="100"/>
      <c r="GT42" s="100"/>
      <c r="GU42" s="100"/>
      <c r="GV42" s="100"/>
      <c r="GW42" s="100"/>
      <c r="GX42" s="100"/>
      <c r="GY42" s="100"/>
      <c r="GZ42" s="153"/>
      <c r="HA42" s="100"/>
      <c r="HB42" s="100"/>
      <c r="HC42" s="100"/>
      <c r="HD42" s="100"/>
      <c r="HE42" s="100"/>
      <c r="HF42" s="100"/>
      <c r="HG42" s="100"/>
      <c r="HH42" s="100"/>
      <c r="HI42" s="100"/>
      <c r="HJ42" s="100"/>
      <c r="HK42" s="100"/>
      <c r="HL42" s="100"/>
      <c r="HM42" s="100"/>
      <c r="HN42" s="100"/>
      <c r="HO42" s="100"/>
      <c r="HP42" s="100"/>
      <c r="HQ42" s="100"/>
      <c r="HR42" s="100"/>
      <c r="HS42" s="100"/>
      <c r="HT42" s="100"/>
      <c r="HU42" s="100"/>
      <c r="HV42" s="100"/>
      <c r="HW42" s="100"/>
      <c r="HX42" s="100"/>
      <c r="HY42" s="100"/>
      <c r="HZ42" s="100"/>
      <c r="IA42" s="100"/>
      <c r="IB42" s="100"/>
      <c r="IC42" s="100"/>
      <c r="ID42" s="100"/>
      <c r="IE42" s="100"/>
      <c r="IF42" s="100"/>
      <c r="IG42" s="100"/>
      <c r="IH42" s="100"/>
      <c r="II42" s="100"/>
      <c r="IJ42" s="100"/>
      <c r="IK42" s="153"/>
      <c r="IL42" s="100"/>
      <c r="IM42" s="100"/>
      <c r="IN42" s="100"/>
      <c r="IO42" s="100"/>
      <c r="IP42" s="100"/>
      <c r="IQ42" s="100"/>
      <c r="IR42" s="100"/>
      <c r="IS42" s="100"/>
      <c r="IT42" s="100"/>
      <c r="IU42" s="100"/>
      <c r="IV42" s="100"/>
      <c r="IW42" s="100"/>
      <c r="IX42" s="100"/>
      <c r="IY42" s="100"/>
      <c r="IZ42" s="100"/>
      <c r="JA42" s="100"/>
      <c r="JB42" s="153"/>
      <c r="JC42" s="100"/>
      <c r="JD42" s="100"/>
      <c r="JE42" s="100"/>
      <c r="JF42" s="100"/>
      <c r="JG42" s="100"/>
      <c r="JH42" s="100"/>
      <c r="JI42" s="100"/>
      <c r="JJ42" s="100"/>
      <c r="JK42" s="100"/>
      <c r="JL42" s="100"/>
      <c r="JM42" s="100"/>
      <c r="JN42" s="153"/>
      <c r="JO42" s="100"/>
      <c r="JP42" s="100"/>
      <c r="JQ42" s="100"/>
      <c r="JR42" s="100"/>
      <c r="JS42" s="100"/>
      <c r="JT42" s="100"/>
      <c r="JU42" s="100"/>
      <c r="JV42" s="100"/>
      <c r="JW42" s="100"/>
      <c r="JX42" s="100"/>
      <c r="JY42" s="100"/>
      <c r="JZ42" s="100"/>
      <c r="KA42" s="100"/>
      <c r="KB42" s="100"/>
      <c r="KC42" s="100"/>
      <c r="KD42" s="100"/>
      <c r="KE42" s="100"/>
      <c r="KF42" s="100"/>
      <c r="KG42" s="100"/>
      <c r="KH42" s="153"/>
      <c r="KI42" s="100"/>
      <c r="KJ42" s="100"/>
      <c r="KK42" s="100"/>
      <c r="KL42" s="100"/>
      <c r="KM42" s="100"/>
      <c r="KN42" s="100"/>
      <c r="KO42" s="100"/>
      <c r="KP42" s="100"/>
      <c r="KQ42" s="100"/>
      <c r="KR42" s="100"/>
      <c r="KS42" s="100"/>
      <c r="KT42" s="100"/>
      <c r="KU42" s="100"/>
      <c r="KV42" s="100"/>
      <c r="KW42" s="100"/>
      <c r="KX42" s="100"/>
      <c r="KY42" s="100"/>
      <c r="KZ42" s="153"/>
      <c r="LA42" s="100"/>
      <c r="LB42" s="100"/>
      <c r="LC42" s="100"/>
      <c r="LD42" s="100"/>
      <c r="LE42" s="100"/>
      <c r="LF42" s="100"/>
      <c r="LG42" s="100"/>
      <c r="LH42" s="100"/>
      <c r="LI42" s="100"/>
      <c r="LJ42" s="100"/>
      <c r="LK42" s="100"/>
      <c r="LL42" s="100"/>
      <c r="LM42" s="100"/>
      <c r="LN42" s="100"/>
      <c r="LO42" s="100"/>
      <c r="LP42" s="100"/>
      <c r="LQ42" s="100"/>
      <c r="LR42" s="100"/>
      <c r="LS42" s="100"/>
      <c r="LT42" s="100"/>
      <c r="LU42" s="100"/>
      <c r="LV42" s="100"/>
      <c r="LW42" s="100"/>
      <c r="LX42" s="100"/>
      <c r="LY42" s="100"/>
      <c r="LZ42" s="100"/>
      <c r="MA42" s="100"/>
      <c r="MB42" s="100"/>
      <c r="MC42" s="100"/>
      <c r="MD42" s="153"/>
      <c r="ME42" s="100"/>
      <c r="MF42" s="100"/>
      <c r="MG42" s="100"/>
      <c r="MH42" s="100"/>
      <c r="MI42" s="100"/>
      <c r="MJ42" s="100"/>
      <c r="MK42" s="100"/>
      <c r="ML42" s="100"/>
      <c r="MM42" s="100"/>
      <c r="MN42" s="100"/>
      <c r="MO42" s="100"/>
      <c r="MP42" s="100"/>
      <c r="MQ42" s="100"/>
      <c r="MR42" s="100"/>
      <c r="MS42" s="100"/>
      <c r="MT42" s="100"/>
      <c r="MU42" s="100"/>
      <c r="MV42" s="100"/>
      <c r="MW42" s="100"/>
      <c r="MX42" s="100"/>
      <c r="MY42" s="100"/>
      <c r="MZ42" s="153"/>
      <c r="NA42" s="100"/>
      <c r="NB42" s="100"/>
      <c r="NC42" s="100"/>
      <c r="ND42" s="100"/>
      <c r="NE42" s="100"/>
      <c r="NF42" s="100"/>
      <c r="NG42" s="100"/>
      <c r="NH42" s="100"/>
      <c r="NI42" s="100"/>
      <c r="NJ42" s="100"/>
      <c r="NK42" s="153"/>
      <c r="NL42" s="100"/>
      <c r="NM42" s="100"/>
      <c r="NN42" s="100"/>
      <c r="NO42" s="153"/>
      <c r="NP42" s="100"/>
      <c r="NQ42" s="100"/>
      <c r="NR42" s="100"/>
      <c r="NS42" s="100"/>
      <c r="NT42" s="100"/>
      <c r="NU42" s="100"/>
      <c r="NV42" s="100"/>
      <c r="NW42" s="100"/>
      <c r="NX42" s="153"/>
      <c r="NY42" s="100"/>
      <c r="NZ42" s="100"/>
      <c r="OA42" s="100"/>
      <c r="OB42" s="100"/>
      <c r="OC42" s="100"/>
      <c r="OD42" s="100"/>
      <c r="OE42" s="100"/>
      <c r="OF42" s="100"/>
      <c r="OG42" s="100"/>
      <c r="OH42" s="100"/>
      <c r="OI42" s="100"/>
      <c r="OJ42" s="153"/>
      <c r="OK42" s="100"/>
      <c r="OL42" s="100"/>
      <c r="OM42" s="100"/>
      <c r="ON42" s="100"/>
      <c r="OO42" s="100"/>
      <c r="OP42" s="100"/>
      <c r="OQ42" s="100"/>
      <c r="OR42" s="100"/>
      <c r="OS42" s="100"/>
      <c r="OT42" s="100"/>
      <c r="OU42" s="100"/>
      <c r="OV42" s="100"/>
      <c r="OW42" s="100"/>
      <c r="OX42" s="100"/>
      <c r="OY42" s="100"/>
      <c r="OZ42" s="100"/>
      <c r="PA42" s="100"/>
      <c r="PB42" s="100"/>
      <c r="PC42" s="100"/>
      <c r="PD42" s="100"/>
      <c r="PE42" s="100"/>
      <c r="PF42" s="100"/>
      <c r="PG42" s="100"/>
      <c r="PH42" s="100"/>
      <c r="PI42" s="100"/>
      <c r="PJ42" s="100"/>
      <c r="PK42" s="100"/>
      <c r="PL42" s="100"/>
      <c r="PM42" s="100"/>
      <c r="PN42" s="100"/>
      <c r="PO42" s="100"/>
      <c r="PP42" s="100"/>
      <c r="PQ42" s="100"/>
      <c r="PR42" s="100"/>
      <c r="PS42" s="100"/>
      <c r="PT42" s="100"/>
      <c r="PU42" s="100"/>
      <c r="PV42" s="100"/>
      <c r="PW42" s="100"/>
      <c r="PX42" s="100"/>
      <c r="PY42" s="100"/>
      <c r="PZ42" s="100"/>
      <c r="QA42" s="100"/>
      <c r="QB42" s="100"/>
      <c r="QC42" s="100"/>
      <c r="QD42" s="100"/>
      <c r="QE42" s="100"/>
      <c r="QF42" s="100"/>
      <c r="QG42" s="100"/>
      <c r="QH42" s="100"/>
      <c r="QI42" s="100"/>
      <c r="QJ42" s="100"/>
      <c r="QK42" s="100"/>
      <c r="QL42" s="100"/>
      <c r="QM42" s="100"/>
      <c r="QN42" s="100"/>
      <c r="QO42" s="100"/>
      <c r="QP42" s="100"/>
      <c r="QQ42" s="100"/>
      <c r="QR42" s="100"/>
      <c r="QS42" s="100"/>
      <c r="QT42" s="100"/>
      <c r="QU42" s="100"/>
      <c r="QV42" s="100"/>
      <c r="QW42" s="100"/>
      <c r="QX42" s="100"/>
      <c r="QY42" s="100"/>
      <c r="QZ42" s="153">
        <v>1.08</v>
      </c>
      <c r="RA42" s="100">
        <v>0.49</v>
      </c>
      <c r="RB42" s="100">
        <v>1.61</v>
      </c>
      <c r="RC42" s="100">
        <v>1.1100000000000001</v>
      </c>
      <c r="RD42" s="100">
        <v>19.98</v>
      </c>
      <c r="RE42" s="100">
        <v>5.52</v>
      </c>
      <c r="RF42" s="100">
        <v>5.27</v>
      </c>
      <c r="RG42" s="100">
        <v>5.52</v>
      </c>
      <c r="RH42" s="153"/>
      <c r="RI42" s="100"/>
      <c r="RJ42" s="100"/>
      <c r="RK42" s="100"/>
      <c r="RL42" s="100"/>
      <c r="RM42" s="100"/>
      <c r="RN42" s="100"/>
      <c r="RO42" s="100"/>
      <c r="RP42" s="100"/>
      <c r="RQ42" s="100"/>
      <c r="RR42" s="100"/>
      <c r="RS42" s="100"/>
      <c r="RT42" s="153">
        <v>1.294</v>
      </c>
      <c r="RU42" s="100">
        <v>1.4490000000000001</v>
      </c>
      <c r="RV42" s="100">
        <v>2.4950000000000001</v>
      </c>
      <c r="RW42" s="100">
        <v>0.81499999999999995</v>
      </c>
      <c r="RX42" s="100">
        <v>0.82199999999999995</v>
      </c>
      <c r="RY42" s="100">
        <v>0.873</v>
      </c>
      <c r="RZ42" s="100">
        <v>1.137</v>
      </c>
      <c r="SA42" s="100">
        <v>1.048</v>
      </c>
      <c r="SB42" s="100">
        <v>15.551</v>
      </c>
      <c r="SC42" s="1">
        <v>0.63500000000000001</v>
      </c>
      <c r="SD42" s="1">
        <v>0.29699999999999999</v>
      </c>
      <c r="SE42" s="1">
        <v>6.8000000000000005E-2</v>
      </c>
      <c r="SF42" s="1">
        <v>5.8999999999999997E-2</v>
      </c>
      <c r="SG42" s="1">
        <v>0.05</v>
      </c>
      <c r="SH42" s="1">
        <v>1.32</v>
      </c>
      <c r="SI42" s="1">
        <v>0.31900000000000001</v>
      </c>
      <c r="SJ42" s="1">
        <v>7.8E-2</v>
      </c>
      <c r="SK42" s="1">
        <v>9.0999999999999998E-2</v>
      </c>
      <c r="SL42" s="1">
        <v>0.13400000000000001</v>
      </c>
      <c r="SM42" s="1">
        <v>5.8000000000000003E-2</v>
      </c>
      <c r="SN42" s="1">
        <v>0.15</v>
      </c>
      <c r="SO42" s="1">
        <v>0.161</v>
      </c>
      <c r="SP42" s="1">
        <v>0.152</v>
      </c>
      <c r="SQ42" s="1">
        <v>1.137</v>
      </c>
      <c r="SR42" s="1">
        <v>0.09</v>
      </c>
      <c r="SS42" s="1">
        <v>0.10299999999999999</v>
      </c>
      <c r="ST42" s="1">
        <v>0.14599999999999999</v>
      </c>
      <c r="SU42" s="1">
        <v>0.29299999999999998</v>
      </c>
      <c r="SV42" s="1">
        <v>0.10199999999999999</v>
      </c>
      <c r="SW42" s="1">
        <v>5.6000000000000001E-2</v>
      </c>
      <c r="SX42" s="1">
        <v>3.1E-2</v>
      </c>
      <c r="SY42" s="1">
        <v>4.7E-2</v>
      </c>
      <c r="SZ42" s="1">
        <v>4.1000000000000002E-2</v>
      </c>
      <c r="TA42" s="1">
        <v>4.7E-2</v>
      </c>
      <c r="TB42" s="1">
        <v>3.5999999999999997E-2</v>
      </c>
      <c r="TC42" s="1">
        <v>3.5999999999999997E-2</v>
      </c>
      <c r="TD42" s="1">
        <v>3.3000000000000002E-2</v>
      </c>
      <c r="TE42" s="1">
        <v>3.4000000000000002E-2</v>
      </c>
      <c r="TF42" s="226">
        <v>5.8500000000000003E-2</v>
      </c>
      <c r="TG42" s="1">
        <v>3.1800000000000002E-2</v>
      </c>
      <c r="TH42" s="1">
        <v>3.5099999999999999E-2</v>
      </c>
      <c r="TI42" s="1">
        <v>3.0499999999999999E-2</v>
      </c>
      <c r="TJ42" s="1">
        <v>2.86E-2</v>
      </c>
      <c r="TK42" s="1">
        <v>3.15E-2</v>
      </c>
      <c r="TL42" s="1">
        <v>3.2399999999999998E-2</v>
      </c>
      <c r="TM42" s="1">
        <v>3.2199999999999999E-2</v>
      </c>
      <c r="TN42" s="1">
        <v>4.2799999999999998E-2</v>
      </c>
      <c r="TO42" s="1">
        <v>4.9399999999999999E-2</v>
      </c>
      <c r="TP42" s="1" t="s">
        <v>727</v>
      </c>
      <c r="TQ42" s="1">
        <v>5.4300000000000001E-2</v>
      </c>
      <c r="TR42" s="1">
        <v>4.3200000000000002E-2</v>
      </c>
      <c r="TS42" s="1">
        <v>5.8999999999999997E-2</v>
      </c>
      <c r="TT42" s="1">
        <v>4.6800000000000001E-2</v>
      </c>
      <c r="TU42" s="1">
        <v>6.8599999999999994E-2</v>
      </c>
      <c r="TV42" s="1">
        <v>8.2100000000000006E-2</v>
      </c>
      <c r="TW42" s="1">
        <v>6.0299999999999999E-2</v>
      </c>
      <c r="TX42" s="1">
        <v>0.38829999999999998</v>
      </c>
      <c r="TY42" s="1">
        <v>0.3659</v>
      </c>
      <c r="TZ42" s="1">
        <v>0.34429999999999999</v>
      </c>
      <c r="UA42" s="1">
        <v>0.08</v>
      </c>
      <c r="UB42" s="1">
        <v>1.7658</v>
      </c>
      <c r="UC42" s="1">
        <v>1.2243999999999999</v>
      </c>
      <c r="UD42" s="1">
        <v>1.1653</v>
      </c>
      <c r="UE42" s="132">
        <v>2</v>
      </c>
      <c r="UF42" s="1">
        <v>3.8</v>
      </c>
      <c r="UG42" s="1">
        <v>2.5</v>
      </c>
      <c r="UH42" s="1" t="s">
        <v>742</v>
      </c>
      <c r="UI42" s="1">
        <v>2.8</v>
      </c>
      <c r="UJ42" s="1">
        <v>12.8</v>
      </c>
      <c r="UK42" s="1">
        <v>1.2</v>
      </c>
      <c r="UL42" s="1">
        <v>0.8</v>
      </c>
      <c r="UM42" s="1">
        <v>0.7</v>
      </c>
      <c r="UN42" s="1">
        <v>0.5</v>
      </c>
      <c r="UO42" s="1">
        <v>1.2</v>
      </c>
      <c r="UP42" s="1">
        <v>2.1</v>
      </c>
      <c r="UQ42" s="1">
        <v>1.1000000000000001</v>
      </c>
      <c r="UR42" s="1">
        <v>1.2</v>
      </c>
      <c r="US42" s="1">
        <v>1.2</v>
      </c>
      <c r="UT42" s="1">
        <v>0.8</v>
      </c>
      <c r="UU42" s="1">
        <v>1.8</v>
      </c>
      <c r="UV42" s="1">
        <v>3</v>
      </c>
      <c r="UW42" s="1">
        <v>1.4</v>
      </c>
      <c r="UX42" s="1">
        <v>2</v>
      </c>
      <c r="UY42" s="1">
        <v>1.1000000000000001</v>
      </c>
      <c r="UZ42" s="1">
        <v>1.5</v>
      </c>
      <c r="VA42" s="1">
        <v>1.0900000000000001</v>
      </c>
      <c r="VB42" s="1">
        <v>0.76</v>
      </c>
      <c r="VC42" s="1">
        <v>0.08</v>
      </c>
      <c r="VD42" s="1">
        <v>7.1</v>
      </c>
      <c r="VF42" s="132">
        <v>0.04</v>
      </c>
      <c r="VG42" s="1">
        <v>7.0000000000000007E-2</v>
      </c>
      <c r="VH42" s="1">
        <v>0.08</v>
      </c>
      <c r="VI42" s="1">
        <v>0.12</v>
      </c>
      <c r="VJ42" s="1">
        <v>0.05</v>
      </c>
      <c r="VK42" s="1">
        <v>0.04</v>
      </c>
      <c r="VL42" s="1">
        <v>5</v>
      </c>
      <c r="VM42" s="1">
        <v>7.0000000000000007E-2</v>
      </c>
      <c r="VN42" s="1">
        <v>0.09</v>
      </c>
      <c r="ABL42" s="132">
        <v>0.21</v>
      </c>
      <c r="ABM42" s="1">
        <v>0.17</v>
      </c>
      <c r="ABN42" s="1">
        <v>0.21</v>
      </c>
      <c r="ABO42" s="1">
        <v>0.14000000000000001</v>
      </c>
      <c r="ABP42" s="1">
        <v>0.21</v>
      </c>
      <c r="ABQ42" s="1">
        <v>0.13</v>
      </c>
      <c r="ABR42" s="1">
        <v>0.18</v>
      </c>
      <c r="ABS42" s="1">
        <v>0.16</v>
      </c>
      <c r="ABT42" s="1">
        <v>0.14000000000000001</v>
      </c>
      <c r="ABU42" s="132">
        <v>0.91</v>
      </c>
      <c r="ABV42" s="1">
        <v>0.82</v>
      </c>
      <c r="ABW42" s="1">
        <v>12.73</v>
      </c>
      <c r="ABX42" s="1">
        <v>13.37</v>
      </c>
      <c r="ABY42" s="1">
        <v>14.6</v>
      </c>
      <c r="ABZ42" s="1">
        <v>7.22</v>
      </c>
      <c r="ACA42" s="1">
        <v>1.21</v>
      </c>
      <c r="ACB42" s="1">
        <v>1.1100000000000001</v>
      </c>
      <c r="ACC42" s="1">
        <v>0.83</v>
      </c>
      <c r="ACD42" s="1">
        <v>0.35</v>
      </c>
      <c r="ACE42" s="1">
        <v>0.35</v>
      </c>
      <c r="ACF42" s="1">
        <v>0.71</v>
      </c>
      <c r="ACG42" s="1">
        <v>0.84</v>
      </c>
      <c r="ACH42" s="1">
        <v>1.18</v>
      </c>
      <c r="ACI42" s="1">
        <v>1.8</v>
      </c>
      <c r="ACJ42" s="1">
        <v>1.48</v>
      </c>
      <c r="ACK42" s="1">
        <v>1.62</v>
      </c>
      <c r="ACL42" s="1">
        <v>0.75</v>
      </c>
      <c r="ADN42" s="132">
        <v>0.79</v>
      </c>
      <c r="ADO42" s="1">
        <v>0.3</v>
      </c>
      <c r="ADP42" s="1">
        <v>2.21</v>
      </c>
      <c r="ADQ42" s="1">
        <v>4.22</v>
      </c>
      <c r="ADR42" s="1">
        <v>48555.33</v>
      </c>
      <c r="ADS42" s="1">
        <v>9268.7099999999991</v>
      </c>
      <c r="ADT42" s="1">
        <v>5.92</v>
      </c>
      <c r="ADU42" s="1">
        <v>5.69</v>
      </c>
      <c r="ADV42" s="1">
        <v>0.99</v>
      </c>
      <c r="ADW42" s="1">
        <v>1.44</v>
      </c>
      <c r="ADX42" s="1">
        <v>1.72</v>
      </c>
      <c r="ADY42" s="1">
        <v>2.6</v>
      </c>
    </row>
    <row r="43" spans="1:876" s="10" customFormat="1" x14ac:dyDescent="0.25">
      <c r="A43" s="2" t="s">
        <v>39</v>
      </c>
      <c r="B43" s="103"/>
      <c r="C43" s="103"/>
      <c r="D43" s="103"/>
      <c r="E43" s="103"/>
      <c r="F43" s="103"/>
      <c r="G43" s="103"/>
      <c r="H43" s="103"/>
      <c r="I43" s="103"/>
      <c r="J43" s="154"/>
      <c r="K43" s="103"/>
      <c r="L43" s="103"/>
      <c r="M43" s="103"/>
      <c r="N43" s="103"/>
      <c r="O43" s="103"/>
      <c r="P43" s="103"/>
      <c r="Q43" s="103"/>
      <c r="R43" s="103"/>
      <c r="S43" s="103"/>
      <c r="T43" s="103"/>
      <c r="U43" s="154"/>
      <c r="V43" s="103"/>
      <c r="W43" s="103"/>
      <c r="X43" s="103"/>
      <c r="Y43" s="103"/>
      <c r="Z43" s="103"/>
      <c r="AA43" s="103"/>
      <c r="AB43" s="103"/>
      <c r="AC43" s="103"/>
      <c r="AD43" s="103"/>
      <c r="AE43" s="103"/>
      <c r="AF43" s="154"/>
      <c r="AG43" s="103"/>
      <c r="AH43" s="103"/>
      <c r="AI43" s="103"/>
      <c r="AJ43" s="103"/>
      <c r="AK43" s="103"/>
      <c r="AL43" s="103"/>
      <c r="AM43" s="103"/>
      <c r="AN43" s="103"/>
      <c r="AO43" s="103"/>
      <c r="AP43" s="103"/>
      <c r="AQ43" s="154"/>
      <c r="AR43" s="103"/>
      <c r="AS43" s="103"/>
      <c r="AT43" s="103"/>
      <c r="AU43" s="103"/>
      <c r="AV43" s="103"/>
      <c r="AW43" s="103"/>
      <c r="AX43" s="103"/>
      <c r="AY43" s="103"/>
      <c r="AZ43" s="103"/>
      <c r="BA43" s="103"/>
      <c r="BB43" s="154"/>
      <c r="BC43" s="103"/>
      <c r="BD43" s="103"/>
      <c r="BE43" s="103"/>
      <c r="BF43" s="103"/>
      <c r="BG43" s="103"/>
      <c r="BH43" s="103"/>
      <c r="BI43" s="103"/>
      <c r="BJ43" s="103"/>
      <c r="BK43" s="103"/>
      <c r="BL43" s="103"/>
      <c r="BM43" s="103"/>
      <c r="BN43" s="154"/>
      <c r="BO43" s="103"/>
      <c r="BP43" s="103"/>
      <c r="BQ43" s="103"/>
      <c r="BR43" s="103"/>
      <c r="BS43" s="103"/>
      <c r="BT43" s="103"/>
      <c r="BU43" s="103"/>
      <c r="BV43" s="103"/>
      <c r="BW43" s="103"/>
      <c r="BX43" s="103"/>
      <c r="BY43" s="103"/>
      <c r="BZ43" s="103"/>
      <c r="CA43" s="103"/>
      <c r="CB43" s="103"/>
      <c r="CC43" s="103"/>
      <c r="CD43" s="154"/>
      <c r="CE43" s="103"/>
      <c r="CF43" s="103"/>
      <c r="CG43" s="103"/>
      <c r="CH43" s="103"/>
      <c r="CI43" s="103"/>
      <c r="CJ43" s="103"/>
      <c r="CK43" s="103"/>
      <c r="CL43" s="103"/>
      <c r="CM43" s="103"/>
      <c r="CN43" s="103"/>
      <c r="CO43" s="103"/>
      <c r="CP43" s="103"/>
      <c r="CQ43" s="103"/>
      <c r="CR43" s="103"/>
      <c r="CS43" s="103"/>
      <c r="CT43" s="103"/>
      <c r="CU43" s="103"/>
      <c r="CV43" s="103"/>
      <c r="CW43" s="103"/>
      <c r="CX43" s="154"/>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54">
        <v>2.157</v>
      </c>
      <c r="DW43" s="103">
        <v>10.778</v>
      </c>
      <c r="DX43" s="103">
        <v>1.1419999999999999</v>
      </c>
      <c r="DY43" s="103">
        <v>1.194</v>
      </c>
      <c r="DZ43" s="103">
        <v>3.4670000000000001</v>
      </c>
      <c r="EA43" s="103">
        <v>6.0600000000000001E-2</v>
      </c>
      <c r="EB43" s="103">
        <v>3.6999999999999998E-2</v>
      </c>
      <c r="EC43" s="103">
        <v>1.5089999999999999</v>
      </c>
      <c r="ED43" s="103">
        <v>5.5100000000000003E-2</v>
      </c>
      <c r="EE43" s="103">
        <v>2.63E-2</v>
      </c>
      <c r="EF43" s="103">
        <v>0.82930000000000004</v>
      </c>
      <c r="EG43" s="103">
        <v>1.6500000000000001E-2</v>
      </c>
      <c r="EH43" s="103">
        <v>2.2400000000000002</v>
      </c>
      <c r="EI43" s="154"/>
      <c r="EJ43" s="103"/>
      <c r="EK43" s="103"/>
      <c r="EL43" s="103"/>
      <c r="EM43" s="103"/>
      <c r="EN43" s="103"/>
      <c r="EO43" s="103"/>
      <c r="EP43" s="103"/>
      <c r="EQ43" s="103"/>
      <c r="ER43" s="103"/>
      <c r="ES43" s="103"/>
      <c r="ET43" s="154"/>
      <c r="EU43" s="103"/>
      <c r="EV43" s="103"/>
      <c r="EW43" s="103"/>
      <c r="EX43" s="103"/>
      <c r="EY43" s="103"/>
      <c r="EZ43" s="103"/>
      <c r="FA43" s="103"/>
      <c r="FB43" s="103"/>
      <c r="FC43" s="103"/>
      <c r="FD43" s="103"/>
      <c r="FE43" s="103"/>
      <c r="FF43" s="103"/>
      <c r="FG43" s="103"/>
      <c r="FH43" s="103"/>
      <c r="FI43" s="103"/>
      <c r="FJ43" s="103"/>
      <c r="FK43" s="103"/>
      <c r="FL43" s="103"/>
      <c r="FM43" s="103"/>
      <c r="FN43" s="103"/>
      <c r="FO43" s="103"/>
      <c r="FP43" s="103"/>
      <c r="FQ43" s="103"/>
      <c r="FR43" s="103"/>
      <c r="FS43" s="103"/>
      <c r="FT43" s="103"/>
      <c r="FU43" s="103"/>
      <c r="FV43" s="103"/>
      <c r="FW43" s="103"/>
      <c r="FX43" s="103"/>
      <c r="FY43" s="103"/>
      <c r="FZ43" s="103"/>
      <c r="GA43" s="103"/>
      <c r="GB43" s="103"/>
      <c r="GC43" s="103"/>
      <c r="GD43" s="103"/>
      <c r="GE43" s="103"/>
      <c r="GF43" s="103"/>
      <c r="GG43" s="103"/>
      <c r="GH43" s="154"/>
      <c r="GI43" s="103"/>
      <c r="GJ43" s="103"/>
      <c r="GK43" s="103"/>
      <c r="GL43" s="103"/>
      <c r="GM43" s="103"/>
      <c r="GN43" s="103"/>
      <c r="GO43" s="103"/>
      <c r="GP43" s="103"/>
      <c r="GQ43" s="103"/>
      <c r="GR43" s="103"/>
      <c r="GS43" s="103"/>
      <c r="GT43" s="103"/>
      <c r="GU43" s="103"/>
      <c r="GV43" s="103"/>
      <c r="GW43" s="103"/>
      <c r="GX43" s="103"/>
      <c r="GY43" s="103"/>
      <c r="GZ43" s="154"/>
      <c r="HA43" s="103"/>
      <c r="HB43" s="103"/>
      <c r="HC43" s="103"/>
      <c r="HD43" s="103"/>
      <c r="HE43" s="103"/>
      <c r="HF43" s="103"/>
      <c r="HG43" s="103"/>
      <c r="HH43" s="103"/>
      <c r="HI43" s="103"/>
      <c r="HJ43" s="103"/>
      <c r="HK43" s="103"/>
      <c r="HL43" s="103"/>
      <c r="HM43" s="103"/>
      <c r="HN43" s="103"/>
      <c r="HO43" s="103"/>
      <c r="HP43" s="103"/>
      <c r="HQ43" s="103"/>
      <c r="HR43" s="103"/>
      <c r="HS43" s="103"/>
      <c r="HT43" s="103"/>
      <c r="HU43" s="103"/>
      <c r="HV43" s="103"/>
      <c r="HW43" s="103"/>
      <c r="HX43" s="103"/>
      <c r="HY43" s="103"/>
      <c r="HZ43" s="103"/>
      <c r="IA43" s="103"/>
      <c r="IB43" s="103"/>
      <c r="IC43" s="103"/>
      <c r="ID43" s="103"/>
      <c r="IE43" s="103"/>
      <c r="IF43" s="103"/>
      <c r="IG43" s="103"/>
      <c r="IH43" s="103"/>
      <c r="II43" s="103"/>
      <c r="IJ43" s="103"/>
      <c r="IK43" s="154"/>
      <c r="IL43" s="103"/>
      <c r="IM43" s="103"/>
      <c r="IN43" s="103"/>
      <c r="IO43" s="103"/>
      <c r="IP43" s="103"/>
      <c r="IQ43" s="103"/>
      <c r="IR43" s="103"/>
      <c r="IS43" s="103"/>
      <c r="IT43" s="103"/>
      <c r="IU43" s="103"/>
      <c r="IV43" s="103"/>
      <c r="IW43" s="103"/>
      <c r="IX43" s="103"/>
      <c r="IY43" s="103"/>
      <c r="IZ43" s="103"/>
      <c r="JA43" s="103"/>
      <c r="JB43" s="154"/>
      <c r="JC43" s="103"/>
      <c r="JD43" s="103"/>
      <c r="JE43" s="103"/>
      <c r="JF43" s="103"/>
      <c r="JG43" s="103"/>
      <c r="JH43" s="103"/>
      <c r="JI43" s="103"/>
      <c r="JJ43" s="103"/>
      <c r="JK43" s="103"/>
      <c r="JL43" s="103"/>
      <c r="JM43" s="103"/>
      <c r="JN43" s="154">
        <v>1.65</v>
      </c>
      <c r="JO43" s="103">
        <v>1</v>
      </c>
      <c r="JP43" s="103">
        <v>1.1100000000000001</v>
      </c>
      <c r="JQ43" s="103">
        <v>1.1299999999999999</v>
      </c>
      <c r="JR43" s="103">
        <v>0.53</v>
      </c>
      <c r="JS43" s="103">
        <v>1.32</v>
      </c>
      <c r="JT43" s="103">
        <v>0.53</v>
      </c>
      <c r="JU43" s="103">
        <v>0.4</v>
      </c>
      <c r="JV43" s="103">
        <v>0.68</v>
      </c>
      <c r="JW43" s="103">
        <v>0.43</v>
      </c>
      <c r="JX43" s="103">
        <v>0.83</v>
      </c>
      <c r="JY43" s="103">
        <v>0.2</v>
      </c>
      <c r="JZ43" s="103">
        <v>0.18</v>
      </c>
      <c r="KA43" s="103">
        <v>0.22</v>
      </c>
      <c r="KB43" s="103">
        <v>0.1</v>
      </c>
      <c r="KC43" s="103">
        <v>0.77</v>
      </c>
      <c r="KD43" s="103">
        <v>0.36</v>
      </c>
      <c r="KE43" s="103">
        <v>0.34</v>
      </c>
      <c r="KF43" s="103">
        <v>0.4</v>
      </c>
      <c r="KG43" s="103">
        <v>0.19</v>
      </c>
      <c r="KH43" s="154"/>
      <c r="KI43" s="103"/>
      <c r="KJ43" s="103"/>
      <c r="KK43" s="103"/>
      <c r="KL43" s="103"/>
      <c r="KM43" s="103"/>
      <c r="KN43" s="103"/>
      <c r="KO43" s="103"/>
      <c r="KP43" s="103"/>
      <c r="KQ43" s="103"/>
      <c r="KR43" s="103"/>
      <c r="KS43" s="103"/>
      <c r="KT43" s="103"/>
      <c r="KU43" s="103"/>
      <c r="KV43" s="103"/>
      <c r="KW43" s="103"/>
      <c r="KX43" s="103"/>
      <c r="KY43" s="103"/>
      <c r="KZ43" s="154"/>
      <c r="LA43" s="103"/>
      <c r="LB43" s="103"/>
      <c r="LC43" s="103"/>
      <c r="LD43" s="103"/>
      <c r="LE43" s="103"/>
      <c r="LF43" s="103"/>
      <c r="LG43" s="103"/>
      <c r="LH43" s="103"/>
      <c r="LI43" s="103"/>
      <c r="LJ43" s="103"/>
      <c r="LK43" s="103"/>
      <c r="LL43" s="103"/>
      <c r="LM43" s="103"/>
      <c r="LN43" s="103"/>
      <c r="LO43" s="103"/>
      <c r="LP43" s="103"/>
      <c r="LQ43" s="103"/>
      <c r="LR43" s="103"/>
      <c r="LS43" s="103"/>
      <c r="LT43" s="103"/>
      <c r="LU43" s="103"/>
      <c r="LV43" s="103"/>
      <c r="LW43" s="103"/>
      <c r="LX43" s="103"/>
      <c r="LY43" s="103"/>
      <c r="LZ43" s="103"/>
      <c r="MA43" s="103"/>
      <c r="MB43" s="103"/>
      <c r="MC43" s="103"/>
      <c r="MD43" s="154"/>
      <c r="ME43" s="103"/>
      <c r="MF43" s="103"/>
      <c r="MG43" s="103"/>
      <c r="MH43" s="103"/>
      <c r="MI43" s="103"/>
      <c r="MJ43" s="103"/>
      <c r="MK43" s="103"/>
      <c r="ML43" s="103"/>
      <c r="MM43" s="103"/>
      <c r="MN43" s="103"/>
      <c r="MO43" s="103"/>
      <c r="MP43" s="103"/>
      <c r="MQ43" s="103"/>
      <c r="MR43" s="103"/>
      <c r="MS43" s="103"/>
      <c r="MT43" s="103"/>
      <c r="MU43" s="103"/>
      <c r="MV43" s="103"/>
      <c r="MW43" s="103"/>
      <c r="MX43" s="103"/>
      <c r="MY43" s="103"/>
      <c r="MZ43" s="154"/>
      <c r="NA43" s="103"/>
      <c r="NB43" s="103"/>
      <c r="NC43" s="103"/>
      <c r="ND43" s="103"/>
      <c r="NE43" s="103"/>
      <c r="NF43" s="103"/>
      <c r="NG43" s="103"/>
      <c r="NH43" s="103"/>
      <c r="NI43" s="103"/>
      <c r="NJ43" s="103"/>
      <c r="NK43" s="154">
        <v>0.53700000000000003</v>
      </c>
      <c r="NL43" s="103">
        <v>0.374</v>
      </c>
      <c r="NM43" s="103">
        <v>0.83599999999999997</v>
      </c>
      <c r="NN43" s="103">
        <v>0.42799999999999999</v>
      </c>
      <c r="NO43" s="154">
        <v>0.49299999999999999</v>
      </c>
      <c r="NP43" s="103">
        <v>0.33800000000000002</v>
      </c>
      <c r="NQ43" s="103">
        <v>0.28000000000000003</v>
      </c>
      <c r="NR43" s="103">
        <v>0.50900000000000001</v>
      </c>
      <c r="NS43" s="103">
        <v>0.67500000000000004</v>
      </c>
      <c r="NT43" s="103">
        <v>0.35099999999999998</v>
      </c>
      <c r="NU43" s="103">
        <v>10</v>
      </c>
      <c r="NV43" s="103">
        <v>10</v>
      </c>
      <c r="NW43" s="103">
        <v>10</v>
      </c>
      <c r="NX43" s="154"/>
      <c r="NY43" s="103"/>
      <c r="NZ43" s="103"/>
      <c r="OA43" s="103"/>
      <c r="OB43" s="103"/>
      <c r="OC43" s="103"/>
      <c r="OD43" s="103"/>
      <c r="OE43" s="103"/>
      <c r="OF43" s="103"/>
      <c r="OG43" s="103"/>
      <c r="OH43" s="103"/>
      <c r="OI43" s="103"/>
      <c r="OJ43" s="154"/>
      <c r="OK43" s="103"/>
      <c r="OL43" s="103"/>
      <c r="OM43" s="103"/>
      <c r="ON43" s="103"/>
      <c r="OO43" s="103"/>
      <c r="OP43" s="103"/>
      <c r="OQ43" s="103"/>
      <c r="OR43" s="103"/>
      <c r="OS43" s="103"/>
      <c r="OT43" s="103"/>
      <c r="OU43" s="103"/>
      <c r="OV43" s="103"/>
      <c r="OW43" s="103"/>
      <c r="OX43" s="103"/>
      <c r="OY43" s="103"/>
      <c r="OZ43" s="103"/>
      <c r="PA43" s="103"/>
      <c r="PB43" s="103"/>
      <c r="PC43" s="103"/>
      <c r="PD43" s="103"/>
      <c r="PE43" s="103"/>
      <c r="PF43" s="103"/>
      <c r="PG43" s="103"/>
      <c r="PH43" s="103"/>
      <c r="PI43" s="103"/>
      <c r="PJ43" s="103"/>
      <c r="PK43" s="103"/>
      <c r="PL43" s="103"/>
      <c r="PM43" s="103"/>
      <c r="PN43" s="103"/>
      <c r="PO43" s="103"/>
      <c r="PP43" s="103"/>
      <c r="PQ43" s="103"/>
      <c r="PR43" s="103"/>
      <c r="PS43" s="103"/>
      <c r="PT43" s="103"/>
      <c r="PU43" s="103"/>
      <c r="PV43" s="103"/>
      <c r="PW43" s="103"/>
      <c r="PX43" s="103"/>
      <c r="PY43" s="103"/>
      <c r="PZ43" s="103"/>
      <c r="QA43" s="103"/>
      <c r="QB43" s="103"/>
      <c r="QC43" s="103"/>
      <c r="QD43" s="103"/>
      <c r="QE43" s="103"/>
      <c r="QF43" s="103"/>
      <c r="QG43" s="103"/>
      <c r="QH43" s="103"/>
      <c r="QI43" s="103"/>
      <c r="QJ43" s="103"/>
      <c r="QK43" s="103"/>
      <c r="QL43" s="103"/>
      <c r="QM43" s="103"/>
      <c r="QN43" s="103"/>
      <c r="QO43" s="103"/>
      <c r="QP43" s="103"/>
      <c r="QQ43" s="103"/>
      <c r="QR43" s="103"/>
      <c r="QS43" s="103"/>
      <c r="QT43" s="103"/>
      <c r="QU43" s="103"/>
      <c r="QV43" s="103"/>
      <c r="QW43" s="103"/>
      <c r="QX43" s="103"/>
      <c r="QY43" s="103"/>
      <c r="QZ43" s="154">
        <v>2.61</v>
      </c>
      <c r="RA43" s="103">
        <v>1.24</v>
      </c>
      <c r="RB43" s="103">
        <v>2.7</v>
      </c>
      <c r="RC43" s="103">
        <v>1.51</v>
      </c>
      <c r="RD43" s="103">
        <v>14.27</v>
      </c>
      <c r="RE43" s="103">
        <v>17.190000000000001</v>
      </c>
      <c r="RF43" s="103">
        <v>5.9</v>
      </c>
      <c r="RG43" s="103">
        <v>4.1900000000000004</v>
      </c>
      <c r="RH43" s="154"/>
      <c r="RI43" s="103"/>
      <c r="RJ43" s="103"/>
      <c r="RK43" s="103"/>
      <c r="RL43" s="103"/>
      <c r="RM43" s="103"/>
      <c r="RN43" s="103"/>
      <c r="RO43" s="103"/>
      <c r="RP43" s="103"/>
      <c r="RQ43" s="103"/>
      <c r="RR43" s="103"/>
      <c r="RS43" s="103"/>
      <c r="RT43" s="154">
        <v>1.4730000000000001</v>
      </c>
      <c r="RU43" s="103">
        <v>4.67</v>
      </c>
      <c r="RV43" s="103">
        <v>12.888</v>
      </c>
      <c r="RW43" s="103"/>
      <c r="RX43" s="103"/>
      <c r="RY43" s="103"/>
      <c r="RZ43" s="103"/>
      <c r="SA43" s="103"/>
      <c r="SB43" s="103"/>
      <c r="SE43" s="10">
        <v>8.3000000000000004E-2</v>
      </c>
      <c r="SF43" s="10">
        <v>7.4999999999999997E-2</v>
      </c>
      <c r="SG43" s="10">
        <v>9.9000000000000005E-2</v>
      </c>
      <c r="SH43" s="10">
        <v>2.9420000000000002</v>
      </c>
      <c r="SI43" s="10">
        <v>0.51900000000000002</v>
      </c>
      <c r="SJ43" s="10">
        <v>8.2000000000000003E-2</v>
      </c>
      <c r="SK43" s="10">
        <v>8.3000000000000004E-2</v>
      </c>
      <c r="SL43" s="10">
        <v>0.111</v>
      </c>
      <c r="SM43" s="10">
        <v>9.1999999999999998E-2</v>
      </c>
      <c r="SN43" s="10">
        <v>0.151</v>
      </c>
      <c r="SO43" s="10">
        <v>0.19500000000000001</v>
      </c>
      <c r="SP43" s="10">
        <v>0.20899999999999999</v>
      </c>
      <c r="SQ43" s="10">
        <v>2.63</v>
      </c>
      <c r="SR43" s="10">
        <v>0.20499999999999999</v>
      </c>
      <c r="SS43" s="10">
        <v>0.11700000000000001</v>
      </c>
      <c r="ST43" s="10">
        <v>0.11799999999999999</v>
      </c>
      <c r="SU43" s="10">
        <v>0.216</v>
      </c>
      <c r="SV43" s="10">
        <v>0.21099999999999999</v>
      </c>
      <c r="SW43" s="10">
        <v>7.4999999999999997E-2</v>
      </c>
      <c r="SX43" s="10">
        <v>6.9000000000000006E-2</v>
      </c>
      <c r="SY43" s="10">
        <v>0.10100000000000001</v>
      </c>
      <c r="SZ43" s="10">
        <v>7.5999999999999998E-2</v>
      </c>
      <c r="TA43" s="10">
        <v>0.09</v>
      </c>
      <c r="TB43" s="10">
        <v>0.13700000000000001</v>
      </c>
      <c r="TC43" s="10">
        <v>8.8999999999999996E-2</v>
      </c>
      <c r="TD43" s="10">
        <v>8.3000000000000004E-2</v>
      </c>
      <c r="TE43" s="10">
        <v>0.14000000000000001</v>
      </c>
      <c r="TF43" s="217">
        <v>6.2399999999999997E-2</v>
      </c>
      <c r="TG43" s="10">
        <v>4.5699999999999998E-2</v>
      </c>
      <c r="TH43" s="10">
        <v>4.0300000000000002E-2</v>
      </c>
      <c r="TI43" s="10">
        <v>2.0960000000000001</v>
      </c>
      <c r="TJ43" s="10" t="s">
        <v>642</v>
      </c>
      <c r="TK43" s="10">
        <v>4.6800000000000001E-2</v>
      </c>
      <c r="TL43" s="10">
        <v>4.4400000000000002E-2</v>
      </c>
      <c r="TM43" s="10">
        <v>4.6100000000000002E-2</v>
      </c>
      <c r="TN43" s="10">
        <v>4.9399999999999999E-2</v>
      </c>
      <c r="TO43" s="10">
        <v>0.2571</v>
      </c>
      <c r="TP43" s="10">
        <v>0.1091</v>
      </c>
      <c r="TQ43" s="10">
        <v>5.7599999999999998E-2</v>
      </c>
      <c r="TR43" s="10" t="s">
        <v>642</v>
      </c>
      <c r="TS43" s="10">
        <v>3.3000000000000002E-2</v>
      </c>
      <c r="TT43" s="10">
        <v>2.8299999999999999E-2</v>
      </c>
      <c r="TU43" s="10">
        <v>0.16200000000000001</v>
      </c>
      <c r="TV43" s="10">
        <v>0.66410000000000002</v>
      </c>
      <c r="TW43" s="10">
        <v>1.0071000000000001</v>
      </c>
      <c r="UB43" s="10">
        <v>1.2930999999999999</v>
      </c>
      <c r="UC43" s="10">
        <v>0.96850000000000003</v>
      </c>
      <c r="UD43" s="10" t="s">
        <v>642</v>
      </c>
      <c r="UE43" s="217"/>
      <c r="VF43" s="217"/>
      <c r="VO43" s="217"/>
      <c r="WS43" s="217"/>
      <c r="YF43" s="217"/>
      <c r="ZB43" s="217"/>
      <c r="ZL43" s="217">
        <v>0.10580000000000001</v>
      </c>
      <c r="ZM43" s="10">
        <v>0.15570000000000001</v>
      </c>
      <c r="ZN43" s="10">
        <v>0.14860000000000001</v>
      </c>
      <c r="ZO43" s="10">
        <v>9.5200000000000007E-2</v>
      </c>
      <c r="ZP43" s="10">
        <v>7.2700000000000001E-2</v>
      </c>
      <c r="ZQ43" s="10">
        <v>6.7400000000000002E-2</v>
      </c>
      <c r="ZR43" s="10">
        <v>0.1047</v>
      </c>
      <c r="ZS43" s="10">
        <v>0.1022</v>
      </c>
      <c r="ZT43" s="10">
        <v>0.10199999999999999</v>
      </c>
      <c r="ZU43" s="10">
        <v>7.8899999999999998E-2</v>
      </c>
      <c r="ZV43" s="10">
        <v>6.9800000000000001E-2</v>
      </c>
      <c r="ZW43" s="10">
        <v>7.1499999999999994E-2</v>
      </c>
      <c r="ZX43" s="10">
        <v>2.2200000000000002</v>
      </c>
      <c r="ZY43" s="10">
        <v>2.4870000000000001</v>
      </c>
      <c r="ZZ43" s="10">
        <v>1.972</v>
      </c>
      <c r="AAA43" s="10">
        <v>3.9510000000000001</v>
      </c>
      <c r="AAB43" s="217"/>
      <c r="AAL43" s="217"/>
      <c r="ABG43" s="217"/>
      <c r="ABL43" s="217"/>
      <c r="ABU43" s="217">
        <v>1.1100000000000001</v>
      </c>
      <c r="ABV43" s="10">
        <v>0.38</v>
      </c>
      <c r="ABW43" s="10" t="s">
        <v>33</v>
      </c>
      <c r="ABX43" s="10" t="s">
        <v>33</v>
      </c>
      <c r="ABY43" s="10" t="s">
        <v>33</v>
      </c>
      <c r="ABZ43" s="10" t="s">
        <v>33</v>
      </c>
      <c r="ACA43" s="10">
        <v>2.39</v>
      </c>
      <c r="ACB43" s="10">
        <v>1.53</v>
      </c>
      <c r="ACC43" s="10">
        <v>0.83</v>
      </c>
      <c r="ACD43" s="10">
        <v>0.43</v>
      </c>
      <c r="ACE43" s="10">
        <v>0.37</v>
      </c>
      <c r="ACF43" s="10" t="s">
        <v>33</v>
      </c>
      <c r="ACG43" s="10" t="s">
        <v>33</v>
      </c>
      <c r="ACH43" s="10" t="s">
        <v>33</v>
      </c>
      <c r="ACI43" s="10" t="s">
        <v>33</v>
      </c>
      <c r="ACJ43" s="10">
        <v>1.87</v>
      </c>
      <c r="ACK43" s="10">
        <v>1.46</v>
      </c>
      <c r="ACL43" s="10">
        <v>0.65</v>
      </c>
      <c r="ACM43" s="217"/>
      <c r="ACO43" s="10">
        <v>2.54</v>
      </c>
      <c r="ACP43" s="10">
        <v>2.5</v>
      </c>
      <c r="ACQ43" s="10">
        <v>2.2799999999999998</v>
      </c>
      <c r="ACR43" s="10">
        <v>5.31</v>
      </c>
      <c r="ACV43" s="217">
        <v>1.52</v>
      </c>
      <c r="ACW43" s="10">
        <v>0.12</v>
      </c>
      <c r="ACX43" s="10">
        <v>2.64</v>
      </c>
      <c r="ACY43" s="10" t="s">
        <v>942</v>
      </c>
      <c r="ACZ43" s="10" t="s">
        <v>942</v>
      </c>
      <c r="ADA43" s="10" t="s">
        <v>942</v>
      </c>
      <c r="ADB43" s="217"/>
      <c r="ADJ43" s="10">
        <v>2.4500000000000002</v>
      </c>
      <c r="ADK43" s="10">
        <v>1.26</v>
      </c>
      <c r="ADL43" s="10">
        <v>0.57999999999999996</v>
      </c>
      <c r="ADM43" s="10">
        <v>0.52</v>
      </c>
      <c r="ADN43" s="217"/>
      <c r="ADZ43" s="217"/>
      <c r="AGB43" s="217"/>
      <c r="AGR43" s="217"/>
    </row>
    <row r="44" spans="1:876" x14ac:dyDescent="0.25">
      <c r="A44" s="2" t="s">
        <v>45</v>
      </c>
      <c r="B44" s="100"/>
      <c r="C44" s="100"/>
      <c r="D44" s="100"/>
      <c r="E44" s="100"/>
      <c r="F44" s="100"/>
      <c r="G44" s="100"/>
      <c r="H44" s="100"/>
      <c r="I44" s="100"/>
      <c r="J44" s="153"/>
      <c r="K44" s="100"/>
      <c r="L44" s="100"/>
      <c r="M44" s="100"/>
      <c r="N44" s="100"/>
      <c r="O44" s="100"/>
      <c r="P44" s="100"/>
      <c r="Q44" s="100"/>
      <c r="R44" s="100"/>
      <c r="S44" s="100"/>
      <c r="T44" s="100"/>
      <c r="U44" s="153"/>
      <c r="V44" s="100"/>
      <c r="W44" s="100"/>
      <c r="X44" s="100"/>
      <c r="Y44" s="100"/>
      <c r="Z44" s="100"/>
      <c r="AA44" s="100"/>
      <c r="AB44" s="100"/>
      <c r="AC44" s="100"/>
      <c r="AD44" s="100"/>
      <c r="AE44" s="100"/>
      <c r="AF44" s="153"/>
      <c r="AG44" s="100"/>
      <c r="AH44" s="100"/>
      <c r="AI44" s="100"/>
      <c r="AJ44" s="100"/>
      <c r="AK44" s="100"/>
      <c r="AL44" s="100"/>
      <c r="AM44" s="100"/>
      <c r="AN44" s="100"/>
      <c r="AO44" s="100"/>
      <c r="AP44" s="100"/>
      <c r="AQ44" s="153"/>
      <c r="AR44" s="100"/>
      <c r="AS44" s="100"/>
      <c r="AT44" s="100"/>
      <c r="AU44" s="100"/>
      <c r="AV44" s="100"/>
      <c r="AW44" s="100"/>
      <c r="AX44" s="100"/>
      <c r="AY44" s="100"/>
      <c r="AZ44" s="100"/>
      <c r="BA44" s="100"/>
      <c r="BB44" s="153"/>
      <c r="BC44" s="100"/>
      <c r="BD44" s="100"/>
      <c r="BE44" s="100"/>
      <c r="BF44" s="100"/>
      <c r="BG44" s="100"/>
      <c r="BH44" s="100"/>
      <c r="BI44" s="100"/>
      <c r="BJ44" s="100"/>
      <c r="BK44" s="100"/>
      <c r="BL44" s="100"/>
      <c r="BM44" s="100"/>
      <c r="BN44" s="153"/>
      <c r="BO44" s="100"/>
      <c r="BP44" s="100"/>
      <c r="BQ44" s="100"/>
      <c r="BR44" s="100"/>
      <c r="BS44" s="100"/>
      <c r="BT44" s="100"/>
      <c r="BU44" s="100"/>
      <c r="BV44" s="100"/>
      <c r="BW44" s="100"/>
      <c r="BX44" s="100"/>
      <c r="BY44" s="100"/>
      <c r="BZ44" s="100"/>
      <c r="CA44" s="100"/>
      <c r="CB44" s="100"/>
      <c r="CC44" s="100"/>
      <c r="CD44" s="153"/>
      <c r="CE44" s="100"/>
      <c r="CF44" s="100"/>
      <c r="CG44" s="100"/>
      <c r="CH44" s="100"/>
      <c r="CI44" s="100"/>
      <c r="CJ44" s="100"/>
      <c r="CK44" s="100"/>
      <c r="CL44" s="100"/>
      <c r="CM44" s="100"/>
      <c r="CN44" s="100"/>
      <c r="CO44" s="100"/>
      <c r="CP44" s="100"/>
      <c r="CQ44" s="100"/>
      <c r="CR44" s="100"/>
      <c r="CS44" s="100"/>
      <c r="CT44" s="100"/>
      <c r="CU44" s="100"/>
      <c r="CV44" s="100"/>
      <c r="CW44" s="100"/>
      <c r="CX44" s="153"/>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53"/>
      <c r="DW44" s="100"/>
      <c r="DX44" s="100"/>
      <c r="DY44" s="100"/>
      <c r="DZ44" s="100"/>
      <c r="EA44" s="100"/>
      <c r="EB44" s="100"/>
      <c r="EC44" s="100"/>
      <c r="ED44" s="100"/>
      <c r="EE44" s="100"/>
      <c r="EF44" s="100"/>
      <c r="EG44" s="100"/>
      <c r="EH44" s="100"/>
      <c r="EI44" s="153">
        <v>0.66</v>
      </c>
      <c r="EJ44" s="100">
        <v>1.74</v>
      </c>
      <c r="EK44" s="100">
        <v>0.84</v>
      </c>
      <c r="EL44" s="100">
        <v>0.85</v>
      </c>
      <c r="EM44" s="100">
        <v>0.39</v>
      </c>
      <c r="EN44" s="100">
        <v>0.43</v>
      </c>
      <c r="EO44" s="100">
        <v>0.7</v>
      </c>
      <c r="EP44" s="100">
        <v>0.42</v>
      </c>
      <c r="EQ44" s="100">
        <v>0.93</v>
      </c>
      <c r="ER44" s="100">
        <v>0.75</v>
      </c>
      <c r="ES44" s="100">
        <v>0.87</v>
      </c>
      <c r="ET44" s="153"/>
      <c r="EU44" s="100"/>
      <c r="EV44" s="100"/>
      <c r="EW44" s="100"/>
      <c r="EX44" s="100"/>
      <c r="EY44" s="100"/>
      <c r="EZ44" s="100"/>
      <c r="FA44" s="100"/>
      <c r="FB44" s="100"/>
      <c r="FC44" s="100"/>
      <c r="FD44" s="100"/>
      <c r="FE44" s="100"/>
      <c r="FF44" s="100"/>
      <c r="FG44" s="100"/>
      <c r="FH44" s="100"/>
      <c r="FI44" s="100"/>
      <c r="FJ44" s="100"/>
      <c r="FK44" s="100"/>
      <c r="FL44" s="100"/>
      <c r="FM44" s="100"/>
      <c r="FN44" s="100"/>
      <c r="FO44" s="100"/>
      <c r="FP44" s="100"/>
      <c r="FQ44" s="100"/>
      <c r="FR44" s="100"/>
      <c r="FS44" s="100"/>
      <c r="FT44" s="100"/>
      <c r="FU44" s="100"/>
      <c r="FV44" s="100"/>
      <c r="FW44" s="100"/>
      <c r="FX44" s="100"/>
      <c r="FY44" s="100"/>
      <c r="FZ44" s="100"/>
      <c r="GA44" s="100"/>
      <c r="GB44" s="100"/>
      <c r="GC44" s="100"/>
      <c r="GD44" s="100"/>
      <c r="GE44" s="100"/>
      <c r="GF44" s="100"/>
      <c r="GG44" s="100"/>
      <c r="GH44" s="153"/>
      <c r="GI44" s="100"/>
      <c r="GJ44" s="100"/>
      <c r="GK44" s="100"/>
      <c r="GL44" s="100"/>
      <c r="GM44" s="100"/>
      <c r="GN44" s="100"/>
      <c r="GO44" s="100"/>
      <c r="GP44" s="100"/>
      <c r="GQ44" s="100"/>
      <c r="GR44" s="100"/>
      <c r="GS44" s="100"/>
      <c r="GT44" s="100"/>
      <c r="GU44" s="100"/>
      <c r="GV44" s="100"/>
      <c r="GW44" s="100"/>
      <c r="GX44" s="100"/>
      <c r="GY44" s="100"/>
      <c r="GZ44" s="153"/>
      <c r="HA44" s="100"/>
      <c r="HB44" s="100"/>
      <c r="HC44" s="100"/>
      <c r="HD44" s="100"/>
      <c r="HE44" s="100"/>
      <c r="HF44" s="100"/>
      <c r="HG44" s="100"/>
      <c r="HH44" s="100"/>
      <c r="HI44" s="100"/>
      <c r="HJ44" s="100"/>
      <c r="HK44" s="100"/>
      <c r="HL44" s="100"/>
      <c r="HM44" s="100"/>
      <c r="HN44" s="100"/>
      <c r="HO44" s="100"/>
      <c r="HP44" s="100"/>
      <c r="HQ44" s="100"/>
      <c r="HR44" s="100"/>
      <c r="HS44" s="100"/>
      <c r="HT44" s="100"/>
      <c r="HU44" s="100"/>
      <c r="HV44" s="100"/>
      <c r="HW44" s="100"/>
      <c r="HX44" s="100"/>
      <c r="HY44" s="100"/>
      <c r="HZ44" s="100"/>
      <c r="IA44" s="100"/>
      <c r="IB44" s="100"/>
      <c r="IC44" s="100"/>
      <c r="ID44" s="100"/>
      <c r="IE44" s="100"/>
      <c r="IF44" s="100"/>
      <c r="IG44" s="100"/>
      <c r="IH44" s="100"/>
      <c r="II44" s="100"/>
      <c r="IJ44" s="100"/>
      <c r="IK44" s="153"/>
      <c r="IL44" s="100"/>
      <c r="IM44" s="100"/>
      <c r="IN44" s="100"/>
      <c r="IO44" s="100"/>
      <c r="IP44" s="100"/>
      <c r="IQ44" s="100"/>
      <c r="IR44" s="100"/>
      <c r="IS44" s="100"/>
      <c r="IT44" s="100"/>
      <c r="IU44" s="100"/>
      <c r="IV44" s="100"/>
      <c r="IW44" s="100"/>
      <c r="IX44" s="100"/>
      <c r="IY44" s="100"/>
      <c r="IZ44" s="100"/>
      <c r="JA44" s="100"/>
      <c r="JB44" s="153"/>
      <c r="JC44" s="100"/>
      <c r="JD44" s="100"/>
      <c r="JE44" s="100"/>
      <c r="JF44" s="100"/>
      <c r="JG44" s="100"/>
      <c r="JH44" s="100"/>
      <c r="JI44" s="100"/>
      <c r="JJ44" s="100"/>
      <c r="JK44" s="100"/>
      <c r="JL44" s="100"/>
      <c r="JM44" s="100"/>
      <c r="JN44" s="153"/>
      <c r="JO44" s="100"/>
      <c r="JP44" s="100"/>
      <c r="JQ44" s="100"/>
      <c r="JR44" s="100"/>
      <c r="JS44" s="100"/>
      <c r="JT44" s="100"/>
      <c r="JU44" s="100"/>
      <c r="JV44" s="100"/>
      <c r="JW44" s="100"/>
      <c r="JX44" s="100"/>
      <c r="JY44" s="100"/>
      <c r="JZ44" s="100"/>
      <c r="KA44" s="100"/>
      <c r="KB44" s="100"/>
      <c r="KC44" s="100"/>
      <c r="KD44" s="100"/>
      <c r="KE44" s="100"/>
      <c r="KF44" s="100"/>
      <c r="KG44" s="100"/>
      <c r="KH44" s="153"/>
      <c r="KI44" s="100"/>
      <c r="KJ44" s="100"/>
      <c r="KK44" s="100"/>
      <c r="KL44" s="100"/>
      <c r="KM44" s="100"/>
      <c r="KN44" s="100"/>
      <c r="KO44" s="100"/>
      <c r="KP44" s="100"/>
      <c r="KQ44" s="100"/>
      <c r="KR44" s="100"/>
      <c r="KS44" s="100"/>
      <c r="KT44" s="100"/>
      <c r="KU44" s="100"/>
      <c r="KV44" s="100"/>
      <c r="KW44" s="100"/>
      <c r="KX44" s="100"/>
      <c r="KY44" s="100"/>
      <c r="KZ44" s="153"/>
      <c r="LA44" s="100"/>
      <c r="LB44" s="100"/>
      <c r="LC44" s="100"/>
      <c r="LD44" s="100"/>
      <c r="LE44" s="100"/>
      <c r="LF44" s="100"/>
      <c r="LG44" s="100"/>
      <c r="LH44" s="100"/>
      <c r="LI44" s="100"/>
      <c r="LJ44" s="100"/>
      <c r="LK44" s="100"/>
      <c r="LL44" s="100"/>
      <c r="LM44" s="100"/>
      <c r="LN44" s="100"/>
      <c r="LO44" s="100"/>
      <c r="LP44" s="100"/>
      <c r="LQ44" s="100"/>
      <c r="LR44" s="100"/>
      <c r="LS44" s="100"/>
      <c r="LT44" s="100"/>
      <c r="LU44" s="100"/>
      <c r="LV44" s="100"/>
      <c r="LW44" s="100"/>
      <c r="LX44" s="100"/>
      <c r="LY44" s="100"/>
      <c r="LZ44" s="100"/>
      <c r="MA44" s="100"/>
      <c r="MB44" s="100"/>
      <c r="MC44" s="100"/>
      <c r="MD44" s="153"/>
      <c r="ME44" s="100"/>
      <c r="MF44" s="100"/>
      <c r="MG44" s="100"/>
      <c r="MH44" s="100"/>
      <c r="MI44" s="100"/>
      <c r="MJ44" s="100"/>
      <c r="MK44" s="100"/>
      <c r="ML44" s="100"/>
      <c r="MM44" s="100"/>
      <c r="MN44" s="100"/>
      <c r="MO44" s="100"/>
      <c r="MP44" s="100"/>
      <c r="MQ44" s="100"/>
      <c r="MR44" s="100"/>
      <c r="MS44" s="100"/>
      <c r="MT44" s="100"/>
      <c r="MU44" s="100"/>
      <c r="MV44" s="100"/>
      <c r="MW44" s="100"/>
      <c r="MX44" s="100"/>
      <c r="MY44" s="100"/>
      <c r="MZ44" s="153"/>
      <c r="NA44" s="100"/>
      <c r="NB44" s="100"/>
      <c r="NC44" s="100"/>
      <c r="ND44" s="100"/>
      <c r="NE44" s="100"/>
      <c r="NF44" s="100"/>
      <c r="NG44" s="100"/>
      <c r="NH44" s="100"/>
      <c r="NI44" s="100"/>
      <c r="NJ44" s="100"/>
      <c r="NK44" s="153"/>
      <c r="NL44" s="100"/>
      <c r="NM44" s="100"/>
      <c r="NN44" s="100"/>
      <c r="NO44" s="153"/>
      <c r="NP44" s="100"/>
      <c r="NQ44" s="100"/>
      <c r="NR44" s="100"/>
      <c r="NS44" s="100"/>
      <c r="NT44" s="100"/>
      <c r="NU44" s="100"/>
      <c r="NV44" s="100"/>
      <c r="NW44" s="100"/>
      <c r="NX44" s="153"/>
      <c r="NY44" s="100"/>
      <c r="NZ44" s="100"/>
      <c r="OA44" s="100"/>
      <c r="OB44" s="100"/>
      <c r="OC44" s="100"/>
      <c r="OD44" s="100"/>
      <c r="OE44" s="100"/>
      <c r="OF44" s="100"/>
      <c r="OG44" s="100"/>
      <c r="OH44" s="100"/>
      <c r="OI44" s="100"/>
      <c r="OJ44" s="153"/>
      <c r="OK44" s="100"/>
      <c r="OL44" s="100"/>
      <c r="OM44" s="100"/>
      <c r="ON44" s="100"/>
      <c r="OO44" s="100"/>
      <c r="OP44" s="100"/>
      <c r="OQ44" s="100"/>
      <c r="OR44" s="100"/>
      <c r="OS44" s="100"/>
      <c r="OT44" s="100"/>
      <c r="OU44" s="100"/>
      <c r="OV44" s="100"/>
      <c r="OW44" s="100"/>
      <c r="OX44" s="100"/>
      <c r="OY44" s="100"/>
      <c r="OZ44" s="100"/>
      <c r="PA44" s="100"/>
      <c r="PB44" s="100"/>
      <c r="PC44" s="100"/>
      <c r="PD44" s="100"/>
      <c r="PE44" s="100"/>
      <c r="PF44" s="100"/>
      <c r="PG44" s="100"/>
      <c r="PH44" s="100"/>
      <c r="PI44" s="100"/>
      <c r="PJ44" s="100"/>
      <c r="PK44" s="100"/>
      <c r="PL44" s="100"/>
      <c r="PM44" s="100"/>
      <c r="PN44" s="100"/>
      <c r="PO44" s="100"/>
      <c r="PP44" s="100"/>
      <c r="PQ44" s="100"/>
      <c r="PR44" s="100"/>
      <c r="PS44" s="100"/>
      <c r="PT44" s="100"/>
      <c r="PU44" s="100"/>
      <c r="PV44" s="100"/>
      <c r="PW44" s="100"/>
      <c r="PX44" s="100"/>
      <c r="PY44" s="100"/>
      <c r="PZ44" s="100"/>
      <c r="QA44" s="100"/>
      <c r="QB44" s="100"/>
      <c r="QC44" s="100"/>
      <c r="QD44" s="100"/>
      <c r="QE44" s="100"/>
      <c r="QF44" s="100"/>
      <c r="QG44" s="100"/>
      <c r="QH44" s="100"/>
      <c r="QI44" s="100"/>
      <c r="QJ44" s="100"/>
      <c r="QK44" s="100"/>
      <c r="QL44" s="100"/>
      <c r="QM44" s="100"/>
      <c r="QN44" s="100"/>
      <c r="QO44" s="100"/>
      <c r="QP44" s="100"/>
      <c r="QQ44" s="100"/>
      <c r="QR44" s="100"/>
      <c r="QS44" s="100"/>
      <c r="QT44" s="100"/>
      <c r="QU44" s="100"/>
      <c r="QV44" s="100"/>
      <c r="QW44" s="100"/>
      <c r="QX44" s="100"/>
      <c r="QY44" s="100"/>
      <c r="QZ44" s="153"/>
      <c r="RA44" s="100"/>
      <c r="RB44" s="100"/>
      <c r="RC44" s="100"/>
      <c r="RD44" s="100"/>
      <c r="RE44" s="100"/>
      <c r="RF44" s="100"/>
      <c r="RG44" s="100"/>
      <c r="RH44" s="153"/>
      <c r="RI44" s="100"/>
      <c r="RJ44" s="100"/>
      <c r="RK44" s="100"/>
      <c r="RL44" s="100"/>
      <c r="RM44" s="100"/>
      <c r="RN44" s="100"/>
      <c r="RO44" s="100"/>
      <c r="RP44" s="100"/>
      <c r="RQ44" s="100"/>
      <c r="RR44" s="100"/>
      <c r="RS44" s="100"/>
      <c r="RT44" s="153"/>
      <c r="RU44" s="100"/>
      <c r="RV44" s="100"/>
      <c r="RW44" s="100"/>
      <c r="RX44" s="100"/>
      <c r="RY44" s="100"/>
      <c r="RZ44" s="100"/>
      <c r="SA44" s="100"/>
      <c r="SB44" s="100"/>
    </row>
    <row r="45" spans="1:876" s="10" customFormat="1" x14ac:dyDescent="0.25">
      <c r="A45" s="2" t="s">
        <v>64</v>
      </c>
      <c r="B45" s="103"/>
      <c r="C45" s="103"/>
      <c r="D45" s="103"/>
      <c r="E45" s="103"/>
      <c r="F45" s="103"/>
      <c r="G45" s="103"/>
      <c r="H45" s="103"/>
      <c r="I45" s="103"/>
      <c r="J45" s="154"/>
      <c r="K45" s="103"/>
      <c r="L45" s="103"/>
      <c r="M45" s="103"/>
      <c r="N45" s="103"/>
      <c r="O45" s="103"/>
      <c r="P45" s="103"/>
      <c r="Q45" s="103"/>
      <c r="R45" s="103"/>
      <c r="S45" s="103"/>
      <c r="T45" s="103"/>
      <c r="U45" s="154"/>
      <c r="V45" s="103"/>
      <c r="W45" s="103"/>
      <c r="X45" s="103"/>
      <c r="Y45" s="103"/>
      <c r="Z45" s="103"/>
      <c r="AA45" s="103"/>
      <c r="AB45" s="103"/>
      <c r="AC45" s="103"/>
      <c r="AD45" s="103"/>
      <c r="AE45" s="103"/>
      <c r="AF45" s="154"/>
      <c r="AG45" s="103"/>
      <c r="AH45" s="103"/>
      <c r="AI45" s="103"/>
      <c r="AJ45" s="103"/>
      <c r="AK45" s="103"/>
      <c r="AL45" s="103"/>
      <c r="AM45" s="103"/>
      <c r="AN45" s="103"/>
      <c r="AO45" s="103"/>
      <c r="AP45" s="103"/>
      <c r="AQ45" s="154"/>
      <c r="AR45" s="103"/>
      <c r="AS45" s="103"/>
      <c r="AT45" s="103"/>
      <c r="AU45" s="103"/>
      <c r="AV45" s="103"/>
      <c r="AW45" s="103"/>
      <c r="AX45" s="103"/>
      <c r="AY45" s="103"/>
      <c r="AZ45" s="103"/>
      <c r="BA45" s="103"/>
      <c r="BB45" s="154"/>
      <c r="BC45" s="103"/>
      <c r="BD45" s="103"/>
      <c r="BE45" s="103"/>
      <c r="BF45" s="103"/>
      <c r="BG45" s="103"/>
      <c r="BH45" s="103"/>
      <c r="BI45" s="103"/>
      <c r="BJ45" s="103"/>
      <c r="BK45" s="103"/>
      <c r="BL45" s="103"/>
      <c r="BM45" s="103"/>
      <c r="BN45" s="154"/>
      <c r="BO45" s="103"/>
      <c r="BP45" s="103"/>
      <c r="BQ45" s="103"/>
      <c r="BR45" s="103"/>
      <c r="BS45" s="103"/>
      <c r="BT45" s="103"/>
      <c r="BU45" s="103"/>
      <c r="BV45" s="103"/>
      <c r="BW45" s="103"/>
      <c r="BX45" s="103"/>
      <c r="BY45" s="103"/>
      <c r="BZ45" s="103"/>
      <c r="CA45" s="103"/>
      <c r="CB45" s="103"/>
      <c r="CC45" s="103"/>
      <c r="CD45" s="154"/>
      <c r="CE45" s="103"/>
      <c r="CF45" s="103"/>
      <c r="CG45" s="103"/>
      <c r="CH45" s="103"/>
      <c r="CI45" s="103"/>
      <c r="CJ45" s="103"/>
      <c r="CK45" s="103"/>
      <c r="CL45" s="103"/>
      <c r="CM45" s="103"/>
      <c r="CN45" s="103"/>
      <c r="CO45" s="103"/>
      <c r="CP45" s="103"/>
      <c r="CQ45" s="103"/>
      <c r="CR45" s="103"/>
      <c r="CS45" s="103"/>
      <c r="CT45" s="103"/>
      <c r="CU45" s="103"/>
      <c r="CV45" s="103"/>
      <c r="CW45" s="103"/>
      <c r="CX45" s="154"/>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54"/>
      <c r="DW45" s="103"/>
      <c r="DX45" s="103"/>
      <c r="DY45" s="103"/>
      <c r="DZ45" s="103"/>
      <c r="EA45" s="103"/>
      <c r="EB45" s="103"/>
      <c r="EC45" s="103"/>
      <c r="ED45" s="103"/>
      <c r="EE45" s="103"/>
      <c r="EF45" s="103"/>
      <c r="EG45" s="103"/>
      <c r="EH45" s="103"/>
      <c r="EI45" s="154">
        <v>0.93</v>
      </c>
      <c r="EJ45" s="103">
        <v>1.47</v>
      </c>
      <c r="EK45" s="103">
        <v>1.1100000000000001</v>
      </c>
      <c r="EL45" s="103">
        <v>0.92</v>
      </c>
      <c r="EM45" s="103">
        <v>0.67</v>
      </c>
      <c r="EN45" s="103">
        <v>0.82</v>
      </c>
      <c r="EO45" s="103">
        <v>0.92</v>
      </c>
      <c r="EP45" s="103">
        <v>1.26</v>
      </c>
      <c r="EQ45" s="103">
        <v>1.32</v>
      </c>
      <c r="ER45" s="103">
        <v>0.66</v>
      </c>
      <c r="ES45" s="103">
        <v>0.7</v>
      </c>
      <c r="ET45" s="154"/>
      <c r="EU45" s="103"/>
      <c r="EV45" s="103"/>
      <c r="EW45" s="103"/>
      <c r="EX45" s="103"/>
      <c r="EY45" s="103"/>
      <c r="EZ45" s="103"/>
      <c r="FA45" s="103"/>
      <c r="FB45" s="103"/>
      <c r="FC45" s="103"/>
      <c r="FD45" s="103"/>
      <c r="FE45" s="103"/>
      <c r="FF45" s="103"/>
      <c r="FG45" s="103"/>
      <c r="FH45" s="103"/>
      <c r="FI45" s="103"/>
      <c r="FJ45" s="103"/>
      <c r="FK45" s="103"/>
      <c r="FL45" s="103"/>
      <c r="FM45" s="103"/>
      <c r="FN45" s="103"/>
      <c r="FO45" s="103"/>
      <c r="FP45" s="103"/>
      <c r="FQ45" s="103"/>
      <c r="FR45" s="103"/>
      <c r="FS45" s="103"/>
      <c r="FT45" s="103"/>
      <c r="FU45" s="103"/>
      <c r="FV45" s="103"/>
      <c r="FW45" s="103"/>
      <c r="FX45" s="103"/>
      <c r="FY45" s="103"/>
      <c r="FZ45" s="103"/>
      <c r="GA45" s="103"/>
      <c r="GB45" s="103"/>
      <c r="GC45" s="103"/>
      <c r="GD45" s="103"/>
      <c r="GE45" s="103"/>
      <c r="GF45" s="103"/>
      <c r="GG45" s="103"/>
      <c r="GH45" s="154"/>
      <c r="GI45" s="103"/>
      <c r="GJ45" s="103"/>
      <c r="GK45" s="103"/>
      <c r="GL45" s="103"/>
      <c r="GM45" s="103"/>
      <c r="GN45" s="103"/>
      <c r="GO45" s="103"/>
      <c r="GP45" s="103"/>
      <c r="GQ45" s="103"/>
      <c r="GR45" s="103"/>
      <c r="GS45" s="103"/>
      <c r="GT45" s="103"/>
      <c r="GU45" s="103"/>
      <c r="GV45" s="103"/>
      <c r="GW45" s="103"/>
      <c r="GX45" s="103"/>
      <c r="GY45" s="103"/>
      <c r="GZ45" s="154"/>
      <c r="HA45" s="103"/>
      <c r="HB45" s="103"/>
      <c r="HC45" s="103"/>
      <c r="HD45" s="103"/>
      <c r="HE45" s="103"/>
      <c r="HF45" s="103"/>
      <c r="HG45" s="103"/>
      <c r="HH45" s="103"/>
      <c r="HI45" s="103"/>
      <c r="HJ45" s="103"/>
      <c r="HK45" s="103"/>
      <c r="HL45" s="103"/>
      <c r="HM45" s="103"/>
      <c r="HN45" s="103"/>
      <c r="HO45" s="103"/>
      <c r="HP45" s="103"/>
      <c r="HQ45" s="103"/>
      <c r="HR45" s="103"/>
      <c r="HS45" s="103"/>
      <c r="HT45" s="103"/>
      <c r="HU45" s="103"/>
      <c r="HV45" s="103"/>
      <c r="HW45" s="103"/>
      <c r="HX45" s="103"/>
      <c r="HY45" s="103"/>
      <c r="HZ45" s="103"/>
      <c r="IA45" s="103"/>
      <c r="IB45" s="103"/>
      <c r="IC45" s="103"/>
      <c r="ID45" s="103"/>
      <c r="IE45" s="103"/>
      <c r="IF45" s="103"/>
      <c r="IG45" s="103"/>
      <c r="IH45" s="103"/>
      <c r="II45" s="103"/>
      <c r="IJ45" s="103"/>
      <c r="IK45" s="154"/>
      <c r="IL45" s="103"/>
      <c r="IM45" s="103"/>
      <c r="IN45" s="103"/>
      <c r="IO45" s="103"/>
      <c r="IP45" s="103"/>
      <c r="IQ45" s="103"/>
      <c r="IR45" s="103"/>
      <c r="IS45" s="103"/>
      <c r="IT45" s="103"/>
      <c r="IU45" s="103"/>
      <c r="IV45" s="103"/>
      <c r="IW45" s="103"/>
      <c r="IX45" s="103"/>
      <c r="IY45" s="103"/>
      <c r="IZ45" s="103"/>
      <c r="JA45" s="103"/>
      <c r="JB45" s="154"/>
      <c r="JC45" s="103"/>
      <c r="JD45" s="103"/>
      <c r="JE45" s="103"/>
      <c r="JF45" s="103"/>
      <c r="JG45" s="103"/>
      <c r="JH45" s="103"/>
      <c r="JI45" s="103"/>
      <c r="JJ45" s="103"/>
      <c r="JK45" s="103"/>
      <c r="JL45" s="103"/>
      <c r="JM45" s="103"/>
      <c r="JN45" s="154"/>
      <c r="JO45" s="103"/>
      <c r="JP45" s="103"/>
      <c r="JQ45" s="103"/>
      <c r="JR45" s="103"/>
      <c r="JS45" s="103"/>
      <c r="JT45" s="103"/>
      <c r="JU45" s="103"/>
      <c r="JV45" s="103"/>
      <c r="JW45" s="103"/>
      <c r="JX45" s="103"/>
      <c r="JY45" s="103"/>
      <c r="JZ45" s="103"/>
      <c r="KA45" s="103"/>
      <c r="KB45" s="103"/>
      <c r="KC45" s="103"/>
      <c r="KD45" s="103"/>
      <c r="KE45" s="103"/>
      <c r="KF45" s="103"/>
      <c r="KG45" s="103"/>
      <c r="KH45" s="154"/>
      <c r="KI45" s="103"/>
      <c r="KJ45" s="103"/>
      <c r="KK45" s="103"/>
      <c r="KL45" s="103"/>
      <c r="KM45" s="103"/>
      <c r="KN45" s="103"/>
      <c r="KO45" s="103"/>
      <c r="KP45" s="103"/>
      <c r="KQ45" s="103"/>
      <c r="KR45" s="103"/>
      <c r="KS45" s="103"/>
      <c r="KT45" s="103"/>
      <c r="KU45" s="103"/>
      <c r="KV45" s="103"/>
      <c r="KW45" s="103"/>
      <c r="KX45" s="103"/>
      <c r="KY45" s="103"/>
      <c r="KZ45" s="154"/>
      <c r="LA45" s="103"/>
      <c r="LB45" s="103"/>
      <c r="LC45" s="103"/>
      <c r="LD45" s="103"/>
      <c r="LE45" s="103"/>
      <c r="LF45" s="103"/>
      <c r="LG45" s="103"/>
      <c r="LH45" s="103"/>
      <c r="LI45" s="103"/>
      <c r="LJ45" s="103"/>
      <c r="LK45" s="103"/>
      <c r="LL45" s="103"/>
      <c r="LM45" s="103"/>
      <c r="LN45" s="103"/>
      <c r="LO45" s="103"/>
      <c r="LP45" s="103"/>
      <c r="LQ45" s="103"/>
      <c r="LR45" s="103"/>
      <c r="LS45" s="103"/>
      <c r="LT45" s="103"/>
      <c r="LU45" s="103"/>
      <c r="LV45" s="103"/>
      <c r="LW45" s="103"/>
      <c r="LX45" s="103"/>
      <c r="LY45" s="103"/>
      <c r="LZ45" s="103"/>
      <c r="MA45" s="103"/>
      <c r="MB45" s="103"/>
      <c r="MC45" s="103"/>
      <c r="MD45" s="154"/>
      <c r="ME45" s="103"/>
      <c r="MF45" s="103"/>
      <c r="MG45" s="103"/>
      <c r="MH45" s="103"/>
      <c r="MI45" s="103"/>
      <c r="MJ45" s="103"/>
      <c r="MK45" s="103"/>
      <c r="ML45" s="103"/>
      <c r="MM45" s="103"/>
      <c r="MN45" s="103"/>
      <c r="MO45" s="103"/>
      <c r="MP45" s="103"/>
      <c r="MQ45" s="103"/>
      <c r="MR45" s="103"/>
      <c r="MS45" s="103"/>
      <c r="MT45" s="103"/>
      <c r="MU45" s="103"/>
      <c r="MV45" s="103"/>
      <c r="MW45" s="103"/>
      <c r="MX45" s="103"/>
      <c r="MY45" s="103"/>
      <c r="MZ45" s="154"/>
      <c r="NA45" s="103"/>
      <c r="NB45" s="103"/>
      <c r="NC45" s="103"/>
      <c r="ND45" s="103"/>
      <c r="NE45" s="103"/>
      <c r="NF45" s="103"/>
      <c r="NG45" s="103"/>
      <c r="NH45" s="103"/>
      <c r="NI45" s="103"/>
      <c r="NJ45" s="103"/>
      <c r="NK45" s="154"/>
      <c r="NL45" s="103"/>
      <c r="NM45" s="103"/>
      <c r="NN45" s="103"/>
      <c r="NO45" s="154"/>
      <c r="NP45" s="103"/>
      <c r="NQ45" s="103"/>
      <c r="NR45" s="103"/>
      <c r="NS45" s="103"/>
      <c r="NT45" s="103"/>
      <c r="NU45" s="103"/>
      <c r="NV45" s="103"/>
      <c r="NW45" s="103"/>
      <c r="NX45" s="154"/>
      <c r="NY45" s="103"/>
      <c r="NZ45" s="103"/>
      <c r="OA45" s="103"/>
      <c r="OB45" s="103"/>
      <c r="OC45" s="103"/>
      <c r="OD45" s="103"/>
      <c r="OE45" s="103"/>
      <c r="OF45" s="103"/>
      <c r="OG45" s="103"/>
      <c r="OH45" s="103"/>
      <c r="OI45" s="103"/>
      <c r="OJ45" s="154"/>
      <c r="OK45" s="103"/>
      <c r="OL45" s="103"/>
      <c r="OM45" s="103"/>
      <c r="ON45" s="103"/>
      <c r="OO45" s="103"/>
      <c r="OP45" s="103"/>
      <c r="OQ45" s="103"/>
      <c r="OR45" s="103"/>
      <c r="OS45" s="103"/>
      <c r="OT45" s="103"/>
      <c r="OU45" s="103"/>
      <c r="OV45" s="103"/>
      <c r="OW45" s="103"/>
      <c r="OX45" s="103"/>
      <c r="OY45" s="103"/>
      <c r="OZ45" s="103"/>
      <c r="PA45" s="103"/>
      <c r="PB45" s="103"/>
      <c r="PC45" s="103"/>
      <c r="PD45" s="103"/>
      <c r="PE45" s="103"/>
      <c r="PF45" s="103"/>
      <c r="PG45" s="103"/>
      <c r="PH45" s="103"/>
      <c r="PI45" s="103"/>
      <c r="PJ45" s="103"/>
      <c r="PK45" s="103"/>
      <c r="PL45" s="103"/>
      <c r="PM45" s="103"/>
      <c r="PN45" s="103"/>
      <c r="PO45" s="103"/>
      <c r="PP45" s="103"/>
      <c r="PQ45" s="103"/>
      <c r="PR45" s="103"/>
      <c r="PS45" s="103"/>
      <c r="PT45" s="103"/>
      <c r="PU45" s="103"/>
      <c r="PV45" s="103"/>
      <c r="PW45" s="103"/>
      <c r="PX45" s="103"/>
      <c r="PY45" s="103"/>
      <c r="PZ45" s="103"/>
      <c r="QA45" s="103"/>
      <c r="QB45" s="103"/>
      <c r="QC45" s="103"/>
      <c r="QD45" s="103"/>
      <c r="QE45" s="103"/>
      <c r="QF45" s="103"/>
      <c r="QG45" s="103"/>
      <c r="QH45" s="103"/>
      <c r="QI45" s="103"/>
      <c r="QJ45" s="103"/>
      <c r="QK45" s="103"/>
      <c r="QL45" s="103"/>
      <c r="QM45" s="103"/>
      <c r="QN45" s="103"/>
      <c r="QO45" s="103"/>
      <c r="QP45" s="103"/>
      <c r="QQ45" s="103"/>
      <c r="QR45" s="103"/>
      <c r="QS45" s="103"/>
      <c r="QT45" s="103"/>
      <c r="QU45" s="103"/>
      <c r="QV45" s="103"/>
      <c r="QW45" s="103"/>
      <c r="QX45" s="103"/>
      <c r="QY45" s="103"/>
      <c r="QZ45" s="154"/>
      <c r="RA45" s="103"/>
      <c r="RB45" s="103"/>
      <c r="RC45" s="103"/>
      <c r="RD45" s="103"/>
      <c r="RE45" s="103"/>
      <c r="RF45" s="103"/>
      <c r="RG45" s="103"/>
      <c r="RH45" s="154"/>
      <c r="RI45" s="103"/>
      <c r="RJ45" s="103"/>
      <c r="RK45" s="103"/>
      <c r="RL45" s="103"/>
      <c r="RM45" s="103"/>
      <c r="RN45" s="103"/>
      <c r="RO45" s="103"/>
      <c r="RP45" s="103"/>
      <c r="RQ45" s="103"/>
      <c r="RR45" s="103"/>
      <c r="RS45" s="103"/>
      <c r="RT45" s="154"/>
      <c r="RU45" s="103"/>
      <c r="RV45" s="103"/>
      <c r="RW45" s="103"/>
      <c r="RX45" s="103"/>
      <c r="RY45" s="103"/>
      <c r="RZ45" s="103"/>
      <c r="SA45" s="103"/>
      <c r="SB45" s="103"/>
      <c r="TF45" s="217"/>
      <c r="UE45" s="217"/>
      <c r="VF45" s="217"/>
      <c r="VO45" s="217"/>
      <c r="WS45" s="217"/>
      <c r="YF45" s="217"/>
      <c r="ZB45" s="217"/>
      <c r="ZL45" s="217"/>
      <c r="AAB45" s="217"/>
      <c r="AAL45" s="217"/>
      <c r="ABG45" s="217"/>
      <c r="ABL45" s="217">
        <v>2.88</v>
      </c>
      <c r="ABM45" s="10">
        <v>1.65</v>
      </c>
      <c r="ABN45" s="10">
        <v>3.08</v>
      </c>
      <c r="ABO45" s="10">
        <v>2.09</v>
      </c>
      <c r="ABP45" s="10">
        <v>1.45</v>
      </c>
      <c r="ABQ45" s="10">
        <v>1.82</v>
      </c>
      <c r="ABR45" s="10">
        <v>1.08</v>
      </c>
      <c r="ABS45" s="10">
        <v>2.31</v>
      </c>
      <c r="ABT45" s="10">
        <v>2.23</v>
      </c>
      <c r="ABU45" s="217"/>
      <c r="ACM45" s="217"/>
      <c r="ACV45" s="217"/>
      <c r="ADB45" s="217"/>
      <c r="ADN45" s="217"/>
      <c r="ADZ45" s="217"/>
      <c r="AGB45" s="217"/>
      <c r="AGR45" s="217"/>
    </row>
    <row r="46" spans="1:876" x14ac:dyDescent="0.25">
      <c r="A46" s="59" t="s">
        <v>46</v>
      </c>
      <c r="B46" s="100"/>
      <c r="C46" s="100"/>
      <c r="D46" s="100"/>
      <c r="E46" s="100"/>
      <c r="F46" s="100"/>
      <c r="G46" s="100"/>
      <c r="H46" s="100"/>
      <c r="I46" s="100"/>
      <c r="J46" s="153"/>
      <c r="K46" s="100"/>
      <c r="L46" s="100"/>
      <c r="M46" s="100"/>
      <c r="N46" s="100"/>
      <c r="O46" s="100"/>
      <c r="P46" s="100"/>
      <c r="Q46" s="100"/>
      <c r="R46" s="100"/>
      <c r="S46" s="100"/>
      <c r="T46" s="100"/>
      <c r="U46" s="153"/>
      <c r="V46" s="100"/>
      <c r="W46" s="100"/>
      <c r="X46" s="100"/>
      <c r="Y46" s="100"/>
      <c r="Z46" s="100"/>
      <c r="AA46" s="100"/>
      <c r="AB46" s="100"/>
      <c r="AC46" s="100"/>
      <c r="AD46" s="100"/>
      <c r="AE46" s="100"/>
      <c r="AF46" s="153"/>
      <c r="AG46" s="100"/>
      <c r="AH46" s="100"/>
      <c r="AI46" s="100"/>
      <c r="AJ46" s="100"/>
      <c r="AK46" s="100"/>
      <c r="AL46" s="100"/>
      <c r="AM46" s="100"/>
      <c r="AN46" s="100"/>
      <c r="AO46" s="100"/>
      <c r="AP46" s="100"/>
      <c r="AQ46" s="153"/>
      <c r="AR46" s="100"/>
      <c r="AS46" s="100"/>
      <c r="AT46" s="100"/>
      <c r="AU46" s="100"/>
      <c r="AV46" s="100"/>
      <c r="AW46" s="100"/>
      <c r="AX46" s="100"/>
      <c r="AY46" s="100"/>
      <c r="AZ46" s="100"/>
      <c r="BA46" s="100"/>
      <c r="BB46" s="153"/>
      <c r="BC46" s="100"/>
      <c r="BD46" s="100"/>
      <c r="BE46" s="100"/>
      <c r="BF46" s="100"/>
      <c r="BG46" s="100"/>
      <c r="BH46" s="100"/>
      <c r="BI46" s="100"/>
      <c r="BJ46" s="100"/>
      <c r="BK46" s="100"/>
      <c r="BL46" s="100"/>
      <c r="BM46" s="100"/>
      <c r="BN46" s="153"/>
      <c r="BO46" s="100"/>
      <c r="BP46" s="100"/>
      <c r="BQ46" s="100"/>
      <c r="BR46" s="100"/>
      <c r="BS46" s="100"/>
      <c r="BT46" s="100"/>
      <c r="BU46" s="100"/>
      <c r="BV46" s="100"/>
      <c r="BW46" s="100"/>
      <c r="BX46" s="100"/>
      <c r="BY46" s="100"/>
      <c r="BZ46" s="100"/>
      <c r="CA46" s="100"/>
      <c r="CB46" s="100"/>
      <c r="CC46" s="100"/>
      <c r="CD46" s="153"/>
      <c r="CE46" s="100"/>
      <c r="CF46" s="100"/>
      <c r="CG46" s="100"/>
      <c r="CH46" s="100"/>
      <c r="CI46" s="100"/>
      <c r="CJ46" s="100"/>
      <c r="CK46" s="100"/>
      <c r="CL46" s="100"/>
      <c r="CM46" s="100"/>
      <c r="CN46" s="100"/>
      <c r="CO46" s="100"/>
      <c r="CP46" s="100"/>
      <c r="CQ46" s="100"/>
      <c r="CR46" s="100"/>
      <c r="CS46" s="100"/>
      <c r="CT46" s="100"/>
      <c r="CU46" s="100"/>
      <c r="CV46" s="100"/>
      <c r="CW46" s="100"/>
      <c r="CX46" s="153"/>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53"/>
      <c r="DW46" s="100"/>
      <c r="DX46" s="100"/>
      <c r="DY46" s="100"/>
      <c r="DZ46" s="100"/>
      <c r="EA46" s="100"/>
      <c r="EB46" s="100"/>
      <c r="EC46" s="100"/>
      <c r="ED46" s="100"/>
      <c r="EE46" s="100"/>
      <c r="EF46" s="100"/>
      <c r="EG46" s="100"/>
      <c r="EH46" s="100"/>
      <c r="EI46" s="153"/>
      <c r="EJ46" s="100"/>
      <c r="EK46" s="100"/>
      <c r="EL46" s="100"/>
      <c r="EM46" s="100"/>
      <c r="EN46" s="100"/>
      <c r="EO46" s="100"/>
      <c r="EP46" s="100"/>
      <c r="EQ46" s="100"/>
      <c r="ER46" s="100"/>
      <c r="ES46" s="100"/>
      <c r="ET46" s="153"/>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c r="GG46" s="100"/>
      <c r="GH46" s="153"/>
      <c r="GI46" s="100"/>
      <c r="GJ46" s="100"/>
      <c r="GK46" s="100"/>
      <c r="GL46" s="100"/>
      <c r="GM46" s="100"/>
      <c r="GN46" s="100"/>
      <c r="GO46" s="100"/>
      <c r="GP46" s="100"/>
      <c r="GQ46" s="100"/>
      <c r="GR46" s="100"/>
      <c r="GS46" s="100"/>
      <c r="GT46" s="100"/>
      <c r="GU46" s="100"/>
      <c r="GV46" s="100"/>
      <c r="GW46" s="100"/>
      <c r="GX46" s="100"/>
      <c r="GY46" s="100"/>
      <c r="GZ46" s="153"/>
      <c r="HA46" s="100"/>
      <c r="HB46" s="100"/>
      <c r="HC46" s="100"/>
      <c r="HD46" s="100"/>
      <c r="HE46" s="100"/>
      <c r="HF46" s="100"/>
      <c r="HG46" s="100"/>
      <c r="HH46" s="100"/>
      <c r="HI46" s="100"/>
      <c r="HJ46" s="100"/>
      <c r="HK46" s="100"/>
      <c r="HL46" s="100"/>
      <c r="HM46" s="100"/>
      <c r="HN46" s="100"/>
      <c r="HO46" s="100"/>
      <c r="HP46" s="100"/>
      <c r="HQ46" s="100"/>
      <c r="HR46" s="100"/>
      <c r="HS46" s="100"/>
      <c r="HT46" s="100"/>
      <c r="HU46" s="100"/>
      <c r="HV46" s="100"/>
      <c r="HW46" s="100"/>
      <c r="HX46" s="100"/>
      <c r="HY46" s="100"/>
      <c r="HZ46" s="100"/>
      <c r="IA46" s="100"/>
      <c r="IB46" s="100"/>
      <c r="IC46" s="100"/>
      <c r="ID46" s="100"/>
      <c r="IE46" s="100"/>
      <c r="IF46" s="100"/>
      <c r="IG46" s="100"/>
      <c r="IH46" s="100"/>
      <c r="II46" s="100"/>
      <c r="IJ46" s="100"/>
      <c r="IK46" s="153"/>
      <c r="IL46" s="100"/>
      <c r="IM46" s="100"/>
      <c r="IN46" s="100"/>
      <c r="IO46" s="100"/>
      <c r="IP46" s="100"/>
      <c r="IQ46" s="100"/>
      <c r="IR46" s="100"/>
      <c r="IS46" s="100"/>
      <c r="IT46" s="100"/>
      <c r="IU46" s="100"/>
      <c r="IV46" s="100"/>
      <c r="IW46" s="100"/>
      <c r="IX46" s="100"/>
      <c r="IY46" s="100"/>
      <c r="IZ46" s="100"/>
      <c r="JA46" s="100"/>
      <c r="JB46" s="153"/>
      <c r="JC46" s="100"/>
      <c r="JD46" s="100"/>
      <c r="JE46" s="100"/>
      <c r="JF46" s="100"/>
      <c r="JG46" s="100"/>
      <c r="JH46" s="100"/>
      <c r="JI46" s="100"/>
      <c r="JJ46" s="100"/>
      <c r="JK46" s="100"/>
      <c r="JL46" s="100"/>
      <c r="JM46" s="100"/>
      <c r="JN46" s="153"/>
      <c r="JO46" s="100"/>
      <c r="JP46" s="100"/>
      <c r="JQ46" s="100"/>
      <c r="JR46" s="100"/>
      <c r="JS46" s="100"/>
      <c r="JT46" s="100"/>
      <c r="JU46" s="100"/>
      <c r="JV46" s="100"/>
      <c r="JW46" s="100"/>
      <c r="JX46" s="100"/>
      <c r="JY46" s="100"/>
      <c r="JZ46" s="100"/>
      <c r="KA46" s="100"/>
      <c r="KB46" s="100"/>
      <c r="KC46" s="100"/>
      <c r="KD46" s="100"/>
      <c r="KE46" s="100"/>
      <c r="KF46" s="100"/>
      <c r="KG46" s="100"/>
      <c r="KH46" s="153"/>
      <c r="KI46" s="100"/>
      <c r="KJ46" s="100"/>
      <c r="KK46" s="100"/>
      <c r="KL46" s="100"/>
      <c r="KM46" s="100"/>
      <c r="KN46" s="100"/>
      <c r="KO46" s="100"/>
      <c r="KP46" s="100"/>
      <c r="KQ46" s="100"/>
      <c r="KR46" s="100"/>
      <c r="KS46" s="100"/>
      <c r="KT46" s="100"/>
      <c r="KU46" s="100"/>
      <c r="KV46" s="100"/>
      <c r="KW46" s="100"/>
      <c r="KX46" s="100"/>
      <c r="KY46" s="100"/>
      <c r="KZ46" s="153"/>
      <c r="LA46" s="100"/>
      <c r="LB46" s="100"/>
      <c r="LC46" s="100"/>
      <c r="LD46" s="100"/>
      <c r="LE46" s="100"/>
      <c r="LF46" s="100"/>
      <c r="LG46" s="100"/>
      <c r="LH46" s="100"/>
      <c r="LI46" s="100"/>
      <c r="LJ46" s="100"/>
      <c r="LK46" s="100"/>
      <c r="LL46" s="100"/>
      <c r="LM46" s="100"/>
      <c r="LN46" s="100"/>
      <c r="LO46" s="100"/>
      <c r="LP46" s="100"/>
      <c r="LQ46" s="100"/>
      <c r="LR46" s="100"/>
      <c r="LS46" s="100"/>
      <c r="LT46" s="100"/>
      <c r="LU46" s="100"/>
      <c r="LV46" s="100"/>
      <c r="LW46" s="100"/>
      <c r="LX46" s="100"/>
      <c r="LY46" s="100"/>
      <c r="LZ46" s="100"/>
      <c r="MA46" s="100"/>
      <c r="MB46" s="100"/>
      <c r="MC46" s="100"/>
      <c r="MD46" s="153"/>
      <c r="ME46" s="100"/>
      <c r="MF46" s="100"/>
      <c r="MG46" s="100"/>
      <c r="MH46" s="100"/>
      <c r="MI46" s="100"/>
      <c r="MJ46" s="100"/>
      <c r="MK46" s="100"/>
      <c r="ML46" s="100"/>
      <c r="MM46" s="100"/>
      <c r="MN46" s="100"/>
      <c r="MO46" s="100"/>
      <c r="MP46" s="100"/>
      <c r="MQ46" s="100"/>
      <c r="MR46" s="100"/>
      <c r="MS46" s="100"/>
      <c r="MT46" s="100"/>
      <c r="MU46" s="100"/>
      <c r="MV46" s="100"/>
      <c r="MW46" s="100"/>
      <c r="MX46" s="100"/>
      <c r="MY46" s="100"/>
      <c r="MZ46" s="153"/>
      <c r="NA46" s="100"/>
      <c r="NB46" s="100"/>
      <c r="NC46" s="100"/>
      <c r="ND46" s="100"/>
      <c r="NE46" s="100"/>
      <c r="NF46" s="100"/>
      <c r="NG46" s="100"/>
      <c r="NH46" s="100"/>
      <c r="NI46" s="100"/>
      <c r="NJ46" s="100"/>
      <c r="NK46" s="153"/>
      <c r="NL46" s="100"/>
      <c r="NM46" s="100"/>
      <c r="NN46" s="100"/>
      <c r="NO46" s="153"/>
      <c r="NP46" s="100"/>
      <c r="NQ46" s="100"/>
      <c r="NR46" s="100"/>
      <c r="NS46" s="100"/>
      <c r="NT46" s="100"/>
      <c r="NU46" s="100"/>
      <c r="NV46" s="100"/>
      <c r="NW46" s="100"/>
      <c r="NX46" s="153"/>
      <c r="NY46" s="100"/>
      <c r="NZ46" s="100"/>
      <c r="OA46" s="100"/>
      <c r="OB46" s="100"/>
      <c r="OC46" s="100"/>
      <c r="OD46" s="100"/>
      <c r="OE46" s="100"/>
      <c r="OF46" s="100"/>
      <c r="OG46" s="100"/>
      <c r="OH46" s="100"/>
      <c r="OI46" s="100"/>
      <c r="OJ46" s="153"/>
      <c r="OK46" s="100"/>
      <c r="OL46" s="100"/>
      <c r="OM46" s="100"/>
      <c r="ON46" s="100"/>
      <c r="OO46" s="100"/>
      <c r="OP46" s="100"/>
      <c r="OQ46" s="100"/>
      <c r="OR46" s="100"/>
      <c r="OS46" s="100"/>
      <c r="OT46" s="100"/>
      <c r="OU46" s="100"/>
      <c r="OV46" s="100"/>
      <c r="OW46" s="100"/>
      <c r="OX46" s="100"/>
      <c r="OY46" s="100"/>
      <c r="OZ46" s="100"/>
      <c r="PA46" s="100"/>
      <c r="PB46" s="100"/>
      <c r="PC46" s="100"/>
      <c r="PD46" s="100"/>
      <c r="PE46" s="100"/>
      <c r="PF46" s="100"/>
      <c r="PG46" s="100"/>
      <c r="PH46" s="100"/>
      <c r="PI46" s="100"/>
      <c r="PJ46" s="100"/>
      <c r="PK46" s="100"/>
      <c r="PL46" s="100"/>
      <c r="PM46" s="100"/>
      <c r="PN46" s="100"/>
      <c r="PO46" s="100"/>
      <c r="PP46" s="100"/>
      <c r="PQ46" s="100"/>
      <c r="PR46" s="100"/>
      <c r="PS46" s="100"/>
      <c r="PT46" s="100"/>
      <c r="PU46" s="100"/>
      <c r="PV46" s="100"/>
      <c r="PW46" s="100"/>
      <c r="PX46" s="100"/>
      <c r="PY46" s="100"/>
      <c r="PZ46" s="100"/>
      <c r="QA46" s="100"/>
      <c r="QB46" s="100"/>
      <c r="QC46" s="100"/>
      <c r="QD46" s="100"/>
      <c r="QE46" s="100"/>
      <c r="QF46" s="100"/>
      <c r="QG46" s="100"/>
      <c r="QH46" s="100"/>
      <c r="QI46" s="100"/>
      <c r="QJ46" s="100"/>
      <c r="QK46" s="100"/>
      <c r="QL46" s="100"/>
      <c r="QM46" s="100"/>
      <c r="QN46" s="100"/>
      <c r="QO46" s="100"/>
      <c r="QP46" s="100"/>
      <c r="QQ46" s="100"/>
      <c r="QR46" s="100"/>
      <c r="QS46" s="100"/>
      <c r="QT46" s="100"/>
      <c r="QU46" s="100"/>
      <c r="QV46" s="100"/>
      <c r="QW46" s="100"/>
      <c r="QX46" s="100"/>
      <c r="QY46" s="100"/>
      <c r="QZ46" s="153"/>
      <c r="RA46" s="100"/>
      <c r="RB46" s="100"/>
      <c r="RC46" s="100"/>
      <c r="RD46" s="100"/>
      <c r="RE46" s="100"/>
      <c r="RF46" s="100"/>
      <c r="RG46" s="100"/>
      <c r="RH46" s="153"/>
      <c r="RI46" s="100"/>
      <c r="RJ46" s="100"/>
      <c r="RK46" s="100"/>
      <c r="RL46" s="100"/>
      <c r="RM46" s="100"/>
      <c r="RN46" s="100"/>
      <c r="RO46" s="100"/>
      <c r="RP46" s="100"/>
      <c r="RQ46" s="100"/>
      <c r="RR46" s="100"/>
      <c r="RS46" s="100"/>
      <c r="RT46" s="153"/>
      <c r="RU46" s="100"/>
      <c r="RV46" s="100"/>
      <c r="RW46" s="100"/>
      <c r="RX46" s="100"/>
      <c r="RY46" s="100"/>
      <c r="RZ46" s="100"/>
      <c r="SA46" s="100"/>
      <c r="SB46" s="100"/>
    </row>
    <row r="47" spans="1:876" s="10" customFormat="1" x14ac:dyDescent="0.25">
      <c r="A47" s="4" t="s">
        <v>659</v>
      </c>
      <c r="B47" s="103"/>
      <c r="C47" s="103"/>
      <c r="D47" s="103"/>
      <c r="E47" s="103"/>
      <c r="F47" s="103"/>
      <c r="G47" s="103"/>
      <c r="H47" s="103"/>
      <c r="I47" s="103"/>
      <c r="J47" s="154"/>
      <c r="K47" s="103"/>
      <c r="L47" s="103"/>
      <c r="M47" s="103"/>
      <c r="N47" s="103"/>
      <c r="O47" s="103"/>
      <c r="P47" s="103"/>
      <c r="Q47" s="103"/>
      <c r="R47" s="103"/>
      <c r="S47" s="103"/>
      <c r="T47" s="103"/>
      <c r="U47" s="154"/>
      <c r="V47" s="103"/>
      <c r="W47" s="103"/>
      <c r="X47" s="103"/>
      <c r="Y47" s="103"/>
      <c r="Z47" s="103"/>
      <c r="AA47" s="103"/>
      <c r="AB47" s="103"/>
      <c r="AC47" s="103"/>
      <c r="AD47" s="103"/>
      <c r="AE47" s="103"/>
      <c r="AF47" s="154"/>
      <c r="AG47" s="103"/>
      <c r="AH47" s="103"/>
      <c r="AI47" s="103"/>
      <c r="AJ47" s="103"/>
      <c r="AK47" s="103"/>
      <c r="AL47" s="103"/>
      <c r="AM47" s="103"/>
      <c r="AN47" s="103"/>
      <c r="AO47" s="103"/>
      <c r="AP47" s="103"/>
      <c r="AQ47" s="154"/>
      <c r="AR47" s="103"/>
      <c r="AS47" s="103"/>
      <c r="AT47" s="103"/>
      <c r="AU47" s="103"/>
      <c r="AV47" s="103"/>
      <c r="AW47" s="103"/>
      <c r="AX47" s="103"/>
      <c r="AY47" s="103"/>
      <c r="AZ47" s="103"/>
      <c r="BA47" s="103"/>
      <c r="BB47" s="154"/>
      <c r="BC47" s="103"/>
      <c r="BD47" s="103"/>
      <c r="BE47" s="103"/>
      <c r="BF47" s="103"/>
      <c r="BG47" s="103"/>
      <c r="BH47" s="103"/>
      <c r="BI47" s="103"/>
      <c r="BJ47" s="103"/>
      <c r="BK47" s="103"/>
      <c r="BL47" s="103"/>
      <c r="BM47" s="103"/>
      <c r="BN47" s="154"/>
      <c r="BO47" s="103"/>
      <c r="BP47" s="103"/>
      <c r="BQ47" s="103"/>
      <c r="BR47" s="103"/>
      <c r="BS47" s="103"/>
      <c r="BT47" s="103"/>
      <c r="BU47" s="103"/>
      <c r="BV47" s="103"/>
      <c r="BW47" s="103"/>
      <c r="BX47" s="103"/>
      <c r="BY47" s="103"/>
      <c r="BZ47" s="103"/>
      <c r="CA47" s="103"/>
      <c r="CB47" s="103"/>
      <c r="CC47" s="103"/>
      <c r="CD47" s="154"/>
      <c r="CE47" s="103"/>
      <c r="CF47" s="103"/>
      <c r="CG47" s="103"/>
      <c r="CH47" s="103"/>
      <c r="CI47" s="103"/>
      <c r="CJ47" s="103"/>
      <c r="CK47" s="103"/>
      <c r="CL47" s="103"/>
      <c r="CM47" s="103"/>
      <c r="CN47" s="103"/>
      <c r="CO47" s="103"/>
      <c r="CP47" s="103"/>
      <c r="CQ47" s="103"/>
      <c r="CR47" s="103"/>
      <c r="CS47" s="103"/>
      <c r="CT47" s="103"/>
      <c r="CU47" s="103"/>
      <c r="CV47" s="103"/>
      <c r="CW47" s="103"/>
      <c r="CX47" s="154"/>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54"/>
      <c r="DW47" s="103"/>
      <c r="DX47" s="103"/>
      <c r="DY47" s="103"/>
      <c r="DZ47" s="103"/>
      <c r="EA47" s="103"/>
      <c r="EB47" s="103"/>
      <c r="EC47" s="103"/>
      <c r="ED47" s="103"/>
      <c r="EE47" s="103"/>
      <c r="EF47" s="103"/>
      <c r="EG47" s="103"/>
      <c r="EH47" s="103"/>
      <c r="EI47" s="154"/>
      <c r="EJ47" s="103"/>
      <c r="EK47" s="103"/>
      <c r="EL47" s="103"/>
      <c r="EM47" s="103"/>
      <c r="EN47" s="103"/>
      <c r="EO47" s="103"/>
      <c r="EP47" s="103"/>
      <c r="EQ47" s="103"/>
      <c r="ER47" s="103"/>
      <c r="ES47" s="103"/>
      <c r="ET47" s="154"/>
      <c r="EU47" s="103"/>
      <c r="EV47" s="103"/>
      <c r="EW47" s="103"/>
      <c r="EX47" s="103"/>
      <c r="EY47" s="103"/>
      <c r="EZ47" s="103"/>
      <c r="FA47" s="103"/>
      <c r="FB47" s="103"/>
      <c r="FC47" s="103"/>
      <c r="FD47" s="103"/>
      <c r="FE47" s="103"/>
      <c r="FF47" s="103"/>
      <c r="FG47" s="103"/>
      <c r="FH47" s="103"/>
      <c r="FI47" s="103"/>
      <c r="FJ47" s="103"/>
      <c r="FK47" s="103"/>
      <c r="FL47" s="103"/>
      <c r="FM47" s="103"/>
      <c r="FN47" s="103"/>
      <c r="FO47" s="103"/>
      <c r="FP47" s="103"/>
      <c r="FQ47" s="103"/>
      <c r="FR47" s="103"/>
      <c r="FS47" s="103"/>
      <c r="FT47" s="103"/>
      <c r="FU47" s="103"/>
      <c r="FV47" s="103"/>
      <c r="FW47" s="103"/>
      <c r="FX47" s="103"/>
      <c r="FY47" s="103"/>
      <c r="FZ47" s="103"/>
      <c r="GA47" s="103"/>
      <c r="GB47" s="103"/>
      <c r="GC47" s="103"/>
      <c r="GD47" s="103"/>
      <c r="GE47" s="103"/>
      <c r="GF47" s="103"/>
      <c r="GG47" s="103"/>
      <c r="GH47" s="154"/>
      <c r="GI47" s="103"/>
      <c r="GJ47" s="103"/>
      <c r="GK47" s="103"/>
      <c r="GL47" s="103"/>
      <c r="GM47" s="103"/>
      <c r="GN47" s="103"/>
      <c r="GO47" s="103"/>
      <c r="GP47" s="103"/>
      <c r="GQ47" s="103"/>
      <c r="GR47" s="103"/>
      <c r="GS47" s="103"/>
      <c r="GT47" s="103"/>
      <c r="GU47" s="103"/>
      <c r="GV47" s="103"/>
      <c r="GW47" s="103"/>
      <c r="GX47" s="103"/>
      <c r="GY47" s="103"/>
      <c r="GZ47" s="154"/>
      <c r="HA47" s="103"/>
      <c r="HB47" s="103"/>
      <c r="HC47" s="103"/>
      <c r="HD47" s="103"/>
      <c r="HE47" s="103"/>
      <c r="HF47" s="103"/>
      <c r="HG47" s="103"/>
      <c r="HH47" s="103"/>
      <c r="HI47" s="103"/>
      <c r="HJ47" s="103"/>
      <c r="HK47" s="103"/>
      <c r="HL47" s="103"/>
      <c r="HM47" s="103"/>
      <c r="HN47" s="103"/>
      <c r="HO47" s="103"/>
      <c r="HP47" s="103"/>
      <c r="HQ47" s="103"/>
      <c r="HR47" s="103"/>
      <c r="HS47" s="103"/>
      <c r="HT47" s="103"/>
      <c r="HU47" s="103"/>
      <c r="HV47" s="103"/>
      <c r="HW47" s="103"/>
      <c r="HX47" s="103"/>
      <c r="HY47" s="103"/>
      <c r="HZ47" s="103"/>
      <c r="IA47" s="103"/>
      <c r="IB47" s="103"/>
      <c r="IC47" s="103"/>
      <c r="ID47" s="103"/>
      <c r="IE47" s="103"/>
      <c r="IF47" s="103"/>
      <c r="IG47" s="103"/>
      <c r="IH47" s="103"/>
      <c r="II47" s="103"/>
      <c r="IJ47" s="103"/>
      <c r="IK47" s="154"/>
      <c r="IL47" s="103"/>
      <c r="IM47" s="103"/>
      <c r="IN47" s="103"/>
      <c r="IO47" s="103"/>
      <c r="IP47" s="103"/>
      <c r="IQ47" s="103"/>
      <c r="IR47" s="103"/>
      <c r="IS47" s="103"/>
      <c r="IT47" s="103"/>
      <c r="IU47" s="103"/>
      <c r="IV47" s="103"/>
      <c r="IW47" s="103"/>
      <c r="IX47" s="103"/>
      <c r="IY47" s="103"/>
      <c r="IZ47" s="103"/>
      <c r="JA47" s="103"/>
      <c r="JB47" s="154"/>
      <c r="JC47" s="103"/>
      <c r="JD47" s="103"/>
      <c r="JE47" s="103"/>
      <c r="JF47" s="103"/>
      <c r="JG47" s="103"/>
      <c r="JH47" s="103"/>
      <c r="JI47" s="103"/>
      <c r="JJ47" s="103"/>
      <c r="JK47" s="103"/>
      <c r="JL47" s="103"/>
      <c r="JM47" s="103"/>
      <c r="JN47" s="154"/>
      <c r="JO47" s="103"/>
      <c r="JP47" s="103"/>
      <c r="JQ47" s="103"/>
      <c r="JR47" s="103"/>
      <c r="JS47" s="103"/>
      <c r="JT47" s="103"/>
      <c r="JU47" s="103"/>
      <c r="JV47" s="103"/>
      <c r="JW47" s="103"/>
      <c r="JX47" s="103"/>
      <c r="JY47" s="103"/>
      <c r="JZ47" s="103"/>
      <c r="KA47" s="103"/>
      <c r="KB47" s="103"/>
      <c r="KC47" s="103"/>
      <c r="KD47" s="103"/>
      <c r="KE47" s="103"/>
      <c r="KF47" s="103"/>
      <c r="KG47" s="103"/>
      <c r="KH47" s="154"/>
      <c r="KI47" s="103"/>
      <c r="KJ47" s="103"/>
      <c r="KK47" s="103"/>
      <c r="KL47" s="103"/>
      <c r="KM47" s="103"/>
      <c r="KN47" s="103"/>
      <c r="KO47" s="103"/>
      <c r="KP47" s="103"/>
      <c r="KQ47" s="103"/>
      <c r="KR47" s="103"/>
      <c r="KS47" s="103"/>
      <c r="KT47" s="103"/>
      <c r="KU47" s="103"/>
      <c r="KV47" s="103"/>
      <c r="KW47" s="103"/>
      <c r="KX47" s="103"/>
      <c r="KY47" s="103"/>
      <c r="KZ47" s="154"/>
      <c r="LA47" s="103"/>
      <c r="LB47" s="103"/>
      <c r="LC47" s="103"/>
      <c r="LD47" s="103"/>
      <c r="LE47" s="103"/>
      <c r="LF47" s="103"/>
      <c r="LG47" s="103"/>
      <c r="LH47" s="103"/>
      <c r="LI47" s="103"/>
      <c r="LJ47" s="103"/>
      <c r="LK47" s="103"/>
      <c r="LL47" s="103"/>
      <c r="LM47" s="103"/>
      <c r="LN47" s="103"/>
      <c r="LO47" s="103"/>
      <c r="LP47" s="103"/>
      <c r="LQ47" s="103"/>
      <c r="LR47" s="103"/>
      <c r="LS47" s="103"/>
      <c r="LT47" s="103"/>
      <c r="LU47" s="103"/>
      <c r="LV47" s="103"/>
      <c r="LW47" s="103"/>
      <c r="LX47" s="103"/>
      <c r="LY47" s="103"/>
      <c r="LZ47" s="103"/>
      <c r="MA47" s="103"/>
      <c r="MB47" s="103"/>
      <c r="MC47" s="103"/>
      <c r="MD47" s="154"/>
      <c r="ME47" s="103"/>
      <c r="MF47" s="103"/>
      <c r="MG47" s="103"/>
      <c r="MH47" s="103"/>
      <c r="MI47" s="103"/>
      <c r="MJ47" s="103"/>
      <c r="MK47" s="103"/>
      <c r="ML47" s="103"/>
      <c r="MM47" s="103"/>
      <c r="MN47" s="103"/>
      <c r="MO47" s="103"/>
      <c r="MP47" s="103"/>
      <c r="MQ47" s="103"/>
      <c r="MR47" s="103"/>
      <c r="MS47" s="103"/>
      <c r="MT47" s="103"/>
      <c r="MU47" s="103"/>
      <c r="MV47" s="103"/>
      <c r="MW47" s="103"/>
      <c r="MX47" s="103"/>
      <c r="MY47" s="103"/>
      <c r="MZ47" s="154"/>
      <c r="NA47" s="103"/>
      <c r="NB47" s="103"/>
      <c r="NC47" s="103"/>
      <c r="ND47" s="103"/>
      <c r="NE47" s="103"/>
      <c r="NF47" s="103"/>
      <c r="NG47" s="103"/>
      <c r="NH47" s="103"/>
      <c r="NI47" s="103"/>
      <c r="NJ47" s="103"/>
      <c r="NK47" s="154"/>
      <c r="NL47" s="103"/>
      <c r="NM47" s="103"/>
      <c r="NN47" s="103"/>
      <c r="NO47" s="154"/>
      <c r="NP47" s="103"/>
      <c r="NQ47" s="103"/>
      <c r="NR47" s="103"/>
      <c r="NS47" s="103"/>
      <c r="NT47" s="103"/>
      <c r="NU47" s="103"/>
      <c r="NV47" s="103"/>
      <c r="NW47" s="103"/>
      <c r="NX47" s="154"/>
      <c r="NY47" s="103"/>
      <c r="NZ47" s="103"/>
      <c r="OA47" s="103"/>
      <c r="OB47" s="103"/>
      <c r="OC47" s="103"/>
      <c r="OD47" s="103"/>
      <c r="OE47" s="103"/>
      <c r="OF47" s="103"/>
      <c r="OG47" s="103"/>
      <c r="OH47" s="103"/>
      <c r="OI47" s="103"/>
      <c r="OJ47" s="154"/>
      <c r="OK47" s="103"/>
      <c r="OL47" s="103"/>
      <c r="OM47" s="103"/>
      <c r="ON47" s="103"/>
      <c r="OO47" s="103"/>
      <c r="OP47" s="103"/>
      <c r="OQ47" s="103"/>
      <c r="OR47" s="103"/>
      <c r="OS47" s="103"/>
      <c r="OT47" s="103"/>
      <c r="OU47" s="103"/>
      <c r="OV47" s="103"/>
      <c r="OW47" s="103"/>
      <c r="OX47" s="103"/>
      <c r="OY47" s="103"/>
      <c r="OZ47" s="103"/>
      <c r="PA47" s="103"/>
      <c r="PB47" s="103"/>
      <c r="PC47" s="103"/>
      <c r="PD47" s="103"/>
      <c r="PE47" s="103"/>
      <c r="PF47" s="103"/>
      <c r="PG47" s="103"/>
      <c r="PH47" s="103"/>
      <c r="PI47" s="103"/>
      <c r="PJ47" s="103"/>
      <c r="PK47" s="103"/>
      <c r="PL47" s="103"/>
      <c r="PM47" s="103"/>
      <c r="PN47" s="103"/>
      <c r="PO47" s="103"/>
      <c r="PP47" s="103"/>
      <c r="PQ47" s="103"/>
      <c r="PR47" s="103"/>
      <c r="PS47" s="103"/>
      <c r="PT47" s="103"/>
      <c r="PU47" s="103"/>
      <c r="PV47" s="103"/>
      <c r="PW47" s="103"/>
      <c r="PX47" s="103"/>
      <c r="PY47" s="103"/>
      <c r="PZ47" s="103"/>
      <c r="QA47" s="103"/>
      <c r="QB47" s="103"/>
      <c r="QC47" s="103"/>
      <c r="QD47" s="103"/>
      <c r="QE47" s="103"/>
      <c r="QF47" s="103"/>
      <c r="QG47" s="103"/>
      <c r="QH47" s="103"/>
      <c r="QI47" s="103"/>
      <c r="QJ47" s="103"/>
      <c r="QK47" s="103"/>
      <c r="QL47" s="103"/>
      <c r="QM47" s="103"/>
      <c r="QN47" s="103"/>
      <c r="QO47" s="103"/>
      <c r="QP47" s="103"/>
      <c r="QQ47" s="103"/>
      <c r="QR47" s="103"/>
      <c r="QS47" s="103"/>
      <c r="QT47" s="103"/>
      <c r="QU47" s="103"/>
      <c r="QV47" s="103"/>
      <c r="QW47" s="103"/>
      <c r="QX47" s="103"/>
      <c r="QY47" s="103"/>
      <c r="QZ47" s="154"/>
      <c r="RA47" s="103"/>
      <c r="RB47" s="103"/>
      <c r="RC47" s="103"/>
      <c r="RD47" s="103"/>
      <c r="RE47" s="103"/>
      <c r="RF47" s="103"/>
      <c r="RG47" s="103"/>
      <c r="RH47" s="154"/>
      <c r="RI47" s="103"/>
      <c r="RJ47" s="103"/>
      <c r="RK47" s="103"/>
      <c r="RL47" s="103"/>
      <c r="RM47" s="103"/>
      <c r="RN47" s="103"/>
      <c r="RO47" s="103"/>
      <c r="RP47" s="103"/>
      <c r="RQ47" s="103"/>
      <c r="RR47" s="103"/>
      <c r="RS47" s="103"/>
      <c r="RT47" s="154"/>
      <c r="RU47" s="103"/>
      <c r="RV47" s="103"/>
      <c r="RW47" s="103">
        <v>0.57699999999999996</v>
      </c>
      <c r="RX47" s="103">
        <v>0.14599999999999999</v>
      </c>
      <c r="RY47" s="103">
        <v>0.95</v>
      </c>
      <c r="RZ47" s="103">
        <v>0.58599999999999997</v>
      </c>
      <c r="SA47" s="103">
        <v>0.78600000000000003</v>
      </c>
      <c r="SB47" s="103">
        <v>0.80700000000000005</v>
      </c>
      <c r="SC47" s="10">
        <v>0.36599999999999999</v>
      </c>
      <c r="SD47" s="10">
        <v>0.27900000000000003</v>
      </c>
      <c r="SW47" s="10">
        <v>7.4999999999999997E-2</v>
      </c>
      <c r="SX47" s="10">
        <v>3.3000000000000002E-2</v>
      </c>
      <c r="SY47" s="10">
        <v>7.0000000000000007E-2</v>
      </c>
      <c r="SZ47" s="10">
        <v>4.8000000000000001E-2</v>
      </c>
      <c r="TA47" s="10">
        <v>0.04</v>
      </c>
      <c r="TB47" s="10">
        <v>0.05</v>
      </c>
      <c r="TC47" s="10">
        <v>4.1000000000000002E-2</v>
      </c>
      <c r="TD47" s="10">
        <v>7.1999999999999995E-2</v>
      </c>
      <c r="TE47" s="10">
        <v>5.8000000000000003E-2</v>
      </c>
      <c r="TF47" s="217">
        <v>6.9900000000000004E-2</v>
      </c>
      <c r="TG47" s="10">
        <v>5.0599999999999999E-2</v>
      </c>
      <c r="TH47" s="10">
        <v>6.3100000000000003E-2</v>
      </c>
      <c r="TI47" s="10">
        <v>5.0799999999999998E-2</v>
      </c>
      <c r="TJ47" s="10">
        <v>4.2500000000000003E-2</v>
      </c>
      <c r="TK47" s="10">
        <v>4.9399999999999999E-2</v>
      </c>
      <c r="TL47" s="10">
        <v>5.3499999999999999E-2</v>
      </c>
      <c r="TM47" s="10">
        <v>5.2499999999999998E-2</v>
      </c>
      <c r="TN47" s="10">
        <v>4.9799999999999997E-2</v>
      </c>
      <c r="TO47" s="10">
        <v>9.7416</v>
      </c>
      <c r="TP47" s="10">
        <v>2.4479000000000002</v>
      </c>
      <c r="TQ47" s="10">
        <v>7.9200000000000007E-2</v>
      </c>
      <c r="TR47" s="10">
        <v>3.2599999999999997E-2</v>
      </c>
      <c r="TS47" s="10">
        <v>2.47E-2</v>
      </c>
      <c r="TT47" s="10">
        <v>3.3099999999999997E-2</v>
      </c>
      <c r="TU47" s="10">
        <v>11.379200000000001</v>
      </c>
      <c r="TV47" s="10" t="s">
        <v>642</v>
      </c>
      <c r="TW47" s="10" t="s">
        <v>642</v>
      </c>
      <c r="TX47" s="10" t="s">
        <v>642</v>
      </c>
      <c r="TY47" s="10" t="s">
        <v>642</v>
      </c>
      <c r="TZ47" s="10">
        <v>17.000699999999998</v>
      </c>
      <c r="UA47" s="10">
        <v>19.999300000000002</v>
      </c>
      <c r="UB47" s="10">
        <v>7.8550000000000004</v>
      </c>
      <c r="UC47" s="10" t="s">
        <v>642</v>
      </c>
      <c r="UD47" s="10">
        <v>9.5254999999999992</v>
      </c>
      <c r="UE47" s="217">
        <v>0.9</v>
      </c>
      <c r="UF47" s="10">
        <v>2.8</v>
      </c>
      <c r="UG47" s="10">
        <v>1.9</v>
      </c>
      <c r="UH47" s="10">
        <v>7.8</v>
      </c>
      <c r="UI47" s="10">
        <v>1.7</v>
      </c>
      <c r="UJ47" s="10">
        <v>6.1</v>
      </c>
      <c r="UK47" s="10">
        <v>1.2</v>
      </c>
      <c r="UL47" s="10">
        <v>0.7</v>
      </c>
      <c r="UM47" s="10">
        <v>0.6</v>
      </c>
      <c r="UN47" s="10">
        <v>0.3</v>
      </c>
      <c r="UO47" s="10">
        <v>0.8</v>
      </c>
      <c r="UP47" s="10">
        <v>1.2</v>
      </c>
      <c r="UQ47" s="10">
        <v>0.4</v>
      </c>
      <c r="UR47" s="10">
        <v>0.4</v>
      </c>
      <c r="US47" s="10">
        <v>0.7</v>
      </c>
      <c r="UT47" s="10">
        <v>7</v>
      </c>
      <c r="UU47" s="10">
        <v>1.1000000000000001</v>
      </c>
      <c r="UV47" s="10">
        <v>2.2999999999999998</v>
      </c>
      <c r="UW47" s="10">
        <v>1</v>
      </c>
      <c r="UX47" s="10">
        <v>1.9</v>
      </c>
      <c r="UY47" s="10">
        <v>1</v>
      </c>
      <c r="UZ47" s="10">
        <v>1.1000000000000001</v>
      </c>
      <c r="VA47" s="10">
        <v>0.03</v>
      </c>
      <c r="VB47" s="10">
        <v>0.02</v>
      </c>
      <c r="VC47" s="10">
        <v>0.01</v>
      </c>
      <c r="VD47" s="10">
        <v>6.9</v>
      </c>
      <c r="VF47" s="217"/>
      <c r="VO47" s="217"/>
      <c r="WS47" s="217"/>
      <c r="YF47" s="217"/>
      <c r="ZB47" s="217"/>
      <c r="ZL47" s="217"/>
      <c r="AAB47" s="217"/>
      <c r="AAL47" s="217"/>
      <c r="ABG47" s="217"/>
      <c r="ABL47" s="217"/>
      <c r="ABU47" s="217"/>
      <c r="ACM47" s="217"/>
      <c r="ACV47" s="217"/>
      <c r="ADB47" s="217"/>
      <c r="ADN47" s="217"/>
      <c r="ADZ47" s="217"/>
      <c r="AGB47" s="217"/>
      <c r="AGR47" s="217"/>
    </row>
    <row r="48" spans="1:876" x14ac:dyDescent="0.25">
      <c r="A48" s="2" t="s">
        <v>127</v>
      </c>
      <c r="B48" s="100"/>
      <c r="C48" s="100"/>
      <c r="D48" s="100"/>
      <c r="E48" s="100"/>
      <c r="F48" s="100"/>
      <c r="G48" s="100"/>
      <c r="H48" s="100"/>
      <c r="I48" s="100"/>
      <c r="J48" s="153"/>
      <c r="K48" s="100"/>
      <c r="L48" s="100"/>
      <c r="M48" s="100"/>
      <c r="N48" s="100"/>
      <c r="O48" s="100"/>
      <c r="P48" s="100"/>
      <c r="Q48" s="100"/>
      <c r="R48" s="100"/>
      <c r="S48" s="100"/>
      <c r="T48" s="100"/>
      <c r="U48" s="153"/>
      <c r="V48" s="100"/>
      <c r="W48" s="100"/>
      <c r="X48" s="100"/>
      <c r="Y48" s="100"/>
      <c r="Z48" s="100"/>
      <c r="AA48" s="100"/>
      <c r="AB48" s="100"/>
      <c r="AC48" s="100"/>
      <c r="AD48" s="100"/>
      <c r="AE48" s="100"/>
      <c r="AF48" s="153"/>
      <c r="AG48" s="100"/>
      <c r="AH48" s="100"/>
      <c r="AI48" s="100"/>
      <c r="AJ48" s="100"/>
      <c r="AK48" s="100"/>
      <c r="AL48" s="100"/>
      <c r="AM48" s="100"/>
      <c r="AN48" s="100"/>
      <c r="AO48" s="100"/>
      <c r="AP48" s="100"/>
      <c r="AQ48" s="153"/>
      <c r="AR48" s="100"/>
      <c r="AS48" s="100"/>
      <c r="AT48" s="100"/>
      <c r="AU48" s="100"/>
      <c r="AV48" s="100"/>
      <c r="AW48" s="100"/>
      <c r="AX48" s="100"/>
      <c r="AY48" s="100"/>
      <c r="AZ48" s="100"/>
      <c r="BA48" s="100"/>
      <c r="BB48" s="153"/>
      <c r="BC48" s="100"/>
      <c r="BD48" s="100"/>
      <c r="BE48" s="100"/>
      <c r="BF48" s="100"/>
      <c r="BG48" s="100"/>
      <c r="BH48" s="100"/>
      <c r="BI48" s="100"/>
      <c r="BJ48" s="100"/>
      <c r="BK48" s="100"/>
      <c r="BL48" s="100"/>
      <c r="BM48" s="100"/>
      <c r="BN48" s="153"/>
      <c r="BO48" s="100"/>
      <c r="BP48" s="100"/>
      <c r="BQ48" s="100"/>
      <c r="BR48" s="100"/>
      <c r="BS48" s="100"/>
      <c r="BT48" s="100"/>
      <c r="BU48" s="100"/>
      <c r="BV48" s="100"/>
      <c r="BW48" s="100"/>
      <c r="BX48" s="100"/>
      <c r="BY48" s="100"/>
      <c r="BZ48" s="100"/>
      <c r="CA48" s="100"/>
      <c r="CB48" s="100"/>
      <c r="CC48" s="100"/>
      <c r="CD48" s="153"/>
      <c r="CE48" s="100"/>
      <c r="CF48" s="100"/>
      <c r="CG48" s="100"/>
      <c r="CH48" s="100"/>
      <c r="CI48" s="100"/>
      <c r="CJ48" s="100"/>
      <c r="CK48" s="100"/>
      <c r="CL48" s="100"/>
      <c r="CM48" s="100"/>
      <c r="CN48" s="100"/>
      <c r="CO48" s="100"/>
      <c r="CP48" s="100"/>
      <c r="CQ48" s="100"/>
      <c r="CR48" s="100"/>
      <c r="CS48" s="100"/>
      <c r="CT48" s="100"/>
      <c r="CU48" s="100"/>
      <c r="CV48" s="100"/>
      <c r="CW48" s="100"/>
      <c r="CX48" s="153">
        <v>1.21</v>
      </c>
      <c r="CY48" s="100">
        <v>2.4700000000000002</v>
      </c>
      <c r="CZ48" s="100">
        <v>0.61</v>
      </c>
      <c r="DA48" s="100">
        <v>1.02</v>
      </c>
      <c r="DB48" s="100">
        <v>0.59</v>
      </c>
      <c r="DC48" s="100">
        <v>0.6</v>
      </c>
      <c r="DD48" s="100">
        <v>0.34</v>
      </c>
      <c r="DE48" s="100">
        <v>0.34</v>
      </c>
      <c r="DF48" s="100">
        <v>0.37</v>
      </c>
      <c r="DG48" s="100">
        <v>0.33</v>
      </c>
      <c r="DH48" s="100">
        <v>0.34</v>
      </c>
      <c r="DI48" s="100">
        <v>0.21</v>
      </c>
      <c r="DJ48" s="100">
        <v>1.1299999999999999</v>
      </c>
      <c r="DK48" s="100">
        <v>2.06</v>
      </c>
      <c r="DL48" s="100">
        <v>0.65</v>
      </c>
      <c r="DM48" s="100">
        <v>1.45</v>
      </c>
      <c r="DN48" s="100">
        <v>0.49</v>
      </c>
      <c r="DO48" s="100">
        <v>0.88</v>
      </c>
      <c r="DP48" s="100">
        <v>0.31</v>
      </c>
      <c r="DQ48" s="100">
        <v>0.56999999999999995</v>
      </c>
      <c r="DR48" s="100">
        <v>0.26</v>
      </c>
      <c r="DS48" s="100">
        <v>0.3</v>
      </c>
      <c r="DT48" s="100">
        <v>0.28999999999999998</v>
      </c>
      <c r="DU48" s="100">
        <v>0.16</v>
      </c>
      <c r="DV48" s="153"/>
      <c r="DW48" s="100"/>
      <c r="DX48" s="100"/>
      <c r="DY48" s="100"/>
      <c r="DZ48" s="100"/>
      <c r="EA48" s="100"/>
      <c r="EB48" s="100"/>
      <c r="EC48" s="100"/>
      <c r="ED48" s="100"/>
      <c r="EE48" s="100"/>
      <c r="EF48" s="100"/>
      <c r="EG48" s="100"/>
      <c r="EH48" s="100"/>
      <c r="EI48" s="153"/>
      <c r="EJ48" s="100"/>
      <c r="EK48" s="100"/>
      <c r="EL48" s="100"/>
      <c r="EM48" s="100"/>
      <c r="EN48" s="100"/>
      <c r="EO48" s="100"/>
      <c r="EP48" s="100"/>
      <c r="EQ48" s="100"/>
      <c r="ER48" s="100"/>
      <c r="ES48" s="100"/>
      <c r="ET48" s="153"/>
      <c r="EU48" s="100"/>
      <c r="EV48" s="100"/>
      <c r="EW48" s="100"/>
      <c r="EX48" s="100"/>
      <c r="EY48" s="100"/>
      <c r="EZ48" s="100"/>
      <c r="FA48" s="100"/>
      <c r="FB48" s="100"/>
      <c r="FC48" s="100"/>
      <c r="FD48" s="100"/>
      <c r="FE48" s="100"/>
      <c r="FF48" s="100"/>
      <c r="FG48" s="100"/>
      <c r="FH48" s="100"/>
      <c r="FI48" s="100"/>
      <c r="FJ48" s="100"/>
      <c r="FK48" s="100"/>
      <c r="FL48" s="100"/>
      <c r="FM48" s="100"/>
      <c r="FN48" s="100"/>
      <c r="FO48" s="100"/>
      <c r="FP48" s="100"/>
      <c r="FQ48" s="100"/>
      <c r="FR48" s="100"/>
      <c r="FS48" s="100"/>
      <c r="FT48" s="100"/>
      <c r="FU48" s="100"/>
      <c r="FV48" s="100"/>
      <c r="FW48" s="100"/>
      <c r="FX48" s="100"/>
      <c r="FY48" s="100"/>
      <c r="FZ48" s="100"/>
      <c r="GA48" s="100"/>
      <c r="GB48" s="100"/>
      <c r="GC48" s="100"/>
      <c r="GD48" s="100"/>
      <c r="GE48" s="100"/>
      <c r="GF48" s="100"/>
      <c r="GG48" s="100"/>
      <c r="GH48" s="153"/>
      <c r="GI48" s="100"/>
      <c r="GJ48" s="100"/>
      <c r="GK48" s="100"/>
      <c r="GL48" s="100"/>
      <c r="GM48" s="100"/>
      <c r="GN48" s="100"/>
      <c r="GO48" s="100"/>
      <c r="GP48" s="100"/>
      <c r="GQ48" s="100"/>
      <c r="GR48" s="100"/>
      <c r="GS48" s="100"/>
      <c r="GT48" s="100"/>
      <c r="GU48" s="100"/>
      <c r="GV48" s="100"/>
      <c r="GW48" s="100"/>
      <c r="GX48" s="100"/>
      <c r="GY48" s="100"/>
      <c r="GZ48" s="153"/>
      <c r="HA48" s="100"/>
      <c r="HB48" s="100"/>
      <c r="HC48" s="100"/>
      <c r="HD48" s="100"/>
      <c r="HE48" s="100"/>
      <c r="HF48" s="100"/>
      <c r="HG48" s="100"/>
      <c r="HH48" s="100"/>
      <c r="HI48" s="100"/>
      <c r="HJ48" s="100"/>
      <c r="HK48" s="100"/>
      <c r="HL48" s="100"/>
      <c r="HM48" s="100"/>
      <c r="HN48" s="100"/>
      <c r="HO48" s="100"/>
      <c r="HP48" s="100"/>
      <c r="HQ48" s="100"/>
      <c r="HR48" s="100"/>
      <c r="HS48" s="100"/>
      <c r="HT48" s="100"/>
      <c r="HU48" s="100"/>
      <c r="HV48" s="100"/>
      <c r="HW48" s="100"/>
      <c r="HX48" s="100"/>
      <c r="HY48" s="100"/>
      <c r="HZ48" s="100"/>
      <c r="IA48" s="100"/>
      <c r="IB48" s="100"/>
      <c r="IC48" s="100"/>
      <c r="ID48" s="100"/>
      <c r="IE48" s="100"/>
      <c r="IF48" s="100"/>
      <c r="IG48" s="100"/>
      <c r="IH48" s="100"/>
      <c r="II48" s="100"/>
      <c r="IJ48" s="100"/>
      <c r="IK48" s="153"/>
      <c r="IL48" s="100"/>
      <c r="IM48" s="100"/>
      <c r="IN48" s="100"/>
      <c r="IO48" s="100"/>
      <c r="IP48" s="100"/>
      <c r="IQ48" s="100"/>
      <c r="IR48" s="100"/>
      <c r="IS48" s="100"/>
      <c r="IT48" s="100"/>
      <c r="IU48" s="100"/>
      <c r="IV48" s="100"/>
      <c r="IW48" s="100"/>
      <c r="IX48" s="100"/>
      <c r="IY48" s="100"/>
      <c r="IZ48" s="100"/>
      <c r="JA48" s="100"/>
      <c r="JB48" s="153"/>
      <c r="JC48" s="100"/>
      <c r="JD48" s="100"/>
      <c r="JE48" s="100"/>
      <c r="JF48" s="100"/>
      <c r="JG48" s="100"/>
      <c r="JH48" s="100"/>
      <c r="JI48" s="100"/>
      <c r="JJ48" s="100"/>
      <c r="JK48" s="100"/>
      <c r="JL48" s="100"/>
      <c r="JM48" s="100"/>
      <c r="JN48" s="153"/>
      <c r="JO48" s="100"/>
      <c r="JP48" s="100"/>
      <c r="JQ48" s="100"/>
      <c r="JR48" s="100"/>
      <c r="JS48" s="100"/>
      <c r="JT48" s="100"/>
      <c r="JU48" s="100"/>
      <c r="JV48" s="100"/>
      <c r="JW48" s="100"/>
      <c r="JX48" s="100"/>
      <c r="JY48" s="100"/>
      <c r="JZ48" s="100"/>
      <c r="KA48" s="100"/>
      <c r="KB48" s="100"/>
      <c r="KC48" s="100"/>
      <c r="KD48" s="100"/>
      <c r="KE48" s="100"/>
      <c r="KF48" s="100"/>
      <c r="KG48" s="100"/>
      <c r="KH48" s="153"/>
      <c r="KI48" s="100"/>
      <c r="KJ48" s="100"/>
      <c r="KK48" s="100"/>
      <c r="KL48" s="100"/>
      <c r="KM48" s="100"/>
      <c r="KN48" s="100"/>
      <c r="KO48" s="100"/>
      <c r="KP48" s="100"/>
      <c r="KQ48" s="100"/>
      <c r="KR48" s="100"/>
      <c r="KS48" s="100"/>
      <c r="KT48" s="100"/>
      <c r="KU48" s="100"/>
      <c r="KV48" s="100"/>
      <c r="KW48" s="100"/>
      <c r="KX48" s="100"/>
      <c r="KY48" s="100"/>
      <c r="KZ48" s="153"/>
      <c r="LA48" s="100"/>
      <c r="LB48" s="100"/>
      <c r="LC48" s="100"/>
      <c r="LD48" s="100"/>
      <c r="LE48" s="100"/>
      <c r="LF48" s="100"/>
      <c r="LG48" s="100"/>
      <c r="LH48" s="100"/>
      <c r="LI48" s="100"/>
      <c r="LJ48" s="100"/>
      <c r="LK48" s="100"/>
      <c r="LL48" s="100"/>
      <c r="LM48" s="100"/>
      <c r="LN48" s="100"/>
      <c r="LO48" s="100"/>
      <c r="LP48" s="100"/>
      <c r="LQ48" s="100"/>
      <c r="LR48" s="100"/>
      <c r="LS48" s="100"/>
      <c r="LT48" s="100"/>
      <c r="LU48" s="100"/>
      <c r="LV48" s="100"/>
      <c r="LW48" s="100"/>
      <c r="LX48" s="100"/>
      <c r="LY48" s="100"/>
      <c r="LZ48" s="100"/>
      <c r="MA48" s="100"/>
      <c r="MB48" s="100"/>
      <c r="MC48" s="100"/>
      <c r="MD48" s="153"/>
      <c r="ME48" s="100"/>
      <c r="MF48" s="100"/>
      <c r="MG48" s="100"/>
      <c r="MH48" s="100"/>
      <c r="MI48" s="100"/>
      <c r="MJ48" s="100"/>
      <c r="MK48" s="100"/>
      <c r="ML48" s="100"/>
      <c r="MM48" s="100"/>
      <c r="MN48" s="100"/>
      <c r="MO48" s="100"/>
      <c r="MP48" s="100"/>
      <c r="MQ48" s="100"/>
      <c r="MR48" s="100"/>
      <c r="MS48" s="100"/>
      <c r="MT48" s="100"/>
      <c r="MU48" s="100"/>
      <c r="MV48" s="100"/>
      <c r="MW48" s="100"/>
      <c r="MX48" s="100"/>
      <c r="MY48" s="100"/>
      <c r="MZ48" s="153"/>
      <c r="NA48" s="100"/>
      <c r="NB48" s="100"/>
      <c r="NC48" s="100"/>
      <c r="ND48" s="100"/>
      <c r="NE48" s="100"/>
      <c r="NF48" s="100"/>
      <c r="NG48" s="100"/>
      <c r="NH48" s="100"/>
      <c r="NI48" s="100"/>
      <c r="NJ48" s="100"/>
      <c r="NK48" s="153"/>
      <c r="NL48" s="100"/>
      <c r="NM48" s="100"/>
      <c r="NN48" s="100"/>
      <c r="NO48" s="153"/>
      <c r="NP48" s="100"/>
      <c r="NQ48" s="100"/>
      <c r="NR48" s="100"/>
      <c r="NS48" s="100"/>
      <c r="NT48" s="100"/>
      <c r="NU48" s="100"/>
      <c r="NV48" s="100"/>
      <c r="NW48" s="100"/>
      <c r="NX48" s="153"/>
      <c r="NY48" s="100"/>
      <c r="NZ48" s="100"/>
      <c r="OA48" s="100"/>
      <c r="OB48" s="100"/>
      <c r="OC48" s="100"/>
      <c r="OD48" s="100"/>
      <c r="OE48" s="100"/>
      <c r="OF48" s="100"/>
      <c r="OG48" s="100"/>
      <c r="OH48" s="100"/>
      <c r="OI48" s="100"/>
      <c r="OJ48" s="153"/>
      <c r="OK48" s="100"/>
      <c r="OL48" s="100"/>
      <c r="OM48" s="100"/>
      <c r="ON48" s="100"/>
      <c r="OO48" s="100"/>
      <c r="OP48" s="100"/>
      <c r="OQ48" s="100"/>
      <c r="OR48" s="100"/>
      <c r="OS48" s="100"/>
      <c r="OT48" s="100"/>
      <c r="OU48" s="100"/>
      <c r="OV48" s="100"/>
      <c r="OW48" s="100"/>
      <c r="OX48" s="100"/>
      <c r="OY48" s="100"/>
      <c r="OZ48" s="100"/>
      <c r="PA48" s="100"/>
      <c r="PB48" s="100"/>
      <c r="PC48" s="100"/>
      <c r="PD48" s="100"/>
      <c r="PE48" s="100"/>
      <c r="PF48" s="100"/>
      <c r="PG48" s="100"/>
      <c r="PH48" s="100"/>
      <c r="PI48" s="100"/>
      <c r="PJ48" s="100"/>
      <c r="PK48" s="100"/>
      <c r="PL48" s="100"/>
      <c r="PM48" s="100"/>
      <c r="PN48" s="100"/>
      <c r="PO48" s="100"/>
      <c r="PP48" s="100"/>
      <c r="PQ48" s="100"/>
      <c r="PR48" s="100"/>
      <c r="PS48" s="100"/>
      <c r="PT48" s="100"/>
      <c r="PU48" s="100"/>
      <c r="PV48" s="100"/>
      <c r="PW48" s="100"/>
      <c r="PX48" s="100"/>
      <c r="PY48" s="100"/>
      <c r="PZ48" s="100"/>
      <c r="QA48" s="100"/>
      <c r="QB48" s="100"/>
      <c r="QC48" s="100"/>
      <c r="QD48" s="100"/>
      <c r="QE48" s="100"/>
      <c r="QF48" s="100"/>
      <c r="QG48" s="100"/>
      <c r="QH48" s="100"/>
      <c r="QI48" s="100"/>
      <c r="QJ48" s="100"/>
      <c r="QK48" s="100"/>
      <c r="QL48" s="100"/>
      <c r="QM48" s="100"/>
      <c r="QN48" s="100"/>
      <c r="QO48" s="100"/>
      <c r="QP48" s="100"/>
      <c r="QQ48" s="100"/>
      <c r="QR48" s="100"/>
      <c r="QS48" s="100"/>
      <c r="QT48" s="100"/>
      <c r="QU48" s="100"/>
      <c r="QV48" s="100"/>
      <c r="QW48" s="100"/>
      <c r="QX48" s="100"/>
      <c r="QY48" s="100"/>
      <c r="QZ48" s="153"/>
      <c r="RA48" s="100"/>
      <c r="RB48" s="100"/>
      <c r="RC48" s="100"/>
      <c r="RD48" s="100"/>
      <c r="RE48" s="100"/>
      <c r="RF48" s="100"/>
      <c r="RG48" s="100"/>
      <c r="RH48" s="153"/>
      <c r="RI48" s="100"/>
      <c r="RJ48" s="100"/>
      <c r="RK48" s="100"/>
      <c r="RL48" s="100"/>
      <c r="RM48" s="100"/>
      <c r="RN48" s="100"/>
      <c r="RO48" s="100"/>
      <c r="RP48" s="100"/>
      <c r="RQ48" s="100"/>
      <c r="RR48" s="100"/>
      <c r="RS48" s="100"/>
      <c r="RT48" s="153"/>
      <c r="RU48" s="100"/>
      <c r="RV48" s="100"/>
      <c r="RW48" s="100"/>
      <c r="RX48" s="100"/>
      <c r="RY48" s="100"/>
      <c r="RZ48" s="100"/>
      <c r="SA48" s="100"/>
      <c r="SB48" s="100"/>
      <c r="ABL48" s="132">
        <v>0.45</v>
      </c>
      <c r="ABM48" s="1">
        <v>0.21</v>
      </c>
      <c r="ABN48" s="1">
        <v>0.97</v>
      </c>
      <c r="ABO48" s="1">
        <v>0.19</v>
      </c>
      <c r="ABP48" s="1">
        <v>0.63</v>
      </c>
      <c r="ABQ48" s="1">
        <v>0.31</v>
      </c>
      <c r="ABR48" s="1">
        <v>0.56000000000000005</v>
      </c>
      <c r="ABS48" s="1">
        <v>0.24</v>
      </c>
      <c r="ABT48" s="1">
        <v>0.44</v>
      </c>
    </row>
    <row r="49" spans="1:876" s="10" customFormat="1" x14ac:dyDescent="0.25">
      <c r="A49" s="2" t="s">
        <v>164</v>
      </c>
      <c r="B49" s="103"/>
      <c r="C49" s="103"/>
      <c r="D49" s="103"/>
      <c r="E49" s="103"/>
      <c r="F49" s="103"/>
      <c r="G49" s="103"/>
      <c r="H49" s="103"/>
      <c r="I49" s="103"/>
      <c r="J49" s="154"/>
      <c r="K49" s="103"/>
      <c r="L49" s="103"/>
      <c r="M49" s="103"/>
      <c r="N49" s="103"/>
      <c r="O49" s="103"/>
      <c r="P49" s="103"/>
      <c r="Q49" s="103"/>
      <c r="R49" s="103"/>
      <c r="S49" s="103"/>
      <c r="T49" s="103"/>
      <c r="U49" s="154"/>
      <c r="V49" s="103"/>
      <c r="W49" s="103"/>
      <c r="X49" s="103"/>
      <c r="Y49" s="103"/>
      <c r="Z49" s="103"/>
      <c r="AA49" s="103"/>
      <c r="AB49" s="103"/>
      <c r="AC49" s="103"/>
      <c r="AD49" s="103"/>
      <c r="AE49" s="103"/>
      <c r="AF49" s="154"/>
      <c r="AG49" s="103"/>
      <c r="AH49" s="103"/>
      <c r="AI49" s="103"/>
      <c r="AJ49" s="103"/>
      <c r="AK49" s="103"/>
      <c r="AL49" s="103"/>
      <c r="AM49" s="103"/>
      <c r="AN49" s="103"/>
      <c r="AO49" s="103"/>
      <c r="AP49" s="103"/>
      <c r="AQ49" s="154"/>
      <c r="AR49" s="103"/>
      <c r="AS49" s="103"/>
      <c r="AT49" s="103"/>
      <c r="AU49" s="103"/>
      <c r="AV49" s="103"/>
      <c r="AW49" s="103"/>
      <c r="AX49" s="103"/>
      <c r="AY49" s="103"/>
      <c r="AZ49" s="103"/>
      <c r="BA49" s="103"/>
      <c r="BB49" s="154"/>
      <c r="BC49" s="103"/>
      <c r="BD49" s="103"/>
      <c r="BE49" s="103"/>
      <c r="BF49" s="103"/>
      <c r="BG49" s="103"/>
      <c r="BH49" s="103"/>
      <c r="BI49" s="103"/>
      <c r="BJ49" s="103"/>
      <c r="BK49" s="103"/>
      <c r="BL49" s="103"/>
      <c r="BM49" s="103"/>
      <c r="BN49" s="154"/>
      <c r="BO49" s="103"/>
      <c r="BP49" s="103"/>
      <c r="BQ49" s="103"/>
      <c r="BR49" s="103"/>
      <c r="BS49" s="103"/>
      <c r="BT49" s="103"/>
      <c r="BU49" s="103"/>
      <c r="BV49" s="103"/>
      <c r="BW49" s="103"/>
      <c r="BX49" s="103"/>
      <c r="BY49" s="103"/>
      <c r="BZ49" s="103"/>
      <c r="CA49" s="103"/>
      <c r="CB49" s="103"/>
      <c r="CC49" s="103"/>
      <c r="CD49" s="154"/>
      <c r="CE49" s="103"/>
      <c r="CF49" s="103"/>
      <c r="CG49" s="103"/>
      <c r="CH49" s="103"/>
      <c r="CI49" s="103"/>
      <c r="CJ49" s="103"/>
      <c r="CK49" s="103"/>
      <c r="CL49" s="103"/>
      <c r="CM49" s="103"/>
      <c r="CN49" s="103"/>
      <c r="CO49" s="103"/>
      <c r="CP49" s="103"/>
      <c r="CQ49" s="103"/>
      <c r="CR49" s="103"/>
      <c r="CS49" s="103"/>
      <c r="CT49" s="103"/>
      <c r="CU49" s="103"/>
      <c r="CV49" s="103"/>
      <c r="CW49" s="103"/>
      <c r="CX49" s="154">
        <v>1.48</v>
      </c>
      <c r="CY49" s="103">
        <v>2.21</v>
      </c>
      <c r="CZ49" s="103">
        <v>0.54</v>
      </c>
      <c r="DA49" s="103">
        <v>1.06</v>
      </c>
      <c r="DB49" s="103">
        <v>0.49</v>
      </c>
      <c r="DC49" s="103">
        <v>0.6</v>
      </c>
      <c r="DD49" s="103">
        <v>0.31</v>
      </c>
      <c r="DE49" s="103">
        <v>0.41</v>
      </c>
      <c r="DF49" s="103">
        <v>0.25</v>
      </c>
      <c r="DG49" s="103">
        <v>0.31</v>
      </c>
      <c r="DH49" s="103">
        <v>0.22</v>
      </c>
      <c r="DI49" s="103">
        <v>0.23</v>
      </c>
      <c r="DJ49" s="103">
        <v>0.98</v>
      </c>
      <c r="DK49" s="103">
        <v>2.08</v>
      </c>
      <c r="DL49" s="103">
        <v>0.55000000000000004</v>
      </c>
      <c r="DM49" s="103">
        <v>1.61</v>
      </c>
      <c r="DN49" s="103">
        <v>0.47</v>
      </c>
      <c r="DO49" s="103">
        <v>0.99</v>
      </c>
      <c r="DP49" s="103">
        <v>0.39</v>
      </c>
      <c r="DQ49" s="103">
        <v>0.65</v>
      </c>
      <c r="DR49" s="103">
        <v>0.33</v>
      </c>
      <c r="DS49" s="103">
        <v>0.33</v>
      </c>
      <c r="DT49" s="103">
        <v>0.25</v>
      </c>
      <c r="DU49" s="103">
        <v>0.14000000000000001</v>
      </c>
      <c r="DV49" s="154"/>
      <c r="DW49" s="103"/>
      <c r="DX49" s="103"/>
      <c r="DY49" s="103"/>
      <c r="DZ49" s="103"/>
      <c r="EA49" s="103"/>
      <c r="EB49" s="103"/>
      <c r="EC49" s="103"/>
      <c r="ED49" s="103"/>
      <c r="EE49" s="103"/>
      <c r="EF49" s="103"/>
      <c r="EG49" s="103"/>
      <c r="EH49" s="103"/>
      <c r="EI49" s="154"/>
      <c r="EJ49" s="103"/>
      <c r="EK49" s="103"/>
      <c r="EL49" s="103"/>
      <c r="EM49" s="103"/>
      <c r="EN49" s="103"/>
      <c r="EO49" s="103"/>
      <c r="EP49" s="103"/>
      <c r="EQ49" s="103"/>
      <c r="ER49" s="103"/>
      <c r="ES49" s="103"/>
      <c r="ET49" s="154"/>
      <c r="EU49" s="103"/>
      <c r="EV49" s="103"/>
      <c r="EW49" s="103"/>
      <c r="EX49" s="103"/>
      <c r="EY49" s="103"/>
      <c r="EZ49" s="103"/>
      <c r="FA49" s="103"/>
      <c r="FB49" s="103"/>
      <c r="FC49" s="103"/>
      <c r="FD49" s="103"/>
      <c r="FE49" s="103"/>
      <c r="FF49" s="103"/>
      <c r="FG49" s="103"/>
      <c r="FH49" s="103"/>
      <c r="FI49" s="103"/>
      <c r="FJ49" s="103"/>
      <c r="FK49" s="103"/>
      <c r="FL49" s="103"/>
      <c r="FM49" s="103"/>
      <c r="FN49" s="103"/>
      <c r="FO49" s="103"/>
      <c r="FP49" s="103"/>
      <c r="FQ49" s="103"/>
      <c r="FR49" s="103"/>
      <c r="FS49" s="103"/>
      <c r="FT49" s="103"/>
      <c r="FU49" s="103"/>
      <c r="FV49" s="103"/>
      <c r="FW49" s="103"/>
      <c r="FX49" s="103"/>
      <c r="FY49" s="103"/>
      <c r="FZ49" s="103"/>
      <c r="GA49" s="103"/>
      <c r="GB49" s="103"/>
      <c r="GC49" s="103"/>
      <c r="GD49" s="103"/>
      <c r="GE49" s="103"/>
      <c r="GF49" s="103"/>
      <c r="GG49" s="103"/>
      <c r="GH49" s="154"/>
      <c r="GI49" s="103"/>
      <c r="GJ49" s="103"/>
      <c r="GK49" s="103"/>
      <c r="GL49" s="103"/>
      <c r="GM49" s="103"/>
      <c r="GN49" s="103"/>
      <c r="GO49" s="103"/>
      <c r="GP49" s="103"/>
      <c r="GQ49" s="103"/>
      <c r="GR49" s="103"/>
      <c r="GS49" s="103"/>
      <c r="GT49" s="103"/>
      <c r="GU49" s="103"/>
      <c r="GV49" s="103"/>
      <c r="GW49" s="103"/>
      <c r="GX49" s="103"/>
      <c r="GY49" s="103"/>
      <c r="GZ49" s="154"/>
      <c r="HA49" s="103"/>
      <c r="HB49" s="103"/>
      <c r="HC49" s="103"/>
      <c r="HD49" s="103"/>
      <c r="HE49" s="103"/>
      <c r="HF49" s="103"/>
      <c r="HG49" s="103"/>
      <c r="HH49" s="103"/>
      <c r="HI49" s="103"/>
      <c r="HJ49" s="103"/>
      <c r="HK49" s="103"/>
      <c r="HL49" s="103"/>
      <c r="HM49" s="103"/>
      <c r="HN49" s="103"/>
      <c r="HO49" s="103"/>
      <c r="HP49" s="103"/>
      <c r="HQ49" s="103"/>
      <c r="HR49" s="103"/>
      <c r="HS49" s="103"/>
      <c r="HT49" s="103"/>
      <c r="HU49" s="103"/>
      <c r="HV49" s="103"/>
      <c r="HW49" s="103"/>
      <c r="HX49" s="103"/>
      <c r="HY49" s="103"/>
      <c r="HZ49" s="103"/>
      <c r="IA49" s="103"/>
      <c r="IB49" s="103"/>
      <c r="IC49" s="103"/>
      <c r="ID49" s="103"/>
      <c r="IE49" s="103"/>
      <c r="IF49" s="103"/>
      <c r="IG49" s="103"/>
      <c r="IH49" s="103"/>
      <c r="II49" s="103"/>
      <c r="IJ49" s="103"/>
      <c r="IK49" s="154"/>
      <c r="IL49" s="103"/>
      <c r="IM49" s="103"/>
      <c r="IN49" s="103"/>
      <c r="IO49" s="103"/>
      <c r="IP49" s="103"/>
      <c r="IQ49" s="103"/>
      <c r="IR49" s="103"/>
      <c r="IS49" s="103"/>
      <c r="IT49" s="103"/>
      <c r="IU49" s="103"/>
      <c r="IV49" s="103"/>
      <c r="IW49" s="103"/>
      <c r="IX49" s="103"/>
      <c r="IY49" s="103"/>
      <c r="IZ49" s="103"/>
      <c r="JA49" s="103"/>
      <c r="JB49" s="154"/>
      <c r="JC49" s="103"/>
      <c r="JD49" s="103"/>
      <c r="JE49" s="103"/>
      <c r="JF49" s="103"/>
      <c r="JG49" s="103"/>
      <c r="JH49" s="103"/>
      <c r="JI49" s="103"/>
      <c r="JJ49" s="103"/>
      <c r="JK49" s="103"/>
      <c r="JL49" s="103"/>
      <c r="JM49" s="103"/>
      <c r="JN49" s="154"/>
      <c r="JO49" s="103"/>
      <c r="JP49" s="103"/>
      <c r="JQ49" s="103"/>
      <c r="JR49" s="103"/>
      <c r="JS49" s="103"/>
      <c r="JT49" s="103"/>
      <c r="JU49" s="103"/>
      <c r="JV49" s="103"/>
      <c r="JW49" s="103"/>
      <c r="JX49" s="103"/>
      <c r="JY49" s="103"/>
      <c r="JZ49" s="103"/>
      <c r="KA49" s="103"/>
      <c r="KB49" s="103"/>
      <c r="KC49" s="103"/>
      <c r="KD49" s="103"/>
      <c r="KE49" s="103"/>
      <c r="KF49" s="103"/>
      <c r="KG49" s="103"/>
      <c r="KH49" s="154"/>
      <c r="KI49" s="103"/>
      <c r="KJ49" s="103"/>
      <c r="KK49" s="103"/>
      <c r="KL49" s="103"/>
      <c r="KM49" s="103"/>
      <c r="KN49" s="103"/>
      <c r="KO49" s="103"/>
      <c r="KP49" s="103"/>
      <c r="KQ49" s="103"/>
      <c r="KR49" s="103"/>
      <c r="KS49" s="103"/>
      <c r="KT49" s="103"/>
      <c r="KU49" s="103"/>
      <c r="KV49" s="103"/>
      <c r="KW49" s="103"/>
      <c r="KX49" s="103"/>
      <c r="KY49" s="103"/>
      <c r="KZ49" s="154"/>
      <c r="LA49" s="103"/>
      <c r="LB49" s="103"/>
      <c r="LC49" s="103"/>
      <c r="LD49" s="103"/>
      <c r="LE49" s="103"/>
      <c r="LF49" s="103"/>
      <c r="LG49" s="103"/>
      <c r="LH49" s="103"/>
      <c r="LI49" s="103"/>
      <c r="LJ49" s="103"/>
      <c r="LK49" s="103"/>
      <c r="LL49" s="103"/>
      <c r="LM49" s="103"/>
      <c r="LN49" s="103"/>
      <c r="LO49" s="103"/>
      <c r="LP49" s="103"/>
      <c r="LQ49" s="103"/>
      <c r="LR49" s="103"/>
      <c r="LS49" s="103"/>
      <c r="LT49" s="103"/>
      <c r="LU49" s="103"/>
      <c r="LV49" s="103"/>
      <c r="LW49" s="103"/>
      <c r="LX49" s="103"/>
      <c r="LY49" s="103"/>
      <c r="LZ49" s="103"/>
      <c r="MA49" s="103"/>
      <c r="MB49" s="103"/>
      <c r="MC49" s="103"/>
      <c r="MD49" s="154"/>
      <c r="ME49" s="103"/>
      <c r="MF49" s="103"/>
      <c r="MG49" s="103"/>
      <c r="MH49" s="103"/>
      <c r="MI49" s="103"/>
      <c r="MJ49" s="103"/>
      <c r="MK49" s="103"/>
      <c r="ML49" s="103"/>
      <c r="MM49" s="103"/>
      <c r="MN49" s="103"/>
      <c r="MO49" s="103"/>
      <c r="MP49" s="103"/>
      <c r="MQ49" s="103"/>
      <c r="MR49" s="103"/>
      <c r="MS49" s="103"/>
      <c r="MT49" s="103"/>
      <c r="MU49" s="103"/>
      <c r="MV49" s="103"/>
      <c r="MW49" s="103"/>
      <c r="MX49" s="103"/>
      <c r="MY49" s="103"/>
      <c r="MZ49" s="154"/>
      <c r="NA49" s="103"/>
      <c r="NB49" s="103"/>
      <c r="NC49" s="103"/>
      <c r="ND49" s="103"/>
      <c r="NE49" s="103"/>
      <c r="NF49" s="103"/>
      <c r="NG49" s="103"/>
      <c r="NH49" s="103"/>
      <c r="NI49" s="103"/>
      <c r="NJ49" s="103"/>
      <c r="NK49" s="154"/>
      <c r="NL49" s="103"/>
      <c r="NM49" s="103"/>
      <c r="NN49" s="103"/>
      <c r="NO49" s="154"/>
      <c r="NP49" s="103"/>
      <c r="NQ49" s="103"/>
      <c r="NR49" s="103"/>
      <c r="NS49" s="103"/>
      <c r="NT49" s="103"/>
      <c r="NU49" s="103"/>
      <c r="NV49" s="103"/>
      <c r="NW49" s="103"/>
      <c r="NX49" s="154"/>
      <c r="NY49" s="103"/>
      <c r="NZ49" s="103"/>
      <c r="OA49" s="103"/>
      <c r="OB49" s="103"/>
      <c r="OC49" s="103"/>
      <c r="OD49" s="103"/>
      <c r="OE49" s="103"/>
      <c r="OF49" s="103"/>
      <c r="OG49" s="103"/>
      <c r="OH49" s="103"/>
      <c r="OI49" s="103"/>
      <c r="OJ49" s="154"/>
      <c r="OK49" s="103"/>
      <c r="OL49" s="103"/>
      <c r="OM49" s="103"/>
      <c r="ON49" s="103"/>
      <c r="OO49" s="103"/>
      <c r="OP49" s="103"/>
      <c r="OQ49" s="103"/>
      <c r="OR49" s="103"/>
      <c r="OS49" s="103"/>
      <c r="OT49" s="103"/>
      <c r="OU49" s="103"/>
      <c r="OV49" s="103"/>
      <c r="OW49" s="103"/>
      <c r="OX49" s="103"/>
      <c r="OY49" s="103"/>
      <c r="OZ49" s="103"/>
      <c r="PA49" s="103"/>
      <c r="PB49" s="103"/>
      <c r="PC49" s="103"/>
      <c r="PD49" s="103"/>
      <c r="PE49" s="103"/>
      <c r="PF49" s="103"/>
      <c r="PG49" s="103"/>
      <c r="PH49" s="103"/>
      <c r="PI49" s="103"/>
      <c r="PJ49" s="103"/>
      <c r="PK49" s="103"/>
      <c r="PL49" s="103"/>
      <c r="PM49" s="103"/>
      <c r="PN49" s="103"/>
      <c r="PO49" s="103"/>
      <c r="PP49" s="103"/>
      <c r="PQ49" s="103"/>
      <c r="PR49" s="103"/>
      <c r="PS49" s="103"/>
      <c r="PT49" s="103"/>
      <c r="PU49" s="103"/>
      <c r="PV49" s="103"/>
      <c r="PW49" s="103"/>
      <c r="PX49" s="103"/>
      <c r="PY49" s="103"/>
      <c r="PZ49" s="103"/>
      <c r="QA49" s="103"/>
      <c r="QB49" s="103"/>
      <c r="QC49" s="103"/>
      <c r="QD49" s="103"/>
      <c r="QE49" s="103"/>
      <c r="QF49" s="103"/>
      <c r="QG49" s="103"/>
      <c r="QH49" s="103"/>
      <c r="QI49" s="103"/>
      <c r="QJ49" s="103"/>
      <c r="QK49" s="103"/>
      <c r="QL49" s="103"/>
      <c r="QM49" s="103"/>
      <c r="QN49" s="103"/>
      <c r="QO49" s="103"/>
      <c r="QP49" s="103"/>
      <c r="QQ49" s="103"/>
      <c r="QR49" s="103"/>
      <c r="QS49" s="103"/>
      <c r="QT49" s="103"/>
      <c r="QU49" s="103"/>
      <c r="QV49" s="103"/>
      <c r="QW49" s="103"/>
      <c r="QX49" s="103"/>
      <c r="QY49" s="103"/>
      <c r="QZ49" s="154"/>
      <c r="RA49" s="103"/>
      <c r="RB49" s="103"/>
      <c r="RC49" s="103"/>
      <c r="RD49" s="103"/>
      <c r="RE49" s="103"/>
      <c r="RF49" s="103"/>
      <c r="RG49" s="103"/>
      <c r="RH49" s="154"/>
      <c r="RI49" s="103"/>
      <c r="RJ49" s="103"/>
      <c r="RK49" s="103"/>
      <c r="RL49" s="103"/>
      <c r="RM49" s="103"/>
      <c r="RN49" s="103"/>
      <c r="RO49" s="103"/>
      <c r="RP49" s="103"/>
      <c r="RQ49" s="103"/>
      <c r="RR49" s="103"/>
      <c r="RS49" s="103"/>
      <c r="RT49" s="154"/>
      <c r="RU49" s="103"/>
      <c r="RV49" s="103"/>
      <c r="RW49" s="103"/>
      <c r="RX49" s="103"/>
      <c r="RY49" s="103"/>
      <c r="RZ49" s="103"/>
      <c r="SA49" s="103"/>
      <c r="SB49" s="103"/>
      <c r="TF49" s="217"/>
      <c r="UE49" s="217"/>
      <c r="VF49" s="217"/>
      <c r="VO49" s="217"/>
      <c r="WS49" s="217"/>
      <c r="YF49" s="217"/>
      <c r="ZB49" s="217"/>
      <c r="ZL49" s="217"/>
      <c r="AAB49" s="217"/>
      <c r="AAL49" s="217"/>
      <c r="ABG49" s="217"/>
      <c r="ABL49" s="217"/>
      <c r="ABU49" s="217"/>
      <c r="ACM49" s="217"/>
      <c r="ACV49" s="217"/>
      <c r="ADB49" s="217"/>
      <c r="ADN49" s="217"/>
      <c r="ADZ49" s="217"/>
      <c r="AGB49" s="217"/>
      <c r="AGR49" s="217"/>
    </row>
    <row r="50" spans="1:876" x14ac:dyDescent="0.25">
      <c r="A50" s="2" t="s">
        <v>212</v>
      </c>
      <c r="B50" s="100"/>
      <c r="C50" s="100"/>
      <c r="D50" s="100"/>
      <c r="E50" s="100"/>
      <c r="F50" s="100"/>
      <c r="G50" s="100"/>
      <c r="H50" s="100"/>
      <c r="I50" s="100"/>
      <c r="J50" s="153"/>
      <c r="K50" s="100"/>
      <c r="L50" s="100"/>
      <c r="M50" s="100"/>
      <c r="N50" s="100"/>
      <c r="O50" s="100"/>
      <c r="P50" s="100"/>
      <c r="Q50" s="100"/>
      <c r="R50" s="100"/>
      <c r="S50" s="100"/>
      <c r="T50" s="100"/>
      <c r="U50" s="153"/>
      <c r="V50" s="100"/>
      <c r="W50" s="100"/>
      <c r="X50" s="100"/>
      <c r="Y50" s="100"/>
      <c r="Z50" s="100"/>
      <c r="AA50" s="100"/>
      <c r="AB50" s="100"/>
      <c r="AC50" s="100"/>
      <c r="AD50" s="100"/>
      <c r="AE50" s="100"/>
      <c r="AF50" s="153"/>
      <c r="AG50" s="100"/>
      <c r="AH50" s="100"/>
      <c r="AI50" s="100"/>
      <c r="AJ50" s="100"/>
      <c r="AK50" s="100"/>
      <c r="AL50" s="100"/>
      <c r="AM50" s="100"/>
      <c r="AN50" s="100"/>
      <c r="AO50" s="100"/>
      <c r="AP50" s="100"/>
      <c r="AQ50" s="153"/>
      <c r="AR50" s="100"/>
      <c r="AS50" s="100"/>
      <c r="AT50" s="100"/>
      <c r="AU50" s="100"/>
      <c r="AV50" s="100"/>
      <c r="AW50" s="100"/>
      <c r="AX50" s="100"/>
      <c r="AY50" s="100"/>
      <c r="AZ50" s="100"/>
      <c r="BA50" s="100"/>
      <c r="BB50" s="153"/>
      <c r="BC50" s="100"/>
      <c r="BD50" s="100"/>
      <c r="BE50" s="100"/>
      <c r="BF50" s="100"/>
      <c r="BG50" s="100"/>
      <c r="BH50" s="100"/>
      <c r="BI50" s="100"/>
      <c r="BJ50" s="100"/>
      <c r="BK50" s="100"/>
      <c r="BL50" s="100"/>
      <c r="BM50" s="100"/>
      <c r="BN50" s="153"/>
      <c r="BO50" s="100"/>
      <c r="BP50" s="100"/>
      <c r="BQ50" s="100"/>
      <c r="BR50" s="100"/>
      <c r="BS50" s="100"/>
      <c r="BT50" s="100"/>
      <c r="BU50" s="100"/>
      <c r="BV50" s="100"/>
      <c r="BW50" s="100"/>
      <c r="BX50" s="100"/>
      <c r="BY50" s="100"/>
      <c r="BZ50" s="100"/>
      <c r="CA50" s="100"/>
      <c r="CB50" s="100"/>
      <c r="CC50" s="100"/>
      <c r="CD50" s="153"/>
      <c r="CE50" s="100"/>
      <c r="CF50" s="100"/>
      <c r="CG50" s="100"/>
      <c r="CH50" s="100"/>
      <c r="CI50" s="100"/>
      <c r="CJ50" s="100"/>
      <c r="CK50" s="100"/>
      <c r="CL50" s="100"/>
      <c r="CM50" s="100"/>
      <c r="CN50" s="100"/>
      <c r="CO50" s="100"/>
      <c r="CP50" s="100"/>
      <c r="CQ50" s="100"/>
      <c r="CR50" s="100"/>
      <c r="CS50" s="100"/>
      <c r="CT50" s="100"/>
      <c r="CU50" s="100"/>
      <c r="CV50" s="100"/>
      <c r="CW50" s="100"/>
      <c r="CX50" s="153"/>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53"/>
      <c r="DW50" s="100"/>
      <c r="DX50" s="100"/>
      <c r="DY50" s="100"/>
      <c r="DZ50" s="100"/>
      <c r="EA50" s="100"/>
      <c r="EB50" s="100"/>
      <c r="EC50" s="100"/>
      <c r="ED50" s="100"/>
      <c r="EE50" s="100"/>
      <c r="EF50" s="100"/>
      <c r="EG50" s="100"/>
      <c r="EH50" s="100"/>
      <c r="EI50" s="153"/>
      <c r="EJ50" s="100"/>
      <c r="EK50" s="100"/>
      <c r="EL50" s="100"/>
      <c r="EM50" s="100"/>
      <c r="EN50" s="100"/>
      <c r="EO50" s="100"/>
      <c r="EP50" s="100"/>
      <c r="EQ50" s="100"/>
      <c r="ER50" s="100"/>
      <c r="ES50" s="100"/>
      <c r="ET50" s="153"/>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c r="GB50" s="100"/>
      <c r="GC50" s="100"/>
      <c r="GD50" s="100"/>
      <c r="GE50" s="100"/>
      <c r="GF50" s="100"/>
      <c r="GG50" s="100"/>
      <c r="GH50" s="153"/>
      <c r="GI50" s="100"/>
      <c r="GJ50" s="100"/>
      <c r="GK50" s="100"/>
      <c r="GL50" s="100"/>
      <c r="GM50" s="100"/>
      <c r="GN50" s="100"/>
      <c r="GO50" s="100"/>
      <c r="GP50" s="100"/>
      <c r="GQ50" s="100"/>
      <c r="GR50" s="100"/>
      <c r="GS50" s="100"/>
      <c r="GT50" s="100"/>
      <c r="GU50" s="100"/>
      <c r="GV50" s="100"/>
      <c r="GW50" s="100"/>
      <c r="GX50" s="100"/>
      <c r="GY50" s="100"/>
      <c r="GZ50" s="153"/>
      <c r="HA50" s="100"/>
      <c r="HB50" s="100"/>
      <c r="HC50" s="100"/>
      <c r="HD50" s="100"/>
      <c r="HE50" s="100"/>
      <c r="HF50" s="100"/>
      <c r="HG50" s="100"/>
      <c r="HH50" s="100"/>
      <c r="HI50" s="100"/>
      <c r="HJ50" s="100"/>
      <c r="HK50" s="100"/>
      <c r="HL50" s="100"/>
      <c r="HM50" s="100"/>
      <c r="HN50" s="100"/>
      <c r="HO50" s="100"/>
      <c r="HP50" s="100"/>
      <c r="HQ50" s="100"/>
      <c r="HR50" s="100"/>
      <c r="HS50" s="100"/>
      <c r="HT50" s="100"/>
      <c r="HU50" s="100"/>
      <c r="HV50" s="100"/>
      <c r="HW50" s="100"/>
      <c r="HX50" s="100"/>
      <c r="HY50" s="100"/>
      <c r="HZ50" s="100"/>
      <c r="IA50" s="100"/>
      <c r="IB50" s="100"/>
      <c r="IC50" s="100"/>
      <c r="ID50" s="100"/>
      <c r="IE50" s="100"/>
      <c r="IF50" s="100"/>
      <c r="IG50" s="100"/>
      <c r="IH50" s="100"/>
      <c r="II50" s="100"/>
      <c r="IJ50" s="100"/>
      <c r="IK50" s="153"/>
      <c r="IL50" s="100"/>
      <c r="IM50" s="100"/>
      <c r="IN50" s="100"/>
      <c r="IO50" s="100"/>
      <c r="IP50" s="100"/>
      <c r="IQ50" s="100"/>
      <c r="IR50" s="100"/>
      <c r="IS50" s="100"/>
      <c r="IT50" s="100"/>
      <c r="IU50" s="100"/>
      <c r="IV50" s="100"/>
      <c r="IW50" s="100"/>
      <c r="IX50" s="100"/>
      <c r="IY50" s="100"/>
      <c r="IZ50" s="100"/>
      <c r="JA50" s="100"/>
      <c r="JB50" s="153"/>
      <c r="JC50" s="100"/>
      <c r="JD50" s="100"/>
      <c r="JE50" s="100"/>
      <c r="JF50" s="100"/>
      <c r="JG50" s="100"/>
      <c r="JH50" s="100"/>
      <c r="JI50" s="100"/>
      <c r="JJ50" s="100"/>
      <c r="JK50" s="100"/>
      <c r="JL50" s="100"/>
      <c r="JM50" s="100"/>
      <c r="JN50" s="153"/>
      <c r="JO50" s="100"/>
      <c r="JP50" s="100"/>
      <c r="JQ50" s="100"/>
      <c r="JR50" s="100"/>
      <c r="JS50" s="100"/>
      <c r="JT50" s="100"/>
      <c r="JU50" s="100"/>
      <c r="JV50" s="100"/>
      <c r="JW50" s="100"/>
      <c r="JX50" s="100"/>
      <c r="JY50" s="100"/>
      <c r="JZ50" s="100"/>
      <c r="KA50" s="100"/>
      <c r="KB50" s="100"/>
      <c r="KC50" s="100"/>
      <c r="KD50" s="100"/>
      <c r="KE50" s="100"/>
      <c r="KF50" s="100"/>
      <c r="KG50" s="100"/>
      <c r="KH50" s="153"/>
      <c r="KI50" s="100"/>
      <c r="KJ50" s="100"/>
      <c r="KK50" s="100"/>
      <c r="KL50" s="100"/>
      <c r="KM50" s="100"/>
      <c r="KN50" s="100"/>
      <c r="KO50" s="100"/>
      <c r="KP50" s="100"/>
      <c r="KQ50" s="100"/>
      <c r="KR50" s="100"/>
      <c r="KS50" s="100"/>
      <c r="KT50" s="100"/>
      <c r="KU50" s="100"/>
      <c r="KV50" s="100"/>
      <c r="KW50" s="100"/>
      <c r="KX50" s="100"/>
      <c r="KY50" s="100"/>
      <c r="KZ50" s="153"/>
      <c r="LA50" s="100"/>
      <c r="LB50" s="100"/>
      <c r="LC50" s="100"/>
      <c r="LD50" s="100"/>
      <c r="LE50" s="100"/>
      <c r="LF50" s="100"/>
      <c r="LG50" s="100"/>
      <c r="LH50" s="100"/>
      <c r="LI50" s="100"/>
      <c r="LJ50" s="100"/>
      <c r="LK50" s="100"/>
      <c r="LL50" s="100"/>
      <c r="LM50" s="100"/>
      <c r="LN50" s="100"/>
      <c r="LO50" s="100"/>
      <c r="LP50" s="100"/>
      <c r="LQ50" s="100"/>
      <c r="LR50" s="100"/>
      <c r="LS50" s="100"/>
      <c r="LT50" s="100"/>
      <c r="LU50" s="100"/>
      <c r="LV50" s="100"/>
      <c r="LW50" s="100"/>
      <c r="LX50" s="100"/>
      <c r="LY50" s="100"/>
      <c r="LZ50" s="100"/>
      <c r="MA50" s="100"/>
      <c r="MB50" s="100"/>
      <c r="MC50" s="100"/>
      <c r="MD50" s="153"/>
      <c r="ME50" s="100"/>
      <c r="MF50" s="100"/>
      <c r="MG50" s="100"/>
      <c r="MH50" s="100"/>
      <c r="MI50" s="100"/>
      <c r="MJ50" s="100"/>
      <c r="MK50" s="100"/>
      <c r="ML50" s="100"/>
      <c r="MM50" s="100"/>
      <c r="MN50" s="100"/>
      <c r="MO50" s="100"/>
      <c r="MP50" s="100"/>
      <c r="MQ50" s="100"/>
      <c r="MR50" s="100"/>
      <c r="MS50" s="100"/>
      <c r="MT50" s="100"/>
      <c r="MU50" s="100"/>
      <c r="MV50" s="100"/>
      <c r="MW50" s="100"/>
      <c r="MX50" s="100"/>
      <c r="MY50" s="100"/>
      <c r="MZ50" s="153"/>
      <c r="NA50" s="100"/>
      <c r="NB50" s="100"/>
      <c r="NC50" s="100"/>
      <c r="ND50" s="100"/>
      <c r="NE50" s="100"/>
      <c r="NF50" s="100"/>
      <c r="NG50" s="100"/>
      <c r="NH50" s="100"/>
      <c r="NI50" s="100"/>
      <c r="NJ50" s="100"/>
      <c r="NK50" s="153"/>
      <c r="NL50" s="100"/>
      <c r="NM50" s="100"/>
      <c r="NN50" s="100"/>
      <c r="NO50" s="153"/>
      <c r="NP50" s="100"/>
      <c r="NQ50" s="100"/>
      <c r="NR50" s="100"/>
      <c r="NS50" s="100"/>
      <c r="NT50" s="100"/>
      <c r="NU50" s="100"/>
      <c r="NV50" s="100"/>
      <c r="NW50" s="100"/>
      <c r="NX50" s="153"/>
      <c r="NY50" s="100"/>
      <c r="NZ50" s="100"/>
      <c r="OA50" s="100"/>
      <c r="OB50" s="100"/>
      <c r="OC50" s="100"/>
      <c r="OD50" s="100"/>
      <c r="OE50" s="100"/>
      <c r="OF50" s="100"/>
      <c r="OG50" s="100"/>
      <c r="OH50" s="100"/>
      <c r="OI50" s="100"/>
      <c r="OJ50" s="153"/>
      <c r="OK50" s="100"/>
      <c r="OL50" s="100"/>
      <c r="OM50" s="100"/>
      <c r="ON50" s="100"/>
      <c r="OO50" s="100"/>
      <c r="OP50" s="100"/>
      <c r="OQ50" s="100"/>
      <c r="OR50" s="100"/>
      <c r="OS50" s="100"/>
      <c r="OT50" s="100"/>
      <c r="OU50" s="100"/>
      <c r="OV50" s="100"/>
      <c r="OW50" s="100"/>
      <c r="OX50" s="100"/>
      <c r="OY50" s="100"/>
      <c r="OZ50" s="100"/>
      <c r="PA50" s="100"/>
      <c r="PB50" s="100"/>
      <c r="PC50" s="100"/>
      <c r="PD50" s="100"/>
      <c r="PE50" s="100"/>
      <c r="PF50" s="100"/>
      <c r="PG50" s="100"/>
      <c r="PH50" s="100"/>
      <c r="PI50" s="100"/>
      <c r="PJ50" s="100"/>
      <c r="PK50" s="100"/>
      <c r="PL50" s="100"/>
      <c r="PM50" s="100"/>
      <c r="PN50" s="100"/>
      <c r="PO50" s="100"/>
      <c r="PP50" s="100"/>
      <c r="PQ50" s="100"/>
      <c r="PR50" s="100"/>
      <c r="PS50" s="100"/>
      <c r="PT50" s="100"/>
      <c r="PU50" s="100"/>
      <c r="PV50" s="100"/>
      <c r="PW50" s="100"/>
      <c r="PX50" s="100"/>
      <c r="PY50" s="100"/>
      <c r="PZ50" s="100"/>
      <c r="QA50" s="100"/>
      <c r="QB50" s="100"/>
      <c r="QC50" s="100"/>
      <c r="QD50" s="100"/>
      <c r="QE50" s="100"/>
      <c r="QF50" s="100"/>
      <c r="QG50" s="100"/>
      <c r="QH50" s="100"/>
      <c r="QI50" s="100"/>
      <c r="QJ50" s="100"/>
      <c r="QK50" s="100"/>
      <c r="QL50" s="100"/>
      <c r="QM50" s="100"/>
      <c r="QN50" s="100"/>
      <c r="QO50" s="100"/>
      <c r="QP50" s="100"/>
      <c r="QQ50" s="100"/>
      <c r="QR50" s="100"/>
      <c r="QS50" s="100"/>
      <c r="QT50" s="100"/>
      <c r="QU50" s="100"/>
      <c r="QV50" s="100"/>
      <c r="QW50" s="100"/>
      <c r="QX50" s="100"/>
      <c r="QY50" s="100"/>
      <c r="QZ50" s="153"/>
      <c r="RA50" s="100"/>
      <c r="RB50" s="100"/>
      <c r="RC50" s="100"/>
      <c r="RD50" s="100"/>
      <c r="RE50" s="100"/>
      <c r="RF50" s="100"/>
      <c r="RG50" s="100"/>
      <c r="RH50" s="153"/>
      <c r="RI50" s="100"/>
      <c r="RJ50" s="100"/>
      <c r="RK50" s="100"/>
      <c r="RL50" s="100"/>
      <c r="RM50" s="100"/>
      <c r="RN50" s="100"/>
      <c r="RO50" s="100"/>
      <c r="RP50" s="100"/>
      <c r="RQ50" s="100"/>
      <c r="RR50" s="100"/>
      <c r="RS50" s="100"/>
      <c r="RT50" s="153"/>
      <c r="RU50" s="100"/>
      <c r="RV50" s="100"/>
      <c r="RW50" s="100"/>
      <c r="RX50" s="100"/>
      <c r="RY50" s="100"/>
      <c r="RZ50" s="100"/>
      <c r="SA50" s="100"/>
      <c r="SB50" s="100"/>
    </row>
    <row r="51" spans="1:876" x14ac:dyDescent="0.25">
      <c r="A51" s="2" t="s">
        <v>327</v>
      </c>
      <c r="B51" s="103"/>
      <c r="C51" s="103"/>
      <c r="D51" s="103"/>
      <c r="E51" s="103"/>
      <c r="F51" s="103"/>
      <c r="G51" s="103"/>
      <c r="H51" s="103"/>
      <c r="I51" s="103"/>
      <c r="J51" s="154"/>
      <c r="K51" s="103"/>
      <c r="L51" s="103"/>
      <c r="M51" s="103"/>
      <c r="N51" s="103"/>
      <c r="O51" s="103"/>
      <c r="P51" s="103"/>
      <c r="Q51" s="103"/>
      <c r="R51" s="103"/>
      <c r="S51" s="103"/>
      <c r="T51" s="103"/>
      <c r="U51" s="154"/>
      <c r="V51" s="103"/>
      <c r="W51" s="103"/>
      <c r="X51" s="103"/>
      <c r="Y51" s="103"/>
      <c r="Z51" s="103"/>
      <c r="AA51" s="103"/>
      <c r="AB51" s="103"/>
      <c r="AC51" s="103"/>
      <c r="AD51" s="103"/>
      <c r="AE51" s="103"/>
      <c r="AF51" s="154"/>
      <c r="AG51" s="103"/>
      <c r="AH51" s="103"/>
      <c r="AI51" s="103"/>
      <c r="AJ51" s="103"/>
      <c r="AK51" s="103"/>
      <c r="AL51" s="103"/>
      <c r="AM51" s="103"/>
      <c r="AN51" s="103"/>
      <c r="AO51" s="103"/>
      <c r="AP51" s="103"/>
      <c r="AQ51" s="154"/>
      <c r="AR51" s="103"/>
      <c r="AS51" s="103"/>
      <c r="AT51" s="103"/>
      <c r="AU51" s="103"/>
      <c r="AV51" s="103"/>
      <c r="AW51" s="103"/>
      <c r="AX51" s="103"/>
      <c r="AY51" s="103"/>
      <c r="AZ51" s="103"/>
      <c r="BA51" s="103"/>
      <c r="BB51" s="154"/>
      <c r="BC51" s="103"/>
      <c r="BD51" s="103"/>
      <c r="BE51" s="103"/>
      <c r="BF51" s="103"/>
      <c r="BG51" s="103"/>
      <c r="BH51" s="103"/>
      <c r="BI51" s="103"/>
      <c r="BJ51" s="103"/>
      <c r="BK51" s="103"/>
      <c r="BL51" s="103"/>
      <c r="BM51" s="103"/>
      <c r="BN51" s="154"/>
      <c r="BO51" s="103"/>
      <c r="BP51" s="103"/>
      <c r="BQ51" s="103"/>
      <c r="BR51" s="103"/>
      <c r="BS51" s="103"/>
      <c r="BT51" s="103"/>
      <c r="BU51" s="103"/>
      <c r="BV51" s="103"/>
      <c r="BW51" s="103"/>
      <c r="BX51" s="103"/>
      <c r="BY51" s="103"/>
      <c r="BZ51" s="103"/>
      <c r="CA51" s="103"/>
      <c r="CB51" s="103"/>
      <c r="CC51" s="103"/>
      <c r="CD51" s="154"/>
      <c r="CE51" s="103"/>
      <c r="CF51" s="103"/>
      <c r="CG51" s="103"/>
      <c r="CH51" s="103"/>
      <c r="CI51" s="103"/>
      <c r="CJ51" s="103"/>
      <c r="CK51" s="103"/>
      <c r="CL51" s="103"/>
      <c r="CM51" s="103"/>
      <c r="CN51" s="103"/>
      <c r="CO51" s="103"/>
      <c r="CP51" s="103"/>
      <c r="CQ51" s="103"/>
      <c r="CR51" s="103"/>
      <c r="CS51" s="103"/>
      <c r="CT51" s="103"/>
      <c r="CU51" s="103"/>
      <c r="CV51" s="103"/>
      <c r="CW51" s="103"/>
      <c r="CX51" s="154"/>
      <c r="CY51" s="103"/>
      <c r="CZ51" s="103"/>
      <c r="DA51" s="103"/>
      <c r="DB51" s="103"/>
      <c r="DC51" s="103"/>
      <c r="DD51" s="103"/>
      <c r="DE51" s="103"/>
      <c r="DF51" s="103"/>
      <c r="DG51" s="103"/>
      <c r="DH51" s="103"/>
      <c r="DI51" s="103"/>
      <c r="DJ51" s="103"/>
      <c r="DK51" s="103"/>
      <c r="DL51" s="103"/>
      <c r="DM51" s="103"/>
      <c r="DN51" s="103"/>
      <c r="DO51" s="103"/>
      <c r="DP51" s="103"/>
      <c r="DQ51" s="103"/>
      <c r="DR51" s="103"/>
      <c r="DS51" s="103"/>
      <c r="DT51" s="103"/>
      <c r="DU51" s="103"/>
      <c r="DV51" s="154"/>
      <c r="DW51" s="103"/>
      <c r="DX51" s="103"/>
      <c r="DY51" s="103"/>
      <c r="DZ51" s="103"/>
      <c r="EA51" s="103"/>
      <c r="EB51" s="103"/>
      <c r="EC51" s="103"/>
      <c r="ED51" s="103"/>
      <c r="EE51" s="103"/>
      <c r="EF51" s="103"/>
      <c r="EG51" s="103"/>
      <c r="EH51" s="103"/>
      <c r="EI51" s="154"/>
      <c r="EJ51" s="103"/>
      <c r="EK51" s="103"/>
      <c r="EL51" s="103"/>
      <c r="EM51" s="103"/>
      <c r="EN51" s="103"/>
      <c r="EO51" s="103"/>
      <c r="EP51" s="103"/>
      <c r="EQ51" s="103"/>
      <c r="ER51" s="103"/>
      <c r="ES51" s="103"/>
      <c r="ET51" s="154"/>
      <c r="EU51" s="103"/>
      <c r="EV51" s="103"/>
      <c r="EW51" s="103"/>
      <c r="EX51" s="103"/>
      <c r="EY51" s="103"/>
      <c r="EZ51" s="103"/>
      <c r="FA51" s="103"/>
      <c r="FB51" s="103"/>
      <c r="FC51" s="103"/>
      <c r="FD51" s="103"/>
      <c r="FE51" s="103"/>
      <c r="FF51" s="103"/>
      <c r="FG51" s="103"/>
      <c r="FH51" s="103"/>
      <c r="FI51" s="103"/>
      <c r="FJ51" s="103"/>
      <c r="FK51" s="103"/>
      <c r="FL51" s="103"/>
      <c r="FM51" s="103"/>
      <c r="FN51" s="103"/>
      <c r="FO51" s="103"/>
      <c r="FP51" s="103"/>
      <c r="FQ51" s="103"/>
      <c r="FR51" s="103"/>
      <c r="FS51" s="103"/>
      <c r="FT51" s="103"/>
      <c r="FU51" s="103"/>
      <c r="FV51" s="103"/>
      <c r="FW51" s="103"/>
      <c r="FX51" s="103"/>
      <c r="FY51" s="103"/>
      <c r="FZ51" s="103"/>
      <c r="GA51" s="103"/>
      <c r="GB51" s="103"/>
      <c r="GC51" s="103"/>
      <c r="GD51" s="103"/>
      <c r="GE51" s="103"/>
      <c r="GF51" s="103"/>
      <c r="GG51" s="103"/>
      <c r="GH51" s="154"/>
      <c r="GI51" s="103"/>
      <c r="GJ51" s="103"/>
      <c r="GK51" s="103"/>
      <c r="GL51" s="103"/>
      <c r="GM51" s="103"/>
      <c r="GN51" s="103"/>
      <c r="GO51" s="103"/>
      <c r="GP51" s="103"/>
      <c r="GQ51" s="103"/>
      <c r="GR51" s="103"/>
      <c r="GS51" s="103"/>
      <c r="GT51" s="103"/>
      <c r="GU51" s="103"/>
      <c r="GV51" s="103"/>
      <c r="GW51" s="103"/>
      <c r="GX51" s="103"/>
      <c r="GY51" s="103"/>
      <c r="GZ51" s="154"/>
      <c r="HA51" s="103"/>
      <c r="HB51" s="103"/>
      <c r="HC51" s="103"/>
      <c r="HD51" s="103"/>
      <c r="HE51" s="103"/>
      <c r="HF51" s="103"/>
      <c r="HG51" s="103"/>
      <c r="HH51" s="103"/>
      <c r="HI51" s="103"/>
      <c r="HJ51" s="103"/>
      <c r="HK51" s="103"/>
      <c r="HL51" s="103"/>
      <c r="HM51" s="103"/>
      <c r="HN51" s="103"/>
      <c r="HO51" s="103"/>
      <c r="HP51" s="103"/>
      <c r="HQ51" s="103"/>
      <c r="HR51" s="103"/>
      <c r="HS51" s="103"/>
      <c r="HT51" s="103"/>
      <c r="HU51" s="103"/>
      <c r="HV51" s="103"/>
      <c r="HW51" s="103"/>
      <c r="HX51" s="103"/>
      <c r="HY51" s="103"/>
      <c r="HZ51" s="103"/>
      <c r="IA51" s="103"/>
      <c r="IB51" s="103"/>
      <c r="IC51" s="103"/>
      <c r="ID51" s="103"/>
      <c r="IE51" s="103"/>
      <c r="IF51" s="103"/>
      <c r="IG51" s="103"/>
      <c r="IH51" s="103"/>
      <c r="II51" s="103"/>
      <c r="IJ51" s="103"/>
      <c r="IK51" s="154"/>
      <c r="IL51" s="103"/>
      <c r="IM51" s="103"/>
      <c r="IN51" s="103"/>
      <c r="IO51" s="103"/>
      <c r="IP51" s="103"/>
      <c r="IQ51" s="103"/>
      <c r="IR51" s="103"/>
      <c r="IS51" s="103"/>
      <c r="IT51" s="103"/>
      <c r="IU51" s="103"/>
      <c r="IV51" s="103"/>
      <c r="IW51" s="103"/>
      <c r="IX51" s="103"/>
      <c r="IY51" s="103"/>
      <c r="IZ51" s="103"/>
      <c r="JA51" s="103"/>
      <c r="JB51" s="154"/>
      <c r="JC51" s="103"/>
      <c r="JD51" s="103"/>
      <c r="JE51" s="103"/>
      <c r="JF51" s="103"/>
      <c r="JG51" s="103"/>
      <c r="JH51" s="103"/>
      <c r="JI51" s="103"/>
      <c r="JJ51" s="103"/>
      <c r="JK51" s="103"/>
      <c r="JL51" s="103"/>
      <c r="JM51" s="103"/>
      <c r="JN51" s="154"/>
      <c r="JO51" s="103"/>
      <c r="JP51" s="103"/>
      <c r="JQ51" s="103"/>
      <c r="JR51" s="103"/>
      <c r="JS51" s="103"/>
      <c r="JT51" s="103"/>
      <c r="JU51" s="103"/>
      <c r="JV51" s="103"/>
      <c r="JW51" s="103"/>
      <c r="JX51" s="103"/>
      <c r="JY51" s="103"/>
      <c r="JZ51" s="103"/>
      <c r="KA51" s="103"/>
      <c r="KB51" s="103"/>
      <c r="KC51" s="103"/>
      <c r="KD51" s="103"/>
      <c r="KE51" s="103"/>
      <c r="KF51" s="103"/>
      <c r="KG51" s="103"/>
      <c r="KH51" s="154"/>
      <c r="KI51" s="103"/>
      <c r="KJ51" s="103"/>
      <c r="KK51" s="103"/>
      <c r="KL51" s="103"/>
      <c r="KM51" s="103"/>
      <c r="KN51" s="103"/>
      <c r="KO51" s="103"/>
      <c r="KP51" s="103"/>
      <c r="KQ51" s="103"/>
      <c r="KR51" s="103"/>
      <c r="KS51" s="103"/>
      <c r="KT51" s="103"/>
      <c r="KU51" s="103"/>
      <c r="KV51" s="103"/>
      <c r="KW51" s="103"/>
      <c r="KX51" s="103"/>
      <c r="KY51" s="103"/>
      <c r="KZ51" s="154"/>
      <c r="LA51" s="103"/>
      <c r="LB51" s="103"/>
      <c r="LC51" s="103"/>
      <c r="LD51" s="103"/>
      <c r="LE51" s="103"/>
      <c r="LF51" s="103"/>
      <c r="LG51" s="103"/>
      <c r="LH51" s="103"/>
      <c r="LI51" s="103"/>
      <c r="LJ51" s="103"/>
      <c r="LK51" s="103"/>
      <c r="LL51" s="103"/>
      <c r="LM51" s="103"/>
      <c r="LN51" s="103"/>
      <c r="LO51" s="103"/>
      <c r="LP51" s="103"/>
      <c r="LQ51" s="103"/>
      <c r="LR51" s="103"/>
      <c r="LS51" s="103"/>
      <c r="LT51" s="103"/>
      <c r="LU51" s="103"/>
      <c r="LV51" s="103"/>
      <c r="LW51" s="103"/>
      <c r="LX51" s="103"/>
      <c r="LY51" s="103"/>
      <c r="LZ51" s="103"/>
      <c r="MA51" s="103"/>
      <c r="MB51" s="103"/>
      <c r="MC51" s="103"/>
      <c r="MD51" s="154"/>
      <c r="ME51" s="103"/>
      <c r="MF51" s="103"/>
      <c r="MG51" s="103"/>
      <c r="MH51" s="103"/>
      <c r="MI51" s="103"/>
      <c r="MJ51" s="103"/>
      <c r="MK51" s="103"/>
      <c r="ML51" s="103"/>
      <c r="MM51" s="103"/>
      <c r="MN51" s="103"/>
      <c r="MO51" s="103"/>
      <c r="MP51" s="103"/>
      <c r="MQ51" s="103"/>
      <c r="MR51" s="103"/>
      <c r="MS51" s="103"/>
      <c r="MT51" s="103"/>
      <c r="MU51" s="103"/>
      <c r="MV51" s="103"/>
      <c r="MW51" s="103"/>
      <c r="MX51" s="103"/>
      <c r="MY51" s="103"/>
      <c r="MZ51" s="154"/>
      <c r="NA51" s="103"/>
      <c r="NB51" s="103"/>
      <c r="NC51" s="103"/>
      <c r="ND51" s="103"/>
      <c r="NE51" s="103"/>
      <c r="NF51" s="103"/>
      <c r="NG51" s="103"/>
      <c r="NH51" s="103"/>
      <c r="NI51" s="103"/>
      <c r="NJ51" s="103"/>
      <c r="NK51" s="154"/>
      <c r="NL51" s="103"/>
      <c r="NM51" s="103"/>
      <c r="NN51" s="103"/>
      <c r="NO51" s="154"/>
      <c r="NP51" s="103"/>
      <c r="NQ51" s="103"/>
      <c r="NR51" s="103"/>
      <c r="NS51" s="103"/>
      <c r="NT51" s="103"/>
      <c r="NU51" s="103"/>
      <c r="NV51" s="103"/>
      <c r="NW51" s="103"/>
      <c r="NX51" s="154"/>
      <c r="NY51" s="103"/>
      <c r="NZ51" s="103"/>
      <c r="OA51" s="103"/>
      <c r="OB51" s="103"/>
      <c r="OC51" s="103"/>
      <c r="OD51" s="103"/>
      <c r="OE51" s="103"/>
      <c r="OF51" s="103"/>
      <c r="OG51" s="103"/>
      <c r="OH51" s="103"/>
      <c r="OI51" s="103"/>
      <c r="OJ51" s="154"/>
      <c r="OK51" s="103"/>
      <c r="OL51" s="103"/>
      <c r="OM51" s="103"/>
      <c r="ON51" s="103"/>
      <c r="OO51" s="103"/>
      <c r="OP51" s="103"/>
      <c r="OQ51" s="103"/>
      <c r="OR51" s="103"/>
      <c r="OS51" s="103"/>
      <c r="OT51" s="103"/>
      <c r="OU51" s="103"/>
      <c r="OV51" s="103"/>
      <c r="OW51" s="103"/>
      <c r="OX51" s="103"/>
      <c r="OY51" s="103"/>
      <c r="OZ51" s="103"/>
      <c r="PA51" s="103"/>
      <c r="PB51" s="103"/>
      <c r="PC51" s="103"/>
      <c r="PD51" s="103"/>
      <c r="PE51" s="103"/>
      <c r="PF51" s="103"/>
      <c r="PG51" s="103"/>
      <c r="PH51" s="103"/>
      <c r="PI51" s="103"/>
      <c r="PJ51" s="103"/>
      <c r="PK51" s="103"/>
      <c r="PL51" s="103"/>
      <c r="PM51" s="103"/>
      <c r="PN51" s="103"/>
      <c r="PO51" s="103"/>
      <c r="PP51" s="103"/>
      <c r="PQ51" s="103"/>
      <c r="PR51" s="103"/>
      <c r="PS51" s="103"/>
      <c r="PT51" s="103"/>
      <c r="PU51" s="103"/>
      <c r="PV51" s="103"/>
      <c r="PW51" s="103"/>
      <c r="PX51" s="103"/>
      <c r="PY51" s="103"/>
      <c r="PZ51" s="103"/>
      <c r="QA51" s="103"/>
      <c r="QB51" s="103"/>
      <c r="QC51" s="103"/>
      <c r="QD51" s="103"/>
      <c r="QE51" s="103"/>
      <c r="QF51" s="103"/>
      <c r="QG51" s="103"/>
      <c r="QH51" s="103"/>
      <c r="QI51" s="103"/>
      <c r="QJ51" s="103"/>
      <c r="QK51" s="103"/>
      <c r="QL51" s="103"/>
      <c r="QM51" s="103"/>
      <c r="QN51" s="103"/>
      <c r="QO51" s="103"/>
      <c r="QP51" s="103"/>
      <c r="QQ51" s="103"/>
      <c r="QR51" s="103"/>
      <c r="QS51" s="103"/>
      <c r="QT51" s="103"/>
      <c r="QU51" s="103"/>
      <c r="QV51" s="103"/>
      <c r="QW51" s="103"/>
      <c r="QX51" s="103"/>
      <c r="QY51" s="103"/>
      <c r="QZ51" s="154"/>
      <c r="RA51" s="103"/>
      <c r="RB51" s="103"/>
      <c r="RC51" s="103"/>
      <c r="RD51" s="103"/>
      <c r="RE51" s="103"/>
      <c r="RF51" s="103"/>
      <c r="RG51" s="103"/>
      <c r="RH51" s="154"/>
      <c r="RI51" s="103"/>
      <c r="RJ51" s="103"/>
      <c r="RK51" s="103"/>
      <c r="RL51" s="103"/>
      <c r="RM51" s="103"/>
      <c r="RN51" s="103"/>
      <c r="RO51" s="103"/>
      <c r="RP51" s="103"/>
      <c r="RQ51" s="103"/>
      <c r="RR51" s="103"/>
      <c r="RS51" s="103"/>
      <c r="RT51" s="154"/>
      <c r="RU51" s="103"/>
      <c r="RV51" s="103"/>
      <c r="RW51" s="103"/>
      <c r="RX51" s="103"/>
      <c r="RY51" s="103"/>
      <c r="RZ51" s="103"/>
      <c r="SA51" s="103"/>
      <c r="SB51" s="103"/>
      <c r="AGB51" s="132">
        <v>0.17100000000000001</v>
      </c>
      <c r="AGC51" s="1">
        <v>0.17799999999999999</v>
      </c>
      <c r="AGD51" s="1">
        <v>9.0999999999999998E-2</v>
      </c>
      <c r="AGE51" s="1">
        <v>0.14799999999999999</v>
      </c>
      <c r="AGF51" s="1">
        <v>0.21299999999999999</v>
      </c>
      <c r="AGG51" s="1">
        <v>0.182</v>
      </c>
      <c r="AGH51" s="1">
        <v>0.20100000000000001</v>
      </c>
      <c r="AGI51" s="1">
        <v>0.19800000000000001</v>
      </c>
      <c r="AGJ51" s="1">
        <v>4.9000000000000002E-2</v>
      </c>
      <c r="AGK51" s="1">
        <v>4.2000000000000003E-2</v>
      </c>
      <c r="AGL51" s="1">
        <v>6.4000000000000001E-2</v>
      </c>
      <c r="AGM51" s="1">
        <v>4.2000000000000003E-2</v>
      </c>
      <c r="AGN51" s="1">
        <v>3.2000000000000001E-2</v>
      </c>
      <c r="AGO51" s="1">
        <v>3.7999999999999999E-2</v>
      </c>
      <c r="AGP51" s="1">
        <v>2.5000000000000001E-2</v>
      </c>
      <c r="AGQ51" s="1">
        <v>2.9000000000000001E-2</v>
      </c>
    </row>
    <row r="52" spans="1:876" x14ac:dyDescent="0.25">
      <c r="A52" s="264" t="s">
        <v>669</v>
      </c>
      <c r="B52" s="100"/>
      <c r="C52" s="100"/>
      <c r="D52" s="100"/>
      <c r="E52" s="100"/>
      <c r="F52" s="100"/>
      <c r="G52" s="100"/>
      <c r="H52" s="100"/>
      <c r="I52" s="100"/>
      <c r="J52" s="153"/>
      <c r="K52" s="100"/>
      <c r="L52" s="100"/>
      <c r="M52" s="100"/>
      <c r="N52" s="100"/>
      <c r="O52" s="100"/>
      <c r="P52" s="100"/>
      <c r="Q52" s="100"/>
      <c r="R52" s="100"/>
      <c r="S52" s="100"/>
      <c r="T52" s="100"/>
      <c r="U52" s="153"/>
      <c r="V52" s="100"/>
      <c r="W52" s="100"/>
      <c r="X52" s="100"/>
      <c r="Y52" s="100"/>
      <c r="Z52" s="100"/>
      <c r="AA52" s="100"/>
      <c r="AB52" s="100"/>
      <c r="AC52" s="100"/>
      <c r="AD52" s="100"/>
      <c r="AE52" s="100"/>
      <c r="AF52" s="153"/>
      <c r="AG52" s="100"/>
      <c r="AH52" s="100"/>
      <c r="AI52" s="100"/>
      <c r="AJ52" s="100"/>
      <c r="AK52" s="100"/>
      <c r="AL52" s="100"/>
      <c r="AM52" s="100"/>
      <c r="AN52" s="100"/>
      <c r="AO52" s="100"/>
      <c r="AP52" s="100"/>
      <c r="AQ52" s="153"/>
      <c r="AR52" s="100"/>
      <c r="AS52" s="100"/>
      <c r="AT52" s="100"/>
      <c r="AU52" s="100"/>
      <c r="AV52" s="100"/>
      <c r="AW52" s="100"/>
      <c r="AX52" s="100"/>
      <c r="AY52" s="100"/>
      <c r="AZ52" s="100"/>
      <c r="BA52" s="100"/>
      <c r="BB52" s="153"/>
      <c r="BC52" s="100"/>
      <c r="BD52" s="100"/>
      <c r="BE52" s="100"/>
      <c r="BF52" s="100"/>
      <c r="BG52" s="100"/>
      <c r="BH52" s="100"/>
      <c r="BI52" s="100"/>
      <c r="BJ52" s="100"/>
      <c r="BK52" s="100"/>
      <c r="BL52" s="100"/>
      <c r="BM52" s="100"/>
      <c r="BN52" s="153"/>
      <c r="BO52" s="100"/>
      <c r="BP52" s="100"/>
      <c r="BQ52" s="100"/>
      <c r="BR52" s="100"/>
      <c r="BS52" s="100"/>
      <c r="BT52" s="100"/>
      <c r="BU52" s="100"/>
      <c r="BV52" s="100"/>
      <c r="BW52" s="100"/>
      <c r="BX52" s="100"/>
      <c r="BY52" s="100"/>
      <c r="BZ52" s="100"/>
      <c r="CA52" s="100"/>
      <c r="CB52" s="100"/>
      <c r="CC52" s="100"/>
      <c r="CD52" s="153"/>
      <c r="CE52" s="100"/>
      <c r="CF52" s="100"/>
      <c r="CG52" s="100"/>
      <c r="CH52" s="100"/>
      <c r="CI52" s="100"/>
      <c r="CJ52" s="100"/>
      <c r="CK52" s="100"/>
      <c r="CL52" s="100"/>
      <c r="CM52" s="100"/>
      <c r="CN52" s="100"/>
      <c r="CO52" s="100"/>
      <c r="CP52" s="100"/>
      <c r="CQ52" s="100"/>
      <c r="CR52" s="100"/>
      <c r="CS52" s="100"/>
      <c r="CT52" s="100"/>
      <c r="CU52" s="100"/>
      <c r="CV52" s="100"/>
      <c r="CW52" s="100"/>
      <c r="CX52" s="153"/>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53"/>
      <c r="DW52" s="100"/>
      <c r="DX52" s="100"/>
      <c r="DY52" s="100"/>
      <c r="DZ52" s="100"/>
      <c r="EA52" s="100"/>
      <c r="EB52" s="100"/>
      <c r="EC52" s="100"/>
      <c r="ED52" s="100"/>
      <c r="EE52" s="100"/>
      <c r="EF52" s="100"/>
      <c r="EG52" s="100"/>
      <c r="EH52" s="100"/>
      <c r="EI52" s="153"/>
      <c r="EJ52" s="100"/>
      <c r="EK52" s="100"/>
      <c r="EL52" s="100"/>
      <c r="EM52" s="100"/>
      <c r="EN52" s="100"/>
      <c r="EO52" s="100"/>
      <c r="EP52" s="100"/>
      <c r="EQ52" s="100"/>
      <c r="ER52" s="100"/>
      <c r="ES52" s="100"/>
      <c r="ET52" s="153"/>
      <c r="EU52" s="100"/>
      <c r="EV52" s="100"/>
      <c r="EW52" s="100"/>
      <c r="EX52" s="100"/>
      <c r="EY52" s="100"/>
      <c r="EZ52" s="100"/>
      <c r="FA52" s="100"/>
      <c r="FB52" s="100"/>
      <c r="FC52" s="100"/>
      <c r="FD52" s="100"/>
      <c r="FE52" s="100"/>
      <c r="FF52" s="100"/>
      <c r="FG52" s="100"/>
      <c r="FH52" s="100"/>
      <c r="FI52" s="100"/>
      <c r="FJ52" s="100"/>
      <c r="FK52" s="100"/>
      <c r="FL52" s="100"/>
      <c r="FM52" s="100"/>
      <c r="FN52" s="100"/>
      <c r="FO52" s="100"/>
      <c r="FP52" s="100"/>
      <c r="FQ52" s="100"/>
      <c r="FR52" s="100"/>
      <c r="FS52" s="100"/>
      <c r="FT52" s="100"/>
      <c r="FU52" s="100"/>
      <c r="FV52" s="100"/>
      <c r="FW52" s="100"/>
      <c r="FX52" s="100"/>
      <c r="FY52" s="100"/>
      <c r="FZ52" s="100"/>
      <c r="GA52" s="100"/>
      <c r="GB52" s="100"/>
      <c r="GC52" s="100"/>
      <c r="GD52" s="100"/>
      <c r="GE52" s="100"/>
      <c r="GF52" s="100"/>
      <c r="GG52" s="100"/>
      <c r="GH52" s="153"/>
      <c r="GI52" s="100"/>
      <c r="GJ52" s="100"/>
      <c r="GK52" s="100"/>
      <c r="GL52" s="100"/>
      <c r="GM52" s="100"/>
      <c r="GN52" s="100"/>
      <c r="GO52" s="100"/>
      <c r="GP52" s="100"/>
      <c r="GQ52" s="100"/>
      <c r="GR52" s="100"/>
      <c r="GS52" s="100"/>
      <c r="GT52" s="100"/>
      <c r="GU52" s="100"/>
      <c r="GV52" s="100"/>
      <c r="GW52" s="100"/>
      <c r="GX52" s="100"/>
      <c r="GY52" s="100"/>
      <c r="GZ52" s="153"/>
      <c r="HA52" s="100"/>
      <c r="HB52" s="100"/>
      <c r="HC52" s="100"/>
      <c r="HD52" s="100"/>
      <c r="HE52" s="100"/>
      <c r="HF52" s="100"/>
      <c r="HG52" s="100"/>
      <c r="HH52" s="100"/>
      <c r="HI52" s="100"/>
      <c r="HJ52" s="100"/>
      <c r="HK52" s="100"/>
      <c r="HL52" s="100"/>
      <c r="HM52" s="100"/>
      <c r="HN52" s="100"/>
      <c r="HO52" s="100"/>
      <c r="HP52" s="100"/>
      <c r="HQ52" s="100"/>
      <c r="HR52" s="100"/>
      <c r="HS52" s="100"/>
      <c r="HT52" s="100"/>
      <c r="HU52" s="100"/>
      <c r="HV52" s="100"/>
      <c r="HW52" s="100"/>
      <c r="HX52" s="100"/>
      <c r="HY52" s="100"/>
      <c r="HZ52" s="100"/>
      <c r="IA52" s="100"/>
      <c r="IB52" s="100"/>
      <c r="IC52" s="100"/>
      <c r="ID52" s="100"/>
      <c r="IE52" s="100"/>
      <c r="IF52" s="100"/>
      <c r="IG52" s="100"/>
      <c r="IH52" s="100"/>
      <c r="II52" s="100"/>
      <c r="IJ52" s="100"/>
      <c r="IK52" s="153"/>
      <c r="IL52" s="100"/>
      <c r="IM52" s="100"/>
      <c r="IN52" s="100"/>
      <c r="IO52" s="100"/>
      <c r="IP52" s="100"/>
      <c r="IQ52" s="100"/>
      <c r="IR52" s="100"/>
      <c r="IS52" s="100"/>
      <c r="IT52" s="100"/>
      <c r="IU52" s="100"/>
      <c r="IV52" s="100"/>
      <c r="IW52" s="100"/>
      <c r="IX52" s="100"/>
      <c r="IY52" s="100"/>
      <c r="IZ52" s="100"/>
      <c r="JA52" s="100"/>
      <c r="JB52" s="153"/>
      <c r="JC52" s="100"/>
      <c r="JD52" s="100"/>
      <c r="JE52" s="100"/>
      <c r="JF52" s="100"/>
      <c r="JG52" s="100"/>
      <c r="JH52" s="100"/>
      <c r="JI52" s="100"/>
      <c r="JJ52" s="100"/>
      <c r="JK52" s="100"/>
      <c r="JL52" s="100"/>
      <c r="JM52" s="100"/>
      <c r="JN52" s="153"/>
      <c r="JO52" s="100"/>
      <c r="JP52" s="100"/>
      <c r="JQ52" s="100"/>
      <c r="JR52" s="100"/>
      <c r="JS52" s="100"/>
      <c r="JT52" s="100"/>
      <c r="JU52" s="100"/>
      <c r="JV52" s="100"/>
      <c r="JW52" s="100"/>
      <c r="JX52" s="100"/>
      <c r="JY52" s="100"/>
      <c r="JZ52" s="100"/>
      <c r="KA52" s="100"/>
      <c r="KB52" s="100"/>
      <c r="KC52" s="100"/>
      <c r="KD52" s="100"/>
      <c r="KE52" s="100"/>
      <c r="KF52" s="100"/>
      <c r="KG52" s="100"/>
      <c r="KH52" s="153"/>
      <c r="KI52" s="100"/>
      <c r="KJ52" s="100"/>
      <c r="KK52" s="100"/>
      <c r="KL52" s="100"/>
      <c r="KM52" s="100"/>
      <c r="KN52" s="100"/>
      <c r="KO52" s="100"/>
      <c r="KP52" s="100"/>
      <c r="KQ52" s="100"/>
      <c r="KR52" s="100"/>
      <c r="KS52" s="100"/>
      <c r="KT52" s="100"/>
      <c r="KU52" s="100"/>
      <c r="KV52" s="100"/>
      <c r="KW52" s="100"/>
      <c r="KX52" s="100"/>
      <c r="KY52" s="100"/>
      <c r="KZ52" s="153"/>
      <c r="LA52" s="100"/>
      <c r="LB52" s="100"/>
      <c r="LC52" s="100"/>
      <c r="LD52" s="100"/>
      <c r="LE52" s="100"/>
      <c r="LF52" s="100"/>
      <c r="LG52" s="100"/>
      <c r="LH52" s="100"/>
      <c r="LI52" s="100"/>
      <c r="LJ52" s="100"/>
      <c r="LK52" s="100"/>
      <c r="LL52" s="100"/>
      <c r="LM52" s="100"/>
      <c r="LN52" s="100"/>
      <c r="LO52" s="100"/>
      <c r="LP52" s="100"/>
      <c r="LQ52" s="100"/>
      <c r="LR52" s="100"/>
      <c r="LS52" s="100"/>
      <c r="LT52" s="100"/>
      <c r="LU52" s="100"/>
      <c r="LV52" s="100"/>
      <c r="LW52" s="100"/>
      <c r="LX52" s="100"/>
      <c r="LY52" s="100"/>
      <c r="LZ52" s="100"/>
      <c r="MA52" s="100"/>
      <c r="MB52" s="100"/>
      <c r="MC52" s="100"/>
      <c r="MD52" s="153"/>
      <c r="ME52" s="100"/>
      <c r="MF52" s="100"/>
      <c r="MG52" s="100"/>
      <c r="MH52" s="100"/>
      <c r="MI52" s="100"/>
      <c r="MJ52" s="100"/>
      <c r="MK52" s="100"/>
      <c r="ML52" s="100"/>
      <c r="MM52" s="100"/>
      <c r="MN52" s="100"/>
      <c r="MO52" s="100"/>
      <c r="MP52" s="100"/>
      <c r="MQ52" s="100"/>
      <c r="MR52" s="100"/>
      <c r="MS52" s="100"/>
      <c r="MT52" s="100"/>
      <c r="MU52" s="100"/>
      <c r="MV52" s="100"/>
      <c r="MW52" s="100"/>
      <c r="MX52" s="100"/>
      <c r="MY52" s="100"/>
      <c r="MZ52" s="153"/>
      <c r="NA52" s="100"/>
      <c r="NB52" s="100"/>
      <c r="NC52" s="100"/>
      <c r="ND52" s="100"/>
      <c r="NE52" s="100"/>
      <c r="NF52" s="100"/>
      <c r="NG52" s="100"/>
      <c r="NH52" s="100"/>
      <c r="NI52" s="100"/>
      <c r="NJ52" s="100"/>
      <c r="NK52" s="153"/>
      <c r="NL52" s="100"/>
      <c r="NM52" s="100"/>
      <c r="NN52" s="100"/>
      <c r="NO52" s="153"/>
      <c r="NP52" s="100"/>
      <c r="NQ52" s="100"/>
      <c r="NR52" s="100"/>
      <c r="NS52" s="100"/>
      <c r="NT52" s="100"/>
      <c r="NU52" s="100"/>
      <c r="NV52" s="100"/>
      <c r="NW52" s="100"/>
      <c r="NX52" s="153"/>
      <c r="NY52" s="100"/>
      <c r="NZ52" s="100"/>
      <c r="OA52" s="100"/>
      <c r="OB52" s="100"/>
      <c r="OC52" s="100"/>
      <c r="OD52" s="100"/>
      <c r="OE52" s="100"/>
      <c r="OF52" s="100"/>
      <c r="OG52" s="100"/>
      <c r="OH52" s="100"/>
      <c r="OI52" s="100"/>
      <c r="OJ52" s="153"/>
      <c r="OK52" s="100"/>
      <c r="OL52" s="100"/>
      <c r="OM52" s="100"/>
      <c r="ON52" s="100"/>
      <c r="OO52" s="100"/>
      <c r="OP52" s="100"/>
      <c r="OQ52" s="100"/>
      <c r="OR52" s="100"/>
      <c r="OS52" s="100"/>
      <c r="OT52" s="100"/>
      <c r="OU52" s="100"/>
      <c r="OV52" s="100"/>
      <c r="OW52" s="100"/>
      <c r="OX52" s="100"/>
      <c r="OY52" s="100"/>
      <c r="OZ52" s="100"/>
      <c r="PA52" s="100"/>
      <c r="PB52" s="100"/>
      <c r="PC52" s="100"/>
      <c r="PD52" s="100"/>
      <c r="PE52" s="100"/>
      <c r="PF52" s="100"/>
      <c r="PG52" s="100"/>
      <c r="PH52" s="100"/>
      <c r="PI52" s="100"/>
      <c r="PJ52" s="100"/>
      <c r="PK52" s="100"/>
      <c r="PL52" s="100"/>
      <c r="PM52" s="100"/>
      <c r="PN52" s="100"/>
      <c r="PO52" s="100"/>
      <c r="PP52" s="100"/>
      <c r="PQ52" s="100"/>
      <c r="PR52" s="100"/>
      <c r="PS52" s="100"/>
      <c r="PT52" s="100"/>
      <c r="PU52" s="100"/>
      <c r="PV52" s="100"/>
      <c r="PW52" s="100"/>
      <c r="PX52" s="100"/>
      <c r="PY52" s="100"/>
      <c r="PZ52" s="100"/>
      <c r="QA52" s="100"/>
      <c r="QB52" s="100"/>
      <c r="QC52" s="100"/>
      <c r="QD52" s="100"/>
      <c r="QE52" s="100"/>
      <c r="QF52" s="100"/>
      <c r="QG52" s="100"/>
      <c r="QH52" s="100"/>
      <c r="QI52" s="100"/>
      <c r="QJ52" s="100"/>
      <c r="QK52" s="100"/>
      <c r="QL52" s="100"/>
      <c r="QM52" s="100"/>
      <c r="QN52" s="100"/>
      <c r="QO52" s="100"/>
      <c r="QP52" s="100"/>
      <c r="QQ52" s="100"/>
      <c r="QR52" s="100"/>
      <c r="QS52" s="100"/>
      <c r="QT52" s="100"/>
      <c r="QU52" s="100"/>
      <c r="QV52" s="100"/>
      <c r="QW52" s="100"/>
      <c r="QX52" s="100"/>
      <c r="QY52" s="100"/>
      <c r="QZ52" s="153"/>
      <c r="RA52" s="100"/>
      <c r="RB52" s="100"/>
      <c r="RC52" s="100"/>
      <c r="RD52" s="100"/>
      <c r="RE52" s="100"/>
      <c r="RF52" s="100"/>
      <c r="RG52" s="100"/>
      <c r="RH52" s="153"/>
      <c r="RI52" s="100"/>
      <c r="RJ52" s="100"/>
      <c r="RK52" s="100"/>
      <c r="RL52" s="100"/>
      <c r="RM52" s="100"/>
      <c r="RN52" s="100"/>
      <c r="RO52" s="100"/>
      <c r="RP52" s="100"/>
      <c r="RQ52" s="100"/>
      <c r="RR52" s="100"/>
      <c r="RS52" s="100"/>
      <c r="RT52" s="153"/>
      <c r="RU52" s="100"/>
      <c r="RV52" s="100"/>
      <c r="RW52" s="100"/>
      <c r="RX52" s="100"/>
      <c r="RY52" s="100"/>
      <c r="RZ52" s="100"/>
      <c r="SA52" s="100"/>
      <c r="SB52" s="100"/>
      <c r="SE52" s="1">
        <v>8.5999999999999993E-2</v>
      </c>
      <c r="SF52" s="1">
        <v>6.9000000000000006E-2</v>
      </c>
      <c r="SG52" s="1">
        <v>0.105</v>
      </c>
      <c r="SH52" s="1">
        <v>3.4380000000000002</v>
      </c>
      <c r="SI52" s="1">
        <v>1.381</v>
      </c>
      <c r="SJ52" s="1">
        <v>8.5000000000000006E-2</v>
      </c>
      <c r="SK52" s="1">
        <v>8.7999999999999995E-2</v>
      </c>
      <c r="SL52" s="1">
        <v>0.114</v>
      </c>
      <c r="SM52" s="1">
        <v>8.8999999999999996E-2</v>
      </c>
      <c r="SN52" s="1">
        <v>0.14299999999999999</v>
      </c>
      <c r="SO52" s="1">
        <v>0.17199999999999999</v>
      </c>
      <c r="SP52" s="1">
        <v>0.20100000000000001</v>
      </c>
      <c r="SQ52" s="1">
        <v>2.6619999999999999</v>
      </c>
      <c r="SR52" s="1">
        <v>0.17399999999999999</v>
      </c>
      <c r="SS52" s="1">
        <v>0.109</v>
      </c>
      <c r="ST52" s="1">
        <v>0.129</v>
      </c>
      <c r="SU52" s="1">
        <v>0.223</v>
      </c>
      <c r="SV52" s="1">
        <v>0.246</v>
      </c>
      <c r="UB52" s="10">
        <v>4.0678000000000001</v>
      </c>
      <c r="UC52" s="10">
        <v>3.8517999999999999</v>
      </c>
      <c r="UD52" s="10" t="s">
        <v>642</v>
      </c>
      <c r="ZX52" s="1">
        <v>8.8569999999999993</v>
      </c>
      <c r="ZY52" s="1">
        <v>3.2149999999999999</v>
      </c>
      <c r="ZZ52" s="1">
        <v>1.288</v>
      </c>
      <c r="AAA52" s="1">
        <v>3.524</v>
      </c>
      <c r="ACV52" s="132">
        <v>3.54</v>
      </c>
      <c r="ACW52" s="1">
        <v>5.48</v>
      </c>
      <c r="ACX52" s="1">
        <v>2.1800000000000002</v>
      </c>
      <c r="ACY52" s="1">
        <v>53.62</v>
      </c>
      <c r="ACZ52" s="1">
        <v>58.91</v>
      </c>
      <c r="ADA52" s="1">
        <v>20.170000000000002</v>
      </c>
    </row>
    <row r="53" spans="1:876" x14ac:dyDescent="0.25">
      <c r="A53" s="4" t="s">
        <v>695</v>
      </c>
      <c r="B53" s="103"/>
      <c r="C53" s="103"/>
      <c r="D53" s="103"/>
      <c r="E53" s="103"/>
      <c r="F53" s="103"/>
      <c r="G53" s="103"/>
      <c r="H53" s="103"/>
      <c r="I53" s="103"/>
      <c r="J53" s="154"/>
      <c r="K53" s="103"/>
      <c r="L53" s="103"/>
      <c r="M53" s="103"/>
      <c r="N53" s="103"/>
      <c r="O53" s="103"/>
      <c r="P53" s="103"/>
      <c r="Q53" s="103"/>
      <c r="R53" s="103"/>
      <c r="S53" s="103"/>
      <c r="T53" s="103"/>
      <c r="U53" s="154"/>
      <c r="V53" s="103"/>
      <c r="W53" s="103"/>
      <c r="X53" s="103"/>
      <c r="Y53" s="103"/>
      <c r="Z53" s="103"/>
      <c r="AA53" s="103"/>
      <c r="AB53" s="103"/>
      <c r="AC53" s="103"/>
      <c r="AD53" s="103"/>
      <c r="AE53" s="103"/>
      <c r="AF53" s="154"/>
      <c r="AG53" s="103"/>
      <c r="AH53" s="103"/>
      <c r="AI53" s="103"/>
      <c r="AJ53" s="103"/>
      <c r="AK53" s="103"/>
      <c r="AL53" s="103"/>
      <c r="AM53" s="103"/>
      <c r="AN53" s="103"/>
      <c r="AO53" s="103"/>
      <c r="AP53" s="103"/>
      <c r="AQ53" s="154"/>
      <c r="AR53" s="103"/>
      <c r="AS53" s="103"/>
      <c r="AT53" s="103"/>
      <c r="AU53" s="103"/>
      <c r="AV53" s="103"/>
      <c r="AW53" s="103"/>
      <c r="AX53" s="103"/>
      <c r="AY53" s="103"/>
      <c r="AZ53" s="103"/>
      <c r="BA53" s="103"/>
      <c r="BB53" s="154"/>
      <c r="BC53" s="103"/>
      <c r="BD53" s="103"/>
      <c r="BE53" s="103"/>
      <c r="BF53" s="103"/>
      <c r="BG53" s="103"/>
      <c r="BH53" s="103"/>
      <c r="BI53" s="103"/>
      <c r="BJ53" s="103"/>
      <c r="BK53" s="103"/>
      <c r="BL53" s="103"/>
      <c r="BM53" s="103"/>
      <c r="BN53" s="154"/>
      <c r="BO53" s="103"/>
      <c r="BP53" s="103"/>
      <c r="BQ53" s="103"/>
      <c r="BR53" s="103"/>
      <c r="BS53" s="103"/>
      <c r="BT53" s="103"/>
      <c r="BU53" s="103"/>
      <c r="BV53" s="103"/>
      <c r="BW53" s="103"/>
      <c r="BX53" s="103"/>
      <c r="BY53" s="103"/>
      <c r="BZ53" s="103"/>
      <c r="CA53" s="103"/>
      <c r="CB53" s="103"/>
      <c r="CC53" s="103"/>
      <c r="CD53" s="154"/>
      <c r="CE53" s="103"/>
      <c r="CF53" s="103"/>
      <c r="CG53" s="103"/>
      <c r="CH53" s="103"/>
      <c r="CI53" s="103"/>
      <c r="CJ53" s="103"/>
      <c r="CK53" s="103"/>
      <c r="CL53" s="103"/>
      <c r="CM53" s="103"/>
      <c r="CN53" s="103"/>
      <c r="CO53" s="103"/>
      <c r="CP53" s="103"/>
      <c r="CQ53" s="103"/>
      <c r="CR53" s="103"/>
      <c r="CS53" s="103"/>
      <c r="CT53" s="103"/>
      <c r="CU53" s="103"/>
      <c r="CV53" s="103"/>
      <c r="CW53" s="103"/>
      <c r="CX53" s="154"/>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54"/>
      <c r="DW53" s="103"/>
      <c r="DX53" s="103"/>
      <c r="DY53" s="103"/>
      <c r="DZ53" s="103"/>
      <c r="EA53" s="103"/>
      <c r="EB53" s="103"/>
      <c r="EC53" s="103"/>
      <c r="ED53" s="103"/>
      <c r="EE53" s="103"/>
      <c r="EF53" s="103"/>
      <c r="EG53" s="103"/>
      <c r="EH53" s="103"/>
      <c r="EI53" s="154"/>
      <c r="EJ53" s="103"/>
      <c r="EK53" s="103"/>
      <c r="EL53" s="103"/>
      <c r="EM53" s="103"/>
      <c r="EN53" s="103"/>
      <c r="EO53" s="103"/>
      <c r="EP53" s="103"/>
      <c r="EQ53" s="103"/>
      <c r="ER53" s="103"/>
      <c r="ES53" s="103"/>
      <c r="ET53" s="154"/>
      <c r="EU53" s="103"/>
      <c r="EV53" s="103"/>
      <c r="EW53" s="103"/>
      <c r="EX53" s="103"/>
      <c r="EY53" s="103"/>
      <c r="EZ53" s="103"/>
      <c r="FA53" s="103"/>
      <c r="FB53" s="103"/>
      <c r="FC53" s="103"/>
      <c r="FD53" s="103"/>
      <c r="FE53" s="103"/>
      <c r="FF53" s="103"/>
      <c r="FG53" s="103"/>
      <c r="FH53" s="103"/>
      <c r="FI53" s="103"/>
      <c r="FJ53" s="103"/>
      <c r="FK53" s="103"/>
      <c r="FL53" s="103"/>
      <c r="FM53" s="103"/>
      <c r="FN53" s="103"/>
      <c r="FO53" s="103"/>
      <c r="FP53" s="103"/>
      <c r="FQ53" s="103"/>
      <c r="FR53" s="103"/>
      <c r="FS53" s="103"/>
      <c r="FT53" s="103"/>
      <c r="FU53" s="103"/>
      <c r="FV53" s="103"/>
      <c r="FW53" s="103"/>
      <c r="FX53" s="103"/>
      <c r="FY53" s="103"/>
      <c r="FZ53" s="103"/>
      <c r="GA53" s="103"/>
      <c r="GB53" s="103"/>
      <c r="GC53" s="103"/>
      <c r="GD53" s="103"/>
      <c r="GE53" s="103"/>
      <c r="GF53" s="103"/>
      <c r="GG53" s="103"/>
      <c r="GH53" s="154"/>
      <c r="GI53" s="103"/>
      <c r="GJ53" s="103"/>
      <c r="GK53" s="103"/>
      <c r="GL53" s="103"/>
      <c r="GM53" s="103"/>
      <c r="GN53" s="103"/>
      <c r="GO53" s="103"/>
      <c r="GP53" s="103"/>
      <c r="GQ53" s="103"/>
      <c r="GR53" s="103"/>
      <c r="GS53" s="103"/>
      <c r="GT53" s="103"/>
      <c r="GU53" s="103"/>
      <c r="GV53" s="103"/>
      <c r="GW53" s="103"/>
      <c r="GX53" s="103"/>
      <c r="GY53" s="103"/>
      <c r="GZ53" s="154"/>
      <c r="HA53" s="103"/>
      <c r="HB53" s="103"/>
      <c r="HC53" s="103"/>
      <c r="HD53" s="103"/>
      <c r="HE53" s="103"/>
      <c r="HF53" s="103"/>
      <c r="HG53" s="103"/>
      <c r="HH53" s="103"/>
      <c r="HI53" s="103"/>
      <c r="HJ53" s="103"/>
      <c r="HK53" s="103"/>
      <c r="HL53" s="103"/>
      <c r="HM53" s="103"/>
      <c r="HN53" s="103"/>
      <c r="HO53" s="103"/>
      <c r="HP53" s="103"/>
      <c r="HQ53" s="103"/>
      <c r="HR53" s="103"/>
      <c r="HS53" s="103"/>
      <c r="HT53" s="103"/>
      <c r="HU53" s="103"/>
      <c r="HV53" s="103"/>
      <c r="HW53" s="103"/>
      <c r="HX53" s="103"/>
      <c r="HY53" s="103"/>
      <c r="HZ53" s="103"/>
      <c r="IA53" s="103"/>
      <c r="IB53" s="103"/>
      <c r="IC53" s="103"/>
      <c r="ID53" s="103"/>
      <c r="IE53" s="103"/>
      <c r="IF53" s="103"/>
      <c r="IG53" s="103"/>
      <c r="IH53" s="103"/>
      <c r="II53" s="103"/>
      <c r="IJ53" s="103"/>
      <c r="IK53" s="154"/>
      <c r="IL53" s="103"/>
      <c r="IM53" s="103"/>
      <c r="IN53" s="103"/>
      <c r="IO53" s="103"/>
      <c r="IP53" s="103"/>
      <c r="IQ53" s="103"/>
      <c r="IR53" s="103"/>
      <c r="IS53" s="103"/>
      <c r="IT53" s="103"/>
      <c r="IU53" s="103"/>
      <c r="IV53" s="103"/>
      <c r="IW53" s="103"/>
      <c r="IX53" s="103"/>
      <c r="IY53" s="103"/>
      <c r="IZ53" s="103"/>
      <c r="JA53" s="103"/>
      <c r="JB53" s="154"/>
      <c r="JC53" s="103"/>
      <c r="JD53" s="103"/>
      <c r="JE53" s="103"/>
      <c r="JF53" s="103"/>
      <c r="JG53" s="103"/>
      <c r="JH53" s="103"/>
      <c r="JI53" s="103"/>
      <c r="JJ53" s="103"/>
      <c r="JK53" s="103"/>
      <c r="JL53" s="103"/>
      <c r="JM53" s="103"/>
      <c r="JN53" s="154"/>
      <c r="JO53" s="103"/>
      <c r="JP53" s="103"/>
      <c r="JQ53" s="103"/>
      <c r="JR53" s="103"/>
      <c r="JS53" s="103"/>
      <c r="JT53" s="103"/>
      <c r="JU53" s="103"/>
      <c r="JV53" s="103"/>
      <c r="JW53" s="103"/>
      <c r="JX53" s="103"/>
      <c r="JY53" s="103"/>
      <c r="JZ53" s="103"/>
      <c r="KA53" s="103"/>
      <c r="KB53" s="103"/>
      <c r="KC53" s="103"/>
      <c r="KD53" s="103"/>
      <c r="KE53" s="103"/>
      <c r="KF53" s="103"/>
      <c r="KG53" s="103"/>
      <c r="KH53" s="154"/>
      <c r="KI53" s="103"/>
      <c r="KJ53" s="103"/>
      <c r="KK53" s="103"/>
      <c r="KL53" s="103"/>
      <c r="KM53" s="103"/>
      <c r="KN53" s="103"/>
      <c r="KO53" s="103"/>
      <c r="KP53" s="103"/>
      <c r="KQ53" s="103"/>
      <c r="KR53" s="103"/>
      <c r="KS53" s="103"/>
      <c r="KT53" s="103"/>
      <c r="KU53" s="103"/>
      <c r="KV53" s="103"/>
      <c r="KW53" s="103"/>
      <c r="KX53" s="103"/>
      <c r="KY53" s="103"/>
      <c r="KZ53" s="154"/>
      <c r="LA53" s="103"/>
      <c r="LB53" s="103"/>
      <c r="LC53" s="103"/>
      <c r="LD53" s="103"/>
      <c r="LE53" s="103"/>
      <c r="LF53" s="103"/>
      <c r="LG53" s="103"/>
      <c r="LH53" s="103"/>
      <c r="LI53" s="103"/>
      <c r="LJ53" s="103"/>
      <c r="LK53" s="103"/>
      <c r="LL53" s="103"/>
      <c r="LM53" s="103"/>
      <c r="LN53" s="103"/>
      <c r="LO53" s="103"/>
      <c r="LP53" s="103"/>
      <c r="LQ53" s="103"/>
      <c r="LR53" s="103"/>
      <c r="LS53" s="103"/>
      <c r="LT53" s="103"/>
      <c r="LU53" s="103"/>
      <c r="LV53" s="103"/>
      <c r="LW53" s="103"/>
      <c r="LX53" s="103"/>
      <c r="LY53" s="103"/>
      <c r="LZ53" s="103"/>
      <c r="MA53" s="103"/>
      <c r="MB53" s="103"/>
      <c r="MC53" s="103"/>
      <c r="MD53" s="154"/>
      <c r="ME53" s="103"/>
      <c r="MF53" s="103"/>
      <c r="MG53" s="103"/>
      <c r="MH53" s="103"/>
      <c r="MI53" s="103"/>
      <c r="MJ53" s="103"/>
      <c r="MK53" s="103"/>
      <c r="ML53" s="103"/>
      <c r="MM53" s="103"/>
      <c r="MN53" s="103"/>
      <c r="MO53" s="103"/>
      <c r="MP53" s="103"/>
      <c r="MQ53" s="103"/>
      <c r="MR53" s="103"/>
      <c r="MS53" s="103"/>
      <c r="MT53" s="103"/>
      <c r="MU53" s="103"/>
      <c r="MV53" s="103"/>
      <c r="MW53" s="103"/>
      <c r="MX53" s="103"/>
      <c r="MY53" s="103"/>
      <c r="MZ53" s="154"/>
      <c r="NA53" s="103"/>
      <c r="NB53" s="103"/>
      <c r="NC53" s="103"/>
      <c r="ND53" s="103"/>
      <c r="NE53" s="103"/>
      <c r="NF53" s="103"/>
      <c r="NG53" s="103"/>
      <c r="NH53" s="103"/>
      <c r="NI53" s="103"/>
      <c r="NJ53" s="103"/>
      <c r="NK53" s="154"/>
      <c r="NL53" s="103"/>
      <c r="NM53" s="103"/>
      <c r="NN53" s="103"/>
      <c r="NO53" s="154"/>
      <c r="NP53" s="103"/>
      <c r="NQ53" s="103"/>
      <c r="NR53" s="103"/>
      <c r="NS53" s="103"/>
      <c r="NT53" s="103"/>
      <c r="NU53" s="103"/>
      <c r="NV53" s="103"/>
      <c r="NW53" s="103"/>
      <c r="NX53" s="154"/>
      <c r="NY53" s="103"/>
      <c r="NZ53" s="103"/>
      <c r="OA53" s="103"/>
      <c r="OB53" s="103"/>
      <c r="OC53" s="103"/>
      <c r="OD53" s="103"/>
      <c r="OE53" s="103"/>
      <c r="OF53" s="103"/>
      <c r="OG53" s="103"/>
      <c r="OH53" s="103"/>
      <c r="OI53" s="103"/>
      <c r="OJ53" s="154"/>
      <c r="OK53" s="103"/>
      <c r="OL53" s="103"/>
      <c r="OM53" s="103"/>
      <c r="ON53" s="103"/>
      <c r="OO53" s="103"/>
      <c r="OP53" s="103"/>
      <c r="OQ53" s="103"/>
      <c r="OR53" s="103"/>
      <c r="OS53" s="103"/>
      <c r="OT53" s="103"/>
      <c r="OU53" s="103"/>
      <c r="OV53" s="103"/>
      <c r="OW53" s="103"/>
      <c r="OX53" s="103"/>
      <c r="OY53" s="103"/>
      <c r="OZ53" s="103"/>
      <c r="PA53" s="103"/>
      <c r="PB53" s="103"/>
      <c r="PC53" s="103"/>
      <c r="PD53" s="103"/>
      <c r="PE53" s="103"/>
      <c r="PF53" s="103"/>
      <c r="PG53" s="103"/>
      <c r="PH53" s="103"/>
      <c r="PI53" s="103"/>
      <c r="PJ53" s="103"/>
      <c r="PK53" s="103"/>
      <c r="PL53" s="103"/>
      <c r="PM53" s="103"/>
      <c r="PN53" s="103"/>
      <c r="PO53" s="103"/>
      <c r="PP53" s="103"/>
      <c r="PQ53" s="103"/>
      <c r="PR53" s="103"/>
      <c r="PS53" s="103"/>
      <c r="PT53" s="103"/>
      <c r="PU53" s="103"/>
      <c r="PV53" s="103"/>
      <c r="PW53" s="103"/>
      <c r="PX53" s="103"/>
      <c r="PY53" s="103"/>
      <c r="PZ53" s="103"/>
      <c r="QA53" s="103"/>
      <c r="QB53" s="103"/>
      <c r="QC53" s="103"/>
      <c r="QD53" s="103"/>
      <c r="QE53" s="103"/>
      <c r="QF53" s="103"/>
      <c r="QG53" s="103"/>
      <c r="QH53" s="103"/>
      <c r="QI53" s="103"/>
      <c r="QJ53" s="103"/>
      <c r="QK53" s="103"/>
      <c r="QL53" s="103"/>
      <c r="QM53" s="103"/>
      <c r="QN53" s="103"/>
      <c r="QO53" s="103"/>
      <c r="QP53" s="103"/>
      <c r="QQ53" s="103"/>
      <c r="QR53" s="103"/>
      <c r="QS53" s="103"/>
      <c r="QT53" s="103"/>
      <c r="QU53" s="103"/>
      <c r="QV53" s="103"/>
      <c r="QW53" s="103"/>
      <c r="QX53" s="103"/>
      <c r="QY53" s="103"/>
      <c r="QZ53" s="154"/>
      <c r="RA53" s="103"/>
      <c r="RB53" s="103"/>
      <c r="RC53" s="103"/>
      <c r="RD53" s="103"/>
      <c r="RE53" s="103"/>
      <c r="RF53" s="103"/>
      <c r="RG53" s="103"/>
      <c r="RH53" s="154"/>
      <c r="RI53" s="103"/>
      <c r="RJ53" s="103"/>
      <c r="RK53" s="103"/>
      <c r="RL53" s="103"/>
      <c r="RM53" s="103"/>
      <c r="RN53" s="103"/>
      <c r="RO53" s="103"/>
      <c r="RP53" s="103"/>
      <c r="RQ53" s="103"/>
      <c r="RR53" s="103"/>
      <c r="RS53" s="103"/>
      <c r="RT53" s="154"/>
      <c r="RU53" s="103"/>
      <c r="RV53" s="103"/>
      <c r="RW53" s="103"/>
      <c r="RX53" s="103"/>
      <c r="RY53" s="103"/>
      <c r="RZ53" s="103"/>
      <c r="SA53" s="103"/>
      <c r="SB53" s="103"/>
      <c r="TF53" s="132">
        <v>3.1600000000000003E-2</v>
      </c>
      <c r="TG53" s="1">
        <v>2.4899999999999999E-2</v>
      </c>
      <c r="TH53" s="1">
        <v>2.75E-2</v>
      </c>
      <c r="TI53" s="1">
        <v>2.29E-2</v>
      </c>
      <c r="TJ53" s="1">
        <v>2.2700000000000001E-2</v>
      </c>
      <c r="TK53" s="1">
        <v>2.5999999999999999E-2</v>
      </c>
      <c r="TL53" s="1">
        <v>2.98E-2</v>
      </c>
      <c r="TM53" s="1">
        <v>2.9100000000000001E-2</v>
      </c>
      <c r="TN53" s="1">
        <v>3.3500000000000002E-2</v>
      </c>
      <c r="TO53" s="1">
        <v>4.4699999999999997E-2</v>
      </c>
      <c r="TP53" s="1">
        <v>4.6600000000000003E-2</v>
      </c>
      <c r="TQ53" s="1">
        <v>5.0099999999999999E-2</v>
      </c>
      <c r="TR53" s="1">
        <v>2.87E-2</v>
      </c>
      <c r="TS53" s="1">
        <v>2.01E-2</v>
      </c>
      <c r="TT53" s="1">
        <v>3.8300000000000001E-2</v>
      </c>
      <c r="TU53" s="1">
        <v>6.0999999999999999E-2</v>
      </c>
      <c r="TV53" s="1">
        <v>0.1</v>
      </c>
      <c r="TW53" s="1">
        <v>6.6100000000000006E-2</v>
      </c>
      <c r="TX53" s="1">
        <v>0.38429999999999997</v>
      </c>
      <c r="TY53" s="1">
        <v>0.34960000000000002</v>
      </c>
      <c r="TZ53" s="1">
        <v>0.11550000000000001</v>
      </c>
      <c r="UA53" s="1">
        <v>8.4400000000000003E-2</v>
      </c>
      <c r="UB53" s="1">
        <v>0.74370000000000003</v>
      </c>
      <c r="UC53" s="1">
        <v>0.54010000000000002</v>
      </c>
      <c r="UD53" s="1">
        <v>0.62260000000000004</v>
      </c>
    </row>
    <row r="54" spans="1:876" x14ac:dyDescent="0.25">
      <c r="A54" s="2" t="s">
        <v>340</v>
      </c>
      <c r="B54" s="100"/>
      <c r="C54" s="100"/>
      <c r="D54" s="100"/>
      <c r="E54" s="100"/>
      <c r="F54" s="100"/>
      <c r="G54" s="100"/>
      <c r="H54" s="100"/>
      <c r="I54" s="100"/>
      <c r="J54" s="153"/>
      <c r="K54" s="100"/>
      <c r="L54" s="100"/>
      <c r="M54" s="100"/>
      <c r="N54" s="100"/>
      <c r="O54" s="100"/>
      <c r="P54" s="100"/>
      <c r="Q54" s="100"/>
      <c r="R54" s="100"/>
      <c r="S54" s="100"/>
      <c r="T54" s="100"/>
      <c r="U54" s="153"/>
      <c r="V54" s="100"/>
      <c r="W54" s="100"/>
      <c r="X54" s="100"/>
      <c r="Y54" s="100"/>
      <c r="Z54" s="100"/>
      <c r="AA54" s="100"/>
      <c r="AB54" s="100"/>
      <c r="AC54" s="100"/>
      <c r="AD54" s="100"/>
      <c r="AE54" s="100"/>
      <c r="AF54" s="153"/>
      <c r="AG54" s="100"/>
      <c r="AH54" s="100"/>
      <c r="AI54" s="100"/>
      <c r="AJ54" s="100"/>
      <c r="AK54" s="100"/>
      <c r="AL54" s="100"/>
      <c r="AM54" s="100"/>
      <c r="AN54" s="100"/>
      <c r="AO54" s="100"/>
      <c r="AP54" s="100"/>
      <c r="AQ54" s="153"/>
      <c r="AR54" s="100"/>
      <c r="AS54" s="100"/>
      <c r="AT54" s="100"/>
      <c r="AU54" s="100"/>
      <c r="AV54" s="100"/>
      <c r="AW54" s="100"/>
      <c r="AX54" s="100"/>
      <c r="AY54" s="100"/>
      <c r="AZ54" s="100"/>
      <c r="BA54" s="100"/>
      <c r="BB54" s="153"/>
      <c r="BC54" s="100"/>
      <c r="BD54" s="100"/>
      <c r="BE54" s="100"/>
      <c r="BF54" s="100"/>
      <c r="BG54" s="100"/>
      <c r="BH54" s="100"/>
      <c r="BI54" s="100"/>
      <c r="BJ54" s="100"/>
      <c r="BK54" s="100"/>
      <c r="BL54" s="100"/>
      <c r="BM54" s="100"/>
      <c r="BN54" s="153"/>
      <c r="BO54" s="100"/>
      <c r="BP54" s="100"/>
      <c r="BQ54" s="100"/>
      <c r="BR54" s="100"/>
      <c r="BS54" s="100"/>
      <c r="BT54" s="100"/>
      <c r="BU54" s="100"/>
      <c r="BV54" s="100"/>
      <c r="BW54" s="100"/>
      <c r="BX54" s="100"/>
      <c r="BY54" s="100"/>
      <c r="BZ54" s="100"/>
      <c r="CA54" s="100"/>
      <c r="CB54" s="100"/>
      <c r="CC54" s="100"/>
      <c r="CD54" s="153"/>
      <c r="CE54" s="100"/>
      <c r="CF54" s="100"/>
      <c r="CG54" s="100"/>
      <c r="CH54" s="100"/>
      <c r="CI54" s="100"/>
      <c r="CJ54" s="100"/>
      <c r="CK54" s="100"/>
      <c r="CL54" s="100"/>
      <c r="CM54" s="100"/>
      <c r="CN54" s="100"/>
      <c r="CO54" s="100"/>
      <c r="CP54" s="100"/>
      <c r="CQ54" s="100"/>
      <c r="CR54" s="100"/>
      <c r="CS54" s="100"/>
      <c r="CT54" s="100"/>
      <c r="CU54" s="100"/>
      <c r="CV54" s="100"/>
      <c r="CW54" s="100"/>
      <c r="CX54" s="153"/>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53"/>
      <c r="DW54" s="100"/>
      <c r="DX54" s="100"/>
      <c r="DY54" s="100"/>
      <c r="DZ54" s="100"/>
      <c r="EA54" s="100"/>
      <c r="EB54" s="100"/>
      <c r="EC54" s="100"/>
      <c r="ED54" s="100"/>
      <c r="EE54" s="100"/>
      <c r="EF54" s="100"/>
      <c r="EG54" s="100"/>
      <c r="EH54" s="100"/>
      <c r="EI54" s="153"/>
      <c r="EJ54" s="100"/>
      <c r="EK54" s="100"/>
      <c r="EL54" s="100"/>
      <c r="EM54" s="100"/>
      <c r="EN54" s="100"/>
      <c r="EO54" s="100"/>
      <c r="EP54" s="100"/>
      <c r="EQ54" s="100"/>
      <c r="ER54" s="100"/>
      <c r="ES54" s="100"/>
      <c r="ET54" s="153"/>
      <c r="EU54" s="100"/>
      <c r="EV54" s="100"/>
      <c r="EW54" s="100"/>
      <c r="EX54" s="100"/>
      <c r="EY54" s="100"/>
      <c r="EZ54" s="100"/>
      <c r="FA54" s="100"/>
      <c r="FB54" s="100"/>
      <c r="FC54" s="100"/>
      <c r="FD54" s="100"/>
      <c r="FE54" s="100"/>
      <c r="FF54" s="100"/>
      <c r="FG54" s="100"/>
      <c r="FH54" s="100"/>
      <c r="FI54" s="100"/>
      <c r="FJ54" s="100"/>
      <c r="FK54" s="100"/>
      <c r="FL54" s="100"/>
      <c r="FM54" s="100"/>
      <c r="FN54" s="100"/>
      <c r="FO54" s="100"/>
      <c r="FP54" s="100"/>
      <c r="FQ54" s="100"/>
      <c r="FR54" s="100"/>
      <c r="FS54" s="100"/>
      <c r="FT54" s="100"/>
      <c r="FU54" s="100"/>
      <c r="FV54" s="100"/>
      <c r="FW54" s="100"/>
      <c r="FX54" s="100"/>
      <c r="FY54" s="100"/>
      <c r="FZ54" s="100"/>
      <c r="GA54" s="100"/>
      <c r="GB54" s="100"/>
      <c r="GC54" s="100"/>
      <c r="GD54" s="100"/>
      <c r="GE54" s="100"/>
      <c r="GF54" s="100"/>
      <c r="GG54" s="100"/>
      <c r="GH54" s="153"/>
      <c r="GI54" s="100"/>
      <c r="GJ54" s="100"/>
      <c r="GK54" s="100"/>
      <c r="GL54" s="100"/>
      <c r="GM54" s="100"/>
      <c r="GN54" s="100"/>
      <c r="GO54" s="100"/>
      <c r="GP54" s="100"/>
      <c r="GQ54" s="100"/>
      <c r="GR54" s="100"/>
      <c r="GS54" s="100"/>
      <c r="GT54" s="100"/>
      <c r="GU54" s="100"/>
      <c r="GV54" s="100"/>
      <c r="GW54" s="100"/>
      <c r="GX54" s="100"/>
      <c r="GY54" s="100"/>
      <c r="GZ54" s="153"/>
      <c r="HA54" s="100"/>
      <c r="HB54" s="100"/>
      <c r="HC54" s="100"/>
      <c r="HD54" s="100"/>
      <c r="HE54" s="100"/>
      <c r="HF54" s="100"/>
      <c r="HG54" s="100"/>
      <c r="HH54" s="100"/>
      <c r="HI54" s="100"/>
      <c r="HJ54" s="100"/>
      <c r="HK54" s="100"/>
      <c r="HL54" s="100"/>
      <c r="HM54" s="100"/>
      <c r="HN54" s="100"/>
      <c r="HO54" s="100"/>
      <c r="HP54" s="100"/>
      <c r="HQ54" s="100"/>
      <c r="HR54" s="100"/>
      <c r="HS54" s="100"/>
      <c r="HT54" s="100"/>
      <c r="HU54" s="100"/>
      <c r="HV54" s="100"/>
      <c r="HW54" s="100"/>
      <c r="HX54" s="100"/>
      <c r="HY54" s="100"/>
      <c r="HZ54" s="100"/>
      <c r="IA54" s="100"/>
      <c r="IB54" s="100"/>
      <c r="IC54" s="100"/>
      <c r="ID54" s="100"/>
      <c r="IE54" s="100"/>
      <c r="IF54" s="100"/>
      <c r="IG54" s="100"/>
      <c r="IH54" s="100"/>
      <c r="II54" s="100"/>
      <c r="IJ54" s="100"/>
      <c r="IK54" s="153"/>
      <c r="IL54" s="100"/>
      <c r="IM54" s="100"/>
      <c r="IN54" s="100"/>
      <c r="IO54" s="100"/>
      <c r="IP54" s="100"/>
      <c r="IQ54" s="100"/>
      <c r="IR54" s="100"/>
      <c r="IS54" s="100"/>
      <c r="IT54" s="100"/>
      <c r="IU54" s="100"/>
      <c r="IV54" s="100"/>
      <c r="IW54" s="100"/>
      <c r="IX54" s="100"/>
      <c r="IY54" s="100"/>
      <c r="IZ54" s="100"/>
      <c r="JA54" s="100"/>
      <c r="JB54" s="153"/>
      <c r="JC54" s="100"/>
      <c r="JD54" s="100"/>
      <c r="JE54" s="100"/>
      <c r="JF54" s="100"/>
      <c r="JG54" s="100"/>
      <c r="JH54" s="100"/>
      <c r="JI54" s="100"/>
      <c r="JJ54" s="100"/>
      <c r="JK54" s="100"/>
      <c r="JL54" s="100"/>
      <c r="JM54" s="100"/>
      <c r="JN54" s="153"/>
      <c r="JO54" s="100"/>
      <c r="JP54" s="100"/>
      <c r="JQ54" s="100"/>
      <c r="JR54" s="100"/>
      <c r="JS54" s="100"/>
      <c r="JT54" s="100"/>
      <c r="JU54" s="100"/>
      <c r="JV54" s="100"/>
      <c r="JW54" s="100"/>
      <c r="JX54" s="100"/>
      <c r="JY54" s="100"/>
      <c r="JZ54" s="100"/>
      <c r="KA54" s="100"/>
      <c r="KB54" s="100"/>
      <c r="KC54" s="100"/>
      <c r="KD54" s="100"/>
      <c r="KE54" s="100"/>
      <c r="KF54" s="100"/>
      <c r="KG54" s="100"/>
      <c r="KH54" s="153"/>
      <c r="KI54" s="100"/>
      <c r="KJ54" s="100"/>
      <c r="KK54" s="100"/>
      <c r="KL54" s="100"/>
      <c r="KM54" s="100"/>
      <c r="KN54" s="100"/>
      <c r="KO54" s="100"/>
      <c r="KP54" s="100"/>
      <c r="KQ54" s="100"/>
      <c r="KR54" s="100"/>
      <c r="KS54" s="100"/>
      <c r="KT54" s="100"/>
      <c r="KU54" s="100"/>
      <c r="KV54" s="100"/>
      <c r="KW54" s="100"/>
      <c r="KX54" s="100"/>
      <c r="KY54" s="100"/>
      <c r="KZ54" s="153">
        <v>3.0300000000000001E-2</v>
      </c>
      <c r="LA54" s="100">
        <v>1.5900000000000001E-2</v>
      </c>
      <c r="LB54" s="100">
        <v>0.44419999999999998</v>
      </c>
      <c r="LC54" s="100">
        <v>0.23499999999999999</v>
      </c>
      <c r="LD54" s="100">
        <v>8.0999999999999996E-3</v>
      </c>
      <c r="LE54" s="100">
        <v>3.3E-3</v>
      </c>
      <c r="LF54" s="100">
        <v>2.47E-2</v>
      </c>
      <c r="LG54" s="100">
        <v>1.61E-2</v>
      </c>
      <c r="LH54" s="100">
        <v>6.4999999999999997E-3</v>
      </c>
      <c r="LI54" s="100">
        <v>3.3E-3</v>
      </c>
      <c r="LJ54" s="100">
        <v>2.9700000000000001E-2</v>
      </c>
      <c r="LK54" s="100">
        <v>1.52E-2</v>
      </c>
      <c r="LL54" s="100">
        <v>0.15029999999999999</v>
      </c>
      <c r="LM54" s="100">
        <v>0.1168</v>
      </c>
      <c r="LN54" s="100">
        <v>1.0200000000000001E-2</v>
      </c>
      <c r="LO54" s="100">
        <v>3.8E-3</v>
      </c>
      <c r="LP54" s="100">
        <v>3.3300000000000003E-2</v>
      </c>
      <c r="LQ54" s="100">
        <v>2.29E-2</v>
      </c>
      <c r="LR54" s="100">
        <v>7.7999999999999996E-3</v>
      </c>
      <c r="LS54" s="100">
        <v>3.8E-3</v>
      </c>
      <c r="LT54" s="100">
        <v>0.81420000000000003</v>
      </c>
      <c r="LU54" s="100">
        <v>0.41010000000000002</v>
      </c>
      <c r="LV54" s="100">
        <v>3.0042</v>
      </c>
      <c r="LW54" s="100">
        <v>2.3065000000000002</v>
      </c>
      <c r="LX54" s="100">
        <v>0.26900000000000002</v>
      </c>
      <c r="LY54" s="100">
        <v>0.1215</v>
      </c>
      <c r="LZ54" s="100">
        <v>0.8266</v>
      </c>
      <c r="MA54" s="100">
        <v>0.28260000000000002</v>
      </c>
      <c r="MB54" s="100">
        <v>0.27350000000000002</v>
      </c>
      <c r="MC54" s="100">
        <v>0.1215</v>
      </c>
      <c r="MD54" s="153"/>
      <c r="ME54" s="100"/>
      <c r="MF54" s="100"/>
      <c r="MG54" s="100"/>
      <c r="MH54" s="100"/>
      <c r="MI54" s="100"/>
      <c r="MJ54" s="100"/>
      <c r="MK54" s="100"/>
      <c r="ML54" s="100"/>
      <c r="MM54" s="100"/>
      <c r="MN54" s="100"/>
      <c r="MO54" s="100"/>
      <c r="MP54" s="100"/>
      <c r="MQ54" s="100"/>
      <c r="MR54" s="100"/>
      <c r="MS54" s="100"/>
      <c r="MT54" s="100"/>
      <c r="MU54" s="100"/>
      <c r="MV54" s="100"/>
      <c r="MW54" s="100"/>
      <c r="MX54" s="100"/>
      <c r="MY54" s="100"/>
      <c r="MZ54" s="153"/>
      <c r="NA54" s="100"/>
      <c r="NB54" s="100"/>
      <c r="NC54" s="100"/>
      <c r="ND54" s="100"/>
      <c r="NE54" s="100"/>
      <c r="NF54" s="100"/>
      <c r="NG54" s="100"/>
      <c r="NH54" s="100"/>
      <c r="NI54" s="100"/>
      <c r="NJ54" s="100"/>
      <c r="NK54" s="153"/>
      <c r="NL54" s="100"/>
      <c r="NM54" s="100"/>
      <c r="NN54" s="100"/>
      <c r="NO54" s="153"/>
      <c r="NP54" s="100"/>
      <c r="NQ54" s="100"/>
      <c r="NR54" s="100"/>
      <c r="NS54" s="100"/>
      <c r="NT54" s="100"/>
      <c r="NU54" s="100"/>
      <c r="NV54" s="100"/>
      <c r="NW54" s="100"/>
      <c r="NX54" s="153"/>
      <c r="NY54" s="100"/>
      <c r="NZ54" s="100"/>
      <c r="OA54" s="100"/>
      <c r="OB54" s="100"/>
      <c r="OC54" s="100"/>
      <c r="OD54" s="100"/>
      <c r="OE54" s="100"/>
      <c r="OF54" s="100"/>
      <c r="OG54" s="100"/>
      <c r="OH54" s="100"/>
      <c r="OI54" s="100"/>
      <c r="OJ54" s="153"/>
      <c r="OK54" s="100"/>
      <c r="OL54" s="100"/>
      <c r="OM54" s="100"/>
      <c r="ON54" s="100"/>
      <c r="OO54" s="100"/>
      <c r="OP54" s="100"/>
      <c r="OQ54" s="100"/>
      <c r="OR54" s="100"/>
      <c r="OS54" s="100"/>
      <c r="OT54" s="100"/>
      <c r="OU54" s="100"/>
      <c r="OV54" s="100"/>
      <c r="OW54" s="100"/>
      <c r="OX54" s="100"/>
      <c r="OY54" s="100"/>
      <c r="OZ54" s="100"/>
      <c r="PA54" s="100"/>
      <c r="PB54" s="100"/>
      <c r="PC54" s="100"/>
      <c r="PD54" s="100"/>
      <c r="PE54" s="100"/>
      <c r="PF54" s="100"/>
      <c r="PG54" s="100"/>
      <c r="PH54" s="100"/>
      <c r="PI54" s="100"/>
      <c r="PJ54" s="100"/>
      <c r="PK54" s="100"/>
      <c r="PL54" s="100"/>
      <c r="PM54" s="100"/>
      <c r="PN54" s="100"/>
      <c r="PO54" s="100"/>
      <c r="PP54" s="100"/>
      <c r="PQ54" s="100"/>
      <c r="PR54" s="100"/>
      <c r="PS54" s="100"/>
      <c r="PT54" s="100"/>
      <c r="PU54" s="100"/>
      <c r="PV54" s="100"/>
      <c r="PW54" s="100"/>
      <c r="PX54" s="100"/>
      <c r="PY54" s="100"/>
      <c r="PZ54" s="100"/>
      <c r="QA54" s="100"/>
      <c r="QB54" s="100"/>
      <c r="QC54" s="100"/>
      <c r="QD54" s="100"/>
      <c r="QE54" s="100"/>
      <c r="QF54" s="100"/>
      <c r="QG54" s="100"/>
      <c r="QH54" s="100"/>
      <c r="QI54" s="100"/>
      <c r="QJ54" s="100"/>
      <c r="QK54" s="100"/>
      <c r="QL54" s="100"/>
      <c r="QM54" s="100"/>
      <c r="QN54" s="100"/>
      <c r="QO54" s="100"/>
      <c r="QP54" s="100"/>
      <c r="QQ54" s="100"/>
      <c r="QR54" s="100"/>
      <c r="QS54" s="100"/>
      <c r="QT54" s="100"/>
      <c r="QU54" s="100"/>
      <c r="QV54" s="100"/>
      <c r="QW54" s="100"/>
      <c r="QX54" s="100"/>
      <c r="QY54" s="100"/>
      <c r="QZ54" s="153"/>
      <c r="RA54" s="100"/>
      <c r="RB54" s="100"/>
      <c r="RC54" s="100"/>
      <c r="RD54" s="100"/>
      <c r="RE54" s="100"/>
      <c r="RF54" s="100"/>
      <c r="RG54" s="100"/>
      <c r="RH54" s="153"/>
      <c r="RI54" s="100"/>
      <c r="RJ54" s="100"/>
      <c r="RK54" s="100"/>
      <c r="RL54" s="100"/>
      <c r="RM54" s="100"/>
      <c r="RN54" s="100"/>
      <c r="RO54" s="100"/>
      <c r="RP54" s="100"/>
      <c r="RQ54" s="100"/>
      <c r="RR54" s="100"/>
      <c r="RS54" s="100"/>
      <c r="RT54" s="153"/>
      <c r="RU54" s="100"/>
      <c r="RV54" s="100"/>
      <c r="RW54" s="100"/>
      <c r="RX54" s="100"/>
      <c r="RY54" s="100"/>
      <c r="RZ54" s="100"/>
      <c r="SA54" s="100"/>
      <c r="SB54" s="100"/>
    </row>
    <row r="55" spans="1:876" x14ac:dyDescent="0.25">
      <c r="A55" s="2" t="s">
        <v>341</v>
      </c>
      <c r="B55" s="103"/>
      <c r="C55" s="103"/>
      <c r="D55" s="103"/>
      <c r="E55" s="103"/>
      <c r="F55" s="103"/>
      <c r="G55" s="103"/>
      <c r="H55" s="103"/>
      <c r="I55" s="103"/>
      <c r="J55" s="154"/>
      <c r="K55" s="103"/>
      <c r="L55" s="103"/>
      <c r="M55" s="103"/>
      <c r="N55" s="103"/>
      <c r="O55" s="103"/>
      <c r="P55" s="103"/>
      <c r="Q55" s="103"/>
      <c r="R55" s="103"/>
      <c r="S55" s="103"/>
      <c r="T55" s="103"/>
      <c r="U55" s="154"/>
      <c r="V55" s="103"/>
      <c r="W55" s="103"/>
      <c r="X55" s="103"/>
      <c r="Y55" s="103"/>
      <c r="Z55" s="103"/>
      <c r="AA55" s="103"/>
      <c r="AB55" s="103"/>
      <c r="AC55" s="103"/>
      <c r="AD55" s="103"/>
      <c r="AE55" s="103"/>
      <c r="AF55" s="154"/>
      <c r="AG55" s="103"/>
      <c r="AH55" s="103"/>
      <c r="AI55" s="103"/>
      <c r="AJ55" s="103"/>
      <c r="AK55" s="103"/>
      <c r="AL55" s="103"/>
      <c r="AM55" s="103"/>
      <c r="AN55" s="103"/>
      <c r="AO55" s="103"/>
      <c r="AP55" s="103"/>
      <c r="AQ55" s="154"/>
      <c r="AR55" s="103"/>
      <c r="AS55" s="103"/>
      <c r="AT55" s="103"/>
      <c r="AU55" s="103"/>
      <c r="AV55" s="103"/>
      <c r="AW55" s="103"/>
      <c r="AX55" s="103"/>
      <c r="AY55" s="103"/>
      <c r="AZ55" s="103"/>
      <c r="BA55" s="103"/>
      <c r="BB55" s="154"/>
      <c r="BC55" s="103"/>
      <c r="BD55" s="103"/>
      <c r="BE55" s="103"/>
      <c r="BF55" s="103"/>
      <c r="BG55" s="103"/>
      <c r="BH55" s="103"/>
      <c r="BI55" s="103"/>
      <c r="BJ55" s="103"/>
      <c r="BK55" s="103"/>
      <c r="BL55" s="103"/>
      <c r="BM55" s="103"/>
      <c r="BN55" s="154"/>
      <c r="BO55" s="103"/>
      <c r="BP55" s="103"/>
      <c r="BQ55" s="103"/>
      <c r="BR55" s="103"/>
      <c r="BS55" s="103"/>
      <c r="BT55" s="103"/>
      <c r="BU55" s="103"/>
      <c r="BV55" s="103"/>
      <c r="BW55" s="103"/>
      <c r="BX55" s="103"/>
      <c r="BY55" s="103"/>
      <c r="BZ55" s="103"/>
      <c r="CA55" s="103"/>
      <c r="CB55" s="103"/>
      <c r="CC55" s="103"/>
      <c r="CD55" s="154"/>
      <c r="CE55" s="103"/>
      <c r="CF55" s="103"/>
      <c r="CG55" s="103"/>
      <c r="CH55" s="103"/>
      <c r="CI55" s="103"/>
      <c r="CJ55" s="103"/>
      <c r="CK55" s="103"/>
      <c r="CL55" s="103"/>
      <c r="CM55" s="103"/>
      <c r="CN55" s="103"/>
      <c r="CO55" s="103"/>
      <c r="CP55" s="103"/>
      <c r="CQ55" s="103"/>
      <c r="CR55" s="103"/>
      <c r="CS55" s="103"/>
      <c r="CT55" s="103"/>
      <c r="CU55" s="103"/>
      <c r="CV55" s="103"/>
      <c r="CW55" s="103"/>
      <c r="CX55" s="154"/>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54"/>
      <c r="DW55" s="103"/>
      <c r="DX55" s="103"/>
      <c r="DY55" s="103"/>
      <c r="DZ55" s="103"/>
      <c r="EA55" s="103"/>
      <c r="EB55" s="103"/>
      <c r="EC55" s="103"/>
      <c r="ED55" s="103"/>
      <c r="EE55" s="103"/>
      <c r="EF55" s="103"/>
      <c r="EG55" s="103"/>
      <c r="EH55" s="103"/>
      <c r="EI55" s="154"/>
      <c r="EJ55" s="103"/>
      <c r="EK55" s="103"/>
      <c r="EL55" s="103"/>
      <c r="EM55" s="103"/>
      <c r="EN55" s="103"/>
      <c r="EO55" s="103"/>
      <c r="EP55" s="103"/>
      <c r="EQ55" s="103"/>
      <c r="ER55" s="103"/>
      <c r="ES55" s="103"/>
      <c r="ET55" s="154"/>
      <c r="EU55" s="103"/>
      <c r="EV55" s="103"/>
      <c r="EW55" s="103"/>
      <c r="EX55" s="103"/>
      <c r="EY55" s="103"/>
      <c r="EZ55" s="103"/>
      <c r="FA55" s="103"/>
      <c r="FB55" s="103"/>
      <c r="FC55" s="103"/>
      <c r="FD55" s="103"/>
      <c r="FE55" s="103"/>
      <c r="FF55" s="103"/>
      <c r="FG55" s="103"/>
      <c r="FH55" s="103"/>
      <c r="FI55" s="103"/>
      <c r="FJ55" s="103"/>
      <c r="FK55" s="103"/>
      <c r="FL55" s="103"/>
      <c r="FM55" s="103"/>
      <c r="FN55" s="103"/>
      <c r="FO55" s="103"/>
      <c r="FP55" s="103"/>
      <c r="FQ55" s="103"/>
      <c r="FR55" s="103"/>
      <c r="FS55" s="103"/>
      <c r="FT55" s="103"/>
      <c r="FU55" s="103"/>
      <c r="FV55" s="103"/>
      <c r="FW55" s="103"/>
      <c r="FX55" s="103"/>
      <c r="FY55" s="103"/>
      <c r="FZ55" s="103"/>
      <c r="GA55" s="103"/>
      <c r="GB55" s="103"/>
      <c r="GC55" s="103"/>
      <c r="GD55" s="103"/>
      <c r="GE55" s="103"/>
      <c r="GF55" s="103"/>
      <c r="GG55" s="103"/>
      <c r="GH55" s="154"/>
      <c r="GI55" s="103"/>
      <c r="GJ55" s="103"/>
      <c r="GK55" s="103"/>
      <c r="GL55" s="103"/>
      <c r="GM55" s="103"/>
      <c r="GN55" s="103"/>
      <c r="GO55" s="103"/>
      <c r="GP55" s="103"/>
      <c r="GQ55" s="103"/>
      <c r="GR55" s="103"/>
      <c r="GS55" s="103"/>
      <c r="GT55" s="103"/>
      <c r="GU55" s="103"/>
      <c r="GV55" s="103"/>
      <c r="GW55" s="103"/>
      <c r="GX55" s="103"/>
      <c r="GY55" s="103"/>
      <c r="GZ55" s="154"/>
      <c r="HA55" s="103"/>
      <c r="HB55" s="103"/>
      <c r="HC55" s="103"/>
      <c r="HD55" s="103"/>
      <c r="HE55" s="103"/>
      <c r="HF55" s="103"/>
      <c r="HG55" s="103"/>
      <c r="HH55" s="103"/>
      <c r="HI55" s="103"/>
      <c r="HJ55" s="103"/>
      <c r="HK55" s="103"/>
      <c r="HL55" s="103"/>
      <c r="HM55" s="103"/>
      <c r="HN55" s="103"/>
      <c r="HO55" s="103"/>
      <c r="HP55" s="103"/>
      <c r="HQ55" s="103"/>
      <c r="HR55" s="103"/>
      <c r="HS55" s="103"/>
      <c r="HT55" s="103"/>
      <c r="HU55" s="103"/>
      <c r="HV55" s="103"/>
      <c r="HW55" s="103"/>
      <c r="HX55" s="103"/>
      <c r="HY55" s="103"/>
      <c r="HZ55" s="103"/>
      <c r="IA55" s="103"/>
      <c r="IB55" s="103"/>
      <c r="IC55" s="103"/>
      <c r="ID55" s="103"/>
      <c r="IE55" s="103"/>
      <c r="IF55" s="103"/>
      <c r="IG55" s="103"/>
      <c r="IH55" s="103"/>
      <c r="II55" s="103"/>
      <c r="IJ55" s="103"/>
      <c r="IK55" s="154"/>
      <c r="IL55" s="103"/>
      <c r="IM55" s="103"/>
      <c r="IN55" s="103"/>
      <c r="IO55" s="103"/>
      <c r="IP55" s="103"/>
      <c r="IQ55" s="103"/>
      <c r="IR55" s="103"/>
      <c r="IS55" s="103"/>
      <c r="IT55" s="103"/>
      <c r="IU55" s="103"/>
      <c r="IV55" s="103"/>
      <c r="IW55" s="103"/>
      <c r="IX55" s="103"/>
      <c r="IY55" s="103"/>
      <c r="IZ55" s="103"/>
      <c r="JA55" s="103"/>
      <c r="JB55" s="154"/>
      <c r="JC55" s="103"/>
      <c r="JD55" s="103"/>
      <c r="JE55" s="103"/>
      <c r="JF55" s="103"/>
      <c r="JG55" s="103"/>
      <c r="JH55" s="103"/>
      <c r="JI55" s="103"/>
      <c r="JJ55" s="103"/>
      <c r="JK55" s="103"/>
      <c r="JL55" s="103"/>
      <c r="JM55" s="103"/>
      <c r="JN55" s="154"/>
      <c r="JO55" s="103"/>
      <c r="JP55" s="103"/>
      <c r="JQ55" s="103"/>
      <c r="JR55" s="103"/>
      <c r="JS55" s="103"/>
      <c r="JT55" s="103"/>
      <c r="JU55" s="103"/>
      <c r="JV55" s="103"/>
      <c r="JW55" s="103"/>
      <c r="JX55" s="103"/>
      <c r="JY55" s="103"/>
      <c r="JZ55" s="103"/>
      <c r="KA55" s="103"/>
      <c r="KB55" s="103"/>
      <c r="KC55" s="103"/>
      <c r="KD55" s="103"/>
      <c r="KE55" s="103"/>
      <c r="KF55" s="103"/>
      <c r="KG55" s="103"/>
      <c r="KH55" s="154"/>
      <c r="KI55" s="103"/>
      <c r="KJ55" s="103"/>
      <c r="KK55" s="103"/>
      <c r="KL55" s="103"/>
      <c r="KM55" s="103"/>
      <c r="KN55" s="103"/>
      <c r="KO55" s="103"/>
      <c r="KP55" s="103"/>
      <c r="KQ55" s="103"/>
      <c r="KR55" s="103"/>
      <c r="KS55" s="103"/>
      <c r="KT55" s="103"/>
      <c r="KU55" s="103"/>
      <c r="KV55" s="103"/>
      <c r="KW55" s="103"/>
      <c r="KX55" s="103"/>
      <c r="KY55" s="103"/>
      <c r="KZ55" s="154"/>
      <c r="LA55" s="103"/>
      <c r="LB55" s="103"/>
      <c r="LC55" s="103"/>
      <c r="LD55" s="103"/>
      <c r="LE55" s="103"/>
      <c r="LF55" s="103"/>
      <c r="LG55" s="103"/>
      <c r="LH55" s="103"/>
      <c r="LI55" s="103"/>
      <c r="LJ55" s="103"/>
      <c r="LK55" s="103"/>
      <c r="LL55" s="103"/>
      <c r="LM55" s="103"/>
      <c r="LN55" s="103"/>
      <c r="LO55" s="103"/>
      <c r="LP55" s="103"/>
      <c r="LQ55" s="103"/>
      <c r="LR55" s="103"/>
      <c r="LS55" s="103"/>
      <c r="LT55" s="103"/>
      <c r="LU55" s="103"/>
      <c r="LV55" s="103"/>
      <c r="LW55" s="103"/>
      <c r="LX55" s="103"/>
      <c r="LY55" s="103"/>
      <c r="LZ55" s="103"/>
      <c r="MA55" s="103"/>
      <c r="MB55" s="103"/>
      <c r="MC55" s="103"/>
      <c r="MD55" s="154"/>
      <c r="ME55" s="103"/>
      <c r="MF55" s="103"/>
      <c r="MG55" s="103"/>
      <c r="MH55" s="103"/>
      <c r="MI55" s="103"/>
      <c r="MJ55" s="103"/>
      <c r="MK55" s="103"/>
      <c r="ML55" s="103"/>
      <c r="MM55" s="103"/>
      <c r="MN55" s="103"/>
      <c r="MO55" s="103"/>
      <c r="MP55" s="103"/>
      <c r="MQ55" s="103"/>
      <c r="MR55" s="103"/>
      <c r="MS55" s="103"/>
      <c r="MT55" s="103"/>
      <c r="MU55" s="103"/>
      <c r="MV55" s="103"/>
      <c r="MW55" s="103"/>
      <c r="MX55" s="103"/>
      <c r="MY55" s="103"/>
      <c r="MZ55" s="154"/>
      <c r="NA55" s="103"/>
      <c r="NB55" s="103"/>
      <c r="NC55" s="103"/>
      <c r="ND55" s="103"/>
      <c r="NE55" s="103"/>
      <c r="NF55" s="103"/>
      <c r="NG55" s="103"/>
      <c r="NH55" s="103"/>
      <c r="NI55" s="103"/>
      <c r="NJ55" s="103"/>
      <c r="NK55" s="154"/>
      <c r="NL55" s="103"/>
      <c r="NM55" s="103"/>
      <c r="NN55" s="103"/>
      <c r="NO55" s="154"/>
      <c r="NP55" s="103"/>
      <c r="NQ55" s="103"/>
      <c r="NR55" s="103"/>
      <c r="NS55" s="103"/>
      <c r="NT55" s="103"/>
      <c r="NU55" s="103"/>
      <c r="NV55" s="103"/>
      <c r="NW55" s="103"/>
      <c r="NX55" s="154"/>
      <c r="NY55" s="103"/>
      <c r="NZ55" s="103"/>
      <c r="OA55" s="103"/>
      <c r="OB55" s="103"/>
      <c r="OC55" s="103"/>
      <c r="OD55" s="103"/>
      <c r="OE55" s="103"/>
      <c r="OF55" s="103"/>
      <c r="OG55" s="103"/>
      <c r="OH55" s="103"/>
      <c r="OI55" s="103"/>
      <c r="OJ55" s="154"/>
      <c r="OK55" s="103"/>
      <c r="OL55" s="103"/>
      <c r="OM55" s="103"/>
      <c r="ON55" s="103"/>
      <c r="OO55" s="103"/>
      <c r="OP55" s="103"/>
      <c r="OQ55" s="103"/>
      <c r="OR55" s="103"/>
      <c r="OS55" s="103"/>
      <c r="OT55" s="103"/>
      <c r="OU55" s="103"/>
      <c r="OV55" s="103"/>
      <c r="OW55" s="103"/>
      <c r="OX55" s="103"/>
      <c r="OY55" s="103"/>
      <c r="OZ55" s="103"/>
      <c r="PA55" s="103"/>
      <c r="PB55" s="103"/>
      <c r="PC55" s="103"/>
      <c r="PD55" s="103"/>
      <c r="PE55" s="103"/>
      <c r="PF55" s="103"/>
      <c r="PG55" s="103"/>
      <c r="PH55" s="103"/>
      <c r="PI55" s="103"/>
      <c r="PJ55" s="103"/>
      <c r="PK55" s="103"/>
      <c r="PL55" s="103"/>
      <c r="PM55" s="103"/>
      <c r="PN55" s="103"/>
      <c r="PO55" s="103"/>
      <c r="PP55" s="103"/>
      <c r="PQ55" s="103"/>
      <c r="PR55" s="103"/>
      <c r="PS55" s="103"/>
      <c r="PT55" s="103"/>
      <c r="PU55" s="103"/>
      <c r="PV55" s="103"/>
      <c r="PW55" s="103"/>
      <c r="PX55" s="103"/>
      <c r="PY55" s="103"/>
      <c r="PZ55" s="103"/>
      <c r="QA55" s="103"/>
      <c r="QB55" s="103"/>
      <c r="QC55" s="103"/>
      <c r="QD55" s="103"/>
      <c r="QE55" s="103"/>
      <c r="QF55" s="103"/>
      <c r="QG55" s="103"/>
      <c r="QH55" s="103"/>
      <c r="QI55" s="103"/>
      <c r="QJ55" s="103"/>
      <c r="QK55" s="103"/>
      <c r="QL55" s="103"/>
      <c r="QM55" s="103"/>
      <c r="QN55" s="103"/>
      <c r="QO55" s="103"/>
      <c r="QP55" s="103"/>
      <c r="QQ55" s="103"/>
      <c r="QR55" s="103"/>
      <c r="QS55" s="103"/>
      <c r="QT55" s="103"/>
      <c r="QU55" s="103"/>
      <c r="QV55" s="103"/>
      <c r="QW55" s="103"/>
      <c r="QX55" s="103"/>
      <c r="QY55" s="103"/>
      <c r="QZ55" s="154"/>
      <c r="RA55" s="103"/>
      <c r="RB55" s="103"/>
      <c r="RC55" s="103"/>
      <c r="RD55" s="103"/>
      <c r="RE55" s="103"/>
      <c r="RF55" s="103"/>
      <c r="RG55" s="103"/>
      <c r="RH55" s="154"/>
      <c r="RI55" s="103"/>
      <c r="RJ55" s="103"/>
      <c r="RK55" s="103"/>
      <c r="RL55" s="103"/>
      <c r="RM55" s="103"/>
      <c r="RN55" s="103"/>
      <c r="RO55" s="103"/>
      <c r="RP55" s="103"/>
      <c r="RQ55" s="103"/>
      <c r="RR55" s="103"/>
      <c r="RS55" s="103"/>
      <c r="RT55" s="154"/>
      <c r="RU55" s="103"/>
      <c r="RV55" s="103"/>
      <c r="RW55" s="103"/>
      <c r="RX55" s="103"/>
      <c r="RY55" s="103"/>
      <c r="RZ55" s="103"/>
      <c r="SA55" s="103"/>
      <c r="SB55" s="103"/>
    </row>
    <row r="56" spans="1:876" x14ac:dyDescent="0.25">
      <c r="A56" s="63" t="s">
        <v>251</v>
      </c>
      <c r="B56" s="100"/>
      <c r="C56" s="100"/>
      <c r="D56" s="100"/>
      <c r="E56" s="100"/>
      <c r="F56" s="100"/>
      <c r="G56" s="100"/>
      <c r="H56" s="100"/>
      <c r="I56" s="100"/>
      <c r="J56" s="153"/>
      <c r="K56" s="100"/>
      <c r="L56" s="100"/>
      <c r="M56" s="100"/>
      <c r="N56" s="100"/>
      <c r="O56" s="100"/>
      <c r="P56" s="100"/>
      <c r="Q56" s="100"/>
      <c r="R56" s="100"/>
      <c r="S56" s="100"/>
      <c r="T56" s="100"/>
      <c r="U56" s="153"/>
      <c r="V56" s="100"/>
      <c r="W56" s="100"/>
      <c r="X56" s="100"/>
      <c r="Y56" s="100"/>
      <c r="Z56" s="100"/>
      <c r="AA56" s="100"/>
      <c r="AB56" s="100"/>
      <c r="AC56" s="100"/>
      <c r="AD56" s="100"/>
      <c r="AE56" s="100"/>
      <c r="AF56" s="153"/>
      <c r="AG56" s="100"/>
      <c r="AH56" s="100"/>
      <c r="AI56" s="100"/>
      <c r="AJ56" s="100"/>
      <c r="AK56" s="100"/>
      <c r="AL56" s="100"/>
      <c r="AM56" s="100"/>
      <c r="AN56" s="100"/>
      <c r="AO56" s="100"/>
      <c r="AP56" s="100"/>
      <c r="AQ56" s="153"/>
      <c r="AR56" s="100"/>
      <c r="AS56" s="100"/>
      <c r="AT56" s="100"/>
      <c r="AU56" s="100"/>
      <c r="AV56" s="100"/>
      <c r="AW56" s="100"/>
      <c r="AX56" s="100"/>
      <c r="AY56" s="100"/>
      <c r="AZ56" s="100"/>
      <c r="BA56" s="100"/>
      <c r="BB56" s="153"/>
      <c r="BC56" s="100"/>
      <c r="BD56" s="100"/>
      <c r="BE56" s="100"/>
      <c r="BF56" s="100"/>
      <c r="BG56" s="100"/>
      <c r="BH56" s="100"/>
      <c r="BI56" s="100"/>
      <c r="BJ56" s="100"/>
      <c r="BK56" s="100"/>
      <c r="BL56" s="100"/>
      <c r="BM56" s="100"/>
      <c r="BN56" s="153"/>
      <c r="BO56" s="100"/>
      <c r="BP56" s="100"/>
      <c r="BQ56" s="100"/>
      <c r="BR56" s="100"/>
      <c r="BS56" s="100"/>
      <c r="BT56" s="100"/>
      <c r="BU56" s="100"/>
      <c r="BV56" s="100"/>
      <c r="BW56" s="100"/>
      <c r="BX56" s="100"/>
      <c r="BY56" s="100"/>
      <c r="BZ56" s="100"/>
      <c r="CA56" s="100"/>
      <c r="CB56" s="100"/>
      <c r="CC56" s="100"/>
      <c r="CD56" s="153"/>
      <c r="CE56" s="100"/>
      <c r="CF56" s="100"/>
      <c r="CG56" s="100"/>
      <c r="CH56" s="100"/>
      <c r="CI56" s="100"/>
      <c r="CJ56" s="100"/>
      <c r="CK56" s="100"/>
      <c r="CL56" s="100"/>
      <c r="CM56" s="100"/>
      <c r="CN56" s="100"/>
      <c r="CO56" s="100"/>
      <c r="CP56" s="100"/>
      <c r="CQ56" s="100"/>
      <c r="CR56" s="100"/>
      <c r="CS56" s="100"/>
      <c r="CT56" s="100"/>
      <c r="CU56" s="100"/>
      <c r="CV56" s="100"/>
      <c r="CW56" s="100"/>
      <c r="CX56" s="153"/>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53">
        <v>2.0619999999999998</v>
      </c>
      <c r="DW56" s="100">
        <v>3.2080000000000002</v>
      </c>
      <c r="DX56" s="100">
        <v>1.7509999999999999</v>
      </c>
      <c r="DY56" s="100">
        <v>1.669</v>
      </c>
      <c r="DZ56" s="100">
        <v>5.9180000000000001</v>
      </c>
      <c r="EA56" s="100">
        <v>0.03</v>
      </c>
      <c r="EB56" s="100">
        <v>1.0999999999999999E-2</v>
      </c>
      <c r="EC56" s="100">
        <v>1.5049999999999999</v>
      </c>
      <c r="ED56" s="100">
        <v>0.2772</v>
      </c>
      <c r="EE56" s="100">
        <v>1.29E-2</v>
      </c>
      <c r="EF56" s="100">
        <v>0.83160000000000001</v>
      </c>
      <c r="EG56" s="100">
        <v>4.8399999999999999E-2</v>
      </c>
      <c r="EH56" s="100">
        <v>2.4220000000000002</v>
      </c>
      <c r="EI56" s="153">
        <v>0.78</v>
      </c>
      <c r="EJ56" s="100">
        <v>1.43</v>
      </c>
      <c r="EK56" s="100">
        <v>0.92</v>
      </c>
      <c r="EL56" s="100">
        <v>0.86</v>
      </c>
      <c r="EM56" s="100">
        <v>0.71</v>
      </c>
      <c r="EN56" s="100">
        <v>0.56999999999999995</v>
      </c>
      <c r="EO56" s="100">
        <v>0.65</v>
      </c>
      <c r="EP56" s="100">
        <v>0.63</v>
      </c>
      <c r="EQ56" s="100">
        <v>1.1200000000000001</v>
      </c>
      <c r="ER56" s="100">
        <v>0.77</v>
      </c>
      <c r="ES56" s="100">
        <v>0.79</v>
      </c>
      <c r="ET56" s="153"/>
      <c r="EU56" s="100"/>
      <c r="EV56" s="100"/>
      <c r="EW56" s="100"/>
      <c r="EX56" s="100"/>
      <c r="EY56" s="100"/>
      <c r="EZ56" s="100"/>
      <c r="FA56" s="100"/>
      <c r="FB56" s="100"/>
      <c r="FC56" s="100"/>
      <c r="FD56" s="100"/>
      <c r="FE56" s="100"/>
      <c r="FF56" s="100"/>
      <c r="FG56" s="100"/>
      <c r="FH56" s="100"/>
      <c r="FI56" s="100"/>
      <c r="FJ56" s="100"/>
      <c r="FK56" s="100"/>
      <c r="FL56" s="100"/>
      <c r="FM56" s="100"/>
      <c r="FN56" s="100"/>
      <c r="FO56" s="100"/>
      <c r="FP56" s="100"/>
      <c r="FQ56" s="100"/>
      <c r="FR56" s="100"/>
      <c r="FS56" s="100"/>
      <c r="FT56" s="100"/>
      <c r="FU56" s="100"/>
      <c r="FV56" s="100"/>
      <c r="FW56" s="100"/>
      <c r="FX56" s="100"/>
      <c r="FY56" s="100"/>
      <c r="FZ56" s="100"/>
      <c r="GA56" s="100"/>
      <c r="GB56" s="100"/>
      <c r="GC56" s="100"/>
      <c r="GD56" s="100"/>
      <c r="GE56" s="100"/>
      <c r="GF56" s="100"/>
      <c r="GG56" s="100"/>
      <c r="GH56" s="153"/>
      <c r="GI56" s="100"/>
      <c r="GJ56" s="100"/>
      <c r="GK56" s="100"/>
      <c r="GL56" s="100"/>
      <c r="GM56" s="100"/>
      <c r="GN56" s="100"/>
      <c r="GO56" s="100"/>
      <c r="GP56" s="100"/>
      <c r="GQ56" s="100"/>
      <c r="GR56" s="100"/>
      <c r="GS56" s="100"/>
      <c r="GT56" s="100"/>
      <c r="GU56" s="100"/>
      <c r="GV56" s="100"/>
      <c r="GW56" s="100"/>
      <c r="GX56" s="100"/>
      <c r="GY56" s="100"/>
      <c r="GZ56" s="153"/>
      <c r="HA56" s="100"/>
      <c r="HB56" s="100"/>
      <c r="HC56" s="100"/>
      <c r="HD56" s="100"/>
      <c r="HE56" s="100"/>
      <c r="HF56" s="100"/>
      <c r="HG56" s="100"/>
      <c r="HH56" s="100"/>
      <c r="HI56" s="100"/>
      <c r="HJ56" s="100"/>
      <c r="HK56" s="100"/>
      <c r="HL56" s="100"/>
      <c r="HM56" s="100"/>
      <c r="HN56" s="100"/>
      <c r="HO56" s="100"/>
      <c r="HP56" s="100"/>
      <c r="HQ56" s="100"/>
      <c r="HR56" s="100"/>
      <c r="HS56" s="100"/>
      <c r="HT56" s="100"/>
      <c r="HU56" s="100"/>
      <c r="HV56" s="100"/>
      <c r="HW56" s="100"/>
      <c r="HX56" s="100"/>
      <c r="HY56" s="100"/>
      <c r="HZ56" s="100"/>
      <c r="IA56" s="100"/>
      <c r="IB56" s="100"/>
      <c r="IC56" s="100"/>
      <c r="ID56" s="100"/>
      <c r="IE56" s="100"/>
      <c r="IF56" s="100"/>
      <c r="IG56" s="100"/>
      <c r="IH56" s="100"/>
      <c r="II56" s="100"/>
      <c r="IJ56" s="100"/>
      <c r="IK56" s="153"/>
      <c r="IL56" s="100"/>
      <c r="IM56" s="100"/>
      <c r="IN56" s="100"/>
      <c r="IO56" s="100"/>
      <c r="IP56" s="100"/>
      <c r="IQ56" s="100"/>
      <c r="IR56" s="100"/>
      <c r="IS56" s="100"/>
      <c r="IT56" s="100"/>
      <c r="IU56" s="100"/>
      <c r="IV56" s="100"/>
      <c r="IW56" s="100"/>
      <c r="IX56" s="100"/>
      <c r="IY56" s="100"/>
      <c r="IZ56" s="100"/>
      <c r="JA56" s="100"/>
      <c r="JB56" s="153"/>
      <c r="JC56" s="100"/>
      <c r="JD56" s="100"/>
      <c r="JE56" s="100"/>
      <c r="JF56" s="100"/>
      <c r="JG56" s="100"/>
      <c r="JH56" s="100"/>
      <c r="JI56" s="100"/>
      <c r="JJ56" s="100"/>
      <c r="JK56" s="100"/>
      <c r="JL56" s="100"/>
      <c r="JM56" s="100"/>
      <c r="JN56" s="153"/>
      <c r="JO56" s="100"/>
      <c r="JP56" s="100"/>
      <c r="JQ56" s="100"/>
      <c r="JR56" s="100"/>
      <c r="JS56" s="100"/>
      <c r="JT56" s="100"/>
      <c r="JU56" s="100"/>
      <c r="JV56" s="100"/>
      <c r="JW56" s="100"/>
      <c r="JX56" s="100"/>
      <c r="JY56" s="100"/>
      <c r="JZ56" s="100"/>
      <c r="KA56" s="100"/>
      <c r="KB56" s="100"/>
      <c r="KC56" s="100"/>
      <c r="KD56" s="100"/>
      <c r="KE56" s="100"/>
      <c r="KF56" s="100"/>
      <c r="KG56" s="100"/>
      <c r="KH56" s="153"/>
      <c r="KI56" s="100"/>
      <c r="KJ56" s="100"/>
      <c r="KK56" s="100"/>
      <c r="KL56" s="100"/>
      <c r="KM56" s="100"/>
      <c r="KN56" s="100"/>
      <c r="KO56" s="100"/>
      <c r="KP56" s="100"/>
      <c r="KQ56" s="100"/>
      <c r="KR56" s="100"/>
      <c r="KS56" s="100"/>
      <c r="KT56" s="100"/>
      <c r="KU56" s="100"/>
      <c r="KV56" s="100"/>
      <c r="KW56" s="100"/>
      <c r="KX56" s="100"/>
      <c r="KY56" s="100"/>
      <c r="KZ56" s="153"/>
      <c r="LA56" s="100"/>
      <c r="LB56" s="100"/>
      <c r="LC56" s="100"/>
      <c r="LD56" s="100"/>
      <c r="LE56" s="100"/>
      <c r="LF56" s="100"/>
      <c r="LG56" s="100"/>
      <c r="LH56" s="100"/>
      <c r="LI56" s="100"/>
      <c r="LJ56" s="100"/>
      <c r="LK56" s="100"/>
      <c r="LL56" s="100"/>
      <c r="LM56" s="100"/>
      <c r="LN56" s="100"/>
      <c r="LO56" s="100"/>
      <c r="LP56" s="100"/>
      <c r="LQ56" s="100"/>
      <c r="LR56" s="100"/>
      <c r="LS56" s="100"/>
      <c r="LT56" s="100"/>
      <c r="LU56" s="100"/>
      <c r="LV56" s="100"/>
      <c r="LW56" s="100"/>
      <c r="LX56" s="100"/>
      <c r="LY56" s="100"/>
      <c r="LZ56" s="100"/>
      <c r="MA56" s="100"/>
      <c r="MB56" s="100"/>
      <c r="MC56" s="100"/>
      <c r="MD56" s="153"/>
      <c r="ME56" s="100"/>
      <c r="MF56" s="100"/>
      <c r="MG56" s="100"/>
      <c r="MH56" s="100"/>
      <c r="MI56" s="100"/>
      <c r="MJ56" s="100"/>
      <c r="MK56" s="100"/>
      <c r="ML56" s="100"/>
      <c r="MM56" s="100"/>
      <c r="MN56" s="100"/>
      <c r="MO56" s="100"/>
      <c r="MP56" s="100"/>
      <c r="MQ56" s="100"/>
      <c r="MR56" s="100"/>
      <c r="MS56" s="100"/>
      <c r="MT56" s="100"/>
      <c r="MU56" s="100"/>
      <c r="MV56" s="100"/>
      <c r="MW56" s="100"/>
      <c r="MX56" s="100"/>
      <c r="MY56" s="100"/>
      <c r="MZ56" s="153"/>
      <c r="NA56" s="100"/>
      <c r="NB56" s="100"/>
      <c r="NC56" s="100"/>
      <c r="ND56" s="100"/>
      <c r="NE56" s="100"/>
      <c r="NF56" s="100"/>
      <c r="NG56" s="100"/>
      <c r="NH56" s="100"/>
      <c r="NI56" s="100"/>
      <c r="NJ56" s="100"/>
      <c r="NK56" s="153"/>
      <c r="NL56" s="100"/>
      <c r="NM56" s="100"/>
      <c r="NN56" s="100"/>
      <c r="NO56" s="153">
        <v>5</v>
      </c>
      <c r="NP56" s="100">
        <v>5</v>
      </c>
      <c r="NQ56" s="100">
        <v>5</v>
      </c>
      <c r="NR56" s="100">
        <v>10</v>
      </c>
      <c r="NS56" s="100">
        <v>10</v>
      </c>
      <c r="NT56" s="100">
        <v>10</v>
      </c>
      <c r="NU56" s="100">
        <v>10</v>
      </c>
      <c r="NV56" s="100">
        <v>10</v>
      </c>
      <c r="NW56" s="100">
        <v>10</v>
      </c>
      <c r="NX56" s="153"/>
      <c r="NY56" s="100"/>
      <c r="NZ56" s="100"/>
      <c r="OA56" s="100"/>
      <c r="OB56" s="100"/>
      <c r="OC56" s="100"/>
      <c r="OD56" s="100"/>
      <c r="OE56" s="100"/>
      <c r="OF56" s="100"/>
      <c r="OG56" s="100"/>
      <c r="OH56" s="100"/>
      <c r="OI56" s="100"/>
      <c r="OJ56" s="153"/>
      <c r="OK56" s="100"/>
      <c r="OL56" s="100"/>
      <c r="OM56" s="100"/>
      <c r="ON56" s="100"/>
      <c r="OO56" s="100"/>
      <c r="OP56" s="100"/>
      <c r="OQ56" s="100"/>
      <c r="OR56" s="100"/>
      <c r="OS56" s="100"/>
      <c r="OT56" s="100"/>
      <c r="OU56" s="100"/>
      <c r="OV56" s="100"/>
      <c r="OW56" s="100"/>
      <c r="OX56" s="100"/>
      <c r="OY56" s="100"/>
      <c r="OZ56" s="100"/>
      <c r="PA56" s="100"/>
      <c r="PB56" s="100"/>
      <c r="PC56" s="100"/>
      <c r="PD56" s="100"/>
      <c r="PE56" s="100"/>
      <c r="PF56" s="100"/>
      <c r="PG56" s="100"/>
      <c r="PH56" s="100"/>
      <c r="PI56" s="100"/>
      <c r="PJ56" s="100"/>
      <c r="PK56" s="100"/>
      <c r="PL56" s="100"/>
      <c r="PM56" s="100"/>
      <c r="PN56" s="100"/>
      <c r="PO56" s="100"/>
      <c r="PP56" s="100"/>
      <c r="PQ56" s="100"/>
      <c r="PR56" s="100"/>
      <c r="PS56" s="100"/>
      <c r="PT56" s="100"/>
      <c r="PU56" s="100"/>
      <c r="PV56" s="100"/>
      <c r="PW56" s="100"/>
      <c r="PX56" s="100"/>
      <c r="PY56" s="100"/>
      <c r="PZ56" s="100"/>
      <c r="QA56" s="100"/>
      <c r="QB56" s="100"/>
      <c r="QC56" s="100"/>
      <c r="QD56" s="100"/>
      <c r="QE56" s="100"/>
      <c r="QF56" s="100"/>
      <c r="QG56" s="100"/>
      <c r="QH56" s="100"/>
      <c r="QI56" s="100"/>
      <c r="QJ56" s="100"/>
      <c r="QK56" s="100"/>
      <c r="QL56" s="100"/>
      <c r="QM56" s="100"/>
      <c r="QN56" s="100"/>
      <c r="QO56" s="100"/>
      <c r="QP56" s="100"/>
      <c r="QQ56" s="100"/>
      <c r="QR56" s="100"/>
      <c r="QS56" s="100"/>
      <c r="QT56" s="100"/>
      <c r="QU56" s="100"/>
      <c r="QV56" s="100"/>
      <c r="QW56" s="100"/>
      <c r="QX56" s="100"/>
      <c r="QY56" s="100"/>
      <c r="QZ56" s="153"/>
      <c r="RA56" s="100"/>
      <c r="RB56" s="100"/>
      <c r="RC56" s="100"/>
      <c r="RD56" s="100"/>
      <c r="RE56" s="100"/>
      <c r="RF56" s="100"/>
      <c r="RG56" s="100"/>
      <c r="RH56" s="153"/>
      <c r="RI56" s="100"/>
      <c r="RJ56" s="100"/>
      <c r="RK56" s="100"/>
      <c r="RL56" s="100"/>
      <c r="RM56" s="100"/>
      <c r="RN56" s="100"/>
      <c r="RO56" s="100"/>
      <c r="RP56" s="100"/>
      <c r="RQ56" s="100"/>
      <c r="RR56" s="100"/>
      <c r="RS56" s="100"/>
      <c r="RT56" s="153"/>
      <c r="RU56" s="100"/>
      <c r="RV56" s="100"/>
      <c r="RW56" s="100"/>
      <c r="RX56" s="100"/>
      <c r="RY56" s="100"/>
      <c r="RZ56" s="100"/>
      <c r="SA56" s="100"/>
      <c r="SB56" s="100"/>
      <c r="ZB56" s="132">
        <v>72.91</v>
      </c>
      <c r="ZC56" s="1">
        <v>2.16</v>
      </c>
      <c r="ZD56" s="1">
        <v>19.350000000000001</v>
      </c>
      <c r="ZE56" s="1">
        <v>5.59</v>
      </c>
      <c r="ZF56" s="1">
        <v>1.21</v>
      </c>
      <c r="ZG56" s="1">
        <v>76.84</v>
      </c>
      <c r="ZH56" s="1">
        <v>4.6399999999999997</v>
      </c>
      <c r="ZI56" s="1">
        <v>26.5</v>
      </c>
      <c r="ZJ56" s="1">
        <v>10.6</v>
      </c>
      <c r="ZK56" s="1">
        <v>5.38</v>
      </c>
      <c r="ZL56" s="132">
        <v>0.44690000000000002</v>
      </c>
      <c r="ZM56" s="1">
        <v>0.44700000000000001</v>
      </c>
      <c r="ZN56" s="1">
        <v>0.4471</v>
      </c>
      <c r="ZO56" s="1">
        <v>0.44719999999999999</v>
      </c>
      <c r="ZP56" s="1">
        <v>0.44729999999999998</v>
      </c>
      <c r="ZQ56" s="1">
        <v>0.44740000000000002</v>
      </c>
      <c r="ZR56" s="1">
        <v>0.44750000000000001</v>
      </c>
      <c r="ZS56" s="1">
        <v>0.4476</v>
      </c>
      <c r="ZT56" s="1">
        <v>0.44769999999999999</v>
      </c>
      <c r="ZU56" s="1">
        <v>0.44779999999999998</v>
      </c>
      <c r="ZV56" s="1">
        <v>0.44790000000000002</v>
      </c>
      <c r="ZW56" s="1">
        <v>0.44800000000000001</v>
      </c>
      <c r="AAB56" s="132">
        <v>4.33</v>
      </c>
      <c r="AAC56" s="1">
        <v>1.38</v>
      </c>
      <c r="AAD56" s="1">
        <v>1.19</v>
      </c>
      <c r="AAE56" s="1">
        <v>0.6</v>
      </c>
      <c r="AAF56" s="1">
        <v>2.58</v>
      </c>
      <c r="AAG56" s="1">
        <v>2.11</v>
      </c>
      <c r="AAH56" s="1">
        <v>0.44</v>
      </c>
      <c r="AAI56" s="1">
        <v>0.99</v>
      </c>
      <c r="AAJ56" s="1">
        <v>1.65</v>
      </c>
      <c r="AAK56" s="1">
        <v>1.41</v>
      </c>
      <c r="ACM56" s="132">
        <v>479.51</v>
      </c>
      <c r="ACN56" s="1">
        <v>819.95</v>
      </c>
      <c r="ACO56" s="1">
        <v>2.39</v>
      </c>
      <c r="ACP56" s="1">
        <v>2.58</v>
      </c>
      <c r="ACQ56" s="1">
        <v>11.2</v>
      </c>
      <c r="ACR56" s="1">
        <v>12.7</v>
      </c>
      <c r="ACS56" s="1">
        <v>0.78</v>
      </c>
      <c r="ACT56" s="1">
        <v>0.21</v>
      </c>
      <c r="ACU56" s="1">
        <v>0.43</v>
      </c>
      <c r="ACV56" s="132">
        <v>44.92</v>
      </c>
      <c r="ACW56" s="1">
        <v>61.73</v>
      </c>
      <c r="ACX56" s="1">
        <v>61.41</v>
      </c>
      <c r="ACY56" s="1" t="s">
        <v>942</v>
      </c>
      <c r="ACZ56" s="1" t="s">
        <v>942</v>
      </c>
      <c r="ADA56" s="1" t="s">
        <v>942</v>
      </c>
    </row>
    <row r="57" spans="1:876" x14ac:dyDescent="0.25">
      <c r="A57" s="2" t="s">
        <v>255</v>
      </c>
      <c r="B57" s="103"/>
      <c r="C57" s="103"/>
      <c r="D57" s="103"/>
      <c r="E57" s="103"/>
      <c r="F57" s="103"/>
      <c r="G57" s="103"/>
      <c r="H57" s="103"/>
      <c r="I57" s="103"/>
      <c r="J57" s="154"/>
      <c r="K57" s="103"/>
      <c r="L57" s="103"/>
      <c r="M57" s="103"/>
      <c r="N57" s="103"/>
      <c r="O57" s="103"/>
      <c r="P57" s="103"/>
      <c r="Q57" s="103"/>
      <c r="R57" s="103"/>
      <c r="S57" s="103"/>
      <c r="T57" s="103"/>
      <c r="U57" s="154"/>
      <c r="V57" s="103"/>
      <c r="W57" s="103"/>
      <c r="X57" s="103"/>
      <c r="Y57" s="103"/>
      <c r="Z57" s="103"/>
      <c r="AA57" s="103"/>
      <c r="AB57" s="103"/>
      <c r="AC57" s="103"/>
      <c r="AD57" s="103"/>
      <c r="AE57" s="103"/>
      <c r="AF57" s="154"/>
      <c r="AG57" s="103"/>
      <c r="AH57" s="103"/>
      <c r="AI57" s="103"/>
      <c r="AJ57" s="103"/>
      <c r="AK57" s="103"/>
      <c r="AL57" s="103"/>
      <c r="AM57" s="103"/>
      <c r="AN57" s="103"/>
      <c r="AO57" s="103"/>
      <c r="AP57" s="103"/>
      <c r="AQ57" s="154"/>
      <c r="AR57" s="103"/>
      <c r="AS57" s="103"/>
      <c r="AT57" s="103"/>
      <c r="AU57" s="103"/>
      <c r="AV57" s="103"/>
      <c r="AW57" s="103"/>
      <c r="AX57" s="103"/>
      <c r="AY57" s="103"/>
      <c r="AZ57" s="103"/>
      <c r="BA57" s="103"/>
      <c r="BB57" s="154"/>
      <c r="BC57" s="103"/>
      <c r="BD57" s="103"/>
      <c r="BE57" s="103"/>
      <c r="BF57" s="103"/>
      <c r="BG57" s="103"/>
      <c r="BH57" s="103"/>
      <c r="BI57" s="103"/>
      <c r="BJ57" s="103"/>
      <c r="BK57" s="103"/>
      <c r="BL57" s="103"/>
      <c r="BM57" s="103"/>
      <c r="BN57" s="154"/>
      <c r="BO57" s="103"/>
      <c r="BP57" s="103"/>
      <c r="BQ57" s="103"/>
      <c r="BR57" s="103"/>
      <c r="BS57" s="103"/>
      <c r="BT57" s="103"/>
      <c r="BU57" s="103"/>
      <c r="BV57" s="103"/>
      <c r="BW57" s="103"/>
      <c r="BX57" s="103"/>
      <c r="BY57" s="103"/>
      <c r="BZ57" s="103"/>
      <c r="CA57" s="103"/>
      <c r="CB57" s="103"/>
      <c r="CC57" s="103"/>
      <c r="CD57" s="154"/>
      <c r="CE57" s="103"/>
      <c r="CF57" s="103"/>
      <c r="CG57" s="103"/>
      <c r="CH57" s="103"/>
      <c r="CI57" s="103"/>
      <c r="CJ57" s="103"/>
      <c r="CK57" s="103"/>
      <c r="CL57" s="103"/>
      <c r="CM57" s="103"/>
      <c r="CN57" s="103"/>
      <c r="CO57" s="103"/>
      <c r="CP57" s="103"/>
      <c r="CQ57" s="103"/>
      <c r="CR57" s="103"/>
      <c r="CS57" s="103"/>
      <c r="CT57" s="103"/>
      <c r="CU57" s="103"/>
      <c r="CV57" s="103"/>
      <c r="CW57" s="103"/>
      <c r="CX57" s="154"/>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54">
        <v>1.3160000000000001</v>
      </c>
      <c r="DW57" s="103">
        <v>2.7589999999999999</v>
      </c>
      <c r="DX57" s="103">
        <v>11.853</v>
      </c>
      <c r="DY57" s="103">
        <v>8.6470000000000002</v>
      </c>
      <c r="DZ57" s="103">
        <v>7.891</v>
      </c>
      <c r="EA57" s="103">
        <v>0.105</v>
      </c>
      <c r="EB57" s="103">
        <v>0.108</v>
      </c>
      <c r="EC57" s="103">
        <v>1.5069999999999999</v>
      </c>
      <c r="ED57" s="103">
        <v>9.7199999999999995E-2</v>
      </c>
      <c r="EE57" s="103">
        <v>3.9699999999999999E-2</v>
      </c>
      <c r="EF57" s="103">
        <v>0.82789999999999997</v>
      </c>
      <c r="EG57" s="103">
        <v>5.7999999999999996E-3</v>
      </c>
      <c r="EH57" s="103">
        <v>3.1880000000000002</v>
      </c>
      <c r="EI57" s="154">
        <v>1.51</v>
      </c>
      <c r="EJ57" s="103" t="s">
        <v>33</v>
      </c>
      <c r="EK57" s="103">
        <v>1.96</v>
      </c>
      <c r="EL57" s="103">
        <v>1.41</v>
      </c>
      <c r="EM57" s="103">
        <v>1.69</v>
      </c>
      <c r="EN57" s="103">
        <v>1.01</v>
      </c>
      <c r="EO57" s="103">
        <v>0.9</v>
      </c>
      <c r="EP57" s="103">
        <v>0.81</v>
      </c>
      <c r="EQ57" s="103">
        <v>1.48</v>
      </c>
      <c r="ER57" s="103">
        <v>1.57</v>
      </c>
      <c r="ES57" s="103">
        <v>1.81</v>
      </c>
      <c r="ET57" s="154"/>
      <c r="EU57" s="103"/>
      <c r="EV57" s="103"/>
      <c r="EW57" s="103"/>
      <c r="EX57" s="103"/>
      <c r="EY57" s="103"/>
      <c r="EZ57" s="103"/>
      <c r="FA57" s="103"/>
      <c r="FB57" s="103"/>
      <c r="FC57" s="103"/>
      <c r="FD57" s="103"/>
      <c r="FE57" s="103"/>
      <c r="FF57" s="103"/>
      <c r="FG57" s="103"/>
      <c r="FH57" s="103"/>
      <c r="FI57" s="103"/>
      <c r="FJ57" s="103"/>
      <c r="FK57" s="103"/>
      <c r="FL57" s="103"/>
      <c r="FM57" s="103"/>
      <c r="FN57" s="103"/>
      <c r="FO57" s="103"/>
      <c r="FP57" s="103"/>
      <c r="FQ57" s="103"/>
      <c r="FR57" s="103"/>
      <c r="FS57" s="103"/>
      <c r="FT57" s="103"/>
      <c r="FU57" s="103"/>
      <c r="FV57" s="103"/>
      <c r="FW57" s="103"/>
      <c r="FX57" s="103"/>
      <c r="FY57" s="103"/>
      <c r="FZ57" s="103"/>
      <c r="GA57" s="103"/>
      <c r="GB57" s="103"/>
      <c r="GC57" s="103"/>
      <c r="GD57" s="103"/>
      <c r="GE57" s="103"/>
      <c r="GF57" s="103"/>
      <c r="GG57" s="103"/>
      <c r="GH57" s="154"/>
      <c r="GI57" s="103"/>
      <c r="GJ57" s="103"/>
      <c r="GK57" s="103"/>
      <c r="GL57" s="103"/>
      <c r="GM57" s="103"/>
      <c r="GN57" s="103"/>
      <c r="GO57" s="103"/>
      <c r="GP57" s="103"/>
      <c r="GQ57" s="103"/>
      <c r="GR57" s="103"/>
      <c r="GS57" s="103"/>
      <c r="GT57" s="103"/>
      <c r="GU57" s="103"/>
      <c r="GV57" s="103"/>
      <c r="GW57" s="103"/>
      <c r="GX57" s="103"/>
      <c r="GY57" s="103"/>
      <c r="GZ57" s="154"/>
      <c r="HA57" s="103"/>
      <c r="HB57" s="103"/>
      <c r="HC57" s="103"/>
      <c r="HD57" s="103"/>
      <c r="HE57" s="103"/>
      <c r="HF57" s="103"/>
      <c r="HG57" s="103"/>
      <c r="HH57" s="103"/>
      <c r="HI57" s="103"/>
      <c r="HJ57" s="103"/>
      <c r="HK57" s="103"/>
      <c r="HL57" s="103"/>
      <c r="HM57" s="103"/>
      <c r="HN57" s="103"/>
      <c r="HO57" s="103"/>
      <c r="HP57" s="103"/>
      <c r="HQ57" s="103"/>
      <c r="HR57" s="103"/>
      <c r="HS57" s="103"/>
      <c r="HT57" s="103"/>
      <c r="HU57" s="103"/>
      <c r="HV57" s="103"/>
      <c r="HW57" s="103"/>
      <c r="HX57" s="103"/>
      <c r="HY57" s="103"/>
      <c r="HZ57" s="103"/>
      <c r="IA57" s="103"/>
      <c r="IB57" s="103"/>
      <c r="IC57" s="103"/>
      <c r="ID57" s="103"/>
      <c r="IE57" s="103"/>
      <c r="IF57" s="103"/>
      <c r="IG57" s="103"/>
      <c r="IH57" s="103"/>
      <c r="II57" s="103"/>
      <c r="IJ57" s="103"/>
      <c r="IK57" s="154"/>
      <c r="IL57" s="103"/>
      <c r="IM57" s="103"/>
      <c r="IN57" s="103"/>
      <c r="IO57" s="103"/>
      <c r="IP57" s="103"/>
      <c r="IQ57" s="103"/>
      <c r="IR57" s="103"/>
      <c r="IS57" s="103"/>
      <c r="IT57" s="103"/>
      <c r="IU57" s="103"/>
      <c r="IV57" s="103"/>
      <c r="IW57" s="103"/>
      <c r="IX57" s="103"/>
      <c r="IY57" s="103"/>
      <c r="IZ57" s="103"/>
      <c r="JA57" s="103"/>
      <c r="JB57" s="154"/>
      <c r="JC57" s="103"/>
      <c r="JD57" s="103"/>
      <c r="JE57" s="103"/>
      <c r="JF57" s="103"/>
      <c r="JG57" s="103"/>
      <c r="JH57" s="103"/>
      <c r="JI57" s="103"/>
      <c r="JJ57" s="103"/>
      <c r="JK57" s="103"/>
      <c r="JL57" s="103"/>
      <c r="JM57" s="103"/>
      <c r="JN57" s="154"/>
      <c r="JO57" s="103"/>
      <c r="JP57" s="103"/>
      <c r="JQ57" s="103"/>
      <c r="JR57" s="103"/>
      <c r="JS57" s="103"/>
      <c r="JT57" s="103"/>
      <c r="JU57" s="103"/>
      <c r="JV57" s="103"/>
      <c r="JW57" s="103"/>
      <c r="JX57" s="103"/>
      <c r="JY57" s="103"/>
      <c r="JZ57" s="103"/>
      <c r="KA57" s="103"/>
      <c r="KB57" s="103"/>
      <c r="KC57" s="103"/>
      <c r="KD57" s="103"/>
      <c r="KE57" s="103"/>
      <c r="KF57" s="103"/>
      <c r="KG57" s="103"/>
      <c r="KH57" s="154"/>
      <c r="KI57" s="103"/>
      <c r="KJ57" s="103"/>
      <c r="KK57" s="103"/>
      <c r="KL57" s="103"/>
      <c r="KM57" s="103"/>
      <c r="KN57" s="103"/>
      <c r="KO57" s="103"/>
      <c r="KP57" s="103"/>
      <c r="KQ57" s="103"/>
      <c r="KR57" s="103"/>
      <c r="KS57" s="103"/>
      <c r="KT57" s="103"/>
      <c r="KU57" s="103"/>
      <c r="KV57" s="103"/>
      <c r="KW57" s="103"/>
      <c r="KX57" s="103"/>
      <c r="KY57" s="103"/>
      <c r="KZ57" s="154"/>
      <c r="LA57" s="103"/>
      <c r="LB57" s="103"/>
      <c r="LC57" s="103"/>
      <c r="LD57" s="103"/>
      <c r="LE57" s="103"/>
      <c r="LF57" s="103"/>
      <c r="LG57" s="103"/>
      <c r="LH57" s="103"/>
      <c r="LI57" s="103"/>
      <c r="LJ57" s="103"/>
      <c r="LK57" s="103"/>
      <c r="LL57" s="103"/>
      <c r="LM57" s="103"/>
      <c r="LN57" s="103"/>
      <c r="LO57" s="103"/>
      <c r="LP57" s="103"/>
      <c r="LQ57" s="103"/>
      <c r="LR57" s="103"/>
      <c r="LS57" s="103"/>
      <c r="LT57" s="103"/>
      <c r="LU57" s="103"/>
      <c r="LV57" s="103"/>
      <c r="LW57" s="103"/>
      <c r="LX57" s="103"/>
      <c r="LY57" s="103"/>
      <c r="LZ57" s="103"/>
      <c r="MA57" s="103"/>
      <c r="MB57" s="103"/>
      <c r="MC57" s="103"/>
      <c r="MD57" s="154">
        <v>5.9</v>
      </c>
      <c r="ME57" s="103">
        <v>207.46</v>
      </c>
      <c r="MF57" s="103">
        <v>58.9</v>
      </c>
      <c r="MG57" s="103">
        <v>1.49</v>
      </c>
      <c r="MH57" s="103">
        <v>0.9</v>
      </c>
      <c r="MI57" s="103">
        <v>2.41</v>
      </c>
      <c r="MJ57" s="103">
        <v>4.26</v>
      </c>
      <c r="MK57" s="103">
        <v>2.25</v>
      </c>
      <c r="ML57" s="103">
        <v>4.76</v>
      </c>
      <c r="MM57" s="103">
        <v>3.14</v>
      </c>
      <c r="MN57" s="103">
        <v>3.19</v>
      </c>
      <c r="MO57" s="103">
        <v>3.16</v>
      </c>
      <c r="MP57" s="103">
        <v>3.14</v>
      </c>
      <c r="MQ57" s="103">
        <v>3.36</v>
      </c>
      <c r="MR57" s="103">
        <v>3.07</v>
      </c>
      <c r="MS57" s="103">
        <v>0.82</v>
      </c>
      <c r="MT57" s="103">
        <v>3.15</v>
      </c>
      <c r="MU57" s="103">
        <v>3.38</v>
      </c>
      <c r="MV57" s="103">
        <v>3.2</v>
      </c>
      <c r="MW57" s="103">
        <v>3.23</v>
      </c>
      <c r="MX57" s="103">
        <v>3.16</v>
      </c>
      <c r="MY57" s="103">
        <v>3.15</v>
      </c>
      <c r="MZ57" s="154"/>
      <c r="NA57" s="103"/>
      <c r="NB57" s="103"/>
      <c r="NC57" s="103"/>
      <c r="ND57" s="103"/>
      <c r="NE57" s="103"/>
      <c r="NF57" s="103"/>
      <c r="NG57" s="103"/>
      <c r="NH57" s="103"/>
      <c r="NI57" s="103"/>
      <c r="NJ57" s="103"/>
      <c r="NK57" s="154">
        <v>0.47499999999999998</v>
      </c>
      <c r="NL57" s="103">
        <v>0.32200000000000001</v>
      </c>
      <c r="NM57" s="103">
        <v>1.2629999999999999</v>
      </c>
      <c r="NN57" s="103">
        <v>0.67400000000000004</v>
      </c>
      <c r="NO57" s="103">
        <v>0.70699999999999996</v>
      </c>
      <c r="NP57" s="103">
        <v>0.76800000000000002</v>
      </c>
      <c r="NQ57" s="103">
        <v>0.3</v>
      </c>
      <c r="NR57" s="103">
        <v>1.1910000000000001</v>
      </c>
      <c r="NS57" s="103">
        <v>1.3089999999999999</v>
      </c>
      <c r="NT57" s="103">
        <v>0.54600000000000004</v>
      </c>
      <c r="NU57" s="103">
        <v>9.5370000000000008</v>
      </c>
      <c r="NV57" s="103">
        <v>11.666</v>
      </c>
      <c r="NW57" s="103">
        <v>6.718</v>
      </c>
      <c r="NX57" s="154">
        <v>0.35270000000000001</v>
      </c>
      <c r="NY57" s="103">
        <v>4.2999999999999997E-2</v>
      </c>
      <c r="NZ57" s="103">
        <v>0.22800000000000001</v>
      </c>
      <c r="OA57" s="103">
        <v>0.253</v>
      </c>
      <c r="OB57" s="103">
        <v>0.111</v>
      </c>
      <c r="OC57" s="103">
        <v>0.48199999999999998</v>
      </c>
      <c r="OD57" s="103">
        <v>0.50800000000000001</v>
      </c>
      <c r="OE57" s="103">
        <v>0.16200000000000001</v>
      </c>
      <c r="OF57" s="103">
        <v>0.38100000000000001</v>
      </c>
      <c r="OG57" s="103">
        <v>0.40500000000000003</v>
      </c>
      <c r="OH57" s="103">
        <v>0.13500000000000001</v>
      </c>
      <c r="OI57" s="103"/>
      <c r="OJ57" s="154"/>
      <c r="OK57" s="103"/>
      <c r="OL57" s="103"/>
      <c r="OM57" s="103"/>
      <c r="ON57" s="103"/>
      <c r="OO57" s="103"/>
      <c r="OP57" s="103"/>
      <c r="OQ57" s="103"/>
      <c r="OR57" s="103"/>
      <c r="OS57" s="103"/>
      <c r="OT57" s="103"/>
      <c r="OU57" s="103"/>
      <c r="OV57" s="103"/>
      <c r="OW57" s="103"/>
      <c r="OX57" s="103"/>
      <c r="OY57" s="103"/>
      <c r="OZ57" s="103"/>
      <c r="PA57" s="103"/>
      <c r="PB57" s="103"/>
      <c r="PC57" s="103"/>
      <c r="PD57" s="103"/>
      <c r="PE57" s="103"/>
      <c r="PF57" s="103"/>
      <c r="PG57" s="103"/>
      <c r="PH57" s="103"/>
      <c r="PI57" s="103"/>
      <c r="PJ57" s="103"/>
      <c r="PK57" s="103"/>
      <c r="PL57" s="103"/>
      <c r="PM57" s="103"/>
      <c r="PN57" s="103"/>
      <c r="PO57" s="103"/>
      <c r="PP57" s="103"/>
      <c r="PQ57" s="103"/>
      <c r="PR57" s="103"/>
      <c r="PS57" s="103"/>
      <c r="PT57" s="103"/>
      <c r="PU57" s="103"/>
      <c r="PV57" s="103"/>
      <c r="PW57" s="103"/>
      <c r="PX57" s="103"/>
      <c r="PY57" s="103"/>
      <c r="PZ57" s="103"/>
      <c r="QA57" s="103"/>
      <c r="QB57" s="103"/>
      <c r="QC57" s="103"/>
      <c r="QD57" s="103"/>
      <c r="QE57" s="103"/>
      <c r="QF57" s="103"/>
      <c r="QG57" s="103"/>
      <c r="QH57" s="103"/>
      <c r="QI57" s="103"/>
      <c r="QJ57" s="103"/>
      <c r="QK57" s="103"/>
      <c r="QL57" s="103"/>
      <c r="QM57" s="103"/>
      <c r="QN57" s="103"/>
      <c r="QO57" s="103"/>
      <c r="QP57" s="103"/>
      <c r="QQ57" s="103"/>
      <c r="QR57" s="103"/>
      <c r="QS57" s="103"/>
      <c r="QT57" s="103"/>
      <c r="QU57" s="103"/>
      <c r="QV57" s="103"/>
      <c r="QW57" s="103"/>
      <c r="QX57" s="103"/>
      <c r="QY57" s="103"/>
      <c r="QZ57" s="154"/>
      <c r="RA57" s="103"/>
      <c r="RB57" s="103"/>
      <c r="RC57" s="103"/>
      <c r="RD57" s="103"/>
      <c r="RE57" s="103"/>
      <c r="RF57" s="103"/>
      <c r="RG57" s="103"/>
      <c r="RH57" s="154">
        <v>2.5499999999999998</v>
      </c>
      <c r="RI57" s="103">
        <v>1.2110000000000001</v>
      </c>
      <c r="RJ57" s="103">
        <v>19.399999999999999</v>
      </c>
      <c r="RK57" s="103">
        <v>7.1</v>
      </c>
      <c r="RL57" s="103">
        <v>0.98199999999999998</v>
      </c>
      <c r="RM57" s="103">
        <v>0.66700000000000004</v>
      </c>
      <c r="RN57" s="103">
        <v>7.1</v>
      </c>
      <c r="RO57" s="103">
        <v>3.3</v>
      </c>
      <c r="RP57" s="103">
        <v>9.6829999999999998</v>
      </c>
      <c r="RQ57" s="103">
        <v>5.6180000000000003</v>
      </c>
      <c r="RR57" s="103">
        <v>102.1</v>
      </c>
      <c r="RS57" s="103">
        <v>45</v>
      </c>
      <c r="RT57" s="154"/>
      <c r="RU57" s="103"/>
      <c r="RV57" s="103"/>
      <c r="RW57" s="103"/>
      <c r="RX57" s="103"/>
      <c r="RY57" s="103"/>
      <c r="RZ57" s="103"/>
      <c r="SA57" s="103"/>
      <c r="SB57" s="103"/>
      <c r="UE57" s="132">
        <v>2.8</v>
      </c>
      <c r="UF57" s="1">
        <v>6.3</v>
      </c>
      <c r="UG57" s="1">
        <v>3.8</v>
      </c>
      <c r="UH57" s="1">
        <v>119.4</v>
      </c>
      <c r="UI57" s="1">
        <v>4.0999999999999996</v>
      </c>
      <c r="UJ57" s="1">
        <v>14.7</v>
      </c>
      <c r="UK57" s="1">
        <v>4.0999999999999996</v>
      </c>
      <c r="UL57" s="1">
        <v>0.9</v>
      </c>
      <c r="UM57" s="1">
        <v>3.3</v>
      </c>
      <c r="UN57" s="1">
        <v>0.8</v>
      </c>
      <c r="UO57" s="1">
        <v>1.9</v>
      </c>
      <c r="UP57" s="1">
        <v>2.8</v>
      </c>
      <c r="UQ57" s="1">
        <v>1.4</v>
      </c>
      <c r="UR57" s="1">
        <v>0.8</v>
      </c>
      <c r="US57" s="1">
        <v>1.5</v>
      </c>
      <c r="UT57" s="1">
        <v>0.7</v>
      </c>
      <c r="UU57" s="1">
        <v>2.5</v>
      </c>
      <c r="UV57" s="1">
        <v>3.5</v>
      </c>
      <c r="UW57" s="1">
        <v>2.2000000000000002</v>
      </c>
      <c r="UX57" s="1">
        <v>2.1</v>
      </c>
      <c r="UY57" s="1">
        <v>1.9</v>
      </c>
      <c r="UZ57" s="1">
        <v>1.8</v>
      </c>
      <c r="ZB57" s="132">
        <v>10.17</v>
      </c>
      <c r="ZC57" s="1">
        <v>3.35</v>
      </c>
      <c r="ZD57" s="1">
        <v>1.97</v>
      </c>
      <c r="ZE57" s="1">
        <v>3.66</v>
      </c>
      <c r="ZF57" s="1">
        <v>1.1200000000000001</v>
      </c>
      <c r="ZG57" s="1">
        <v>30.13</v>
      </c>
      <c r="ZH57" s="1">
        <v>8.6999999999999993</v>
      </c>
      <c r="ZI57" s="1">
        <v>26.08</v>
      </c>
      <c r="ZJ57" s="1">
        <v>18.93</v>
      </c>
      <c r="ZK57" s="1">
        <v>6.62</v>
      </c>
      <c r="ABG57" s="132">
        <v>4.3339999999999996</v>
      </c>
      <c r="ABH57" s="1">
        <v>4.3689999999999998</v>
      </c>
      <c r="ABI57" s="1">
        <v>5.44</v>
      </c>
      <c r="ABJ57" s="1">
        <v>6.2240000000000002</v>
      </c>
      <c r="ABK57" s="1">
        <v>7.2480000000000002</v>
      </c>
      <c r="ACM57" s="132">
        <v>17.12</v>
      </c>
      <c r="ACN57" s="1">
        <v>6.46</v>
      </c>
      <c r="ACO57" s="1">
        <v>2.2200000000000002</v>
      </c>
      <c r="ACP57" s="1">
        <v>2.2999999999999998</v>
      </c>
      <c r="ACQ57" s="1">
        <v>2.7</v>
      </c>
      <c r="ACR57" s="1">
        <v>4.1500000000000004</v>
      </c>
      <c r="ACS57" s="1">
        <v>0.25</v>
      </c>
      <c r="ACT57" s="1">
        <v>78.22</v>
      </c>
      <c r="ACU57" s="1">
        <v>0.82</v>
      </c>
    </row>
    <row r="58" spans="1:876" x14ac:dyDescent="0.25">
      <c r="A58" s="2" t="s">
        <v>256</v>
      </c>
      <c r="B58" s="100"/>
      <c r="C58" s="100"/>
      <c r="D58" s="100"/>
      <c r="E58" s="100"/>
      <c r="F58" s="100"/>
      <c r="G58" s="100"/>
      <c r="H58" s="100"/>
      <c r="I58" s="100"/>
      <c r="J58" s="153"/>
      <c r="K58" s="100"/>
      <c r="L58" s="100"/>
      <c r="M58" s="100"/>
      <c r="N58" s="100"/>
      <c r="O58" s="100"/>
      <c r="P58" s="100"/>
      <c r="Q58" s="100"/>
      <c r="R58" s="100"/>
      <c r="S58" s="100"/>
      <c r="T58" s="100"/>
      <c r="U58" s="153"/>
      <c r="V58" s="100"/>
      <c r="W58" s="100"/>
      <c r="X58" s="100"/>
      <c r="Y58" s="100"/>
      <c r="Z58" s="100"/>
      <c r="AA58" s="100"/>
      <c r="AB58" s="100"/>
      <c r="AC58" s="100"/>
      <c r="AD58" s="100"/>
      <c r="AE58" s="100"/>
      <c r="AF58" s="153"/>
      <c r="AG58" s="100"/>
      <c r="AH58" s="100"/>
      <c r="AI58" s="100"/>
      <c r="AJ58" s="100"/>
      <c r="AK58" s="100"/>
      <c r="AL58" s="100"/>
      <c r="AM58" s="100"/>
      <c r="AN58" s="100"/>
      <c r="AO58" s="100"/>
      <c r="AP58" s="100"/>
      <c r="AQ58" s="153"/>
      <c r="AR58" s="100"/>
      <c r="AS58" s="100"/>
      <c r="AT58" s="100"/>
      <c r="AU58" s="100"/>
      <c r="AV58" s="100"/>
      <c r="AW58" s="100"/>
      <c r="AX58" s="100"/>
      <c r="AY58" s="100"/>
      <c r="AZ58" s="100"/>
      <c r="BA58" s="100"/>
      <c r="BB58" s="153"/>
      <c r="BC58" s="100"/>
      <c r="BD58" s="100"/>
      <c r="BE58" s="100"/>
      <c r="BF58" s="100"/>
      <c r="BG58" s="100"/>
      <c r="BH58" s="100"/>
      <c r="BI58" s="100"/>
      <c r="BJ58" s="100"/>
      <c r="BK58" s="100"/>
      <c r="BL58" s="100"/>
      <c r="BM58" s="100"/>
      <c r="BN58" s="153"/>
      <c r="BO58" s="100"/>
      <c r="BP58" s="100"/>
      <c r="BQ58" s="100"/>
      <c r="BR58" s="100"/>
      <c r="BS58" s="100"/>
      <c r="BT58" s="100"/>
      <c r="BU58" s="100"/>
      <c r="BV58" s="100"/>
      <c r="BW58" s="100"/>
      <c r="BX58" s="100"/>
      <c r="BY58" s="100"/>
      <c r="BZ58" s="100"/>
      <c r="CA58" s="100"/>
      <c r="CB58" s="100"/>
      <c r="CC58" s="100"/>
      <c r="CD58" s="153"/>
      <c r="CE58" s="100"/>
      <c r="CF58" s="100"/>
      <c r="CG58" s="100"/>
      <c r="CH58" s="100"/>
      <c r="CI58" s="100"/>
      <c r="CJ58" s="100"/>
      <c r="CK58" s="100"/>
      <c r="CL58" s="100"/>
      <c r="CM58" s="100"/>
      <c r="CN58" s="100"/>
      <c r="CO58" s="100"/>
      <c r="CP58" s="100"/>
      <c r="CQ58" s="100"/>
      <c r="CR58" s="100"/>
      <c r="CS58" s="100"/>
      <c r="CT58" s="100"/>
      <c r="CU58" s="100"/>
      <c r="CV58" s="100"/>
      <c r="CW58" s="100"/>
      <c r="CX58" s="153"/>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53">
        <v>1.99</v>
      </c>
      <c r="DW58" s="100">
        <v>1.474</v>
      </c>
      <c r="DX58" s="100">
        <v>1.847</v>
      </c>
      <c r="DY58" s="100">
        <v>3.9830000000000001</v>
      </c>
      <c r="DZ58" s="100">
        <v>3.3370000000000002</v>
      </c>
      <c r="EA58" s="100">
        <v>0.24099999999999999</v>
      </c>
      <c r="EB58" s="100">
        <v>0.17399999999999999</v>
      </c>
      <c r="EC58" s="100">
        <v>1.4490000000000001</v>
      </c>
      <c r="ED58" s="100">
        <v>0.32700000000000001</v>
      </c>
      <c r="EE58" s="100">
        <v>0.21479999999999999</v>
      </c>
      <c r="EF58" s="100">
        <v>0.83919999999999995</v>
      </c>
      <c r="EG58" s="100" t="s">
        <v>33</v>
      </c>
      <c r="EH58" s="100" t="s">
        <v>33</v>
      </c>
      <c r="EI58" s="153"/>
      <c r="EJ58" s="100"/>
      <c r="EK58" s="100"/>
      <c r="EL58" s="100"/>
      <c r="EM58" s="100"/>
      <c r="EN58" s="100"/>
      <c r="EO58" s="100"/>
      <c r="EP58" s="100"/>
      <c r="EQ58" s="100"/>
      <c r="ER58" s="100"/>
      <c r="ES58" s="100"/>
      <c r="ET58" s="153"/>
      <c r="EU58" s="100"/>
      <c r="EV58" s="100"/>
      <c r="EW58" s="100"/>
      <c r="EX58" s="100"/>
      <c r="EY58" s="100"/>
      <c r="EZ58" s="100"/>
      <c r="FA58" s="100"/>
      <c r="FB58" s="100"/>
      <c r="FC58" s="100"/>
      <c r="FD58" s="100"/>
      <c r="FE58" s="100"/>
      <c r="FF58" s="100"/>
      <c r="FG58" s="100"/>
      <c r="FH58" s="100"/>
      <c r="FI58" s="100"/>
      <c r="FJ58" s="100"/>
      <c r="FK58" s="100"/>
      <c r="FL58" s="100"/>
      <c r="FM58" s="100"/>
      <c r="FN58" s="100"/>
      <c r="FO58" s="100"/>
      <c r="FP58" s="100"/>
      <c r="FQ58" s="100"/>
      <c r="FR58" s="100"/>
      <c r="FS58" s="100"/>
      <c r="FT58" s="100"/>
      <c r="FU58" s="100"/>
      <c r="FV58" s="100"/>
      <c r="FW58" s="100"/>
      <c r="FX58" s="100"/>
      <c r="FY58" s="100"/>
      <c r="FZ58" s="100"/>
      <c r="GA58" s="100"/>
      <c r="GB58" s="100"/>
      <c r="GC58" s="100"/>
      <c r="GD58" s="100"/>
      <c r="GE58" s="100"/>
      <c r="GF58" s="100"/>
      <c r="GG58" s="100"/>
      <c r="GH58" s="153"/>
      <c r="GI58" s="100"/>
      <c r="GJ58" s="100"/>
      <c r="GK58" s="100"/>
      <c r="GL58" s="100"/>
      <c r="GM58" s="100"/>
      <c r="GN58" s="100"/>
      <c r="GO58" s="100"/>
      <c r="GP58" s="100"/>
      <c r="GQ58" s="100"/>
      <c r="GR58" s="100"/>
      <c r="GS58" s="100"/>
      <c r="GT58" s="100"/>
      <c r="GU58" s="100"/>
      <c r="GV58" s="100"/>
      <c r="GW58" s="100"/>
      <c r="GX58" s="100"/>
      <c r="GY58" s="100"/>
      <c r="GZ58" s="153"/>
      <c r="HA58" s="100"/>
      <c r="HB58" s="100"/>
      <c r="HC58" s="100"/>
      <c r="HD58" s="100"/>
      <c r="HE58" s="100"/>
      <c r="HF58" s="100"/>
      <c r="HG58" s="100"/>
      <c r="HH58" s="100"/>
      <c r="HI58" s="100"/>
      <c r="HJ58" s="100"/>
      <c r="HK58" s="100"/>
      <c r="HL58" s="100"/>
      <c r="HM58" s="100"/>
      <c r="HN58" s="100"/>
      <c r="HO58" s="100"/>
      <c r="HP58" s="100"/>
      <c r="HQ58" s="100"/>
      <c r="HR58" s="100"/>
      <c r="HS58" s="100"/>
      <c r="HT58" s="100"/>
      <c r="HU58" s="100"/>
      <c r="HV58" s="100"/>
      <c r="HW58" s="100"/>
      <c r="HX58" s="100"/>
      <c r="HY58" s="100"/>
      <c r="HZ58" s="100"/>
      <c r="IA58" s="100"/>
      <c r="IB58" s="100"/>
      <c r="IC58" s="100"/>
      <c r="ID58" s="100"/>
      <c r="IE58" s="100"/>
      <c r="IF58" s="100"/>
      <c r="IG58" s="100"/>
      <c r="IH58" s="100"/>
      <c r="II58" s="100"/>
      <c r="IJ58" s="100"/>
      <c r="IK58" s="153"/>
      <c r="IL58" s="100"/>
      <c r="IM58" s="100"/>
      <c r="IN58" s="100"/>
      <c r="IO58" s="100"/>
      <c r="IP58" s="100"/>
      <c r="IQ58" s="100"/>
      <c r="IR58" s="100"/>
      <c r="IS58" s="100"/>
      <c r="IT58" s="100"/>
      <c r="IU58" s="100"/>
      <c r="IV58" s="100"/>
      <c r="IW58" s="100"/>
      <c r="IX58" s="100"/>
      <c r="IY58" s="100"/>
      <c r="IZ58" s="100"/>
      <c r="JA58" s="100"/>
      <c r="JB58" s="153"/>
      <c r="JC58" s="100"/>
      <c r="JD58" s="100"/>
      <c r="JE58" s="100"/>
      <c r="JF58" s="100"/>
      <c r="JG58" s="100"/>
      <c r="JH58" s="100"/>
      <c r="JI58" s="100"/>
      <c r="JJ58" s="100"/>
      <c r="JK58" s="100"/>
      <c r="JL58" s="100"/>
      <c r="JM58" s="100"/>
      <c r="JN58" s="153"/>
      <c r="JO58" s="100"/>
      <c r="JP58" s="100"/>
      <c r="JQ58" s="100"/>
      <c r="JR58" s="100"/>
      <c r="JS58" s="100"/>
      <c r="JT58" s="100"/>
      <c r="JU58" s="100"/>
      <c r="JV58" s="100"/>
      <c r="JW58" s="100"/>
      <c r="JX58" s="100"/>
      <c r="JY58" s="100"/>
      <c r="JZ58" s="100"/>
      <c r="KA58" s="100"/>
      <c r="KB58" s="100"/>
      <c r="KC58" s="100"/>
      <c r="KD58" s="100"/>
      <c r="KE58" s="100"/>
      <c r="KF58" s="100"/>
      <c r="KG58" s="100"/>
      <c r="KH58" s="153"/>
      <c r="KI58" s="100"/>
      <c r="KJ58" s="100"/>
      <c r="KK58" s="100"/>
      <c r="KL58" s="100"/>
      <c r="KM58" s="100"/>
      <c r="KN58" s="100"/>
      <c r="KO58" s="100"/>
      <c r="KP58" s="100"/>
      <c r="KQ58" s="100"/>
      <c r="KR58" s="100"/>
      <c r="KS58" s="100"/>
      <c r="KT58" s="100"/>
      <c r="KU58" s="100"/>
      <c r="KV58" s="100"/>
      <c r="KW58" s="100"/>
      <c r="KX58" s="100"/>
      <c r="KY58" s="100"/>
      <c r="KZ58" s="153"/>
      <c r="LA58" s="100"/>
      <c r="LB58" s="100"/>
      <c r="LC58" s="100"/>
      <c r="LD58" s="100"/>
      <c r="LE58" s="100"/>
      <c r="LF58" s="100"/>
      <c r="LG58" s="100"/>
      <c r="LH58" s="100"/>
      <c r="LI58" s="100"/>
      <c r="LJ58" s="100"/>
      <c r="LK58" s="100"/>
      <c r="LL58" s="100"/>
      <c r="LM58" s="100"/>
      <c r="LN58" s="100"/>
      <c r="LO58" s="100"/>
      <c r="LP58" s="100"/>
      <c r="LQ58" s="100"/>
      <c r="LR58" s="100"/>
      <c r="LS58" s="100"/>
      <c r="LT58" s="100"/>
      <c r="LU58" s="100"/>
      <c r="LV58" s="100"/>
      <c r="LW58" s="100"/>
      <c r="LX58" s="100"/>
      <c r="LY58" s="100"/>
      <c r="LZ58" s="100"/>
      <c r="MA58" s="100"/>
      <c r="MB58" s="100"/>
      <c r="MC58" s="100"/>
      <c r="MD58" s="153"/>
      <c r="ME58" s="100"/>
      <c r="MF58" s="100"/>
      <c r="MG58" s="100"/>
      <c r="MH58" s="100"/>
      <c r="MI58" s="100"/>
      <c r="MJ58" s="100"/>
      <c r="MK58" s="100"/>
      <c r="ML58" s="100"/>
      <c r="MM58" s="100"/>
      <c r="MN58" s="100"/>
      <c r="MO58" s="100"/>
      <c r="MP58" s="100"/>
      <c r="MQ58" s="100"/>
      <c r="MR58" s="100"/>
      <c r="MS58" s="100"/>
      <c r="MT58" s="100"/>
      <c r="MU58" s="100"/>
      <c r="MV58" s="100"/>
      <c r="MW58" s="100"/>
      <c r="MX58" s="100"/>
      <c r="MY58" s="100"/>
      <c r="MZ58" s="153"/>
      <c r="NA58" s="100"/>
      <c r="NB58" s="100"/>
      <c r="NC58" s="100"/>
      <c r="ND58" s="100"/>
      <c r="NE58" s="100"/>
      <c r="NF58" s="100"/>
      <c r="NG58" s="100"/>
      <c r="NH58" s="100"/>
      <c r="NI58" s="100"/>
      <c r="NJ58" s="100"/>
      <c r="NK58" s="153"/>
      <c r="NL58" s="100"/>
      <c r="NM58" s="100"/>
      <c r="NN58" s="100"/>
      <c r="NO58" s="153">
        <v>0.89300000000000002</v>
      </c>
      <c r="NP58" s="100">
        <v>0.91200000000000003</v>
      </c>
      <c r="NQ58" s="100">
        <v>0.47599999999999998</v>
      </c>
      <c r="NR58" s="100">
        <v>0.95399999999999996</v>
      </c>
      <c r="NS58" s="100">
        <v>1.2529999999999999</v>
      </c>
      <c r="NT58" s="100">
        <v>0.76700000000000002</v>
      </c>
      <c r="NU58" s="100">
        <v>1.3779999999999999</v>
      </c>
      <c r="NV58" s="100">
        <v>1.4239999999999999</v>
      </c>
      <c r="NW58" s="100">
        <v>0.77900000000000003</v>
      </c>
      <c r="NX58" s="153"/>
      <c r="NY58" s="100"/>
      <c r="NZ58" s="100"/>
      <c r="OA58" s="100"/>
      <c r="OB58" s="100"/>
      <c r="OC58" s="100"/>
      <c r="OD58" s="100"/>
      <c r="OE58" s="100"/>
      <c r="OF58" s="100"/>
      <c r="OG58" s="100"/>
      <c r="OH58" s="100"/>
      <c r="OI58" s="100"/>
      <c r="OJ58" s="153"/>
      <c r="OK58" s="100"/>
      <c r="OL58" s="100"/>
      <c r="OM58" s="100"/>
      <c r="ON58" s="100"/>
      <c r="OO58" s="100"/>
      <c r="OP58" s="100"/>
      <c r="OQ58" s="100"/>
      <c r="OR58" s="100"/>
      <c r="OS58" s="100"/>
      <c r="OT58" s="100"/>
      <c r="OU58" s="100"/>
      <c r="OV58" s="100"/>
      <c r="OW58" s="100"/>
      <c r="OX58" s="100"/>
      <c r="OY58" s="100"/>
      <c r="OZ58" s="100"/>
      <c r="PA58" s="100"/>
      <c r="PB58" s="100"/>
      <c r="PC58" s="100"/>
      <c r="PD58" s="100"/>
      <c r="PE58" s="100"/>
      <c r="PF58" s="100"/>
      <c r="PG58" s="100"/>
      <c r="PH58" s="100"/>
      <c r="PI58" s="100"/>
      <c r="PJ58" s="100"/>
      <c r="PK58" s="100"/>
      <c r="PL58" s="100"/>
      <c r="PM58" s="100"/>
      <c r="PN58" s="100"/>
      <c r="PO58" s="100"/>
      <c r="PP58" s="100"/>
      <c r="PQ58" s="100"/>
      <c r="PR58" s="100"/>
      <c r="PS58" s="100"/>
      <c r="PT58" s="100"/>
      <c r="PU58" s="100"/>
      <c r="PV58" s="100"/>
      <c r="PW58" s="100"/>
      <c r="PX58" s="100"/>
      <c r="PY58" s="100"/>
      <c r="PZ58" s="100"/>
      <c r="QA58" s="100"/>
      <c r="QB58" s="100"/>
      <c r="QC58" s="100"/>
      <c r="QD58" s="100"/>
      <c r="QE58" s="100"/>
      <c r="QF58" s="100"/>
      <c r="QG58" s="100"/>
      <c r="QH58" s="100"/>
      <c r="QI58" s="100"/>
      <c r="QJ58" s="100"/>
      <c r="QK58" s="100"/>
      <c r="QL58" s="100"/>
      <c r="QM58" s="100"/>
      <c r="QN58" s="100"/>
      <c r="QO58" s="100"/>
      <c r="QP58" s="100"/>
      <c r="QQ58" s="100"/>
      <c r="QR58" s="100"/>
      <c r="QS58" s="100"/>
      <c r="QT58" s="100"/>
      <c r="QU58" s="100"/>
      <c r="QV58" s="100"/>
      <c r="QW58" s="100"/>
      <c r="QX58" s="100"/>
      <c r="QY58" s="100"/>
      <c r="QZ58" s="153"/>
      <c r="RA58" s="100"/>
      <c r="RB58" s="100"/>
      <c r="RC58" s="100"/>
      <c r="RD58" s="100"/>
      <c r="RE58" s="100"/>
      <c r="RF58" s="100"/>
      <c r="RG58" s="100"/>
      <c r="RH58" s="153"/>
      <c r="RI58" s="100"/>
      <c r="RJ58" s="100"/>
      <c r="RK58" s="100"/>
      <c r="RL58" s="100"/>
      <c r="RM58" s="100"/>
      <c r="RN58" s="100"/>
      <c r="RO58" s="100"/>
      <c r="RP58" s="100"/>
      <c r="RQ58" s="100"/>
      <c r="RR58" s="100"/>
      <c r="RS58" s="100"/>
      <c r="RT58" s="153"/>
      <c r="RU58" s="100"/>
      <c r="RV58" s="100"/>
      <c r="RW58" s="100"/>
      <c r="RX58" s="100"/>
      <c r="RY58" s="100"/>
      <c r="RZ58" s="100"/>
      <c r="SA58" s="100"/>
      <c r="SB58" s="100"/>
    </row>
    <row r="59" spans="1:876" x14ac:dyDescent="0.25">
      <c r="A59" s="220" t="s">
        <v>254</v>
      </c>
      <c r="B59" s="103"/>
      <c r="C59" s="103"/>
      <c r="D59" s="103"/>
      <c r="E59" s="103"/>
      <c r="F59" s="103"/>
      <c r="G59" s="103"/>
      <c r="H59" s="103"/>
      <c r="I59" s="103"/>
      <c r="J59" s="154"/>
      <c r="K59" s="103"/>
      <c r="L59" s="103"/>
      <c r="M59" s="103"/>
      <c r="N59" s="103"/>
      <c r="O59" s="103"/>
      <c r="P59" s="103"/>
      <c r="Q59" s="103"/>
      <c r="R59" s="103"/>
      <c r="S59" s="103"/>
      <c r="T59" s="103"/>
      <c r="U59" s="154"/>
      <c r="V59" s="103"/>
      <c r="W59" s="103"/>
      <c r="X59" s="103"/>
      <c r="Y59" s="103"/>
      <c r="Z59" s="103"/>
      <c r="AA59" s="103"/>
      <c r="AB59" s="103"/>
      <c r="AC59" s="103"/>
      <c r="AD59" s="103"/>
      <c r="AE59" s="103"/>
      <c r="AF59" s="154"/>
      <c r="AG59" s="103"/>
      <c r="AH59" s="103"/>
      <c r="AI59" s="103"/>
      <c r="AJ59" s="103"/>
      <c r="AK59" s="103"/>
      <c r="AL59" s="103"/>
      <c r="AM59" s="103"/>
      <c r="AN59" s="103"/>
      <c r="AO59" s="103"/>
      <c r="AP59" s="103"/>
      <c r="AQ59" s="154"/>
      <c r="AR59" s="103"/>
      <c r="AS59" s="103"/>
      <c r="AT59" s="103"/>
      <c r="AU59" s="103"/>
      <c r="AV59" s="103"/>
      <c r="AW59" s="103"/>
      <c r="AX59" s="103"/>
      <c r="AY59" s="103"/>
      <c r="AZ59" s="103"/>
      <c r="BA59" s="103"/>
      <c r="BB59" s="154"/>
      <c r="BC59" s="103"/>
      <c r="BD59" s="103"/>
      <c r="BE59" s="103"/>
      <c r="BF59" s="103"/>
      <c r="BG59" s="103"/>
      <c r="BH59" s="103"/>
      <c r="BI59" s="103"/>
      <c r="BJ59" s="103"/>
      <c r="BK59" s="103"/>
      <c r="BL59" s="103"/>
      <c r="BM59" s="103"/>
      <c r="BN59" s="154"/>
      <c r="BO59" s="103"/>
      <c r="BP59" s="103"/>
      <c r="BQ59" s="103"/>
      <c r="BR59" s="103"/>
      <c r="BS59" s="103"/>
      <c r="BT59" s="103"/>
      <c r="BU59" s="103"/>
      <c r="BV59" s="103"/>
      <c r="BW59" s="103"/>
      <c r="BX59" s="103"/>
      <c r="BY59" s="103"/>
      <c r="BZ59" s="103"/>
      <c r="CA59" s="103"/>
      <c r="CB59" s="103"/>
      <c r="CC59" s="103"/>
      <c r="CD59" s="154"/>
      <c r="CE59" s="103"/>
      <c r="CF59" s="103"/>
      <c r="CG59" s="103"/>
      <c r="CH59" s="103"/>
      <c r="CI59" s="103"/>
      <c r="CJ59" s="103"/>
      <c r="CK59" s="103"/>
      <c r="CL59" s="103"/>
      <c r="CM59" s="103"/>
      <c r="CN59" s="103"/>
      <c r="CO59" s="103"/>
      <c r="CP59" s="103"/>
      <c r="CQ59" s="103"/>
      <c r="CR59" s="103"/>
      <c r="CS59" s="103"/>
      <c r="CT59" s="103"/>
      <c r="CU59" s="103"/>
      <c r="CV59" s="103"/>
      <c r="CW59" s="103"/>
      <c r="CX59" s="154"/>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54">
        <v>4.5590000000000002</v>
      </c>
      <c r="DW59" s="103">
        <v>4.6619999999999999</v>
      </c>
      <c r="DX59" s="103" t="s">
        <v>252</v>
      </c>
      <c r="DY59" s="103" t="s">
        <v>253</v>
      </c>
      <c r="DZ59" s="103">
        <v>5.5890000000000004</v>
      </c>
      <c r="EA59" s="103">
        <v>8.9999999999999993E-3</v>
      </c>
      <c r="EB59" s="103">
        <v>3.0000000000000001E-3</v>
      </c>
      <c r="EC59" s="103">
        <v>1.4750000000000001</v>
      </c>
      <c r="ED59" s="103">
        <v>8.6E-3</v>
      </c>
      <c r="EE59" s="103">
        <v>3.7000000000000002E-3</v>
      </c>
      <c r="EF59" s="103">
        <v>0.83250000000000002</v>
      </c>
      <c r="EG59" s="103">
        <v>0.36480000000000001</v>
      </c>
      <c r="EH59" s="103">
        <v>0.4</v>
      </c>
      <c r="EI59" s="154"/>
      <c r="EJ59" s="103"/>
      <c r="EK59" s="103"/>
      <c r="EL59" s="103"/>
      <c r="EM59" s="103"/>
      <c r="EN59" s="103"/>
      <c r="EO59" s="103"/>
      <c r="EP59" s="103"/>
      <c r="EQ59" s="103"/>
      <c r="ER59" s="103"/>
      <c r="ES59" s="103"/>
      <c r="ET59" s="154"/>
      <c r="EU59" s="103"/>
      <c r="EV59" s="103"/>
      <c r="EW59" s="103"/>
      <c r="EX59" s="103"/>
      <c r="EY59" s="103"/>
      <c r="EZ59" s="103"/>
      <c r="FA59" s="103"/>
      <c r="FB59" s="103"/>
      <c r="FC59" s="103"/>
      <c r="FD59" s="103"/>
      <c r="FE59" s="103"/>
      <c r="FF59" s="103"/>
      <c r="FG59" s="103"/>
      <c r="FH59" s="103"/>
      <c r="FI59" s="103"/>
      <c r="FJ59" s="103"/>
      <c r="FK59" s="103"/>
      <c r="FL59" s="103"/>
      <c r="FM59" s="103"/>
      <c r="FN59" s="103"/>
      <c r="FO59" s="103"/>
      <c r="FP59" s="103"/>
      <c r="FQ59" s="103"/>
      <c r="FR59" s="103"/>
      <c r="FS59" s="103"/>
      <c r="FT59" s="103"/>
      <c r="FU59" s="103"/>
      <c r="FV59" s="103"/>
      <c r="FW59" s="103"/>
      <c r="FX59" s="103"/>
      <c r="FY59" s="103"/>
      <c r="FZ59" s="103"/>
      <c r="GA59" s="103"/>
      <c r="GB59" s="103"/>
      <c r="GC59" s="103"/>
      <c r="GD59" s="103"/>
      <c r="GE59" s="103"/>
      <c r="GF59" s="103"/>
      <c r="GG59" s="103"/>
      <c r="GH59" s="154"/>
      <c r="GI59" s="103"/>
      <c r="GJ59" s="103"/>
      <c r="GK59" s="103"/>
      <c r="GL59" s="103"/>
      <c r="GM59" s="103"/>
      <c r="GN59" s="103"/>
      <c r="GO59" s="103"/>
      <c r="GP59" s="103"/>
      <c r="GQ59" s="103"/>
      <c r="GR59" s="103"/>
      <c r="GS59" s="103"/>
      <c r="GT59" s="103"/>
      <c r="GU59" s="103"/>
      <c r="GV59" s="103"/>
      <c r="GW59" s="103"/>
      <c r="GX59" s="103"/>
      <c r="GY59" s="103"/>
      <c r="GZ59" s="154"/>
      <c r="HA59" s="103"/>
      <c r="HB59" s="103"/>
      <c r="HC59" s="103"/>
      <c r="HD59" s="103"/>
      <c r="HE59" s="103"/>
      <c r="HF59" s="103"/>
      <c r="HG59" s="103"/>
      <c r="HH59" s="103"/>
      <c r="HI59" s="103"/>
      <c r="HJ59" s="103"/>
      <c r="HK59" s="103"/>
      <c r="HL59" s="103"/>
      <c r="HM59" s="103"/>
      <c r="HN59" s="103"/>
      <c r="HO59" s="103"/>
      <c r="HP59" s="103"/>
      <c r="HQ59" s="103"/>
      <c r="HR59" s="103"/>
      <c r="HS59" s="103"/>
      <c r="HT59" s="103"/>
      <c r="HU59" s="103"/>
      <c r="HV59" s="103"/>
      <c r="HW59" s="103"/>
      <c r="HX59" s="103"/>
      <c r="HY59" s="103"/>
      <c r="HZ59" s="103"/>
      <c r="IA59" s="103"/>
      <c r="IB59" s="103"/>
      <c r="IC59" s="103"/>
      <c r="ID59" s="103"/>
      <c r="IE59" s="103"/>
      <c r="IF59" s="103"/>
      <c r="IG59" s="103"/>
      <c r="IH59" s="103"/>
      <c r="II59" s="103"/>
      <c r="IJ59" s="103"/>
      <c r="IK59" s="154"/>
      <c r="IL59" s="103"/>
      <c r="IM59" s="103"/>
      <c r="IN59" s="103"/>
      <c r="IO59" s="103"/>
      <c r="IP59" s="103"/>
      <c r="IQ59" s="103"/>
      <c r="IR59" s="103"/>
      <c r="IS59" s="103"/>
      <c r="IT59" s="103"/>
      <c r="IU59" s="103"/>
      <c r="IV59" s="103"/>
      <c r="IW59" s="103"/>
      <c r="IX59" s="103"/>
      <c r="IY59" s="103"/>
      <c r="IZ59" s="103"/>
      <c r="JA59" s="103"/>
      <c r="JB59" s="154"/>
      <c r="JC59" s="103"/>
      <c r="JD59" s="103"/>
      <c r="JE59" s="103"/>
      <c r="JF59" s="103"/>
      <c r="JG59" s="103"/>
      <c r="JH59" s="103"/>
      <c r="JI59" s="103"/>
      <c r="JJ59" s="103"/>
      <c r="JK59" s="103"/>
      <c r="JL59" s="103"/>
      <c r="JM59" s="103"/>
      <c r="JN59" s="154"/>
      <c r="JO59" s="103"/>
      <c r="JP59" s="103"/>
      <c r="JQ59" s="103"/>
      <c r="JR59" s="103"/>
      <c r="JS59" s="103"/>
      <c r="JT59" s="103"/>
      <c r="JU59" s="103"/>
      <c r="JV59" s="103"/>
      <c r="JW59" s="103"/>
      <c r="JX59" s="103"/>
      <c r="JY59" s="103"/>
      <c r="JZ59" s="103"/>
      <c r="KA59" s="103"/>
      <c r="KB59" s="103"/>
      <c r="KC59" s="103"/>
      <c r="KD59" s="103"/>
      <c r="KE59" s="103"/>
      <c r="KF59" s="103"/>
      <c r="KG59" s="103"/>
      <c r="KH59" s="154"/>
      <c r="KI59" s="103"/>
      <c r="KJ59" s="103"/>
      <c r="KK59" s="103"/>
      <c r="KL59" s="103"/>
      <c r="KM59" s="103"/>
      <c r="KN59" s="103"/>
      <c r="KO59" s="103"/>
      <c r="KP59" s="103"/>
      <c r="KQ59" s="103"/>
      <c r="KR59" s="103"/>
      <c r="KS59" s="103"/>
      <c r="KT59" s="103"/>
      <c r="KU59" s="103"/>
      <c r="KV59" s="103"/>
      <c r="KW59" s="103"/>
      <c r="KX59" s="103"/>
      <c r="KY59" s="103"/>
      <c r="KZ59" s="154"/>
      <c r="LA59" s="103"/>
      <c r="LB59" s="103"/>
      <c r="LC59" s="103"/>
      <c r="LD59" s="103"/>
      <c r="LE59" s="103"/>
      <c r="LF59" s="103"/>
      <c r="LG59" s="103"/>
      <c r="LH59" s="103"/>
      <c r="LI59" s="103"/>
      <c r="LJ59" s="103"/>
      <c r="LK59" s="103"/>
      <c r="LL59" s="103"/>
      <c r="LM59" s="103"/>
      <c r="LN59" s="103"/>
      <c r="LO59" s="103"/>
      <c r="LP59" s="103"/>
      <c r="LQ59" s="103"/>
      <c r="LR59" s="103"/>
      <c r="LS59" s="103"/>
      <c r="LT59" s="103"/>
      <c r="LU59" s="103"/>
      <c r="LV59" s="103"/>
      <c r="LW59" s="103"/>
      <c r="LX59" s="103"/>
      <c r="LY59" s="103"/>
      <c r="LZ59" s="103"/>
      <c r="MA59" s="103"/>
      <c r="MB59" s="103"/>
      <c r="MC59" s="103"/>
      <c r="MD59" s="154"/>
      <c r="ME59" s="103"/>
      <c r="MF59" s="103"/>
      <c r="MG59" s="103"/>
      <c r="MH59" s="103"/>
      <c r="MI59" s="103"/>
      <c r="MJ59" s="103"/>
      <c r="MK59" s="103"/>
      <c r="ML59" s="103"/>
      <c r="MM59" s="103"/>
      <c r="MN59" s="103"/>
      <c r="MO59" s="103"/>
      <c r="MP59" s="103"/>
      <c r="MQ59" s="103"/>
      <c r="MR59" s="103"/>
      <c r="MS59" s="103"/>
      <c r="MT59" s="103"/>
      <c r="MU59" s="103"/>
      <c r="MV59" s="103"/>
      <c r="MW59" s="103"/>
      <c r="MX59" s="103"/>
      <c r="MY59" s="103"/>
      <c r="MZ59" s="154"/>
      <c r="NA59" s="103"/>
      <c r="NB59" s="103"/>
      <c r="NC59" s="103"/>
      <c r="ND59" s="103"/>
      <c r="NE59" s="103"/>
      <c r="NF59" s="103"/>
      <c r="NG59" s="103"/>
      <c r="NH59" s="103"/>
      <c r="NI59" s="103"/>
      <c r="NJ59" s="103"/>
      <c r="NK59" s="154"/>
      <c r="NL59" s="103"/>
      <c r="NM59" s="103"/>
      <c r="NN59" s="103"/>
      <c r="NO59" s="154"/>
      <c r="NP59" s="103"/>
      <c r="NQ59" s="103"/>
      <c r="NR59" s="103"/>
      <c r="NS59" s="103"/>
      <c r="NT59" s="103"/>
      <c r="NU59" s="103"/>
      <c r="NV59" s="103"/>
      <c r="NW59" s="103"/>
      <c r="NX59" s="154"/>
      <c r="NY59" s="103"/>
      <c r="NZ59" s="103"/>
      <c r="OA59" s="103"/>
      <c r="OB59" s="103"/>
      <c r="OC59" s="103"/>
      <c r="OD59" s="103"/>
      <c r="OE59" s="103"/>
      <c r="OF59" s="103"/>
      <c r="OG59" s="103"/>
      <c r="OH59" s="103"/>
      <c r="OI59" s="103"/>
      <c r="OJ59" s="154"/>
      <c r="OK59" s="103"/>
      <c r="OL59" s="103"/>
      <c r="OM59" s="103"/>
      <c r="ON59" s="103"/>
      <c r="OO59" s="103"/>
      <c r="OP59" s="103"/>
      <c r="OQ59" s="103"/>
      <c r="OR59" s="103"/>
      <c r="OS59" s="103"/>
      <c r="OT59" s="103"/>
      <c r="OU59" s="103"/>
      <c r="OV59" s="103"/>
      <c r="OW59" s="103"/>
      <c r="OX59" s="103"/>
      <c r="OY59" s="103"/>
      <c r="OZ59" s="103"/>
      <c r="PA59" s="103"/>
      <c r="PB59" s="103"/>
      <c r="PC59" s="103"/>
      <c r="PD59" s="103"/>
      <c r="PE59" s="103"/>
      <c r="PF59" s="103"/>
      <c r="PG59" s="103"/>
      <c r="PH59" s="103"/>
      <c r="PI59" s="103"/>
      <c r="PJ59" s="103"/>
      <c r="PK59" s="103"/>
      <c r="PL59" s="103"/>
      <c r="PM59" s="103"/>
      <c r="PN59" s="103"/>
      <c r="PO59" s="103"/>
      <c r="PP59" s="103"/>
      <c r="PQ59" s="103"/>
      <c r="PR59" s="103"/>
      <c r="PS59" s="103"/>
      <c r="PT59" s="103"/>
      <c r="PU59" s="103"/>
      <c r="PV59" s="103"/>
      <c r="PW59" s="103"/>
      <c r="PX59" s="103"/>
      <c r="PY59" s="103"/>
      <c r="PZ59" s="103"/>
      <c r="QA59" s="103"/>
      <c r="QB59" s="103"/>
      <c r="QC59" s="103"/>
      <c r="QD59" s="103"/>
      <c r="QE59" s="103"/>
      <c r="QF59" s="103"/>
      <c r="QG59" s="103"/>
      <c r="QH59" s="103"/>
      <c r="QI59" s="103"/>
      <c r="QJ59" s="103"/>
      <c r="QK59" s="103"/>
      <c r="QL59" s="103"/>
      <c r="QM59" s="103"/>
      <c r="QN59" s="103"/>
      <c r="QO59" s="103"/>
      <c r="QP59" s="103"/>
      <c r="QQ59" s="103"/>
      <c r="QR59" s="103"/>
      <c r="QS59" s="103"/>
      <c r="QT59" s="103"/>
      <c r="QU59" s="103"/>
      <c r="QV59" s="103"/>
      <c r="QW59" s="103"/>
      <c r="QX59" s="103"/>
      <c r="QY59" s="103"/>
      <c r="QZ59" s="154"/>
      <c r="RA59" s="103"/>
      <c r="RB59" s="103"/>
      <c r="RC59" s="103"/>
      <c r="RD59" s="103"/>
      <c r="RE59" s="103"/>
      <c r="RF59" s="103"/>
      <c r="RG59" s="103"/>
      <c r="RH59" s="154"/>
      <c r="RI59" s="103"/>
      <c r="RJ59" s="103"/>
      <c r="RK59" s="103"/>
      <c r="RL59" s="103"/>
      <c r="RM59" s="103"/>
      <c r="RN59" s="103"/>
      <c r="RO59" s="103"/>
      <c r="RP59" s="103"/>
      <c r="RQ59" s="103"/>
      <c r="RR59" s="103"/>
      <c r="RS59" s="103"/>
      <c r="RT59" s="154"/>
      <c r="RU59" s="103"/>
      <c r="RV59" s="103"/>
      <c r="RW59" s="103"/>
      <c r="RX59" s="103"/>
      <c r="RY59" s="103"/>
      <c r="RZ59" s="103"/>
      <c r="SA59" s="103"/>
      <c r="SB59" s="103"/>
    </row>
    <row r="60" spans="1:876" x14ac:dyDescent="0.25">
      <c r="A60" s="2" t="s">
        <v>283</v>
      </c>
      <c r="B60" s="100"/>
      <c r="C60" s="100"/>
      <c r="D60" s="100"/>
      <c r="E60" s="100"/>
      <c r="F60" s="100"/>
      <c r="G60" s="100"/>
      <c r="H60" s="100"/>
      <c r="I60" s="100"/>
      <c r="J60" s="153"/>
      <c r="K60" s="100"/>
      <c r="L60" s="100"/>
      <c r="M60" s="100"/>
      <c r="N60" s="100"/>
      <c r="O60" s="100"/>
      <c r="P60" s="100"/>
      <c r="Q60" s="100"/>
      <c r="R60" s="100"/>
      <c r="S60" s="100"/>
      <c r="T60" s="100"/>
      <c r="U60" s="153"/>
      <c r="V60" s="100"/>
      <c r="W60" s="100"/>
      <c r="X60" s="100"/>
      <c r="Y60" s="100"/>
      <c r="Z60" s="100"/>
      <c r="AA60" s="100"/>
      <c r="AB60" s="100"/>
      <c r="AC60" s="100"/>
      <c r="AD60" s="100"/>
      <c r="AE60" s="100"/>
      <c r="AF60" s="153"/>
      <c r="AG60" s="100"/>
      <c r="AH60" s="100"/>
      <c r="AI60" s="100"/>
      <c r="AJ60" s="100"/>
      <c r="AK60" s="100"/>
      <c r="AL60" s="100"/>
      <c r="AM60" s="100"/>
      <c r="AN60" s="100"/>
      <c r="AO60" s="100"/>
      <c r="AP60" s="100"/>
      <c r="AQ60" s="153"/>
      <c r="AR60" s="100"/>
      <c r="AS60" s="100"/>
      <c r="AT60" s="100"/>
      <c r="AU60" s="100"/>
      <c r="AV60" s="100"/>
      <c r="AW60" s="100"/>
      <c r="AX60" s="100"/>
      <c r="AY60" s="100"/>
      <c r="AZ60" s="100"/>
      <c r="BA60" s="100"/>
      <c r="BB60" s="153"/>
      <c r="BC60" s="100"/>
      <c r="BD60" s="100"/>
      <c r="BE60" s="100"/>
      <c r="BF60" s="100"/>
      <c r="BG60" s="100"/>
      <c r="BH60" s="100"/>
      <c r="BI60" s="100"/>
      <c r="BJ60" s="100"/>
      <c r="BK60" s="100"/>
      <c r="BL60" s="100"/>
      <c r="BM60" s="100"/>
      <c r="BN60" s="153"/>
      <c r="BO60" s="100"/>
      <c r="BP60" s="100"/>
      <c r="BQ60" s="100"/>
      <c r="BR60" s="100"/>
      <c r="BS60" s="100"/>
      <c r="BT60" s="100"/>
      <c r="BU60" s="100"/>
      <c r="BV60" s="100"/>
      <c r="BW60" s="100"/>
      <c r="BX60" s="100"/>
      <c r="BY60" s="100"/>
      <c r="BZ60" s="100"/>
      <c r="CA60" s="100"/>
      <c r="CB60" s="100"/>
      <c r="CC60" s="100"/>
      <c r="CD60" s="153"/>
      <c r="CE60" s="100"/>
      <c r="CF60" s="100"/>
      <c r="CG60" s="100"/>
      <c r="CH60" s="100"/>
      <c r="CI60" s="100"/>
      <c r="CJ60" s="100"/>
      <c r="CK60" s="100"/>
      <c r="CL60" s="100"/>
      <c r="CM60" s="100"/>
      <c r="CN60" s="100"/>
      <c r="CO60" s="100"/>
      <c r="CP60" s="100"/>
      <c r="CQ60" s="100"/>
      <c r="CR60" s="100"/>
      <c r="CS60" s="100"/>
      <c r="CT60" s="100"/>
      <c r="CU60" s="100"/>
      <c r="CV60" s="100"/>
      <c r="CW60" s="100"/>
      <c r="CX60" s="153"/>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53"/>
      <c r="DW60" s="100"/>
      <c r="DX60" s="100"/>
      <c r="DY60" s="100"/>
      <c r="DZ60" s="100"/>
      <c r="EA60" s="100"/>
      <c r="EB60" s="100"/>
      <c r="EC60" s="100"/>
      <c r="ED60" s="100"/>
      <c r="EE60" s="100"/>
      <c r="EF60" s="100"/>
      <c r="EG60" s="100"/>
      <c r="EH60" s="100"/>
      <c r="EI60" s="153">
        <v>0.82</v>
      </c>
      <c r="EJ60" s="100">
        <v>3.17</v>
      </c>
      <c r="EK60" s="100">
        <v>1.26</v>
      </c>
      <c r="EL60" s="100">
        <v>1.02</v>
      </c>
      <c r="EM60" s="100">
        <v>1.21</v>
      </c>
      <c r="EN60" s="100">
        <v>0.51</v>
      </c>
      <c r="EO60" s="100">
        <v>0.57999999999999996</v>
      </c>
      <c r="EP60" s="100">
        <v>0.57999999999999996</v>
      </c>
      <c r="EQ60" s="100">
        <v>1.1100000000000001</v>
      </c>
      <c r="ER60" s="100">
        <v>0.9</v>
      </c>
      <c r="ES60" s="100">
        <v>1.64</v>
      </c>
      <c r="ET60" s="153"/>
      <c r="EU60" s="100"/>
      <c r="EV60" s="100"/>
      <c r="EW60" s="100"/>
      <c r="EX60" s="100"/>
      <c r="EY60" s="100"/>
      <c r="EZ60" s="100"/>
      <c r="FA60" s="100"/>
      <c r="FB60" s="100"/>
      <c r="FC60" s="100"/>
      <c r="FD60" s="100"/>
      <c r="FE60" s="100"/>
      <c r="FF60" s="100"/>
      <c r="FG60" s="100"/>
      <c r="FH60" s="100"/>
      <c r="FI60" s="100"/>
      <c r="FJ60" s="100"/>
      <c r="FK60" s="100"/>
      <c r="FL60" s="100"/>
      <c r="FM60" s="100"/>
      <c r="FN60" s="100"/>
      <c r="FO60" s="100"/>
      <c r="FP60" s="100"/>
      <c r="FQ60" s="100"/>
      <c r="FR60" s="100"/>
      <c r="FS60" s="100"/>
      <c r="FT60" s="100"/>
      <c r="FU60" s="100"/>
      <c r="FV60" s="100"/>
      <c r="FW60" s="100"/>
      <c r="FX60" s="100"/>
      <c r="FY60" s="100"/>
      <c r="FZ60" s="100"/>
      <c r="GA60" s="100"/>
      <c r="GB60" s="100"/>
      <c r="GC60" s="100"/>
      <c r="GD60" s="100"/>
      <c r="GE60" s="100"/>
      <c r="GF60" s="100"/>
      <c r="GG60" s="100"/>
      <c r="GH60" s="153"/>
      <c r="GI60" s="100"/>
      <c r="GJ60" s="100"/>
      <c r="GK60" s="100"/>
      <c r="GL60" s="100"/>
      <c r="GM60" s="100"/>
      <c r="GN60" s="100"/>
      <c r="GO60" s="100"/>
      <c r="GP60" s="100"/>
      <c r="GQ60" s="100"/>
      <c r="GR60" s="100"/>
      <c r="GS60" s="100"/>
      <c r="GT60" s="100"/>
      <c r="GU60" s="100"/>
      <c r="GV60" s="100"/>
      <c r="GW60" s="100"/>
      <c r="GX60" s="100"/>
      <c r="GY60" s="100"/>
      <c r="GZ60" s="153"/>
      <c r="HA60" s="100"/>
      <c r="HB60" s="100"/>
      <c r="HC60" s="100"/>
      <c r="HD60" s="100"/>
      <c r="HE60" s="100"/>
      <c r="HF60" s="100"/>
      <c r="HG60" s="100"/>
      <c r="HH60" s="100"/>
      <c r="HI60" s="100"/>
      <c r="HJ60" s="100"/>
      <c r="HK60" s="100"/>
      <c r="HL60" s="100"/>
      <c r="HM60" s="100"/>
      <c r="HN60" s="100"/>
      <c r="HO60" s="100"/>
      <c r="HP60" s="100"/>
      <c r="HQ60" s="100"/>
      <c r="HR60" s="100"/>
      <c r="HS60" s="100"/>
      <c r="HT60" s="100"/>
      <c r="HU60" s="100"/>
      <c r="HV60" s="100"/>
      <c r="HW60" s="100"/>
      <c r="HX60" s="100"/>
      <c r="HY60" s="100"/>
      <c r="HZ60" s="100"/>
      <c r="IA60" s="100"/>
      <c r="IB60" s="100"/>
      <c r="IC60" s="100"/>
      <c r="ID60" s="100"/>
      <c r="IE60" s="100"/>
      <c r="IF60" s="100"/>
      <c r="IG60" s="100"/>
      <c r="IH60" s="100"/>
      <c r="II60" s="100"/>
      <c r="IJ60" s="100"/>
      <c r="IK60" s="153"/>
      <c r="IL60" s="100"/>
      <c r="IM60" s="100"/>
      <c r="IN60" s="100"/>
      <c r="IO60" s="100"/>
      <c r="IP60" s="100"/>
      <c r="IQ60" s="100"/>
      <c r="IR60" s="100"/>
      <c r="IS60" s="100"/>
      <c r="IT60" s="100"/>
      <c r="IU60" s="100"/>
      <c r="IV60" s="100"/>
      <c r="IW60" s="100"/>
      <c r="IX60" s="100"/>
      <c r="IY60" s="100"/>
      <c r="IZ60" s="100"/>
      <c r="JA60" s="100"/>
      <c r="JB60" s="153"/>
      <c r="JC60" s="100"/>
      <c r="JD60" s="100"/>
      <c r="JE60" s="100"/>
      <c r="JF60" s="100"/>
      <c r="JG60" s="100"/>
      <c r="JH60" s="100"/>
      <c r="JI60" s="100"/>
      <c r="JJ60" s="100"/>
      <c r="JK60" s="100"/>
      <c r="JL60" s="100"/>
      <c r="JM60" s="100"/>
      <c r="JN60" s="153"/>
      <c r="JO60" s="100"/>
      <c r="JP60" s="100"/>
      <c r="JQ60" s="100"/>
      <c r="JR60" s="100"/>
      <c r="JS60" s="100"/>
      <c r="JT60" s="100"/>
      <c r="JU60" s="100"/>
      <c r="JV60" s="100"/>
      <c r="JW60" s="100"/>
      <c r="JX60" s="100"/>
      <c r="JY60" s="100"/>
      <c r="JZ60" s="100"/>
      <c r="KA60" s="100"/>
      <c r="KB60" s="100"/>
      <c r="KC60" s="100"/>
      <c r="KD60" s="100"/>
      <c r="KE60" s="100"/>
      <c r="KF60" s="100"/>
      <c r="KG60" s="100"/>
      <c r="KH60" s="153"/>
      <c r="KI60" s="100"/>
      <c r="KJ60" s="100"/>
      <c r="KK60" s="100"/>
      <c r="KL60" s="100"/>
      <c r="KM60" s="100"/>
      <c r="KN60" s="100"/>
      <c r="KO60" s="100"/>
      <c r="KP60" s="100"/>
      <c r="KQ60" s="100"/>
      <c r="KR60" s="100"/>
      <c r="KS60" s="100"/>
      <c r="KT60" s="100"/>
      <c r="KU60" s="100"/>
      <c r="KV60" s="100"/>
      <c r="KW60" s="100"/>
      <c r="KX60" s="100"/>
      <c r="KY60" s="100"/>
      <c r="KZ60" s="153"/>
      <c r="LA60" s="100"/>
      <c r="LB60" s="100"/>
      <c r="LC60" s="100"/>
      <c r="LD60" s="100"/>
      <c r="LE60" s="100"/>
      <c r="LF60" s="100"/>
      <c r="LG60" s="100"/>
      <c r="LH60" s="100"/>
      <c r="LI60" s="100"/>
      <c r="LJ60" s="100"/>
      <c r="LK60" s="100"/>
      <c r="LL60" s="100"/>
      <c r="LM60" s="100"/>
      <c r="LN60" s="100"/>
      <c r="LO60" s="100"/>
      <c r="LP60" s="100"/>
      <c r="LQ60" s="100"/>
      <c r="LR60" s="100"/>
      <c r="LS60" s="100"/>
      <c r="LT60" s="100"/>
      <c r="LU60" s="100"/>
      <c r="LV60" s="100"/>
      <c r="LW60" s="100"/>
      <c r="LX60" s="100"/>
      <c r="LY60" s="100"/>
      <c r="LZ60" s="100"/>
      <c r="MA60" s="100"/>
      <c r="MB60" s="100"/>
      <c r="MC60" s="100"/>
      <c r="MD60" s="153"/>
      <c r="ME60" s="100"/>
      <c r="MF60" s="100"/>
      <c r="MG60" s="100"/>
      <c r="MH60" s="100"/>
      <c r="MI60" s="100"/>
      <c r="MJ60" s="100"/>
      <c r="MK60" s="100"/>
      <c r="ML60" s="100"/>
      <c r="MM60" s="100"/>
      <c r="MN60" s="100"/>
      <c r="MO60" s="100"/>
      <c r="MP60" s="100"/>
      <c r="MQ60" s="100"/>
      <c r="MR60" s="100"/>
      <c r="MS60" s="100"/>
      <c r="MT60" s="100"/>
      <c r="MU60" s="100"/>
      <c r="MV60" s="100"/>
      <c r="MW60" s="100"/>
      <c r="MX60" s="100"/>
      <c r="MY60" s="100"/>
      <c r="MZ60" s="153"/>
      <c r="NA60" s="100"/>
      <c r="NB60" s="100"/>
      <c r="NC60" s="100"/>
      <c r="ND60" s="100"/>
      <c r="NE60" s="100"/>
      <c r="NF60" s="100"/>
      <c r="NG60" s="100"/>
      <c r="NH60" s="100"/>
      <c r="NI60" s="100"/>
      <c r="NJ60" s="100"/>
      <c r="NK60" s="153"/>
      <c r="NL60" s="100"/>
      <c r="NM60" s="100"/>
      <c r="NN60" s="100"/>
      <c r="NO60" s="153"/>
      <c r="NP60" s="100"/>
      <c r="NQ60" s="100"/>
      <c r="NR60" s="100"/>
      <c r="NS60" s="100"/>
      <c r="NT60" s="100"/>
      <c r="NU60" s="100"/>
      <c r="NV60" s="100"/>
      <c r="NW60" s="100"/>
      <c r="NX60" s="153"/>
      <c r="NY60" s="100"/>
      <c r="NZ60" s="100"/>
      <c r="OA60" s="100"/>
      <c r="OB60" s="100"/>
      <c r="OC60" s="100"/>
      <c r="OD60" s="100"/>
      <c r="OE60" s="100"/>
      <c r="OF60" s="100"/>
      <c r="OG60" s="100"/>
      <c r="OH60" s="100"/>
      <c r="OI60" s="100"/>
      <c r="OJ60" s="153"/>
      <c r="OK60" s="100"/>
      <c r="OL60" s="100"/>
      <c r="OM60" s="100"/>
      <c r="ON60" s="100"/>
      <c r="OO60" s="100"/>
      <c r="OP60" s="100"/>
      <c r="OQ60" s="100"/>
      <c r="OR60" s="100"/>
      <c r="OS60" s="100"/>
      <c r="OT60" s="100"/>
      <c r="OU60" s="100"/>
      <c r="OV60" s="100"/>
      <c r="OW60" s="100"/>
      <c r="OX60" s="100"/>
      <c r="OY60" s="100"/>
      <c r="OZ60" s="100"/>
      <c r="PA60" s="100"/>
      <c r="PB60" s="100"/>
      <c r="PC60" s="100"/>
      <c r="PD60" s="100"/>
      <c r="PE60" s="100"/>
      <c r="PF60" s="100"/>
      <c r="PG60" s="100"/>
      <c r="PH60" s="100"/>
      <c r="PI60" s="100"/>
      <c r="PJ60" s="100"/>
      <c r="PK60" s="100"/>
      <c r="PL60" s="100"/>
      <c r="PM60" s="100"/>
      <c r="PN60" s="100"/>
      <c r="PO60" s="100"/>
      <c r="PP60" s="100"/>
      <c r="PQ60" s="100"/>
      <c r="PR60" s="100"/>
      <c r="PS60" s="100"/>
      <c r="PT60" s="100"/>
      <c r="PU60" s="100"/>
      <c r="PV60" s="100"/>
      <c r="PW60" s="100"/>
      <c r="PX60" s="100"/>
      <c r="PY60" s="100"/>
      <c r="PZ60" s="100"/>
      <c r="QA60" s="100"/>
      <c r="QB60" s="100"/>
      <c r="QC60" s="100"/>
      <c r="QD60" s="100"/>
      <c r="QE60" s="100"/>
      <c r="QF60" s="100"/>
      <c r="QG60" s="100"/>
      <c r="QH60" s="100"/>
      <c r="QI60" s="100"/>
      <c r="QJ60" s="100"/>
      <c r="QK60" s="100"/>
      <c r="QL60" s="100"/>
      <c r="QM60" s="100"/>
      <c r="QN60" s="100"/>
      <c r="QO60" s="100"/>
      <c r="QP60" s="100"/>
      <c r="QQ60" s="100"/>
      <c r="QR60" s="100"/>
      <c r="QS60" s="100"/>
      <c r="QT60" s="100"/>
      <c r="QU60" s="100"/>
      <c r="QV60" s="100"/>
      <c r="QW60" s="100"/>
      <c r="QX60" s="100"/>
      <c r="QY60" s="100"/>
      <c r="QZ60" s="153"/>
      <c r="RA60" s="100"/>
      <c r="RB60" s="100"/>
      <c r="RC60" s="100"/>
      <c r="RD60" s="100"/>
      <c r="RE60" s="100"/>
      <c r="RF60" s="100"/>
      <c r="RG60" s="100"/>
      <c r="RH60" s="153"/>
      <c r="RI60" s="100"/>
      <c r="RJ60" s="100"/>
      <c r="RK60" s="100"/>
      <c r="RL60" s="100"/>
      <c r="RM60" s="100"/>
      <c r="RN60" s="100"/>
      <c r="RO60" s="100"/>
      <c r="RP60" s="100"/>
      <c r="RQ60" s="100"/>
      <c r="RR60" s="100"/>
      <c r="RS60" s="100"/>
      <c r="RT60" s="153"/>
      <c r="RU60" s="100"/>
      <c r="RV60" s="100"/>
      <c r="RW60" s="100"/>
      <c r="RX60" s="100"/>
      <c r="RY60" s="100"/>
      <c r="RZ60" s="100"/>
      <c r="SA60" s="100"/>
      <c r="SB60" s="100"/>
    </row>
    <row r="61" spans="1:876" x14ac:dyDescent="0.25">
      <c r="A61" s="2" t="s">
        <v>284</v>
      </c>
      <c r="B61" s="103"/>
      <c r="C61" s="103"/>
      <c r="D61" s="103"/>
      <c r="E61" s="103"/>
      <c r="F61" s="103"/>
      <c r="G61" s="103"/>
      <c r="H61" s="103"/>
      <c r="I61" s="103"/>
      <c r="J61" s="154"/>
      <c r="K61" s="103"/>
      <c r="L61" s="103"/>
      <c r="M61" s="103"/>
      <c r="N61" s="103"/>
      <c r="O61" s="103"/>
      <c r="P61" s="103"/>
      <c r="Q61" s="103"/>
      <c r="R61" s="103"/>
      <c r="S61" s="103"/>
      <c r="T61" s="103"/>
      <c r="U61" s="154"/>
      <c r="V61" s="103"/>
      <c r="W61" s="103"/>
      <c r="X61" s="103"/>
      <c r="Y61" s="103"/>
      <c r="Z61" s="103"/>
      <c r="AA61" s="103"/>
      <c r="AB61" s="103"/>
      <c r="AC61" s="103"/>
      <c r="AD61" s="103"/>
      <c r="AE61" s="103"/>
      <c r="AF61" s="154"/>
      <c r="AG61" s="103"/>
      <c r="AH61" s="103"/>
      <c r="AI61" s="103"/>
      <c r="AJ61" s="103"/>
      <c r="AK61" s="103"/>
      <c r="AL61" s="103"/>
      <c r="AM61" s="103"/>
      <c r="AN61" s="103"/>
      <c r="AO61" s="103"/>
      <c r="AP61" s="103"/>
      <c r="AQ61" s="154"/>
      <c r="AR61" s="103"/>
      <c r="AS61" s="103"/>
      <c r="AT61" s="103"/>
      <c r="AU61" s="103"/>
      <c r="AV61" s="103"/>
      <c r="AW61" s="103"/>
      <c r="AX61" s="103"/>
      <c r="AY61" s="103"/>
      <c r="AZ61" s="103"/>
      <c r="BA61" s="103"/>
      <c r="BB61" s="154"/>
      <c r="BC61" s="103"/>
      <c r="BD61" s="103"/>
      <c r="BE61" s="103"/>
      <c r="BF61" s="103"/>
      <c r="BG61" s="103"/>
      <c r="BH61" s="103"/>
      <c r="BI61" s="103"/>
      <c r="BJ61" s="103"/>
      <c r="BK61" s="103"/>
      <c r="BL61" s="103"/>
      <c r="BM61" s="103"/>
      <c r="BN61" s="154"/>
      <c r="BO61" s="103"/>
      <c r="BP61" s="103"/>
      <c r="BQ61" s="103"/>
      <c r="BR61" s="103"/>
      <c r="BS61" s="103"/>
      <c r="BT61" s="103"/>
      <c r="BU61" s="103"/>
      <c r="BV61" s="103"/>
      <c r="BW61" s="103"/>
      <c r="BX61" s="103"/>
      <c r="BY61" s="103"/>
      <c r="BZ61" s="103"/>
      <c r="CA61" s="103"/>
      <c r="CB61" s="103"/>
      <c r="CC61" s="103"/>
      <c r="CD61" s="154"/>
      <c r="CE61" s="103"/>
      <c r="CF61" s="103"/>
      <c r="CG61" s="103"/>
      <c r="CH61" s="103"/>
      <c r="CI61" s="103"/>
      <c r="CJ61" s="103"/>
      <c r="CK61" s="103"/>
      <c r="CL61" s="103"/>
      <c r="CM61" s="103"/>
      <c r="CN61" s="103"/>
      <c r="CO61" s="103"/>
      <c r="CP61" s="103"/>
      <c r="CQ61" s="103"/>
      <c r="CR61" s="103"/>
      <c r="CS61" s="103"/>
      <c r="CT61" s="103"/>
      <c r="CU61" s="103"/>
      <c r="CV61" s="103"/>
      <c r="CW61" s="103"/>
      <c r="CX61" s="154"/>
      <c r="CY61" s="103"/>
      <c r="CZ61" s="103"/>
      <c r="DA61" s="103"/>
      <c r="DB61" s="103"/>
      <c r="DC61" s="103"/>
      <c r="DD61" s="103"/>
      <c r="DE61" s="103"/>
      <c r="DF61" s="103"/>
      <c r="DG61" s="103"/>
      <c r="DH61" s="103"/>
      <c r="DI61" s="103"/>
      <c r="DJ61" s="103"/>
      <c r="DK61" s="103"/>
      <c r="DL61" s="103"/>
      <c r="DM61" s="103"/>
      <c r="DN61" s="103"/>
      <c r="DO61" s="103"/>
      <c r="DP61" s="103"/>
      <c r="DQ61" s="103"/>
      <c r="DR61" s="103"/>
      <c r="DS61" s="103"/>
      <c r="DT61" s="103"/>
      <c r="DU61" s="103"/>
      <c r="DV61" s="154"/>
      <c r="DW61" s="103"/>
      <c r="DX61" s="103"/>
      <c r="DY61" s="103"/>
      <c r="DZ61" s="103"/>
      <c r="EA61" s="103"/>
      <c r="EB61" s="103"/>
      <c r="EC61" s="103"/>
      <c r="ED61" s="103"/>
      <c r="EE61" s="103"/>
      <c r="EF61" s="103"/>
      <c r="EG61" s="103"/>
      <c r="EH61" s="103"/>
      <c r="EI61" s="154">
        <v>0.86</v>
      </c>
      <c r="EJ61" s="103">
        <v>2.52</v>
      </c>
      <c r="EK61" s="103">
        <v>1.1399999999999999</v>
      </c>
      <c r="EL61" s="103">
        <v>1.03</v>
      </c>
      <c r="EM61" s="103">
        <v>1.18</v>
      </c>
      <c r="EN61" s="103">
        <v>0.56000000000000005</v>
      </c>
      <c r="EO61" s="103">
        <v>0.57999999999999996</v>
      </c>
      <c r="EP61" s="103">
        <v>0.65</v>
      </c>
      <c r="EQ61" s="103">
        <v>1.25</v>
      </c>
      <c r="ER61" s="103">
        <v>0.9</v>
      </c>
      <c r="ES61" s="103">
        <v>1.52</v>
      </c>
      <c r="ET61" s="154"/>
      <c r="EU61" s="103"/>
      <c r="EV61" s="103"/>
      <c r="EW61" s="103"/>
      <c r="EX61" s="103"/>
      <c r="EY61" s="103"/>
      <c r="EZ61" s="103"/>
      <c r="FA61" s="103"/>
      <c r="FB61" s="103"/>
      <c r="FC61" s="103"/>
      <c r="FD61" s="103"/>
      <c r="FE61" s="103"/>
      <c r="FF61" s="103"/>
      <c r="FG61" s="103"/>
      <c r="FH61" s="103"/>
      <c r="FI61" s="103"/>
      <c r="FJ61" s="103"/>
      <c r="FK61" s="103"/>
      <c r="FL61" s="103"/>
      <c r="FM61" s="103"/>
      <c r="FN61" s="103"/>
      <c r="FO61" s="103"/>
      <c r="FP61" s="103"/>
      <c r="FQ61" s="103"/>
      <c r="FR61" s="103"/>
      <c r="FS61" s="103"/>
      <c r="FT61" s="103"/>
      <c r="FU61" s="103"/>
      <c r="FV61" s="103"/>
      <c r="FW61" s="103"/>
      <c r="FX61" s="103"/>
      <c r="FY61" s="103"/>
      <c r="FZ61" s="103"/>
      <c r="GA61" s="103"/>
      <c r="GB61" s="103"/>
      <c r="GC61" s="103"/>
      <c r="GD61" s="103"/>
      <c r="GE61" s="103"/>
      <c r="GF61" s="103"/>
      <c r="GG61" s="103"/>
      <c r="GH61" s="154"/>
      <c r="GI61" s="103"/>
      <c r="GJ61" s="103"/>
      <c r="GK61" s="103"/>
      <c r="GL61" s="103"/>
      <c r="GM61" s="103"/>
      <c r="GN61" s="103"/>
      <c r="GO61" s="103"/>
      <c r="GP61" s="103"/>
      <c r="GQ61" s="103"/>
      <c r="GR61" s="103"/>
      <c r="GS61" s="103"/>
      <c r="GT61" s="103"/>
      <c r="GU61" s="103"/>
      <c r="GV61" s="103"/>
      <c r="GW61" s="103"/>
      <c r="GX61" s="103"/>
      <c r="GY61" s="103"/>
      <c r="GZ61" s="154"/>
      <c r="HA61" s="103"/>
      <c r="HB61" s="103"/>
      <c r="HC61" s="103"/>
      <c r="HD61" s="103"/>
      <c r="HE61" s="103"/>
      <c r="HF61" s="103"/>
      <c r="HG61" s="103"/>
      <c r="HH61" s="103"/>
      <c r="HI61" s="103"/>
      <c r="HJ61" s="103"/>
      <c r="HK61" s="103"/>
      <c r="HL61" s="103"/>
      <c r="HM61" s="103"/>
      <c r="HN61" s="103"/>
      <c r="HO61" s="103"/>
      <c r="HP61" s="103"/>
      <c r="HQ61" s="103"/>
      <c r="HR61" s="103"/>
      <c r="HS61" s="103"/>
      <c r="HT61" s="103"/>
      <c r="HU61" s="103"/>
      <c r="HV61" s="103"/>
      <c r="HW61" s="103"/>
      <c r="HX61" s="103"/>
      <c r="HY61" s="103"/>
      <c r="HZ61" s="103"/>
      <c r="IA61" s="103"/>
      <c r="IB61" s="103"/>
      <c r="IC61" s="103"/>
      <c r="ID61" s="103"/>
      <c r="IE61" s="103"/>
      <c r="IF61" s="103"/>
      <c r="IG61" s="103"/>
      <c r="IH61" s="103"/>
      <c r="II61" s="103"/>
      <c r="IJ61" s="103"/>
      <c r="IK61" s="154"/>
      <c r="IL61" s="103"/>
      <c r="IM61" s="103"/>
      <c r="IN61" s="103"/>
      <c r="IO61" s="103"/>
      <c r="IP61" s="103"/>
      <c r="IQ61" s="103"/>
      <c r="IR61" s="103"/>
      <c r="IS61" s="103"/>
      <c r="IT61" s="103"/>
      <c r="IU61" s="103"/>
      <c r="IV61" s="103"/>
      <c r="IW61" s="103"/>
      <c r="IX61" s="103"/>
      <c r="IY61" s="103"/>
      <c r="IZ61" s="103"/>
      <c r="JA61" s="103"/>
      <c r="JB61" s="154"/>
      <c r="JC61" s="103"/>
      <c r="JD61" s="103"/>
      <c r="JE61" s="103"/>
      <c r="JF61" s="103"/>
      <c r="JG61" s="103"/>
      <c r="JH61" s="103"/>
      <c r="JI61" s="103"/>
      <c r="JJ61" s="103"/>
      <c r="JK61" s="103"/>
      <c r="JL61" s="103"/>
      <c r="JM61" s="103"/>
      <c r="JN61" s="154"/>
      <c r="JO61" s="103"/>
      <c r="JP61" s="103"/>
      <c r="JQ61" s="103"/>
      <c r="JR61" s="103"/>
      <c r="JS61" s="103"/>
      <c r="JT61" s="103"/>
      <c r="JU61" s="103"/>
      <c r="JV61" s="103"/>
      <c r="JW61" s="103"/>
      <c r="JX61" s="103"/>
      <c r="JY61" s="103"/>
      <c r="JZ61" s="103"/>
      <c r="KA61" s="103"/>
      <c r="KB61" s="103"/>
      <c r="KC61" s="103"/>
      <c r="KD61" s="103"/>
      <c r="KE61" s="103"/>
      <c r="KF61" s="103"/>
      <c r="KG61" s="103"/>
      <c r="KH61" s="154"/>
      <c r="KI61" s="103"/>
      <c r="KJ61" s="103"/>
      <c r="KK61" s="103"/>
      <c r="KL61" s="103"/>
      <c r="KM61" s="103"/>
      <c r="KN61" s="103"/>
      <c r="KO61" s="103"/>
      <c r="KP61" s="103"/>
      <c r="KQ61" s="103"/>
      <c r="KR61" s="103"/>
      <c r="KS61" s="103"/>
      <c r="KT61" s="103"/>
      <c r="KU61" s="103"/>
      <c r="KV61" s="103"/>
      <c r="KW61" s="103"/>
      <c r="KX61" s="103"/>
      <c r="KY61" s="103"/>
      <c r="KZ61" s="154"/>
      <c r="LA61" s="103"/>
      <c r="LB61" s="103"/>
      <c r="LC61" s="103"/>
      <c r="LD61" s="103"/>
      <c r="LE61" s="103"/>
      <c r="LF61" s="103"/>
      <c r="LG61" s="103"/>
      <c r="LH61" s="103"/>
      <c r="LI61" s="103"/>
      <c r="LJ61" s="103"/>
      <c r="LK61" s="103"/>
      <c r="LL61" s="103"/>
      <c r="LM61" s="103"/>
      <c r="LN61" s="103"/>
      <c r="LO61" s="103"/>
      <c r="LP61" s="103"/>
      <c r="LQ61" s="103"/>
      <c r="LR61" s="103"/>
      <c r="LS61" s="103"/>
      <c r="LT61" s="103"/>
      <c r="LU61" s="103"/>
      <c r="LV61" s="103"/>
      <c r="LW61" s="103"/>
      <c r="LX61" s="103"/>
      <c r="LY61" s="103"/>
      <c r="LZ61" s="103"/>
      <c r="MA61" s="103"/>
      <c r="MB61" s="103"/>
      <c r="MC61" s="103"/>
      <c r="MD61" s="154"/>
      <c r="ME61" s="103"/>
      <c r="MF61" s="103"/>
      <c r="MG61" s="103"/>
      <c r="MH61" s="103"/>
      <c r="MI61" s="103"/>
      <c r="MJ61" s="103"/>
      <c r="MK61" s="103"/>
      <c r="ML61" s="103"/>
      <c r="MM61" s="103"/>
      <c r="MN61" s="103"/>
      <c r="MO61" s="103"/>
      <c r="MP61" s="103"/>
      <c r="MQ61" s="103"/>
      <c r="MR61" s="103"/>
      <c r="MS61" s="103"/>
      <c r="MT61" s="103"/>
      <c r="MU61" s="103"/>
      <c r="MV61" s="103"/>
      <c r="MW61" s="103"/>
      <c r="MX61" s="103"/>
      <c r="MY61" s="103"/>
      <c r="MZ61" s="154"/>
      <c r="NA61" s="103"/>
      <c r="NB61" s="103"/>
      <c r="NC61" s="103"/>
      <c r="ND61" s="103"/>
      <c r="NE61" s="103"/>
      <c r="NF61" s="103"/>
      <c r="NG61" s="103"/>
      <c r="NH61" s="103"/>
      <c r="NI61" s="103"/>
      <c r="NJ61" s="103"/>
      <c r="NK61" s="154"/>
      <c r="NL61" s="103"/>
      <c r="NM61" s="103"/>
      <c r="NN61" s="103"/>
      <c r="NO61" s="154"/>
      <c r="NP61" s="103"/>
      <c r="NQ61" s="103"/>
      <c r="NR61" s="103"/>
      <c r="NS61" s="103"/>
      <c r="NT61" s="103"/>
      <c r="NU61" s="103"/>
      <c r="NV61" s="103"/>
      <c r="NW61" s="103"/>
      <c r="NX61" s="154"/>
      <c r="NY61" s="103"/>
      <c r="NZ61" s="103"/>
      <c r="OA61" s="103"/>
      <c r="OB61" s="103"/>
      <c r="OC61" s="103"/>
      <c r="OD61" s="103"/>
      <c r="OE61" s="103"/>
      <c r="OF61" s="103"/>
      <c r="OG61" s="103"/>
      <c r="OH61" s="103"/>
      <c r="OI61" s="103"/>
      <c r="OJ61" s="154"/>
      <c r="OK61" s="103"/>
      <c r="OL61" s="103"/>
      <c r="OM61" s="103"/>
      <c r="ON61" s="103"/>
      <c r="OO61" s="103"/>
      <c r="OP61" s="103"/>
      <c r="OQ61" s="103"/>
      <c r="OR61" s="103"/>
      <c r="OS61" s="103"/>
      <c r="OT61" s="103"/>
      <c r="OU61" s="103"/>
      <c r="OV61" s="103"/>
      <c r="OW61" s="103"/>
      <c r="OX61" s="103"/>
      <c r="OY61" s="103"/>
      <c r="OZ61" s="103"/>
      <c r="PA61" s="103"/>
      <c r="PB61" s="103"/>
      <c r="PC61" s="103"/>
      <c r="PD61" s="103"/>
      <c r="PE61" s="103"/>
      <c r="PF61" s="103"/>
      <c r="PG61" s="103"/>
      <c r="PH61" s="103"/>
      <c r="PI61" s="103"/>
      <c r="PJ61" s="103"/>
      <c r="PK61" s="103"/>
      <c r="PL61" s="103"/>
      <c r="PM61" s="103"/>
      <c r="PN61" s="103"/>
      <c r="PO61" s="103"/>
      <c r="PP61" s="103"/>
      <c r="PQ61" s="103"/>
      <c r="PR61" s="103"/>
      <c r="PS61" s="103"/>
      <c r="PT61" s="103"/>
      <c r="PU61" s="103"/>
      <c r="PV61" s="103"/>
      <c r="PW61" s="103"/>
      <c r="PX61" s="103"/>
      <c r="PY61" s="103"/>
      <c r="PZ61" s="103"/>
      <c r="QA61" s="103"/>
      <c r="QB61" s="103"/>
      <c r="QC61" s="103"/>
      <c r="QD61" s="103"/>
      <c r="QE61" s="103"/>
      <c r="QF61" s="103"/>
      <c r="QG61" s="103"/>
      <c r="QH61" s="103"/>
      <c r="QI61" s="103"/>
      <c r="QJ61" s="103"/>
      <c r="QK61" s="103"/>
      <c r="QL61" s="103"/>
      <c r="QM61" s="103"/>
      <c r="QN61" s="103"/>
      <c r="QO61" s="103"/>
      <c r="QP61" s="103"/>
      <c r="QQ61" s="103"/>
      <c r="QR61" s="103"/>
      <c r="QS61" s="103"/>
      <c r="QT61" s="103"/>
      <c r="QU61" s="103"/>
      <c r="QV61" s="103"/>
      <c r="QW61" s="103"/>
      <c r="QX61" s="103"/>
      <c r="QY61" s="103"/>
      <c r="QZ61" s="154"/>
      <c r="RA61" s="103"/>
      <c r="RB61" s="103"/>
      <c r="RC61" s="103"/>
      <c r="RD61" s="103"/>
      <c r="RE61" s="103"/>
      <c r="RF61" s="103"/>
      <c r="RG61" s="103"/>
      <c r="RH61" s="154"/>
      <c r="RI61" s="103"/>
      <c r="RJ61" s="103"/>
      <c r="RK61" s="103"/>
      <c r="RL61" s="103"/>
      <c r="RM61" s="103"/>
      <c r="RN61" s="103"/>
      <c r="RO61" s="103"/>
      <c r="RP61" s="103"/>
      <c r="RQ61" s="103"/>
      <c r="RR61" s="103"/>
      <c r="RS61" s="103"/>
      <c r="RT61" s="154"/>
      <c r="RU61" s="103"/>
      <c r="RV61" s="103"/>
      <c r="RW61" s="103"/>
      <c r="RX61" s="103"/>
      <c r="RY61" s="103"/>
      <c r="RZ61" s="103"/>
      <c r="SA61" s="103"/>
      <c r="SB61" s="103"/>
    </row>
    <row r="62" spans="1:876" x14ac:dyDescent="0.25">
      <c r="A62" s="2" t="s">
        <v>285</v>
      </c>
      <c r="B62" s="100"/>
      <c r="C62" s="100"/>
      <c r="D62" s="100"/>
      <c r="E62" s="100"/>
      <c r="F62" s="100"/>
      <c r="G62" s="100"/>
      <c r="H62" s="100"/>
      <c r="I62" s="100"/>
      <c r="J62" s="153"/>
      <c r="K62" s="100"/>
      <c r="L62" s="100"/>
      <c r="M62" s="100"/>
      <c r="N62" s="100"/>
      <c r="O62" s="100"/>
      <c r="P62" s="100"/>
      <c r="Q62" s="100"/>
      <c r="R62" s="100"/>
      <c r="S62" s="100"/>
      <c r="T62" s="100"/>
      <c r="U62" s="153"/>
      <c r="V62" s="100"/>
      <c r="W62" s="100"/>
      <c r="X62" s="100"/>
      <c r="Y62" s="100"/>
      <c r="Z62" s="100"/>
      <c r="AA62" s="100"/>
      <c r="AB62" s="100"/>
      <c r="AC62" s="100"/>
      <c r="AD62" s="100"/>
      <c r="AE62" s="100"/>
      <c r="AF62" s="153"/>
      <c r="AG62" s="100"/>
      <c r="AH62" s="100"/>
      <c r="AI62" s="100"/>
      <c r="AJ62" s="100"/>
      <c r="AK62" s="100"/>
      <c r="AL62" s="100"/>
      <c r="AM62" s="100"/>
      <c r="AN62" s="100"/>
      <c r="AO62" s="100"/>
      <c r="AP62" s="100"/>
      <c r="AQ62" s="153"/>
      <c r="AR62" s="100"/>
      <c r="AS62" s="100"/>
      <c r="AT62" s="100"/>
      <c r="AU62" s="100"/>
      <c r="AV62" s="100"/>
      <c r="AW62" s="100"/>
      <c r="AX62" s="100"/>
      <c r="AY62" s="100"/>
      <c r="AZ62" s="100"/>
      <c r="BA62" s="100"/>
      <c r="BB62" s="153"/>
      <c r="BC62" s="100"/>
      <c r="BD62" s="100"/>
      <c r="BE62" s="100"/>
      <c r="BF62" s="100"/>
      <c r="BG62" s="100"/>
      <c r="BH62" s="100"/>
      <c r="BI62" s="100"/>
      <c r="BJ62" s="100"/>
      <c r="BK62" s="100"/>
      <c r="BL62" s="100"/>
      <c r="BM62" s="100"/>
      <c r="BN62" s="153"/>
      <c r="BO62" s="100"/>
      <c r="BP62" s="100"/>
      <c r="BQ62" s="100"/>
      <c r="BR62" s="100"/>
      <c r="BS62" s="100"/>
      <c r="BT62" s="100"/>
      <c r="BU62" s="100"/>
      <c r="BV62" s="100"/>
      <c r="BW62" s="100"/>
      <c r="BX62" s="100"/>
      <c r="BY62" s="100"/>
      <c r="BZ62" s="100"/>
      <c r="CA62" s="100"/>
      <c r="CB62" s="100"/>
      <c r="CC62" s="100"/>
      <c r="CD62" s="153"/>
      <c r="CE62" s="100"/>
      <c r="CF62" s="100"/>
      <c r="CG62" s="100"/>
      <c r="CH62" s="100"/>
      <c r="CI62" s="100"/>
      <c r="CJ62" s="100"/>
      <c r="CK62" s="100"/>
      <c r="CL62" s="100"/>
      <c r="CM62" s="100"/>
      <c r="CN62" s="100"/>
      <c r="CO62" s="100"/>
      <c r="CP62" s="100"/>
      <c r="CQ62" s="100"/>
      <c r="CR62" s="100"/>
      <c r="CS62" s="100"/>
      <c r="CT62" s="100"/>
      <c r="CU62" s="100"/>
      <c r="CV62" s="100"/>
      <c r="CW62" s="100"/>
      <c r="CX62" s="153"/>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53"/>
      <c r="DW62" s="100"/>
      <c r="DX62" s="100"/>
      <c r="DY62" s="100"/>
      <c r="DZ62" s="100"/>
      <c r="EA62" s="100"/>
      <c r="EB62" s="100"/>
      <c r="EC62" s="100"/>
      <c r="ED62" s="100"/>
      <c r="EE62" s="100"/>
      <c r="EF62" s="100"/>
      <c r="EG62" s="100"/>
      <c r="EH62" s="100"/>
      <c r="EI62" s="153">
        <v>1.2</v>
      </c>
      <c r="EJ62" s="100">
        <v>2.9</v>
      </c>
      <c r="EK62" s="100">
        <v>4.4000000000000004</v>
      </c>
      <c r="EL62" s="100">
        <v>1.1000000000000001</v>
      </c>
      <c r="EM62" s="100">
        <v>1.5</v>
      </c>
      <c r="EN62" s="100">
        <v>0.8</v>
      </c>
      <c r="EO62" s="100">
        <v>0.9</v>
      </c>
      <c r="EP62" s="100">
        <v>0.6</v>
      </c>
      <c r="EQ62" s="100">
        <v>1.5</v>
      </c>
      <c r="ER62" s="100">
        <v>1.2</v>
      </c>
      <c r="ES62" s="100">
        <v>1.7</v>
      </c>
      <c r="ET62" s="153"/>
      <c r="EU62" s="100"/>
      <c r="EV62" s="100"/>
      <c r="EW62" s="100"/>
      <c r="EX62" s="100"/>
      <c r="EY62" s="100"/>
      <c r="EZ62" s="100"/>
      <c r="FA62" s="100"/>
      <c r="FB62" s="100"/>
      <c r="FC62" s="100"/>
      <c r="FD62" s="100"/>
      <c r="FE62" s="100"/>
      <c r="FF62" s="100"/>
      <c r="FG62" s="100"/>
      <c r="FH62" s="100"/>
      <c r="FI62" s="100"/>
      <c r="FJ62" s="100"/>
      <c r="FK62" s="100"/>
      <c r="FL62" s="100"/>
      <c r="FM62" s="100"/>
      <c r="FN62" s="100"/>
      <c r="FO62" s="100"/>
      <c r="FP62" s="100"/>
      <c r="FQ62" s="100"/>
      <c r="FR62" s="100"/>
      <c r="FS62" s="100"/>
      <c r="FT62" s="100"/>
      <c r="FU62" s="100"/>
      <c r="FV62" s="100"/>
      <c r="FW62" s="100"/>
      <c r="FX62" s="100"/>
      <c r="FY62" s="100"/>
      <c r="FZ62" s="100"/>
      <c r="GA62" s="100"/>
      <c r="GB62" s="100"/>
      <c r="GC62" s="100"/>
      <c r="GD62" s="100"/>
      <c r="GE62" s="100"/>
      <c r="GF62" s="100"/>
      <c r="GG62" s="100"/>
      <c r="GH62" s="153"/>
      <c r="GI62" s="100"/>
      <c r="GJ62" s="100"/>
      <c r="GK62" s="100"/>
      <c r="GL62" s="100"/>
      <c r="GM62" s="100"/>
      <c r="GN62" s="100"/>
      <c r="GO62" s="100"/>
      <c r="GP62" s="100"/>
      <c r="GQ62" s="100"/>
      <c r="GR62" s="100"/>
      <c r="GS62" s="100"/>
      <c r="GT62" s="100"/>
      <c r="GU62" s="100"/>
      <c r="GV62" s="100"/>
      <c r="GW62" s="100"/>
      <c r="GX62" s="100"/>
      <c r="GY62" s="100"/>
      <c r="GZ62" s="153"/>
      <c r="HA62" s="100"/>
      <c r="HB62" s="100"/>
      <c r="HC62" s="100"/>
      <c r="HD62" s="100"/>
      <c r="HE62" s="100"/>
      <c r="HF62" s="100"/>
      <c r="HG62" s="100"/>
      <c r="HH62" s="100"/>
      <c r="HI62" s="100"/>
      <c r="HJ62" s="100"/>
      <c r="HK62" s="100"/>
      <c r="HL62" s="100"/>
      <c r="HM62" s="100"/>
      <c r="HN62" s="100"/>
      <c r="HO62" s="100"/>
      <c r="HP62" s="100"/>
      <c r="HQ62" s="100"/>
      <c r="HR62" s="100"/>
      <c r="HS62" s="100"/>
      <c r="HT62" s="100"/>
      <c r="HU62" s="100"/>
      <c r="HV62" s="100"/>
      <c r="HW62" s="100"/>
      <c r="HX62" s="100"/>
      <c r="HY62" s="100"/>
      <c r="HZ62" s="100"/>
      <c r="IA62" s="100"/>
      <c r="IB62" s="100"/>
      <c r="IC62" s="100"/>
      <c r="ID62" s="100"/>
      <c r="IE62" s="100"/>
      <c r="IF62" s="100"/>
      <c r="IG62" s="100"/>
      <c r="IH62" s="100"/>
      <c r="II62" s="100"/>
      <c r="IJ62" s="100"/>
      <c r="IK62" s="153"/>
      <c r="IL62" s="100"/>
      <c r="IM62" s="100"/>
      <c r="IN62" s="100"/>
      <c r="IO62" s="100"/>
      <c r="IP62" s="100"/>
      <c r="IQ62" s="100"/>
      <c r="IR62" s="100"/>
      <c r="IS62" s="100"/>
      <c r="IT62" s="100"/>
      <c r="IU62" s="100"/>
      <c r="IV62" s="100"/>
      <c r="IW62" s="100"/>
      <c r="IX62" s="100"/>
      <c r="IY62" s="100"/>
      <c r="IZ62" s="100"/>
      <c r="JA62" s="100"/>
      <c r="JB62" s="153"/>
      <c r="JC62" s="100"/>
      <c r="JD62" s="100"/>
      <c r="JE62" s="100"/>
      <c r="JF62" s="100"/>
      <c r="JG62" s="100"/>
      <c r="JH62" s="100"/>
      <c r="JI62" s="100"/>
      <c r="JJ62" s="100"/>
      <c r="JK62" s="100"/>
      <c r="JL62" s="100"/>
      <c r="JM62" s="100"/>
      <c r="JN62" s="153"/>
      <c r="JO62" s="100"/>
      <c r="JP62" s="100"/>
      <c r="JQ62" s="100"/>
      <c r="JR62" s="100"/>
      <c r="JS62" s="100"/>
      <c r="JT62" s="100"/>
      <c r="JU62" s="100"/>
      <c r="JV62" s="100"/>
      <c r="JW62" s="100"/>
      <c r="JX62" s="100"/>
      <c r="JY62" s="100"/>
      <c r="JZ62" s="100"/>
      <c r="KA62" s="100"/>
      <c r="KB62" s="100"/>
      <c r="KC62" s="100"/>
      <c r="KD62" s="100"/>
      <c r="KE62" s="100"/>
      <c r="KF62" s="100"/>
      <c r="KG62" s="100"/>
      <c r="KH62" s="153"/>
      <c r="KI62" s="100"/>
      <c r="KJ62" s="100"/>
      <c r="KK62" s="100"/>
      <c r="KL62" s="100"/>
      <c r="KM62" s="100"/>
      <c r="KN62" s="100"/>
      <c r="KO62" s="100"/>
      <c r="KP62" s="100"/>
      <c r="KQ62" s="100"/>
      <c r="KR62" s="100"/>
      <c r="KS62" s="100"/>
      <c r="KT62" s="100"/>
      <c r="KU62" s="100"/>
      <c r="KV62" s="100"/>
      <c r="KW62" s="100"/>
      <c r="KX62" s="100"/>
      <c r="KY62" s="100"/>
      <c r="KZ62" s="153"/>
      <c r="LA62" s="100"/>
      <c r="LB62" s="100"/>
      <c r="LC62" s="100"/>
      <c r="LD62" s="100"/>
      <c r="LE62" s="100"/>
      <c r="LF62" s="100"/>
      <c r="LG62" s="100"/>
      <c r="LH62" s="100"/>
      <c r="LI62" s="100"/>
      <c r="LJ62" s="100"/>
      <c r="LK62" s="100"/>
      <c r="LL62" s="100"/>
      <c r="LM62" s="100"/>
      <c r="LN62" s="100"/>
      <c r="LO62" s="100"/>
      <c r="LP62" s="100"/>
      <c r="LQ62" s="100"/>
      <c r="LR62" s="100"/>
      <c r="LS62" s="100"/>
      <c r="LT62" s="100"/>
      <c r="LU62" s="100"/>
      <c r="LV62" s="100"/>
      <c r="LW62" s="100"/>
      <c r="LX62" s="100"/>
      <c r="LY62" s="100"/>
      <c r="LZ62" s="100"/>
      <c r="MA62" s="100"/>
      <c r="MB62" s="100"/>
      <c r="MC62" s="100"/>
      <c r="MD62" s="153"/>
      <c r="ME62" s="100"/>
      <c r="MF62" s="100"/>
      <c r="MG62" s="100"/>
      <c r="MH62" s="100"/>
      <c r="MI62" s="100"/>
      <c r="MJ62" s="100"/>
      <c r="MK62" s="100"/>
      <c r="ML62" s="100"/>
      <c r="MM62" s="100"/>
      <c r="MN62" s="100"/>
      <c r="MO62" s="100"/>
      <c r="MP62" s="100"/>
      <c r="MQ62" s="100"/>
      <c r="MR62" s="100"/>
      <c r="MS62" s="100"/>
      <c r="MT62" s="100"/>
      <c r="MU62" s="100"/>
      <c r="MV62" s="100"/>
      <c r="MW62" s="100"/>
      <c r="MX62" s="100"/>
      <c r="MY62" s="100"/>
      <c r="MZ62" s="153"/>
      <c r="NA62" s="100"/>
      <c r="NB62" s="100"/>
      <c r="NC62" s="100"/>
      <c r="ND62" s="100"/>
      <c r="NE62" s="100"/>
      <c r="NF62" s="100"/>
      <c r="NG62" s="100"/>
      <c r="NH62" s="100"/>
      <c r="NI62" s="100"/>
      <c r="NJ62" s="100"/>
      <c r="NK62" s="153"/>
      <c r="NL62" s="100"/>
      <c r="NM62" s="100"/>
      <c r="NN62" s="100"/>
      <c r="NO62" s="153"/>
      <c r="NP62" s="100"/>
      <c r="NQ62" s="100"/>
      <c r="NR62" s="100"/>
      <c r="NS62" s="100"/>
      <c r="NT62" s="100"/>
      <c r="NU62" s="100"/>
      <c r="NV62" s="100"/>
      <c r="NW62" s="100"/>
      <c r="NX62" s="153"/>
      <c r="NY62" s="100"/>
      <c r="NZ62" s="100"/>
      <c r="OA62" s="100"/>
      <c r="OB62" s="100"/>
      <c r="OC62" s="100"/>
      <c r="OD62" s="100"/>
      <c r="OE62" s="100"/>
      <c r="OF62" s="100"/>
      <c r="OG62" s="100"/>
      <c r="OH62" s="100"/>
      <c r="OI62" s="100"/>
      <c r="OJ62" s="153"/>
      <c r="OK62" s="100"/>
      <c r="OL62" s="100"/>
      <c r="OM62" s="100"/>
      <c r="ON62" s="100"/>
      <c r="OO62" s="100"/>
      <c r="OP62" s="100"/>
      <c r="OQ62" s="100"/>
      <c r="OR62" s="100"/>
      <c r="OS62" s="100"/>
      <c r="OT62" s="100"/>
      <c r="OU62" s="100"/>
      <c r="OV62" s="100"/>
      <c r="OW62" s="100"/>
      <c r="OX62" s="100"/>
      <c r="OY62" s="100"/>
      <c r="OZ62" s="100"/>
      <c r="PA62" s="100"/>
      <c r="PB62" s="100"/>
      <c r="PC62" s="100"/>
      <c r="PD62" s="100"/>
      <c r="PE62" s="100"/>
      <c r="PF62" s="100"/>
      <c r="PG62" s="100"/>
      <c r="PH62" s="100"/>
      <c r="PI62" s="100"/>
      <c r="PJ62" s="100"/>
      <c r="PK62" s="100"/>
      <c r="PL62" s="100"/>
      <c r="PM62" s="100"/>
      <c r="PN62" s="100"/>
      <c r="PO62" s="100"/>
      <c r="PP62" s="100"/>
      <c r="PQ62" s="100"/>
      <c r="PR62" s="100"/>
      <c r="PS62" s="100"/>
      <c r="PT62" s="100"/>
      <c r="PU62" s="100"/>
      <c r="PV62" s="100"/>
      <c r="PW62" s="100"/>
      <c r="PX62" s="100"/>
      <c r="PY62" s="100"/>
      <c r="PZ62" s="100"/>
      <c r="QA62" s="100"/>
      <c r="QB62" s="100"/>
      <c r="QC62" s="100"/>
      <c r="QD62" s="100"/>
      <c r="QE62" s="100"/>
      <c r="QF62" s="100"/>
      <c r="QG62" s="100"/>
      <c r="QH62" s="100"/>
      <c r="QI62" s="100"/>
      <c r="QJ62" s="100"/>
      <c r="QK62" s="100"/>
      <c r="QL62" s="100"/>
      <c r="QM62" s="100"/>
      <c r="QN62" s="100"/>
      <c r="QO62" s="100"/>
      <c r="QP62" s="100"/>
      <c r="QQ62" s="100"/>
      <c r="QR62" s="100"/>
      <c r="QS62" s="100"/>
      <c r="QT62" s="100"/>
      <c r="QU62" s="100"/>
      <c r="QV62" s="100"/>
      <c r="QW62" s="100"/>
      <c r="QX62" s="100"/>
      <c r="QY62" s="100"/>
      <c r="QZ62" s="153"/>
      <c r="RA62" s="100"/>
      <c r="RB62" s="100"/>
      <c r="RC62" s="100"/>
      <c r="RD62" s="100"/>
      <c r="RE62" s="100"/>
      <c r="RF62" s="100"/>
      <c r="RG62" s="100"/>
      <c r="RH62" s="153"/>
      <c r="RI62" s="100"/>
      <c r="RJ62" s="100"/>
      <c r="RK62" s="100"/>
      <c r="RL62" s="100"/>
      <c r="RM62" s="100"/>
      <c r="RN62" s="100"/>
      <c r="RO62" s="100"/>
      <c r="RP62" s="100"/>
      <c r="RQ62" s="100"/>
      <c r="RR62" s="100"/>
      <c r="RS62" s="100"/>
      <c r="RT62" s="153"/>
      <c r="RU62" s="100"/>
      <c r="RV62" s="100"/>
      <c r="RW62" s="100"/>
      <c r="RX62" s="100"/>
      <c r="RY62" s="100"/>
      <c r="RZ62" s="100"/>
      <c r="SA62" s="100"/>
      <c r="SB62" s="100"/>
    </row>
    <row r="63" spans="1:876" x14ac:dyDescent="0.25">
      <c r="A63" s="2" t="s">
        <v>290</v>
      </c>
      <c r="B63" s="103"/>
      <c r="C63" s="103"/>
      <c r="D63" s="103"/>
      <c r="E63" s="103"/>
      <c r="F63" s="103"/>
      <c r="G63" s="103"/>
      <c r="H63" s="103"/>
      <c r="I63" s="103"/>
      <c r="J63" s="154"/>
      <c r="K63" s="103"/>
      <c r="L63" s="103"/>
      <c r="M63" s="103"/>
      <c r="N63" s="103"/>
      <c r="O63" s="103"/>
      <c r="P63" s="103"/>
      <c r="Q63" s="103"/>
      <c r="R63" s="103"/>
      <c r="S63" s="103"/>
      <c r="T63" s="103"/>
      <c r="U63" s="154">
        <v>3.1E-2</v>
      </c>
      <c r="V63" s="103">
        <v>4.2000000000000003E-2</v>
      </c>
      <c r="W63" s="103">
        <v>0.12</v>
      </c>
      <c r="X63" s="103">
        <v>0.12</v>
      </c>
      <c r="Y63" s="103">
        <v>0.10099999999999999</v>
      </c>
      <c r="Z63" s="103">
        <v>8.4000000000000005E-2</v>
      </c>
      <c r="AA63" s="103">
        <v>6.9000000000000006E-2</v>
      </c>
      <c r="AB63" s="103" t="s">
        <v>287</v>
      </c>
      <c r="AC63" s="103">
        <v>0.17</v>
      </c>
      <c r="AD63" s="103">
        <v>0.89</v>
      </c>
      <c r="AE63" s="103" t="s">
        <v>287</v>
      </c>
      <c r="AF63" s="154"/>
      <c r="AG63" s="103"/>
      <c r="AH63" s="103"/>
      <c r="AI63" s="103"/>
      <c r="AJ63" s="103"/>
      <c r="AK63" s="103"/>
      <c r="AL63" s="103"/>
      <c r="AM63" s="103"/>
      <c r="AN63" s="103"/>
      <c r="AO63" s="103"/>
      <c r="AP63" s="103"/>
      <c r="AQ63" s="154"/>
      <c r="AR63" s="103"/>
      <c r="AS63" s="103"/>
      <c r="AT63" s="103"/>
      <c r="AU63" s="103"/>
      <c r="AV63" s="103"/>
      <c r="AW63" s="103"/>
      <c r="AX63" s="103"/>
      <c r="AY63" s="103"/>
      <c r="AZ63" s="103"/>
      <c r="BA63" s="103"/>
      <c r="BB63" s="154"/>
      <c r="BC63" s="103"/>
      <c r="BD63" s="103"/>
      <c r="BE63" s="103"/>
      <c r="BF63" s="103"/>
      <c r="BG63" s="103"/>
      <c r="BH63" s="103"/>
      <c r="BI63" s="103"/>
      <c r="BJ63" s="103"/>
      <c r="BK63" s="103"/>
      <c r="BL63" s="103"/>
      <c r="BM63" s="103"/>
      <c r="BN63" s="154"/>
      <c r="BO63" s="103"/>
      <c r="BP63" s="103"/>
      <c r="BQ63" s="103"/>
      <c r="BR63" s="103"/>
      <c r="BS63" s="103"/>
      <c r="BT63" s="103"/>
      <c r="BU63" s="103"/>
      <c r="BV63" s="103"/>
      <c r="BW63" s="103"/>
      <c r="BX63" s="103"/>
      <c r="BY63" s="103"/>
      <c r="BZ63" s="103"/>
      <c r="CA63" s="103"/>
      <c r="CB63" s="103"/>
      <c r="CC63" s="103"/>
      <c r="CD63" s="154"/>
      <c r="CE63" s="103"/>
      <c r="CF63" s="103"/>
      <c r="CG63" s="103"/>
      <c r="CH63" s="103"/>
      <c r="CI63" s="103"/>
      <c r="CJ63" s="103"/>
      <c r="CK63" s="103"/>
      <c r="CL63" s="103"/>
      <c r="CM63" s="103"/>
      <c r="CN63" s="103"/>
      <c r="CO63" s="103"/>
      <c r="CP63" s="103"/>
      <c r="CQ63" s="103"/>
      <c r="CR63" s="103"/>
      <c r="CS63" s="103"/>
      <c r="CT63" s="103"/>
      <c r="CU63" s="103"/>
      <c r="CV63" s="103"/>
      <c r="CW63" s="103"/>
      <c r="CX63" s="154"/>
      <c r="CY63" s="103"/>
      <c r="CZ63" s="103"/>
      <c r="DA63" s="103"/>
      <c r="DB63" s="103"/>
      <c r="DC63" s="103"/>
      <c r="DD63" s="103"/>
      <c r="DE63" s="103"/>
      <c r="DF63" s="103"/>
      <c r="DG63" s="103"/>
      <c r="DH63" s="103"/>
      <c r="DI63" s="103"/>
      <c r="DJ63" s="103"/>
      <c r="DK63" s="103"/>
      <c r="DL63" s="103"/>
      <c r="DM63" s="103"/>
      <c r="DN63" s="103"/>
      <c r="DO63" s="103"/>
      <c r="DP63" s="103"/>
      <c r="DQ63" s="103"/>
      <c r="DR63" s="103"/>
      <c r="DS63" s="103"/>
      <c r="DT63" s="103"/>
      <c r="DU63" s="103"/>
      <c r="DV63" s="154"/>
      <c r="DW63" s="103"/>
      <c r="DX63" s="103"/>
      <c r="DY63" s="103"/>
      <c r="DZ63" s="103"/>
      <c r="EA63" s="103"/>
      <c r="EB63" s="103"/>
      <c r="EC63" s="103"/>
      <c r="ED63" s="103"/>
      <c r="EE63" s="103"/>
      <c r="EF63" s="103"/>
      <c r="EG63" s="103"/>
      <c r="EH63" s="103"/>
      <c r="EI63" s="154">
        <v>0.85</v>
      </c>
      <c r="EJ63" s="103">
        <v>2.38</v>
      </c>
      <c r="EK63" s="103">
        <v>1.01</v>
      </c>
      <c r="EL63" s="103">
        <v>0.9</v>
      </c>
      <c r="EM63" s="103">
        <v>0.35</v>
      </c>
      <c r="EN63" s="103">
        <v>0.49</v>
      </c>
      <c r="EO63" s="103">
        <v>1.25</v>
      </c>
      <c r="EP63" s="103">
        <v>0.62</v>
      </c>
      <c r="EQ63" s="103">
        <v>1.56</v>
      </c>
      <c r="ER63" s="103">
        <v>1.24</v>
      </c>
      <c r="ES63" s="103">
        <v>1.71</v>
      </c>
      <c r="ET63" s="154"/>
      <c r="EU63" s="103"/>
      <c r="EV63" s="103"/>
      <c r="EW63" s="103"/>
      <c r="EX63" s="103"/>
      <c r="EY63" s="103"/>
      <c r="EZ63" s="103"/>
      <c r="FA63" s="103"/>
      <c r="FB63" s="103"/>
      <c r="FC63" s="103"/>
      <c r="FD63" s="103"/>
      <c r="FE63" s="103"/>
      <c r="FF63" s="103"/>
      <c r="FG63" s="103"/>
      <c r="FH63" s="103"/>
      <c r="FI63" s="103"/>
      <c r="FJ63" s="103"/>
      <c r="FK63" s="103"/>
      <c r="FL63" s="103"/>
      <c r="FM63" s="103"/>
      <c r="FN63" s="103"/>
      <c r="FO63" s="103"/>
      <c r="FP63" s="103"/>
      <c r="FQ63" s="103"/>
      <c r="FR63" s="103"/>
      <c r="FS63" s="103"/>
      <c r="FT63" s="103"/>
      <c r="FU63" s="103"/>
      <c r="FV63" s="103"/>
      <c r="FW63" s="103"/>
      <c r="FX63" s="103"/>
      <c r="FY63" s="103"/>
      <c r="FZ63" s="103"/>
      <c r="GA63" s="103"/>
      <c r="GB63" s="103"/>
      <c r="GC63" s="103"/>
      <c r="GD63" s="103"/>
      <c r="GE63" s="103"/>
      <c r="GF63" s="103"/>
      <c r="GG63" s="103"/>
      <c r="GH63" s="154"/>
      <c r="GI63" s="103"/>
      <c r="GJ63" s="103"/>
      <c r="GK63" s="103"/>
      <c r="GL63" s="103"/>
      <c r="GM63" s="103"/>
      <c r="GN63" s="103"/>
      <c r="GO63" s="103"/>
      <c r="GP63" s="103"/>
      <c r="GQ63" s="103"/>
      <c r="GR63" s="103"/>
      <c r="GS63" s="103"/>
      <c r="GT63" s="103"/>
      <c r="GU63" s="103"/>
      <c r="GV63" s="103"/>
      <c r="GW63" s="103"/>
      <c r="GX63" s="103"/>
      <c r="GY63" s="103"/>
      <c r="GZ63" s="154"/>
      <c r="HA63" s="103"/>
      <c r="HB63" s="103"/>
      <c r="HC63" s="103"/>
      <c r="HD63" s="103"/>
      <c r="HE63" s="103"/>
      <c r="HF63" s="103"/>
      <c r="HG63" s="103"/>
      <c r="HH63" s="103"/>
      <c r="HI63" s="103"/>
      <c r="HJ63" s="103"/>
      <c r="HK63" s="103"/>
      <c r="HL63" s="103"/>
      <c r="HM63" s="103"/>
      <c r="HN63" s="103"/>
      <c r="HO63" s="103"/>
      <c r="HP63" s="103"/>
      <c r="HQ63" s="103"/>
      <c r="HR63" s="103"/>
      <c r="HS63" s="103"/>
      <c r="HT63" s="103"/>
      <c r="HU63" s="103"/>
      <c r="HV63" s="103"/>
      <c r="HW63" s="103"/>
      <c r="HX63" s="103"/>
      <c r="HY63" s="103"/>
      <c r="HZ63" s="103"/>
      <c r="IA63" s="103"/>
      <c r="IB63" s="103"/>
      <c r="IC63" s="103"/>
      <c r="ID63" s="103"/>
      <c r="IE63" s="103"/>
      <c r="IF63" s="103"/>
      <c r="IG63" s="103"/>
      <c r="IH63" s="103"/>
      <c r="II63" s="103"/>
      <c r="IJ63" s="103"/>
      <c r="IK63" s="154"/>
      <c r="IL63" s="103"/>
      <c r="IM63" s="103"/>
      <c r="IN63" s="103"/>
      <c r="IO63" s="103"/>
      <c r="IP63" s="103"/>
      <c r="IQ63" s="103"/>
      <c r="IR63" s="103"/>
      <c r="IS63" s="103"/>
      <c r="IT63" s="103"/>
      <c r="IU63" s="103"/>
      <c r="IV63" s="103"/>
      <c r="IW63" s="103"/>
      <c r="IX63" s="103"/>
      <c r="IY63" s="103"/>
      <c r="IZ63" s="103"/>
      <c r="JA63" s="103"/>
      <c r="JB63" s="154"/>
      <c r="JC63" s="103"/>
      <c r="JD63" s="103"/>
      <c r="JE63" s="103"/>
      <c r="JF63" s="103"/>
      <c r="JG63" s="103"/>
      <c r="JH63" s="103"/>
      <c r="JI63" s="103"/>
      <c r="JJ63" s="103"/>
      <c r="JK63" s="103"/>
      <c r="JL63" s="103"/>
      <c r="JM63" s="103"/>
      <c r="JN63" s="154"/>
      <c r="JO63" s="103"/>
      <c r="JP63" s="103"/>
      <c r="JQ63" s="103"/>
      <c r="JR63" s="103"/>
      <c r="JS63" s="103"/>
      <c r="JT63" s="103"/>
      <c r="JU63" s="103"/>
      <c r="JV63" s="103"/>
      <c r="JW63" s="103"/>
      <c r="JX63" s="103"/>
      <c r="JY63" s="103"/>
      <c r="JZ63" s="103"/>
      <c r="KA63" s="103"/>
      <c r="KB63" s="103"/>
      <c r="KC63" s="103"/>
      <c r="KD63" s="103"/>
      <c r="KE63" s="103"/>
      <c r="KF63" s="103"/>
      <c r="KG63" s="103"/>
      <c r="KH63" s="154"/>
      <c r="KI63" s="103"/>
      <c r="KJ63" s="103"/>
      <c r="KK63" s="103"/>
      <c r="KL63" s="103"/>
      <c r="KM63" s="103"/>
      <c r="KN63" s="103"/>
      <c r="KO63" s="103"/>
      <c r="KP63" s="103"/>
      <c r="KQ63" s="103"/>
      <c r="KR63" s="103"/>
      <c r="KS63" s="103"/>
      <c r="KT63" s="103"/>
      <c r="KU63" s="103"/>
      <c r="KV63" s="103"/>
      <c r="KW63" s="103"/>
      <c r="KX63" s="103"/>
      <c r="KY63" s="103"/>
      <c r="KZ63" s="154"/>
      <c r="LA63" s="103"/>
      <c r="LB63" s="103"/>
      <c r="LC63" s="103"/>
      <c r="LD63" s="103"/>
      <c r="LE63" s="103"/>
      <c r="LF63" s="103"/>
      <c r="LG63" s="103"/>
      <c r="LH63" s="103"/>
      <c r="LI63" s="103"/>
      <c r="LJ63" s="103"/>
      <c r="LK63" s="103"/>
      <c r="LL63" s="103"/>
      <c r="LM63" s="103"/>
      <c r="LN63" s="103"/>
      <c r="LO63" s="103"/>
      <c r="LP63" s="103"/>
      <c r="LQ63" s="103"/>
      <c r="LR63" s="103"/>
      <c r="LS63" s="103"/>
      <c r="LT63" s="103"/>
      <c r="LU63" s="103"/>
      <c r="LV63" s="103"/>
      <c r="LW63" s="103"/>
      <c r="LX63" s="103"/>
      <c r="LY63" s="103"/>
      <c r="LZ63" s="103"/>
      <c r="MA63" s="103"/>
      <c r="MB63" s="103"/>
      <c r="MC63" s="103"/>
      <c r="MD63" s="154"/>
      <c r="ME63" s="103"/>
      <c r="MF63" s="103"/>
      <c r="MG63" s="103"/>
      <c r="MH63" s="103"/>
      <c r="MI63" s="103"/>
      <c r="MJ63" s="103"/>
      <c r="MK63" s="103"/>
      <c r="ML63" s="103"/>
      <c r="MM63" s="103"/>
      <c r="MN63" s="103"/>
      <c r="MO63" s="103"/>
      <c r="MP63" s="103"/>
      <c r="MQ63" s="103"/>
      <c r="MR63" s="103"/>
      <c r="MS63" s="103"/>
      <c r="MT63" s="103"/>
      <c r="MU63" s="103"/>
      <c r="MV63" s="103"/>
      <c r="MW63" s="103"/>
      <c r="MX63" s="103"/>
      <c r="MY63" s="103"/>
      <c r="MZ63" s="154"/>
      <c r="NA63" s="103"/>
      <c r="NB63" s="103"/>
      <c r="NC63" s="103"/>
      <c r="ND63" s="103"/>
      <c r="NE63" s="103"/>
      <c r="NF63" s="103"/>
      <c r="NG63" s="103"/>
      <c r="NH63" s="103"/>
      <c r="NI63" s="103"/>
      <c r="NJ63" s="103"/>
      <c r="NK63" s="154"/>
      <c r="NL63" s="103"/>
      <c r="NM63" s="103"/>
      <c r="NN63" s="103"/>
      <c r="NO63" s="154"/>
      <c r="NP63" s="103"/>
      <c r="NQ63" s="103"/>
      <c r="NR63" s="103"/>
      <c r="NS63" s="103"/>
      <c r="NT63" s="103"/>
      <c r="NU63" s="103"/>
      <c r="NV63" s="103"/>
      <c r="NW63" s="103"/>
      <c r="NX63" s="154"/>
      <c r="NY63" s="103"/>
      <c r="NZ63" s="103"/>
      <c r="OA63" s="103"/>
      <c r="OB63" s="103"/>
      <c r="OC63" s="103"/>
      <c r="OD63" s="103"/>
      <c r="OE63" s="103"/>
      <c r="OF63" s="103"/>
      <c r="OG63" s="103"/>
      <c r="OH63" s="103"/>
      <c r="OI63" s="103"/>
      <c r="OJ63" s="154"/>
      <c r="OK63" s="103"/>
      <c r="OL63" s="103"/>
      <c r="OM63" s="103"/>
      <c r="ON63" s="103"/>
      <c r="OO63" s="103"/>
      <c r="OP63" s="103"/>
      <c r="OQ63" s="103"/>
      <c r="OR63" s="103"/>
      <c r="OS63" s="103"/>
      <c r="OT63" s="103"/>
      <c r="OU63" s="103"/>
      <c r="OV63" s="103"/>
      <c r="OW63" s="103"/>
      <c r="OX63" s="103"/>
      <c r="OY63" s="103"/>
      <c r="OZ63" s="103"/>
      <c r="PA63" s="103"/>
      <c r="PB63" s="103"/>
      <c r="PC63" s="103"/>
      <c r="PD63" s="103"/>
      <c r="PE63" s="103"/>
      <c r="PF63" s="103"/>
      <c r="PG63" s="103"/>
      <c r="PH63" s="103"/>
      <c r="PI63" s="103"/>
      <c r="PJ63" s="103"/>
      <c r="PK63" s="103"/>
      <c r="PL63" s="103"/>
      <c r="PM63" s="103"/>
      <c r="PN63" s="103"/>
      <c r="PO63" s="103"/>
      <c r="PP63" s="103"/>
      <c r="PQ63" s="103"/>
      <c r="PR63" s="103"/>
      <c r="PS63" s="103"/>
      <c r="PT63" s="103"/>
      <c r="PU63" s="103"/>
      <c r="PV63" s="103"/>
      <c r="PW63" s="103"/>
      <c r="PX63" s="103"/>
      <c r="PY63" s="103"/>
      <c r="PZ63" s="103"/>
      <c r="QA63" s="103"/>
      <c r="QB63" s="103"/>
      <c r="QC63" s="103"/>
      <c r="QD63" s="103"/>
      <c r="QE63" s="103"/>
      <c r="QF63" s="103"/>
      <c r="QG63" s="103"/>
      <c r="QH63" s="103"/>
      <c r="QI63" s="103"/>
      <c r="QJ63" s="103"/>
      <c r="QK63" s="103"/>
      <c r="QL63" s="103"/>
      <c r="QM63" s="103"/>
      <c r="QN63" s="103"/>
      <c r="QO63" s="103"/>
      <c r="QP63" s="103"/>
      <c r="QQ63" s="103"/>
      <c r="QR63" s="103"/>
      <c r="QS63" s="103"/>
      <c r="QT63" s="103"/>
      <c r="QU63" s="103"/>
      <c r="QV63" s="103"/>
      <c r="QW63" s="103"/>
      <c r="QX63" s="103"/>
      <c r="QY63" s="103"/>
      <c r="QZ63" s="154"/>
      <c r="RA63" s="103"/>
      <c r="RB63" s="103"/>
      <c r="RC63" s="103"/>
      <c r="RD63" s="103"/>
      <c r="RE63" s="103"/>
      <c r="RF63" s="103"/>
      <c r="RG63" s="103"/>
      <c r="RH63" s="154"/>
      <c r="RI63" s="103"/>
      <c r="RJ63" s="103"/>
      <c r="RK63" s="103"/>
      <c r="RL63" s="103"/>
      <c r="RM63" s="103"/>
      <c r="RN63" s="103"/>
      <c r="RO63" s="103"/>
      <c r="RP63" s="103"/>
      <c r="RQ63" s="103"/>
      <c r="RR63" s="103"/>
      <c r="RS63" s="103"/>
      <c r="RT63" s="154"/>
      <c r="RU63" s="103"/>
      <c r="RV63" s="103"/>
      <c r="RW63" s="103"/>
      <c r="RX63" s="103"/>
      <c r="RY63" s="103"/>
      <c r="RZ63" s="103"/>
      <c r="SA63" s="103"/>
      <c r="SB63" s="103"/>
    </row>
    <row r="64" spans="1:876" x14ac:dyDescent="0.25">
      <c r="A64" s="2" t="s">
        <v>291</v>
      </c>
      <c r="B64" s="100"/>
      <c r="C64" s="100"/>
      <c r="D64" s="100"/>
      <c r="E64" s="100"/>
      <c r="F64" s="100"/>
      <c r="G64" s="100"/>
      <c r="H64" s="100"/>
      <c r="I64" s="100"/>
      <c r="J64" s="153"/>
      <c r="K64" s="100"/>
      <c r="L64" s="100"/>
      <c r="M64" s="100"/>
      <c r="N64" s="100"/>
      <c r="O64" s="100"/>
      <c r="P64" s="100"/>
      <c r="Q64" s="100"/>
      <c r="R64" s="100"/>
      <c r="S64" s="100"/>
      <c r="T64" s="100"/>
      <c r="U64" s="153">
        <v>1.7000000000000001E-2</v>
      </c>
      <c r="V64" s="100">
        <v>2.5000000000000001E-2</v>
      </c>
      <c r="W64" s="100">
        <v>6.8000000000000005E-2</v>
      </c>
      <c r="X64" s="100">
        <v>0.16</v>
      </c>
      <c r="Y64" s="100">
        <v>7.5999999999999998E-2</v>
      </c>
      <c r="Z64" s="100">
        <v>7.0999999999999994E-2</v>
      </c>
      <c r="AA64" s="100">
        <v>0.04</v>
      </c>
      <c r="AB64" s="100">
        <v>9.6999999999999989E-2</v>
      </c>
      <c r="AC64" s="100">
        <v>8.199999999999999E-2</v>
      </c>
      <c r="AD64" s="100">
        <v>0.12</v>
      </c>
      <c r="AE64" s="100" t="s">
        <v>287</v>
      </c>
      <c r="AF64" s="153"/>
      <c r="AG64" s="100"/>
      <c r="AH64" s="100"/>
      <c r="AI64" s="100"/>
      <c r="AJ64" s="100"/>
      <c r="AK64" s="100"/>
      <c r="AL64" s="100"/>
      <c r="AM64" s="100"/>
      <c r="AN64" s="100"/>
      <c r="AO64" s="100"/>
      <c r="AP64" s="100"/>
      <c r="AQ64" s="153"/>
      <c r="AR64" s="100"/>
      <c r="AS64" s="100"/>
      <c r="AT64" s="100"/>
      <c r="AU64" s="100"/>
      <c r="AV64" s="100"/>
      <c r="AW64" s="100"/>
      <c r="AX64" s="100"/>
      <c r="AY64" s="100"/>
      <c r="AZ64" s="100"/>
      <c r="BA64" s="100"/>
      <c r="BB64" s="153"/>
      <c r="BC64" s="100"/>
      <c r="BD64" s="100"/>
      <c r="BE64" s="100"/>
      <c r="BF64" s="100"/>
      <c r="BG64" s="100"/>
      <c r="BH64" s="100"/>
      <c r="BI64" s="100"/>
      <c r="BJ64" s="100"/>
      <c r="BK64" s="100"/>
      <c r="BL64" s="100"/>
      <c r="BM64" s="100"/>
      <c r="BN64" s="153"/>
      <c r="BO64" s="100"/>
      <c r="BP64" s="100"/>
      <c r="BQ64" s="100"/>
      <c r="BR64" s="100"/>
      <c r="BS64" s="100"/>
      <c r="BT64" s="100"/>
      <c r="BU64" s="100"/>
      <c r="BV64" s="100"/>
      <c r="BW64" s="100"/>
      <c r="BX64" s="100"/>
      <c r="BY64" s="100"/>
      <c r="BZ64" s="100"/>
      <c r="CA64" s="100"/>
      <c r="CB64" s="100"/>
      <c r="CC64" s="100"/>
      <c r="CD64" s="153"/>
      <c r="CE64" s="100"/>
      <c r="CF64" s="100"/>
      <c r="CG64" s="100"/>
      <c r="CH64" s="100"/>
      <c r="CI64" s="100"/>
      <c r="CJ64" s="100"/>
      <c r="CK64" s="100"/>
      <c r="CL64" s="100"/>
      <c r="CM64" s="100"/>
      <c r="CN64" s="100"/>
      <c r="CO64" s="100"/>
      <c r="CP64" s="100"/>
      <c r="CQ64" s="100"/>
      <c r="CR64" s="100"/>
      <c r="CS64" s="100"/>
      <c r="CT64" s="100"/>
      <c r="CU64" s="100"/>
      <c r="CV64" s="100"/>
      <c r="CW64" s="100"/>
      <c r="CX64" s="153"/>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53"/>
      <c r="DW64" s="100"/>
      <c r="DX64" s="100"/>
      <c r="DY64" s="100"/>
      <c r="DZ64" s="100"/>
      <c r="EA64" s="100"/>
      <c r="EB64" s="100"/>
      <c r="EC64" s="100"/>
      <c r="ED64" s="100"/>
      <c r="EE64" s="100"/>
      <c r="EF64" s="100"/>
      <c r="EG64" s="100"/>
      <c r="EH64" s="100"/>
      <c r="EI64" s="153">
        <v>0.68</v>
      </c>
      <c r="EJ64" s="100">
        <v>2.04</v>
      </c>
      <c r="EK64" s="100">
        <v>0.97</v>
      </c>
      <c r="EL64" s="100">
        <v>0.77</v>
      </c>
      <c r="EM64" s="100">
        <v>0.45</v>
      </c>
      <c r="EN64" s="100">
        <v>0.38</v>
      </c>
      <c r="EO64" s="100">
        <v>0.56999999999999995</v>
      </c>
      <c r="EP64" s="100">
        <v>0.56000000000000005</v>
      </c>
      <c r="EQ64" s="100">
        <v>1.17</v>
      </c>
      <c r="ER64" s="100">
        <v>1.38</v>
      </c>
      <c r="ES64" s="100">
        <v>0.48</v>
      </c>
      <c r="ET64" s="153"/>
      <c r="EU64" s="100"/>
      <c r="EV64" s="100"/>
      <c r="EW64" s="100"/>
      <c r="EX64" s="100"/>
      <c r="EY64" s="100"/>
      <c r="EZ64" s="100"/>
      <c r="FA64" s="100"/>
      <c r="FB64" s="100"/>
      <c r="FC64" s="100"/>
      <c r="FD64" s="100"/>
      <c r="FE64" s="100"/>
      <c r="FF64" s="100"/>
      <c r="FG64" s="100"/>
      <c r="FH64" s="100"/>
      <c r="FI64" s="100"/>
      <c r="FJ64" s="100"/>
      <c r="FK64" s="100"/>
      <c r="FL64" s="100"/>
      <c r="FM64" s="100"/>
      <c r="FN64" s="100"/>
      <c r="FO64" s="100"/>
      <c r="FP64" s="100"/>
      <c r="FQ64" s="100"/>
      <c r="FR64" s="100"/>
      <c r="FS64" s="100"/>
      <c r="FT64" s="100"/>
      <c r="FU64" s="100"/>
      <c r="FV64" s="100"/>
      <c r="FW64" s="100"/>
      <c r="FX64" s="100"/>
      <c r="FY64" s="100"/>
      <c r="FZ64" s="100"/>
      <c r="GA64" s="100"/>
      <c r="GB64" s="100"/>
      <c r="GC64" s="100"/>
      <c r="GD64" s="100"/>
      <c r="GE64" s="100"/>
      <c r="GF64" s="100"/>
      <c r="GG64" s="100"/>
      <c r="GH64" s="153"/>
      <c r="GI64" s="100"/>
      <c r="GJ64" s="100"/>
      <c r="GK64" s="100"/>
      <c r="GL64" s="100"/>
      <c r="GM64" s="100"/>
      <c r="GN64" s="100"/>
      <c r="GO64" s="100"/>
      <c r="GP64" s="100"/>
      <c r="GQ64" s="100"/>
      <c r="GR64" s="100"/>
      <c r="GS64" s="100"/>
      <c r="GT64" s="100"/>
      <c r="GU64" s="100"/>
      <c r="GV64" s="100"/>
      <c r="GW64" s="100"/>
      <c r="GX64" s="100"/>
      <c r="GY64" s="100"/>
      <c r="GZ64" s="153"/>
      <c r="HA64" s="100"/>
      <c r="HB64" s="100"/>
      <c r="HC64" s="100"/>
      <c r="HD64" s="100"/>
      <c r="HE64" s="100"/>
      <c r="HF64" s="100"/>
      <c r="HG64" s="100"/>
      <c r="HH64" s="100"/>
      <c r="HI64" s="100"/>
      <c r="HJ64" s="100"/>
      <c r="HK64" s="100"/>
      <c r="HL64" s="100"/>
      <c r="HM64" s="100"/>
      <c r="HN64" s="100"/>
      <c r="HO64" s="100"/>
      <c r="HP64" s="100"/>
      <c r="HQ64" s="100"/>
      <c r="HR64" s="100"/>
      <c r="HS64" s="100"/>
      <c r="HT64" s="100"/>
      <c r="HU64" s="100"/>
      <c r="HV64" s="100"/>
      <c r="HW64" s="100"/>
      <c r="HX64" s="100"/>
      <c r="HY64" s="100"/>
      <c r="HZ64" s="100"/>
      <c r="IA64" s="100"/>
      <c r="IB64" s="100"/>
      <c r="IC64" s="100"/>
      <c r="ID64" s="100"/>
      <c r="IE64" s="100"/>
      <c r="IF64" s="100"/>
      <c r="IG64" s="100"/>
      <c r="IH64" s="100"/>
      <c r="II64" s="100"/>
      <c r="IJ64" s="100"/>
      <c r="IK64" s="153"/>
      <c r="IL64" s="100"/>
      <c r="IM64" s="100"/>
      <c r="IN64" s="100"/>
      <c r="IO64" s="100"/>
      <c r="IP64" s="100"/>
      <c r="IQ64" s="100"/>
      <c r="IR64" s="100"/>
      <c r="IS64" s="100"/>
      <c r="IT64" s="100"/>
      <c r="IU64" s="100"/>
      <c r="IV64" s="100"/>
      <c r="IW64" s="100"/>
      <c r="IX64" s="100"/>
      <c r="IY64" s="100"/>
      <c r="IZ64" s="100"/>
      <c r="JA64" s="100"/>
      <c r="JB64" s="153"/>
      <c r="JC64" s="100"/>
      <c r="JD64" s="100"/>
      <c r="JE64" s="100"/>
      <c r="JF64" s="100"/>
      <c r="JG64" s="100"/>
      <c r="JH64" s="100"/>
      <c r="JI64" s="100"/>
      <c r="JJ64" s="100"/>
      <c r="JK64" s="100"/>
      <c r="JL64" s="100"/>
      <c r="JM64" s="100"/>
      <c r="JN64" s="153"/>
      <c r="JO64" s="100"/>
      <c r="JP64" s="100"/>
      <c r="JQ64" s="100"/>
      <c r="JR64" s="100"/>
      <c r="JS64" s="100"/>
      <c r="JT64" s="100"/>
      <c r="JU64" s="100"/>
      <c r="JV64" s="100"/>
      <c r="JW64" s="100"/>
      <c r="JX64" s="100"/>
      <c r="JY64" s="100"/>
      <c r="JZ64" s="100"/>
      <c r="KA64" s="100"/>
      <c r="KB64" s="100"/>
      <c r="KC64" s="100"/>
      <c r="KD64" s="100"/>
      <c r="KE64" s="100"/>
      <c r="KF64" s="100"/>
      <c r="KG64" s="100"/>
      <c r="KH64" s="153"/>
      <c r="KI64" s="100"/>
      <c r="KJ64" s="100"/>
      <c r="KK64" s="100"/>
      <c r="KL64" s="100"/>
      <c r="KM64" s="100"/>
      <c r="KN64" s="100"/>
      <c r="KO64" s="100"/>
      <c r="KP64" s="100"/>
      <c r="KQ64" s="100"/>
      <c r="KR64" s="100"/>
      <c r="KS64" s="100"/>
      <c r="KT64" s="100"/>
      <c r="KU64" s="100"/>
      <c r="KV64" s="100"/>
      <c r="KW64" s="100"/>
      <c r="KX64" s="100"/>
      <c r="KY64" s="100"/>
      <c r="KZ64" s="153"/>
      <c r="LA64" s="100"/>
      <c r="LB64" s="100"/>
      <c r="LC64" s="100"/>
      <c r="LD64" s="100"/>
      <c r="LE64" s="100"/>
      <c r="LF64" s="100"/>
      <c r="LG64" s="100"/>
      <c r="LH64" s="100"/>
      <c r="LI64" s="100"/>
      <c r="LJ64" s="100"/>
      <c r="LK64" s="100"/>
      <c r="LL64" s="100"/>
      <c r="LM64" s="100"/>
      <c r="LN64" s="100"/>
      <c r="LO64" s="100"/>
      <c r="LP64" s="100"/>
      <c r="LQ64" s="100"/>
      <c r="LR64" s="100"/>
      <c r="LS64" s="100"/>
      <c r="LT64" s="100"/>
      <c r="LU64" s="100"/>
      <c r="LV64" s="100"/>
      <c r="LW64" s="100"/>
      <c r="LX64" s="100"/>
      <c r="LY64" s="100"/>
      <c r="LZ64" s="100"/>
      <c r="MA64" s="100"/>
      <c r="MB64" s="100"/>
      <c r="MC64" s="100"/>
      <c r="MD64" s="153"/>
      <c r="ME64" s="100"/>
      <c r="MF64" s="100"/>
      <c r="MG64" s="100"/>
      <c r="MH64" s="100"/>
      <c r="MI64" s="100"/>
      <c r="MJ64" s="100"/>
      <c r="MK64" s="100"/>
      <c r="ML64" s="100"/>
      <c r="MM64" s="100"/>
      <c r="MN64" s="100"/>
      <c r="MO64" s="100"/>
      <c r="MP64" s="100"/>
      <c r="MQ64" s="100"/>
      <c r="MR64" s="100"/>
      <c r="MS64" s="100"/>
      <c r="MT64" s="100"/>
      <c r="MU64" s="100"/>
      <c r="MV64" s="100"/>
      <c r="MW64" s="100"/>
      <c r="MX64" s="100"/>
      <c r="MY64" s="100"/>
      <c r="MZ64" s="153"/>
      <c r="NA64" s="100"/>
      <c r="NB64" s="100"/>
      <c r="NC64" s="100"/>
      <c r="ND64" s="100"/>
      <c r="NE64" s="100"/>
      <c r="NF64" s="100"/>
      <c r="NG64" s="100"/>
      <c r="NH64" s="100"/>
      <c r="NI64" s="100"/>
      <c r="NJ64" s="100"/>
      <c r="NK64" s="153"/>
      <c r="NL64" s="100"/>
      <c r="NM64" s="100"/>
      <c r="NN64" s="100"/>
      <c r="NO64" s="153"/>
      <c r="NP64" s="100"/>
      <c r="NQ64" s="100"/>
      <c r="NR64" s="100"/>
      <c r="NS64" s="100"/>
      <c r="NT64" s="100"/>
      <c r="NU64" s="100"/>
      <c r="NV64" s="100"/>
      <c r="NW64" s="100"/>
      <c r="NX64" s="153"/>
      <c r="NY64" s="100"/>
      <c r="NZ64" s="100"/>
      <c r="OA64" s="100"/>
      <c r="OB64" s="100"/>
      <c r="OC64" s="100"/>
      <c r="OD64" s="100"/>
      <c r="OE64" s="100"/>
      <c r="OF64" s="100"/>
      <c r="OG64" s="100"/>
      <c r="OH64" s="100"/>
      <c r="OI64" s="100"/>
      <c r="OJ64" s="153"/>
      <c r="OK64" s="100"/>
      <c r="OL64" s="100"/>
      <c r="OM64" s="100"/>
      <c r="ON64" s="100"/>
      <c r="OO64" s="100"/>
      <c r="OP64" s="100"/>
      <c r="OQ64" s="100"/>
      <c r="OR64" s="100"/>
      <c r="OS64" s="100"/>
      <c r="OT64" s="100"/>
      <c r="OU64" s="100"/>
      <c r="OV64" s="100"/>
      <c r="OW64" s="100"/>
      <c r="OX64" s="100"/>
      <c r="OY64" s="100"/>
      <c r="OZ64" s="100"/>
      <c r="PA64" s="100"/>
      <c r="PB64" s="100"/>
      <c r="PC64" s="100"/>
      <c r="PD64" s="100"/>
      <c r="PE64" s="100"/>
      <c r="PF64" s="100"/>
      <c r="PG64" s="100"/>
      <c r="PH64" s="100"/>
      <c r="PI64" s="100"/>
      <c r="PJ64" s="100"/>
      <c r="PK64" s="100"/>
      <c r="PL64" s="100"/>
      <c r="PM64" s="100"/>
      <c r="PN64" s="100"/>
      <c r="PO64" s="100"/>
      <c r="PP64" s="100"/>
      <c r="PQ64" s="100"/>
      <c r="PR64" s="100"/>
      <c r="PS64" s="100"/>
      <c r="PT64" s="100"/>
      <c r="PU64" s="100"/>
      <c r="PV64" s="100"/>
      <c r="PW64" s="100"/>
      <c r="PX64" s="100"/>
      <c r="PY64" s="100"/>
      <c r="PZ64" s="100"/>
      <c r="QA64" s="100"/>
      <c r="QB64" s="100"/>
      <c r="QC64" s="100"/>
      <c r="QD64" s="100"/>
      <c r="QE64" s="100"/>
      <c r="QF64" s="100"/>
      <c r="QG64" s="100"/>
      <c r="QH64" s="100"/>
      <c r="QI64" s="100"/>
      <c r="QJ64" s="100"/>
      <c r="QK64" s="100"/>
      <c r="QL64" s="100"/>
      <c r="QM64" s="100"/>
      <c r="QN64" s="100"/>
      <c r="QO64" s="100"/>
      <c r="QP64" s="100"/>
      <c r="QQ64" s="100"/>
      <c r="QR64" s="100"/>
      <c r="QS64" s="100"/>
      <c r="QT64" s="100"/>
      <c r="QU64" s="100"/>
      <c r="QV64" s="100"/>
      <c r="QW64" s="100"/>
      <c r="QX64" s="100"/>
      <c r="QY64" s="100"/>
      <c r="QZ64" s="153"/>
      <c r="RA64" s="100"/>
      <c r="RB64" s="100"/>
      <c r="RC64" s="100"/>
      <c r="RD64" s="100"/>
      <c r="RE64" s="100"/>
      <c r="RF64" s="100"/>
      <c r="RG64" s="100"/>
      <c r="RH64" s="153"/>
      <c r="RI64" s="100"/>
      <c r="RJ64" s="100"/>
      <c r="RK64" s="100"/>
      <c r="RL64" s="100"/>
      <c r="RM64" s="100"/>
      <c r="RN64" s="100"/>
      <c r="RO64" s="100"/>
      <c r="RP64" s="100"/>
      <c r="RQ64" s="100"/>
      <c r="RR64" s="100"/>
      <c r="RS64" s="100"/>
      <c r="RT64" s="153"/>
      <c r="RU64" s="100"/>
      <c r="RV64" s="100"/>
      <c r="RW64" s="100"/>
      <c r="RX64" s="100"/>
      <c r="RY64" s="100"/>
      <c r="RZ64" s="100"/>
      <c r="SA64" s="100"/>
      <c r="SB64" s="100"/>
    </row>
    <row r="65" spans="1:586" x14ac:dyDescent="0.25">
      <c r="A65" s="2" t="s">
        <v>292</v>
      </c>
      <c r="B65" s="103"/>
      <c r="C65" s="103"/>
      <c r="D65" s="103"/>
      <c r="E65" s="103"/>
      <c r="F65" s="103"/>
      <c r="G65" s="103"/>
      <c r="H65" s="103"/>
      <c r="I65" s="103"/>
      <c r="J65" s="154"/>
      <c r="K65" s="103"/>
      <c r="L65" s="103"/>
      <c r="M65" s="103"/>
      <c r="N65" s="103"/>
      <c r="O65" s="103"/>
      <c r="P65" s="103"/>
      <c r="Q65" s="103"/>
      <c r="R65" s="103"/>
      <c r="S65" s="103"/>
      <c r="T65" s="103"/>
      <c r="U65" s="154">
        <v>4.3999999999999997E-2</v>
      </c>
      <c r="V65" s="103">
        <v>0.1</v>
      </c>
      <c r="W65" s="103">
        <v>9.9000000000000005E-2</v>
      </c>
      <c r="X65" s="103">
        <v>0.32</v>
      </c>
      <c r="Y65" s="103">
        <v>0.36</v>
      </c>
      <c r="Z65" s="103">
        <v>0.1</v>
      </c>
      <c r="AA65" s="103">
        <v>0.26</v>
      </c>
      <c r="AB65" s="103" t="s">
        <v>287</v>
      </c>
      <c r="AC65" s="103">
        <v>0.44</v>
      </c>
      <c r="AD65" s="103">
        <v>0.8</v>
      </c>
      <c r="AE65" s="103" t="s">
        <v>287</v>
      </c>
      <c r="AF65" s="154"/>
      <c r="AG65" s="103"/>
      <c r="AH65" s="103"/>
      <c r="AI65" s="103"/>
      <c r="AJ65" s="103"/>
      <c r="AK65" s="103"/>
      <c r="AL65" s="103"/>
      <c r="AM65" s="103"/>
      <c r="AN65" s="103"/>
      <c r="AO65" s="103"/>
      <c r="AP65" s="103"/>
      <c r="AQ65" s="154"/>
      <c r="AR65" s="103"/>
      <c r="AS65" s="103"/>
      <c r="AT65" s="103"/>
      <c r="AU65" s="103"/>
      <c r="AV65" s="103"/>
      <c r="AW65" s="103"/>
      <c r="AX65" s="103"/>
      <c r="AY65" s="103"/>
      <c r="AZ65" s="103"/>
      <c r="BA65" s="103"/>
      <c r="BB65" s="154"/>
      <c r="BC65" s="103"/>
      <c r="BD65" s="103"/>
      <c r="BE65" s="103"/>
      <c r="BF65" s="103"/>
      <c r="BG65" s="103"/>
      <c r="BH65" s="103"/>
      <c r="BI65" s="103"/>
      <c r="BJ65" s="103"/>
      <c r="BK65" s="103"/>
      <c r="BL65" s="103"/>
      <c r="BM65" s="103"/>
      <c r="BN65" s="154"/>
      <c r="BO65" s="103"/>
      <c r="BP65" s="103"/>
      <c r="BQ65" s="103"/>
      <c r="BR65" s="103"/>
      <c r="BS65" s="103"/>
      <c r="BT65" s="103"/>
      <c r="BU65" s="103"/>
      <c r="BV65" s="103"/>
      <c r="BW65" s="103"/>
      <c r="BX65" s="103"/>
      <c r="BY65" s="103"/>
      <c r="BZ65" s="103"/>
      <c r="CA65" s="103"/>
      <c r="CB65" s="103"/>
      <c r="CC65" s="103"/>
      <c r="CD65" s="154"/>
      <c r="CE65" s="103"/>
      <c r="CF65" s="103"/>
      <c r="CG65" s="103"/>
      <c r="CH65" s="103"/>
      <c r="CI65" s="103"/>
      <c r="CJ65" s="103"/>
      <c r="CK65" s="103"/>
      <c r="CL65" s="103"/>
      <c r="CM65" s="103"/>
      <c r="CN65" s="103"/>
      <c r="CO65" s="103"/>
      <c r="CP65" s="103"/>
      <c r="CQ65" s="103"/>
      <c r="CR65" s="103"/>
      <c r="CS65" s="103"/>
      <c r="CT65" s="103"/>
      <c r="CU65" s="103"/>
      <c r="CV65" s="103"/>
      <c r="CW65" s="103"/>
      <c r="CX65" s="154"/>
      <c r="CY65" s="103"/>
      <c r="CZ65" s="103"/>
      <c r="DA65" s="103"/>
      <c r="DB65" s="103"/>
      <c r="DC65" s="103"/>
      <c r="DD65" s="103"/>
      <c r="DE65" s="103"/>
      <c r="DF65" s="103"/>
      <c r="DG65" s="103"/>
      <c r="DH65" s="103"/>
      <c r="DI65" s="103"/>
      <c r="DJ65" s="103"/>
      <c r="DK65" s="103"/>
      <c r="DL65" s="103"/>
      <c r="DM65" s="103"/>
      <c r="DN65" s="103"/>
      <c r="DO65" s="103"/>
      <c r="DP65" s="103"/>
      <c r="DQ65" s="103"/>
      <c r="DR65" s="103"/>
      <c r="DS65" s="103"/>
      <c r="DT65" s="103"/>
      <c r="DU65" s="103"/>
      <c r="DV65" s="154"/>
      <c r="DW65" s="103"/>
      <c r="DX65" s="103"/>
      <c r="DY65" s="103"/>
      <c r="DZ65" s="103"/>
      <c r="EA65" s="103"/>
      <c r="EB65" s="103"/>
      <c r="EC65" s="103"/>
      <c r="ED65" s="103"/>
      <c r="EE65" s="103"/>
      <c r="EF65" s="103"/>
      <c r="EG65" s="103"/>
      <c r="EH65" s="103"/>
      <c r="EI65" s="154">
        <v>9.09</v>
      </c>
      <c r="EJ65" s="103" t="s">
        <v>287</v>
      </c>
      <c r="EK65" s="103" t="s">
        <v>287</v>
      </c>
      <c r="EL65" s="103">
        <v>1.79</v>
      </c>
      <c r="EM65" s="103">
        <v>2.2200000000000002</v>
      </c>
      <c r="EN65" s="103">
        <v>4.26</v>
      </c>
      <c r="EO65" s="103">
        <v>6.95</v>
      </c>
      <c r="EP65" s="103">
        <v>3.65</v>
      </c>
      <c r="EQ65" s="103">
        <v>5.39</v>
      </c>
      <c r="ER65" s="103">
        <v>14.8</v>
      </c>
      <c r="ES65" s="103">
        <v>10.6</v>
      </c>
      <c r="ET65" s="154"/>
      <c r="EU65" s="103"/>
      <c r="EV65" s="103"/>
      <c r="EW65" s="103"/>
      <c r="EX65" s="103"/>
      <c r="EY65" s="103"/>
      <c r="EZ65" s="103"/>
      <c r="FA65" s="103"/>
      <c r="FB65" s="103"/>
      <c r="FC65" s="103"/>
      <c r="FD65" s="103"/>
      <c r="FE65" s="103"/>
      <c r="FF65" s="103"/>
      <c r="FG65" s="103"/>
      <c r="FH65" s="103"/>
      <c r="FI65" s="103"/>
      <c r="FJ65" s="103"/>
      <c r="FK65" s="103"/>
      <c r="FL65" s="103"/>
      <c r="FM65" s="103"/>
      <c r="FN65" s="103"/>
      <c r="FO65" s="103"/>
      <c r="FP65" s="103"/>
      <c r="FQ65" s="103"/>
      <c r="FR65" s="103"/>
      <c r="FS65" s="103"/>
      <c r="FT65" s="103"/>
      <c r="FU65" s="103"/>
      <c r="FV65" s="103"/>
      <c r="FW65" s="103"/>
      <c r="FX65" s="103"/>
      <c r="FY65" s="103"/>
      <c r="FZ65" s="103"/>
      <c r="GA65" s="103"/>
      <c r="GB65" s="103"/>
      <c r="GC65" s="103"/>
      <c r="GD65" s="103"/>
      <c r="GE65" s="103"/>
      <c r="GF65" s="103"/>
      <c r="GG65" s="103"/>
      <c r="GH65" s="154"/>
      <c r="GI65" s="103"/>
      <c r="GJ65" s="103"/>
      <c r="GK65" s="103"/>
      <c r="GL65" s="103"/>
      <c r="GM65" s="103"/>
      <c r="GN65" s="103"/>
      <c r="GO65" s="103"/>
      <c r="GP65" s="103"/>
      <c r="GQ65" s="103"/>
      <c r="GR65" s="103"/>
      <c r="GS65" s="103"/>
      <c r="GT65" s="103"/>
      <c r="GU65" s="103"/>
      <c r="GV65" s="103"/>
      <c r="GW65" s="103"/>
      <c r="GX65" s="103"/>
      <c r="GY65" s="103"/>
      <c r="GZ65" s="154"/>
      <c r="HA65" s="103"/>
      <c r="HB65" s="103"/>
      <c r="HC65" s="103"/>
      <c r="HD65" s="103"/>
      <c r="HE65" s="103"/>
      <c r="HF65" s="103"/>
      <c r="HG65" s="103"/>
      <c r="HH65" s="103"/>
      <c r="HI65" s="103"/>
      <c r="HJ65" s="103"/>
      <c r="HK65" s="103"/>
      <c r="HL65" s="103"/>
      <c r="HM65" s="103"/>
      <c r="HN65" s="103"/>
      <c r="HO65" s="103"/>
      <c r="HP65" s="103"/>
      <c r="HQ65" s="103"/>
      <c r="HR65" s="103"/>
      <c r="HS65" s="103"/>
      <c r="HT65" s="103"/>
      <c r="HU65" s="103"/>
      <c r="HV65" s="103"/>
      <c r="HW65" s="103"/>
      <c r="HX65" s="103"/>
      <c r="HY65" s="103"/>
      <c r="HZ65" s="103"/>
      <c r="IA65" s="103"/>
      <c r="IB65" s="103"/>
      <c r="IC65" s="103"/>
      <c r="ID65" s="103"/>
      <c r="IE65" s="103"/>
      <c r="IF65" s="103"/>
      <c r="IG65" s="103"/>
      <c r="IH65" s="103"/>
      <c r="II65" s="103"/>
      <c r="IJ65" s="103"/>
      <c r="IK65" s="154"/>
      <c r="IL65" s="103"/>
      <c r="IM65" s="103"/>
      <c r="IN65" s="103"/>
      <c r="IO65" s="103"/>
      <c r="IP65" s="103"/>
      <c r="IQ65" s="103"/>
      <c r="IR65" s="103"/>
      <c r="IS65" s="103"/>
      <c r="IT65" s="103"/>
      <c r="IU65" s="103"/>
      <c r="IV65" s="103"/>
      <c r="IW65" s="103"/>
      <c r="IX65" s="103"/>
      <c r="IY65" s="103"/>
      <c r="IZ65" s="103"/>
      <c r="JA65" s="103"/>
      <c r="JB65" s="154"/>
      <c r="JC65" s="103"/>
      <c r="JD65" s="103"/>
      <c r="JE65" s="103"/>
      <c r="JF65" s="103"/>
      <c r="JG65" s="103"/>
      <c r="JH65" s="103"/>
      <c r="JI65" s="103"/>
      <c r="JJ65" s="103"/>
      <c r="JK65" s="103"/>
      <c r="JL65" s="103"/>
      <c r="JM65" s="103"/>
      <c r="JN65" s="154"/>
      <c r="JO65" s="103"/>
      <c r="JP65" s="103"/>
      <c r="JQ65" s="103"/>
      <c r="JR65" s="103"/>
      <c r="JS65" s="103"/>
      <c r="JT65" s="103"/>
      <c r="JU65" s="103"/>
      <c r="JV65" s="103"/>
      <c r="JW65" s="103"/>
      <c r="JX65" s="103"/>
      <c r="JY65" s="103"/>
      <c r="JZ65" s="103"/>
      <c r="KA65" s="103"/>
      <c r="KB65" s="103"/>
      <c r="KC65" s="103"/>
      <c r="KD65" s="103"/>
      <c r="KE65" s="103"/>
      <c r="KF65" s="103"/>
      <c r="KG65" s="103"/>
      <c r="KH65" s="154"/>
      <c r="KI65" s="103"/>
      <c r="KJ65" s="103"/>
      <c r="KK65" s="103"/>
      <c r="KL65" s="103"/>
      <c r="KM65" s="103"/>
      <c r="KN65" s="103"/>
      <c r="KO65" s="103"/>
      <c r="KP65" s="103"/>
      <c r="KQ65" s="103"/>
      <c r="KR65" s="103"/>
      <c r="KS65" s="103"/>
      <c r="KT65" s="103"/>
      <c r="KU65" s="103"/>
      <c r="KV65" s="103"/>
      <c r="KW65" s="103"/>
      <c r="KX65" s="103"/>
      <c r="KY65" s="103"/>
      <c r="KZ65" s="154"/>
      <c r="LA65" s="103"/>
      <c r="LB65" s="103"/>
      <c r="LC65" s="103"/>
      <c r="LD65" s="103"/>
      <c r="LE65" s="103"/>
      <c r="LF65" s="103"/>
      <c r="LG65" s="103"/>
      <c r="LH65" s="103"/>
      <c r="LI65" s="103"/>
      <c r="LJ65" s="103"/>
      <c r="LK65" s="103"/>
      <c r="LL65" s="103"/>
      <c r="LM65" s="103"/>
      <c r="LN65" s="103"/>
      <c r="LO65" s="103"/>
      <c r="LP65" s="103"/>
      <c r="LQ65" s="103"/>
      <c r="LR65" s="103"/>
      <c r="LS65" s="103"/>
      <c r="LT65" s="103"/>
      <c r="LU65" s="103"/>
      <c r="LV65" s="103"/>
      <c r="LW65" s="103"/>
      <c r="LX65" s="103"/>
      <c r="LY65" s="103"/>
      <c r="LZ65" s="103"/>
      <c r="MA65" s="103"/>
      <c r="MB65" s="103"/>
      <c r="MC65" s="103"/>
      <c r="MD65" s="154"/>
      <c r="ME65" s="103"/>
      <c r="MF65" s="103"/>
      <c r="MG65" s="103"/>
      <c r="MH65" s="103"/>
      <c r="MI65" s="103"/>
      <c r="MJ65" s="103"/>
      <c r="MK65" s="103"/>
      <c r="ML65" s="103"/>
      <c r="MM65" s="103"/>
      <c r="MN65" s="103"/>
      <c r="MO65" s="103"/>
      <c r="MP65" s="103"/>
      <c r="MQ65" s="103"/>
      <c r="MR65" s="103"/>
      <c r="MS65" s="103"/>
      <c r="MT65" s="103"/>
      <c r="MU65" s="103"/>
      <c r="MV65" s="103"/>
      <c r="MW65" s="103"/>
      <c r="MX65" s="103"/>
      <c r="MY65" s="103"/>
      <c r="MZ65" s="154"/>
      <c r="NA65" s="103"/>
      <c r="NB65" s="103"/>
      <c r="NC65" s="103"/>
      <c r="ND65" s="103"/>
      <c r="NE65" s="103"/>
      <c r="NF65" s="103"/>
      <c r="NG65" s="103"/>
      <c r="NH65" s="103"/>
      <c r="NI65" s="103"/>
      <c r="NJ65" s="103"/>
      <c r="NK65" s="154"/>
      <c r="NL65" s="103"/>
      <c r="NM65" s="103"/>
      <c r="NN65" s="103"/>
      <c r="NO65" s="154"/>
      <c r="NP65" s="103"/>
      <c r="NQ65" s="103"/>
      <c r="NR65" s="103"/>
      <c r="NS65" s="103"/>
      <c r="NT65" s="103"/>
      <c r="NU65" s="103"/>
      <c r="NV65" s="103"/>
      <c r="NW65" s="103"/>
      <c r="NX65" s="154"/>
      <c r="NY65" s="103"/>
      <c r="NZ65" s="103"/>
      <c r="OA65" s="103"/>
      <c r="OB65" s="103"/>
      <c r="OC65" s="103"/>
      <c r="OD65" s="103"/>
      <c r="OE65" s="103"/>
      <c r="OF65" s="103"/>
      <c r="OG65" s="103"/>
      <c r="OH65" s="103"/>
      <c r="OI65" s="103"/>
      <c r="OJ65" s="154"/>
      <c r="OK65" s="103"/>
      <c r="OL65" s="103"/>
      <c r="OM65" s="103"/>
      <c r="ON65" s="103"/>
      <c r="OO65" s="103"/>
      <c r="OP65" s="103"/>
      <c r="OQ65" s="103"/>
      <c r="OR65" s="103"/>
      <c r="OS65" s="103"/>
      <c r="OT65" s="103"/>
      <c r="OU65" s="103"/>
      <c r="OV65" s="103"/>
      <c r="OW65" s="103"/>
      <c r="OX65" s="103"/>
      <c r="OY65" s="103"/>
      <c r="OZ65" s="103"/>
      <c r="PA65" s="103"/>
      <c r="PB65" s="103"/>
      <c r="PC65" s="103"/>
      <c r="PD65" s="103"/>
      <c r="PE65" s="103"/>
      <c r="PF65" s="103"/>
      <c r="PG65" s="103"/>
      <c r="PH65" s="103"/>
      <c r="PI65" s="103"/>
      <c r="PJ65" s="103"/>
      <c r="PK65" s="103"/>
      <c r="PL65" s="103"/>
      <c r="PM65" s="103"/>
      <c r="PN65" s="103"/>
      <c r="PO65" s="103"/>
      <c r="PP65" s="103"/>
      <c r="PQ65" s="103"/>
      <c r="PR65" s="103"/>
      <c r="PS65" s="103"/>
      <c r="PT65" s="103"/>
      <c r="PU65" s="103"/>
      <c r="PV65" s="103"/>
      <c r="PW65" s="103"/>
      <c r="PX65" s="103"/>
      <c r="PY65" s="103"/>
      <c r="PZ65" s="103"/>
      <c r="QA65" s="103"/>
      <c r="QB65" s="103"/>
      <c r="QC65" s="103"/>
      <c r="QD65" s="103"/>
      <c r="QE65" s="103"/>
      <c r="QF65" s="103"/>
      <c r="QG65" s="103"/>
      <c r="QH65" s="103"/>
      <c r="QI65" s="103"/>
      <c r="QJ65" s="103"/>
      <c r="QK65" s="103"/>
      <c r="QL65" s="103"/>
      <c r="QM65" s="103"/>
      <c r="QN65" s="103"/>
      <c r="QO65" s="103"/>
      <c r="QP65" s="103"/>
      <c r="QQ65" s="103"/>
      <c r="QR65" s="103"/>
      <c r="QS65" s="103"/>
      <c r="QT65" s="103"/>
      <c r="QU65" s="103"/>
      <c r="QV65" s="103"/>
      <c r="QW65" s="103"/>
      <c r="QX65" s="103"/>
      <c r="QY65" s="103"/>
      <c r="QZ65" s="154"/>
      <c r="RA65" s="103"/>
      <c r="RB65" s="103"/>
      <c r="RC65" s="103"/>
      <c r="RD65" s="103"/>
      <c r="RE65" s="103"/>
      <c r="RF65" s="103"/>
      <c r="RG65" s="103"/>
      <c r="RH65" s="154"/>
      <c r="RI65" s="103"/>
      <c r="RJ65" s="103"/>
      <c r="RK65" s="103"/>
      <c r="RL65" s="103"/>
      <c r="RM65" s="103"/>
      <c r="RN65" s="103"/>
      <c r="RO65" s="103"/>
      <c r="RP65" s="103"/>
      <c r="RQ65" s="103"/>
      <c r="RR65" s="103"/>
      <c r="RS65" s="103"/>
      <c r="RT65" s="154"/>
      <c r="RU65" s="103"/>
      <c r="RV65" s="103"/>
      <c r="RW65" s="103"/>
      <c r="RX65" s="103"/>
      <c r="RY65" s="103"/>
      <c r="RZ65" s="103"/>
      <c r="SA65" s="103"/>
      <c r="SB65" s="103"/>
    </row>
    <row r="66" spans="1:586" x14ac:dyDescent="0.25">
      <c r="A66" s="2" t="s">
        <v>293</v>
      </c>
      <c r="B66" s="100"/>
      <c r="C66" s="100"/>
      <c r="D66" s="100"/>
      <c r="E66" s="100"/>
      <c r="F66" s="100"/>
      <c r="G66" s="100"/>
      <c r="H66" s="100"/>
      <c r="I66" s="100"/>
      <c r="J66" s="153"/>
      <c r="K66" s="100"/>
      <c r="L66" s="100"/>
      <c r="M66" s="100"/>
      <c r="N66" s="100"/>
      <c r="O66" s="100"/>
      <c r="P66" s="100"/>
      <c r="Q66" s="100"/>
      <c r="R66" s="100"/>
      <c r="S66" s="100"/>
      <c r="T66" s="100"/>
      <c r="U66" s="153">
        <v>1.7999999999999999E-2</v>
      </c>
      <c r="V66" s="100">
        <v>1.4999999999999999E-2</v>
      </c>
      <c r="W66" s="100">
        <v>2.6000000000000002E-2</v>
      </c>
      <c r="X66" s="100">
        <v>0.11</v>
      </c>
      <c r="Y66" s="100">
        <v>5.2999999999999999E-2</v>
      </c>
      <c r="Z66" s="100">
        <v>7.8E-2</v>
      </c>
      <c r="AA66" s="100">
        <v>2.4E-2</v>
      </c>
      <c r="AB66" s="100">
        <v>0.18</v>
      </c>
      <c r="AC66" s="100">
        <v>0.11</v>
      </c>
      <c r="AD66" s="100">
        <v>5.5E-2</v>
      </c>
      <c r="AE66" s="100" t="s">
        <v>287</v>
      </c>
      <c r="AF66" s="153"/>
      <c r="AG66" s="100"/>
      <c r="AH66" s="100"/>
      <c r="AI66" s="100"/>
      <c r="AJ66" s="100"/>
      <c r="AK66" s="100"/>
      <c r="AL66" s="100"/>
      <c r="AM66" s="100"/>
      <c r="AN66" s="100"/>
      <c r="AO66" s="100"/>
      <c r="AP66" s="100"/>
      <c r="AQ66" s="153"/>
      <c r="AR66" s="100"/>
      <c r="AS66" s="100"/>
      <c r="AT66" s="100"/>
      <c r="AU66" s="100"/>
      <c r="AV66" s="100"/>
      <c r="AW66" s="100"/>
      <c r="AX66" s="100"/>
      <c r="AY66" s="100"/>
      <c r="AZ66" s="100"/>
      <c r="BA66" s="100"/>
      <c r="BB66" s="153"/>
      <c r="BC66" s="100"/>
      <c r="BD66" s="100"/>
      <c r="BE66" s="100"/>
      <c r="BF66" s="100"/>
      <c r="BG66" s="100"/>
      <c r="BH66" s="100"/>
      <c r="BI66" s="100"/>
      <c r="BJ66" s="100"/>
      <c r="BK66" s="100"/>
      <c r="BL66" s="100"/>
      <c r="BM66" s="100"/>
      <c r="BN66" s="153"/>
      <c r="BO66" s="100"/>
      <c r="BP66" s="100"/>
      <c r="BQ66" s="100"/>
      <c r="BR66" s="100"/>
      <c r="BS66" s="100"/>
      <c r="BT66" s="100"/>
      <c r="BU66" s="100"/>
      <c r="BV66" s="100"/>
      <c r="BW66" s="100"/>
      <c r="BX66" s="100"/>
      <c r="BY66" s="100"/>
      <c r="BZ66" s="100"/>
      <c r="CA66" s="100"/>
      <c r="CB66" s="100"/>
      <c r="CC66" s="100"/>
      <c r="CD66" s="153"/>
      <c r="CE66" s="100"/>
      <c r="CF66" s="100"/>
      <c r="CG66" s="100"/>
      <c r="CH66" s="100"/>
      <c r="CI66" s="100"/>
      <c r="CJ66" s="100"/>
      <c r="CK66" s="100"/>
      <c r="CL66" s="100"/>
      <c r="CM66" s="100"/>
      <c r="CN66" s="100"/>
      <c r="CO66" s="100"/>
      <c r="CP66" s="100"/>
      <c r="CQ66" s="100"/>
      <c r="CR66" s="100"/>
      <c r="CS66" s="100"/>
      <c r="CT66" s="100"/>
      <c r="CU66" s="100"/>
      <c r="CV66" s="100"/>
      <c r="CW66" s="100"/>
      <c r="CX66" s="153"/>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53"/>
      <c r="DW66" s="100"/>
      <c r="DX66" s="100"/>
      <c r="DY66" s="100"/>
      <c r="DZ66" s="100"/>
      <c r="EA66" s="100"/>
      <c r="EB66" s="100"/>
      <c r="EC66" s="100"/>
      <c r="ED66" s="100"/>
      <c r="EE66" s="100"/>
      <c r="EF66" s="100"/>
      <c r="EG66" s="100"/>
      <c r="EH66" s="100"/>
      <c r="EI66" s="153">
        <v>0.67</v>
      </c>
      <c r="EJ66" s="100">
        <v>0.96</v>
      </c>
      <c r="EK66" s="100">
        <v>0.75</v>
      </c>
      <c r="EL66" s="100">
        <v>0.62</v>
      </c>
      <c r="EM66" s="100">
        <v>0.5</v>
      </c>
      <c r="EN66" s="100">
        <v>0.35</v>
      </c>
      <c r="EO66" s="100">
        <v>0.48</v>
      </c>
      <c r="EP66" s="100">
        <v>0.53</v>
      </c>
      <c r="EQ66" s="100">
        <v>1.06</v>
      </c>
      <c r="ER66" s="100">
        <v>0.87</v>
      </c>
      <c r="ES66" s="100">
        <v>0.54</v>
      </c>
      <c r="ET66" s="153"/>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c r="GG66" s="100"/>
      <c r="GH66" s="153"/>
      <c r="GI66" s="100"/>
      <c r="GJ66" s="100"/>
      <c r="GK66" s="100"/>
      <c r="GL66" s="100"/>
      <c r="GM66" s="100"/>
      <c r="GN66" s="100"/>
      <c r="GO66" s="100"/>
      <c r="GP66" s="100"/>
      <c r="GQ66" s="100"/>
      <c r="GR66" s="100"/>
      <c r="GS66" s="100"/>
      <c r="GT66" s="100"/>
      <c r="GU66" s="100"/>
      <c r="GV66" s="100"/>
      <c r="GW66" s="100"/>
      <c r="GX66" s="100"/>
      <c r="GY66" s="100"/>
      <c r="GZ66" s="153"/>
      <c r="HA66" s="100"/>
      <c r="HB66" s="100"/>
      <c r="HC66" s="100"/>
      <c r="HD66" s="100"/>
      <c r="HE66" s="100"/>
      <c r="HF66" s="100"/>
      <c r="HG66" s="100"/>
      <c r="HH66" s="100"/>
      <c r="HI66" s="100"/>
      <c r="HJ66" s="100"/>
      <c r="HK66" s="100"/>
      <c r="HL66" s="100"/>
      <c r="HM66" s="100"/>
      <c r="HN66" s="100"/>
      <c r="HO66" s="100"/>
      <c r="HP66" s="100"/>
      <c r="HQ66" s="100"/>
      <c r="HR66" s="100"/>
      <c r="HS66" s="100"/>
      <c r="HT66" s="100"/>
      <c r="HU66" s="100"/>
      <c r="HV66" s="100"/>
      <c r="HW66" s="100"/>
      <c r="HX66" s="100"/>
      <c r="HY66" s="100"/>
      <c r="HZ66" s="100"/>
      <c r="IA66" s="100"/>
      <c r="IB66" s="100"/>
      <c r="IC66" s="100"/>
      <c r="ID66" s="100"/>
      <c r="IE66" s="100"/>
      <c r="IF66" s="100"/>
      <c r="IG66" s="100"/>
      <c r="IH66" s="100"/>
      <c r="II66" s="100"/>
      <c r="IJ66" s="100"/>
      <c r="IK66" s="153"/>
      <c r="IL66" s="100"/>
      <c r="IM66" s="100"/>
      <c r="IN66" s="100"/>
      <c r="IO66" s="100"/>
      <c r="IP66" s="100"/>
      <c r="IQ66" s="100"/>
      <c r="IR66" s="100"/>
      <c r="IS66" s="100"/>
      <c r="IT66" s="100"/>
      <c r="IU66" s="100"/>
      <c r="IV66" s="100"/>
      <c r="IW66" s="100"/>
      <c r="IX66" s="100"/>
      <c r="IY66" s="100"/>
      <c r="IZ66" s="100"/>
      <c r="JA66" s="100"/>
      <c r="JB66" s="153"/>
      <c r="JC66" s="100"/>
      <c r="JD66" s="100"/>
      <c r="JE66" s="100"/>
      <c r="JF66" s="100"/>
      <c r="JG66" s="100"/>
      <c r="JH66" s="100"/>
      <c r="JI66" s="100"/>
      <c r="JJ66" s="100"/>
      <c r="JK66" s="100"/>
      <c r="JL66" s="100"/>
      <c r="JM66" s="100"/>
      <c r="JN66" s="153"/>
      <c r="JO66" s="100"/>
      <c r="JP66" s="100"/>
      <c r="JQ66" s="100"/>
      <c r="JR66" s="100"/>
      <c r="JS66" s="100"/>
      <c r="JT66" s="100"/>
      <c r="JU66" s="100"/>
      <c r="JV66" s="100"/>
      <c r="JW66" s="100"/>
      <c r="JX66" s="100"/>
      <c r="JY66" s="100"/>
      <c r="JZ66" s="100"/>
      <c r="KA66" s="100"/>
      <c r="KB66" s="100"/>
      <c r="KC66" s="100"/>
      <c r="KD66" s="100"/>
      <c r="KE66" s="100"/>
      <c r="KF66" s="100"/>
      <c r="KG66" s="100"/>
      <c r="KH66" s="153"/>
      <c r="KI66" s="100"/>
      <c r="KJ66" s="100"/>
      <c r="KK66" s="100"/>
      <c r="KL66" s="100"/>
      <c r="KM66" s="100"/>
      <c r="KN66" s="100"/>
      <c r="KO66" s="100"/>
      <c r="KP66" s="100"/>
      <c r="KQ66" s="100"/>
      <c r="KR66" s="100"/>
      <c r="KS66" s="100"/>
      <c r="KT66" s="100"/>
      <c r="KU66" s="100"/>
      <c r="KV66" s="100"/>
      <c r="KW66" s="100"/>
      <c r="KX66" s="100"/>
      <c r="KY66" s="100"/>
      <c r="KZ66" s="153"/>
      <c r="LA66" s="100"/>
      <c r="LB66" s="100"/>
      <c r="LC66" s="100"/>
      <c r="LD66" s="100"/>
      <c r="LE66" s="100"/>
      <c r="LF66" s="100"/>
      <c r="LG66" s="100"/>
      <c r="LH66" s="100"/>
      <c r="LI66" s="100"/>
      <c r="LJ66" s="100"/>
      <c r="LK66" s="100"/>
      <c r="LL66" s="100"/>
      <c r="LM66" s="100"/>
      <c r="LN66" s="100"/>
      <c r="LO66" s="100"/>
      <c r="LP66" s="100"/>
      <c r="LQ66" s="100"/>
      <c r="LR66" s="100"/>
      <c r="LS66" s="100"/>
      <c r="LT66" s="100"/>
      <c r="LU66" s="100"/>
      <c r="LV66" s="100"/>
      <c r="LW66" s="100"/>
      <c r="LX66" s="100"/>
      <c r="LY66" s="100"/>
      <c r="LZ66" s="100"/>
      <c r="MA66" s="100"/>
      <c r="MB66" s="100"/>
      <c r="MC66" s="100"/>
      <c r="MD66" s="153"/>
      <c r="ME66" s="100"/>
      <c r="MF66" s="100"/>
      <c r="MG66" s="100"/>
      <c r="MH66" s="100"/>
      <c r="MI66" s="100"/>
      <c r="MJ66" s="100"/>
      <c r="MK66" s="100"/>
      <c r="ML66" s="100"/>
      <c r="MM66" s="100"/>
      <c r="MN66" s="100"/>
      <c r="MO66" s="100"/>
      <c r="MP66" s="100"/>
      <c r="MQ66" s="100"/>
      <c r="MR66" s="100"/>
      <c r="MS66" s="100"/>
      <c r="MT66" s="100"/>
      <c r="MU66" s="100"/>
      <c r="MV66" s="100"/>
      <c r="MW66" s="100"/>
      <c r="MX66" s="100"/>
      <c r="MY66" s="100"/>
      <c r="MZ66" s="153"/>
      <c r="NA66" s="100"/>
      <c r="NB66" s="100"/>
      <c r="NC66" s="100"/>
      <c r="ND66" s="100"/>
      <c r="NE66" s="100"/>
      <c r="NF66" s="100"/>
      <c r="NG66" s="100"/>
      <c r="NH66" s="100"/>
      <c r="NI66" s="100"/>
      <c r="NJ66" s="100"/>
      <c r="NK66" s="153"/>
      <c r="NL66" s="100"/>
      <c r="NM66" s="100"/>
      <c r="NN66" s="100"/>
      <c r="NO66" s="153"/>
      <c r="NP66" s="100"/>
      <c r="NQ66" s="100"/>
      <c r="NR66" s="100"/>
      <c r="NS66" s="100"/>
      <c r="NT66" s="100"/>
      <c r="NU66" s="100"/>
      <c r="NV66" s="100"/>
      <c r="NW66" s="100"/>
      <c r="NX66" s="153"/>
      <c r="NY66" s="100"/>
      <c r="NZ66" s="100"/>
      <c r="OA66" s="100"/>
      <c r="OB66" s="100"/>
      <c r="OC66" s="100"/>
      <c r="OD66" s="100"/>
      <c r="OE66" s="100"/>
      <c r="OF66" s="100"/>
      <c r="OG66" s="100"/>
      <c r="OH66" s="100"/>
      <c r="OI66" s="100"/>
      <c r="OJ66" s="153"/>
      <c r="OK66" s="100"/>
      <c r="OL66" s="100"/>
      <c r="OM66" s="100"/>
      <c r="ON66" s="100"/>
      <c r="OO66" s="100"/>
      <c r="OP66" s="100"/>
      <c r="OQ66" s="100"/>
      <c r="OR66" s="100"/>
      <c r="OS66" s="100"/>
      <c r="OT66" s="100"/>
      <c r="OU66" s="100"/>
      <c r="OV66" s="100"/>
      <c r="OW66" s="100"/>
      <c r="OX66" s="100"/>
      <c r="OY66" s="100"/>
      <c r="OZ66" s="100"/>
      <c r="PA66" s="100"/>
      <c r="PB66" s="100"/>
      <c r="PC66" s="100"/>
      <c r="PD66" s="100"/>
      <c r="PE66" s="100"/>
      <c r="PF66" s="100"/>
      <c r="PG66" s="100"/>
      <c r="PH66" s="100"/>
      <c r="PI66" s="100"/>
      <c r="PJ66" s="100"/>
      <c r="PK66" s="100"/>
      <c r="PL66" s="100"/>
      <c r="PM66" s="100"/>
      <c r="PN66" s="100"/>
      <c r="PO66" s="100"/>
      <c r="PP66" s="100"/>
      <c r="PQ66" s="100"/>
      <c r="PR66" s="100"/>
      <c r="PS66" s="100"/>
      <c r="PT66" s="100"/>
      <c r="PU66" s="100"/>
      <c r="PV66" s="100"/>
      <c r="PW66" s="100"/>
      <c r="PX66" s="100"/>
      <c r="PY66" s="100"/>
      <c r="PZ66" s="100"/>
      <c r="QA66" s="100"/>
      <c r="QB66" s="100"/>
      <c r="QC66" s="100"/>
      <c r="QD66" s="100"/>
      <c r="QE66" s="100"/>
      <c r="QF66" s="100"/>
      <c r="QG66" s="100"/>
      <c r="QH66" s="100"/>
      <c r="QI66" s="100"/>
      <c r="QJ66" s="100"/>
      <c r="QK66" s="100"/>
      <c r="QL66" s="100"/>
      <c r="QM66" s="100"/>
      <c r="QN66" s="100"/>
      <c r="QO66" s="100"/>
      <c r="QP66" s="100"/>
      <c r="QQ66" s="100"/>
      <c r="QR66" s="100"/>
      <c r="QS66" s="100"/>
      <c r="QT66" s="100"/>
      <c r="QU66" s="100"/>
      <c r="QV66" s="100"/>
      <c r="QW66" s="100"/>
      <c r="QX66" s="100"/>
      <c r="QY66" s="100"/>
      <c r="QZ66" s="153"/>
      <c r="RA66" s="100"/>
      <c r="RB66" s="100"/>
      <c r="RC66" s="100"/>
      <c r="RD66" s="100"/>
      <c r="RE66" s="100"/>
      <c r="RF66" s="100"/>
      <c r="RG66" s="100"/>
      <c r="RH66" s="153"/>
      <c r="RI66" s="100"/>
      <c r="RJ66" s="100"/>
      <c r="RK66" s="100"/>
      <c r="RL66" s="100"/>
      <c r="RM66" s="100"/>
      <c r="RN66" s="100"/>
      <c r="RO66" s="100"/>
      <c r="RP66" s="100"/>
      <c r="RQ66" s="100"/>
      <c r="RR66" s="100"/>
      <c r="RS66" s="100"/>
      <c r="RT66" s="153"/>
      <c r="RU66" s="100"/>
      <c r="RV66" s="100"/>
      <c r="RW66" s="100"/>
      <c r="RX66" s="100"/>
      <c r="RY66" s="100"/>
      <c r="RZ66" s="100"/>
      <c r="SA66" s="100"/>
      <c r="SB66" s="100"/>
    </row>
    <row r="67" spans="1:586" x14ac:dyDescent="0.25">
      <c r="A67" s="2" t="s">
        <v>294</v>
      </c>
      <c r="B67" s="103"/>
      <c r="C67" s="103"/>
      <c r="D67" s="103"/>
      <c r="E67" s="103"/>
      <c r="F67" s="103"/>
      <c r="G67" s="103"/>
      <c r="H67" s="103"/>
      <c r="I67" s="103"/>
      <c r="J67" s="154"/>
      <c r="K67" s="103"/>
      <c r="L67" s="103"/>
      <c r="M67" s="103"/>
      <c r="N67" s="103"/>
      <c r="O67" s="103"/>
      <c r="P67" s="103"/>
      <c r="Q67" s="103"/>
      <c r="R67" s="103"/>
      <c r="S67" s="103"/>
      <c r="T67" s="103"/>
      <c r="U67" s="154"/>
      <c r="V67" s="103"/>
      <c r="W67" s="103"/>
      <c r="X67" s="103"/>
      <c r="Y67" s="103"/>
      <c r="Z67" s="103"/>
      <c r="AA67" s="103"/>
      <c r="AB67" s="103"/>
      <c r="AC67" s="103"/>
      <c r="AD67" s="103"/>
      <c r="AE67" s="103"/>
      <c r="AF67" s="154"/>
      <c r="AG67" s="103"/>
      <c r="AH67" s="103"/>
      <c r="AI67" s="103"/>
      <c r="AJ67" s="103"/>
      <c r="AK67" s="103"/>
      <c r="AL67" s="103"/>
      <c r="AM67" s="103"/>
      <c r="AN67" s="103"/>
      <c r="AO67" s="103"/>
      <c r="AP67" s="103"/>
      <c r="AQ67" s="154"/>
      <c r="AR67" s="103"/>
      <c r="AS67" s="103"/>
      <c r="AT67" s="103"/>
      <c r="AU67" s="103"/>
      <c r="AV67" s="103"/>
      <c r="AW67" s="103"/>
      <c r="AX67" s="103"/>
      <c r="AY67" s="103"/>
      <c r="AZ67" s="103"/>
      <c r="BA67" s="103"/>
      <c r="BB67" s="154"/>
      <c r="BC67" s="103"/>
      <c r="BD67" s="103"/>
      <c r="BE67" s="103"/>
      <c r="BF67" s="103"/>
      <c r="BG67" s="103"/>
      <c r="BH67" s="103"/>
      <c r="BI67" s="103"/>
      <c r="BJ67" s="103"/>
      <c r="BK67" s="103"/>
      <c r="BL67" s="103"/>
      <c r="BM67" s="103"/>
      <c r="BN67" s="154"/>
      <c r="BO67" s="103"/>
      <c r="BP67" s="103"/>
      <c r="BQ67" s="103"/>
      <c r="BR67" s="103"/>
      <c r="BS67" s="103"/>
      <c r="BT67" s="103"/>
      <c r="BU67" s="103"/>
      <c r="BV67" s="103"/>
      <c r="BW67" s="103"/>
      <c r="BX67" s="103"/>
      <c r="BY67" s="103"/>
      <c r="BZ67" s="103"/>
      <c r="CA67" s="103"/>
      <c r="CB67" s="103"/>
      <c r="CC67" s="103"/>
      <c r="CD67" s="154"/>
      <c r="CE67" s="103"/>
      <c r="CF67" s="103"/>
      <c r="CG67" s="103"/>
      <c r="CH67" s="103"/>
      <c r="CI67" s="103"/>
      <c r="CJ67" s="103"/>
      <c r="CK67" s="103"/>
      <c r="CL67" s="103"/>
      <c r="CM67" s="103"/>
      <c r="CN67" s="103"/>
      <c r="CO67" s="103"/>
      <c r="CP67" s="103"/>
      <c r="CQ67" s="103"/>
      <c r="CR67" s="103"/>
      <c r="CS67" s="103"/>
      <c r="CT67" s="103"/>
      <c r="CU67" s="103"/>
      <c r="CV67" s="103"/>
      <c r="CW67" s="103"/>
      <c r="CX67" s="154"/>
      <c r="CY67" s="103"/>
      <c r="CZ67" s="103"/>
      <c r="DA67" s="103"/>
      <c r="DB67" s="103"/>
      <c r="DC67" s="103"/>
      <c r="DD67" s="103"/>
      <c r="DE67" s="103"/>
      <c r="DF67" s="103"/>
      <c r="DG67" s="103"/>
      <c r="DH67" s="103"/>
      <c r="DI67" s="103"/>
      <c r="DJ67" s="103"/>
      <c r="DK67" s="103"/>
      <c r="DL67" s="103"/>
      <c r="DM67" s="103"/>
      <c r="DN67" s="103"/>
      <c r="DO67" s="103"/>
      <c r="DP67" s="103"/>
      <c r="DQ67" s="103"/>
      <c r="DR67" s="103"/>
      <c r="DS67" s="103"/>
      <c r="DT67" s="103"/>
      <c r="DU67" s="103"/>
      <c r="DV67" s="154"/>
      <c r="DW67" s="103"/>
      <c r="DX67" s="103"/>
      <c r="DY67" s="103"/>
      <c r="DZ67" s="103"/>
      <c r="EA67" s="103"/>
      <c r="EB67" s="103"/>
      <c r="EC67" s="103"/>
      <c r="ED67" s="103"/>
      <c r="EE67" s="103"/>
      <c r="EF67" s="103"/>
      <c r="EG67" s="103"/>
      <c r="EH67" s="103"/>
      <c r="EI67" s="154">
        <v>2.38</v>
      </c>
      <c r="EJ67" s="103">
        <v>5.92</v>
      </c>
      <c r="EK67" s="103">
        <v>4.1900000000000004</v>
      </c>
      <c r="EL67" s="103">
        <v>1.94</v>
      </c>
      <c r="EM67" s="103">
        <v>0.66</v>
      </c>
      <c r="EN67" s="103">
        <v>1.85</v>
      </c>
      <c r="EO67" s="103">
        <v>4.5999999999999996</v>
      </c>
      <c r="EP67" s="103">
        <v>1.04</v>
      </c>
      <c r="EQ67" s="103">
        <v>2.82</v>
      </c>
      <c r="ER67" s="103">
        <v>1.68</v>
      </c>
      <c r="ES67" s="103">
        <v>1.93</v>
      </c>
      <c r="ET67" s="154"/>
      <c r="EU67" s="103"/>
      <c r="EV67" s="103"/>
      <c r="EW67" s="103"/>
      <c r="EX67" s="103"/>
      <c r="EY67" s="103"/>
      <c r="EZ67" s="103"/>
      <c r="FA67" s="103"/>
      <c r="FB67" s="103"/>
      <c r="FC67" s="103"/>
      <c r="FD67" s="103"/>
      <c r="FE67" s="103"/>
      <c r="FF67" s="103"/>
      <c r="FG67" s="103"/>
      <c r="FH67" s="103"/>
      <c r="FI67" s="103"/>
      <c r="FJ67" s="103"/>
      <c r="FK67" s="103"/>
      <c r="FL67" s="103"/>
      <c r="FM67" s="103"/>
      <c r="FN67" s="103"/>
      <c r="FO67" s="103"/>
      <c r="FP67" s="103"/>
      <c r="FQ67" s="103"/>
      <c r="FR67" s="103"/>
      <c r="FS67" s="103"/>
      <c r="FT67" s="103"/>
      <c r="FU67" s="103"/>
      <c r="FV67" s="103"/>
      <c r="FW67" s="103"/>
      <c r="FX67" s="103"/>
      <c r="FY67" s="103"/>
      <c r="FZ67" s="103"/>
      <c r="GA67" s="103"/>
      <c r="GB67" s="103"/>
      <c r="GC67" s="103"/>
      <c r="GD67" s="103"/>
      <c r="GE67" s="103"/>
      <c r="GF67" s="103"/>
      <c r="GG67" s="103"/>
      <c r="GH67" s="154"/>
      <c r="GI67" s="103"/>
      <c r="GJ67" s="103"/>
      <c r="GK67" s="103"/>
      <c r="GL67" s="103"/>
      <c r="GM67" s="103"/>
      <c r="GN67" s="103"/>
      <c r="GO67" s="103"/>
      <c r="GP67" s="103"/>
      <c r="GQ67" s="103"/>
      <c r="GR67" s="103"/>
      <c r="GS67" s="103"/>
      <c r="GT67" s="103"/>
      <c r="GU67" s="103"/>
      <c r="GV67" s="103"/>
      <c r="GW67" s="103"/>
      <c r="GX67" s="103"/>
      <c r="GY67" s="103"/>
      <c r="GZ67" s="154"/>
      <c r="HA67" s="103"/>
      <c r="HB67" s="103"/>
      <c r="HC67" s="103"/>
      <c r="HD67" s="103"/>
      <c r="HE67" s="103"/>
      <c r="HF67" s="103"/>
      <c r="HG67" s="103"/>
      <c r="HH67" s="103"/>
      <c r="HI67" s="103"/>
      <c r="HJ67" s="103"/>
      <c r="HK67" s="103"/>
      <c r="HL67" s="103"/>
      <c r="HM67" s="103"/>
      <c r="HN67" s="103"/>
      <c r="HO67" s="103"/>
      <c r="HP67" s="103"/>
      <c r="HQ67" s="103"/>
      <c r="HR67" s="103"/>
      <c r="HS67" s="103"/>
      <c r="HT67" s="103"/>
      <c r="HU67" s="103"/>
      <c r="HV67" s="103"/>
      <c r="HW67" s="103"/>
      <c r="HX67" s="103"/>
      <c r="HY67" s="103"/>
      <c r="HZ67" s="103"/>
      <c r="IA67" s="103"/>
      <c r="IB67" s="103"/>
      <c r="IC67" s="103"/>
      <c r="ID67" s="103"/>
      <c r="IE67" s="103"/>
      <c r="IF67" s="103"/>
      <c r="IG67" s="103"/>
      <c r="IH67" s="103"/>
      <c r="II67" s="103"/>
      <c r="IJ67" s="103"/>
      <c r="IK67" s="154"/>
      <c r="IL67" s="103"/>
      <c r="IM67" s="103"/>
      <c r="IN67" s="103"/>
      <c r="IO67" s="103"/>
      <c r="IP67" s="103"/>
      <c r="IQ67" s="103"/>
      <c r="IR67" s="103"/>
      <c r="IS67" s="103"/>
      <c r="IT67" s="103"/>
      <c r="IU67" s="103"/>
      <c r="IV67" s="103"/>
      <c r="IW67" s="103"/>
      <c r="IX67" s="103"/>
      <c r="IY67" s="103"/>
      <c r="IZ67" s="103"/>
      <c r="JA67" s="103"/>
      <c r="JB67" s="154"/>
      <c r="JC67" s="103"/>
      <c r="JD67" s="103"/>
      <c r="JE67" s="103"/>
      <c r="JF67" s="103"/>
      <c r="JG67" s="103"/>
      <c r="JH67" s="103"/>
      <c r="JI67" s="103"/>
      <c r="JJ67" s="103"/>
      <c r="JK67" s="103"/>
      <c r="JL67" s="103"/>
      <c r="JM67" s="103"/>
      <c r="JN67" s="154"/>
      <c r="JO67" s="103"/>
      <c r="JP67" s="103"/>
      <c r="JQ67" s="103"/>
      <c r="JR67" s="103"/>
      <c r="JS67" s="103"/>
      <c r="JT67" s="103"/>
      <c r="JU67" s="103"/>
      <c r="JV67" s="103"/>
      <c r="JW67" s="103"/>
      <c r="JX67" s="103"/>
      <c r="JY67" s="103"/>
      <c r="JZ67" s="103"/>
      <c r="KA67" s="103"/>
      <c r="KB67" s="103"/>
      <c r="KC67" s="103"/>
      <c r="KD67" s="103"/>
      <c r="KE67" s="103"/>
      <c r="KF67" s="103"/>
      <c r="KG67" s="103"/>
      <c r="KH67" s="154"/>
      <c r="KI67" s="103"/>
      <c r="KJ67" s="103"/>
      <c r="KK67" s="103"/>
      <c r="KL67" s="103"/>
      <c r="KM67" s="103"/>
      <c r="KN67" s="103"/>
      <c r="KO67" s="103"/>
      <c r="KP67" s="103"/>
      <c r="KQ67" s="103"/>
      <c r="KR67" s="103"/>
      <c r="KS67" s="103"/>
      <c r="KT67" s="103"/>
      <c r="KU67" s="103"/>
      <c r="KV67" s="103"/>
      <c r="KW67" s="103"/>
      <c r="KX67" s="103"/>
      <c r="KY67" s="103"/>
      <c r="KZ67" s="154"/>
      <c r="LA67" s="103"/>
      <c r="LB67" s="103"/>
      <c r="LC67" s="103"/>
      <c r="LD67" s="103"/>
      <c r="LE67" s="103"/>
      <c r="LF67" s="103"/>
      <c r="LG67" s="103"/>
      <c r="LH67" s="103"/>
      <c r="LI67" s="103"/>
      <c r="LJ67" s="103"/>
      <c r="LK67" s="103"/>
      <c r="LL67" s="103"/>
      <c r="LM67" s="103"/>
      <c r="LN67" s="103"/>
      <c r="LO67" s="103"/>
      <c r="LP67" s="103"/>
      <c r="LQ67" s="103"/>
      <c r="LR67" s="103"/>
      <c r="LS67" s="103"/>
      <c r="LT67" s="103"/>
      <c r="LU67" s="103"/>
      <c r="LV67" s="103"/>
      <c r="LW67" s="103"/>
      <c r="LX67" s="103"/>
      <c r="LY67" s="103"/>
      <c r="LZ67" s="103"/>
      <c r="MA67" s="103"/>
      <c r="MB67" s="103"/>
      <c r="MC67" s="103"/>
      <c r="MD67" s="154"/>
      <c r="ME67" s="103"/>
      <c r="MF67" s="103"/>
      <c r="MG67" s="103"/>
      <c r="MH67" s="103"/>
      <c r="MI67" s="103"/>
      <c r="MJ67" s="103"/>
      <c r="MK67" s="103"/>
      <c r="ML67" s="103"/>
      <c r="MM67" s="103"/>
      <c r="MN67" s="103"/>
      <c r="MO67" s="103"/>
      <c r="MP67" s="103"/>
      <c r="MQ67" s="103"/>
      <c r="MR67" s="103"/>
      <c r="MS67" s="103"/>
      <c r="MT67" s="103"/>
      <c r="MU67" s="103"/>
      <c r="MV67" s="103"/>
      <c r="MW67" s="103"/>
      <c r="MX67" s="103"/>
      <c r="MY67" s="103"/>
      <c r="MZ67" s="154"/>
      <c r="NA67" s="103"/>
      <c r="NB67" s="103"/>
      <c r="NC67" s="103"/>
      <c r="ND67" s="103"/>
      <c r="NE67" s="103"/>
      <c r="NF67" s="103"/>
      <c r="NG67" s="103"/>
      <c r="NH67" s="103"/>
      <c r="NI67" s="103"/>
      <c r="NJ67" s="103"/>
      <c r="NK67" s="154"/>
      <c r="NL67" s="103"/>
      <c r="NM67" s="103"/>
      <c r="NN67" s="103"/>
      <c r="NO67" s="154"/>
      <c r="NP67" s="103"/>
      <c r="NQ67" s="103"/>
      <c r="NR67" s="103"/>
      <c r="NS67" s="103"/>
      <c r="NT67" s="103"/>
      <c r="NU67" s="103"/>
      <c r="NV67" s="103"/>
      <c r="NW67" s="103"/>
      <c r="NX67" s="154"/>
      <c r="NY67" s="103"/>
      <c r="NZ67" s="103"/>
      <c r="OA67" s="103"/>
      <c r="OB67" s="103"/>
      <c r="OC67" s="103"/>
      <c r="OD67" s="103"/>
      <c r="OE67" s="103"/>
      <c r="OF67" s="103"/>
      <c r="OG67" s="103"/>
      <c r="OH67" s="103"/>
      <c r="OI67" s="103"/>
      <c r="OJ67" s="154"/>
      <c r="OK67" s="103"/>
      <c r="OL67" s="103"/>
      <c r="OM67" s="103"/>
      <c r="ON67" s="103"/>
      <c r="OO67" s="103"/>
      <c r="OP67" s="103"/>
      <c r="OQ67" s="103"/>
      <c r="OR67" s="103"/>
      <c r="OS67" s="103"/>
      <c r="OT67" s="103"/>
      <c r="OU67" s="103"/>
      <c r="OV67" s="103"/>
      <c r="OW67" s="103"/>
      <c r="OX67" s="103"/>
      <c r="OY67" s="103"/>
      <c r="OZ67" s="103"/>
      <c r="PA67" s="103"/>
      <c r="PB67" s="103"/>
      <c r="PC67" s="103"/>
      <c r="PD67" s="103"/>
      <c r="PE67" s="103"/>
      <c r="PF67" s="103"/>
      <c r="PG67" s="103"/>
      <c r="PH67" s="103"/>
      <c r="PI67" s="103"/>
      <c r="PJ67" s="103"/>
      <c r="PK67" s="103"/>
      <c r="PL67" s="103"/>
      <c r="PM67" s="103"/>
      <c r="PN67" s="103"/>
      <c r="PO67" s="103"/>
      <c r="PP67" s="103"/>
      <c r="PQ67" s="103"/>
      <c r="PR67" s="103"/>
      <c r="PS67" s="103"/>
      <c r="PT67" s="103"/>
      <c r="PU67" s="103"/>
      <c r="PV67" s="103"/>
      <c r="PW67" s="103"/>
      <c r="PX67" s="103"/>
      <c r="PY67" s="103"/>
      <c r="PZ67" s="103"/>
      <c r="QA67" s="103"/>
      <c r="QB67" s="103"/>
      <c r="QC67" s="103"/>
      <c r="QD67" s="103"/>
      <c r="QE67" s="103"/>
      <c r="QF67" s="103"/>
      <c r="QG67" s="103"/>
      <c r="QH67" s="103"/>
      <c r="QI67" s="103"/>
      <c r="QJ67" s="103"/>
      <c r="QK67" s="103"/>
      <c r="QL67" s="103"/>
      <c r="QM67" s="103"/>
      <c r="QN67" s="103"/>
      <c r="QO67" s="103"/>
      <c r="QP67" s="103"/>
      <c r="QQ67" s="103"/>
      <c r="QR67" s="103"/>
      <c r="QS67" s="103"/>
      <c r="QT67" s="103"/>
      <c r="QU67" s="103"/>
      <c r="QV67" s="103"/>
      <c r="QW67" s="103"/>
      <c r="QX67" s="103"/>
      <c r="QY67" s="103"/>
      <c r="QZ67" s="154"/>
      <c r="RA67" s="103"/>
      <c r="RB67" s="103"/>
      <c r="RC67" s="103"/>
      <c r="RD67" s="103"/>
      <c r="RE67" s="103"/>
      <c r="RF67" s="103"/>
      <c r="RG67" s="103"/>
      <c r="RH67" s="154"/>
      <c r="RI67" s="103"/>
      <c r="RJ67" s="103"/>
      <c r="RK67" s="103"/>
      <c r="RL67" s="103"/>
      <c r="RM67" s="103"/>
      <c r="RN67" s="103"/>
      <c r="RO67" s="103"/>
      <c r="RP67" s="103"/>
      <c r="RQ67" s="103"/>
      <c r="RR67" s="103"/>
      <c r="RS67" s="103"/>
      <c r="RT67" s="154"/>
      <c r="RU67" s="103"/>
      <c r="RV67" s="103"/>
      <c r="RW67" s="103"/>
      <c r="RX67" s="103"/>
      <c r="RY67" s="103"/>
      <c r="RZ67" s="103"/>
      <c r="SA67" s="103"/>
      <c r="SB67" s="103"/>
    </row>
    <row r="68" spans="1:586" x14ac:dyDescent="0.25">
      <c r="A68" s="2" t="s">
        <v>323</v>
      </c>
      <c r="B68" s="100"/>
      <c r="C68" s="100"/>
      <c r="D68" s="100"/>
      <c r="E68" s="100"/>
      <c r="F68" s="100"/>
      <c r="G68" s="100"/>
      <c r="H68" s="100"/>
      <c r="I68" s="100"/>
      <c r="J68" s="153"/>
      <c r="K68" s="100"/>
      <c r="L68" s="100"/>
      <c r="M68" s="100"/>
      <c r="N68" s="100"/>
      <c r="O68" s="100"/>
      <c r="P68" s="100"/>
      <c r="Q68" s="100"/>
      <c r="R68" s="100"/>
      <c r="S68" s="100"/>
      <c r="T68" s="100"/>
      <c r="U68" s="153"/>
      <c r="V68" s="100"/>
      <c r="W68" s="100"/>
      <c r="X68" s="100"/>
      <c r="Y68" s="100"/>
      <c r="Z68" s="100"/>
      <c r="AA68" s="100"/>
      <c r="AB68" s="100"/>
      <c r="AC68" s="100"/>
      <c r="AD68" s="100"/>
      <c r="AE68" s="100"/>
      <c r="AF68" s="153"/>
      <c r="AG68" s="100"/>
      <c r="AH68" s="100"/>
      <c r="AI68" s="100"/>
      <c r="AJ68" s="100"/>
      <c r="AK68" s="100"/>
      <c r="AL68" s="100"/>
      <c r="AM68" s="100"/>
      <c r="AN68" s="100"/>
      <c r="AO68" s="100"/>
      <c r="AP68" s="100"/>
      <c r="AQ68" s="153">
        <v>0.04</v>
      </c>
      <c r="AR68" s="100">
        <v>3.3000000000000002E-2</v>
      </c>
      <c r="AS68" s="100">
        <v>7.5999999999999998E-2</v>
      </c>
      <c r="AT68" s="100">
        <v>0.1</v>
      </c>
      <c r="AU68" s="100">
        <v>0.10199999999999999</v>
      </c>
      <c r="AV68" s="100">
        <v>4.2000000000000003E-2</v>
      </c>
      <c r="AW68" s="100">
        <v>3.2000000000000001E-2</v>
      </c>
      <c r="AX68" s="100">
        <v>7.1999999999999995E-2</v>
      </c>
      <c r="AY68" s="100">
        <v>0.16200000000000001</v>
      </c>
      <c r="AZ68" s="100">
        <v>0.11700000000000001</v>
      </c>
      <c r="BA68" s="100">
        <v>0.14399999999999999</v>
      </c>
      <c r="BB68" s="153"/>
      <c r="BC68" s="100"/>
      <c r="BD68" s="100"/>
      <c r="BE68" s="100"/>
      <c r="BF68" s="100"/>
      <c r="BG68" s="100"/>
      <c r="BH68" s="100"/>
      <c r="BI68" s="100"/>
      <c r="BJ68" s="100"/>
      <c r="BK68" s="100"/>
      <c r="BL68" s="100"/>
      <c r="BM68" s="100"/>
      <c r="BN68" s="153"/>
      <c r="BO68" s="100"/>
      <c r="BP68" s="100"/>
      <c r="BQ68" s="100"/>
      <c r="BR68" s="100"/>
      <c r="BS68" s="100"/>
      <c r="BT68" s="100"/>
      <c r="BU68" s="100"/>
      <c r="BV68" s="100"/>
      <c r="BW68" s="100"/>
      <c r="BX68" s="100"/>
      <c r="BY68" s="100"/>
      <c r="BZ68" s="100"/>
      <c r="CA68" s="100"/>
      <c r="CB68" s="100"/>
      <c r="CC68" s="100"/>
      <c r="CD68" s="153"/>
      <c r="CE68" s="100"/>
      <c r="CF68" s="100"/>
      <c r="CG68" s="100"/>
      <c r="CH68" s="100"/>
      <c r="CI68" s="100"/>
      <c r="CJ68" s="100"/>
      <c r="CK68" s="100"/>
      <c r="CL68" s="100"/>
      <c r="CM68" s="100"/>
      <c r="CN68" s="100"/>
      <c r="CO68" s="100"/>
      <c r="CP68" s="100"/>
      <c r="CQ68" s="100"/>
      <c r="CR68" s="100"/>
      <c r="CS68" s="100"/>
      <c r="CT68" s="100"/>
      <c r="CU68" s="100"/>
      <c r="CV68" s="100"/>
      <c r="CW68" s="100"/>
      <c r="CX68" s="153"/>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53"/>
      <c r="DW68" s="100"/>
      <c r="DX68" s="100"/>
      <c r="DY68" s="100"/>
      <c r="DZ68" s="100"/>
      <c r="EA68" s="100"/>
      <c r="EB68" s="100"/>
      <c r="EC68" s="100"/>
      <c r="ED68" s="100"/>
      <c r="EE68" s="100"/>
      <c r="EF68" s="100"/>
      <c r="EG68" s="100"/>
      <c r="EH68" s="100"/>
      <c r="EI68" s="153"/>
      <c r="EJ68" s="100"/>
      <c r="EK68" s="100"/>
      <c r="EL68" s="100"/>
      <c r="EM68" s="100"/>
      <c r="EN68" s="100"/>
      <c r="EO68" s="100"/>
      <c r="EP68" s="100"/>
      <c r="EQ68" s="100"/>
      <c r="ER68" s="100"/>
      <c r="ES68" s="100"/>
      <c r="ET68" s="153"/>
      <c r="EU68" s="100"/>
      <c r="EV68" s="100"/>
      <c r="EW68" s="100"/>
      <c r="EX68" s="100"/>
      <c r="EY68" s="100"/>
      <c r="EZ68" s="100"/>
      <c r="FA68" s="100"/>
      <c r="FB68" s="100"/>
      <c r="FC68" s="100"/>
      <c r="FD68" s="100"/>
      <c r="FE68" s="100"/>
      <c r="FF68" s="100"/>
      <c r="FG68" s="100"/>
      <c r="FH68" s="100"/>
      <c r="FI68" s="100"/>
      <c r="FJ68" s="100"/>
      <c r="FK68" s="100"/>
      <c r="FL68" s="100"/>
      <c r="FM68" s="100"/>
      <c r="FN68" s="100"/>
      <c r="FO68" s="100"/>
      <c r="FP68" s="100"/>
      <c r="FQ68" s="100"/>
      <c r="FR68" s="100"/>
      <c r="FS68" s="100"/>
      <c r="FT68" s="100"/>
      <c r="FU68" s="100"/>
      <c r="FV68" s="100"/>
      <c r="FW68" s="100"/>
      <c r="FX68" s="100"/>
      <c r="FY68" s="100"/>
      <c r="FZ68" s="100"/>
      <c r="GA68" s="100"/>
      <c r="GB68" s="100"/>
      <c r="GC68" s="100"/>
      <c r="GD68" s="100"/>
      <c r="GE68" s="100"/>
      <c r="GF68" s="100"/>
      <c r="GG68" s="100"/>
      <c r="GH68" s="153"/>
      <c r="GI68" s="100"/>
      <c r="GJ68" s="100"/>
      <c r="GK68" s="100"/>
      <c r="GL68" s="100"/>
      <c r="GM68" s="100"/>
      <c r="GN68" s="100"/>
      <c r="GO68" s="100"/>
      <c r="GP68" s="100"/>
      <c r="GQ68" s="100"/>
      <c r="GR68" s="100"/>
      <c r="GS68" s="100"/>
      <c r="GT68" s="100"/>
      <c r="GU68" s="100"/>
      <c r="GV68" s="100"/>
      <c r="GW68" s="100"/>
      <c r="GX68" s="100"/>
      <c r="GY68" s="100"/>
      <c r="GZ68" s="153"/>
      <c r="HA68" s="100"/>
      <c r="HB68" s="100"/>
      <c r="HC68" s="100"/>
      <c r="HD68" s="100"/>
      <c r="HE68" s="100"/>
      <c r="HF68" s="100"/>
      <c r="HG68" s="100"/>
      <c r="HH68" s="100"/>
      <c r="HI68" s="100"/>
      <c r="HJ68" s="100"/>
      <c r="HK68" s="100"/>
      <c r="HL68" s="100"/>
      <c r="HM68" s="100"/>
      <c r="HN68" s="100"/>
      <c r="HO68" s="100"/>
      <c r="HP68" s="100"/>
      <c r="HQ68" s="100"/>
      <c r="HR68" s="100"/>
      <c r="HS68" s="100"/>
      <c r="HT68" s="100"/>
      <c r="HU68" s="100"/>
      <c r="HV68" s="100"/>
      <c r="HW68" s="100"/>
      <c r="HX68" s="100"/>
      <c r="HY68" s="100"/>
      <c r="HZ68" s="100"/>
      <c r="IA68" s="100"/>
      <c r="IB68" s="100"/>
      <c r="IC68" s="100"/>
      <c r="ID68" s="100"/>
      <c r="IE68" s="100"/>
      <c r="IF68" s="100"/>
      <c r="IG68" s="100"/>
      <c r="IH68" s="100"/>
      <c r="II68" s="100"/>
      <c r="IJ68" s="100"/>
      <c r="IK68" s="153"/>
      <c r="IL68" s="100"/>
      <c r="IM68" s="100"/>
      <c r="IN68" s="100"/>
      <c r="IO68" s="100"/>
      <c r="IP68" s="100"/>
      <c r="IQ68" s="100"/>
      <c r="IR68" s="100"/>
      <c r="IS68" s="100"/>
      <c r="IT68" s="100"/>
      <c r="IU68" s="100"/>
      <c r="IV68" s="100"/>
      <c r="IW68" s="100"/>
      <c r="IX68" s="100"/>
      <c r="IY68" s="100"/>
      <c r="IZ68" s="100"/>
      <c r="JA68" s="100"/>
      <c r="JB68" s="153"/>
      <c r="JC68" s="100"/>
      <c r="JD68" s="100"/>
      <c r="JE68" s="100"/>
      <c r="JF68" s="100"/>
      <c r="JG68" s="100"/>
      <c r="JH68" s="100"/>
      <c r="JI68" s="100"/>
      <c r="JJ68" s="100"/>
      <c r="JK68" s="100"/>
      <c r="JL68" s="100"/>
      <c r="JM68" s="100"/>
      <c r="JN68" s="153"/>
      <c r="JO68" s="100"/>
      <c r="JP68" s="100"/>
      <c r="JQ68" s="100"/>
      <c r="JR68" s="100"/>
      <c r="JS68" s="100"/>
      <c r="JT68" s="100"/>
      <c r="JU68" s="100"/>
      <c r="JV68" s="100"/>
      <c r="JW68" s="100"/>
      <c r="JX68" s="100"/>
      <c r="JY68" s="100"/>
      <c r="JZ68" s="100"/>
      <c r="KA68" s="100"/>
      <c r="KB68" s="100"/>
      <c r="KC68" s="100"/>
      <c r="KD68" s="100"/>
      <c r="KE68" s="100"/>
      <c r="KF68" s="100"/>
      <c r="KG68" s="100"/>
      <c r="KH68" s="153"/>
      <c r="KI68" s="100"/>
      <c r="KJ68" s="100"/>
      <c r="KK68" s="100"/>
      <c r="KL68" s="100"/>
      <c r="KM68" s="100"/>
      <c r="KN68" s="100"/>
      <c r="KO68" s="100"/>
      <c r="KP68" s="100"/>
      <c r="KQ68" s="100"/>
      <c r="KR68" s="100"/>
      <c r="KS68" s="100"/>
      <c r="KT68" s="100"/>
      <c r="KU68" s="100"/>
      <c r="KV68" s="100"/>
      <c r="KW68" s="100"/>
      <c r="KX68" s="100"/>
      <c r="KY68" s="100"/>
      <c r="KZ68" s="153"/>
      <c r="LA68" s="100"/>
      <c r="LB68" s="100"/>
      <c r="LC68" s="100"/>
      <c r="LD68" s="100"/>
      <c r="LE68" s="100"/>
      <c r="LF68" s="100"/>
      <c r="LG68" s="100"/>
      <c r="LH68" s="100"/>
      <c r="LI68" s="100"/>
      <c r="LJ68" s="100"/>
      <c r="LK68" s="100"/>
      <c r="LL68" s="100"/>
      <c r="LM68" s="100"/>
      <c r="LN68" s="100"/>
      <c r="LO68" s="100"/>
      <c r="LP68" s="100"/>
      <c r="LQ68" s="100"/>
      <c r="LR68" s="100"/>
      <c r="LS68" s="100"/>
      <c r="LT68" s="100"/>
      <c r="LU68" s="100"/>
      <c r="LV68" s="100"/>
      <c r="LW68" s="100"/>
      <c r="LX68" s="100"/>
      <c r="LY68" s="100"/>
      <c r="LZ68" s="100"/>
      <c r="MA68" s="100"/>
      <c r="MB68" s="100"/>
      <c r="MC68" s="100"/>
      <c r="MD68" s="153"/>
      <c r="ME68" s="100"/>
      <c r="MF68" s="100"/>
      <c r="MG68" s="100"/>
      <c r="MH68" s="100"/>
      <c r="MI68" s="100"/>
      <c r="MJ68" s="100"/>
      <c r="MK68" s="100"/>
      <c r="ML68" s="100"/>
      <c r="MM68" s="100"/>
      <c r="MN68" s="100"/>
      <c r="MO68" s="100"/>
      <c r="MP68" s="100"/>
      <c r="MQ68" s="100"/>
      <c r="MR68" s="100"/>
      <c r="MS68" s="100"/>
      <c r="MT68" s="100"/>
      <c r="MU68" s="100"/>
      <c r="MV68" s="100"/>
      <c r="MW68" s="100"/>
      <c r="MX68" s="100"/>
      <c r="MY68" s="100"/>
      <c r="MZ68" s="153"/>
      <c r="NA68" s="100"/>
      <c r="NB68" s="100"/>
      <c r="NC68" s="100"/>
      <c r="ND68" s="100"/>
      <c r="NE68" s="100"/>
      <c r="NF68" s="100"/>
      <c r="NG68" s="100"/>
      <c r="NH68" s="100"/>
      <c r="NI68" s="100"/>
      <c r="NJ68" s="100"/>
      <c r="NK68" s="153"/>
      <c r="NL68" s="100"/>
      <c r="NM68" s="100"/>
      <c r="NN68" s="100"/>
      <c r="NO68" s="153"/>
      <c r="NP68" s="100"/>
      <c r="NQ68" s="100"/>
      <c r="NR68" s="100"/>
      <c r="NS68" s="100"/>
      <c r="NT68" s="100"/>
      <c r="NU68" s="100"/>
      <c r="NV68" s="100"/>
      <c r="NW68" s="100"/>
      <c r="NX68" s="153"/>
      <c r="NY68" s="100"/>
      <c r="NZ68" s="100"/>
      <c r="OA68" s="100"/>
      <c r="OB68" s="100"/>
      <c r="OC68" s="100"/>
      <c r="OD68" s="100"/>
      <c r="OE68" s="100"/>
      <c r="OF68" s="100"/>
      <c r="OG68" s="100"/>
      <c r="OH68" s="100"/>
      <c r="OI68" s="100"/>
      <c r="OJ68" s="153"/>
      <c r="OK68" s="100"/>
      <c r="OL68" s="100"/>
      <c r="OM68" s="100"/>
      <c r="ON68" s="100"/>
      <c r="OO68" s="100"/>
      <c r="OP68" s="100"/>
      <c r="OQ68" s="100"/>
      <c r="OR68" s="100"/>
      <c r="OS68" s="100"/>
      <c r="OT68" s="100"/>
      <c r="OU68" s="100"/>
      <c r="OV68" s="100"/>
      <c r="OW68" s="100"/>
      <c r="OX68" s="100"/>
      <c r="OY68" s="100"/>
      <c r="OZ68" s="100"/>
      <c r="PA68" s="100"/>
      <c r="PB68" s="100"/>
      <c r="PC68" s="100"/>
      <c r="PD68" s="100"/>
      <c r="PE68" s="100"/>
      <c r="PF68" s="100"/>
      <c r="PG68" s="100"/>
      <c r="PH68" s="100"/>
      <c r="PI68" s="100"/>
      <c r="PJ68" s="100"/>
      <c r="PK68" s="100"/>
      <c r="PL68" s="100"/>
      <c r="PM68" s="100"/>
      <c r="PN68" s="100"/>
      <c r="PO68" s="100"/>
      <c r="PP68" s="100"/>
      <c r="PQ68" s="100"/>
      <c r="PR68" s="100"/>
      <c r="PS68" s="100"/>
      <c r="PT68" s="100"/>
      <c r="PU68" s="100"/>
      <c r="PV68" s="100"/>
      <c r="PW68" s="100"/>
      <c r="PX68" s="100"/>
      <c r="PY68" s="100"/>
      <c r="PZ68" s="100"/>
      <c r="QA68" s="100"/>
      <c r="QB68" s="100"/>
      <c r="QC68" s="100"/>
      <c r="QD68" s="100"/>
      <c r="QE68" s="100"/>
      <c r="QF68" s="100"/>
      <c r="QG68" s="100"/>
      <c r="QH68" s="100"/>
      <c r="QI68" s="100"/>
      <c r="QJ68" s="100"/>
      <c r="QK68" s="100"/>
      <c r="QL68" s="100"/>
      <c r="QM68" s="100"/>
      <c r="QN68" s="100"/>
      <c r="QO68" s="100"/>
      <c r="QP68" s="100"/>
      <c r="QQ68" s="100"/>
      <c r="QR68" s="100"/>
      <c r="QS68" s="100"/>
      <c r="QT68" s="100"/>
      <c r="QU68" s="100"/>
      <c r="QV68" s="100"/>
      <c r="QW68" s="100"/>
      <c r="QX68" s="100"/>
      <c r="QY68" s="100"/>
      <c r="QZ68" s="153"/>
      <c r="RA68" s="100"/>
      <c r="RB68" s="100"/>
      <c r="RC68" s="100"/>
      <c r="RD68" s="100"/>
      <c r="RE68" s="100"/>
      <c r="RF68" s="100"/>
      <c r="RG68" s="100"/>
      <c r="RH68" s="153"/>
      <c r="RI68" s="100"/>
      <c r="RJ68" s="100"/>
      <c r="RK68" s="100"/>
      <c r="RL68" s="100"/>
      <c r="RM68" s="100"/>
      <c r="RN68" s="100"/>
      <c r="RO68" s="100"/>
      <c r="RP68" s="100"/>
      <c r="RQ68" s="100"/>
      <c r="RR68" s="100"/>
      <c r="RS68" s="100"/>
      <c r="RT68" s="153"/>
      <c r="RU68" s="100"/>
      <c r="RV68" s="100"/>
      <c r="RW68" s="100"/>
      <c r="RX68" s="100"/>
      <c r="RY68" s="100"/>
      <c r="RZ68" s="100"/>
      <c r="SA68" s="100"/>
      <c r="SB68" s="100"/>
    </row>
    <row r="69" spans="1:586" x14ac:dyDescent="0.25">
      <c r="A69" s="2" t="s">
        <v>324</v>
      </c>
      <c r="B69" s="103"/>
      <c r="C69" s="103"/>
      <c r="D69" s="103"/>
      <c r="E69" s="103"/>
      <c r="F69" s="103"/>
      <c r="G69" s="103"/>
      <c r="H69" s="103"/>
      <c r="I69" s="103"/>
      <c r="J69" s="154"/>
      <c r="K69" s="103"/>
      <c r="L69" s="103"/>
      <c r="M69" s="103"/>
      <c r="N69" s="103"/>
      <c r="O69" s="103"/>
      <c r="P69" s="103"/>
      <c r="Q69" s="103"/>
      <c r="R69" s="103"/>
      <c r="S69" s="103"/>
      <c r="T69" s="103"/>
      <c r="U69" s="154"/>
      <c r="V69" s="103"/>
      <c r="W69" s="103"/>
      <c r="X69" s="103"/>
      <c r="Y69" s="103"/>
      <c r="Z69" s="103"/>
      <c r="AA69" s="103"/>
      <c r="AB69" s="103"/>
      <c r="AC69" s="103"/>
      <c r="AD69" s="103"/>
      <c r="AE69" s="103"/>
      <c r="AF69" s="154"/>
      <c r="AG69" s="103"/>
      <c r="AH69" s="103"/>
      <c r="AI69" s="103"/>
      <c r="AJ69" s="103"/>
      <c r="AK69" s="103"/>
      <c r="AL69" s="103"/>
      <c r="AM69" s="103"/>
      <c r="AN69" s="103"/>
      <c r="AO69" s="103"/>
      <c r="AP69" s="103"/>
      <c r="AQ69" s="154">
        <v>8.7999999999999995E-2</v>
      </c>
      <c r="AR69" s="103">
        <v>8.6999999999999994E-2</v>
      </c>
      <c r="AS69" s="103">
        <v>0.09</v>
      </c>
      <c r="AT69" s="103">
        <v>0.16</v>
      </c>
      <c r="AU69" s="103">
        <v>0.12</v>
      </c>
      <c r="AV69" s="103">
        <v>0.06</v>
      </c>
      <c r="AW69" s="103">
        <v>4.8000000000000001E-2</v>
      </c>
      <c r="AX69" s="103">
        <v>0.13</v>
      </c>
      <c r="AY69" s="103">
        <v>0.13500000000000001</v>
      </c>
      <c r="AZ69" s="103">
        <v>0.11899999999999999</v>
      </c>
      <c r="BA69" s="103">
        <v>0.157</v>
      </c>
      <c r="BB69" s="154"/>
      <c r="BC69" s="103"/>
      <c r="BD69" s="103"/>
      <c r="BE69" s="103"/>
      <c r="BF69" s="103"/>
      <c r="BG69" s="103"/>
      <c r="BH69" s="103"/>
      <c r="BI69" s="103"/>
      <c r="BJ69" s="103"/>
      <c r="BK69" s="103"/>
      <c r="BL69" s="103"/>
      <c r="BM69" s="103"/>
      <c r="BN69" s="154"/>
      <c r="BO69" s="103"/>
      <c r="BP69" s="103"/>
      <c r="BQ69" s="103"/>
      <c r="BR69" s="103"/>
      <c r="BS69" s="103"/>
      <c r="BT69" s="103"/>
      <c r="BU69" s="103"/>
      <c r="BV69" s="103"/>
      <c r="BW69" s="103"/>
      <c r="BX69" s="103"/>
      <c r="BY69" s="103"/>
      <c r="BZ69" s="103"/>
      <c r="CA69" s="103"/>
      <c r="CB69" s="103"/>
      <c r="CC69" s="103"/>
      <c r="CD69" s="154"/>
      <c r="CE69" s="103"/>
      <c r="CF69" s="103"/>
      <c r="CG69" s="103"/>
      <c r="CH69" s="103"/>
      <c r="CI69" s="103"/>
      <c r="CJ69" s="103"/>
      <c r="CK69" s="103"/>
      <c r="CL69" s="103"/>
      <c r="CM69" s="103"/>
      <c r="CN69" s="103"/>
      <c r="CO69" s="103"/>
      <c r="CP69" s="103"/>
      <c r="CQ69" s="103"/>
      <c r="CR69" s="103"/>
      <c r="CS69" s="103"/>
      <c r="CT69" s="103"/>
      <c r="CU69" s="103"/>
      <c r="CV69" s="103"/>
      <c r="CW69" s="103"/>
      <c r="CX69" s="154"/>
      <c r="CY69" s="103"/>
      <c r="CZ69" s="103"/>
      <c r="DA69" s="103"/>
      <c r="DB69" s="103"/>
      <c r="DC69" s="103"/>
      <c r="DD69" s="103"/>
      <c r="DE69" s="103"/>
      <c r="DF69" s="103"/>
      <c r="DG69" s="103"/>
      <c r="DH69" s="103"/>
      <c r="DI69" s="103"/>
      <c r="DJ69" s="103"/>
      <c r="DK69" s="103"/>
      <c r="DL69" s="103"/>
      <c r="DM69" s="103"/>
      <c r="DN69" s="103"/>
      <c r="DO69" s="103"/>
      <c r="DP69" s="103"/>
      <c r="DQ69" s="103"/>
      <c r="DR69" s="103"/>
      <c r="DS69" s="103"/>
      <c r="DT69" s="103"/>
      <c r="DU69" s="103"/>
      <c r="DV69" s="154"/>
      <c r="DW69" s="103"/>
      <c r="DX69" s="103"/>
      <c r="DY69" s="103"/>
      <c r="DZ69" s="103"/>
      <c r="EA69" s="103"/>
      <c r="EB69" s="103"/>
      <c r="EC69" s="103"/>
      <c r="ED69" s="103"/>
      <c r="EE69" s="103"/>
      <c r="EF69" s="103"/>
      <c r="EG69" s="103"/>
      <c r="EH69" s="103"/>
      <c r="EI69" s="154"/>
      <c r="EJ69" s="103"/>
      <c r="EK69" s="103"/>
      <c r="EL69" s="103"/>
      <c r="EM69" s="103"/>
      <c r="EN69" s="103"/>
      <c r="EO69" s="103"/>
      <c r="EP69" s="103"/>
      <c r="EQ69" s="103"/>
      <c r="ER69" s="103"/>
      <c r="ES69" s="103"/>
      <c r="ET69" s="154"/>
      <c r="EU69" s="103"/>
      <c r="EV69" s="103"/>
      <c r="EW69" s="103"/>
      <c r="EX69" s="103"/>
      <c r="EY69" s="103"/>
      <c r="EZ69" s="103"/>
      <c r="FA69" s="103"/>
      <c r="FB69" s="103"/>
      <c r="FC69" s="103"/>
      <c r="FD69" s="103"/>
      <c r="FE69" s="103"/>
      <c r="FF69" s="103"/>
      <c r="FG69" s="103"/>
      <c r="FH69" s="103"/>
      <c r="FI69" s="103"/>
      <c r="FJ69" s="103"/>
      <c r="FK69" s="103"/>
      <c r="FL69" s="103"/>
      <c r="FM69" s="103"/>
      <c r="FN69" s="103"/>
      <c r="FO69" s="103"/>
      <c r="FP69" s="103"/>
      <c r="FQ69" s="103"/>
      <c r="FR69" s="103"/>
      <c r="FS69" s="103"/>
      <c r="FT69" s="103"/>
      <c r="FU69" s="103"/>
      <c r="FV69" s="103"/>
      <c r="FW69" s="103"/>
      <c r="FX69" s="103"/>
      <c r="FY69" s="103"/>
      <c r="FZ69" s="103"/>
      <c r="GA69" s="103"/>
      <c r="GB69" s="103"/>
      <c r="GC69" s="103"/>
      <c r="GD69" s="103"/>
      <c r="GE69" s="103"/>
      <c r="GF69" s="103"/>
      <c r="GG69" s="103"/>
      <c r="GH69" s="154"/>
      <c r="GI69" s="103"/>
      <c r="GJ69" s="103"/>
      <c r="GK69" s="103"/>
      <c r="GL69" s="103"/>
      <c r="GM69" s="103"/>
      <c r="GN69" s="103"/>
      <c r="GO69" s="103"/>
      <c r="GP69" s="103"/>
      <c r="GQ69" s="103"/>
      <c r="GR69" s="103"/>
      <c r="GS69" s="103"/>
      <c r="GT69" s="103"/>
      <c r="GU69" s="103"/>
      <c r="GV69" s="103"/>
      <c r="GW69" s="103"/>
      <c r="GX69" s="103"/>
      <c r="GY69" s="103"/>
      <c r="GZ69" s="154"/>
      <c r="HA69" s="103"/>
      <c r="HB69" s="103"/>
      <c r="HC69" s="103"/>
      <c r="HD69" s="103"/>
      <c r="HE69" s="103"/>
      <c r="HF69" s="103"/>
      <c r="HG69" s="103"/>
      <c r="HH69" s="103"/>
      <c r="HI69" s="103"/>
      <c r="HJ69" s="103"/>
      <c r="HK69" s="103"/>
      <c r="HL69" s="103"/>
      <c r="HM69" s="103"/>
      <c r="HN69" s="103"/>
      <c r="HO69" s="103"/>
      <c r="HP69" s="103"/>
      <c r="HQ69" s="103"/>
      <c r="HR69" s="103"/>
      <c r="HS69" s="103"/>
      <c r="HT69" s="103"/>
      <c r="HU69" s="103"/>
      <c r="HV69" s="103"/>
      <c r="HW69" s="103"/>
      <c r="HX69" s="103"/>
      <c r="HY69" s="103"/>
      <c r="HZ69" s="103"/>
      <c r="IA69" s="103"/>
      <c r="IB69" s="103"/>
      <c r="IC69" s="103"/>
      <c r="ID69" s="103"/>
      <c r="IE69" s="103"/>
      <c r="IF69" s="103"/>
      <c r="IG69" s="103"/>
      <c r="IH69" s="103"/>
      <c r="II69" s="103"/>
      <c r="IJ69" s="103"/>
      <c r="IK69" s="154"/>
      <c r="IL69" s="103"/>
      <c r="IM69" s="103"/>
      <c r="IN69" s="103"/>
      <c r="IO69" s="103"/>
      <c r="IP69" s="103"/>
      <c r="IQ69" s="103"/>
      <c r="IR69" s="103"/>
      <c r="IS69" s="103"/>
      <c r="IT69" s="103"/>
      <c r="IU69" s="103"/>
      <c r="IV69" s="103"/>
      <c r="IW69" s="103"/>
      <c r="IX69" s="103"/>
      <c r="IY69" s="103"/>
      <c r="IZ69" s="103"/>
      <c r="JA69" s="103"/>
      <c r="JB69" s="154"/>
      <c r="JC69" s="103"/>
      <c r="JD69" s="103"/>
      <c r="JE69" s="103"/>
      <c r="JF69" s="103"/>
      <c r="JG69" s="103"/>
      <c r="JH69" s="103"/>
      <c r="JI69" s="103"/>
      <c r="JJ69" s="103"/>
      <c r="JK69" s="103"/>
      <c r="JL69" s="103"/>
      <c r="JM69" s="103"/>
      <c r="JN69" s="154"/>
      <c r="JO69" s="103"/>
      <c r="JP69" s="103"/>
      <c r="JQ69" s="103"/>
      <c r="JR69" s="103"/>
      <c r="JS69" s="103"/>
      <c r="JT69" s="103"/>
      <c r="JU69" s="103"/>
      <c r="JV69" s="103"/>
      <c r="JW69" s="103"/>
      <c r="JX69" s="103"/>
      <c r="JY69" s="103"/>
      <c r="JZ69" s="103"/>
      <c r="KA69" s="103"/>
      <c r="KB69" s="103"/>
      <c r="KC69" s="103"/>
      <c r="KD69" s="103"/>
      <c r="KE69" s="103"/>
      <c r="KF69" s="103"/>
      <c r="KG69" s="103"/>
      <c r="KH69" s="154"/>
      <c r="KI69" s="103"/>
      <c r="KJ69" s="103"/>
      <c r="KK69" s="103"/>
      <c r="KL69" s="103"/>
      <c r="KM69" s="103"/>
      <c r="KN69" s="103"/>
      <c r="KO69" s="103"/>
      <c r="KP69" s="103"/>
      <c r="KQ69" s="103"/>
      <c r="KR69" s="103"/>
      <c r="KS69" s="103"/>
      <c r="KT69" s="103"/>
      <c r="KU69" s="103"/>
      <c r="KV69" s="103"/>
      <c r="KW69" s="103"/>
      <c r="KX69" s="103"/>
      <c r="KY69" s="103"/>
      <c r="KZ69" s="154"/>
      <c r="LA69" s="103"/>
      <c r="LB69" s="103"/>
      <c r="LC69" s="103"/>
      <c r="LD69" s="103"/>
      <c r="LE69" s="103"/>
      <c r="LF69" s="103"/>
      <c r="LG69" s="103"/>
      <c r="LH69" s="103"/>
      <c r="LI69" s="103"/>
      <c r="LJ69" s="103"/>
      <c r="LK69" s="103"/>
      <c r="LL69" s="103"/>
      <c r="LM69" s="103"/>
      <c r="LN69" s="103"/>
      <c r="LO69" s="103"/>
      <c r="LP69" s="103"/>
      <c r="LQ69" s="103"/>
      <c r="LR69" s="103"/>
      <c r="LS69" s="103"/>
      <c r="LT69" s="103"/>
      <c r="LU69" s="103"/>
      <c r="LV69" s="103"/>
      <c r="LW69" s="103"/>
      <c r="LX69" s="103"/>
      <c r="LY69" s="103"/>
      <c r="LZ69" s="103"/>
      <c r="MA69" s="103"/>
      <c r="MB69" s="103"/>
      <c r="MC69" s="103"/>
      <c r="MD69" s="154"/>
      <c r="ME69" s="103"/>
      <c r="MF69" s="103"/>
      <c r="MG69" s="103"/>
      <c r="MH69" s="103"/>
      <c r="MI69" s="103"/>
      <c r="MJ69" s="103"/>
      <c r="MK69" s="103"/>
      <c r="ML69" s="103"/>
      <c r="MM69" s="103"/>
      <c r="MN69" s="103"/>
      <c r="MO69" s="103"/>
      <c r="MP69" s="103"/>
      <c r="MQ69" s="103"/>
      <c r="MR69" s="103"/>
      <c r="MS69" s="103"/>
      <c r="MT69" s="103"/>
      <c r="MU69" s="103"/>
      <c r="MV69" s="103"/>
      <c r="MW69" s="103"/>
      <c r="MX69" s="103"/>
      <c r="MY69" s="103"/>
      <c r="MZ69" s="154"/>
      <c r="NA69" s="103"/>
      <c r="NB69" s="103"/>
      <c r="NC69" s="103"/>
      <c r="ND69" s="103"/>
      <c r="NE69" s="103"/>
      <c r="NF69" s="103"/>
      <c r="NG69" s="103"/>
      <c r="NH69" s="103"/>
      <c r="NI69" s="103"/>
      <c r="NJ69" s="103"/>
      <c r="NK69" s="154"/>
      <c r="NL69" s="103"/>
      <c r="NM69" s="103"/>
      <c r="NN69" s="103"/>
      <c r="NO69" s="154"/>
      <c r="NP69" s="103"/>
      <c r="NQ69" s="103"/>
      <c r="NR69" s="103"/>
      <c r="NS69" s="103"/>
      <c r="NT69" s="103"/>
      <c r="NU69" s="103"/>
      <c r="NV69" s="103"/>
      <c r="NW69" s="103"/>
      <c r="NX69" s="154"/>
      <c r="NY69" s="103"/>
      <c r="NZ69" s="103"/>
      <c r="OA69" s="103"/>
      <c r="OB69" s="103"/>
      <c r="OC69" s="103"/>
      <c r="OD69" s="103"/>
      <c r="OE69" s="103"/>
      <c r="OF69" s="103"/>
      <c r="OG69" s="103"/>
      <c r="OH69" s="103"/>
      <c r="OI69" s="103"/>
      <c r="OJ69" s="154"/>
      <c r="OK69" s="103"/>
      <c r="OL69" s="103"/>
      <c r="OM69" s="103"/>
      <c r="ON69" s="103"/>
      <c r="OO69" s="103"/>
      <c r="OP69" s="103"/>
      <c r="OQ69" s="103"/>
      <c r="OR69" s="103"/>
      <c r="OS69" s="103"/>
      <c r="OT69" s="103"/>
      <c r="OU69" s="103"/>
      <c r="OV69" s="103"/>
      <c r="OW69" s="103"/>
      <c r="OX69" s="103"/>
      <c r="OY69" s="103"/>
      <c r="OZ69" s="103"/>
      <c r="PA69" s="103"/>
      <c r="PB69" s="103"/>
      <c r="PC69" s="103"/>
      <c r="PD69" s="103"/>
      <c r="PE69" s="103"/>
      <c r="PF69" s="103"/>
      <c r="PG69" s="103"/>
      <c r="PH69" s="103"/>
      <c r="PI69" s="103"/>
      <c r="PJ69" s="103"/>
      <c r="PK69" s="103"/>
      <c r="PL69" s="103"/>
      <c r="PM69" s="103"/>
      <c r="PN69" s="103"/>
      <c r="PO69" s="103"/>
      <c r="PP69" s="103"/>
      <c r="PQ69" s="103"/>
      <c r="PR69" s="103"/>
      <c r="PS69" s="103"/>
      <c r="PT69" s="103"/>
      <c r="PU69" s="103"/>
      <c r="PV69" s="103"/>
      <c r="PW69" s="103"/>
      <c r="PX69" s="103"/>
      <c r="PY69" s="103"/>
      <c r="PZ69" s="103"/>
      <c r="QA69" s="103"/>
      <c r="QB69" s="103"/>
      <c r="QC69" s="103"/>
      <c r="QD69" s="103"/>
      <c r="QE69" s="103"/>
      <c r="QF69" s="103"/>
      <c r="QG69" s="103"/>
      <c r="QH69" s="103"/>
      <c r="QI69" s="103"/>
      <c r="QJ69" s="103"/>
      <c r="QK69" s="103"/>
      <c r="QL69" s="103"/>
      <c r="QM69" s="103"/>
      <c r="QN69" s="103"/>
      <c r="QO69" s="103"/>
      <c r="QP69" s="103"/>
      <c r="QQ69" s="103"/>
      <c r="QR69" s="103"/>
      <c r="QS69" s="103"/>
      <c r="QT69" s="103"/>
      <c r="QU69" s="103"/>
      <c r="QV69" s="103"/>
      <c r="QW69" s="103"/>
      <c r="QX69" s="103"/>
      <c r="QY69" s="103"/>
      <c r="QZ69" s="154"/>
      <c r="RA69" s="103"/>
      <c r="RB69" s="103"/>
      <c r="RC69" s="103"/>
      <c r="RD69" s="103"/>
      <c r="RE69" s="103"/>
      <c r="RF69" s="103"/>
      <c r="RG69" s="103"/>
      <c r="RH69" s="154"/>
      <c r="RI69" s="103"/>
      <c r="RJ69" s="103"/>
      <c r="RK69" s="103"/>
      <c r="RL69" s="103"/>
      <c r="RM69" s="103"/>
      <c r="RN69" s="103"/>
      <c r="RO69" s="103"/>
      <c r="RP69" s="103"/>
      <c r="RQ69" s="103"/>
      <c r="RR69" s="103"/>
      <c r="RS69" s="103"/>
      <c r="RT69" s="154"/>
      <c r="RU69" s="103"/>
      <c r="RV69" s="103"/>
      <c r="RW69" s="103"/>
      <c r="RX69" s="103"/>
      <c r="RY69" s="103"/>
      <c r="RZ69" s="103"/>
      <c r="SA69" s="103"/>
      <c r="SB69" s="103"/>
    </row>
    <row r="70" spans="1:586" x14ac:dyDescent="0.25">
      <c r="A70" s="59" t="s">
        <v>381</v>
      </c>
      <c r="B70" s="100"/>
      <c r="C70" s="100"/>
      <c r="D70" s="100"/>
      <c r="E70" s="100"/>
      <c r="F70" s="100"/>
      <c r="G70" s="100"/>
      <c r="H70" s="100"/>
      <c r="I70" s="100"/>
      <c r="J70" s="153"/>
      <c r="K70" s="100"/>
      <c r="L70" s="100"/>
      <c r="M70" s="100"/>
      <c r="N70" s="100"/>
      <c r="O70" s="100"/>
      <c r="P70" s="100"/>
      <c r="Q70" s="100"/>
      <c r="R70" s="100"/>
      <c r="S70" s="100"/>
      <c r="T70" s="100"/>
      <c r="U70" s="153"/>
      <c r="V70" s="100"/>
      <c r="W70" s="100"/>
      <c r="X70" s="100"/>
      <c r="Y70" s="100"/>
      <c r="Z70" s="100"/>
      <c r="AA70" s="100"/>
      <c r="AB70" s="100"/>
      <c r="AC70" s="100"/>
      <c r="AD70" s="100"/>
      <c r="AE70" s="100"/>
      <c r="AF70" s="153"/>
      <c r="AG70" s="100"/>
      <c r="AH70" s="100"/>
      <c r="AI70" s="100"/>
      <c r="AJ70" s="100"/>
      <c r="AK70" s="100"/>
      <c r="AL70" s="100"/>
      <c r="AM70" s="100"/>
      <c r="AN70" s="100"/>
      <c r="AO70" s="100"/>
      <c r="AP70" s="100"/>
      <c r="AQ70" s="153"/>
      <c r="AR70" s="100"/>
      <c r="AS70" s="100"/>
      <c r="AT70" s="100"/>
      <c r="AU70" s="100"/>
      <c r="AV70" s="100"/>
      <c r="AW70" s="100"/>
      <c r="AX70" s="100"/>
      <c r="AY70" s="100"/>
      <c r="AZ70" s="100"/>
      <c r="BA70" s="100"/>
      <c r="BB70" s="153"/>
      <c r="BC70" s="100"/>
      <c r="BD70" s="100"/>
      <c r="BE70" s="100"/>
      <c r="BF70" s="100"/>
      <c r="BG70" s="100"/>
      <c r="BH70" s="100"/>
      <c r="BI70" s="100"/>
      <c r="BJ70" s="100"/>
      <c r="BK70" s="100"/>
      <c r="BL70" s="100"/>
      <c r="BM70" s="100"/>
      <c r="BN70" s="153"/>
      <c r="BO70" s="100"/>
      <c r="BP70" s="100"/>
      <c r="BQ70" s="100"/>
      <c r="BR70" s="100"/>
      <c r="BS70" s="100"/>
      <c r="BT70" s="100"/>
      <c r="BU70" s="100"/>
      <c r="BV70" s="100"/>
      <c r="BW70" s="100"/>
      <c r="BX70" s="100"/>
      <c r="BY70" s="100"/>
      <c r="BZ70" s="100"/>
      <c r="CA70" s="100"/>
      <c r="CB70" s="100"/>
      <c r="CC70" s="100"/>
      <c r="CD70" s="153"/>
      <c r="CE70" s="100"/>
      <c r="CF70" s="100"/>
      <c r="CG70" s="100"/>
      <c r="CH70" s="100"/>
      <c r="CI70" s="100"/>
      <c r="CJ70" s="100"/>
      <c r="CK70" s="100"/>
      <c r="CL70" s="100"/>
      <c r="CM70" s="100"/>
      <c r="CN70" s="100"/>
      <c r="CO70" s="100"/>
      <c r="CP70" s="100"/>
      <c r="CQ70" s="100"/>
      <c r="CR70" s="100"/>
      <c r="CS70" s="100"/>
      <c r="CT70" s="100"/>
      <c r="CU70" s="100"/>
      <c r="CV70" s="100"/>
      <c r="CW70" s="100"/>
      <c r="CX70" s="153"/>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53"/>
      <c r="DW70" s="100"/>
      <c r="DX70" s="100"/>
      <c r="DY70" s="100"/>
      <c r="DZ70" s="100"/>
      <c r="EA70" s="100"/>
      <c r="EB70" s="100"/>
      <c r="EC70" s="100"/>
      <c r="ED70" s="100"/>
      <c r="EE70" s="100"/>
      <c r="EF70" s="100"/>
      <c r="EG70" s="100"/>
      <c r="EH70" s="100"/>
      <c r="EI70" s="153"/>
      <c r="EJ70" s="100"/>
      <c r="EK70" s="100"/>
      <c r="EL70" s="100"/>
      <c r="EM70" s="100"/>
      <c r="EN70" s="100"/>
      <c r="EO70" s="100"/>
      <c r="EP70" s="100"/>
      <c r="EQ70" s="100"/>
      <c r="ER70" s="100"/>
      <c r="ES70" s="100"/>
      <c r="ET70" s="153">
        <v>156.018</v>
      </c>
      <c r="EU70" s="100">
        <v>294.09100000000001</v>
      </c>
      <c r="EV70" s="100">
        <v>102.657</v>
      </c>
      <c r="EW70" s="100">
        <v>44.493000000000002</v>
      </c>
      <c r="EX70" s="100">
        <v>114.845</v>
      </c>
      <c r="EY70" s="100">
        <v>82.885000000000005</v>
      </c>
      <c r="EZ70" s="100">
        <v>66.001000000000005</v>
      </c>
      <c r="FA70" s="100">
        <v>105.492</v>
      </c>
      <c r="FB70" s="100" t="s">
        <v>383</v>
      </c>
      <c r="FC70" s="100">
        <v>8.7029999999999994</v>
      </c>
      <c r="FD70" s="100">
        <v>3.3239999999999998</v>
      </c>
      <c r="FE70" s="100" t="s">
        <v>384</v>
      </c>
      <c r="FF70" s="100">
        <v>4.0309999999999997</v>
      </c>
      <c r="FG70" s="100">
        <v>4.9279999999999999</v>
      </c>
      <c r="FH70" s="100">
        <v>2.625</v>
      </c>
      <c r="FI70" s="100">
        <v>6.81</v>
      </c>
      <c r="FJ70" s="100">
        <v>40.186</v>
      </c>
      <c r="FK70" s="100">
        <v>1.6459999999999999</v>
      </c>
      <c r="FL70" s="100">
        <v>61.423000000000002</v>
      </c>
      <c r="FM70" s="100">
        <v>97.813999999999993</v>
      </c>
      <c r="FN70" s="100">
        <v>76.629000000000005</v>
      </c>
      <c r="FO70" s="100">
        <v>76.738</v>
      </c>
      <c r="FP70" s="100">
        <v>94.128</v>
      </c>
      <c r="FQ70" s="100">
        <v>68.340999999999994</v>
      </c>
      <c r="FR70" s="100">
        <v>7.4359999999999999</v>
      </c>
      <c r="FS70" s="100">
        <v>14.58</v>
      </c>
      <c r="FT70" s="100">
        <v>10.151</v>
      </c>
      <c r="FU70" s="100">
        <v>3.78</v>
      </c>
      <c r="FV70" s="100">
        <v>8.3379999999999992</v>
      </c>
      <c r="FW70" s="100">
        <v>8.3879999999999999</v>
      </c>
      <c r="FX70" s="100">
        <v>6.7610000000000001</v>
      </c>
      <c r="FY70" s="100">
        <v>4.5759999999999996</v>
      </c>
      <c r="FZ70" s="100">
        <v>0.20300000000000001</v>
      </c>
      <c r="GA70" s="100">
        <v>0.13500000000000001</v>
      </c>
      <c r="GB70" s="100">
        <v>0.19500000000000001</v>
      </c>
      <c r="GC70" s="100">
        <v>0.186</v>
      </c>
      <c r="GD70" s="100">
        <v>0.104</v>
      </c>
      <c r="GE70" s="100">
        <v>0.16700000000000001</v>
      </c>
      <c r="GF70" s="100">
        <v>0.17</v>
      </c>
      <c r="GG70" s="100">
        <v>0.12</v>
      </c>
      <c r="GH70" s="153">
        <v>1.1539999999999999</v>
      </c>
      <c r="GI70" s="100">
        <v>5.1820000000000004</v>
      </c>
      <c r="GJ70" s="100">
        <v>3.82</v>
      </c>
      <c r="GK70" s="100">
        <v>3.73</v>
      </c>
      <c r="GL70" s="100">
        <v>2.8719999999999999</v>
      </c>
      <c r="GM70" s="100">
        <v>4.3659999999999997</v>
      </c>
      <c r="GN70" s="100">
        <v>6.7119999999999997</v>
      </c>
      <c r="GO70" s="100">
        <v>9.532</v>
      </c>
      <c r="GP70" s="100">
        <v>4.6710000000000003</v>
      </c>
      <c r="GQ70" s="100">
        <v>9.532</v>
      </c>
      <c r="GR70" s="100"/>
      <c r="GS70" s="100"/>
      <c r="GT70" s="100"/>
      <c r="GU70" s="100"/>
      <c r="GV70" s="100"/>
      <c r="GW70" s="100"/>
      <c r="GX70" s="100"/>
      <c r="GY70" s="100"/>
      <c r="GZ70" s="153"/>
      <c r="HA70" s="100"/>
      <c r="HB70" s="100"/>
      <c r="HC70" s="100"/>
      <c r="HD70" s="100"/>
      <c r="HE70" s="100"/>
      <c r="HF70" s="100"/>
      <c r="HG70" s="100"/>
      <c r="HH70" s="100"/>
      <c r="HI70" s="100"/>
      <c r="HJ70" s="100"/>
      <c r="HK70" s="100"/>
      <c r="HL70" s="100"/>
      <c r="HM70" s="100"/>
      <c r="HN70" s="100"/>
      <c r="HO70" s="100"/>
      <c r="HP70" s="100"/>
      <c r="HQ70" s="100"/>
      <c r="HR70" s="100"/>
      <c r="HS70" s="100"/>
      <c r="HT70" s="100"/>
      <c r="HU70" s="100"/>
      <c r="HV70" s="100"/>
      <c r="HW70" s="100"/>
      <c r="HX70" s="100"/>
      <c r="HY70" s="100"/>
      <c r="HZ70" s="100"/>
      <c r="IA70" s="100"/>
      <c r="IB70" s="100"/>
      <c r="IC70" s="100"/>
      <c r="ID70" s="100"/>
      <c r="IE70" s="100"/>
      <c r="IF70" s="100"/>
      <c r="IG70" s="100"/>
      <c r="IH70" s="100"/>
      <c r="II70" s="100"/>
      <c r="IJ70" s="100"/>
      <c r="IK70" s="153"/>
      <c r="IL70" s="100"/>
      <c r="IM70" s="100"/>
      <c r="IN70" s="100"/>
      <c r="IO70" s="100"/>
      <c r="IP70" s="100"/>
      <c r="IQ70" s="100"/>
      <c r="IR70" s="100"/>
      <c r="IS70" s="100"/>
      <c r="IT70" s="100"/>
      <c r="IU70" s="100"/>
      <c r="IV70" s="100"/>
      <c r="IW70" s="100"/>
      <c r="IX70" s="100"/>
      <c r="IY70" s="100"/>
      <c r="IZ70" s="100"/>
      <c r="JA70" s="100"/>
      <c r="JB70" s="153"/>
      <c r="JC70" s="100"/>
      <c r="JD70" s="100"/>
      <c r="JE70" s="100"/>
      <c r="JF70" s="100"/>
      <c r="JG70" s="100"/>
      <c r="JH70" s="100"/>
      <c r="JI70" s="100"/>
      <c r="JJ70" s="100"/>
      <c r="JK70" s="100"/>
      <c r="JL70" s="100"/>
      <c r="JM70" s="100"/>
      <c r="JN70" s="153"/>
      <c r="JO70" s="100"/>
      <c r="JP70" s="100"/>
      <c r="JQ70" s="100"/>
      <c r="JR70" s="100"/>
      <c r="JS70" s="100"/>
      <c r="JT70" s="100"/>
      <c r="JU70" s="100"/>
      <c r="JV70" s="100"/>
      <c r="JW70" s="100"/>
      <c r="JX70" s="100"/>
      <c r="JY70" s="100"/>
      <c r="JZ70" s="100"/>
      <c r="KA70" s="100"/>
      <c r="KB70" s="100"/>
      <c r="KC70" s="100"/>
      <c r="KD70" s="100"/>
      <c r="KE70" s="100"/>
      <c r="KF70" s="100"/>
      <c r="KG70" s="100"/>
      <c r="KH70" s="153"/>
      <c r="KI70" s="100"/>
      <c r="KJ70" s="100"/>
      <c r="KK70" s="100"/>
      <c r="KL70" s="100"/>
      <c r="KM70" s="100"/>
      <c r="KN70" s="100"/>
      <c r="KO70" s="100"/>
      <c r="KP70" s="100"/>
      <c r="KQ70" s="100"/>
      <c r="KR70" s="100"/>
      <c r="KS70" s="100"/>
      <c r="KT70" s="100"/>
      <c r="KU70" s="100"/>
      <c r="KV70" s="100"/>
      <c r="KW70" s="100"/>
      <c r="KX70" s="100"/>
      <c r="KY70" s="100"/>
      <c r="KZ70" s="153"/>
      <c r="LA70" s="100"/>
      <c r="LB70" s="100"/>
      <c r="LC70" s="100"/>
      <c r="LD70" s="100"/>
      <c r="LE70" s="100"/>
      <c r="LF70" s="100"/>
      <c r="LG70" s="100"/>
      <c r="LH70" s="100"/>
      <c r="LI70" s="100"/>
      <c r="LJ70" s="100"/>
      <c r="LK70" s="100"/>
      <c r="LL70" s="100"/>
      <c r="LM70" s="100"/>
      <c r="LN70" s="100"/>
      <c r="LO70" s="100"/>
      <c r="LP70" s="100"/>
      <c r="LQ70" s="100"/>
      <c r="LR70" s="100"/>
      <c r="LS70" s="100"/>
      <c r="LT70" s="100"/>
      <c r="LU70" s="100"/>
      <c r="LV70" s="100"/>
      <c r="LW70" s="100"/>
      <c r="LX70" s="100"/>
      <c r="LY70" s="100"/>
      <c r="LZ70" s="100"/>
      <c r="MA70" s="100"/>
      <c r="MB70" s="100"/>
      <c r="MC70" s="100"/>
      <c r="MD70" s="153"/>
      <c r="ME70" s="100"/>
      <c r="MF70" s="100"/>
      <c r="MG70" s="100"/>
      <c r="MH70" s="100"/>
      <c r="MI70" s="100"/>
      <c r="MJ70" s="100"/>
      <c r="MK70" s="100"/>
      <c r="ML70" s="100"/>
      <c r="MM70" s="100"/>
      <c r="MN70" s="100"/>
      <c r="MO70" s="100"/>
      <c r="MP70" s="100"/>
      <c r="MQ70" s="100"/>
      <c r="MR70" s="100"/>
      <c r="MS70" s="100"/>
      <c r="MT70" s="100"/>
      <c r="MU70" s="100"/>
      <c r="MV70" s="100"/>
      <c r="MW70" s="100"/>
      <c r="MX70" s="100"/>
      <c r="MY70" s="100"/>
      <c r="MZ70" s="153"/>
      <c r="NA70" s="100"/>
      <c r="NB70" s="100"/>
      <c r="NC70" s="100"/>
      <c r="ND70" s="100"/>
      <c r="NE70" s="100"/>
      <c r="NF70" s="100"/>
      <c r="NG70" s="100"/>
      <c r="NH70" s="100"/>
      <c r="NI70" s="100"/>
      <c r="NJ70" s="100"/>
      <c r="NK70" s="153"/>
      <c r="NL70" s="100"/>
      <c r="NM70" s="100"/>
      <c r="NN70" s="100"/>
      <c r="NO70" s="153"/>
      <c r="NP70" s="100"/>
      <c r="NQ70" s="100"/>
      <c r="NR70" s="100"/>
      <c r="NS70" s="100"/>
      <c r="NT70" s="100"/>
      <c r="NU70" s="100"/>
      <c r="NV70" s="100"/>
      <c r="NW70" s="100"/>
      <c r="NX70" s="153"/>
      <c r="NY70" s="100"/>
      <c r="NZ70" s="100"/>
      <c r="OA70" s="100"/>
      <c r="OB70" s="100"/>
      <c r="OC70" s="100"/>
      <c r="OD70" s="100"/>
      <c r="OE70" s="100"/>
      <c r="OF70" s="100"/>
      <c r="OG70" s="100"/>
      <c r="OH70" s="100"/>
      <c r="OI70" s="100"/>
      <c r="OJ70" s="153"/>
      <c r="OK70" s="100"/>
      <c r="OL70" s="100"/>
      <c r="OM70" s="100"/>
      <c r="ON70" s="100"/>
      <c r="OO70" s="100"/>
      <c r="OP70" s="100"/>
      <c r="OQ70" s="100"/>
      <c r="OR70" s="100"/>
      <c r="OS70" s="100"/>
      <c r="OT70" s="100"/>
      <c r="OU70" s="100"/>
      <c r="OV70" s="100"/>
      <c r="OW70" s="100"/>
      <c r="OX70" s="100"/>
      <c r="OY70" s="100"/>
      <c r="OZ70" s="100"/>
      <c r="PA70" s="100"/>
      <c r="PB70" s="100"/>
      <c r="PC70" s="100"/>
      <c r="PD70" s="100"/>
      <c r="PE70" s="100"/>
      <c r="PF70" s="100"/>
      <c r="PG70" s="100"/>
      <c r="PH70" s="100"/>
      <c r="PI70" s="100"/>
      <c r="PJ70" s="100"/>
      <c r="PK70" s="100"/>
      <c r="PL70" s="100"/>
      <c r="PM70" s="100"/>
      <c r="PN70" s="100"/>
      <c r="PO70" s="100"/>
      <c r="PP70" s="100"/>
      <c r="PQ70" s="100"/>
      <c r="PR70" s="100"/>
      <c r="PS70" s="100"/>
      <c r="PT70" s="100"/>
      <c r="PU70" s="100"/>
      <c r="PV70" s="100"/>
      <c r="PW70" s="100"/>
      <c r="PX70" s="100"/>
      <c r="PY70" s="100"/>
      <c r="PZ70" s="100"/>
      <c r="QA70" s="100"/>
      <c r="QB70" s="100"/>
      <c r="QC70" s="100"/>
      <c r="QD70" s="100"/>
      <c r="QE70" s="100"/>
      <c r="QF70" s="100"/>
      <c r="QG70" s="100"/>
      <c r="QH70" s="100"/>
      <c r="QI70" s="100"/>
      <c r="QJ70" s="100"/>
      <c r="QK70" s="100"/>
      <c r="QL70" s="100"/>
      <c r="QM70" s="100"/>
      <c r="QN70" s="100"/>
      <c r="QO70" s="100"/>
      <c r="QP70" s="100"/>
      <c r="QQ70" s="100"/>
      <c r="QR70" s="100"/>
      <c r="QS70" s="100"/>
      <c r="QT70" s="100"/>
      <c r="QU70" s="100"/>
      <c r="QV70" s="100"/>
      <c r="QW70" s="100"/>
      <c r="QX70" s="100"/>
      <c r="QY70" s="100"/>
      <c r="QZ70" s="153"/>
      <c r="RA70" s="100"/>
      <c r="RB70" s="100"/>
      <c r="RC70" s="100"/>
      <c r="RD70" s="100"/>
      <c r="RE70" s="100"/>
      <c r="RF70" s="100"/>
      <c r="RG70" s="100"/>
      <c r="RH70" s="153"/>
      <c r="RI70" s="100"/>
      <c r="RJ70" s="100"/>
      <c r="RK70" s="100"/>
      <c r="RL70" s="100"/>
      <c r="RM70" s="100"/>
      <c r="RN70" s="100"/>
      <c r="RO70" s="100"/>
      <c r="RP70" s="100"/>
      <c r="RQ70" s="100"/>
      <c r="RR70" s="100"/>
      <c r="RS70" s="100"/>
      <c r="RT70" s="153"/>
      <c r="RU70" s="100"/>
      <c r="RV70" s="100"/>
      <c r="RW70" s="100"/>
      <c r="RX70" s="100"/>
      <c r="RY70" s="100"/>
      <c r="RZ70" s="100"/>
      <c r="SA70" s="100"/>
      <c r="SB70" s="100"/>
    </row>
    <row r="71" spans="1:586" x14ac:dyDescent="0.25">
      <c r="A71" s="220" t="s">
        <v>382</v>
      </c>
      <c r="B71" s="103"/>
      <c r="C71" s="103"/>
      <c r="D71" s="103"/>
      <c r="E71" s="103"/>
      <c r="F71" s="103"/>
      <c r="G71" s="103"/>
      <c r="H71" s="103"/>
      <c r="I71" s="103"/>
      <c r="J71" s="154"/>
      <c r="K71" s="103"/>
      <c r="L71" s="103"/>
      <c r="M71" s="103"/>
      <c r="N71" s="103"/>
      <c r="O71" s="103"/>
      <c r="P71" s="103"/>
      <c r="Q71" s="103"/>
      <c r="R71" s="103"/>
      <c r="S71" s="103"/>
      <c r="T71" s="103"/>
      <c r="U71" s="154"/>
      <c r="V71" s="103"/>
      <c r="W71" s="103"/>
      <c r="X71" s="103"/>
      <c r="Y71" s="103"/>
      <c r="Z71" s="103"/>
      <c r="AA71" s="103"/>
      <c r="AB71" s="103"/>
      <c r="AC71" s="103"/>
      <c r="AD71" s="103"/>
      <c r="AE71" s="103"/>
      <c r="AF71" s="154"/>
      <c r="AG71" s="103"/>
      <c r="AH71" s="103"/>
      <c r="AI71" s="103"/>
      <c r="AJ71" s="103"/>
      <c r="AK71" s="103"/>
      <c r="AL71" s="103"/>
      <c r="AM71" s="103"/>
      <c r="AN71" s="103"/>
      <c r="AO71" s="103"/>
      <c r="AP71" s="103"/>
      <c r="AQ71" s="154"/>
      <c r="AR71" s="103"/>
      <c r="AS71" s="103"/>
      <c r="AT71" s="103"/>
      <c r="AU71" s="103"/>
      <c r="AV71" s="103"/>
      <c r="AW71" s="103"/>
      <c r="AX71" s="103"/>
      <c r="AY71" s="103"/>
      <c r="AZ71" s="103"/>
      <c r="BA71" s="103"/>
      <c r="BB71" s="154"/>
      <c r="BC71" s="103"/>
      <c r="BD71" s="103"/>
      <c r="BE71" s="103"/>
      <c r="BF71" s="103"/>
      <c r="BG71" s="103"/>
      <c r="BH71" s="103"/>
      <c r="BI71" s="103"/>
      <c r="BJ71" s="103"/>
      <c r="BK71" s="103"/>
      <c r="BL71" s="103"/>
      <c r="BM71" s="103"/>
      <c r="BN71" s="154"/>
      <c r="BO71" s="103"/>
      <c r="BP71" s="103"/>
      <c r="BQ71" s="103"/>
      <c r="BR71" s="103"/>
      <c r="BS71" s="103"/>
      <c r="BT71" s="103"/>
      <c r="BU71" s="103"/>
      <c r="BV71" s="103"/>
      <c r="BW71" s="103"/>
      <c r="BX71" s="103"/>
      <c r="BY71" s="103"/>
      <c r="BZ71" s="103"/>
      <c r="CA71" s="103"/>
      <c r="CB71" s="103"/>
      <c r="CC71" s="103"/>
      <c r="CD71" s="154"/>
      <c r="CE71" s="103"/>
      <c r="CF71" s="103"/>
      <c r="CG71" s="103"/>
      <c r="CH71" s="103"/>
      <c r="CI71" s="103"/>
      <c r="CJ71" s="103"/>
      <c r="CK71" s="103"/>
      <c r="CL71" s="103"/>
      <c r="CM71" s="103"/>
      <c r="CN71" s="103"/>
      <c r="CO71" s="103"/>
      <c r="CP71" s="103"/>
      <c r="CQ71" s="103"/>
      <c r="CR71" s="103"/>
      <c r="CS71" s="103"/>
      <c r="CT71" s="103"/>
      <c r="CU71" s="103"/>
      <c r="CV71" s="103"/>
      <c r="CW71" s="103"/>
      <c r="CX71" s="154"/>
      <c r="CY71" s="103"/>
      <c r="CZ71" s="103"/>
      <c r="DA71" s="103"/>
      <c r="DB71" s="103"/>
      <c r="DC71" s="103"/>
      <c r="DD71" s="103"/>
      <c r="DE71" s="103"/>
      <c r="DF71" s="103"/>
      <c r="DG71" s="103"/>
      <c r="DH71" s="103"/>
      <c r="DI71" s="103"/>
      <c r="DJ71" s="103"/>
      <c r="DK71" s="103"/>
      <c r="DL71" s="103"/>
      <c r="DM71" s="103"/>
      <c r="DN71" s="103"/>
      <c r="DO71" s="103"/>
      <c r="DP71" s="103"/>
      <c r="DQ71" s="103"/>
      <c r="DR71" s="103"/>
      <c r="DS71" s="103"/>
      <c r="DT71" s="103"/>
      <c r="DU71" s="103"/>
      <c r="DV71" s="154"/>
      <c r="DW71" s="103"/>
      <c r="DX71" s="103"/>
      <c r="DY71" s="103"/>
      <c r="DZ71" s="103"/>
      <c r="EA71" s="103"/>
      <c r="EB71" s="103"/>
      <c r="EC71" s="103"/>
      <c r="ED71" s="103"/>
      <c r="EE71" s="103"/>
      <c r="EF71" s="103"/>
      <c r="EG71" s="103"/>
      <c r="EH71" s="103"/>
      <c r="EI71" s="154"/>
      <c r="EJ71" s="103"/>
      <c r="EK71" s="103"/>
      <c r="EL71" s="103"/>
      <c r="EM71" s="103"/>
      <c r="EN71" s="103"/>
      <c r="EO71" s="103"/>
      <c r="EP71" s="103"/>
      <c r="EQ71" s="103"/>
      <c r="ER71" s="103"/>
      <c r="ES71" s="103"/>
      <c r="ET71" s="154">
        <v>71.677000000000007</v>
      </c>
      <c r="EU71" s="103">
        <v>87.73</v>
      </c>
      <c r="EV71" s="103">
        <v>68.381</v>
      </c>
      <c r="EW71" s="103">
        <v>22.949000000000002</v>
      </c>
      <c r="EX71" s="103">
        <v>146.88999999999999</v>
      </c>
      <c r="EY71" s="103">
        <v>77.924000000000007</v>
      </c>
      <c r="EZ71" s="103">
        <v>63.895000000000003</v>
      </c>
      <c r="FA71" s="103">
        <v>47.465000000000003</v>
      </c>
      <c r="FB71" s="103">
        <v>3.637</v>
      </c>
      <c r="FC71" s="103" t="s">
        <v>385</v>
      </c>
      <c r="FD71" s="103">
        <v>2.4929999999999999</v>
      </c>
      <c r="FE71" s="103" t="s">
        <v>386</v>
      </c>
      <c r="FF71" s="103">
        <v>3.7650000000000001</v>
      </c>
      <c r="FG71" s="103">
        <v>8.843</v>
      </c>
      <c r="FH71" s="103">
        <v>2.2749999999999999</v>
      </c>
      <c r="FI71" s="103">
        <v>3.536</v>
      </c>
      <c r="FJ71" s="103">
        <v>94.254999999999995</v>
      </c>
      <c r="FK71" s="103">
        <v>98.234999999999999</v>
      </c>
      <c r="FL71" s="103">
        <v>94.959000000000003</v>
      </c>
      <c r="FM71" s="103">
        <v>95.971999999999994</v>
      </c>
      <c r="FN71" s="103">
        <v>97.429000000000002</v>
      </c>
      <c r="FO71" s="103">
        <v>98.162000000000006</v>
      </c>
      <c r="FP71" s="103">
        <v>97.805000000000007</v>
      </c>
      <c r="FQ71" s="103">
        <v>96.69</v>
      </c>
      <c r="FR71" s="103">
        <v>7.0640000000000001</v>
      </c>
      <c r="FS71" s="103">
        <v>4.2830000000000004</v>
      </c>
      <c r="FT71" s="103">
        <v>5.4119999999999999</v>
      </c>
      <c r="FU71" s="103">
        <v>8.7390000000000008</v>
      </c>
      <c r="FV71" s="103">
        <v>12.46</v>
      </c>
      <c r="FW71" s="103">
        <v>7.5880000000000001</v>
      </c>
      <c r="FX71" s="103">
        <v>6.86</v>
      </c>
      <c r="FY71" s="103">
        <v>6.3520000000000003</v>
      </c>
      <c r="FZ71" s="103">
        <v>0.74099999999999999</v>
      </c>
      <c r="GA71" s="103">
        <v>1.0980000000000001</v>
      </c>
      <c r="GB71" s="103">
        <v>0.86899999999999999</v>
      </c>
      <c r="GC71" s="103">
        <v>0.82499999999999996</v>
      </c>
      <c r="GD71" s="103">
        <v>0.60299999999999998</v>
      </c>
      <c r="GE71" s="103">
        <v>0.36</v>
      </c>
      <c r="GF71" s="103">
        <v>0.629</v>
      </c>
      <c r="GG71" s="103">
        <v>0.60199999999999998</v>
      </c>
      <c r="GH71" s="154">
        <v>1.0669999999999999</v>
      </c>
      <c r="GI71" s="103">
        <v>2.8919999999999999</v>
      </c>
      <c r="GJ71" s="103">
        <v>1.155</v>
      </c>
      <c r="GK71" s="103">
        <v>0.69</v>
      </c>
      <c r="GL71" s="103">
        <v>10.997</v>
      </c>
      <c r="GM71" s="103">
        <v>2.1190000000000002</v>
      </c>
      <c r="GN71" s="103">
        <v>6.6959999999999997</v>
      </c>
      <c r="GO71" s="103">
        <v>1.413</v>
      </c>
      <c r="GP71" s="103">
        <v>3.379</v>
      </c>
      <c r="GQ71" s="103">
        <v>10.997</v>
      </c>
      <c r="GR71" s="103">
        <v>1.071</v>
      </c>
      <c r="GS71" s="103">
        <v>0.59699999999999998</v>
      </c>
      <c r="GT71" s="103">
        <v>3.9169999999999998</v>
      </c>
      <c r="GU71" s="103">
        <v>0.67300000000000004</v>
      </c>
      <c r="GV71" s="103">
        <v>1.976</v>
      </c>
      <c r="GW71" s="103"/>
      <c r="GX71" s="103"/>
      <c r="GY71" s="103"/>
      <c r="GZ71" s="154"/>
      <c r="HA71" s="103"/>
      <c r="HB71" s="103"/>
      <c r="HC71" s="103"/>
      <c r="HD71" s="103"/>
      <c r="HE71" s="103"/>
      <c r="HF71" s="103"/>
      <c r="HG71" s="103"/>
      <c r="HH71" s="103"/>
      <c r="HI71" s="103"/>
      <c r="HJ71" s="103"/>
      <c r="HK71" s="103"/>
      <c r="HL71" s="103"/>
      <c r="HM71" s="103"/>
      <c r="HN71" s="103"/>
      <c r="HO71" s="103"/>
      <c r="HP71" s="103"/>
      <c r="HQ71" s="103"/>
      <c r="HR71" s="103"/>
      <c r="HS71" s="103"/>
      <c r="HT71" s="103"/>
      <c r="HU71" s="103"/>
      <c r="HV71" s="103"/>
      <c r="HW71" s="103"/>
      <c r="HX71" s="103"/>
      <c r="HY71" s="103"/>
      <c r="HZ71" s="103"/>
      <c r="IA71" s="103"/>
      <c r="IB71" s="103"/>
      <c r="IC71" s="103"/>
      <c r="ID71" s="103"/>
      <c r="IE71" s="103"/>
      <c r="IF71" s="103"/>
      <c r="IG71" s="103"/>
      <c r="IH71" s="103"/>
      <c r="II71" s="103"/>
      <c r="IJ71" s="103"/>
      <c r="IK71" s="154"/>
      <c r="IL71" s="103"/>
      <c r="IM71" s="103"/>
      <c r="IN71" s="103"/>
      <c r="IO71" s="103"/>
      <c r="IP71" s="103"/>
      <c r="IQ71" s="103"/>
      <c r="IR71" s="103"/>
      <c r="IS71" s="103"/>
      <c r="IT71" s="103"/>
      <c r="IU71" s="103"/>
      <c r="IV71" s="103"/>
      <c r="IW71" s="103"/>
      <c r="IX71" s="103"/>
      <c r="IY71" s="103"/>
      <c r="IZ71" s="103"/>
      <c r="JA71" s="103"/>
      <c r="JB71" s="154"/>
      <c r="JC71" s="103"/>
      <c r="JD71" s="103"/>
      <c r="JE71" s="103"/>
      <c r="JF71" s="103"/>
      <c r="JG71" s="103"/>
      <c r="JH71" s="103"/>
      <c r="JI71" s="103"/>
      <c r="JJ71" s="103"/>
      <c r="JK71" s="103"/>
      <c r="JL71" s="103"/>
      <c r="JM71" s="103"/>
      <c r="JN71" s="154"/>
      <c r="JO71" s="103"/>
      <c r="JP71" s="103"/>
      <c r="JQ71" s="103"/>
      <c r="JR71" s="103"/>
      <c r="JS71" s="103"/>
      <c r="JT71" s="103"/>
      <c r="JU71" s="103"/>
      <c r="JV71" s="103"/>
      <c r="JW71" s="103"/>
      <c r="JX71" s="103"/>
      <c r="JY71" s="103"/>
      <c r="JZ71" s="103"/>
      <c r="KA71" s="103"/>
      <c r="KB71" s="103"/>
      <c r="KC71" s="103"/>
      <c r="KD71" s="103"/>
      <c r="KE71" s="103"/>
      <c r="KF71" s="103"/>
      <c r="KG71" s="103"/>
      <c r="KH71" s="154"/>
      <c r="KI71" s="103"/>
      <c r="KJ71" s="103"/>
      <c r="KK71" s="103"/>
      <c r="KL71" s="103"/>
      <c r="KM71" s="103"/>
      <c r="KN71" s="103"/>
      <c r="KO71" s="103"/>
      <c r="KP71" s="103"/>
      <c r="KQ71" s="103"/>
      <c r="KR71" s="103"/>
      <c r="KS71" s="103"/>
      <c r="KT71" s="103"/>
      <c r="KU71" s="103"/>
      <c r="KV71" s="103"/>
      <c r="KW71" s="103"/>
      <c r="KX71" s="103"/>
      <c r="KY71" s="103"/>
      <c r="KZ71" s="154"/>
      <c r="LA71" s="103"/>
      <c r="LB71" s="103"/>
      <c r="LC71" s="103"/>
      <c r="LD71" s="103"/>
      <c r="LE71" s="103"/>
      <c r="LF71" s="103"/>
      <c r="LG71" s="103"/>
      <c r="LH71" s="103"/>
      <c r="LI71" s="103"/>
      <c r="LJ71" s="103"/>
      <c r="LK71" s="103"/>
      <c r="LL71" s="103"/>
      <c r="LM71" s="103"/>
      <c r="LN71" s="103"/>
      <c r="LO71" s="103"/>
      <c r="LP71" s="103"/>
      <c r="LQ71" s="103"/>
      <c r="LR71" s="103"/>
      <c r="LS71" s="103"/>
      <c r="LT71" s="103"/>
      <c r="LU71" s="103"/>
      <c r="LV71" s="103"/>
      <c r="LW71" s="103"/>
      <c r="LX71" s="103"/>
      <c r="LY71" s="103"/>
      <c r="LZ71" s="103"/>
      <c r="MA71" s="103"/>
      <c r="MB71" s="103"/>
      <c r="MC71" s="103"/>
      <c r="MD71" s="154"/>
      <c r="ME71" s="103"/>
      <c r="MF71" s="103"/>
      <c r="MG71" s="103"/>
      <c r="MH71" s="103"/>
      <c r="MI71" s="103"/>
      <c r="MJ71" s="103"/>
      <c r="MK71" s="103"/>
      <c r="ML71" s="103"/>
      <c r="MM71" s="103"/>
      <c r="MN71" s="103"/>
      <c r="MO71" s="103"/>
      <c r="MP71" s="103"/>
      <c r="MQ71" s="103"/>
      <c r="MR71" s="103"/>
      <c r="MS71" s="103"/>
      <c r="MT71" s="103"/>
      <c r="MU71" s="103"/>
      <c r="MV71" s="103"/>
      <c r="MW71" s="103"/>
      <c r="MX71" s="103"/>
      <c r="MY71" s="103"/>
      <c r="MZ71" s="154"/>
      <c r="NA71" s="103"/>
      <c r="NB71" s="103"/>
      <c r="NC71" s="103"/>
      <c r="ND71" s="103"/>
      <c r="NE71" s="103"/>
      <c r="NF71" s="103"/>
      <c r="NG71" s="103"/>
      <c r="NH71" s="103"/>
      <c r="NI71" s="103"/>
      <c r="NJ71" s="103"/>
      <c r="NK71" s="154"/>
      <c r="NL71" s="103"/>
      <c r="NM71" s="103"/>
      <c r="NN71" s="103"/>
      <c r="NO71" s="154"/>
      <c r="NP71" s="103"/>
      <c r="NQ71" s="103"/>
      <c r="NR71" s="103"/>
      <c r="NS71" s="103"/>
      <c r="NT71" s="103"/>
      <c r="NU71" s="103"/>
      <c r="NV71" s="103"/>
      <c r="NW71" s="103"/>
      <c r="NX71" s="154"/>
      <c r="NY71" s="103"/>
      <c r="NZ71" s="103"/>
      <c r="OA71" s="103"/>
      <c r="OB71" s="103"/>
      <c r="OC71" s="103"/>
      <c r="OD71" s="103"/>
      <c r="OE71" s="103"/>
      <c r="OF71" s="103"/>
      <c r="OG71" s="103"/>
      <c r="OH71" s="103"/>
      <c r="OI71" s="103"/>
      <c r="OJ71" s="154"/>
      <c r="OK71" s="103"/>
      <c r="OL71" s="103"/>
      <c r="OM71" s="103"/>
      <c r="ON71" s="103"/>
      <c r="OO71" s="103"/>
      <c r="OP71" s="103"/>
      <c r="OQ71" s="103"/>
      <c r="OR71" s="103"/>
      <c r="OS71" s="103"/>
      <c r="OT71" s="103"/>
      <c r="OU71" s="103"/>
      <c r="OV71" s="103"/>
      <c r="OW71" s="103"/>
      <c r="OX71" s="103"/>
      <c r="OY71" s="103"/>
      <c r="OZ71" s="103"/>
      <c r="PA71" s="103"/>
      <c r="PB71" s="103"/>
      <c r="PC71" s="103"/>
      <c r="PD71" s="103"/>
      <c r="PE71" s="103"/>
      <c r="PF71" s="103"/>
      <c r="PG71" s="103"/>
      <c r="PH71" s="103"/>
      <c r="PI71" s="103"/>
      <c r="PJ71" s="103"/>
      <c r="PK71" s="103"/>
      <c r="PL71" s="103"/>
      <c r="PM71" s="103"/>
      <c r="PN71" s="103"/>
      <c r="PO71" s="103"/>
      <c r="PP71" s="103"/>
      <c r="PQ71" s="103"/>
      <c r="PR71" s="103"/>
      <c r="PS71" s="103"/>
      <c r="PT71" s="103"/>
      <c r="PU71" s="103"/>
      <c r="PV71" s="103"/>
      <c r="PW71" s="103"/>
      <c r="PX71" s="103"/>
      <c r="PY71" s="103"/>
      <c r="PZ71" s="103"/>
      <c r="QA71" s="103"/>
      <c r="QB71" s="103"/>
      <c r="QC71" s="103"/>
      <c r="QD71" s="103"/>
      <c r="QE71" s="103"/>
      <c r="QF71" s="103"/>
      <c r="QG71" s="103"/>
      <c r="QH71" s="103"/>
      <c r="QI71" s="103"/>
      <c r="QJ71" s="103"/>
      <c r="QK71" s="103"/>
      <c r="QL71" s="103"/>
      <c r="QM71" s="103"/>
      <c r="QN71" s="103"/>
      <c r="QO71" s="103"/>
      <c r="QP71" s="103"/>
      <c r="QQ71" s="103"/>
      <c r="QR71" s="103"/>
      <c r="QS71" s="103"/>
      <c r="QT71" s="103"/>
      <c r="QU71" s="103"/>
      <c r="QV71" s="103"/>
      <c r="QW71" s="103"/>
      <c r="QX71" s="103"/>
      <c r="QY71" s="103"/>
      <c r="QZ71" s="154"/>
      <c r="RA71" s="103"/>
      <c r="RB71" s="103"/>
      <c r="RC71" s="103"/>
      <c r="RD71" s="103"/>
      <c r="RE71" s="103"/>
      <c r="RF71" s="103"/>
      <c r="RG71" s="103"/>
      <c r="RH71" s="154"/>
      <c r="RI71" s="103"/>
      <c r="RJ71" s="103"/>
      <c r="RK71" s="103"/>
      <c r="RL71" s="103"/>
      <c r="RM71" s="103"/>
      <c r="RN71" s="103"/>
      <c r="RO71" s="103"/>
      <c r="RP71" s="103"/>
      <c r="RQ71" s="103"/>
      <c r="RR71" s="103"/>
      <c r="RS71" s="103"/>
      <c r="RT71" s="154"/>
      <c r="RU71" s="103"/>
      <c r="RV71" s="103"/>
      <c r="RW71" s="103"/>
      <c r="RX71" s="103"/>
      <c r="RY71" s="103"/>
      <c r="RZ71" s="103"/>
      <c r="SA71" s="103"/>
      <c r="SB71" s="103"/>
      <c r="VF71" s="132">
        <v>1.17</v>
      </c>
      <c r="VG71" s="1">
        <v>2.13</v>
      </c>
      <c r="VH71" s="1">
        <v>1.27</v>
      </c>
      <c r="VI71" s="1">
        <v>1.1499999999999999</v>
      </c>
      <c r="VJ71" s="1">
        <v>1.01</v>
      </c>
      <c r="VK71" s="1">
        <v>1.23</v>
      </c>
      <c r="VL71" s="1">
        <v>3.36</v>
      </c>
      <c r="VM71" s="1">
        <v>2.41</v>
      </c>
      <c r="VN71" s="1">
        <v>2.23</v>
      </c>
    </row>
    <row r="72" spans="1:586" x14ac:dyDescent="0.25">
      <c r="A72" s="2" t="s">
        <v>654</v>
      </c>
      <c r="B72" s="100"/>
      <c r="C72" s="100"/>
      <c r="D72" s="100"/>
      <c r="E72" s="100"/>
      <c r="F72" s="100"/>
      <c r="G72" s="100"/>
      <c r="H72" s="100"/>
      <c r="I72" s="100"/>
      <c r="J72" s="153"/>
      <c r="K72" s="100"/>
      <c r="L72" s="100"/>
      <c r="M72" s="100"/>
      <c r="N72" s="100"/>
      <c r="O72" s="100"/>
      <c r="P72" s="100"/>
      <c r="Q72" s="100"/>
      <c r="R72" s="100"/>
      <c r="S72" s="100"/>
      <c r="T72" s="100"/>
      <c r="U72" s="153"/>
      <c r="V72" s="100"/>
      <c r="W72" s="100"/>
      <c r="X72" s="100"/>
      <c r="Y72" s="100"/>
      <c r="Z72" s="100"/>
      <c r="AA72" s="100"/>
      <c r="AB72" s="100"/>
      <c r="AC72" s="100"/>
      <c r="AD72" s="100"/>
      <c r="AE72" s="100"/>
      <c r="AF72" s="153"/>
      <c r="AG72" s="100"/>
      <c r="AH72" s="100"/>
      <c r="AI72" s="100"/>
      <c r="AJ72" s="100"/>
      <c r="AK72" s="100"/>
      <c r="AL72" s="100"/>
      <c r="AM72" s="100"/>
      <c r="AN72" s="100"/>
      <c r="AO72" s="100"/>
      <c r="AP72" s="100"/>
      <c r="AQ72" s="153"/>
      <c r="AR72" s="100"/>
      <c r="AS72" s="100"/>
      <c r="AT72" s="100"/>
      <c r="AU72" s="100"/>
      <c r="AV72" s="100"/>
      <c r="AW72" s="100"/>
      <c r="AX72" s="100"/>
      <c r="AY72" s="100"/>
      <c r="AZ72" s="100"/>
      <c r="BA72" s="100"/>
      <c r="BB72" s="153"/>
      <c r="BC72" s="100"/>
      <c r="BD72" s="100"/>
      <c r="BE72" s="100"/>
      <c r="BF72" s="100"/>
      <c r="BG72" s="100"/>
      <c r="BH72" s="100"/>
      <c r="BI72" s="100"/>
      <c r="BJ72" s="100"/>
      <c r="BK72" s="100"/>
      <c r="BL72" s="100"/>
      <c r="BM72" s="100"/>
      <c r="BN72" s="153"/>
      <c r="BO72" s="100"/>
      <c r="BP72" s="100"/>
      <c r="BQ72" s="100"/>
      <c r="BR72" s="100"/>
      <c r="BS72" s="100"/>
      <c r="BT72" s="100"/>
      <c r="BU72" s="100"/>
      <c r="BV72" s="100"/>
      <c r="BW72" s="100"/>
      <c r="BX72" s="100"/>
      <c r="BY72" s="100"/>
      <c r="BZ72" s="100"/>
      <c r="CA72" s="100"/>
      <c r="CB72" s="100"/>
      <c r="CC72" s="100"/>
      <c r="CD72" s="153"/>
      <c r="CE72" s="100"/>
      <c r="CF72" s="100"/>
      <c r="CG72" s="100"/>
      <c r="CH72" s="100"/>
      <c r="CI72" s="100"/>
      <c r="CJ72" s="100"/>
      <c r="CK72" s="100"/>
      <c r="CL72" s="100"/>
      <c r="CM72" s="100"/>
      <c r="CN72" s="100"/>
      <c r="CO72" s="100"/>
      <c r="CP72" s="100"/>
      <c r="CQ72" s="100"/>
      <c r="CR72" s="100"/>
      <c r="CS72" s="100"/>
      <c r="CT72" s="100"/>
      <c r="CU72" s="100"/>
      <c r="CV72" s="100"/>
      <c r="CW72" s="100"/>
      <c r="CX72" s="153"/>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53"/>
      <c r="DW72" s="100"/>
      <c r="DX72" s="100"/>
      <c r="DY72" s="100"/>
      <c r="DZ72" s="100"/>
      <c r="EA72" s="100"/>
      <c r="EB72" s="100"/>
      <c r="EC72" s="100"/>
      <c r="ED72" s="100"/>
      <c r="EE72" s="100"/>
      <c r="EF72" s="100"/>
      <c r="EG72" s="100"/>
      <c r="EH72" s="100"/>
      <c r="EI72" s="153"/>
      <c r="EJ72" s="100"/>
      <c r="EK72" s="100"/>
      <c r="EL72" s="100"/>
      <c r="EM72" s="100"/>
      <c r="EN72" s="100"/>
      <c r="EO72" s="100"/>
      <c r="EP72" s="100"/>
      <c r="EQ72" s="100"/>
      <c r="ER72" s="100"/>
      <c r="ES72" s="100"/>
      <c r="ET72" s="153"/>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c r="GG72" s="100"/>
      <c r="GH72" s="153"/>
      <c r="GI72" s="100"/>
      <c r="GJ72" s="100"/>
      <c r="GK72" s="100"/>
      <c r="GL72" s="100"/>
      <c r="GM72" s="100"/>
      <c r="GN72" s="100"/>
      <c r="GO72" s="100"/>
      <c r="GP72" s="100"/>
      <c r="GQ72" s="100"/>
      <c r="GR72" s="100"/>
      <c r="GS72" s="100"/>
      <c r="GT72" s="100"/>
      <c r="GU72" s="100"/>
      <c r="GV72" s="100"/>
      <c r="GW72" s="100"/>
      <c r="GX72" s="100"/>
      <c r="GY72" s="100"/>
      <c r="GZ72" s="153"/>
      <c r="HA72" s="100"/>
      <c r="HB72" s="100"/>
      <c r="HC72" s="100"/>
      <c r="HD72" s="100"/>
      <c r="HE72" s="100"/>
      <c r="HF72" s="100"/>
      <c r="HG72" s="100"/>
      <c r="HH72" s="100"/>
      <c r="HI72" s="100"/>
      <c r="HJ72" s="100"/>
      <c r="HK72" s="100"/>
      <c r="HL72" s="100"/>
      <c r="HM72" s="100"/>
      <c r="HN72" s="100"/>
      <c r="HO72" s="100"/>
      <c r="HP72" s="100"/>
      <c r="HQ72" s="100"/>
      <c r="HR72" s="100"/>
      <c r="HS72" s="100"/>
      <c r="HT72" s="100"/>
      <c r="HU72" s="100"/>
      <c r="HV72" s="100"/>
      <c r="HW72" s="100"/>
      <c r="HX72" s="100"/>
      <c r="HY72" s="100"/>
      <c r="HZ72" s="100"/>
      <c r="IA72" s="100"/>
      <c r="IB72" s="100"/>
      <c r="IC72" s="100"/>
      <c r="ID72" s="100"/>
      <c r="IE72" s="100"/>
      <c r="IF72" s="100"/>
      <c r="IG72" s="100"/>
      <c r="IH72" s="100"/>
      <c r="II72" s="100"/>
      <c r="IJ72" s="100"/>
      <c r="IK72" s="153"/>
      <c r="IL72" s="100"/>
      <c r="IM72" s="100"/>
      <c r="IN72" s="100"/>
      <c r="IO72" s="100"/>
      <c r="IP72" s="100"/>
      <c r="IQ72" s="100"/>
      <c r="IR72" s="100"/>
      <c r="IS72" s="100"/>
      <c r="IT72" s="100"/>
      <c r="IU72" s="100"/>
      <c r="IV72" s="100"/>
      <c r="IW72" s="100"/>
      <c r="IX72" s="100"/>
      <c r="IY72" s="100"/>
      <c r="IZ72" s="100"/>
      <c r="JA72" s="100"/>
      <c r="JB72" s="153"/>
      <c r="JC72" s="100"/>
      <c r="JD72" s="100"/>
      <c r="JE72" s="100"/>
      <c r="JF72" s="100"/>
      <c r="JG72" s="100"/>
      <c r="JH72" s="100"/>
      <c r="JI72" s="100"/>
      <c r="JJ72" s="100"/>
      <c r="JK72" s="100"/>
      <c r="JL72" s="100"/>
      <c r="JM72" s="100"/>
      <c r="JN72" s="153"/>
      <c r="JO72" s="100"/>
      <c r="JP72" s="100"/>
      <c r="JQ72" s="100"/>
      <c r="JR72" s="100"/>
      <c r="JS72" s="100"/>
      <c r="JT72" s="100"/>
      <c r="JU72" s="100"/>
      <c r="JV72" s="100"/>
      <c r="JW72" s="100"/>
      <c r="JX72" s="100"/>
      <c r="JY72" s="100"/>
      <c r="JZ72" s="100"/>
      <c r="KA72" s="100"/>
      <c r="KB72" s="100"/>
      <c r="KC72" s="100"/>
      <c r="KD72" s="100"/>
      <c r="KE72" s="100"/>
      <c r="KF72" s="100"/>
      <c r="KG72" s="100"/>
      <c r="KH72" s="153"/>
      <c r="KI72" s="100"/>
      <c r="KJ72" s="100"/>
      <c r="KK72" s="100"/>
      <c r="KL72" s="100"/>
      <c r="KM72" s="100"/>
      <c r="KN72" s="100"/>
      <c r="KO72" s="100"/>
      <c r="KP72" s="100"/>
      <c r="KQ72" s="100"/>
      <c r="KR72" s="100"/>
      <c r="KS72" s="100"/>
      <c r="KT72" s="100"/>
      <c r="KU72" s="100"/>
      <c r="KV72" s="100"/>
      <c r="KW72" s="100"/>
      <c r="KX72" s="100"/>
      <c r="KY72" s="100"/>
      <c r="KZ72" s="153"/>
      <c r="LA72" s="100"/>
      <c r="LB72" s="100"/>
      <c r="LC72" s="100"/>
      <c r="LD72" s="100"/>
      <c r="LE72" s="100"/>
      <c r="LF72" s="100"/>
      <c r="LG72" s="100"/>
      <c r="LH72" s="100"/>
      <c r="LI72" s="100"/>
      <c r="LJ72" s="100"/>
      <c r="LK72" s="100"/>
      <c r="LL72" s="100"/>
      <c r="LM72" s="100"/>
      <c r="LN72" s="100"/>
      <c r="LO72" s="100"/>
      <c r="LP72" s="100"/>
      <c r="LQ72" s="100"/>
      <c r="LR72" s="100"/>
      <c r="LS72" s="100"/>
      <c r="LT72" s="100"/>
      <c r="LU72" s="100"/>
      <c r="LV72" s="100"/>
      <c r="LW72" s="100"/>
      <c r="LX72" s="100"/>
      <c r="LY72" s="100"/>
      <c r="LZ72" s="100"/>
      <c r="MA72" s="100"/>
      <c r="MB72" s="100"/>
      <c r="MC72" s="100"/>
      <c r="MD72" s="153"/>
      <c r="ME72" s="100"/>
      <c r="MF72" s="100"/>
      <c r="MG72" s="100"/>
      <c r="MH72" s="100"/>
      <c r="MI72" s="100"/>
      <c r="MJ72" s="100"/>
      <c r="MK72" s="100"/>
      <c r="ML72" s="100"/>
      <c r="MM72" s="100"/>
      <c r="MN72" s="100"/>
      <c r="MO72" s="100"/>
      <c r="MP72" s="100"/>
      <c r="MQ72" s="100"/>
      <c r="MR72" s="100"/>
      <c r="MS72" s="100"/>
      <c r="MT72" s="100"/>
      <c r="MU72" s="100"/>
      <c r="MV72" s="100"/>
      <c r="MW72" s="100"/>
      <c r="MX72" s="100"/>
      <c r="MY72" s="100"/>
      <c r="MZ72" s="153"/>
      <c r="NA72" s="100"/>
      <c r="NB72" s="100"/>
      <c r="NC72" s="100"/>
      <c r="ND72" s="100"/>
      <c r="NE72" s="100"/>
      <c r="NF72" s="100"/>
      <c r="NG72" s="100"/>
      <c r="NH72" s="100"/>
      <c r="NI72" s="100"/>
      <c r="NJ72" s="100"/>
      <c r="NK72" s="153"/>
      <c r="NL72" s="100"/>
      <c r="NM72" s="100"/>
      <c r="NN72" s="100"/>
      <c r="NO72" s="153"/>
      <c r="NP72" s="100"/>
      <c r="NQ72" s="100"/>
      <c r="NR72" s="100"/>
      <c r="NS72" s="100"/>
      <c r="NT72" s="100"/>
      <c r="NU72" s="100"/>
      <c r="NV72" s="100"/>
      <c r="NW72" s="100"/>
      <c r="NX72" s="153"/>
      <c r="NY72" s="100"/>
      <c r="NZ72" s="100"/>
      <c r="OA72" s="100"/>
      <c r="OB72" s="100"/>
      <c r="OC72" s="100"/>
      <c r="OD72" s="100"/>
      <c r="OE72" s="100"/>
      <c r="OF72" s="100"/>
      <c r="OG72" s="100"/>
      <c r="OH72" s="100"/>
      <c r="OI72" s="100"/>
      <c r="OJ72" s="153"/>
      <c r="OK72" s="100"/>
      <c r="OL72" s="100"/>
      <c r="OM72" s="100"/>
      <c r="ON72" s="100"/>
      <c r="OO72" s="100"/>
      <c r="OP72" s="100"/>
      <c r="OQ72" s="100"/>
      <c r="OR72" s="100"/>
      <c r="OS72" s="100"/>
      <c r="OT72" s="100"/>
      <c r="OU72" s="100"/>
      <c r="OV72" s="100"/>
      <c r="OW72" s="100"/>
      <c r="OX72" s="100"/>
      <c r="OY72" s="100"/>
      <c r="OZ72" s="100"/>
      <c r="PA72" s="100"/>
      <c r="PB72" s="100"/>
      <c r="PC72" s="100"/>
      <c r="PD72" s="100"/>
      <c r="PE72" s="100"/>
      <c r="PF72" s="100"/>
      <c r="PG72" s="100"/>
      <c r="PH72" s="100"/>
      <c r="PI72" s="100"/>
      <c r="PJ72" s="100"/>
      <c r="PK72" s="100"/>
      <c r="PL72" s="100"/>
      <c r="PM72" s="100"/>
      <c r="PN72" s="100"/>
      <c r="PO72" s="100"/>
      <c r="PP72" s="100"/>
      <c r="PQ72" s="100"/>
      <c r="PR72" s="100"/>
      <c r="PS72" s="100"/>
      <c r="PT72" s="100"/>
      <c r="PU72" s="100"/>
      <c r="PV72" s="100"/>
      <c r="PW72" s="100"/>
      <c r="PX72" s="100"/>
      <c r="PY72" s="100"/>
      <c r="PZ72" s="100"/>
      <c r="QA72" s="100"/>
      <c r="QB72" s="100"/>
      <c r="QC72" s="100"/>
      <c r="QD72" s="100"/>
      <c r="QE72" s="100"/>
      <c r="QF72" s="100"/>
      <c r="QG72" s="100"/>
      <c r="QH72" s="100"/>
      <c r="QI72" s="100"/>
      <c r="QJ72" s="100"/>
      <c r="QK72" s="100"/>
      <c r="QL72" s="100"/>
      <c r="QM72" s="100"/>
      <c r="QN72" s="100"/>
      <c r="QO72" s="100"/>
      <c r="QP72" s="100"/>
      <c r="QQ72" s="100"/>
      <c r="QR72" s="100"/>
      <c r="QS72" s="100"/>
      <c r="QT72" s="100"/>
      <c r="QU72" s="100"/>
      <c r="QV72" s="100"/>
      <c r="QW72" s="100"/>
      <c r="QX72" s="100"/>
      <c r="QY72" s="100"/>
      <c r="QZ72" s="153"/>
      <c r="RA72" s="100"/>
      <c r="RB72" s="100"/>
      <c r="RC72" s="100"/>
      <c r="RD72" s="100"/>
      <c r="RE72" s="100"/>
      <c r="RF72" s="100"/>
      <c r="RG72" s="100"/>
      <c r="RH72" s="153"/>
      <c r="RI72" s="100"/>
      <c r="RJ72" s="100"/>
      <c r="RK72" s="100"/>
      <c r="RL72" s="100"/>
      <c r="RM72" s="100"/>
      <c r="RN72" s="100"/>
      <c r="RO72" s="100"/>
      <c r="RP72" s="100"/>
      <c r="RQ72" s="100"/>
      <c r="RR72" s="100"/>
      <c r="RS72" s="100"/>
      <c r="RT72" s="153">
        <v>9.9000000000000005E-2</v>
      </c>
      <c r="RU72" s="100">
        <v>6.4000000000000001E-2</v>
      </c>
      <c r="RV72" s="100">
        <v>0.13300000000000001</v>
      </c>
      <c r="RW72" s="100">
        <v>0.11799999999999999</v>
      </c>
      <c r="RX72" s="100">
        <v>0.29899999999999999</v>
      </c>
      <c r="RY72" s="100">
        <v>0.04</v>
      </c>
      <c r="RZ72" s="100">
        <v>0.38900000000000001</v>
      </c>
      <c r="SA72" s="100">
        <v>0.22800000000000001</v>
      </c>
      <c r="SB72" s="100">
        <v>5.6000000000000001E-2</v>
      </c>
      <c r="SC72" s="1">
        <v>1.7000000000000001E-2</v>
      </c>
      <c r="SD72" s="1">
        <v>0.14599999999999999</v>
      </c>
      <c r="SE72" s="1">
        <v>7.0000000000000007E-2</v>
      </c>
      <c r="SF72" s="1">
        <v>5.8999999999999997E-2</v>
      </c>
      <c r="SG72" s="1">
        <v>4.2999999999999997E-2</v>
      </c>
      <c r="SH72" s="1">
        <v>4.5999999999999999E-2</v>
      </c>
      <c r="SI72" s="1">
        <v>0.26900000000000002</v>
      </c>
      <c r="SJ72" s="1">
        <v>5.6000000000000001E-2</v>
      </c>
      <c r="SK72" s="1">
        <v>8.2000000000000003E-2</v>
      </c>
      <c r="SL72" s="1">
        <v>0.11899999999999999</v>
      </c>
      <c r="SM72" s="1">
        <v>4.8000000000000001E-2</v>
      </c>
      <c r="SN72" s="1">
        <v>0.154</v>
      </c>
      <c r="SO72" s="1">
        <v>0.17</v>
      </c>
      <c r="SP72" s="1">
        <v>0.16400000000000001</v>
      </c>
      <c r="SQ72" s="1">
        <v>9.6000000000000002E-2</v>
      </c>
      <c r="SR72" s="1">
        <v>9.5000000000000001E-2</v>
      </c>
      <c r="SS72" s="1">
        <v>0.107</v>
      </c>
      <c r="ST72" s="1">
        <v>0.123</v>
      </c>
      <c r="SU72" s="1">
        <v>0.24299999999999999</v>
      </c>
      <c r="SV72" s="1">
        <v>0.13500000000000001</v>
      </c>
      <c r="SW72" s="1">
        <v>3.2000000000000001E-2</v>
      </c>
      <c r="SX72" s="1">
        <v>2.5999999999999999E-2</v>
      </c>
      <c r="SY72" s="1">
        <v>0.03</v>
      </c>
      <c r="SZ72" s="1">
        <v>3.1E-2</v>
      </c>
      <c r="TA72" s="1">
        <v>2.8000000000000001E-2</v>
      </c>
      <c r="TB72" s="1">
        <v>2.5999999999999999E-2</v>
      </c>
      <c r="TC72" s="1">
        <v>3.6999999999999998E-2</v>
      </c>
      <c r="TD72" s="1">
        <v>2.5000000000000001E-2</v>
      </c>
      <c r="TE72" s="1">
        <v>3.3000000000000002E-2</v>
      </c>
      <c r="TF72" s="132">
        <v>2.5000000000000001E-2</v>
      </c>
      <c r="TG72" s="1">
        <v>1.7999999999999999E-2</v>
      </c>
      <c r="TH72" s="1">
        <v>2.3E-2</v>
      </c>
      <c r="TI72" s="1">
        <v>2.5000000000000001E-2</v>
      </c>
      <c r="TJ72" s="1">
        <v>2.7E-2</v>
      </c>
      <c r="TK72" s="1">
        <v>2.5000000000000001E-2</v>
      </c>
      <c r="TL72" s="1">
        <v>3.1E-2</v>
      </c>
      <c r="TM72" s="1">
        <v>2.4E-2</v>
      </c>
      <c r="TN72" s="1">
        <v>2.7E-2</v>
      </c>
    </row>
    <row r="73" spans="1:586" x14ac:dyDescent="0.25">
      <c r="A73" s="2" t="s">
        <v>391</v>
      </c>
      <c r="B73" s="103"/>
      <c r="C73" s="103"/>
      <c r="D73" s="103"/>
      <c r="E73" s="103"/>
      <c r="F73" s="103"/>
      <c r="G73" s="103"/>
      <c r="H73" s="103"/>
      <c r="I73" s="103"/>
      <c r="J73" s="154"/>
      <c r="K73" s="103"/>
      <c r="L73" s="103"/>
      <c r="M73" s="103"/>
      <c r="N73" s="103"/>
      <c r="O73" s="103"/>
      <c r="P73" s="103"/>
      <c r="Q73" s="103"/>
      <c r="R73" s="103"/>
      <c r="S73" s="103"/>
      <c r="T73" s="103"/>
      <c r="U73" s="154"/>
      <c r="V73" s="103"/>
      <c r="W73" s="103"/>
      <c r="X73" s="103"/>
      <c r="Y73" s="103"/>
      <c r="Z73" s="103"/>
      <c r="AA73" s="103"/>
      <c r="AB73" s="103"/>
      <c r="AC73" s="103"/>
      <c r="AD73" s="103"/>
      <c r="AE73" s="103"/>
      <c r="AF73" s="154"/>
      <c r="AG73" s="103"/>
      <c r="AH73" s="103"/>
      <c r="AI73" s="103"/>
      <c r="AJ73" s="103"/>
      <c r="AK73" s="103"/>
      <c r="AL73" s="103"/>
      <c r="AM73" s="103"/>
      <c r="AN73" s="103"/>
      <c r="AO73" s="103"/>
      <c r="AP73" s="103"/>
      <c r="AQ73" s="154"/>
      <c r="AR73" s="103"/>
      <c r="AS73" s="103"/>
      <c r="AT73" s="103"/>
      <c r="AU73" s="103"/>
      <c r="AV73" s="103"/>
      <c r="AW73" s="103"/>
      <c r="AX73" s="103"/>
      <c r="AY73" s="103"/>
      <c r="AZ73" s="103"/>
      <c r="BA73" s="103"/>
      <c r="BB73" s="154"/>
      <c r="BC73" s="103"/>
      <c r="BD73" s="103"/>
      <c r="BE73" s="103"/>
      <c r="BF73" s="103"/>
      <c r="BG73" s="103"/>
      <c r="BH73" s="103"/>
      <c r="BI73" s="103"/>
      <c r="BJ73" s="103"/>
      <c r="BK73" s="103"/>
      <c r="BL73" s="103"/>
      <c r="BM73" s="103"/>
      <c r="BN73" s="154"/>
      <c r="BO73" s="103"/>
      <c r="BP73" s="103"/>
      <c r="BQ73" s="103"/>
      <c r="BR73" s="103"/>
      <c r="BS73" s="103"/>
      <c r="BT73" s="103"/>
      <c r="BU73" s="103"/>
      <c r="BV73" s="103"/>
      <c r="BW73" s="103"/>
      <c r="BX73" s="103"/>
      <c r="BY73" s="103"/>
      <c r="BZ73" s="103"/>
      <c r="CA73" s="103"/>
      <c r="CB73" s="103"/>
      <c r="CC73" s="103"/>
      <c r="CD73" s="154"/>
      <c r="CE73" s="103"/>
      <c r="CF73" s="103"/>
      <c r="CG73" s="103"/>
      <c r="CH73" s="103"/>
      <c r="CI73" s="103"/>
      <c r="CJ73" s="103"/>
      <c r="CK73" s="103"/>
      <c r="CL73" s="103"/>
      <c r="CM73" s="103"/>
      <c r="CN73" s="103"/>
      <c r="CO73" s="103"/>
      <c r="CP73" s="103"/>
      <c r="CQ73" s="103"/>
      <c r="CR73" s="103"/>
      <c r="CS73" s="103"/>
      <c r="CT73" s="103"/>
      <c r="CU73" s="103"/>
      <c r="CV73" s="103"/>
      <c r="CW73" s="103"/>
      <c r="CX73" s="154"/>
      <c r="CY73" s="103"/>
      <c r="CZ73" s="103"/>
      <c r="DA73" s="103"/>
      <c r="DB73" s="103"/>
      <c r="DC73" s="103"/>
      <c r="DD73" s="103"/>
      <c r="DE73" s="103"/>
      <c r="DF73" s="103"/>
      <c r="DG73" s="103"/>
      <c r="DH73" s="103"/>
      <c r="DI73" s="103"/>
      <c r="DJ73" s="103"/>
      <c r="DK73" s="103"/>
      <c r="DL73" s="103"/>
      <c r="DM73" s="103"/>
      <c r="DN73" s="103"/>
      <c r="DO73" s="103"/>
      <c r="DP73" s="103"/>
      <c r="DQ73" s="103"/>
      <c r="DR73" s="103"/>
      <c r="DS73" s="103"/>
      <c r="DT73" s="103"/>
      <c r="DU73" s="103"/>
      <c r="DV73" s="154"/>
      <c r="DW73" s="103"/>
      <c r="DX73" s="103"/>
      <c r="DY73" s="103"/>
      <c r="DZ73" s="103"/>
      <c r="EA73" s="103"/>
      <c r="EB73" s="103"/>
      <c r="EC73" s="103"/>
      <c r="ED73" s="103"/>
      <c r="EE73" s="103"/>
      <c r="EF73" s="103"/>
      <c r="EG73" s="103"/>
      <c r="EH73" s="103"/>
      <c r="EI73" s="154"/>
      <c r="EJ73" s="103"/>
      <c r="EK73" s="103"/>
      <c r="EL73" s="103"/>
      <c r="EM73" s="103"/>
      <c r="EN73" s="103"/>
      <c r="EO73" s="103"/>
      <c r="EP73" s="103"/>
      <c r="EQ73" s="103"/>
      <c r="ER73" s="103"/>
      <c r="ES73" s="103"/>
      <c r="ET73" s="154"/>
      <c r="EU73" s="103"/>
      <c r="EV73" s="103"/>
      <c r="EW73" s="103"/>
      <c r="EX73" s="103"/>
      <c r="EY73" s="103"/>
      <c r="EZ73" s="103"/>
      <c r="FA73" s="103"/>
      <c r="FB73" s="103"/>
      <c r="FC73" s="103"/>
      <c r="FD73" s="103"/>
      <c r="FE73" s="103"/>
      <c r="FF73" s="103"/>
      <c r="FG73" s="103"/>
      <c r="FH73" s="103"/>
      <c r="FI73" s="103"/>
      <c r="FJ73" s="103"/>
      <c r="FK73" s="103"/>
      <c r="FL73" s="103"/>
      <c r="FM73" s="103"/>
      <c r="FN73" s="103"/>
      <c r="FO73" s="103"/>
      <c r="FP73" s="103"/>
      <c r="FQ73" s="103"/>
      <c r="FR73" s="103"/>
      <c r="FS73" s="103"/>
      <c r="FT73" s="103"/>
      <c r="FU73" s="103"/>
      <c r="FV73" s="103"/>
      <c r="FW73" s="103"/>
      <c r="FX73" s="103"/>
      <c r="FY73" s="103"/>
      <c r="FZ73" s="103"/>
      <c r="GA73" s="103"/>
      <c r="GB73" s="103"/>
      <c r="GC73" s="103"/>
      <c r="GD73" s="103"/>
      <c r="GE73" s="103"/>
      <c r="GF73" s="103"/>
      <c r="GG73" s="103"/>
      <c r="GH73" s="154" t="s">
        <v>390</v>
      </c>
      <c r="GI73" s="103">
        <v>18.334</v>
      </c>
      <c r="GJ73" s="103">
        <v>3.0870000000000002</v>
      </c>
      <c r="GK73" s="103">
        <v>1.667</v>
      </c>
      <c r="GL73" s="103">
        <v>12.058999999999999</v>
      </c>
      <c r="GM73" s="103">
        <v>18.742999999999999</v>
      </c>
      <c r="GN73" s="103">
        <v>2.415</v>
      </c>
      <c r="GO73" s="103">
        <v>1.0369999999999999</v>
      </c>
      <c r="GP73" s="103">
        <v>8.907</v>
      </c>
      <c r="GQ73" s="103">
        <v>18.742999999999999</v>
      </c>
      <c r="GR73" s="103">
        <v>4.7300000000000004</v>
      </c>
      <c r="GS73" s="103">
        <v>4.9710000000000001</v>
      </c>
      <c r="GT73" s="103">
        <v>5.4749999999999996</v>
      </c>
      <c r="GU73" s="103">
        <v>7.4550000000000001</v>
      </c>
      <c r="GV73" s="103">
        <v>16.033000000000001</v>
      </c>
      <c r="GW73" s="103">
        <v>1.032</v>
      </c>
      <c r="GX73" s="103">
        <v>0.36599999999999999</v>
      </c>
      <c r="GY73" s="103">
        <v>0.65100000000000002</v>
      </c>
      <c r="GZ73" s="154"/>
      <c r="HA73" s="103"/>
      <c r="HB73" s="103"/>
      <c r="HC73" s="103"/>
      <c r="HD73" s="103"/>
      <c r="HE73" s="103"/>
      <c r="HF73" s="103"/>
      <c r="HG73" s="103"/>
      <c r="HH73" s="103"/>
      <c r="HI73" s="103"/>
      <c r="HJ73" s="103"/>
      <c r="HK73" s="103"/>
      <c r="HL73" s="103"/>
      <c r="HM73" s="103"/>
      <c r="HN73" s="103"/>
      <c r="HO73" s="103"/>
      <c r="HP73" s="103"/>
      <c r="HQ73" s="103"/>
      <c r="HR73" s="103"/>
      <c r="HS73" s="103"/>
      <c r="HT73" s="103"/>
      <c r="HU73" s="103"/>
      <c r="HV73" s="103"/>
      <c r="HW73" s="103"/>
      <c r="HX73" s="103"/>
      <c r="HY73" s="103"/>
      <c r="HZ73" s="103"/>
      <c r="IA73" s="103"/>
      <c r="IB73" s="103"/>
      <c r="IC73" s="103"/>
      <c r="ID73" s="103"/>
      <c r="IE73" s="103"/>
      <c r="IF73" s="103"/>
      <c r="IG73" s="103"/>
      <c r="IH73" s="103"/>
      <c r="II73" s="103"/>
      <c r="IJ73" s="103"/>
      <c r="IK73" s="154"/>
      <c r="IL73" s="103"/>
      <c r="IM73" s="103"/>
      <c r="IN73" s="103"/>
      <c r="IO73" s="103"/>
      <c r="IP73" s="103"/>
      <c r="IQ73" s="103"/>
      <c r="IR73" s="103"/>
      <c r="IS73" s="103"/>
      <c r="IT73" s="103"/>
      <c r="IU73" s="103"/>
      <c r="IV73" s="103"/>
      <c r="IW73" s="103"/>
      <c r="IX73" s="103"/>
      <c r="IY73" s="103"/>
      <c r="IZ73" s="103"/>
      <c r="JA73" s="103"/>
      <c r="JB73" s="154"/>
      <c r="JC73" s="103"/>
      <c r="JD73" s="103"/>
      <c r="JE73" s="103"/>
      <c r="JF73" s="103"/>
      <c r="JG73" s="103"/>
      <c r="JH73" s="103"/>
      <c r="JI73" s="103"/>
      <c r="JJ73" s="103"/>
      <c r="JK73" s="103"/>
      <c r="JL73" s="103"/>
      <c r="JM73" s="103"/>
      <c r="JN73" s="154"/>
      <c r="JO73" s="103"/>
      <c r="JP73" s="103"/>
      <c r="JQ73" s="103"/>
      <c r="JR73" s="103"/>
      <c r="JS73" s="103"/>
      <c r="JT73" s="103"/>
      <c r="JU73" s="103"/>
      <c r="JV73" s="103"/>
      <c r="JW73" s="103"/>
      <c r="JX73" s="103"/>
      <c r="JY73" s="103"/>
      <c r="JZ73" s="103"/>
      <c r="KA73" s="103"/>
      <c r="KB73" s="103"/>
      <c r="KC73" s="103"/>
      <c r="KD73" s="103"/>
      <c r="KE73" s="103"/>
      <c r="KF73" s="103"/>
      <c r="KG73" s="103"/>
      <c r="KH73" s="154"/>
      <c r="KI73" s="103"/>
      <c r="KJ73" s="103"/>
      <c r="KK73" s="103"/>
      <c r="KL73" s="103"/>
      <c r="KM73" s="103"/>
      <c r="KN73" s="103"/>
      <c r="KO73" s="103"/>
      <c r="KP73" s="103"/>
      <c r="KQ73" s="103"/>
      <c r="KR73" s="103"/>
      <c r="KS73" s="103"/>
      <c r="KT73" s="103"/>
      <c r="KU73" s="103"/>
      <c r="KV73" s="103"/>
      <c r="KW73" s="103"/>
      <c r="KX73" s="103"/>
      <c r="KY73" s="103"/>
      <c r="KZ73" s="154"/>
      <c r="LA73" s="103"/>
      <c r="LB73" s="103"/>
      <c r="LC73" s="103"/>
      <c r="LD73" s="103"/>
      <c r="LE73" s="103"/>
      <c r="LF73" s="103"/>
      <c r="LG73" s="103"/>
      <c r="LH73" s="103"/>
      <c r="LI73" s="103"/>
      <c r="LJ73" s="103"/>
      <c r="LK73" s="103"/>
      <c r="LL73" s="103"/>
      <c r="LM73" s="103"/>
      <c r="LN73" s="103"/>
      <c r="LO73" s="103"/>
      <c r="LP73" s="103"/>
      <c r="LQ73" s="103"/>
      <c r="LR73" s="103"/>
      <c r="LS73" s="103"/>
      <c r="LT73" s="103"/>
      <c r="LU73" s="103"/>
      <c r="LV73" s="103"/>
      <c r="LW73" s="103"/>
      <c r="LX73" s="103"/>
      <c r="LY73" s="103"/>
      <c r="LZ73" s="103"/>
      <c r="MA73" s="103"/>
      <c r="MB73" s="103"/>
      <c r="MC73" s="103"/>
      <c r="MD73" s="154"/>
      <c r="ME73" s="103"/>
      <c r="MF73" s="103"/>
      <c r="MG73" s="103"/>
      <c r="MH73" s="103"/>
      <c r="MI73" s="103"/>
      <c r="MJ73" s="103"/>
      <c r="MK73" s="103"/>
      <c r="ML73" s="103"/>
      <c r="MM73" s="103"/>
      <c r="MN73" s="103"/>
      <c r="MO73" s="103"/>
      <c r="MP73" s="103"/>
      <c r="MQ73" s="103"/>
      <c r="MR73" s="103"/>
      <c r="MS73" s="103"/>
      <c r="MT73" s="103"/>
      <c r="MU73" s="103"/>
      <c r="MV73" s="103"/>
      <c r="MW73" s="103"/>
      <c r="MX73" s="103"/>
      <c r="MY73" s="103"/>
      <c r="MZ73" s="154"/>
      <c r="NA73" s="103"/>
      <c r="NB73" s="103"/>
      <c r="NC73" s="103"/>
      <c r="ND73" s="103"/>
      <c r="NE73" s="103"/>
      <c r="NF73" s="103"/>
      <c r="NG73" s="103"/>
      <c r="NH73" s="103"/>
      <c r="NI73" s="103"/>
      <c r="NJ73" s="103"/>
      <c r="NK73" s="154"/>
      <c r="NL73" s="103"/>
      <c r="NM73" s="103"/>
      <c r="NN73" s="103"/>
      <c r="NO73" s="154"/>
      <c r="NP73" s="103"/>
      <c r="NQ73" s="103"/>
      <c r="NR73" s="103"/>
      <c r="NS73" s="103"/>
      <c r="NT73" s="103"/>
      <c r="NU73" s="103"/>
      <c r="NV73" s="103"/>
      <c r="NW73" s="103"/>
      <c r="NX73" s="154"/>
      <c r="NY73" s="103"/>
      <c r="NZ73" s="103"/>
      <c r="OA73" s="103"/>
      <c r="OB73" s="103"/>
      <c r="OC73" s="103"/>
      <c r="OD73" s="103"/>
      <c r="OE73" s="103"/>
      <c r="OF73" s="103"/>
      <c r="OG73" s="103"/>
      <c r="OH73" s="103"/>
      <c r="OI73" s="103"/>
      <c r="OJ73" s="154"/>
      <c r="OK73" s="103"/>
      <c r="OL73" s="103"/>
      <c r="OM73" s="103"/>
      <c r="ON73" s="103"/>
      <c r="OO73" s="103"/>
      <c r="OP73" s="103"/>
      <c r="OQ73" s="103"/>
      <c r="OR73" s="103"/>
      <c r="OS73" s="103"/>
      <c r="OT73" s="103"/>
      <c r="OU73" s="103"/>
      <c r="OV73" s="103"/>
      <c r="OW73" s="103"/>
      <c r="OX73" s="103"/>
      <c r="OY73" s="103"/>
      <c r="OZ73" s="103"/>
      <c r="PA73" s="103"/>
      <c r="PB73" s="103"/>
      <c r="PC73" s="103"/>
      <c r="PD73" s="103"/>
      <c r="PE73" s="103"/>
      <c r="PF73" s="103"/>
      <c r="PG73" s="103"/>
      <c r="PH73" s="103"/>
      <c r="PI73" s="103"/>
      <c r="PJ73" s="103"/>
      <c r="PK73" s="103"/>
      <c r="PL73" s="103"/>
      <c r="PM73" s="103"/>
      <c r="PN73" s="103"/>
      <c r="PO73" s="103"/>
      <c r="PP73" s="103"/>
      <c r="PQ73" s="103"/>
      <c r="PR73" s="103"/>
      <c r="PS73" s="103"/>
      <c r="PT73" s="103"/>
      <c r="PU73" s="103"/>
      <c r="PV73" s="103"/>
      <c r="PW73" s="103"/>
      <c r="PX73" s="103"/>
      <c r="PY73" s="103"/>
      <c r="PZ73" s="103"/>
      <c r="QA73" s="103"/>
      <c r="QB73" s="103"/>
      <c r="QC73" s="103"/>
      <c r="QD73" s="103"/>
      <c r="QE73" s="103"/>
      <c r="QF73" s="103"/>
      <c r="QG73" s="103"/>
      <c r="QH73" s="103"/>
      <c r="QI73" s="103"/>
      <c r="QJ73" s="103"/>
      <c r="QK73" s="103"/>
      <c r="QL73" s="103"/>
      <c r="QM73" s="103"/>
      <c r="QN73" s="103"/>
      <c r="QO73" s="103"/>
      <c r="QP73" s="103"/>
      <c r="QQ73" s="103"/>
      <c r="QR73" s="103"/>
      <c r="QS73" s="103"/>
      <c r="QT73" s="103"/>
      <c r="QU73" s="103"/>
      <c r="QV73" s="103"/>
      <c r="QW73" s="103"/>
      <c r="QX73" s="103"/>
      <c r="QY73" s="103"/>
      <c r="QZ73" s="154"/>
      <c r="RA73" s="103"/>
      <c r="RB73" s="103"/>
      <c r="RC73" s="103"/>
      <c r="RD73" s="103"/>
      <c r="RE73" s="103"/>
      <c r="RF73" s="103"/>
      <c r="RG73" s="103"/>
      <c r="RH73" s="154"/>
      <c r="RI73" s="103"/>
      <c r="RJ73" s="103"/>
      <c r="RK73" s="103"/>
      <c r="RL73" s="103"/>
      <c r="RM73" s="103"/>
      <c r="RN73" s="103"/>
      <c r="RO73" s="103"/>
      <c r="RP73" s="103"/>
      <c r="RQ73" s="103"/>
      <c r="RR73" s="103"/>
      <c r="RS73" s="103"/>
      <c r="RT73" s="154"/>
      <c r="RU73" s="103"/>
      <c r="RV73" s="103"/>
      <c r="RW73" s="103"/>
      <c r="RX73" s="103"/>
      <c r="RY73" s="103"/>
      <c r="RZ73" s="103"/>
      <c r="SA73" s="103"/>
      <c r="SB73" s="103"/>
    </row>
    <row r="74" spans="1:586" x14ac:dyDescent="0.25">
      <c r="A74" s="2" t="s">
        <v>402</v>
      </c>
      <c r="B74" s="100"/>
      <c r="C74" s="100"/>
      <c r="D74" s="100"/>
      <c r="E74" s="100"/>
      <c r="F74" s="100"/>
      <c r="G74" s="100"/>
      <c r="H74" s="100"/>
      <c r="I74" s="100"/>
      <c r="J74" s="153"/>
      <c r="K74" s="100"/>
      <c r="L74" s="100"/>
      <c r="M74" s="100"/>
      <c r="N74" s="100"/>
      <c r="O74" s="100"/>
      <c r="P74" s="100"/>
      <c r="Q74" s="100"/>
      <c r="R74" s="100"/>
      <c r="S74" s="100"/>
      <c r="T74" s="100"/>
      <c r="U74" s="153"/>
      <c r="V74" s="100"/>
      <c r="W74" s="100"/>
      <c r="X74" s="100"/>
      <c r="Y74" s="100"/>
      <c r="Z74" s="100"/>
      <c r="AA74" s="100"/>
      <c r="AB74" s="100"/>
      <c r="AC74" s="100"/>
      <c r="AD74" s="100"/>
      <c r="AE74" s="100"/>
      <c r="AF74" s="153"/>
      <c r="AG74" s="100"/>
      <c r="AH74" s="100"/>
      <c r="AI74" s="100"/>
      <c r="AJ74" s="100"/>
      <c r="AK74" s="100"/>
      <c r="AL74" s="100"/>
      <c r="AM74" s="100"/>
      <c r="AN74" s="100"/>
      <c r="AO74" s="100"/>
      <c r="AP74" s="100"/>
      <c r="AQ74" s="153"/>
      <c r="AR74" s="100"/>
      <c r="AS74" s="100"/>
      <c r="AT74" s="100"/>
      <c r="AU74" s="100"/>
      <c r="AV74" s="100"/>
      <c r="AW74" s="100"/>
      <c r="AX74" s="100"/>
      <c r="AY74" s="100"/>
      <c r="AZ74" s="100"/>
      <c r="BA74" s="100"/>
      <c r="BB74" s="153"/>
      <c r="BC74" s="100"/>
      <c r="BD74" s="100"/>
      <c r="BE74" s="100"/>
      <c r="BF74" s="100"/>
      <c r="BG74" s="100"/>
      <c r="BH74" s="100"/>
      <c r="BI74" s="100"/>
      <c r="BJ74" s="100"/>
      <c r="BK74" s="100"/>
      <c r="BL74" s="100"/>
      <c r="BM74" s="100"/>
      <c r="BN74" s="153"/>
      <c r="BO74" s="100"/>
      <c r="BP74" s="100"/>
      <c r="BQ74" s="100"/>
      <c r="BR74" s="100"/>
      <c r="BS74" s="100"/>
      <c r="BT74" s="100"/>
      <c r="BU74" s="100"/>
      <c r="BV74" s="100"/>
      <c r="BW74" s="100"/>
      <c r="BX74" s="100"/>
      <c r="BY74" s="100"/>
      <c r="BZ74" s="100"/>
      <c r="CA74" s="100"/>
      <c r="CB74" s="100"/>
      <c r="CC74" s="100"/>
      <c r="CD74" s="153"/>
      <c r="CE74" s="100"/>
      <c r="CF74" s="100"/>
      <c r="CG74" s="100"/>
      <c r="CH74" s="100"/>
      <c r="CI74" s="100"/>
      <c r="CJ74" s="100"/>
      <c r="CK74" s="100"/>
      <c r="CL74" s="100"/>
      <c r="CM74" s="100"/>
      <c r="CN74" s="100"/>
      <c r="CO74" s="100"/>
      <c r="CP74" s="100"/>
      <c r="CQ74" s="100"/>
      <c r="CR74" s="100"/>
      <c r="CS74" s="100"/>
      <c r="CT74" s="100"/>
      <c r="CU74" s="100"/>
      <c r="CV74" s="100"/>
      <c r="CW74" s="100"/>
      <c r="CX74" s="153"/>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53"/>
      <c r="DW74" s="100"/>
      <c r="DX74" s="100"/>
      <c r="DY74" s="100"/>
      <c r="DZ74" s="100"/>
      <c r="EA74" s="100"/>
      <c r="EB74" s="100"/>
      <c r="EC74" s="100"/>
      <c r="ED74" s="100"/>
      <c r="EE74" s="100"/>
      <c r="EF74" s="100"/>
      <c r="EG74" s="100"/>
      <c r="EH74" s="100"/>
      <c r="EI74" s="153"/>
      <c r="EJ74" s="100"/>
      <c r="EK74" s="100"/>
      <c r="EL74" s="100"/>
      <c r="EM74" s="100"/>
      <c r="EN74" s="100"/>
      <c r="EO74" s="100"/>
      <c r="EP74" s="100"/>
      <c r="EQ74" s="100"/>
      <c r="ER74" s="100"/>
      <c r="ES74" s="100"/>
      <c r="ET74" s="153"/>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c r="GG74" s="100"/>
      <c r="GH74" s="153">
        <v>1.615</v>
      </c>
      <c r="GI74" s="100">
        <v>25.577999999999999</v>
      </c>
      <c r="GJ74" s="100" t="s">
        <v>403</v>
      </c>
      <c r="GK74" s="100">
        <v>0.81</v>
      </c>
      <c r="GL74" s="100">
        <v>6.4039999999999999</v>
      </c>
      <c r="GM74" s="100">
        <v>12.933999999999999</v>
      </c>
      <c r="GN74" s="100">
        <v>5.6550000000000002</v>
      </c>
      <c r="GO74" s="100">
        <v>1.6240000000000001</v>
      </c>
      <c r="GP74" s="100">
        <v>7.45</v>
      </c>
      <c r="GQ74" s="100">
        <v>25.577999999999999</v>
      </c>
      <c r="GR74" s="100">
        <v>1.911</v>
      </c>
      <c r="GS74" s="100">
        <v>1.0900000000000001</v>
      </c>
      <c r="GT74" s="100">
        <v>1.387</v>
      </c>
      <c r="GU74" s="100">
        <v>0.89700000000000002</v>
      </c>
      <c r="GV74" s="100">
        <v>0.72699999999999998</v>
      </c>
      <c r="GW74" s="100">
        <v>1.0820000000000001</v>
      </c>
      <c r="GX74" s="100">
        <v>5.4130000000000003</v>
      </c>
      <c r="GY74" s="100">
        <v>1.8340000000000001</v>
      </c>
      <c r="GZ74" s="153"/>
      <c r="HA74" s="100"/>
      <c r="HB74" s="100"/>
      <c r="HC74" s="100"/>
      <c r="HD74" s="100"/>
      <c r="HE74" s="100"/>
      <c r="HF74" s="100"/>
      <c r="HG74" s="100"/>
      <c r="HH74" s="100"/>
      <c r="HI74" s="100"/>
      <c r="HJ74" s="100"/>
      <c r="HK74" s="100"/>
      <c r="HL74" s="100"/>
      <c r="HM74" s="100"/>
      <c r="HN74" s="100"/>
      <c r="HO74" s="100"/>
      <c r="HP74" s="100"/>
      <c r="HQ74" s="100"/>
      <c r="HR74" s="100"/>
      <c r="HS74" s="100"/>
      <c r="HT74" s="100"/>
      <c r="HU74" s="100"/>
      <c r="HV74" s="100"/>
      <c r="HW74" s="100"/>
      <c r="HX74" s="100"/>
      <c r="HY74" s="100"/>
      <c r="HZ74" s="100"/>
      <c r="IA74" s="100"/>
      <c r="IB74" s="100"/>
      <c r="IC74" s="100"/>
      <c r="ID74" s="100"/>
      <c r="IE74" s="100"/>
      <c r="IF74" s="100"/>
      <c r="IG74" s="100"/>
      <c r="IH74" s="100"/>
      <c r="II74" s="100"/>
      <c r="IJ74" s="100"/>
      <c r="IK74" s="153"/>
      <c r="IL74" s="100"/>
      <c r="IM74" s="100"/>
      <c r="IN74" s="100"/>
      <c r="IO74" s="100"/>
      <c r="IP74" s="100"/>
      <c r="IQ74" s="100"/>
      <c r="IR74" s="100"/>
      <c r="IS74" s="100"/>
      <c r="IT74" s="100"/>
      <c r="IU74" s="100"/>
      <c r="IV74" s="100"/>
      <c r="IW74" s="100"/>
      <c r="IX74" s="100"/>
      <c r="IY74" s="100"/>
      <c r="IZ74" s="100"/>
      <c r="JA74" s="100"/>
      <c r="JB74" s="153"/>
      <c r="JC74" s="100"/>
      <c r="JD74" s="100"/>
      <c r="JE74" s="100"/>
      <c r="JF74" s="100"/>
      <c r="JG74" s="100"/>
      <c r="JH74" s="100"/>
      <c r="JI74" s="100"/>
      <c r="JJ74" s="100"/>
      <c r="JK74" s="100"/>
      <c r="JL74" s="100"/>
      <c r="JM74" s="100"/>
      <c r="JN74" s="153"/>
      <c r="JO74" s="100"/>
      <c r="JP74" s="100"/>
      <c r="JQ74" s="100"/>
      <c r="JR74" s="100"/>
      <c r="JS74" s="100"/>
      <c r="JT74" s="100"/>
      <c r="JU74" s="100"/>
      <c r="JV74" s="100"/>
      <c r="JW74" s="100"/>
      <c r="JX74" s="100"/>
      <c r="JY74" s="100"/>
      <c r="JZ74" s="100"/>
      <c r="KA74" s="100"/>
      <c r="KB74" s="100"/>
      <c r="KC74" s="100"/>
      <c r="KD74" s="100"/>
      <c r="KE74" s="100"/>
      <c r="KF74" s="100"/>
      <c r="KG74" s="100"/>
      <c r="KH74" s="153"/>
      <c r="KI74" s="100"/>
      <c r="KJ74" s="100"/>
      <c r="KK74" s="100"/>
      <c r="KL74" s="100"/>
      <c r="KM74" s="100"/>
      <c r="KN74" s="100"/>
      <c r="KO74" s="100"/>
      <c r="KP74" s="100"/>
      <c r="KQ74" s="100"/>
      <c r="KR74" s="100"/>
      <c r="KS74" s="100"/>
      <c r="KT74" s="100"/>
      <c r="KU74" s="100"/>
      <c r="KV74" s="100"/>
      <c r="KW74" s="100"/>
      <c r="KX74" s="100"/>
      <c r="KY74" s="100"/>
      <c r="KZ74" s="153"/>
      <c r="LA74" s="100"/>
      <c r="LB74" s="100"/>
      <c r="LC74" s="100"/>
      <c r="LD74" s="100"/>
      <c r="LE74" s="100"/>
      <c r="LF74" s="100"/>
      <c r="LG74" s="100"/>
      <c r="LH74" s="100"/>
      <c r="LI74" s="100"/>
      <c r="LJ74" s="100"/>
      <c r="LK74" s="100"/>
      <c r="LL74" s="100"/>
      <c r="LM74" s="100"/>
      <c r="LN74" s="100"/>
      <c r="LO74" s="100"/>
      <c r="LP74" s="100"/>
      <c r="LQ74" s="100"/>
      <c r="LR74" s="100"/>
      <c r="LS74" s="100"/>
      <c r="LT74" s="100"/>
      <c r="LU74" s="100"/>
      <c r="LV74" s="100"/>
      <c r="LW74" s="100"/>
      <c r="LX74" s="100"/>
      <c r="LY74" s="100"/>
      <c r="LZ74" s="100"/>
      <c r="MA74" s="100"/>
      <c r="MB74" s="100"/>
      <c r="MC74" s="100"/>
      <c r="MD74" s="153"/>
      <c r="ME74" s="100"/>
      <c r="MF74" s="100"/>
      <c r="MG74" s="100"/>
      <c r="MH74" s="100"/>
      <c r="MI74" s="100"/>
      <c r="MJ74" s="100"/>
      <c r="MK74" s="100"/>
      <c r="ML74" s="100"/>
      <c r="MM74" s="100"/>
      <c r="MN74" s="100"/>
      <c r="MO74" s="100"/>
      <c r="MP74" s="100"/>
      <c r="MQ74" s="100"/>
      <c r="MR74" s="100"/>
      <c r="MS74" s="100"/>
      <c r="MT74" s="100"/>
      <c r="MU74" s="100"/>
      <c r="MV74" s="100"/>
      <c r="MW74" s="100"/>
      <c r="MX74" s="100"/>
      <c r="MY74" s="100"/>
      <c r="MZ74" s="153">
        <v>6.32</v>
      </c>
      <c r="NA74" s="100" t="s">
        <v>33</v>
      </c>
      <c r="NB74" s="100">
        <v>17.899999999999999</v>
      </c>
      <c r="NC74" s="100">
        <v>11.76</v>
      </c>
      <c r="ND74" s="100" t="s">
        <v>33</v>
      </c>
      <c r="NE74" s="100">
        <v>101</v>
      </c>
      <c r="NF74" s="100" t="s">
        <v>33</v>
      </c>
      <c r="NG74" s="100">
        <v>89.92</v>
      </c>
      <c r="NH74" s="100" t="s">
        <v>33</v>
      </c>
      <c r="NI74" s="100">
        <v>722</v>
      </c>
      <c r="NJ74" s="100" t="s">
        <v>33</v>
      </c>
      <c r="NK74" s="153"/>
      <c r="NL74" s="100"/>
      <c r="NM74" s="100"/>
      <c r="NN74" s="100"/>
      <c r="NO74" s="153"/>
      <c r="NP74" s="100"/>
      <c r="NQ74" s="100"/>
      <c r="NR74" s="100"/>
      <c r="NS74" s="100"/>
      <c r="NT74" s="100"/>
      <c r="NU74" s="100"/>
      <c r="NV74" s="100"/>
      <c r="NW74" s="100"/>
      <c r="NX74" s="153"/>
      <c r="NY74" s="100"/>
      <c r="NZ74" s="100"/>
      <c r="OA74" s="100"/>
      <c r="OB74" s="100"/>
      <c r="OC74" s="100"/>
      <c r="OD74" s="100"/>
      <c r="OE74" s="100"/>
      <c r="OF74" s="100"/>
      <c r="OG74" s="100"/>
      <c r="OH74" s="100"/>
      <c r="OI74" s="100"/>
      <c r="OJ74" s="153"/>
      <c r="OK74" s="100"/>
      <c r="OL74" s="100"/>
      <c r="OM74" s="100"/>
      <c r="ON74" s="100"/>
      <c r="OO74" s="100"/>
      <c r="OP74" s="100"/>
      <c r="OQ74" s="100"/>
      <c r="OR74" s="100"/>
      <c r="OS74" s="100"/>
      <c r="OT74" s="100"/>
      <c r="OU74" s="100"/>
      <c r="OV74" s="100"/>
      <c r="OW74" s="100"/>
      <c r="OX74" s="100"/>
      <c r="OY74" s="100"/>
      <c r="OZ74" s="100"/>
      <c r="PA74" s="100"/>
      <c r="PB74" s="100"/>
      <c r="PC74" s="100"/>
      <c r="PD74" s="100"/>
      <c r="PE74" s="100"/>
      <c r="PF74" s="100"/>
      <c r="PG74" s="100"/>
      <c r="PH74" s="100"/>
      <c r="PI74" s="100"/>
      <c r="PJ74" s="100"/>
      <c r="PK74" s="100"/>
      <c r="PL74" s="100"/>
      <c r="PM74" s="100"/>
      <c r="PN74" s="100"/>
      <c r="PO74" s="100"/>
      <c r="PP74" s="100"/>
      <c r="PQ74" s="100"/>
      <c r="PR74" s="100"/>
      <c r="PS74" s="100"/>
      <c r="PT74" s="100"/>
      <c r="PU74" s="100"/>
      <c r="PV74" s="100"/>
      <c r="PW74" s="100"/>
      <c r="PX74" s="100"/>
      <c r="PY74" s="100"/>
      <c r="PZ74" s="100"/>
      <c r="QA74" s="100"/>
      <c r="QB74" s="100"/>
      <c r="QC74" s="100"/>
      <c r="QD74" s="100"/>
      <c r="QE74" s="100"/>
      <c r="QF74" s="100"/>
      <c r="QG74" s="100"/>
      <c r="QH74" s="100"/>
      <c r="QI74" s="100"/>
      <c r="QJ74" s="100"/>
      <c r="QK74" s="100"/>
      <c r="QL74" s="100"/>
      <c r="QM74" s="100"/>
      <c r="QN74" s="100"/>
      <c r="QO74" s="100"/>
      <c r="QP74" s="100"/>
      <c r="QQ74" s="100"/>
      <c r="QR74" s="100"/>
      <c r="QS74" s="100"/>
      <c r="QT74" s="100"/>
      <c r="QU74" s="100"/>
      <c r="QV74" s="100"/>
      <c r="QW74" s="100"/>
      <c r="QX74" s="100"/>
      <c r="QY74" s="100"/>
      <c r="QZ74" s="153"/>
      <c r="RA74" s="100"/>
      <c r="RB74" s="100"/>
      <c r="RC74" s="100"/>
      <c r="RD74" s="100"/>
      <c r="RE74" s="100"/>
      <c r="RF74" s="100"/>
      <c r="RG74" s="100"/>
      <c r="RH74" s="153"/>
      <c r="RI74" s="100"/>
      <c r="RJ74" s="100"/>
      <c r="RK74" s="100"/>
      <c r="RL74" s="100"/>
      <c r="RM74" s="100"/>
      <c r="RN74" s="100"/>
      <c r="RO74" s="100"/>
      <c r="RP74" s="100"/>
      <c r="RQ74" s="100"/>
      <c r="RR74" s="100"/>
      <c r="RS74" s="100"/>
      <c r="RT74" s="153"/>
      <c r="RU74" s="100"/>
      <c r="RV74" s="100"/>
      <c r="RW74" s="100"/>
      <c r="RX74" s="100"/>
      <c r="RY74" s="100"/>
      <c r="RZ74" s="100"/>
      <c r="SA74" s="100"/>
      <c r="SB74" s="100"/>
    </row>
    <row r="75" spans="1:586" x14ac:dyDescent="0.25">
      <c r="A75" s="200" t="s">
        <v>435</v>
      </c>
      <c r="B75" s="103"/>
      <c r="C75" s="103"/>
      <c r="D75" s="103"/>
      <c r="E75" s="103"/>
      <c r="F75" s="103"/>
      <c r="G75" s="103"/>
      <c r="H75" s="103"/>
      <c r="I75" s="103"/>
      <c r="J75" s="154"/>
      <c r="K75" s="103"/>
      <c r="L75" s="103"/>
      <c r="M75" s="103"/>
      <c r="N75" s="103"/>
      <c r="O75" s="103"/>
      <c r="P75" s="103"/>
      <c r="Q75" s="103"/>
      <c r="R75" s="103"/>
      <c r="S75" s="103"/>
      <c r="T75" s="103"/>
      <c r="U75" s="154"/>
      <c r="V75" s="103"/>
      <c r="W75" s="103"/>
      <c r="X75" s="103"/>
      <c r="Y75" s="103"/>
      <c r="Z75" s="103"/>
      <c r="AA75" s="103"/>
      <c r="AB75" s="103"/>
      <c r="AC75" s="103"/>
      <c r="AD75" s="103"/>
      <c r="AE75" s="103"/>
      <c r="AF75" s="154"/>
      <c r="AG75" s="103"/>
      <c r="AH75" s="103"/>
      <c r="AI75" s="103"/>
      <c r="AJ75" s="103"/>
      <c r="AK75" s="103"/>
      <c r="AL75" s="103"/>
      <c r="AM75" s="103"/>
      <c r="AN75" s="103"/>
      <c r="AO75" s="103"/>
      <c r="AP75" s="103"/>
      <c r="AQ75" s="154"/>
      <c r="AR75" s="103"/>
      <c r="AS75" s="103"/>
      <c r="AT75" s="103"/>
      <c r="AU75" s="103"/>
      <c r="AV75" s="103"/>
      <c r="AW75" s="103"/>
      <c r="AX75" s="103"/>
      <c r="AY75" s="103"/>
      <c r="AZ75" s="103"/>
      <c r="BA75" s="103"/>
      <c r="BB75" s="154"/>
      <c r="BC75" s="103"/>
      <c r="BD75" s="103"/>
      <c r="BE75" s="103"/>
      <c r="BF75" s="103"/>
      <c r="BG75" s="103"/>
      <c r="BH75" s="103"/>
      <c r="BI75" s="103"/>
      <c r="BJ75" s="103"/>
      <c r="BK75" s="103"/>
      <c r="BL75" s="103"/>
      <c r="BM75" s="103"/>
      <c r="BN75" s="154"/>
      <c r="BO75" s="103"/>
      <c r="BP75" s="103"/>
      <c r="BQ75" s="103"/>
      <c r="BR75" s="103"/>
      <c r="BS75" s="103"/>
      <c r="BT75" s="103"/>
      <c r="BU75" s="103"/>
      <c r="BV75" s="103"/>
      <c r="BW75" s="103"/>
      <c r="BX75" s="103"/>
      <c r="BY75" s="103"/>
      <c r="BZ75" s="103"/>
      <c r="CA75" s="103"/>
      <c r="CB75" s="103"/>
      <c r="CC75" s="103"/>
      <c r="CD75" s="154"/>
      <c r="CE75" s="103"/>
      <c r="CF75" s="103"/>
      <c r="CG75" s="103"/>
      <c r="CH75" s="103"/>
      <c r="CI75" s="103"/>
      <c r="CJ75" s="103"/>
      <c r="CK75" s="103"/>
      <c r="CL75" s="103"/>
      <c r="CM75" s="103"/>
      <c r="CN75" s="103"/>
      <c r="CO75" s="103"/>
      <c r="CP75" s="103"/>
      <c r="CQ75" s="103"/>
      <c r="CR75" s="103"/>
      <c r="CS75" s="103"/>
      <c r="CT75" s="103"/>
      <c r="CU75" s="103"/>
      <c r="CV75" s="103"/>
      <c r="CW75" s="103"/>
      <c r="CX75" s="154"/>
      <c r="CY75" s="103"/>
      <c r="CZ75" s="103"/>
      <c r="DA75" s="103"/>
      <c r="DB75" s="103"/>
      <c r="DC75" s="103"/>
      <c r="DD75" s="103"/>
      <c r="DE75" s="103"/>
      <c r="DF75" s="103"/>
      <c r="DG75" s="103"/>
      <c r="DH75" s="103"/>
      <c r="DI75" s="103"/>
      <c r="DJ75" s="103"/>
      <c r="DK75" s="103"/>
      <c r="DL75" s="103"/>
      <c r="DM75" s="103"/>
      <c r="DN75" s="103"/>
      <c r="DO75" s="103"/>
      <c r="DP75" s="103"/>
      <c r="DQ75" s="103"/>
      <c r="DR75" s="103"/>
      <c r="DS75" s="103"/>
      <c r="DT75" s="103"/>
      <c r="DU75" s="103"/>
      <c r="DV75" s="154"/>
      <c r="DW75" s="103"/>
      <c r="DX75" s="103"/>
      <c r="DY75" s="103"/>
      <c r="DZ75" s="103"/>
      <c r="EA75" s="103"/>
      <c r="EB75" s="103"/>
      <c r="EC75" s="103"/>
      <c r="ED75" s="103"/>
      <c r="EE75" s="103"/>
      <c r="EF75" s="103"/>
      <c r="EG75" s="103"/>
      <c r="EH75" s="103"/>
      <c r="EI75" s="154"/>
      <c r="EJ75" s="103"/>
      <c r="EK75" s="103"/>
      <c r="EL75" s="103"/>
      <c r="EM75" s="103"/>
      <c r="EN75" s="103"/>
      <c r="EO75" s="103"/>
      <c r="EP75" s="103"/>
      <c r="EQ75" s="103"/>
      <c r="ER75" s="103"/>
      <c r="ES75" s="103"/>
      <c r="ET75" s="154"/>
      <c r="EU75" s="103"/>
      <c r="EV75" s="103"/>
      <c r="EW75" s="103"/>
      <c r="EX75" s="103"/>
      <c r="EY75" s="103"/>
      <c r="EZ75" s="103"/>
      <c r="FA75" s="103"/>
      <c r="FB75" s="103"/>
      <c r="FC75" s="103"/>
      <c r="FD75" s="103"/>
      <c r="FE75" s="103"/>
      <c r="FF75" s="103"/>
      <c r="FG75" s="103"/>
      <c r="FH75" s="103"/>
      <c r="FI75" s="103"/>
      <c r="FJ75" s="103"/>
      <c r="FK75" s="103"/>
      <c r="FL75" s="103"/>
      <c r="FM75" s="103"/>
      <c r="FN75" s="103"/>
      <c r="FO75" s="103"/>
      <c r="FP75" s="103"/>
      <c r="FQ75" s="103"/>
      <c r="FR75" s="103"/>
      <c r="FS75" s="103"/>
      <c r="FT75" s="103"/>
      <c r="FU75" s="103"/>
      <c r="FV75" s="103"/>
      <c r="FW75" s="103"/>
      <c r="FX75" s="103"/>
      <c r="FY75" s="103"/>
      <c r="FZ75" s="103"/>
      <c r="GA75" s="103"/>
      <c r="GB75" s="103"/>
      <c r="GC75" s="103"/>
      <c r="GD75" s="103"/>
      <c r="GE75" s="103"/>
      <c r="GF75" s="103"/>
      <c r="GG75" s="103"/>
      <c r="GH75" s="154"/>
      <c r="GI75" s="103"/>
      <c r="GJ75" s="103"/>
      <c r="GK75" s="103"/>
      <c r="GL75" s="103"/>
      <c r="GM75" s="103"/>
      <c r="GN75" s="103"/>
      <c r="GO75" s="103"/>
      <c r="GP75" s="103"/>
      <c r="GQ75" s="103"/>
      <c r="GR75" s="103"/>
      <c r="GS75" s="103"/>
      <c r="GT75" s="103"/>
      <c r="GU75" s="103"/>
      <c r="GV75" s="103"/>
      <c r="GW75" s="103"/>
      <c r="GX75" s="103"/>
      <c r="GY75" s="103"/>
      <c r="GZ75" s="154"/>
      <c r="HA75" s="103"/>
      <c r="HB75" s="103"/>
      <c r="HC75" s="103"/>
      <c r="HD75" s="103"/>
      <c r="HE75" s="103"/>
      <c r="HF75" s="103"/>
      <c r="HG75" s="103"/>
      <c r="HH75" s="103"/>
      <c r="HI75" s="103"/>
      <c r="HJ75" s="103"/>
      <c r="HK75" s="103"/>
      <c r="HL75" s="103"/>
      <c r="HM75" s="103"/>
      <c r="HN75" s="103"/>
      <c r="HO75" s="103"/>
      <c r="HP75" s="103"/>
      <c r="HQ75" s="103"/>
      <c r="HR75" s="103"/>
      <c r="HS75" s="103"/>
      <c r="HT75" s="103"/>
      <c r="HU75" s="103"/>
      <c r="HV75" s="103"/>
      <c r="HW75" s="103"/>
      <c r="HX75" s="103"/>
      <c r="HY75" s="103"/>
      <c r="HZ75" s="103"/>
      <c r="IA75" s="103"/>
      <c r="IB75" s="103"/>
      <c r="IC75" s="103"/>
      <c r="ID75" s="103"/>
      <c r="IE75" s="103"/>
      <c r="IF75" s="103"/>
      <c r="IG75" s="103"/>
      <c r="IH75" s="103"/>
      <c r="II75" s="103"/>
      <c r="IJ75" s="103"/>
      <c r="IK75" s="154">
        <v>2.1000000000000001E-2</v>
      </c>
      <c r="IL75" s="103">
        <v>1.6E-2</v>
      </c>
      <c r="IM75" s="103">
        <v>4.7E-2</v>
      </c>
      <c r="IN75" s="103">
        <v>1.7999999999999999E-2</v>
      </c>
      <c r="IO75" s="103">
        <v>3.5000000000000003E-2</v>
      </c>
      <c r="IP75" s="103">
        <v>1.7999999999999999E-2</v>
      </c>
      <c r="IQ75" s="103">
        <v>0.189</v>
      </c>
      <c r="IR75" s="103">
        <v>8.2000000000000003E-2</v>
      </c>
      <c r="IS75" s="103">
        <v>0.128</v>
      </c>
      <c r="IT75" s="103">
        <v>0.104</v>
      </c>
      <c r="IU75" s="103">
        <v>2.9000000000000001E-2</v>
      </c>
      <c r="IV75" s="103">
        <v>0.191</v>
      </c>
      <c r="IW75" s="103">
        <v>0.152</v>
      </c>
      <c r="IX75" s="103">
        <v>3.5999999999999997E-2</v>
      </c>
      <c r="IY75" s="103">
        <v>2.3E-2</v>
      </c>
      <c r="IZ75" s="103">
        <v>0.16500000000000001</v>
      </c>
      <c r="JA75" s="103">
        <v>1.9E-2</v>
      </c>
      <c r="JB75" s="154">
        <v>0.68500000000000005</v>
      </c>
      <c r="JC75" s="103">
        <v>3.7999999999999999E-2</v>
      </c>
      <c r="JD75" s="103">
        <v>0.97299999999999998</v>
      </c>
      <c r="JE75" s="103">
        <v>0.63800000000000001</v>
      </c>
      <c r="JF75" s="103">
        <v>0.66400000000000003</v>
      </c>
      <c r="JG75" s="103">
        <v>0.25</v>
      </c>
      <c r="JH75" s="103">
        <v>1.6279999999999999</v>
      </c>
      <c r="JI75" s="103">
        <v>0.05</v>
      </c>
      <c r="JJ75" s="103" t="s">
        <v>471</v>
      </c>
      <c r="JK75" s="103">
        <v>1.113</v>
      </c>
      <c r="JL75" s="103">
        <v>0.89400000000000002</v>
      </c>
      <c r="JM75" s="103">
        <v>1.1890000000000001</v>
      </c>
      <c r="JN75" s="154"/>
      <c r="JO75" s="103"/>
      <c r="JP75" s="103"/>
      <c r="JQ75" s="103"/>
      <c r="JR75" s="103"/>
      <c r="JS75" s="103"/>
      <c r="JT75" s="103"/>
      <c r="JU75" s="103"/>
      <c r="JV75" s="103"/>
      <c r="JW75" s="103"/>
      <c r="JX75" s="103"/>
      <c r="JY75" s="103"/>
      <c r="JZ75" s="103"/>
      <c r="KA75" s="103"/>
      <c r="KB75" s="103"/>
      <c r="KC75" s="103"/>
      <c r="KD75" s="103"/>
      <c r="KE75" s="103"/>
      <c r="KF75" s="103"/>
      <c r="KG75" s="103"/>
      <c r="KH75" s="154"/>
      <c r="KI75" s="103"/>
      <c r="KJ75" s="103"/>
      <c r="KK75" s="103"/>
      <c r="KL75" s="103"/>
      <c r="KM75" s="103"/>
      <c r="KN75" s="103"/>
      <c r="KO75" s="103"/>
      <c r="KP75" s="103"/>
      <c r="KQ75" s="103"/>
      <c r="KR75" s="103"/>
      <c r="KS75" s="103"/>
      <c r="KT75" s="103"/>
      <c r="KU75" s="103"/>
      <c r="KV75" s="103"/>
      <c r="KW75" s="103"/>
      <c r="KX75" s="103"/>
      <c r="KY75" s="103"/>
      <c r="KZ75" s="154"/>
      <c r="LA75" s="103"/>
      <c r="LB75" s="103"/>
      <c r="LC75" s="103"/>
      <c r="LD75" s="103"/>
      <c r="LE75" s="103"/>
      <c r="LF75" s="103"/>
      <c r="LG75" s="103"/>
      <c r="LH75" s="103"/>
      <c r="LI75" s="103"/>
      <c r="LJ75" s="103"/>
      <c r="LK75" s="103"/>
      <c r="LL75" s="103"/>
      <c r="LM75" s="103"/>
      <c r="LN75" s="103"/>
      <c r="LO75" s="103"/>
      <c r="LP75" s="103"/>
      <c r="LQ75" s="103"/>
      <c r="LR75" s="103"/>
      <c r="LS75" s="103"/>
      <c r="LT75" s="103"/>
      <c r="LU75" s="103"/>
      <c r="LV75" s="103"/>
      <c r="LW75" s="103"/>
      <c r="LX75" s="103"/>
      <c r="LY75" s="103"/>
      <c r="LZ75" s="103"/>
      <c r="MA75" s="103"/>
      <c r="MB75" s="103"/>
      <c r="MC75" s="103"/>
      <c r="MD75" s="154"/>
      <c r="ME75" s="103"/>
      <c r="MF75" s="103"/>
      <c r="MG75" s="103"/>
      <c r="MH75" s="103"/>
      <c r="MI75" s="103"/>
      <c r="MJ75" s="103"/>
      <c r="MK75" s="103"/>
      <c r="ML75" s="103"/>
      <c r="MM75" s="103"/>
      <c r="MN75" s="103"/>
      <c r="MO75" s="103"/>
      <c r="MP75" s="103"/>
      <c r="MQ75" s="103"/>
      <c r="MR75" s="103"/>
      <c r="MS75" s="103"/>
      <c r="MT75" s="103"/>
      <c r="MU75" s="103"/>
      <c r="MV75" s="103"/>
      <c r="MW75" s="103"/>
      <c r="MX75" s="103"/>
      <c r="MY75" s="103"/>
      <c r="MZ75" s="154"/>
      <c r="NA75" s="103"/>
      <c r="NB75" s="103"/>
      <c r="NC75" s="103"/>
      <c r="ND75" s="103"/>
      <c r="NE75" s="103"/>
      <c r="NF75" s="103"/>
      <c r="NG75" s="103"/>
      <c r="NH75" s="103"/>
      <c r="NI75" s="103"/>
      <c r="NJ75" s="103"/>
      <c r="NK75" s="154"/>
      <c r="NL75" s="103"/>
      <c r="NM75" s="103"/>
      <c r="NN75" s="103"/>
      <c r="NO75" s="154"/>
      <c r="NP75" s="103"/>
      <c r="NQ75" s="103"/>
      <c r="NR75" s="103"/>
      <c r="NS75" s="103"/>
      <c r="NT75" s="103"/>
      <c r="NU75" s="103"/>
      <c r="NV75" s="103"/>
      <c r="NW75" s="103"/>
      <c r="NX75" s="154"/>
      <c r="NY75" s="103"/>
      <c r="NZ75" s="103"/>
      <c r="OA75" s="103"/>
      <c r="OB75" s="103"/>
      <c r="OC75" s="103"/>
      <c r="OD75" s="103"/>
      <c r="OE75" s="103"/>
      <c r="OF75" s="103"/>
      <c r="OG75" s="103"/>
      <c r="OH75" s="103"/>
      <c r="OI75" s="103"/>
      <c r="OJ75" s="154"/>
      <c r="OK75" s="103"/>
      <c r="OL75" s="103"/>
      <c r="OM75" s="103"/>
      <c r="ON75" s="103"/>
      <c r="OO75" s="103"/>
      <c r="OP75" s="103"/>
      <c r="OQ75" s="103"/>
      <c r="OR75" s="103"/>
      <c r="OS75" s="103"/>
      <c r="OT75" s="103"/>
      <c r="OU75" s="103"/>
      <c r="OV75" s="103"/>
      <c r="OW75" s="103"/>
      <c r="OX75" s="103"/>
      <c r="OY75" s="103"/>
      <c r="OZ75" s="103"/>
      <c r="PA75" s="103"/>
      <c r="PB75" s="103"/>
      <c r="PC75" s="103"/>
      <c r="PD75" s="103"/>
      <c r="PE75" s="103"/>
      <c r="PF75" s="103"/>
      <c r="PG75" s="103"/>
      <c r="PH75" s="103"/>
      <c r="PI75" s="103"/>
      <c r="PJ75" s="103"/>
      <c r="PK75" s="103"/>
      <c r="PL75" s="103"/>
      <c r="PM75" s="103"/>
      <c r="PN75" s="103"/>
      <c r="PO75" s="103"/>
      <c r="PP75" s="103"/>
      <c r="PQ75" s="103"/>
      <c r="PR75" s="103"/>
      <c r="PS75" s="103"/>
      <c r="PT75" s="103"/>
      <c r="PU75" s="103"/>
      <c r="PV75" s="103"/>
      <c r="PW75" s="103"/>
      <c r="PX75" s="103"/>
      <c r="PY75" s="103"/>
      <c r="PZ75" s="103"/>
      <c r="QA75" s="103"/>
      <c r="QB75" s="103"/>
      <c r="QC75" s="103"/>
      <c r="QD75" s="103"/>
      <c r="QE75" s="103"/>
      <c r="QF75" s="103"/>
      <c r="QG75" s="103"/>
      <c r="QH75" s="103"/>
      <c r="QI75" s="103"/>
      <c r="QJ75" s="103"/>
      <c r="QK75" s="103"/>
      <c r="QL75" s="103"/>
      <c r="QM75" s="103"/>
      <c r="QN75" s="103"/>
      <c r="QO75" s="103"/>
      <c r="QP75" s="103"/>
      <c r="QQ75" s="103"/>
      <c r="QR75" s="103"/>
      <c r="QS75" s="103"/>
      <c r="QT75" s="103"/>
      <c r="QU75" s="103"/>
      <c r="QV75" s="103"/>
      <c r="QW75" s="103"/>
      <c r="QX75" s="103"/>
      <c r="QY75" s="103"/>
      <c r="QZ75" s="154"/>
      <c r="RA75" s="103"/>
      <c r="RB75" s="103"/>
      <c r="RC75" s="103"/>
      <c r="RD75" s="103"/>
      <c r="RE75" s="103"/>
      <c r="RF75" s="103"/>
      <c r="RG75" s="103"/>
      <c r="RH75" s="154"/>
      <c r="RI75" s="103"/>
      <c r="RJ75" s="103"/>
      <c r="RK75" s="103"/>
      <c r="RL75" s="103"/>
      <c r="RM75" s="103"/>
      <c r="RN75" s="103"/>
      <c r="RO75" s="103"/>
      <c r="RP75" s="103"/>
      <c r="RQ75" s="103"/>
      <c r="RR75" s="103"/>
      <c r="RS75" s="103"/>
      <c r="RT75" s="154"/>
      <c r="RU75" s="103"/>
      <c r="RV75" s="103"/>
      <c r="RW75" s="103"/>
      <c r="RX75" s="103"/>
      <c r="RY75" s="103"/>
      <c r="RZ75" s="103"/>
      <c r="SA75" s="103"/>
      <c r="SB75" s="103"/>
    </row>
    <row r="76" spans="1:586" x14ac:dyDescent="0.25">
      <c r="A76" s="220" t="s">
        <v>436</v>
      </c>
      <c r="B76" s="100"/>
      <c r="C76" s="100"/>
      <c r="D76" s="100"/>
      <c r="E76" s="100"/>
      <c r="F76" s="100"/>
      <c r="G76" s="100"/>
      <c r="H76" s="100"/>
      <c r="I76" s="100"/>
      <c r="J76" s="153"/>
      <c r="K76" s="100"/>
      <c r="L76" s="100"/>
      <c r="M76" s="100"/>
      <c r="N76" s="100"/>
      <c r="O76" s="100"/>
      <c r="P76" s="100"/>
      <c r="Q76" s="100"/>
      <c r="R76" s="100"/>
      <c r="S76" s="100"/>
      <c r="T76" s="100"/>
      <c r="U76" s="153"/>
      <c r="V76" s="100"/>
      <c r="W76" s="100"/>
      <c r="X76" s="100"/>
      <c r="Y76" s="100"/>
      <c r="Z76" s="100"/>
      <c r="AA76" s="100"/>
      <c r="AB76" s="100"/>
      <c r="AC76" s="100"/>
      <c r="AD76" s="100"/>
      <c r="AE76" s="100"/>
      <c r="AF76" s="153"/>
      <c r="AG76" s="100"/>
      <c r="AH76" s="100"/>
      <c r="AI76" s="100"/>
      <c r="AJ76" s="100"/>
      <c r="AK76" s="100"/>
      <c r="AL76" s="100"/>
      <c r="AM76" s="100"/>
      <c r="AN76" s="100"/>
      <c r="AO76" s="100"/>
      <c r="AP76" s="100"/>
      <c r="AQ76" s="153"/>
      <c r="AR76" s="100"/>
      <c r="AS76" s="100"/>
      <c r="AT76" s="100"/>
      <c r="AU76" s="100"/>
      <c r="AV76" s="100"/>
      <c r="AW76" s="100"/>
      <c r="AX76" s="100"/>
      <c r="AY76" s="100"/>
      <c r="AZ76" s="100"/>
      <c r="BA76" s="100"/>
      <c r="BB76" s="153"/>
      <c r="BC76" s="100"/>
      <c r="BD76" s="100"/>
      <c r="BE76" s="100"/>
      <c r="BF76" s="100"/>
      <c r="BG76" s="100"/>
      <c r="BH76" s="100"/>
      <c r="BI76" s="100"/>
      <c r="BJ76" s="100"/>
      <c r="BK76" s="100"/>
      <c r="BL76" s="100"/>
      <c r="BM76" s="100"/>
      <c r="BN76" s="153"/>
      <c r="BO76" s="100"/>
      <c r="BP76" s="100"/>
      <c r="BQ76" s="100"/>
      <c r="BR76" s="100"/>
      <c r="BS76" s="100"/>
      <c r="BT76" s="100"/>
      <c r="BU76" s="100"/>
      <c r="BV76" s="100"/>
      <c r="BW76" s="100"/>
      <c r="BX76" s="100"/>
      <c r="BY76" s="100"/>
      <c r="BZ76" s="100"/>
      <c r="CA76" s="100"/>
      <c r="CB76" s="100"/>
      <c r="CC76" s="100"/>
      <c r="CD76" s="153"/>
      <c r="CE76" s="100"/>
      <c r="CF76" s="100"/>
      <c r="CG76" s="100"/>
      <c r="CH76" s="100"/>
      <c r="CI76" s="100"/>
      <c r="CJ76" s="100"/>
      <c r="CK76" s="100"/>
      <c r="CL76" s="100"/>
      <c r="CM76" s="100"/>
      <c r="CN76" s="100"/>
      <c r="CO76" s="100"/>
      <c r="CP76" s="100"/>
      <c r="CQ76" s="100"/>
      <c r="CR76" s="100"/>
      <c r="CS76" s="100"/>
      <c r="CT76" s="100"/>
      <c r="CU76" s="100"/>
      <c r="CV76" s="100"/>
      <c r="CW76" s="100"/>
      <c r="CX76" s="153"/>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53"/>
      <c r="DW76" s="100"/>
      <c r="DX76" s="100"/>
      <c r="DY76" s="100"/>
      <c r="DZ76" s="100"/>
      <c r="EA76" s="100"/>
      <c r="EB76" s="100"/>
      <c r="EC76" s="100"/>
      <c r="ED76" s="100"/>
      <c r="EE76" s="100"/>
      <c r="EF76" s="100"/>
      <c r="EG76" s="100"/>
      <c r="EH76" s="100"/>
      <c r="EI76" s="153"/>
      <c r="EJ76" s="100"/>
      <c r="EK76" s="100"/>
      <c r="EL76" s="100"/>
      <c r="EM76" s="100"/>
      <c r="EN76" s="100"/>
      <c r="EO76" s="100"/>
      <c r="EP76" s="100"/>
      <c r="EQ76" s="100"/>
      <c r="ER76" s="100"/>
      <c r="ES76" s="100"/>
      <c r="ET76" s="153"/>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c r="GG76" s="100"/>
      <c r="GH76" s="153"/>
      <c r="GI76" s="100"/>
      <c r="GJ76" s="100"/>
      <c r="GK76" s="100"/>
      <c r="GL76" s="100"/>
      <c r="GM76" s="100"/>
      <c r="GN76" s="100"/>
      <c r="GO76" s="100"/>
      <c r="GP76" s="100"/>
      <c r="GQ76" s="100"/>
      <c r="GR76" s="100"/>
      <c r="GS76" s="100"/>
      <c r="GT76" s="100"/>
      <c r="GU76" s="100"/>
      <c r="GV76" s="100"/>
      <c r="GW76" s="100"/>
      <c r="GX76" s="100"/>
      <c r="GY76" s="100"/>
      <c r="GZ76" s="153"/>
      <c r="HA76" s="100"/>
      <c r="HB76" s="100"/>
      <c r="HC76" s="100"/>
      <c r="HD76" s="100"/>
      <c r="HE76" s="100"/>
      <c r="HF76" s="100"/>
      <c r="HG76" s="100"/>
      <c r="HH76" s="100"/>
      <c r="HI76" s="100"/>
      <c r="HJ76" s="100"/>
      <c r="HK76" s="100"/>
      <c r="HL76" s="100"/>
      <c r="HM76" s="100"/>
      <c r="HN76" s="100"/>
      <c r="HO76" s="100"/>
      <c r="HP76" s="100"/>
      <c r="HQ76" s="100"/>
      <c r="HR76" s="100"/>
      <c r="HS76" s="100"/>
      <c r="HT76" s="100"/>
      <c r="HU76" s="100"/>
      <c r="HV76" s="100"/>
      <c r="HW76" s="100"/>
      <c r="HX76" s="100"/>
      <c r="HY76" s="100"/>
      <c r="HZ76" s="100"/>
      <c r="IA76" s="100"/>
      <c r="IB76" s="100"/>
      <c r="IC76" s="100"/>
      <c r="ID76" s="100"/>
      <c r="IE76" s="100"/>
      <c r="IF76" s="100"/>
      <c r="IG76" s="100"/>
      <c r="IH76" s="100"/>
      <c r="II76" s="100"/>
      <c r="IJ76" s="100"/>
      <c r="IK76" s="153">
        <v>2.5000000000000001E-2</v>
      </c>
      <c r="IL76" s="100">
        <v>0.245</v>
      </c>
      <c r="IM76" s="100">
        <v>0.22600000000000001</v>
      </c>
      <c r="IN76" s="100">
        <v>1.0999999999999999E-2</v>
      </c>
      <c r="IO76" s="100">
        <v>1.7000000000000001E-2</v>
      </c>
      <c r="IP76" s="100">
        <v>1.6E-2</v>
      </c>
      <c r="IQ76" s="100">
        <v>0.627</v>
      </c>
      <c r="IR76" s="100">
        <v>0.75</v>
      </c>
      <c r="IS76" s="100">
        <v>1.157</v>
      </c>
      <c r="IT76" s="100">
        <v>8.9999999999999993E-3</v>
      </c>
      <c r="IU76" s="100">
        <v>8.9999999999999993E-3</v>
      </c>
      <c r="IV76" s="100">
        <v>1.4E-2</v>
      </c>
      <c r="IW76" s="100">
        <v>0.106</v>
      </c>
      <c r="IX76" s="100">
        <v>0.73399999999999999</v>
      </c>
      <c r="IY76" s="100">
        <v>0.246</v>
      </c>
      <c r="IZ76" s="100">
        <v>1.7000000000000001E-2</v>
      </c>
      <c r="JA76" s="100">
        <v>0.58099999999999996</v>
      </c>
      <c r="JB76" s="153"/>
      <c r="JC76" s="100"/>
      <c r="JD76" s="100"/>
      <c r="JE76" s="100"/>
      <c r="JF76" s="100"/>
      <c r="JG76" s="100"/>
      <c r="JH76" s="100"/>
      <c r="JI76" s="100"/>
      <c r="JJ76" s="100"/>
      <c r="JK76" s="100"/>
      <c r="JL76" s="100"/>
      <c r="JM76" s="100"/>
      <c r="JN76" s="153"/>
      <c r="JO76" s="100"/>
      <c r="JP76" s="100"/>
      <c r="JQ76" s="100"/>
      <c r="JR76" s="100"/>
      <c r="JS76" s="100"/>
      <c r="JT76" s="100"/>
      <c r="JU76" s="100"/>
      <c r="JV76" s="100"/>
      <c r="JW76" s="100"/>
      <c r="JX76" s="100"/>
      <c r="JY76" s="100"/>
      <c r="JZ76" s="100"/>
      <c r="KA76" s="100"/>
      <c r="KB76" s="100"/>
      <c r="KC76" s="100"/>
      <c r="KD76" s="100"/>
      <c r="KE76" s="100"/>
      <c r="KF76" s="100"/>
      <c r="KG76" s="100"/>
      <c r="KH76" s="153"/>
      <c r="KI76" s="100"/>
      <c r="KJ76" s="100"/>
      <c r="KK76" s="100"/>
      <c r="KL76" s="100"/>
      <c r="KM76" s="100"/>
      <c r="KN76" s="100"/>
      <c r="KO76" s="100"/>
      <c r="KP76" s="100"/>
      <c r="KQ76" s="100"/>
      <c r="KR76" s="100"/>
      <c r="KS76" s="100"/>
      <c r="KT76" s="100"/>
      <c r="KU76" s="100"/>
      <c r="KV76" s="100"/>
      <c r="KW76" s="100"/>
      <c r="KX76" s="100"/>
      <c r="KY76" s="100"/>
      <c r="KZ76" s="153"/>
      <c r="LA76" s="100"/>
      <c r="LB76" s="100"/>
      <c r="LC76" s="100"/>
      <c r="LD76" s="100"/>
      <c r="LE76" s="100"/>
      <c r="LF76" s="100"/>
      <c r="LG76" s="100"/>
      <c r="LH76" s="100"/>
      <c r="LI76" s="100"/>
      <c r="LJ76" s="100"/>
      <c r="LK76" s="100"/>
      <c r="LL76" s="100"/>
      <c r="LM76" s="100"/>
      <c r="LN76" s="100"/>
      <c r="LO76" s="100"/>
      <c r="LP76" s="100"/>
      <c r="LQ76" s="100"/>
      <c r="LR76" s="100"/>
      <c r="LS76" s="100"/>
      <c r="LT76" s="100"/>
      <c r="LU76" s="100"/>
      <c r="LV76" s="100"/>
      <c r="LW76" s="100"/>
      <c r="LX76" s="100"/>
      <c r="LY76" s="100"/>
      <c r="LZ76" s="100"/>
      <c r="MA76" s="100"/>
      <c r="MB76" s="100"/>
      <c r="MC76" s="100"/>
      <c r="MD76" s="153"/>
      <c r="ME76" s="100"/>
      <c r="MF76" s="100"/>
      <c r="MG76" s="100"/>
      <c r="MH76" s="100"/>
      <c r="MI76" s="100"/>
      <c r="MJ76" s="100"/>
      <c r="MK76" s="100"/>
      <c r="ML76" s="100"/>
      <c r="MM76" s="100"/>
      <c r="MN76" s="100"/>
      <c r="MO76" s="100"/>
      <c r="MP76" s="100"/>
      <c r="MQ76" s="100"/>
      <c r="MR76" s="100"/>
      <c r="MS76" s="100"/>
      <c r="MT76" s="100"/>
      <c r="MU76" s="100"/>
      <c r="MV76" s="100"/>
      <c r="MW76" s="100"/>
      <c r="MX76" s="100"/>
      <c r="MY76" s="100"/>
      <c r="MZ76" s="153"/>
      <c r="NA76" s="100"/>
      <c r="NB76" s="100"/>
      <c r="NC76" s="100"/>
      <c r="ND76" s="100"/>
      <c r="NE76" s="100"/>
      <c r="NF76" s="100"/>
      <c r="NG76" s="100"/>
      <c r="NH76" s="100"/>
      <c r="NI76" s="100"/>
      <c r="NJ76" s="100"/>
      <c r="NK76" s="153"/>
      <c r="NL76" s="100"/>
      <c r="NM76" s="100"/>
      <c r="NN76" s="100"/>
      <c r="NO76" s="153"/>
      <c r="NP76" s="100"/>
      <c r="NQ76" s="100"/>
      <c r="NR76" s="100"/>
      <c r="NS76" s="100"/>
      <c r="NT76" s="100"/>
      <c r="NU76" s="100"/>
      <c r="NV76" s="100"/>
      <c r="NW76" s="100"/>
      <c r="NX76" s="153"/>
      <c r="NY76" s="100"/>
      <c r="NZ76" s="100"/>
      <c r="OA76" s="100"/>
      <c r="OB76" s="100"/>
      <c r="OC76" s="100"/>
      <c r="OD76" s="100"/>
      <c r="OE76" s="100"/>
      <c r="OF76" s="100"/>
      <c r="OG76" s="100"/>
      <c r="OH76" s="100"/>
      <c r="OI76" s="100"/>
      <c r="OJ76" s="153"/>
      <c r="OK76" s="100"/>
      <c r="OL76" s="100"/>
      <c r="OM76" s="100"/>
      <c r="ON76" s="100"/>
      <c r="OO76" s="100"/>
      <c r="OP76" s="100"/>
      <c r="OQ76" s="100"/>
      <c r="OR76" s="100"/>
      <c r="OS76" s="100"/>
      <c r="OT76" s="100"/>
      <c r="OU76" s="100"/>
      <c r="OV76" s="100"/>
      <c r="OW76" s="100"/>
      <c r="OX76" s="100"/>
      <c r="OY76" s="100"/>
      <c r="OZ76" s="100"/>
      <c r="PA76" s="100"/>
      <c r="PB76" s="100"/>
      <c r="PC76" s="100"/>
      <c r="PD76" s="100"/>
      <c r="PE76" s="100"/>
      <c r="PF76" s="100"/>
      <c r="PG76" s="100"/>
      <c r="PH76" s="100"/>
      <c r="PI76" s="100"/>
      <c r="PJ76" s="100"/>
      <c r="PK76" s="100"/>
      <c r="PL76" s="100"/>
      <c r="PM76" s="100"/>
      <c r="PN76" s="100"/>
      <c r="PO76" s="100"/>
      <c r="PP76" s="100"/>
      <c r="PQ76" s="100"/>
      <c r="PR76" s="100"/>
      <c r="PS76" s="100"/>
      <c r="PT76" s="100"/>
      <c r="PU76" s="100"/>
      <c r="PV76" s="100"/>
      <c r="PW76" s="100"/>
      <c r="PX76" s="100"/>
      <c r="PY76" s="100"/>
      <c r="PZ76" s="100"/>
      <c r="QA76" s="100"/>
      <c r="QB76" s="100"/>
      <c r="QC76" s="100"/>
      <c r="QD76" s="100"/>
      <c r="QE76" s="100"/>
      <c r="QF76" s="100"/>
      <c r="QG76" s="100"/>
      <c r="QH76" s="100"/>
      <c r="QI76" s="100"/>
      <c r="QJ76" s="100"/>
      <c r="QK76" s="100"/>
      <c r="QL76" s="100"/>
      <c r="QM76" s="100"/>
      <c r="QN76" s="100"/>
      <c r="QO76" s="100"/>
      <c r="QP76" s="100"/>
      <c r="QQ76" s="100"/>
      <c r="QR76" s="100"/>
      <c r="QS76" s="100"/>
      <c r="QT76" s="100"/>
      <c r="QU76" s="100"/>
      <c r="QV76" s="100"/>
      <c r="QW76" s="100"/>
      <c r="QX76" s="100"/>
      <c r="QY76" s="100"/>
      <c r="QZ76" s="153"/>
      <c r="RA76" s="100"/>
      <c r="RB76" s="100"/>
      <c r="RC76" s="100"/>
      <c r="RD76" s="100"/>
      <c r="RE76" s="100"/>
      <c r="RF76" s="100"/>
      <c r="RG76" s="100"/>
      <c r="RH76" s="153"/>
      <c r="RI76" s="100"/>
      <c r="RJ76" s="100"/>
      <c r="RK76" s="100"/>
      <c r="RL76" s="100"/>
      <c r="RM76" s="100"/>
      <c r="RN76" s="100"/>
      <c r="RO76" s="100"/>
      <c r="RP76" s="100"/>
      <c r="RQ76" s="100"/>
      <c r="RR76" s="100"/>
      <c r="RS76" s="100"/>
      <c r="RT76" s="153"/>
      <c r="RU76" s="100"/>
      <c r="RV76" s="100"/>
      <c r="RW76" s="100"/>
      <c r="RX76" s="100"/>
      <c r="RY76" s="100"/>
      <c r="RZ76" s="100"/>
      <c r="SA76" s="100"/>
      <c r="SB76" s="100"/>
    </row>
    <row r="77" spans="1:586" x14ac:dyDescent="0.25">
      <c r="A77" s="210" t="s">
        <v>752</v>
      </c>
      <c r="B77" s="103"/>
      <c r="C77" s="103"/>
      <c r="D77" s="103"/>
      <c r="E77" s="103"/>
      <c r="F77" s="103"/>
      <c r="G77" s="103"/>
      <c r="H77" s="103"/>
      <c r="I77" s="103"/>
      <c r="J77" s="154"/>
      <c r="K77" s="103"/>
      <c r="L77" s="103"/>
      <c r="M77" s="103"/>
      <c r="N77" s="103"/>
      <c r="O77" s="103"/>
      <c r="P77" s="103"/>
      <c r="Q77" s="103"/>
      <c r="R77" s="103"/>
      <c r="S77" s="103"/>
      <c r="T77" s="103"/>
      <c r="U77" s="154"/>
      <c r="V77" s="103"/>
      <c r="W77" s="103"/>
      <c r="X77" s="103"/>
      <c r="Y77" s="103"/>
      <c r="Z77" s="103"/>
      <c r="AA77" s="103"/>
      <c r="AB77" s="103"/>
      <c r="AC77" s="103"/>
      <c r="AD77" s="103"/>
      <c r="AE77" s="103"/>
      <c r="AF77" s="154"/>
      <c r="AG77" s="103"/>
      <c r="AH77" s="103"/>
      <c r="AI77" s="103"/>
      <c r="AJ77" s="103"/>
      <c r="AK77" s="103"/>
      <c r="AL77" s="103"/>
      <c r="AM77" s="103"/>
      <c r="AN77" s="103"/>
      <c r="AO77" s="103"/>
      <c r="AP77" s="103"/>
      <c r="AQ77" s="154"/>
      <c r="AR77" s="103"/>
      <c r="AS77" s="103"/>
      <c r="AT77" s="103"/>
      <c r="AU77" s="103"/>
      <c r="AV77" s="103"/>
      <c r="AW77" s="103"/>
      <c r="AX77" s="103"/>
      <c r="AY77" s="103"/>
      <c r="AZ77" s="103"/>
      <c r="BA77" s="103"/>
      <c r="BB77" s="154"/>
      <c r="BC77" s="103"/>
      <c r="BD77" s="103"/>
      <c r="BE77" s="103"/>
      <c r="BF77" s="103"/>
      <c r="BG77" s="103"/>
      <c r="BH77" s="103"/>
      <c r="BI77" s="103"/>
      <c r="BJ77" s="103"/>
      <c r="BK77" s="103"/>
      <c r="BL77" s="103"/>
      <c r="BM77" s="103"/>
      <c r="BN77" s="154"/>
      <c r="BO77" s="103"/>
      <c r="BP77" s="103"/>
      <c r="BQ77" s="103"/>
      <c r="BR77" s="103"/>
      <c r="BS77" s="103"/>
      <c r="BT77" s="103"/>
      <c r="BU77" s="103"/>
      <c r="BV77" s="103"/>
      <c r="BW77" s="103"/>
      <c r="BX77" s="103"/>
      <c r="BY77" s="103"/>
      <c r="BZ77" s="103"/>
      <c r="CA77" s="103"/>
      <c r="CB77" s="103"/>
      <c r="CC77" s="103"/>
      <c r="CD77" s="154"/>
      <c r="CE77" s="103"/>
      <c r="CF77" s="103"/>
      <c r="CG77" s="103"/>
      <c r="CH77" s="103"/>
      <c r="CI77" s="103"/>
      <c r="CJ77" s="103"/>
      <c r="CK77" s="103"/>
      <c r="CL77" s="103"/>
      <c r="CM77" s="103"/>
      <c r="CN77" s="103"/>
      <c r="CO77" s="103"/>
      <c r="CP77" s="103"/>
      <c r="CQ77" s="103"/>
      <c r="CR77" s="103"/>
      <c r="CS77" s="103"/>
      <c r="CT77" s="103"/>
      <c r="CU77" s="103"/>
      <c r="CV77" s="103"/>
      <c r="CW77" s="103"/>
      <c r="CX77" s="154"/>
      <c r="CY77" s="103"/>
      <c r="CZ77" s="103"/>
      <c r="DA77" s="103"/>
      <c r="DB77" s="103"/>
      <c r="DC77" s="103"/>
      <c r="DD77" s="103"/>
      <c r="DE77" s="103"/>
      <c r="DF77" s="103"/>
      <c r="DG77" s="103"/>
      <c r="DH77" s="103"/>
      <c r="DI77" s="103"/>
      <c r="DJ77" s="103"/>
      <c r="DK77" s="103"/>
      <c r="DL77" s="103"/>
      <c r="DM77" s="103"/>
      <c r="DN77" s="103"/>
      <c r="DO77" s="103"/>
      <c r="DP77" s="103"/>
      <c r="DQ77" s="103"/>
      <c r="DR77" s="103"/>
      <c r="DS77" s="103"/>
      <c r="DT77" s="103"/>
      <c r="DU77" s="103"/>
      <c r="DV77" s="154"/>
      <c r="DW77" s="103"/>
      <c r="DX77" s="103"/>
      <c r="DY77" s="103"/>
      <c r="DZ77" s="103"/>
      <c r="EA77" s="103"/>
      <c r="EB77" s="103"/>
      <c r="EC77" s="103"/>
      <c r="ED77" s="103"/>
      <c r="EE77" s="103"/>
      <c r="EF77" s="103"/>
      <c r="EG77" s="103"/>
      <c r="EH77" s="103"/>
      <c r="EI77" s="154"/>
      <c r="EJ77" s="103"/>
      <c r="EK77" s="103"/>
      <c r="EL77" s="103"/>
      <c r="EM77" s="103"/>
      <c r="EN77" s="103"/>
      <c r="EO77" s="103"/>
      <c r="EP77" s="103"/>
      <c r="EQ77" s="103"/>
      <c r="ER77" s="103"/>
      <c r="ES77" s="103"/>
      <c r="ET77" s="154"/>
      <c r="EU77" s="103"/>
      <c r="EV77" s="103"/>
      <c r="EW77" s="103"/>
      <c r="EX77" s="103"/>
      <c r="EY77" s="103"/>
      <c r="EZ77" s="103"/>
      <c r="FA77" s="103"/>
      <c r="FB77" s="103"/>
      <c r="FC77" s="103"/>
      <c r="FD77" s="103"/>
      <c r="FE77" s="103"/>
      <c r="FF77" s="103"/>
      <c r="FG77" s="103"/>
      <c r="FH77" s="103"/>
      <c r="FI77" s="103"/>
      <c r="FJ77" s="103"/>
      <c r="FK77" s="103"/>
      <c r="FL77" s="103"/>
      <c r="FM77" s="103"/>
      <c r="FN77" s="103"/>
      <c r="FO77" s="103"/>
      <c r="FP77" s="103"/>
      <c r="FQ77" s="103"/>
      <c r="FR77" s="103"/>
      <c r="FS77" s="103"/>
      <c r="FT77" s="103"/>
      <c r="FU77" s="103"/>
      <c r="FV77" s="103"/>
      <c r="FW77" s="103"/>
      <c r="FX77" s="103"/>
      <c r="FY77" s="103"/>
      <c r="FZ77" s="103"/>
      <c r="GA77" s="103"/>
      <c r="GB77" s="103"/>
      <c r="GC77" s="103"/>
      <c r="GD77" s="103"/>
      <c r="GE77" s="103"/>
      <c r="GF77" s="103"/>
      <c r="GG77" s="103"/>
      <c r="GH77" s="154"/>
      <c r="GI77" s="103"/>
      <c r="GJ77" s="103"/>
      <c r="GK77" s="103"/>
      <c r="GL77" s="103"/>
      <c r="GM77" s="103"/>
      <c r="GN77" s="103"/>
      <c r="GO77" s="103"/>
      <c r="GP77" s="103"/>
      <c r="GQ77" s="103"/>
      <c r="GR77" s="103"/>
      <c r="GS77" s="103"/>
      <c r="GT77" s="103"/>
      <c r="GU77" s="103"/>
      <c r="GV77" s="103"/>
      <c r="GW77" s="103"/>
      <c r="GX77" s="103"/>
      <c r="GY77" s="103"/>
      <c r="GZ77" s="154"/>
      <c r="HA77" s="103"/>
      <c r="HB77" s="103"/>
      <c r="HC77" s="103"/>
      <c r="HD77" s="103"/>
      <c r="HE77" s="103"/>
      <c r="HF77" s="103"/>
      <c r="HG77" s="103"/>
      <c r="HH77" s="103"/>
      <c r="HI77" s="103"/>
      <c r="HJ77" s="103"/>
      <c r="HK77" s="103"/>
      <c r="HL77" s="103"/>
      <c r="HM77" s="103"/>
      <c r="HN77" s="103"/>
      <c r="HO77" s="103"/>
      <c r="HP77" s="103"/>
      <c r="HQ77" s="103"/>
      <c r="HR77" s="103"/>
      <c r="HS77" s="103"/>
      <c r="HT77" s="103"/>
      <c r="HU77" s="103"/>
      <c r="HV77" s="103"/>
      <c r="HW77" s="103"/>
      <c r="HX77" s="103"/>
      <c r="HY77" s="103"/>
      <c r="HZ77" s="103"/>
      <c r="IA77" s="103"/>
      <c r="IB77" s="103"/>
      <c r="IC77" s="103"/>
      <c r="ID77" s="103"/>
      <c r="IE77" s="103"/>
      <c r="IF77" s="103"/>
      <c r="IG77" s="103"/>
      <c r="IH77" s="103"/>
      <c r="II77" s="103"/>
      <c r="IJ77" s="103"/>
      <c r="IK77" s="154">
        <v>2.5999999999999999E-2</v>
      </c>
      <c r="IL77" s="103">
        <v>2.9000000000000001E-2</v>
      </c>
      <c r="IM77" s="103">
        <v>8.4000000000000005E-2</v>
      </c>
      <c r="IN77" s="103">
        <v>8.0000000000000002E-3</v>
      </c>
      <c r="IO77" s="103">
        <v>3.2000000000000001E-2</v>
      </c>
      <c r="IP77" s="103">
        <v>1.7000000000000001E-2</v>
      </c>
      <c r="IQ77" s="103">
        <v>0.40799999999999997</v>
      </c>
      <c r="IR77" s="103">
        <v>0.13400000000000001</v>
      </c>
      <c r="IS77" s="103">
        <v>0.25</v>
      </c>
      <c r="IT77" s="103">
        <v>2.5999999999999999E-2</v>
      </c>
      <c r="IU77" s="103">
        <v>8.0000000000000002E-3</v>
      </c>
      <c r="IV77" s="103">
        <v>1.7999999999999999E-2</v>
      </c>
      <c r="IW77" s="103">
        <v>0.433</v>
      </c>
      <c r="IX77" s="103"/>
      <c r="IY77" s="103"/>
      <c r="IZ77" s="103"/>
      <c r="JA77" s="103"/>
      <c r="JB77" s="154">
        <v>0.32300000000000001</v>
      </c>
      <c r="JC77" s="103">
        <v>3.7999999999999999E-2</v>
      </c>
      <c r="JD77" s="103">
        <v>0.56999999999999995</v>
      </c>
      <c r="JE77" s="103">
        <v>0.28299999999999997</v>
      </c>
      <c r="JF77" s="103">
        <v>0.26900000000000002</v>
      </c>
      <c r="JG77" s="103">
        <v>0.156</v>
      </c>
      <c r="JH77" s="103">
        <v>1.37</v>
      </c>
      <c r="JI77" s="103">
        <v>5.8999999999999997E-2</v>
      </c>
      <c r="JJ77" s="103">
        <v>2.3069999999999999</v>
      </c>
      <c r="JK77" s="103">
        <v>1.2589999999999999</v>
      </c>
      <c r="JL77" s="103">
        <v>1.242</v>
      </c>
      <c r="JM77" s="103">
        <v>0.54</v>
      </c>
      <c r="JN77" s="154"/>
      <c r="JO77" s="103"/>
      <c r="JP77" s="103"/>
      <c r="JQ77" s="103"/>
      <c r="JR77" s="103"/>
      <c r="JS77" s="103"/>
      <c r="JT77" s="103"/>
      <c r="JU77" s="103"/>
      <c r="JV77" s="103"/>
      <c r="JW77" s="103"/>
      <c r="JX77" s="103"/>
      <c r="JY77" s="103"/>
      <c r="JZ77" s="103"/>
      <c r="KA77" s="103"/>
      <c r="KB77" s="103"/>
      <c r="KC77" s="103"/>
      <c r="KD77" s="103"/>
      <c r="KE77" s="103"/>
      <c r="KF77" s="103"/>
      <c r="KG77" s="103"/>
      <c r="KH77" s="154"/>
      <c r="KI77" s="103"/>
      <c r="KJ77" s="103"/>
      <c r="KK77" s="103"/>
      <c r="KL77" s="103"/>
      <c r="KM77" s="103"/>
      <c r="KN77" s="103"/>
      <c r="KO77" s="103"/>
      <c r="KP77" s="103"/>
      <c r="KQ77" s="103"/>
      <c r="KR77" s="103"/>
      <c r="KS77" s="103"/>
      <c r="KT77" s="103"/>
      <c r="KU77" s="103"/>
      <c r="KV77" s="103"/>
      <c r="KW77" s="103"/>
      <c r="KX77" s="103"/>
      <c r="KY77" s="103"/>
      <c r="KZ77" s="154"/>
      <c r="LA77" s="103"/>
      <c r="LB77" s="103"/>
      <c r="LC77" s="103"/>
      <c r="LD77" s="103"/>
      <c r="LE77" s="103"/>
      <c r="LF77" s="103"/>
      <c r="LG77" s="103"/>
      <c r="LH77" s="103"/>
      <c r="LI77" s="103"/>
      <c r="LJ77" s="103"/>
      <c r="LK77" s="103"/>
      <c r="LL77" s="103"/>
      <c r="LM77" s="103"/>
      <c r="LN77" s="103"/>
      <c r="LO77" s="103"/>
      <c r="LP77" s="103"/>
      <c r="LQ77" s="103"/>
      <c r="LR77" s="103"/>
      <c r="LS77" s="103"/>
      <c r="LT77" s="103"/>
      <c r="LU77" s="103"/>
      <c r="LV77" s="103"/>
      <c r="LW77" s="103"/>
      <c r="LX77" s="103"/>
      <c r="LY77" s="103"/>
      <c r="LZ77" s="103"/>
      <c r="MA77" s="103"/>
      <c r="MB77" s="103"/>
      <c r="MC77" s="103"/>
      <c r="MD77" s="154"/>
      <c r="ME77" s="103"/>
      <c r="MF77" s="103"/>
      <c r="MG77" s="103"/>
      <c r="MH77" s="103"/>
      <c r="MI77" s="103"/>
      <c r="MJ77" s="103"/>
      <c r="MK77" s="103"/>
      <c r="ML77" s="103"/>
      <c r="MM77" s="103"/>
      <c r="MN77" s="103"/>
      <c r="MO77" s="103"/>
      <c r="MP77" s="103"/>
      <c r="MQ77" s="103"/>
      <c r="MR77" s="103"/>
      <c r="MS77" s="103"/>
      <c r="MT77" s="103"/>
      <c r="MU77" s="103"/>
      <c r="MV77" s="103"/>
      <c r="MW77" s="103"/>
      <c r="MX77" s="103"/>
      <c r="MY77" s="103"/>
      <c r="MZ77" s="154"/>
      <c r="NA77" s="103"/>
      <c r="NB77" s="103"/>
      <c r="NC77" s="103"/>
      <c r="ND77" s="103"/>
      <c r="NE77" s="103"/>
      <c r="NF77" s="103"/>
      <c r="NG77" s="103"/>
      <c r="NH77" s="103"/>
      <c r="NI77" s="103"/>
      <c r="NJ77" s="103"/>
      <c r="NK77" s="154"/>
      <c r="NL77" s="103"/>
      <c r="NM77" s="103"/>
      <c r="NN77" s="103"/>
      <c r="NO77" s="154"/>
      <c r="NP77" s="103"/>
      <c r="NQ77" s="103"/>
      <c r="NR77" s="103"/>
      <c r="NS77" s="103"/>
      <c r="NT77" s="103"/>
      <c r="NU77" s="103"/>
      <c r="NV77" s="103"/>
      <c r="NW77" s="103"/>
      <c r="NX77" s="154"/>
      <c r="NY77" s="103"/>
      <c r="NZ77" s="103"/>
      <c r="OA77" s="103"/>
      <c r="OB77" s="103"/>
      <c r="OC77" s="103"/>
      <c r="OD77" s="103"/>
      <c r="OE77" s="103"/>
      <c r="OF77" s="103"/>
      <c r="OG77" s="103"/>
      <c r="OH77" s="103"/>
      <c r="OI77" s="103"/>
      <c r="OJ77" s="154"/>
      <c r="OK77" s="103"/>
      <c r="OL77" s="103"/>
      <c r="OM77" s="103"/>
      <c r="ON77" s="103"/>
      <c r="OO77" s="103"/>
      <c r="OP77" s="103"/>
      <c r="OQ77" s="103"/>
      <c r="OR77" s="103"/>
      <c r="OS77" s="103"/>
      <c r="OT77" s="103"/>
      <c r="OU77" s="103"/>
      <c r="OV77" s="103"/>
      <c r="OW77" s="103"/>
      <c r="OX77" s="103"/>
      <c r="OY77" s="103"/>
      <c r="OZ77" s="103"/>
      <c r="PA77" s="103"/>
      <c r="PB77" s="103"/>
      <c r="PC77" s="103"/>
      <c r="PD77" s="103"/>
      <c r="PE77" s="103"/>
      <c r="PF77" s="103"/>
      <c r="PG77" s="103"/>
      <c r="PH77" s="103"/>
      <c r="PI77" s="103"/>
      <c r="PJ77" s="103"/>
      <c r="PK77" s="103"/>
      <c r="PL77" s="103"/>
      <c r="PM77" s="103"/>
      <c r="PN77" s="103"/>
      <c r="PO77" s="103"/>
      <c r="PP77" s="103"/>
      <c r="PQ77" s="103"/>
      <c r="PR77" s="103"/>
      <c r="PS77" s="103"/>
      <c r="PT77" s="103"/>
      <c r="PU77" s="103"/>
      <c r="PV77" s="103"/>
      <c r="PW77" s="103"/>
      <c r="PX77" s="103"/>
      <c r="PY77" s="103"/>
      <c r="PZ77" s="103"/>
      <c r="QA77" s="103"/>
      <c r="QB77" s="103"/>
      <c r="QC77" s="103"/>
      <c r="QD77" s="103"/>
      <c r="QE77" s="103"/>
      <c r="QF77" s="103"/>
      <c r="QG77" s="103"/>
      <c r="QH77" s="103"/>
      <c r="QI77" s="103"/>
      <c r="QJ77" s="103"/>
      <c r="QK77" s="103"/>
      <c r="QL77" s="103"/>
      <c r="QM77" s="103"/>
      <c r="QN77" s="103"/>
      <c r="QO77" s="103"/>
      <c r="QP77" s="103"/>
      <c r="QQ77" s="103"/>
      <c r="QR77" s="103"/>
      <c r="QS77" s="103"/>
      <c r="QT77" s="103"/>
      <c r="QU77" s="103"/>
      <c r="QV77" s="103"/>
      <c r="QW77" s="103"/>
      <c r="QX77" s="103"/>
      <c r="QY77" s="103"/>
      <c r="QZ77" s="154"/>
      <c r="RA77" s="103"/>
      <c r="RB77" s="103"/>
      <c r="RC77" s="103"/>
      <c r="RD77" s="103"/>
      <c r="RE77" s="103"/>
      <c r="RF77" s="103"/>
      <c r="RG77" s="103"/>
      <c r="RH77" s="154"/>
      <c r="RI77" s="103"/>
      <c r="RJ77" s="103"/>
      <c r="RK77" s="103"/>
      <c r="RL77" s="103"/>
      <c r="RM77" s="103"/>
      <c r="RN77" s="103"/>
      <c r="RO77" s="103"/>
      <c r="RP77" s="103"/>
      <c r="RQ77" s="103"/>
      <c r="RR77" s="103"/>
      <c r="RS77" s="103"/>
      <c r="RT77" s="154"/>
      <c r="RU77" s="103"/>
      <c r="RV77" s="103"/>
      <c r="RW77" s="103"/>
      <c r="RX77" s="103"/>
      <c r="RY77" s="103"/>
      <c r="RZ77" s="103"/>
      <c r="SA77" s="103"/>
      <c r="SB77" s="103"/>
    </row>
    <row r="78" spans="1:586" x14ac:dyDescent="0.25">
      <c r="A78" s="218" t="s">
        <v>437</v>
      </c>
      <c r="B78" s="100"/>
      <c r="C78" s="100"/>
      <c r="D78" s="100"/>
      <c r="E78" s="100"/>
      <c r="F78" s="100"/>
      <c r="G78" s="100"/>
      <c r="H78" s="100"/>
      <c r="I78" s="100"/>
      <c r="J78" s="153"/>
      <c r="K78" s="100"/>
      <c r="L78" s="100"/>
      <c r="M78" s="100"/>
      <c r="N78" s="100"/>
      <c r="O78" s="100"/>
      <c r="P78" s="100"/>
      <c r="Q78" s="100"/>
      <c r="R78" s="100"/>
      <c r="S78" s="100"/>
      <c r="T78" s="100"/>
      <c r="U78" s="153"/>
      <c r="V78" s="100"/>
      <c r="W78" s="100"/>
      <c r="X78" s="100"/>
      <c r="Y78" s="100"/>
      <c r="Z78" s="100"/>
      <c r="AA78" s="100"/>
      <c r="AB78" s="100"/>
      <c r="AC78" s="100"/>
      <c r="AD78" s="100"/>
      <c r="AE78" s="100"/>
      <c r="AF78" s="153"/>
      <c r="AG78" s="100"/>
      <c r="AH78" s="100"/>
      <c r="AI78" s="100"/>
      <c r="AJ78" s="100"/>
      <c r="AK78" s="100"/>
      <c r="AL78" s="100"/>
      <c r="AM78" s="100"/>
      <c r="AN78" s="100"/>
      <c r="AO78" s="100"/>
      <c r="AP78" s="100"/>
      <c r="AQ78" s="153"/>
      <c r="AR78" s="100"/>
      <c r="AS78" s="100"/>
      <c r="AT78" s="100"/>
      <c r="AU78" s="100"/>
      <c r="AV78" s="100"/>
      <c r="AW78" s="100"/>
      <c r="AX78" s="100"/>
      <c r="AY78" s="100"/>
      <c r="AZ78" s="100"/>
      <c r="BA78" s="100"/>
      <c r="BB78" s="153"/>
      <c r="BC78" s="100"/>
      <c r="BD78" s="100"/>
      <c r="BE78" s="100"/>
      <c r="BF78" s="100"/>
      <c r="BG78" s="100"/>
      <c r="BH78" s="100"/>
      <c r="BI78" s="100"/>
      <c r="BJ78" s="100"/>
      <c r="BK78" s="100"/>
      <c r="BL78" s="100"/>
      <c r="BM78" s="100"/>
      <c r="BN78" s="153"/>
      <c r="BO78" s="100"/>
      <c r="BP78" s="100"/>
      <c r="BQ78" s="100"/>
      <c r="BR78" s="100"/>
      <c r="BS78" s="100"/>
      <c r="BT78" s="100"/>
      <c r="BU78" s="100"/>
      <c r="BV78" s="100"/>
      <c r="BW78" s="100"/>
      <c r="BX78" s="100"/>
      <c r="BY78" s="100"/>
      <c r="BZ78" s="100"/>
      <c r="CA78" s="100"/>
      <c r="CB78" s="100"/>
      <c r="CC78" s="100"/>
      <c r="CD78" s="153"/>
      <c r="CE78" s="100"/>
      <c r="CF78" s="100"/>
      <c r="CG78" s="100"/>
      <c r="CH78" s="100"/>
      <c r="CI78" s="100"/>
      <c r="CJ78" s="100"/>
      <c r="CK78" s="100"/>
      <c r="CL78" s="100"/>
      <c r="CM78" s="100"/>
      <c r="CN78" s="100"/>
      <c r="CO78" s="100"/>
      <c r="CP78" s="100"/>
      <c r="CQ78" s="100"/>
      <c r="CR78" s="100"/>
      <c r="CS78" s="100"/>
      <c r="CT78" s="100"/>
      <c r="CU78" s="100"/>
      <c r="CV78" s="100"/>
      <c r="CW78" s="100"/>
      <c r="CX78" s="153"/>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53"/>
      <c r="DW78" s="100"/>
      <c r="DX78" s="100"/>
      <c r="DY78" s="100"/>
      <c r="DZ78" s="100"/>
      <c r="EA78" s="100"/>
      <c r="EB78" s="100"/>
      <c r="EC78" s="100"/>
      <c r="ED78" s="100"/>
      <c r="EE78" s="100"/>
      <c r="EF78" s="100"/>
      <c r="EG78" s="100"/>
      <c r="EH78" s="100"/>
      <c r="EI78" s="153"/>
      <c r="EJ78" s="100"/>
      <c r="EK78" s="100"/>
      <c r="EL78" s="100"/>
      <c r="EM78" s="100"/>
      <c r="EN78" s="100"/>
      <c r="EO78" s="100"/>
      <c r="EP78" s="100"/>
      <c r="EQ78" s="100"/>
      <c r="ER78" s="100"/>
      <c r="ES78" s="100"/>
      <c r="ET78" s="153"/>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c r="GG78" s="100"/>
      <c r="GH78" s="153"/>
      <c r="GI78" s="100"/>
      <c r="GJ78" s="100"/>
      <c r="GK78" s="100"/>
      <c r="GL78" s="100"/>
      <c r="GM78" s="100"/>
      <c r="GN78" s="100"/>
      <c r="GO78" s="100"/>
      <c r="GP78" s="100"/>
      <c r="GQ78" s="100"/>
      <c r="GR78" s="100"/>
      <c r="GS78" s="100"/>
      <c r="GT78" s="100"/>
      <c r="GU78" s="100"/>
      <c r="GV78" s="100"/>
      <c r="GW78" s="100"/>
      <c r="GX78" s="100"/>
      <c r="GY78" s="100"/>
      <c r="GZ78" s="153"/>
      <c r="HA78" s="100"/>
      <c r="HB78" s="100"/>
      <c r="HC78" s="100"/>
      <c r="HD78" s="100"/>
      <c r="HE78" s="100"/>
      <c r="HF78" s="100"/>
      <c r="HG78" s="100"/>
      <c r="HH78" s="100"/>
      <c r="HI78" s="100"/>
      <c r="HJ78" s="100"/>
      <c r="HK78" s="100"/>
      <c r="HL78" s="100"/>
      <c r="HM78" s="100"/>
      <c r="HN78" s="100"/>
      <c r="HO78" s="100"/>
      <c r="HP78" s="100"/>
      <c r="HQ78" s="100"/>
      <c r="HR78" s="100"/>
      <c r="HS78" s="100"/>
      <c r="HT78" s="100"/>
      <c r="HU78" s="100"/>
      <c r="HV78" s="100"/>
      <c r="HW78" s="100"/>
      <c r="HX78" s="100"/>
      <c r="HY78" s="100"/>
      <c r="HZ78" s="100"/>
      <c r="IA78" s="100"/>
      <c r="IB78" s="100"/>
      <c r="IC78" s="100"/>
      <c r="ID78" s="100"/>
      <c r="IE78" s="100"/>
      <c r="IF78" s="100"/>
      <c r="IG78" s="100"/>
      <c r="IH78" s="100"/>
      <c r="II78" s="100"/>
      <c r="IJ78" s="100"/>
      <c r="IK78" s="153">
        <v>1.6E-2</v>
      </c>
      <c r="IL78" s="100">
        <v>0.124</v>
      </c>
      <c r="IM78" s="100">
        <v>0.13600000000000001</v>
      </c>
      <c r="IN78" s="100">
        <v>1.0999999999999999E-2</v>
      </c>
      <c r="IO78" s="100">
        <v>2.1999999999999999E-2</v>
      </c>
      <c r="IP78" s="100">
        <v>1.2E-2</v>
      </c>
      <c r="IQ78" s="100">
        <v>0.43</v>
      </c>
      <c r="IR78" s="100">
        <v>0.70599999999999996</v>
      </c>
      <c r="IS78" s="100">
        <v>0.82299999999999995</v>
      </c>
      <c r="IT78" s="100">
        <v>6.0000000000000001E-3</v>
      </c>
      <c r="IU78" s="100">
        <v>4.0000000000000001E-3</v>
      </c>
      <c r="IV78" s="100">
        <v>6.0000000000000001E-3</v>
      </c>
      <c r="IW78" s="100">
        <v>1.0999999999999999E-2</v>
      </c>
      <c r="IX78" s="100">
        <v>4.4999999999999998E-2</v>
      </c>
      <c r="IY78" s="100">
        <v>8.3000000000000004E-2</v>
      </c>
      <c r="IZ78" s="100" t="s">
        <v>33</v>
      </c>
      <c r="JA78" s="100">
        <v>3.7999999999999999E-2</v>
      </c>
      <c r="JB78" s="153"/>
      <c r="JC78" s="100"/>
      <c r="JD78" s="100"/>
      <c r="JE78" s="100"/>
      <c r="JF78" s="100"/>
      <c r="JG78" s="100"/>
      <c r="JH78" s="100"/>
      <c r="JI78" s="100"/>
      <c r="JJ78" s="100"/>
      <c r="JK78" s="100"/>
      <c r="JL78" s="100"/>
      <c r="JM78" s="100"/>
      <c r="JN78" s="153"/>
      <c r="JO78" s="100"/>
      <c r="JP78" s="100"/>
      <c r="JQ78" s="100"/>
      <c r="JR78" s="100"/>
      <c r="JS78" s="100"/>
      <c r="JT78" s="100"/>
      <c r="JU78" s="100"/>
      <c r="JV78" s="100"/>
      <c r="JW78" s="100"/>
      <c r="JX78" s="100"/>
      <c r="JY78" s="100"/>
      <c r="JZ78" s="100"/>
      <c r="KA78" s="100"/>
      <c r="KB78" s="100"/>
      <c r="KC78" s="100"/>
      <c r="KD78" s="100"/>
      <c r="KE78" s="100"/>
      <c r="KF78" s="100"/>
      <c r="KG78" s="100"/>
      <c r="KH78" s="153"/>
      <c r="KI78" s="100"/>
      <c r="KJ78" s="100"/>
      <c r="KK78" s="100"/>
      <c r="KL78" s="100"/>
      <c r="KM78" s="100"/>
      <c r="KN78" s="100"/>
      <c r="KO78" s="100"/>
      <c r="KP78" s="100"/>
      <c r="KQ78" s="100"/>
      <c r="KR78" s="100"/>
      <c r="KS78" s="100"/>
      <c r="KT78" s="100"/>
      <c r="KU78" s="100"/>
      <c r="KV78" s="100"/>
      <c r="KW78" s="100"/>
      <c r="KX78" s="100"/>
      <c r="KY78" s="100"/>
      <c r="KZ78" s="153"/>
      <c r="LA78" s="100"/>
      <c r="LB78" s="100"/>
      <c r="LC78" s="100"/>
      <c r="LD78" s="100"/>
      <c r="LE78" s="100"/>
      <c r="LF78" s="100"/>
      <c r="LG78" s="100"/>
      <c r="LH78" s="100"/>
      <c r="LI78" s="100"/>
      <c r="LJ78" s="100"/>
      <c r="LK78" s="100"/>
      <c r="LL78" s="100"/>
      <c r="LM78" s="100"/>
      <c r="LN78" s="100"/>
      <c r="LO78" s="100"/>
      <c r="LP78" s="100"/>
      <c r="LQ78" s="100"/>
      <c r="LR78" s="100"/>
      <c r="LS78" s="100"/>
      <c r="LT78" s="100"/>
      <c r="LU78" s="100"/>
      <c r="LV78" s="100"/>
      <c r="LW78" s="100"/>
      <c r="LX78" s="100"/>
      <c r="LY78" s="100"/>
      <c r="LZ78" s="100"/>
      <c r="MA78" s="100"/>
      <c r="MB78" s="100"/>
      <c r="MC78" s="100"/>
      <c r="MD78" s="153"/>
      <c r="ME78" s="100"/>
      <c r="MF78" s="100"/>
      <c r="MG78" s="100"/>
      <c r="MH78" s="100"/>
      <c r="MI78" s="100"/>
      <c r="MJ78" s="100"/>
      <c r="MK78" s="100"/>
      <c r="ML78" s="100"/>
      <c r="MM78" s="100"/>
      <c r="MN78" s="100"/>
      <c r="MO78" s="100"/>
      <c r="MP78" s="100"/>
      <c r="MQ78" s="100"/>
      <c r="MR78" s="100"/>
      <c r="MS78" s="100"/>
      <c r="MT78" s="100"/>
      <c r="MU78" s="100"/>
      <c r="MV78" s="100"/>
      <c r="MW78" s="100"/>
      <c r="MX78" s="100"/>
      <c r="MY78" s="100"/>
      <c r="MZ78" s="153"/>
      <c r="NA78" s="100"/>
      <c r="NB78" s="100"/>
      <c r="NC78" s="100"/>
      <c r="ND78" s="100"/>
      <c r="NE78" s="100"/>
      <c r="NF78" s="100"/>
      <c r="NG78" s="100"/>
      <c r="NH78" s="100"/>
      <c r="NI78" s="100"/>
      <c r="NJ78" s="100"/>
      <c r="NK78" s="153"/>
      <c r="NL78" s="100"/>
      <c r="NM78" s="100"/>
      <c r="NN78" s="100"/>
      <c r="NO78" s="153"/>
      <c r="NP78" s="100"/>
      <c r="NQ78" s="100"/>
      <c r="NR78" s="100"/>
      <c r="NS78" s="100"/>
      <c r="NT78" s="100"/>
      <c r="NU78" s="100"/>
      <c r="NV78" s="100"/>
      <c r="NW78" s="100"/>
      <c r="NX78" s="153"/>
      <c r="NY78" s="100"/>
      <c r="NZ78" s="100"/>
      <c r="OA78" s="100"/>
      <c r="OB78" s="100"/>
      <c r="OC78" s="100"/>
      <c r="OD78" s="100"/>
      <c r="OE78" s="100"/>
      <c r="OF78" s="100"/>
      <c r="OG78" s="100"/>
      <c r="OH78" s="100"/>
      <c r="OI78" s="100"/>
      <c r="OJ78" s="153"/>
      <c r="OK78" s="100"/>
      <c r="OL78" s="100"/>
      <c r="OM78" s="100"/>
      <c r="ON78" s="100"/>
      <c r="OO78" s="100"/>
      <c r="OP78" s="100"/>
      <c r="OQ78" s="100"/>
      <c r="OR78" s="100"/>
      <c r="OS78" s="100"/>
      <c r="OT78" s="100"/>
      <c r="OU78" s="100"/>
      <c r="OV78" s="100"/>
      <c r="OW78" s="100"/>
      <c r="OX78" s="100"/>
      <c r="OY78" s="100"/>
      <c r="OZ78" s="100"/>
      <c r="PA78" s="100"/>
      <c r="PB78" s="100"/>
      <c r="PC78" s="100"/>
      <c r="PD78" s="100"/>
      <c r="PE78" s="100"/>
      <c r="PF78" s="100"/>
      <c r="PG78" s="100"/>
      <c r="PH78" s="100"/>
      <c r="PI78" s="100"/>
      <c r="PJ78" s="100"/>
      <c r="PK78" s="100"/>
      <c r="PL78" s="100"/>
      <c r="PM78" s="100"/>
      <c r="PN78" s="100"/>
      <c r="PO78" s="100"/>
      <c r="PP78" s="100"/>
      <c r="PQ78" s="100"/>
      <c r="PR78" s="100"/>
      <c r="PS78" s="100"/>
      <c r="PT78" s="100"/>
      <c r="PU78" s="100"/>
      <c r="PV78" s="100"/>
      <c r="PW78" s="100"/>
      <c r="PX78" s="100"/>
      <c r="PY78" s="100"/>
      <c r="PZ78" s="100"/>
      <c r="QA78" s="100"/>
      <c r="QB78" s="100"/>
      <c r="QC78" s="100"/>
      <c r="QD78" s="100"/>
      <c r="QE78" s="100"/>
      <c r="QF78" s="100"/>
      <c r="QG78" s="100"/>
      <c r="QH78" s="100"/>
      <c r="QI78" s="100"/>
      <c r="QJ78" s="100"/>
      <c r="QK78" s="100"/>
      <c r="QL78" s="100"/>
      <c r="QM78" s="100"/>
      <c r="QN78" s="100"/>
      <c r="QO78" s="100"/>
      <c r="QP78" s="100"/>
      <c r="QQ78" s="100"/>
      <c r="QR78" s="100"/>
      <c r="QS78" s="100"/>
      <c r="QT78" s="100"/>
      <c r="QU78" s="100"/>
      <c r="QV78" s="100"/>
      <c r="QW78" s="100"/>
      <c r="QX78" s="100"/>
      <c r="QY78" s="100"/>
      <c r="QZ78" s="153"/>
      <c r="RA78" s="100"/>
      <c r="RB78" s="100"/>
      <c r="RC78" s="100"/>
      <c r="RD78" s="100"/>
      <c r="RE78" s="100"/>
      <c r="RF78" s="100"/>
      <c r="RG78" s="100"/>
      <c r="RH78" s="153"/>
      <c r="RI78" s="100"/>
      <c r="RJ78" s="100"/>
      <c r="RK78" s="100"/>
      <c r="RL78" s="100"/>
      <c r="RM78" s="100"/>
      <c r="RN78" s="100"/>
      <c r="RO78" s="100"/>
      <c r="RP78" s="100"/>
      <c r="RQ78" s="100"/>
      <c r="RR78" s="100"/>
      <c r="RS78" s="100"/>
      <c r="RT78" s="153"/>
      <c r="RU78" s="100"/>
      <c r="RV78" s="100"/>
      <c r="RW78" s="100"/>
      <c r="RX78" s="100"/>
      <c r="RY78" s="100"/>
      <c r="RZ78" s="100"/>
      <c r="SA78" s="100"/>
      <c r="SB78" s="100"/>
    </row>
    <row r="79" spans="1:586" x14ac:dyDescent="0.25">
      <c r="A79" s="218" t="s">
        <v>440</v>
      </c>
      <c r="B79" s="103"/>
      <c r="C79" s="103"/>
      <c r="D79" s="103"/>
      <c r="E79" s="103"/>
      <c r="F79" s="103"/>
      <c r="G79" s="103"/>
      <c r="H79" s="103"/>
      <c r="I79" s="103"/>
      <c r="J79" s="154"/>
      <c r="K79" s="103"/>
      <c r="L79" s="103"/>
      <c r="M79" s="103"/>
      <c r="N79" s="103"/>
      <c r="O79" s="103"/>
      <c r="P79" s="103"/>
      <c r="Q79" s="103"/>
      <c r="R79" s="103"/>
      <c r="S79" s="103"/>
      <c r="T79" s="103"/>
      <c r="U79" s="154"/>
      <c r="V79" s="103"/>
      <c r="W79" s="103"/>
      <c r="X79" s="103"/>
      <c r="Y79" s="103"/>
      <c r="Z79" s="103"/>
      <c r="AA79" s="103"/>
      <c r="AB79" s="103"/>
      <c r="AC79" s="103"/>
      <c r="AD79" s="103"/>
      <c r="AE79" s="103"/>
      <c r="AF79" s="154"/>
      <c r="AG79" s="103"/>
      <c r="AH79" s="103"/>
      <c r="AI79" s="103"/>
      <c r="AJ79" s="103"/>
      <c r="AK79" s="103"/>
      <c r="AL79" s="103"/>
      <c r="AM79" s="103"/>
      <c r="AN79" s="103"/>
      <c r="AO79" s="103"/>
      <c r="AP79" s="103"/>
      <c r="AQ79" s="154"/>
      <c r="AR79" s="103"/>
      <c r="AS79" s="103"/>
      <c r="AT79" s="103"/>
      <c r="AU79" s="103"/>
      <c r="AV79" s="103"/>
      <c r="AW79" s="103"/>
      <c r="AX79" s="103"/>
      <c r="AY79" s="103"/>
      <c r="AZ79" s="103"/>
      <c r="BA79" s="103"/>
      <c r="BB79" s="154"/>
      <c r="BC79" s="103"/>
      <c r="BD79" s="103"/>
      <c r="BE79" s="103"/>
      <c r="BF79" s="103"/>
      <c r="BG79" s="103"/>
      <c r="BH79" s="103"/>
      <c r="BI79" s="103"/>
      <c r="BJ79" s="103"/>
      <c r="BK79" s="103"/>
      <c r="BL79" s="103"/>
      <c r="BM79" s="103"/>
      <c r="BN79" s="154"/>
      <c r="BO79" s="103"/>
      <c r="BP79" s="103"/>
      <c r="BQ79" s="103"/>
      <c r="BR79" s="103"/>
      <c r="BS79" s="103"/>
      <c r="BT79" s="103"/>
      <c r="BU79" s="103"/>
      <c r="BV79" s="103"/>
      <c r="BW79" s="103"/>
      <c r="BX79" s="103"/>
      <c r="BY79" s="103"/>
      <c r="BZ79" s="103"/>
      <c r="CA79" s="103"/>
      <c r="CB79" s="103"/>
      <c r="CC79" s="103"/>
      <c r="CD79" s="154"/>
      <c r="CE79" s="103"/>
      <c r="CF79" s="103"/>
      <c r="CG79" s="103"/>
      <c r="CH79" s="103"/>
      <c r="CI79" s="103"/>
      <c r="CJ79" s="103"/>
      <c r="CK79" s="103"/>
      <c r="CL79" s="103"/>
      <c r="CM79" s="103"/>
      <c r="CN79" s="103"/>
      <c r="CO79" s="103"/>
      <c r="CP79" s="103"/>
      <c r="CQ79" s="103"/>
      <c r="CR79" s="103"/>
      <c r="CS79" s="103"/>
      <c r="CT79" s="103"/>
      <c r="CU79" s="103"/>
      <c r="CV79" s="103"/>
      <c r="CW79" s="103"/>
      <c r="CX79" s="154"/>
      <c r="CY79" s="103"/>
      <c r="CZ79" s="103"/>
      <c r="DA79" s="103"/>
      <c r="DB79" s="103"/>
      <c r="DC79" s="103"/>
      <c r="DD79" s="103"/>
      <c r="DE79" s="103"/>
      <c r="DF79" s="103"/>
      <c r="DG79" s="103"/>
      <c r="DH79" s="103"/>
      <c r="DI79" s="103"/>
      <c r="DJ79" s="103"/>
      <c r="DK79" s="103"/>
      <c r="DL79" s="103"/>
      <c r="DM79" s="103"/>
      <c r="DN79" s="103"/>
      <c r="DO79" s="103"/>
      <c r="DP79" s="103"/>
      <c r="DQ79" s="103"/>
      <c r="DR79" s="103"/>
      <c r="DS79" s="103"/>
      <c r="DT79" s="103"/>
      <c r="DU79" s="103"/>
      <c r="DV79" s="154"/>
      <c r="DW79" s="103"/>
      <c r="DX79" s="103"/>
      <c r="DY79" s="103"/>
      <c r="DZ79" s="103"/>
      <c r="EA79" s="103"/>
      <c r="EB79" s="103"/>
      <c r="EC79" s="103"/>
      <c r="ED79" s="103"/>
      <c r="EE79" s="103"/>
      <c r="EF79" s="103"/>
      <c r="EG79" s="103"/>
      <c r="EH79" s="103"/>
      <c r="EI79" s="154"/>
      <c r="EJ79" s="103"/>
      <c r="EK79" s="103"/>
      <c r="EL79" s="103"/>
      <c r="EM79" s="103"/>
      <c r="EN79" s="103"/>
      <c r="EO79" s="103"/>
      <c r="EP79" s="103"/>
      <c r="EQ79" s="103"/>
      <c r="ER79" s="103"/>
      <c r="ES79" s="103"/>
      <c r="ET79" s="154"/>
      <c r="EU79" s="103"/>
      <c r="EV79" s="103"/>
      <c r="EW79" s="103"/>
      <c r="EX79" s="103"/>
      <c r="EY79" s="103"/>
      <c r="EZ79" s="103"/>
      <c r="FA79" s="103"/>
      <c r="FB79" s="103"/>
      <c r="FC79" s="103"/>
      <c r="FD79" s="103"/>
      <c r="FE79" s="103"/>
      <c r="FF79" s="103"/>
      <c r="FG79" s="103"/>
      <c r="FH79" s="103"/>
      <c r="FI79" s="103"/>
      <c r="FJ79" s="103"/>
      <c r="FK79" s="103"/>
      <c r="FL79" s="103"/>
      <c r="FM79" s="103"/>
      <c r="FN79" s="103"/>
      <c r="FO79" s="103"/>
      <c r="FP79" s="103"/>
      <c r="FQ79" s="103"/>
      <c r="FR79" s="103"/>
      <c r="FS79" s="103"/>
      <c r="FT79" s="103"/>
      <c r="FU79" s="103"/>
      <c r="FV79" s="103"/>
      <c r="FW79" s="103"/>
      <c r="FX79" s="103"/>
      <c r="FY79" s="103"/>
      <c r="FZ79" s="103"/>
      <c r="GA79" s="103"/>
      <c r="GB79" s="103"/>
      <c r="GC79" s="103"/>
      <c r="GD79" s="103"/>
      <c r="GE79" s="103"/>
      <c r="GF79" s="103"/>
      <c r="GG79" s="103"/>
      <c r="GH79" s="154"/>
      <c r="GI79" s="103"/>
      <c r="GJ79" s="103"/>
      <c r="GK79" s="103"/>
      <c r="GL79" s="103"/>
      <c r="GM79" s="103"/>
      <c r="GN79" s="103"/>
      <c r="GO79" s="103"/>
      <c r="GP79" s="103"/>
      <c r="GQ79" s="103"/>
      <c r="GR79" s="103"/>
      <c r="GS79" s="103"/>
      <c r="GT79" s="103"/>
      <c r="GU79" s="103"/>
      <c r="GV79" s="103"/>
      <c r="GW79" s="103"/>
      <c r="GX79" s="103"/>
      <c r="GY79" s="103"/>
      <c r="GZ79" s="154"/>
      <c r="HA79" s="103"/>
      <c r="HB79" s="103"/>
      <c r="HC79" s="103"/>
      <c r="HD79" s="103"/>
      <c r="HE79" s="103"/>
      <c r="HF79" s="103"/>
      <c r="HG79" s="103"/>
      <c r="HH79" s="103"/>
      <c r="HI79" s="103"/>
      <c r="HJ79" s="103"/>
      <c r="HK79" s="103"/>
      <c r="HL79" s="103"/>
      <c r="HM79" s="103"/>
      <c r="HN79" s="103"/>
      <c r="HO79" s="103"/>
      <c r="HP79" s="103"/>
      <c r="HQ79" s="103"/>
      <c r="HR79" s="103"/>
      <c r="HS79" s="103"/>
      <c r="HT79" s="103"/>
      <c r="HU79" s="103"/>
      <c r="HV79" s="103"/>
      <c r="HW79" s="103"/>
      <c r="HX79" s="103"/>
      <c r="HY79" s="103"/>
      <c r="HZ79" s="103"/>
      <c r="IA79" s="103"/>
      <c r="IB79" s="103"/>
      <c r="IC79" s="103"/>
      <c r="ID79" s="103"/>
      <c r="IE79" s="103"/>
      <c r="IF79" s="103"/>
      <c r="IG79" s="103"/>
      <c r="IH79" s="103"/>
      <c r="II79" s="103"/>
      <c r="IJ79" s="103"/>
      <c r="IK79" s="154">
        <v>1.7000000000000001E-2</v>
      </c>
      <c r="IL79" s="103">
        <v>3.5000000000000003E-2</v>
      </c>
      <c r="IM79" s="103">
        <v>0.112</v>
      </c>
      <c r="IN79" s="103">
        <v>1.0999999999999999E-2</v>
      </c>
      <c r="IO79" s="103">
        <v>1.7000000000000001E-2</v>
      </c>
      <c r="IP79" s="103">
        <v>1.9E-2</v>
      </c>
      <c r="IQ79" s="103"/>
      <c r="IR79" s="103"/>
      <c r="IS79" s="103"/>
      <c r="IT79" s="103"/>
      <c r="IU79" s="103"/>
      <c r="IV79" s="103"/>
      <c r="IW79" s="103"/>
      <c r="IX79" s="103">
        <v>3.0000000000000001E-3</v>
      </c>
      <c r="IY79" s="103">
        <v>4.0000000000000001E-3</v>
      </c>
      <c r="IZ79" s="103">
        <v>3.0000000000000001E-3</v>
      </c>
      <c r="JA79" s="103">
        <v>2E-3</v>
      </c>
      <c r="JB79" s="154"/>
      <c r="JC79" s="103"/>
      <c r="JD79" s="103"/>
      <c r="JE79" s="103"/>
      <c r="JF79" s="103"/>
      <c r="JG79" s="103"/>
      <c r="JH79" s="103"/>
      <c r="JI79" s="103"/>
      <c r="JJ79" s="103"/>
      <c r="JK79" s="103"/>
      <c r="JL79" s="103"/>
      <c r="JM79" s="103"/>
      <c r="JN79" s="154"/>
      <c r="JO79" s="103"/>
      <c r="JP79" s="103"/>
      <c r="JQ79" s="103"/>
      <c r="JR79" s="103"/>
      <c r="JS79" s="103"/>
      <c r="JT79" s="103"/>
      <c r="JU79" s="103"/>
      <c r="JV79" s="103"/>
      <c r="JW79" s="103"/>
      <c r="JX79" s="103"/>
      <c r="JY79" s="103"/>
      <c r="JZ79" s="103"/>
      <c r="KA79" s="103"/>
      <c r="KB79" s="103"/>
      <c r="KC79" s="103"/>
      <c r="KD79" s="103"/>
      <c r="KE79" s="103"/>
      <c r="KF79" s="103"/>
      <c r="KG79" s="103"/>
      <c r="KH79" s="154"/>
      <c r="KI79" s="103"/>
      <c r="KJ79" s="103"/>
      <c r="KK79" s="103"/>
      <c r="KL79" s="103"/>
      <c r="KM79" s="103"/>
      <c r="KN79" s="103"/>
      <c r="KO79" s="103"/>
      <c r="KP79" s="103"/>
      <c r="KQ79" s="103"/>
      <c r="KR79" s="103"/>
      <c r="KS79" s="103"/>
      <c r="KT79" s="103"/>
      <c r="KU79" s="103"/>
      <c r="KV79" s="103"/>
      <c r="KW79" s="103"/>
      <c r="KX79" s="103"/>
      <c r="KY79" s="103"/>
      <c r="KZ79" s="154"/>
      <c r="LA79" s="103"/>
      <c r="LB79" s="103"/>
      <c r="LC79" s="103"/>
      <c r="LD79" s="103"/>
      <c r="LE79" s="103"/>
      <c r="LF79" s="103"/>
      <c r="LG79" s="103"/>
      <c r="LH79" s="103"/>
      <c r="LI79" s="103"/>
      <c r="LJ79" s="103"/>
      <c r="LK79" s="103"/>
      <c r="LL79" s="103"/>
      <c r="LM79" s="103"/>
      <c r="LN79" s="103"/>
      <c r="LO79" s="103"/>
      <c r="LP79" s="103"/>
      <c r="LQ79" s="103"/>
      <c r="LR79" s="103"/>
      <c r="LS79" s="103"/>
      <c r="LT79" s="103"/>
      <c r="LU79" s="103"/>
      <c r="LV79" s="103"/>
      <c r="LW79" s="103"/>
      <c r="LX79" s="103"/>
      <c r="LY79" s="103"/>
      <c r="LZ79" s="103"/>
      <c r="MA79" s="103"/>
      <c r="MB79" s="103"/>
      <c r="MC79" s="103"/>
      <c r="MD79" s="154"/>
      <c r="ME79" s="103"/>
      <c r="MF79" s="103"/>
      <c r="MG79" s="103"/>
      <c r="MH79" s="103"/>
      <c r="MI79" s="103"/>
      <c r="MJ79" s="103"/>
      <c r="MK79" s="103"/>
      <c r="ML79" s="103"/>
      <c r="MM79" s="103"/>
      <c r="MN79" s="103"/>
      <c r="MO79" s="103"/>
      <c r="MP79" s="103"/>
      <c r="MQ79" s="103"/>
      <c r="MR79" s="103"/>
      <c r="MS79" s="103"/>
      <c r="MT79" s="103"/>
      <c r="MU79" s="103"/>
      <c r="MV79" s="103"/>
      <c r="MW79" s="103"/>
      <c r="MX79" s="103"/>
      <c r="MY79" s="103"/>
      <c r="MZ79" s="154"/>
      <c r="NA79" s="103"/>
      <c r="NB79" s="103"/>
      <c r="NC79" s="103"/>
      <c r="ND79" s="103"/>
      <c r="NE79" s="103"/>
      <c r="NF79" s="103"/>
      <c r="NG79" s="103"/>
      <c r="NH79" s="103"/>
      <c r="NI79" s="103"/>
      <c r="NJ79" s="103"/>
      <c r="NK79" s="154"/>
      <c r="NL79" s="103"/>
      <c r="NM79" s="103"/>
      <c r="NN79" s="103"/>
      <c r="NO79" s="154"/>
      <c r="NP79" s="103"/>
      <c r="NQ79" s="103"/>
      <c r="NR79" s="103"/>
      <c r="NS79" s="103"/>
      <c r="NT79" s="103"/>
      <c r="NU79" s="103"/>
      <c r="NV79" s="103"/>
      <c r="NW79" s="103"/>
      <c r="NX79" s="154"/>
      <c r="NY79" s="103"/>
      <c r="NZ79" s="103"/>
      <c r="OA79" s="103"/>
      <c r="OB79" s="103"/>
      <c r="OC79" s="103"/>
      <c r="OD79" s="103"/>
      <c r="OE79" s="103"/>
      <c r="OF79" s="103"/>
      <c r="OG79" s="103"/>
      <c r="OH79" s="103"/>
      <c r="OI79" s="103"/>
      <c r="OJ79" s="154"/>
      <c r="OK79" s="103"/>
      <c r="OL79" s="103"/>
      <c r="OM79" s="103"/>
      <c r="ON79" s="103"/>
      <c r="OO79" s="103"/>
      <c r="OP79" s="103"/>
      <c r="OQ79" s="103"/>
      <c r="OR79" s="103"/>
      <c r="OS79" s="103"/>
      <c r="OT79" s="103"/>
      <c r="OU79" s="103"/>
      <c r="OV79" s="103"/>
      <c r="OW79" s="103"/>
      <c r="OX79" s="103"/>
      <c r="OY79" s="103"/>
      <c r="OZ79" s="103"/>
      <c r="PA79" s="103"/>
      <c r="PB79" s="103"/>
      <c r="PC79" s="103"/>
      <c r="PD79" s="103"/>
      <c r="PE79" s="103"/>
      <c r="PF79" s="103"/>
      <c r="PG79" s="103"/>
      <c r="PH79" s="103"/>
      <c r="PI79" s="103"/>
      <c r="PJ79" s="103"/>
      <c r="PK79" s="103"/>
      <c r="PL79" s="103"/>
      <c r="PM79" s="103"/>
      <c r="PN79" s="103"/>
      <c r="PO79" s="103"/>
      <c r="PP79" s="103"/>
      <c r="PQ79" s="103"/>
      <c r="PR79" s="103"/>
      <c r="PS79" s="103"/>
      <c r="PT79" s="103"/>
      <c r="PU79" s="103"/>
      <c r="PV79" s="103"/>
      <c r="PW79" s="103"/>
      <c r="PX79" s="103"/>
      <c r="PY79" s="103"/>
      <c r="PZ79" s="103"/>
      <c r="QA79" s="103"/>
      <c r="QB79" s="103"/>
      <c r="QC79" s="103"/>
      <c r="QD79" s="103"/>
      <c r="QE79" s="103"/>
      <c r="QF79" s="103"/>
      <c r="QG79" s="103"/>
      <c r="QH79" s="103"/>
      <c r="QI79" s="103"/>
      <c r="QJ79" s="103"/>
      <c r="QK79" s="103"/>
      <c r="QL79" s="103"/>
      <c r="QM79" s="103"/>
      <c r="QN79" s="103"/>
      <c r="QO79" s="103"/>
      <c r="QP79" s="103"/>
      <c r="QQ79" s="103"/>
      <c r="QR79" s="103"/>
      <c r="QS79" s="103"/>
      <c r="QT79" s="103"/>
      <c r="QU79" s="103"/>
      <c r="QV79" s="103"/>
      <c r="QW79" s="103"/>
      <c r="QX79" s="103"/>
      <c r="QY79" s="103"/>
      <c r="QZ79" s="154"/>
      <c r="RA79" s="103"/>
      <c r="RB79" s="103"/>
      <c r="RC79" s="103"/>
      <c r="RD79" s="103"/>
      <c r="RE79" s="103"/>
      <c r="RF79" s="103"/>
      <c r="RG79" s="103"/>
      <c r="RH79" s="154"/>
      <c r="RI79" s="103"/>
      <c r="RJ79" s="103"/>
      <c r="RK79" s="103"/>
      <c r="RL79" s="103"/>
      <c r="RM79" s="103"/>
      <c r="RN79" s="103"/>
      <c r="RO79" s="103"/>
      <c r="RP79" s="103"/>
      <c r="RQ79" s="103"/>
      <c r="RR79" s="103"/>
      <c r="RS79" s="103"/>
      <c r="RT79" s="154"/>
      <c r="RU79" s="103"/>
      <c r="RV79" s="103"/>
      <c r="RW79" s="103"/>
      <c r="RX79" s="103"/>
      <c r="RY79" s="103"/>
      <c r="RZ79" s="103"/>
      <c r="SA79" s="103"/>
      <c r="SB79" s="103"/>
    </row>
    <row r="80" spans="1:586" x14ac:dyDescent="0.25">
      <c r="A80" s="210" t="s">
        <v>438</v>
      </c>
      <c r="B80" s="100"/>
      <c r="C80" s="100"/>
      <c r="D80" s="100"/>
      <c r="E80" s="100"/>
      <c r="F80" s="100"/>
      <c r="G80" s="100"/>
      <c r="H80" s="100"/>
      <c r="I80" s="100"/>
      <c r="J80" s="153"/>
      <c r="K80" s="100"/>
      <c r="L80" s="100"/>
      <c r="M80" s="100"/>
      <c r="N80" s="100"/>
      <c r="O80" s="100"/>
      <c r="P80" s="100"/>
      <c r="Q80" s="100"/>
      <c r="R80" s="100"/>
      <c r="S80" s="100"/>
      <c r="T80" s="100"/>
      <c r="U80" s="153"/>
      <c r="V80" s="100"/>
      <c r="W80" s="100"/>
      <c r="X80" s="100"/>
      <c r="Y80" s="100"/>
      <c r="Z80" s="100"/>
      <c r="AA80" s="100"/>
      <c r="AB80" s="100"/>
      <c r="AC80" s="100"/>
      <c r="AD80" s="100"/>
      <c r="AE80" s="100"/>
      <c r="AF80" s="153"/>
      <c r="AG80" s="100"/>
      <c r="AH80" s="100"/>
      <c r="AI80" s="100"/>
      <c r="AJ80" s="100"/>
      <c r="AK80" s="100"/>
      <c r="AL80" s="100"/>
      <c r="AM80" s="100"/>
      <c r="AN80" s="100"/>
      <c r="AO80" s="100"/>
      <c r="AP80" s="100"/>
      <c r="AQ80" s="153"/>
      <c r="AR80" s="100"/>
      <c r="AS80" s="100"/>
      <c r="AT80" s="100"/>
      <c r="AU80" s="100"/>
      <c r="AV80" s="100"/>
      <c r="AW80" s="100"/>
      <c r="AX80" s="100"/>
      <c r="AY80" s="100"/>
      <c r="AZ80" s="100"/>
      <c r="BA80" s="100"/>
      <c r="BB80" s="153"/>
      <c r="BC80" s="100"/>
      <c r="BD80" s="100"/>
      <c r="BE80" s="100"/>
      <c r="BF80" s="100"/>
      <c r="BG80" s="100"/>
      <c r="BH80" s="100"/>
      <c r="BI80" s="100"/>
      <c r="BJ80" s="100"/>
      <c r="BK80" s="100"/>
      <c r="BL80" s="100"/>
      <c r="BM80" s="100"/>
      <c r="BN80" s="153"/>
      <c r="BO80" s="100"/>
      <c r="BP80" s="100"/>
      <c r="BQ80" s="100"/>
      <c r="BR80" s="100"/>
      <c r="BS80" s="100"/>
      <c r="BT80" s="100"/>
      <c r="BU80" s="100"/>
      <c r="BV80" s="100"/>
      <c r="BW80" s="100"/>
      <c r="BX80" s="100"/>
      <c r="BY80" s="100"/>
      <c r="BZ80" s="100"/>
      <c r="CA80" s="100"/>
      <c r="CB80" s="100"/>
      <c r="CC80" s="100"/>
      <c r="CD80" s="153"/>
      <c r="CE80" s="100"/>
      <c r="CF80" s="100"/>
      <c r="CG80" s="100"/>
      <c r="CH80" s="100"/>
      <c r="CI80" s="100"/>
      <c r="CJ80" s="100"/>
      <c r="CK80" s="100"/>
      <c r="CL80" s="100"/>
      <c r="CM80" s="100"/>
      <c r="CN80" s="100"/>
      <c r="CO80" s="100"/>
      <c r="CP80" s="100"/>
      <c r="CQ80" s="100"/>
      <c r="CR80" s="100"/>
      <c r="CS80" s="100"/>
      <c r="CT80" s="100"/>
      <c r="CU80" s="100"/>
      <c r="CV80" s="100"/>
      <c r="CW80" s="100"/>
      <c r="CX80" s="153"/>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53"/>
      <c r="DW80" s="100"/>
      <c r="DX80" s="100"/>
      <c r="DY80" s="100"/>
      <c r="DZ80" s="100"/>
      <c r="EA80" s="100"/>
      <c r="EB80" s="100"/>
      <c r="EC80" s="100"/>
      <c r="ED80" s="100"/>
      <c r="EE80" s="100"/>
      <c r="EF80" s="100"/>
      <c r="EG80" s="100"/>
      <c r="EH80" s="100"/>
      <c r="EI80" s="153"/>
      <c r="EJ80" s="100"/>
      <c r="EK80" s="100"/>
      <c r="EL80" s="100"/>
      <c r="EM80" s="100"/>
      <c r="EN80" s="100"/>
      <c r="EO80" s="100"/>
      <c r="EP80" s="100"/>
      <c r="EQ80" s="100"/>
      <c r="ER80" s="100"/>
      <c r="ES80" s="100"/>
      <c r="ET80" s="153"/>
      <c r="EU80" s="100"/>
      <c r="EV80" s="100"/>
      <c r="EW80" s="100"/>
      <c r="EX80" s="100"/>
      <c r="EY80" s="100"/>
      <c r="EZ80" s="100"/>
      <c r="FA80" s="100"/>
      <c r="FB80" s="100"/>
      <c r="FC80" s="100"/>
      <c r="FD80" s="100"/>
      <c r="FE80" s="100"/>
      <c r="FF80" s="100"/>
      <c r="FG80" s="100"/>
      <c r="FH80" s="100"/>
      <c r="FI80" s="100"/>
      <c r="FJ80" s="100"/>
      <c r="FK80" s="100"/>
      <c r="FL80" s="100"/>
      <c r="FM80" s="100"/>
      <c r="FN80" s="100"/>
      <c r="FO80" s="100"/>
      <c r="FP80" s="100"/>
      <c r="FQ80" s="100"/>
      <c r="FR80" s="100"/>
      <c r="FS80" s="100"/>
      <c r="FT80" s="100"/>
      <c r="FU80" s="100"/>
      <c r="FV80" s="100"/>
      <c r="FW80" s="100"/>
      <c r="FX80" s="100"/>
      <c r="FY80" s="100"/>
      <c r="FZ80" s="100"/>
      <c r="GA80" s="100"/>
      <c r="GB80" s="100"/>
      <c r="GC80" s="100"/>
      <c r="GD80" s="100"/>
      <c r="GE80" s="100"/>
      <c r="GF80" s="100"/>
      <c r="GG80" s="100"/>
      <c r="GH80" s="153"/>
      <c r="GI80" s="100"/>
      <c r="GJ80" s="100"/>
      <c r="GK80" s="100"/>
      <c r="GL80" s="100"/>
      <c r="GM80" s="100"/>
      <c r="GN80" s="100"/>
      <c r="GO80" s="100"/>
      <c r="GP80" s="100"/>
      <c r="GQ80" s="100"/>
      <c r="GR80" s="100"/>
      <c r="GS80" s="100"/>
      <c r="GT80" s="100"/>
      <c r="GU80" s="100"/>
      <c r="GV80" s="100"/>
      <c r="GW80" s="100"/>
      <c r="GX80" s="100"/>
      <c r="GY80" s="100"/>
      <c r="GZ80" s="153"/>
      <c r="HA80" s="100"/>
      <c r="HB80" s="100"/>
      <c r="HC80" s="100"/>
      <c r="HD80" s="100"/>
      <c r="HE80" s="100"/>
      <c r="HF80" s="100"/>
      <c r="HG80" s="100"/>
      <c r="HH80" s="100"/>
      <c r="HI80" s="100"/>
      <c r="HJ80" s="100"/>
      <c r="HK80" s="100"/>
      <c r="HL80" s="100"/>
      <c r="HM80" s="100"/>
      <c r="HN80" s="100"/>
      <c r="HO80" s="100"/>
      <c r="HP80" s="100"/>
      <c r="HQ80" s="100"/>
      <c r="HR80" s="100"/>
      <c r="HS80" s="100"/>
      <c r="HT80" s="100"/>
      <c r="HU80" s="100"/>
      <c r="HV80" s="100"/>
      <c r="HW80" s="100"/>
      <c r="HX80" s="100"/>
      <c r="HY80" s="100"/>
      <c r="HZ80" s="100"/>
      <c r="IA80" s="100"/>
      <c r="IB80" s="100"/>
      <c r="IC80" s="100"/>
      <c r="ID80" s="100"/>
      <c r="IE80" s="100"/>
      <c r="IF80" s="100"/>
      <c r="IG80" s="100"/>
      <c r="IH80" s="100"/>
      <c r="II80" s="100"/>
      <c r="IJ80" s="100"/>
      <c r="IK80" s="153">
        <v>2.7E-2</v>
      </c>
      <c r="IL80" s="100" t="s">
        <v>33</v>
      </c>
      <c r="IM80" s="100">
        <v>0.155</v>
      </c>
      <c r="IN80" s="100">
        <v>4.0000000000000001E-3</v>
      </c>
      <c r="IO80" s="100">
        <v>2.7E-2</v>
      </c>
      <c r="IP80" s="100">
        <v>1.6E-2</v>
      </c>
      <c r="IQ80" s="100"/>
      <c r="IR80" s="100"/>
      <c r="IS80" s="100"/>
      <c r="IT80" s="100"/>
      <c r="IU80" s="100"/>
      <c r="IV80" s="100"/>
      <c r="IW80" s="100"/>
      <c r="IX80" s="100"/>
      <c r="IY80" s="100"/>
      <c r="IZ80" s="100"/>
      <c r="JA80" s="100"/>
      <c r="JB80" s="153"/>
      <c r="JC80" s="100"/>
      <c r="JD80" s="100"/>
      <c r="JE80" s="100"/>
      <c r="JF80" s="100"/>
      <c r="JG80" s="100"/>
      <c r="JH80" s="100"/>
      <c r="JI80" s="100"/>
      <c r="JJ80" s="100"/>
      <c r="JK80" s="100"/>
      <c r="JL80" s="100"/>
      <c r="JM80" s="100"/>
      <c r="JN80" s="153"/>
      <c r="JO80" s="100"/>
      <c r="JP80" s="100"/>
      <c r="JQ80" s="100"/>
      <c r="JR80" s="100"/>
      <c r="JS80" s="100"/>
      <c r="JT80" s="100"/>
      <c r="JU80" s="100"/>
      <c r="JV80" s="100"/>
      <c r="JW80" s="100"/>
      <c r="JX80" s="100"/>
      <c r="JY80" s="100"/>
      <c r="JZ80" s="100"/>
      <c r="KA80" s="100"/>
      <c r="KB80" s="100"/>
      <c r="KC80" s="100"/>
      <c r="KD80" s="100"/>
      <c r="KE80" s="100"/>
      <c r="KF80" s="100"/>
      <c r="KG80" s="100"/>
      <c r="KH80" s="153"/>
      <c r="KI80" s="100"/>
      <c r="KJ80" s="100"/>
      <c r="KK80" s="100"/>
      <c r="KL80" s="100"/>
      <c r="KM80" s="100"/>
      <c r="KN80" s="100"/>
      <c r="KO80" s="100"/>
      <c r="KP80" s="100"/>
      <c r="KQ80" s="100"/>
      <c r="KR80" s="100"/>
      <c r="KS80" s="100"/>
      <c r="KT80" s="100"/>
      <c r="KU80" s="100"/>
      <c r="KV80" s="100"/>
      <c r="KW80" s="100"/>
      <c r="KX80" s="100"/>
      <c r="KY80" s="100"/>
      <c r="KZ80" s="153"/>
      <c r="LA80" s="100"/>
      <c r="LB80" s="100"/>
      <c r="LC80" s="100"/>
      <c r="LD80" s="100"/>
      <c r="LE80" s="100"/>
      <c r="LF80" s="100"/>
      <c r="LG80" s="100"/>
      <c r="LH80" s="100"/>
      <c r="LI80" s="100"/>
      <c r="LJ80" s="100"/>
      <c r="LK80" s="100"/>
      <c r="LL80" s="100"/>
      <c r="LM80" s="100"/>
      <c r="LN80" s="100"/>
      <c r="LO80" s="100"/>
      <c r="LP80" s="100"/>
      <c r="LQ80" s="100"/>
      <c r="LR80" s="100"/>
      <c r="LS80" s="100"/>
      <c r="LT80" s="100"/>
      <c r="LU80" s="100"/>
      <c r="LV80" s="100"/>
      <c r="LW80" s="100"/>
      <c r="LX80" s="100"/>
      <c r="LY80" s="100"/>
      <c r="LZ80" s="100"/>
      <c r="MA80" s="100"/>
      <c r="MB80" s="100"/>
      <c r="MC80" s="100"/>
      <c r="MD80" s="153"/>
      <c r="ME80" s="100"/>
      <c r="MF80" s="100"/>
      <c r="MG80" s="100"/>
      <c r="MH80" s="100"/>
      <c r="MI80" s="100"/>
      <c r="MJ80" s="100"/>
      <c r="MK80" s="100"/>
      <c r="ML80" s="100"/>
      <c r="MM80" s="100"/>
      <c r="MN80" s="100"/>
      <c r="MO80" s="100"/>
      <c r="MP80" s="100"/>
      <c r="MQ80" s="100"/>
      <c r="MR80" s="100"/>
      <c r="MS80" s="100"/>
      <c r="MT80" s="100"/>
      <c r="MU80" s="100"/>
      <c r="MV80" s="100"/>
      <c r="MW80" s="100"/>
      <c r="MX80" s="100"/>
      <c r="MY80" s="100"/>
      <c r="MZ80" s="153"/>
      <c r="NA80" s="100"/>
      <c r="NB80" s="100"/>
      <c r="NC80" s="100"/>
      <c r="ND80" s="100"/>
      <c r="NE80" s="100"/>
      <c r="NF80" s="100"/>
      <c r="NG80" s="100"/>
      <c r="NH80" s="100"/>
      <c r="NI80" s="100"/>
      <c r="NJ80" s="100"/>
      <c r="NK80" s="153"/>
      <c r="NL80" s="100"/>
      <c r="NM80" s="100"/>
      <c r="NN80" s="100"/>
      <c r="NO80" s="153"/>
      <c r="NP80" s="100"/>
      <c r="NQ80" s="100"/>
      <c r="NR80" s="100"/>
      <c r="NS80" s="100"/>
      <c r="NT80" s="100"/>
      <c r="NU80" s="100"/>
      <c r="NV80" s="100"/>
      <c r="NW80" s="100"/>
      <c r="NX80" s="153"/>
      <c r="NY80" s="100"/>
      <c r="NZ80" s="100"/>
      <c r="OA80" s="100"/>
      <c r="OB80" s="100"/>
      <c r="OC80" s="100"/>
      <c r="OD80" s="100"/>
      <c r="OE80" s="100"/>
      <c r="OF80" s="100"/>
      <c r="OG80" s="100"/>
      <c r="OH80" s="100"/>
      <c r="OI80" s="100"/>
      <c r="OJ80" s="153"/>
      <c r="OK80" s="100"/>
      <c r="OL80" s="100"/>
      <c r="OM80" s="100"/>
      <c r="ON80" s="100"/>
      <c r="OO80" s="100"/>
      <c r="OP80" s="100"/>
      <c r="OQ80" s="100"/>
      <c r="OR80" s="100"/>
      <c r="OS80" s="100"/>
      <c r="OT80" s="100"/>
      <c r="OU80" s="100"/>
      <c r="OV80" s="100"/>
      <c r="OW80" s="100"/>
      <c r="OX80" s="100"/>
      <c r="OY80" s="100"/>
      <c r="OZ80" s="100"/>
      <c r="PA80" s="100"/>
      <c r="PB80" s="100"/>
      <c r="PC80" s="100"/>
      <c r="PD80" s="100"/>
      <c r="PE80" s="100"/>
      <c r="PF80" s="100"/>
      <c r="PG80" s="100"/>
      <c r="PH80" s="100"/>
      <c r="PI80" s="100"/>
      <c r="PJ80" s="100"/>
      <c r="PK80" s="100"/>
      <c r="PL80" s="100"/>
      <c r="PM80" s="100"/>
      <c r="PN80" s="100"/>
      <c r="PO80" s="100"/>
      <c r="PP80" s="100"/>
      <c r="PQ80" s="100"/>
      <c r="PR80" s="100"/>
      <c r="PS80" s="100"/>
      <c r="PT80" s="100"/>
      <c r="PU80" s="100"/>
      <c r="PV80" s="100"/>
      <c r="PW80" s="100"/>
      <c r="PX80" s="100"/>
      <c r="PY80" s="100"/>
      <c r="PZ80" s="100"/>
      <c r="QA80" s="100"/>
      <c r="QB80" s="100"/>
      <c r="QC80" s="100"/>
      <c r="QD80" s="100"/>
      <c r="QE80" s="100"/>
      <c r="QF80" s="100"/>
      <c r="QG80" s="100"/>
      <c r="QH80" s="100"/>
      <c r="QI80" s="100"/>
      <c r="QJ80" s="100"/>
      <c r="QK80" s="100"/>
      <c r="QL80" s="100"/>
      <c r="QM80" s="100"/>
      <c r="QN80" s="100"/>
      <c r="QO80" s="100"/>
      <c r="QP80" s="100"/>
      <c r="QQ80" s="100"/>
      <c r="QR80" s="100"/>
      <c r="QS80" s="100"/>
      <c r="QT80" s="100"/>
      <c r="QU80" s="100"/>
      <c r="QV80" s="100"/>
      <c r="QW80" s="100"/>
      <c r="QX80" s="100"/>
      <c r="QY80" s="100"/>
      <c r="QZ80" s="153"/>
      <c r="RA80" s="100"/>
      <c r="RB80" s="100"/>
      <c r="RC80" s="100"/>
      <c r="RD80" s="100"/>
      <c r="RE80" s="100"/>
      <c r="RF80" s="100"/>
      <c r="RG80" s="100"/>
      <c r="RH80" s="153"/>
      <c r="RI80" s="100"/>
      <c r="RJ80" s="100"/>
      <c r="RK80" s="100"/>
      <c r="RL80" s="100"/>
      <c r="RM80" s="100"/>
      <c r="RN80" s="100"/>
      <c r="RO80" s="100"/>
      <c r="RP80" s="100"/>
      <c r="RQ80" s="100"/>
      <c r="RR80" s="100"/>
      <c r="RS80" s="100"/>
      <c r="RT80" s="153"/>
      <c r="RU80" s="100"/>
      <c r="RV80" s="100"/>
      <c r="RW80" s="100"/>
      <c r="RX80" s="100"/>
      <c r="RY80" s="100"/>
      <c r="RZ80" s="100"/>
      <c r="SA80" s="100"/>
      <c r="SB80" s="100"/>
    </row>
    <row r="81" spans="1:775" x14ac:dyDescent="0.25">
      <c r="A81" s="63" t="s">
        <v>439</v>
      </c>
      <c r="B81" s="103"/>
      <c r="C81" s="103"/>
      <c r="D81" s="103"/>
      <c r="E81" s="103"/>
      <c r="F81" s="103"/>
      <c r="G81" s="103"/>
      <c r="H81" s="103"/>
      <c r="I81" s="103"/>
      <c r="J81" s="154"/>
      <c r="K81" s="103"/>
      <c r="L81" s="103"/>
      <c r="M81" s="103"/>
      <c r="N81" s="103"/>
      <c r="O81" s="103"/>
      <c r="P81" s="103"/>
      <c r="Q81" s="103"/>
      <c r="R81" s="103"/>
      <c r="S81" s="103"/>
      <c r="T81" s="103"/>
      <c r="U81" s="154"/>
      <c r="V81" s="103"/>
      <c r="W81" s="103"/>
      <c r="X81" s="103"/>
      <c r="Y81" s="103"/>
      <c r="Z81" s="103"/>
      <c r="AA81" s="103"/>
      <c r="AB81" s="103"/>
      <c r="AC81" s="103"/>
      <c r="AD81" s="103"/>
      <c r="AE81" s="103"/>
      <c r="AF81" s="154"/>
      <c r="AG81" s="103"/>
      <c r="AH81" s="103"/>
      <c r="AI81" s="103"/>
      <c r="AJ81" s="103"/>
      <c r="AK81" s="103"/>
      <c r="AL81" s="103"/>
      <c r="AM81" s="103"/>
      <c r="AN81" s="103"/>
      <c r="AO81" s="103"/>
      <c r="AP81" s="103"/>
      <c r="AQ81" s="154"/>
      <c r="AR81" s="103"/>
      <c r="AS81" s="103"/>
      <c r="AT81" s="103"/>
      <c r="AU81" s="103"/>
      <c r="AV81" s="103"/>
      <c r="AW81" s="103"/>
      <c r="AX81" s="103"/>
      <c r="AY81" s="103"/>
      <c r="AZ81" s="103"/>
      <c r="BA81" s="103"/>
      <c r="BB81" s="154"/>
      <c r="BC81" s="103"/>
      <c r="BD81" s="103"/>
      <c r="BE81" s="103"/>
      <c r="BF81" s="103"/>
      <c r="BG81" s="103"/>
      <c r="BH81" s="103"/>
      <c r="BI81" s="103"/>
      <c r="BJ81" s="103"/>
      <c r="BK81" s="103"/>
      <c r="BL81" s="103"/>
      <c r="BM81" s="103"/>
      <c r="BN81" s="154"/>
      <c r="BO81" s="103"/>
      <c r="BP81" s="103"/>
      <c r="BQ81" s="103"/>
      <c r="BR81" s="103"/>
      <c r="BS81" s="103"/>
      <c r="BT81" s="103"/>
      <c r="BU81" s="103"/>
      <c r="BV81" s="103"/>
      <c r="BW81" s="103"/>
      <c r="BX81" s="103"/>
      <c r="BY81" s="103"/>
      <c r="BZ81" s="103"/>
      <c r="CA81" s="103"/>
      <c r="CB81" s="103"/>
      <c r="CC81" s="103"/>
      <c r="CD81" s="154"/>
      <c r="CE81" s="103"/>
      <c r="CF81" s="103"/>
      <c r="CG81" s="103"/>
      <c r="CH81" s="103"/>
      <c r="CI81" s="103"/>
      <c r="CJ81" s="103"/>
      <c r="CK81" s="103"/>
      <c r="CL81" s="103"/>
      <c r="CM81" s="103"/>
      <c r="CN81" s="103"/>
      <c r="CO81" s="103"/>
      <c r="CP81" s="103"/>
      <c r="CQ81" s="103"/>
      <c r="CR81" s="103"/>
      <c r="CS81" s="103"/>
      <c r="CT81" s="103"/>
      <c r="CU81" s="103"/>
      <c r="CV81" s="103"/>
      <c r="CW81" s="103"/>
      <c r="CX81" s="154"/>
      <c r="CY81" s="103"/>
      <c r="CZ81" s="103"/>
      <c r="DA81" s="103"/>
      <c r="DB81" s="103"/>
      <c r="DC81" s="103"/>
      <c r="DD81" s="103"/>
      <c r="DE81" s="103"/>
      <c r="DF81" s="103"/>
      <c r="DG81" s="103"/>
      <c r="DH81" s="103"/>
      <c r="DI81" s="103"/>
      <c r="DJ81" s="103"/>
      <c r="DK81" s="103"/>
      <c r="DL81" s="103"/>
      <c r="DM81" s="103"/>
      <c r="DN81" s="103"/>
      <c r="DO81" s="103"/>
      <c r="DP81" s="103"/>
      <c r="DQ81" s="103"/>
      <c r="DR81" s="103"/>
      <c r="DS81" s="103"/>
      <c r="DT81" s="103"/>
      <c r="DU81" s="103"/>
      <c r="DV81" s="154"/>
      <c r="DW81" s="103"/>
      <c r="DX81" s="103"/>
      <c r="DY81" s="103"/>
      <c r="DZ81" s="103"/>
      <c r="EA81" s="103"/>
      <c r="EB81" s="103"/>
      <c r="EC81" s="103"/>
      <c r="ED81" s="103"/>
      <c r="EE81" s="103"/>
      <c r="EF81" s="103"/>
      <c r="EG81" s="103"/>
      <c r="EH81" s="103"/>
      <c r="EI81" s="154"/>
      <c r="EJ81" s="103"/>
      <c r="EK81" s="103"/>
      <c r="EL81" s="103"/>
      <c r="EM81" s="103"/>
      <c r="EN81" s="103"/>
      <c r="EO81" s="103"/>
      <c r="EP81" s="103"/>
      <c r="EQ81" s="103"/>
      <c r="ER81" s="103"/>
      <c r="ES81" s="103"/>
      <c r="ET81" s="154"/>
      <c r="EU81" s="103"/>
      <c r="EV81" s="103"/>
      <c r="EW81" s="103"/>
      <c r="EX81" s="103"/>
      <c r="EY81" s="103"/>
      <c r="EZ81" s="103"/>
      <c r="FA81" s="103"/>
      <c r="FB81" s="103"/>
      <c r="FC81" s="103"/>
      <c r="FD81" s="103"/>
      <c r="FE81" s="103"/>
      <c r="FF81" s="103"/>
      <c r="FG81" s="103"/>
      <c r="FH81" s="103"/>
      <c r="FI81" s="103"/>
      <c r="FJ81" s="103"/>
      <c r="FK81" s="103"/>
      <c r="FL81" s="103"/>
      <c r="FM81" s="103"/>
      <c r="FN81" s="103"/>
      <c r="FO81" s="103"/>
      <c r="FP81" s="103"/>
      <c r="FQ81" s="103"/>
      <c r="FR81" s="103"/>
      <c r="FS81" s="103"/>
      <c r="FT81" s="103"/>
      <c r="FU81" s="103"/>
      <c r="FV81" s="103"/>
      <c r="FW81" s="103"/>
      <c r="FX81" s="103"/>
      <c r="FY81" s="103"/>
      <c r="FZ81" s="103"/>
      <c r="GA81" s="103"/>
      <c r="GB81" s="103"/>
      <c r="GC81" s="103"/>
      <c r="GD81" s="103"/>
      <c r="GE81" s="103"/>
      <c r="GF81" s="103"/>
      <c r="GG81" s="103"/>
      <c r="GH81" s="154"/>
      <c r="GI81" s="103"/>
      <c r="GJ81" s="103"/>
      <c r="GK81" s="103"/>
      <c r="GL81" s="103"/>
      <c r="GM81" s="103"/>
      <c r="GN81" s="103"/>
      <c r="GO81" s="103"/>
      <c r="GP81" s="103"/>
      <c r="GQ81" s="103"/>
      <c r="GR81" s="103"/>
      <c r="GS81" s="103"/>
      <c r="GT81" s="103"/>
      <c r="GU81" s="103"/>
      <c r="GV81" s="103"/>
      <c r="GW81" s="103"/>
      <c r="GX81" s="103"/>
      <c r="GY81" s="103"/>
      <c r="GZ81" s="154"/>
      <c r="HA81" s="103"/>
      <c r="HB81" s="103"/>
      <c r="HC81" s="103"/>
      <c r="HD81" s="103"/>
      <c r="HE81" s="103"/>
      <c r="HF81" s="103"/>
      <c r="HG81" s="103"/>
      <c r="HH81" s="103"/>
      <c r="HI81" s="103"/>
      <c r="HJ81" s="103"/>
      <c r="HK81" s="103"/>
      <c r="HL81" s="103"/>
      <c r="HM81" s="103"/>
      <c r="HN81" s="103"/>
      <c r="HO81" s="103"/>
      <c r="HP81" s="103"/>
      <c r="HQ81" s="103"/>
      <c r="HR81" s="103"/>
      <c r="HS81" s="103"/>
      <c r="HT81" s="103"/>
      <c r="HU81" s="103"/>
      <c r="HV81" s="103"/>
      <c r="HW81" s="103"/>
      <c r="HX81" s="103"/>
      <c r="HY81" s="103"/>
      <c r="HZ81" s="103"/>
      <c r="IA81" s="103"/>
      <c r="IB81" s="103"/>
      <c r="IC81" s="103"/>
      <c r="ID81" s="103"/>
      <c r="IE81" s="103"/>
      <c r="IF81" s="103"/>
      <c r="IG81" s="103"/>
      <c r="IH81" s="103"/>
      <c r="II81" s="103"/>
      <c r="IJ81" s="103"/>
      <c r="IK81" s="154">
        <v>5.0999999999999997E-2</v>
      </c>
      <c r="IL81" s="103">
        <v>0.02</v>
      </c>
      <c r="IM81" s="103" t="s">
        <v>33</v>
      </c>
      <c r="IN81" s="103">
        <v>7.0000000000000001E-3</v>
      </c>
      <c r="IO81" s="103">
        <v>3.7999999999999999E-2</v>
      </c>
      <c r="IP81" s="103">
        <v>1.7999999999999999E-2</v>
      </c>
      <c r="IQ81" s="103"/>
      <c r="IR81" s="103"/>
      <c r="IS81" s="103"/>
      <c r="IT81" s="103"/>
      <c r="IU81" s="103"/>
      <c r="IV81" s="103"/>
      <c r="IW81" s="103"/>
      <c r="IX81" s="103"/>
      <c r="IY81" s="103"/>
      <c r="IZ81" s="103"/>
      <c r="JA81" s="103"/>
      <c r="JB81" s="154"/>
      <c r="JC81" s="103"/>
      <c r="JD81" s="103"/>
      <c r="JE81" s="103"/>
      <c r="JF81" s="103"/>
      <c r="JG81" s="103"/>
      <c r="JH81" s="103"/>
      <c r="JI81" s="103"/>
      <c r="JJ81" s="103"/>
      <c r="JK81" s="103"/>
      <c r="JL81" s="103"/>
      <c r="JM81" s="103"/>
      <c r="JN81" s="154"/>
      <c r="JO81" s="103"/>
      <c r="JP81" s="103"/>
      <c r="JQ81" s="103"/>
      <c r="JR81" s="103"/>
      <c r="JS81" s="103"/>
      <c r="JT81" s="103"/>
      <c r="JU81" s="103"/>
      <c r="JV81" s="103"/>
      <c r="JW81" s="103"/>
      <c r="JX81" s="103"/>
      <c r="JY81" s="103"/>
      <c r="JZ81" s="103"/>
      <c r="KA81" s="103"/>
      <c r="KB81" s="103"/>
      <c r="KC81" s="103"/>
      <c r="KD81" s="103"/>
      <c r="KE81" s="103"/>
      <c r="KF81" s="103"/>
      <c r="KG81" s="103"/>
      <c r="KH81" s="154"/>
      <c r="KI81" s="103"/>
      <c r="KJ81" s="103"/>
      <c r="KK81" s="103"/>
      <c r="KL81" s="103"/>
      <c r="KM81" s="103"/>
      <c r="KN81" s="103"/>
      <c r="KO81" s="103"/>
      <c r="KP81" s="103"/>
      <c r="KQ81" s="103"/>
      <c r="KR81" s="103"/>
      <c r="KS81" s="103"/>
      <c r="KT81" s="103"/>
      <c r="KU81" s="103"/>
      <c r="KV81" s="103"/>
      <c r="KW81" s="103"/>
      <c r="KX81" s="103"/>
      <c r="KY81" s="103"/>
      <c r="KZ81" s="154"/>
      <c r="LA81" s="103"/>
      <c r="LB81" s="103"/>
      <c r="LC81" s="103"/>
      <c r="LD81" s="103"/>
      <c r="LE81" s="103"/>
      <c r="LF81" s="103"/>
      <c r="LG81" s="103"/>
      <c r="LH81" s="103"/>
      <c r="LI81" s="103"/>
      <c r="LJ81" s="103"/>
      <c r="LK81" s="103"/>
      <c r="LL81" s="103"/>
      <c r="LM81" s="103"/>
      <c r="LN81" s="103"/>
      <c r="LO81" s="103"/>
      <c r="LP81" s="103"/>
      <c r="LQ81" s="103"/>
      <c r="LR81" s="103"/>
      <c r="LS81" s="103"/>
      <c r="LT81" s="103"/>
      <c r="LU81" s="103"/>
      <c r="LV81" s="103"/>
      <c r="LW81" s="103"/>
      <c r="LX81" s="103"/>
      <c r="LY81" s="103"/>
      <c r="LZ81" s="103"/>
      <c r="MA81" s="103"/>
      <c r="MB81" s="103"/>
      <c r="MC81" s="103"/>
      <c r="MD81" s="154"/>
      <c r="ME81" s="103"/>
      <c r="MF81" s="103"/>
      <c r="MG81" s="103"/>
      <c r="MH81" s="103"/>
      <c r="MI81" s="103"/>
      <c r="MJ81" s="103"/>
      <c r="MK81" s="103"/>
      <c r="ML81" s="103"/>
      <c r="MM81" s="103"/>
      <c r="MN81" s="103"/>
      <c r="MO81" s="103"/>
      <c r="MP81" s="103"/>
      <c r="MQ81" s="103"/>
      <c r="MR81" s="103"/>
      <c r="MS81" s="103"/>
      <c r="MT81" s="103"/>
      <c r="MU81" s="103"/>
      <c r="MV81" s="103"/>
      <c r="MW81" s="103"/>
      <c r="MX81" s="103"/>
      <c r="MY81" s="103"/>
      <c r="MZ81" s="154"/>
      <c r="NA81" s="103"/>
      <c r="NB81" s="103"/>
      <c r="NC81" s="103"/>
      <c r="ND81" s="103"/>
      <c r="NE81" s="103"/>
      <c r="NF81" s="103"/>
      <c r="NG81" s="103"/>
      <c r="NH81" s="103"/>
      <c r="NI81" s="103"/>
      <c r="NJ81" s="103"/>
      <c r="NK81" s="154"/>
      <c r="NL81" s="103"/>
      <c r="NM81" s="103"/>
      <c r="NN81" s="103"/>
      <c r="NO81" s="154"/>
      <c r="NP81" s="103"/>
      <c r="NQ81" s="103"/>
      <c r="NR81" s="103"/>
      <c r="NS81" s="103"/>
      <c r="NT81" s="103"/>
      <c r="NU81" s="103"/>
      <c r="NV81" s="103"/>
      <c r="NW81" s="103"/>
      <c r="NX81" s="154"/>
      <c r="NY81" s="103"/>
      <c r="NZ81" s="103"/>
      <c r="OA81" s="103"/>
      <c r="OB81" s="103"/>
      <c r="OC81" s="103"/>
      <c r="OD81" s="103"/>
      <c r="OE81" s="103"/>
      <c r="OF81" s="103"/>
      <c r="OG81" s="103"/>
      <c r="OH81" s="103"/>
      <c r="OI81" s="103"/>
      <c r="OJ81" s="154"/>
      <c r="OK81" s="103"/>
      <c r="OL81" s="103"/>
      <c r="OM81" s="103"/>
      <c r="ON81" s="103"/>
      <c r="OO81" s="103"/>
      <c r="OP81" s="103"/>
      <c r="OQ81" s="103"/>
      <c r="OR81" s="103"/>
      <c r="OS81" s="103"/>
      <c r="OT81" s="103"/>
      <c r="OU81" s="103"/>
      <c r="OV81" s="103"/>
      <c r="OW81" s="103"/>
      <c r="OX81" s="103"/>
      <c r="OY81" s="103"/>
      <c r="OZ81" s="103"/>
      <c r="PA81" s="103"/>
      <c r="PB81" s="103"/>
      <c r="PC81" s="103"/>
      <c r="PD81" s="103"/>
      <c r="PE81" s="103"/>
      <c r="PF81" s="103"/>
      <c r="PG81" s="103"/>
      <c r="PH81" s="103"/>
      <c r="PI81" s="103"/>
      <c r="PJ81" s="103"/>
      <c r="PK81" s="103"/>
      <c r="PL81" s="103"/>
      <c r="PM81" s="103"/>
      <c r="PN81" s="103"/>
      <c r="PO81" s="103"/>
      <c r="PP81" s="103"/>
      <c r="PQ81" s="103"/>
      <c r="PR81" s="103"/>
      <c r="PS81" s="103"/>
      <c r="PT81" s="103"/>
      <c r="PU81" s="103"/>
      <c r="PV81" s="103"/>
      <c r="PW81" s="103"/>
      <c r="PX81" s="103"/>
      <c r="PY81" s="103"/>
      <c r="PZ81" s="103"/>
      <c r="QA81" s="103"/>
      <c r="QB81" s="103"/>
      <c r="QC81" s="103"/>
      <c r="QD81" s="103"/>
      <c r="QE81" s="103"/>
      <c r="QF81" s="103"/>
      <c r="QG81" s="103"/>
      <c r="QH81" s="103"/>
      <c r="QI81" s="103"/>
      <c r="QJ81" s="103"/>
      <c r="QK81" s="103"/>
      <c r="QL81" s="103"/>
      <c r="QM81" s="103"/>
      <c r="QN81" s="103"/>
      <c r="QO81" s="103"/>
      <c r="QP81" s="103"/>
      <c r="QQ81" s="103"/>
      <c r="QR81" s="103"/>
      <c r="QS81" s="103"/>
      <c r="QT81" s="103"/>
      <c r="QU81" s="103"/>
      <c r="QV81" s="103"/>
      <c r="QW81" s="103"/>
      <c r="QX81" s="103"/>
      <c r="QY81" s="103"/>
      <c r="QZ81" s="154"/>
      <c r="RA81" s="103"/>
      <c r="RB81" s="103"/>
      <c r="RC81" s="103"/>
      <c r="RD81" s="103"/>
      <c r="RE81" s="103"/>
      <c r="RF81" s="103"/>
      <c r="RG81" s="103"/>
      <c r="RH81" s="154"/>
      <c r="RI81" s="103"/>
      <c r="RJ81" s="103"/>
      <c r="RK81" s="103"/>
      <c r="RL81" s="103"/>
      <c r="RM81" s="103"/>
      <c r="RN81" s="103"/>
      <c r="RO81" s="103"/>
      <c r="RP81" s="103"/>
      <c r="RQ81" s="103"/>
      <c r="RR81" s="103"/>
      <c r="RS81" s="103"/>
      <c r="RT81" s="154"/>
      <c r="RU81" s="103"/>
      <c r="RV81" s="103"/>
      <c r="RW81" s="103"/>
      <c r="RX81" s="103"/>
      <c r="RY81" s="103"/>
      <c r="RZ81" s="103"/>
      <c r="SA81" s="103"/>
      <c r="SB81" s="103"/>
    </row>
    <row r="82" spans="1:775" x14ac:dyDescent="0.25">
      <c r="A82" s="218" t="s">
        <v>751</v>
      </c>
      <c r="B82" s="100"/>
      <c r="C82" s="100"/>
      <c r="D82" s="100"/>
      <c r="E82" s="100"/>
      <c r="F82" s="100"/>
      <c r="G82" s="100"/>
      <c r="H82" s="100"/>
      <c r="I82" s="100"/>
      <c r="J82" s="153"/>
      <c r="K82" s="100"/>
      <c r="L82" s="100"/>
      <c r="M82" s="100"/>
      <c r="N82" s="100"/>
      <c r="O82" s="100"/>
      <c r="P82" s="100"/>
      <c r="Q82" s="100"/>
      <c r="R82" s="100"/>
      <c r="S82" s="100"/>
      <c r="T82" s="100"/>
      <c r="U82" s="153"/>
      <c r="V82" s="100"/>
      <c r="W82" s="100"/>
      <c r="X82" s="100"/>
      <c r="Y82" s="100"/>
      <c r="Z82" s="100"/>
      <c r="AA82" s="100"/>
      <c r="AB82" s="100"/>
      <c r="AC82" s="100"/>
      <c r="AD82" s="100"/>
      <c r="AE82" s="100"/>
      <c r="AF82" s="153"/>
      <c r="AG82" s="100"/>
      <c r="AH82" s="100"/>
      <c r="AI82" s="100"/>
      <c r="AJ82" s="100"/>
      <c r="AK82" s="100"/>
      <c r="AL82" s="100"/>
      <c r="AM82" s="100"/>
      <c r="AN82" s="100"/>
      <c r="AO82" s="100"/>
      <c r="AP82" s="100"/>
      <c r="AQ82" s="153"/>
      <c r="AR82" s="100"/>
      <c r="AS82" s="100"/>
      <c r="AT82" s="100"/>
      <c r="AU82" s="100"/>
      <c r="AV82" s="100"/>
      <c r="AW82" s="100"/>
      <c r="AX82" s="100"/>
      <c r="AY82" s="100"/>
      <c r="AZ82" s="100"/>
      <c r="BA82" s="100"/>
      <c r="BB82" s="153"/>
      <c r="BC82" s="100"/>
      <c r="BD82" s="100"/>
      <c r="BE82" s="100"/>
      <c r="BF82" s="100"/>
      <c r="BG82" s="100"/>
      <c r="BH82" s="100"/>
      <c r="BI82" s="100"/>
      <c r="BJ82" s="100"/>
      <c r="BK82" s="100"/>
      <c r="BL82" s="100"/>
      <c r="BM82" s="100"/>
      <c r="BN82" s="153"/>
      <c r="BO82" s="100"/>
      <c r="BP82" s="100"/>
      <c r="BQ82" s="100"/>
      <c r="BR82" s="100"/>
      <c r="BS82" s="100"/>
      <c r="BT82" s="100"/>
      <c r="BU82" s="100"/>
      <c r="BV82" s="100"/>
      <c r="BW82" s="100"/>
      <c r="BX82" s="100"/>
      <c r="BY82" s="100"/>
      <c r="BZ82" s="100"/>
      <c r="CA82" s="100"/>
      <c r="CB82" s="100"/>
      <c r="CC82" s="100"/>
      <c r="CD82" s="153"/>
      <c r="CE82" s="100"/>
      <c r="CF82" s="100"/>
      <c r="CG82" s="100"/>
      <c r="CH82" s="100"/>
      <c r="CI82" s="100"/>
      <c r="CJ82" s="100"/>
      <c r="CK82" s="100"/>
      <c r="CL82" s="100"/>
      <c r="CM82" s="100"/>
      <c r="CN82" s="100"/>
      <c r="CO82" s="100"/>
      <c r="CP82" s="100"/>
      <c r="CQ82" s="100"/>
      <c r="CR82" s="100"/>
      <c r="CS82" s="100"/>
      <c r="CT82" s="100"/>
      <c r="CU82" s="100"/>
      <c r="CV82" s="100"/>
      <c r="CW82" s="100"/>
      <c r="CX82" s="153"/>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53"/>
      <c r="DW82" s="100"/>
      <c r="DX82" s="100"/>
      <c r="DY82" s="100"/>
      <c r="DZ82" s="100"/>
      <c r="EA82" s="100"/>
      <c r="EB82" s="100"/>
      <c r="EC82" s="100"/>
      <c r="ED82" s="100"/>
      <c r="EE82" s="100"/>
      <c r="EF82" s="100"/>
      <c r="EG82" s="100"/>
      <c r="EH82" s="100"/>
      <c r="EI82" s="153"/>
      <c r="EJ82" s="100"/>
      <c r="EK82" s="100"/>
      <c r="EL82" s="100"/>
      <c r="EM82" s="100"/>
      <c r="EN82" s="100"/>
      <c r="EO82" s="100"/>
      <c r="EP82" s="100"/>
      <c r="EQ82" s="100"/>
      <c r="ER82" s="100"/>
      <c r="ES82" s="100"/>
      <c r="ET82" s="153"/>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c r="GG82" s="100"/>
      <c r="GH82" s="153"/>
      <c r="GI82" s="100"/>
      <c r="GJ82" s="100"/>
      <c r="GK82" s="100"/>
      <c r="GL82" s="100"/>
      <c r="GM82" s="100"/>
      <c r="GN82" s="100"/>
      <c r="GO82" s="100"/>
      <c r="GP82" s="100"/>
      <c r="GQ82" s="100"/>
      <c r="GR82" s="100"/>
      <c r="GS82" s="100"/>
      <c r="GT82" s="100"/>
      <c r="GU82" s="100"/>
      <c r="GV82" s="100"/>
      <c r="GW82" s="100"/>
      <c r="GX82" s="100"/>
      <c r="GY82" s="100"/>
      <c r="GZ82" s="153"/>
      <c r="HA82" s="100"/>
      <c r="HB82" s="100"/>
      <c r="HC82" s="100"/>
      <c r="HD82" s="100"/>
      <c r="HE82" s="100"/>
      <c r="HF82" s="100"/>
      <c r="HG82" s="100"/>
      <c r="HH82" s="100"/>
      <c r="HI82" s="100"/>
      <c r="HJ82" s="100"/>
      <c r="HK82" s="100"/>
      <c r="HL82" s="100"/>
      <c r="HM82" s="100"/>
      <c r="HN82" s="100"/>
      <c r="HO82" s="100"/>
      <c r="HP82" s="100"/>
      <c r="HQ82" s="100"/>
      <c r="HR82" s="100"/>
      <c r="HS82" s="100"/>
      <c r="HT82" s="100"/>
      <c r="HU82" s="100"/>
      <c r="HV82" s="100"/>
      <c r="HW82" s="100"/>
      <c r="HX82" s="100"/>
      <c r="HY82" s="100"/>
      <c r="HZ82" s="100"/>
      <c r="IA82" s="100"/>
      <c r="IB82" s="100"/>
      <c r="IC82" s="100"/>
      <c r="ID82" s="100"/>
      <c r="IE82" s="100"/>
      <c r="IF82" s="100"/>
      <c r="IG82" s="100"/>
      <c r="IH82" s="100"/>
      <c r="II82" s="100"/>
      <c r="IJ82" s="100"/>
      <c r="IK82" s="153">
        <v>0.02</v>
      </c>
      <c r="IL82" s="100">
        <v>8.9999999999999993E-3</v>
      </c>
      <c r="IM82" s="100" t="s">
        <v>33</v>
      </c>
      <c r="IN82" s="100">
        <v>8.0000000000000002E-3</v>
      </c>
      <c r="IO82" s="100">
        <v>1.4999999999999999E-2</v>
      </c>
      <c r="IP82" s="100">
        <v>1.4999999999999999E-2</v>
      </c>
      <c r="IQ82" s="100"/>
      <c r="IR82" s="100"/>
      <c r="IS82" s="100"/>
      <c r="IT82" s="100"/>
      <c r="IU82" s="100"/>
      <c r="IV82" s="100"/>
      <c r="IW82" s="100"/>
      <c r="IX82" s="100"/>
      <c r="IY82" s="100"/>
      <c r="IZ82" s="100"/>
      <c r="JA82" s="100"/>
      <c r="JB82" s="153"/>
      <c r="JC82" s="100"/>
      <c r="JD82" s="100"/>
      <c r="JE82" s="100"/>
      <c r="JF82" s="100"/>
      <c r="JG82" s="100"/>
      <c r="JH82" s="100"/>
      <c r="JI82" s="100"/>
      <c r="JJ82" s="100"/>
      <c r="JK82" s="100"/>
      <c r="JL82" s="100"/>
      <c r="JM82" s="100"/>
      <c r="JN82" s="153"/>
      <c r="JO82" s="100"/>
      <c r="JP82" s="100"/>
      <c r="JQ82" s="100"/>
      <c r="JR82" s="100"/>
      <c r="JS82" s="100"/>
      <c r="JT82" s="100"/>
      <c r="JU82" s="100"/>
      <c r="JV82" s="100"/>
      <c r="JW82" s="100"/>
      <c r="JX82" s="100"/>
      <c r="JY82" s="100"/>
      <c r="JZ82" s="100"/>
      <c r="KA82" s="100"/>
      <c r="KB82" s="100"/>
      <c r="KC82" s="100"/>
      <c r="KD82" s="100"/>
      <c r="KE82" s="100"/>
      <c r="KF82" s="100"/>
      <c r="KG82" s="100"/>
      <c r="KH82" s="153"/>
      <c r="KI82" s="100"/>
      <c r="KJ82" s="100"/>
      <c r="KK82" s="100"/>
      <c r="KL82" s="100"/>
      <c r="KM82" s="100"/>
      <c r="KN82" s="100"/>
      <c r="KO82" s="100"/>
      <c r="KP82" s="100"/>
      <c r="KQ82" s="100"/>
      <c r="KR82" s="100"/>
      <c r="KS82" s="100"/>
      <c r="KT82" s="100"/>
      <c r="KU82" s="100"/>
      <c r="KV82" s="100"/>
      <c r="KW82" s="100"/>
      <c r="KX82" s="100"/>
      <c r="KY82" s="100"/>
      <c r="KZ82" s="153"/>
      <c r="LA82" s="100"/>
      <c r="LB82" s="100"/>
      <c r="LC82" s="100"/>
      <c r="LD82" s="100"/>
      <c r="LE82" s="100"/>
      <c r="LF82" s="100"/>
      <c r="LG82" s="100"/>
      <c r="LH82" s="100"/>
      <c r="LI82" s="100"/>
      <c r="LJ82" s="100"/>
      <c r="LK82" s="100"/>
      <c r="LL82" s="100"/>
      <c r="LM82" s="100"/>
      <c r="LN82" s="100"/>
      <c r="LO82" s="100"/>
      <c r="LP82" s="100"/>
      <c r="LQ82" s="100"/>
      <c r="LR82" s="100"/>
      <c r="LS82" s="100"/>
      <c r="LT82" s="100"/>
      <c r="LU82" s="100"/>
      <c r="LV82" s="100"/>
      <c r="LW82" s="100"/>
      <c r="LX82" s="100"/>
      <c r="LY82" s="100"/>
      <c r="LZ82" s="100"/>
      <c r="MA82" s="100"/>
      <c r="MB82" s="100"/>
      <c r="MC82" s="100"/>
      <c r="MD82" s="153"/>
      <c r="ME82" s="100"/>
      <c r="MF82" s="100"/>
      <c r="MG82" s="100"/>
      <c r="MH82" s="100"/>
      <c r="MI82" s="100"/>
      <c r="MJ82" s="100"/>
      <c r="MK82" s="100"/>
      <c r="ML82" s="100"/>
      <c r="MM82" s="100"/>
      <c r="MN82" s="100"/>
      <c r="MO82" s="100"/>
      <c r="MP82" s="100"/>
      <c r="MQ82" s="100"/>
      <c r="MR82" s="100"/>
      <c r="MS82" s="100"/>
      <c r="MT82" s="100"/>
      <c r="MU82" s="100"/>
      <c r="MV82" s="100"/>
      <c r="MW82" s="100"/>
      <c r="MX82" s="100"/>
      <c r="MY82" s="100"/>
      <c r="MZ82" s="153"/>
      <c r="NA82" s="100"/>
      <c r="NB82" s="100"/>
      <c r="NC82" s="100"/>
      <c r="ND82" s="100"/>
      <c r="NE82" s="100"/>
      <c r="NF82" s="100"/>
      <c r="NG82" s="100"/>
      <c r="NH82" s="100"/>
      <c r="NI82" s="100"/>
      <c r="NJ82" s="100"/>
      <c r="NK82" s="153"/>
      <c r="NL82" s="100"/>
      <c r="NM82" s="100"/>
      <c r="NN82" s="100"/>
      <c r="NO82" s="153"/>
      <c r="NP82" s="100"/>
      <c r="NQ82" s="100"/>
      <c r="NR82" s="100"/>
      <c r="NS82" s="100"/>
      <c r="NT82" s="100"/>
      <c r="NU82" s="100"/>
      <c r="NV82" s="100"/>
      <c r="NW82" s="100"/>
      <c r="NX82" s="153"/>
      <c r="NY82" s="100"/>
      <c r="NZ82" s="100"/>
      <c r="OA82" s="100"/>
      <c r="OB82" s="100"/>
      <c r="OC82" s="100"/>
      <c r="OD82" s="100"/>
      <c r="OE82" s="100"/>
      <c r="OF82" s="100"/>
      <c r="OG82" s="100"/>
      <c r="OH82" s="100"/>
      <c r="OI82" s="100"/>
      <c r="OJ82" s="153"/>
      <c r="OK82" s="100"/>
      <c r="OL82" s="100"/>
      <c r="OM82" s="100"/>
      <c r="ON82" s="100"/>
      <c r="OO82" s="100"/>
      <c r="OP82" s="100"/>
      <c r="OQ82" s="100"/>
      <c r="OR82" s="100"/>
      <c r="OS82" s="100"/>
      <c r="OT82" s="100"/>
      <c r="OU82" s="100"/>
      <c r="OV82" s="100"/>
      <c r="OW82" s="100"/>
      <c r="OX82" s="100"/>
      <c r="OY82" s="100"/>
      <c r="OZ82" s="100"/>
      <c r="PA82" s="100"/>
      <c r="PB82" s="100"/>
      <c r="PC82" s="100"/>
      <c r="PD82" s="100"/>
      <c r="PE82" s="100"/>
      <c r="PF82" s="100"/>
      <c r="PG82" s="100"/>
      <c r="PH82" s="100"/>
      <c r="PI82" s="100"/>
      <c r="PJ82" s="100"/>
      <c r="PK82" s="100"/>
      <c r="PL82" s="100"/>
      <c r="PM82" s="100"/>
      <c r="PN82" s="100"/>
      <c r="PO82" s="100"/>
      <c r="PP82" s="100"/>
      <c r="PQ82" s="100"/>
      <c r="PR82" s="100"/>
      <c r="PS82" s="100"/>
      <c r="PT82" s="100"/>
      <c r="PU82" s="100"/>
      <c r="PV82" s="100"/>
      <c r="PW82" s="100"/>
      <c r="PX82" s="100"/>
      <c r="PY82" s="100"/>
      <c r="PZ82" s="100"/>
      <c r="QA82" s="100"/>
      <c r="QB82" s="100"/>
      <c r="QC82" s="100"/>
      <c r="QD82" s="100"/>
      <c r="QE82" s="100"/>
      <c r="QF82" s="100"/>
      <c r="QG82" s="100"/>
      <c r="QH82" s="100"/>
      <c r="QI82" s="100"/>
      <c r="QJ82" s="100"/>
      <c r="QK82" s="100"/>
      <c r="QL82" s="100"/>
      <c r="QM82" s="100"/>
      <c r="QN82" s="100"/>
      <c r="QO82" s="100"/>
      <c r="QP82" s="100"/>
      <c r="QQ82" s="100"/>
      <c r="QR82" s="100"/>
      <c r="QS82" s="100"/>
      <c r="QT82" s="100"/>
      <c r="QU82" s="100"/>
      <c r="QV82" s="100"/>
      <c r="QW82" s="100"/>
      <c r="QX82" s="100"/>
      <c r="QY82" s="100"/>
      <c r="QZ82" s="153"/>
      <c r="RA82" s="100"/>
      <c r="RB82" s="100"/>
      <c r="RC82" s="100"/>
      <c r="RD82" s="100"/>
      <c r="RE82" s="100"/>
      <c r="RF82" s="100"/>
      <c r="RG82" s="100"/>
      <c r="RH82" s="153"/>
      <c r="RI82" s="100"/>
      <c r="RJ82" s="100"/>
      <c r="RK82" s="100"/>
      <c r="RL82" s="100"/>
      <c r="RM82" s="100"/>
      <c r="RN82" s="100"/>
      <c r="RO82" s="100"/>
      <c r="RP82" s="100"/>
      <c r="RQ82" s="100"/>
      <c r="RR82" s="100"/>
      <c r="RS82" s="100"/>
      <c r="RT82" s="153"/>
      <c r="RU82" s="100"/>
      <c r="RV82" s="100"/>
      <c r="RW82" s="100"/>
      <c r="RX82" s="100"/>
      <c r="RY82" s="100"/>
      <c r="RZ82" s="100"/>
      <c r="SA82" s="100"/>
      <c r="SB82" s="100"/>
    </row>
    <row r="83" spans="1:775" x14ac:dyDescent="0.25">
      <c r="A83" s="218" t="s">
        <v>450</v>
      </c>
      <c r="B83" s="103"/>
      <c r="C83" s="103"/>
      <c r="D83" s="103"/>
      <c r="E83" s="103"/>
      <c r="F83" s="103"/>
      <c r="G83" s="103"/>
      <c r="H83" s="103"/>
      <c r="I83" s="103"/>
      <c r="J83" s="154"/>
      <c r="K83" s="103"/>
      <c r="L83" s="103"/>
      <c r="M83" s="103"/>
      <c r="N83" s="103"/>
      <c r="O83" s="103"/>
      <c r="P83" s="103"/>
      <c r="Q83" s="103"/>
      <c r="R83" s="103"/>
      <c r="S83" s="103"/>
      <c r="T83" s="103"/>
      <c r="U83" s="154"/>
      <c r="V83" s="103"/>
      <c r="W83" s="103"/>
      <c r="X83" s="103"/>
      <c r="Y83" s="103"/>
      <c r="Z83" s="103"/>
      <c r="AA83" s="103"/>
      <c r="AB83" s="103"/>
      <c r="AC83" s="103"/>
      <c r="AD83" s="103"/>
      <c r="AE83" s="103"/>
      <c r="AF83" s="154"/>
      <c r="AG83" s="103"/>
      <c r="AH83" s="103"/>
      <c r="AI83" s="103"/>
      <c r="AJ83" s="103"/>
      <c r="AK83" s="103"/>
      <c r="AL83" s="103"/>
      <c r="AM83" s="103"/>
      <c r="AN83" s="103"/>
      <c r="AO83" s="103"/>
      <c r="AP83" s="103"/>
      <c r="AQ83" s="154"/>
      <c r="AR83" s="103"/>
      <c r="AS83" s="103"/>
      <c r="AT83" s="103"/>
      <c r="AU83" s="103"/>
      <c r="AV83" s="103"/>
      <c r="AW83" s="103"/>
      <c r="AX83" s="103"/>
      <c r="AY83" s="103"/>
      <c r="AZ83" s="103"/>
      <c r="BA83" s="103"/>
      <c r="BB83" s="154"/>
      <c r="BC83" s="103"/>
      <c r="BD83" s="103"/>
      <c r="BE83" s="103"/>
      <c r="BF83" s="103"/>
      <c r="BG83" s="103"/>
      <c r="BH83" s="103"/>
      <c r="BI83" s="103"/>
      <c r="BJ83" s="103"/>
      <c r="BK83" s="103"/>
      <c r="BL83" s="103"/>
      <c r="BM83" s="103"/>
      <c r="BN83" s="154"/>
      <c r="BO83" s="103"/>
      <c r="BP83" s="103"/>
      <c r="BQ83" s="103"/>
      <c r="BR83" s="103"/>
      <c r="BS83" s="103"/>
      <c r="BT83" s="103"/>
      <c r="BU83" s="103"/>
      <c r="BV83" s="103"/>
      <c r="BW83" s="103"/>
      <c r="BX83" s="103"/>
      <c r="BY83" s="103"/>
      <c r="BZ83" s="103"/>
      <c r="CA83" s="103"/>
      <c r="CB83" s="103"/>
      <c r="CC83" s="103"/>
      <c r="CD83" s="154"/>
      <c r="CE83" s="103"/>
      <c r="CF83" s="103"/>
      <c r="CG83" s="103"/>
      <c r="CH83" s="103"/>
      <c r="CI83" s="103"/>
      <c r="CJ83" s="103"/>
      <c r="CK83" s="103"/>
      <c r="CL83" s="103"/>
      <c r="CM83" s="103"/>
      <c r="CN83" s="103"/>
      <c r="CO83" s="103"/>
      <c r="CP83" s="103"/>
      <c r="CQ83" s="103"/>
      <c r="CR83" s="103"/>
      <c r="CS83" s="103"/>
      <c r="CT83" s="103"/>
      <c r="CU83" s="103"/>
      <c r="CV83" s="103"/>
      <c r="CW83" s="103"/>
      <c r="CX83" s="154"/>
      <c r="CY83" s="103"/>
      <c r="CZ83" s="103"/>
      <c r="DA83" s="103"/>
      <c r="DB83" s="103"/>
      <c r="DC83" s="103"/>
      <c r="DD83" s="103"/>
      <c r="DE83" s="103"/>
      <c r="DF83" s="103"/>
      <c r="DG83" s="103"/>
      <c r="DH83" s="103"/>
      <c r="DI83" s="103"/>
      <c r="DJ83" s="103"/>
      <c r="DK83" s="103"/>
      <c r="DL83" s="103"/>
      <c r="DM83" s="103"/>
      <c r="DN83" s="103"/>
      <c r="DO83" s="103"/>
      <c r="DP83" s="103"/>
      <c r="DQ83" s="103"/>
      <c r="DR83" s="103"/>
      <c r="DS83" s="103"/>
      <c r="DT83" s="103"/>
      <c r="DU83" s="103"/>
      <c r="DV83" s="154"/>
      <c r="DW83" s="103"/>
      <c r="DX83" s="103"/>
      <c r="DY83" s="103"/>
      <c r="DZ83" s="103"/>
      <c r="EA83" s="103"/>
      <c r="EB83" s="103"/>
      <c r="EC83" s="103"/>
      <c r="ED83" s="103"/>
      <c r="EE83" s="103"/>
      <c r="EF83" s="103"/>
      <c r="EG83" s="103"/>
      <c r="EH83" s="103"/>
      <c r="EI83" s="154"/>
      <c r="EJ83" s="103"/>
      <c r="EK83" s="103"/>
      <c r="EL83" s="103"/>
      <c r="EM83" s="103"/>
      <c r="EN83" s="103"/>
      <c r="EO83" s="103"/>
      <c r="EP83" s="103"/>
      <c r="EQ83" s="103"/>
      <c r="ER83" s="103"/>
      <c r="ES83" s="103"/>
      <c r="ET83" s="154"/>
      <c r="EU83" s="103"/>
      <c r="EV83" s="103"/>
      <c r="EW83" s="103"/>
      <c r="EX83" s="103"/>
      <c r="EY83" s="103"/>
      <c r="EZ83" s="103"/>
      <c r="FA83" s="103"/>
      <c r="FB83" s="103"/>
      <c r="FC83" s="103"/>
      <c r="FD83" s="103"/>
      <c r="FE83" s="103"/>
      <c r="FF83" s="103"/>
      <c r="FG83" s="103"/>
      <c r="FH83" s="103"/>
      <c r="FI83" s="103"/>
      <c r="FJ83" s="103"/>
      <c r="FK83" s="103"/>
      <c r="FL83" s="103"/>
      <c r="FM83" s="103"/>
      <c r="FN83" s="103"/>
      <c r="FO83" s="103"/>
      <c r="FP83" s="103"/>
      <c r="FQ83" s="103"/>
      <c r="FR83" s="103"/>
      <c r="FS83" s="103"/>
      <c r="FT83" s="103"/>
      <c r="FU83" s="103"/>
      <c r="FV83" s="103"/>
      <c r="FW83" s="103"/>
      <c r="FX83" s="103"/>
      <c r="FY83" s="103"/>
      <c r="FZ83" s="103"/>
      <c r="GA83" s="103"/>
      <c r="GB83" s="103"/>
      <c r="GC83" s="103"/>
      <c r="GD83" s="103"/>
      <c r="GE83" s="103"/>
      <c r="GF83" s="103"/>
      <c r="GG83" s="103"/>
      <c r="GH83" s="154"/>
      <c r="GI83" s="103"/>
      <c r="GJ83" s="103"/>
      <c r="GK83" s="103"/>
      <c r="GL83" s="103"/>
      <c r="GM83" s="103"/>
      <c r="GN83" s="103"/>
      <c r="GO83" s="103"/>
      <c r="GP83" s="103"/>
      <c r="GQ83" s="103"/>
      <c r="GR83" s="103"/>
      <c r="GS83" s="103"/>
      <c r="GT83" s="103"/>
      <c r="GU83" s="103"/>
      <c r="GV83" s="103"/>
      <c r="GW83" s="103"/>
      <c r="GX83" s="103"/>
      <c r="GY83" s="103"/>
      <c r="GZ83" s="154"/>
      <c r="HA83" s="103"/>
      <c r="HB83" s="103"/>
      <c r="HC83" s="103"/>
      <c r="HD83" s="103"/>
      <c r="HE83" s="103"/>
      <c r="HF83" s="103"/>
      <c r="HG83" s="103"/>
      <c r="HH83" s="103"/>
      <c r="HI83" s="103"/>
      <c r="HJ83" s="103"/>
      <c r="HK83" s="103"/>
      <c r="HL83" s="103"/>
      <c r="HM83" s="103"/>
      <c r="HN83" s="103"/>
      <c r="HO83" s="103"/>
      <c r="HP83" s="103"/>
      <c r="HQ83" s="103"/>
      <c r="HR83" s="103"/>
      <c r="HS83" s="103"/>
      <c r="HT83" s="103"/>
      <c r="HU83" s="103"/>
      <c r="HV83" s="103"/>
      <c r="HW83" s="103"/>
      <c r="HX83" s="103"/>
      <c r="HY83" s="103"/>
      <c r="HZ83" s="103"/>
      <c r="IA83" s="103"/>
      <c r="IB83" s="103"/>
      <c r="IC83" s="103"/>
      <c r="ID83" s="103"/>
      <c r="IE83" s="103"/>
      <c r="IF83" s="103"/>
      <c r="IG83" s="103"/>
      <c r="IH83" s="103"/>
      <c r="II83" s="103"/>
      <c r="IJ83" s="103"/>
      <c r="IK83" s="154"/>
      <c r="IL83" s="103"/>
      <c r="IM83" s="103"/>
      <c r="IN83" s="103"/>
      <c r="IO83" s="103"/>
      <c r="IP83" s="103"/>
      <c r="IQ83" s="103"/>
      <c r="IR83" s="103"/>
      <c r="IS83" s="103"/>
      <c r="IT83" s="103">
        <v>0.11899999999999999</v>
      </c>
      <c r="IU83" s="103">
        <v>1.2E-2</v>
      </c>
      <c r="IV83" s="103">
        <v>0.16700000000000001</v>
      </c>
      <c r="IW83" s="103">
        <v>0.21</v>
      </c>
      <c r="IX83" s="103"/>
      <c r="IY83" s="103"/>
      <c r="IZ83" s="103"/>
      <c r="JA83" s="103"/>
      <c r="JB83" s="154"/>
      <c r="JC83" s="103"/>
      <c r="JD83" s="103"/>
      <c r="JE83" s="103"/>
      <c r="JF83" s="103"/>
      <c r="JG83" s="103"/>
      <c r="JH83" s="103"/>
      <c r="JI83" s="103"/>
      <c r="JJ83" s="103"/>
      <c r="JK83" s="103"/>
      <c r="JL83" s="103"/>
      <c r="JM83" s="103"/>
      <c r="JN83" s="154"/>
      <c r="JO83" s="103"/>
      <c r="JP83" s="103"/>
      <c r="JQ83" s="103"/>
      <c r="JR83" s="103"/>
      <c r="JS83" s="103"/>
      <c r="JT83" s="103"/>
      <c r="JU83" s="103"/>
      <c r="JV83" s="103"/>
      <c r="JW83" s="103"/>
      <c r="JX83" s="103"/>
      <c r="JY83" s="103"/>
      <c r="JZ83" s="103"/>
      <c r="KA83" s="103"/>
      <c r="KB83" s="103"/>
      <c r="KC83" s="103"/>
      <c r="KD83" s="103"/>
      <c r="KE83" s="103"/>
      <c r="KF83" s="103"/>
      <c r="KG83" s="103"/>
      <c r="KH83" s="154"/>
      <c r="KI83" s="103"/>
      <c r="KJ83" s="103"/>
      <c r="KK83" s="103"/>
      <c r="KL83" s="103"/>
      <c r="KM83" s="103"/>
      <c r="KN83" s="103"/>
      <c r="KO83" s="103"/>
      <c r="KP83" s="103"/>
      <c r="KQ83" s="103"/>
      <c r="KR83" s="103"/>
      <c r="KS83" s="103"/>
      <c r="KT83" s="103"/>
      <c r="KU83" s="103"/>
      <c r="KV83" s="103"/>
      <c r="KW83" s="103"/>
      <c r="KX83" s="103"/>
      <c r="KY83" s="103"/>
      <c r="KZ83" s="154"/>
      <c r="LA83" s="103"/>
      <c r="LB83" s="103"/>
      <c r="LC83" s="103"/>
      <c r="LD83" s="103"/>
      <c r="LE83" s="103"/>
      <c r="LF83" s="103"/>
      <c r="LG83" s="103"/>
      <c r="LH83" s="103"/>
      <c r="LI83" s="103"/>
      <c r="LJ83" s="103"/>
      <c r="LK83" s="103"/>
      <c r="LL83" s="103"/>
      <c r="LM83" s="103"/>
      <c r="LN83" s="103"/>
      <c r="LO83" s="103"/>
      <c r="LP83" s="103"/>
      <c r="LQ83" s="103"/>
      <c r="LR83" s="103"/>
      <c r="LS83" s="103"/>
      <c r="LT83" s="103"/>
      <c r="LU83" s="103"/>
      <c r="LV83" s="103"/>
      <c r="LW83" s="103"/>
      <c r="LX83" s="103"/>
      <c r="LY83" s="103"/>
      <c r="LZ83" s="103"/>
      <c r="MA83" s="103"/>
      <c r="MB83" s="103"/>
      <c r="MC83" s="103"/>
      <c r="MD83" s="154"/>
      <c r="ME83" s="103"/>
      <c r="MF83" s="103"/>
      <c r="MG83" s="103"/>
      <c r="MH83" s="103"/>
      <c r="MI83" s="103"/>
      <c r="MJ83" s="103"/>
      <c r="MK83" s="103"/>
      <c r="ML83" s="103"/>
      <c r="MM83" s="103"/>
      <c r="MN83" s="103"/>
      <c r="MO83" s="103"/>
      <c r="MP83" s="103"/>
      <c r="MQ83" s="103"/>
      <c r="MR83" s="103"/>
      <c r="MS83" s="103"/>
      <c r="MT83" s="103"/>
      <c r="MU83" s="103"/>
      <c r="MV83" s="103"/>
      <c r="MW83" s="103"/>
      <c r="MX83" s="103"/>
      <c r="MY83" s="103"/>
      <c r="MZ83" s="154"/>
      <c r="NA83" s="103"/>
      <c r="NB83" s="103"/>
      <c r="NC83" s="103"/>
      <c r="ND83" s="103"/>
      <c r="NE83" s="103"/>
      <c r="NF83" s="103"/>
      <c r="NG83" s="103"/>
      <c r="NH83" s="103"/>
      <c r="NI83" s="103"/>
      <c r="NJ83" s="103"/>
      <c r="NK83" s="154"/>
      <c r="NL83" s="103"/>
      <c r="NM83" s="103"/>
      <c r="NN83" s="103"/>
      <c r="NO83" s="154"/>
      <c r="NP83" s="103"/>
      <c r="NQ83" s="103"/>
      <c r="NR83" s="103"/>
      <c r="NS83" s="103"/>
      <c r="NT83" s="103"/>
      <c r="NU83" s="103"/>
      <c r="NV83" s="103"/>
      <c r="NW83" s="103"/>
      <c r="NX83" s="154"/>
      <c r="NY83" s="103"/>
      <c r="NZ83" s="103"/>
      <c r="OA83" s="103"/>
      <c r="OB83" s="103"/>
      <c r="OC83" s="103"/>
      <c r="OD83" s="103"/>
      <c r="OE83" s="103"/>
      <c r="OF83" s="103"/>
      <c r="OG83" s="103"/>
      <c r="OH83" s="103"/>
      <c r="OI83" s="103"/>
      <c r="OJ83" s="154"/>
      <c r="OK83" s="103"/>
      <c r="OL83" s="103"/>
      <c r="OM83" s="103"/>
      <c r="ON83" s="103"/>
      <c r="OO83" s="103"/>
      <c r="OP83" s="103"/>
      <c r="OQ83" s="103"/>
      <c r="OR83" s="103"/>
      <c r="OS83" s="103"/>
      <c r="OT83" s="103"/>
      <c r="OU83" s="103"/>
      <c r="OV83" s="103"/>
      <c r="OW83" s="103"/>
      <c r="OX83" s="103"/>
      <c r="OY83" s="103"/>
      <c r="OZ83" s="103"/>
      <c r="PA83" s="103"/>
      <c r="PB83" s="103"/>
      <c r="PC83" s="103"/>
      <c r="PD83" s="103"/>
      <c r="PE83" s="103"/>
      <c r="PF83" s="103"/>
      <c r="PG83" s="103"/>
      <c r="PH83" s="103"/>
      <c r="PI83" s="103"/>
      <c r="PJ83" s="103"/>
      <c r="PK83" s="103"/>
      <c r="PL83" s="103"/>
      <c r="PM83" s="103"/>
      <c r="PN83" s="103"/>
      <c r="PO83" s="103"/>
      <c r="PP83" s="103"/>
      <c r="PQ83" s="103"/>
      <c r="PR83" s="103"/>
      <c r="PS83" s="103"/>
      <c r="PT83" s="103"/>
      <c r="PU83" s="103"/>
      <c r="PV83" s="103"/>
      <c r="PW83" s="103"/>
      <c r="PX83" s="103"/>
      <c r="PY83" s="103"/>
      <c r="PZ83" s="103"/>
      <c r="QA83" s="103"/>
      <c r="QB83" s="103"/>
      <c r="QC83" s="103"/>
      <c r="QD83" s="103"/>
      <c r="QE83" s="103"/>
      <c r="QF83" s="103"/>
      <c r="QG83" s="103"/>
      <c r="QH83" s="103"/>
      <c r="QI83" s="103"/>
      <c r="QJ83" s="103"/>
      <c r="QK83" s="103"/>
      <c r="QL83" s="103"/>
      <c r="QM83" s="103"/>
      <c r="QN83" s="103"/>
      <c r="QO83" s="103"/>
      <c r="QP83" s="103"/>
      <c r="QQ83" s="103"/>
      <c r="QR83" s="103"/>
      <c r="QS83" s="103"/>
      <c r="QT83" s="103"/>
      <c r="QU83" s="103"/>
      <c r="QV83" s="103"/>
      <c r="QW83" s="103"/>
      <c r="QX83" s="103"/>
      <c r="QY83" s="103"/>
      <c r="QZ83" s="154"/>
      <c r="RA83" s="103"/>
      <c r="RB83" s="103"/>
      <c r="RC83" s="103"/>
      <c r="RD83" s="103"/>
      <c r="RE83" s="103"/>
      <c r="RF83" s="103"/>
      <c r="RG83" s="103"/>
      <c r="RH83" s="154"/>
      <c r="RI83" s="103"/>
      <c r="RJ83" s="103"/>
      <c r="RK83" s="103"/>
      <c r="RL83" s="103"/>
      <c r="RM83" s="103"/>
      <c r="RN83" s="103"/>
      <c r="RO83" s="103"/>
      <c r="RP83" s="103"/>
      <c r="RQ83" s="103"/>
      <c r="RR83" s="103"/>
      <c r="RS83" s="103"/>
      <c r="RT83" s="154"/>
      <c r="RU83" s="103"/>
      <c r="RV83" s="103"/>
      <c r="RW83" s="103"/>
      <c r="RX83" s="103"/>
      <c r="RY83" s="103"/>
      <c r="RZ83" s="103"/>
      <c r="SA83" s="103"/>
      <c r="SB83" s="103"/>
    </row>
    <row r="84" spans="1:775" x14ac:dyDescent="0.25">
      <c r="A84" s="220" t="s">
        <v>458</v>
      </c>
      <c r="B84" s="100"/>
      <c r="C84" s="100"/>
      <c r="D84" s="100"/>
      <c r="E84" s="100"/>
      <c r="F84" s="100"/>
      <c r="G84" s="100"/>
      <c r="H84" s="100"/>
      <c r="I84" s="100"/>
      <c r="J84" s="153"/>
      <c r="K84" s="100"/>
      <c r="L84" s="100"/>
      <c r="M84" s="100"/>
      <c r="N84" s="100"/>
      <c r="O84" s="100"/>
      <c r="P84" s="100"/>
      <c r="Q84" s="100"/>
      <c r="R84" s="100"/>
      <c r="S84" s="100"/>
      <c r="T84" s="100"/>
      <c r="U84" s="153"/>
      <c r="V84" s="100"/>
      <c r="W84" s="100"/>
      <c r="X84" s="100"/>
      <c r="Y84" s="100"/>
      <c r="Z84" s="100"/>
      <c r="AA84" s="100"/>
      <c r="AB84" s="100"/>
      <c r="AC84" s="100"/>
      <c r="AD84" s="100"/>
      <c r="AE84" s="100"/>
      <c r="AF84" s="153"/>
      <c r="AG84" s="100"/>
      <c r="AH84" s="100"/>
      <c r="AI84" s="100"/>
      <c r="AJ84" s="100"/>
      <c r="AK84" s="100"/>
      <c r="AL84" s="100"/>
      <c r="AM84" s="100"/>
      <c r="AN84" s="100"/>
      <c r="AO84" s="100"/>
      <c r="AP84" s="100"/>
      <c r="AQ84" s="153"/>
      <c r="AR84" s="100"/>
      <c r="AS84" s="100"/>
      <c r="AT84" s="100"/>
      <c r="AU84" s="100"/>
      <c r="AV84" s="100"/>
      <c r="AW84" s="100"/>
      <c r="AX84" s="100"/>
      <c r="AY84" s="100"/>
      <c r="AZ84" s="100"/>
      <c r="BA84" s="100"/>
      <c r="BB84" s="153"/>
      <c r="BC84" s="100"/>
      <c r="BD84" s="100"/>
      <c r="BE84" s="100"/>
      <c r="BF84" s="100"/>
      <c r="BG84" s="100"/>
      <c r="BH84" s="100"/>
      <c r="BI84" s="100"/>
      <c r="BJ84" s="100"/>
      <c r="BK84" s="100"/>
      <c r="BL84" s="100"/>
      <c r="BM84" s="100"/>
      <c r="BN84" s="153"/>
      <c r="BO84" s="100"/>
      <c r="BP84" s="100"/>
      <c r="BQ84" s="100"/>
      <c r="BR84" s="100"/>
      <c r="BS84" s="100"/>
      <c r="BT84" s="100"/>
      <c r="BU84" s="100"/>
      <c r="BV84" s="100"/>
      <c r="BW84" s="100"/>
      <c r="BX84" s="100"/>
      <c r="BY84" s="100"/>
      <c r="BZ84" s="100"/>
      <c r="CA84" s="100"/>
      <c r="CB84" s="100"/>
      <c r="CC84" s="100"/>
      <c r="CD84" s="153"/>
      <c r="CE84" s="100"/>
      <c r="CF84" s="100"/>
      <c r="CG84" s="100"/>
      <c r="CH84" s="100"/>
      <c r="CI84" s="100"/>
      <c r="CJ84" s="100"/>
      <c r="CK84" s="100"/>
      <c r="CL84" s="100"/>
      <c r="CM84" s="100"/>
      <c r="CN84" s="100"/>
      <c r="CO84" s="100"/>
      <c r="CP84" s="100"/>
      <c r="CQ84" s="100"/>
      <c r="CR84" s="100"/>
      <c r="CS84" s="100"/>
      <c r="CT84" s="100"/>
      <c r="CU84" s="100"/>
      <c r="CV84" s="100"/>
      <c r="CW84" s="100"/>
      <c r="CX84" s="153"/>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53"/>
      <c r="DW84" s="100"/>
      <c r="DX84" s="100"/>
      <c r="DY84" s="100"/>
      <c r="DZ84" s="100"/>
      <c r="EA84" s="100"/>
      <c r="EB84" s="100"/>
      <c r="EC84" s="100"/>
      <c r="ED84" s="100"/>
      <c r="EE84" s="100"/>
      <c r="EF84" s="100"/>
      <c r="EG84" s="100"/>
      <c r="EH84" s="100"/>
      <c r="EI84" s="153"/>
      <c r="EJ84" s="100"/>
      <c r="EK84" s="100"/>
      <c r="EL84" s="100"/>
      <c r="EM84" s="100"/>
      <c r="EN84" s="100"/>
      <c r="EO84" s="100"/>
      <c r="EP84" s="100"/>
      <c r="EQ84" s="100"/>
      <c r="ER84" s="100"/>
      <c r="ES84" s="100"/>
      <c r="ET84" s="153"/>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c r="GG84" s="100"/>
      <c r="GH84" s="153"/>
      <c r="GI84" s="100"/>
      <c r="GJ84" s="100"/>
      <c r="GK84" s="100"/>
      <c r="GL84" s="100"/>
      <c r="GM84" s="100"/>
      <c r="GN84" s="100"/>
      <c r="GO84" s="100"/>
      <c r="GP84" s="100"/>
      <c r="GQ84" s="100"/>
      <c r="GR84" s="100"/>
      <c r="GS84" s="100"/>
      <c r="GT84" s="100"/>
      <c r="GU84" s="100"/>
      <c r="GV84" s="100"/>
      <c r="GW84" s="100"/>
      <c r="GX84" s="100"/>
      <c r="GY84" s="100"/>
      <c r="GZ84" s="153"/>
      <c r="HA84" s="100"/>
      <c r="HB84" s="100"/>
      <c r="HC84" s="100"/>
      <c r="HD84" s="100"/>
      <c r="HE84" s="100"/>
      <c r="HF84" s="100"/>
      <c r="HG84" s="100"/>
      <c r="HH84" s="100"/>
      <c r="HI84" s="100"/>
      <c r="HJ84" s="100"/>
      <c r="HK84" s="100"/>
      <c r="HL84" s="100"/>
      <c r="HM84" s="100"/>
      <c r="HN84" s="100"/>
      <c r="HO84" s="100"/>
      <c r="HP84" s="100"/>
      <c r="HQ84" s="100"/>
      <c r="HR84" s="100"/>
      <c r="HS84" s="100"/>
      <c r="HT84" s="100"/>
      <c r="HU84" s="100"/>
      <c r="HV84" s="100"/>
      <c r="HW84" s="100"/>
      <c r="HX84" s="100"/>
      <c r="HY84" s="100"/>
      <c r="HZ84" s="100"/>
      <c r="IA84" s="100"/>
      <c r="IB84" s="100"/>
      <c r="IC84" s="100"/>
      <c r="ID84" s="100"/>
      <c r="IE84" s="100"/>
      <c r="IF84" s="100"/>
      <c r="IG84" s="100"/>
      <c r="IH84" s="100"/>
      <c r="II84" s="100"/>
      <c r="IJ84" s="100"/>
      <c r="IK84" s="153"/>
      <c r="IL84" s="100"/>
      <c r="IM84" s="100"/>
      <c r="IN84" s="100"/>
      <c r="IO84" s="100"/>
      <c r="IP84" s="100"/>
      <c r="IQ84" s="100"/>
      <c r="IR84" s="100"/>
      <c r="IS84" s="100"/>
      <c r="IT84" s="100"/>
      <c r="IU84" s="100"/>
      <c r="IV84" s="100"/>
      <c r="IW84" s="100"/>
      <c r="IX84" s="100"/>
      <c r="IY84" s="100"/>
      <c r="IZ84" s="100"/>
      <c r="JA84" s="100"/>
      <c r="JB84" s="153">
        <v>0.45800000000000002</v>
      </c>
      <c r="JC84" s="100">
        <v>3.5999999999999997E-2</v>
      </c>
      <c r="JD84" s="100">
        <v>0.68600000000000005</v>
      </c>
      <c r="JE84" s="100">
        <v>0.41499999999999998</v>
      </c>
      <c r="JF84" s="100">
        <v>0.44600000000000001</v>
      </c>
      <c r="JG84" s="100">
        <v>0.19400000000000001</v>
      </c>
      <c r="JH84" s="100">
        <v>1.335</v>
      </c>
      <c r="JI84" s="100">
        <v>6.6000000000000003E-2</v>
      </c>
      <c r="JJ84" s="100">
        <v>3.8490000000000002</v>
      </c>
      <c r="JK84" s="100">
        <v>1.046</v>
      </c>
      <c r="JL84" s="100">
        <v>0.89900000000000002</v>
      </c>
      <c r="JM84" s="100">
        <v>0.83099999999999996</v>
      </c>
      <c r="JN84" s="153"/>
      <c r="JO84" s="100"/>
      <c r="JP84" s="100"/>
      <c r="JQ84" s="100"/>
      <c r="JR84" s="100"/>
      <c r="JS84" s="100"/>
      <c r="JT84" s="100"/>
      <c r="JU84" s="100"/>
      <c r="JV84" s="100"/>
      <c r="JW84" s="100"/>
      <c r="JX84" s="100"/>
      <c r="JY84" s="100"/>
      <c r="JZ84" s="100"/>
      <c r="KA84" s="100"/>
      <c r="KB84" s="100"/>
      <c r="KC84" s="100"/>
      <c r="KD84" s="100"/>
      <c r="KE84" s="100"/>
      <c r="KF84" s="100"/>
      <c r="KG84" s="100"/>
      <c r="KH84" s="153"/>
      <c r="KI84" s="100"/>
      <c r="KJ84" s="100"/>
      <c r="KK84" s="100"/>
      <c r="KL84" s="100"/>
      <c r="KM84" s="100"/>
      <c r="KN84" s="100"/>
      <c r="KO84" s="100"/>
      <c r="KP84" s="100"/>
      <c r="KQ84" s="100"/>
      <c r="KR84" s="100"/>
      <c r="KS84" s="100"/>
      <c r="KT84" s="100"/>
      <c r="KU84" s="100"/>
      <c r="KV84" s="100"/>
      <c r="KW84" s="100"/>
      <c r="KX84" s="100"/>
      <c r="KY84" s="100"/>
      <c r="KZ84" s="153"/>
      <c r="LA84" s="100"/>
      <c r="LB84" s="100"/>
      <c r="LC84" s="100"/>
      <c r="LD84" s="100"/>
      <c r="LE84" s="100"/>
      <c r="LF84" s="100"/>
      <c r="LG84" s="100"/>
      <c r="LH84" s="100"/>
      <c r="LI84" s="100"/>
      <c r="LJ84" s="100"/>
      <c r="LK84" s="100"/>
      <c r="LL84" s="100"/>
      <c r="LM84" s="100"/>
      <c r="LN84" s="100"/>
      <c r="LO84" s="100"/>
      <c r="LP84" s="100"/>
      <c r="LQ84" s="100"/>
      <c r="LR84" s="100"/>
      <c r="LS84" s="100"/>
      <c r="LT84" s="100"/>
      <c r="LU84" s="100"/>
      <c r="LV84" s="100"/>
      <c r="LW84" s="100"/>
      <c r="LX84" s="100"/>
      <c r="LY84" s="100"/>
      <c r="LZ84" s="100"/>
      <c r="MA84" s="100"/>
      <c r="MB84" s="100"/>
      <c r="MC84" s="100"/>
      <c r="MD84" s="153"/>
      <c r="ME84" s="100"/>
      <c r="MF84" s="100"/>
      <c r="MG84" s="100"/>
      <c r="MH84" s="100"/>
      <c r="MI84" s="100"/>
      <c r="MJ84" s="100"/>
      <c r="MK84" s="100"/>
      <c r="ML84" s="100"/>
      <c r="MM84" s="100"/>
      <c r="MN84" s="100"/>
      <c r="MO84" s="100"/>
      <c r="MP84" s="100"/>
      <c r="MQ84" s="100"/>
      <c r="MR84" s="100"/>
      <c r="MS84" s="100"/>
      <c r="MT84" s="100"/>
      <c r="MU84" s="100"/>
      <c r="MV84" s="100"/>
      <c r="MW84" s="100"/>
      <c r="MX84" s="100"/>
      <c r="MY84" s="100"/>
      <c r="MZ84" s="153"/>
      <c r="NA84" s="100"/>
      <c r="NB84" s="100"/>
      <c r="NC84" s="100"/>
      <c r="ND84" s="100"/>
      <c r="NE84" s="100"/>
      <c r="NF84" s="100"/>
      <c r="NG84" s="100"/>
      <c r="NH84" s="100"/>
      <c r="NI84" s="100"/>
      <c r="NJ84" s="100"/>
      <c r="NK84" s="153"/>
      <c r="NL84" s="100"/>
      <c r="NM84" s="100"/>
      <c r="NN84" s="100"/>
      <c r="NO84" s="153"/>
      <c r="NP84" s="100"/>
      <c r="NQ84" s="100"/>
      <c r="NR84" s="100"/>
      <c r="NS84" s="100"/>
      <c r="NT84" s="100"/>
      <c r="NU84" s="100"/>
      <c r="NV84" s="100"/>
      <c r="NW84" s="100"/>
      <c r="NX84" s="153"/>
      <c r="NY84" s="100"/>
      <c r="NZ84" s="100"/>
      <c r="OA84" s="100"/>
      <c r="OB84" s="100"/>
      <c r="OC84" s="100"/>
      <c r="OD84" s="100"/>
      <c r="OE84" s="100"/>
      <c r="OF84" s="100"/>
      <c r="OG84" s="100"/>
      <c r="OH84" s="100"/>
      <c r="OI84" s="100"/>
      <c r="OJ84" s="153"/>
      <c r="OK84" s="100"/>
      <c r="OL84" s="100"/>
      <c r="OM84" s="100"/>
      <c r="ON84" s="100"/>
      <c r="OO84" s="100"/>
      <c r="OP84" s="100"/>
      <c r="OQ84" s="100"/>
      <c r="OR84" s="100"/>
      <c r="OS84" s="100"/>
      <c r="OT84" s="100"/>
      <c r="OU84" s="100"/>
      <c r="OV84" s="100"/>
      <c r="OW84" s="100"/>
      <c r="OX84" s="100"/>
      <c r="OY84" s="100"/>
      <c r="OZ84" s="100"/>
      <c r="PA84" s="100"/>
      <c r="PB84" s="100"/>
      <c r="PC84" s="100"/>
      <c r="PD84" s="100"/>
      <c r="PE84" s="100"/>
      <c r="PF84" s="100"/>
      <c r="PG84" s="100"/>
      <c r="PH84" s="100"/>
      <c r="PI84" s="100"/>
      <c r="PJ84" s="100"/>
      <c r="PK84" s="100"/>
      <c r="PL84" s="100"/>
      <c r="PM84" s="100"/>
      <c r="PN84" s="100"/>
      <c r="PO84" s="100"/>
      <c r="PP84" s="100"/>
      <c r="PQ84" s="100"/>
      <c r="PR84" s="100"/>
      <c r="PS84" s="100"/>
      <c r="PT84" s="100"/>
      <c r="PU84" s="100"/>
      <c r="PV84" s="100"/>
      <c r="PW84" s="100"/>
      <c r="PX84" s="100"/>
      <c r="PY84" s="100"/>
      <c r="PZ84" s="100"/>
      <c r="QA84" s="100"/>
      <c r="QB84" s="100"/>
      <c r="QC84" s="100"/>
      <c r="QD84" s="100"/>
      <c r="QE84" s="100"/>
      <c r="QF84" s="100"/>
      <c r="QG84" s="100"/>
      <c r="QH84" s="100"/>
      <c r="QI84" s="100"/>
      <c r="QJ84" s="100"/>
      <c r="QK84" s="100"/>
      <c r="QL84" s="100"/>
      <c r="QM84" s="100"/>
      <c r="QN84" s="100"/>
      <c r="QO84" s="100"/>
      <c r="QP84" s="100"/>
      <c r="QQ84" s="100"/>
      <c r="QR84" s="100"/>
      <c r="QS84" s="100"/>
      <c r="QT84" s="100"/>
      <c r="QU84" s="100"/>
      <c r="QV84" s="100"/>
      <c r="QW84" s="100"/>
      <c r="QX84" s="100"/>
      <c r="QY84" s="100"/>
      <c r="QZ84" s="153"/>
      <c r="RA84" s="100"/>
      <c r="RB84" s="100"/>
      <c r="RC84" s="100"/>
      <c r="RD84" s="100"/>
      <c r="RE84" s="100"/>
      <c r="RF84" s="100"/>
      <c r="RG84" s="100"/>
      <c r="RH84" s="153"/>
      <c r="RI84" s="100"/>
      <c r="RJ84" s="100"/>
      <c r="RK84" s="100"/>
      <c r="RL84" s="100"/>
      <c r="RM84" s="100"/>
      <c r="RN84" s="100"/>
      <c r="RO84" s="100"/>
      <c r="RP84" s="100"/>
      <c r="RQ84" s="100"/>
      <c r="RR84" s="100"/>
      <c r="RS84" s="100"/>
      <c r="RT84" s="153"/>
      <c r="RU84" s="100"/>
      <c r="RV84" s="100"/>
      <c r="RW84" s="100"/>
      <c r="RX84" s="100"/>
      <c r="RY84" s="100"/>
      <c r="RZ84" s="100"/>
      <c r="SA84" s="100"/>
      <c r="SB84" s="100"/>
    </row>
    <row r="85" spans="1:775" x14ac:dyDescent="0.25">
      <c r="A85" s="200" t="s">
        <v>459</v>
      </c>
      <c r="B85" s="103"/>
      <c r="C85" s="103"/>
      <c r="D85" s="103"/>
      <c r="E85" s="103"/>
      <c r="F85" s="103"/>
      <c r="G85" s="103"/>
      <c r="H85" s="103"/>
      <c r="I85" s="103"/>
      <c r="J85" s="154"/>
      <c r="K85" s="103"/>
      <c r="L85" s="103"/>
      <c r="M85" s="103"/>
      <c r="N85" s="103"/>
      <c r="O85" s="103"/>
      <c r="P85" s="103"/>
      <c r="Q85" s="103"/>
      <c r="R85" s="103"/>
      <c r="S85" s="103"/>
      <c r="T85" s="103"/>
      <c r="U85" s="154"/>
      <c r="V85" s="103"/>
      <c r="W85" s="103"/>
      <c r="X85" s="103"/>
      <c r="Y85" s="103"/>
      <c r="Z85" s="103"/>
      <c r="AA85" s="103"/>
      <c r="AB85" s="103"/>
      <c r="AC85" s="103"/>
      <c r="AD85" s="103"/>
      <c r="AE85" s="103"/>
      <c r="AF85" s="154"/>
      <c r="AG85" s="103"/>
      <c r="AH85" s="103"/>
      <c r="AI85" s="103"/>
      <c r="AJ85" s="103"/>
      <c r="AK85" s="103"/>
      <c r="AL85" s="103"/>
      <c r="AM85" s="103"/>
      <c r="AN85" s="103"/>
      <c r="AO85" s="103"/>
      <c r="AP85" s="103"/>
      <c r="AQ85" s="154"/>
      <c r="AR85" s="103"/>
      <c r="AS85" s="103"/>
      <c r="AT85" s="103"/>
      <c r="AU85" s="103"/>
      <c r="AV85" s="103"/>
      <c r="AW85" s="103"/>
      <c r="AX85" s="103"/>
      <c r="AY85" s="103"/>
      <c r="AZ85" s="103"/>
      <c r="BA85" s="103"/>
      <c r="BB85" s="154"/>
      <c r="BC85" s="103"/>
      <c r="BD85" s="103"/>
      <c r="BE85" s="103"/>
      <c r="BF85" s="103"/>
      <c r="BG85" s="103"/>
      <c r="BH85" s="103"/>
      <c r="BI85" s="103"/>
      <c r="BJ85" s="103"/>
      <c r="BK85" s="103"/>
      <c r="BL85" s="103"/>
      <c r="BM85" s="103"/>
      <c r="BN85" s="154"/>
      <c r="BO85" s="103"/>
      <c r="BP85" s="103"/>
      <c r="BQ85" s="103"/>
      <c r="BR85" s="103"/>
      <c r="BS85" s="103"/>
      <c r="BT85" s="103"/>
      <c r="BU85" s="103"/>
      <c r="BV85" s="103"/>
      <c r="BW85" s="103"/>
      <c r="BX85" s="103"/>
      <c r="BY85" s="103"/>
      <c r="BZ85" s="103"/>
      <c r="CA85" s="103"/>
      <c r="CB85" s="103"/>
      <c r="CC85" s="103"/>
      <c r="CD85" s="154"/>
      <c r="CE85" s="103"/>
      <c r="CF85" s="103"/>
      <c r="CG85" s="103"/>
      <c r="CH85" s="103"/>
      <c r="CI85" s="103"/>
      <c r="CJ85" s="103"/>
      <c r="CK85" s="103"/>
      <c r="CL85" s="103"/>
      <c r="CM85" s="103"/>
      <c r="CN85" s="103"/>
      <c r="CO85" s="103"/>
      <c r="CP85" s="103"/>
      <c r="CQ85" s="103"/>
      <c r="CR85" s="103"/>
      <c r="CS85" s="103"/>
      <c r="CT85" s="103"/>
      <c r="CU85" s="103"/>
      <c r="CV85" s="103"/>
      <c r="CW85" s="103"/>
      <c r="CX85" s="154"/>
      <c r="CY85" s="103"/>
      <c r="CZ85" s="103"/>
      <c r="DA85" s="103"/>
      <c r="DB85" s="103"/>
      <c r="DC85" s="103"/>
      <c r="DD85" s="103"/>
      <c r="DE85" s="103"/>
      <c r="DF85" s="103"/>
      <c r="DG85" s="103"/>
      <c r="DH85" s="103"/>
      <c r="DI85" s="103"/>
      <c r="DJ85" s="103"/>
      <c r="DK85" s="103"/>
      <c r="DL85" s="103"/>
      <c r="DM85" s="103"/>
      <c r="DN85" s="103"/>
      <c r="DO85" s="103"/>
      <c r="DP85" s="103"/>
      <c r="DQ85" s="103"/>
      <c r="DR85" s="103"/>
      <c r="DS85" s="103"/>
      <c r="DT85" s="103"/>
      <c r="DU85" s="103"/>
      <c r="DV85" s="154"/>
      <c r="DW85" s="103"/>
      <c r="DX85" s="103"/>
      <c r="DY85" s="103"/>
      <c r="DZ85" s="103"/>
      <c r="EA85" s="103"/>
      <c r="EB85" s="103"/>
      <c r="EC85" s="103"/>
      <c r="ED85" s="103"/>
      <c r="EE85" s="103"/>
      <c r="EF85" s="103"/>
      <c r="EG85" s="103"/>
      <c r="EH85" s="103"/>
      <c r="EI85" s="154"/>
      <c r="EJ85" s="103"/>
      <c r="EK85" s="103"/>
      <c r="EL85" s="103"/>
      <c r="EM85" s="103"/>
      <c r="EN85" s="103"/>
      <c r="EO85" s="103"/>
      <c r="EP85" s="103"/>
      <c r="EQ85" s="103"/>
      <c r="ER85" s="103"/>
      <c r="ES85" s="103"/>
      <c r="ET85" s="154"/>
      <c r="EU85" s="103"/>
      <c r="EV85" s="103"/>
      <c r="EW85" s="103"/>
      <c r="EX85" s="103"/>
      <c r="EY85" s="103"/>
      <c r="EZ85" s="103"/>
      <c r="FA85" s="103"/>
      <c r="FB85" s="103"/>
      <c r="FC85" s="103"/>
      <c r="FD85" s="103"/>
      <c r="FE85" s="103"/>
      <c r="FF85" s="103"/>
      <c r="FG85" s="103"/>
      <c r="FH85" s="103"/>
      <c r="FI85" s="103"/>
      <c r="FJ85" s="103"/>
      <c r="FK85" s="103"/>
      <c r="FL85" s="103"/>
      <c r="FM85" s="103"/>
      <c r="FN85" s="103"/>
      <c r="FO85" s="103"/>
      <c r="FP85" s="103"/>
      <c r="FQ85" s="103"/>
      <c r="FR85" s="103"/>
      <c r="FS85" s="103"/>
      <c r="FT85" s="103"/>
      <c r="FU85" s="103"/>
      <c r="FV85" s="103"/>
      <c r="FW85" s="103"/>
      <c r="FX85" s="103"/>
      <c r="FY85" s="103"/>
      <c r="FZ85" s="103"/>
      <c r="GA85" s="103"/>
      <c r="GB85" s="103"/>
      <c r="GC85" s="103"/>
      <c r="GD85" s="103"/>
      <c r="GE85" s="103"/>
      <c r="GF85" s="103"/>
      <c r="GG85" s="103"/>
      <c r="GH85" s="154"/>
      <c r="GI85" s="103"/>
      <c r="GJ85" s="103"/>
      <c r="GK85" s="103"/>
      <c r="GL85" s="103"/>
      <c r="GM85" s="103"/>
      <c r="GN85" s="103"/>
      <c r="GO85" s="103"/>
      <c r="GP85" s="103"/>
      <c r="GQ85" s="103"/>
      <c r="GR85" s="103"/>
      <c r="GS85" s="103"/>
      <c r="GT85" s="103"/>
      <c r="GU85" s="103"/>
      <c r="GV85" s="103"/>
      <c r="GW85" s="103"/>
      <c r="GX85" s="103"/>
      <c r="GY85" s="103"/>
      <c r="GZ85" s="154"/>
      <c r="HA85" s="103"/>
      <c r="HB85" s="103"/>
      <c r="HC85" s="103"/>
      <c r="HD85" s="103"/>
      <c r="HE85" s="103"/>
      <c r="HF85" s="103"/>
      <c r="HG85" s="103"/>
      <c r="HH85" s="103"/>
      <c r="HI85" s="103"/>
      <c r="HJ85" s="103"/>
      <c r="HK85" s="103"/>
      <c r="HL85" s="103"/>
      <c r="HM85" s="103"/>
      <c r="HN85" s="103"/>
      <c r="HO85" s="103"/>
      <c r="HP85" s="103"/>
      <c r="HQ85" s="103"/>
      <c r="HR85" s="103"/>
      <c r="HS85" s="103"/>
      <c r="HT85" s="103"/>
      <c r="HU85" s="103"/>
      <c r="HV85" s="103"/>
      <c r="HW85" s="103"/>
      <c r="HX85" s="103"/>
      <c r="HY85" s="103"/>
      <c r="HZ85" s="103"/>
      <c r="IA85" s="103"/>
      <c r="IB85" s="103"/>
      <c r="IC85" s="103"/>
      <c r="ID85" s="103"/>
      <c r="IE85" s="103"/>
      <c r="IF85" s="103"/>
      <c r="IG85" s="103"/>
      <c r="IH85" s="103"/>
      <c r="II85" s="103"/>
      <c r="IJ85" s="103"/>
      <c r="IK85" s="154"/>
      <c r="IL85" s="103"/>
      <c r="IM85" s="103"/>
      <c r="IN85" s="103"/>
      <c r="IO85" s="103"/>
      <c r="IP85" s="103"/>
      <c r="IQ85" s="103"/>
      <c r="IR85" s="103"/>
      <c r="IS85" s="103"/>
      <c r="IT85" s="103"/>
      <c r="IU85" s="103"/>
      <c r="IV85" s="103"/>
      <c r="IW85" s="103"/>
      <c r="IX85" s="103"/>
      <c r="IY85" s="103"/>
      <c r="IZ85" s="103"/>
      <c r="JA85" s="103"/>
      <c r="JB85" s="154">
        <v>0.373</v>
      </c>
      <c r="JC85" s="103">
        <v>2.5000000000000001E-2</v>
      </c>
      <c r="JD85" s="103">
        <v>0.57899999999999996</v>
      </c>
      <c r="JE85" s="103">
        <v>0.33600000000000002</v>
      </c>
      <c r="JF85" s="103">
        <v>0.35799999999999998</v>
      </c>
      <c r="JG85" s="103">
        <v>0.16300000000000001</v>
      </c>
      <c r="JH85" s="103">
        <v>1.286</v>
      </c>
      <c r="JI85" s="103">
        <v>3.7999999999999999E-2</v>
      </c>
      <c r="JJ85" s="103">
        <v>1.9930000000000001</v>
      </c>
      <c r="JK85" s="103">
        <v>1.175</v>
      </c>
      <c r="JL85" s="103">
        <v>1.2729999999999999</v>
      </c>
      <c r="JM85" s="103">
        <v>0.52400000000000002</v>
      </c>
      <c r="JN85" s="154"/>
      <c r="JO85" s="103"/>
      <c r="JP85" s="103"/>
      <c r="JQ85" s="103"/>
      <c r="JR85" s="103"/>
      <c r="JS85" s="103"/>
      <c r="JT85" s="103"/>
      <c r="JU85" s="103"/>
      <c r="JV85" s="103"/>
      <c r="JW85" s="103"/>
      <c r="JX85" s="103"/>
      <c r="JY85" s="103"/>
      <c r="JZ85" s="103"/>
      <c r="KA85" s="103"/>
      <c r="KB85" s="103"/>
      <c r="KC85" s="103"/>
      <c r="KD85" s="103"/>
      <c r="KE85" s="103"/>
      <c r="KF85" s="103"/>
      <c r="KG85" s="103"/>
      <c r="KH85" s="154"/>
      <c r="KI85" s="103"/>
      <c r="KJ85" s="103"/>
      <c r="KK85" s="103"/>
      <c r="KL85" s="103"/>
      <c r="KM85" s="103"/>
      <c r="KN85" s="103"/>
      <c r="KO85" s="103"/>
      <c r="KP85" s="103"/>
      <c r="KQ85" s="103"/>
      <c r="KR85" s="103"/>
      <c r="KS85" s="103"/>
      <c r="KT85" s="103"/>
      <c r="KU85" s="103"/>
      <c r="KV85" s="103"/>
      <c r="KW85" s="103"/>
      <c r="KX85" s="103"/>
      <c r="KY85" s="103"/>
      <c r="KZ85" s="154"/>
      <c r="LA85" s="103"/>
      <c r="LB85" s="103"/>
      <c r="LC85" s="103"/>
      <c r="LD85" s="103"/>
      <c r="LE85" s="103"/>
      <c r="LF85" s="103"/>
      <c r="LG85" s="103"/>
      <c r="LH85" s="103"/>
      <c r="LI85" s="103"/>
      <c r="LJ85" s="103"/>
      <c r="LK85" s="103"/>
      <c r="LL85" s="103"/>
      <c r="LM85" s="103"/>
      <c r="LN85" s="103"/>
      <c r="LO85" s="103"/>
      <c r="LP85" s="103"/>
      <c r="LQ85" s="103"/>
      <c r="LR85" s="103"/>
      <c r="LS85" s="103"/>
      <c r="LT85" s="103"/>
      <c r="LU85" s="103"/>
      <c r="LV85" s="103"/>
      <c r="LW85" s="103"/>
      <c r="LX85" s="103"/>
      <c r="LY85" s="103"/>
      <c r="LZ85" s="103"/>
      <c r="MA85" s="103"/>
      <c r="MB85" s="103"/>
      <c r="MC85" s="103"/>
      <c r="MD85" s="154"/>
      <c r="ME85" s="103"/>
      <c r="MF85" s="103"/>
      <c r="MG85" s="103"/>
      <c r="MH85" s="103"/>
      <c r="MI85" s="103"/>
      <c r="MJ85" s="103"/>
      <c r="MK85" s="103"/>
      <c r="ML85" s="103"/>
      <c r="MM85" s="103"/>
      <c r="MN85" s="103"/>
      <c r="MO85" s="103"/>
      <c r="MP85" s="103"/>
      <c r="MQ85" s="103"/>
      <c r="MR85" s="103"/>
      <c r="MS85" s="103"/>
      <c r="MT85" s="103"/>
      <c r="MU85" s="103"/>
      <c r="MV85" s="103"/>
      <c r="MW85" s="103"/>
      <c r="MX85" s="103"/>
      <c r="MY85" s="103"/>
      <c r="MZ85" s="154"/>
      <c r="NA85" s="103"/>
      <c r="NB85" s="103"/>
      <c r="NC85" s="103"/>
      <c r="ND85" s="103"/>
      <c r="NE85" s="103"/>
      <c r="NF85" s="103"/>
      <c r="NG85" s="103"/>
      <c r="NH85" s="103"/>
      <c r="NI85" s="103"/>
      <c r="NJ85" s="103"/>
      <c r="NK85" s="154"/>
      <c r="NL85" s="103"/>
      <c r="NM85" s="103"/>
      <c r="NN85" s="103"/>
      <c r="NO85" s="154"/>
      <c r="NP85" s="103"/>
      <c r="NQ85" s="103"/>
      <c r="NR85" s="103"/>
      <c r="NS85" s="103"/>
      <c r="NT85" s="103"/>
      <c r="NU85" s="103"/>
      <c r="NV85" s="103"/>
      <c r="NW85" s="103"/>
      <c r="NX85" s="154"/>
      <c r="NY85" s="103"/>
      <c r="NZ85" s="103"/>
      <c r="OA85" s="103"/>
      <c r="OB85" s="103"/>
      <c r="OC85" s="103"/>
      <c r="OD85" s="103"/>
      <c r="OE85" s="103"/>
      <c r="OF85" s="103"/>
      <c r="OG85" s="103"/>
      <c r="OH85" s="103"/>
      <c r="OI85" s="103"/>
      <c r="OJ85" s="154"/>
      <c r="OK85" s="103"/>
      <c r="OL85" s="103"/>
      <c r="OM85" s="103"/>
      <c r="ON85" s="103"/>
      <c r="OO85" s="103"/>
      <c r="OP85" s="103"/>
      <c r="OQ85" s="103"/>
      <c r="OR85" s="103"/>
      <c r="OS85" s="103"/>
      <c r="OT85" s="103"/>
      <c r="OU85" s="103"/>
      <c r="OV85" s="103"/>
      <c r="OW85" s="103"/>
      <c r="OX85" s="103"/>
      <c r="OY85" s="103"/>
      <c r="OZ85" s="103"/>
      <c r="PA85" s="103"/>
      <c r="PB85" s="103"/>
      <c r="PC85" s="103"/>
      <c r="PD85" s="103"/>
      <c r="PE85" s="103"/>
      <c r="PF85" s="103"/>
      <c r="PG85" s="103"/>
      <c r="PH85" s="103"/>
      <c r="PI85" s="103"/>
      <c r="PJ85" s="103"/>
      <c r="PK85" s="103"/>
      <c r="PL85" s="103"/>
      <c r="PM85" s="103"/>
      <c r="PN85" s="103"/>
      <c r="PO85" s="103"/>
      <c r="PP85" s="103"/>
      <c r="PQ85" s="103"/>
      <c r="PR85" s="103"/>
      <c r="PS85" s="103"/>
      <c r="PT85" s="103"/>
      <c r="PU85" s="103"/>
      <c r="PV85" s="103"/>
      <c r="PW85" s="103"/>
      <c r="PX85" s="103"/>
      <c r="PY85" s="103"/>
      <c r="PZ85" s="103"/>
      <c r="QA85" s="103"/>
      <c r="QB85" s="103"/>
      <c r="QC85" s="103"/>
      <c r="QD85" s="103"/>
      <c r="QE85" s="103"/>
      <c r="QF85" s="103"/>
      <c r="QG85" s="103"/>
      <c r="QH85" s="103"/>
      <c r="QI85" s="103"/>
      <c r="QJ85" s="103"/>
      <c r="QK85" s="103"/>
      <c r="QL85" s="103"/>
      <c r="QM85" s="103"/>
      <c r="QN85" s="103"/>
      <c r="QO85" s="103"/>
      <c r="QP85" s="103"/>
      <c r="QQ85" s="103"/>
      <c r="QR85" s="103"/>
      <c r="QS85" s="103"/>
      <c r="QT85" s="103"/>
      <c r="QU85" s="103"/>
      <c r="QV85" s="103"/>
      <c r="QW85" s="103"/>
      <c r="QX85" s="103"/>
      <c r="QY85" s="103"/>
      <c r="QZ85" s="154"/>
      <c r="RA85" s="103"/>
      <c r="RB85" s="103"/>
      <c r="RC85" s="103"/>
      <c r="RD85" s="103"/>
      <c r="RE85" s="103"/>
      <c r="RF85" s="103"/>
      <c r="RG85" s="103"/>
      <c r="RH85" s="154"/>
      <c r="RI85" s="103"/>
      <c r="RJ85" s="103"/>
      <c r="RK85" s="103"/>
      <c r="RL85" s="103"/>
      <c r="RM85" s="103"/>
      <c r="RN85" s="103"/>
      <c r="RO85" s="103"/>
      <c r="RP85" s="103"/>
      <c r="RQ85" s="103"/>
      <c r="RR85" s="103"/>
      <c r="RS85" s="103"/>
      <c r="RT85" s="154"/>
      <c r="RU85" s="103"/>
      <c r="RV85" s="103"/>
      <c r="RW85" s="103"/>
      <c r="RX85" s="103"/>
      <c r="RY85" s="103"/>
      <c r="RZ85" s="103"/>
      <c r="SA85" s="103"/>
      <c r="SB85" s="103"/>
    </row>
    <row r="86" spans="1:775" x14ac:dyDescent="0.25">
      <c r="A86" s="220" t="s">
        <v>460</v>
      </c>
      <c r="B86" s="100"/>
      <c r="C86" s="100"/>
      <c r="D86" s="100"/>
      <c r="E86" s="100"/>
      <c r="F86" s="100"/>
      <c r="G86" s="100"/>
      <c r="H86" s="100"/>
      <c r="I86" s="100"/>
      <c r="J86" s="153"/>
      <c r="K86" s="100"/>
      <c r="L86" s="100"/>
      <c r="M86" s="100"/>
      <c r="N86" s="100"/>
      <c r="O86" s="100"/>
      <c r="P86" s="100"/>
      <c r="Q86" s="100"/>
      <c r="R86" s="100"/>
      <c r="S86" s="100"/>
      <c r="T86" s="100"/>
      <c r="U86" s="153"/>
      <c r="V86" s="100"/>
      <c r="W86" s="100"/>
      <c r="X86" s="100"/>
      <c r="Y86" s="100"/>
      <c r="Z86" s="100"/>
      <c r="AA86" s="100"/>
      <c r="AB86" s="100"/>
      <c r="AC86" s="100"/>
      <c r="AD86" s="100"/>
      <c r="AE86" s="100"/>
      <c r="AF86" s="153"/>
      <c r="AG86" s="100"/>
      <c r="AH86" s="100"/>
      <c r="AI86" s="100"/>
      <c r="AJ86" s="100"/>
      <c r="AK86" s="100"/>
      <c r="AL86" s="100"/>
      <c r="AM86" s="100"/>
      <c r="AN86" s="100"/>
      <c r="AO86" s="100"/>
      <c r="AP86" s="100"/>
      <c r="AQ86" s="153"/>
      <c r="AR86" s="100"/>
      <c r="AS86" s="100"/>
      <c r="AT86" s="100"/>
      <c r="AU86" s="100"/>
      <c r="AV86" s="100"/>
      <c r="AW86" s="100"/>
      <c r="AX86" s="100"/>
      <c r="AY86" s="100"/>
      <c r="AZ86" s="100"/>
      <c r="BA86" s="100"/>
      <c r="BB86" s="153"/>
      <c r="BC86" s="100"/>
      <c r="BD86" s="100"/>
      <c r="BE86" s="100"/>
      <c r="BF86" s="100"/>
      <c r="BG86" s="100"/>
      <c r="BH86" s="100"/>
      <c r="BI86" s="100"/>
      <c r="BJ86" s="100"/>
      <c r="BK86" s="100"/>
      <c r="BL86" s="100"/>
      <c r="BM86" s="100"/>
      <c r="BN86" s="153"/>
      <c r="BO86" s="100"/>
      <c r="BP86" s="100"/>
      <c r="BQ86" s="100"/>
      <c r="BR86" s="100"/>
      <c r="BS86" s="100"/>
      <c r="BT86" s="100"/>
      <c r="BU86" s="100"/>
      <c r="BV86" s="100"/>
      <c r="BW86" s="100"/>
      <c r="BX86" s="100"/>
      <c r="BY86" s="100"/>
      <c r="BZ86" s="100"/>
      <c r="CA86" s="100"/>
      <c r="CB86" s="100"/>
      <c r="CC86" s="100"/>
      <c r="CD86" s="153"/>
      <c r="CE86" s="100"/>
      <c r="CF86" s="100"/>
      <c r="CG86" s="100"/>
      <c r="CH86" s="100"/>
      <c r="CI86" s="100"/>
      <c r="CJ86" s="100"/>
      <c r="CK86" s="100"/>
      <c r="CL86" s="100"/>
      <c r="CM86" s="100"/>
      <c r="CN86" s="100"/>
      <c r="CO86" s="100"/>
      <c r="CP86" s="100"/>
      <c r="CQ86" s="100"/>
      <c r="CR86" s="100"/>
      <c r="CS86" s="100"/>
      <c r="CT86" s="100"/>
      <c r="CU86" s="100"/>
      <c r="CV86" s="100"/>
      <c r="CW86" s="100"/>
      <c r="CX86" s="153"/>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53"/>
      <c r="DW86" s="100"/>
      <c r="DX86" s="100"/>
      <c r="DY86" s="100"/>
      <c r="DZ86" s="100"/>
      <c r="EA86" s="100"/>
      <c r="EB86" s="100"/>
      <c r="EC86" s="100"/>
      <c r="ED86" s="100"/>
      <c r="EE86" s="100"/>
      <c r="EF86" s="100"/>
      <c r="EG86" s="100"/>
      <c r="EH86" s="100"/>
      <c r="EI86" s="153"/>
      <c r="EJ86" s="100"/>
      <c r="EK86" s="100"/>
      <c r="EL86" s="100"/>
      <c r="EM86" s="100"/>
      <c r="EN86" s="100"/>
      <c r="EO86" s="100"/>
      <c r="EP86" s="100"/>
      <c r="EQ86" s="100"/>
      <c r="ER86" s="100"/>
      <c r="ES86" s="100"/>
      <c r="ET86" s="153"/>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c r="GG86" s="100"/>
      <c r="GH86" s="153"/>
      <c r="GI86" s="100"/>
      <c r="GJ86" s="100"/>
      <c r="GK86" s="100"/>
      <c r="GL86" s="100"/>
      <c r="GM86" s="100"/>
      <c r="GN86" s="100"/>
      <c r="GO86" s="100"/>
      <c r="GP86" s="100"/>
      <c r="GQ86" s="100"/>
      <c r="GR86" s="100"/>
      <c r="GS86" s="100"/>
      <c r="GT86" s="100"/>
      <c r="GU86" s="100"/>
      <c r="GV86" s="100"/>
      <c r="GW86" s="100"/>
      <c r="GX86" s="100"/>
      <c r="GY86" s="100"/>
      <c r="GZ86" s="153"/>
      <c r="HA86" s="100"/>
      <c r="HB86" s="100"/>
      <c r="HC86" s="100"/>
      <c r="HD86" s="100"/>
      <c r="HE86" s="100"/>
      <c r="HF86" s="100"/>
      <c r="HG86" s="100"/>
      <c r="HH86" s="100"/>
      <c r="HI86" s="100"/>
      <c r="HJ86" s="100"/>
      <c r="HK86" s="100"/>
      <c r="HL86" s="100"/>
      <c r="HM86" s="100"/>
      <c r="HN86" s="100"/>
      <c r="HO86" s="100"/>
      <c r="HP86" s="100"/>
      <c r="HQ86" s="100"/>
      <c r="HR86" s="100"/>
      <c r="HS86" s="100"/>
      <c r="HT86" s="100"/>
      <c r="HU86" s="100"/>
      <c r="HV86" s="100"/>
      <c r="HW86" s="100"/>
      <c r="HX86" s="100"/>
      <c r="HY86" s="100"/>
      <c r="HZ86" s="100"/>
      <c r="IA86" s="100"/>
      <c r="IB86" s="100"/>
      <c r="IC86" s="100"/>
      <c r="ID86" s="100"/>
      <c r="IE86" s="100"/>
      <c r="IF86" s="100"/>
      <c r="IG86" s="100"/>
      <c r="IH86" s="100"/>
      <c r="II86" s="100"/>
      <c r="IJ86" s="100"/>
      <c r="IK86" s="153"/>
      <c r="IL86" s="100"/>
      <c r="IM86" s="100"/>
      <c r="IN86" s="100"/>
      <c r="IO86" s="100"/>
      <c r="IP86" s="100"/>
      <c r="IQ86" s="100"/>
      <c r="IR86" s="100"/>
      <c r="IS86" s="100"/>
      <c r="IT86" s="100"/>
      <c r="IU86" s="100"/>
      <c r="IV86" s="100"/>
      <c r="IW86" s="100"/>
      <c r="IX86" s="100"/>
      <c r="IY86" s="100"/>
      <c r="IZ86" s="100"/>
      <c r="JA86" s="100"/>
      <c r="JB86" s="153">
        <v>0.379</v>
      </c>
      <c r="JC86" s="100">
        <v>0.04</v>
      </c>
      <c r="JD86" s="100">
        <v>0.63300000000000001</v>
      </c>
      <c r="JE86" s="100">
        <v>0.33100000000000002</v>
      </c>
      <c r="JF86" s="100">
        <v>0.33600000000000002</v>
      </c>
      <c r="JG86" s="100">
        <v>0.185</v>
      </c>
      <c r="JH86" s="100">
        <v>3.7189999999999999</v>
      </c>
      <c r="JI86" s="100">
        <v>6.8000000000000005E-2</v>
      </c>
      <c r="JJ86" s="100">
        <v>12.535</v>
      </c>
      <c r="JK86" s="100">
        <v>1.9550000000000001</v>
      </c>
      <c r="JL86" s="100">
        <v>0.66200000000000003</v>
      </c>
      <c r="JM86" s="100">
        <v>3.1640000000000001</v>
      </c>
      <c r="JN86" s="153"/>
      <c r="JO86" s="100"/>
      <c r="JP86" s="100"/>
      <c r="JQ86" s="100"/>
      <c r="JR86" s="100"/>
      <c r="JS86" s="100"/>
      <c r="JT86" s="100"/>
      <c r="JU86" s="100"/>
      <c r="JV86" s="100"/>
      <c r="JW86" s="100"/>
      <c r="JX86" s="100"/>
      <c r="JY86" s="100"/>
      <c r="JZ86" s="100"/>
      <c r="KA86" s="100"/>
      <c r="KB86" s="100"/>
      <c r="KC86" s="100"/>
      <c r="KD86" s="100"/>
      <c r="KE86" s="100"/>
      <c r="KF86" s="100"/>
      <c r="KG86" s="100"/>
      <c r="KH86" s="153"/>
      <c r="KI86" s="100"/>
      <c r="KJ86" s="100"/>
      <c r="KK86" s="100"/>
      <c r="KL86" s="100"/>
      <c r="KM86" s="100"/>
      <c r="KN86" s="100"/>
      <c r="KO86" s="100"/>
      <c r="KP86" s="100"/>
      <c r="KQ86" s="100"/>
      <c r="KR86" s="100"/>
      <c r="KS86" s="100"/>
      <c r="KT86" s="100"/>
      <c r="KU86" s="100"/>
      <c r="KV86" s="100"/>
      <c r="KW86" s="100"/>
      <c r="KX86" s="100"/>
      <c r="KY86" s="100"/>
      <c r="KZ86" s="153"/>
      <c r="LA86" s="100"/>
      <c r="LB86" s="100"/>
      <c r="LC86" s="100"/>
      <c r="LD86" s="100"/>
      <c r="LE86" s="100"/>
      <c r="LF86" s="100"/>
      <c r="LG86" s="100"/>
      <c r="LH86" s="100"/>
      <c r="LI86" s="100"/>
      <c r="LJ86" s="100"/>
      <c r="LK86" s="100"/>
      <c r="LL86" s="100"/>
      <c r="LM86" s="100"/>
      <c r="LN86" s="100"/>
      <c r="LO86" s="100"/>
      <c r="LP86" s="100"/>
      <c r="LQ86" s="100"/>
      <c r="LR86" s="100"/>
      <c r="LS86" s="100"/>
      <c r="LT86" s="100"/>
      <c r="LU86" s="100"/>
      <c r="LV86" s="100"/>
      <c r="LW86" s="100"/>
      <c r="LX86" s="100"/>
      <c r="LY86" s="100"/>
      <c r="LZ86" s="100"/>
      <c r="MA86" s="100"/>
      <c r="MB86" s="100"/>
      <c r="MC86" s="100"/>
      <c r="MD86" s="153"/>
      <c r="ME86" s="100"/>
      <c r="MF86" s="100"/>
      <c r="MG86" s="100"/>
      <c r="MH86" s="100"/>
      <c r="MI86" s="100"/>
      <c r="MJ86" s="100"/>
      <c r="MK86" s="100"/>
      <c r="ML86" s="100"/>
      <c r="MM86" s="100"/>
      <c r="MN86" s="100"/>
      <c r="MO86" s="100"/>
      <c r="MP86" s="100"/>
      <c r="MQ86" s="100"/>
      <c r="MR86" s="100"/>
      <c r="MS86" s="100"/>
      <c r="MT86" s="100"/>
      <c r="MU86" s="100"/>
      <c r="MV86" s="100"/>
      <c r="MW86" s="100"/>
      <c r="MX86" s="100"/>
      <c r="MY86" s="100"/>
      <c r="MZ86" s="153"/>
      <c r="NA86" s="100"/>
      <c r="NB86" s="100"/>
      <c r="NC86" s="100"/>
      <c r="ND86" s="100"/>
      <c r="NE86" s="100"/>
      <c r="NF86" s="100"/>
      <c r="NG86" s="100"/>
      <c r="NH86" s="100"/>
      <c r="NI86" s="100"/>
      <c r="NJ86" s="100"/>
      <c r="NK86" s="153"/>
      <c r="NL86" s="100"/>
      <c r="NM86" s="100"/>
      <c r="NN86" s="100"/>
      <c r="NO86" s="153"/>
      <c r="NP86" s="100"/>
      <c r="NQ86" s="100"/>
      <c r="NR86" s="100"/>
      <c r="NS86" s="100"/>
      <c r="NT86" s="100"/>
      <c r="NU86" s="100"/>
      <c r="NV86" s="100"/>
      <c r="NW86" s="100"/>
      <c r="NX86" s="153"/>
      <c r="NY86" s="100"/>
      <c r="NZ86" s="100"/>
      <c r="OA86" s="100"/>
      <c r="OB86" s="100"/>
      <c r="OC86" s="100"/>
      <c r="OD86" s="100"/>
      <c r="OE86" s="100"/>
      <c r="OF86" s="100"/>
      <c r="OG86" s="100"/>
      <c r="OH86" s="100"/>
      <c r="OI86" s="100"/>
      <c r="OJ86" s="153"/>
      <c r="OK86" s="100"/>
      <c r="OL86" s="100"/>
      <c r="OM86" s="100"/>
      <c r="ON86" s="100"/>
      <c r="OO86" s="100"/>
      <c r="OP86" s="100"/>
      <c r="OQ86" s="100"/>
      <c r="OR86" s="100"/>
      <c r="OS86" s="100"/>
      <c r="OT86" s="100"/>
      <c r="OU86" s="100"/>
      <c r="OV86" s="100"/>
      <c r="OW86" s="100"/>
      <c r="OX86" s="100"/>
      <c r="OY86" s="100"/>
      <c r="OZ86" s="100"/>
      <c r="PA86" s="100"/>
      <c r="PB86" s="100"/>
      <c r="PC86" s="100"/>
      <c r="PD86" s="100"/>
      <c r="PE86" s="100"/>
      <c r="PF86" s="100"/>
      <c r="PG86" s="100"/>
      <c r="PH86" s="100"/>
      <c r="PI86" s="100"/>
      <c r="PJ86" s="100"/>
      <c r="PK86" s="100"/>
      <c r="PL86" s="100"/>
      <c r="PM86" s="100"/>
      <c r="PN86" s="100"/>
      <c r="PO86" s="100"/>
      <c r="PP86" s="100"/>
      <c r="PQ86" s="100"/>
      <c r="PR86" s="100"/>
      <c r="PS86" s="100"/>
      <c r="PT86" s="100"/>
      <c r="PU86" s="100"/>
      <c r="PV86" s="100"/>
      <c r="PW86" s="100"/>
      <c r="PX86" s="100"/>
      <c r="PY86" s="100"/>
      <c r="PZ86" s="100"/>
      <c r="QA86" s="100"/>
      <c r="QB86" s="100"/>
      <c r="QC86" s="100"/>
      <c r="QD86" s="100"/>
      <c r="QE86" s="100"/>
      <c r="QF86" s="100"/>
      <c r="QG86" s="100"/>
      <c r="QH86" s="100"/>
      <c r="QI86" s="100"/>
      <c r="QJ86" s="100"/>
      <c r="QK86" s="100"/>
      <c r="QL86" s="100"/>
      <c r="QM86" s="100"/>
      <c r="QN86" s="100"/>
      <c r="QO86" s="100"/>
      <c r="QP86" s="100"/>
      <c r="QQ86" s="100"/>
      <c r="QR86" s="100"/>
      <c r="QS86" s="100"/>
      <c r="QT86" s="100"/>
      <c r="QU86" s="100"/>
      <c r="QV86" s="100"/>
      <c r="QW86" s="100"/>
      <c r="QX86" s="100"/>
      <c r="QY86" s="100"/>
      <c r="QZ86" s="153"/>
      <c r="RA86" s="100"/>
      <c r="RB86" s="100"/>
      <c r="RC86" s="100"/>
      <c r="RD86" s="100"/>
      <c r="RE86" s="100"/>
      <c r="RF86" s="100"/>
      <c r="RG86" s="100"/>
      <c r="RH86" s="153"/>
      <c r="RI86" s="100"/>
      <c r="RJ86" s="100"/>
      <c r="RK86" s="100"/>
      <c r="RL86" s="100"/>
      <c r="RM86" s="100"/>
      <c r="RN86" s="100"/>
      <c r="RO86" s="100"/>
      <c r="RP86" s="100"/>
      <c r="RQ86" s="100"/>
      <c r="RR86" s="100"/>
      <c r="RS86" s="100"/>
      <c r="RT86" s="153"/>
      <c r="RU86" s="100"/>
      <c r="RV86" s="100"/>
      <c r="RW86" s="100"/>
      <c r="RX86" s="100"/>
      <c r="RY86" s="100"/>
      <c r="RZ86" s="100"/>
      <c r="SA86" s="100"/>
      <c r="SB86" s="100"/>
    </row>
    <row r="87" spans="1:775" x14ac:dyDescent="0.25">
      <c r="A87" s="59" t="s">
        <v>461</v>
      </c>
      <c r="B87" s="103"/>
      <c r="C87" s="103"/>
      <c r="D87" s="103"/>
      <c r="E87" s="103"/>
      <c r="F87" s="103"/>
      <c r="G87" s="103"/>
      <c r="H87" s="103"/>
      <c r="I87" s="103"/>
      <c r="J87" s="154"/>
      <c r="K87" s="103"/>
      <c r="L87" s="103"/>
      <c r="M87" s="103"/>
      <c r="N87" s="103"/>
      <c r="O87" s="103"/>
      <c r="P87" s="103"/>
      <c r="Q87" s="103"/>
      <c r="R87" s="103"/>
      <c r="S87" s="103"/>
      <c r="T87" s="103"/>
      <c r="U87" s="154"/>
      <c r="V87" s="103"/>
      <c r="W87" s="103"/>
      <c r="X87" s="103"/>
      <c r="Y87" s="103"/>
      <c r="Z87" s="103"/>
      <c r="AA87" s="103"/>
      <c r="AB87" s="103"/>
      <c r="AC87" s="103"/>
      <c r="AD87" s="103"/>
      <c r="AE87" s="103"/>
      <c r="AF87" s="154"/>
      <c r="AG87" s="103"/>
      <c r="AH87" s="103"/>
      <c r="AI87" s="103"/>
      <c r="AJ87" s="103"/>
      <c r="AK87" s="103"/>
      <c r="AL87" s="103"/>
      <c r="AM87" s="103"/>
      <c r="AN87" s="103"/>
      <c r="AO87" s="103"/>
      <c r="AP87" s="103"/>
      <c r="AQ87" s="154"/>
      <c r="AR87" s="103"/>
      <c r="AS87" s="103"/>
      <c r="AT87" s="103"/>
      <c r="AU87" s="103"/>
      <c r="AV87" s="103"/>
      <c r="AW87" s="103"/>
      <c r="AX87" s="103"/>
      <c r="AY87" s="103"/>
      <c r="AZ87" s="103"/>
      <c r="BA87" s="103"/>
      <c r="BB87" s="154"/>
      <c r="BC87" s="103"/>
      <c r="BD87" s="103"/>
      <c r="BE87" s="103"/>
      <c r="BF87" s="103"/>
      <c r="BG87" s="103"/>
      <c r="BH87" s="103"/>
      <c r="BI87" s="103"/>
      <c r="BJ87" s="103"/>
      <c r="BK87" s="103"/>
      <c r="BL87" s="103"/>
      <c r="BM87" s="103"/>
      <c r="BN87" s="154"/>
      <c r="BO87" s="103"/>
      <c r="BP87" s="103"/>
      <c r="BQ87" s="103"/>
      <c r="BR87" s="103"/>
      <c r="BS87" s="103"/>
      <c r="BT87" s="103"/>
      <c r="BU87" s="103"/>
      <c r="BV87" s="103"/>
      <c r="BW87" s="103"/>
      <c r="BX87" s="103"/>
      <c r="BY87" s="103"/>
      <c r="BZ87" s="103"/>
      <c r="CA87" s="103"/>
      <c r="CB87" s="103"/>
      <c r="CC87" s="103"/>
      <c r="CD87" s="154"/>
      <c r="CE87" s="103"/>
      <c r="CF87" s="103"/>
      <c r="CG87" s="103"/>
      <c r="CH87" s="103"/>
      <c r="CI87" s="103"/>
      <c r="CJ87" s="103"/>
      <c r="CK87" s="103"/>
      <c r="CL87" s="103"/>
      <c r="CM87" s="103"/>
      <c r="CN87" s="103"/>
      <c r="CO87" s="103"/>
      <c r="CP87" s="103"/>
      <c r="CQ87" s="103"/>
      <c r="CR87" s="103"/>
      <c r="CS87" s="103"/>
      <c r="CT87" s="103"/>
      <c r="CU87" s="103"/>
      <c r="CV87" s="103"/>
      <c r="CW87" s="103"/>
      <c r="CX87" s="154"/>
      <c r="CY87" s="103"/>
      <c r="CZ87" s="103"/>
      <c r="DA87" s="103"/>
      <c r="DB87" s="103"/>
      <c r="DC87" s="103"/>
      <c r="DD87" s="103"/>
      <c r="DE87" s="103"/>
      <c r="DF87" s="103"/>
      <c r="DG87" s="103"/>
      <c r="DH87" s="103"/>
      <c r="DI87" s="103"/>
      <c r="DJ87" s="103"/>
      <c r="DK87" s="103"/>
      <c r="DL87" s="103"/>
      <c r="DM87" s="103"/>
      <c r="DN87" s="103"/>
      <c r="DO87" s="103"/>
      <c r="DP87" s="103"/>
      <c r="DQ87" s="103"/>
      <c r="DR87" s="103"/>
      <c r="DS87" s="103"/>
      <c r="DT87" s="103"/>
      <c r="DU87" s="103"/>
      <c r="DV87" s="154"/>
      <c r="DW87" s="103"/>
      <c r="DX87" s="103"/>
      <c r="DY87" s="103"/>
      <c r="DZ87" s="103"/>
      <c r="EA87" s="103"/>
      <c r="EB87" s="103"/>
      <c r="EC87" s="103"/>
      <c r="ED87" s="103"/>
      <c r="EE87" s="103"/>
      <c r="EF87" s="103"/>
      <c r="EG87" s="103"/>
      <c r="EH87" s="103"/>
      <c r="EI87" s="154"/>
      <c r="EJ87" s="103"/>
      <c r="EK87" s="103"/>
      <c r="EL87" s="103"/>
      <c r="EM87" s="103"/>
      <c r="EN87" s="103"/>
      <c r="EO87" s="103"/>
      <c r="EP87" s="103"/>
      <c r="EQ87" s="103"/>
      <c r="ER87" s="103"/>
      <c r="ES87" s="103"/>
      <c r="ET87" s="154"/>
      <c r="EU87" s="103"/>
      <c r="EV87" s="103"/>
      <c r="EW87" s="103"/>
      <c r="EX87" s="103"/>
      <c r="EY87" s="103"/>
      <c r="EZ87" s="103"/>
      <c r="FA87" s="103"/>
      <c r="FB87" s="103"/>
      <c r="FC87" s="103"/>
      <c r="FD87" s="103"/>
      <c r="FE87" s="103"/>
      <c r="FF87" s="103"/>
      <c r="FG87" s="103"/>
      <c r="FH87" s="103"/>
      <c r="FI87" s="103"/>
      <c r="FJ87" s="103"/>
      <c r="FK87" s="103"/>
      <c r="FL87" s="103"/>
      <c r="FM87" s="103"/>
      <c r="FN87" s="103"/>
      <c r="FO87" s="103"/>
      <c r="FP87" s="103"/>
      <c r="FQ87" s="103"/>
      <c r="FR87" s="103"/>
      <c r="FS87" s="103"/>
      <c r="FT87" s="103"/>
      <c r="FU87" s="103"/>
      <c r="FV87" s="103"/>
      <c r="FW87" s="103"/>
      <c r="FX87" s="103"/>
      <c r="FY87" s="103"/>
      <c r="FZ87" s="103"/>
      <c r="GA87" s="103"/>
      <c r="GB87" s="103"/>
      <c r="GC87" s="103"/>
      <c r="GD87" s="103"/>
      <c r="GE87" s="103"/>
      <c r="GF87" s="103"/>
      <c r="GG87" s="103"/>
      <c r="GH87" s="154"/>
      <c r="GI87" s="103"/>
      <c r="GJ87" s="103"/>
      <c r="GK87" s="103"/>
      <c r="GL87" s="103"/>
      <c r="GM87" s="103"/>
      <c r="GN87" s="103"/>
      <c r="GO87" s="103"/>
      <c r="GP87" s="103"/>
      <c r="GQ87" s="103"/>
      <c r="GR87" s="103"/>
      <c r="GS87" s="103"/>
      <c r="GT87" s="103"/>
      <c r="GU87" s="103"/>
      <c r="GV87" s="103"/>
      <c r="GW87" s="103"/>
      <c r="GX87" s="103"/>
      <c r="GY87" s="103"/>
      <c r="GZ87" s="154"/>
      <c r="HA87" s="103"/>
      <c r="HB87" s="103"/>
      <c r="HC87" s="103"/>
      <c r="HD87" s="103"/>
      <c r="HE87" s="103"/>
      <c r="HF87" s="103"/>
      <c r="HG87" s="103"/>
      <c r="HH87" s="103"/>
      <c r="HI87" s="103"/>
      <c r="HJ87" s="103"/>
      <c r="HK87" s="103"/>
      <c r="HL87" s="103"/>
      <c r="HM87" s="103"/>
      <c r="HN87" s="103"/>
      <c r="HO87" s="103"/>
      <c r="HP87" s="103"/>
      <c r="HQ87" s="103"/>
      <c r="HR87" s="103"/>
      <c r="HS87" s="103"/>
      <c r="HT87" s="103"/>
      <c r="HU87" s="103"/>
      <c r="HV87" s="103"/>
      <c r="HW87" s="103"/>
      <c r="HX87" s="103"/>
      <c r="HY87" s="103"/>
      <c r="HZ87" s="103"/>
      <c r="IA87" s="103"/>
      <c r="IB87" s="103"/>
      <c r="IC87" s="103"/>
      <c r="ID87" s="103"/>
      <c r="IE87" s="103"/>
      <c r="IF87" s="103"/>
      <c r="IG87" s="103"/>
      <c r="IH87" s="103"/>
      <c r="II87" s="103"/>
      <c r="IJ87" s="103"/>
      <c r="IK87" s="154"/>
      <c r="IL87" s="103"/>
      <c r="IM87" s="103"/>
      <c r="IN87" s="103"/>
      <c r="IO87" s="103"/>
      <c r="IP87" s="103"/>
      <c r="IQ87" s="103"/>
      <c r="IR87" s="103"/>
      <c r="IS87" s="103"/>
      <c r="IT87" s="103"/>
      <c r="IU87" s="103"/>
      <c r="IV87" s="103"/>
      <c r="IW87" s="103"/>
      <c r="IX87" s="103"/>
      <c r="IY87" s="103"/>
      <c r="IZ87" s="103"/>
      <c r="JA87" s="103"/>
      <c r="JB87" s="154">
        <v>1.208</v>
      </c>
      <c r="JC87" s="103">
        <v>7.0999999999999994E-2</v>
      </c>
      <c r="JD87" s="103">
        <v>1.8009999999999999</v>
      </c>
      <c r="JE87" s="103">
        <v>1.1140000000000001</v>
      </c>
      <c r="JF87" s="103">
        <v>1.127</v>
      </c>
      <c r="JG87" s="103">
        <v>0.46800000000000003</v>
      </c>
      <c r="JH87" s="103">
        <v>2.4470000000000001</v>
      </c>
      <c r="JI87" s="103">
        <v>7.3999999999999996E-2</v>
      </c>
      <c r="JJ87" s="103">
        <v>5.7329999999999997</v>
      </c>
      <c r="JK87" s="103">
        <v>2.0230000000000001</v>
      </c>
      <c r="JL87" s="103">
        <v>2.044</v>
      </c>
      <c r="JM87" s="103">
        <v>1.3759999999999999</v>
      </c>
      <c r="JN87" s="154"/>
      <c r="JO87" s="103"/>
      <c r="JP87" s="103"/>
      <c r="JQ87" s="103"/>
      <c r="JR87" s="103"/>
      <c r="JS87" s="103"/>
      <c r="JT87" s="103"/>
      <c r="JU87" s="103"/>
      <c r="JV87" s="103"/>
      <c r="JW87" s="103"/>
      <c r="JX87" s="103"/>
      <c r="JY87" s="103"/>
      <c r="JZ87" s="103"/>
      <c r="KA87" s="103"/>
      <c r="KB87" s="103"/>
      <c r="KC87" s="103"/>
      <c r="KD87" s="103"/>
      <c r="KE87" s="103"/>
      <c r="KF87" s="103"/>
      <c r="KG87" s="103"/>
      <c r="KH87" s="154"/>
      <c r="KI87" s="103"/>
      <c r="KJ87" s="103"/>
      <c r="KK87" s="103"/>
      <c r="KL87" s="103"/>
      <c r="KM87" s="103"/>
      <c r="KN87" s="103"/>
      <c r="KO87" s="103"/>
      <c r="KP87" s="103"/>
      <c r="KQ87" s="103"/>
      <c r="KR87" s="103"/>
      <c r="KS87" s="103"/>
      <c r="KT87" s="103"/>
      <c r="KU87" s="103"/>
      <c r="KV87" s="103"/>
      <c r="KW87" s="103"/>
      <c r="KX87" s="103"/>
      <c r="KY87" s="103"/>
      <c r="KZ87" s="154"/>
      <c r="LA87" s="103"/>
      <c r="LB87" s="103"/>
      <c r="LC87" s="103"/>
      <c r="LD87" s="103"/>
      <c r="LE87" s="103"/>
      <c r="LF87" s="103"/>
      <c r="LG87" s="103"/>
      <c r="LH87" s="103"/>
      <c r="LI87" s="103"/>
      <c r="LJ87" s="103"/>
      <c r="LK87" s="103"/>
      <c r="LL87" s="103"/>
      <c r="LM87" s="103"/>
      <c r="LN87" s="103"/>
      <c r="LO87" s="103"/>
      <c r="LP87" s="103"/>
      <c r="LQ87" s="103"/>
      <c r="LR87" s="103"/>
      <c r="LS87" s="103"/>
      <c r="LT87" s="103"/>
      <c r="LU87" s="103"/>
      <c r="LV87" s="103"/>
      <c r="LW87" s="103"/>
      <c r="LX87" s="103"/>
      <c r="LY87" s="103"/>
      <c r="LZ87" s="103"/>
      <c r="MA87" s="103"/>
      <c r="MB87" s="103"/>
      <c r="MC87" s="103"/>
      <c r="MD87" s="154"/>
      <c r="ME87" s="103"/>
      <c r="MF87" s="103"/>
      <c r="MG87" s="103"/>
      <c r="MH87" s="103"/>
      <c r="MI87" s="103"/>
      <c r="MJ87" s="103"/>
      <c r="MK87" s="103"/>
      <c r="ML87" s="103"/>
      <c r="MM87" s="103"/>
      <c r="MN87" s="103"/>
      <c r="MO87" s="103"/>
      <c r="MP87" s="103"/>
      <c r="MQ87" s="103"/>
      <c r="MR87" s="103"/>
      <c r="MS87" s="103"/>
      <c r="MT87" s="103"/>
      <c r="MU87" s="103"/>
      <c r="MV87" s="103"/>
      <c r="MW87" s="103"/>
      <c r="MX87" s="103"/>
      <c r="MY87" s="103"/>
      <c r="MZ87" s="154"/>
      <c r="NA87" s="103"/>
      <c r="NB87" s="103"/>
      <c r="NC87" s="103"/>
      <c r="ND87" s="103"/>
      <c r="NE87" s="103"/>
      <c r="NF87" s="103"/>
      <c r="NG87" s="103"/>
      <c r="NH87" s="103"/>
      <c r="NI87" s="103"/>
      <c r="NJ87" s="103"/>
      <c r="NK87" s="154"/>
      <c r="NL87" s="103"/>
      <c r="NM87" s="103"/>
      <c r="NN87" s="103"/>
      <c r="NO87" s="154"/>
      <c r="NP87" s="103"/>
      <c r="NQ87" s="103"/>
      <c r="NR87" s="103"/>
      <c r="NS87" s="103"/>
      <c r="NT87" s="103"/>
      <c r="NU87" s="103"/>
      <c r="NV87" s="103"/>
      <c r="NW87" s="103"/>
      <c r="NX87" s="154"/>
      <c r="NY87" s="103"/>
      <c r="NZ87" s="103"/>
      <c r="OA87" s="103"/>
      <c r="OB87" s="103"/>
      <c r="OC87" s="103"/>
      <c r="OD87" s="103"/>
      <c r="OE87" s="103"/>
      <c r="OF87" s="103"/>
      <c r="OG87" s="103"/>
      <c r="OH87" s="103"/>
      <c r="OI87" s="103"/>
      <c r="OJ87" s="154"/>
      <c r="OK87" s="103"/>
      <c r="OL87" s="103"/>
      <c r="OM87" s="103"/>
      <c r="ON87" s="103"/>
      <c r="OO87" s="103"/>
      <c r="OP87" s="103"/>
      <c r="OQ87" s="103"/>
      <c r="OR87" s="103"/>
      <c r="OS87" s="103"/>
      <c r="OT87" s="103"/>
      <c r="OU87" s="103"/>
      <c r="OV87" s="103"/>
      <c r="OW87" s="103"/>
      <c r="OX87" s="103"/>
      <c r="OY87" s="103"/>
      <c r="OZ87" s="103"/>
      <c r="PA87" s="103"/>
      <c r="PB87" s="103"/>
      <c r="PC87" s="103"/>
      <c r="PD87" s="103"/>
      <c r="PE87" s="103"/>
      <c r="PF87" s="103"/>
      <c r="PG87" s="103"/>
      <c r="PH87" s="103"/>
      <c r="PI87" s="103"/>
      <c r="PJ87" s="103"/>
      <c r="PK87" s="103"/>
      <c r="PL87" s="103"/>
      <c r="PM87" s="103"/>
      <c r="PN87" s="103"/>
      <c r="PO87" s="103"/>
      <c r="PP87" s="103"/>
      <c r="PQ87" s="103"/>
      <c r="PR87" s="103"/>
      <c r="PS87" s="103"/>
      <c r="PT87" s="103"/>
      <c r="PU87" s="103"/>
      <c r="PV87" s="103"/>
      <c r="PW87" s="103"/>
      <c r="PX87" s="103"/>
      <c r="PY87" s="103"/>
      <c r="PZ87" s="103"/>
      <c r="QA87" s="103"/>
      <c r="QB87" s="103"/>
      <c r="QC87" s="103"/>
      <c r="QD87" s="103"/>
      <c r="QE87" s="103"/>
      <c r="QF87" s="103"/>
      <c r="QG87" s="103"/>
      <c r="QH87" s="103"/>
      <c r="QI87" s="103"/>
      <c r="QJ87" s="103"/>
      <c r="QK87" s="103"/>
      <c r="QL87" s="103"/>
      <c r="QM87" s="103"/>
      <c r="QN87" s="103"/>
      <c r="QO87" s="103"/>
      <c r="QP87" s="103"/>
      <c r="QQ87" s="103"/>
      <c r="QR87" s="103"/>
      <c r="QS87" s="103"/>
      <c r="QT87" s="103"/>
      <c r="QU87" s="103"/>
      <c r="QV87" s="103"/>
      <c r="QW87" s="103"/>
      <c r="QX87" s="103"/>
      <c r="QY87" s="103"/>
      <c r="QZ87" s="154"/>
      <c r="RA87" s="103"/>
      <c r="RB87" s="103"/>
      <c r="RC87" s="103"/>
      <c r="RD87" s="103"/>
      <c r="RE87" s="103"/>
      <c r="RF87" s="103"/>
      <c r="RG87" s="103"/>
      <c r="RH87" s="154"/>
      <c r="RI87" s="103"/>
      <c r="RJ87" s="103"/>
      <c r="RK87" s="103"/>
      <c r="RL87" s="103"/>
      <c r="RM87" s="103"/>
      <c r="RN87" s="103"/>
      <c r="RO87" s="103"/>
      <c r="RP87" s="103"/>
      <c r="RQ87" s="103"/>
      <c r="RR87" s="103"/>
      <c r="RS87" s="103"/>
      <c r="RT87" s="154"/>
      <c r="RU87" s="103"/>
      <c r="RV87" s="103"/>
      <c r="RW87" s="103"/>
      <c r="RX87" s="103"/>
      <c r="RY87" s="103"/>
      <c r="RZ87" s="103"/>
      <c r="SA87" s="103"/>
      <c r="SB87" s="103"/>
    </row>
    <row r="88" spans="1:775" x14ac:dyDescent="0.25">
      <c r="A88" s="59" t="s">
        <v>462</v>
      </c>
      <c r="B88" s="100"/>
      <c r="C88" s="100"/>
      <c r="D88" s="100"/>
      <c r="E88" s="100"/>
      <c r="F88" s="100"/>
      <c r="G88" s="100"/>
      <c r="H88" s="100"/>
      <c r="I88" s="100"/>
      <c r="J88" s="153"/>
      <c r="K88" s="100"/>
      <c r="L88" s="100"/>
      <c r="M88" s="100"/>
      <c r="N88" s="100"/>
      <c r="O88" s="100"/>
      <c r="P88" s="100"/>
      <c r="Q88" s="100"/>
      <c r="R88" s="100"/>
      <c r="S88" s="100"/>
      <c r="T88" s="100"/>
      <c r="U88" s="153"/>
      <c r="V88" s="100"/>
      <c r="W88" s="100"/>
      <c r="X88" s="100"/>
      <c r="Y88" s="100"/>
      <c r="Z88" s="100"/>
      <c r="AA88" s="100"/>
      <c r="AB88" s="100"/>
      <c r="AC88" s="100"/>
      <c r="AD88" s="100"/>
      <c r="AE88" s="100"/>
      <c r="AF88" s="153"/>
      <c r="AG88" s="100"/>
      <c r="AH88" s="100"/>
      <c r="AI88" s="100"/>
      <c r="AJ88" s="100"/>
      <c r="AK88" s="100"/>
      <c r="AL88" s="100"/>
      <c r="AM88" s="100"/>
      <c r="AN88" s="100"/>
      <c r="AO88" s="100"/>
      <c r="AP88" s="100"/>
      <c r="AQ88" s="153"/>
      <c r="AR88" s="100"/>
      <c r="AS88" s="100"/>
      <c r="AT88" s="100"/>
      <c r="AU88" s="100"/>
      <c r="AV88" s="100"/>
      <c r="AW88" s="100"/>
      <c r="AX88" s="100"/>
      <c r="AY88" s="100"/>
      <c r="AZ88" s="100"/>
      <c r="BA88" s="100"/>
      <c r="BB88" s="153"/>
      <c r="BC88" s="100"/>
      <c r="BD88" s="100"/>
      <c r="BE88" s="100"/>
      <c r="BF88" s="100"/>
      <c r="BG88" s="100"/>
      <c r="BH88" s="100"/>
      <c r="BI88" s="100"/>
      <c r="BJ88" s="100"/>
      <c r="BK88" s="100"/>
      <c r="BL88" s="100"/>
      <c r="BM88" s="100"/>
      <c r="BN88" s="153"/>
      <c r="BO88" s="100"/>
      <c r="BP88" s="100"/>
      <c r="BQ88" s="100"/>
      <c r="BR88" s="100"/>
      <c r="BS88" s="100"/>
      <c r="BT88" s="100"/>
      <c r="BU88" s="100"/>
      <c r="BV88" s="100"/>
      <c r="BW88" s="100"/>
      <c r="BX88" s="100"/>
      <c r="BY88" s="100"/>
      <c r="BZ88" s="100"/>
      <c r="CA88" s="100"/>
      <c r="CB88" s="100"/>
      <c r="CC88" s="100"/>
      <c r="CD88" s="153"/>
      <c r="CE88" s="100"/>
      <c r="CF88" s="100"/>
      <c r="CG88" s="100"/>
      <c r="CH88" s="100"/>
      <c r="CI88" s="100"/>
      <c r="CJ88" s="100"/>
      <c r="CK88" s="100"/>
      <c r="CL88" s="100"/>
      <c r="CM88" s="100"/>
      <c r="CN88" s="100"/>
      <c r="CO88" s="100"/>
      <c r="CP88" s="100"/>
      <c r="CQ88" s="100"/>
      <c r="CR88" s="100"/>
      <c r="CS88" s="100"/>
      <c r="CT88" s="100"/>
      <c r="CU88" s="100"/>
      <c r="CV88" s="100"/>
      <c r="CW88" s="100"/>
      <c r="CX88" s="153"/>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53"/>
      <c r="DW88" s="100"/>
      <c r="DX88" s="100"/>
      <c r="DY88" s="100"/>
      <c r="DZ88" s="100"/>
      <c r="EA88" s="100"/>
      <c r="EB88" s="100"/>
      <c r="EC88" s="100"/>
      <c r="ED88" s="100"/>
      <c r="EE88" s="100"/>
      <c r="EF88" s="100"/>
      <c r="EG88" s="100"/>
      <c r="EH88" s="100"/>
      <c r="EI88" s="153"/>
      <c r="EJ88" s="100"/>
      <c r="EK88" s="100"/>
      <c r="EL88" s="100"/>
      <c r="EM88" s="100"/>
      <c r="EN88" s="100"/>
      <c r="EO88" s="100"/>
      <c r="EP88" s="100"/>
      <c r="EQ88" s="100"/>
      <c r="ER88" s="100"/>
      <c r="ES88" s="100"/>
      <c r="ET88" s="153"/>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c r="GG88" s="100"/>
      <c r="GH88" s="153"/>
      <c r="GI88" s="100"/>
      <c r="GJ88" s="100"/>
      <c r="GK88" s="100"/>
      <c r="GL88" s="100"/>
      <c r="GM88" s="100"/>
      <c r="GN88" s="100"/>
      <c r="GO88" s="100"/>
      <c r="GP88" s="100"/>
      <c r="GQ88" s="100"/>
      <c r="GR88" s="100"/>
      <c r="GS88" s="100"/>
      <c r="GT88" s="100"/>
      <c r="GU88" s="100"/>
      <c r="GV88" s="100"/>
      <c r="GW88" s="100"/>
      <c r="GX88" s="100"/>
      <c r="GY88" s="100"/>
      <c r="GZ88" s="153"/>
      <c r="HA88" s="100"/>
      <c r="HB88" s="100"/>
      <c r="HC88" s="100"/>
      <c r="HD88" s="100"/>
      <c r="HE88" s="100"/>
      <c r="HF88" s="100"/>
      <c r="HG88" s="100"/>
      <c r="HH88" s="100"/>
      <c r="HI88" s="100"/>
      <c r="HJ88" s="100"/>
      <c r="HK88" s="100"/>
      <c r="HL88" s="100"/>
      <c r="HM88" s="100"/>
      <c r="HN88" s="100"/>
      <c r="HO88" s="100"/>
      <c r="HP88" s="100"/>
      <c r="HQ88" s="100"/>
      <c r="HR88" s="100"/>
      <c r="HS88" s="100"/>
      <c r="HT88" s="100"/>
      <c r="HU88" s="100"/>
      <c r="HV88" s="100"/>
      <c r="HW88" s="100"/>
      <c r="HX88" s="100"/>
      <c r="HY88" s="100"/>
      <c r="HZ88" s="100"/>
      <c r="IA88" s="100"/>
      <c r="IB88" s="100"/>
      <c r="IC88" s="100"/>
      <c r="ID88" s="100"/>
      <c r="IE88" s="100"/>
      <c r="IF88" s="100"/>
      <c r="IG88" s="100"/>
      <c r="IH88" s="100"/>
      <c r="II88" s="100"/>
      <c r="IJ88" s="100"/>
      <c r="IK88" s="153"/>
      <c r="IL88" s="100"/>
      <c r="IM88" s="100"/>
      <c r="IN88" s="100"/>
      <c r="IO88" s="100"/>
      <c r="IP88" s="100"/>
      <c r="IQ88" s="100"/>
      <c r="IR88" s="100"/>
      <c r="IS88" s="100"/>
      <c r="IT88" s="100"/>
      <c r="IU88" s="100"/>
      <c r="IV88" s="100"/>
      <c r="IW88" s="100"/>
      <c r="IX88" s="100"/>
      <c r="IY88" s="100"/>
      <c r="IZ88" s="100"/>
      <c r="JA88" s="100"/>
      <c r="JB88" s="153">
        <v>0.35799999999999998</v>
      </c>
      <c r="JC88" s="100">
        <v>2.9000000000000001E-2</v>
      </c>
      <c r="JD88" s="100">
        <v>0.55800000000000005</v>
      </c>
      <c r="JE88" s="100">
        <v>0.32600000000000001</v>
      </c>
      <c r="JF88" s="100">
        <v>0.34399999999999997</v>
      </c>
      <c r="JG88" s="100">
        <v>0.14899999999999999</v>
      </c>
      <c r="JH88" s="100">
        <v>0.95199999999999996</v>
      </c>
      <c r="JI88" s="100">
        <v>4.3999999999999997E-2</v>
      </c>
      <c r="JJ88" s="100">
        <v>1.996</v>
      </c>
      <c r="JK88" s="100">
        <v>0.81699999999999995</v>
      </c>
      <c r="JL88" s="100">
        <v>0.78700000000000003</v>
      </c>
      <c r="JM88" s="100">
        <v>0.48699999999999999</v>
      </c>
      <c r="JN88" s="153"/>
      <c r="JO88" s="100"/>
      <c r="JP88" s="100"/>
      <c r="JQ88" s="100"/>
      <c r="JR88" s="100"/>
      <c r="JS88" s="100"/>
      <c r="JT88" s="100"/>
      <c r="JU88" s="100"/>
      <c r="JV88" s="100"/>
      <c r="JW88" s="100"/>
      <c r="JX88" s="100"/>
      <c r="JY88" s="100"/>
      <c r="JZ88" s="100"/>
      <c r="KA88" s="100"/>
      <c r="KB88" s="100"/>
      <c r="KC88" s="100"/>
      <c r="KD88" s="100"/>
      <c r="KE88" s="100"/>
      <c r="KF88" s="100"/>
      <c r="KG88" s="100"/>
      <c r="KH88" s="153"/>
      <c r="KI88" s="100"/>
      <c r="KJ88" s="100"/>
      <c r="KK88" s="100"/>
      <c r="KL88" s="100"/>
      <c r="KM88" s="100"/>
      <c r="KN88" s="100"/>
      <c r="KO88" s="100"/>
      <c r="KP88" s="100"/>
      <c r="KQ88" s="100"/>
      <c r="KR88" s="100"/>
      <c r="KS88" s="100"/>
      <c r="KT88" s="100"/>
      <c r="KU88" s="100"/>
      <c r="KV88" s="100"/>
      <c r="KW88" s="100"/>
      <c r="KX88" s="100"/>
      <c r="KY88" s="100"/>
      <c r="KZ88" s="153"/>
      <c r="LA88" s="100"/>
      <c r="LB88" s="100"/>
      <c r="LC88" s="100"/>
      <c r="LD88" s="100"/>
      <c r="LE88" s="100"/>
      <c r="LF88" s="100"/>
      <c r="LG88" s="100"/>
      <c r="LH88" s="100"/>
      <c r="LI88" s="100"/>
      <c r="LJ88" s="100"/>
      <c r="LK88" s="100"/>
      <c r="LL88" s="100"/>
      <c r="LM88" s="100"/>
      <c r="LN88" s="100"/>
      <c r="LO88" s="100"/>
      <c r="LP88" s="100"/>
      <c r="LQ88" s="100"/>
      <c r="LR88" s="100"/>
      <c r="LS88" s="100"/>
      <c r="LT88" s="100"/>
      <c r="LU88" s="100"/>
      <c r="LV88" s="100"/>
      <c r="LW88" s="100"/>
      <c r="LX88" s="100"/>
      <c r="LY88" s="100"/>
      <c r="LZ88" s="100"/>
      <c r="MA88" s="100"/>
      <c r="MB88" s="100"/>
      <c r="MC88" s="100"/>
      <c r="MD88" s="153"/>
      <c r="ME88" s="100"/>
      <c r="MF88" s="100"/>
      <c r="MG88" s="100"/>
      <c r="MH88" s="100"/>
      <c r="MI88" s="100"/>
      <c r="MJ88" s="100"/>
      <c r="MK88" s="100"/>
      <c r="ML88" s="100"/>
      <c r="MM88" s="100"/>
      <c r="MN88" s="100"/>
      <c r="MO88" s="100"/>
      <c r="MP88" s="100"/>
      <c r="MQ88" s="100"/>
      <c r="MR88" s="100"/>
      <c r="MS88" s="100"/>
      <c r="MT88" s="100"/>
      <c r="MU88" s="100"/>
      <c r="MV88" s="100"/>
      <c r="MW88" s="100"/>
      <c r="MX88" s="100"/>
      <c r="MY88" s="100"/>
      <c r="MZ88" s="153"/>
      <c r="NA88" s="100"/>
      <c r="NB88" s="100"/>
      <c r="NC88" s="100"/>
      <c r="ND88" s="100"/>
      <c r="NE88" s="100"/>
      <c r="NF88" s="100"/>
      <c r="NG88" s="100"/>
      <c r="NH88" s="100"/>
      <c r="NI88" s="100"/>
      <c r="NJ88" s="100"/>
      <c r="NK88" s="153"/>
      <c r="NL88" s="100"/>
      <c r="NM88" s="100"/>
      <c r="NN88" s="100"/>
      <c r="NO88" s="153"/>
      <c r="NP88" s="100"/>
      <c r="NQ88" s="100"/>
      <c r="NR88" s="100"/>
      <c r="NS88" s="100"/>
      <c r="NT88" s="100"/>
      <c r="NU88" s="100"/>
      <c r="NV88" s="100"/>
      <c r="NW88" s="100"/>
      <c r="NX88" s="153"/>
      <c r="NY88" s="100"/>
      <c r="NZ88" s="100"/>
      <c r="OA88" s="100"/>
      <c r="OB88" s="100"/>
      <c r="OC88" s="100"/>
      <c r="OD88" s="100"/>
      <c r="OE88" s="100"/>
      <c r="OF88" s="100"/>
      <c r="OG88" s="100"/>
      <c r="OH88" s="100"/>
      <c r="OI88" s="100"/>
      <c r="OJ88" s="153"/>
      <c r="OK88" s="100"/>
      <c r="OL88" s="100"/>
      <c r="OM88" s="100"/>
      <c r="ON88" s="100"/>
      <c r="OO88" s="100"/>
      <c r="OP88" s="100"/>
      <c r="OQ88" s="100"/>
      <c r="OR88" s="100"/>
      <c r="OS88" s="100"/>
      <c r="OT88" s="100"/>
      <c r="OU88" s="100"/>
      <c r="OV88" s="100"/>
      <c r="OW88" s="100"/>
      <c r="OX88" s="100"/>
      <c r="OY88" s="100"/>
      <c r="OZ88" s="100"/>
      <c r="PA88" s="100"/>
      <c r="PB88" s="100"/>
      <c r="PC88" s="100"/>
      <c r="PD88" s="100"/>
      <c r="PE88" s="100"/>
      <c r="PF88" s="100"/>
      <c r="PG88" s="100"/>
      <c r="PH88" s="100"/>
      <c r="PI88" s="100"/>
      <c r="PJ88" s="100"/>
      <c r="PK88" s="100"/>
      <c r="PL88" s="100"/>
      <c r="PM88" s="100"/>
      <c r="PN88" s="100"/>
      <c r="PO88" s="100"/>
      <c r="PP88" s="100"/>
      <c r="PQ88" s="100"/>
      <c r="PR88" s="100"/>
      <c r="PS88" s="100"/>
      <c r="PT88" s="100"/>
      <c r="PU88" s="100"/>
      <c r="PV88" s="100"/>
      <c r="PW88" s="100"/>
      <c r="PX88" s="100"/>
      <c r="PY88" s="100"/>
      <c r="PZ88" s="100"/>
      <c r="QA88" s="100"/>
      <c r="QB88" s="100"/>
      <c r="QC88" s="100"/>
      <c r="QD88" s="100"/>
      <c r="QE88" s="100"/>
      <c r="QF88" s="100"/>
      <c r="QG88" s="100"/>
      <c r="QH88" s="100"/>
      <c r="QI88" s="100"/>
      <c r="QJ88" s="100"/>
      <c r="QK88" s="100"/>
      <c r="QL88" s="100"/>
      <c r="QM88" s="100"/>
      <c r="QN88" s="100"/>
      <c r="QO88" s="100"/>
      <c r="QP88" s="100"/>
      <c r="QQ88" s="100"/>
      <c r="QR88" s="100"/>
      <c r="QS88" s="100"/>
      <c r="QT88" s="100"/>
      <c r="QU88" s="100"/>
      <c r="QV88" s="100"/>
      <c r="QW88" s="100"/>
      <c r="QX88" s="100"/>
      <c r="QY88" s="100"/>
      <c r="QZ88" s="153"/>
      <c r="RA88" s="100"/>
      <c r="RB88" s="100"/>
      <c r="RC88" s="100"/>
      <c r="RD88" s="100"/>
      <c r="RE88" s="100"/>
      <c r="RF88" s="100"/>
      <c r="RG88" s="100"/>
      <c r="RH88" s="153"/>
      <c r="RI88" s="100"/>
      <c r="RJ88" s="100"/>
      <c r="RK88" s="100"/>
      <c r="RL88" s="100"/>
      <c r="RM88" s="100"/>
      <c r="RN88" s="100"/>
      <c r="RO88" s="100"/>
      <c r="RP88" s="100"/>
      <c r="RQ88" s="100"/>
      <c r="RR88" s="100"/>
      <c r="RS88" s="100"/>
      <c r="RT88" s="153"/>
      <c r="RU88" s="100"/>
      <c r="RV88" s="100"/>
      <c r="RW88" s="100"/>
      <c r="RX88" s="100"/>
      <c r="RY88" s="100"/>
      <c r="RZ88" s="100"/>
      <c r="SA88" s="100"/>
      <c r="SB88" s="100"/>
    </row>
    <row r="89" spans="1:775" x14ac:dyDescent="0.25">
      <c r="A89" s="59" t="s">
        <v>463</v>
      </c>
      <c r="B89" s="103"/>
      <c r="C89" s="103"/>
      <c r="D89" s="103"/>
      <c r="E89" s="103"/>
      <c r="F89" s="103"/>
      <c r="G89" s="103"/>
      <c r="H89" s="103"/>
      <c r="I89" s="103"/>
      <c r="J89" s="154"/>
      <c r="K89" s="103"/>
      <c r="L89" s="103"/>
      <c r="M89" s="103"/>
      <c r="N89" s="103"/>
      <c r="O89" s="103"/>
      <c r="P89" s="103"/>
      <c r="Q89" s="103"/>
      <c r="R89" s="103"/>
      <c r="S89" s="103"/>
      <c r="T89" s="103"/>
      <c r="U89" s="154"/>
      <c r="V89" s="103"/>
      <c r="W89" s="103"/>
      <c r="X89" s="103"/>
      <c r="Y89" s="103"/>
      <c r="Z89" s="103"/>
      <c r="AA89" s="103"/>
      <c r="AB89" s="103"/>
      <c r="AC89" s="103"/>
      <c r="AD89" s="103"/>
      <c r="AE89" s="103"/>
      <c r="AF89" s="154"/>
      <c r="AG89" s="103"/>
      <c r="AH89" s="103"/>
      <c r="AI89" s="103"/>
      <c r="AJ89" s="103"/>
      <c r="AK89" s="103"/>
      <c r="AL89" s="103"/>
      <c r="AM89" s="103"/>
      <c r="AN89" s="103"/>
      <c r="AO89" s="103"/>
      <c r="AP89" s="103"/>
      <c r="AQ89" s="154"/>
      <c r="AR89" s="103"/>
      <c r="AS89" s="103"/>
      <c r="AT89" s="103"/>
      <c r="AU89" s="103"/>
      <c r="AV89" s="103"/>
      <c r="AW89" s="103"/>
      <c r="AX89" s="103"/>
      <c r="AY89" s="103"/>
      <c r="AZ89" s="103"/>
      <c r="BA89" s="103"/>
      <c r="BB89" s="154"/>
      <c r="BC89" s="103"/>
      <c r="BD89" s="103"/>
      <c r="BE89" s="103"/>
      <c r="BF89" s="103"/>
      <c r="BG89" s="103"/>
      <c r="BH89" s="103"/>
      <c r="BI89" s="103"/>
      <c r="BJ89" s="103"/>
      <c r="BK89" s="103"/>
      <c r="BL89" s="103"/>
      <c r="BM89" s="103"/>
      <c r="BN89" s="154"/>
      <c r="BO89" s="103"/>
      <c r="BP89" s="103"/>
      <c r="BQ89" s="103"/>
      <c r="BR89" s="103"/>
      <c r="BS89" s="103"/>
      <c r="BT89" s="103"/>
      <c r="BU89" s="103"/>
      <c r="BV89" s="103"/>
      <c r="BW89" s="103"/>
      <c r="BX89" s="103"/>
      <c r="BY89" s="103"/>
      <c r="BZ89" s="103"/>
      <c r="CA89" s="103"/>
      <c r="CB89" s="103"/>
      <c r="CC89" s="103"/>
      <c r="CD89" s="154"/>
      <c r="CE89" s="103"/>
      <c r="CF89" s="103"/>
      <c r="CG89" s="103"/>
      <c r="CH89" s="103"/>
      <c r="CI89" s="103"/>
      <c r="CJ89" s="103"/>
      <c r="CK89" s="103"/>
      <c r="CL89" s="103"/>
      <c r="CM89" s="103"/>
      <c r="CN89" s="103"/>
      <c r="CO89" s="103"/>
      <c r="CP89" s="103"/>
      <c r="CQ89" s="103"/>
      <c r="CR89" s="103"/>
      <c r="CS89" s="103"/>
      <c r="CT89" s="103"/>
      <c r="CU89" s="103"/>
      <c r="CV89" s="103"/>
      <c r="CW89" s="103"/>
      <c r="CX89" s="154"/>
      <c r="CY89" s="103"/>
      <c r="CZ89" s="103"/>
      <c r="DA89" s="103"/>
      <c r="DB89" s="103"/>
      <c r="DC89" s="103"/>
      <c r="DD89" s="103"/>
      <c r="DE89" s="103"/>
      <c r="DF89" s="103"/>
      <c r="DG89" s="103"/>
      <c r="DH89" s="103"/>
      <c r="DI89" s="103"/>
      <c r="DJ89" s="103"/>
      <c r="DK89" s="103"/>
      <c r="DL89" s="103"/>
      <c r="DM89" s="103"/>
      <c r="DN89" s="103"/>
      <c r="DO89" s="103"/>
      <c r="DP89" s="103"/>
      <c r="DQ89" s="103"/>
      <c r="DR89" s="103"/>
      <c r="DS89" s="103"/>
      <c r="DT89" s="103"/>
      <c r="DU89" s="103"/>
      <c r="DV89" s="154"/>
      <c r="DW89" s="103"/>
      <c r="DX89" s="103"/>
      <c r="DY89" s="103"/>
      <c r="DZ89" s="103"/>
      <c r="EA89" s="103"/>
      <c r="EB89" s="103"/>
      <c r="EC89" s="103"/>
      <c r="ED89" s="103"/>
      <c r="EE89" s="103"/>
      <c r="EF89" s="103"/>
      <c r="EG89" s="103"/>
      <c r="EH89" s="103"/>
      <c r="EI89" s="154"/>
      <c r="EJ89" s="103"/>
      <c r="EK89" s="103"/>
      <c r="EL89" s="103"/>
      <c r="EM89" s="103"/>
      <c r="EN89" s="103"/>
      <c r="EO89" s="103"/>
      <c r="EP89" s="103"/>
      <c r="EQ89" s="103"/>
      <c r="ER89" s="103"/>
      <c r="ES89" s="103"/>
      <c r="ET89" s="154"/>
      <c r="EU89" s="103"/>
      <c r="EV89" s="103"/>
      <c r="EW89" s="103"/>
      <c r="EX89" s="103"/>
      <c r="EY89" s="103"/>
      <c r="EZ89" s="103"/>
      <c r="FA89" s="103"/>
      <c r="FB89" s="103"/>
      <c r="FC89" s="103"/>
      <c r="FD89" s="103"/>
      <c r="FE89" s="103"/>
      <c r="FF89" s="103"/>
      <c r="FG89" s="103"/>
      <c r="FH89" s="103"/>
      <c r="FI89" s="103"/>
      <c r="FJ89" s="103"/>
      <c r="FK89" s="103"/>
      <c r="FL89" s="103"/>
      <c r="FM89" s="103"/>
      <c r="FN89" s="103"/>
      <c r="FO89" s="103"/>
      <c r="FP89" s="103"/>
      <c r="FQ89" s="103"/>
      <c r="FR89" s="103"/>
      <c r="FS89" s="103"/>
      <c r="FT89" s="103"/>
      <c r="FU89" s="103"/>
      <c r="FV89" s="103"/>
      <c r="FW89" s="103"/>
      <c r="FX89" s="103"/>
      <c r="FY89" s="103"/>
      <c r="FZ89" s="103"/>
      <c r="GA89" s="103"/>
      <c r="GB89" s="103"/>
      <c r="GC89" s="103"/>
      <c r="GD89" s="103"/>
      <c r="GE89" s="103"/>
      <c r="GF89" s="103"/>
      <c r="GG89" s="103"/>
      <c r="GH89" s="154"/>
      <c r="GI89" s="103"/>
      <c r="GJ89" s="103"/>
      <c r="GK89" s="103"/>
      <c r="GL89" s="103"/>
      <c r="GM89" s="103"/>
      <c r="GN89" s="103"/>
      <c r="GO89" s="103"/>
      <c r="GP89" s="103"/>
      <c r="GQ89" s="103"/>
      <c r="GR89" s="103"/>
      <c r="GS89" s="103"/>
      <c r="GT89" s="103"/>
      <c r="GU89" s="103"/>
      <c r="GV89" s="103"/>
      <c r="GW89" s="103"/>
      <c r="GX89" s="103"/>
      <c r="GY89" s="103"/>
      <c r="GZ89" s="154"/>
      <c r="HA89" s="103"/>
      <c r="HB89" s="103"/>
      <c r="HC89" s="103"/>
      <c r="HD89" s="103"/>
      <c r="HE89" s="103"/>
      <c r="HF89" s="103"/>
      <c r="HG89" s="103"/>
      <c r="HH89" s="103"/>
      <c r="HI89" s="103"/>
      <c r="HJ89" s="103"/>
      <c r="HK89" s="103"/>
      <c r="HL89" s="103"/>
      <c r="HM89" s="103"/>
      <c r="HN89" s="103"/>
      <c r="HO89" s="103"/>
      <c r="HP89" s="103"/>
      <c r="HQ89" s="103"/>
      <c r="HR89" s="103"/>
      <c r="HS89" s="103"/>
      <c r="HT89" s="103"/>
      <c r="HU89" s="103"/>
      <c r="HV89" s="103"/>
      <c r="HW89" s="103"/>
      <c r="HX89" s="103"/>
      <c r="HY89" s="103"/>
      <c r="HZ89" s="103"/>
      <c r="IA89" s="103"/>
      <c r="IB89" s="103"/>
      <c r="IC89" s="103"/>
      <c r="ID89" s="103"/>
      <c r="IE89" s="103"/>
      <c r="IF89" s="103"/>
      <c r="IG89" s="103"/>
      <c r="IH89" s="103"/>
      <c r="II89" s="103"/>
      <c r="IJ89" s="103"/>
      <c r="IK89" s="154"/>
      <c r="IL89" s="103"/>
      <c r="IM89" s="103"/>
      <c r="IN89" s="103"/>
      <c r="IO89" s="103"/>
      <c r="IP89" s="103"/>
      <c r="IQ89" s="103"/>
      <c r="IR89" s="103"/>
      <c r="IS89" s="103"/>
      <c r="IT89" s="103"/>
      <c r="IU89" s="103"/>
      <c r="IV89" s="103"/>
      <c r="IW89" s="103"/>
      <c r="IX89" s="103"/>
      <c r="IY89" s="103"/>
      <c r="IZ89" s="103"/>
      <c r="JA89" s="103"/>
      <c r="JB89" s="154">
        <v>0.246</v>
      </c>
      <c r="JC89" s="103">
        <v>7.1999999999999995E-2</v>
      </c>
      <c r="JD89" s="103">
        <v>0.49099999999999999</v>
      </c>
      <c r="JE89" s="103">
        <v>0.20799999999999999</v>
      </c>
      <c r="JF89" s="103">
        <v>0.17299999999999999</v>
      </c>
      <c r="JG89" s="103">
        <v>0.13100000000000001</v>
      </c>
      <c r="JH89" s="103">
        <v>1.3939999999999999</v>
      </c>
      <c r="JI89" s="103">
        <v>0.11600000000000001</v>
      </c>
      <c r="JJ89" s="103">
        <v>2.8079999999999998</v>
      </c>
      <c r="JK89" s="103">
        <v>1.2569999999999999</v>
      </c>
      <c r="JL89" s="103">
        <v>1.256</v>
      </c>
      <c r="JM89" s="103">
        <v>0.60199999999999998</v>
      </c>
      <c r="JN89" s="154"/>
      <c r="JO89" s="103"/>
      <c r="JP89" s="103"/>
      <c r="JQ89" s="103"/>
      <c r="JR89" s="103"/>
      <c r="JS89" s="103"/>
      <c r="JT89" s="103"/>
      <c r="JU89" s="103"/>
      <c r="JV89" s="103"/>
      <c r="JW89" s="103"/>
      <c r="JX89" s="103"/>
      <c r="JY89" s="103"/>
      <c r="JZ89" s="103"/>
      <c r="KA89" s="103"/>
      <c r="KB89" s="103"/>
      <c r="KC89" s="103"/>
      <c r="KD89" s="103"/>
      <c r="KE89" s="103"/>
      <c r="KF89" s="103"/>
      <c r="KG89" s="103"/>
      <c r="KH89" s="154"/>
      <c r="KI89" s="103"/>
      <c r="KJ89" s="103"/>
      <c r="KK89" s="103"/>
      <c r="KL89" s="103"/>
      <c r="KM89" s="103"/>
      <c r="KN89" s="103"/>
      <c r="KO89" s="103"/>
      <c r="KP89" s="103"/>
      <c r="KQ89" s="103"/>
      <c r="KR89" s="103"/>
      <c r="KS89" s="103"/>
      <c r="KT89" s="103"/>
      <c r="KU89" s="103"/>
      <c r="KV89" s="103"/>
      <c r="KW89" s="103"/>
      <c r="KX89" s="103"/>
      <c r="KY89" s="103"/>
      <c r="KZ89" s="154"/>
      <c r="LA89" s="103"/>
      <c r="LB89" s="103"/>
      <c r="LC89" s="103"/>
      <c r="LD89" s="103"/>
      <c r="LE89" s="103"/>
      <c r="LF89" s="103"/>
      <c r="LG89" s="103"/>
      <c r="LH89" s="103"/>
      <c r="LI89" s="103"/>
      <c r="LJ89" s="103"/>
      <c r="LK89" s="103"/>
      <c r="LL89" s="103"/>
      <c r="LM89" s="103"/>
      <c r="LN89" s="103"/>
      <c r="LO89" s="103"/>
      <c r="LP89" s="103"/>
      <c r="LQ89" s="103"/>
      <c r="LR89" s="103"/>
      <c r="LS89" s="103"/>
      <c r="LT89" s="103"/>
      <c r="LU89" s="103"/>
      <c r="LV89" s="103"/>
      <c r="LW89" s="103"/>
      <c r="LX89" s="103"/>
      <c r="LY89" s="103"/>
      <c r="LZ89" s="103"/>
      <c r="MA89" s="103"/>
      <c r="MB89" s="103"/>
      <c r="MC89" s="103"/>
      <c r="MD89" s="154"/>
      <c r="ME89" s="103"/>
      <c r="MF89" s="103"/>
      <c r="MG89" s="103"/>
      <c r="MH89" s="103"/>
      <c r="MI89" s="103"/>
      <c r="MJ89" s="103"/>
      <c r="MK89" s="103"/>
      <c r="ML89" s="103"/>
      <c r="MM89" s="103"/>
      <c r="MN89" s="103"/>
      <c r="MO89" s="103"/>
      <c r="MP89" s="103"/>
      <c r="MQ89" s="103"/>
      <c r="MR89" s="103"/>
      <c r="MS89" s="103"/>
      <c r="MT89" s="103"/>
      <c r="MU89" s="103"/>
      <c r="MV89" s="103"/>
      <c r="MW89" s="103"/>
      <c r="MX89" s="103"/>
      <c r="MY89" s="103"/>
      <c r="MZ89" s="154"/>
      <c r="NA89" s="103"/>
      <c r="NB89" s="103"/>
      <c r="NC89" s="103"/>
      <c r="ND89" s="103"/>
      <c r="NE89" s="103"/>
      <c r="NF89" s="103"/>
      <c r="NG89" s="103"/>
      <c r="NH89" s="103"/>
      <c r="NI89" s="103"/>
      <c r="NJ89" s="103"/>
      <c r="NK89" s="154"/>
      <c r="NL89" s="103"/>
      <c r="NM89" s="103"/>
      <c r="NN89" s="103"/>
      <c r="NO89" s="154"/>
      <c r="NP89" s="103"/>
      <c r="NQ89" s="103"/>
      <c r="NR89" s="103"/>
      <c r="NS89" s="103"/>
      <c r="NT89" s="103"/>
      <c r="NU89" s="103"/>
      <c r="NV89" s="103"/>
      <c r="NW89" s="103"/>
      <c r="NX89" s="154"/>
      <c r="NY89" s="103"/>
      <c r="NZ89" s="103"/>
      <c r="OA89" s="103"/>
      <c r="OB89" s="103"/>
      <c r="OC89" s="103"/>
      <c r="OD89" s="103"/>
      <c r="OE89" s="103"/>
      <c r="OF89" s="103"/>
      <c r="OG89" s="103"/>
      <c r="OH89" s="103"/>
      <c r="OI89" s="103"/>
      <c r="OJ89" s="154"/>
      <c r="OK89" s="103"/>
      <c r="OL89" s="103"/>
      <c r="OM89" s="103"/>
      <c r="ON89" s="103"/>
      <c r="OO89" s="103"/>
      <c r="OP89" s="103"/>
      <c r="OQ89" s="103"/>
      <c r="OR89" s="103"/>
      <c r="OS89" s="103"/>
      <c r="OT89" s="103"/>
      <c r="OU89" s="103"/>
      <c r="OV89" s="103"/>
      <c r="OW89" s="103"/>
      <c r="OX89" s="103"/>
      <c r="OY89" s="103"/>
      <c r="OZ89" s="103"/>
      <c r="PA89" s="103"/>
      <c r="PB89" s="103"/>
      <c r="PC89" s="103"/>
      <c r="PD89" s="103"/>
      <c r="PE89" s="103"/>
      <c r="PF89" s="103"/>
      <c r="PG89" s="103"/>
      <c r="PH89" s="103"/>
      <c r="PI89" s="103"/>
      <c r="PJ89" s="103"/>
      <c r="PK89" s="103"/>
      <c r="PL89" s="103"/>
      <c r="PM89" s="103"/>
      <c r="PN89" s="103"/>
      <c r="PO89" s="103"/>
      <c r="PP89" s="103"/>
      <c r="PQ89" s="103"/>
      <c r="PR89" s="103"/>
      <c r="PS89" s="103"/>
      <c r="PT89" s="103"/>
      <c r="PU89" s="103"/>
      <c r="PV89" s="103"/>
      <c r="PW89" s="103"/>
      <c r="PX89" s="103"/>
      <c r="PY89" s="103"/>
      <c r="PZ89" s="103"/>
      <c r="QA89" s="103"/>
      <c r="QB89" s="103"/>
      <c r="QC89" s="103"/>
      <c r="QD89" s="103"/>
      <c r="QE89" s="103"/>
      <c r="QF89" s="103"/>
      <c r="QG89" s="103"/>
      <c r="QH89" s="103"/>
      <c r="QI89" s="103"/>
      <c r="QJ89" s="103"/>
      <c r="QK89" s="103"/>
      <c r="QL89" s="103"/>
      <c r="QM89" s="103"/>
      <c r="QN89" s="103"/>
      <c r="QO89" s="103"/>
      <c r="QP89" s="103"/>
      <c r="QQ89" s="103"/>
      <c r="QR89" s="103"/>
      <c r="QS89" s="103"/>
      <c r="QT89" s="103"/>
      <c r="QU89" s="103"/>
      <c r="QV89" s="103"/>
      <c r="QW89" s="103"/>
      <c r="QX89" s="103"/>
      <c r="QY89" s="103"/>
      <c r="QZ89" s="154"/>
      <c r="RA89" s="103"/>
      <c r="RB89" s="103"/>
      <c r="RC89" s="103"/>
      <c r="RD89" s="103"/>
      <c r="RE89" s="103"/>
      <c r="RF89" s="103"/>
      <c r="RG89" s="103"/>
      <c r="RH89" s="154"/>
      <c r="RI89" s="103"/>
      <c r="RJ89" s="103"/>
      <c r="RK89" s="103"/>
      <c r="RL89" s="103"/>
      <c r="RM89" s="103"/>
      <c r="RN89" s="103"/>
      <c r="RO89" s="103"/>
      <c r="RP89" s="103"/>
      <c r="RQ89" s="103"/>
      <c r="RR89" s="103"/>
      <c r="RS89" s="103"/>
      <c r="RT89" s="154"/>
      <c r="RU89" s="103"/>
      <c r="RV89" s="103"/>
      <c r="RW89" s="103"/>
      <c r="RX89" s="103"/>
      <c r="RY89" s="103"/>
      <c r="RZ89" s="103"/>
      <c r="SA89" s="103"/>
      <c r="SB89" s="103"/>
    </row>
    <row r="90" spans="1:775" x14ac:dyDescent="0.25">
      <c r="A90" s="4" t="s">
        <v>960</v>
      </c>
      <c r="B90" s="100"/>
      <c r="C90" s="100"/>
      <c r="D90" s="100"/>
      <c r="E90" s="100"/>
      <c r="F90" s="100"/>
      <c r="G90" s="100"/>
      <c r="H90" s="100"/>
      <c r="I90" s="100"/>
      <c r="J90" s="153"/>
      <c r="K90" s="100"/>
      <c r="L90" s="100"/>
      <c r="M90" s="100"/>
      <c r="N90" s="100"/>
      <c r="O90" s="100"/>
      <c r="P90" s="100"/>
      <c r="Q90" s="100"/>
      <c r="R90" s="100"/>
      <c r="S90" s="100"/>
      <c r="T90" s="100"/>
      <c r="U90" s="153"/>
      <c r="V90" s="100"/>
      <c r="W90" s="100"/>
      <c r="X90" s="100"/>
      <c r="Y90" s="100"/>
      <c r="Z90" s="100"/>
      <c r="AA90" s="100"/>
      <c r="AB90" s="100"/>
      <c r="AC90" s="100"/>
      <c r="AD90" s="100"/>
      <c r="AE90" s="100"/>
      <c r="AF90" s="153"/>
      <c r="AG90" s="100"/>
      <c r="AH90" s="100"/>
      <c r="AI90" s="100"/>
      <c r="AJ90" s="100"/>
      <c r="AK90" s="100"/>
      <c r="AL90" s="100"/>
      <c r="AM90" s="100"/>
      <c r="AN90" s="100"/>
      <c r="AO90" s="100"/>
      <c r="AP90" s="100"/>
      <c r="AQ90" s="153"/>
      <c r="AR90" s="100"/>
      <c r="AS90" s="100"/>
      <c r="AT90" s="100"/>
      <c r="AU90" s="100"/>
      <c r="AV90" s="100"/>
      <c r="AW90" s="100"/>
      <c r="AX90" s="100"/>
      <c r="AY90" s="100"/>
      <c r="AZ90" s="100"/>
      <c r="BA90" s="100"/>
      <c r="BB90" s="153"/>
      <c r="BC90" s="100"/>
      <c r="BD90" s="100"/>
      <c r="BE90" s="100"/>
      <c r="BF90" s="100"/>
      <c r="BG90" s="100"/>
      <c r="BH90" s="100"/>
      <c r="BI90" s="100"/>
      <c r="BJ90" s="100"/>
      <c r="BK90" s="100"/>
      <c r="BL90" s="100"/>
      <c r="BM90" s="100"/>
      <c r="BN90" s="153"/>
      <c r="BO90" s="100"/>
      <c r="BP90" s="100"/>
      <c r="BQ90" s="100"/>
      <c r="BR90" s="100"/>
      <c r="BS90" s="100"/>
      <c r="BT90" s="100"/>
      <c r="BU90" s="100"/>
      <c r="BV90" s="100"/>
      <c r="BW90" s="100"/>
      <c r="BX90" s="100"/>
      <c r="BY90" s="100"/>
      <c r="BZ90" s="100"/>
      <c r="CA90" s="100"/>
      <c r="CB90" s="100"/>
      <c r="CC90" s="100"/>
      <c r="CD90" s="153"/>
      <c r="CE90" s="100"/>
      <c r="CF90" s="100"/>
      <c r="CG90" s="100"/>
      <c r="CH90" s="100"/>
      <c r="CI90" s="100"/>
      <c r="CJ90" s="100"/>
      <c r="CK90" s="100"/>
      <c r="CL90" s="100"/>
      <c r="CM90" s="100"/>
      <c r="CN90" s="100"/>
      <c r="CO90" s="100"/>
      <c r="CP90" s="100"/>
      <c r="CQ90" s="100"/>
      <c r="CR90" s="100"/>
      <c r="CS90" s="100"/>
      <c r="CT90" s="100"/>
      <c r="CU90" s="100"/>
      <c r="CV90" s="100"/>
      <c r="CW90" s="100"/>
      <c r="CX90" s="153"/>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53"/>
      <c r="DW90" s="100"/>
      <c r="DX90" s="100"/>
      <c r="DY90" s="100"/>
      <c r="DZ90" s="100"/>
      <c r="EA90" s="100"/>
      <c r="EB90" s="100"/>
      <c r="EC90" s="100"/>
      <c r="ED90" s="100"/>
      <c r="EE90" s="100"/>
      <c r="EF90" s="100"/>
      <c r="EG90" s="100"/>
      <c r="EH90" s="100"/>
      <c r="EI90" s="153"/>
      <c r="EJ90" s="100"/>
      <c r="EK90" s="100"/>
      <c r="EL90" s="100"/>
      <c r="EM90" s="100"/>
      <c r="EN90" s="100"/>
      <c r="EO90" s="100"/>
      <c r="EP90" s="100"/>
      <c r="EQ90" s="100"/>
      <c r="ER90" s="100"/>
      <c r="ES90" s="100"/>
      <c r="ET90" s="153"/>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c r="GG90" s="100"/>
      <c r="GH90" s="153"/>
      <c r="GI90" s="100"/>
      <c r="GJ90" s="100"/>
      <c r="GK90" s="100"/>
      <c r="GL90" s="100"/>
      <c r="GM90" s="100"/>
      <c r="GN90" s="100"/>
      <c r="GO90" s="100"/>
      <c r="GP90" s="100"/>
      <c r="GQ90" s="100"/>
      <c r="GR90" s="100"/>
      <c r="GS90" s="100"/>
      <c r="GT90" s="100"/>
      <c r="GU90" s="100"/>
      <c r="GV90" s="100"/>
      <c r="GW90" s="100"/>
      <c r="GX90" s="100"/>
      <c r="GY90" s="100"/>
      <c r="GZ90" s="153"/>
      <c r="HA90" s="100"/>
      <c r="HB90" s="100"/>
      <c r="HC90" s="100"/>
      <c r="HD90" s="100"/>
      <c r="HE90" s="100"/>
      <c r="HF90" s="100"/>
      <c r="HG90" s="100"/>
      <c r="HH90" s="100"/>
      <c r="HI90" s="100"/>
      <c r="HJ90" s="100"/>
      <c r="HK90" s="100"/>
      <c r="HL90" s="100"/>
      <c r="HM90" s="100"/>
      <c r="HN90" s="100"/>
      <c r="HO90" s="100"/>
      <c r="HP90" s="100"/>
      <c r="HQ90" s="100"/>
      <c r="HR90" s="100"/>
      <c r="HS90" s="100"/>
      <c r="HT90" s="100"/>
      <c r="HU90" s="100"/>
      <c r="HV90" s="100"/>
      <c r="HW90" s="100"/>
      <c r="HX90" s="100"/>
      <c r="HY90" s="100"/>
      <c r="HZ90" s="100"/>
      <c r="IA90" s="100"/>
      <c r="IB90" s="100"/>
      <c r="IC90" s="100"/>
      <c r="ID90" s="100"/>
      <c r="IE90" s="100"/>
      <c r="IF90" s="100"/>
      <c r="IG90" s="100"/>
      <c r="IH90" s="100"/>
      <c r="II90" s="100"/>
      <c r="IJ90" s="100"/>
      <c r="IK90" s="153"/>
      <c r="IL90" s="100"/>
      <c r="IM90" s="100"/>
      <c r="IN90" s="100"/>
      <c r="IO90" s="100"/>
      <c r="IP90" s="100"/>
      <c r="IQ90" s="100"/>
      <c r="IR90" s="100"/>
      <c r="IS90" s="100"/>
      <c r="IT90" s="100"/>
      <c r="IU90" s="100"/>
      <c r="IV90" s="100"/>
      <c r="IW90" s="100"/>
      <c r="IX90" s="100"/>
      <c r="IY90" s="100"/>
      <c r="IZ90" s="100"/>
      <c r="JA90" s="100"/>
      <c r="JN90" s="153"/>
      <c r="JO90" s="100"/>
      <c r="JP90" s="100"/>
      <c r="JQ90" s="100"/>
      <c r="JR90" s="100"/>
      <c r="JS90" s="100"/>
      <c r="JT90" s="100"/>
      <c r="JU90" s="100"/>
      <c r="JV90" s="100"/>
      <c r="JW90" s="100"/>
      <c r="JX90" s="100"/>
      <c r="JY90" s="100"/>
      <c r="JZ90" s="100"/>
      <c r="KA90" s="100"/>
      <c r="KB90" s="100"/>
      <c r="KC90" s="100"/>
      <c r="KD90" s="100"/>
      <c r="KE90" s="100"/>
      <c r="KF90" s="100"/>
      <c r="KG90" s="100"/>
      <c r="KH90" s="153"/>
      <c r="KI90" s="100"/>
      <c r="KJ90" s="100"/>
      <c r="KK90" s="100"/>
      <c r="KL90" s="100"/>
      <c r="KM90" s="100"/>
      <c r="KN90" s="100"/>
      <c r="KO90" s="100"/>
      <c r="KP90" s="100"/>
      <c r="KQ90" s="100"/>
      <c r="KR90" s="100"/>
      <c r="KS90" s="100"/>
      <c r="KT90" s="100"/>
      <c r="KU90" s="100"/>
      <c r="KV90" s="100"/>
      <c r="KW90" s="100"/>
      <c r="KX90" s="100"/>
      <c r="KY90" s="100"/>
      <c r="KZ90" s="153"/>
      <c r="LA90" s="100"/>
      <c r="LB90" s="100"/>
      <c r="LC90" s="100"/>
      <c r="LD90" s="100"/>
      <c r="LE90" s="100"/>
      <c r="LF90" s="100"/>
      <c r="LG90" s="100"/>
      <c r="LH90" s="100"/>
      <c r="LI90" s="100"/>
      <c r="LJ90" s="100"/>
      <c r="LK90" s="100"/>
      <c r="LL90" s="100"/>
      <c r="LM90" s="100"/>
      <c r="LN90" s="100"/>
      <c r="LO90" s="100"/>
      <c r="LP90" s="100"/>
      <c r="LQ90" s="100"/>
      <c r="LR90" s="100"/>
      <c r="LS90" s="100"/>
      <c r="LT90" s="100"/>
      <c r="LU90" s="100"/>
      <c r="LV90" s="100"/>
      <c r="LW90" s="100"/>
      <c r="LX90" s="100"/>
      <c r="LY90" s="100"/>
      <c r="LZ90" s="100"/>
      <c r="MA90" s="100"/>
      <c r="MB90" s="100"/>
      <c r="MC90" s="100"/>
      <c r="MD90" s="153"/>
      <c r="ME90" s="100"/>
      <c r="MF90" s="100"/>
      <c r="MG90" s="100"/>
      <c r="MH90" s="100"/>
      <c r="MI90" s="100"/>
      <c r="MJ90" s="100"/>
      <c r="MK90" s="100"/>
      <c r="ML90" s="100"/>
      <c r="MM90" s="100"/>
      <c r="MN90" s="100"/>
      <c r="MO90" s="100"/>
      <c r="MP90" s="100"/>
      <c r="MQ90" s="100"/>
      <c r="MR90" s="100"/>
      <c r="MS90" s="100"/>
      <c r="MT90" s="100"/>
      <c r="MU90" s="100"/>
      <c r="MV90" s="100"/>
      <c r="MW90" s="100"/>
      <c r="MX90" s="100"/>
      <c r="MY90" s="100"/>
      <c r="MZ90" s="153"/>
      <c r="NA90" s="100"/>
      <c r="NB90" s="100"/>
      <c r="NC90" s="100"/>
      <c r="ND90" s="100"/>
      <c r="NE90" s="100"/>
      <c r="NF90" s="100"/>
      <c r="NG90" s="100"/>
      <c r="NH90" s="100"/>
      <c r="NI90" s="100"/>
      <c r="NJ90" s="100"/>
      <c r="NK90" s="153"/>
      <c r="NL90" s="100"/>
      <c r="NM90" s="100"/>
      <c r="NN90" s="100"/>
      <c r="NO90" s="153"/>
      <c r="NP90" s="100"/>
      <c r="NQ90" s="100"/>
      <c r="NR90" s="100"/>
      <c r="NS90" s="100"/>
      <c r="NT90" s="100"/>
      <c r="NU90" s="100"/>
      <c r="NV90" s="100"/>
      <c r="NW90" s="100"/>
      <c r="NX90" s="153"/>
      <c r="NY90" s="100"/>
      <c r="NZ90" s="100"/>
      <c r="OA90" s="100"/>
      <c r="OB90" s="100"/>
      <c r="OC90" s="100"/>
      <c r="OD90" s="100"/>
      <c r="OE90" s="100"/>
      <c r="OF90" s="100"/>
      <c r="OG90" s="100"/>
      <c r="OH90" s="100"/>
      <c r="OI90" s="100"/>
      <c r="OJ90" s="153"/>
      <c r="OK90" s="100"/>
      <c r="OL90" s="100"/>
      <c r="OM90" s="100"/>
      <c r="ON90" s="100"/>
      <c r="OO90" s="100"/>
      <c r="OP90" s="100"/>
      <c r="OQ90" s="100"/>
      <c r="OR90" s="100"/>
      <c r="OS90" s="100"/>
      <c r="OT90" s="100"/>
      <c r="OU90" s="100"/>
      <c r="OV90" s="100"/>
      <c r="OW90" s="100"/>
      <c r="OX90" s="100"/>
      <c r="OY90" s="100"/>
      <c r="OZ90" s="100"/>
      <c r="PA90" s="100"/>
      <c r="PB90" s="100"/>
      <c r="PC90" s="100"/>
      <c r="PD90" s="100"/>
      <c r="PE90" s="100"/>
      <c r="PF90" s="100"/>
      <c r="PG90" s="100"/>
      <c r="PH90" s="100"/>
      <c r="PI90" s="100"/>
      <c r="PJ90" s="100"/>
      <c r="PK90" s="100"/>
      <c r="PL90" s="100"/>
      <c r="PM90" s="100"/>
      <c r="PN90" s="100"/>
      <c r="PO90" s="100"/>
      <c r="PP90" s="100"/>
      <c r="PQ90" s="100"/>
      <c r="PR90" s="100"/>
      <c r="PS90" s="100"/>
      <c r="PT90" s="100"/>
      <c r="PU90" s="100"/>
      <c r="PV90" s="100"/>
      <c r="PW90" s="100"/>
      <c r="PX90" s="100"/>
      <c r="PY90" s="100"/>
      <c r="PZ90" s="100"/>
      <c r="QA90" s="100"/>
      <c r="QB90" s="100"/>
      <c r="QC90" s="100"/>
      <c r="QD90" s="100"/>
      <c r="QE90" s="100"/>
      <c r="QF90" s="100"/>
      <c r="QG90" s="100"/>
      <c r="QH90" s="100"/>
      <c r="QI90" s="100"/>
      <c r="QJ90" s="100"/>
      <c r="QK90" s="100"/>
      <c r="QL90" s="100"/>
      <c r="QM90" s="100"/>
      <c r="QN90" s="100"/>
      <c r="QO90" s="100"/>
      <c r="QP90" s="100"/>
      <c r="QQ90" s="100"/>
      <c r="QR90" s="100"/>
      <c r="QS90" s="100"/>
      <c r="QT90" s="100"/>
      <c r="QU90" s="100"/>
      <c r="QV90" s="100"/>
      <c r="QW90" s="100"/>
      <c r="QX90" s="100"/>
      <c r="QY90" s="100"/>
      <c r="QZ90" s="153"/>
      <c r="RA90" s="100"/>
      <c r="RB90" s="100"/>
      <c r="RC90" s="100"/>
      <c r="RD90" s="100"/>
      <c r="RE90" s="100"/>
      <c r="RF90" s="100"/>
      <c r="RG90" s="100"/>
      <c r="RH90" s="153"/>
      <c r="RI90" s="100"/>
      <c r="RJ90" s="100"/>
      <c r="RK90" s="100"/>
      <c r="RL90" s="100"/>
      <c r="RM90" s="100"/>
      <c r="RN90" s="100"/>
      <c r="RO90" s="100"/>
      <c r="RP90" s="100"/>
      <c r="RQ90" s="100"/>
      <c r="RR90" s="100"/>
      <c r="RS90" s="100"/>
      <c r="RT90" s="153"/>
      <c r="RU90" s="100"/>
      <c r="RV90" s="100"/>
      <c r="RW90" s="100"/>
      <c r="RX90" s="100"/>
      <c r="RY90" s="100"/>
      <c r="RZ90" s="100"/>
      <c r="SA90" s="100"/>
      <c r="SB90" s="100"/>
      <c r="ABU90" s="227" t="s">
        <v>33</v>
      </c>
      <c r="ABV90" s="224" t="s">
        <v>33</v>
      </c>
      <c r="ABW90" s="1">
        <v>63.18</v>
      </c>
      <c r="ABX90" s="1">
        <v>82.07</v>
      </c>
      <c r="ABY90" s="1">
        <v>102.32</v>
      </c>
      <c r="ABZ90" s="1">
        <v>48.01</v>
      </c>
      <c r="ACA90" s="1">
        <v>9.99</v>
      </c>
      <c r="ACB90" s="1">
        <v>10.34</v>
      </c>
      <c r="ACC90" s="224" t="s">
        <v>33</v>
      </c>
      <c r="ACD90" s="224" t="s">
        <v>33</v>
      </c>
      <c r="ACE90" s="224" t="s">
        <v>33</v>
      </c>
      <c r="ACF90" s="1">
        <v>2.2599999999999998</v>
      </c>
      <c r="ACG90" s="1">
        <v>1.2</v>
      </c>
      <c r="ACH90" s="1">
        <v>6.72</v>
      </c>
      <c r="ACI90" s="1">
        <v>1.32</v>
      </c>
      <c r="ACJ90" s="1">
        <v>1.88</v>
      </c>
      <c r="ACK90" s="1">
        <v>1.41</v>
      </c>
      <c r="ACL90" s="224" t="s">
        <v>33</v>
      </c>
      <c r="ACM90" s="132">
        <v>8.61</v>
      </c>
      <c r="ACN90" s="1">
        <v>6.45</v>
      </c>
      <c r="ACO90" s="1">
        <v>1.59</v>
      </c>
      <c r="ACP90" s="1">
        <v>1.2</v>
      </c>
      <c r="ACQ90" s="1">
        <v>1.08</v>
      </c>
      <c r="ACR90" s="1">
        <v>3.24</v>
      </c>
      <c r="ACS90" s="1">
        <v>0.34</v>
      </c>
      <c r="ACT90" s="1">
        <v>0.1</v>
      </c>
      <c r="ACU90" s="1">
        <v>0.1</v>
      </c>
    </row>
    <row r="91" spans="1:775" x14ac:dyDescent="0.25">
      <c r="A91" s="2" t="s">
        <v>753</v>
      </c>
      <c r="B91" s="103"/>
      <c r="C91" s="103"/>
      <c r="D91" s="103"/>
      <c r="E91" s="103"/>
      <c r="F91" s="103"/>
      <c r="G91" s="103"/>
      <c r="H91" s="103"/>
      <c r="I91" s="103"/>
      <c r="J91" s="154"/>
      <c r="K91" s="103"/>
      <c r="L91" s="103"/>
      <c r="M91" s="103"/>
      <c r="N91" s="103"/>
      <c r="O91" s="103"/>
      <c r="P91" s="103"/>
      <c r="Q91" s="103"/>
      <c r="R91" s="103"/>
      <c r="S91" s="103"/>
      <c r="T91" s="103"/>
      <c r="U91" s="154"/>
      <c r="V91" s="103"/>
      <c r="W91" s="103"/>
      <c r="X91" s="103"/>
      <c r="Y91" s="103"/>
      <c r="Z91" s="103"/>
      <c r="AA91" s="103"/>
      <c r="AB91" s="103"/>
      <c r="AC91" s="103"/>
      <c r="AD91" s="103"/>
      <c r="AE91" s="103"/>
      <c r="AF91" s="154"/>
      <c r="AG91" s="103"/>
      <c r="AH91" s="103"/>
      <c r="AI91" s="103"/>
      <c r="AJ91" s="103"/>
      <c r="AK91" s="103"/>
      <c r="AL91" s="103"/>
      <c r="AM91" s="103"/>
      <c r="AN91" s="103"/>
      <c r="AO91" s="103"/>
      <c r="AP91" s="103"/>
      <c r="AQ91" s="154"/>
      <c r="AR91" s="103"/>
      <c r="AS91" s="103"/>
      <c r="AT91" s="103"/>
      <c r="AU91" s="103"/>
      <c r="AV91" s="103"/>
      <c r="AW91" s="103"/>
      <c r="AX91" s="103"/>
      <c r="AY91" s="103"/>
      <c r="AZ91" s="103"/>
      <c r="BA91" s="103"/>
      <c r="BB91" s="154"/>
      <c r="BC91" s="103"/>
      <c r="BD91" s="103"/>
      <c r="BE91" s="103"/>
      <c r="BF91" s="103"/>
      <c r="BG91" s="103"/>
      <c r="BH91" s="103"/>
      <c r="BI91" s="103"/>
      <c r="BJ91" s="103"/>
      <c r="BK91" s="103"/>
      <c r="BL91" s="103"/>
      <c r="BM91" s="103"/>
      <c r="BN91" s="154"/>
      <c r="BO91" s="103"/>
      <c r="BP91" s="103"/>
      <c r="BQ91" s="103"/>
      <c r="BR91" s="103"/>
      <c r="BS91" s="103"/>
      <c r="BT91" s="103"/>
      <c r="BU91" s="103"/>
      <c r="BV91" s="103"/>
      <c r="BW91" s="103"/>
      <c r="BX91" s="103"/>
      <c r="BY91" s="103"/>
      <c r="BZ91" s="103"/>
      <c r="CA91" s="103"/>
      <c r="CB91" s="103"/>
      <c r="CC91" s="103"/>
      <c r="CD91" s="154"/>
      <c r="CE91" s="103"/>
      <c r="CF91" s="103"/>
      <c r="CG91" s="103"/>
      <c r="CH91" s="103"/>
      <c r="CI91" s="103"/>
      <c r="CJ91" s="103"/>
      <c r="CK91" s="103"/>
      <c r="CL91" s="103"/>
      <c r="CM91" s="103"/>
      <c r="CN91" s="103"/>
      <c r="CO91" s="103"/>
      <c r="CP91" s="103"/>
      <c r="CQ91" s="103"/>
      <c r="CR91" s="103"/>
      <c r="CS91" s="103"/>
      <c r="CT91" s="103"/>
      <c r="CU91" s="103"/>
      <c r="CV91" s="103"/>
      <c r="CW91" s="103"/>
      <c r="CX91" s="154"/>
      <c r="CY91" s="103"/>
      <c r="CZ91" s="103"/>
      <c r="DA91" s="103"/>
      <c r="DB91" s="103"/>
      <c r="DC91" s="103"/>
      <c r="DD91" s="103"/>
      <c r="DE91" s="103"/>
      <c r="DF91" s="103"/>
      <c r="DG91" s="103"/>
      <c r="DH91" s="103"/>
      <c r="DI91" s="103"/>
      <c r="DJ91" s="103"/>
      <c r="DK91" s="103"/>
      <c r="DL91" s="103"/>
      <c r="DM91" s="103"/>
      <c r="DN91" s="103"/>
      <c r="DO91" s="103"/>
      <c r="DP91" s="103"/>
      <c r="DQ91" s="103"/>
      <c r="DR91" s="103"/>
      <c r="DS91" s="103"/>
      <c r="DT91" s="103"/>
      <c r="DU91" s="103"/>
      <c r="DV91" s="154"/>
      <c r="DW91" s="103"/>
      <c r="DX91" s="103"/>
      <c r="DY91" s="103"/>
      <c r="DZ91" s="103"/>
      <c r="EA91" s="103"/>
      <c r="EB91" s="103"/>
      <c r="EC91" s="103"/>
      <c r="ED91" s="103"/>
      <c r="EE91" s="103"/>
      <c r="EF91" s="103"/>
      <c r="EG91" s="103"/>
      <c r="EH91" s="103"/>
      <c r="EI91" s="154"/>
      <c r="EJ91" s="103"/>
      <c r="EK91" s="103"/>
      <c r="EL91" s="103"/>
      <c r="EM91" s="103"/>
      <c r="EN91" s="103"/>
      <c r="EO91" s="103"/>
      <c r="EP91" s="103"/>
      <c r="EQ91" s="103"/>
      <c r="ER91" s="103"/>
      <c r="ES91" s="103"/>
      <c r="ET91" s="154"/>
      <c r="EU91" s="103"/>
      <c r="EV91" s="103"/>
      <c r="EW91" s="103"/>
      <c r="EX91" s="103"/>
      <c r="EY91" s="103"/>
      <c r="EZ91" s="103"/>
      <c r="FA91" s="103"/>
      <c r="FB91" s="103"/>
      <c r="FC91" s="103"/>
      <c r="FD91" s="103"/>
      <c r="FE91" s="103"/>
      <c r="FF91" s="103"/>
      <c r="FG91" s="103"/>
      <c r="FH91" s="103"/>
      <c r="FI91" s="103"/>
      <c r="FJ91" s="103"/>
      <c r="FK91" s="103"/>
      <c r="FL91" s="103"/>
      <c r="FM91" s="103"/>
      <c r="FN91" s="103"/>
      <c r="FO91" s="103"/>
      <c r="FP91" s="103"/>
      <c r="FQ91" s="103"/>
      <c r="FR91" s="103"/>
      <c r="FS91" s="103"/>
      <c r="FT91" s="103"/>
      <c r="FU91" s="103"/>
      <c r="FV91" s="103"/>
      <c r="FW91" s="103"/>
      <c r="FX91" s="103"/>
      <c r="FY91" s="103"/>
      <c r="FZ91" s="103"/>
      <c r="GA91" s="103"/>
      <c r="GB91" s="103"/>
      <c r="GC91" s="103"/>
      <c r="GD91" s="103"/>
      <c r="GE91" s="103"/>
      <c r="GF91" s="103"/>
      <c r="GG91" s="103"/>
      <c r="GH91" s="154"/>
      <c r="GI91" s="103"/>
      <c r="GJ91" s="103"/>
      <c r="GK91" s="103"/>
      <c r="GL91" s="103"/>
      <c r="GM91" s="103"/>
      <c r="GN91" s="103"/>
      <c r="GO91" s="103"/>
      <c r="GP91" s="103"/>
      <c r="GQ91" s="103"/>
      <c r="GR91" s="103"/>
      <c r="GS91" s="103"/>
      <c r="GT91" s="103"/>
      <c r="GU91" s="103"/>
      <c r="GV91" s="103"/>
      <c r="GW91" s="103"/>
      <c r="GX91" s="103"/>
      <c r="GY91" s="103"/>
      <c r="GZ91" s="154"/>
      <c r="HA91" s="103"/>
      <c r="HB91" s="103"/>
      <c r="HC91" s="103"/>
      <c r="HD91" s="103"/>
      <c r="HE91" s="103"/>
      <c r="HF91" s="103"/>
      <c r="HG91" s="103"/>
      <c r="HH91" s="103"/>
      <c r="HI91" s="103"/>
      <c r="HJ91" s="103"/>
      <c r="HK91" s="103"/>
      <c r="HL91" s="103"/>
      <c r="HM91" s="103"/>
      <c r="HN91" s="103"/>
      <c r="HO91" s="103"/>
      <c r="HP91" s="103"/>
      <c r="HQ91" s="103"/>
      <c r="HR91" s="103"/>
      <c r="HS91" s="103"/>
      <c r="HT91" s="103"/>
      <c r="HU91" s="103"/>
      <c r="HV91" s="103"/>
      <c r="HW91" s="103"/>
      <c r="HX91" s="103"/>
      <c r="HY91" s="103"/>
      <c r="HZ91" s="103"/>
      <c r="IA91" s="103"/>
      <c r="IB91" s="103"/>
      <c r="IC91" s="103"/>
      <c r="ID91" s="103"/>
      <c r="IE91" s="103"/>
      <c r="IF91" s="103"/>
      <c r="IG91" s="103"/>
      <c r="IH91" s="103"/>
      <c r="II91" s="103"/>
      <c r="IJ91" s="103"/>
      <c r="IK91" s="154"/>
      <c r="IL91" s="103"/>
      <c r="IM91" s="103"/>
      <c r="IN91" s="103"/>
      <c r="IO91" s="103"/>
      <c r="IP91" s="103"/>
      <c r="IQ91" s="103"/>
      <c r="IR91" s="103"/>
      <c r="IS91" s="103"/>
      <c r="IT91" s="103"/>
      <c r="IU91" s="103"/>
      <c r="IV91" s="103"/>
      <c r="IW91" s="103"/>
      <c r="IX91" s="103"/>
      <c r="IY91" s="103"/>
      <c r="IZ91" s="103"/>
      <c r="JA91" s="103"/>
      <c r="JB91" s="154"/>
      <c r="JC91" s="103"/>
      <c r="JD91" s="103"/>
      <c r="JE91" s="103"/>
      <c r="JF91" s="103"/>
      <c r="JG91" s="103"/>
      <c r="JH91" s="103"/>
      <c r="JI91" s="103"/>
      <c r="JJ91" s="103"/>
      <c r="JK91" s="103"/>
      <c r="JL91" s="103"/>
      <c r="JM91" s="103"/>
      <c r="JN91" s="154">
        <v>1.55</v>
      </c>
      <c r="JO91" s="103">
        <v>0.97</v>
      </c>
      <c r="JP91" s="103">
        <v>1.03</v>
      </c>
      <c r="JQ91" s="103">
        <v>1.07</v>
      </c>
      <c r="JR91" s="103">
        <v>0.46</v>
      </c>
      <c r="JS91" s="103">
        <v>1.85</v>
      </c>
      <c r="JT91" s="103">
        <v>0.77</v>
      </c>
      <c r="JU91" s="103">
        <v>0.28999999999999998</v>
      </c>
      <c r="JV91" s="103">
        <v>1.04</v>
      </c>
      <c r="JW91" s="103">
        <v>0.7</v>
      </c>
      <c r="JX91" s="103">
        <v>0.79</v>
      </c>
      <c r="JY91" s="103">
        <v>0.42</v>
      </c>
      <c r="JZ91" s="103">
        <v>0.4</v>
      </c>
      <c r="KA91" s="103">
        <v>0.45</v>
      </c>
      <c r="KB91" s="103">
        <v>0.17</v>
      </c>
      <c r="KC91" s="103">
        <v>2.64</v>
      </c>
      <c r="KD91" s="103">
        <v>1.23</v>
      </c>
      <c r="KE91" s="103">
        <v>0.98</v>
      </c>
      <c r="KF91" s="103">
        <v>1.51</v>
      </c>
      <c r="KG91" s="103">
        <v>0.88</v>
      </c>
      <c r="KH91" s="154"/>
      <c r="KI91" s="103"/>
      <c r="KJ91" s="103"/>
      <c r="KK91" s="103"/>
      <c r="KL91" s="103"/>
      <c r="KM91" s="103"/>
      <c r="KN91" s="103"/>
      <c r="KO91" s="103"/>
      <c r="KP91" s="103"/>
      <c r="KQ91" s="103"/>
      <c r="KR91" s="103"/>
      <c r="KS91" s="103"/>
      <c r="KT91" s="103"/>
      <c r="KU91" s="103"/>
      <c r="KV91" s="103"/>
      <c r="KW91" s="103"/>
      <c r="KX91" s="103"/>
      <c r="KY91" s="103"/>
      <c r="KZ91" s="154"/>
      <c r="LA91" s="103"/>
      <c r="LB91" s="103"/>
      <c r="LC91" s="103"/>
      <c r="LD91" s="103"/>
      <c r="LE91" s="103"/>
      <c r="LF91" s="103"/>
      <c r="LG91" s="103"/>
      <c r="LH91" s="103"/>
      <c r="LI91" s="103"/>
      <c r="LJ91" s="103"/>
      <c r="LK91" s="103"/>
      <c r="LL91" s="103"/>
      <c r="LM91" s="103"/>
      <c r="LN91" s="103"/>
      <c r="LO91" s="103"/>
      <c r="LP91" s="103"/>
      <c r="LQ91" s="103"/>
      <c r="LR91" s="103"/>
      <c r="LS91" s="103"/>
      <c r="LT91" s="103"/>
      <c r="LU91" s="103"/>
      <c r="LV91" s="103"/>
      <c r="LW91" s="103"/>
      <c r="LX91" s="103"/>
      <c r="LY91" s="103"/>
      <c r="LZ91" s="103"/>
      <c r="MA91" s="103"/>
      <c r="MB91" s="103"/>
      <c r="MC91" s="103"/>
      <c r="MD91" s="154"/>
      <c r="ME91" s="103"/>
      <c r="MF91" s="103"/>
      <c r="MG91" s="103"/>
      <c r="MH91" s="103"/>
      <c r="MI91" s="103"/>
      <c r="MJ91" s="103"/>
      <c r="MK91" s="103"/>
      <c r="ML91" s="103"/>
      <c r="MM91" s="103"/>
      <c r="MN91" s="103"/>
      <c r="MO91" s="103"/>
      <c r="MP91" s="103"/>
      <c r="MQ91" s="103"/>
      <c r="MR91" s="103"/>
      <c r="MS91" s="103"/>
      <c r="MT91" s="103"/>
      <c r="MU91" s="103"/>
      <c r="MV91" s="103"/>
      <c r="MW91" s="103"/>
      <c r="MX91" s="103"/>
      <c r="MY91" s="103"/>
      <c r="MZ91" s="154"/>
      <c r="NA91" s="103"/>
      <c r="NB91" s="103"/>
      <c r="NC91" s="103"/>
      <c r="ND91" s="103"/>
      <c r="NE91" s="103"/>
      <c r="NF91" s="103"/>
      <c r="NG91" s="103"/>
      <c r="NH91" s="103"/>
      <c r="NI91" s="103"/>
      <c r="NJ91" s="103"/>
      <c r="NK91" s="154"/>
      <c r="NL91" s="103"/>
      <c r="NM91" s="103"/>
      <c r="NN91" s="103"/>
      <c r="NO91" s="154"/>
      <c r="NP91" s="103"/>
      <c r="NQ91" s="103"/>
      <c r="NR91" s="103"/>
      <c r="NS91" s="103"/>
      <c r="NT91" s="103"/>
      <c r="NU91" s="103"/>
      <c r="NV91" s="103"/>
      <c r="NW91" s="103"/>
      <c r="NX91" s="154"/>
      <c r="NY91" s="103"/>
      <c r="NZ91" s="103"/>
      <c r="OA91" s="103"/>
      <c r="OB91" s="103"/>
      <c r="OC91" s="103"/>
      <c r="OD91" s="103"/>
      <c r="OE91" s="103"/>
      <c r="OF91" s="103"/>
      <c r="OG91" s="103"/>
      <c r="OH91" s="103"/>
      <c r="OI91" s="103"/>
      <c r="OJ91" s="154"/>
      <c r="OK91" s="103"/>
      <c r="OL91" s="103"/>
      <c r="OM91" s="103"/>
      <c r="ON91" s="103"/>
      <c r="OO91" s="103"/>
      <c r="OP91" s="103"/>
      <c r="OQ91" s="103"/>
      <c r="OR91" s="103"/>
      <c r="OS91" s="103"/>
      <c r="OT91" s="103"/>
      <c r="OU91" s="103"/>
      <c r="OV91" s="103"/>
      <c r="OW91" s="103"/>
      <c r="OX91" s="103"/>
      <c r="OY91" s="103"/>
      <c r="OZ91" s="103"/>
      <c r="PA91" s="103"/>
      <c r="PB91" s="103"/>
      <c r="PC91" s="103"/>
      <c r="PD91" s="103"/>
      <c r="PE91" s="103"/>
      <c r="PF91" s="103"/>
      <c r="PG91" s="103"/>
      <c r="PH91" s="103"/>
      <c r="PI91" s="103"/>
      <c r="PJ91" s="103"/>
      <c r="PK91" s="103"/>
      <c r="PL91" s="103"/>
      <c r="PM91" s="103"/>
      <c r="PN91" s="103"/>
      <c r="PO91" s="103"/>
      <c r="PP91" s="103"/>
      <c r="PQ91" s="103"/>
      <c r="PR91" s="103"/>
      <c r="PS91" s="103"/>
      <c r="PT91" s="103"/>
      <c r="PU91" s="103"/>
      <c r="PV91" s="103"/>
      <c r="PW91" s="103"/>
      <c r="PX91" s="103"/>
      <c r="PY91" s="103"/>
      <c r="PZ91" s="103"/>
      <c r="QA91" s="103"/>
      <c r="QB91" s="103"/>
      <c r="QC91" s="103"/>
      <c r="QD91" s="103"/>
      <c r="QE91" s="103"/>
      <c r="QF91" s="103"/>
      <c r="QG91" s="103"/>
      <c r="QH91" s="103"/>
      <c r="QI91" s="103"/>
      <c r="QJ91" s="103"/>
      <c r="QK91" s="103"/>
      <c r="QL91" s="103"/>
      <c r="QM91" s="103"/>
      <c r="QN91" s="103"/>
      <c r="QO91" s="103"/>
      <c r="QP91" s="103"/>
      <c r="QQ91" s="103"/>
      <c r="QR91" s="103"/>
      <c r="QS91" s="103"/>
      <c r="QT91" s="103"/>
      <c r="QU91" s="103"/>
      <c r="QV91" s="103"/>
      <c r="QW91" s="103"/>
      <c r="QX91" s="103"/>
      <c r="QY91" s="103"/>
      <c r="QZ91" s="154"/>
      <c r="RA91" s="103"/>
      <c r="RB91" s="103"/>
      <c r="RC91" s="103"/>
      <c r="RD91" s="103"/>
      <c r="RE91" s="103"/>
      <c r="RF91" s="103"/>
      <c r="RG91" s="103"/>
      <c r="RH91" s="154"/>
      <c r="RI91" s="103"/>
      <c r="RJ91" s="103"/>
      <c r="RK91" s="103"/>
      <c r="RL91" s="103"/>
      <c r="RM91" s="103"/>
      <c r="RN91" s="103"/>
      <c r="RO91" s="103"/>
      <c r="RP91" s="103"/>
      <c r="RQ91" s="103"/>
      <c r="RR91" s="103"/>
      <c r="RS91" s="103"/>
      <c r="RT91" s="154"/>
      <c r="RU91" s="103"/>
      <c r="RV91" s="103"/>
      <c r="RW91" s="103"/>
      <c r="RX91" s="103"/>
      <c r="RY91" s="103"/>
      <c r="RZ91" s="103"/>
      <c r="SA91" s="103"/>
      <c r="SB91" s="103"/>
    </row>
    <row r="92" spans="1:775" x14ac:dyDescent="0.25">
      <c r="A92" s="2" t="s">
        <v>501</v>
      </c>
      <c r="B92" s="100"/>
      <c r="C92" s="100"/>
      <c r="D92" s="100"/>
      <c r="E92" s="100"/>
      <c r="F92" s="100"/>
      <c r="G92" s="100"/>
      <c r="H92" s="100"/>
      <c r="I92" s="100"/>
      <c r="J92" s="153"/>
      <c r="K92" s="100"/>
      <c r="L92" s="100"/>
      <c r="M92" s="100"/>
      <c r="N92" s="100"/>
      <c r="O92" s="100"/>
      <c r="P92" s="100"/>
      <c r="Q92" s="100"/>
      <c r="R92" s="100"/>
      <c r="S92" s="100"/>
      <c r="T92" s="100"/>
      <c r="U92" s="153"/>
      <c r="V92" s="100"/>
      <c r="W92" s="100"/>
      <c r="X92" s="100"/>
      <c r="Y92" s="100"/>
      <c r="Z92" s="100"/>
      <c r="AA92" s="100"/>
      <c r="AB92" s="100"/>
      <c r="AC92" s="100"/>
      <c r="AD92" s="100"/>
      <c r="AE92" s="100"/>
      <c r="AF92" s="153"/>
      <c r="AG92" s="100"/>
      <c r="AH92" s="100"/>
      <c r="AI92" s="100"/>
      <c r="AJ92" s="100"/>
      <c r="AK92" s="100"/>
      <c r="AL92" s="100"/>
      <c r="AM92" s="100"/>
      <c r="AN92" s="100"/>
      <c r="AO92" s="100"/>
      <c r="AP92" s="100"/>
      <c r="AQ92" s="153"/>
      <c r="AR92" s="100"/>
      <c r="AS92" s="100"/>
      <c r="AT92" s="100"/>
      <c r="AU92" s="100"/>
      <c r="AV92" s="100"/>
      <c r="AW92" s="100"/>
      <c r="AX92" s="100"/>
      <c r="AY92" s="100"/>
      <c r="AZ92" s="100"/>
      <c r="BA92" s="100"/>
      <c r="BB92" s="153"/>
      <c r="BC92" s="100"/>
      <c r="BD92" s="100"/>
      <c r="BE92" s="100"/>
      <c r="BF92" s="100"/>
      <c r="BG92" s="100"/>
      <c r="BH92" s="100"/>
      <c r="BI92" s="100"/>
      <c r="BJ92" s="100"/>
      <c r="BK92" s="100"/>
      <c r="BL92" s="100"/>
      <c r="BM92" s="100"/>
      <c r="BN92" s="153"/>
      <c r="BO92" s="100"/>
      <c r="BP92" s="100"/>
      <c r="BQ92" s="100"/>
      <c r="BR92" s="100"/>
      <c r="BS92" s="100"/>
      <c r="BT92" s="100"/>
      <c r="BU92" s="100"/>
      <c r="BV92" s="100"/>
      <c r="BW92" s="100"/>
      <c r="BX92" s="100"/>
      <c r="BY92" s="100"/>
      <c r="BZ92" s="100"/>
      <c r="CA92" s="100"/>
      <c r="CB92" s="100"/>
      <c r="CC92" s="100"/>
      <c r="CD92" s="153"/>
      <c r="CE92" s="100"/>
      <c r="CF92" s="100"/>
      <c r="CG92" s="100"/>
      <c r="CH92" s="100"/>
      <c r="CI92" s="100"/>
      <c r="CJ92" s="100"/>
      <c r="CK92" s="100"/>
      <c r="CL92" s="100"/>
      <c r="CM92" s="100"/>
      <c r="CN92" s="100"/>
      <c r="CO92" s="100"/>
      <c r="CP92" s="100"/>
      <c r="CQ92" s="100"/>
      <c r="CR92" s="100"/>
      <c r="CS92" s="100"/>
      <c r="CT92" s="100"/>
      <c r="CU92" s="100"/>
      <c r="CV92" s="100"/>
      <c r="CW92" s="100"/>
      <c r="CX92" s="153"/>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53"/>
      <c r="DW92" s="100"/>
      <c r="DX92" s="100"/>
      <c r="DY92" s="100"/>
      <c r="DZ92" s="100"/>
      <c r="EA92" s="100"/>
      <c r="EB92" s="100"/>
      <c r="EC92" s="100"/>
      <c r="ED92" s="100"/>
      <c r="EE92" s="100"/>
      <c r="EF92" s="100"/>
      <c r="EG92" s="100"/>
      <c r="EH92" s="100"/>
      <c r="EI92" s="153"/>
      <c r="EJ92" s="100"/>
      <c r="EK92" s="100"/>
      <c r="EL92" s="100"/>
      <c r="EM92" s="100"/>
      <c r="EN92" s="100"/>
      <c r="EO92" s="100"/>
      <c r="EP92" s="100"/>
      <c r="EQ92" s="100"/>
      <c r="ER92" s="100"/>
      <c r="ES92" s="100"/>
      <c r="ET92" s="153"/>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c r="GG92" s="100"/>
      <c r="GH92" s="153"/>
      <c r="GI92" s="100"/>
      <c r="GJ92" s="100"/>
      <c r="GK92" s="100"/>
      <c r="GL92" s="100"/>
      <c r="GM92" s="100"/>
      <c r="GN92" s="100"/>
      <c r="GO92" s="100"/>
      <c r="GP92" s="100"/>
      <c r="GQ92" s="100"/>
      <c r="GR92" s="100"/>
      <c r="GS92" s="100"/>
      <c r="GT92" s="100"/>
      <c r="GU92" s="100"/>
      <c r="GV92" s="100"/>
      <c r="GW92" s="100"/>
      <c r="GX92" s="100"/>
      <c r="GY92" s="100"/>
      <c r="GZ92" s="153"/>
      <c r="HA92" s="100"/>
      <c r="HB92" s="100"/>
      <c r="HC92" s="100"/>
      <c r="HD92" s="100"/>
      <c r="HE92" s="100"/>
      <c r="HF92" s="100"/>
      <c r="HG92" s="100"/>
      <c r="HH92" s="100"/>
      <c r="HI92" s="100"/>
      <c r="HJ92" s="100"/>
      <c r="HK92" s="100"/>
      <c r="HL92" s="100"/>
      <c r="HM92" s="100"/>
      <c r="HN92" s="100"/>
      <c r="HO92" s="100"/>
      <c r="HP92" s="100"/>
      <c r="HQ92" s="100"/>
      <c r="HR92" s="100"/>
      <c r="HS92" s="100"/>
      <c r="HT92" s="100"/>
      <c r="HU92" s="100"/>
      <c r="HV92" s="100"/>
      <c r="HW92" s="100"/>
      <c r="HX92" s="100"/>
      <c r="HY92" s="100"/>
      <c r="HZ92" s="100"/>
      <c r="IA92" s="100"/>
      <c r="IB92" s="100"/>
      <c r="IC92" s="100"/>
      <c r="ID92" s="100"/>
      <c r="IE92" s="100"/>
      <c r="IF92" s="100"/>
      <c r="IG92" s="100"/>
      <c r="IH92" s="100"/>
      <c r="II92" s="100"/>
      <c r="IJ92" s="100"/>
      <c r="IK92" s="153"/>
      <c r="IL92" s="100"/>
      <c r="IM92" s="100"/>
      <c r="IN92" s="100"/>
      <c r="IO92" s="100"/>
      <c r="IP92" s="100"/>
      <c r="IQ92" s="100"/>
      <c r="IR92" s="100"/>
      <c r="IS92" s="100"/>
      <c r="IT92" s="100"/>
      <c r="IU92" s="100"/>
      <c r="IV92" s="100"/>
      <c r="IW92" s="100"/>
      <c r="IX92" s="100"/>
      <c r="IY92" s="100"/>
      <c r="IZ92" s="100"/>
      <c r="JA92" s="100"/>
      <c r="JB92" s="153"/>
      <c r="JC92" s="100"/>
      <c r="JD92" s="100"/>
      <c r="JE92" s="100"/>
      <c r="JF92" s="100"/>
      <c r="JG92" s="100"/>
      <c r="JH92" s="100"/>
      <c r="JI92" s="100"/>
      <c r="JJ92" s="100"/>
      <c r="JK92" s="100"/>
      <c r="JL92" s="100"/>
      <c r="JM92" s="100"/>
      <c r="JN92" s="153"/>
      <c r="JO92" s="100"/>
      <c r="JP92" s="100"/>
      <c r="JQ92" s="100"/>
      <c r="JR92" s="100"/>
      <c r="JS92" s="100"/>
      <c r="JT92" s="100"/>
      <c r="JU92" s="100"/>
      <c r="JV92" s="100"/>
      <c r="JW92" s="100"/>
      <c r="JX92" s="100"/>
      <c r="JY92" s="100"/>
      <c r="JZ92" s="100"/>
      <c r="KA92" s="100"/>
      <c r="KB92" s="100"/>
      <c r="KC92" s="100"/>
      <c r="KD92" s="100"/>
      <c r="KE92" s="100"/>
      <c r="KF92" s="100"/>
      <c r="KG92" s="100"/>
      <c r="KH92" s="153">
        <v>1.7000000000000001E-2</v>
      </c>
      <c r="KI92" s="100">
        <v>1.6E-2</v>
      </c>
      <c r="KJ92" s="100">
        <v>5.0000000000000001E-3</v>
      </c>
      <c r="KK92" s="100">
        <v>2.4E-2</v>
      </c>
      <c r="KL92" s="100">
        <v>1.7999999999999999E-2</v>
      </c>
      <c r="KM92" s="100">
        <v>1.4999999999999999E-2</v>
      </c>
      <c r="KN92" s="100">
        <v>5.5E-2</v>
      </c>
      <c r="KO92" s="100">
        <v>4.9000000000000002E-2</v>
      </c>
      <c r="KP92" s="100">
        <v>2.4E-2</v>
      </c>
      <c r="KQ92" s="100">
        <v>2.0830000000000002</v>
      </c>
      <c r="KR92" s="100">
        <v>2.2519999999999998</v>
      </c>
      <c r="KS92" s="100">
        <v>1.272</v>
      </c>
      <c r="KT92" s="100">
        <v>0.114</v>
      </c>
      <c r="KU92" s="100">
        <v>8.6999999999999994E-2</v>
      </c>
      <c r="KV92" s="100">
        <v>7.3999999999999996E-2</v>
      </c>
      <c r="KW92" s="100">
        <v>4.4080000000000004</v>
      </c>
      <c r="KX92" s="100">
        <v>3.3410000000000002</v>
      </c>
      <c r="KY92" s="100">
        <v>2.8620000000000001</v>
      </c>
      <c r="KZ92" s="153"/>
      <c r="LA92" s="100"/>
      <c r="LB92" s="100"/>
      <c r="LC92" s="100"/>
      <c r="LD92" s="100"/>
      <c r="LE92" s="100"/>
      <c r="LF92" s="100"/>
      <c r="LG92" s="100"/>
      <c r="LH92" s="100"/>
      <c r="LI92" s="100"/>
      <c r="LJ92" s="100"/>
      <c r="LK92" s="100"/>
      <c r="LL92" s="100"/>
      <c r="LM92" s="100"/>
      <c r="LN92" s="100"/>
      <c r="LO92" s="100"/>
      <c r="LP92" s="100"/>
      <c r="LQ92" s="100"/>
      <c r="LR92" s="100"/>
      <c r="LS92" s="100"/>
      <c r="LT92" s="100"/>
      <c r="LU92" s="100"/>
      <c r="LV92" s="100"/>
      <c r="LW92" s="100"/>
      <c r="LX92" s="100"/>
      <c r="LY92" s="100"/>
      <c r="LZ92" s="100"/>
      <c r="MA92" s="100"/>
      <c r="MB92" s="100"/>
      <c r="MC92" s="100"/>
      <c r="MD92" s="153"/>
      <c r="ME92" s="100"/>
      <c r="MF92" s="100"/>
      <c r="MG92" s="100"/>
      <c r="MH92" s="100"/>
      <c r="MI92" s="100"/>
      <c r="MJ92" s="100"/>
      <c r="MK92" s="100"/>
      <c r="ML92" s="100"/>
      <c r="MM92" s="100"/>
      <c r="MN92" s="100"/>
      <c r="MO92" s="100"/>
      <c r="MP92" s="100"/>
      <c r="MQ92" s="100"/>
      <c r="MR92" s="100"/>
      <c r="MS92" s="100"/>
      <c r="MT92" s="100"/>
      <c r="MU92" s="100"/>
      <c r="MV92" s="100"/>
      <c r="MW92" s="100"/>
      <c r="MX92" s="100"/>
      <c r="MY92" s="100"/>
      <c r="MZ92" s="153"/>
      <c r="NA92" s="100"/>
      <c r="NB92" s="100"/>
      <c r="NC92" s="100"/>
      <c r="ND92" s="100"/>
      <c r="NE92" s="100"/>
      <c r="NF92" s="100"/>
      <c r="NG92" s="100"/>
      <c r="NH92" s="100"/>
      <c r="NI92" s="100"/>
      <c r="NJ92" s="100"/>
      <c r="NK92" s="153"/>
      <c r="NL92" s="100"/>
      <c r="NM92" s="100"/>
      <c r="NN92" s="100"/>
      <c r="NO92" s="153"/>
      <c r="NP92" s="100"/>
      <c r="NQ92" s="100"/>
      <c r="NR92" s="100"/>
      <c r="NS92" s="100"/>
      <c r="NT92" s="100"/>
      <c r="NU92" s="100"/>
      <c r="NV92" s="100"/>
      <c r="NW92" s="100"/>
      <c r="NX92" s="153"/>
      <c r="NY92" s="100"/>
      <c r="NZ92" s="100"/>
      <c r="OA92" s="100"/>
      <c r="OB92" s="100"/>
      <c r="OC92" s="100"/>
      <c r="OD92" s="100"/>
      <c r="OE92" s="100"/>
      <c r="OF92" s="100"/>
      <c r="OG92" s="100"/>
      <c r="OH92" s="100"/>
      <c r="OI92" s="100"/>
      <c r="OJ92" s="153"/>
      <c r="OK92" s="100"/>
      <c r="OL92" s="100"/>
      <c r="OM92" s="100"/>
      <c r="ON92" s="100"/>
      <c r="OO92" s="100"/>
      <c r="OP92" s="100"/>
      <c r="OQ92" s="100"/>
      <c r="OR92" s="100"/>
      <c r="OS92" s="100"/>
      <c r="OT92" s="100"/>
      <c r="OU92" s="100"/>
      <c r="OV92" s="100"/>
      <c r="OW92" s="100"/>
      <c r="OX92" s="100"/>
      <c r="OY92" s="100"/>
      <c r="OZ92" s="100"/>
      <c r="PA92" s="100"/>
      <c r="PB92" s="100"/>
      <c r="PC92" s="100"/>
      <c r="PD92" s="100"/>
      <c r="PE92" s="100"/>
      <c r="PF92" s="100"/>
      <c r="PG92" s="100"/>
      <c r="PH92" s="100"/>
      <c r="PI92" s="100"/>
      <c r="PJ92" s="100"/>
      <c r="PK92" s="100"/>
      <c r="PL92" s="100"/>
      <c r="PM92" s="100"/>
      <c r="PN92" s="100"/>
      <c r="PO92" s="100"/>
      <c r="PP92" s="100"/>
      <c r="PQ92" s="100"/>
      <c r="PR92" s="100"/>
      <c r="PS92" s="100"/>
      <c r="PT92" s="100"/>
      <c r="PU92" s="100"/>
      <c r="PV92" s="100"/>
      <c r="PW92" s="100"/>
      <c r="PX92" s="100"/>
      <c r="PY92" s="100"/>
      <c r="PZ92" s="100"/>
      <c r="QA92" s="100"/>
      <c r="QB92" s="100"/>
      <c r="QC92" s="100"/>
      <c r="QD92" s="100"/>
      <c r="QE92" s="100"/>
      <c r="QF92" s="100"/>
      <c r="QG92" s="100"/>
      <c r="QH92" s="100"/>
      <c r="QI92" s="100"/>
      <c r="QJ92" s="100"/>
      <c r="QK92" s="100"/>
      <c r="QL92" s="100"/>
      <c r="QM92" s="100"/>
      <c r="QN92" s="100"/>
      <c r="QO92" s="100"/>
      <c r="QP92" s="100"/>
      <c r="QQ92" s="100"/>
      <c r="QR92" s="100"/>
      <c r="QS92" s="100"/>
      <c r="QT92" s="100"/>
      <c r="QU92" s="100"/>
      <c r="QV92" s="100"/>
      <c r="QW92" s="100"/>
      <c r="QX92" s="100"/>
      <c r="QY92" s="100"/>
      <c r="QZ92" s="153"/>
      <c r="RA92" s="100"/>
      <c r="RB92" s="100"/>
      <c r="RC92" s="100"/>
      <c r="RD92" s="100"/>
      <c r="RE92" s="100"/>
      <c r="RF92" s="100"/>
      <c r="RG92" s="100"/>
      <c r="RH92" s="153"/>
      <c r="RI92" s="100"/>
      <c r="RJ92" s="100"/>
      <c r="RK92" s="100"/>
      <c r="RL92" s="100"/>
      <c r="RM92" s="100"/>
      <c r="RN92" s="100"/>
      <c r="RO92" s="100"/>
      <c r="RP92" s="100"/>
      <c r="RQ92" s="100"/>
      <c r="RR92" s="100"/>
      <c r="RS92" s="100"/>
      <c r="RT92" s="153"/>
      <c r="RU92" s="100"/>
      <c r="RV92" s="100"/>
      <c r="RW92" s="100"/>
      <c r="RX92" s="100"/>
      <c r="RY92" s="100"/>
      <c r="RZ92" s="100"/>
      <c r="SA92" s="100"/>
      <c r="SB92" s="100"/>
    </row>
    <row r="93" spans="1:775" x14ac:dyDescent="0.25">
      <c r="A93" s="2" t="s">
        <v>502</v>
      </c>
      <c r="B93" s="103"/>
      <c r="C93" s="103"/>
      <c r="D93" s="103"/>
      <c r="E93" s="103"/>
      <c r="F93" s="103"/>
      <c r="G93" s="103"/>
      <c r="H93" s="103"/>
      <c r="I93" s="103"/>
      <c r="J93" s="154"/>
      <c r="K93" s="103"/>
      <c r="L93" s="103"/>
      <c r="M93" s="103"/>
      <c r="N93" s="103"/>
      <c r="O93" s="103"/>
      <c r="P93" s="103"/>
      <c r="Q93" s="103"/>
      <c r="R93" s="103"/>
      <c r="S93" s="103"/>
      <c r="T93" s="103"/>
      <c r="U93" s="154"/>
      <c r="V93" s="103"/>
      <c r="W93" s="103"/>
      <c r="X93" s="103"/>
      <c r="Y93" s="103"/>
      <c r="Z93" s="103"/>
      <c r="AA93" s="103"/>
      <c r="AB93" s="103"/>
      <c r="AC93" s="103"/>
      <c r="AD93" s="103"/>
      <c r="AE93" s="103"/>
      <c r="AF93" s="154"/>
      <c r="AG93" s="103"/>
      <c r="AH93" s="103"/>
      <c r="AI93" s="103"/>
      <c r="AJ93" s="103"/>
      <c r="AK93" s="103"/>
      <c r="AL93" s="103"/>
      <c r="AM93" s="103"/>
      <c r="AN93" s="103"/>
      <c r="AO93" s="103"/>
      <c r="AP93" s="103"/>
      <c r="AQ93" s="154"/>
      <c r="AR93" s="103"/>
      <c r="AS93" s="103"/>
      <c r="AT93" s="103"/>
      <c r="AU93" s="103"/>
      <c r="AV93" s="103"/>
      <c r="AW93" s="103"/>
      <c r="AX93" s="103"/>
      <c r="AY93" s="103"/>
      <c r="AZ93" s="103"/>
      <c r="BA93" s="103"/>
      <c r="BB93" s="154"/>
      <c r="BC93" s="103"/>
      <c r="BD93" s="103"/>
      <c r="BE93" s="103"/>
      <c r="BF93" s="103"/>
      <c r="BG93" s="103"/>
      <c r="BH93" s="103"/>
      <c r="BI93" s="103"/>
      <c r="BJ93" s="103"/>
      <c r="BK93" s="103"/>
      <c r="BL93" s="103"/>
      <c r="BM93" s="103"/>
      <c r="BN93" s="154"/>
      <c r="BO93" s="103"/>
      <c r="BP93" s="103"/>
      <c r="BQ93" s="103"/>
      <c r="BR93" s="103"/>
      <c r="BS93" s="103"/>
      <c r="BT93" s="103"/>
      <c r="BU93" s="103"/>
      <c r="BV93" s="103"/>
      <c r="BW93" s="103"/>
      <c r="BX93" s="103"/>
      <c r="BY93" s="103"/>
      <c r="BZ93" s="103"/>
      <c r="CA93" s="103"/>
      <c r="CB93" s="103"/>
      <c r="CC93" s="103"/>
      <c r="CD93" s="154"/>
      <c r="CE93" s="103"/>
      <c r="CF93" s="103"/>
      <c r="CG93" s="103"/>
      <c r="CH93" s="103"/>
      <c r="CI93" s="103"/>
      <c r="CJ93" s="103"/>
      <c r="CK93" s="103"/>
      <c r="CL93" s="103"/>
      <c r="CM93" s="103"/>
      <c r="CN93" s="103"/>
      <c r="CO93" s="103"/>
      <c r="CP93" s="103"/>
      <c r="CQ93" s="103"/>
      <c r="CR93" s="103"/>
      <c r="CS93" s="103"/>
      <c r="CT93" s="103"/>
      <c r="CU93" s="103"/>
      <c r="CV93" s="103"/>
      <c r="CW93" s="103"/>
      <c r="CX93" s="154"/>
      <c r="CY93" s="103"/>
      <c r="CZ93" s="103"/>
      <c r="DA93" s="103"/>
      <c r="DB93" s="103"/>
      <c r="DC93" s="103"/>
      <c r="DD93" s="103"/>
      <c r="DE93" s="103"/>
      <c r="DF93" s="103"/>
      <c r="DG93" s="103"/>
      <c r="DH93" s="103"/>
      <c r="DI93" s="103"/>
      <c r="DJ93" s="103"/>
      <c r="DK93" s="103"/>
      <c r="DL93" s="103"/>
      <c r="DM93" s="103"/>
      <c r="DN93" s="103"/>
      <c r="DO93" s="103"/>
      <c r="DP93" s="103"/>
      <c r="DQ93" s="103"/>
      <c r="DR93" s="103"/>
      <c r="DS93" s="103"/>
      <c r="DT93" s="103"/>
      <c r="DU93" s="103"/>
      <c r="DV93" s="154"/>
      <c r="DW93" s="103"/>
      <c r="DX93" s="103"/>
      <c r="DY93" s="103"/>
      <c r="DZ93" s="103"/>
      <c r="EA93" s="103"/>
      <c r="EB93" s="103"/>
      <c r="EC93" s="103"/>
      <c r="ED93" s="103"/>
      <c r="EE93" s="103"/>
      <c r="EF93" s="103"/>
      <c r="EG93" s="103"/>
      <c r="EH93" s="103"/>
      <c r="EI93" s="154"/>
      <c r="EJ93" s="103"/>
      <c r="EK93" s="103"/>
      <c r="EL93" s="103"/>
      <c r="EM93" s="103"/>
      <c r="EN93" s="103"/>
      <c r="EO93" s="103"/>
      <c r="EP93" s="103"/>
      <c r="EQ93" s="103"/>
      <c r="ER93" s="103"/>
      <c r="ES93" s="103"/>
      <c r="ET93" s="154"/>
      <c r="EU93" s="103"/>
      <c r="EV93" s="103"/>
      <c r="EW93" s="103"/>
      <c r="EX93" s="103"/>
      <c r="EY93" s="103"/>
      <c r="EZ93" s="103"/>
      <c r="FA93" s="103"/>
      <c r="FB93" s="103"/>
      <c r="FC93" s="103"/>
      <c r="FD93" s="103"/>
      <c r="FE93" s="103"/>
      <c r="FF93" s="103"/>
      <c r="FG93" s="103"/>
      <c r="FH93" s="103"/>
      <c r="FI93" s="103"/>
      <c r="FJ93" s="103"/>
      <c r="FK93" s="103"/>
      <c r="FL93" s="103"/>
      <c r="FM93" s="103"/>
      <c r="FN93" s="103"/>
      <c r="FO93" s="103"/>
      <c r="FP93" s="103"/>
      <c r="FQ93" s="103"/>
      <c r="FR93" s="103"/>
      <c r="FS93" s="103"/>
      <c r="FT93" s="103"/>
      <c r="FU93" s="103"/>
      <c r="FV93" s="103"/>
      <c r="FW93" s="103"/>
      <c r="FX93" s="103"/>
      <c r="FY93" s="103"/>
      <c r="FZ93" s="103"/>
      <c r="GA93" s="103"/>
      <c r="GB93" s="103"/>
      <c r="GC93" s="103"/>
      <c r="GD93" s="103"/>
      <c r="GE93" s="103"/>
      <c r="GF93" s="103"/>
      <c r="GG93" s="103"/>
      <c r="GH93" s="154"/>
      <c r="GI93" s="103"/>
      <c r="GJ93" s="103"/>
      <c r="GK93" s="103"/>
      <c r="GL93" s="103"/>
      <c r="GM93" s="103"/>
      <c r="GN93" s="103"/>
      <c r="GO93" s="103"/>
      <c r="GP93" s="103"/>
      <c r="GQ93" s="103"/>
      <c r="GR93" s="103"/>
      <c r="GS93" s="103"/>
      <c r="GT93" s="103"/>
      <c r="GU93" s="103"/>
      <c r="GV93" s="103"/>
      <c r="GW93" s="103"/>
      <c r="GX93" s="103"/>
      <c r="GY93" s="103"/>
      <c r="GZ93" s="154"/>
      <c r="HA93" s="103"/>
      <c r="HB93" s="103"/>
      <c r="HC93" s="103"/>
      <c r="HD93" s="103"/>
      <c r="HE93" s="103"/>
      <c r="HF93" s="103"/>
      <c r="HG93" s="103"/>
      <c r="HH93" s="103"/>
      <c r="HI93" s="103"/>
      <c r="HJ93" s="103"/>
      <c r="HK93" s="103"/>
      <c r="HL93" s="103"/>
      <c r="HM93" s="103"/>
      <c r="HN93" s="103"/>
      <c r="HO93" s="103"/>
      <c r="HP93" s="103"/>
      <c r="HQ93" s="103"/>
      <c r="HR93" s="103"/>
      <c r="HS93" s="103"/>
      <c r="HT93" s="103"/>
      <c r="HU93" s="103"/>
      <c r="HV93" s="103"/>
      <c r="HW93" s="103"/>
      <c r="HX93" s="103"/>
      <c r="HY93" s="103"/>
      <c r="HZ93" s="103"/>
      <c r="IA93" s="103"/>
      <c r="IB93" s="103"/>
      <c r="IC93" s="103"/>
      <c r="ID93" s="103"/>
      <c r="IE93" s="103"/>
      <c r="IF93" s="103"/>
      <c r="IG93" s="103"/>
      <c r="IH93" s="103"/>
      <c r="II93" s="103"/>
      <c r="IJ93" s="103"/>
      <c r="IK93" s="154"/>
      <c r="IL93" s="103"/>
      <c r="IM93" s="103"/>
      <c r="IN93" s="103"/>
      <c r="IO93" s="103"/>
      <c r="IP93" s="103"/>
      <c r="IQ93" s="103"/>
      <c r="IR93" s="103"/>
      <c r="IS93" s="103"/>
      <c r="IT93" s="103"/>
      <c r="IU93" s="103"/>
      <c r="IV93" s="103"/>
      <c r="IW93" s="103"/>
      <c r="IX93" s="103"/>
      <c r="IY93" s="103"/>
      <c r="IZ93" s="103"/>
      <c r="JA93" s="103"/>
      <c r="JB93" s="154"/>
      <c r="JC93" s="103"/>
      <c r="JD93" s="103"/>
      <c r="JE93" s="103"/>
      <c r="JF93" s="103"/>
      <c r="JG93" s="103"/>
      <c r="JH93" s="103"/>
      <c r="JI93" s="103"/>
      <c r="JJ93" s="103"/>
      <c r="JK93" s="103"/>
      <c r="JL93" s="103"/>
      <c r="JM93" s="103"/>
      <c r="JN93" s="154"/>
      <c r="JO93" s="103"/>
      <c r="JP93" s="103"/>
      <c r="JQ93" s="103"/>
      <c r="JR93" s="103"/>
      <c r="JS93" s="103"/>
      <c r="JT93" s="103"/>
      <c r="JU93" s="103"/>
      <c r="JV93" s="103"/>
      <c r="JW93" s="103"/>
      <c r="JX93" s="103"/>
      <c r="JY93" s="103"/>
      <c r="JZ93" s="103"/>
      <c r="KA93" s="103"/>
      <c r="KB93" s="103"/>
      <c r="KC93" s="103"/>
      <c r="KD93" s="103"/>
      <c r="KE93" s="103"/>
      <c r="KF93" s="103"/>
      <c r="KG93" s="103"/>
      <c r="KH93" s="154">
        <v>1.4999999999999999E-2</v>
      </c>
      <c r="KI93" s="103">
        <v>1.4E-2</v>
      </c>
      <c r="KJ93" s="103">
        <v>6.0000000000000001E-3</v>
      </c>
      <c r="KK93" s="103">
        <v>2.4E-2</v>
      </c>
      <c r="KL93" s="103">
        <v>1.7999999999999999E-2</v>
      </c>
      <c r="KM93" s="103">
        <v>1.4999999999999999E-2</v>
      </c>
      <c r="KN93" s="103">
        <v>5.3999999999999999E-2</v>
      </c>
      <c r="KO93" s="103">
        <v>4.9000000000000002E-2</v>
      </c>
      <c r="KP93" s="103">
        <v>2.3E-2</v>
      </c>
      <c r="KQ93" s="103">
        <v>2.5630000000000002</v>
      </c>
      <c r="KR93" s="103">
        <v>2.242</v>
      </c>
      <c r="KS93" s="103">
        <v>1.22</v>
      </c>
      <c r="KT93" s="103">
        <v>9.2999999999999999E-2</v>
      </c>
      <c r="KU93" s="103">
        <v>6.7000000000000004E-2</v>
      </c>
      <c r="KV93" s="103">
        <v>6.5000000000000002E-2</v>
      </c>
      <c r="KW93" s="103">
        <v>3.3959999999999999</v>
      </c>
      <c r="KX93" s="103">
        <v>2.359</v>
      </c>
      <c r="KY93" s="103">
        <v>2.4409999999999998</v>
      </c>
      <c r="KZ93" s="154"/>
      <c r="LA93" s="103"/>
      <c r="LB93" s="103"/>
      <c r="LC93" s="103"/>
      <c r="LD93" s="103"/>
      <c r="LE93" s="103"/>
      <c r="LF93" s="103"/>
      <c r="LG93" s="103"/>
      <c r="LH93" s="103"/>
      <c r="LI93" s="103"/>
      <c r="LJ93" s="103"/>
      <c r="LK93" s="103"/>
      <c r="LL93" s="103"/>
      <c r="LM93" s="103"/>
      <c r="LN93" s="103"/>
      <c r="LO93" s="103"/>
      <c r="LP93" s="103"/>
      <c r="LQ93" s="103"/>
      <c r="LR93" s="103"/>
      <c r="LS93" s="103"/>
      <c r="LT93" s="103"/>
      <c r="LU93" s="103"/>
      <c r="LV93" s="103"/>
      <c r="LW93" s="103"/>
      <c r="LX93" s="103"/>
      <c r="LY93" s="103"/>
      <c r="LZ93" s="103"/>
      <c r="MA93" s="103"/>
      <c r="MB93" s="103"/>
      <c r="MC93" s="103"/>
      <c r="MD93" s="154"/>
      <c r="ME93" s="103"/>
      <c r="MF93" s="103"/>
      <c r="MG93" s="103"/>
      <c r="MH93" s="103"/>
      <c r="MI93" s="103"/>
      <c r="MJ93" s="103"/>
      <c r="MK93" s="103"/>
      <c r="ML93" s="103"/>
      <c r="MM93" s="103"/>
      <c r="MN93" s="103"/>
      <c r="MO93" s="103"/>
      <c r="MP93" s="103"/>
      <c r="MQ93" s="103"/>
      <c r="MR93" s="103"/>
      <c r="MS93" s="103"/>
      <c r="MT93" s="103"/>
      <c r="MU93" s="103"/>
      <c r="MV93" s="103"/>
      <c r="MW93" s="103"/>
      <c r="MX93" s="103"/>
      <c r="MY93" s="103"/>
      <c r="MZ93" s="154"/>
      <c r="NA93" s="103"/>
      <c r="NB93" s="103"/>
      <c r="NC93" s="103"/>
      <c r="ND93" s="103"/>
      <c r="NE93" s="103"/>
      <c r="NF93" s="103"/>
      <c r="NG93" s="103"/>
      <c r="NH93" s="103"/>
      <c r="NI93" s="103"/>
      <c r="NJ93" s="103"/>
      <c r="NK93" s="154"/>
      <c r="NL93" s="103"/>
      <c r="NM93" s="103"/>
      <c r="NN93" s="103"/>
      <c r="NO93" s="154"/>
      <c r="NP93" s="103"/>
      <c r="NQ93" s="103"/>
      <c r="NR93" s="103"/>
      <c r="NS93" s="103"/>
      <c r="NT93" s="103"/>
      <c r="NU93" s="103"/>
      <c r="NV93" s="103"/>
      <c r="NW93" s="103"/>
      <c r="NX93" s="154"/>
      <c r="NY93" s="103"/>
      <c r="NZ93" s="103"/>
      <c r="OA93" s="103"/>
      <c r="OB93" s="103"/>
      <c r="OC93" s="103"/>
      <c r="OD93" s="103"/>
      <c r="OE93" s="103"/>
      <c r="OF93" s="103"/>
      <c r="OG93" s="103"/>
      <c r="OH93" s="103"/>
      <c r="OI93" s="103"/>
      <c r="OJ93" s="154"/>
      <c r="OK93" s="103"/>
      <c r="OL93" s="103"/>
      <c r="OM93" s="103"/>
      <c r="ON93" s="103"/>
      <c r="OO93" s="103"/>
      <c r="OP93" s="103"/>
      <c r="OQ93" s="103"/>
      <c r="OR93" s="103"/>
      <c r="OS93" s="103"/>
      <c r="OT93" s="103"/>
      <c r="OU93" s="103"/>
      <c r="OV93" s="103"/>
      <c r="OW93" s="103"/>
      <c r="OX93" s="103"/>
      <c r="OY93" s="103"/>
      <c r="OZ93" s="103"/>
      <c r="PA93" s="103"/>
      <c r="PB93" s="103"/>
      <c r="PC93" s="103"/>
      <c r="PD93" s="103"/>
      <c r="PE93" s="103"/>
      <c r="PF93" s="103"/>
      <c r="PG93" s="103"/>
      <c r="PH93" s="103"/>
      <c r="PI93" s="103"/>
      <c r="PJ93" s="103"/>
      <c r="PK93" s="103"/>
      <c r="PL93" s="103"/>
      <c r="PM93" s="103"/>
      <c r="PN93" s="103"/>
      <c r="PO93" s="103"/>
      <c r="PP93" s="103"/>
      <c r="PQ93" s="103"/>
      <c r="PR93" s="103"/>
      <c r="PS93" s="103"/>
      <c r="PT93" s="103"/>
      <c r="PU93" s="103"/>
      <c r="PV93" s="103"/>
      <c r="PW93" s="103"/>
      <c r="PX93" s="103"/>
      <c r="PY93" s="103"/>
      <c r="PZ93" s="103"/>
      <c r="QA93" s="103"/>
      <c r="QB93" s="103"/>
      <c r="QC93" s="103"/>
      <c r="QD93" s="103"/>
      <c r="QE93" s="103"/>
      <c r="QF93" s="103"/>
      <c r="QG93" s="103"/>
      <c r="QH93" s="103"/>
      <c r="QI93" s="103"/>
      <c r="QJ93" s="103"/>
      <c r="QK93" s="103"/>
      <c r="QL93" s="103"/>
      <c r="QM93" s="103"/>
      <c r="QN93" s="103"/>
      <c r="QO93" s="103"/>
      <c r="QP93" s="103"/>
      <c r="QQ93" s="103"/>
      <c r="QR93" s="103"/>
      <c r="QS93" s="103"/>
      <c r="QT93" s="103"/>
      <c r="QU93" s="103"/>
      <c r="QV93" s="103"/>
      <c r="QW93" s="103"/>
      <c r="QX93" s="103"/>
      <c r="QY93" s="103"/>
      <c r="QZ93" s="154"/>
      <c r="RA93" s="103"/>
      <c r="RB93" s="103"/>
      <c r="RC93" s="103"/>
      <c r="RD93" s="103"/>
      <c r="RE93" s="103"/>
      <c r="RF93" s="103"/>
      <c r="RG93" s="103"/>
      <c r="RH93" s="154"/>
      <c r="RI93" s="103"/>
      <c r="RJ93" s="103"/>
      <c r="RK93" s="103"/>
      <c r="RL93" s="103"/>
      <c r="RM93" s="103"/>
      <c r="RN93" s="103"/>
      <c r="RO93" s="103"/>
      <c r="RP93" s="103"/>
      <c r="RQ93" s="103"/>
      <c r="RR93" s="103"/>
      <c r="RS93" s="103"/>
      <c r="RT93" s="154"/>
      <c r="RU93" s="103"/>
      <c r="RV93" s="103"/>
      <c r="RW93" s="103"/>
      <c r="RX93" s="103"/>
      <c r="RY93" s="103"/>
      <c r="RZ93" s="103"/>
      <c r="SA93" s="103"/>
      <c r="SB93" s="103"/>
    </row>
    <row r="94" spans="1:775" x14ac:dyDescent="0.25">
      <c r="A94" s="59" t="s">
        <v>520</v>
      </c>
      <c r="B94" s="100"/>
      <c r="C94" s="100"/>
      <c r="D94" s="100"/>
      <c r="E94" s="100"/>
      <c r="F94" s="100"/>
      <c r="G94" s="100"/>
      <c r="H94" s="100"/>
      <c r="I94" s="100"/>
      <c r="J94" s="153"/>
      <c r="K94" s="100"/>
      <c r="L94" s="100"/>
      <c r="M94" s="100"/>
      <c r="N94" s="100"/>
      <c r="O94" s="100"/>
      <c r="P94" s="100"/>
      <c r="Q94" s="100"/>
      <c r="R94" s="100"/>
      <c r="S94" s="100"/>
      <c r="T94" s="100"/>
      <c r="U94" s="153"/>
      <c r="V94" s="100"/>
      <c r="W94" s="100"/>
      <c r="X94" s="100"/>
      <c r="Y94" s="100"/>
      <c r="Z94" s="100"/>
      <c r="AA94" s="100"/>
      <c r="AB94" s="100"/>
      <c r="AC94" s="100"/>
      <c r="AD94" s="100"/>
      <c r="AE94" s="100"/>
      <c r="AF94" s="153"/>
      <c r="AG94" s="100"/>
      <c r="AH94" s="100"/>
      <c r="AI94" s="100"/>
      <c r="AJ94" s="100"/>
      <c r="AK94" s="100"/>
      <c r="AL94" s="100"/>
      <c r="AM94" s="100"/>
      <c r="AN94" s="100"/>
      <c r="AO94" s="100"/>
      <c r="AP94" s="100"/>
      <c r="AQ94" s="153"/>
      <c r="AR94" s="100"/>
      <c r="AS94" s="100"/>
      <c r="AT94" s="100"/>
      <c r="AU94" s="100"/>
      <c r="AV94" s="100"/>
      <c r="AW94" s="100"/>
      <c r="AX94" s="100"/>
      <c r="AY94" s="100"/>
      <c r="AZ94" s="100"/>
      <c r="BA94" s="100"/>
      <c r="BB94" s="153"/>
      <c r="BC94" s="100"/>
      <c r="BD94" s="100"/>
      <c r="BE94" s="100"/>
      <c r="BF94" s="100"/>
      <c r="BG94" s="100"/>
      <c r="BH94" s="100"/>
      <c r="BI94" s="100"/>
      <c r="BJ94" s="100"/>
      <c r="BK94" s="100"/>
      <c r="BL94" s="100"/>
      <c r="BM94" s="100"/>
      <c r="BN94" s="153"/>
      <c r="BO94" s="100"/>
      <c r="BP94" s="100"/>
      <c r="BQ94" s="100"/>
      <c r="BR94" s="100"/>
      <c r="BS94" s="100"/>
      <c r="BT94" s="100"/>
      <c r="BU94" s="100"/>
      <c r="BV94" s="100"/>
      <c r="BW94" s="100"/>
      <c r="BX94" s="100"/>
      <c r="BY94" s="100"/>
      <c r="BZ94" s="100"/>
      <c r="CA94" s="100"/>
      <c r="CB94" s="100"/>
      <c r="CC94" s="100"/>
      <c r="CD94" s="153"/>
      <c r="CE94" s="100"/>
      <c r="CF94" s="100"/>
      <c r="CG94" s="100"/>
      <c r="CH94" s="100"/>
      <c r="CI94" s="100"/>
      <c r="CJ94" s="100"/>
      <c r="CK94" s="100"/>
      <c r="CL94" s="100"/>
      <c r="CM94" s="100"/>
      <c r="CN94" s="100"/>
      <c r="CO94" s="100"/>
      <c r="CP94" s="100"/>
      <c r="CQ94" s="100"/>
      <c r="CR94" s="100"/>
      <c r="CS94" s="100"/>
      <c r="CT94" s="100"/>
      <c r="CU94" s="100"/>
      <c r="CV94" s="100"/>
      <c r="CW94" s="100"/>
      <c r="CX94" s="153"/>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53"/>
      <c r="DW94" s="100"/>
      <c r="DX94" s="100"/>
      <c r="DY94" s="100"/>
      <c r="DZ94" s="100"/>
      <c r="EA94" s="100"/>
      <c r="EB94" s="100"/>
      <c r="EC94" s="100"/>
      <c r="ED94" s="100"/>
      <c r="EE94" s="100"/>
      <c r="EF94" s="100"/>
      <c r="EG94" s="100"/>
      <c r="EH94" s="100"/>
      <c r="EI94" s="153"/>
      <c r="EJ94" s="100"/>
      <c r="EK94" s="100"/>
      <c r="EL94" s="100"/>
      <c r="EM94" s="100"/>
      <c r="EN94" s="100"/>
      <c r="EO94" s="100"/>
      <c r="EP94" s="100"/>
      <c r="EQ94" s="100"/>
      <c r="ER94" s="100"/>
      <c r="ES94" s="100"/>
      <c r="ET94" s="153"/>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c r="GG94" s="100"/>
      <c r="GH94" s="153"/>
      <c r="GI94" s="100"/>
      <c r="GJ94" s="100"/>
      <c r="GK94" s="100"/>
      <c r="GL94" s="100"/>
      <c r="GM94" s="100"/>
      <c r="GN94" s="100"/>
      <c r="GO94" s="100"/>
      <c r="GP94" s="100"/>
      <c r="GQ94" s="100"/>
      <c r="GR94" s="100"/>
      <c r="GS94" s="100"/>
      <c r="GT94" s="100"/>
      <c r="GU94" s="100"/>
      <c r="GV94" s="100"/>
      <c r="GW94" s="100"/>
      <c r="GX94" s="100"/>
      <c r="GY94" s="100"/>
      <c r="GZ94" s="153"/>
      <c r="HA94" s="100"/>
      <c r="HB94" s="100"/>
      <c r="HC94" s="100"/>
      <c r="HD94" s="100"/>
      <c r="HE94" s="100"/>
      <c r="HF94" s="100"/>
      <c r="HG94" s="100"/>
      <c r="HH94" s="100"/>
      <c r="HI94" s="100"/>
      <c r="HJ94" s="100"/>
      <c r="HK94" s="100"/>
      <c r="HL94" s="100"/>
      <c r="HM94" s="100"/>
      <c r="HN94" s="100"/>
      <c r="HO94" s="100"/>
      <c r="HP94" s="100"/>
      <c r="HQ94" s="100"/>
      <c r="HR94" s="100"/>
      <c r="HS94" s="100"/>
      <c r="HT94" s="100"/>
      <c r="HU94" s="100"/>
      <c r="HV94" s="100"/>
      <c r="HW94" s="100"/>
      <c r="HX94" s="100"/>
      <c r="HY94" s="100"/>
      <c r="HZ94" s="100"/>
      <c r="IA94" s="100"/>
      <c r="IB94" s="100"/>
      <c r="IC94" s="100"/>
      <c r="ID94" s="100"/>
      <c r="IE94" s="100"/>
      <c r="IF94" s="100"/>
      <c r="IG94" s="100"/>
      <c r="IH94" s="100"/>
      <c r="II94" s="100"/>
      <c r="IJ94" s="100"/>
      <c r="IK94" s="153"/>
      <c r="IL94" s="100"/>
      <c r="IM94" s="100"/>
      <c r="IN94" s="100"/>
      <c r="IO94" s="100"/>
      <c r="IP94" s="100"/>
      <c r="IQ94" s="100"/>
      <c r="IR94" s="100"/>
      <c r="IS94" s="100"/>
      <c r="IT94" s="100"/>
      <c r="IU94" s="100"/>
      <c r="IV94" s="100"/>
      <c r="IW94" s="100"/>
      <c r="IX94" s="100"/>
      <c r="IY94" s="100"/>
      <c r="IZ94" s="100"/>
      <c r="JA94" s="100"/>
      <c r="JB94" s="153"/>
      <c r="JC94" s="100"/>
      <c r="JD94" s="100"/>
      <c r="JE94" s="100"/>
      <c r="JF94" s="100"/>
      <c r="JG94" s="100"/>
      <c r="JH94" s="100"/>
      <c r="JI94" s="100"/>
      <c r="JJ94" s="100"/>
      <c r="JK94" s="100"/>
      <c r="JL94" s="100"/>
      <c r="JM94" s="100"/>
      <c r="JN94" s="153"/>
      <c r="JO94" s="100"/>
      <c r="JP94" s="100"/>
      <c r="JQ94" s="100"/>
      <c r="JR94" s="100"/>
      <c r="JS94" s="100"/>
      <c r="JT94" s="100"/>
      <c r="JU94" s="100"/>
      <c r="JV94" s="100"/>
      <c r="JW94" s="100"/>
      <c r="JX94" s="100"/>
      <c r="JY94" s="100"/>
      <c r="JZ94" s="100"/>
      <c r="KA94" s="100"/>
      <c r="KB94" s="100"/>
      <c r="KC94" s="100"/>
      <c r="KD94" s="100"/>
      <c r="KE94" s="100"/>
      <c r="KF94" s="100"/>
      <c r="KG94" s="100"/>
      <c r="KH94" s="153"/>
      <c r="KI94" s="100"/>
      <c r="KJ94" s="100"/>
      <c r="KK94" s="100"/>
      <c r="KL94" s="100"/>
      <c r="KM94" s="100"/>
      <c r="KN94" s="100"/>
      <c r="KO94" s="100"/>
      <c r="KP94" s="100"/>
      <c r="KQ94" s="100"/>
      <c r="KR94" s="100"/>
      <c r="KS94" s="100"/>
      <c r="KT94" s="100"/>
      <c r="KU94" s="100"/>
      <c r="KV94" s="100"/>
      <c r="KW94" s="100"/>
      <c r="KX94" s="100"/>
      <c r="KY94" s="100"/>
      <c r="KZ94" s="153">
        <v>2.41E-2</v>
      </c>
      <c r="LA94" s="100">
        <v>1.2200000000000001E-2</v>
      </c>
      <c r="LB94" s="100">
        <v>4.53E-2</v>
      </c>
      <c r="LC94" s="100">
        <v>3.1600000000000003E-2</v>
      </c>
      <c r="LD94" s="100">
        <v>7.7000000000000002E-3</v>
      </c>
      <c r="LE94" s="100">
        <v>3.8999999999999998E-3</v>
      </c>
      <c r="LF94" s="100">
        <v>1.5699999999999999E-2</v>
      </c>
      <c r="LG94" s="100">
        <v>8.3999999999999995E-3</v>
      </c>
      <c r="LH94" s="100">
        <v>8.0000000000000002E-3</v>
      </c>
      <c r="LI94" s="100">
        <v>3.7000000000000002E-3</v>
      </c>
      <c r="LJ94" s="100">
        <v>2.7400000000000001E-2</v>
      </c>
      <c r="LK94" s="100">
        <v>1.4E-2</v>
      </c>
      <c r="LL94" s="100">
        <v>6.1600000000000002E-2</v>
      </c>
      <c r="LM94" s="100">
        <v>3.5700000000000003E-2</v>
      </c>
      <c r="LN94" s="100">
        <v>1.0200000000000001E-2</v>
      </c>
      <c r="LO94" s="100">
        <v>4.8999999999999998E-3</v>
      </c>
      <c r="LP94" s="100">
        <v>2.0400000000000001E-2</v>
      </c>
      <c r="LQ94" s="100">
        <v>1.0699999999999999E-2</v>
      </c>
      <c r="LR94" s="100">
        <v>8.6999999999999994E-3</v>
      </c>
      <c r="LS94" s="100">
        <v>3.8E-3</v>
      </c>
      <c r="LT94" s="100">
        <v>0.74399999999999999</v>
      </c>
      <c r="LU94" s="100">
        <v>0.34589999999999999</v>
      </c>
      <c r="LV94" s="100">
        <v>1.3831</v>
      </c>
      <c r="LW94" s="100">
        <v>0.83179999999999998</v>
      </c>
      <c r="LX94" s="100">
        <v>0.2631</v>
      </c>
      <c r="LY94" s="100">
        <v>0.1119</v>
      </c>
      <c r="LZ94" s="100">
        <v>0.62270000000000003</v>
      </c>
      <c r="MA94" s="100">
        <v>0.38069999999999998</v>
      </c>
      <c r="MB94" s="100">
        <v>0.2782</v>
      </c>
      <c r="MC94" s="100">
        <v>0.121</v>
      </c>
      <c r="MD94" s="153"/>
      <c r="ME94" s="100"/>
      <c r="MF94" s="100"/>
      <c r="MG94" s="100"/>
      <c r="MH94" s="100"/>
      <c r="MI94" s="100"/>
      <c r="MJ94" s="100"/>
      <c r="MK94" s="100"/>
      <c r="ML94" s="100"/>
      <c r="MM94" s="100"/>
      <c r="MN94" s="100"/>
      <c r="MO94" s="100"/>
      <c r="MP94" s="100"/>
      <c r="MQ94" s="100"/>
      <c r="MR94" s="100"/>
      <c r="MS94" s="100"/>
      <c r="MT94" s="100"/>
      <c r="MU94" s="100"/>
      <c r="MV94" s="100"/>
      <c r="MW94" s="100"/>
      <c r="MX94" s="100"/>
      <c r="MY94" s="100"/>
      <c r="MZ94" s="153"/>
      <c r="NA94" s="100"/>
      <c r="NB94" s="100"/>
      <c r="NC94" s="100"/>
      <c r="ND94" s="100"/>
      <c r="NE94" s="100"/>
      <c r="NF94" s="100"/>
      <c r="NG94" s="100"/>
      <c r="NH94" s="100"/>
      <c r="NI94" s="100"/>
      <c r="NJ94" s="100"/>
      <c r="NK94" s="153"/>
      <c r="NL94" s="100"/>
      <c r="NM94" s="100"/>
      <c r="NN94" s="100"/>
      <c r="NO94" s="153"/>
      <c r="NP94" s="100"/>
      <c r="NQ94" s="100"/>
      <c r="NR94" s="100"/>
      <c r="NS94" s="100"/>
      <c r="NT94" s="100"/>
      <c r="NU94" s="100"/>
      <c r="NV94" s="100"/>
      <c r="NW94" s="100"/>
      <c r="NX94" s="153"/>
      <c r="NY94" s="100"/>
      <c r="NZ94" s="100"/>
      <c r="OA94" s="100"/>
      <c r="OB94" s="100"/>
      <c r="OC94" s="100"/>
      <c r="OD94" s="100"/>
      <c r="OE94" s="100"/>
      <c r="OF94" s="100"/>
      <c r="OG94" s="100"/>
      <c r="OH94" s="100"/>
      <c r="OI94" s="100"/>
      <c r="OJ94" s="153"/>
      <c r="OK94" s="100"/>
      <c r="OL94" s="100"/>
      <c r="OM94" s="100"/>
      <c r="ON94" s="100"/>
      <c r="OO94" s="100"/>
      <c r="OP94" s="100"/>
      <c r="OQ94" s="100"/>
      <c r="OR94" s="100"/>
      <c r="OS94" s="100"/>
      <c r="OT94" s="100"/>
      <c r="OU94" s="100"/>
      <c r="OV94" s="100"/>
      <c r="OW94" s="100"/>
      <c r="OX94" s="100"/>
      <c r="OY94" s="100"/>
      <c r="OZ94" s="100"/>
      <c r="PA94" s="100"/>
      <c r="PB94" s="100"/>
      <c r="PC94" s="100"/>
      <c r="PD94" s="100"/>
      <c r="PE94" s="100"/>
      <c r="PF94" s="100"/>
      <c r="PG94" s="100"/>
      <c r="PH94" s="100"/>
      <c r="PI94" s="100"/>
      <c r="PJ94" s="100"/>
      <c r="PK94" s="100"/>
      <c r="PL94" s="100"/>
      <c r="PM94" s="100"/>
      <c r="PN94" s="100"/>
      <c r="PO94" s="100"/>
      <c r="PP94" s="100"/>
      <c r="PQ94" s="100"/>
      <c r="PR94" s="100"/>
      <c r="PS94" s="100"/>
      <c r="PT94" s="100"/>
      <c r="PU94" s="100"/>
      <c r="PV94" s="100"/>
      <c r="PW94" s="100"/>
      <c r="PX94" s="100"/>
      <c r="PY94" s="100"/>
      <c r="PZ94" s="100"/>
      <c r="QA94" s="100"/>
      <c r="QB94" s="100"/>
      <c r="QC94" s="100"/>
      <c r="QD94" s="100"/>
      <c r="QE94" s="100"/>
      <c r="QF94" s="100"/>
      <c r="QG94" s="100"/>
      <c r="QH94" s="100"/>
      <c r="QI94" s="100"/>
      <c r="QJ94" s="100"/>
      <c r="QK94" s="100"/>
      <c r="QL94" s="100"/>
      <c r="QM94" s="100"/>
      <c r="QN94" s="100"/>
      <c r="QO94" s="100"/>
      <c r="QP94" s="100"/>
      <c r="QQ94" s="100"/>
      <c r="QR94" s="100"/>
      <c r="QS94" s="100"/>
      <c r="QT94" s="100"/>
      <c r="QU94" s="100"/>
      <c r="QV94" s="100"/>
      <c r="QW94" s="100"/>
      <c r="QX94" s="100"/>
      <c r="QY94" s="100"/>
      <c r="QZ94" s="153"/>
      <c r="RA94" s="100"/>
      <c r="RB94" s="100"/>
      <c r="RC94" s="100"/>
      <c r="RD94" s="100"/>
      <c r="RE94" s="100"/>
      <c r="RF94" s="100"/>
      <c r="RG94" s="100"/>
      <c r="RH94" s="153"/>
      <c r="RI94" s="100"/>
      <c r="RJ94" s="100"/>
      <c r="RK94" s="100"/>
      <c r="RL94" s="100"/>
      <c r="RM94" s="100"/>
      <c r="RN94" s="100"/>
      <c r="RO94" s="100"/>
      <c r="RP94" s="100"/>
      <c r="RQ94" s="100"/>
      <c r="RR94" s="100"/>
      <c r="RS94" s="100"/>
      <c r="RT94" s="153"/>
      <c r="RU94" s="100"/>
      <c r="RV94" s="100"/>
      <c r="RW94" s="100"/>
      <c r="RX94" s="100"/>
      <c r="RY94" s="100"/>
      <c r="RZ94" s="100"/>
      <c r="SA94" s="100"/>
      <c r="SB94" s="100"/>
    </row>
    <row r="95" spans="1:775" x14ac:dyDescent="0.25">
      <c r="A95" s="59" t="s">
        <v>521</v>
      </c>
      <c r="B95" s="103"/>
      <c r="C95" s="103"/>
      <c r="D95" s="103"/>
      <c r="E95" s="103"/>
      <c r="F95" s="103"/>
      <c r="G95" s="103"/>
      <c r="H95" s="103"/>
      <c r="I95" s="103"/>
      <c r="J95" s="154"/>
      <c r="K95" s="103"/>
      <c r="L95" s="103"/>
      <c r="M95" s="103"/>
      <c r="N95" s="103"/>
      <c r="O95" s="103"/>
      <c r="P95" s="103"/>
      <c r="Q95" s="103"/>
      <c r="R95" s="103"/>
      <c r="S95" s="103"/>
      <c r="T95" s="103"/>
      <c r="U95" s="154"/>
      <c r="V95" s="103"/>
      <c r="W95" s="103"/>
      <c r="X95" s="103"/>
      <c r="Y95" s="103"/>
      <c r="Z95" s="103"/>
      <c r="AA95" s="103"/>
      <c r="AB95" s="103"/>
      <c r="AC95" s="103"/>
      <c r="AD95" s="103"/>
      <c r="AE95" s="103"/>
      <c r="AF95" s="154"/>
      <c r="AG95" s="103"/>
      <c r="AH95" s="103"/>
      <c r="AI95" s="103"/>
      <c r="AJ95" s="103"/>
      <c r="AK95" s="103"/>
      <c r="AL95" s="103"/>
      <c r="AM95" s="103"/>
      <c r="AN95" s="103"/>
      <c r="AO95" s="103"/>
      <c r="AP95" s="103"/>
      <c r="AQ95" s="154"/>
      <c r="AR95" s="103"/>
      <c r="AS95" s="103"/>
      <c r="AT95" s="103"/>
      <c r="AU95" s="103"/>
      <c r="AV95" s="103"/>
      <c r="AW95" s="103"/>
      <c r="AX95" s="103"/>
      <c r="AY95" s="103"/>
      <c r="AZ95" s="103"/>
      <c r="BA95" s="103"/>
      <c r="BB95" s="154"/>
      <c r="BC95" s="103"/>
      <c r="BD95" s="103"/>
      <c r="BE95" s="103"/>
      <c r="BF95" s="103"/>
      <c r="BG95" s="103"/>
      <c r="BH95" s="103"/>
      <c r="BI95" s="103"/>
      <c r="BJ95" s="103"/>
      <c r="BK95" s="103"/>
      <c r="BL95" s="103"/>
      <c r="BM95" s="103"/>
      <c r="BN95" s="154"/>
      <c r="BO95" s="103"/>
      <c r="BP95" s="103"/>
      <c r="BQ95" s="103"/>
      <c r="BR95" s="103"/>
      <c r="BS95" s="103"/>
      <c r="BT95" s="103"/>
      <c r="BU95" s="103"/>
      <c r="BV95" s="103"/>
      <c r="BW95" s="103"/>
      <c r="BX95" s="103"/>
      <c r="BY95" s="103"/>
      <c r="BZ95" s="103"/>
      <c r="CA95" s="103"/>
      <c r="CB95" s="103"/>
      <c r="CC95" s="103"/>
      <c r="CD95" s="154"/>
      <c r="CE95" s="103"/>
      <c r="CF95" s="103"/>
      <c r="CG95" s="103"/>
      <c r="CH95" s="103"/>
      <c r="CI95" s="103"/>
      <c r="CJ95" s="103"/>
      <c r="CK95" s="103"/>
      <c r="CL95" s="103"/>
      <c r="CM95" s="103"/>
      <c r="CN95" s="103"/>
      <c r="CO95" s="103"/>
      <c r="CP95" s="103"/>
      <c r="CQ95" s="103"/>
      <c r="CR95" s="103"/>
      <c r="CS95" s="103"/>
      <c r="CT95" s="103"/>
      <c r="CU95" s="103"/>
      <c r="CV95" s="103"/>
      <c r="CW95" s="103"/>
      <c r="CX95" s="154"/>
      <c r="CY95" s="103"/>
      <c r="CZ95" s="103"/>
      <c r="DA95" s="103"/>
      <c r="DB95" s="103"/>
      <c r="DC95" s="103"/>
      <c r="DD95" s="103"/>
      <c r="DE95" s="103"/>
      <c r="DF95" s="103"/>
      <c r="DG95" s="103"/>
      <c r="DH95" s="103"/>
      <c r="DI95" s="103"/>
      <c r="DJ95" s="103"/>
      <c r="DK95" s="103"/>
      <c r="DL95" s="103"/>
      <c r="DM95" s="103"/>
      <c r="DN95" s="103"/>
      <c r="DO95" s="103"/>
      <c r="DP95" s="103"/>
      <c r="DQ95" s="103"/>
      <c r="DR95" s="103"/>
      <c r="DS95" s="103"/>
      <c r="DT95" s="103"/>
      <c r="DU95" s="103"/>
      <c r="DV95" s="154"/>
      <c r="DW95" s="103"/>
      <c r="DX95" s="103"/>
      <c r="DY95" s="103"/>
      <c r="DZ95" s="103"/>
      <c r="EA95" s="103"/>
      <c r="EB95" s="103"/>
      <c r="EC95" s="103"/>
      <c r="ED95" s="103"/>
      <c r="EE95" s="103"/>
      <c r="EF95" s="103"/>
      <c r="EG95" s="103"/>
      <c r="EH95" s="103"/>
      <c r="EI95" s="154"/>
      <c r="EJ95" s="103"/>
      <c r="EK95" s="103"/>
      <c r="EL95" s="103"/>
      <c r="EM95" s="103"/>
      <c r="EN95" s="103"/>
      <c r="EO95" s="103"/>
      <c r="EP95" s="103"/>
      <c r="EQ95" s="103"/>
      <c r="ER95" s="103"/>
      <c r="ES95" s="103"/>
      <c r="ET95" s="154"/>
      <c r="EU95" s="103"/>
      <c r="EV95" s="103"/>
      <c r="EW95" s="103"/>
      <c r="EX95" s="103"/>
      <c r="EY95" s="103"/>
      <c r="EZ95" s="103"/>
      <c r="FA95" s="103"/>
      <c r="FB95" s="103"/>
      <c r="FC95" s="103"/>
      <c r="FD95" s="103"/>
      <c r="FE95" s="103"/>
      <c r="FF95" s="103"/>
      <c r="FG95" s="103"/>
      <c r="FH95" s="103"/>
      <c r="FI95" s="103"/>
      <c r="FJ95" s="103"/>
      <c r="FK95" s="103"/>
      <c r="FL95" s="103"/>
      <c r="FM95" s="103"/>
      <c r="FN95" s="103"/>
      <c r="FO95" s="103"/>
      <c r="FP95" s="103"/>
      <c r="FQ95" s="103"/>
      <c r="FR95" s="103"/>
      <c r="FS95" s="103"/>
      <c r="FT95" s="103"/>
      <c r="FU95" s="103"/>
      <c r="FV95" s="103"/>
      <c r="FW95" s="103"/>
      <c r="FX95" s="103"/>
      <c r="FY95" s="103"/>
      <c r="FZ95" s="103"/>
      <c r="GA95" s="103"/>
      <c r="GB95" s="103"/>
      <c r="GC95" s="103"/>
      <c r="GD95" s="103"/>
      <c r="GE95" s="103"/>
      <c r="GF95" s="103"/>
      <c r="GG95" s="103"/>
      <c r="GH95" s="154"/>
      <c r="GI95" s="103"/>
      <c r="GJ95" s="103"/>
      <c r="GK95" s="103"/>
      <c r="GL95" s="103"/>
      <c r="GM95" s="103"/>
      <c r="GN95" s="103"/>
      <c r="GO95" s="103"/>
      <c r="GP95" s="103"/>
      <c r="GQ95" s="103"/>
      <c r="GR95" s="103"/>
      <c r="GS95" s="103"/>
      <c r="GT95" s="103"/>
      <c r="GU95" s="103"/>
      <c r="GV95" s="103"/>
      <c r="GW95" s="103"/>
      <c r="GX95" s="103"/>
      <c r="GY95" s="103"/>
      <c r="GZ95" s="154"/>
      <c r="HA95" s="103"/>
      <c r="HB95" s="103"/>
      <c r="HC95" s="103"/>
      <c r="HD95" s="103"/>
      <c r="HE95" s="103"/>
      <c r="HF95" s="103"/>
      <c r="HG95" s="103"/>
      <c r="HH95" s="103"/>
      <c r="HI95" s="103"/>
      <c r="HJ95" s="103"/>
      <c r="HK95" s="103"/>
      <c r="HL95" s="103"/>
      <c r="HM95" s="103"/>
      <c r="HN95" s="103"/>
      <c r="HO95" s="103"/>
      <c r="HP95" s="103"/>
      <c r="HQ95" s="103"/>
      <c r="HR95" s="103"/>
      <c r="HS95" s="103"/>
      <c r="HT95" s="103"/>
      <c r="HU95" s="103"/>
      <c r="HV95" s="103"/>
      <c r="HW95" s="103"/>
      <c r="HX95" s="103"/>
      <c r="HY95" s="103"/>
      <c r="HZ95" s="103"/>
      <c r="IA95" s="103"/>
      <c r="IB95" s="103"/>
      <c r="IC95" s="103"/>
      <c r="ID95" s="103"/>
      <c r="IE95" s="103"/>
      <c r="IF95" s="103"/>
      <c r="IG95" s="103"/>
      <c r="IH95" s="103"/>
      <c r="II95" s="103"/>
      <c r="IJ95" s="103"/>
      <c r="IK95" s="154"/>
      <c r="IL95" s="103"/>
      <c r="IM95" s="103"/>
      <c r="IN95" s="103"/>
      <c r="IO95" s="103"/>
      <c r="IP95" s="103"/>
      <c r="IQ95" s="103"/>
      <c r="IR95" s="103"/>
      <c r="IS95" s="103"/>
      <c r="IT95" s="103"/>
      <c r="IU95" s="103"/>
      <c r="IV95" s="103"/>
      <c r="IW95" s="103"/>
      <c r="IX95" s="103"/>
      <c r="IY95" s="103"/>
      <c r="IZ95" s="103"/>
      <c r="JA95" s="103"/>
      <c r="JB95" s="154"/>
      <c r="JC95" s="103"/>
      <c r="JD95" s="103"/>
      <c r="JE95" s="103"/>
      <c r="JF95" s="103"/>
      <c r="JG95" s="103"/>
      <c r="JH95" s="103"/>
      <c r="JI95" s="103"/>
      <c r="JJ95" s="103"/>
      <c r="JK95" s="103"/>
      <c r="JL95" s="103"/>
      <c r="JM95" s="103"/>
      <c r="JN95" s="154"/>
      <c r="JO95" s="103"/>
      <c r="JP95" s="103"/>
      <c r="JQ95" s="103"/>
      <c r="JR95" s="103"/>
      <c r="JS95" s="103"/>
      <c r="JT95" s="103"/>
      <c r="JU95" s="103"/>
      <c r="JV95" s="103"/>
      <c r="JW95" s="103"/>
      <c r="JX95" s="103"/>
      <c r="JY95" s="103"/>
      <c r="JZ95" s="103"/>
      <c r="KA95" s="103"/>
      <c r="KB95" s="103"/>
      <c r="KC95" s="103"/>
      <c r="KD95" s="103"/>
      <c r="KE95" s="103"/>
      <c r="KF95" s="103"/>
      <c r="KG95" s="103"/>
      <c r="KH95" s="154"/>
      <c r="KI95" s="103"/>
      <c r="KJ95" s="103"/>
      <c r="KK95" s="103"/>
      <c r="KL95" s="103"/>
      <c r="KM95" s="103"/>
      <c r="KN95" s="103"/>
      <c r="KO95" s="103"/>
      <c r="KP95" s="103"/>
      <c r="KQ95" s="103"/>
      <c r="KR95" s="103"/>
      <c r="KS95" s="103"/>
      <c r="KT95" s="103"/>
      <c r="KU95" s="103"/>
      <c r="KV95" s="103"/>
      <c r="KW95" s="103"/>
      <c r="KX95" s="103"/>
      <c r="KY95" s="103"/>
      <c r="KZ95" s="154">
        <v>2.7400000000000001E-2</v>
      </c>
      <c r="LA95" s="103">
        <v>1.37E-2</v>
      </c>
      <c r="LB95" s="103">
        <v>3.2800000000000003E-2</v>
      </c>
      <c r="LC95" s="103">
        <v>1.9400000000000001E-2</v>
      </c>
      <c r="LD95" s="103">
        <v>7.9000000000000008E-3</v>
      </c>
      <c r="LE95" s="103">
        <v>4.0000000000000001E-3</v>
      </c>
      <c r="LF95" s="103">
        <v>1.4800000000000001E-2</v>
      </c>
      <c r="LG95" s="103">
        <v>7.1999999999999998E-3</v>
      </c>
      <c r="LH95" s="103">
        <v>6.3E-3</v>
      </c>
      <c r="LI95" s="103">
        <v>3.2000000000000002E-3</v>
      </c>
      <c r="LJ95" s="103"/>
      <c r="LK95" s="103"/>
      <c r="LL95" s="103"/>
      <c r="LM95" s="103"/>
      <c r="LN95" s="103"/>
      <c r="LO95" s="103"/>
      <c r="LP95" s="103"/>
      <c r="LQ95" s="103"/>
      <c r="LR95" s="103"/>
      <c r="LS95" s="103"/>
      <c r="LT95" s="103"/>
      <c r="LU95" s="103"/>
      <c r="LV95" s="103"/>
      <c r="LW95" s="103"/>
      <c r="LX95" s="103"/>
      <c r="LY95" s="103"/>
      <c r="LZ95" s="103"/>
      <c r="MA95" s="103"/>
      <c r="MB95" s="103"/>
      <c r="MC95" s="103"/>
      <c r="MD95" s="154"/>
      <c r="ME95" s="103"/>
      <c r="MF95" s="103"/>
      <c r="MG95" s="103"/>
      <c r="MH95" s="103"/>
      <c r="MI95" s="103"/>
      <c r="MJ95" s="103"/>
      <c r="MK95" s="103"/>
      <c r="ML95" s="103"/>
      <c r="MM95" s="103"/>
      <c r="MN95" s="103"/>
      <c r="MO95" s="103"/>
      <c r="MP95" s="103"/>
      <c r="MQ95" s="103"/>
      <c r="MR95" s="103"/>
      <c r="MS95" s="103"/>
      <c r="MT95" s="103"/>
      <c r="MU95" s="103"/>
      <c r="MV95" s="103"/>
      <c r="MW95" s="103"/>
      <c r="MX95" s="103"/>
      <c r="MY95" s="103"/>
      <c r="MZ95" s="154"/>
      <c r="NA95" s="103"/>
      <c r="NB95" s="103"/>
      <c r="NC95" s="103"/>
      <c r="ND95" s="103"/>
      <c r="NE95" s="103"/>
      <c r="NF95" s="103"/>
      <c r="NG95" s="103"/>
      <c r="NH95" s="103"/>
      <c r="NI95" s="103"/>
      <c r="NJ95" s="103"/>
      <c r="NK95" s="154"/>
      <c r="NL95" s="103"/>
      <c r="NM95" s="103"/>
      <c r="NN95" s="103"/>
      <c r="NO95" s="154"/>
      <c r="NP95" s="103"/>
      <c r="NQ95" s="103"/>
      <c r="NR95" s="103"/>
      <c r="NS95" s="103"/>
      <c r="NT95" s="103"/>
      <c r="NU95" s="103"/>
      <c r="NV95" s="103"/>
      <c r="NW95" s="103"/>
      <c r="NX95" s="154"/>
      <c r="NY95" s="103"/>
      <c r="NZ95" s="103"/>
      <c r="OA95" s="103"/>
      <c r="OB95" s="103"/>
      <c r="OC95" s="103"/>
      <c r="OD95" s="103"/>
      <c r="OE95" s="103"/>
      <c r="OF95" s="103"/>
      <c r="OG95" s="103"/>
      <c r="OH95" s="103"/>
      <c r="OI95" s="103"/>
      <c r="OJ95" s="154"/>
      <c r="OK95" s="103"/>
      <c r="OL95" s="103"/>
      <c r="OM95" s="103"/>
      <c r="ON95" s="103"/>
      <c r="OO95" s="103"/>
      <c r="OP95" s="103"/>
      <c r="OQ95" s="103"/>
      <c r="OR95" s="103"/>
      <c r="OS95" s="103"/>
      <c r="OT95" s="103"/>
      <c r="OU95" s="103"/>
      <c r="OV95" s="103"/>
      <c r="OW95" s="103"/>
      <c r="OX95" s="103"/>
      <c r="OY95" s="103"/>
      <c r="OZ95" s="103"/>
      <c r="PA95" s="103"/>
      <c r="PB95" s="103"/>
      <c r="PC95" s="103"/>
      <c r="PD95" s="103"/>
      <c r="PE95" s="103"/>
      <c r="PF95" s="103"/>
      <c r="PG95" s="103"/>
      <c r="PH95" s="103"/>
      <c r="PI95" s="103"/>
      <c r="PJ95" s="103"/>
      <c r="PK95" s="103"/>
      <c r="PL95" s="103"/>
      <c r="PM95" s="103"/>
      <c r="PN95" s="103"/>
      <c r="PO95" s="103"/>
      <c r="PP95" s="103"/>
      <c r="PQ95" s="103"/>
      <c r="PR95" s="103"/>
      <c r="PS95" s="103"/>
      <c r="PT95" s="103"/>
      <c r="PU95" s="103"/>
      <c r="PV95" s="103"/>
      <c r="PW95" s="103"/>
      <c r="PX95" s="103"/>
      <c r="PY95" s="103"/>
      <c r="PZ95" s="103"/>
      <c r="QA95" s="103"/>
      <c r="QB95" s="103"/>
      <c r="QC95" s="103"/>
      <c r="QD95" s="103"/>
      <c r="QE95" s="103"/>
      <c r="QF95" s="103"/>
      <c r="QG95" s="103"/>
      <c r="QH95" s="103"/>
      <c r="QI95" s="103"/>
      <c r="QJ95" s="103"/>
      <c r="QK95" s="103"/>
      <c r="QL95" s="103"/>
      <c r="QM95" s="103"/>
      <c r="QN95" s="103"/>
      <c r="QO95" s="103"/>
      <c r="QP95" s="103"/>
      <c r="QQ95" s="103"/>
      <c r="QR95" s="103"/>
      <c r="QS95" s="103"/>
      <c r="QT95" s="103"/>
      <c r="QU95" s="103"/>
      <c r="QV95" s="103"/>
      <c r="QW95" s="103"/>
      <c r="QX95" s="103"/>
      <c r="QY95" s="103"/>
      <c r="QZ95" s="154"/>
      <c r="RA95" s="103"/>
      <c r="RB95" s="103"/>
      <c r="RC95" s="103"/>
      <c r="RD95" s="103"/>
      <c r="RE95" s="103"/>
      <c r="RF95" s="103"/>
      <c r="RG95" s="103"/>
      <c r="RH95" s="154"/>
      <c r="RI95" s="103"/>
      <c r="RJ95" s="103"/>
      <c r="RK95" s="103"/>
      <c r="RL95" s="103"/>
      <c r="RM95" s="103"/>
      <c r="RN95" s="103"/>
      <c r="RO95" s="103"/>
      <c r="RP95" s="103"/>
      <c r="RQ95" s="103"/>
      <c r="RR95" s="103"/>
      <c r="RS95" s="103"/>
      <c r="RT95" s="154"/>
      <c r="RU95" s="103"/>
      <c r="RV95" s="103"/>
      <c r="RW95" s="103"/>
      <c r="RX95" s="103"/>
      <c r="RY95" s="103"/>
      <c r="RZ95" s="103"/>
      <c r="SA95" s="103"/>
      <c r="SB95" s="103"/>
    </row>
    <row r="96" spans="1:775" x14ac:dyDescent="0.25">
      <c r="A96" s="220" t="s">
        <v>522</v>
      </c>
      <c r="B96" s="100"/>
      <c r="C96" s="100"/>
      <c r="D96" s="100"/>
      <c r="E96" s="100"/>
      <c r="F96" s="100"/>
      <c r="G96" s="100"/>
      <c r="H96" s="100"/>
      <c r="I96" s="100"/>
      <c r="J96" s="153"/>
      <c r="K96" s="100"/>
      <c r="L96" s="100"/>
      <c r="M96" s="100"/>
      <c r="N96" s="100"/>
      <c r="O96" s="100"/>
      <c r="P96" s="100"/>
      <c r="Q96" s="100"/>
      <c r="R96" s="100"/>
      <c r="S96" s="100"/>
      <c r="T96" s="100"/>
      <c r="U96" s="153"/>
      <c r="V96" s="100"/>
      <c r="W96" s="100"/>
      <c r="X96" s="100"/>
      <c r="Y96" s="100"/>
      <c r="Z96" s="100"/>
      <c r="AA96" s="100"/>
      <c r="AB96" s="100"/>
      <c r="AC96" s="100"/>
      <c r="AD96" s="100"/>
      <c r="AE96" s="100"/>
      <c r="AF96" s="153"/>
      <c r="AG96" s="100"/>
      <c r="AH96" s="100"/>
      <c r="AI96" s="100"/>
      <c r="AJ96" s="100"/>
      <c r="AK96" s="100"/>
      <c r="AL96" s="100"/>
      <c r="AM96" s="100"/>
      <c r="AN96" s="100"/>
      <c r="AO96" s="100"/>
      <c r="AP96" s="100"/>
      <c r="AQ96" s="153"/>
      <c r="AR96" s="100"/>
      <c r="AS96" s="100"/>
      <c r="AT96" s="100"/>
      <c r="AU96" s="100"/>
      <c r="AV96" s="100"/>
      <c r="AW96" s="100"/>
      <c r="AX96" s="100"/>
      <c r="AY96" s="100"/>
      <c r="AZ96" s="100"/>
      <c r="BA96" s="100"/>
      <c r="BB96" s="153"/>
      <c r="BC96" s="100"/>
      <c r="BD96" s="100"/>
      <c r="BE96" s="100"/>
      <c r="BF96" s="100"/>
      <c r="BG96" s="100"/>
      <c r="BH96" s="100"/>
      <c r="BI96" s="100"/>
      <c r="BJ96" s="100"/>
      <c r="BK96" s="100"/>
      <c r="BL96" s="100"/>
      <c r="BM96" s="100"/>
      <c r="BN96" s="153"/>
      <c r="BO96" s="100"/>
      <c r="BP96" s="100"/>
      <c r="BQ96" s="100"/>
      <c r="BR96" s="100"/>
      <c r="BS96" s="100"/>
      <c r="BT96" s="100"/>
      <c r="BU96" s="100"/>
      <c r="BV96" s="100"/>
      <c r="BW96" s="100"/>
      <c r="BX96" s="100"/>
      <c r="BY96" s="100"/>
      <c r="BZ96" s="100"/>
      <c r="CA96" s="100"/>
      <c r="CB96" s="100"/>
      <c r="CC96" s="100"/>
      <c r="CD96" s="153"/>
      <c r="CE96" s="100"/>
      <c r="CF96" s="100"/>
      <c r="CG96" s="100"/>
      <c r="CH96" s="100"/>
      <c r="CI96" s="100"/>
      <c r="CJ96" s="100"/>
      <c r="CK96" s="100"/>
      <c r="CL96" s="100"/>
      <c r="CM96" s="100"/>
      <c r="CN96" s="100"/>
      <c r="CO96" s="100"/>
      <c r="CP96" s="100"/>
      <c r="CQ96" s="100"/>
      <c r="CR96" s="100"/>
      <c r="CS96" s="100"/>
      <c r="CT96" s="100"/>
      <c r="CU96" s="100"/>
      <c r="CV96" s="100"/>
      <c r="CW96" s="100"/>
      <c r="CX96" s="153"/>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53"/>
      <c r="DW96" s="100"/>
      <c r="DX96" s="100"/>
      <c r="DY96" s="100"/>
      <c r="DZ96" s="100"/>
      <c r="EA96" s="100"/>
      <c r="EB96" s="100"/>
      <c r="EC96" s="100"/>
      <c r="ED96" s="100"/>
      <c r="EE96" s="100"/>
      <c r="EF96" s="100"/>
      <c r="EG96" s="100"/>
      <c r="EH96" s="100"/>
      <c r="EI96" s="153"/>
      <c r="EJ96" s="100"/>
      <c r="EK96" s="100"/>
      <c r="EL96" s="100"/>
      <c r="EM96" s="100"/>
      <c r="EN96" s="100"/>
      <c r="EO96" s="100"/>
      <c r="EP96" s="100"/>
      <c r="EQ96" s="100"/>
      <c r="ER96" s="100"/>
      <c r="ES96" s="100"/>
      <c r="ET96" s="153"/>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c r="GG96" s="100"/>
      <c r="GH96" s="153"/>
      <c r="GI96" s="100"/>
      <c r="GJ96" s="100"/>
      <c r="GK96" s="100"/>
      <c r="GL96" s="100"/>
      <c r="GM96" s="100"/>
      <c r="GN96" s="100"/>
      <c r="GO96" s="100"/>
      <c r="GP96" s="100"/>
      <c r="GQ96" s="100"/>
      <c r="GR96" s="100"/>
      <c r="GS96" s="100"/>
      <c r="GT96" s="100"/>
      <c r="GU96" s="100"/>
      <c r="GV96" s="100"/>
      <c r="GW96" s="100"/>
      <c r="GX96" s="100"/>
      <c r="GY96" s="100"/>
      <c r="GZ96" s="153"/>
      <c r="HA96" s="100"/>
      <c r="HB96" s="100"/>
      <c r="HC96" s="100"/>
      <c r="HD96" s="100"/>
      <c r="HE96" s="100"/>
      <c r="HF96" s="100"/>
      <c r="HG96" s="100"/>
      <c r="HH96" s="100"/>
      <c r="HI96" s="100"/>
      <c r="HJ96" s="100"/>
      <c r="HK96" s="100"/>
      <c r="HL96" s="100"/>
      <c r="HM96" s="100"/>
      <c r="HN96" s="100"/>
      <c r="HO96" s="100"/>
      <c r="HP96" s="100"/>
      <c r="HQ96" s="100"/>
      <c r="HR96" s="100"/>
      <c r="HS96" s="100"/>
      <c r="HT96" s="100"/>
      <c r="HU96" s="100"/>
      <c r="HV96" s="100"/>
      <c r="HW96" s="100"/>
      <c r="HX96" s="100"/>
      <c r="HY96" s="100"/>
      <c r="HZ96" s="100"/>
      <c r="IA96" s="100"/>
      <c r="IB96" s="100"/>
      <c r="IC96" s="100"/>
      <c r="ID96" s="100"/>
      <c r="IE96" s="100"/>
      <c r="IF96" s="100"/>
      <c r="IG96" s="100"/>
      <c r="IH96" s="100"/>
      <c r="II96" s="100"/>
      <c r="IJ96" s="100"/>
      <c r="IK96" s="153"/>
      <c r="IL96" s="100"/>
      <c r="IM96" s="100"/>
      <c r="IN96" s="100"/>
      <c r="IO96" s="100"/>
      <c r="IP96" s="100"/>
      <c r="IQ96" s="100"/>
      <c r="IR96" s="100"/>
      <c r="IS96" s="100"/>
      <c r="IT96" s="100"/>
      <c r="IU96" s="100"/>
      <c r="IV96" s="100"/>
      <c r="IW96" s="100"/>
      <c r="IX96" s="100"/>
      <c r="IY96" s="100"/>
      <c r="IZ96" s="100"/>
      <c r="JA96" s="100"/>
      <c r="JB96" s="153"/>
      <c r="JC96" s="100"/>
      <c r="JD96" s="100"/>
      <c r="JE96" s="100"/>
      <c r="JF96" s="100"/>
      <c r="JG96" s="100"/>
      <c r="JH96" s="100"/>
      <c r="JI96" s="100"/>
      <c r="JJ96" s="100"/>
      <c r="JK96" s="100"/>
      <c r="JL96" s="100"/>
      <c r="JM96" s="100"/>
      <c r="JN96" s="153"/>
      <c r="JO96" s="100"/>
      <c r="JP96" s="100"/>
      <c r="JQ96" s="100"/>
      <c r="JR96" s="100"/>
      <c r="JS96" s="100"/>
      <c r="JT96" s="100"/>
      <c r="JU96" s="100"/>
      <c r="JV96" s="100"/>
      <c r="JW96" s="100"/>
      <c r="JX96" s="100"/>
      <c r="JY96" s="100"/>
      <c r="JZ96" s="100"/>
      <c r="KA96" s="100"/>
      <c r="KB96" s="100"/>
      <c r="KC96" s="100"/>
      <c r="KD96" s="100"/>
      <c r="KE96" s="100"/>
      <c r="KF96" s="100"/>
      <c r="KG96" s="100"/>
      <c r="KH96" s="153"/>
      <c r="KI96" s="100"/>
      <c r="KJ96" s="100"/>
      <c r="KK96" s="100"/>
      <c r="KL96" s="100"/>
      <c r="KM96" s="100"/>
      <c r="KN96" s="100"/>
      <c r="KO96" s="100"/>
      <c r="KP96" s="100"/>
      <c r="KQ96" s="100"/>
      <c r="KR96" s="100"/>
      <c r="KS96" s="100"/>
      <c r="KT96" s="100"/>
      <c r="KU96" s="100"/>
      <c r="KV96" s="100"/>
      <c r="KW96" s="100"/>
      <c r="KX96" s="100"/>
      <c r="KY96" s="100"/>
      <c r="KZ96" s="153">
        <v>5.1400000000000001E-2</v>
      </c>
      <c r="LA96" s="100" t="s">
        <v>33</v>
      </c>
      <c r="LB96" s="100">
        <v>0.2959</v>
      </c>
      <c r="LC96" s="100" t="s">
        <v>33</v>
      </c>
      <c r="LD96" s="100" t="s">
        <v>33</v>
      </c>
      <c r="LE96" s="100" t="s">
        <v>33</v>
      </c>
      <c r="LF96" s="100">
        <v>2.41E-2</v>
      </c>
      <c r="LG96" s="100" t="s">
        <v>33</v>
      </c>
      <c r="LH96" s="100" t="s">
        <v>33</v>
      </c>
      <c r="LI96" s="100" t="s">
        <v>33</v>
      </c>
      <c r="LJ96" s="100"/>
      <c r="LK96" s="100"/>
      <c r="LL96" s="100"/>
      <c r="LM96" s="100"/>
      <c r="LN96" s="100"/>
      <c r="LO96" s="100"/>
      <c r="LP96" s="100"/>
      <c r="LQ96" s="100"/>
      <c r="LR96" s="100"/>
      <c r="LS96" s="100"/>
      <c r="LT96" s="100"/>
      <c r="LU96" s="100"/>
      <c r="LV96" s="100"/>
      <c r="LW96" s="100"/>
      <c r="LX96" s="100"/>
      <c r="LY96" s="100"/>
      <c r="LZ96" s="100"/>
      <c r="MA96" s="100"/>
      <c r="MB96" s="100"/>
      <c r="MC96" s="100"/>
      <c r="MD96" s="153"/>
      <c r="ME96" s="100"/>
      <c r="MF96" s="100"/>
      <c r="MG96" s="100"/>
      <c r="MH96" s="100"/>
      <c r="MI96" s="100"/>
      <c r="MJ96" s="100"/>
      <c r="MK96" s="100"/>
      <c r="ML96" s="100"/>
      <c r="MM96" s="100"/>
      <c r="MN96" s="100"/>
      <c r="MO96" s="100"/>
      <c r="MP96" s="100"/>
      <c r="MQ96" s="100"/>
      <c r="MR96" s="100"/>
      <c r="MS96" s="100"/>
      <c r="MT96" s="100"/>
      <c r="MU96" s="100"/>
      <c r="MV96" s="100"/>
      <c r="MW96" s="100"/>
      <c r="MX96" s="100"/>
      <c r="MY96" s="100"/>
      <c r="MZ96" s="153"/>
      <c r="NA96" s="100"/>
      <c r="NB96" s="100"/>
      <c r="NC96" s="100"/>
      <c r="ND96" s="100"/>
      <c r="NE96" s="100"/>
      <c r="NF96" s="100"/>
      <c r="NG96" s="100"/>
      <c r="NH96" s="100"/>
      <c r="NI96" s="100"/>
      <c r="NJ96" s="100"/>
      <c r="NK96" s="153"/>
      <c r="NL96" s="100"/>
      <c r="NM96" s="100"/>
      <c r="NN96" s="100"/>
      <c r="NO96" s="153"/>
      <c r="NP96" s="100"/>
      <c r="NQ96" s="100"/>
      <c r="NR96" s="100"/>
      <c r="NS96" s="100"/>
      <c r="NT96" s="100"/>
      <c r="NU96" s="100"/>
      <c r="NV96" s="100"/>
      <c r="NW96" s="100"/>
      <c r="NX96" s="153"/>
      <c r="NY96" s="100"/>
      <c r="NZ96" s="100"/>
      <c r="OA96" s="100"/>
      <c r="OB96" s="100"/>
      <c r="OC96" s="100"/>
      <c r="OD96" s="100"/>
      <c r="OE96" s="100"/>
      <c r="OF96" s="100"/>
      <c r="OG96" s="100"/>
      <c r="OH96" s="100"/>
      <c r="OI96" s="100"/>
      <c r="OJ96" s="153"/>
      <c r="OK96" s="100"/>
      <c r="OL96" s="100"/>
      <c r="OM96" s="100"/>
      <c r="ON96" s="100"/>
      <c r="OO96" s="100"/>
      <c r="OP96" s="100"/>
      <c r="OQ96" s="100"/>
      <c r="OR96" s="100"/>
      <c r="OS96" s="100"/>
      <c r="OT96" s="100"/>
      <c r="OU96" s="100"/>
      <c r="OV96" s="100"/>
      <c r="OW96" s="100"/>
      <c r="OX96" s="100"/>
      <c r="OY96" s="100"/>
      <c r="OZ96" s="100"/>
      <c r="PA96" s="100"/>
      <c r="PB96" s="100"/>
      <c r="PC96" s="100"/>
      <c r="PD96" s="100"/>
      <c r="PE96" s="100"/>
      <c r="PF96" s="100"/>
      <c r="PG96" s="100"/>
      <c r="PH96" s="100"/>
      <c r="PI96" s="100"/>
      <c r="PJ96" s="100"/>
      <c r="PK96" s="100"/>
      <c r="PL96" s="100"/>
      <c r="PM96" s="100"/>
      <c r="PN96" s="100"/>
      <c r="PO96" s="100"/>
      <c r="PP96" s="100"/>
      <c r="PQ96" s="100"/>
      <c r="PR96" s="100"/>
      <c r="PS96" s="100"/>
      <c r="PT96" s="100"/>
      <c r="PU96" s="100"/>
      <c r="PV96" s="100"/>
      <c r="PW96" s="100"/>
      <c r="PX96" s="100"/>
      <c r="PY96" s="100"/>
      <c r="PZ96" s="100"/>
      <c r="QA96" s="100"/>
      <c r="QB96" s="100"/>
      <c r="QC96" s="100"/>
      <c r="QD96" s="100"/>
      <c r="QE96" s="100"/>
      <c r="QF96" s="100"/>
      <c r="QG96" s="100"/>
      <c r="QH96" s="100"/>
      <c r="QI96" s="100"/>
      <c r="QJ96" s="100"/>
      <c r="QK96" s="100"/>
      <c r="QL96" s="100"/>
      <c r="QM96" s="100"/>
      <c r="QN96" s="100"/>
      <c r="QO96" s="100"/>
      <c r="QP96" s="100"/>
      <c r="QQ96" s="100"/>
      <c r="QR96" s="100"/>
      <c r="QS96" s="100"/>
      <c r="QT96" s="100"/>
      <c r="QU96" s="100"/>
      <c r="QV96" s="100"/>
      <c r="QW96" s="100"/>
      <c r="QX96" s="100"/>
      <c r="QY96" s="100"/>
      <c r="QZ96" s="153"/>
      <c r="RA96" s="100"/>
      <c r="RB96" s="100"/>
      <c r="RC96" s="100"/>
      <c r="RD96" s="100"/>
      <c r="RE96" s="100"/>
      <c r="RF96" s="100"/>
      <c r="RG96" s="100"/>
      <c r="RH96" s="153"/>
      <c r="RI96" s="100"/>
      <c r="RJ96" s="100"/>
      <c r="RK96" s="100"/>
      <c r="RL96" s="100"/>
      <c r="RM96" s="100"/>
      <c r="RN96" s="100"/>
      <c r="RO96" s="100"/>
      <c r="RP96" s="100"/>
      <c r="RQ96" s="100"/>
      <c r="RR96" s="100"/>
      <c r="RS96" s="100"/>
      <c r="RT96" s="153"/>
      <c r="RU96" s="100"/>
      <c r="RV96" s="100"/>
      <c r="RW96" s="100"/>
      <c r="RX96" s="100"/>
      <c r="RY96" s="100"/>
      <c r="RZ96" s="100"/>
      <c r="SA96" s="100"/>
      <c r="SB96" s="100"/>
    </row>
    <row r="97" spans="1:793" ht="30" x14ac:dyDescent="0.25">
      <c r="A97" s="3" t="s">
        <v>523</v>
      </c>
      <c r="B97" s="103"/>
      <c r="C97" s="103"/>
      <c r="D97" s="103"/>
      <c r="E97" s="103"/>
      <c r="F97" s="103"/>
      <c r="G97" s="103"/>
      <c r="H97" s="103"/>
      <c r="I97" s="103"/>
      <c r="J97" s="154"/>
      <c r="K97" s="103"/>
      <c r="L97" s="103"/>
      <c r="M97" s="103"/>
      <c r="N97" s="103"/>
      <c r="O97" s="103"/>
      <c r="P97" s="103"/>
      <c r="Q97" s="103"/>
      <c r="R97" s="103"/>
      <c r="S97" s="103"/>
      <c r="T97" s="103"/>
      <c r="U97" s="154"/>
      <c r="V97" s="103"/>
      <c r="W97" s="103"/>
      <c r="X97" s="103"/>
      <c r="Y97" s="103"/>
      <c r="Z97" s="103"/>
      <c r="AA97" s="103"/>
      <c r="AB97" s="103"/>
      <c r="AC97" s="103"/>
      <c r="AD97" s="103"/>
      <c r="AE97" s="103"/>
      <c r="AF97" s="154"/>
      <c r="AG97" s="103"/>
      <c r="AH97" s="103"/>
      <c r="AI97" s="103"/>
      <c r="AJ97" s="103"/>
      <c r="AK97" s="103"/>
      <c r="AL97" s="103"/>
      <c r="AM97" s="103"/>
      <c r="AN97" s="103"/>
      <c r="AO97" s="103"/>
      <c r="AP97" s="103"/>
      <c r="AQ97" s="154"/>
      <c r="AR97" s="103"/>
      <c r="AS97" s="103"/>
      <c r="AT97" s="103"/>
      <c r="AU97" s="103"/>
      <c r="AV97" s="103"/>
      <c r="AW97" s="103"/>
      <c r="AX97" s="103"/>
      <c r="AY97" s="103"/>
      <c r="AZ97" s="103"/>
      <c r="BA97" s="103"/>
      <c r="BB97" s="154"/>
      <c r="BC97" s="103"/>
      <c r="BD97" s="103"/>
      <c r="BE97" s="103"/>
      <c r="BF97" s="103"/>
      <c r="BG97" s="103"/>
      <c r="BH97" s="103"/>
      <c r="BI97" s="103"/>
      <c r="BJ97" s="103"/>
      <c r="BK97" s="103"/>
      <c r="BL97" s="103"/>
      <c r="BM97" s="103"/>
      <c r="BN97" s="154"/>
      <c r="BO97" s="103"/>
      <c r="BP97" s="103"/>
      <c r="BQ97" s="103"/>
      <c r="BR97" s="103"/>
      <c r="BS97" s="103"/>
      <c r="BT97" s="103"/>
      <c r="BU97" s="103"/>
      <c r="BV97" s="103"/>
      <c r="BW97" s="103"/>
      <c r="BX97" s="103"/>
      <c r="BY97" s="103"/>
      <c r="BZ97" s="103"/>
      <c r="CA97" s="103"/>
      <c r="CB97" s="103"/>
      <c r="CC97" s="103"/>
      <c r="CD97" s="154"/>
      <c r="CE97" s="103"/>
      <c r="CF97" s="103"/>
      <c r="CG97" s="103"/>
      <c r="CH97" s="103"/>
      <c r="CI97" s="103"/>
      <c r="CJ97" s="103"/>
      <c r="CK97" s="103"/>
      <c r="CL97" s="103"/>
      <c r="CM97" s="103"/>
      <c r="CN97" s="103"/>
      <c r="CO97" s="103"/>
      <c r="CP97" s="103"/>
      <c r="CQ97" s="103"/>
      <c r="CR97" s="103"/>
      <c r="CS97" s="103"/>
      <c r="CT97" s="103"/>
      <c r="CU97" s="103"/>
      <c r="CV97" s="103"/>
      <c r="CW97" s="103"/>
      <c r="CX97" s="154"/>
      <c r="CY97" s="103"/>
      <c r="CZ97" s="103"/>
      <c r="DA97" s="103"/>
      <c r="DB97" s="103"/>
      <c r="DC97" s="103"/>
      <c r="DD97" s="103"/>
      <c r="DE97" s="103"/>
      <c r="DF97" s="103"/>
      <c r="DG97" s="103"/>
      <c r="DH97" s="103"/>
      <c r="DI97" s="103"/>
      <c r="DJ97" s="103"/>
      <c r="DK97" s="103"/>
      <c r="DL97" s="103"/>
      <c r="DM97" s="103"/>
      <c r="DN97" s="103"/>
      <c r="DO97" s="103"/>
      <c r="DP97" s="103"/>
      <c r="DQ97" s="103"/>
      <c r="DR97" s="103"/>
      <c r="DS97" s="103"/>
      <c r="DT97" s="103"/>
      <c r="DU97" s="103"/>
      <c r="DV97" s="154"/>
      <c r="DW97" s="103"/>
      <c r="DX97" s="103"/>
      <c r="DY97" s="103"/>
      <c r="DZ97" s="103"/>
      <c r="EA97" s="103"/>
      <c r="EB97" s="103"/>
      <c r="EC97" s="103"/>
      <c r="ED97" s="103"/>
      <c r="EE97" s="103"/>
      <c r="EF97" s="103"/>
      <c r="EG97" s="103"/>
      <c r="EH97" s="103"/>
      <c r="EI97" s="154"/>
      <c r="EJ97" s="103"/>
      <c r="EK97" s="103"/>
      <c r="EL97" s="103"/>
      <c r="EM97" s="103"/>
      <c r="EN97" s="103"/>
      <c r="EO97" s="103"/>
      <c r="EP97" s="103"/>
      <c r="EQ97" s="103"/>
      <c r="ER97" s="103"/>
      <c r="ES97" s="103"/>
      <c r="ET97" s="154"/>
      <c r="EU97" s="103"/>
      <c r="EV97" s="103"/>
      <c r="EW97" s="103"/>
      <c r="EX97" s="103"/>
      <c r="EY97" s="103"/>
      <c r="EZ97" s="103"/>
      <c r="FA97" s="103"/>
      <c r="FB97" s="103"/>
      <c r="FC97" s="103"/>
      <c r="FD97" s="103"/>
      <c r="FE97" s="103"/>
      <c r="FF97" s="103"/>
      <c r="FG97" s="103"/>
      <c r="FH97" s="103"/>
      <c r="FI97" s="103"/>
      <c r="FJ97" s="103"/>
      <c r="FK97" s="103"/>
      <c r="FL97" s="103"/>
      <c r="FM97" s="103"/>
      <c r="FN97" s="103"/>
      <c r="FO97" s="103"/>
      <c r="FP97" s="103"/>
      <c r="FQ97" s="103"/>
      <c r="FR97" s="103"/>
      <c r="FS97" s="103"/>
      <c r="FT97" s="103"/>
      <c r="FU97" s="103"/>
      <c r="FV97" s="103"/>
      <c r="FW97" s="103"/>
      <c r="FX97" s="103"/>
      <c r="FY97" s="103"/>
      <c r="FZ97" s="103"/>
      <c r="GA97" s="103"/>
      <c r="GB97" s="103"/>
      <c r="GC97" s="103"/>
      <c r="GD97" s="103"/>
      <c r="GE97" s="103"/>
      <c r="GF97" s="103"/>
      <c r="GG97" s="103"/>
      <c r="GH97" s="154"/>
      <c r="GI97" s="103"/>
      <c r="GJ97" s="103"/>
      <c r="GK97" s="103"/>
      <c r="GL97" s="103"/>
      <c r="GM97" s="103"/>
      <c r="GN97" s="103"/>
      <c r="GO97" s="103"/>
      <c r="GP97" s="103"/>
      <c r="GQ97" s="103"/>
      <c r="GR97" s="103"/>
      <c r="GS97" s="103"/>
      <c r="GT97" s="103"/>
      <c r="GU97" s="103"/>
      <c r="GV97" s="103"/>
      <c r="GW97" s="103"/>
      <c r="GX97" s="103"/>
      <c r="GY97" s="103"/>
      <c r="GZ97" s="154"/>
      <c r="HA97" s="103"/>
      <c r="HB97" s="103"/>
      <c r="HC97" s="103"/>
      <c r="HD97" s="103"/>
      <c r="HE97" s="103"/>
      <c r="HF97" s="103"/>
      <c r="HG97" s="103"/>
      <c r="HH97" s="103"/>
      <c r="HI97" s="103"/>
      <c r="HJ97" s="103"/>
      <c r="HK97" s="103"/>
      <c r="HL97" s="103"/>
      <c r="HM97" s="103"/>
      <c r="HN97" s="103"/>
      <c r="HO97" s="103"/>
      <c r="HP97" s="103"/>
      <c r="HQ97" s="103"/>
      <c r="HR97" s="103"/>
      <c r="HS97" s="103"/>
      <c r="HT97" s="103"/>
      <c r="HU97" s="103"/>
      <c r="HV97" s="103"/>
      <c r="HW97" s="103"/>
      <c r="HX97" s="103"/>
      <c r="HY97" s="103"/>
      <c r="HZ97" s="103"/>
      <c r="IA97" s="103"/>
      <c r="IB97" s="103"/>
      <c r="IC97" s="103"/>
      <c r="ID97" s="103"/>
      <c r="IE97" s="103"/>
      <c r="IF97" s="103"/>
      <c r="IG97" s="103"/>
      <c r="IH97" s="103"/>
      <c r="II97" s="103"/>
      <c r="IJ97" s="103"/>
      <c r="IK97" s="154"/>
      <c r="IL97" s="103"/>
      <c r="IM97" s="103"/>
      <c r="IN97" s="103"/>
      <c r="IO97" s="103"/>
      <c r="IP97" s="103"/>
      <c r="IQ97" s="103"/>
      <c r="IR97" s="103"/>
      <c r="IS97" s="103"/>
      <c r="IT97" s="103"/>
      <c r="IU97" s="103"/>
      <c r="IV97" s="103"/>
      <c r="IW97" s="103"/>
      <c r="IX97" s="103"/>
      <c r="IY97" s="103"/>
      <c r="IZ97" s="103"/>
      <c r="JA97" s="103"/>
      <c r="JB97" s="154"/>
      <c r="JC97" s="103"/>
      <c r="JD97" s="103"/>
      <c r="JE97" s="103"/>
      <c r="JF97" s="103"/>
      <c r="JG97" s="103"/>
      <c r="JH97" s="103"/>
      <c r="JI97" s="103"/>
      <c r="JJ97" s="103"/>
      <c r="JK97" s="103"/>
      <c r="JL97" s="103"/>
      <c r="JM97" s="103"/>
      <c r="JN97" s="154"/>
      <c r="JO97" s="103"/>
      <c r="JP97" s="103"/>
      <c r="JQ97" s="103"/>
      <c r="JR97" s="103"/>
      <c r="JS97" s="103"/>
      <c r="JT97" s="103"/>
      <c r="JU97" s="103"/>
      <c r="JV97" s="103"/>
      <c r="JW97" s="103"/>
      <c r="JX97" s="103"/>
      <c r="JY97" s="103"/>
      <c r="JZ97" s="103"/>
      <c r="KA97" s="103"/>
      <c r="KB97" s="103"/>
      <c r="KC97" s="103"/>
      <c r="KD97" s="103"/>
      <c r="KE97" s="103"/>
      <c r="KF97" s="103"/>
      <c r="KG97" s="103"/>
      <c r="KH97" s="154"/>
      <c r="KI97" s="103"/>
      <c r="KJ97" s="103"/>
      <c r="KK97" s="103"/>
      <c r="KL97" s="103"/>
      <c r="KM97" s="103"/>
      <c r="KN97" s="103"/>
      <c r="KO97" s="103"/>
      <c r="KP97" s="103"/>
      <c r="KQ97" s="103"/>
      <c r="KR97" s="103"/>
      <c r="KS97" s="103"/>
      <c r="KT97" s="103"/>
      <c r="KU97" s="103"/>
      <c r="KV97" s="103"/>
      <c r="KW97" s="103"/>
      <c r="KX97" s="103"/>
      <c r="KY97" s="103"/>
      <c r="KZ97" s="154">
        <v>3.0599999999999999E-2</v>
      </c>
      <c r="LA97" s="103">
        <v>1.7100000000000001E-2</v>
      </c>
      <c r="LB97" s="103">
        <v>5.8700000000000002E-2</v>
      </c>
      <c r="LC97" s="103">
        <v>3.7999999999999999E-2</v>
      </c>
      <c r="LD97" s="103">
        <v>7.1999999999999995E-2</v>
      </c>
      <c r="LE97" s="103">
        <v>3.4299999999999997E-2</v>
      </c>
      <c r="LF97" s="103">
        <v>2.4E-2</v>
      </c>
      <c r="LG97" s="103">
        <v>1.3899999999999999E-2</v>
      </c>
      <c r="LH97" s="103">
        <v>8.3999999999999995E-3</v>
      </c>
      <c r="LI97" s="103">
        <v>4.3E-3</v>
      </c>
      <c r="LJ97" s="103">
        <v>3.32E-2</v>
      </c>
      <c r="LK97" s="103">
        <v>2.0799999999999999E-2</v>
      </c>
      <c r="LL97" s="103">
        <v>7.0000000000000007E-2</v>
      </c>
      <c r="LM97" s="103">
        <v>4.8800000000000003E-2</v>
      </c>
      <c r="LN97" s="103">
        <v>5.2900000000000003E-2</v>
      </c>
      <c r="LO97" s="103">
        <v>4.4400000000000002E-2</v>
      </c>
      <c r="LP97" s="103">
        <v>2.9899999999999999E-2</v>
      </c>
      <c r="LQ97" s="103">
        <v>0.49430000000000002</v>
      </c>
      <c r="LR97" s="103">
        <v>9.7000000000000003E-3</v>
      </c>
      <c r="LS97" s="103">
        <v>5.1999999999999998E-3</v>
      </c>
      <c r="LT97" s="103">
        <v>0.81940000000000002</v>
      </c>
      <c r="LU97" s="103">
        <v>0.48580000000000001</v>
      </c>
      <c r="LV97" s="103">
        <v>1.4736</v>
      </c>
      <c r="LW97" s="103">
        <v>1.0262</v>
      </c>
      <c r="LX97" s="103">
        <v>1.4965999999999999</v>
      </c>
      <c r="LY97" s="103">
        <v>1.2839</v>
      </c>
      <c r="LZ97" s="103">
        <v>0.77390000000000003</v>
      </c>
      <c r="MA97" s="103">
        <v>0.49430000000000002</v>
      </c>
      <c r="MB97" s="103">
        <v>0.32169999999999999</v>
      </c>
      <c r="MC97" s="103">
        <v>0.1522</v>
      </c>
      <c r="MD97" s="154"/>
      <c r="ME97" s="103"/>
      <c r="MF97" s="103"/>
      <c r="MG97" s="103"/>
      <c r="MH97" s="103"/>
      <c r="MI97" s="103"/>
      <c r="MJ97" s="103"/>
      <c r="MK97" s="103"/>
      <c r="ML97" s="103"/>
      <c r="MM97" s="103"/>
      <c r="MN97" s="103"/>
      <c r="MO97" s="103"/>
      <c r="MP97" s="103"/>
      <c r="MQ97" s="103"/>
      <c r="MR97" s="103"/>
      <c r="MS97" s="103"/>
      <c r="MT97" s="103"/>
      <c r="MU97" s="103"/>
      <c r="MV97" s="103"/>
      <c r="MW97" s="103"/>
      <c r="MX97" s="103"/>
      <c r="MY97" s="103"/>
      <c r="MZ97" s="154"/>
      <c r="NA97" s="103"/>
      <c r="NB97" s="103"/>
      <c r="NC97" s="103"/>
      <c r="ND97" s="103"/>
      <c r="NE97" s="103"/>
      <c r="NF97" s="103"/>
      <c r="NG97" s="103"/>
      <c r="NH97" s="103"/>
      <c r="NI97" s="103"/>
      <c r="NJ97" s="103"/>
      <c r="NK97" s="154"/>
      <c r="NL97" s="103"/>
      <c r="NM97" s="103"/>
      <c r="NN97" s="103"/>
      <c r="NO97" s="154"/>
      <c r="NP97" s="103"/>
      <c r="NQ97" s="103"/>
      <c r="NR97" s="103"/>
      <c r="NS97" s="103"/>
      <c r="NT97" s="103"/>
      <c r="NU97" s="103"/>
      <c r="NV97" s="103"/>
      <c r="NW97" s="103"/>
      <c r="NX97" s="154"/>
      <c r="NY97" s="103"/>
      <c r="NZ97" s="103"/>
      <c r="OA97" s="103"/>
      <c r="OB97" s="103"/>
      <c r="OC97" s="103"/>
      <c r="OD97" s="103"/>
      <c r="OE97" s="103"/>
      <c r="OF97" s="103"/>
      <c r="OG97" s="103"/>
      <c r="OH97" s="103"/>
      <c r="OI97" s="103"/>
      <c r="OJ97" s="154"/>
      <c r="OK97" s="103"/>
      <c r="OL97" s="103"/>
      <c r="OM97" s="103"/>
      <c r="ON97" s="103"/>
      <c r="OO97" s="103"/>
      <c r="OP97" s="103"/>
      <c r="OQ97" s="103"/>
      <c r="OR97" s="103"/>
      <c r="OS97" s="103"/>
      <c r="OT97" s="103"/>
      <c r="OU97" s="103"/>
      <c r="OV97" s="103"/>
      <c r="OW97" s="103"/>
      <c r="OX97" s="103"/>
      <c r="OY97" s="103"/>
      <c r="OZ97" s="103"/>
      <c r="PA97" s="103"/>
      <c r="PB97" s="103"/>
      <c r="PC97" s="103"/>
      <c r="PD97" s="103"/>
      <c r="PE97" s="103"/>
      <c r="PF97" s="103"/>
      <c r="PG97" s="103"/>
      <c r="PH97" s="103"/>
      <c r="PI97" s="103"/>
      <c r="PJ97" s="103"/>
      <c r="PK97" s="103"/>
      <c r="PL97" s="103"/>
      <c r="PM97" s="103"/>
      <c r="PN97" s="103"/>
      <c r="PO97" s="103"/>
      <c r="PP97" s="103"/>
      <c r="PQ97" s="103"/>
      <c r="PR97" s="103"/>
      <c r="PS97" s="103"/>
      <c r="PT97" s="103"/>
      <c r="PU97" s="103"/>
      <c r="PV97" s="103"/>
      <c r="PW97" s="103"/>
      <c r="PX97" s="103"/>
      <c r="PY97" s="103"/>
      <c r="PZ97" s="103"/>
      <c r="QA97" s="103"/>
      <c r="QB97" s="103"/>
      <c r="QC97" s="103"/>
      <c r="QD97" s="103"/>
      <c r="QE97" s="103"/>
      <c r="QF97" s="103"/>
      <c r="QG97" s="103"/>
      <c r="QH97" s="103"/>
      <c r="QI97" s="103"/>
      <c r="QJ97" s="103"/>
      <c r="QK97" s="103"/>
      <c r="QL97" s="103"/>
      <c r="QM97" s="103"/>
      <c r="QN97" s="103"/>
      <c r="QO97" s="103"/>
      <c r="QP97" s="103"/>
      <c r="QQ97" s="103"/>
      <c r="QR97" s="103"/>
      <c r="QS97" s="103"/>
      <c r="QT97" s="103"/>
      <c r="QU97" s="103"/>
      <c r="QV97" s="103"/>
      <c r="QW97" s="103"/>
      <c r="QX97" s="103"/>
      <c r="QY97" s="103"/>
      <c r="QZ97" s="154"/>
      <c r="RA97" s="103"/>
      <c r="RB97" s="103"/>
      <c r="RC97" s="103"/>
      <c r="RD97" s="103"/>
      <c r="RE97" s="103"/>
      <c r="RF97" s="103"/>
      <c r="RG97" s="103"/>
      <c r="RH97" s="154"/>
      <c r="RI97" s="103"/>
      <c r="RJ97" s="103"/>
      <c r="RK97" s="103"/>
      <c r="RL97" s="103"/>
      <c r="RM97" s="103"/>
      <c r="RN97" s="103"/>
      <c r="RO97" s="103"/>
      <c r="RP97" s="103"/>
      <c r="RQ97" s="103"/>
      <c r="RR97" s="103"/>
      <c r="RS97" s="103"/>
      <c r="RT97" s="154"/>
      <c r="RU97" s="103"/>
      <c r="RV97" s="103"/>
      <c r="RW97" s="103"/>
      <c r="RX97" s="103"/>
      <c r="RY97" s="103"/>
      <c r="RZ97" s="103"/>
      <c r="SA97" s="103"/>
      <c r="SB97" s="103"/>
    </row>
    <row r="98" spans="1:793" x14ac:dyDescent="0.25">
      <c r="A98" s="3" t="s">
        <v>524</v>
      </c>
      <c r="B98" s="100"/>
      <c r="C98" s="100"/>
      <c r="D98" s="100"/>
      <c r="E98" s="100"/>
      <c r="F98" s="100"/>
      <c r="G98" s="100"/>
      <c r="H98" s="100"/>
      <c r="I98" s="100"/>
      <c r="J98" s="153"/>
      <c r="K98" s="100"/>
      <c r="L98" s="100"/>
      <c r="M98" s="100"/>
      <c r="N98" s="100"/>
      <c r="O98" s="100"/>
      <c r="P98" s="100"/>
      <c r="Q98" s="100"/>
      <c r="R98" s="100"/>
      <c r="S98" s="100"/>
      <c r="T98" s="100"/>
      <c r="U98" s="153"/>
      <c r="V98" s="100"/>
      <c r="W98" s="100"/>
      <c r="X98" s="100"/>
      <c r="Y98" s="100"/>
      <c r="Z98" s="100"/>
      <c r="AA98" s="100"/>
      <c r="AB98" s="100"/>
      <c r="AC98" s="100"/>
      <c r="AD98" s="100"/>
      <c r="AE98" s="100"/>
      <c r="AF98" s="153"/>
      <c r="AG98" s="100"/>
      <c r="AH98" s="100"/>
      <c r="AI98" s="100"/>
      <c r="AJ98" s="100"/>
      <c r="AK98" s="100"/>
      <c r="AL98" s="100"/>
      <c r="AM98" s="100"/>
      <c r="AN98" s="100"/>
      <c r="AO98" s="100"/>
      <c r="AP98" s="100"/>
      <c r="AQ98" s="153"/>
      <c r="AR98" s="100"/>
      <c r="AS98" s="100"/>
      <c r="AT98" s="100"/>
      <c r="AU98" s="100"/>
      <c r="AV98" s="100"/>
      <c r="AW98" s="100"/>
      <c r="AX98" s="100"/>
      <c r="AY98" s="100"/>
      <c r="AZ98" s="100"/>
      <c r="BA98" s="100"/>
      <c r="BB98" s="153"/>
      <c r="BC98" s="100"/>
      <c r="BD98" s="100"/>
      <c r="BE98" s="100"/>
      <c r="BF98" s="100"/>
      <c r="BG98" s="100"/>
      <c r="BH98" s="100"/>
      <c r="BI98" s="100"/>
      <c r="BJ98" s="100"/>
      <c r="BK98" s="100"/>
      <c r="BL98" s="100"/>
      <c r="BM98" s="100"/>
      <c r="BN98" s="153"/>
      <c r="BO98" s="100"/>
      <c r="BP98" s="100"/>
      <c r="BQ98" s="100"/>
      <c r="BR98" s="100"/>
      <c r="BS98" s="100"/>
      <c r="BT98" s="100"/>
      <c r="BU98" s="100"/>
      <c r="BV98" s="100"/>
      <c r="BW98" s="100"/>
      <c r="BX98" s="100"/>
      <c r="BY98" s="100"/>
      <c r="BZ98" s="100"/>
      <c r="CA98" s="100"/>
      <c r="CB98" s="100"/>
      <c r="CC98" s="100"/>
      <c r="CD98" s="153"/>
      <c r="CE98" s="100"/>
      <c r="CF98" s="100"/>
      <c r="CG98" s="100"/>
      <c r="CH98" s="100"/>
      <c r="CI98" s="100"/>
      <c r="CJ98" s="100"/>
      <c r="CK98" s="100"/>
      <c r="CL98" s="100"/>
      <c r="CM98" s="100"/>
      <c r="CN98" s="100"/>
      <c r="CO98" s="100"/>
      <c r="CP98" s="100"/>
      <c r="CQ98" s="100"/>
      <c r="CR98" s="100"/>
      <c r="CS98" s="100"/>
      <c r="CT98" s="100"/>
      <c r="CU98" s="100"/>
      <c r="CV98" s="100"/>
      <c r="CW98" s="100"/>
      <c r="CX98" s="153"/>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53"/>
      <c r="DW98" s="100"/>
      <c r="DX98" s="100"/>
      <c r="DY98" s="100"/>
      <c r="DZ98" s="100"/>
      <c r="EA98" s="100"/>
      <c r="EB98" s="100"/>
      <c r="EC98" s="100"/>
      <c r="ED98" s="100"/>
      <c r="EE98" s="100"/>
      <c r="EF98" s="100"/>
      <c r="EG98" s="100"/>
      <c r="EH98" s="100"/>
      <c r="EI98" s="153"/>
      <c r="EJ98" s="100"/>
      <c r="EK98" s="100"/>
      <c r="EL98" s="100"/>
      <c r="EM98" s="100"/>
      <c r="EN98" s="100"/>
      <c r="EO98" s="100"/>
      <c r="EP98" s="100"/>
      <c r="EQ98" s="100"/>
      <c r="ER98" s="100"/>
      <c r="ES98" s="100"/>
      <c r="ET98" s="153"/>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c r="GG98" s="100"/>
      <c r="GH98" s="153"/>
      <c r="GI98" s="100"/>
      <c r="GJ98" s="100"/>
      <c r="GK98" s="100"/>
      <c r="GL98" s="100"/>
      <c r="GM98" s="100"/>
      <c r="GN98" s="100"/>
      <c r="GO98" s="100"/>
      <c r="GP98" s="100"/>
      <c r="GQ98" s="100"/>
      <c r="GR98" s="100"/>
      <c r="GS98" s="100"/>
      <c r="GT98" s="100"/>
      <c r="GU98" s="100"/>
      <c r="GV98" s="100"/>
      <c r="GW98" s="100"/>
      <c r="GX98" s="100"/>
      <c r="GY98" s="100"/>
      <c r="GZ98" s="153"/>
      <c r="HA98" s="100"/>
      <c r="HB98" s="100"/>
      <c r="HC98" s="100"/>
      <c r="HD98" s="100"/>
      <c r="HE98" s="100"/>
      <c r="HF98" s="100"/>
      <c r="HG98" s="100"/>
      <c r="HH98" s="100"/>
      <c r="HI98" s="100"/>
      <c r="HJ98" s="100"/>
      <c r="HK98" s="100"/>
      <c r="HL98" s="100"/>
      <c r="HM98" s="100"/>
      <c r="HN98" s="100"/>
      <c r="HO98" s="100"/>
      <c r="HP98" s="100"/>
      <c r="HQ98" s="100"/>
      <c r="HR98" s="100"/>
      <c r="HS98" s="100"/>
      <c r="HT98" s="100"/>
      <c r="HU98" s="100"/>
      <c r="HV98" s="100"/>
      <c r="HW98" s="100"/>
      <c r="HX98" s="100"/>
      <c r="HY98" s="100"/>
      <c r="HZ98" s="100"/>
      <c r="IA98" s="100"/>
      <c r="IB98" s="100"/>
      <c r="IC98" s="100"/>
      <c r="ID98" s="100"/>
      <c r="IE98" s="100"/>
      <c r="IF98" s="100"/>
      <c r="IG98" s="100"/>
      <c r="IH98" s="100"/>
      <c r="II98" s="100"/>
      <c r="IJ98" s="100"/>
      <c r="IK98" s="153"/>
      <c r="IL98" s="100"/>
      <c r="IM98" s="100"/>
      <c r="IN98" s="100"/>
      <c r="IO98" s="100"/>
      <c r="IP98" s="100"/>
      <c r="IQ98" s="100"/>
      <c r="IR98" s="100"/>
      <c r="IS98" s="100"/>
      <c r="IT98" s="100"/>
      <c r="IU98" s="100"/>
      <c r="IV98" s="100"/>
      <c r="IW98" s="100"/>
      <c r="IX98" s="100"/>
      <c r="IY98" s="100"/>
      <c r="IZ98" s="100"/>
      <c r="JA98" s="100"/>
      <c r="JB98" s="153"/>
      <c r="JC98" s="100"/>
      <c r="JD98" s="100"/>
      <c r="JE98" s="100"/>
      <c r="JF98" s="100"/>
      <c r="JG98" s="100"/>
      <c r="JH98" s="100"/>
      <c r="JI98" s="100"/>
      <c r="JJ98" s="100"/>
      <c r="JK98" s="100"/>
      <c r="JL98" s="100"/>
      <c r="JM98" s="100"/>
      <c r="JN98" s="153"/>
      <c r="JO98" s="100"/>
      <c r="JP98" s="100"/>
      <c r="JQ98" s="100"/>
      <c r="JR98" s="100"/>
      <c r="JS98" s="100"/>
      <c r="JT98" s="100"/>
      <c r="JU98" s="100"/>
      <c r="JV98" s="100"/>
      <c r="JW98" s="100"/>
      <c r="JX98" s="100"/>
      <c r="JY98" s="100"/>
      <c r="JZ98" s="100"/>
      <c r="KA98" s="100"/>
      <c r="KB98" s="100"/>
      <c r="KC98" s="100"/>
      <c r="KD98" s="100"/>
      <c r="KE98" s="100"/>
      <c r="KF98" s="100"/>
      <c r="KG98" s="100"/>
      <c r="KH98" s="153"/>
      <c r="KI98" s="100"/>
      <c r="KJ98" s="100"/>
      <c r="KK98" s="100"/>
      <c r="KL98" s="100"/>
      <c r="KM98" s="100"/>
      <c r="KN98" s="100"/>
      <c r="KO98" s="100"/>
      <c r="KP98" s="100"/>
      <c r="KQ98" s="100"/>
      <c r="KR98" s="100"/>
      <c r="KS98" s="100"/>
      <c r="KT98" s="100"/>
      <c r="KU98" s="100"/>
      <c r="KV98" s="100"/>
      <c r="KW98" s="100"/>
      <c r="KX98" s="100"/>
      <c r="KY98" s="100"/>
      <c r="KZ98" s="153">
        <v>2.5899999999999999E-2</v>
      </c>
      <c r="LA98" s="100">
        <v>1.41E-2</v>
      </c>
      <c r="LB98" s="100">
        <v>0.14680000000000001</v>
      </c>
      <c r="LC98" s="100">
        <v>0.1051</v>
      </c>
      <c r="LD98" s="100">
        <v>8.1500000000000003E-2</v>
      </c>
      <c r="LE98" s="100">
        <v>2.24E-2</v>
      </c>
      <c r="LF98" s="100">
        <v>2.1299999999999999E-2</v>
      </c>
      <c r="LG98" s="100">
        <v>1.2699999999999999E-2</v>
      </c>
      <c r="LH98" s="100">
        <v>8.8000000000000005E-3</v>
      </c>
      <c r="LI98" s="100">
        <v>4.3E-3</v>
      </c>
      <c r="LJ98" s="100">
        <v>2.8199999999999999E-2</v>
      </c>
      <c r="LK98" s="100">
        <v>1.55E-2</v>
      </c>
      <c r="LL98" s="100">
        <v>0.1114</v>
      </c>
      <c r="LM98" s="100">
        <v>9.1999999999999998E-2</v>
      </c>
      <c r="LN98" s="100">
        <v>4.19E-2</v>
      </c>
      <c r="LO98" s="100">
        <v>3.4799999999999998E-2</v>
      </c>
      <c r="LP98" s="100">
        <v>2.81E-2</v>
      </c>
      <c r="LQ98" s="100">
        <v>1.67E-2</v>
      </c>
      <c r="LR98" s="100">
        <v>1.0699999999999999E-2</v>
      </c>
      <c r="LS98" s="100">
        <v>5.0000000000000001E-3</v>
      </c>
      <c r="LT98" s="100">
        <v>0.8216</v>
      </c>
      <c r="LU98" s="100">
        <v>0.43469999999999998</v>
      </c>
      <c r="LV98" s="100">
        <v>9.3192000000000004</v>
      </c>
      <c r="LW98" s="100">
        <v>8.5719999999999992</v>
      </c>
      <c r="LX98" s="100">
        <v>1.1686000000000001</v>
      </c>
      <c r="LY98" s="100">
        <v>0.99170000000000003</v>
      </c>
      <c r="LZ98" s="100">
        <v>0.72360000000000002</v>
      </c>
      <c r="MA98" s="100">
        <v>0.44350000000000001</v>
      </c>
      <c r="MB98" s="100">
        <v>0.30909999999999999</v>
      </c>
      <c r="MC98" s="100">
        <v>0.13250000000000001</v>
      </c>
      <c r="MD98" s="153"/>
      <c r="ME98" s="100"/>
      <c r="MF98" s="100"/>
      <c r="MG98" s="100"/>
      <c r="MH98" s="100"/>
      <c r="MI98" s="100"/>
      <c r="MJ98" s="100"/>
      <c r="MK98" s="100"/>
      <c r="ML98" s="100"/>
      <c r="MM98" s="100"/>
      <c r="MN98" s="100"/>
      <c r="MO98" s="100"/>
      <c r="MP98" s="100"/>
      <c r="MQ98" s="100"/>
      <c r="MR98" s="100"/>
      <c r="MS98" s="100"/>
      <c r="MT98" s="100"/>
      <c r="MU98" s="100"/>
      <c r="MV98" s="100"/>
      <c r="MW98" s="100"/>
      <c r="MX98" s="100"/>
      <c r="MY98" s="100"/>
      <c r="MZ98" s="153"/>
      <c r="NA98" s="100"/>
      <c r="NB98" s="100"/>
      <c r="NC98" s="100"/>
      <c r="ND98" s="100"/>
      <c r="NE98" s="100"/>
      <c r="NF98" s="100"/>
      <c r="NG98" s="100"/>
      <c r="NH98" s="100"/>
      <c r="NI98" s="100"/>
      <c r="NJ98" s="100"/>
      <c r="NK98" s="153"/>
      <c r="NL98" s="100"/>
      <c r="NM98" s="100"/>
      <c r="NN98" s="100"/>
      <c r="NO98" s="153"/>
      <c r="NP98" s="100"/>
      <c r="NQ98" s="100"/>
      <c r="NR98" s="100"/>
      <c r="NS98" s="100"/>
      <c r="NT98" s="100"/>
      <c r="NU98" s="100"/>
      <c r="NV98" s="100"/>
      <c r="NW98" s="100"/>
      <c r="NX98" s="153"/>
      <c r="NY98" s="100"/>
      <c r="NZ98" s="100"/>
      <c r="OA98" s="100"/>
      <c r="OB98" s="100"/>
      <c r="OC98" s="100"/>
      <c r="OD98" s="100"/>
      <c r="OE98" s="100"/>
      <c r="OF98" s="100"/>
      <c r="OG98" s="100"/>
      <c r="OH98" s="100"/>
      <c r="OI98" s="100"/>
      <c r="OJ98" s="153"/>
      <c r="OK98" s="100"/>
      <c r="OL98" s="100"/>
      <c r="OM98" s="100"/>
      <c r="ON98" s="100"/>
      <c r="OO98" s="100"/>
      <c r="OP98" s="100"/>
      <c r="OQ98" s="100"/>
      <c r="OR98" s="100"/>
      <c r="OS98" s="100"/>
      <c r="OT98" s="100"/>
      <c r="OU98" s="100"/>
      <c r="OV98" s="100"/>
      <c r="OW98" s="100"/>
      <c r="OX98" s="100"/>
      <c r="OY98" s="100"/>
      <c r="OZ98" s="100"/>
      <c r="PA98" s="100"/>
      <c r="PB98" s="100"/>
      <c r="PC98" s="100"/>
      <c r="PD98" s="100"/>
      <c r="PE98" s="100"/>
      <c r="PF98" s="100"/>
      <c r="PG98" s="100"/>
      <c r="PH98" s="100"/>
      <c r="PI98" s="100"/>
      <c r="PJ98" s="100"/>
      <c r="PK98" s="100"/>
      <c r="PL98" s="100"/>
      <c r="PM98" s="100"/>
      <c r="PN98" s="100"/>
      <c r="PO98" s="100"/>
      <c r="PP98" s="100"/>
      <c r="PQ98" s="100"/>
      <c r="PR98" s="100"/>
      <c r="PS98" s="100"/>
      <c r="PT98" s="100"/>
      <c r="PU98" s="100"/>
      <c r="PV98" s="100"/>
      <c r="PW98" s="100"/>
      <c r="PX98" s="100"/>
      <c r="PY98" s="100"/>
      <c r="PZ98" s="100"/>
      <c r="QA98" s="100"/>
      <c r="QB98" s="100"/>
      <c r="QC98" s="100"/>
      <c r="QD98" s="100"/>
      <c r="QE98" s="100"/>
      <c r="QF98" s="100"/>
      <c r="QG98" s="100"/>
      <c r="QH98" s="100"/>
      <c r="QI98" s="100"/>
      <c r="QJ98" s="100"/>
      <c r="QK98" s="100"/>
      <c r="QL98" s="100"/>
      <c r="QM98" s="100"/>
      <c r="QN98" s="100"/>
      <c r="QO98" s="100"/>
      <c r="QP98" s="100"/>
      <c r="QQ98" s="100"/>
      <c r="QR98" s="100"/>
      <c r="QS98" s="100"/>
      <c r="QT98" s="100"/>
      <c r="QU98" s="100"/>
      <c r="QV98" s="100"/>
      <c r="QW98" s="100"/>
      <c r="QX98" s="100"/>
      <c r="QY98" s="100"/>
      <c r="QZ98" s="153"/>
      <c r="RA98" s="100"/>
      <c r="RB98" s="100"/>
      <c r="RC98" s="100"/>
      <c r="RD98" s="100"/>
      <c r="RE98" s="100"/>
      <c r="RF98" s="100"/>
      <c r="RG98" s="100"/>
      <c r="RH98" s="153"/>
      <c r="RI98" s="100"/>
      <c r="RJ98" s="100"/>
      <c r="RK98" s="100"/>
      <c r="RL98" s="100"/>
      <c r="RM98" s="100"/>
      <c r="RN98" s="100"/>
      <c r="RO98" s="100"/>
      <c r="RP98" s="100"/>
      <c r="RQ98" s="100"/>
      <c r="RR98" s="100"/>
      <c r="RS98" s="100"/>
      <c r="RT98" s="153"/>
      <c r="RU98" s="100"/>
      <c r="RV98" s="100"/>
      <c r="RW98" s="100"/>
      <c r="RX98" s="100"/>
      <c r="RY98" s="100"/>
      <c r="RZ98" s="100"/>
      <c r="SA98" s="100"/>
      <c r="SB98" s="100"/>
    </row>
    <row r="99" spans="1:793" ht="30" x14ac:dyDescent="0.25">
      <c r="A99" s="3" t="s">
        <v>526</v>
      </c>
      <c r="B99" s="103"/>
      <c r="C99" s="103"/>
      <c r="D99" s="103"/>
      <c r="E99" s="103"/>
      <c r="F99" s="103"/>
      <c r="G99" s="103"/>
      <c r="H99" s="103"/>
      <c r="I99" s="103"/>
      <c r="J99" s="154"/>
      <c r="K99" s="103"/>
      <c r="L99" s="103"/>
      <c r="M99" s="103"/>
      <c r="N99" s="103"/>
      <c r="O99" s="103"/>
      <c r="P99" s="103"/>
      <c r="Q99" s="103"/>
      <c r="R99" s="103"/>
      <c r="S99" s="103"/>
      <c r="T99" s="103"/>
      <c r="U99" s="154"/>
      <c r="V99" s="103"/>
      <c r="W99" s="103"/>
      <c r="X99" s="103"/>
      <c r="Y99" s="103"/>
      <c r="Z99" s="103"/>
      <c r="AA99" s="103"/>
      <c r="AB99" s="103"/>
      <c r="AC99" s="103"/>
      <c r="AD99" s="103"/>
      <c r="AE99" s="103"/>
      <c r="AF99" s="154"/>
      <c r="AG99" s="103"/>
      <c r="AH99" s="103"/>
      <c r="AI99" s="103"/>
      <c r="AJ99" s="103"/>
      <c r="AK99" s="103"/>
      <c r="AL99" s="103"/>
      <c r="AM99" s="103"/>
      <c r="AN99" s="103"/>
      <c r="AO99" s="103"/>
      <c r="AP99" s="103"/>
      <c r="AQ99" s="154"/>
      <c r="AR99" s="103"/>
      <c r="AS99" s="103"/>
      <c r="AT99" s="103"/>
      <c r="AU99" s="103"/>
      <c r="AV99" s="103"/>
      <c r="AW99" s="103"/>
      <c r="AX99" s="103"/>
      <c r="AY99" s="103"/>
      <c r="AZ99" s="103"/>
      <c r="BA99" s="103"/>
      <c r="BB99" s="154"/>
      <c r="BC99" s="103"/>
      <c r="BD99" s="103"/>
      <c r="BE99" s="103"/>
      <c r="BF99" s="103"/>
      <c r="BG99" s="103"/>
      <c r="BH99" s="103"/>
      <c r="BI99" s="103"/>
      <c r="BJ99" s="103"/>
      <c r="BK99" s="103"/>
      <c r="BL99" s="103"/>
      <c r="BM99" s="103"/>
      <c r="BN99" s="154"/>
      <c r="BO99" s="103"/>
      <c r="BP99" s="103"/>
      <c r="BQ99" s="103"/>
      <c r="BR99" s="103"/>
      <c r="BS99" s="103"/>
      <c r="BT99" s="103"/>
      <c r="BU99" s="103"/>
      <c r="BV99" s="103"/>
      <c r="BW99" s="103"/>
      <c r="BX99" s="103"/>
      <c r="BY99" s="103"/>
      <c r="BZ99" s="103"/>
      <c r="CA99" s="103"/>
      <c r="CB99" s="103"/>
      <c r="CC99" s="103"/>
      <c r="CD99" s="154"/>
      <c r="CE99" s="103"/>
      <c r="CF99" s="103"/>
      <c r="CG99" s="103"/>
      <c r="CH99" s="103"/>
      <c r="CI99" s="103"/>
      <c r="CJ99" s="103"/>
      <c r="CK99" s="103"/>
      <c r="CL99" s="103"/>
      <c r="CM99" s="103"/>
      <c r="CN99" s="103"/>
      <c r="CO99" s="103"/>
      <c r="CP99" s="103"/>
      <c r="CQ99" s="103"/>
      <c r="CR99" s="103"/>
      <c r="CS99" s="103"/>
      <c r="CT99" s="103"/>
      <c r="CU99" s="103"/>
      <c r="CV99" s="103"/>
      <c r="CW99" s="103"/>
      <c r="CX99" s="154"/>
      <c r="CY99" s="103"/>
      <c r="CZ99" s="103"/>
      <c r="DA99" s="103"/>
      <c r="DB99" s="103"/>
      <c r="DC99" s="103"/>
      <c r="DD99" s="103"/>
      <c r="DE99" s="103"/>
      <c r="DF99" s="103"/>
      <c r="DG99" s="103"/>
      <c r="DH99" s="103"/>
      <c r="DI99" s="103"/>
      <c r="DJ99" s="103"/>
      <c r="DK99" s="103"/>
      <c r="DL99" s="103"/>
      <c r="DM99" s="103"/>
      <c r="DN99" s="103"/>
      <c r="DO99" s="103"/>
      <c r="DP99" s="103"/>
      <c r="DQ99" s="103"/>
      <c r="DR99" s="103"/>
      <c r="DS99" s="103"/>
      <c r="DT99" s="103"/>
      <c r="DU99" s="103"/>
      <c r="DV99" s="154"/>
      <c r="DW99" s="103"/>
      <c r="DX99" s="103"/>
      <c r="DY99" s="103"/>
      <c r="DZ99" s="103"/>
      <c r="EA99" s="103"/>
      <c r="EB99" s="103"/>
      <c r="EC99" s="103"/>
      <c r="ED99" s="103"/>
      <c r="EE99" s="103"/>
      <c r="EF99" s="103"/>
      <c r="EG99" s="103"/>
      <c r="EH99" s="103"/>
      <c r="EI99" s="154"/>
      <c r="EJ99" s="103"/>
      <c r="EK99" s="103"/>
      <c r="EL99" s="103"/>
      <c r="EM99" s="103"/>
      <c r="EN99" s="103"/>
      <c r="EO99" s="103"/>
      <c r="EP99" s="103"/>
      <c r="EQ99" s="103"/>
      <c r="ER99" s="103"/>
      <c r="ES99" s="103"/>
      <c r="ET99" s="154"/>
      <c r="EU99" s="103"/>
      <c r="EV99" s="103"/>
      <c r="EW99" s="103"/>
      <c r="EX99" s="103"/>
      <c r="EY99" s="103"/>
      <c r="EZ99" s="103"/>
      <c r="FA99" s="103"/>
      <c r="FB99" s="103"/>
      <c r="FC99" s="103"/>
      <c r="FD99" s="103"/>
      <c r="FE99" s="103"/>
      <c r="FF99" s="103"/>
      <c r="FG99" s="103"/>
      <c r="FH99" s="103"/>
      <c r="FI99" s="103"/>
      <c r="FJ99" s="103"/>
      <c r="FK99" s="103"/>
      <c r="FL99" s="103"/>
      <c r="FM99" s="103"/>
      <c r="FN99" s="103"/>
      <c r="FO99" s="103"/>
      <c r="FP99" s="103"/>
      <c r="FQ99" s="103"/>
      <c r="FR99" s="103"/>
      <c r="FS99" s="103"/>
      <c r="FT99" s="103"/>
      <c r="FU99" s="103"/>
      <c r="FV99" s="103"/>
      <c r="FW99" s="103"/>
      <c r="FX99" s="103"/>
      <c r="FY99" s="103"/>
      <c r="FZ99" s="103"/>
      <c r="GA99" s="103"/>
      <c r="GB99" s="103"/>
      <c r="GC99" s="103"/>
      <c r="GD99" s="103"/>
      <c r="GE99" s="103"/>
      <c r="GF99" s="103"/>
      <c r="GG99" s="103"/>
      <c r="GH99" s="154"/>
      <c r="GI99" s="103"/>
      <c r="GJ99" s="103"/>
      <c r="GK99" s="103"/>
      <c r="GL99" s="103"/>
      <c r="GM99" s="103"/>
      <c r="GN99" s="103"/>
      <c r="GO99" s="103"/>
      <c r="GP99" s="103"/>
      <c r="GQ99" s="103"/>
      <c r="GR99" s="103"/>
      <c r="GS99" s="103"/>
      <c r="GT99" s="103"/>
      <c r="GU99" s="103"/>
      <c r="GV99" s="103"/>
      <c r="GW99" s="103"/>
      <c r="GX99" s="103"/>
      <c r="GY99" s="103"/>
      <c r="GZ99" s="154"/>
      <c r="HA99" s="103"/>
      <c r="HB99" s="103"/>
      <c r="HC99" s="103"/>
      <c r="HD99" s="103"/>
      <c r="HE99" s="103"/>
      <c r="HF99" s="103"/>
      <c r="HG99" s="103"/>
      <c r="HH99" s="103"/>
      <c r="HI99" s="103"/>
      <c r="HJ99" s="103"/>
      <c r="HK99" s="103"/>
      <c r="HL99" s="103"/>
      <c r="HM99" s="103"/>
      <c r="HN99" s="103"/>
      <c r="HO99" s="103"/>
      <c r="HP99" s="103"/>
      <c r="HQ99" s="103"/>
      <c r="HR99" s="103"/>
      <c r="HS99" s="103"/>
      <c r="HT99" s="103"/>
      <c r="HU99" s="103"/>
      <c r="HV99" s="103"/>
      <c r="HW99" s="103"/>
      <c r="HX99" s="103"/>
      <c r="HY99" s="103"/>
      <c r="HZ99" s="103"/>
      <c r="IA99" s="103"/>
      <c r="IB99" s="103"/>
      <c r="IC99" s="103"/>
      <c r="ID99" s="103"/>
      <c r="IE99" s="103"/>
      <c r="IF99" s="103"/>
      <c r="IG99" s="103"/>
      <c r="IH99" s="103"/>
      <c r="II99" s="103"/>
      <c r="IJ99" s="103"/>
      <c r="IK99" s="154"/>
      <c r="IL99" s="103"/>
      <c r="IM99" s="103"/>
      <c r="IN99" s="103"/>
      <c r="IO99" s="103"/>
      <c r="IP99" s="103"/>
      <c r="IQ99" s="103"/>
      <c r="IR99" s="103"/>
      <c r="IS99" s="103"/>
      <c r="IT99" s="103"/>
      <c r="IU99" s="103"/>
      <c r="IV99" s="103"/>
      <c r="IW99" s="103"/>
      <c r="IX99" s="103"/>
      <c r="IY99" s="103"/>
      <c r="IZ99" s="103"/>
      <c r="JA99" s="103"/>
      <c r="JB99" s="154"/>
      <c r="JC99" s="103"/>
      <c r="JD99" s="103"/>
      <c r="JE99" s="103"/>
      <c r="JF99" s="103"/>
      <c r="JG99" s="103"/>
      <c r="JH99" s="103"/>
      <c r="JI99" s="103"/>
      <c r="JJ99" s="103"/>
      <c r="JK99" s="103"/>
      <c r="JL99" s="103"/>
      <c r="JM99" s="103"/>
      <c r="JN99" s="154"/>
      <c r="JO99" s="103"/>
      <c r="JP99" s="103"/>
      <c r="JQ99" s="103"/>
      <c r="JR99" s="103"/>
      <c r="JS99" s="103"/>
      <c r="JT99" s="103"/>
      <c r="JU99" s="103"/>
      <c r="JV99" s="103"/>
      <c r="JW99" s="103"/>
      <c r="JX99" s="103"/>
      <c r="JY99" s="103"/>
      <c r="JZ99" s="103"/>
      <c r="KA99" s="103"/>
      <c r="KB99" s="103"/>
      <c r="KC99" s="103"/>
      <c r="KD99" s="103"/>
      <c r="KE99" s="103"/>
      <c r="KF99" s="103"/>
      <c r="KG99" s="103"/>
      <c r="KH99" s="154"/>
      <c r="KI99" s="103"/>
      <c r="KJ99" s="103"/>
      <c r="KK99" s="103"/>
      <c r="KL99" s="103"/>
      <c r="KM99" s="103"/>
      <c r="KN99" s="103"/>
      <c r="KO99" s="103"/>
      <c r="KP99" s="103"/>
      <c r="KQ99" s="103"/>
      <c r="KR99" s="103"/>
      <c r="KS99" s="103"/>
      <c r="KT99" s="103"/>
      <c r="KU99" s="103"/>
      <c r="KV99" s="103"/>
      <c r="KW99" s="103"/>
      <c r="KX99" s="103"/>
      <c r="KY99" s="103"/>
      <c r="KZ99" s="154">
        <v>2.9100000000000001E-2</v>
      </c>
      <c r="LA99" s="103">
        <v>1.43E-2</v>
      </c>
      <c r="LB99" s="103">
        <v>1.2800000000000001E-2</v>
      </c>
      <c r="LC99" s="103">
        <v>8.0999999999999996E-3</v>
      </c>
      <c r="LD99" s="103">
        <v>2.1499999999999998E-2</v>
      </c>
      <c r="LE99" s="103">
        <v>1.04E-2</v>
      </c>
      <c r="LF99" s="103">
        <v>5.6500000000000002E-2</v>
      </c>
      <c r="LG99" s="103">
        <v>1.84E-2</v>
      </c>
      <c r="LH99" s="103">
        <v>3.8999999999999998E-3</v>
      </c>
      <c r="LI99" s="103">
        <v>1.6999999999999999E-3</v>
      </c>
      <c r="LJ99" s="103">
        <v>2.7400000000000001E-2</v>
      </c>
      <c r="LK99" s="103">
        <v>1.4E-2</v>
      </c>
      <c r="LL99" s="103">
        <v>2.4500000000000001E-2</v>
      </c>
      <c r="LM99" s="103">
        <v>1.2200000000000001E-2</v>
      </c>
      <c r="LN99" s="103">
        <v>2.2100000000000002E-2</v>
      </c>
      <c r="LO99" s="103">
        <v>1.49E-2</v>
      </c>
      <c r="LP99" s="103">
        <v>2.69E-2</v>
      </c>
      <c r="LQ99" s="103">
        <v>1.6299999999999999E-2</v>
      </c>
      <c r="LR99" s="103">
        <v>5.0000000000000001E-3</v>
      </c>
      <c r="LS99" s="103">
        <v>2.5999999999999999E-3</v>
      </c>
      <c r="LT99" s="103">
        <v>0.73319999999999996</v>
      </c>
      <c r="LU99" s="103">
        <v>0.37119999999999997</v>
      </c>
      <c r="LV99" s="103">
        <v>0.49730000000000002</v>
      </c>
      <c r="LW99" s="103">
        <v>0.2586</v>
      </c>
      <c r="LX99" s="103">
        <v>0.49440000000000001</v>
      </c>
      <c r="LY99" s="103">
        <v>0.31119999999999998</v>
      </c>
      <c r="LZ99" s="103">
        <v>0.77680000000000005</v>
      </c>
      <c r="MA99" s="103">
        <v>0.48859999999999998</v>
      </c>
      <c r="MB99" s="103">
        <v>0.152</v>
      </c>
      <c r="MC99" s="103">
        <v>8.2100000000000006E-2</v>
      </c>
      <c r="MD99" s="154"/>
      <c r="ME99" s="103"/>
      <c r="MF99" s="103"/>
      <c r="MG99" s="103"/>
      <c r="MH99" s="103"/>
      <c r="MI99" s="103"/>
      <c r="MJ99" s="103"/>
      <c r="MK99" s="103"/>
      <c r="ML99" s="103"/>
      <c r="MM99" s="103"/>
      <c r="MN99" s="103"/>
      <c r="MO99" s="103"/>
      <c r="MP99" s="103"/>
      <c r="MQ99" s="103"/>
      <c r="MR99" s="103"/>
      <c r="MS99" s="103"/>
      <c r="MT99" s="103"/>
      <c r="MU99" s="103"/>
      <c r="MV99" s="103"/>
      <c r="MW99" s="103"/>
      <c r="MX99" s="103"/>
      <c r="MY99" s="103"/>
      <c r="MZ99" s="154"/>
      <c r="NA99" s="103"/>
      <c r="NB99" s="103"/>
      <c r="NC99" s="103"/>
      <c r="ND99" s="103"/>
      <c r="NE99" s="103"/>
      <c r="NF99" s="103"/>
      <c r="NG99" s="103"/>
      <c r="NH99" s="103"/>
      <c r="NI99" s="103"/>
      <c r="NJ99" s="103"/>
      <c r="NK99" s="154"/>
      <c r="NL99" s="103"/>
      <c r="NM99" s="103"/>
      <c r="NN99" s="103"/>
      <c r="NO99" s="154"/>
      <c r="NP99" s="103"/>
      <c r="NQ99" s="103"/>
      <c r="NR99" s="103"/>
      <c r="NS99" s="103"/>
      <c r="NT99" s="103"/>
      <c r="NU99" s="103"/>
      <c r="NV99" s="103"/>
      <c r="NW99" s="103"/>
      <c r="NX99" s="154"/>
      <c r="NY99" s="103"/>
      <c r="NZ99" s="103"/>
      <c r="OA99" s="103"/>
      <c r="OB99" s="103"/>
      <c r="OC99" s="103"/>
      <c r="OD99" s="103"/>
      <c r="OE99" s="103"/>
      <c r="OF99" s="103"/>
      <c r="OG99" s="103"/>
      <c r="OH99" s="103"/>
      <c r="OI99" s="103"/>
      <c r="OJ99" s="154"/>
      <c r="OK99" s="103"/>
      <c r="OL99" s="103"/>
      <c r="OM99" s="103"/>
      <c r="ON99" s="103"/>
      <c r="OO99" s="103"/>
      <c r="OP99" s="103"/>
      <c r="OQ99" s="103"/>
      <c r="OR99" s="103"/>
      <c r="OS99" s="103"/>
      <c r="OT99" s="103"/>
      <c r="OU99" s="103"/>
      <c r="OV99" s="103"/>
      <c r="OW99" s="103"/>
      <c r="OX99" s="103"/>
      <c r="OY99" s="103"/>
      <c r="OZ99" s="103"/>
      <c r="PA99" s="103"/>
      <c r="PB99" s="103"/>
      <c r="PC99" s="103"/>
      <c r="PD99" s="103"/>
      <c r="PE99" s="103"/>
      <c r="PF99" s="103"/>
      <c r="PG99" s="103"/>
      <c r="PH99" s="103"/>
      <c r="PI99" s="103"/>
      <c r="PJ99" s="103"/>
      <c r="PK99" s="103"/>
      <c r="PL99" s="103"/>
      <c r="PM99" s="103"/>
      <c r="PN99" s="103"/>
      <c r="PO99" s="103"/>
      <c r="PP99" s="103"/>
      <c r="PQ99" s="103"/>
      <c r="PR99" s="103"/>
      <c r="PS99" s="103"/>
      <c r="PT99" s="103"/>
      <c r="PU99" s="103"/>
      <c r="PV99" s="103"/>
      <c r="PW99" s="103"/>
      <c r="PX99" s="103"/>
      <c r="PY99" s="103"/>
      <c r="PZ99" s="103"/>
      <c r="QA99" s="103"/>
      <c r="QB99" s="103"/>
      <c r="QC99" s="103"/>
      <c r="QD99" s="103"/>
      <c r="QE99" s="103"/>
      <c r="QF99" s="103"/>
      <c r="QG99" s="103"/>
      <c r="QH99" s="103"/>
      <c r="QI99" s="103"/>
      <c r="QJ99" s="103"/>
      <c r="QK99" s="103"/>
      <c r="QL99" s="103"/>
      <c r="QM99" s="103"/>
      <c r="QN99" s="103"/>
      <c r="QO99" s="103"/>
      <c r="QP99" s="103"/>
      <c r="QQ99" s="103"/>
      <c r="QR99" s="103"/>
      <c r="QS99" s="103"/>
      <c r="QT99" s="103"/>
      <c r="QU99" s="103"/>
      <c r="QV99" s="103"/>
      <c r="QW99" s="103"/>
      <c r="QX99" s="103"/>
      <c r="QY99" s="103"/>
      <c r="QZ99" s="154"/>
      <c r="RA99" s="103"/>
      <c r="RB99" s="103"/>
      <c r="RC99" s="103"/>
      <c r="RD99" s="103"/>
      <c r="RE99" s="103"/>
      <c r="RF99" s="103"/>
      <c r="RG99" s="103"/>
      <c r="RH99" s="154"/>
      <c r="RI99" s="103"/>
      <c r="RJ99" s="103"/>
      <c r="RK99" s="103"/>
      <c r="RL99" s="103"/>
      <c r="RM99" s="103"/>
      <c r="RN99" s="103"/>
      <c r="RO99" s="103"/>
      <c r="RP99" s="103"/>
      <c r="RQ99" s="103"/>
      <c r="RR99" s="103"/>
      <c r="RS99" s="103"/>
      <c r="RT99" s="154"/>
      <c r="RU99" s="103"/>
      <c r="RV99" s="103"/>
      <c r="RW99" s="103"/>
      <c r="RX99" s="103"/>
      <c r="RY99" s="103"/>
      <c r="RZ99" s="103"/>
      <c r="SA99" s="103"/>
      <c r="SB99" s="103"/>
    </row>
    <row r="100" spans="1:793" x14ac:dyDescent="0.25">
      <c r="A100" s="3" t="s">
        <v>525</v>
      </c>
      <c r="B100" s="100"/>
      <c r="C100" s="100"/>
      <c r="D100" s="100"/>
      <c r="E100" s="100"/>
      <c r="F100" s="100"/>
      <c r="G100" s="100"/>
      <c r="H100" s="100"/>
      <c r="I100" s="100"/>
      <c r="J100" s="153"/>
      <c r="K100" s="100"/>
      <c r="L100" s="100"/>
      <c r="M100" s="100"/>
      <c r="N100" s="100"/>
      <c r="O100" s="100"/>
      <c r="P100" s="100"/>
      <c r="Q100" s="100"/>
      <c r="R100" s="100"/>
      <c r="S100" s="100"/>
      <c r="T100" s="100"/>
      <c r="U100" s="153"/>
      <c r="V100" s="100"/>
      <c r="W100" s="100"/>
      <c r="X100" s="100"/>
      <c r="Y100" s="100"/>
      <c r="Z100" s="100"/>
      <c r="AA100" s="100"/>
      <c r="AB100" s="100"/>
      <c r="AC100" s="100"/>
      <c r="AD100" s="100"/>
      <c r="AE100" s="100"/>
      <c r="AF100" s="153"/>
      <c r="AG100" s="100"/>
      <c r="AH100" s="100"/>
      <c r="AI100" s="100"/>
      <c r="AJ100" s="100"/>
      <c r="AK100" s="100"/>
      <c r="AL100" s="100"/>
      <c r="AM100" s="100"/>
      <c r="AN100" s="100"/>
      <c r="AO100" s="100"/>
      <c r="AP100" s="100"/>
      <c r="AQ100" s="153"/>
      <c r="AR100" s="100"/>
      <c r="AS100" s="100"/>
      <c r="AT100" s="100"/>
      <c r="AU100" s="100"/>
      <c r="AV100" s="100"/>
      <c r="AW100" s="100"/>
      <c r="AX100" s="100"/>
      <c r="AY100" s="100"/>
      <c r="AZ100" s="100"/>
      <c r="BA100" s="100"/>
      <c r="BB100" s="153"/>
      <c r="BC100" s="100"/>
      <c r="BD100" s="100"/>
      <c r="BE100" s="100"/>
      <c r="BF100" s="100"/>
      <c r="BG100" s="100"/>
      <c r="BH100" s="100"/>
      <c r="BI100" s="100"/>
      <c r="BJ100" s="100"/>
      <c r="BK100" s="100"/>
      <c r="BL100" s="100"/>
      <c r="BM100" s="100"/>
      <c r="BN100" s="153"/>
      <c r="BO100" s="100"/>
      <c r="BP100" s="100"/>
      <c r="BQ100" s="100"/>
      <c r="BR100" s="100"/>
      <c r="BS100" s="100"/>
      <c r="BT100" s="100"/>
      <c r="BU100" s="100"/>
      <c r="BV100" s="100"/>
      <c r="BW100" s="100"/>
      <c r="BX100" s="100"/>
      <c r="BY100" s="100"/>
      <c r="BZ100" s="100"/>
      <c r="CA100" s="100"/>
      <c r="CB100" s="100"/>
      <c r="CC100" s="100"/>
      <c r="CD100" s="153"/>
      <c r="CE100" s="100"/>
      <c r="CF100" s="100"/>
      <c r="CG100" s="100"/>
      <c r="CH100" s="100"/>
      <c r="CI100" s="100"/>
      <c r="CJ100" s="100"/>
      <c r="CK100" s="100"/>
      <c r="CL100" s="100"/>
      <c r="CM100" s="100"/>
      <c r="CN100" s="100"/>
      <c r="CO100" s="100"/>
      <c r="CP100" s="100"/>
      <c r="CQ100" s="100"/>
      <c r="CR100" s="100"/>
      <c r="CS100" s="100"/>
      <c r="CT100" s="100"/>
      <c r="CU100" s="100"/>
      <c r="CV100" s="100"/>
      <c r="CW100" s="100"/>
      <c r="CX100" s="153"/>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53"/>
      <c r="DW100" s="100"/>
      <c r="DX100" s="100"/>
      <c r="DY100" s="100"/>
      <c r="DZ100" s="100"/>
      <c r="EA100" s="100"/>
      <c r="EB100" s="100"/>
      <c r="EC100" s="100"/>
      <c r="ED100" s="100"/>
      <c r="EE100" s="100"/>
      <c r="EF100" s="100"/>
      <c r="EG100" s="100"/>
      <c r="EH100" s="100"/>
      <c r="EI100" s="153"/>
      <c r="EJ100" s="100"/>
      <c r="EK100" s="100"/>
      <c r="EL100" s="100"/>
      <c r="EM100" s="100"/>
      <c r="EN100" s="100"/>
      <c r="EO100" s="100"/>
      <c r="EP100" s="100"/>
      <c r="EQ100" s="100"/>
      <c r="ER100" s="100"/>
      <c r="ES100" s="100"/>
      <c r="ET100" s="153"/>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c r="GG100" s="100"/>
      <c r="GH100" s="153"/>
      <c r="GI100" s="100"/>
      <c r="GJ100" s="100"/>
      <c r="GK100" s="100"/>
      <c r="GL100" s="100"/>
      <c r="GM100" s="100"/>
      <c r="GN100" s="100"/>
      <c r="GO100" s="100"/>
      <c r="GP100" s="100"/>
      <c r="GQ100" s="100"/>
      <c r="GR100" s="100"/>
      <c r="GS100" s="100"/>
      <c r="GT100" s="100"/>
      <c r="GU100" s="100"/>
      <c r="GV100" s="100"/>
      <c r="GW100" s="100"/>
      <c r="GX100" s="100"/>
      <c r="GY100" s="100"/>
      <c r="GZ100" s="153"/>
      <c r="HA100" s="100"/>
      <c r="HB100" s="100"/>
      <c r="HC100" s="100"/>
      <c r="HD100" s="100"/>
      <c r="HE100" s="100"/>
      <c r="HF100" s="100"/>
      <c r="HG100" s="100"/>
      <c r="HH100" s="100"/>
      <c r="HI100" s="100"/>
      <c r="HJ100" s="100"/>
      <c r="HK100" s="100"/>
      <c r="HL100" s="100"/>
      <c r="HM100" s="100"/>
      <c r="HN100" s="100"/>
      <c r="HO100" s="100"/>
      <c r="HP100" s="100"/>
      <c r="HQ100" s="100"/>
      <c r="HR100" s="100"/>
      <c r="HS100" s="100"/>
      <c r="HT100" s="100"/>
      <c r="HU100" s="100"/>
      <c r="HV100" s="100"/>
      <c r="HW100" s="100"/>
      <c r="HX100" s="100"/>
      <c r="HY100" s="100"/>
      <c r="HZ100" s="100"/>
      <c r="IA100" s="100"/>
      <c r="IB100" s="100"/>
      <c r="IC100" s="100"/>
      <c r="ID100" s="100"/>
      <c r="IE100" s="100"/>
      <c r="IF100" s="100"/>
      <c r="IG100" s="100"/>
      <c r="IH100" s="100"/>
      <c r="II100" s="100"/>
      <c r="IJ100" s="100"/>
      <c r="IK100" s="153"/>
      <c r="IL100" s="100"/>
      <c r="IM100" s="100"/>
      <c r="IN100" s="100"/>
      <c r="IO100" s="100"/>
      <c r="IP100" s="100"/>
      <c r="IQ100" s="100"/>
      <c r="IR100" s="100"/>
      <c r="IS100" s="100"/>
      <c r="IT100" s="100"/>
      <c r="IU100" s="100"/>
      <c r="IV100" s="100"/>
      <c r="IW100" s="100"/>
      <c r="IX100" s="100"/>
      <c r="IY100" s="100"/>
      <c r="IZ100" s="100"/>
      <c r="JA100" s="100"/>
      <c r="JB100" s="153"/>
      <c r="JC100" s="100"/>
      <c r="JD100" s="100"/>
      <c r="JE100" s="100"/>
      <c r="JF100" s="100"/>
      <c r="JG100" s="100"/>
      <c r="JH100" s="100"/>
      <c r="JI100" s="100"/>
      <c r="JJ100" s="100"/>
      <c r="JK100" s="100"/>
      <c r="JL100" s="100"/>
      <c r="JM100" s="100"/>
      <c r="JN100" s="153"/>
      <c r="JO100" s="100"/>
      <c r="JP100" s="100"/>
      <c r="JQ100" s="100"/>
      <c r="JR100" s="100"/>
      <c r="JS100" s="100"/>
      <c r="JT100" s="100"/>
      <c r="JU100" s="100"/>
      <c r="JV100" s="100"/>
      <c r="JW100" s="100"/>
      <c r="JX100" s="100"/>
      <c r="JY100" s="100"/>
      <c r="JZ100" s="100"/>
      <c r="KA100" s="100"/>
      <c r="KB100" s="100"/>
      <c r="KC100" s="100"/>
      <c r="KD100" s="100"/>
      <c r="KE100" s="100"/>
      <c r="KF100" s="100"/>
      <c r="KG100" s="100"/>
      <c r="KH100" s="153"/>
      <c r="KI100" s="100"/>
      <c r="KJ100" s="100"/>
      <c r="KK100" s="100"/>
      <c r="KL100" s="100"/>
      <c r="KM100" s="100"/>
      <c r="KN100" s="100"/>
      <c r="KO100" s="100"/>
      <c r="KP100" s="100"/>
      <c r="KQ100" s="100"/>
      <c r="KR100" s="100"/>
      <c r="KS100" s="100"/>
      <c r="KT100" s="100"/>
      <c r="KU100" s="100"/>
      <c r="KV100" s="100"/>
      <c r="KW100" s="100"/>
      <c r="KX100" s="100"/>
      <c r="KY100" s="100"/>
      <c r="KZ100" s="153">
        <v>8.0699999999999994E-2</v>
      </c>
      <c r="LA100" s="100">
        <v>4.5400000000000003E-2</v>
      </c>
      <c r="LB100" s="100">
        <v>0.16039999999999999</v>
      </c>
      <c r="LC100" s="100">
        <v>8.7300000000000003E-2</v>
      </c>
      <c r="LD100" s="100">
        <v>2.06E-2</v>
      </c>
      <c r="LE100" s="100">
        <v>1.2E-2</v>
      </c>
      <c r="LF100" s="100">
        <v>5.7099999999999998E-2</v>
      </c>
      <c r="LG100" s="100">
        <v>2.29E-2</v>
      </c>
      <c r="LH100" s="100">
        <v>8.3999999999999995E-3</v>
      </c>
      <c r="LI100" s="100">
        <v>4.3E-3</v>
      </c>
      <c r="LJ100" s="100">
        <v>4.82E-2</v>
      </c>
      <c r="LK100" s="100">
        <v>3.5999999999999997E-2</v>
      </c>
      <c r="LL100" s="100">
        <v>0.13200000000000001</v>
      </c>
      <c r="LM100" s="100">
        <v>0.1067</v>
      </c>
      <c r="LN100" s="100">
        <v>2.2100000000000002E-2</v>
      </c>
      <c r="LO100" s="100">
        <v>1.49E-2</v>
      </c>
      <c r="LP100" s="100">
        <v>4.2599999999999999E-2</v>
      </c>
      <c r="LQ100" s="100">
        <v>3.1699999999999999E-2</v>
      </c>
      <c r="LR100" s="100">
        <v>1.23E-2</v>
      </c>
      <c r="LS100" s="100">
        <v>7.0000000000000001E-3</v>
      </c>
      <c r="LT100" s="100">
        <v>1.8828</v>
      </c>
      <c r="LU100" s="100">
        <v>1.5249999999999999</v>
      </c>
      <c r="LV100" s="100">
        <v>13.1693</v>
      </c>
      <c r="LW100" s="100">
        <v>12.010300000000001</v>
      </c>
      <c r="LX100" s="100">
        <v>0.49440000000000001</v>
      </c>
      <c r="LY100" s="100">
        <v>0.31119999999999998</v>
      </c>
      <c r="LZ100" s="100">
        <v>0.92220000000000002</v>
      </c>
      <c r="MA100" s="100">
        <v>0.65090000000000003</v>
      </c>
      <c r="MB100" s="100">
        <v>0.33379999999999999</v>
      </c>
      <c r="MC100" s="100">
        <v>0.1706</v>
      </c>
      <c r="MD100" s="153"/>
      <c r="ME100" s="100"/>
      <c r="MF100" s="100"/>
      <c r="MG100" s="100"/>
      <c r="MH100" s="100"/>
      <c r="MI100" s="100"/>
      <c r="MJ100" s="100"/>
      <c r="MK100" s="100"/>
      <c r="ML100" s="100"/>
      <c r="MM100" s="100"/>
      <c r="MN100" s="100"/>
      <c r="MO100" s="100"/>
      <c r="MP100" s="100"/>
      <c r="MQ100" s="100"/>
      <c r="MR100" s="100"/>
      <c r="MS100" s="100"/>
      <c r="MT100" s="100"/>
      <c r="MU100" s="100"/>
      <c r="MV100" s="100"/>
      <c r="MW100" s="100"/>
      <c r="MX100" s="100"/>
      <c r="MY100" s="100"/>
      <c r="MZ100" s="153"/>
      <c r="NA100" s="100"/>
      <c r="NB100" s="100"/>
      <c r="NC100" s="100"/>
      <c r="ND100" s="100"/>
      <c r="NE100" s="100"/>
      <c r="NF100" s="100"/>
      <c r="NG100" s="100"/>
      <c r="NH100" s="100"/>
      <c r="NI100" s="100"/>
      <c r="NJ100" s="100"/>
      <c r="NK100" s="153"/>
      <c r="NL100" s="100"/>
      <c r="NM100" s="100"/>
      <c r="NN100" s="100"/>
      <c r="NO100" s="153"/>
      <c r="NP100" s="100"/>
      <c r="NQ100" s="100"/>
      <c r="NR100" s="100"/>
      <c r="NS100" s="100"/>
      <c r="NT100" s="100"/>
      <c r="NU100" s="100"/>
      <c r="NV100" s="100"/>
      <c r="NW100" s="100"/>
      <c r="NX100" s="153"/>
      <c r="NY100" s="100"/>
      <c r="NZ100" s="100"/>
      <c r="OA100" s="100"/>
      <c r="OB100" s="100"/>
      <c r="OC100" s="100"/>
      <c r="OD100" s="100"/>
      <c r="OE100" s="100"/>
      <c r="OF100" s="100"/>
      <c r="OG100" s="100"/>
      <c r="OH100" s="100"/>
      <c r="OI100" s="100"/>
      <c r="OJ100" s="153"/>
      <c r="OK100" s="100"/>
      <c r="OL100" s="100"/>
      <c r="OM100" s="100"/>
      <c r="ON100" s="100"/>
      <c r="OO100" s="100"/>
      <c r="OP100" s="100"/>
      <c r="OQ100" s="100"/>
      <c r="OR100" s="100"/>
      <c r="OS100" s="100"/>
      <c r="OT100" s="100"/>
      <c r="OU100" s="100"/>
      <c r="OV100" s="100"/>
      <c r="OW100" s="100"/>
      <c r="OX100" s="100"/>
      <c r="OY100" s="100"/>
      <c r="OZ100" s="100"/>
      <c r="PA100" s="100"/>
      <c r="PB100" s="100"/>
      <c r="PC100" s="100"/>
      <c r="PD100" s="100"/>
      <c r="PE100" s="100"/>
      <c r="PF100" s="100"/>
      <c r="PG100" s="100"/>
      <c r="PH100" s="100"/>
      <c r="PI100" s="100"/>
      <c r="PJ100" s="100"/>
      <c r="PK100" s="100"/>
      <c r="PL100" s="100"/>
      <c r="PM100" s="100"/>
      <c r="PN100" s="100"/>
      <c r="PO100" s="100"/>
      <c r="PP100" s="100"/>
      <c r="PQ100" s="100"/>
      <c r="PR100" s="100"/>
      <c r="PS100" s="100"/>
      <c r="PT100" s="100"/>
      <c r="PU100" s="100"/>
      <c r="PV100" s="100"/>
      <c r="PW100" s="100"/>
      <c r="PX100" s="100"/>
      <c r="PY100" s="100"/>
      <c r="PZ100" s="100"/>
      <c r="QA100" s="100"/>
      <c r="QB100" s="100"/>
      <c r="QC100" s="100"/>
      <c r="QD100" s="100"/>
      <c r="QE100" s="100"/>
      <c r="QF100" s="100"/>
      <c r="QG100" s="100"/>
      <c r="QH100" s="100"/>
      <c r="QI100" s="100"/>
      <c r="QJ100" s="100"/>
      <c r="QK100" s="100"/>
      <c r="QL100" s="100"/>
      <c r="QM100" s="100"/>
      <c r="QN100" s="100"/>
      <c r="QO100" s="100"/>
      <c r="QP100" s="100"/>
      <c r="QQ100" s="100"/>
      <c r="QR100" s="100"/>
      <c r="QS100" s="100"/>
      <c r="QT100" s="100"/>
      <c r="QU100" s="100"/>
      <c r="QV100" s="100"/>
      <c r="QW100" s="100"/>
      <c r="QX100" s="100"/>
      <c r="QY100" s="100"/>
      <c r="QZ100" s="153"/>
      <c r="RA100" s="100"/>
      <c r="RB100" s="100"/>
      <c r="RC100" s="100"/>
      <c r="RD100" s="100"/>
      <c r="RE100" s="100"/>
      <c r="RF100" s="100"/>
      <c r="RG100" s="100"/>
      <c r="RH100" s="153"/>
      <c r="RI100" s="100"/>
      <c r="RJ100" s="100"/>
      <c r="RK100" s="100"/>
      <c r="RL100" s="100"/>
      <c r="RM100" s="100"/>
      <c r="RN100" s="100"/>
      <c r="RO100" s="100"/>
      <c r="RP100" s="100"/>
      <c r="RQ100" s="100"/>
      <c r="RR100" s="100"/>
      <c r="RS100" s="100"/>
      <c r="RT100" s="153"/>
      <c r="RU100" s="100"/>
      <c r="RV100" s="100"/>
      <c r="RW100" s="100"/>
      <c r="RX100" s="100"/>
      <c r="RY100" s="100"/>
      <c r="RZ100" s="100"/>
      <c r="SA100" s="100"/>
      <c r="SB100" s="100"/>
    </row>
    <row r="101" spans="1:793" x14ac:dyDescent="0.25">
      <c r="A101" s="1" t="s">
        <v>534</v>
      </c>
      <c r="B101" s="103"/>
      <c r="C101" s="103"/>
      <c r="D101" s="103"/>
      <c r="E101" s="103"/>
      <c r="F101" s="103"/>
      <c r="G101" s="103"/>
      <c r="H101" s="103"/>
      <c r="I101" s="103"/>
      <c r="J101" s="154"/>
      <c r="K101" s="103"/>
      <c r="L101" s="103"/>
      <c r="M101" s="103"/>
      <c r="N101" s="103"/>
      <c r="O101" s="103"/>
      <c r="P101" s="103"/>
      <c r="Q101" s="103"/>
      <c r="R101" s="103"/>
      <c r="S101" s="103"/>
      <c r="T101" s="103"/>
      <c r="U101" s="154"/>
      <c r="V101" s="103"/>
      <c r="W101" s="103"/>
      <c r="X101" s="103"/>
      <c r="Y101" s="103"/>
      <c r="Z101" s="103"/>
      <c r="AA101" s="103"/>
      <c r="AB101" s="103"/>
      <c r="AC101" s="103"/>
      <c r="AD101" s="103"/>
      <c r="AE101" s="103"/>
      <c r="AF101" s="154"/>
      <c r="AG101" s="103"/>
      <c r="AH101" s="103"/>
      <c r="AI101" s="103"/>
      <c r="AJ101" s="103"/>
      <c r="AK101" s="103"/>
      <c r="AL101" s="103"/>
      <c r="AM101" s="103"/>
      <c r="AN101" s="103"/>
      <c r="AO101" s="103"/>
      <c r="AP101" s="103"/>
      <c r="AQ101" s="154"/>
      <c r="AR101" s="103"/>
      <c r="AS101" s="103"/>
      <c r="AT101" s="103"/>
      <c r="AU101" s="103"/>
      <c r="AV101" s="103"/>
      <c r="AW101" s="103"/>
      <c r="AX101" s="103"/>
      <c r="AY101" s="103"/>
      <c r="AZ101" s="103"/>
      <c r="BA101" s="103"/>
      <c r="BB101" s="154"/>
      <c r="BC101" s="103"/>
      <c r="BD101" s="103"/>
      <c r="BE101" s="103"/>
      <c r="BF101" s="103"/>
      <c r="BG101" s="103"/>
      <c r="BH101" s="103"/>
      <c r="BI101" s="103"/>
      <c r="BJ101" s="103"/>
      <c r="BK101" s="103"/>
      <c r="BL101" s="103"/>
      <c r="BM101" s="103"/>
      <c r="BN101" s="154"/>
      <c r="BO101" s="103"/>
      <c r="BP101" s="103"/>
      <c r="BQ101" s="103"/>
      <c r="BR101" s="103"/>
      <c r="BS101" s="103"/>
      <c r="BT101" s="103"/>
      <c r="BU101" s="103"/>
      <c r="BV101" s="103"/>
      <c r="BW101" s="103"/>
      <c r="BX101" s="103"/>
      <c r="BY101" s="103"/>
      <c r="BZ101" s="103"/>
      <c r="CA101" s="103"/>
      <c r="CB101" s="103"/>
      <c r="CC101" s="103"/>
      <c r="CD101" s="154"/>
      <c r="CE101" s="103"/>
      <c r="CF101" s="103"/>
      <c r="CG101" s="103"/>
      <c r="CH101" s="103"/>
      <c r="CI101" s="103"/>
      <c r="CJ101" s="103"/>
      <c r="CK101" s="103"/>
      <c r="CL101" s="103"/>
      <c r="CM101" s="103"/>
      <c r="CN101" s="103"/>
      <c r="CO101" s="103"/>
      <c r="CP101" s="103"/>
      <c r="CQ101" s="103"/>
      <c r="CR101" s="103"/>
      <c r="CS101" s="103"/>
      <c r="CT101" s="103"/>
      <c r="CU101" s="103"/>
      <c r="CV101" s="103"/>
      <c r="CW101" s="103"/>
      <c r="CX101" s="154"/>
      <c r="CY101" s="103"/>
      <c r="CZ101" s="103"/>
      <c r="DA101" s="103"/>
      <c r="DB101" s="103"/>
      <c r="DC101" s="103"/>
      <c r="DD101" s="103"/>
      <c r="DE101" s="103"/>
      <c r="DF101" s="103"/>
      <c r="DG101" s="103"/>
      <c r="DH101" s="103"/>
      <c r="DI101" s="103"/>
      <c r="DJ101" s="103"/>
      <c r="DK101" s="103"/>
      <c r="DL101" s="103"/>
      <c r="DM101" s="103"/>
      <c r="DN101" s="103"/>
      <c r="DO101" s="103"/>
      <c r="DP101" s="103"/>
      <c r="DQ101" s="103"/>
      <c r="DR101" s="103"/>
      <c r="DS101" s="103"/>
      <c r="DT101" s="103"/>
      <c r="DU101" s="103"/>
      <c r="DV101" s="154"/>
      <c r="DW101" s="103"/>
      <c r="DX101" s="103"/>
      <c r="DY101" s="103"/>
      <c r="DZ101" s="103"/>
      <c r="EA101" s="103"/>
      <c r="EB101" s="103"/>
      <c r="EC101" s="103"/>
      <c r="ED101" s="103"/>
      <c r="EE101" s="103"/>
      <c r="EF101" s="103"/>
      <c r="EG101" s="103"/>
      <c r="EH101" s="103"/>
      <c r="EI101" s="154"/>
      <c r="EJ101" s="103"/>
      <c r="EK101" s="103"/>
      <c r="EL101" s="103"/>
      <c r="EM101" s="103"/>
      <c r="EN101" s="103"/>
      <c r="EO101" s="103"/>
      <c r="EP101" s="103"/>
      <c r="EQ101" s="103"/>
      <c r="ER101" s="103"/>
      <c r="ES101" s="103"/>
      <c r="ET101" s="154"/>
      <c r="EU101" s="103"/>
      <c r="EV101" s="103"/>
      <c r="EW101" s="103"/>
      <c r="EX101" s="103"/>
      <c r="EY101" s="103"/>
      <c r="EZ101" s="103"/>
      <c r="FA101" s="103"/>
      <c r="FB101" s="103"/>
      <c r="FC101" s="103"/>
      <c r="FD101" s="103"/>
      <c r="FE101" s="103"/>
      <c r="FF101" s="103"/>
      <c r="FG101" s="103"/>
      <c r="FH101" s="103"/>
      <c r="FI101" s="103"/>
      <c r="FJ101" s="103"/>
      <c r="FK101" s="103"/>
      <c r="FL101" s="103"/>
      <c r="FM101" s="103"/>
      <c r="FN101" s="103"/>
      <c r="FO101" s="103"/>
      <c r="FP101" s="103"/>
      <c r="FQ101" s="103"/>
      <c r="FR101" s="103"/>
      <c r="FS101" s="103"/>
      <c r="FT101" s="103"/>
      <c r="FU101" s="103"/>
      <c r="FV101" s="103"/>
      <c r="FW101" s="103"/>
      <c r="FX101" s="103"/>
      <c r="FY101" s="103"/>
      <c r="FZ101" s="103"/>
      <c r="GA101" s="103"/>
      <c r="GB101" s="103"/>
      <c r="GC101" s="103"/>
      <c r="GD101" s="103"/>
      <c r="GE101" s="103"/>
      <c r="GF101" s="103"/>
      <c r="GG101" s="103"/>
      <c r="GH101" s="154"/>
      <c r="GI101" s="103"/>
      <c r="GJ101" s="103"/>
      <c r="GK101" s="103"/>
      <c r="GL101" s="103"/>
      <c r="GM101" s="103"/>
      <c r="GN101" s="103"/>
      <c r="GO101" s="103"/>
      <c r="GP101" s="103"/>
      <c r="GQ101" s="103"/>
      <c r="GR101" s="103"/>
      <c r="GS101" s="103"/>
      <c r="GT101" s="103"/>
      <c r="GU101" s="103"/>
      <c r="GV101" s="103"/>
      <c r="GW101" s="103"/>
      <c r="GX101" s="103"/>
      <c r="GY101" s="103"/>
      <c r="GZ101" s="154"/>
      <c r="HA101" s="103"/>
      <c r="HB101" s="103"/>
      <c r="HC101" s="103"/>
      <c r="HD101" s="103"/>
      <c r="HE101" s="103"/>
      <c r="HF101" s="103"/>
      <c r="HG101" s="103"/>
      <c r="HH101" s="103"/>
      <c r="HI101" s="103"/>
      <c r="HJ101" s="103"/>
      <c r="HK101" s="103"/>
      <c r="HL101" s="103"/>
      <c r="HM101" s="103"/>
      <c r="HN101" s="103"/>
      <c r="HO101" s="103"/>
      <c r="HP101" s="103"/>
      <c r="HQ101" s="103"/>
      <c r="HR101" s="103"/>
      <c r="HS101" s="103"/>
      <c r="HT101" s="103"/>
      <c r="HU101" s="103"/>
      <c r="HV101" s="103"/>
      <c r="HW101" s="103"/>
      <c r="HX101" s="103"/>
      <c r="HY101" s="103"/>
      <c r="HZ101" s="103"/>
      <c r="IA101" s="103"/>
      <c r="IB101" s="103"/>
      <c r="IC101" s="103"/>
      <c r="ID101" s="103"/>
      <c r="IE101" s="103"/>
      <c r="IF101" s="103"/>
      <c r="IG101" s="103"/>
      <c r="IH101" s="103"/>
      <c r="II101" s="103"/>
      <c r="IJ101" s="103"/>
      <c r="IK101" s="154"/>
      <c r="IL101" s="103"/>
      <c r="IM101" s="103"/>
      <c r="IN101" s="103"/>
      <c r="IO101" s="103"/>
      <c r="IP101" s="103"/>
      <c r="IQ101" s="103"/>
      <c r="IR101" s="103"/>
      <c r="IS101" s="103"/>
      <c r="IT101" s="103"/>
      <c r="IU101" s="103"/>
      <c r="IV101" s="103"/>
      <c r="IW101" s="103"/>
      <c r="IX101" s="103"/>
      <c r="IY101" s="103"/>
      <c r="IZ101" s="103"/>
      <c r="JA101" s="103"/>
      <c r="JB101" s="154"/>
      <c r="JC101" s="103"/>
      <c r="JD101" s="103"/>
      <c r="JE101" s="103"/>
      <c r="JF101" s="103"/>
      <c r="JG101" s="103"/>
      <c r="JH101" s="103"/>
      <c r="JI101" s="103"/>
      <c r="JJ101" s="103"/>
      <c r="JK101" s="103"/>
      <c r="JL101" s="103"/>
      <c r="JM101" s="103"/>
      <c r="JN101" s="154"/>
      <c r="JO101" s="103"/>
      <c r="JP101" s="103"/>
      <c r="JQ101" s="103"/>
      <c r="JR101" s="103"/>
      <c r="JS101" s="103"/>
      <c r="JT101" s="103"/>
      <c r="JU101" s="103"/>
      <c r="JV101" s="103"/>
      <c r="JW101" s="103"/>
      <c r="JX101" s="103"/>
      <c r="JY101" s="103"/>
      <c r="JZ101" s="103"/>
      <c r="KA101" s="103"/>
      <c r="KB101" s="103"/>
      <c r="KC101" s="103"/>
      <c r="KD101" s="103"/>
      <c r="KE101" s="103"/>
      <c r="KF101" s="103"/>
      <c r="KG101" s="103"/>
      <c r="KH101" s="154"/>
      <c r="KI101" s="103"/>
      <c r="KJ101" s="103"/>
      <c r="KK101" s="103"/>
      <c r="KL101" s="103"/>
      <c r="KM101" s="103"/>
      <c r="KN101" s="103"/>
      <c r="KO101" s="103"/>
      <c r="KP101" s="103"/>
      <c r="KQ101" s="103"/>
      <c r="KR101" s="103"/>
      <c r="KS101" s="103"/>
      <c r="KT101" s="103"/>
      <c r="KU101" s="103"/>
      <c r="KV101" s="103"/>
      <c r="KW101" s="103"/>
      <c r="KX101" s="103"/>
      <c r="KY101" s="103"/>
      <c r="KZ101" s="154"/>
      <c r="LA101" s="103"/>
      <c r="LB101" s="103"/>
      <c r="LC101" s="103"/>
      <c r="LD101" s="103"/>
      <c r="LE101" s="103"/>
      <c r="LF101" s="103"/>
      <c r="LG101" s="103"/>
      <c r="LH101" s="103"/>
      <c r="LI101" s="103"/>
      <c r="LJ101" s="103"/>
      <c r="LK101" s="103"/>
      <c r="LL101" s="103"/>
      <c r="LM101" s="103"/>
      <c r="LN101" s="103"/>
      <c r="LO101" s="103"/>
      <c r="LP101" s="103"/>
      <c r="LQ101" s="103"/>
      <c r="LR101" s="103"/>
      <c r="LS101" s="103"/>
      <c r="LT101" s="103"/>
      <c r="LU101" s="103"/>
      <c r="LV101" s="103"/>
      <c r="LW101" s="103"/>
      <c r="LX101" s="103"/>
      <c r="LY101" s="103"/>
      <c r="LZ101" s="103"/>
      <c r="MA101" s="103"/>
      <c r="MB101" s="103"/>
      <c r="MC101" s="103"/>
      <c r="MD101" s="154">
        <v>3.44</v>
      </c>
      <c r="ME101" s="103">
        <v>18.940000000000001</v>
      </c>
      <c r="MF101" s="103">
        <v>117.86</v>
      </c>
      <c r="MG101" s="103">
        <v>0.81</v>
      </c>
      <c r="MH101" s="103">
        <v>0.38</v>
      </c>
      <c r="MI101" s="103">
        <v>1.46</v>
      </c>
      <c r="MJ101" s="103">
        <v>1.1200000000000001</v>
      </c>
      <c r="MK101" s="103">
        <v>0.62</v>
      </c>
      <c r="ML101" s="103">
        <v>4.03</v>
      </c>
      <c r="MM101" s="103">
        <v>1.5</v>
      </c>
      <c r="MN101" s="103">
        <v>1.48</v>
      </c>
      <c r="MO101" s="103">
        <v>3.96</v>
      </c>
      <c r="MP101" s="103">
        <v>4.29</v>
      </c>
      <c r="MQ101" s="103">
        <v>3.26</v>
      </c>
      <c r="MR101" s="103">
        <v>2.89</v>
      </c>
      <c r="MS101" s="103">
        <v>1.69</v>
      </c>
      <c r="MT101" s="103">
        <v>3.79</v>
      </c>
      <c r="MU101" s="103">
        <v>3.75</v>
      </c>
      <c r="MV101" s="103">
        <v>4</v>
      </c>
      <c r="MW101" s="103">
        <v>3.47</v>
      </c>
      <c r="MX101" s="103">
        <v>2.96</v>
      </c>
      <c r="MY101" s="103">
        <v>3.11</v>
      </c>
      <c r="MZ101" s="154"/>
      <c r="NA101" s="103"/>
      <c r="NB101" s="103"/>
      <c r="NC101" s="103"/>
      <c r="ND101" s="103"/>
      <c r="NE101" s="103"/>
      <c r="NF101" s="103"/>
      <c r="NG101" s="103"/>
      <c r="NH101" s="103"/>
      <c r="NI101" s="103"/>
      <c r="NJ101" s="103"/>
      <c r="NK101" s="154">
        <v>1.532</v>
      </c>
      <c r="NL101" s="103">
        <v>0.96299999999999997</v>
      </c>
      <c r="NM101" s="103">
        <v>1.4670000000000001</v>
      </c>
      <c r="NN101" s="103">
        <v>1.054</v>
      </c>
      <c r="NO101" s="154">
        <v>0.93799999999999994</v>
      </c>
      <c r="NP101" s="103">
        <v>1.044</v>
      </c>
      <c r="NQ101" s="103">
        <v>0.45900000000000002</v>
      </c>
      <c r="NR101" s="103">
        <v>2.4670000000000001</v>
      </c>
      <c r="NS101" s="103">
        <v>2.7410000000000001</v>
      </c>
      <c r="NT101" s="103">
        <v>1.1950000000000001</v>
      </c>
      <c r="NU101" s="103">
        <v>10</v>
      </c>
      <c r="NV101" s="103">
        <v>10</v>
      </c>
      <c r="NW101" s="103">
        <v>10</v>
      </c>
      <c r="NX101" s="154">
        <v>0.29060000000000002</v>
      </c>
      <c r="NY101" s="103">
        <v>7.3200000000000001E-2</v>
      </c>
      <c r="NZ101" s="103">
        <v>0.45800000000000002</v>
      </c>
      <c r="OA101" s="103">
        <v>0.47099999999999997</v>
      </c>
      <c r="OB101" s="103">
        <v>0.113</v>
      </c>
      <c r="OC101" s="103">
        <v>0.44900000000000001</v>
      </c>
      <c r="OD101" s="103">
        <v>0.46</v>
      </c>
      <c r="OE101" s="103">
        <v>0.10299999999999999</v>
      </c>
      <c r="OF101" s="103">
        <v>0.24199999999999999</v>
      </c>
      <c r="OG101" s="103">
        <v>0.254</v>
      </c>
      <c r="OH101" s="103">
        <v>7.8E-2</v>
      </c>
      <c r="OI101" s="103"/>
      <c r="OJ101" s="154"/>
      <c r="OK101" s="103"/>
      <c r="OL101" s="103"/>
      <c r="OM101" s="103"/>
      <c r="ON101" s="103"/>
      <c r="OO101" s="103"/>
      <c r="OP101" s="103"/>
      <c r="OQ101" s="103"/>
      <c r="OR101" s="103"/>
      <c r="OS101" s="103"/>
      <c r="OT101" s="103"/>
      <c r="OU101" s="103"/>
      <c r="OV101" s="103"/>
      <c r="OW101" s="103"/>
      <c r="OX101" s="103"/>
      <c r="OY101" s="103"/>
      <c r="OZ101" s="103"/>
      <c r="PA101" s="103"/>
      <c r="PB101" s="103"/>
      <c r="PC101" s="103"/>
      <c r="PD101" s="103"/>
      <c r="PE101" s="103"/>
      <c r="PF101" s="103"/>
      <c r="PG101" s="103"/>
      <c r="PH101" s="103"/>
      <c r="PI101" s="103"/>
      <c r="PJ101" s="103"/>
      <c r="PK101" s="103"/>
      <c r="PL101" s="103"/>
      <c r="PM101" s="103"/>
      <c r="PN101" s="103"/>
      <c r="PO101" s="103"/>
      <c r="PP101" s="103"/>
      <c r="PQ101" s="103"/>
      <c r="PR101" s="103"/>
      <c r="PS101" s="103"/>
      <c r="PT101" s="103"/>
      <c r="PU101" s="103"/>
      <c r="PV101" s="103"/>
      <c r="PW101" s="103"/>
      <c r="PX101" s="103"/>
      <c r="PY101" s="103"/>
      <c r="PZ101" s="103"/>
      <c r="QA101" s="103"/>
      <c r="QB101" s="103"/>
      <c r="QC101" s="103"/>
      <c r="QD101" s="103"/>
      <c r="QE101" s="103"/>
      <c r="QF101" s="103"/>
      <c r="QG101" s="103"/>
      <c r="QH101" s="103"/>
      <c r="QI101" s="103"/>
      <c r="QJ101" s="103"/>
      <c r="QK101" s="103"/>
      <c r="QL101" s="103"/>
      <c r="QM101" s="103"/>
      <c r="QN101" s="103"/>
      <c r="QO101" s="103"/>
      <c r="QP101" s="103"/>
      <c r="QQ101" s="103"/>
      <c r="QR101" s="103"/>
      <c r="QS101" s="103"/>
      <c r="QT101" s="103"/>
      <c r="QU101" s="103"/>
      <c r="QV101" s="103"/>
      <c r="QW101" s="103"/>
      <c r="QX101" s="103"/>
      <c r="QY101" s="103"/>
      <c r="QZ101" s="154"/>
      <c r="RA101" s="103"/>
      <c r="RB101" s="103"/>
      <c r="RC101" s="103"/>
      <c r="RD101" s="103"/>
      <c r="RE101" s="103"/>
      <c r="RF101" s="103"/>
      <c r="RG101" s="103"/>
      <c r="RH101" s="154"/>
      <c r="RI101" s="103"/>
      <c r="RJ101" s="103"/>
      <c r="RK101" s="103"/>
      <c r="RL101" s="103"/>
      <c r="RM101" s="103"/>
      <c r="RN101" s="103"/>
      <c r="RO101" s="103"/>
      <c r="RP101" s="103"/>
      <c r="RQ101" s="103"/>
      <c r="RR101" s="103"/>
      <c r="RS101" s="103"/>
      <c r="RT101" s="154"/>
      <c r="RU101" s="103"/>
      <c r="RV101" s="103"/>
      <c r="RW101" s="103"/>
      <c r="RX101" s="103"/>
      <c r="RY101" s="103"/>
      <c r="RZ101" s="103"/>
      <c r="SA101" s="103"/>
      <c r="SB101" s="103"/>
      <c r="AAL101" s="132">
        <v>3.30768</v>
      </c>
      <c r="AAM101" s="1">
        <v>62.642400000000002</v>
      </c>
      <c r="AAN101" s="1">
        <v>0.14824000000000001</v>
      </c>
      <c r="AAO101" s="1">
        <v>10.372299999999999</v>
      </c>
      <c r="AAP101" s="1">
        <v>8.4000199999999996</v>
      </c>
      <c r="AAQ101" s="1">
        <v>2.43283</v>
      </c>
      <c r="AAR101" s="1">
        <v>2.0709399999999998</v>
      </c>
      <c r="AAS101" s="1">
        <v>3.16574</v>
      </c>
      <c r="AAT101" s="1">
        <v>2.4235199999999999</v>
      </c>
      <c r="AAU101" s="1">
        <v>17.3492</v>
      </c>
      <c r="AAV101" s="1">
        <v>9.67</v>
      </c>
      <c r="AAW101" s="1">
        <v>17.3521</v>
      </c>
      <c r="AAX101" s="1">
        <v>2.26457</v>
      </c>
      <c r="AAY101" s="1">
        <v>3.032E-2</v>
      </c>
      <c r="AAZ101" s="1">
        <v>2.2440000000000002E-2</v>
      </c>
      <c r="ABA101" s="1">
        <v>2.5170000000000001E-2</v>
      </c>
      <c r="ABB101" s="1">
        <v>0.71797</v>
      </c>
      <c r="ABC101" s="1">
        <v>4.555E-2</v>
      </c>
      <c r="ABD101" s="1">
        <v>3.73529</v>
      </c>
      <c r="ABE101" s="1">
        <v>2.62554</v>
      </c>
      <c r="ABF101" s="1">
        <v>0.14405999999999999</v>
      </c>
      <c r="ABG101" s="132">
        <v>4.5039999999999996</v>
      </c>
      <c r="ABH101" s="1">
        <v>7.5350000000000001</v>
      </c>
      <c r="ABI101" s="1">
        <v>12.994999999999999</v>
      </c>
      <c r="ABJ101" s="1">
        <v>1.913</v>
      </c>
      <c r="ABK101" s="1">
        <v>6.4459999999999997</v>
      </c>
      <c r="ADB101" s="132">
        <v>4.33</v>
      </c>
      <c r="ADC101" s="1">
        <v>1.38</v>
      </c>
      <c r="ADD101" s="1">
        <v>1.19</v>
      </c>
      <c r="ADE101" s="1">
        <v>0.6</v>
      </c>
      <c r="ADF101" s="1">
        <v>2.58</v>
      </c>
      <c r="ADG101" s="1">
        <v>2.11</v>
      </c>
      <c r="ADH101" s="1">
        <v>0.44</v>
      </c>
      <c r="ADI101" s="1">
        <v>0.99</v>
      </c>
      <c r="ADJ101" s="1">
        <v>18.61</v>
      </c>
      <c r="ADK101" s="1">
        <v>10.01</v>
      </c>
      <c r="ADL101" s="1">
        <v>6.01</v>
      </c>
      <c r="ADM101" s="1">
        <v>6.11</v>
      </c>
    </row>
    <row r="102" spans="1:793" x14ac:dyDescent="0.25">
      <c r="A102" s="2" t="s">
        <v>535</v>
      </c>
      <c r="B102" s="100"/>
      <c r="C102" s="100"/>
      <c r="D102" s="100"/>
      <c r="E102" s="100"/>
      <c r="F102" s="100"/>
      <c r="G102" s="100"/>
      <c r="H102" s="100"/>
      <c r="I102" s="100"/>
      <c r="J102" s="153"/>
      <c r="K102" s="100"/>
      <c r="L102" s="100"/>
      <c r="M102" s="100"/>
      <c r="N102" s="100"/>
      <c r="O102" s="100"/>
      <c r="P102" s="100"/>
      <c r="Q102" s="100"/>
      <c r="R102" s="100"/>
      <c r="S102" s="100"/>
      <c r="T102" s="100"/>
      <c r="U102" s="153"/>
      <c r="V102" s="100"/>
      <c r="W102" s="100"/>
      <c r="X102" s="100"/>
      <c r="Y102" s="100"/>
      <c r="Z102" s="100"/>
      <c r="AA102" s="100"/>
      <c r="AB102" s="100"/>
      <c r="AC102" s="100"/>
      <c r="AD102" s="100"/>
      <c r="AE102" s="100"/>
      <c r="AF102" s="153"/>
      <c r="AG102" s="100"/>
      <c r="AH102" s="100"/>
      <c r="AI102" s="100"/>
      <c r="AJ102" s="100"/>
      <c r="AK102" s="100"/>
      <c r="AL102" s="100"/>
      <c r="AM102" s="100"/>
      <c r="AN102" s="100"/>
      <c r="AO102" s="100"/>
      <c r="AP102" s="100"/>
      <c r="AQ102" s="153"/>
      <c r="AR102" s="100"/>
      <c r="AS102" s="100"/>
      <c r="AT102" s="100"/>
      <c r="AU102" s="100"/>
      <c r="AV102" s="100"/>
      <c r="AW102" s="100"/>
      <c r="AX102" s="100"/>
      <c r="AY102" s="100"/>
      <c r="AZ102" s="100"/>
      <c r="BA102" s="100"/>
      <c r="BB102" s="153"/>
      <c r="BC102" s="100"/>
      <c r="BD102" s="100"/>
      <c r="BE102" s="100"/>
      <c r="BF102" s="100"/>
      <c r="BG102" s="100"/>
      <c r="BH102" s="100"/>
      <c r="BI102" s="100"/>
      <c r="BJ102" s="100"/>
      <c r="BK102" s="100"/>
      <c r="BL102" s="100"/>
      <c r="BM102" s="100"/>
      <c r="BN102" s="153"/>
      <c r="BO102" s="100"/>
      <c r="BP102" s="100"/>
      <c r="BQ102" s="100"/>
      <c r="BR102" s="100"/>
      <c r="BS102" s="100"/>
      <c r="BT102" s="100"/>
      <c r="BU102" s="100"/>
      <c r="BV102" s="100"/>
      <c r="BW102" s="100"/>
      <c r="BX102" s="100"/>
      <c r="BY102" s="100"/>
      <c r="BZ102" s="100"/>
      <c r="CA102" s="100"/>
      <c r="CB102" s="100"/>
      <c r="CC102" s="100"/>
      <c r="CD102" s="153"/>
      <c r="CE102" s="100"/>
      <c r="CF102" s="100"/>
      <c r="CG102" s="100"/>
      <c r="CH102" s="100"/>
      <c r="CI102" s="100"/>
      <c r="CJ102" s="100"/>
      <c r="CK102" s="100"/>
      <c r="CL102" s="100"/>
      <c r="CM102" s="100"/>
      <c r="CN102" s="100"/>
      <c r="CO102" s="100"/>
      <c r="CP102" s="100"/>
      <c r="CQ102" s="100"/>
      <c r="CR102" s="100"/>
      <c r="CS102" s="100"/>
      <c r="CT102" s="100"/>
      <c r="CU102" s="100"/>
      <c r="CV102" s="100"/>
      <c r="CW102" s="100"/>
      <c r="CX102" s="153"/>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53"/>
      <c r="DW102" s="100"/>
      <c r="DX102" s="100"/>
      <c r="DY102" s="100"/>
      <c r="DZ102" s="100"/>
      <c r="EA102" s="100"/>
      <c r="EB102" s="100"/>
      <c r="EC102" s="100"/>
      <c r="ED102" s="100"/>
      <c r="EE102" s="100"/>
      <c r="EF102" s="100"/>
      <c r="EG102" s="100"/>
      <c r="EH102" s="100"/>
      <c r="EI102" s="153"/>
      <c r="EJ102" s="100"/>
      <c r="EK102" s="100"/>
      <c r="EL102" s="100"/>
      <c r="EM102" s="100"/>
      <c r="EN102" s="100"/>
      <c r="EO102" s="100"/>
      <c r="EP102" s="100"/>
      <c r="EQ102" s="100"/>
      <c r="ER102" s="100"/>
      <c r="ES102" s="100"/>
      <c r="ET102" s="153"/>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c r="GG102" s="100"/>
      <c r="GH102" s="153"/>
      <c r="GI102" s="100"/>
      <c r="GJ102" s="100"/>
      <c r="GK102" s="100"/>
      <c r="GL102" s="100"/>
      <c r="GM102" s="100"/>
      <c r="GN102" s="100"/>
      <c r="GO102" s="100"/>
      <c r="GP102" s="100"/>
      <c r="GQ102" s="100"/>
      <c r="GR102" s="100"/>
      <c r="GS102" s="100"/>
      <c r="GT102" s="100"/>
      <c r="GU102" s="100"/>
      <c r="GV102" s="100"/>
      <c r="GW102" s="100"/>
      <c r="GX102" s="100"/>
      <c r="GY102" s="100"/>
      <c r="GZ102" s="153"/>
      <c r="HA102" s="100"/>
      <c r="HB102" s="100"/>
      <c r="HC102" s="100"/>
      <c r="HD102" s="100"/>
      <c r="HE102" s="100"/>
      <c r="HF102" s="100"/>
      <c r="HG102" s="100"/>
      <c r="HH102" s="100"/>
      <c r="HI102" s="100"/>
      <c r="HJ102" s="100"/>
      <c r="HK102" s="100"/>
      <c r="HL102" s="100"/>
      <c r="HM102" s="100"/>
      <c r="HN102" s="100"/>
      <c r="HO102" s="100"/>
      <c r="HP102" s="100"/>
      <c r="HQ102" s="100"/>
      <c r="HR102" s="100"/>
      <c r="HS102" s="100"/>
      <c r="HT102" s="100"/>
      <c r="HU102" s="100"/>
      <c r="HV102" s="100"/>
      <c r="HW102" s="100"/>
      <c r="HX102" s="100"/>
      <c r="HY102" s="100"/>
      <c r="HZ102" s="100"/>
      <c r="IA102" s="100"/>
      <c r="IB102" s="100"/>
      <c r="IC102" s="100"/>
      <c r="ID102" s="100"/>
      <c r="IE102" s="100"/>
      <c r="IF102" s="100"/>
      <c r="IG102" s="100"/>
      <c r="IH102" s="100"/>
      <c r="II102" s="100"/>
      <c r="IJ102" s="100"/>
      <c r="IK102" s="153"/>
      <c r="IL102" s="100"/>
      <c r="IM102" s="100"/>
      <c r="IN102" s="100"/>
      <c r="IO102" s="100"/>
      <c r="IP102" s="100"/>
      <c r="IQ102" s="100"/>
      <c r="IR102" s="100"/>
      <c r="IS102" s="100"/>
      <c r="IT102" s="100"/>
      <c r="IU102" s="100"/>
      <c r="IV102" s="100"/>
      <c r="IW102" s="100"/>
      <c r="IX102" s="100"/>
      <c r="IY102" s="100"/>
      <c r="IZ102" s="100"/>
      <c r="JA102" s="100"/>
      <c r="JB102" s="153"/>
      <c r="JC102" s="100"/>
      <c r="JD102" s="100"/>
      <c r="JE102" s="100"/>
      <c r="JF102" s="100"/>
      <c r="JG102" s="100"/>
      <c r="JH102" s="100"/>
      <c r="JI102" s="100"/>
      <c r="JJ102" s="100"/>
      <c r="JK102" s="100"/>
      <c r="JL102" s="100"/>
      <c r="JM102" s="100"/>
      <c r="JN102" s="153"/>
      <c r="JO102" s="100"/>
      <c r="JP102" s="100"/>
      <c r="JQ102" s="100"/>
      <c r="JR102" s="100"/>
      <c r="JS102" s="100"/>
      <c r="JT102" s="100"/>
      <c r="JU102" s="100"/>
      <c r="JV102" s="100"/>
      <c r="JW102" s="100"/>
      <c r="JX102" s="100"/>
      <c r="JY102" s="100"/>
      <c r="JZ102" s="100"/>
      <c r="KA102" s="100"/>
      <c r="KB102" s="100"/>
      <c r="KC102" s="100"/>
      <c r="KD102" s="100"/>
      <c r="KE102" s="100"/>
      <c r="KF102" s="100"/>
      <c r="KG102" s="100"/>
      <c r="KH102" s="153"/>
      <c r="KI102" s="100"/>
      <c r="KJ102" s="100"/>
      <c r="KK102" s="100"/>
      <c r="KL102" s="100"/>
      <c r="KM102" s="100"/>
      <c r="KN102" s="100"/>
      <c r="KO102" s="100"/>
      <c r="KP102" s="100"/>
      <c r="KQ102" s="100"/>
      <c r="KR102" s="100"/>
      <c r="KS102" s="100"/>
      <c r="KT102" s="100"/>
      <c r="KU102" s="100"/>
      <c r="KV102" s="100"/>
      <c r="KW102" s="100"/>
      <c r="KX102" s="100"/>
      <c r="KY102" s="100"/>
      <c r="KZ102" s="153"/>
      <c r="LA102" s="100"/>
      <c r="LB102" s="100"/>
      <c r="LC102" s="100"/>
      <c r="LD102" s="100"/>
      <c r="LE102" s="100"/>
      <c r="LF102" s="100"/>
      <c r="LG102" s="100"/>
      <c r="LH102" s="100"/>
      <c r="LI102" s="100"/>
      <c r="LJ102" s="100"/>
      <c r="LK102" s="100"/>
      <c r="LL102" s="100"/>
      <c r="LM102" s="100"/>
      <c r="LN102" s="100"/>
      <c r="LO102" s="100"/>
      <c r="LP102" s="100"/>
      <c r="LQ102" s="100"/>
      <c r="LR102" s="100"/>
      <c r="LS102" s="100"/>
      <c r="LT102" s="100"/>
      <c r="LU102" s="100"/>
      <c r="LV102" s="100"/>
      <c r="LW102" s="100"/>
      <c r="LX102" s="100"/>
      <c r="LY102" s="100"/>
      <c r="LZ102" s="100"/>
      <c r="MA102" s="100"/>
      <c r="MB102" s="100"/>
      <c r="MC102" s="100"/>
      <c r="MD102" s="153">
        <v>5</v>
      </c>
      <c r="ME102" s="100">
        <v>18.97</v>
      </c>
      <c r="MF102" s="100">
        <v>8.39</v>
      </c>
      <c r="MG102" s="100">
        <v>0.91</v>
      </c>
      <c r="MH102" s="100">
        <v>0.32</v>
      </c>
      <c r="MI102" s="100">
        <v>2.86</v>
      </c>
      <c r="MJ102" s="100">
        <v>1.1100000000000001</v>
      </c>
      <c r="MK102" s="100">
        <v>0.69</v>
      </c>
      <c r="ML102" s="100">
        <v>4.1100000000000003</v>
      </c>
      <c r="MM102" s="100">
        <v>1.81</v>
      </c>
      <c r="MN102" s="100">
        <v>1.58</v>
      </c>
      <c r="MO102" s="100">
        <v>3.94</v>
      </c>
      <c r="MP102" s="100">
        <v>4.3099999999999996</v>
      </c>
      <c r="MQ102" s="100">
        <v>3.26</v>
      </c>
      <c r="MR102" s="100">
        <v>2.89</v>
      </c>
      <c r="MS102" s="100">
        <v>1.65</v>
      </c>
      <c r="MT102" s="100">
        <v>3.75</v>
      </c>
      <c r="MU102" s="100">
        <v>3.72</v>
      </c>
      <c r="MV102" s="100">
        <v>3.89</v>
      </c>
      <c r="MW102" s="100">
        <v>3.49</v>
      </c>
      <c r="MX102" s="100">
        <v>2.93</v>
      </c>
      <c r="MY102" s="100">
        <v>3.1</v>
      </c>
      <c r="MZ102" s="153"/>
      <c r="NA102" s="100"/>
      <c r="NB102" s="100"/>
      <c r="NC102" s="100"/>
      <c r="ND102" s="100"/>
      <c r="NE102" s="100"/>
      <c r="NF102" s="100"/>
      <c r="NG102" s="100"/>
      <c r="NH102" s="100"/>
      <c r="NI102" s="100"/>
      <c r="NJ102" s="100"/>
      <c r="NK102" s="153"/>
      <c r="NL102" s="100"/>
      <c r="NM102" s="100"/>
      <c r="NN102" s="100"/>
      <c r="NO102" s="153"/>
      <c r="NP102" s="100"/>
      <c r="NQ102" s="100"/>
      <c r="NR102" s="100"/>
      <c r="NS102" s="100"/>
      <c r="NT102" s="100"/>
      <c r="NU102" s="100"/>
      <c r="NV102" s="100"/>
      <c r="NW102" s="100"/>
      <c r="NX102" s="153"/>
      <c r="NY102" s="100"/>
      <c r="NZ102" s="100"/>
      <c r="OA102" s="100"/>
      <c r="OB102" s="100"/>
      <c r="OC102" s="100"/>
      <c r="OD102" s="100"/>
      <c r="OE102" s="100"/>
      <c r="OF102" s="100"/>
      <c r="OG102" s="100"/>
      <c r="OH102" s="100"/>
      <c r="OI102" s="100"/>
      <c r="OJ102" s="153"/>
      <c r="OK102" s="100"/>
      <c r="OL102" s="100"/>
      <c r="OM102" s="100"/>
      <c r="ON102" s="100"/>
      <c r="OO102" s="100"/>
      <c r="OP102" s="100"/>
      <c r="OQ102" s="100"/>
      <c r="OR102" s="100"/>
      <c r="OS102" s="100"/>
      <c r="OT102" s="100"/>
      <c r="OU102" s="100"/>
      <c r="OV102" s="100"/>
      <c r="OW102" s="100"/>
      <c r="OX102" s="100"/>
      <c r="OY102" s="100"/>
      <c r="OZ102" s="100"/>
      <c r="PA102" s="100"/>
      <c r="PB102" s="100"/>
      <c r="PC102" s="100"/>
      <c r="PD102" s="100"/>
      <c r="PE102" s="100"/>
      <c r="PF102" s="100"/>
      <c r="PG102" s="100"/>
      <c r="PH102" s="100"/>
      <c r="PI102" s="100"/>
      <c r="PJ102" s="100"/>
      <c r="PK102" s="100"/>
      <c r="PL102" s="100"/>
      <c r="PM102" s="100"/>
      <c r="PN102" s="100"/>
      <c r="PO102" s="100"/>
      <c r="PP102" s="100"/>
      <c r="PQ102" s="100"/>
      <c r="PR102" s="100"/>
      <c r="PS102" s="100"/>
      <c r="PT102" s="100"/>
      <c r="PU102" s="100"/>
      <c r="PV102" s="100"/>
      <c r="PW102" s="100"/>
      <c r="PX102" s="100"/>
      <c r="PY102" s="100"/>
      <c r="PZ102" s="100"/>
      <c r="QA102" s="100"/>
      <c r="QB102" s="100"/>
      <c r="QC102" s="100"/>
      <c r="QD102" s="100"/>
      <c r="QE102" s="100"/>
      <c r="QF102" s="100"/>
      <c r="QG102" s="100"/>
      <c r="QH102" s="100"/>
      <c r="QI102" s="100"/>
      <c r="QJ102" s="100"/>
      <c r="QK102" s="100"/>
      <c r="QL102" s="100"/>
      <c r="QM102" s="100"/>
      <c r="QN102" s="100"/>
      <c r="QO102" s="100"/>
      <c r="QP102" s="100"/>
      <c r="QQ102" s="100"/>
      <c r="QR102" s="100"/>
      <c r="QS102" s="100"/>
      <c r="QT102" s="100"/>
      <c r="QU102" s="100"/>
      <c r="QV102" s="100"/>
      <c r="QW102" s="100"/>
      <c r="QX102" s="100"/>
      <c r="QY102" s="100"/>
      <c r="QZ102" s="153"/>
      <c r="RA102" s="100"/>
      <c r="RB102" s="100"/>
      <c r="RC102" s="100"/>
      <c r="RD102" s="100"/>
      <c r="RE102" s="100"/>
      <c r="RF102" s="100"/>
      <c r="RG102" s="100"/>
      <c r="RH102" s="153"/>
      <c r="RI102" s="100"/>
      <c r="RJ102" s="100"/>
      <c r="RK102" s="100"/>
      <c r="RL102" s="100"/>
      <c r="RM102" s="100"/>
      <c r="RN102" s="100"/>
      <c r="RO102" s="100"/>
      <c r="RP102" s="100"/>
      <c r="RQ102" s="100"/>
      <c r="RR102" s="100"/>
      <c r="RS102" s="100"/>
      <c r="RT102" s="153"/>
      <c r="RU102" s="100"/>
      <c r="RV102" s="100"/>
      <c r="RW102" s="100"/>
      <c r="RX102" s="100"/>
      <c r="RY102" s="100"/>
      <c r="RZ102" s="100"/>
      <c r="SA102" s="100"/>
      <c r="SB102" s="100"/>
    </row>
    <row r="103" spans="1:793" x14ac:dyDescent="0.25">
      <c r="A103" s="200" t="s">
        <v>539</v>
      </c>
      <c r="B103" s="103"/>
      <c r="C103" s="103"/>
      <c r="D103" s="103"/>
      <c r="E103" s="103"/>
      <c r="F103" s="103"/>
      <c r="G103" s="103"/>
      <c r="H103" s="103"/>
      <c r="I103" s="103"/>
      <c r="J103" s="154"/>
      <c r="K103" s="103"/>
      <c r="L103" s="103"/>
      <c r="M103" s="103"/>
      <c r="N103" s="103"/>
      <c r="O103" s="103"/>
      <c r="P103" s="103"/>
      <c r="Q103" s="103"/>
      <c r="R103" s="103"/>
      <c r="S103" s="103"/>
      <c r="T103" s="103"/>
      <c r="U103" s="154"/>
      <c r="V103" s="103"/>
      <c r="W103" s="103"/>
      <c r="X103" s="103"/>
      <c r="Y103" s="103"/>
      <c r="Z103" s="103"/>
      <c r="AA103" s="103"/>
      <c r="AB103" s="103"/>
      <c r="AC103" s="103"/>
      <c r="AD103" s="103"/>
      <c r="AE103" s="103"/>
      <c r="AF103" s="154"/>
      <c r="AG103" s="103"/>
      <c r="AH103" s="103"/>
      <c r="AI103" s="103"/>
      <c r="AJ103" s="103"/>
      <c r="AK103" s="103"/>
      <c r="AL103" s="103"/>
      <c r="AM103" s="103"/>
      <c r="AN103" s="103"/>
      <c r="AO103" s="103"/>
      <c r="AP103" s="103"/>
      <c r="AQ103" s="154"/>
      <c r="AR103" s="103"/>
      <c r="AS103" s="103"/>
      <c r="AT103" s="103"/>
      <c r="AU103" s="103"/>
      <c r="AV103" s="103"/>
      <c r="AW103" s="103"/>
      <c r="AX103" s="103"/>
      <c r="AY103" s="103"/>
      <c r="AZ103" s="103"/>
      <c r="BA103" s="103"/>
      <c r="BB103" s="154"/>
      <c r="BC103" s="103"/>
      <c r="BD103" s="103"/>
      <c r="BE103" s="103"/>
      <c r="BF103" s="103"/>
      <c r="BG103" s="103"/>
      <c r="BH103" s="103"/>
      <c r="BI103" s="103"/>
      <c r="BJ103" s="103"/>
      <c r="BK103" s="103"/>
      <c r="BL103" s="103"/>
      <c r="BM103" s="103"/>
      <c r="BN103" s="154"/>
      <c r="BO103" s="103"/>
      <c r="BP103" s="103"/>
      <c r="BQ103" s="103"/>
      <c r="BR103" s="103"/>
      <c r="BS103" s="103"/>
      <c r="BT103" s="103"/>
      <c r="BU103" s="103"/>
      <c r="BV103" s="103"/>
      <c r="BW103" s="103"/>
      <c r="BX103" s="103"/>
      <c r="BY103" s="103"/>
      <c r="BZ103" s="103"/>
      <c r="CA103" s="103"/>
      <c r="CB103" s="103"/>
      <c r="CC103" s="103"/>
      <c r="CD103" s="154"/>
      <c r="CE103" s="103"/>
      <c r="CF103" s="103"/>
      <c r="CG103" s="103"/>
      <c r="CH103" s="103"/>
      <c r="CI103" s="103"/>
      <c r="CJ103" s="103"/>
      <c r="CK103" s="103"/>
      <c r="CL103" s="103"/>
      <c r="CM103" s="103"/>
      <c r="CN103" s="103"/>
      <c r="CO103" s="103"/>
      <c r="CP103" s="103"/>
      <c r="CQ103" s="103"/>
      <c r="CR103" s="103"/>
      <c r="CS103" s="103"/>
      <c r="CT103" s="103"/>
      <c r="CU103" s="103"/>
      <c r="CV103" s="103"/>
      <c r="CW103" s="103"/>
      <c r="CX103" s="154"/>
      <c r="CY103" s="103"/>
      <c r="CZ103" s="103"/>
      <c r="DA103" s="103"/>
      <c r="DB103" s="103"/>
      <c r="DC103" s="103"/>
      <c r="DD103" s="103"/>
      <c r="DE103" s="103"/>
      <c r="DF103" s="103"/>
      <c r="DG103" s="103"/>
      <c r="DH103" s="103"/>
      <c r="DI103" s="103"/>
      <c r="DJ103" s="103"/>
      <c r="DK103" s="103"/>
      <c r="DL103" s="103"/>
      <c r="DM103" s="103"/>
      <c r="DN103" s="103"/>
      <c r="DO103" s="103"/>
      <c r="DP103" s="103"/>
      <c r="DQ103" s="103"/>
      <c r="DR103" s="103"/>
      <c r="DS103" s="103"/>
      <c r="DT103" s="103"/>
      <c r="DU103" s="103"/>
      <c r="DV103" s="154"/>
      <c r="DW103" s="103"/>
      <c r="DX103" s="103"/>
      <c r="DY103" s="103"/>
      <c r="DZ103" s="103"/>
      <c r="EA103" s="103"/>
      <c r="EB103" s="103"/>
      <c r="EC103" s="103"/>
      <c r="ED103" s="103"/>
      <c r="EE103" s="103"/>
      <c r="EF103" s="103"/>
      <c r="EG103" s="103"/>
      <c r="EH103" s="103"/>
      <c r="EI103" s="154"/>
      <c r="EJ103" s="103"/>
      <c r="EK103" s="103"/>
      <c r="EL103" s="103"/>
      <c r="EM103" s="103"/>
      <c r="EN103" s="103"/>
      <c r="EO103" s="103"/>
      <c r="EP103" s="103"/>
      <c r="EQ103" s="103"/>
      <c r="ER103" s="103"/>
      <c r="ES103" s="103"/>
      <c r="ET103" s="154"/>
      <c r="EU103" s="103"/>
      <c r="EV103" s="103"/>
      <c r="EW103" s="103"/>
      <c r="EX103" s="103"/>
      <c r="EY103" s="103"/>
      <c r="EZ103" s="103"/>
      <c r="FA103" s="103"/>
      <c r="FB103" s="103"/>
      <c r="FC103" s="103"/>
      <c r="FD103" s="103"/>
      <c r="FE103" s="103"/>
      <c r="FF103" s="103"/>
      <c r="FG103" s="103"/>
      <c r="FH103" s="103"/>
      <c r="FI103" s="103"/>
      <c r="FJ103" s="103"/>
      <c r="FK103" s="103"/>
      <c r="FL103" s="103"/>
      <c r="FM103" s="103"/>
      <c r="FN103" s="103"/>
      <c r="FO103" s="103"/>
      <c r="FP103" s="103"/>
      <c r="FQ103" s="103"/>
      <c r="FR103" s="103"/>
      <c r="FS103" s="103"/>
      <c r="FT103" s="103"/>
      <c r="FU103" s="103"/>
      <c r="FV103" s="103"/>
      <c r="FW103" s="103"/>
      <c r="FX103" s="103"/>
      <c r="FY103" s="103"/>
      <c r="FZ103" s="103"/>
      <c r="GA103" s="103"/>
      <c r="GB103" s="103"/>
      <c r="GC103" s="103"/>
      <c r="GD103" s="103"/>
      <c r="GE103" s="103"/>
      <c r="GF103" s="103"/>
      <c r="GG103" s="103"/>
      <c r="GH103" s="154"/>
      <c r="GI103" s="103"/>
      <c r="GJ103" s="103"/>
      <c r="GK103" s="103"/>
      <c r="GL103" s="103"/>
      <c r="GM103" s="103"/>
      <c r="GN103" s="103"/>
      <c r="GO103" s="103"/>
      <c r="GP103" s="103"/>
      <c r="GQ103" s="103"/>
      <c r="GR103" s="103"/>
      <c r="GS103" s="103"/>
      <c r="GT103" s="103"/>
      <c r="GU103" s="103"/>
      <c r="GV103" s="103"/>
      <c r="GW103" s="103"/>
      <c r="GX103" s="103"/>
      <c r="GY103" s="103"/>
      <c r="GZ103" s="154"/>
      <c r="HA103" s="103"/>
      <c r="HB103" s="103"/>
      <c r="HC103" s="103"/>
      <c r="HD103" s="103"/>
      <c r="HE103" s="103"/>
      <c r="HF103" s="103"/>
      <c r="HG103" s="103"/>
      <c r="HH103" s="103"/>
      <c r="HI103" s="103"/>
      <c r="HJ103" s="103"/>
      <c r="HK103" s="103"/>
      <c r="HL103" s="103"/>
      <c r="HM103" s="103"/>
      <c r="HN103" s="103"/>
      <c r="HO103" s="103"/>
      <c r="HP103" s="103"/>
      <c r="HQ103" s="103"/>
      <c r="HR103" s="103"/>
      <c r="HS103" s="103"/>
      <c r="HT103" s="103"/>
      <c r="HU103" s="103"/>
      <c r="HV103" s="103"/>
      <c r="HW103" s="103"/>
      <c r="HX103" s="103"/>
      <c r="HY103" s="103"/>
      <c r="HZ103" s="103"/>
      <c r="IA103" s="103"/>
      <c r="IB103" s="103"/>
      <c r="IC103" s="103"/>
      <c r="ID103" s="103"/>
      <c r="IE103" s="103"/>
      <c r="IF103" s="103"/>
      <c r="IG103" s="103"/>
      <c r="IH103" s="103"/>
      <c r="II103" s="103"/>
      <c r="IJ103" s="103"/>
      <c r="IK103" s="154"/>
      <c r="IL103" s="103"/>
      <c r="IM103" s="103"/>
      <c r="IN103" s="103"/>
      <c r="IO103" s="103"/>
      <c r="IP103" s="103"/>
      <c r="IQ103" s="103"/>
      <c r="IR103" s="103"/>
      <c r="IS103" s="103"/>
      <c r="IT103" s="103"/>
      <c r="IU103" s="103"/>
      <c r="IV103" s="103"/>
      <c r="IW103" s="103"/>
      <c r="IX103" s="103"/>
      <c r="IY103" s="103"/>
      <c r="IZ103" s="103"/>
      <c r="JA103" s="103"/>
      <c r="JB103" s="154"/>
      <c r="JC103" s="103"/>
      <c r="JD103" s="103"/>
      <c r="JE103" s="103"/>
      <c r="JF103" s="103"/>
      <c r="JG103" s="103"/>
      <c r="JH103" s="103"/>
      <c r="JI103" s="103"/>
      <c r="JJ103" s="103"/>
      <c r="JK103" s="103"/>
      <c r="JL103" s="103"/>
      <c r="JM103" s="103"/>
      <c r="JN103" s="154"/>
      <c r="JO103" s="103"/>
      <c r="JP103" s="103"/>
      <c r="JQ103" s="103"/>
      <c r="JR103" s="103"/>
      <c r="JS103" s="103"/>
      <c r="JT103" s="103"/>
      <c r="JU103" s="103"/>
      <c r="JV103" s="103"/>
      <c r="JW103" s="103"/>
      <c r="JX103" s="103"/>
      <c r="JY103" s="103"/>
      <c r="JZ103" s="103"/>
      <c r="KA103" s="103"/>
      <c r="KB103" s="103"/>
      <c r="KC103" s="103"/>
      <c r="KD103" s="103"/>
      <c r="KE103" s="103"/>
      <c r="KF103" s="103"/>
      <c r="KG103" s="103"/>
      <c r="KH103" s="154"/>
      <c r="KI103" s="103"/>
      <c r="KJ103" s="103"/>
      <c r="KK103" s="103"/>
      <c r="KL103" s="103"/>
      <c r="KM103" s="103"/>
      <c r="KN103" s="103"/>
      <c r="KO103" s="103"/>
      <c r="KP103" s="103"/>
      <c r="KQ103" s="103"/>
      <c r="KR103" s="103"/>
      <c r="KS103" s="103"/>
      <c r="KT103" s="103"/>
      <c r="KU103" s="103"/>
      <c r="KV103" s="103"/>
      <c r="KW103" s="103"/>
      <c r="KX103" s="103"/>
      <c r="KY103" s="103"/>
      <c r="KZ103" s="154"/>
      <c r="LA103" s="103"/>
      <c r="LB103" s="103"/>
      <c r="LC103" s="103"/>
      <c r="LD103" s="103"/>
      <c r="LE103" s="103"/>
      <c r="LF103" s="103"/>
      <c r="LG103" s="103"/>
      <c r="LH103" s="103"/>
      <c r="LI103" s="103"/>
      <c r="LJ103" s="103"/>
      <c r="LK103" s="103"/>
      <c r="LL103" s="103"/>
      <c r="LM103" s="103"/>
      <c r="LN103" s="103"/>
      <c r="LO103" s="103"/>
      <c r="LP103" s="103"/>
      <c r="LQ103" s="103"/>
      <c r="LR103" s="103"/>
      <c r="LS103" s="103"/>
      <c r="LT103" s="103"/>
      <c r="LU103" s="103"/>
      <c r="LV103" s="103"/>
      <c r="LW103" s="103"/>
      <c r="LX103" s="103"/>
      <c r="LY103" s="103"/>
      <c r="LZ103" s="103"/>
      <c r="MA103" s="103"/>
      <c r="MB103" s="103"/>
      <c r="MC103" s="103"/>
      <c r="MD103" s="154"/>
      <c r="ME103" s="103"/>
      <c r="MF103" s="103"/>
      <c r="MG103" s="103"/>
      <c r="MH103" s="103"/>
      <c r="MI103" s="103"/>
      <c r="MJ103" s="103"/>
      <c r="MK103" s="103"/>
      <c r="ML103" s="103"/>
      <c r="MM103" s="103"/>
      <c r="MN103" s="103"/>
      <c r="MO103" s="103"/>
      <c r="MP103" s="103"/>
      <c r="MQ103" s="103"/>
      <c r="MR103" s="103"/>
      <c r="MS103" s="103"/>
      <c r="MT103" s="103"/>
      <c r="MU103" s="103"/>
      <c r="MV103" s="103"/>
      <c r="MW103" s="103"/>
      <c r="MX103" s="103"/>
      <c r="MY103" s="103"/>
      <c r="MZ103" s="154">
        <v>9.98</v>
      </c>
      <c r="NA103" s="103">
        <v>8.89</v>
      </c>
      <c r="NB103" s="103">
        <v>16</v>
      </c>
      <c r="NC103" s="103">
        <v>30.04</v>
      </c>
      <c r="ND103" s="103">
        <v>39.25</v>
      </c>
      <c r="NE103" s="103">
        <v>105.45</v>
      </c>
      <c r="NF103" s="103"/>
      <c r="NG103" s="103">
        <v>96.96</v>
      </c>
      <c r="NH103" s="103">
        <v>78.03</v>
      </c>
      <c r="NI103" s="103">
        <v>223.36</v>
      </c>
      <c r="NJ103" s="103"/>
      <c r="NK103" s="154"/>
      <c r="NL103" s="103"/>
      <c r="NM103" s="103"/>
      <c r="NN103" s="103"/>
      <c r="NO103" s="154"/>
      <c r="NP103" s="103"/>
      <c r="NQ103" s="103"/>
      <c r="NR103" s="103"/>
      <c r="NS103" s="103"/>
      <c r="NT103" s="103"/>
      <c r="NU103" s="103"/>
      <c r="NV103" s="103"/>
      <c r="NW103" s="103"/>
      <c r="NX103" s="154"/>
      <c r="NY103" s="103"/>
      <c r="NZ103" s="103"/>
      <c r="OA103" s="103"/>
      <c r="OB103" s="103"/>
      <c r="OC103" s="103"/>
      <c r="OD103" s="103"/>
      <c r="OE103" s="103"/>
      <c r="OF103" s="103"/>
      <c r="OG103" s="103"/>
      <c r="OH103" s="103"/>
      <c r="OI103" s="103"/>
      <c r="OJ103" s="154"/>
      <c r="OK103" s="103"/>
      <c r="OL103" s="103"/>
      <c r="OM103" s="103"/>
      <c r="ON103" s="103"/>
      <c r="OO103" s="103"/>
      <c r="OP103" s="103"/>
      <c r="OQ103" s="103"/>
      <c r="OR103" s="103"/>
      <c r="OS103" s="103"/>
      <c r="OT103" s="103"/>
      <c r="OU103" s="103"/>
      <c r="OV103" s="103"/>
      <c r="OW103" s="103"/>
      <c r="OX103" s="103"/>
      <c r="OY103" s="103"/>
      <c r="OZ103" s="103"/>
      <c r="PA103" s="103"/>
      <c r="PB103" s="103"/>
      <c r="PC103" s="103"/>
      <c r="PD103" s="103"/>
      <c r="PE103" s="103"/>
      <c r="PF103" s="103"/>
      <c r="PG103" s="103"/>
      <c r="PH103" s="103"/>
      <c r="PI103" s="103"/>
      <c r="PJ103" s="103"/>
      <c r="PK103" s="103"/>
      <c r="PL103" s="103"/>
      <c r="PM103" s="103"/>
      <c r="PN103" s="103"/>
      <c r="PO103" s="103"/>
      <c r="PP103" s="103"/>
      <c r="PQ103" s="103"/>
      <c r="PR103" s="103"/>
      <c r="PS103" s="103"/>
      <c r="PT103" s="103"/>
      <c r="PU103" s="103"/>
      <c r="PV103" s="103"/>
      <c r="PW103" s="103"/>
      <c r="PX103" s="103"/>
      <c r="PY103" s="103"/>
      <c r="PZ103" s="103"/>
      <c r="QA103" s="103"/>
      <c r="QB103" s="103"/>
      <c r="QC103" s="103"/>
      <c r="QD103" s="103"/>
      <c r="QE103" s="103"/>
      <c r="QF103" s="103"/>
      <c r="QG103" s="103"/>
      <c r="QH103" s="103"/>
      <c r="QI103" s="103"/>
      <c r="QJ103" s="103"/>
      <c r="QK103" s="103"/>
      <c r="QL103" s="103"/>
      <c r="QM103" s="103"/>
      <c r="QN103" s="103"/>
      <c r="QO103" s="103"/>
      <c r="QP103" s="103"/>
      <c r="QQ103" s="103"/>
      <c r="QR103" s="103"/>
      <c r="QS103" s="103"/>
      <c r="QT103" s="103"/>
      <c r="QU103" s="103"/>
      <c r="QV103" s="103"/>
      <c r="QW103" s="103"/>
      <c r="QX103" s="103"/>
      <c r="QY103" s="103"/>
      <c r="QZ103" s="154"/>
      <c r="RA103" s="103"/>
      <c r="RB103" s="103"/>
      <c r="RC103" s="103"/>
      <c r="RD103" s="103"/>
      <c r="RE103" s="103"/>
      <c r="RF103" s="103"/>
      <c r="RG103" s="103"/>
      <c r="RH103" s="154"/>
      <c r="RI103" s="103"/>
      <c r="RJ103" s="103"/>
      <c r="RK103" s="103"/>
      <c r="RL103" s="103"/>
      <c r="RM103" s="103"/>
      <c r="RN103" s="103"/>
      <c r="RO103" s="103"/>
      <c r="RP103" s="103"/>
      <c r="RQ103" s="103"/>
      <c r="RR103" s="103"/>
      <c r="RS103" s="103"/>
      <c r="RT103" s="154"/>
      <c r="RU103" s="103"/>
      <c r="RV103" s="103"/>
      <c r="RW103" s="103"/>
      <c r="RX103" s="103"/>
      <c r="RY103" s="103"/>
      <c r="RZ103" s="103"/>
      <c r="SA103" s="103"/>
      <c r="SB103" s="103"/>
      <c r="VF103" s="132">
        <v>0.98</v>
      </c>
      <c r="VG103" s="1">
        <v>1.5</v>
      </c>
      <c r="VH103" s="1">
        <v>1.1599999999999999</v>
      </c>
      <c r="VI103" s="1">
        <v>0.86</v>
      </c>
      <c r="VJ103" s="1">
        <v>3.05</v>
      </c>
      <c r="VK103" s="1">
        <v>2.9</v>
      </c>
      <c r="VL103" s="1">
        <v>6.13</v>
      </c>
      <c r="VM103" s="1">
        <v>5.0999999999999996</v>
      </c>
      <c r="VN103" s="1">
        <v>2.02</v>
      </c>
    </row>
    <row r="104" spans="1:793" x14ac:dyDescent="0.25">
      <c r="A104" s="200" t="s">
        <v>553</v>
      </c>
      <c r="B104" s="100"/>
      <c r="C104" s="100"/>
      <c r="D104" s="100"/>
      <c r="E104" s="100"/>
      <c r="F104" s="100"/>
      <c r="G104" s="100"/>
      <c r="H104" s="100"/>
      <c r="I104" s="100"/>
      <c r="J104" s="153"/>
      <c r="K104" s="100"/>
      <c r="L104" s="100"/>
      <c r="M104" s="100"/>
      <c r="N104" s="100"/>
      <c r="O104" s="100"/>
      <c r="P104" s="100"/>
      <c r="Q104" s="100"/>
      <c r="R104" s="100"/>
      <c r="S104" s="100"/>
      <c r="T104" s="100"/>
      <c r="U104" s="153"/>
      <c r="V104" s="100"/>
      <c r="W104" s="100"/>
      <c r="X104" s="100"/>
      <c r="Y104" s="100"/>
      <c r="Z104" s="100"/>
      <c r="AA104" s="100"/>
      <c r="AB104" s="100"/>
      <c r="AC104" s="100"/>
      <c r="AD104" s="100"/>
      <c r="AE104" s="100"/>
      <c r="AF104" s="153"/>
      <c r="AG104" s="100"/>
      <c r="AH104" s="100"/>
      <c r="AI104" s="100"/>
      <c r="AJ104" s="100"/>
      <c r="AK104" s="100"/>
      <c r="AL104" s="100"/>
      <c r="AM104" s="100"/>
      <c r="AN104" s="100"/>
      <c r="AO104" s="100"/>
      <c r="AP104" s="100"/>
      <c r="AQ104" s="153"/>
      <c r="AR104" s="100"/>
      <c r="AS104" s="100"/>
      <c r="AT104" s="100"/>
      <c r="AU104" s="100"/>
      <c r="AV104" s="100"/>
      <c r="AW104" s="100"/>
      <c r="AX104" s="100"/>
      <c r="AY104" s="100"/>
      <c r="AZ104" s="100"/>
      <c r="BA104" s="100"/>
      <c r="BB104" s="153"/>
      <c r="BC104" s="100"/>
      <c r="BD104" s="100"/>
      <c r="BE104" s="100"/>
      <c r="BF104" s="100"/>
      <c r="BG104" s="100"/>
      <c r="BH104" s="100"/>
      <c r="BI104" s="100"/>
      <c r="BJ104" s="100"/>
      <c r="BK104" s="100"/>
      <c r="BL104" s="100"/>
      <c r="BM104" s="100"/>
      <c r="BN104" s="153"/>
      <c r="BO104" s="100"/>
      <c r="BP104" s="100"/>
      <c r="BQ104" s="100"/>
      <c r="BR104" s="100"/>
      <c r="BS104" s="100"/>
      <c r="BT104" s="100"/>
      <c r="BU104" s="100"/>
      <c r="BV104" s="100"/>
      <c r="BW104" s="100"/>
      <c r="BX104" s="100"/>
      <c r="BY104" s="100"/>
      <c r="BZ104" s="100"/>
      <c r="CA104" s="100"/>
      <c r="CB104" s="100"/>
      <c r="CC104" s="100"/>
      <c r="CD104" s="153"/>
      <c r="CE104" s="100"/>
      <c r="CF104" s="100"/>
      <c r="CG104" s="100"/>
      <c r="CH104" s="100"/>
      <c r="CI104" s="100"/>
      <c r="CJ104" s="100"/>
      <c r="CK104" s="100"/>
      <c r="CL104" s="100"/>
      <c r="CM104" s="100"/>
      <c r="CN104" s="100"/>
      <c r="CO104" s="100"/>
      <c r="CP104" s="100"/>
      <c r="CQ104" s="100"/>
      <c r="CR104" s="100"/>
      <c r="CS104" s="100"/>
      <c r="CT104" s="100"/>
      <c r="CU104" s="100"/>
      <c r="CV104" s="100"/>
      <c r="CW104" s="100"/>
      <c r="CX104" s="153"/>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53"/>
      <c r="DW104" s="100"/>
      <c r="DX104" s="100"/>
      <c r="DY104" s="100"/>
      <c r="DZ104" s="100"/>
      <c r="EA104" s="100"/>
      <c r="EB104" s="100"/>
      <c r="EC104" s="100"/>
      <c r="ED104" s="100"/>
      <c r="EE104" s="100"/>
      <c r="EF104" s="100"/>
      <c r="EG104" s="100"/>
      <c r="EH104" s="100"/>
      <c r="EI104" s="153"/>
      <c r="EJ104" s="100"/>
      <c r="EK104" s="100"/>
      <c r="EL104" s="100"/>
      <c r="EM104" s="100"/>
      <c r="EN104" s="100"/>
      <c r="EO104" s="100"/>
      <c r="EP104" s="100"/>
      <c r="EQ104" s="100"/>
      <c r="ER104" s="100"/>
      <c r="ES104" s="100"/>
      <c r="ET104" s="153"/>
      <c r="EU104" s="100"/>
      <c r="EV104" s="100"/>
      <c r="EW104" s="100"/>
      <c r="EX104" s="100"/>
      <c r="EY104" s="100"/>
      <c r="EZ104" s="100"/>
      <c r="FA104" s="100"/>
      <c r="FB104" s="100"/>
      <c r="FC104" s="100"/>
      <c r="FD104" s="100"/>
      <c r="FE104" s="100"/>
      <c r="FF104" s="100"/>
      <c r="FG104" s="100"/>
      <c r="FH104" s="100"/>
      <c r="FI104" s="100"/>
      <c r="FJ104" s="100"/>
      <c r="FK104" s="100"/>
      <c r="FL104" s="100"/>
      <c r="FM104" s="100"/>
      <c r="FN104" s="100"/>
      <c r="FO104" s="100"/>
      <c r="FP104" s="100"/>
      <c r="FQ104" s="100"/>
      <c r="FR104" s="100"/>
      <c r="FS104" s="100"/>
      <c r="FT104" s="100"/>
      <c r="FU104" s="100"/>
      <c r="FV104" s="100"/>
      <c r="FW104" s="100"/>
      <c r="FX104" s="100"/>
      <c r="FY104" s="100"/>
      <c r="FZ104" s="100"/>
      <c r="GA104" s="100"/>
      <c r="GB104" s="100"/>
      <c r="GC104" s="100"/>
      <c r="GD104" s="100"/>
      <c r="GE104" s="100"/>
      <c r="GF104" s="100"/>
      <c r="GG104" s="100"/>
      <c r="GH104" s="153"/>
      <c r="GI104" s="100"/>
      <c r="GJ104" s="100"/>
      <c r="GK104" s="100"/>
      <c r="GL104" s="100"/>
      <c r="GM104" s="100"/>
      <c r="GN104" s="100"/>
      <c r="GO104" s="100"/>
      <c r="GP104" s="100"/>
      <c r="GQ104" s="100"/>
      <c r="GR104" s="100"/>
      <c r="GS104" s="100"/>
      <c r="GT104" s="100"/>
      <c r="GU104" s="100"/>
      <c r="GV104" s="100"/>
      <c r="GW104" s="100"/>
      <c r="GX104" s="100"/>
      <c r="GY104" s="100"/>
      <c r="GZ104" s="153"/>
      <c r="HA104" s="100"/>
      <c r="HB104" s="100"/>
      <c r="HC104" s="100"/>
      <c r="HD104" s="100"/>
      <c r="HE104" s="100"/>
      <c r="HF104" s="100"/>
      <c r="HG104" s="100"/>
      <c r="HH104" s="100"/>
      <c r="HI104" s="100"/>
      <c r="HJ104" s="100"/>
      <c r="HK104" s="100"/>
      <c r="HL104" s="100"/>
      <c r="HM104" s="100"/>
      <c r="HN104" s="100"/>
      <c r="HO104" s="100"/>
      <c r="HP104" s="100"/>
      <c r="HQ104" s="100"/>
      <c r="HR104" s="100"/>
      <c r="HS104" s="100"/>
      <c r="HT104" s="100"/>
      <c r="HU104" s="100"/>
      <c r="HV104" s="100"/>
      <c r="HW104" s="100"/>
      <c r="HX104" s="100"/>
      <c r="HY104" s="100"/>
      <c r="HZ104" s="100"/>
      <c r="IA104" s="100"/>
      <c r="IB104" s="100"/>
      <c r="IC104" s="100"/>
      <c r="ID104" s="100"/>
      <c r="IE104" s="100"/>
      <c r="IF104" s="100"/>
      <c r="IG104" s="100"/>
      <c r="IH104" s="100"/>
      <c r="II104" s="100"/>
      <c r="IJ104" s="100"/>
      <c r="IK104" s="153"/>
      <c r="IL104" s="100"/>
      <c r="IM104" s="100"/>
      <c r="IN104" s="100"/>
      <c r="IO104" s="100"/>
      <c r="IP104" s="100"/>
      <c r="IQ104" s="100"/>
      <c r="IR104" s="100"/>
      <c r="IS104" s="100"/>
      <c r="IT104" s="100"/>
      <c r="IU104" s="100"/>
      <c r="IV104" s="100"/>
      <c r="IW104" s="100"/>
      <c r="IX104" s="100"/>
      <c r="IY104" s="100"/>
      <c r="IZ104" s="100"/>
      <c r="JA104" s="100"/>
      <c r="JB104" s="153"/>
      <c r="JC104" s="100"/>
      <c r="JD104" s="100"/>
      <c r="JE104" s="100"/>
      <c r="JF104" s="100"/>
      <c r="JG104" s="100"/>
      <c r="JH104" s="100"/>
      <c r="JI104" s="100"/>
      <c r="JJ104" s="100"/>
      <c r="JK104" s="100"/>
      <c r="JL104" s="100"/>
      <c r="JM104" s="100"/>
      <c r="JN104" s="153"/>
      <c r="JO104" s="100"/>
      <c r="JP104" s="100"/>
      <c r="JQ104" s="100"/>
      <c r="JR104" s="100"/>
      <c r="JS104" s="100"/>
      <c r="JT104" s="100"/>
      <c r="JU104" s="100"/>
      <c r="JV104" s="100"/>
      <c r="JW104" s="100"/>
      <c r="JX104" s="100"/>
      <c r="JY104" s="100"/>
      <c r="JZ104" s="100"/>
      <c r="KA104" s="100"/>
      <c r="KB104" s="100"/>
      <c r="KC104" s="100"/>
      <c r="KD104" s="100"/>
      <c r="KE104" s="100"/>
      <c r="KF104" s="100"/>
      <c r="KG104" s="100"/>
      <c r="KH104" s="153"/>
      <c r="KI104" s="100"/>
      <c r="KJ104" s="100"/>
      <c r="KK104" s="100"/>
      <c r="KL104" s="100"/>
      <c r="KM104" s="100"/>
      <c r="KN104" s="100"/>
      <c r="KO104" s="100"/>
      <c r="KP104" s="100"/>
      <c r="KQ104" s="100"/>
      <c r="KR104" s="100"/>
      <c r="KS104" s="100"/>
      <c r="KT104" s="100"/>
      <c r="KU104" s="100"/>
      <c r="KV104" s="100"/>
      <c r="KW104" s="100"/>
      <c r="KX104" s="100"/>
      <c r="KY104" s="100"/>
      <c r="KZ104" s="153"/>
      <c r="LA104" s="100"/>
      <c r="LB104" s="100"/>
      <c r="LC104" s="100"/>
      <c r="LD104" s="100"/>
      <c r="LE104" s="100"/>
      <c r="LF104" s="100"/>
      <c r="LG104" s="100"/>
      <c r="LH104" s="100"/>
      <c r="LI104" s="100"/>
      <c r="LJ104" s="100"/>
      <c r="LK104" s="100"/>
      <c r="LL104" s="100"/>
      <c r="LM104" s="100"/>
      <c r="LN104" s="100"/>
      <c r="LO104" s="100"/>
      <c r="LP104" s="100"/>
      <c r="LQ104" s="100"/>
      <c r="LR104" s="100"/>
      <c r="LS104" s="100"/>
      <c r="LT104" s="100"/>
      <c r="LU104" s="100"/>
      <c r="LV104" s="100"/>
      <c r="LW104" s="100"/>
      <c r="LX104" s="100"/>
      <c r="LY104" s="100"/>
      <c r="LZ104" s="100"/>
      <c r="MA104" s="100"/>
      <c r="MB104" s="100"/>
      <c r="MC104" s="100"/>
      <c r="MD104" s="153"/>
      <c r="ME104" s="100"/>
      <c r="MF104" s="100"/>
      <c r="MG104" s="100"/>
      <c r="MH104" s="100"/>
      <c r="MI104" s="100"/>
      <c r="MJ104" s="100"/>
      <c r="MK104" s="100"/>
      <c r="ML104" s="100"/>
      <c r="MM104" s="100"/>
      <c r="MN104" s="100"/>
      <c r="MO104" s="100"/>
      <c r="MP104" s="100"/>
      <c r="MQ104" s="100"/>
      <c r="MR104" s="100"/>
      <c r="MS104" s="100"/>
      <c r="MT104" s="100"/>
      <c r="MU104" s="100"/>
      <c r="MV104" s="100"/>
      <c r="MW104" s="100"/>
      <c r="MX104" s="100"/>
      <c r="MY104" s="100"/>
      <c r="MZ104" s="153"/>
      <c r="NA104" s="100"/>
      <c r="NB104" s="100"/>
      <c r="NC104" s="100"/>
      <c r="ND104" s="100"/>
      <c r="NE104" s="100"/>
      <c r="NF104" s="100"/>
      <c r="NG104" s="100"/>
      <c r="NH104" s="100"/>
      <c r="NI104" s="100"/>
      <c r="NJ104" s="100"/>
      <c r="NK104" s="153">
        <v>0.48199999999999998</v>
      </c>
      <c r="NL104" s="100">
        <v>0.32500000000000001</v>
      </c>
      <c r="NM104" s="100">
        <v>1.278</v>
      </c>
      <c r="NN104" s="100">
        <v>0.67100000000000004</v>
      </c>
      <c r="NO104" s="153"/>
      <c r="NP104" s="100"/>
      <c r="NQ104" s="100"/>
      <c r="NR104" s="100"/>
      <c r="NS104" s="100"/>
      <c r="NT104" s="100"/>
      <c r="NU104" s="100"/>
      <c r="NV104" s="100"/>
      <c r="NW104" s="100"/>
      <c r="NX104" s="153"/>
      <c r="NY104" s="100"/>
      <c r="NZ104" s="100"/>
      <c r="OA104" s="100"/>
      <c r="OB104" s="100"/>
      <c r="OC104" s="100"/>
      <c r="OD104" s="100"/>
      <c r="OE104" s="100"/>
      <c r="OF104" s="100"/>
      <c r="OG104" s="100"/>
      <c r="OH104" s="100"/>
      <c r="OI104" s="100"/>
      <c r="OJ104" s="153"/>
      <c r="OK104" s="100"/>
      <c r="OL104" s="100"/>
      <c r="OM104" s="100"/>
      <c r="ON104" s="100"/>
      <c r="OO104" s="100"/>
      <c r="OP104" s="100"/>
      <c r="OQ104" s="100"/>
      <c r="OR104" s="100"/>
      <c r="OS104" s="100"/>
      <c r="OT104" s="100"/>
      <c r="OU104" s="100"/>
      <c r="OV104" s="100"/>
      <c r="OW104" s="100"/>
      <c r="OX104" s="100"/>
      <c r="OY104" s="100"/>
      <c r="OZ104" s="100"/>
      <c r="PA104" s="100"/>
      <c r="PB104" s="100"/>
      <c r="PC104" s="100"/>
      <c r="PD104" s="100"/>
      <c r="PE104" s="100"/>
      <c r="PF104" s="100"/>
      <c r="PG104" s="100"/>
      <c r="PH104" s="100"/>
      <c r="PI104" s="100"/>
      <c r="PJ104" s="100"/>
      <c r="PK104" s="100"/>
      <c r="PL104" s="100"/>
      <c r="PM104" s="100"/>
      <c r="PN104" s="100"/>
      <c r="PO104" s="100"/>
      <c r="PP104" s="100"/>
      <c r="PQ104" s="100"/>
      <c r="PR104" s="100"/>
      <c r="PS104" s="100"/>
      <c r="PT104" s="100"/>
      <c r="PU104" s="100"/>
      <c r="PV104" s="100"/>
      <c r="PW104" s="100"/>
      <c r="PX104" s="100"/>
      <c r="PY104" s="100"/>
      <c r="PZ104" s="100"/>
      <c r="QA104" s="100"/>
      <c r="QB104" s="100"/>
      <c r="QC104" s="100"/>
      <c r="QD104" s="100"/>
      <c r="QE104" s="100"/>
      <c r="QF104" s="100"/>
      <c r="QG104" s="100"/>
      <c r="QH104" s="100"/>
      <c r="QI104" s="100"/>
      <c r="QJ104" s="100"/>
      <c r="QK104" s="100"/>
      <c r="QL104" s="100"/>
      <c r="QM104" s="100"/>
      <c r="QN104" s="100"/>
      <c r="QO104" s="100"/>
      <c r="QP104" s="100"/>
      <c r="QQ104" s="100"/>
      <c r="QR104" s="100"/>
      <c r="QS104" s="100"/>
      <c r="QT104" s="100"/>
      <c r="QU104" s="100"/>
      <c r="QV104" s="100"/>
      <c r="QW104" s="100"/>
      <c r="QX104" s="100"/>
      <c r="QY104" s="100"/>
      <c r="QZ104" s="153"/>
      <c r="RA104" s="100"/>
      <c r="RB104" s="100"/>
      <c r="RC104" s="100"/>
      <c r="RD104" s="100"/>
      <c r="RE104" s="100"/>
      <c r="RF104" s="100"/>
      <c r="RG104" s="100"/>
      <c r="RH104" s="153"/>
      <c r="RI104" s="100"/>
      <c r="RJ104" s="100"/>
      <c r="RK104" s="100"/>
      <c r="RL104" s="100"/>
      <c r="RM104" s="100"/>
      <c r="RN104" s="100"/>
      <c r="RO104" s="100"/>
      <c r="RP104" s="100"/>
      <c r="RQ104" s="100"/>
      <c r="RR104" s="100"/>
      <c r="RS104" s="100"/>
      <c r="RT104" s="153"/>
      <c r="RU104" s="100"/>
      <c r="RV104" s="100"/>
      <c r="RW104" s="100"/>
      <c r="RX104" s="100"/>
      <c r="RY104" s="100"/>
      <c r="RZ104" s="100"/>
      <c r="SA104" s="100"/>
      <c r="SB104" s="100"/>
    </row>
    <row r="105" spans="1:793" x14ac:dyDescent="0.25">
      <c r="A105" s="2" t="s">
        <v>554</v>
      </c>
      <c r="B105" s="103"/>
      <c r="C105" s="103"/>
      <c r="D105" s="103"/>
      <c r="E105" s="103"/>
      <c r="F105" s="103"/>
      <c r="G105" s="103"/>
      <c r="H105" s="103"/>
      <c r="I105" s="103"/>
      <c r="J105" s="154"/>
      <c r="K105" s="103"/>
      <c r="L105" s="103"/>
      <c r="M105" s="103"/>
      <c r="N105" s="103"/>
      <c r="O105" s="103"/>
      <c r="P105" s="103"/>
      <c r="Q105" s="103"/>
      <c r="R105" s="103"/>
      <c r="S105" s="103"/>
      <c r="T105" s="103"/>
      <c r="U105" s="154"/>
      <c r="V105" s="103"/>
      <c r="W105" s="103"/>
      <c r="X105" s="103"/>
      <c r="Y105" s="103"/>
      <c r="Z105" s="103"/>
      <c r="AA105" s="103"/>
      <c r="AB105" s="103"/>
      <c r="AC105" s="103"/>
      <c r="AD105" s="103"/>
      <c r="AE105" s="103"/>
      <c r="AF105" s="154"/>
      <c r="AG105" s="103"/>
      <c r="AH105" s="103"/>
      <c r="AI105" s="103"/>
      <c r="AJ105" s="103"/>
      <c r="AK105" s="103"/>
      <c r="AL105" s="103"/>
      <c r="AM105" s="103"/>
      <c r="AN105" s="103"/>
      <c r="AO105" s="103"/>
      <c r="AP105" s="103"/>
      <c r="AQ105" s="154"/>
      <c r="AR105" s="103"/>
      <c r="AS105" s="103"/>
      <c r="AT105" s="103"/>
      <c r="AU105" s="103"/>
      <c r="AV105" s="103"/>
      <c r="AW105" s="103"/>
      <c r="AX105" s="103"/>
      <c r="AY105" s="103"/>
      <c r="AZ105" s="103"/>
      <c r="BA105" s="103"/>
      <c r="BB105" s="154"/>
      <c r="BC105" s="103"/>
      <c r="BD105" s="103"/>
      <c r="BE105" s="103"/>
      <c r="BF105" s="103"/>
      <c r="BG105" s="103"/>
      <c r="BH105" s="103"/>
      <c r="BI105" s="103"/>
      <c r="BJ105" s="103"/>
      <c r="BK105" s="103"/>
      <c r="BL105" s="103"/>
      <c r="BM105" s="103"/>
      <c r="BN105" s="154"/>
      <c r="BO105" s="103"/>
      <c r="BP105" s="103"/>
      <c r="BQ105" s="103"/>
      <c r="BR105" s="103"/>
      <c r="BS105" s="103"/>
      <c r="BT105" s="103"/>
      <c r="BU105" s="103"/>
      <c r="BV105" s="103"/>
      <c r="BW105" s="103"/>
      <c r="BX105" s="103"/>
      <c r="BY105" s="103"/>
      <c r="BZ105" s="103"/>
      <c r="CA105" s="103"/>
      <c r="CB105" s="103"/>
      <c r="CC105" s="103"/>
      <c r="CD105" s="154"/>
      <c r="CE105" s="103"/>
      <c r="CF105" s="103"/>
      <c r="CG105" s="103"/>
      <c r="CH105" s="103"/>
      <c r="CI105" s="103"/>
      <c r="CJ105" s="103"/>
      <c r="CK105" s="103"/>
      <c r="CL105" s="103"/>
      <c r="CM105" s="103"/>
      <c r="CN105" s="103"/>
      <c r="CO105" s="103"/>
      <c r="CP105" s="103"/>
      <c r="CQ105" s="103"/>
      <c r="CR105" s="103"/>
      <c r="CS105" s="103"/>
      <c r="CT105" s="103"/>
      <c r="CU105" s="103"/>
      <c r="CV105" s="103"/>
      <c r="CW105" s="103"/>
      <c r="CX105" s="154"/>
      <c r="CY105" s="103"/>
      <c r="CZ105" s="103"/>
      <c r="DA105" s="103"/>
      <c r="DB105" s="103"/>
      <c r="DC105" s="103"/>
      <c r="DD105" s="103"/>
      <c r="DE105" s="103"/>
      <c r="DF105" s="103"/>
      <c r="DG105" s="103"/>
      <c r="DH105" s="103"/>
      <c r="DI105" s="103"/>
      <c r="DJ105" s="103"/>
      <c r="DK105" s="103"/>
      <c r="DL105" s="103"/>
      <c r="DM105" s="103"/>
      <c r="DN105" s="103"/>
      <c r="DO105" s="103"/>
      <c r="DP105" s="103"/>
      <c r="DQ105" s="103"/>
      <c r="DR105" s="103"/>
      <c r="DS105" s="103"/>
      <c r="DT105" s="103"/>
      <c r="DU105" s="103"/>
      <c r="DV105" s="154"/>
      <c r="DW105" s="103"/>
      <c r="DX105" s="103"/>
      <c r="DY105" s="103"/>
      <c r="DZ105" s="103"/>
      <c r="EA105" s="103"/>
      <c r="EB105" s="103"/>
      <c r="EC105" s="103"/>
      <c r="ED105" s="103"/>
      <c r="EE105" s="103"/>
      <c r="EF105" s="103"/>
      <c r="EG105" s="103"/>
      <c r="EH105" s="103"/>
      <c r="EI105" s="154"/>
      <c r="EJ105" s="103"/>
      <c r="EK105" s="103"/>
      <c r="EL105" s="103"/>
      <c r="EM105" s="103"/>
      <c r="EN105" s="103"/>
      <c r="EO105" s="103"/>
      <c r="EP105" s="103"/>
      <c r="EQ105" s="103"/>
      <c r="ER105" s="103"/>
      <c r="ES105" s="103"/>
      <c r="ET105" s="154"/>
      <c r="EU105" s="103"/>
      <c r="EV105" s="103"/>
      <c r="EW105" s="103"/>
      <c r="EX105" s="103"/>
      <c r="EY105" s="103"/>
      <c r="EZ105" s="103"/>
      <c r="FA105" s="103"/>
      <c r="FB105" s="103"/>
      <c r="FC105" s="103"/>
      <c r="FD105" s="103"/>
      <c r="FE105" s="103"/>
      <c r="FF105" s="103"/>
      <c r="FG105" s="103"/>
      <c r="FH105" s="103"/>
      <c r="FI105" s="103"/>
      <c r="FJ105" s="103"/>
      <c r="FK105" s="103"/>
      <c r="FL105" s="103"/>
      <c r="FM105" s="103"/>
      <c r="FN105" s="103"/>
      <c r="FO105" s="103"/>
      <c r="FP105" s="103"/>
      <c r="FQ105" s="103"/>
      <c r="FR105" s="103"/>
      <c r="FS105" s="103"/>
      <c r="FT105" s="103"/>
      <c r="FU105" s="103"/>
      <c r="FV105" s="103"/>
      <c r="FW105" s="103"/>
      <c r="FX105" s="103"/>
      <c r="FY105" s="103"/>
      <c r="FZ105" s="103"/>
      <c r="GA105" s="103"/>
      <c r="GB105" s="103"/>
      <c r="GC105" s="103"/>
      <c r="GD105" s="103"/>
      <c r="GE105" s="103"/>
      <c r="GF105" s="103"/>
      <c r="GG105" s="103"/>
      <c r="GH105" s="154"/>
      <c r="GI105" s="103"/>
      <c r="GJ105" s="103"/>
      <c r="GK105" s="103"/>
      <c r="GL105" s="103"/>
      <c r="GM105" s="103"/>
      <c r="GN105" s="103"/>
      <c r="GO105" s="103"/>
      <c r="GP105" s="103"/>
      <c r="GQ105" s="103"/>
      <c r="GR105" s="103"/>
      <c r="GS105" s="103"/>
      <c r="GT105" s="103"/>
      <c r="GU105" s="103"/>
      <c r="GV105" s="103"/>
      <c r="GW105" s="103"/>
      <c r="GX105" s="103"/>
      <c r="GY105" s="103"/>
      <c r="GZ105" s="154"/>
      <c r="HA105" s="103"/>
      <c r="HB105" s="103"/>
      <c r="HC105" s="103"/>
      <c r="HD105" s="103"/>
      <c r="HE105" s="103"/>
      <c r="HF105" s="103"/>
      <c r="HG105" s="103"/>
      <c r="HH105" s="103"/>
      <c r="HI105" s="103"/>
      <c r="HJ105" s="103"/>
      <c r="HK105" s="103"/>
      <c r="HL105" s="103"/>
      <c r="HM105" s="103"/>
      <c r="HN105" s="103"/>
      <c r="HO105" s="103"/>
      <c r="HP105" s="103"/>
      <c r="HQ105" s="103"/>
      <c r="HR105" s="103"/>
      <c r="HS105" s="103"/>
      <c r="HT105" s="103"/>
      <c r="HU105" s="103"/>
      <c r="HV105" s="103"/>
      <c r="HW105" s="103"/>
      <c r="HX105" s="103"/>
      <c r="HY105" s="103"/>
      <c r="HZ105" s="103"/>
      <c r="IA105" s="103"/>
      <c r="IB105" s="103"/>
      <c r="IC105" s="103"/>
      <c r="ID105" s="103"/>
      <c r="IE105" s="103"/>
      <c r="IF105" s="103"/>
      <c r="IG105" s="103"/>
      <c r="IH105" s="103"/>
      <c r="II105" s="103"/>
      <c r="IJ105" s="103"/>
      <c r="IK105" s="154"/>
      <c r="IL105" s="103"/>
      <c r="IM105" s="103"/>
      <c r="IN105" s="103"/>
      <c r="IO105" s="103"/>
      <c r="IP105" s="103"/>
      <c r="IQ105" s="103"/>
      <c r="IR105" s="103"/>
      <c r="IS105" s="103"/>
      <c r="IT105" s="103"/>
      <c r="IU105" s="103"/>
      <c r="IV105" s="103"/>
      <c r="IW105" s="103"/>
      <c r="IX105" s="103"/>
      <c r="IY105" s="103"/>
      <c r="IZ105" s="103"/>
      <c r="JA105" s="103"/>
      <c r="JB105" s="154"/>
      <c r="JC105" s="103"/>
      <c r="JD105" s="103"/>
      <c r="JE105" s="103"/>
      <c r="JF105" s="103"/>
      <c r="JG105" s="103"/>
      <c r="JH105" s="103"/>
      <c r="JI105" s="103"/>
      <c r="JJ105" s="103"/>
      <c r="JK105" s="103"/>
      <c r="JL105" s="103"/>
      <c r="JM105" s="103"/>
      <c r="JN105" s="154"/>
      <c r="JO105" s="103"/>
      <c r="JP105" s="103"/>
      <c r="JQ105" s="103"/>
      <c r="JR105" s="103"/>
      <c r="JS105" s="103"/>
      <c r="JT105" s="103"/>
      <c r="JU105" s="103"/>
      <c r="JV105" s="103"/>
      <c r="JW105" s="103"/>
      <c r="JX105" s="103"/>
      <c r="JY105" s="103"/>
      <c r="JZ105" s="103"/>
      <c r="KA105" s="103"/>
      <c r="KB105" s="103"/>
      <c r="KC105" s="103"/>
      <c r="KD105" s="103"/>
      <c r="KE105" s="103"/>
      <c r="KF105" s="103"/>
      <c r="KG105" s="103"/>
      <c r="KH105" s="154"/>
      <c r="KI105" s="103"/>
      <c r="KJ105" s="103"/>
      <c r="KK105" s="103"/>
      <c r="KL105" s="103"/>
      <c r="KM105" s="103"/>
      <c r="KN105" s="103"/>
      <c r="KO105" s="103"/>
      <c r="KP105" s="103"/>
      <c r="KQ105" s="103"/>
      <c r="KR105" s="103"/>
      <c r="KS105" s="103"/>
      <c r="KT105" s="103"/>
      <c r="KU105" s="103"/>
      <c r="KV105" s="103"/>
      <c r="KW105" s="103"/>
      <c r="KX105" s="103"/>
      <c r="KY105" s="103"/>
      <c r="KZ105" s="154"/>
      <c r="LA105" s="103"/>
      <c r="LB105" s="103"/>
      <c r="LC105" s="103"/>
      <c r="LD105" s="103"/>
      <c r="LE105" s="103"/>
      <c r="LF105" s="103"/>
      <c r="LG105" s="103"/>
      <c r="LH105" s="103"/>
      <c r="LI105" s="103"/>
      <c r="LJ105" s="103"/>
      <c r="LK105" s="103"/>
      <c r="LL105" s="103"/>
      <c r="LM105" s="103"/>
      <c r="LN105" s="103"/>
      <c r="LO105" s="103"/>
      <c r="LP105" s="103"/>
      <c r="LQ105" s="103"/>
      <c r="LR105" s="103"/>
      <c r="LS105" s="103"/>
      <c r="LT105" s="103"/>
      <c r="LU105" s="103"/>
      <c r="LV105" s="103"/>
      <c r="LW105" s="103"/>
      <c r="LX105" s="103"/>
      <c r="LY105" s="103"/>
      <c r="LZ105" s="103"/>
      <c r="MA105" s="103"/>
      <c r="MB105" s="103"/>
      <c r="MC105" s="103"/>
      <c r="MD105" s="154"/>
      <c r="ME105" s="103"/>
      <c r="MF105" s="103"/>
      <c r="MG105" s="103"/>
      <c r="MH105" s="103"/>
      <c r="MI105" s="103"/>
      <c r="MJ105" s="103"/>
      <c r="MK105" s="103"/>
      <c r="ML105" s="103"/>
      <c r="MM105" s="103"/>
      <c r="MN105" s="103"/>
      <c r="MO105" s="103"/>
      <c r="MP105" s="103"/>
      <c r="MQ105" s="103"/>
      <c r="MR105" s="103"/>
      <c r="MS105" s="103"/>
      <c r="MT105" s="103"/>
      <c r="MU105" s="103"/>
      <c r="MV105" s="103"/>
      <c r="MW105" s="103"/>
      <c r="MX105" s="103"/>
      <c r="MY105" s="103"/>
      <c r="MZ105" s="154"/>
      <c r="NA105" s="103"/>
      <c r="NB105" s="103"/>
      <c r="NC105" s="103"/>
      <c r="ND105" s="103"/>
      <c r="NE105" s="103"/>
      <c r="NF105" s="103"/>
      <c r="NG105" s="103"/>
      <c r="NH105" s="103"/>
      <c r="NI105" s="103"/>
      <c r="NJ105" s="103"/>
      <c r="NK105" s="154">
        <v>0.38600000000000001</v>
      </c>
      <c r="NL105" s="103">
        <v>0.28699999999999998</v>
      </c>
      <c r="NM105" s="103">
        <v>1.125</v>
      </c>
      <c r="NN105" s="103">
        <v>0.60399999999999998</v>
      </c>
      <c r="NO105" s="154"/>
      <c r="NP105" s="103"/>
      <c r="NQ105" s="103"/>
      <c r="NR105" s="103"/>
      <c r="NS105" s="103"/>
      <c r="NT105" s="103"/>
      <c r="NU105" s="103"/>
      <c r="NV105" s="103"/>
      <c r="NW105" s="103"/>
      <c r="NX105" s="154"/>
      <c r="NY105" s="103"/>
      <c r="NZ105" s="103"/>
      <c r="OA105" s="103"/>
      <c r="OB105" s="103"/>
      <c r="OC105" s="103"/>
      <c r="OD105" s="103"/>
      <c r="OE105" s="103"/>
      <c r="OF105" s="103"/>
      <c r="OG105" s="103"/>
      <c r="OH105" s="103"/>
      <c r="OI105" s="103"/>
      <c r="OJ105" s="154"/>
      <c r="OK105" s="103"/>
      <c r="OL105" s="103"/>
      <c r="OM105" s="103"/>
      <c r="ON105" s="103"/>
      <c r="OO105" s="103"/>
      <c r="OP105" s="103"/>
      <c r="OQ105" s="103"/>
      <c r="OR105" s="103"/>
      <c r="OS105" s="103"/>
      <c r="OT105" s="103"/>
      <c r="OU105" s="103"/>
      <c r="OV105" s="103"/>
      <c r="OW105" s="103"/>
      <c r="OX105" s="103"/>
      <c r="OY105" s="103"/>
      <c r="OZ105" s="103"/>
      <c r="PA105" s="103"/>
      <c r="PB105" s="103"/>
      <c r="PC105" s="103"/>
      <c r="PD105" s="103"/>
      <c r="PE105" s="103"/>
      <c r="PF105" s="103"/>
      <c r="PG105" s="103"/>
      <c r="PH105" s="103"/>
      <c r="PI105" s="103"/>
      <c r="PJ105" s="103"/>
      <c r="PK105" s="103"/>
      <c r="PL105" s="103"/>
      <c r="PM105" s="103"/>
      <c r="PN105" s="103"/>
      <c r="PO105" s="103"/>
      <c r="PP105" s="103"/>
      <c r="PQ105" s="103"/>
      <c r="PR105" s="103"/>
      <c r="PS105" s="103"/>
      <c r="PT105" s="103"/>
      <c r="PU105" s="103"/>
      <c r="PV105" s="103"/>
      <c r="PW105" s="103"/>
      <c r="PX105" s="103"/>
      <c r="PY105" s="103"/>
      <c r="PZ105" s="103"/>
      <c r="QA105" s="103"/>
      <c r="QB105" s="103"/>
      <c r="QC105" s="103"/>
      <c r="QD105" s="103"/>
      <c r="QE105" s="103"/>
      <c r="QF105" s="103"/>
      <c r="QG105" s="103"/>
      <c r="QH105" s="103"/>
      <c r="QI105" s="103"/>
      <c r="QJ105" s="103"/>
      <c r="QK105" s="103"/>
      <c r="QL105" s="103"/>
      <c r="QM105" s="103"/>
      <c r="QN105" s="103"/>
      <c r="QO105" s="103"/>
      <c r="QP105" s="103"/>
      <c r="QQ105" s="103"/>
      <c r="QR105" s="103"/>
      <c r="QS105" s="103"/>
      <c r="QT105" s="103"/>
      <c r="QU105" s="103"/>
      <c r="QV105" s="103"/>
      <c r="QW105" s="103"/>
      <c r="QX105" s="103"/>
      <c r="QY105" s="103"/>
      <c r="QZ105" s="154"/>
      <c r="RA105" s="103"/>
      <c r="RB105" s="103"/>
      <c r="RC105" s="103"/>
      <c r="RD105" s="103"/>
      <c r="RE105" s="103"/>
      <c r="RF105" s="103"/>
      <c r="RG105" s="103"/>
      <c r="RH105" s="154"/>
      <c r="RI105" s="103"/>
      <c r="RJ105" s="103"/>
      <c r="RK105" s="103"/>
      <c r="RL105" s="103"/>
      <c r="RM105" s="103"/>
      <c r="RN105" s="103"/>
      <c r="RO105" s="103"/>
      <c r="RP105" s="103"/>
      <c r="RQ105" s="103"/>
      <c r="RR105" s="103"/>
      <c r="RS105" s="103"/>
      <c r="RT105" s="154"/>
      <c r="RU105" s="103"/>
      <c r="RV105" s="103"/>
      <c r="RW105" s="103"/>
      <c r="RX105" s="103"/>
      <c r="RY105" s="103"/>
      <c r="RZ105" s="103"/>
      <c r="SA105" s="103"/>
      <c r="SB105" s="103"/>
      <c r="YH105" s="1">
        <v>0.84</v>
      </c>
      <c r="YI105" s="1">
        <v>1.87</v>
      </c>
      <c r="YJ105" s="1">
        <v>3.43</v>
      </c>
      <c r="YK105" s="1">
        <v>0.99</v>
      </c>
      <c r="YL105" s="1">
        <v>46.17</v>
      </c>
      <c r="YM105" s="1">
        <v>0.15</v>
      </c>
      <c r="YN105" s="1">
        <v>3.83</v>
      </c>
      <c r="YO105" s="1">
        <v>1.1399999999999999</v>
      </c>
      <c r="YP105" s="1">
        <v>42.7</v>
      </c>
      <c r="YQ105" s="1">
        <v>0.13</v>
      </c>
      <c r="YR105" s="1">
        <v>5.47</v>
      </c>
      <c r="YS105" s="1">
        <v>1.18</v>
      </c>
      <c r="YT105" s="1">
        <v>138.09</v>
      </c>
      <c r="YU105" s="1">
        <v>0.22</v>
      </c>
      <c r="YV105" s="1">
        <v>7.87</v>
      </c>
      <c r="YW105" s="1">
        <v>1.2</v>
      </c>
      <c r="YX105" s="1">
        <v>3448.97</v>
      </c>
      <c r="YY105" s="1">
        <v>0.82</v>
      </c>
      <c r="YZ105" s="1">
        <v>2.02</v>
      </c>
      <c r="ZA105" s="1" t="s">
        <v>863</v>
      </c>
      <c r="AAL105" s="132">
        <v>101.899</v>
      </c>
      <c r="AAM105" s="1">
        <v>87.087699999999998</v>
      </c>
      <c r="AAN105" s="1">
        <v>2.8184300000000002</v>
      </c>
      <c r="AAO105" s="1">
        <v>6.0561699999999998</v>
      </c>
      <c r="AAP105" s="1">
        <v>7.5601900000000004</v>
      </c>
      <c r="AAQ105" s="1">
        <v>2.42415</v>
      </c>
      <c r="AAR105" s="1">
        <v>2.31379</v>
      </c>
      <c r="AAS105" s="1">
        <v>3.2705099999999998</v>
      </c>
      <c r="AAT105" s="1">
        <v>2.2592300000000001</v>
      </c>
      <c r="AAU105" s="1">
        <v>2.42821</v>
      </c>
      <c r="AAV105" s="1">
        <v>2.02969</v>
      </c>
      <c r="AAW105" s="1">
        <v>2.42821</v>
      </c>
      <c r="AAX105" s="1">
        <v>2.1102400000000001</v>
      </c>
      <c r="AAY105" s="1">
        <v>3.85E-2</v>
      </c>
      <c r="AAZ105" s="1">
        <v>1.6650000000000002E-2</v>
      </c>
      <c r="ABA105" s="1">
        <v>3.0759999999999999E-2</v>
      </c>
      <c r="ABB105" s="1">
        <v>0.83169000000000004</v>
      </c>
      <c r="ABC105" s="1">
        <v>4.6359999999999998E-2</v>
      </c>
      <c r="ABD105" s="1">
        <v>3.62154</v>
      </c>
      <c r="ABE105" s="1">
        <v>2.8037299999999998</v>
      </c>
      <c r="ABF105" s="1">
        <v>2.4597199999999999</v>
      </c>
      <c r="ABG105" s="132">
        <v>2.1739999999999999</v>
      </c>
      <c r="ABH105" s="1">
        <v>3.7090000000000001</v>
      </c>
      <c r="ABI105" s="1">
        <v>2.0190000000000001</v>
      </c>
      <c r="ABJ105" s="1">
        <v>2.238</v>
      </c>
      <c r="ABK105" s="1">
        <v>2.4689999999999999</v>
      </c>
      <c r="ADB105" s="132">
        <v>29.49</v>
      </c>
      <c r="ADC105" s="1">
        <v>9.19</v>
      </c>
      <c r="ADD105" s="1">
        <v>8.9600000000000009</v>
      </c>
      <c r="ADE105" s="1" t="s">
        <v>33</v>
      </c>
      <c r="ADF105" s="1">
        <v>40.64</v>
      </c>
      <c r="ADG105" s="1">
        <v>3.94</v>
      </c>
      <c r="ADH105" s="1">
        <v>8.42</v>
      </c>
      <c r="ADI105" s="1" t="s">
        <v>33</v>
      </c>
      <c r="ADJ105" s="1">
        <v>85.31</v>
      </c>
      <c r="ADK105" s="1">
        <v>32.49</v>
      </c>
      <c r="ADL105" s="1">
        <v>25.73</v>
      </c>
      <c r="ADM105" s="1">
        <v>20.16</v>
      </c>
    </row>
    <row r="106" spans="1:793" x14ac:dyDescent="0.25">
      <c r="A106" s="204" t="s">
        <v>564</v>
      </c>
      <c r="B106" s="100"/>
      <c r="C106" s="100"/>
      <c r="D106" s="100"/>
      <c r="E106" s="100"/>
      <c r="F106" s="100"/>
      <c r="G106" s="100"/>
      <c r="H106" s="100"/>
      <c r="I106" s="100"/>
      <c r="J106" s="153"/>
      <c r="K106" s="100"/>
      <c r="L106" s="100"/>
      <c r="M106" s="100"/>
      <c r="N106" s="100"/>
      <c r="O106" s="100"/>
      <c r="P106" s="100"/>
      <c r="Q106" s="100"/>
      <c r="R106" s="100"/>
      <c r="S106" s="100"/>
      <c r="T106" s="100"/>
      <c r="U106" s="153"/>
      <c r="V106" s="100"/>
      <c r="W106" s="100"/>
      <c r="X106" s="100"/>
      <c r="Y106" s="100"/>
      <c r="Z106" s="100"/>
      <c r="AA106" s="100"/>
      <c r="AB106" s="100"/>
      <c r="AC106" s="100"/>
      <c r="AD106" s="100"/>
      <c r="AE106" s="100"/>
      <c r="AF106" s="153"/>
      <c r="AG106" s="100"/>
      <c r="AH106" s="100"/>
      <c r="AI106" s="100"/>
      <c r="AJ106" s="100"/>
      <c r="AK106" s="100"/>
      <c r="AL106" s="100"/>
      <c r="AM106" s="100"/>
      <c r="AN106" s="100"/>
      <c r="AO106" s="100"/>
      <c r="AP106" s="100"/>
      <c r="AQ106" s="153"/>
      <c r="AR106" s="100"/>
      <c r="AS106" s="100"/>
      <c r="AT106" s="100"/>
      <c r="AU106" s="100"/>
      <c r="AV106" s="100"/>
      <c r="AW106" s="100"/>
      <c r="AX106" s="100"/>
      <c r="AY106" s="100"/>
      <c r="AZ106" s="100"/>
      <c r="BA106" s="100"/>
      <c r="BB106" s="153"/>
      <c r="BC106" s="100"/>
      <c r="BD106" s="100"/>
      <c r="BE106" s="100"/>
      <c r="BF106" s="100"/>
      <c r="BG106" s="100"/>
      <c r="BH106" s="100"/>
      <c r="BI106" s="100"/>
      <c r="BJ106" s="100"/>
      <c r="BK106" s="100"/>
      <c r="BL106" s="100"/>
      <c r="BM106" s="100"/>
      <c r="BN106" s="153"/>
      <c r="BO106" s="100"/>
      <c r="BP106" s="100"/>
      <c r="BQ106" s="100"/>
      <c r="BR106" s="100"/>
      <c r="BS106" s="100"/>
      <c r="BT106" s="100"/>
      <c r="BU106" s="100"/>
      <c r="BV106" s="100"/>
      <c r="BW106" s="100"/>
      <c r="BX106" s="100"/>
      <c r="BY106" s="100"/>
      <c r="BZ106" s="100"/>
      <c r="CA106" s="100"/>
      <c r="CB106" s="100"/>
      <c r="CC106" s="100"/>
      <c r="CD106" s="153"/>
      <c r="CE106" s="100"/>
      <c r="CF106" s="100"/>
      <c r="CG106" s="100"/>
      <c r="CH106" s="100"/>
      <c r="CI106" s="100"/>
      <c r="CJ106" s="100"/>
      <c r="CK106" s="100"/>
      <c r="CL106" s="100"/>
      <c r="CM106" s="100"/>
      <c r="CN106" s="100"/>
      <c r="CO106" s="100"/>
      <c r="CP106" s="100"/>
      <c r="CQ106" s="100"/>
      <c r="CR106" s="100"/>
      <c r="CS106" s="100"/>
      <c r="CT106" s="100"/>
      <c r="CU106" s="100"/>
      <c r="CV106" s="100"/>
      <c r="CW106" s="100"/>
      <c r="CX106" s="153"/>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53"/>
      <c r="DW106" s="100"/>
      <c r="DX106" s="100"/>
      <c r="DY106" s="100"/>
      <c r="DZ106" s="100"/>
      <c r="EA106" s="100"/>
      <c r="EB106" s="100"/>
      <c r="EC106" s="100"/>
      <c r="ED106" s="100"/>
      <c r="EE106" s="100"/>
      <c r="EF106" s="100"/>
      <c r="EG106" s="100"/>
      <c r="EH106" s="100"/>
      <c r="EI106" s="153"/>
      <c r="EJ106" s="100"/>
      <c r="EK106" s="100"/>
      <c r="EL106" s="100"/>
      <c r="EM106" s="100"/>
      <c r="EN106" s="100"/>
      <c r="EO106" s="100"/>
      <c r="EP106" s="100"/>
      <c r="EQ106" s="100"/>
      <c r="ER106" s="100"/>
      <c r="ES106" s="100"/>
      <c r="ET106" s="153"/>
      <c r="EU106" s="100"/>
      <c r="EV106" s="100"/>
      <c r="EW106" s="100"/>
      <c r="EX106" s="100"/>
      <c r="EY106" s="100"/>
      <c r="EZ106" s="100"/>
      <c r="FA106" s="100"/>
      <c r="FB106" s="100"/>
      <c r="FC106" s="100"/>
      <c r="FD106" s="100"/>
      <c r="FE106" s="100"/>
      <c r="FF106" s="100"/>
      <c r="FG106" s="100"/>
      <c r="FH106" s="100"/>
      <c r="FI106" s="100"/>
      <c r="FJ106" s="100"/>
      <c r="FK106" s="100"/>
      <c r="FL106" s="100"/>
      <c r="FM106" s="100"/>
      <c r="FN106" s="100"/>
      <c r="FO106" s="100"/>
      <c r="FP106" s="100"/>
      <c r="FQ106" s="100"/>
      <c r="FR106" s="100"/>
      <c r="FS106" s="100"/>
      <c r="FT106" s="100"/>
      <c r="FU106" s="100"/>
      <c r="FV106" s="100"/>
      <c r="FW106" s="100"/>
      <c r="FX106" s="100"/>
      <c r="FY106" s="100"/>
      <c r="FZ106" s="100"/>
      <c r="GA106" s="100"/>
      <c r="GB106" s="100"/>
      <c r="GC106" s="100"/>
      <c r="GD106" s="100"/>
      <c r="GE106" s="100"/>
      <c r="GF106" s="100"/>
      <c r="GG106" s="100"/>
      <c r="GH106" s="153"/>
      <c r="GI106" s="100"/>
      <c r="GJ106" s="100"/>
      <c r="GK106" s="100"/>
      <c r="GL106" s="100"/>
      <c r="GM106" s="100"/>
      <c r="GN106" s="100"/>
      <c r="GO106" s="100"/>
      <c r="GP106" s="100"/>
      <c r="GQ106" s="100"/>
      <c r="GR106" s="100"/>
      <c r="GS106" s="100"/>
      <c r="GT106" s="100"/>
      <c r="GU106" s="100"/>
      <c r="GV106" s="100"/>
      <c r="GW106" s="100"/>
      <c r="GX106" s="100"/>
      <c r="GY106" s="100"/>
      <c r="GZ106" s="153"/>
      <c r="HA106" s="100"/>
      <c r="HB106" s="100"/>
      <c r="HC106" s="100"/>
      <c r="HD106" s="100"/>
      <c r="HE106" s="100"/>
      <c r="HF106" s="100"/>
      <c r="HG106" s="100"/>
      <c r="HH106" s="100"/>
      <c r="HI106" s="100"/>
      <c r="HJ106" s="100"/>
      <c r="HK106" s="100"/>
      <c r="HL106" s="100"/>
      <c r="HM106" s="100"/>
      <c r="HN106" s="100"/>
      <c r="HO106" s="100"/>
      <c r="HP106" s="100"/>
      <c r="HQ106" s="100"/>
      <c r="HR106" s="100"/>
      <c r="HS106" s="100"/>
      <c r="HT106" s="100"/>
      <c r="HU106" s="100"/>
      <c r="HV106" s="100"/>
      <c r="HW106" s="100"/>
      <c r="HX106" s="100"/>
      <c r="HY106" s="100"/>
      <c r="HZ106" s="100"/>
      <c r="IA106" s="100"/>
      <c r="IB106" s="100"/>
      <c r="IC106" s="100"/>
      <c r="ID106" s="100"/>
      <c r="IE106" s="100"/>
      <c r="IF106" s="100"/>
      <c r="IG106" s="100"/>
      <c r="IH106" s="100"/>
      <c r="II106" s="100"/>
      <c r="IJ106" s="100"/>
      <c r="IK106" s="153"/>
      <c r="IL106" s="100"/>
      <c r="IM106" s="100"/>
      <c r="IN106" s="100"/>
      <c r="IO106" s="100"/>
      <c r="IP106" s="100"/>
      <c r="IQ106" s="100"/>
      <c r="IR106" s="100"/>
      <c r="IS106" s="100"/>
      <c r="IT106" s="100"/>
      <c r="IU106" s="100"/>
      <c r="IV106" s="100"/>
      <c r="IW106" s="100"/>
      <c r="IX106" s="100"/>
      <c r="IY106" s="100"/>
      <c r="IZ106" s="100"/>
      <c r="JA106" s="100"/>
      <c r="JB106" s="153"/>
      <c r="JC106" s="100"/>
      <c r="JD106" s="100"/>
      <c r="JE106" s="100"/>
      <c r="JF106" s="100"/>
      <c r="JG106" s="100"/>
      <c r="JH106" s="100"/>
      <c r="JI106" s="100"/>
      <c r="JJ106" s="100"/>
      <c r="JK106" s="100"/>
      <c r="JL106" s="100"/>
      <c r="JM106" s="100"/>
      <c r="JN106" s="153"/>
      <c r="JO106" s="100"/>
      <c r="JP106" s="100"/>
      <c r="JQ106" s="100"/>
      <c r="JR106" s="100"/>
      <c r="JS106" s="100"/>
      <c r="JT106" s="100"/>
      <c r="JU106" s="100"/>
      <c r="JV106" s="100"/>
      <c r="JW106" s="100"/>
      <c r="JX106" s="100"/>
      <c r="JY106" s="100"/>
      <c r="JZ106" s="100"/>
      <c r="KA106" s="100"/>
      <c r="KB106" s="100"/>
      <c r="KC106" s="100"/>
      <c r="KD106" s="100"/>
      <c r="KE106" s="100"/>
      <c r="KF106" s="100"/>
      <c r="KG106" s="100"/>
      <c r="KH106" s="153"/>
      <c r="KI106" s="100"/>
      <c r="KJ106" s="100"/>
      <c r="KK106" s="100"/>
      <c r="KL106" s="100"/>
      <c r="KM106" s="100"/>
      <c r="KN106" s="100"/>
      <c r="KO106" s="100"/>
      <c r="KP106" s="100"/>
      <c r="KQ106" s="100"/>
      <c r="KR106" s="100"/>
      <c r="KS106" s="100"/>
      <c r="KT106" s="100"/>
      <c r="KU106" s="100"/>
      <c r="KV106" s="100"/>
      <c r="KW106" s="100"/>
      <c r="KX106" s="100"/>
      <c r="KY106" s="100"/>
      <c r="KZ106" s="153"/>
      <c r="LA106" s="100"/>
      <c r="LB106" s="100"/>
      <c r="LC106" s="100"/>
      <c r="LD106" s="100"/>
      <c r="LE106" s="100"/>
      <c r="LF106" s="100"/>
      <c r="LG106" s="100"/>
      <c r="LH106" s="100"/>
      <c r="LI106" s="100"/>
      <c r="LJ106" s="100"/>
      <c r="LK106" s="100"/>
      <c r="LL106" s="100"/>
      <c r="LM106" s="100"/>
      <c r="LN106" s="100"/>
      <c r="LO106" s="100"/>
      <c r="LP106" s="100"/>
      <c r="LQ106" s="100"/>
      <c r="LR106" s="100"/>
      <c r="LS106" s="100"/>
      <c r="LT106" s="100"/>
      <c r="LU106" s="100"/>
      <c r="LV106" s="100"/>
      <c r="LW106" s="100"/>
      <c r="LX106" s="100"/>
      <c r="LY106" s="100"/>
      <c r="LZ106" s="100"/>
      <c r="MA106" s="100"/>
      <c r="MB106" s="100"/>
      <c r="MC106" s="100"/>
      <c r="MD106" s="153"/>
      <c r="ME106" s="100"/>
      <c r="MF106" s="100"/>
      <c r="MG106" s="100"/>
      <c r="MH106" s="100"/>
      <c r="MI106" s="100"/>
      <c r="MJ106" s="100"/>
      <c r="MK106" s="100"/>
      <c r="ML106" s="100"/>
      <c r="MM106" s="100"/>
      <c r="MN106" s="100"/>
      <c r="MO106" s="100"/>
      <c r="MP106" s="100"/>
      <c r="MQ106" s="100"/>
      <c r="MR106" s="100"/>
      <c r="MS106" s="100"/>
      <c r="MT106" s="100"/>
      <c r="MU106" s="100"/>
      <c r="MV106" s="100"/>
      <c r="MW106" s="100"/>
      <c r="MX106" s="100"/>
      <c r="MY106" s="100"/>
      <c r="MZ106" s="153"/>
      <c r="NA106" s="100"/>
      <c r="NB106" s="100"/>
      <c r="NC106" s="100"/>
      <c r="ND106" s="100"/>
      <c r="NE106" s="100"/>
      <c r="NF106" s="100"/>
      <c r="NG106" s="100"/>
      <c r="NH106" s="100"/>
      <c r="NI106" s="100"/>
      <c r="NJ106" s="100"/>
      <c r="NK106" s="153"/>
      <c r="NL106" s="100"/>
      <c r="NM106" s="100"/>
      <c r="NN106" s="100"/>
      <c r="NO106" s="153">
        <v>1.0940000000000001</v>
      </c>
      <c r="NP106" s="100">
        <v>1.169</v>
      </c>
      <c r="NQ106" s="100">
        <v>0.40899999999999997</v>
      </c>
      <c r="NR106" s="100">
        <v>1.6040000000000001</v>
      </c>
      <c r="NS106" s="100">
        <v>1.8069999999999999</v>
      </c>
      <c r="NT106" s="100">
        <v>0.83199999999999996</v>
      </c>
      <c r="NU106" s="100">
        <v>6.24</v>
      </c>
      <c r="NV106" s="100">
        <v>6.6130000000000004</v>
      </c>
      <c r="NW106" s="100">
        <v>2.1880000000000002</v>
      </c>
      <c r="NX106" s="153"/>
      <c r="NY106" s="100"/>
      <c r="NZ106" s="100"/>
      <c r="OA106" s="100"/>
      <c r="OB106" s="100"/>
      <c r="OC106" s="100"/>
      <c r="OD106" s="100"/>
      <c r="OE106" s="100"/>
      <c r="OF106" s="100"/>
      <c r="OG106" s="100"/>
      <c r="OH106" s="100"/>
      <c r="OI106" s="100"/>
      <c r="OJ106" s="153"/>
      <c r="OK106" s="100"/>
      <c r="OL106" s="100"/>
      <c r="OM106" s="100"/>
      <c r="ON106" s="100"/>
      <c r="OO106" s="100"/>
      <c r="OP106" s="100"/>
      <c r="OQ106" s="100"/>
      <c r="OR106" s="100"/>
      <c r="OS106" s="100"/>
      <c r="OT106" s="100"/>
      <c r="OU106" s="100"/>
      <c r="OV106" s="100"/>
      <c r="OW106" s="100"/>
      <c r="OX106" s="100"/>
      <c r="OY106" s="100"/>
      <c r="OZ106" s="100"/>
      <c r="PA106" s="100"/>
      <c r="PB106" s="100"/>
      <c r="PC106" s="100"/>
      <c r="PD106" s="100"/>
      <c r="PE106" s="100"/>
      <c r="PF106" s="100"/>
      <c r="PG106" s="100"/>
      <c r="PH106" s="100"/>
      <c r="PI106" s="100"/>
      <c r="PJ106" s="100"/>
      <c r="PK106" s="100"/>
      <c r="PL106" s="100"/>
      <c r="PM106" s="100"/>
      <c r="PN106" s="100"/>
      <c r="PO106" s="100"/>
      <c r="PP106" s="100"/>
      <c r="PQ106" s="100"/>
      <c r="PR106" s="100"/>
      <c r="PS106" s="100"/>
      <c r="PT106" s="100"/>
      <c r="PU106" s="100"/>
      <c r="PV106" s="100"/>
      <c r="PW106" s="100"/>
      <c r="PX106" s="100"/>
      <c r="PY106" s="100"/>
      <c r="PZ106" s="100"/>
      <c r="QA106" s="100"/>
      <c r="QB106" s="100"/>
      <c r="QC106" s="100"/>
      <c r="QD106" s="100"/>
      <c r="QE106" s="100"/>
      <c r="QF106" s="100"/>
      <c r="QG106" s="100"/>
      <c r="QH106" s="100"/>
      <c r="QI106" s="100"/>
      <c r="QJ106" s="100"/>
      <c r="QK106" s="100"/>
      <c r="QL106" s="100"/>
      <c r="QM106" s="100"/>
      <c r="QN106" s="100"/>
      <c r="QO106" s="100"/>
      <c r="QP106" s="100"/>
      <c r="QQ106" s="100"/>
      <c r="QR106" s="100"/>
      <c r="QS106" s="100"/>
      <c r="QT106" s="100"/>
      <c r="QU106" s="100"/>
      <c r="QV106" s="100"/>
      <c r="QW106" s="100"/>
      <c r="QX106" s="100"/>
      <c r="QY106" s="100"/>
      <c r="QZ106" s="153"/>
      <c r="RA106" s="100"/>
      <c r="RB106" s="100"/>
      <c r="RC106" s="100"/>
      <c r="RD106" s="100"/>
      <c r="RE106" s="100"/>
      <c r="RF106" s="100"/>
      <c r="RG106" s="100"/>
      <c r="RH106" s="153"/>
      <c r="RI106" s="100"/>
      <c r="RJ106" s="100"/>
      <c r="RK106" s="100"/>
      <c r="RL106" s="100"/>
      <c r="RM106" s="100"/>
      <c r="RN106" s="100"/>
      <c r="RO106" s="100"/>
      <c r="RP106" s="100"/>
      <c r="RQ106" s="100"/>
      <c r="RR106" s="100"/>
      <c r="RS106" s="100"/>
      <c r="RT106" s="153"/>
      <c r="RU106" s="100"/>
      <c r="RV106" s="100"/>
      <c r="RW106" s="100"/>
      <c r="RX106" s="100"/>
      <c r="RY106" s="100"/>
      <c r="RZ106" s="100"/>
      <c r="SA106" s="100"/>
      <c r="SB106" s="100"/>
    </row>
    <row r="107" spans="1:793" x14ac:dyDescent="0.25">
      <c r="A107" s="1" t="s">
        <v>565</v>
      </c>
      <c r="B107" s="103"/>
      <c r="C107" s="103"/>
      <c r="D107" s="103"/>
      <c r="E107" s="103"/>
      <c r="F107" s="103"/>
      <c r="G107" s="103"/>
      <c r="H107" s="103"/>
      <c r="I107" s="103"/>
      <c r="J107" s="154"/>
      <c r="K107" s="103"/>
      <c r="L107" s="103"/>
      <c r="M107" s="103"/>
      <c r="N107" s="103"/>
      <c r="O107" s="103"/>
      <c r="P107" s="103"/>
      <c r="Q107" s="103"/>
      <c r="R107" s="103"/>
      <c r="S107" s="103"/>
      <c r="T107" s="103"/>
      <c r="U107" s="154"/>
      <c r="V107" s="103"/>
      <c r="W107" s="103"/>
      <c r="X107" s="103"/>
      <c r="Y107" s="103"/>
      <c r="Z107" s="103"/>
      <c r="AA107" s="103"/>
      <c r="AB107" s="103"/>
      <c r="AC107" s="103"/>
      <c r="AD107" s="103"/>
      <c r="AE107" s="103"/>
      <c r="AF107" s="154"/>
      <c r="AG107" s="103"/>
      <c r="AH107" s="103"/>
      <c r="AI107" s="103"/>
      <c r="AJ107" s="103"/>
      <c r="AK107" s="103"/>
      <c r="AL107" s="103"/>
      <c r="AM107" s="103"/>
      <c r="AN107" s="103"/>
      <c r="AO107" s="103"/>
      <c r="AP107" s="103"/>
      <c r="AQ107" s="154"/>
      <c r="AR107" s="103"/>
      <c r="AS107" s="103"/>
      <c r="AT107" s="103"/>
      <c r="AU107" s="103"/>
      <c r="AV107" s="103"/>
      <c r="AW107" s="103"/>
      <c r="AX107" s="103"/>
      <c r="AY107" s="103"/>
      <c r="AZ107" s="103"/>
      <c r="BA107" s="103"/>
      <c r="BB107" s="154"/>
      <c r="BC107" s="103"/>
      <c r="BD107" s="103"/>
      <c r="BE107" s="103"/>
      <c r="BF107" s="103"/>
      <c r="BG107" s="103"/>
      <c r="BH107" s="103"/>
      <c r="BI107" s="103"/>
      <c r="BJ107" s="103"/>
      <c r="BK107" s="103"/>
      <c r="BL107" s="103"/>
      <c r="BM107" s="103"/>
      <c r="BN107" s="154"/>
      <c r="BO107" s="103"/>
      <c r="BP107" s="103"/>
      <c r="BQ107" s="103"/>
      <c r="BR107" s="103"/>
      <c r="BS107" s="103"/>
      <c r="BT107" s="103"/>
      <c r="BU107" s="103"/>
      <c r="BV107" s="103"/>
      <c r="BW107" s="103"/>
      <c r="BX107" s="103"/>
      <c r="BY107" s="103"/>
      <c r="BZ107" s="103"/>
      <c r="CA107" s="103"/>
      <c r="CB107" s="103"/>
      <c r="CC107" s="103"/>
      <c r="CD107" s="154"/>
      <c r="CE107" s="103"/>
      <c r="CF107" s="103"/>
      <c r="CG107" s="103"/>
      <c r="CH107" s="103"/>
      <c r="CI107" s="103"/>
      <c r="CJ107" s="103"/>
      <c r="CK107" s="103"/>
      <c r="CL107" s="103"/>
      <c r="CM107" s="103"/>
      <c r="CN107" s="103"/>
      <c r="CO107" s="103"/>
      <c r="CP107" s="103"/>
      <c r="CQ107" s="103"/>
      <c r="CR107" s="103"/>
      <c r="CS107" s="103"/>
      <c r="CT107" s="103"/>
      <c r="CU107" s="103"/>
      <c r="CV107" s="103"/>
      <c r="CW107" s="103"/>
      <c r="CX107" s="154"/>
      <c r="CY107" s="103"/>
      <c r="CZ107" s="103"/>
      <c r="DA107" s="103"/>
      <c r="DB107" s="103"/>
      <c r="DC107" s="103"/>
      <c r="DD107" s="103"/>
      <c r="DE107" s="103"/>
      <c r="DF107" s="103"/>
      <c r="DG107" s="103"/>
      <c r="DH107" s="103"/>
      <c r="DI107" s="103"/>
      <c r="DJ107" s="103"/>
      <c r="DK107" s="103"/>
      <c r="DL107" s="103"/>
      <c r="DM107" s="103"/>
      <c r="DN107" s="103"/>
      <c r="DO107" s="103"/>
      <c r="DP107" s="103"/>
      <c r="DQ107" s="103"/>
      <c r="DR107" s="103"/>
      <c r="DS107" s="103"/>
      <c r="DT107" s="103"/>
      <c r="DU107" s="103"/>
      <c r="DV107" s="154"/>
      <c r="DW107" s="103"/>
      <c r="DX107" s="103"/>
      <c r="DY107" s="103"/>
      <c r="DZ107" s="103"/>
      <c r="EA107" s="103"/>
      <c r="EB107" s="103"/>
      <c r="EC107" s="103"/>
      <c r="ED107" s="103"/>
      <c r="EE107" s="103"/>
      <c r="EF107" s="103"/>
      <c r="EG107" s="103"/>
      <c r="EH107" s="103"/>
      <c r="EI107" s="154"/>
      <c r="EJ107" s="103"/>
      <c r="EK107" s="103"/>
      <c r="EL107" s="103"/>
      <c r="EM107" s="103"/>
      <c r="EN107" s="103"/>
      <c r="EO107" s="103"/>
      <c r="EP107" s="103"/>
      <c r="EQ107" s="103"/>
      <c r="ER107" s="103"/>
      <c r="ES107" s="103"/>
      <c r="ET107" s="154"/>
      <c r="EU107" s="103"/>
      <c r="EV107" s="103"/>
      <c r="EW107" s="103"/>
      <c r="EX107" s="103"/>
      <c r="EY107" s="103"/>
      <c r="EZ107" s="103"/>
      <c r="FA107" s="103"/>
      <c r="FB107" s="103"/>
      <c r="FC107" s="103"/>
      <c r="FD107" s="103"/>
      <c r="FE107" s="103"/>
      <c r="FF107" s="103"/>
      <c r="FG107" s="103"/>
      <c r="FH107" s="103"/>
      <c r="FI107" s="103"/>
      <c r="FJ107" s="103"/>
      <c r="FK107" s="103"/>
      <c r="FL107" s="103"/>
      <c r="FM107" s="103"/>
      <c r="FN107" s="103"/>
      <c r="FO107" s="103"/>
      <c r="FP107" s="103"/>
      <c r="FQ107" s="103"/>
      <c r="FR107" s="103"/>
      <c r="FS107" s="103"/>
      <c r="FT107" s="103"/>
      <c r="FU107" s="103"/>
      <c r="FV107" s="103"/>
      <c r="FW107" s="103"/>
      <c r="FX107" s="103"/>
      <c r="FY107" s="103"/>
      <c r="FZ107" s="103"/>
      <c r="GA107" s="103"/>
      <c r="GB107" s="103"/>
      <c r="GC107" s="103"/>
      <c r="GD107" s="103"/>
      <c r="GE107" s="103"/>
      <c r="GF107" s="103"/>
      <c r="GG107" s="103"/>
      <c r="GH107" s="154"/>
      <c r="GI107" s="103"/>
      <c r="GJ107" s="103"/>
      <c r="GK107" s="103"/>
      <c r="GL107" s="103"/>
      <c r="GM107" s="103"/>
      <c r="GN107" s="103"/>
      <c r="GO107" s="103"/>
      <c r="GP107" s="103"/>
      <c r="GQ107" s="103"/>
      <c r="GR107" s="103"/>
      <c r="GS107" s="103"/>
      <c r="GT107" s="103"/>
      <c r="GU107" s="103"/>
      <c r="GV107" s="103"/>
      <c r="GW107" s="103"/>
      <c r="GX107" s="103"/>
      <c r="GY107" s="103"/>
      <c r="GZ107" s="154"/>
      <c r="HA107" s="103"/>
      <c r="HB107" s="103"/>
      <c r="HC107" s="103"/>
      <c r="HD107" s="103"/>
      <c r="HE107" s="103"/>
      <c r="HF107" s="103"/>
      <c r="HG107" s="103"/>
      <c r="HH107" s="103"/>
      <c r="HI107" s="103"/>
      <c r="HJ107" s="103"/>
      <c r="HK107" s="103"/>
      <c r="HL107" s="103"/>
      <c r="HM107" s="103"/>
      <c r="HN107" s="103"/>
      <c r="HO107" s="103"/>
      <c r="HP107" s="103"/>
      <c r="HQ107" s="103"/>
      <c r="HR107" s="103"/>
      <c r="HS107" s="103"/>
      <c r="HT107" s="103"/>
      <c r="HU107" s="103"/>
      <c r="HV107" s="103"/>
      <c r="HW107" s="103"/>
      <c r="HX107" s="103"/>
      <c r="HY107" s="103"/>
      <c r="HZ107" s="103"/>
      <c r="IA107" s="103"/>
      <c r="IB107" s="103"/>
      <c r="IC107" s="103"/>
      <c r="ID107" s="103"/>
      <c r="IE107" s="103"/>
      <c r="IF107" s="103"/>
      <c r="IG107" s="103"/>
      <c r="IH107" s="103"/>
      <c r="II107" s="103"/>
      <c r="IJ107" s="103"/>
      <c r="IK107" s="154"/>
      <c r="IL107" s="103"/>
      <c r="IM107" s="103"/>
      <c r="IN107" s="103"/>
      <c r="IO107" s="103"/>
      <c r="IP107" s="103"/>
      <c r="IQ107" s="103"/>
      <c r="IR107" s="103"/>
      <c r="IS107" s="103"/>
      <c r="IT107" s="103"/>
      <c r="IU107" s="103"/>
      <c r="IV107" s="103"/>
      <c r="IW107" s="103"/>
      <c r="IX107" s="103"/>
      <c r="IY107" s="103"/>
      <c r="IZ107" s="103"/>
      <c r="JA107" s="103"/>
      <c r="JB107" s="154"/>
      <c r="JC107" s="103"/>
      <c r="JD107" s="103"/>
      <c r="JE107" s="103"/>
      <c r="JF107" s="103"/>
      <c r="JG107" s="103"/>
      <c r="JH107" s="103"/>
      <c r="JI107" s="103"/>
      <c r="JJ107" s="103"/>
      <c r="JK107" s="103"/>
      <c r="JL107" s="103"/>
      <c r="JM107" s="103"/>
      <c r="JN107" s="154"/>
      <c r="JO107" s="103"/>
      <c r="JP107" s="103"/>
      <c r="JQ107" s="103"/>
      <c r="JR107" s="103"/>
      <c r="JS107" s="103"/>
      <c r="JT107" s="103"/>
      <c r="JU107" s="103"/>
      <c r="JV107" s="103"/>
      <c r="JW107" s="103"/>
      <c r="JX107" s="103"/>
      <c r="JY107" s="103"/>
      <c r="JZ107" s="103"/>
      <c r="KA107" s="103"/>
      <c r="KB107" s="103"/>
      <c r="KC107" s="103"/>
      <c r="KD107" s="103"/>
      <c r="KE107" s="103"/>
      <c r="KF107" s="103"/>
      <c r="KG107" s="103"/>
      <c r="KH107" s="154"/>
      <c r="KI107" s="103"/>
      <c r="KJ107" s="103"/>
      <c r="KK107" s="103"/>
      <c r="KL107" s="103"/>
      <c r="KM107" s="103"/>
      <c r="KN107" s="103"/>
      <c r="KO107" s="103"/>
      <c r="KP107" s="103"/>
      <c r="KQ107" s="103"/>
      <c r="KR107" s="103"/>
      <c r="KS107" s="103"/>
      <c r="KT107" s="103"/>
      <c r="KU107" s="103"/>
      <c r="KV107" s="103"/>
      <c r="KW107" s="103"/>
      <c r="KX107" s="103"/>
      <c r="KY107" s="103"/>
      <c r="KZ107" s="154"/>
      <c r="LA107" s="103"/>
      <c r="LB107" s="103"/>
      <c r="LC107" s="103"/>
      <c r="LD107" s="103"/>
      <c r="LE107" s="103"/>
      <c r="LF107" s="103"/>
      <c r="LG107" s="103"/>
      <c r="LH107" s="103"/>
      <c r="LI107" s="103"/>
      <c r="LJ107" s="103"/>
      <c r="LK107" s="103"/>
      <c r="LL107" s="103"/>
      <c r="LM107" s="103"/>
      <c r="LN107" s="103"/>
      <c r="LO107" s="103"/>
      <c r="LP107" s="103"/>
      <c r="LQ107" s="103"/>
      <c r="LR107" s="103"/>
      <c r="LS107" s="103"/>
      <c r="LT107" s="103"/>
      <c r="LU107" s="103"/>
      <c r="LV107" s="103"/>
      <c r="LW107" s="103"/>
      <c r="LX107" s="103"/>
      <c r="LY107" s="103"/>
      <c r="LZ107" s="103"/>
      <c r="MA107" s="103"/>
      <c r="MB107" s="103"/>
      <c r="MC107" s="103"/>
      <c r="MD107" s="154"/>
      <c r="ME107" s="103"/>
      <c r="MF107" s="103"/>
      <c r="MG107" s="103"/>
      <c r="MH107" s="103"/>
      <c r="MI107" s="103"/>
      <c r="MJ107" s="103"/>
      <c r="MK107" s="103"/>
      <c r="ML107" s="103"/>
      <c r="MM107" s="103"/>
      <c r="MN107" s="103"/>
      <c r="MO107" s="103"/>
      <c r="MP107" s="103"/>
      <c r="MQ107" s="103"/>
      <c r="MR107" s="103"/>
      <c r="MS107" s="103"/>
      <c r="MT107" s="103"/>
      <c r="MU107" s="103"/>
      <c r="MV107" s="103"/>
      <c r="MW107" s="103"/>
      <c r="MX107" s="103"/>
      <c r="MY107" s="103"/>
      <c r="MZ107" s="154"/>
      <c r="NA107" s="103"/>
      <c r="NB107" s="103"/>
      <c r="NC107" s="103"/>
      <c r="ND107" s="103"/>
      <c r="NE107" s="103"/>
      <c r="NF107" s="103"/>
      <c r="NG107" s="103"/>
      <c r="NH107" s="103"/>
      <c r="NI107" s="103"/>
      <c r="NJ107" s="103"/>
      <c r="NK107" s="154"/>
      <c r="NL107" s="103"/>
      <c r="NM107" s="103"/>
      <c r="NN107" s="103"/>
      <c r="NO107" s="154">
        <v>0.74199999999999999</v>
      </c>
      <c r="NP107" s="103">
        <v>0.81200000000000006</v>
      </c>
      <c r="NQ107" s="103">
        <v>0.33100000000000002</v>
      </c>
      <c r="NR107" s="103">
        <v>0.69799999999999995</v>
      </c>
      <c r="NS107" s="103">
        <v>0.77700000000000002</v>
      </c>
      <c r="NT107" s="103">
        <v>0.34100000000000003</v>
      </c>
      <c r="NU107" s="103">
        <v>0.98099999999999998</v>
      </c>
      <c r="NV107" s="103">
        <v>1.0920000000000001</v>
      </c>
      <c r="NW107" s="103">
        <v>0.47799999999999998</v>
      </c>
      <c r="NX107" s="154"/>
      <c r="NY107" s="103"/>
      <c r="NZ107" s="103"/>
      <c r="OA107" s="103"/>
      <c r="OB107" s="103"/>
      <c r="OC107" s="103"/>
      <c r="OD107" s="103"/>
      <c r="OE107" s="103"/>
      <c r="OF107" s="103"/>
      <c r="OG107" s="103"/>
      <c r="OH107" s="103"/>
      <c r="OI107" s="103"/>
      <c r="OJ107" s="154"/>
      <c r="OK107" s="103"/>
      <c r="OL107" s="103"/>
      <c r="OM107" s="103"/>
      <c r="ON107" s="103"/>
      <c r="OO107" s="103"/>
      <c r="OP107" s="103"/>
      <c r="OQ107" s="103"/>
      <c r="OR107" s="103"/>
      <c r="OS107" s="103"/>
      <c r="OT107" s="103"/>
      <c r="OU107" s="103"/>
      <c r="OV107" s="103"/>
      <c r="OW107" s="103"/>
      <c r="OX107" s="103"/>
      <c r="OY107" s="103"/>
      <c r="OZ107" s="103"/>
      <c r="PA107" s="103"/>
      <c r="PB107" s="103"/>
      <c r="PC107" s="103"/>
      <c r="PD107" s="103"/>
      <c r="PE107" s="103"/>
      <c r="PF107" s="103"/>
      <c r="PG107" s="103"/>
      <c r="PH107" s="103"/>
      <c r="PI107" s="103"/>
      <c r="PJ107" s="103"/>
      <c r="PK107" s="103"/>
      <c r="PL107" s="103"/>
      <c r="PM107" s="103"/>
      <c r="PN107" s="103"/>
      <c r="PO107" s="103"/>
      <c r="PP107" s="103"/>
      <c r="PQ107" s="103"/>
      <c r="PR107" s="103"/>
      <c r="PS107" s="103"/>
      <c r="PT107" s="103"/>
      <c r="PU107" s="103"/>
      <c r="PV107" s="103"/>
      <c r="PW107" s="103"/>
      <c r="PX107" s="103"/>
      <c r="PY107" s="103"/>
      <c r="PZ107" s="103"/>
      <c r="QA107" s="103"/>
      <c r="QB107" s="103"/>
      <c r="QC107" s="103"/>
      <c r="QD107" s="103"/>
      <c r="QE107" s="103"/>
      <c r="QF107" s="103"/>
      <c r="QG107" s="103"/>
      <c r="QH107" s="103"/>
      <c r="QI107" s="103"/>
      <c r="QJ107" s="103"/>
      <c r="QK107" s="103"/>
      <c r="QL107" s="103"/>
      <c r="QM107" s="103"/>
      <c r="QN107" s="103"/>
      <c r="QO107" s="103"/>
      <c r="QP107" s="103"/>
      <c r="QQ107" s="103"/>
      <c r="QR107" s="103"/>
      <c r="QS107" s="103"/>
      <c r="QT107" s="103"/>
      <c r="QU107" s="103"/>
      <c r="QV107" s="103"/>
      <c r="QW107" s="103"/>
      <c r="QX107" s="103"/>
      <c r="QY107" s="103"/>
      <c r="QZ107" s="154"/>
      <c r="RA107" s="103"/>
      <c r="RB107" s="103"/>
      <c r="RC107" s="103"/>
      <c r="RD107" s="103"/>
      <c r="RE107" s="103"/>
      <c r="RF107" s="103"/>
      <c r="RG107" s="103"/>
      <c r="RH107" s="154">
        <v>1.032</v>
      </c>
      <c r="RI107" s="103">
        <v>0.59699999999999998</v>
      </c>
      <c r="RJ107" s="103">
        <v>6.5</v>
      </c>
      <c r="RK107" s="103">
        <v>3.2</v>
      </c>
      <c r="RL107" s="103">
        <v>1.1200000000000001</v>
      </c>
      <c r="RM107" s="103">
        <v>0.58599999999999997</v>
      </c>
      <c r="RN107" s="103">
        <v>11.6</v>
      </c>
      <c r="RO107" s="103">
        <v>7.2</v>
      </c>
      <c r="RP107" s="103">
        <v>26.413</v>
      </c>
      <c r="RQ107" s="103">
        <v>11.109</v>
      </c>
      <c r="RR107" s="103">
        <v>134.1</v>
      </c>
      <c r="RS107" s="103">
        <v>43.8</v>
      </c>
      <c r="RT107" s="154"/>
      <c r="RU107" s="103"/>
      <c r="RV107" s="103"/>
      <c r="RW107" s="103"/>
      <c r="RX107" s="103"/>
      <c r="RY107" s="103"/>
      <c r="RZ107" s="103"/>
      <c r="SA107" s="103"/>
      <c r="SB107" s="103"/>
    </row>
    <row r="108" spans="1:793" x14ac:dyDescent="0.25">
      <c r="A108" s="1" t="s">
        <v>566</v>
      </c>
      <c r="B108" s="100"/>
      <c r="C108" s="100"/>
      <c r="D108" s="100"/>
      <c r="E108" s="100"/>
      <c r="F108" s="100"/>
      <c r="G108" s="100"/>
      <c r="H108" s="100"/>
      <c r="I108" s="100"/>
      <c r="J108" s="153"/>
      <c r="K108" s="100"/>
      <c r="L108" s="100"/>
      <c r="M108" s="100"/>
      <c r="N108" s="100"/>
      <c r="O108" s="100"/>
      <c r="P108" s="100"/>
      <c r="Q108" s="100"/>
      <c r="R108" s="100"/>
      <c r="S108" s="100"/>
      <c r="T108" s="100"/>
      <c r="U108" s="153"/>
      <c r="V108" s="100"/>
      <c r="W108" s="100"/>
      <c r="X108" s="100"/>
      <c r="Y108" s="100"/>
      <c r="Z108" s="100"/>
      <c r="AA108" s="100"/>
      <c r="AB108" s="100"/>
      <c r="AC108" s="100"/>
      <c r="AD108" s="100"/>
      <c r="AE108" s="100"/>
      <c r="AF108" s="153"/>
      <c r="AG108" s="100"/>
      <c r="AH108" s="100"/>
      <c r="AI108" s="100"/>
      <c r="AJ108" s="100"/>
      <c r="AK108" s="100"/>
      <c r="AL108" s="100"/>
      <c r="AM108" s="100"/>
      <c r="AN108" s="100"/>
      <c r="AO108" s="100"/>
      <c r="AP108" s="100"/>
      <c r="AQ108" s="153"/>
      <c r="AR108" s="100"/>
      <c r="AS108" s="100"/>
      <c r="AT108" s="100"/>
      <c r="AU108" s="100"/>
      <c r="AV108" s="100"/>
      <c r="AW108" s="100"/>
      <c r="AX108" s="100"/>
      <c r="AY108" s="100"/>
      <c r="AZ108" s="100"/>
      <c r="BA108" s="100"/>
      <c r="BB108" s="153"/>
      <c r="BC108" s="100"/>
      <c r="BD108" s="100"/>
      <c r="BE108" s="100"/>
      <c r="BF108" s="100"/>
      <c r="BG108" s="100"/>
      <c r="BH108" s="100"/>
      <c r="BI108" s="100"/>
      <c r="BJ108" s="100"/>
      <c r="BK108" s="100"/>
      <c r="BL108" s="100"/>
      <c r="BM108" s="100"/>
      <c r="BN108" s="153"/>
      <c r="BO108" s="100"/>
      <c r="BP108" s="100"/>
      <c r="BQ108" s="100"/>
      <c r="BR108" s="100"/>
      <c r="BS108" s="100"/>
      <c r="BT108" s="100"/>
      <c r="BU108" s="100"/>
      <c r="BV108" s="100"/>
      <c r="BW108" s="100"/>
      <c r="BX108" s="100"/>
      <c r="BY108" s="100"/>
      <c r="BZ108" s="100"/>
      <c r="CA108" s="100"/>
      <c r="CB108" s="100"/>
      <c r="CC108" s="100"/>
      <c r="CD108" s="153"/>
      <c r="CE108" s="100"/>
      <c r="CF108" s="100"/>
      <c r="CG108" s="100"/>
      <c r="CH108" s="100"/>
      <c r="CI108" s="100"/>
      <c r="CJ108" s="100"/>
      <c r="CK108" s="100"/>
      <c r="CL108" s="100"/>
      <c r="CM108" s="100"/>
      <c r="CN108" s="100"/>
      <c r="CO108" s="100"/>
      <c r="CP108" s="100"/>
      <c r="CQ108" s="100"/>
      <c r="CR108" s="100"/>
      <c r="CS108" s="100"/>
      <c r="CT108" s="100"/>
      <c r="CU108" s="100"/>
      <c r="CV108" s="100"/>
      <c r="CW108" s="100"/>
      <c r="CX108" s="153"/>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53"/>
      <c r="DW108" s="100"/>
      <c r="DX108" s="100"/>
      <c r="DY108" s="100"/>
      <c r="DZ108" s="100"/>
      <c r="EA108" s="100"/>
      <c r="EB108" s="100"/>
      <c r="EC108" s="100"/>
      <c r="ED108" s="100"/>
      <c r="EE108" s="100"/>
      <c r="EF108" s="100"/>
      <c r="EG108" s="100"/>
      <c r="EH108" s="100"/>
      <c r="EI108" s="153"/>
      <c r="EJ108" s="100"/>
      <c r="EK108" s="100"/>
      <c r="EL108" s="100"/>
      <c r="EM108" s="100"/>
      <c r="EN108" s="100"/>
      <c r="EO108" s="100"/>
      <c r="EP108" s="100"/>
      <c r="EQ108" s="100"/>
      <c r="ER108" s="100"/>
      <c r="ES108" s="100"/>
      <c r="ET108" s="153"/>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c r="GG108" s="100"/>
      <c r="GH108" s="153"/>
      <c r="GI108" s="100"/>
      <c r="GJ108" s="100"/>
      <c r="GK108" s="100"/>
      <c r="GL108" s="100"/>
      <c r="GM108" s="100"/>
      <c r="GN108" s="100"/>
      <c r="GO108" s="100"/>
      <c r="GP108" s="100"/>
      <c r="GQ108" s="100"/>
      <c r="GR108" s="100"/>
      <c r="GS108" s="100"/>
      <c r="GT108" s="100"/>
      <c r="GU108" s="100"/>
      <c r="GV108" s="100"/>
      <c r="GW108" s="100"/>
      <c r="GX108" s="100"/>
      <c r="GY108" s="100"/>
      <c r="GZ108" s="153"/>
      <c r="HA108" s="100"/>
      <c r="HB108" s="100"/>
      <c r="HC108" s="100"/>
      <c r="HD108" s="100"/>
      <c r="HE108" s="100"/>
      <c r="HF108" s="100"/>
      <c r="HG108" s="100"/>
      <c r="HH108" s="100"/>
      <c r="HI108" s="100"/>
      <c r="HJ108" s="100"/>
      <c r="HK108" s="100"/>
      <c r="HL108" s="100"/>
      <c r="HM108" s="100"/>
      <c r="HN108" s="100"/>
      <c r="HO108" s="100"/>
      <c r="HP108" s="100"/>
      <c r="HQ108" s="100"/>
      <c r="HR108" s="100"/>
      <c r="HS108" s="100"/>
      <c r="HT108" s="100"/>
      <c r="HU108" s="100"/>
      <c r="HV108" s="100"/>
      <c r="HW108" s="100"/>
      <c r="HX108" s="100"/>
      <c r="HY108" s="100"/>
      <c r="HZ108" s="100"/>
      <c r="IA108" s="100"/>
      <c r="IB108" s="100"/>
      <c r="IC108" s="100"/>
      <c r="ID108" s="100"/>
      <c r="IE108" s="100"/>
      <c r="IF108" s="100"/>
      <c r="IG108" s="100"/>
      <c r="IH108" s="100"/>
      <c r="II108" s="100"/>
      <c r="IJ108" s="100"/>
      <c r="IK108" s="153"/>
      <c r="IL108" s="100"/>
      <c r="IM108" s="100"/>
      <c r="IN108" s="100"/>
      <c r="IO108" s="100"/>
      <c r="IP108" s="100"/>
      <c r="IQ108" s="100"/>
      <c r="IR108" s="100"/>
      <c r="IS108" s="100"/>
      <c r="IT108" s="100"/>
      <c r="IU108" s="100"/>
      <c r="IV108" s="100"/>
      <c r="IW108" s="100"/>
      <c r="IX108" s="100"/>
      <c r="IY108" s="100"/>
      <c r="IZ108" s="100"/>
      <c r="JA108" s="100"/>
      <c r="JB108" s="153"/>
      <c r="JC108" s="100"/>
      <c r="JD108" s="100"/>
      <c r="JE108" s="100"/>
      <c r="JF108" s="100"/>
      <c r="JG108" s="100"/>
      <c r="JH108" s="100"/>
      <c r="JI108" s="100"/>
      <c r="JJ108" s="100"/>
      <c r="JK108" s="100"/>
      <c r="JL108" s="100"/>
      <c r="JM108" s="100"/>
      <c r="JN108" s="153"/>
      <c r="JO108" s="100"/>
      <c r="JP108" s="100"/>
      <c r="JQ108" s="100"/>
      <c r="JR108" s="100"/>
      <c r="JS108" s="100"/>
      <c r="JT108" s="100"/>
      <c r="JU108" s="100"/>
      <c r="JV108" s="100"/>
      <c r="JW108" s="100"/>
      <c r="JX108" s="100"/>
      <c r="JY108" s="100"/>
      <c r="JZ108" s="100"/>
      <c r="KA108" s="100"/>
      <c r="KB108" s="100"/>
      <c r="KC108" s="100"/>
      <c r="KD108" s="100"/>
      <c r="KE108" s="100"/>
      <c r="KF108" s="100"/>
      <c r="KG108" s="100"/>
      <c r="KH108" s="153"/>
      <c r="KI108" s="100"/>
      <c r="KJ108" s="100"/>
      <c r="KK108" s="100"/>
      <c r="KL108" s="100"/>
      <c r="KM108" s="100"/>
      <c r="KN108" s="100"/>
      <c r="KO108" s="100"/>
      <c r="KP108" s="100"/>
      <c r="KQ108" s="100"/>
      <c r="KR108" s="100"/>
      <c r="KS108" s="100"/>
      <c r="KT108" s="100"/>
      <c r="KU108" s="100"/>
      <c r="KV108" s="100"/>
      <c r="KW108" s="100"/>
      <c r="KX108" s="100"/>
      <c r="KY108" s="100"/>
      <c r="KZ108" s="153"/>
      <c r="LA108" s="100"/>
      <c r="LB108" s="100"/>
      <c r="LC108" s="100"/>
      <c r="LD108" s="100"/>
      <c r="LE108" s="100"/>
      <c r="LF108" s="100"/>
      <c r="LG108" s="100"/>
      <c r="LH108" s="100"/>
      <c r="LI108" s="100"/>
      <c r="LJ108" s="100"/>
      <c r="LK108" s="100"/>
      <c r="LL108" s="100"/>
      <c r="LM108" s="100"/>
      <c r="LN108" s="100"/>
      <c r="LO108" s="100"/>
      <c r="LP108" s="100"/>
      <c r="LQ108" s="100"/>
      <c r="LR108" s="100"/>
      <c r="LS108" s="100"/>
      <c r="LT108" s="100"/>
      <c r="LU108" s="100"/>
      <c r="LV108" s="100"/>
      <c r="LW108" s="100"/>
      <c r="LX108" s="100"/>
      <c r="LY108" s="100"/>
      <c r="LZ108" s="100"/>
      <c r="MA108" s="100"/>
      <c r="MB108" s="100"/>
      <c r="MC108" s="100"/>
      <c r="MD108" s="153"/>
      <c r="ME108" s="100"/>
      <c r="MF108" s="100"/>
      <c r="MG108" s="100"/>
      <c r="MH108" s="100"/>
      <c r="MI108" s="100"/>
      <c r="MJ108" s="100"/>
      <c r="MK108" s="100"/>
      <c r="ML108" s="100"/>
      <c r="MM108" s="100"/>
      <c r="MN108" s="100"/>
      <c r="MO108" s="100"/>
      <c r="MP108" s="100"/>
      <c r="MQ108" s="100"/>
      <c r="MR108" s="100"/>
      <c r="MS108" s="100"/>
      <c r="MT108" s="100"/>
      <c r="MU108" s="100"/>
      <c r="MV108" s="100"/>
      <c r="MW108" s="100"/>
      <c r="MX108" s="100"/>
      <c r="MY108" s="100"/>
      <c r="MZ108" s="153"/>
      <c r="NA108" s="100"/>
      <c r="NB108" s="100"/>
      <c r="NC108" s="100"/>
      <c r="ND108" s="100"/>
      <c r="NE108" s="100"/>
      <c r="NF108" s="100"/>
      <c r="NG108" s="100"/>
      <c r="NH108" s="100"/>
      <c r="NI108" s="100"/>
      <c r="NJ108" s="100"/>
      <c r="NK108" s="153"/>
      <c r="NL108" s="100"/>
      <c r="NM108" s="100"/>
      <c r="NN108" s="100"/>
      <c r="NO108" s="153">
        <v>0.74199999999999999</v>
      </c>
      <c r="NP108" s="100">
        <v>0.81200000000000006</v>
      </c>
      <c r="NQ108" s="100">
        <v>0.33100000000000002</v>
      </c>
      <c r="NR108" s="100">
        <v>0.73</v>
      </c>
      <c r="NS108" s="100">
        <v>0.81299999999999994</v>
      </c>
      <c r="NT108" s="100">
        <v>0.35799999999999998</v>
      </c>
      <c r="NU108" s="100">
        <v>1.232</v>
      </c>
      <c r="NV108" s="100">
        <v>1.409</v>
      </c>
      <c r="NW108" s="100">
        <v>0.68400000000000005</v>
      </c>
      <c r="NX108" s="153"/>
      <c r="NY108" s="100"/>
      <c r="NZ108" s="100"/>
      <c r="OA108" s="100"/>
      <c r="OB108" s="100"/>
      <c r="OC108" s="100"/>
      <c r="OD108" s="100"/>
      <c r="OE108" s="100"/>
      <c r="OF108" s="100"/>
      <c r="OG108" s="100"/>
      <c r="OH108" s="100"/>
      <c r="OI108" s="100"/>
      <c r="OJ108" s="153"/>
      <c r="OK108" s="100"/>
      <c r="OL108" s="100"/>
      <c r="OM108" s="100"/>
      <c r="ON108" s="100"/>
      <c r="OO108" s="100"/>
      <c r="OP108" s="100"/>
      <c r="OQ108" s="100"/>
      <c r="OR108" s="100"/>
      <c r="OS108" s="100"/>
      <c r="OT108" s="100"/>
      <c r="OU108" s="100"/>
      <c r="OV108" s="100"/>
      <c r="OW108" s="100"/>
      <c r="OX108" s="100"/>
      <c r="OY108" s="100"/>
      <c r="OZ108" s="100"/>
      <c r="PA108" s="100"/>
      <c r="PB108" s="100"/>
      <c r="PC108" s="100"/>
      <c r="PD108" s="100"/>
      <c r="PE108" s="100"/>
      <c r="PF108" s="100"/>
      <c r="PG108" s="100"/>
      <c r="PH108" s="100"/>
      <c r="PI108" s="100"/>
      <c r="PJ108" s="100"/>
      <c r="PK108" s="100"/>
      <c r="PL108" s="100"/>
      <c r="PM108" s="100"/>
      <c r="PN108" s="100"/>
      <c r="PO108" s="100"/>
      <c r="PP108" s="100"/>
      <c r="PQ108" s="100"/>
      <c r="PR108" s="100"/>
      <c r="PS108" s="100"/>
      <c r="PT108" s="100"/>
      <c r="PU108" s="100"/>
      <c r="PV108" s="100"/>
      <c r="PW108" s="100"/>
      <c r="PX108" s="100"/>
      <c r="PY108" s="100"/>
      <c r="PZ108" s="100"/>
      <c r="QA108" s="100"/>
      <c r="QB108" s="100"/>
      <c r="QC108" s="100"/>
      <c r="QD108" s="100"/>
      <c r="QE108" s="100"/>
      <c r="QF108" s="100"/>
      <c r="QG108" s="100"/>
      <c r="QH108" s="100"/>
      <c r="QI108" s="100"/>
      <c r="QJ108" s="100"/>
      <c r="QK108" s="100"/>
      <c r="QL108" s="100"/>
      <c r="QM108" s="100"/>
      <c r="QN108" s="100"/>
      <c r="QO108" s="100"/>
      <c r="QP108" s="100"/>
      <c r="QQ108" s="100"/>
      <c r="QR108" s="100"/>
      <c r="QS108" s="100"/>
      <c r="QT108" s="100"/>
      <c r="QU108" s="100"/>
      <c r="QV108" s="100"/>
      <c r="QW108" s="100"/>
      <c r="QX108" s="100"/>
      <c r="QY108" s="100"/>
      <c r="QZ108" s="153"/>
      <c r="RA108" s="100"/>
      <c r="RB108" s="100"/>
      <c r="RC108" s="100"/>
      <c r="RD108" s="100"/>
      <c r="RE108" s="100"/>
      <c r="RF108" s="100"/>
      <c r="RG108" s="100"/>
      <c r="RH108" s="153"/>
      <c r="RI108" s="100"/>
      <c r="RJ108" s="100"/>
      <c r="RK108" s="100"/>
      <c r="RL108" s="100"/>
      <c r="RM108" s="100"/>
      <c r="RN108" s="100"/>
      <c r="RO108" s="100"/>
      <c r="RP108" s="100"/>
      <c r="RQ108" s="100"/>
      <c r="RR108" s="100"/>
      <c r="RS108" s="100"/>
      <c r="RT108" s="153"/>
      <c r="RU108" s="100"/>
      <c r="RV108" s="100"/>
      <c r="RW108" s="100"/>
      <c r="RX108" s="100"/>
      <c r="RY108" s="100"/>
      <c r="RZ108" s="100"/>
      <c r="SA108" s="100"/>
      <c r="SB108" s="100"/>
    </row>
    <row r="109" spans="1:793" x14ac:dyDescent="0.25">
      <c r="A109" s="1" t="s">
        <v>567</v>
      </c>
      <c r="B109" s="103"/>
      <c r="C109" s="103"/>
      <c r="D109" s="103"/>
      <c r="E109" s="103"/>
      <c r="F109" s="103"/>
      <c r="G109" s="103"/>
      <c r="H109" s="103"/>
      <c r="I109" s="103"/>
      <c r="J109" s="154"/>
      <c r="K109" s="103"/>
      <c r="L109" s="103"/>
      <c r="M109" s="103"/>
      <c r="N109" s="103"/>
      <c r="O109" s="103"/>
      <c r="P109" s="103"/>
      <c r="Q109" s="103"/>
      <c r="R109" s="103"/>
      <c r="S109" s="103"/>
      <c r="T109" s="103"/>
      <c r="U109" s="154"/>
      <c r="V109" s="103"/>
      <c r="W109" s="103"/>
      <c r="X109" s="103"/>
      <c r="Y109" s="103"/>
      <c r="Z109" s="103"/>
      <c r="AA109" s="103"/>
      <c r="AB109" s="103"/>
      <c r="AC109" s="103"/>
      <c r="AD109" s="103"/>
      <c r="AE109" s="103"/>
      <c r="AF109" s="154"/>
      <c r="AG109" s="103"/>
      <c r="AH109" s="103"/>
      <c r="AI109" s="103"/>
      <c r="AJ109" s="103"/>
      <c r="AK109" s="103"/>
      <c r="AL109" s="103"/>
      <c r="AM109" s="103"/>
      <c r="AN109" s="103"/>
      <c r="AO109" s="103"/>
      <c r="AP109" s="103"/>
      <c r="AQ109" s="154"/>
      <c r="AR109" s="103"/>
      <c r="AS109" s="103"/>
      <c r="AT109" s="103"/>
      <c r="AU109" s="103"/>
      <c r="AV109" s="103"/>
      <c r="AW109" s="103"/>
      <c r="AX109" s="103"/>
      <c r="AY109" s="103"/>
      <c r="AZ109" s="103"/>
      <c r="BA109" s="103"/>
      <c r="BB109" s="154"/>
      <c r="BC109" s="103"/>
      <c r="BD109" s="103"/>
      <c r="BE109" s="103"/>
      <c r="BF109" s="103"/>
      <c r="BG109" s="103"/>
      <c r="BH109" s="103"/>
      <c r="BI109" s="103"/>
      <c r="BJ109" s="103"/>
      <c r="BK109" s="103"/>
      <c r="BL109" s="103"/>
      <c r="BM109" s="103"/>
      <c r="BN109" s="154"/>
      <c r="BO109" s="103"/>
      <c r="BP109" s="103"/>
      <c r="BQ109" s="103"/>
      <c r="BR109" s="103"/>
      <c r="BS109" s="103"/>
      <c r="BT109" s="103"/>
      <c r="BU109" s="103"/>
      <c r="BV109" s="103"/>
      <c r="BW109" s="103"/>
      <c r="BX109" s="103"/>
      <c r="BY109" s="103"/>
      <c r="BZ109" s="103"/>
      <c r="CA109" s="103"/>
      <c r="CB109" s="103"/>
      <c r="CC109" s="103"/>
      <c r="CD109" s="154"/>
      <c r="CE109" s="103"/>
      <c r="CF109" s="103"/>
      <c r="CG109" s="103"/>
      <c r="CH109" s="103"/>
      <c r="CI109" s="103"/>
      <c r="CJ109" s="103"/>
      <c r="CK109" s="103"/>
      <c r="CL109" s="103"/>
      <c r="CM109" s="103"/>
      <c r="CN109" s="103"/>
      <c r="CO109" s="103"/>
      <c r="CP109" s="103"/>
      <c r="CQ109" s="103"/>
      <c r="CR109" s="103"/>
      <c r="CS109" s="103"/>
      <c r="CT109" s="103"/>
      <c r="CU109" s="103"/>
      <c r="CV109" s="103"/>
      <c r="CW109" s="103"/>
      <c r="CX109" s="154"/>
      <c r="CY109" s="103"/>
      <c r="CZ109" s="103"/>
      <c r="DA109" s="103"/>
      <c r="DB109" s="103"/>
      <c r="DC109" s="103"/>
      <c r="DD109" s="103"/>
      <c r="DE109" s="103"/>
      <c r="DF109" s="103"/>
      <c r="DG109" s="103"/>
      <c r="DH109" s="103"/>
      <c r="DI109" s="103"/>
      <c r="DJ109" s="103"/>
      <c r="DK109" s="103"/>
      <c r="DL109" s="103"/>
      <c r="DM109" s="103"/>
      <c r="DN109" s="103"/>
      <c r="DO109" s="103"/>
      <c r="DP109" s="103"/>
      <c r="DQ109" s="103"/>
      <c r="DR109" s="103"/>
      <c r="DS109" s="103"/>
      <c r="DT109" s="103"/>
      <c r="DU109" s="103"/>
      <c r="DV109" s="154"/>
      <c r="DW109" s="103"/>
      <c r="DX109" s="103"/>
      <c r="DY109" s="103"/>
      <c r="DZ109" s="103"/>
      <c r="EA109" s="103"/>
      <c r="EB109" s="103"/>
      <c r="EC109" s="103"/>
      <c r="ED109" s="103"/>
      <c r="EE109" s="103"/>
      <c r="EF109" s="103"/>
      <c r="EG109" s="103"/>
      <c r="EH109" s="103"/>
      <c r="EI109" s="154"/>
      <c r="EJ109" s="103"/>
      <c r="EK109" s="103"/>
      <c r="EL109" s="103"/>
      <c r="EM109" s="103"/>
      <c r="EN109" s="103"/>
      <c r="EO109" s="103"/>
      <c r="EP109" s="103"/>
      <c r="EQ109" s="103"/>
      <c r="ER109" s="103"/>
      <c r="ES109" s="103"/>
      <c r="ET109" s="154"/>
      <c r="EU109" s="103"/>
      <c r="EV109" s="103"/>
      <c r="EW109" s="103"/>
      <c r="EX109" s="103"/>
      <c r="EY109" s="103"/>
      <c r="EZ109" s="103"/>
      <c r="FA109" s="103"/>
      <c r="FB109" s="103"/>
      <c r="FC109" s="103"/>
      <c r="FD109" s="103"/>
      <c r="FE109" s="103"/>
      <c r="FF109" s="103"/>
      <c r="FG109" s="103"/>
      <c r="FH109" s="103"/>
      <c r="FI109" s="103"/>
      <c r="FJ109" s="103"/>
      <c r="FK109" s="103"/>
      <c r="FL109" s="103"/>
      <c r="FM109" s="103"/>
      <c r="FN109" s="103"/>
      <c r="FO109" s="103"/>
      <c r="FP109" s="103"/>
      <c r="FQ109" s="103"/>
      <c r="FR109" s="103"/>
      <c r="FS109" s="103"/>
      <c r="FT109" s="103"/>
      <c r="FU109" s="103"/>
      <c r="FV109" s="103"/>
      <c r="FW109" s="103"/>
      <c r="FX109" s="103"/>
      <c r="FY109" s="103"/>
      <c r="FZ109" s="103"/>
      <c r="GA109" s="103"/>
      <c r="GB109" s="103"/>
      <c r="GC109" s="103"/>
      <c r="GD109" s="103"/>
      <c r="GE109" s="103"/>
      <c r="GF109" s="103"/>
      <c r="GG109" s="103"/>
      <c r="GH109" s="154"/>
      <c r="GI109" s="103"/>
      <c r="GJ109" s="103"/>
      <c r="GK109" s="103"/>
      <c r="GL109" s="103"/>
      <c r="GM109" s="103"/>
      <c r="GN109" s="103"/>
      <c r="GO109" s="103"/>
      <c r="GP109" s="103"/>
      <c r="GQ109" s="103"/>
      <c r="GR109" s="103"/>
      <c r="GS109" s="103"/>
      <c r="GT109" s="103"/>
      <c r="GU109" s="103"/>
      <c r="GV109" s="103"/>
      <c r="GW109" s="103"/>
      <c r="GX109" s="103"/>
      <c r="GY109" s="103"/>
      <c r="GZ109" s="154"/>
      <c r="HA109" s="103"/>
      <c r="HB109" s="103"/>
      <c r="HC109" s="103"/>
      <c r="HD109" s="103"/>
      <c r="HE109" s="103"/>
      <c r="HF109" s="103"/>
      <c r="HG109" s="103"/>
      <c r="HH109" s="103"/>
      <c r="HI109" s="103"/>
      <c r="HJ109" s="103"/>
      <c r="HK109" s="103"/>
      <c r="HL109" s="103"/>
      <c r="HM109" s="103"/>
      <c r="HN109" s="103"/>
      <c r="HO109" s="103"/>
      <c r="HP109" s="103"/>
      <c r="HQ109" s="103"/>
      <c r="HR109" s="103"/>
      <c r="HS109" s="103"/>
      <c r="HT109" s="103"/>
      <c r="HU109" s="103"/>
      <c r="HV109" s="103"/>
      <c r="HW109" s="103"/>
      <c r="HX109" s="103"/>
      <c r="HY109" s="103"/>
      <c r="HZ109" s="103"/>
      <c r="IA109" s="103"/>
      <c r="IB109" s="103"/>
      <c r="IC109" s="103"/>
      <c r="ID109" s="103"/>
      <c r="IE109" s="103"/>
      <c r="IF109" s="103"/>
      <c r="IG109" s="103"/>
      <c r="IH109" s="103"/>
      <c r="II109" s="103"/>
      <c r="IJ109" s="103"/>
      <c r="IK109" s="154"/>
      <c r="IL109" s="103"/>
      <c r="IM109" s="103"/>
      <c r="IN109" s="103"/>
      <c r="IO109" s="103"/>
      <c r="IP109" s="103"/>
      <c r="IQ109" s="103"/>
      <c r="IR109" s="103"/>
      <c r="IS109" s="103"/>
      <c r="IT109" s="103"/>
      <c r="IU109" s="103"/>
      <c r="IV109" s="103"/>
      <c r="IW109" s="103"/>
      <c r="IX109" s="103"/>
      <c r="IY109" s="103"/>
      <c r="IZ109" s="103"/>
      <c r="JA109" s="103"/>
      <c r="JB109" s="154"/>
      <c r="JC109" s="103"/>
      <c r="JD109" s="103"/>
      <c r="JE109" s="103"/>
      <c r="JF109" s="103"/>
      <c r="JG109" s="103"/>
      <c r="JH109" s="103"/>
      <c r="JI109" s="103"/>
      <c r="JJ109" s="103"/>
      <c r="JK109" s="103"/>
      <c r="JL109" s="103"/>
      <c r="JM109" s="103"/>
      <c r="JN109" s="154"/>
      <c r="JO109" s="103"/>
      <c r="JP109" s="103"/>
      <c r="JQ109" s="103"/>
      <c r="JR109" s="103"/>
      <c r="JS109" s="103"/>
      <c r="JT109" s="103"/>
      <c r="JU109" s="103"/>
      <c r="JV109" s="103"/>
      <c r="JW109" s="103"/>
      <c r="JX109" s="103"/>
      <c r="JY109" s="103"/>
      <c r="JZ109" s="103"/>
      <c r="KA109" s="103"/>
      <c r="KB109" s="103"/>
      <c r="KC109" s="103"/>
      <c r="KD109" s="103"/>
      <c r="KE109" s="103"/>
      <c r="KF109" s="103"/>
      <c r="KG109" s="103"/>
      <c r="KH109" s="154"/>
      <c r="KI109" s="103"/>
      <c r="KJ109" s="103"/>
      <c r="KK109" s="103"/>
      <c r="KL109" s="103"/>
      <c r="KM109" s="103"/>
      <c r="KN109" s="103"/>
      <c r="KO109" s="103"/>
      <c r="KP109" s="103"/>
      <c r="KQ109" s="103"/>
      <c r="KR109" s="103"/>
      <c r="KS109" s="103"/>
      <c r="KT109" s="103"/>
      <c r="KU109" s="103"/>
      <c r="KV109" s="103"/>
      <c r="KW109" s="103"/>
      <c r="KX109" s="103"/>
      <c r="KY109" s="103"/>
      <c r="KZ109" s="154"/>
      <c r="LA109" s="103"/>
      <c r="LB109" s="103"/>
      <c r="LC109" s="103"/>
      <c r="LD109" s="103"/>
      <c r="LE109" s="103"/>
      <c r="LF109" s="103"/>
      <c r="LG109" s="103"/>
      <c r="LH109" s="103"/>
      <c r="LI109" s="103"/>
      <c r="LJ109" s="103"/>
      <c r="LK109" s="103"/>
      <c r="LL109" s="103"/>
      <c r="LM109" s="103"/>
      <c r="LN109" s="103"/>
      <c r="LO109" s="103"/>
      <c r="LP109" s="103"/>
      <c r="LQ109" s="103"/>
      <c r="LR109" s="103"/>
      <c r="LS109" s="103"/>
      <c r="LT109" s="103"/>
      <c r="LU109" s="103"/>
      <c r="LV109" s="103"/>
      <c r="LW109" s="103"/>
      <c r="LX109" s="103"/>
      <c r="LY109" s="103"/>
      <c r="LZ109" s="103"/>
      <c r="MA109" s="103"/>
      <c r="MB109" s="103"/>
      <c r="MC109" s="103"/>
      <c r="MD109" s="154"/>
      <c r="ME109" s="103"/>
      <c r="MF109" s="103"/>
      <c r="MG109" s="103"/>
      <c r="MH109" s="103"/>
      <c r="MI109" s="103"/>
      <c r="MJ109" s="103"/>
      <c r="MK109" s="103"/>
      <c r="ML109" s="103"/>
      <c r="MM109" s="103"/>
      <c r="MN109" s="103"/>
      <c r="MO109" s="103"/>
      <c r="MP109" s="103"/>
      <c r="MQ109" s="103"/>
      <c r="MR109" s="103"/>
      <c r="MS109" s="103"/>
      <c r="MT109" s="103"/>
      <c r="MU109" s="103"/>
      <c r="MV109" s="103"/>
      <c r="MW109" s="103"/>
      <c r="MX109" s="103"/>
      <c r="MY109" s="103"/>
      <c r="MZ109" s="154"/>
      <c r="NA109" s="103"/>
      <c r="NB109" s="103"/>
      <c r="NC109" s="103"/>
      <c r="ND109" s="103"/>
      <c r="NE109" s="103"/>
      <c r="NF109" s="103"/>
      <c r="NG109" s="103"/>
      <c r="NH109" s="103"/>
      <c r="NI109" s="103"/>
      <c r="NJ109" s="103"/>
      <c r="NK109" s="154"/>
      <c r="NL109" s="103"/>
      <c r="NM109" s="103"/>
      <c r="NN109" s="103"/>
      <c r="NO109" s="154">
        <v>0.746</v>
      </c>
      <c r="NP109" s="103">
        <v>0.81399999999999995</v>
      </c>
      <c r="NQ109" s="103">
        <v>0.32600000000000001</v>
      </c>
      <c r="NR109" s="103">
        <v>0.34300000000000003</v>
      </c>
      <c r="NS109" s="103">
        <v>0.36599999999999999</v>
      </c>
      <c r="NT109" s="103">
        <v>0.127</v>
      </c>
      <c r="NU109" s="103">
        <v>0.90700000000000003</v>
      </c>
      <c r="NV109" s="103">
        <v>1.014</v>
      </c>
      <c r="NW109" s="103">
        <v>0.45400000000000001</v>
      </c>
      <c r="NX109" s="154"/>
      <c r="NY109" s="103"/>
      <c r="NZ109" s="103"/>
      <c r="OA109" s="103"/>
      <c r="OB109" s="103"/>
      <c r="OC109" s="103"/>
      <c r="OD109" s="103"/>
      <c r="OE109" s="103"/>
      <c r="OF109" s="103"/>
      <c r="OG109" s="103"/>
      <c r="OH109" s="103"/>
      <c r="OI109" s="103"/>
      <c r="OJ109" s="154"/>
      <c r="OK109" s="103"/>
      <c r="OL109" s="103"/>
      <c r="OM109" s="103"/>
      <c r="ON109" s="103"/>
      <c r="OO109" s="103"/>
      <c r="OP109" s="103"/>
      <c r="OQ109" s="103"/>
      <c r="OR109" s="103"/>
      <c r="OS109" s="103"/>
      <c r="OT109" s="103"/>
      <c r="OU109" s="103"/>
      <c r="OV109" s="103"/>
      <c r="OW109" s="103"/>
      <c r="OX109" s="103"/>
      <c r="OY109" s="103"/>
      <c r="OZ109" s="103"/>
      <c r="PA109" s="103"/>
      <c r="PB109" s="103"/>
      <c r="PC109" s="103"/>
      <c r="PD109" s="103"/>
      <c r="PE109" s="103"/>
      <c r="PF109" s="103"/>
      <c r="PG109" s="103"/>
      <c r="PH109" s="103"/>
      <c r="PI109" s="103"/>
      <c r="PJ109" s="103"/>
      <c r="PK109" s="103"/>
      <c r="PL109" s="103"/>
      <c r="PM109" s="103"/>
      <c r="PN109" s="103"/>
      <c r="PO109" s="103"/>
      <c r="PP109" s="103"/>
      <c r="PQ109" s="103"/>
      <c r="PR109" s="103"/>
      <c r="PS109" s="103"/>
      <c r="PT109" s="103"/>
      <c r="PU109" s="103"/>
      <c r="PV109" s="103"/>
      <c r="PW109" s="103"/>
      <c r="PX109" s="103"/>
      <c r="PY109" s="103"/>
      <c r="PZ109" s="103"/>
      <c r="QA109" s="103"/>
      <c r="QB109" s="103"/>
      <c r="QC109" s="103"/>
      <c r="QD109" s="103"/>
      <c r="QE109" s="103"/>
      <c r="QF109" s="103"/>
      <c r="QG109" s="103"/>
      <c r="QH109" s="103"/>
      <c r="QI109" s="103"/>
      <c r="QJ109" s="103"/>
      <c r="QK109" s="103"/>
      <c r="QL109" s="103"/>
      <c r="QM109" s="103"/>
      <c r="QN109" s="103"/>
      <c r="QO109" s="103"/>
      <c r="QP109" s="103"/>
      <c r="QQ109" s="103"/>
      <c r="QR109" s="103"/>
      <c r="QS109" s="103"/>
      <c r="QT109" s="103"/>
      <c r="QU109" s="103"/>
      <c r="QV109" s="103"/>
      <c r="QW109" s="103"/>
      <c r="QX109" s="103"/>
      <c r="QY109" s="103"/>
      <c r="QZ109" s="154"/>
      <c r="RA109" s="103"/>
      <c r="RB109" s="103"/>
      <c r="RC109" s="103"/>
      <c r="RD109" s="103"/>
      <c r="RE109" s="103"/>
      <c r="RF109" s="103"/>
      <c r="RG109" s="103"/>
      <c r="RH109" s="154"/>
      <c r="RI109" s="103"/>
      <c r="RJ109" s="103"/>
      <c r="RK109" s="103"/>
      <c r="RL109" s="103"/>
      <c r="RM109" s="103"/>
      <c r="RN109" s="103"/>
      <c r="RO109" s="103"/>
      <c r="RP109" s="103"/>
      <c r="RQ109" s="103"/>
      <c r="RR109" s="103"/>
      <c r="RS109" s="103"/>
      <c r="RT109" s="154"/>
      <c r="RU109" s="103"/>
      <c r="RV109" s="103"/>
      <c r="RW109" s="103"/>
      <c r="RX109" s="103"/>
      <c r="RY109" s="103"/>
      <c r="RZ109" s="103"/>
      <c r="SA109" s="103"/>
      <c r="SB109" s="103"/>
    </row>
    <row r="110" spans="1:793" x14ac:dyDescent="0.25">
      <c r="A110" s="1" t="s">
        <v>568</v>
      </c>
      <c r="B110" s="100"/>
      <c r="C110" s="100"/>
      <c r="D110" s="100"/>
      <c r="E110" s="100"/>
      <c r="F110" s="100"/>
      <c r="G110" s="100"/>
      <c r="H110" s="100"/>
      <c r="I110" s="100"/>
      <c r="J110" s="153"/>
      <c r="K110" s="100"/>
      <c r="L110" s="100"/>
      <c r="M110" s="100"/>
      <c r="N110" s="100"/>
      <c r="O110" s="100"/>
      <c r="P110" s="100"/>
      <c r="Q110" s="100"/>
      <c r="R110" s="100"/>
      <c r="S110" s="100"/>
      <c r="T110" s="100"/>
      <c r="U110" s="153"/>
      <c r="V110" s="100"/>
      <c r="W110" s="100"/>
      <c r="X110" s="100"/>
      <c r="Y110" s="100"/>
      <c r="Z110" s="100"/>
      <c r="AA110" s="100"/>
      <c r="AB110" s="100"/>
      <c r="AC110" s="100"/>
      <c r="AD110" s="100"/>
      <c r="AE110" s="100"/>
      <c r="AF110" s="153"/>
      <c r="AG110" s="100"/>
      <c r="AH110" s="100"/>
      <c r="AI110" s="100"/>
      <c r="AJ110" s="100"/>
      <c r="AK110" s="100"/>
      <c r="AL110" s="100"/>
      <c r="AM110" s="100"/>
      <c r="AN110" s="100"/>
      <c r="AO110" s="100"/>
      <c r="AP110" s="100"/>
      <c r="AQ110" s="153"/>
      <c r="AR110" s="100"/>
      <c r="AS110" s="100"/>
      <c r="AT110" s="100"/>
      <c r="AU110" s="100"/>
      <c r="AV110" s="100"/>
      <c r="AW110" s="100"/>
      <c r="AX110" s="100"/>
      <c r="AY110" s="100"/>
      <c r="AZ110" s="100"/>
      <c r="BA110" s="100"/>
      <c r="BB110" s="153"/>
      <c r="BC110" s="100"/>
      <c r="BD110" s="100"/>
      <c r="BE110" s="100"/>
      <c r="BF110" s="100"/>
      <c r="BG110" s="100"/>
      <c r="BH110" s="100"/>
      <c r="BI110" s="100"/>
      <c r="BJ110" s="100"/>
      <c r="BK110" s="100"/>
      <c r="BL110" s="100"/>
      <c r="BM110" s="100"/>
      <c r="BN110" s="153"/>
      <c r="BO110" s="100"/>
      <c r="BP110" s="100"/>
      <c r="BQ110" s="100"/>
      <c r="BR110" s="100"/>
      <c r="BS110" s="100"/>
      <c r="BT110" s="100"/>
      <c r="BU110" s="100"/>
      <c r="BV110" s="100"/>
      <c r="BW110" s="100"/>
      <c r="BX110" s="100"/>
      <c r="BY110" s="100"/>
      <c r="BZ110" s="100"/>
      <c r="CA110" s="100"/>
      <c r="CB110" s="100"/>
      <c r="CC110" s="100"/>
      <c r="CD110" s="153"/>
      <c r="CE110" s="100"/>
      <c r="CF110" s="100"/>
      <c r="CG110" s="100"/>
      <c r="CH110" s="100"/>
      <c r="CI110" s="100"/>
      <c r="CJ110" s="100"/>
      <c r="CK110" s="100"/>
      <c r="CL110" s="100"/>
      <c r="CM110" s="100"/>
      <c r="CN110" s="100"/>
      <c r="CO110" s="100"/>
      <c r="CP110" s="100"/>
      <c r="CQ110" s="100"/>
      <c r="CR110" s="100"/>
      <c r="CS110" s="100"/>
      <c r="CT110" s="100"/>
      <c r="CU110" s="100"/>
      <c r="CV110" s="100"/>
      <c r="CW110" s="100"/>
      <c r="CX110" s="153"/>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53"/>
      <c r="DW110" s="100"/>
      <c r="DX110" s="100"/>
      <c r="DY110" s="100"/>
      <c r="DZ110" s="100"/>
      <c r="EA110" s="100"/>
      <c r="EB110" s="100"/>
      <c r="EC110" s="100"/>
      <c r="ED110" s="100"/>
      <c r="EE110" s="100"/>
      <c r="EF110" s="100"/>
      <c r="EG110" s="100"/>
      <c r="EH110" s="100"/>
      <c r="EI110" s="153"/>
      <c r="EJ110" s="100"/>
      <c r="EK110" s="100"/>
      <c r="EL110" s="100"/>
      <c r="EM110" s="100"/>
      <c r="EN110" s="100"/>
      <c r="EO110" s="100"/>
      <c r="EP110" s="100"/>
      <c r="EQ110" s="100"/>
      <c r="ER110" s="100"/>
      <c r="ES110" s="100"/>
      <c r="ET110" s="153"/>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c r="GG110" s="100"/>
      <c r="GH110" s="153"/>
      <c r="GI110" s="100"/>
      <c r="GJ110" s="100"/>
      <c r="GK110" s="100"/>
      <c r="GL110" s="100"/>
      <c r="GM110" s="100"/>
      <c r="GN110" s="100"/>
      <c r="GO110" s="100"/>
      <c r="GP110" s="100"/>
      <c r="GQ110" s="100"/>
      <c r="GR110" s="100"/>
      <c r="GS110" s="100"/>
      <c r="GT110" s="100"/>
      <c r="GU110" s="100"/>
      <c r="GV110" s="100"/>
      <c r="GW110" s="100"/>
      <c r="GX110" s="100"/>
      <c r="GY110" s="100"/>
      <c r="GZ110" s="153"/>
      <c r="HA110" s="100"/>
      <c r="HB110" s="100"/>
      <c r="HC110" s="100"/>
      <c r="HD110" s="100"/>
      <c r="HE110" s="100"/>
      <c r="HF110" s="100"/>
      <c r="HG110" s="100"/>
      <c r="HH110" s="100"/>
      <c r="HI110" s="100"/>
      <c r="HJ110" s="100"/>
      <c r="HK110" s="100"/>
      <c r="HL110" s="100"/>
      <c r="HM110" s="100"/>
      <c r="HN110" s="100"/>
      <c r="HO110" s="100"/>
      <c r="HP110" s="100"/>
      <c r="HQ110" s="100"/>
      <c r="HR110" s="100"/>
      <c r="HS110" s="100"/>
      <c r="HT110" s="100"/>
      <c r="HU110" s="100"/>
      <c r="HV110" s="100"/>
      <c r="HW110" s="100"/>
      <c r="HX110" s="100"/>
      <c r="HY110" s="100"/>
      <c r="HZ110" s="100"/>
      <c r="IA110" s="100"/>
      <c r="IB110" s="100"/>
      <c r="IC110" s="100"/>
      <c r="ID110" s="100"/>
      <c r="IE110" s="100"/>
      <c r="IF110" s="100"/>
      <c r="IG110" s="100"/>
      <c r="IH110" s="100"/>
      <c r="II110" s="100"/>
      <c r="IJ110" s="100"/>
      <c r="IK110" s="153"/>
      <c r="IL110" s="100"/>
      <c r="IM110" s="100"/>
      <c r="IN110" s="100"/>
      <c r="IO110" s="100"/>
      <c r="IP110" s="100"/>
      <c r="IQ110" s="100"/>
      <c r="IR110" s="100"/>
      <c r="IS110" s="100"/>
      <c r="IT110" s="100"/>
      <c r="IU110" s="100"/>
      <c r="IV110" s="100"/>
      <c r="IW110" s="100"/>
      <c r="IX110" s="100"/>
      <c r="IY110" s="100"/>
      <c r="IZ110" s="100"/>
      <c r="JA110" s="100"/>
      <c r="JB110" s="153"/>
      <c r="JC110" s="100"/>
      <c r="JD110" s="100"/>
      <c r="JE110" s="100"/>
      <c r="JF110" s="100"/>
      <c r="JG110" s="100"/>
      <c r="JH110" s="100"/>
      <c r="JI110" s="100"/>
      <c r="JJ110" s="100"/>
      <c r="JK110" s="100"/>
      <c r="JL110" s="100"/>
      <c r="JM110" s="100"/>
      <c r="JN110" s="153"/>
      <c r="JO110" s="100"/>
      <c r="JP110" s="100"/>
      <c r="JQ110" s="100"/>
      <c r="JR110" s="100"/>
      <c r="JS110" s="100"/>
      <c r="JT110" s="100"/>
      <c r="JU110" s="100"/>
      <c r="JV110" s="100"/>
      <c r="JW110" s="100"/>
      <c r="JX110" s="100"/>
      <c r="JY110" s="100"/>
      <c r="JZ110" s="100"/>
      <c r="KA110" s="100"/>
      <c r="KB110" s="100"/>
      <c r="KC110" s="100"/>
      <c r="KD110" s="100"/>
      <c r="KE110" s="100"/>
      <c r="KF110" s="100"/>
      <c r="KG110" s="100"/>
      <c r="KH110" s="153"/>
      <c r="KI110" s="100"/>
      <c r="KJ110" s="100"/>
      <c r="KK110" s="100"/>
      <c r="KL110" s="100"/>
      <c r="KM110" s="100"/>
      <c r="KN110" s="100"/>
      <c r="KO110" s="100"/>
      <c r="KP110" s="100"/>
      <c r="KQ110" s="100"/>
      <c r="KR110" s="100"/>
      <c r="KS110" s="100"/>
      <c r="KT110" s="100"/>
      <c r="KU110" s="100"/>
      <c r="KV110" s="100"/>
      <c r="KW110" s="100"/>
      <c r="KX110" s="100"/>
      <c r="KY110" s="100"/>
      <c r="KZ110" s="153"/>
      <c r="LA110" s="100"/>
      <c r="LB110" s="100"/>
      <c r="LC110" s="100"/>
      <c r="LD110" s="100"/>
      <c r="LE110" s="100"/>
      <c r="LF110" s="100"/>
      <c r="LG110" s="100"/>
      <c r="LH110" s="100"/>
      <c r="LI110" s="100"/>
      <c r="LJ110" s="100"/>
      <c r="LK110" s="100"/>
      <c r="LL110" s="100"/>
      <c r="LM110" s="100"/>
      <c r="LN110" s="100"/>
      <c r="LO110" s="100"/>
      <c r="LP110" s="100"/>
      <c r="LQ110" s="100"/>
      <c r="LR110" s="100"/>
      <c r="LS110" s="100"/>
      <c r="LT110" s="100"/>
      <c r="LU110" s="100"/>
      <c r="LV110" s="100"/>
      <c r="LW110" s="100"/>
      <c r="LX110" s="100"/>
      <c r="LY110" s="100"/>
      <c r="LZ110" s="100"/>
      <c r="MA110" s="100"/>
      <c r="MB110" s="100"/>
      <c r="MC110" s="100"/>
      <c r="MD110" s="153"/>
      <c r="ME110" s="100"/>
      <c r="MF110" s="100"/>
      <c r="MG110" s="100"/>
      <c r="MH110" s="100"/>
      <c r="MI110" s="100"/>
      <c r="MJ110" s="100"/>
      <c r="MK110" s="100"/>
      <c r="ML110" s="100"/>
      <c r="MM110" s="100"/>
      <c r="MN110" s="100"/>
      <c r="MO110" s="100"/>
      <c r="MP110" s="100"/>
      <c r="MQ110" s="100"/>
      <c r="MR110" s="100"/>
      <c r="MS110" s="100"/>
      <c r="MT110" s="100"/>
      <c r="MU110" s="100"/>
      <c r="MV110" s="100"/>
      <c r="MW110" s="100"/>
      <c r="MX110" s="100"/>
      <c r="MY110" s="100"/>
      <c r="MZ110" s="153"/>
      <c r="NA110" s="100"/>
      <c r="NB110" s="100"/>
      <c r="NC110" s="100"/>
      <c r="ND110" s="100"/>
      <c r="NE110" s="100"/>
      <c r="NF110" s="100"/>
      <c r="NG110" s="100"/>
      <c r="NH110" s="100"/>
      <c r="NI110" s="100"/>
      <c r="NJ110" s="100"/>
      <c r="NK110" s="153"/>
      <c r="NL110" s="100"/>
      <c r="NM110" s="100"/>
      <c r="NN110" s="100"/>
      <c r="NO110" s="153">
        <v>0.34300000000000003</v>
      </c>
      <c r="NP110" s="100">
        <v>0.58799999999999997</v>
      </c>
      <c r="NQ110" s="100">
        <v>0.47699999999999998</v>
      </c>
      <c r="NR110" s="100">
        <v>0.78200000000000003</v>
      </c>
      <c r="NS110" s="100">
        <v>0.86899999999999999</v>
      </c>
      <c r="NT110" s="100">
        <v>0.38200000000000001</v>
      </c>
      <c r="NU110" s="100">
        <v>1.0920000000000001</v>
      </c>
      <c r="NV110" s="100">
        <v>1.1559999999999999</v>
      </c>
      <c r="NW110" s="100">
        <v>0.38</v>
      </c>
      <c r="NX110" s="153"/>
      <c r="NY110" s="100"/>
      <c r="NZ110" s="100"/>
      <c r="OA110" s="100"/>
      <c r="OB110" s="100"/>
      <c r="OC110" s="100"/>
      <c r="OD110" s="100"/>
      <c r="OE110" s="100"/>
      <c r="OF110" s="100"/>
      <c r="OG110" s="100"/>
      <c r="OH110" s="100"/>
      <c r="OI110" s="100"/>
      <c r="OJ110" s="153"/>
      <c r="OK110" s="100"/>
      <c r="OL110" s="100"/>
      <c r="OM110" s="100"/>
      <c r="ON110" s="100"/>
      <c r="OO110" s="100"/>
      <c r="OP110" s="100"/>
      <c r="OQ110" s="100"/>
      <c r="OR110" s="100"/>
      <c r="OS110" s="100"/>
      <c r="OT110" s="100"/>
      <c r="OU110" s="100"/>
      <c r="OV110" s="100"/>
      <c r="OW110" s="100"/>
      <c r="OX110" s="100"/>
      <c r="OY110" s="100"/>
      <c r="OZ110" s="100"/>
      <c r="PA110" s="100"/>
      <c r="PB110" s="100"/>
      <c r="PC110" s="100"/>
      <c r="PD110" s="100"/>
      <c r="PE110" s="100"/>
      <c r="PF110" s="100"/>
      <c r="PG110" s="100"/>
      <c r="PH110" s="100"/>
      <c r="PI110" s="100"/>
      <c r="PJ110" s="100"/>
      <c r="PK110" s="100"/>
      <c r="PL110" s="100"/>
      <c r="PM110" s="100"/>
      <c r="PN110" s="100"/>
      <c r="PO110" s="100"/>
      <c r="PP110" s="100"/>
      <c r="PQ110" s="100"/>
      <c r="PR110" s="100"/>
      <c r="PS110" s="100"/>
      <c r="PT110" s="100"/>
      <c r="PU110" s="100"/>
      <c r="PV110" s="100"/>
      <c r="PW110" s="100"/>
      <c r="PX110" s="100"/>
      <c r="PY110" s="100"/>
      <c r="PZ110" s="100"/>
      <c r="QA110" s="100"/>
      <c r="QB110" s="100"/>
      <c r="QC110" s="100"/>
      <c r="QD110" s="100"/>
      <c r="QE110" s="100"/>
      <c r="QF110" s="100"/>
      <c r="QG110" s="100"/>
      <c r="QH110" s="100"/>
      <c r="QI110" s="100"/>
      <c r="QJ110" s="100"/>
      <c r="QK110" s="100"/>
      <c r="QL110" s="100"/>
      <c r="QM110" s="100"/>
      <c r="QN110" s="100"/>
      <c r="QO110" s="100"/>
      <c r="QP110" s="100"/>
      <c r="QQ110" s="100"/>
      <c r="QR110" s="100"/>
      <c r="QS110" s="100"/>
      <c r="QT110" s="100"/>
      <c r="QU110" s="100"/>
      <c r="QV110" s="100"/>
      <c r="QW110" s="100"/>
      <c r="QX110" s="100"/>
      <c r="QY110" s="100"/>
      <c r="QZ110" s="153"/>
      <c r="RA110" s="100"/>
      <c r="RB110" s="100"/>
      <c r="RC110" s="100"/>
      <c r="RD110" s="100"/>
      <c r="RE110" s="100"/>
      <c r="RF110" s="100"/>
      <c r="RG110" s="100"/>
      <c r="RH110" s="153"/>
      <c r="RI110" s="100"/>
      <c r="RJ110" s="100"/>
      <c r="RK110" s="100"/>
      <c r="RL110" s="100"/>
      <c r="RM110" s="100"/>
      <c r="RN110" s="100"/>
      <c r="RO110" s="100"/>
      <c r="RP110" s="100"/>
      <c r="RQ110" s="100"/>
      <c r="RR110" s="100"/>
      <c r="RS110" s="100"/>
      <c r="RT110" s="153"/>
      <c r="RU110" s="100"/>
      <c r="RV110" s="100"/>
      <c r="RW110" s="100"/>
      <c r="RX110" s="100"/>
      <c r="RY110" s="100"/>
      <c r="RZ110" s="100"/>
      <c r="SA110" s="100"/>
      <c r="SB110" s="100"/>
    </row>
    <row r="111" spans="1:793" x14ac:dyDescent="0.25">
      <c r="A111" s="3" t="s">
        <v>577</v>
      </c>
      <c r="B111" s="103"/>
      <c r="C111" s="103"/>
      <c r="D111" s="103"/>
      <c r="E111" s="103"/>
      <c r="F111" s="103"/>
      <c r="G111" s="103"/>
      <c r="H111" s="103"/>
      <c r="I111" s="103"/>
      <c r="J111" s="154"/>
      <c r="K111" s="103"/>
      <c r="L111" s="103"/>
      <c r="M111" s="103"/>
      <c r="N111" s="103"/>
      <c r="O111" s="103"/>
      <c r="P111" s="103"/>
      <c r="Q111" s="103"/>
      <c r="R111" s="103"/>
      <c r="S111" s="103"/>
      <c r="T111" s="103"/>
      <c r="U111" s="154"/>
      <c r="V111" s="103"/>
      <c r="W111" s="103"/>
      <c r="X111" s="103"/>
      <c r="Y111" s="103"/>
      <c r="Z111" s="103"/>
      <c r="AA111" s="103"/>
      <c r="AB111" s="103"/>
      <c r="AC111" s="103"/>
      <c r="AD111" s="103"/>
      <c r="AE111" s="103"/>
      <c r="AF111" s="154"/>
      <c r="AG111" s="103"/>
      <c r="AH111" s="103"/>
      <c r="AI111" s="103"/>
      <c r="AJ111" s="103"/>
      <c r="AK111" s="103"/>
      <c r="AL111" s="103"/>
      <c r="AM111" s="103"/>
      <c r="AN111" s="103"/>
      <c r="AO111" s="103"/>
      <c r="AP111" s="103"/>
      <c r="AQ111" s="154"/>
      <c r="AR111" s="103"/>
      <c r="AS111" s="103"/>
      <c r="AT111" s="103"/>
      <c r="AU111" s="103"/>
      <c r="AV111" s="103"/>
      <c r="AW111" s="103"/>
      <c r="AX111" s="103"/>
      <c r="AY111" s="103"/>
      <c r="AZ111" s="103"/>
      <c r="BA111" s="103"/>
      <c r="BB111" s="154"/>
      <c r="BC111" s="103"/>
      <c r="BD111" s="103"/>
      <c r="BE111" s="103"/>
      <c r="BF111" s="103"/>
      <c r="BG111" s="103"/>
      <c r="BH111" s="103"/>
      <c r="BI111" s="103"/>
      <c r="BJ111" s="103"/>
      <c r="BK111" s="103"/>
      <c r="BL111" s="103"/>
      <c r="BM111" s="103"/>
      <c r="BN111" s="154"/>
      <c r="BO111" s="103"/>
      <c r="BP111" s="103"/>
      <c r="BQ111" s="103"/>
      <c r="BR111" s="103"/>
      <c r="BS111" s="103"/>
      <c r="BT111" s="103"/>
      <c r="BU111" s="103"/>
      <c r="BV111" s="103"/>
      <c r="BW111" s="103"/>
      <c r="BX111" s="103"/>
      <c r="BY111" s="103"/>
      <c r="BZ111" s="103"/>
      <c r="CA111" s="103"/>
      <c r="CB111" s="103"/>
      <c r="CC111" s="103"/>
      <c r="CD111" s="154"/>
      <c r="CE111" s="103"/>
      <c r="CF111" s="103"/>
      <c r="CG111" s="103"/>
      <c r="CH111" s="103"/>
      <c r="CI111" s="103"/>
      <c r="CJ111" s="103"/>
      <c r="CK111" s="103"/>
      <c r="CL111" s="103"/>
      <c r="CM111" s="103"/>
      <c r="CN111" s="103"/>
      <c r="CO111" s="103"/>
      <c r="CP111" s="103"/>
      <c r="CQ111" s="103"/>
      <c r="CR111" s="103"/>
      <c r="CS111" s="103"/>
      <c r="CT111" s="103"/>
      <c r="CU111" s="103"/>
      <c r="CV111" s="103"/>
      <c r="CW111" s="103"/>
      <c r="CX111" s="154"/>
      <c r="CY111" s="103"/>
      <c r="CZ111" s="103"/>
      <c r="DA111" s="103"/>
      <c r="DB111" s="103"/>
      <c r="DC111" s="103"/>
      <c r="DD111" s="103"/>
      <c r="DE111" s="103"/>
      <c r="DF111" s="103"/>
      <c r="DG111" s="103"/>
      <c r="DH111" s="103"/>
      <c r="DI111" s="103"/>
      <c r="DJ111" s="103"/>
      <c r="DK111" s="103"/>
      <c r="DL111" s="103"/>
      <c r="DM111" s="103"/>
      <c r="DN111" s="103"/>
      <c r="DO111" s="103"/>
      <c r="DP111" s="103"/>
      <c r="DQ111" s="103"/>
      <c r="DR111" s="103"/>
      <c r="DS111" s="103"/>
      <c r="DT111" s="103"/>
      <c r="DU111" s="103"/>
      <c r="DV111" s="154"/>
      <c r="DW111" s="103"/>
      <c r="DX111" s="103"/>
      <c r="DY111" s="103"/>
      <c r="DZ111" s="103"/>
      <c r="EA111" s="103"/>
      <c r="EB111" s="103"/>
      <c r="EC111" s="103"/>
      <c r="ED111" s="103"/>
      <c r="EE111" s="103"/>
      <c r="EF111" s="103"/>
      <c r="EG111" s="103"/>
      <c r="EH111" s="103"/>
      <c r="EI111" s="154"/>
      <c r="EJ111" s="103"/>
      <c r="EK111" s="103"/>
      <c r="EL111" s="103"/>
      <c r="EM111" s="103"/>
      <c r="EN111" s="103"/>
      <c r="EO111" s="103"/>
      <c r="EP111" s="103"/>
      <c r="EQ111" s="103"/>
      <c r="ER111" s="103"/>
      <c r="ES111" s="103"/>
      <c r="ET111" s="154"/>
      <c r="EU111" s="103"/>
      <c r="EV111" s="103"/>
      <c r="EW111" s="103"/>
      <c r="EX111" s="103"/>
      <c r="EY111" s="103"/>
      <c r="EZ111" s="103"/>
      <c r="FA111" s="103"/>
      <c r="FB111" s="103"/>
      <c r="FC111" s="103"/>
      <c r="FD111" s="103"/>
      <c r="FE111" s="103"/>
      <c r="FF111" s="103"/>
      <c r="FG111" s="103"/>
      <c r="FH111" s="103"/>
      <c r="FI111" s="103"/>
      <c r="FJ111" s="103"/>
      <c r="FK111" s="103"/>
      <c r="FL111" s="103"/>
      <c r="FM111" s="103"/>
      <c r="FN111" s="103"/>
      <c r="FO111" s="103"/>
      <c r="FP111" s="103"/>
      <c r="FQ111" s="103"/>
      <c r="FR111" s="103"/>
      <c r="FS111" s="103"/>
      <c r="FT111" s="103"/>
      <c r="FU111" s="103"/>
      <c r="FV111" s="103"/>
      <c r="FW111" s="103"/>
      <c r="FX111" s="103"/>
      <c r="FY111" s="103"/>
      <c r="FZ111" s="103"/>
      <c r="GA111" s="103"/>
      <c r="GB111" s="103"/>
      <c r="GC111" s="103"/>
      <c r="GD111" s="103"/>
      <c r="GE111" s="103"/>
      <c r="GF111" s="103"/>
      <c r="GG111" s="103"/>
      <c r="GH111" s="154"/>
      <c r="GI111" s="103"/>
      <c r="GJ111" s="103"/>
      <c r="GK111" s="103"/>
      <c r="GL111" s="103"/>
      <c r="GM111" s="103"/>
      <c r="GN111" s="103"/>
      <c r="GO111" s="103"/>
      <c r="GP111" s="103"/>
      <c r="GQ111" s="103"/>
      <c r="GR111" s="103"/>
      <c r="GS111" s="103"/>
      <c r="GT111" s="103"/>
      <c r="GU111" s="103"/>
      <c r="GV111" s="103"/>
      <c r="GW111" s="103"/>
      <c r="GX111" s="103"/>
      <c r="GY111" s="103"/>
      <c r="GZ111" s="154"/>
      <c r="HA111" s="103"/>
      <c r="HB111" s="103"/>
      <c r="HC111" s="103"/>
      <c r="HD111" s="103"/>
      <c r="HE111" s="103"/>
      <c r="HF111" s="103"/>
      <c r="HG111" s="103"/>
      <c r="HH111" s="103"/>
      <c r="HI111" s="103"/>
      <c r="HJ111" s="103"/>
      <c r="HK111" s="103"/>
      <c r="HL111" s="103"/>
      <c r="HM111" s="103"/>
      <c r="HN111" s="103"/>
      <c r="HO111" s="103"/>
      <c r="HP111" s="103"/>
      <c r="HQ111" s="103"/>
      <c r="HR111" s="103"/>
      <c r="HS111" s="103"/>
      <c r="HT111" s="103"/>
      <c r="HU111" s="103"/>
      <c r="HV111" s="103"/>
      <c r="HW111" s="103"/>
      <c r="HX111" s="103"/>
      <c r="HY111" s="103"/>
      <c r="HZ111" s="103"/>
      <c r="IA111" s="103"/>
      <c r="IB111" s="103"/>
      <c r="IC111" s="103"/>
      <c r="ID111" s="103"/>
      <c r="IE111" s="103"/>
      <c r="IF111" s="103"/>
      <c r="IG111" s="103"/>
      <c r="IH111" s="103"/>
      <c r="II111" s="103"/>
      <c r="IJ111" s="103"/>
      <c r="IK111" s="154"/>
      <c r="IL111" s="103"/>
      <c r="IM111" s="103"/>
      <c r="IN111" s="103"/>
      <c r="IO111" s="103"/>
      <c r="IP111" s="103"/>
      <c r="IQ111" s="103"/>
      <c r="IR111" s="103"/>
      <c r="IS111" s="103"/>
      <c r="IT111" s="103"/>
      <c r="IU111" s="103"/>
      <c r="IV111" s="103"/>
      <c r="IW111" s="103"/>
      <c r="IX111" s="103"/>
      <c r="IY111" s="103"/>
      <c r="IZ111" s="103"/>
      <c r="JA111" s="103"/>
      <c r="JB111" s="154"/>
      <c r="JC111" s="103"/>
      <c r="JD111" s="103"/>
      <c r="JE111" s="103"/>
      <c r="JF111" s="103"/>
      <c r="JG111" s="103"/>
      <c r="JH111" s="103"/>
      <c r="JI111" s="103"/>
      <c r="JJ111" s="103"/>
      <c r="JK111" s="103"/>
      <c r="JL111" s="103"/>
      <c r="JM111" s="103"/>
      <c r="JN111" s="154"/>
      <c r="JO111" s="103"/>
      <c r="JP111" s="103"/>
      <c r="JQ111" s="103"/>
      <c r="JR111" s="103"/>
      <c r="JS111" s="103"/>
      <c r="JT111" s="103"/>
      <c r="JU111" s="103"/>
      <c r="JV111" s="103"/>
      <c r="JW111" s="103"/>
      <c r="JX111" s="103"/>
      <c r="JY111" s="103"/>
      <c r="JZ111" s="103"/>
      <c r="KA111" s="103"/>
      <c r="KB111" s="103"/>
      <c r="KC111" s="103"/>
      <c r="KD111" s="103"/>
      <c r="KE111" s="103"/>
      <c r="KF111" s="103"/>
      <c r="KG111" s="103"/>
      <c r="KH111" s="154"/>
      <c r="KI111" s="103"/>
      <c r="KJ111" s="103"/>
      <c r="KK111" s="103"/>
      <c r="KL111" s="103"/>
      <c r="KM111" s="103"/>
      <c r="KN111" s="103"/>
      <c r="KO111" s="103"/>
      <c r="KP111" s="103"/>
      <c r="KQ111" s="103"/>
      <c r="KR111" s="103"/>
      <c r="KS111" s="103"/>
      <c r="KT111" s="103"/>
      <c r="KU111" s="103"/>
      <c r="KV111" s="103"/>
      <c r="KW111" s="103"/>
      <c r="KX111" s="103"/>
      <c r="KY111" s="103"/>
      <c r="KZ111" s="154"/>
      <c r="LA111" s="103"/>
      <c r="LB111" s="103"/>
      <c r="LC111" s="103"/>
      <c r="LD111" s="103"/>
      <c r="LE111" s="103"/>
      <c r="LF111" s="103"/>
      <c r="LG111" s="103"/>
      <c r="LH111" s="103"/>
      <c r="LI111" s="103"/>
      <c r="LJ111" s="103"/>
      <c r="LK111" s="103"/>
      <c r="LL111" s="103"/>
      <c r="LM111" s="103"/>
      <c r="LN111" s="103"/>
      <c r="LO111" s="103"/>
      <c r="LP111" s="103"/>
      <c r="LQ111" s="103"/>
      <c r="LR111" s="103"/>
      <c r="LS111" s="103"/>
      <c r="LT111" s="103"/>
      <c r="LU111" s="103"/>
      <c r="LV111" s="103"/>
      <c r="LW111" s="103"/>
      <c r="LX111" s="103"/>
      <c r="LY111" s="103"/>
      <c r="LZ111" s="103"/>
      <c r="MA111" s="103"/>
      <c r="MB111" s="103"/>
      <c r="MC111" s="103"/>
      <c r="MD111" s="154"/>
      <c r="ME111" s="103"/>
      <c r="MF111" s="103"/>
      <c r="MG111" s="103"/>
      <c r="MH111" s="103"/>
      <c r="MI111" s="103"/>
      <c r="MJ111" s="103"/>
      <c r="MK111" s="103"/>
      <c r="ML111" s="103"/>
      <c r="MM111" s="103"/>
      <c r="MN111" s="103"/>
      <c r="MO111" s="103"/>
      <c r="MP111" s="103"/>
      <c r="MQ111" s="103"/>
      <c r="MR111" s="103"/>
      <c r="MS111" s="103"/>
      <c r="MT111" s="103"/>
      <c r="MU111" s="103"/>
      <c r="MV111" s="103"/>
      <c r="MW111" s="103"/>
      <c r="MX111" s="103"/>
      <c r="MY111" s="103"/>
      <c r="MZ111" s="154"/>
      <c r="NA111" s="103"/>
      <c r="NB111" s="103"/>
      <c r="NC111" s="103"/>
      <c r="ND111" s="103"/>
      <c r="NE111" s="103"/>
      <c r="NF111" s="103"/>
      <c r="NG111" s="103"/>
      <c r="NH111" s="103"/>
      <c r="NI111" s="103"/>
      <c r="NJ111" s="103"/>
      <c r="NK111" s="154"/>
      <c r="NL111" s="103"/>
      <c r="NM111" s="103"/>
      <c r="NN111" s="103"/>
      <c r="NO111" s="154"/>
      <c r="NP111" s="103"/>
      <c r="NQ111" s="103"/>
      <c r="NR111" s="103"/>
      <c r="NS111" s="103"/>
      <c r="NT111" s="103"/>
      <c r="NU111" s="103"/>
      <c r="NV111" s="103"/>
      <c r="NW111" s="103"/>
      <c r="NX111" s="154">
        <v>0.30317</v>
      </c>
      <c r="NY111" s="103">
        <v>6.3600000000000004E-2</v>
      </c>
      <c r="NZ111" s="103" t="s">
        <v>33</v>
      </c>
      <c r="OA111" s="103" t="s">
        <v>33</v>
      </c>
      <c r="OB111" s="103" t="s">
        <v>33</v>
      </c>
      <c r="OC111" s="103">
        <v>0.372</v>
      </c>
      <c r="OD111" s="103">
        <v>1.0580000000000001</v>
      </c>
      <c r="OE111" s="103">
        <v>0.89500000000000002</v>
      </c>
      <c r="OF111" s="103">
        <v>0.17299999999999999</v>
      </c>
      <c r="OG111" s="103">
        <v>0.21</v>
      </c>
      <c r="OH111" s="103">
        <v>0.11899999999999999</v>
      </c>
      <c r="OI111" s="103">
        <v>8.3599999999999994E-2</v>
      </c>
      <c r="OJ111" s="154"/>
      <c r="OK111" s="103"/>
      <c r="OL111" s="103"/>
      <c r="OM111" s="103"/>
      <c r="ON111" s="103"/>
      <c r="OO111" s="103"/>
      <c r="OP111" s="103"/>
      <c r="OQ111" s="103"/>
      <c r="OR111" s="103"/>
      <c r="OS111" s="103"/>
      <c r="OT111" s="103"/>
      <c r="OU111" s="103"/>
      <c r="OV111" s="103"/>
      <c r="OW111" s="103"/>
      <c r="OX111" s="103"/>
      <c r="OY111" s="103"/>
      <c r="OZ111" s="103"/>
      <c r="PA111" s="103"/>
      <c r="PB111" s="103"/>
      <c r="PC111" s="103"/>
      <c r="PD111" s="103"/>
      <c r="PE111" s="103"/>
      <c r="PF111" s="103"/>
      <c r="PG111" s="103"/>
      <c r="PH111" s="103"/>
      <c r="PI111" s="103"/>
      <c r="PJ111" s="103"/>
      <c r="PK111" s="103"/>
      <c r="PL111" s="103"/>
      <c r="PM111" s="103"/>
      <c r="PN111" s="103"/>
      <c r="PO111" s="103"/>
      <c r="PP111" s="103"/>
      <c r="PQ111" s="103"/>
      <c r="PR111" s="103"/>
      <c r="PS111" s="103"/>
      <c r="PT111" s="103"/>
      <c r="PU111" s="103"/>
      <c r="PV111" s="103"/>
      <c r="PW111" s="103"/>
      <c r="PX111" s="103"/>
      <c r="PY111" s="103"/>
      <c r="PZ111" s="103"/>
      <c r="QA111" s="103"/>
      <c r="QB111" s="103"/>
      <c r="QC111" s="103"/>
      <c r="QD111" s="103"/>
      <c r="QE111" s="103"/>
      <c r="QF111" s="103"/>
      <c r="QG111" s="103"/>
      <c r="QH111" s="103"/>
      <c r="QI111" s="103"/>
      <c r="QJ111" s="103"/>
      <c r="QK111" s="103"/>
      <c r="QL111" s="103"/>
      <c r="QM111" s="103"/>
      <c r="QN111" s="103"/>
      <c r="QO111" s="103"/>
      <c r="QP111" s="103"/>
      <c r="QQ111" s="103"/>
      <c r="QR111" s="103"/>
      <c r="QS111" s="103"/>
      <c r="QT111" s="103"/>
      <c r="QU111" s="103"/>
      <c r="QV111" s="103"/>
      <c r="QW111" s="103"/>
      <c r="QX111" s="103"/>
      <c r="QY111" s="103"/>
      <c r="QZ111" s="154"/>
      <c r="RA111" s="103"/>
      <c r="RB111" s="103"/>
      <c r="RC111" s="103"/>
      <c r="RD111" s="103"/>
      <c r="RE111" s="103"/>
      <c r="RF111" s="103"/>
      <c r="RG111" s="103"/>
      <c r="RH111" s="154"/>
      <c r="RI111" s="103"/>
      <c r="RJ111" s="103"/>
      <c r="RK111" s="103"/>
      <c r="RL111" s="103"/>
      <c r="RM111" s="103"/>
      <c r="RN111" s="103"/>
      <c r="RO111" s="103"/>
      <c r="RP111" s="103"/>
      <c r="RQ111" s="103"/>
      <c r="RR111" s="103"/>
      <c r="RS111" s="103"/>
      <c r="RT111" s="154"/>
      <c r="RU111" s="103"/>
      <c r="RV111" s="103"/>
      <c r="RW111" s="103"/>
      <c r="RX111" s="103"/>
      <c r="RY111" s="103"/>
      <c r="RZ111" s="103"/>
      <c r="SA111" s="103"/>
      <c r="SB111" s="103"/>
      <c r="SW111" s="1">
        <v>0.06</v>
      </c>
      <c r="SX111" s="1">
        <v>2.1000000000000001E-2</v>
      </c>
      <c r="SY111" s="1">
        <v>2.8000000000000001E-2</v>
      </c>
      <c r="SZ111" s="1">
        <v>3.1E-2</v>
      </c>
      <c r="TA111" s="1">
        <v>3.6999999999999998E-2</v>
      </c>
      <c r="TB111" s="1">
        <v>2.8000000000000001E-2</v>
      </c>
      <c r="TC111" s="1">
        <v>4.1000000000000002E-2</v>
      </c>
      <c r="TD111" s="1">
        <v>5.3999999999999999E-2</v>
      </c>
      <c r="TE111" s="1">
        <v>5.5E-2</v>
      </c>
    </row>
    <row r="112" spans="1:793" x14ac:dyDescent="0.25">
      <c r="A112" s="218" t="s">
        <v>578</v>
      </c>
      <c r="B112" s="100"/>
      <c r="C112" s="100"/>
      <c r="D112" s="100"/>
      <c r="E112" s="100"/>
      <c r="F112" s="100"/>
      <c r="G112" s="100"/>
      <c r="H112" s="100"/>
      <c r="I112" s="100"/>
      <c r="J112" s="153"/>
      <c r="K112" s="100"/>
      <c r="L112" s="100"/>
      <c r="M112" s="100"/>
      <c r="N112" s="100"/>
      <c r="O112" s="100"/>
      <c r="P112" s="100"/>
      <c r="Q112" s="100"/>
      <c r="R112" s="100"/>
      <c r="S112" s="100"/>
      <c r="T112" s="100"/>
      <c r="U112" s="153"/>
      <c r="V112" s="100"/>
      <c r="W112" s="100"/>
      <c r="X112" s="100"/>
      <c r="Y112" s="100"/>
      <c r="Z112" s="100"/>
      <c r="AA112" s="100"/>
      <c r="AB112" s="100"/>
      <c r="AC112" s="100"/>
      <c r="AD112" s="100"/>
      <c r="AE112" s="100"/>
      <c r="AF112" s="153"/>
      <c r="AG112" s="100"/>
      <c r="AH112" s="100"/>
      <c r="AI112" s="100"/>
      <c r="AJ112" s="100"/>
      <c r="AK112" s="100"/>
      <c r="AL112" s="100"/>
      <c r="AM112" s="100"/>
      <c r="AN112" s="100"/>
      <c r="AO112" s="100"/>
      <c r="AP112" s="100"/>
      <c r="AQ112" s="153"/>
      <c r="AR112" s="100"/>
      <c r="AS112" s="100"/>
      <c r="AT112" s="100"/>
      <c r="AU112" s="100"/>
      <c r="AV112" s="100"/>
      <c r="AW112" s="100"/>
      <c r="AX112" s="100"/>
      <c r="AY112" s="100"/>
      <c r="AZ112" s="100"/>
      <c r="BA112" s="100"/>
      <c r="BB112" s="153"/>
      <c r="BC112" s="100"/>
      <c r="BD112" s="100"/>
      <c r="BE112" s="100"/>
      <c r="BF112" s="100"/>
      <c r="BG112" s="100"/>
      <c r="BH112" s="100"/>
      <c r="BI112" s="100"/>
      <c r="BJ112" s="100"/>
      <c r="BK112" s="100"/>
      <c r="BL112" s="100"/>
      <c r="BM112" s="100"/>
      <c r="BN112" s="153"/>
      <c r="BO112" s="100"/>
      <c r="BP112" s="100"/>
      <c r="BQ112" s="100"/>
      <c r="BR112" s="100"/>
      <c r="BS112" s="100"/>
      <c r="BT112" s="100"/>
      <c r="BU112" s="100"/>
      <c r="BV112" s="100"/>
      <c r="BW112" s="100"/>
      <c r="BX112" s="100"/>
      <c r="BY112" s="100"/>
      <c r="BZ112" s="100"/>
      <c r="CA112" s="100"/>
      <c r="CB112" s="100"/>
      <c r="CC112" s="100"/>
      <c r="CD112" s="153"/>
      <c r="CE112" s="100"/>
      <c r="CF112" s="100"/>
      <c r="CG112" s="100"/>
      <c r="CH112" s="100"/>
      <c r="CI112" s="100"/>
      <c r="CJ112" s="100"/>
      <c r="CK112" s="100"/>
      <c r="CL112" s="100"/>
      <c r="CM112" s="100"/>
      <c r="CN112" s="100"/>
      <c r="CO112" s="100"/>
      <c r="CP112" s="100"/>
      <c r="CQ112" s="100"/>
      <c r="CR112" s="100"/>
      <c r="CS112" s="100"/>
      <c r="CT112" s="100"/>
      <c r="CU112" s="100"/>
      <c r="CV112" s="100"/>
      <c r="CW112" s="100"/>
      <c r="CX112" s="153"/>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53"/>
      <c r="DW112" s="100"/>
      <c r="DX112" s="100"/>
      <c r="DY112" s="100"/>
      <c r="DZ112" s="100"/>
      <c r="EA112" s="100"/>
      <c r="EB112" s="100"/>
      <c r="EC112" s="100"/>
      <c r="ED112" s="100"/>
      <c r="EE112" s="100"/>
      <c r="EF112" s="100"/>
      <c r="EG112" s="100"/>
      <c r="EH112" s="100"/>
      <c r="EI112" s="153"/>
      <c r="EJ112" s="100"/>
      <c r="EK112" s="100"/>
      <c r="EL112" s="100"/>
      <c r="EM112" s="100"/>
      <c r="EN112" s="100"/>
      <c r="EO112" s="100"/>
      <c r="EP112" s="100"/>
      <c r="EQ112" s="100"/>
      <c r="ER112" s="100"/>
      <c r="ES112" s="100"/>
      <c r="ET112" s="153"/>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c r="GG112" s="100"/>
      <c r="GH112" s="153"/>
      <c r="GI112" s="100"/>
      <c r="GJ112" s="100"/>
      <c r="GK112" s="100"/>
      <c r="GL112" s="100"/>
      <c r="GM112" s="100"/>
      <c r="GN112" s="100"/>
      <c r="GO112" s="100"/>
      <c r="GP112" s="100"/>
      <c r="GQ112" s="100"/>
      <c r="GR112" s="100"/>
      <c r="GS112" s="100"/>
      <c r="GT112" s="100"/>
      <c r="GU112" s="100"/>
      <c r="GV112" s="100"/>
      <c r="GW112" s="100"/>
      <c r="GX112" s="100"/>
      <c r="GY112" s="100"/>
      <c r="GZ112" s="153"/>
      <c r="HA112" s="100"/>
      <c r="HB112" s="100"/>
      <c r="HC112" s="100"/>
      <c r="HD112" s="100"/>
      <c r="HE112" s="100"/>
      <c r="HF112" s="100"/>
      <c r="HG112" s="100"/>
      <c r="HH112" s="100"/>
      <c r="HI112" s="100"/>
      <c r="HJ112" s="100"/>
      <c r="HK112" s="100"/>
      <c r="HL112" s="100"/>
      <c r="HM112" s="100"/>
      <c r="HN112" s="100"/>
      <c r="HO112" s="100"/>
      <c r="HP112" s="100"/>
      <c r="HQ112" s="100"/>
      <c r="HR112" s="100"/>
      <c r="HS112" s="100"/>
      <c r="HT112" s="100"/>
      <c r="HU112" s="100"/>
      <c r="HV112" s="100"/>
      <c r="HW112" s="100"/>
      <c r="HX112" s="100"/>
      <c r="HY112" s="100"/>
      <c r="HZ112" s="100"/>
      <c r="IA112" s="100"/>
      <c r="IB112" s="100"/>
      <c r="IC112" s="100"/>
      <c r="ID112" s="100"/>
      <c r="IE112" s="100"/>
      <c r="IF112" s="100"/>
      <c r="IG112" s="100"/>
      <c r="IH112" s="100"/>
      <c r="II112" s="100"/>
      <c r="IJ112" s="100"/>
      <c r="IK112" s="153"/>
      <c r="IL112" s="100"/>
      <c r="IM112" s="100"/>
      <c r="IN112" s="100"/>
      <c r="IO112" s="100"/>
      <c r="IP112" s="100"/>
      <c r="IQ112" s="100"/>
      <c r="IR112" s="100"/>
      <c r="IS112" s="100"/>
      <c r="IT112" s="100"/>
      <c r="IU112" s="100"/>
      <c r="IV112" s="100"/>
      <c r="IW112" s="100"/>
      <c r="IX112" s="100"/>
      <c r="IY112" s="100"/>
      <c r="IZ112" s="100"/>
      <c r="JA112" s="100"/>
      <c r="JB112" s="153"/>
      <c r="JC112" s="100"/>
      <c r="JD112" s="100"/>
      <c r="JE112" s="100"/>
      <c r="JF112" s="100"/>
      <c r="JG112" s="100"/>
      <c r="JH112" s="100"/>
      <c r="JI112" s="100"/>
      <c r="JJ112" s="100"/>
      <c r="JK112" s="100"/>
      <c r="JL112" s="100"/>
      <c r="JM112" s="100"/>
      <c r="JN112" s="153"/>
      <c r="JO112" s="100"/>
      <c r="JP112" s="100"/>
      <c r="JQ112" s="100"/>
      <c r="JR112" s="100"/>
      <c r="JS112" s="100"/>
      <c r="JT112" s="100"/>
      <c r="JU112" s="100"/>
      <c r="JV112" s="100"/>
      <c r="JW112" s="100"/>
      <c r="JX112" s="100"/>
      <c r="JY112" s="100"/>
      <c r="JZ112" s="100"/>
      <c r="KA112" s="100"/>
      <c r="KB112" s="100"/>
      <c r="KC112" s="100"/>
      <c r="KD112" s="100"/>
      <c r="KE112" s="100"/>
      <c r="KF112" s="100"/>
      <c r="KG112" s="100"/>
      <c r="KH112" s="153"/>
      <c r="KI112" s="100"/>
      <c r="KJ112" s="100"/>
      <c r="KK112" s="100"/>
      <c r="KL112" s="100"/>
      <c r="KM112" s="100"/>
      <c r="KN112" s="100"/>
      <c r="KO112" s="100"/>
      <c r="KP112" s="100"/>
      <c r="KQ112" s="100"/>
      <c r="KR112" s="100"/>
      <c r="KS112" s="100"/>
      <c r="KT112" s="100"/>
      <c r="KU112" s="100"/>
      <c r="KV112" s="100"/>
      <c r="KW112" s="100"/>
      <c r="KX112" s="100"/>
      <c r="KY112" s="100"/>
      <c r="KZ112" s="153"/>
      <c r="LA112" s="100"/>
      <c r="LB112" s="100"/>
      <c r="LC112" s="100"/>
      <c r="LD112" s="100"/>
      <c r="LE112" s="100"/>
      <c r="LF112" s="100"/>
      <c r="LG112" s="100"/>
      <c r="LH112" s="100"/>
      <c r="LI112" s="100"/>
      <c r="LJ112" s="100"/>
      <c r="LK112" s="100"/>
      <c r="LL112" s="100"/>
      <c r="LM112" s="100"/>
      <c r="LN112" s="100"/>
      <c r="LO112" s="100"/>
      <c r="LP112" s="100"/>
      <c r="LQ112" s="100"/>
      <c r="LR112" s="100"/>
      <c r="LS112" s="100"/>
      <c r="LT112" s="100"/>
      <c r="LU112" s="100"/>
      <c r="LV112" s="100"/>
      <c r="LW112" s="100"/>
      <c r="LX112" s="100"/>
      <c r="LY112" s="100"/>
      <c r="LZ112" s="100"/>
      <c r="MA112" s="100"/>
      <c r="MB112" s="100"/>
      <c r="MC112" s="100"/>
      <c r="MD112" s="153"/>
      <c r="ME112" s="100"/>
      <c r="MF112" s="100"/>
      <c r="MG112" s="100"/>
      <c r="MH112" s="100"/>
      <c r="MI112" s="100"/>
      <c r="MJ112" s="100"/>
      <c r="MK112" s="100"/>
      <c r="ML112" s="100"/>
      <c r="MM112" s="100"/>
      <c r="MN112" s="100"/>
      <c r="MO112" s="100"/>
      <c r="MP112" s="100"/>
      <c r="MQ112" s="100"/>
      <c r="MR112" s="100"/>
      <c r="MS112" s="100"/>
      <c r="MT112" s="100"/>
      <c r="MU112" s="100"/>
      <c r="MV112" s="100"/>
      <c r="MW112" s="100"/>
      <c r="MX112" s="100"/>
      <c r="MY112" s="100"/>
      <c r="MZ112" s="153"/>
      <c r="NA112" s="100"/>
      <c r="NB112" s="100"/>
      <c r="NC112" s="100"/>
      <c r="ND112" s="100"/>
      <c r="NE112" s="100"/>
      <c r="NF112" s="100"/>
      <c r="NG112" s="100"/>
      <c r="NH112" s="100"/>
      <c r="NI112" s="100"/>
      <c r="NJ112" s="100"/>
      <c r="NK112" s="153"/>
      <c r="NL112" s="100"/>
      <c r="NM112" s="100"/>
      <c r="NN112" s="100"/>
      <c r="NO112" s="153"/>
      <c r="NP112" s="100"/>
      <c r="NQ112" s="100"/>
      <c r="NR112" s="100"/>
      <c r="NS112" s="100"/>
      <c r="NT112" s="100"/>
      <c r="NU112" s="100"/>
      <c r="NV112" s="100"/>
      <c r="NW112" s="100"/>
      <c r="NX112" s="153">
        <v>5.8201000000000001</v>
      </c>
      <c r="NY112" s="100">
        <v>1.6854</v>
      </c>
      <c r="NZ112" s="100">
        <v>1.2210000000000001</v>
      </c>
      <c r="OA112" s="100">
        <v>1.345</v>
      </c>
      <c r="OB112" s="100">
        <v>0.56399999999999995</v>
      </c>
      <c r="OC112" s="100">
        <v>7.7240000000000002</v>
      </c>
      <c r="OD112" s="100">
        <v>9.7059999999999995</v>
      </c>
      <c r="OE112" s="100">
        <v>5.8769999999999998</v>
      </c>
      <c r="OF112" s="100">
        <v>5.5220000000000002</v>
      </c>
      <c r="OG112" s="100">
        <v>6.2489999999999997</v>
      </c>
      <c r="OH112" s="100">
        <v>2.9249999999999998</v>
      </c>
      <c r="OI112" s="100">
        <v>10.702400000000001</v>
      </c>
      <c r="OJ112" s="153"/>
      <c r="OK112" s="100"/>
      <c r="OL112" s="100"/>
      <c r="OM112" s="100"/>
      <c r="ON112" s="100"/>
      <c r="OO112" s="100"/>
      <c r="OP112" s="100"/>
      <c r="OQ112" s="100"/>
      <c r="OR112" s="100"/>
      <c r="OS112" s="100"/>
      <c r="OT112" s="100"/>
      <c r="OU112" s="100"/>
      <c r="OV112" s="100"/>
      <c r="OW112" s="100"/>
      <c r="OX112" s="100"/>
      <c r="OY112" s="100"/>
      <c r="OZ112" s="100"/>
      <c r="PA112" s="100"/>
      <c r="PB112" s="100"/>
      <c r="PC112" s="100"/>
      <c r="PD112" s="100"/>
      <c r="PE112" s="100"/>
      <c r="PF112" s="100"/>
      <c r="PG112" s="100"/>
      <c r="PH112" s="100"/>
      <c r="PI112" s="100"/>
      <c r="PJ112" s="100"/>
      <c r="PK112" s="100"/>
      <c r="PL112" s="100"/>
      <c r="PM112" s="100"/>
      <c r="PN112" s="100"/>
      <c r="PO112" s="100"/>
      <c r="PP112" s="100"/>
      <c r="PQ112" s="100"/>
      <c r="PR112" s="100"/>
      <c r="PS112" s="100"/>
      <c r="PT112" s="100"/>
      <c r="PU112" s="100"/>
      <c r="PV112" s="100"/>
      <c r="PW112" s="100"/>
      <c r="PX112" s="100"/>
      <c r="PY112" s="100"/>
      <c r="PZ112" s="100"/>
      <c r="QA112" s="100"/>
      <c r="QB112" s="100"/>
      <c r="QC112" s="100"/>
      <c r="QD112" s="100"/>
      <c r="QE112" s="100"/>
      <c r="QF112" s="100"/>
      <c r="QG112" s="100"/>
      <c r="QH112" s="100"/>
      <c r="QI112" s="100"/>
      <c r="QJ112" s="100"/>
      <c r="QK112" s="100"/>
      <c r="QL112" s="100"/>
      <c r="QM112" s="100"/>
      <c r="QN112" s="100"/>
      <c r="QO112" s="100"/>
      <c r="QP112" s="100"/>
      <c r="QQ112" s="100"/>
      <c r="QR112" s="100"/>
      <c r="QS112" s="100"/>
      <c r="QT112" s="100"/>
      <c r="QU112" s="100"/>
      <c r="QV112" s="100"/>
      <c r="QW112" s="100"/>
      <c r="QX112" s="100"/>
      <c r="QY112" s="100"/>
      <c r="QZ112" s="153"/>
      <c r="RA112" s="100"/>
      <c r="RB112" s="100"/>
      <c r="RC112" s="100"/>
      <c r="RD112" s="100"/>
      <c r="RE112" s="100"/>
      <c r="RF112" s="100"/>
      <c r="RG112" s="100"/>
      <c r="RH112" s="153"/>
      <c r="RI112" s="100"/>
      <c r="RJ112" s="100"/>
      <c r="RK112" s="100"/>
      <c r="RL112" s="100"/>
      <c r="RM112" s="100"/>
      <c r="RN112" s="100"/>
      <c r="RO112" s="100"/>
      <c r="RP112" s="100"/>
      <c r="RQ112" s="100"/>
      <c r="RR112" s="100"/>
      <c r="RS112" s="100"/>
      <c r="RT112" s="153"/>
      <c r="RU112" s="100"/>
      <c r="RV112" s="100"/>
      <c r="RW112" s="100"/>
      <c r="RX112" s="100"/>
      <c r="RY112" s="100"/>
      <c r="RZ112" s="100"/>
      <c r="SA112" s="100"/>
      <c r="SB112" s="100"/>
      <c r="UE112" s="132">
        <v>1.7</v>
      </c>
      <c r="UF112" s="1">
        <v>6.1</v>
      </c>
      <c r="UG112" s="1">
        <v>1</v>
      </c>
      <c r="UH112" s="1">
        <v>2.4</v>
      </c>
      <c r="UI112" s="1">
        <v>2.4</v>
      </c>
      <c r="UJ112" s="1">
        <v>10.6</v>
      </c>
      <c r="UK112" s="1">
        <v>0.7</v>
      </c>
      <c r="UL112" s="1">
        <v>0.7</v>
      </c>
      <c r="UM112" s="1">
        <v>0.2</v>
      </c>
      <c r="UN112" s="1">
        <v>0.9</v>
      </c>
      <c r="UO112" s="1">
        <v>1</v>
      </c>
      <c r="UP112" s="1">
        <v>2.4</v>
      </c>
      <c r="UQ112" s="1">
        <v>0.4</v>
      </c>
      <c r="UR112" s="1">
        <v>0.6</v>
      </c>
      <c r="US112" s="1">
        <v>0.5</v>
      </c>
      <c r="UT112" s="1">
        <v>0.6</v>
      </c>
      <c r="UU112" s="1">
        <v>1.9</v>
      </c>
      <c r="UV112" s="1">
        <v>4.3</v>
      </c>
      <c r="UW112" s="1">
        <v>1.4</v>
      </c>
      <c r="UX112" s="1">
        <v>2.5</v>
      </c>
      <c r="UY112" s="1">
        <v>0.5</v>
      </c>
      <c r="UZ112" s="1">
        <v>1.1000000000000001</v>
      </c>
      <c r="WS112" s="132">
        <v>0.56000000000000005</v>
      </c>
      <c r="WT112" s="1">
        <v>0.64</v>
      </c>
      <c r="WU112" s="1">
        <v>0.55000000000000004</v>
      </c>
      <c r="WV112" s="1">
        <v>0.71</v>
      </c>
      <c r="WW112" s="1">
        <v>0.41</v>
      </c>
      <c r="WX112" s="1">
        <v>0.3</v>
      </c>
      <c r="WY112" s="1">
        <v>0.3</v>
      </c>
      <c r="WZ112" s="1">
        <v>0.38</v>
      </c>
      <c r="XA112" s="1">
        <v>0.78</v>
      </c>
      <c r="XB112" s="1">
        <v>0.48</v>
      </c>
      <c r="XC112" s="1">
        <v>0.59</v>
      </c>
      <c r="XD112" s="1">
        <v>1.43</v>
      </c>
      <c r="XE112" s="1">
        <v>3.12</v>
      </c>
      <c r="XF112" s="1">
        <v>1.01</v>
      </c>
      <c r="XH112" s="1">
        <v>0.56999999999999995</v>
      </c>
      <c r="XI112" s="1">
        <v>1.93</v>
      </c>
      <c r="XJ112" s="1">
        <v>1.6</v>
      </c>
      <c r="XK112" s="1">
        <v>0.69</v>
      </c>
      <c r="XL112" s="1">
        <v>1.28</v>
      </c>
      <c r="XM112" s="1">
        <v>1.49</v>
      </c>
      <c r="XN112" s="1">
        <v>0.71</v>
      </c>
      <c r="XO112" s="1">
        <v>1.6</v>
      </c>
      <c r="XP112" s="1">
        <v>1.29</v>
      </c>
      <c r="XQ112" s="1">
        <v>0.87</v>
      </c>
      <c r="XR112" s="1">
        <v>1.64</v>
      </c>
      <c r="XS112" s="1">
        <v>1.27</v>
      </c>
      <c r="XT112" s="1">
        <v>1.48</v>
      </c>
      <c r="XU112" s="1">
        <v>6.25</v>
      </c>
      <c r="XV112" s="1">
        <v>1.28</v>
      </c>
      <c r="XW112" s="1">
        <v>0.88</v>
      </c>
      <c r="XX112" s="1">
        <v>1.39</v>
      </c>
      <c r="XY112" s="1">
        <v>0.77</v>
      </c>
      <c r="XZ112" s="1">
        <v>0.69</v>
      </c>
      <c r="YA112" s="1">
        <v>1.24</v>
      </c>
      <c r="YB112" s="1">
        <v>1.1299999999999999</v>
      </c>
      <c r="YC112" s="1">
        <v>0.98</v>
      </c>
      <c r="YD112" s="1">
        <v>0.97</v>
      </c>
      <c r="YE112" s="1">
        <v>3.03</v>
      </c>
      <c r="YF112" s="132">
        <v>0.52</v>
      </c>
      <c r="YG112" s="224"/>
      <c r="YH112" s="1">
        <v>0.55000000000000004</v>
      </c>
      <c r="YI112" s="1">
        <v>0.65</v>
      </c>
      <c r="YJ112" s="1">
        <v>2.94</v>
      </c>
      <c r="YK112" s="1">
        <v>0.86</v>
      </c>
      <c r="YL112" s="1">
        <v>37.24</v>
      </c>
      <c r="YM112" s="1">
        <v>0.11</v>
      </c>
      <c r="YN112" s="1">
        <v>2.96</v>
      </c>
      <c r="YO112" s="1">
        <v>0.98</v>
      </c>
      <c r="YP112" s="1">
        <v>38.35</v>
      </c>
      <c r="YQ112" s="1">
        <v>0.12</v>
      </c>
      <c r="YR112" s="1">
        <v>5.42</v>
      </c>
      <c r="YS112" s="1">
        <v>2.21</v>
      </c>
      <c r="YT112" s="1">
        <v>91.16</v>
      </c>
      <c r="YU112" s="1">
        <v>0.16</v>
      </c>
      <c r="YV112" s="1">
        <v>5.93</v>
      </c>
      <c r="YW112" s="1">
        <v>0.84</v>
      </c>
      <c r="YX112" s="1">
        <v>2151</v>
      </c>
      <c r="YY112" s="1">
        <v>0.49</v>
      </c>
      <c r="YZ112" s="1">
        <v>0.82</v>
      </c>
      <c r="ZA112" s="1">
        <v>1.23</v>
      </c>
    </row>
    <row r="113" spans="1:805" x14ac:dyDescent="0.25">
      <c r="A113" s="3" t="s">
        <v>579</v>
      </c>
      <c r="B113" s="103"/>
      <c r="C113" s="103"/>
      <c r="D113" s="103"/>
      <c r="E113" s="103"/>
      <c r="F113" s="103"/>
      <c r="G113" s="103"/>
      <c r="H113" s="103"/>
      <c r="I113" s="103"/>
      <c r="J113" s="154"/>
      <c r="K113" s="103"/>
      <c r="L113" s="103"/>
      <c r="M113" s="103"/>
      <c r="N113" s="103"/>
      <c r="O113" s="103"/>
      <c r="P113" s="103"/>
      <c r="Q113" s="103"/>
      <c r="R113" s="103"/>
      <c r="S113" s="103"/>
      <c r="T113" s="103"/>
      <c r="U113" s="154"/>
      <c r="V113" s="103"/>
      <c r="W113" s="103"/>
      <c r="X113" s="103"/>
      <c r="Y113" s="103"/>
      <c r="Z113" s="103"/>
      <c r="AA113" s="103"/>
      <c r="AB113" s="103"/>
      <c r="AC113" s="103"/>
      <c r="AD113" s="103"/>
      <c r="AE113" s="103"/>
      <c r="AF113" s="154"/>
      <c r="AG113" s="103"/>
      <c r="AH113" s="103"/>
      <c r="AI113" s="103"/>
      <c r="AJ113" s="103"/>
      <c r="AK113" s="103"/>
      <c r="AL113" s="103"/>
      <c r="AM113" s="103"/>
      <c r="AN113" s="103"/>
      <c r="AO113" s="103"/>
      <c r="AP113" s="103"/>
      <c r="AQ113" s="154"/>
      <c r="AR113" s="103"/>
      <c r="AS113" s="103"/>
      <c r="AT113" s="103"/>
      <c r="AU113" s="103"/>
      <c r="AV113" s="103"/>
      <c r="AW113" s="103"/>
      <c r="AX113" s="103"/>
      <c r="AY113" s="103"/>
      <c r="AZ113" s="103"/>
      <c r="BA113" s="103"/>
      <c r="BB113" s="154"/>
      <c r="BC113" s="103"/>
      <c r="BD113" s="103"/>
      <c r="BE113" s="103"/>
      <c r="BF113" s="103"/>
      <c r="BG113" s="103"/>
      <c r="BH113" s="103"/>
      <c r="BI113" s="103"/>
      <c r="BJ113" s="103"/>
      <c r="BK113" s="103"/>
      <c r="BL113" s="103"/>
      <c r="BM113" s="103"/>
      <c r="BN113" s="154"/>
      <c r="BO113" s="103"/>
      <c r="BP113" s="103"/>
      <c r="BQ113" s="103"/>
      <c r="BR113" s="103"/>
      <c r="BS113" s="103"/>
      <c r="BT113" s="103"/>
      <c r="BU113" s="103"/>
      <c r="BV113" s="103"/>
      <c r="BW113" s="103"/>
      <c r="BX113" s="103"/>
      <c r="BY113" s="103"/>
      <c r="BZ113" s="103"/>
      <c r="CA113" s="103"/>
      <c r="CB113" s="103"/>
      <c r="CC113" s="103"/>
      <c r="CD113" s="154"/>
      <c r="CE113" s="103"/>
      <c r="CF113" s="103"/>
      <c r="CG113" s="103"/>
      <c r="CH113" s="103"/>
      <c r="CI113" s="103"/>
      <c r="CJ113" s="103"/>
      <c r="CK113" s="103"/>
      <c r="CL113" s="103"/>
      <c r="CM113" s="103"/>
      <c r="CN113" s="103"/>
      <c r="CO113" s="103"/>
      <c r="CP113" s="103"/>
      <c r="CQ113" s="103"/>
      <c r="CR113" s="103"/>
      <c r="CS113" s="103"/>
      <c r="CT113" s="103"/>
      <c r="CU113" s="103"/>
      <c r="CV113" s="103"/>
      <c r="CW113" s="103"/>
      <c r="CX113" s="154"/>
      <c r="CY113" s="103"/>
      <c r="CZ113" s="103"/>
      <c r="DA113" s="103"/>
      <c r="DB113" s="103"/>
      <c r="DC113" s="103"/>
      <c r="DD113" s="103"/>
      <c r="DE113" s="103"/>
      <c r="DF113" s="103"/>
      <c r="DG113" s="103"/>
      <c r="DH113" s="103"/>
      <c r="DI113" s="103"/>
      <c r="DJ113" s="103"/>
      <c r="DK113" s="103"/>
      <c r="DL113" s="103"/>
      <c r="DM113" s="103"/>
      <c r="DN113" s="103"/>
      <c r="DO113" s="103"/>
      <c r="DP113" s="103"/>
      <c r="DQ113" s="103"/>
      <c r="DR113" s="103"/>
      <c r="DS113" s="103"/>
      <c r="DT113" s="103"/>
      <c r="DU113" s="103"/>
      <c r="DV113" s="154"/>
      <c r="DW113" s="103"/>
      <c r="DX113" s="103"/>
      <c r="DY113" s="103"/>
      <c r="DZ113" s="103"/>
      <c r="EA113" s="103"/>
      <c r="EB113" s="103"/>
      <c r="EC113" s="103"/>
      <c r="ED113" s="103"/>
      <c r="EE113" s="103"/>
      <c r="EF113" s="103"/>
      <c r="EG113" s="103"/>
      <c r="EH113" s="103"/>
      <c r="EI113" s="154"/>
      <c r="EJ113" s="103"/>
      <c r="EK113" s="103"/>
      <c r="EL113" s="103"/>
      <c r="EM113" s="103"/>
      <c r="EN113" s="103"/>
      <c r="EO113" s="103"/>
      <c r="EP113" s="103"/>
      <c r="EQ113" s="103"/>
      <c r="ER113" s="103"/>
      <c r="ES113" s="103"/>
      <c r="ET113" s="154"/>
      <c r="EU113" s="103"/>
      <c r="EV113" s="103"/>
      <c r="EW113" s="103"/>
      <c r="EX113" s="103"/>
      <c r="EY113" s="103"/>
      <c r="EZ113" s="103"/>
      <c r="FA113" s="103"/>
      <c r="FB113" s="103"/>
      <c r="FC113" s="103"/>
      <c r="FD113" s="103"/>
      <c r="FE113" s="103"/>
      <c r="FF113" s="103"/>
      <c r="FG113" s="103"/>
      <c r="FH113" s="103"/>
      <c r="FI113" s="103"/>
      <c r="FJ113" s="103"/>
      <c r="FK113" s="103"/>
      <c r="FL113" s="103"/>
      <c r="FM113" s="103"/>
      <c r="FN113" s="103"/>
      <c r="FO113" s="103"/>
      <c r="FP113" s="103"/>
      <c r="FQ113" s="103"/>
      <c r="FR113" s="103"/>
      <c r="FS113" s="103"/>
      <c r="FT113" s="103"/>
      <c r="FU113" s="103"/>
      <c r="FV113" s="103"/>
      <c r="FW113" s="103"/>
      <c r="FX113" s="103"/>
      <c r="FY113" s="103"/>
      <c r="FZ113" s="103"/>
      <c r="GA113" s="103"/>
      <c r="GB113" s="103"/>
      <c r="GC113" s="103"/>
      <c r="GD113" s="103"/>
      <c r="GE113" s="103"/>
      <c r="GF113" s="103"/>
      <c r="GG113" s="103"/>
      <c r="GH113" s="154"/>
      <c r="GI113" s="103"/>
      <c r="GJ113" s="103"/>
      <c r="GK113" s="103"/>
      <c r="GL113" s="103"/>
      <c r="GM113" s="103"/>
      <c r="GN113" s="103"/>
      <c r="GO113" s="103"/>
      <c r="GP113" s="103"/>
      <c r="GQ113" s="103"/>
      <c r="GR113" s="103"/>
      <c r="GS113" s="103"/>
      <c r="GT113" s="103"/>
      <c r="GU113" s="103"/>
      <c r="GV113" s="103"/>
      <c r="GW113" s="103"/>
      <c r="GX113" s="103"/>
      <c r="GY113" s="103"/>
      <c r="GZ113" s="154"/>
      <c r="HA113" s="103"/>
      <c r="HB113" s="103"/>
      <c r="HC113" s="103"/>
      <c r="HD113" s="103"/>
      <c r="HE113" s="103"/>
      <c r="HF113" s="103"/>
      <c r="HG113" s="103"/>
      <c r="HH113" s="103"/>
      <c r="HI113" s="103"/>
      <c r="HJ113" s="103"/>
      <c r="HK113" s="103"/>
      <c r="HL113" s="103"/>
      <c r="HM113" s="103"/>
      <c r="HN113" s="103"/>
      <c r="HO113" s="103"/>
      <c r="HP113" s="103"/>
      <c r="HQ113" s="103"/>
      <c r="HR113" s="103"/>
      <c r="HS113" s="103"/>
      <c r="HT113" s="103"/>
      <c r="HU113" s="103"/>
      <c r="HV113" s="103"/>
      <c r="HW113" s="103"/>
      <c r="HX113" s="103"/>
      <c r="HY113" s="103"/>
      <c r="HZ113" s="103"/>
      <c r="IA113" s="103"/>
      <c r="IB113" s="103"/>
      <c r="IC113" s="103"/>
      <c r="ID113" s="103"/>
      <c r="IE113" s="103"/>
      <c r="IF113" s="103"/>
      <c r="IG113" s="103"/>
      <c r="IH113" s="103"/>
      <c r="II113" s="103"/>
      <c r="IJ113" s="103"/>
      <c r="IK113" s="154"/>
      <c r="IL113" s="103"/>
      <c r="IM113" s="103"/>
      <c r="IN113" s="103"/>
      <c r="IO113" s="103"/>
      <c r="IP113" s="103"/>
      <c r="IQ113" s="103"/>
      <c r="IR113" s="103"/>
      <c r="IS113" s="103"/>
      <c r="IT113" s="103"/>
      <c r="IU113" s="103"/>
      <c r="IV113" s="103"/>
      <c r="IW113" s="103"/>
      <c r="IX113" s="103"/>
      <c r="IY113" s="103"/>
      <c r="IZ113" s="103"/>
      <c r="JA113" s="103"/>
      <c r="JB113" s="154"/>
      <c r="JC113" s="103"/>
      <c r="JD113" s="103"/>
      <c r="JE113" s="103"/>
      <c r="JF113" s="103"/>
      <c r="JG113" s="103"/>
      <c r="JH113" s="103"/>
      <c r="JI113" s="103"/>
      <c r="JJ113" s="103"/>
      <c r="JK113" s="103"/>
      <c r="JL113" s="103"/>
      <c r="JM113" s="103"/>
      <c r="JN113" s="154"/>
      <c r="JO113" s="103"/>
      <c r="JP113" s="103"/>
      <c r="JQ113" s="103"/>
      <c r="JR113" s="103"/>
      <c r="JS113" s="103"/>
      <c r="JT113" s="103"/>
      <c r="JU113" s="103"/>
      <c r="JV113" s="103"/>
      <c r="JW113" s="103"/>
      <c r="JX113" s="103"/>
      <c r="JY113" s="103"/>
      <c r="JZ113" s="103"/>
      <c r="KA113" s="103"/>
      <c r="KB113" s="103"/>
      <c r="KC113" s="103"/>
      <c r="KD113" s="103"/>
      <c r="KE113" s="103"/>
      <c r="KF113" s="103"/>
      <c r="KG113" s="103"/>
      <c r="KH113" s="154"/>
      <c r="KI113" s="103"/>
      <c r="KJ113" s="103"/>
      <c r="KK113" s="103"/>
      <c r="KL113" s="103"/>
      <c r="KM113" s="103"/>
      <c r="KN113" s="103"/>
      <c r="KO113" s="103"/>
      <c r="KP113" s="103"/>
      <c r="KQ113" s="103"/>
      <c r="KR113" s="103"/>
      <c r="KS113" s="103"/>
      <c r="KT113" s="103"/>
      <c r="KU113" s="103"/>
      <c r="KV113" s="103"/>
      <c r="KW113" s="103"/>
      <c r="KX113" s="103"/>
      <c r="KY113" s="103"/>
      <c r="KZ113" s="154"/>
      <c r="LA113" s="103"/>
      <c r="LB113" s="103"/>
      <c r="LC113" s="103"/>
      <c r="LD113" s="103"/>
      <c r="LE113" s="103"/>
      <c r="LF113" s="103"/>
      <c r="LG113" s="103"/>
      <c r="LH113" s="103"/>
      <c r="LI113" s="103"/>
      <c r="LJ113" s="103"/>
      <c r="LK113" s="103"/>
      <c r="LL113" s="103"/>
      <c r="LM113" s="103"/>
      <c r="LN113" s="103"/>
      <c r="LO113" s="103"/>
      <c r="LP113" s="103"/>
      <c r="LQ113" s="103"/>
      <c r="LR113" s="103"/>
      <c r="LS113" s="103"/>
      <c r="LT113" s="103"/>
      <c r="LU113" s="103"/>
      <c r="LV113" s="103"/>
      <c r="LW113" s="103"/>
      <c r="LX113" s="103"/>
      <c r="LY113" s="103"/>
      <c r="LZ113" s="103"/>
      <c r="MA113" s="103"/>
      <c r="MB113" s="103"/>
      <c r="MC113" s="103"/>
      <c r="MD113" s="154"/>
      <c r="ME113" s="103"/>
      <c r="MF113" s="103"/>
      <c r="MG113" s="103"/>
      <c r="MH113" s="103"/>
      <c r="MI113" s="103"/>
      <c r="MJ113" s="103"/>
      <c r="MK113" s="103"/>
      <c r="ML113" s="103"/>
      <c r="MM113" s="103"/>
      <c r="MN113" s="103"/>
      <c r="MO113" s="103"/>
      <c r="MP113" s="103"/>
      <c r="MQ113" s="103"/>
      <c r="MR113" s="103"/>
      <c r="MS113" s="103"/>
      <c r="MT113" s="103"/>
      <c r="MU113" s="103"/>
      <c r="MV113" s="103"/>
      <c r="MW113" s="103"/>
      <c r="MX113" s="103"/>
      <c r="MY113" s="103"/>
      <c r="MZ113" s="154"/>
      <c r="NA113" s="103"/>
      <c r="NB113" s="103"/>
      <c r="NC113" s="103"/>
      <c r="ND113" s="103"/>
      <c r="NE113" s="103"/>
      <c r="NF113" s="103"/>
      <c r="NG113" s="103"/>
      <c r="NH113" s="103"/>
      <c r="NI113" s="103"/>
      <c r="NJ113" s="103"/>
      <c r="NK113" s="154"/>
      <c r="NL113" s="103"/>
      <c r="NM113" s="103"/>
      <c r="NN113" s="103"/>
      <c r="NO113" s="154"/>
      <c r="NP113" s="103"/>
      <c r="NQ113" s="103"/>
      <c r="NR113" s="103"/>
      <c r="NS113" s="103"/>
      <c r="NT113" s="103"/>
      <c r="NU113" s="103"/>
      <c r="NV113" s="103"/>
      <c r="NW113" s="103"/>
      <c r="NX113" s="154"/>
      <c r="NY113" s="103"/>
      <c r="NZ113" s="103"/>
      <c r="OA113" s="103"/>
      <c r="OB113" s="103"/>
      <c r="OC113" s="103"/>
      <c r="OD113" s="103"/>
      <c r="OE113" s="103"/>
      <c r="OF113" s="103"/>
      <c r="OG113" s="103"/>
      <c r="OH113" s="103"/>
      <c r="OI113" s="103">
        <v>5.8500000000000003E-2</v>
      </c>
      <c r="OJ113" s="154"/>
      <c r="OK113" s="103"/>
      <c r="OL113" s="103"/>
      <c r="OM113" s="103"/>
      <c r="ON113" s="103"/>
      <c r="OO113" s="103"/>
      <c r="OP113" s="103"/>
      <c r="OQ113" s="103"/>
      <c r="OR113" s="103"/>
      <c r="OS113" s="103"/>
      <c r="OT113" s="103"/>
      <c r="OU113" s="103"/>
      <c r="OV113" s="103"/>
      <c r="OW113" s="103"/>
      <c r="OX113" s="103"/>
      <c r="OY113" s="103"/>
      <c r="OZ113" s="103"/>
      <c r="PA113" s="103"/>
      <c r="PB113" s="103"/>
      <c r="PC113" s="103"/>
      <c r="PD113" s="103"/>
      <c r="PE113" s="103"/>
      <c r="PF113" s="103"/>
      <c r="PG113" s="103"/>
      <c r="PH113" s="103"/>
      <c r="PI113" s="103"/>
      <c r="PJ113" s="103"/>
      <c r="PK113" s="103"/>
      <c r="PL113" s="103"/>
      <c r="PM113" s="103"/>
      <c r="PN113" s="103"/>
      <c r="PO113" s="103"/>
      <c r="PP113" s="103"/>
      <c r="PQ113" s="103"/>
      <c r="PR113" s="103"/>
      <c r="PS113" s="103"/>
      <c r="PT113" s="103"/>
      <c r="PU113" s="103"/>
      <c r="PV113" s="103"/>
      <c r="PW113" s="103"/>
      <c r="PX113" s="103"/>
      <c r="PY113" s="103"/>
      <c r="PZ113" s="103"/>
      <c r="QA113" s="103"/>
      <c r="QB113" s="103"/>
      <c r="QC113" s="103"/>
      <c r="QD113" s="103"/>
      <c r="QE113" s="103"/>
      <c r="QF113" s="103"/>
      <c r="QG113" s="103"/>
      <c r="QH113" s="103"/>
      <c r="QI113" s="103"/>
      <c r="QJ113" s="103"/>
      <c r="QK113" s="103"/>
      <c r="QL113" s="103"/>
      <c r="QM113" s="103"/>
      <c r="QN113" s="103"/>
      <c r="QO113" s="103"/>
      <c r="QP113" s="103"/>
      <c r="QQ113" s="103"/>
      <c r="QR113" s="103"/>
      <c r="QS113" s="103"/>
      <c r="QT113" s="103"/>
      <c r="QU113" s="103"/>
      <c r="QV113" s="103"/>
      <c r="QW113" s="103"/>
      <c r="QX113" s="103"/>
      <c r="QY113" s="103"/>
      <c r="QZ113" s="154"/>
      <c r="RA113" s="103"/>
      <c r="RB113" s="103"/>
      <c r="RC113" s="103"/>
      <c r="RD113" s="103"/>
      <c r="RE113" s="103"/>
      <c r="RF113" s="103"/>
      <c r="RG113" s="103"/>
      <c r="RH113" s="154"/>
      <c r="RI113" s="103"/>
      <c r="RJ113" s="103"/>
      <c r="RK113" s="103"/>
      <c r="RL113" s="103"/>
      <c r="RM113" s="103"/>
      <c r="RN113" s="103"/>
      <c r="RO113" s="103"/>
      <c r="RP113" s="103"/>
      <c r="RQ113" s="103"/>
      <c r="RR113" s="103"/>
      <c r="RS113" s="103"/>
      <c r="RT113" s="154"/>
      <c r="RU113" s="103"/>
      <c r="RV113" s="103"/>
      <c r="RW113" s="103"/>
      <c r="RX113" s="103"/>
      <c r="RY113" s="103"/>
      <c r="RZ113" s="103"/>
      <c r="SA113" s="103"/>
      <c r="SB113" s="103"/>
    </row>
    <row r="114" spans="1:805" x14ac:dyDescent="0.25">
      <c r="A114" s="218" t="s">
        <v>602</v>
      </c>
      <c r="B114" s="100"/>
      <c r="C114" s="100"/>
      <c r="D114" s="100"/>
      <c r="E114" s="100"/>
      <c r="F114" s="100"/>
      <c r="G114" s="100"/>
      <c r="H114" s="100"/>
      <c r="I114" s="100"/>
      <c r="J114" s="153"/>
      <c r="K114" s="100"/>
      <c r="L114" s="100"/>
      <c r="M114" s="100"/>
      <c r="N114" s="100"/>
      <c r="O114" s="100"/>
      <c r="P114" s="100"/>
      <c r="Q114" s="100"/>
      <c r="R114" s="100"/>
      <c r="S114" s="100"/>
      <c r="T114" s="100"/>
      <c r="U114" s="153"/>
      <c r="V114" s="100"/>
      <c r="W114" s="100"/>
      <c r="X114" s="100"/>
      <c r="Y114" s="100"/>
      <c r="Z114" s="100"/>
      <c r="AA114" s="100"/>
      <c r="AB114" s="100"/>
      <c r="AC114" s="100"/>
      <c r="AD114" s="100"/>
      <c r="AE114" s="100"/>
      <c r="AF114" s="153"/>
      <c r="AG114" s="100"/>
      <c r="AH114" s="100"/>
      <c r="AI114" s="100"/>
      <c r="AJ114" s="100"/>
      <c r="AK114" s="100"/>
      <c r="AL114" s="100"/>
      <c r="AM114" s="100"/>
      <c r="AN114" s="100"/>
      <c r="AO114" s="100"/>
      <c r="AP114" s="100"/>
      <c r="AQ114" s="153"/>
      <c r="AR114" s="100"/>
      <c r="AS114" s="100"/>
      <c r="AT114" s="100"/>
      <c r="AU114" s="100"/>
      <c r="AV114" s="100"/>
      <c r="AW114" s="100"/>
      <c r="AX114" s="100"/>
      <c r="AY114" s="100"/>
      <c r="AZ114" s="100"/>
      <c r="BA114" s="100"/>
      <c r="BB114" s="153"/>
      <c r="BC114" s="100"/>
      <c r="BD114" s="100"/>
      <c r="BE114" s="100"/>
      <c r="BF114" s="100"/>
      <c r="BG114" s="100"/>
      <c r="BH114" s="100"/>
      <c r="BI114" s="100"/>
      <c r="BJ114" s="100"/>
      <c r="BK114" s="100"/>
      <c r="BL114" s="100"/>
      <c r="BM114" s="100"/>
      <c r="BN114" s="153"/>
      <c r="BO114" s="100"/>
      <c r="BP114" s="100"/>
      <c r="BQ114" s="100"/>
      <c r="BR114" s="100"/>
      <c r="BS114" s="100"/>
      <c r="BT114" s="100"/>
      <c r="BU114" s="100"/>
      <c r="BV114" s="100"/>
      <c r="BW114" s="100"/>
      <c r="BX114" s="100"/>
      <c r="BY114" s="100"/>
      <c r="BZ114" s="100"/>
      <c r="CA114" s="100"/>
      <c r="CB114" s="100"/>
      <c r="CC114" s="100"/>
      <c r="CD114" s="153"/>
      <c r="CE114" s="100"/>
      <c r="CF114" s="100"/>
      <c r="CG114" s="100"/>
      <c r="CH114" s="100"/>
      <c r="CI114" s="100"/>
      <c r="CJ114" s="100"/>
      <c r="CK114" s="100"/>
      <c r="CL114" s="100"/>
      <c r="CM114" s="100"/>
      <c r="CN114" s="100"/>
      <c r="CO114" s="100"/>
      <c r="CP114" s="100"/>
      <c r="CQ114" s="100"/>
      <c r="CR114" s="100"/>
      <c r="CS114" s="100"/>
      <c r="CT114" s="100"/>
      <c r="CU114" s="100"/>
      <c r="CV114" s="100"/>
      <c r="CW114" s="100"/>
      <c r="CX114" s="153"/>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53"/>
      <c r="DW114" s="100"/>
      <c r="DX114" s="100"/>
      <c r="DY114" s="100"/>
      <c r="DZ114" s="100"/>
      <c r="EA114" s="100"/>
      <c r="EB114" s="100"/>
      <c r="EC114" s="100"/>
      <c r="ED114" s="100"/>
      <c r="EE114" s="100"/>
      <c r="EF114" s="100"/>
      <c r="EG114" s="100"/>
      <c r="EH114" s="100"/>
      <c r="EI114" s="153"/>
      <c r="EJ114" s="100"/>
      <c r="EK114" s="100"/>
      <c r="EL114" s="100"/>
      <c r="EM114" s="100"/>
      <c r="EN114" s="100"/>
      <c r="EO114" s="100"/>
      <c r="EP114" s="100"/>
      <c r="EQ114" s="100"/>
      <c r="ER114" s="100"/>
      <c r="ES114" s="100"/>
      <c r="ET114" s="153"/>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c r="GG114" s="100"/>
      <c r="GH114" s="153"/>
      <c r="GI114" s="100"/>
      <c r="GJ114" s="100"/>
      <c r="GK114" s="100"/>
      <c r="GL114" s="100"/>
      <c r="GM114" s="100"/>
      <c r="GN114" s="100"/>
      <c r="GO114" s="100"/>
      <c r="GP114" s="100"/>
      <c r="GQ114" s="100"/>
      <c r="GR114" s="100"/>
      <c r="GS114" s="100"/>
      <c r="GT114" s="100"/>
      <c r="GU114" s="100"/>
      <c r="GV114" s="100"/>
      <c r="GW114" s="100"/>
      <c r="GX114" s="100"/>
      <c r="GY114" s="100"/>
      <c r="GZ114" s="153"/>
      <c r="HA114" s="100"/>
      <c r="HB114" s="100"/>
      <c r="HC114" s="100"/>
      <c r="HD114" s="100"/>
      <c r="HE114" s="100"/>
      <c r="HF114" s="100"/>
      <c r="HG114" s="100"/>
      <c r="HH114" s="100"/>
      <c r="HI114" s="100"/>
      <c r="HJ114" s="100"/>
      <c r="HK114" s="100"/>
      <c r="HL114" s="100"/>
      <c r="HM114" s="100"/>
      <c r="HN114" s="100"/>
      <c r="HO114" s="100"/>
      <c r="HP114" s="100"/>
      <c r="HQ114" s="100"/>
      <c r="HR114" s="100"/>
      <c r="HS114" s="100"/>
      <c r="HT114" s="100"/>
      <c r="HU114" s="100"/>
      <c r="HV114" s="100"/>
      <c r="HW114" s="100"/>
      <c r="HX114" s="100"/>
      <c r="HY114" s="100"/>
      <c r="HZ114" s="100"/>
      <c r="IA114" s="100"/>
      <c r="IB114" s="100"/>
      <c r="IC114" s="100"/>
      <c r="ID114" s="100"/>
      <c r="IE114" s="100"/>
      <c r="IF114" s="100"/>
      <c r="IG114" s="100"/>
      <c r="IH114" s="100"/>
      <c r="II114" s="100"/>
      <c r="IJ114" s="100"/>
      <c r="IK114" s="153"/>
      <c r="IL114" s="100"/>
      <c r="IM114" s="100"/>
      <c r="IN114" s="100"/>
      <c r="IO114" s="100"/>
      <c r="IP114" s="100"/>
      <c r="IQ114" s="100"/>
      <c r="IR114" s="100"/>
      <c r="IS114" s="100"/>
      <c r="IT114" s="100"/>
      <c r="IU114" s="100"/>
      <c r="IV114" s="100"/>
      <c r="IW114" s="100"/>
      <c r="IX114" s="100"/>
      <c r="IY114" s="100"/>
      <c r="IZ114" s="100"/>
      <c r="JA114" s="100"/>
      <c r="JB114" s="153"/>
      <c r="JC114" s="100"/>
      <c r="JD114" s="100"/>
      <c r="JE114" s="100"/>
      <c r="JF114" s="100"/>
      <c r="JG114" s="100"/>
      <c r="JH114" s="100"/>
      <c r="JI114" s="100"/>
      <c r="JJ114" s="100"/>
      <c r="JK114" s="100"/>
      <c r="JL114" s="100"/>
      <c r="JM114" s="100"/>
      <c r="JN114" s="153"/>
      <c r="JO114" s="100"/>
      <c r="JP114" s="100"/>
      <c r="JQ114" s="100"/>
      <c r="JR114" s="100"/>
      <c r="JS114" s="100"/>
      <c r="JT114" s="100"/>
      <c r="JU114" s="100"/>
      <c r="JV114" s="100"/>
      <c r="JW114" s="100"/>
      <c r="JX114" s="100"/>
      <c r="JY114" s="100"/>
      <c r="JZ114" s="100"/>
      <c r="KA114" s="100"/>
      <c r="KB114" s="100"/>
      <c r="KC114" s="100"/>
      <c r="KD114" s="100"/>
      <c r="KE114" s="100"/>
      <c r="KF114" s="100"/>
      <c r="KG114" s="100"/>
      <c r="KH114" s="153"/>
      <c r="KI114" s="100"/>
      <c r="KJ114" s="100"/>
      <c r="KK114" s="100"/>
      <c r="KL114" s="100"/>
      <c r="KM114" s="100"/>
      <c r="KN114" s="100"/>
      <c r="KO114" s="100"/>
      <c r="KP114" s="100"/>
      <c r="KQ114" s="100"/>
      <c r="KR114" s="100"/>
      <c r="KS114" s="100"/>
      <c r="KT114" s="100"/>
      <c r="KU114" s="100"/>
      <c r="KV114" s="100"/>
      <c r="KW114" s="100"/>
      <c r="KX114" s="100"/>
      <c r="KY114" s="100"/>
      <c r="KZ114" s="153"/>
      <c r="LA114" s="100"/>
      <c r="LB114" s="100"/>
      <c r="LC114" s="100"/>
      <c r="LD114" s="100"/>
      <c r="LE114" s="100"/>
      <c r="LF114" s="100"/>
      <c r="LG114" s="100"/>
      <c r="LH114" s="100"/>
      <c r="LI114" s="100"/>
      <c r="LJ114" s="100"/>
      <c r="LK114" s="100"/>
      <c r="LL114" s="100"/>
      <c r="LM114" s="100"/>
      <c r="LN114" s="100"/>
      <c r="LO114" s="100"/>
      <c r="LP114" s="100"/>
      <c r="LQ114" s="100"/>
      <c r="LR114" s="100"/>
      <c r="LS114" s="100"/>
      <c r="LT114" s="100"/>
      <c r="LU114" s="100"/>
      <c r="LV114" s="100"/>
      <c r="LW114" s="100"/>
      <c r="LX114" s="100"/>
      <c r="LY114" s="100"/>
      <c r="LZ114" s="100"/>
      <c r="MA114" s="100"/>
      <c r="MB114" s="100"/>
      <c r="MC114" s="100"/>
      <c r="MD114" s="153"/>
      <c r="ME114" s="100"/>
      <c r="MF114" s="100"/>
      <c r="MG114" s="100"/>
      <c r="MH114" s="100"/>
      <c r="MI114" s="100"/>
      <c r="MJ114" s="100"/>
      <c r="MK114" s="100"/>
      <c r="ML114" s="100"/>
      <c r="MM114" s="100"/>
      <c r="MN114" s="100"/>
      <c r="MO114" s="100"/>
      <c r="MP114" s="100"/>
      <c r="MQ114" s="100"/>
      <c r="MR114" s="100"/>
      <c r="MS114" s="100"/>
      <c r="MT114" s="100"/>
      <c r="MU114" s="100"/>
      <c r="MV114" s="100"/>
      <c r="MW114" s="100"/>
      <c r="MX114" s="100"/>
      <c r="MY114" s="100"/>
      <c r="MZ114" s="153"/>
      <c r="NA114" s="100"/>
      <c r="NB114" s="100"/>
      <c r="NC114" s="100"/>
      <c r="ND114" s="100"/>
      <c r="NE114" s="100"/>
      <c r="NF114" s="100"/>
      <c r="NG114" s="100"/>
      <c r="NH114" s="100"/>
      <c r="NI114" s="100"/>
      <c r="NJ114" s="100"/>
      <c r="NK114" s="153"/>
      <c r="NL114" s="100"/>
      <c r="NM114" s="100"/>
      <c r="NN114" s="100"/>
      <c r="NO114" s="153"/>
      <c r="NP114" s="100"/>
      <c r="NQ114" s="100"/>
      <c r="NR114" s="100"/>
      <c r="NS114" s="100"/>
      <c r="NT114" s="100"/>
      <c r="NU114" s="100"/>
      <c r="NV114" s="100"/>
      <c r="NW114" s="100"/>
      <c r="NX114" s="153"/>
      <c r="NY114" s="100"/>
      <c r="NZ114" s="100"/>
      <c r="OA114" s="100"/>
      <c r="OB114" s="100"/>
      <c r="OC114" s="100"/>
      <c r="OD114" s="100"/>
      <c r="OE114" s="100"/>
      <c r="OF114" s="100"/>
      <c r="OG114" s="100"/>
      <c r="OH114" s="100"/>
      <c r="OI114" s="100"/>
      <c r="OJ114" s="153">
        <v>1.95E-2</v>
      </c>
      <c r="OK114" s="100">
        <v>1.04E-2</v>
      </c>
      <c r="OL114" s="100">
        <v>3.6200000000000003E-2</v>
      </c>
      <c r="OM114" s="100">
        <v>2.0400000000000001E-2</v>
      </c>
      <c r="ON114" s="100">
        <v>6.8999999999999999E-3</v>
      </c>
      <c r="OO114" s="100">
        <v>3.5000000000000001E-3</v>
      </c>
      <c r="OP114" s="100">
        <v>4.4299999999999999E-2</v>
      </c>
      <c r="OQ114" s="100">
        <v>3.2399999999999998E-2</v>
      </c>
      <c r="OR114" s="100">
        <v>1.38E-2</v>
      </c>
      <c r="OS114" s="100">
        <v>6.4000000000000003E-3</v>
      </c>
      <c r="OT114" s="100">
        <v>2.2700000000000001E-2</v>
      </c>
      <c r="OU114" s="100">
        <v>1.1900000000000001E-2</v>
      </c>
      <c r="OV114" s="100">
        <v>1.66E-2</v>
      </c>
      <c r="OW114" s="100">
        <v>7.7999999999999996E-3</v>
      </c>
      <c r="OX114" s="100">
        <v>2.5600000000000001E-2</v>
      </c>
      <c r="OY114" s="100">
        <v>1.4E-2</v>
      </c>
      <c r="OZ114" s="100">
        <v>2.3699999999999999E-2</v>
      </c>
      <c r="PA114" s="100">
        <v>0.65110000000000001</v>
      </c>
      <c r="PB114" s="100">
        <v>4.2299999999999997E-2</v>
      </c>
      <c r="PC114" s="100">
        <v>0.90649999999999997</v>
      </c>
      <c r="PD114" s="100">
        <v>9.4999999999999998E-3</v>
      </c>
      <c r="PE114" s="100">
        <v>0.25080000000000002</v>
      </c>
      <c r="PF114" s="100">
        <v>6.0299999999999999E-2</v>
      </c>
      <c r="PG114" s="100">
        <v>1.3878999999999999</v>
      </c>
      <c r="PH114" s="100">
        <v>1.8499999999999999E-2</v>
      </c>
      <c r="PI114" s="100">
        <v>0.52100000000000002</v>
      </c>
      <c r="PJ114" s="100">
        <v>2.69E-2</v>
      </c>
      <c r="PK114" s="100">
        <v>0.64249999999999996</v>
      </c>
      <c r="PL114" s="100">
        <v>2.0299999999999999E-2</v>
      </c>
      <c r="PM114" s="100">
        <v>0.47560000000000002</v>
      </c>
      <c r="PN114" s="100">
        <v>3.5900000000000001E-2</v>
      </c>
      <c r="PO114" s="100">
        <v>0.72670000000000001</v>
      </c>
      <c r="PP114" s="100">
        <v>1.9E-2</v>
      </c>
      <c r="PQ114" s="100">
        <v>8.9999999999999993E-3</v>
      </c>
      <c r="PR114" s="100">
        <v>3.5000000000000003E-2</v>
      </c>
      <c r="PS114" s="100">
        <v>2.1000000000000001E-2</v>
      </c>
      <c r="PT114" s="100">
        <v>3.5999999999999997E-2</v>
      </c>
      <c r="PU114" s="100">
        <v>2.1000000000000001E-2</v>
      </c>
      <c r="PV114" s="100">
        <v>2.5999999999999999E-2</v>
      </c>
      <c r="PW114" s="100">
        <v>8.9999999999999993E-3</v>
      </c>
      <c r="PX114" s="100">
        <v>2.9000000000000001E-2</v>
      </c>
      <c r="PY114" s="100">
        <v>1.0999999999999999E-2</v>
      </c>
      <c r="PZ114" s="100">
        <v>4.5999999999999999E-2</v>
      </c>
      <c r="QA114" s="100">
        <v>1.4E-2</v>
      </c>
      <c r="QB114" s="100">
        <v>9.9000000000000005E-2</v>
      </c>
      <c r="QC114" s="100">
        <v>1.6E-2</v>
      </c>
      <c r="QD114" s="100">
        <v>3.7999999999999999E-2</v>
      </c>
      <c r="QE114" s="100">
        <v>3.5999999999999997E-2</v>
      </c>
      <c r="QF114" s="100">
        <v>1.2999999999999999E-2</v>
      </c>
      <c r="QG114" s="100">
        <v>4.0000000000000001E-3</v>
      </c>
      <c r="QH114" s="100">
        <v>0.13700000000000001</v>
      </c>
      <c r="QI114" s="100">
        <v>12.054</v>
      </c>
      <c r="QJ114" s="100">
        <v>0.14000000000000001</v>
      </c>
      <c r="QK114" s="100">
        <v>15.776999999999999</v>
      </c>
      <c r="QL114" s="100">
        <v>0.104</v>
      </c>
      <c r="QM114" s="100">
        <v>13.693</v>
      </c>
      <c r="QN114" s="100">
        <v>0.28699999999999998</v>
      </c>
      <c r="QO114" s="100">
        <v>13.885999999999999</v>
      </c>
      <c r="QP114" s="100">
        <v>0.35099999999999998</v>
      </c>
      <c r="QQ114" s="100">
        <v>17.893000000000001</v>
      </c>
      <c r="QR114" s="100">
        <v>0.29199999999999998</v>
      </c>
      <c r="QS114" s="100">
        <v>23.12</v>
      </c>
      <c r="QT114" s="100">
        <v>0.34799999999999998</v>
      </c>
      <c r="QU114" s="100">
        <v>27.407</v>
      </c>
      <c r="QV114" s="100">
        <v>4.5999999999999999E-2</v>
      </c>
      <c r="QW114" s="100">
        <v>1.1539999999999999</v>
      </c>
      <c r="QX114" s="100">
        <v>0.05</v>
      </c>
      <c r="QY114" s="100">
        <v>3.9460000000000002</v>
      </c>
      <c r="QZ114" s="153"/>
      <c r="RA114" s="100"/>
      <c r="RB114" s="100"/>
      <c r="RC114" s="100"/>
      <c r="RD114" s="100"/>
      <c r="RE114" s="100"/>
      <c r="RF114" s="100"/>
      <c r="RG114" s="100"/>
      <c r="RH114" s="153"/>
      <c r="RI114" s="100"/>
      <c r="RJ114" s="100"/>
      <c r="RK114" s="100"/>
      <c r="RL114" s="100"/>
      <c r="RM114" s="100"/>
      <c r="RN114" s="100"/>
      <c r="RO114" s="100"/>
      <c r="RP114" s="100"/>
      <c r="RQ114" s="100"/>
      <c r="RR114" s="100"/>
      <c r="RS114" s="100"/>
      <c r="RT114" s="153"/>
      <c r="RU114" s="100"/>
      <c r="RV114" s="100"/>
      <c r="RW114" s="100"/>
      <c r="RX114" s="100"/>
      <c r="RY114" s="100"/>
      <c r="RZ114" s="100"/>
      <c r="SA114" s="100"/>
      <c r="SB114" s="100"/>
    </row>
    <row r="115" spans="1:805" x14ac:dyDescent="0.25">
      <c r="A115" s="3" t="s">
        <v>335</v>
      </c>
      <c r="B115" s="103"/>
      <c r="C115" s="103"/>
      <c r="D115" s="103"/>
      <c r="E115" s="103"/>
      <c r="F115" s="103"/>
      <c r="G115" s="103"/>
      <c r="H115" s="103"/>
      <c r="I115" s="103"/>
      <c r="J115" s="154"/>
      <c r="K115" s="103"/>
      <c r="L115" s="103"/>
      <c r="M115" s="103"/>
      <c r="N115" s="103"/>
      <c r="O115" s="103"/>
      <c r="P115" s="103"/>
      <c r="Q115" s="103"/>
      <c r="R115" s="103"/>
      <c r="S115" s="103"/>
      <c r="T115" s="103"/>
      <c r="U115" s="154"/>
      <c r="V115" s="103"/>
      <c r="W115" s="103"/>
      <c r="X115" s="103"/>
      <c r="Y115" s="103"/>
      <c r="Z115" s="103"/>
      <c r="AA115" s="103"/>
      <c r="AB115" s="103"/>
      <c r="AC115" s="103"/>
      <c r="AD115" s="103"/>
      <c r="AE115" s="103"/>
      <c r="AF115" s="154"/>
      <c r="AG115" s="103"/>
      <c r="AH115" s="103"/>
      <c r="AI115" s="103"/>
      <c r="AJ115" s="103"/>
      <c r="AK115" s="103"/>
      <c r="AL115" s="103"/>
      <c r="AM115" s="103"/>
      <c r="AN115" s="103"/>
      <c r="AO115" s="103"/>
      <c r="AP115" s="103"/>
      <c r="AQ115" s="154"/>
      <c r="AR115" s="103"/>
      <c r="AS115" s="103"/>
      <c r="AT115" s="103"/>
      <c r="AU115" s="103"/>
      <c r="AV115" s="103"/>
      <c r="AW115" s="103"/>
      <c r="AX115" s="103"/>
      <c r="AY115" s="103"/>
      <c r="AZ115" s="103"/>
      <c r="BA115" s="103"/>
      <c r="BB115" s="154"/>
      <c r="BC115" s="103"/>
      <c r="BD115" s="103"/>
      <c r="BE115" s="103"/>
      <c r="BF115" s="103"/>
      <c r="BG115" s="103"/>
      <c r="BH115" s="103"/>
      <c r="BI115" s="103"/>
      <c r="BJ115" s="103"/>
      <c r="BK115" s="103"/>
      <c r="BL115" s="103"/>
      <c r="BM115" s="103"/>
      <c r="BN115" s="154"/>
      <c r="BO115" s="103"/>
      <c r="BP115" s="103"/>
      <c r="BQ115" s="103"/>
      <c r="BR115" s="103"/>
      <c r="BS115" s="103"/>
      <c r="BT115" s="103"/>
      <c r="BU115" s="103"/>
      <c r="BV115" s="103"/>
      <c r="BW115" s="103"/>
      <c r="BX115" s="103"/>
      <c r="BY115" s="103"/>
      <c r="BZ115" s="103"/>
      <c r="CA115" s="103"/>
      <c r="CB115" s="103"/>
      <c r="CC115" s="103"/>
      <c r="CD115" s="154"/>
      <c r="CE115" s="103"/>
      <c r="CF115" s="103"/>
      <c r="CG115" s="103"/>
      <c r="CH115" s="103"/>
      <c r="CI115" s="103"/>
      <c r="CJ115" s="103"/>
      <c r="CK115" s="103"/>
      <c r="CL115" s="103"/>
      <c r="CM115" s="103"/>
      <c r="CN115" s="103"/>
      <c r="CO115" s="103"/>
      <c r="CP115" s="103"/>
      <c r="CQ115" s="103"/>
      <c r="CR115" s="103"/>
      <c r="CS115" s="103"/>
      <c r="CT115" s="103"/>
      <c r="CU115" s="103"/>
      <c r="CV115" s="103"/>
      <c r="CW115" s="103"/>
      <c r="CX115" s="154"/>
      <c r="CY115" s="103"/>
      <c r="CZ115" s="103"/>
      <c r="DA115" s="103"/>
      <c r="DB115" s="103"/>
      <c r="DC115" s="103"/>
      <c r="DD115" s="103"/>
      <c r="DE115" s="103"/>
      <c r="DF115" s="103"/>
      <c r="DG115" s="103"/>
      <c r="DH115" s="103"/>
      <c r="DI115" s="103"/>
      <c r="DJ115" s="103"/>
      <c r="DK115" s="103"/>
      <c r="DL115" s="103"/>
      <c r="DM115" s="103"/>
      <c r="DN115" s="103"/>
      <c r="DO115" s="103"/>
      <c r="DP115" s="103"/>
      <c r="DQ115" s="103"/>
      <c r="DR115" s="103"/>
      <c r="DS115" s="103"/>
      <c r="DT115" s="103"/>
      <c r="DU115" s="103"/>
      <c r="DV115" s="154"/>
      <c r="DW115" s="103"/>
      <c r="DX115" s="103"/>
      <c r="DY115" s="103"/>
      <c r="DZ115" s="103"/>
      <c r="EA115" s="103"/>
      <c r="EB115" s="103"/>
      <c r="EC115" s="103"/>
      <c r="ED115" s="103"/>
      <c r="EE115" s="103"/>
      <c r="EF115" s="103"/>
      <c r="EG115" s="103"/>
      <c r="EH115" s="103"/>
      <c r="EI115" s="154"/>
      <c r="EJ115" s="103"/>
      <c r="EK115" s="103"/>
      <c r="EL115" s="103"/>
      <c r="EM115" s="103"/>
      <c r="EN115" s="103"/>
      <c r="EO115" s="103"/>
      <c r="EP115" s="103"/>
      <c r="EQ115" s="103"/>
      <c r="ER115" s="103"/>
      <c r="ES115" s="103"/>
      <c r="ET115" s="154"/>
      <c r="EU115" s="103"/>
      <c r="EV115" s="103"/>
      <c r="EW115" s="103"/>
      <c r="EX115" s="103"/>
      <c r="EY115" s="103"/>
      <c r="EZ115" s="103"/>
      <c r="FA115" s="103"/>
      <c r="FB115" s="103"/>
      <c r="FC115" s="103"/>
      <c r="FD115" s="103"/>
      <c r="FE115" s="103"/>
      <c r="FF115" s="103"/>
      <c r="FG115" s="103"/>
      <c r="FH115" s="103"/>
      <c r="FI115" s="103"/>
      <c r="FJ115" s="103"/>
      <c r="FK115" s="103"/>
      <c r="FL115" s="103"/>
      <c r="FM115" s="103"/>
      <c r="FN115" s="103"/>
      <c r="FO115" s="103"/>
      <c r="FP115" s="103"/>
      <c r="FQ115" s="103"/>
      <c r="FR115" s="103"/>
      <c r="FS115" s="103"/>
      <c r="FT115" s="103"/>
      <c r="FU115" s="103"/>
      <c r="FV115" s="103"/>
      <c r="FW115" s="103"/>
      <c r="FX115" s="103"/>
      <c r="FY115" s="103"/>
      <c r="FZ115" s="103"/>
      <c r="GA115" s="103"/>
      <c r="GB115" s="103"/>
      <c r="GC115" s="103"/>
      <c r="GD115" s="103"/>
      <c r="GE115" s="103"/>
      <c r="GF115" s="103"/>
      <c r="GG115" s="103"/>
      <c r="GH115" s="154"/>
      <c r="GI115" s="103"/>
      <c r="GJ115" s="103"/>
      <c r="GK115" s="103"/>
      <c r="GL115" s="103"/>
      <c r="GM115" s="103"/>
      <c r="GN115" s="103"/>
      <c r="GO115" s="103"/>
      <c r="GP115" s="103"/>
      <c r="GQ115" s="103"/>
      <c r="GR115" s="103"/>
      <c r="GS115" s="103"/>
      <c r="GT115" s="103"/>
      <c r="GU115" s="103"/>
      <c r="GV115" s="103"/>
      <c r="GW115" s="103"/>
      <c r="GX115" s="103"/>
      <c r="GY115" s="103"/>
      <c r="GZ115" s="154"/>
      <c r="HA115" s="103"/>
      <c r="HB115" s="103"/>
      <c r="HC115" s="103"/>
      <c r="HD115" s="103"/>
      <c r="HE115" s="103"/>
      <c r="HF115" s="103"/>
      <c r="HG115" s="103"/>
      <c r="HH115" s="103"/>
      <c r="HI115" s="103"/>
      <c r="HJ115" s="103"/>
      <c r="HK115" s="103"/>
      <c r="HL115" s="103"/>
      <c r="HM115" s="103"/>
      <c r="HN115" s="103"/>
      <c r="HO115" s="103"/>
      <c r="HP115" s="103"/>
      <c r="HQ115" s="103"/>
      <c r="HR115" s="103"/>
      <c r="HS115" s="103"/>
      <c r="HT115" s="103"/>
      <c r="HU115" s="103"/>
      <c r="HV115" s="103"/>
      <c r="HW115" s="103"/>
      <c r="HX115" s="103"/>
      <c r="HY115" s="103"/>
      <c r="HZ115" s="103"/>
      <c r="IA115" s="103"/>
      <c r="IB115" s="103"/>
      <c r="IC115" s="103"/>
      <c r="ID115" s="103"/>
      <c r="IE115" s="103"/>
      <c r="IF115" s="103"/>
      <c r="IG115" s="103"/>
      <c r="IH115" s="103"/>
      <c r="II115" s="103"/>
      <c r="IJ115" s="103"/>
      <c r="IK115" s="154"/>
      <c r="IL115" s="103"/>
      <c r="IM115" s="103"/>
      <c r="IN115" s="103"/>
      <c r="IO115" s="103"/>
      <c r="IP115" s="103"/>
      <c r="IQ115" s="103"/>
      <c r="IR115" s="103"/>
      <c r="IS115" s="103"/>
      <c r="IT115" s="103"/>
      <c r="IU115" s="103"/>
      <c r="IV115" s="103"/>
      <c r="IW115" s="103"/>
      <c r="IX115" s="103"/>
      <c r="IY115" s="103"/>
      <c r="IZ115" s="103"/>
      <c r="JA115" s="103"/>
      <c r="JB115" s="154"/>
      <c r="JC115" s="103"/>
      <c r="JD115" s="103"/>
      <c r="JE115" s="103"/>
      <c r="JF115" s="103"/>
      <c r="JG115" s="103"/>
      <c r="JH115" s="103"/>
      <c r="JI115" s="103"/>
      <c r="JJ115" s="103"/>
      <c r="JK115" s="103"/>
      <c r="JL115" s="103"/>
      <c r="JM115" s="103"/>
      <c r="JN115" s="154"/>
      <c r="JO115" s="103"/>
      <c r="JP115" s="103"/>
      <c r="JQ115" s="103"/>
      <c r="JR115" s="103"/>
      <c r="JS115" s="103"/>
      <c r="JT115" s="103"/>
      <c r="JU115" s="103"/>
      <c r="JV115" s="103"/>
      <c r="JW115" s="103"/>
      <c r="JX115" s="103"/>
      <c r="JY115" s="103"/>
      <c r="JZ115" s="103"/>
      <c r="KA115" s="103"/>
      <c r="KB115" s="103"/>
      <c r="KC115" s="103"/>
      <c r="KD115" s="103"/>
      <c r="KE115" s="103"/>
      <c r="KF115" s="103"/>
      <c r="KG115" s="103"/>
      <c r="KH115" s="154"/>
      <c r="KI115" s="103"/>
      <c r="KJ115" s="103"/>
      <c r="KK115" s="103"/>
      <c r="KL115" s="103"/>
      <c r="KM115" s="103"/>
      <c r="KN115" s="103"/>
      <c r="KO115" s="103"/>
      <c r="KP115" s="103"/>
      <c r="KQ115" s="103"/>
      <c r="KR115" s="103"/>
      <c r="KS115" s="103"/>
      <c r="KT115" s="103"/>
      <c r="KU115" s="103"/>
      <c r="KV115" s="103"/>
      <c r="KW115" s="103"/>
      <c r="KX115" s="103"/>
      <c r="KY115" s="103"/>
      <c r="KZ115" s="154"/>
      <c r="LA115" s="103"/>
      <c r="LB115" s="103"/>
      <c r="LC115" s="103"/>
      <c r="LD115" s="103"/>
      <c r="LE115" s="103"/>
      <c r="LF115" s="103"/>
      <c r="LG115" s="103"/>
      <c r="LH115" s="103"/>
      <c r="LI115" s="103"/>
      <c r="LJ115" s="103"/>
      <c r="LK115" s="103"/>
      <c r="LL115" s="103"/>
      <c r="LM115" s="103"/>
      <c r="LN115" s="103"/>
      <c r="LO115" s="103"/>
      <c r="LP115" s="103"/>
      <c r="LQ115" s="103"/>
      <c r="LR115" s="103"/>
      <c r="LS115" s="103"/>
      <c r="LT115" s="103"/>
      <c r="LU115" s="103"/>
      <c r="LV115" s="103"/>
      <c r="LW115" s="103"/>
      <c r="LX115" s="103"/>
      <c r="LY115" s="103"/>
      <c r="LZ115" s="103"/>
      <c r="MA115" s="103"/>
      <c r="MB115" s="103"/>
      <c r="MC115" s="103"/>
      <c r="MD115" s="154"/>
      <c r="ME115" s="103"/>
      <c r="MF115" s="103"/>
      <c r="MG115" s="103"/>
      <c r="MH115" s="103"/>
      <c r="MI115" s="103"/>
      <c r="MJ115" s="103"/>
      <c r="MK115" s="103"/>
      <c r="ML115" s="103"/>
      <c r="MM115" s="103"/>
      <c r="MN115" s="103"/>
      <c r="MO115" s="103"/>
      <c r="MP115" s="103"/>
      <c r="MQ115" s="103"/>
      <c r="MR115" s="103"/>
      <c r="MS115" s="103"/>
      <c r="MT115" s="103"/>
      <c r="MU115" s="103"/>
      <c r="MV115" s="103"/>
      <c r="MW115" s="103"/>
      <c r="MX115" s="103"/>
      <c r="MY115" s="103"/>
      <c r="MZ115" s="154"/>
      <c r="NA115" s="103"/>
      <c r="NB115" s="103"/>
      <c r="NC115" s="103"/>
      <c r="ND115" s="103"/>
      <c r="NE115" s="103"/>
      <c r="NF115" s="103"/>
      <c r="NG115" s="103"/>
      <c r="NH115" s="103"/>
      <c r="NI115" s="103"/>
      <c r="NJ115" s="103"/>
      <c r="NK115" s="154"/>
      <c r="NL115" s="103"/>
      <c r="NM115" s="103"/>
      <c r="NN115" s="103"/>
      <c r="NO115" s="154"/>
      <c r="NP115" s="103"/>
      <c r="NQ115" s="103"/>
      <c r="NR115" s="103"/>
      <c r="NS115" s="103"/>
      <c r="NT115" s="103"/>
      <c r="NU115" s="103"/>
      <c r="NV115" s="103"/>
      <c r="NW115" s="103"/>
      <c r="NX115" s="154"/>
      <c r="NY115" s="103"/>
      <c r="NZ115" s="103"/>
      <c r="OA115" s="103"/>
      <c r="OB115" s="103"/>
      <c r="OC115" s="103"/>
      <c r="OD115" s="103"/>
      <c r="OE115" s="103"/>
      <c r="OF115" s="103"/>
      <c r="OG115" s="103"/>
      <c r="OH115" s="103"/>
      <c r="OI115" s="103"/>
      <c r="OJ115" s="154">
        <v>1.9199999999999998E-2</v>
      </c>
      <c r="OK115" s="103">
        <v>9.5999999999999992E-3</v>
      </c>
      <c r="OL115" s="103">
        <v>3.3300000000000003E-2</v>
      </c>
      <c r="OM115" s="103">
        <v>1.8200000000000001E-2</v>
      </c>
      <c r="ON115" s="103">
        <v>8.6999999999999994E-3</v>
      </c>
      <c r="OO115" s="103">
        <v>3.7000000000000002E-3</v>
      </c>
      <c r="OP115" s="103">
        <v>3.73E-2</v>
      </c>
      <c r="OQ115" s="103">
        <v>2.2200000000000001E-2</v>
      </c>
      <c r="OR115" s="103">
        <v>1.7299999999999999E-2</v>
      </c>
      <c r="OS115" s="103">
        <v>7.6E-3</v>
      </c>
      <c r="OT115" s="103">
        <v>0.2039</v>
      </c>
      <c r="OU115" s="103">
        <v>0.15340000000000001</v>
      </c>
      <c r="OV115" s="103">
        <v>1.12E-2</v>
      </c>
      <c r="OW115" s="103">
        <v>5.7000000000000002E-3</v>
      </c>
      <c r="OX115" s="103">
        <v>3.1099999999999999E-2</v>
      </c>
      <c r="OY115" s="103">
        <v>1.6500000000000001E-2</v>
      </c>
      <c r="OZ115" s="103">
        <v>2.1700000000000001E-2</v>
      </c>
      <c r="PA115" s="103">
        <v>0.6613</v>
      </c>
      <c r="PB115" s="103">
        <v>3.2199999999999999E-2</v>
      </c>
      <c r="PC115" s="103">
        <v>0.87390000000000001</v>
      </c>
      <c r="PD115" s="103">
        <v>1.0699999999999999E-2</v>
      </c>
      <c r="PE115" s="103">
        <v>0.27910000000000001</v>
      </c>
      <c r="PF115" s="103">
        <v>4.9500000000000002E-2</v>
      </c>
      <c r="PG115" s="103">
        <v>1.0198</v>
      </c>
      <c r="PH115" s="103">
        <v>2.0199999999999999E-2</v>
      </c>
      <c r="PI115" s="103">
        <v>0.51319999999999999</v>
      </c>
      <c r="PJ115" s="103">
        <v>0.13619999999999999</v>
      </c>
      <c r="PK115" s="103">
        <v>4.4282000000000004</v>
      </c>
      <c r="PL115" s="103">
        <v>1.44E-2</v>
      </c>
      <c r="PM115" s="103">
        <v>0.52690000000000003</v>
      </c>
      <c r="PN115" s="103">
        <v>2.7900000000000001E-2</v>
      </c>
      <c r="PO115" s="103">
        <v>0.66649999999999998</v>
      </c>
      <c r="PP115" s="103">
        <v>1.7999999999999999E-2</v>
      </c>
      <c r="PQ115" s="103">
        <v>8.9999999999999993E-3</v>
      </c>
      <c r="PR115" s="103">
        <v>2.8000000000000001E-2</v>
      </c>
      <c r="PS115" s="103">
        <v>1.2999999999999999E-2</v>
      </c>
      <c r="PT115" s="103">
        <v>3.5999999999999997E-2</v>
      </c>
      <c r="PU115" s="103">
        <v>0.02</v>
      </c>
      <c r="PV115" s="103">
        <v>6.4000000000000001E-2</v>
      </c>
      <c r="PW115" s="103">
        <v>7.0000000000000007E-2</v>
      </c>
      <c r="PX115" s="103">
        <v>3.5000000000000003E-2</v>
      </c>
      <c r="PY115" s="103">
        <v>1.0999999999999999E-2</v>
      </c>
      <c r="PZ115" s="103">
        <v>4.3999999999999997E-2</v>
      </c>
      <c r="QA115" s="103">
        <v>1.4999999999999999E-2</v>
      </c>
      <c r="QB115" s="103">
        <v>4.8000000000000001E-2</v>
      </c>
      <c r="QC115" s="103">
        <v>1.6E-2</v>
      </c>
      <c r="QD115" s="103">
        <v>4.2999999999999997E-2</v>
      </c>
      <c r="QE115" s="103">
        <v>2.5999999999999999E-2</v>
      </c>
      <c r="QF115" s="103">
        <v>8.9999999999999993E-3</v>
      </c>
      <c r="QG115" s="103">
        <v>5.0000000000000001E-3</v>
      </c>
      <c r="QH115" s="103">
        <v>0.13600000000000001</v>
      </c>
      <c r="QI115" s="103">
        <v>11.574999999999999</v>
      </c>
      <c r="QJ115" s="103">
        <v>0.13200000000000001</v>
      </c>
      <c r="QK115" s="103">
        <v>15.635999999999999</v>
      </c>
      <c r="QL115" s="103">
        <v>0.114</v>
      </c>
      <c r="QM115" s="103">
        <v>14.833</v>
      </c>
      <c r="QN115" s="103">
        <v>0.29199999999999998</v>
      </c>
      <c r="QO115" s="103">
        <v>13.641999999999999</v>
      </c>
      <c r="QP115" s="103">
        <v>0.34100000000000003</v>
      </c>
      <c r="QQ115" s="103">
        <v>17.495000000000001</v>
      </c>
      <c r="QR115" s="103">
        <v>0.39200000000000002</v>
      </c>
      <c r="QS115" s="103">
        <v>31.466000000000001</v>
      </c>
      <c r="QT115" s="103">
        <v>0.34699999999999998</v>
      </c>
      <c r="QU115" s="103">
        <v>27.422999999999998</v>
      </c>
      <c r="QV115" s="103">
        <v>5.8000000000000003E-2</v>
      </c>
      <c r="QW115" s="103">
        <v>1.3380000000000001</v>
      </c>
      <c r="QX115" s="103">
        <v>4.3999999999999997E-2</v>
      </c>
      <c r="QY115" s="103">
        <v>3.915</v>
      </c>
      <c r="QZ115" s="154"/>
      <c r="RA115" s="103"/>
      <c r="RB115" s="103"/>
      <c r="RC115" s="103"/>
      <c r="RD115" s="103"/>
      <c r="RE115" s="103"/>
      <c r="RF115" s="103"/>
      <c r="RG115" s="103"/>
      <c r="RH115" s="154"/>
      <c r="RI115" s="103"/>
      <c r="RJ115" s="103"/>
      <c r="RK115" s="103"/>
      <c r="RL115" s="103"/>
      <c r="RM115" s="103"/>
      <c r="RN115" s="103"/>
      <c r="RO115" s="103"/>
      <c r="RP115" s="103"/>
      <c r="RQ115" s="103"/>
      <c r="RR115" s="103"/>
      <c r="RS115" s="103"/>
      <c r="RT115" s="154"/>
      <c r="RU115" s="103"/>
      <c r="RV115" s="103"/>
      <c r="RW115" s="103"/>
      <c r="RX115" s="103"/>
      <c r="RY115" s="103"/>
      <c r="RZ115" s="103"/>
      <c r="SA115" s="103"/>
      <c r="SB115" s="103"/>
    </row>
    <row r="116" spans="1:805" x14ac:dyDescent="0.25">
      <c r="A116" s="218" t="s">
        <v>603</v>
      </c>
      <c r="B116" s="100"/>
      <c r="C116" s="100"/>
      <c r="D116" s="100"/>
      <c r="E116" s="100"/>
      <c r="F116" s="100"/>
      <c r="G116" s="100"/>
      <c r="H116" s="100"/>
      <c r="I116" s="100"/>
      <c r="J116" s="153"/>
      <c r="K116" s="100"/>
      <c r="L116" s="100"/>
      <c r="M116" s="100"/>
      <c r="N116" s="100"/>
      <c r="O116" s="100"/>
      <c r="P116" s="100"/>
      <c r="Q116" s="100"/>
      <c r="R116" s="100"/>
      <c r="S116" s="100"/>
      <c r="T116" s="100"/>
      <c r="U116" s="153"/>
      <c r="V116" s="100"/>
      <c r="W116" s="100"/>
      <c r="X116" s="100"/>
      <c r="Y116" s="100"/>
      <c r="Z116" s="100"/>
      <c r="AA116" s="100"/>
      <c r="AB116" s="100"/>
      <c r="AC116" s="100"/>
      <c r="AD116" s="100"/>
      <c r="AE116" s="100"/>
      <c r="AF116" s="153"/>
      <c r="AG116" s="100"/>
      <c r="AH116" s="100"/>
      <c r="AI116" s="100"/>
      <c r="AJ116" s="100"/>
      <c r="AK116" s="100"/>
      <c r="AL116" s="100"/>
      <c r="AM116" s="100"/>
      <c r="AN116" s="100"/>
      <c r="AO116" s="100"/>
      <c r="AP116" s="100"/>
      <c r="AQ116" s="153"/>
      <c r="AR116" s="100"/>
      <c r="AS116" s="100"/>
      <c r="AT116" s="100"/>
      <c r="AU116" s="100"/>
      <c r="AV116" s="100"/>
      <c r="AW116" s="100"/>
      <c r="AX116" s="100"/>
      <c r="AY116" s="100"/>
      <c r="AZ116" s="100"/>
      <c r="BA116" s="100"/>
      <c r="BB116" s="153"/>
      <c r="BC116" s="100"/>
      <c r="BD116" s="100"/>
      <c r="BE116" s="100"/>
      <c r="BF116" s="100"/>
      <c r="BG116" s="100"/>
      <c r="BH116" s="100"/>
      <c r="BI116" s="100"/>
      <c r="BJ116" s="100"/>
      <c r="BK116" s="100"/>
      <c r="BL116" s="100"/>
      <c r="BM116" s="100"/>
      <c r="BN116" s="153"/>
      <c r="BO116" s="100"/>
      <c r="BP116" s="100"/>
      <c r="BQ116" s="100"/>
      <c r="BR116" s="100"/>
      <c r="BS116" s="100"/>
      <c r="BT116" s="100"/>
      <c r="BU116" s="100"/>
      <c r="BV116" s="100"/>
      <c r="BW116" s="100"/>
      <c r="BX116" s="100"/>
      <c r="BY116" s="100"/>
      <c r="BZ116" s="100"/>
      <c r="CA116" s="100"/>
      <c r="CB116" s="100"/>
      <c r="CC116" s="100"/>
      <c r="CD116" s="153"/>
      <c r="CE116" s="100"/>
      <c r="CF116" s="100"/>
      <c r="CG116" s="100"/>
      <c r="CH116" s="100"/>
      <c r="CI116" s="100"/>
      <c r="CJ116" s="100"/>
      <c r="CK116" s="100"/>
      <c r="CL116" s="100"/>
      <c r="CM116" s="100"/>
      <c r="CN116" s="100"/>
      <c r="CO116" s="100"/>
      <c r="CP116" s="100"/>
      <c r="CQ116" s="100"/>
      <c r="CR116" s="100"/>
      <c r="CS116" s="100"/>
      <c r="CT116" s="100"/>
      <c r="CU116" s="100"/>
      <c r="CV116" s="100"/>
      <c r="CW116" s="100"/>
      <c r="CX116" s="153"/>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53"/>
      <c r="DW116" s="100"/>
      <c r="DX116" s="100"/>
      <c r="DY116" s="100"/>
      <c r="DZ116" s="100"/>
      <c r="EA116" s="100"/>
      <c r="EB116" s="100"/>
      <c r="EC116" s="100"/>
      <c r="ED116" s="100"/>
      <c r="EE116" s="100"/>
      <c r="EF116" s="100"/>
      <c r="EG116" s="100"/>
      <c r="EH116" s="100"/>
      <c r="EI116" s="153"/>
      <c r="EJ116" s="100"/>
      <c r="EK116" s="100"/>
      <c r="EL116" s="100"/>
      <c r="EM116" s="100"/>
      <c r="EN116" s="100"/>
      <c r="EO116" s="100"/>
      <c r="EP116" s="100"/>
      <c r="EQ116" s="100"/>
      <c r="ER116" s="100"/>
      <c r="ES116" s="100"/>
      <c r="ET116" s="153"/>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c r="GG116" s="100"/>
      <c r="GH116" s="153"/>
      <c r="GI116" s="100"/>
      <c r="GJ116" s="100"/>
      <c r="GK116" s="100"/>
      <c r="GL116" s="100"/>
      <c r="GM116" s="100"/>
      <c r="GN116" s="100"/>
      <c r="GO116" s="100"/>
      <c r="GP116" s="100"/>
      <c r="GQ116" s="100"/>
      <c r="GR116" s="100"/>
      <c r="GS116" s="100"/>
      <c r="GT116" s="100"/>
      <c r="GU116" s="100"/>
      <c r="GV116" s="100"/>
      <c r="GW116" s="100"/>
      <c r="GX116" s="100"/>
      <c r="GY116" s="100"/>
      <c r="GZ116" s="153"/>
      <c r="HA116" s="100"/>
      <c r="HB116" s="100"/>
      <c r="HC116" s="100"/>
      <c r="HD116" s="100"/>
      <c r="HE116" s="100"/>
      <c r="HF116" s="100"/>
      <c r="HG116" s="100"/>
      <c r="HH116" s="100"/>
      <c r="HI116" s="100"/>
      <c r="HJ116" s="100"/>
      <c r="HK116" s="100"/>
      <c r="HL116" s="100"/>
      <c r="HM116" s="100"/>
      <c r="HN116" s="100"/>
      <c r="HO116" s="100"/>
      <c r="HP116" s="100"/>
      <c r="HQ116" s="100"/>
      <c r="HR116" s="100"/>
      <c r="HS116" s="100"/>
      <c r="HT116" s="100"/>
      <c r="HU116" s="100"/>
      <c r="HV116" s="100"/>
      <c r="HW116" s="100"/>
      <c r="HX116" s="100"/>
      <c r="HY116" s="100"/>
      <c r="HZ116" s="100"/>
      <c r="IA116" s="100"/>
      <c r="IB116" s="100"/>
      <c r="IC116" s="100"/>
      <c r="ID116" s="100"/>
      <c r="IE116" s="100"/>
      <c r="IF116" s="100"/>
      <c r="IG116" s="100"/>
      <c r="IH116" s="100"/>
      <c r="II116" s="100"/>
      <c r="IJ116" s="100"/>
      <c r="IK116" s="153"/>
      <c r="IL116" s="100"/>
      <c r="IM116" s="100"/>
      <c r="IN116" s="100"/>
      <c r="IO116" s="100"/>
      <c r="IP116" s="100"/>
      <c r="IQ116" s="100"/>
      <c r="IR116" s="100"/>
      <c r="IS116" s="100"/>
      <c r="IT116" s="100"/>
      <c r="IU116" s="100"/>
      <c r="IV116" s="100"/>
      <c r="IW116" s="100"/>
      <c r="IX116" s="100"/>
      <c r="IY116" s="100"/>
      <c r="IZ116" s="100"/>
      <c r="JA116" s="100"/>
      <c r="JB116" s="153"/>
      <c r="JC116" s="100"/>
      <c r="JD116" s="100"/>
      <c r="JE116" s="100"/>
      <c r="JF116" s="100"/>
      <c r="JG116" s="100"/>
      <c r="JH116" s="100"/>
      <c r="JI116" s="100"/>
      <c r="JJ116" s="100"/>
      <c r="JK116" s="100"/>
      <c r="JL116" s="100"/>
      <c r="JM116" s="100"/>
      <c r="JN116" s="153"/>
      <c r="JO116" s="100"/>
      <c r="JP116" s="100"/>
      <c r="JQ116" s="100"/>
      <c r="JR116" s="100"/>
      <c r="JS116" s="100"/>
      <c r="JT116" s="100"/>
      <c r="JU116" s="100"/>
      <c r="JV116" s="100"/>
      <c r="JW116" s="100"/>
      <c r="JX116" s="100"/>
      <c r="JY116" s="100"/>
      <c r="JZ116" s="100"/>
      <c r="KA116" s="100"/>
      <c r="KB116" s="100"/>
      <c r="KC116" s="100"/>
      <c r="KD116" s="100"/>
      <c r="KE116" s="100"/>
      <c r="KF116" s="100"/>
      <c r="KG116" s="100"/>
      <c r="KH116" s="153"/>
      <c r="KI116" s="100"/>
      <c r="KJ116" s="100"/>
      <c r="KK116" s="100"/>
      <c r="KL116" s="100"/>
      <c r="KM116" s="100"/>
      <c r="KN116" s="100"/>
      <c r="KO116" s="100"/>
      <c r="KP116" s="100"/>
      <c r="KQ116" s="100"/>
      <c r="KR116" s="100"/>
      <c r="KS116" s="100"/>
      <c r="KT116" s="100"/>
      <c r="KU116" s="100"/>
      <c r="KV116" s="100"/>
      <c r="KW116" s="100"/>
      <c r="KX116" s="100"/>
      <c r="KY116" s="100"/>
      <c r="KZ116" s="153"/>
      <c r="LA116" s="100"/>
      <c r="LB116" s="100"/>
      <c r="LC116" s="100"/>
      <c r="LD116" s="100"/>
      <c r="LE116" s="100"/>
      <c r="LF116" s="100"/>
      <c r="LG116" s="100"/>
      <c r="LH116" s="100"/>
      <c r="LI116" s="100"/>
      <c r="LJ116" s="100"/>
      <c r="LK116" s="100"/>
      <c r="LL116" s="100"/>
      <c r="LM116" s="100"/>
      <c r="LN116" s="100"/>
      <c r="LO116" s="100"/>
      <c r="LP116" s="100"/>
      <c r="LQ116" s="100"/>
      <c r="LR116" s="100"/>
      <c r="LS116" s="100"/>
      <c r="LT116" s="100"/>
      <c r="LU116" s="100"/>
      <c r="LV116" s="100"/>
      <c r="LW116" s="100"/>
      <c r="LX116" s="100"/>
      <c r="LY116" s="100"/>
      <c r="LZ116" s="100"/>
      <c r="MA116" s="100"/>
      <c r="MB116" s="100"/>
      <c r="MC116" s="100"/>
      <c r="MD116" s="153"/>
      <c r="ME116" s="100"/>
      <c r="MF116" s="100"/>
      <c r="MG116" s="100"/>
      <c r="MH116" s="100"/>
      <c r="MI116" s="100"/>
      <c r="MJ116" s="100"/>
      <c r="MK116" s="100"/>
      <c r="ML116" s="100"/>
      <c r="MM116" s="100"/>
      <c r="MN116" s="100"/>
      <c r="MO116" s="100"/>
      <c r="MP116" s="100"/>
      <c r="MQ116" s="100"/>
      <c r="MR116" s="100"/>
      <c r="MS116" s="100"/>
      <c r="MT116" s="100"/>
      <c r="MU116" s="100"/>
      <c r="MV116" s="100"/>
      <c r="MW116" s="100"/>
      <c r="MX116" s="100"/>
      <c r="MY116" s="100"/>
      <c r="MZ116" s="153"/>
      <c r="NA116" s="100"/>
      <c r="NB116" s="100"/>
      <c r="NC116" s="100"/>
      <c r="ND116" s="100"/>
      <c r="NE116" s="100"/>
      <c r="NF116" s="100"/>
      <c r="NG116" s="100"/>
      <c r="NH116" s="100"/>
      <c r="NI116" s="100"/>
      <c r="NJ116" s="100"/>
      <c r="NK116" s="153"/>
      <c r="NL116" s="100"/>
      <c r="NM116" s="100"/>
      <c r="NN116" s="100"/>
      <c r="NO116" s="153"/>
      <c r="NP116" s="100"/>
      <c r="NQ116" s="100"/>
      <c r="NR116" s="100"/>
      <c r="NS116" s="100"/>
      <c r="NT116" s="100"/>
      <c r="NU116" s="100"/>
      <c r="NV116" s="100"/>
      <c r="NW116" s="100"/>
      <c r="NX116" s="153"/>
      <c r="NY116" s="100"/>
      <c r="NZ116" s="100"/>
      <c r="OA116" s="100"/>
      <c r="OB116" s="100"/>
      <c r="OC116" s="100"/>
      <c r="OD116" s="100"/>
      <c r="OE116" s="100"/>
      <c r="OF116" s="100"/>
      <c r="OG116" s="100"/>
      <c r="OH116" s="100"/>
      <c r="OI116" s="100"/>
      <c r="OJ116" s="153">
        <v>2.0199999999999999E-2</v>
      </c>
      <c r="OK116" s="100">
        <v>1.01E-2</v>
      </c>
      <c r="OL116" s="100">
        <v>0.03</v>
      </c>
      <c r="OM116" s="100">
        <v>1.5299999999999999E-2</v>
      </c>
      <c r="ON116" s="100">
        <v>2.6499999999999999E-2</v>
      </c>
      <c r="OO116" s="100">
        <v>1.1900000000000001E-2</v>
      </c>
      <c r="OP116" s="100">
        <v>5.2999999999999999E-2</v>
      </c>
      <c r="OQ116" s="100">
        <v>3.6499999999999998E-2</v>
      </c>
      <c r="OR116" s="100">
        <v>1.6299999999999999E-2</v>
      </c>
      <c r="OS116" s="100">
        <v>7.6E-3</v>
      </c>
      <c r="OT116" s="100">
        <v>2.4199999999999999E-2</v>
      </c>
      <c r="OU116" s="100">
        <v>1.2699999999999999E-2</v>
      </c>
      <c r="OV116" s="100">
        <v>1.2699999999999999E-2</v>
      </c>
      <c r="OW116" s="100">
        <v>5.4999999999999997E-3</v>
      </c>
      <c r="OX116" s="100">
        <v>2.3099999999999999E-2</v>
      </c>
      <c r="OY116" s="100">
        <v>1.32E-2</v>
      </c>
      <c r="OZ116" s="100">
        <v>2.5600000000000001E-2</v>
      </c>
      <c r="PA116" s="100">
        <v>0.6774</v>
      </c>
      <c r="PB116" s="100">
        <v>2.3E-2</v>
      </c>
      <c r="PC116" s="100">
        <v>0.82330000000000003</v>
      </c>
      <c r="PD116" s="100">
        <v>2.2599999999999999E-2</v>
      </c>
      <c r="PE116" s="100">
        <v>0.49919999999999998</v>
      </c>
      <c r="PF116" s="100">
        <v>6.0900000000000003E-2</v>
      </c>
      <c r="PG116" s="100">
        <v>1.2861</v>
      </c>
      <c r="PH116" s="100">
        <v>1.9900000000000001E-2</v>
      </c>
      <c r="PI116" s="100">
        <v>0.54500000000000004</v>
      </c>
      <c r="PJ116" s="100">
        <v>2.7E-2</v>
      </c>
      <c r="PK116" s="100">
        <v>0.77980000000000005</v>
      </c>
      <c r="PL116" s="100">
        <v>1.3899999999999999E-2</v>
      </c>
      <c r="PM116" s="100">
        <v>0.5202</v>
      </c>
      <c r="PN116" s="100">
        <v>2.58E-2</v>
      </c>
      <c r="PO116" s="100">
        <v>0.79879999999999995</v>
      </c>
      <c r="PP116" s="100">
        <v>2.7E-2</v>
      </c>
      <c r="PQ116" s="100">
        <v>1.2E-2</v>
      </c>
      <c r="PR116" s="100">
        <v>9.8000000000000004E-2</v>
      </c>
      <c r="PS116" s="100">
        <v>7.6999999999999999E-2</v>
      </c>
      <c r="PT116" s="100">
        <v>2.7E-2</v>
      </c>
      <c r="PU116" s="100">
        <v>1.6E-2</v>
      </c>
      <c r="PV116" s="100">
        <v>2.1000000000000001E-2</v>
      </c>
      <c r="PW116" s="100">
        <v>8.0000000000000002E-3</v>
      </c>
      <c r="PX116" s="100">
        <v>3.2000000000000001E-2</v>
      </c>
      <c r="PY116" s="100">
        <v>1.2E-2</v>
      </c>
      <c r="PZ116" s="100">
        <v>4.5999999999999999E-2</v>
      </c>
      <c r="QA116" s="100">
        <v>1.2E-2</v>
      </c>
      <c r="QB116" s="100">
        <v>4.1000000000000002E-2</v>
      </c>
      <c r="QC116" s="100">
        <v>1.4999999999999999E-2</v>
      </c>
      <c r="QD116" s="100">
        <v>0.29199999999999998</v>
      </c>
      <c r="QE116" s="100">
        <v>0.111</v>
      </c>
      <c r="QF116" s="100">
        <v>8.0000000000000002E-3</v>
      </c>
      <c r="QG116" s="100">
        <v>4.0000000000000001E-3</v>
      </c>
      <c r="QH116" s="100">
        <v>0.14099999999999999</v>
      </c>
      <c r="QI116" s="100">
        <v>11.554</v>
      </c>
      <c r="QJ116" s="100">
        <v>0.22</v>
      </c>
      <c r="QK116" s="100">
        <v>15.83</v>
      </c>
      <c r="QL116" s="100">
        <v>0.108</v>
      </c>
      <c r="QM116" s="100">
        <v>14.853999999999999</v>
      </c>
      <c r="QN116" s="100">
        <v>0.27800000000000002</v>
      </c>
      <c r="QO116" s="100">
        <v>13.603999999999999</v>
      </c>
      <c r="QP116" s="100">
        <v>0.34300000000000003</v>
      </c>
      <c r="QQ116" s="100">
        <v>17.484999999999999</v>
      </c>
      <c r="QR116" s="100">
        <v>0.39600000000000002</v>
      </c>
      <c r="QS116" s="100">
        <v>31.539000000000001</v>
      </c>
      <c r="QT116" s="100">
        <v>0.34899999999999998</v>
      </c>
      <c r="QU116" s="100">
        <v>27.425999999999998</v>
      </c>
      <c r="QV116" s="100">
        <v>0.23499999999999999</v>
      </c>
      <c r="QW116" s="100">
        <v>4.3470000000000004</v>
      </c>
      <c r="QX116" s="100">
        <v>4.2999999999999997E-2</v>
      </c>
      <c r="QY116" s="100">
        <v>3.907</v>
      </c>
      <c r="QZ116" s="153"/>
      <c r="RA116" s="100"/>
      <c r="RB116" s="100"/>
      <c r="RC116" s="100"/>
      <c r="RD116" s="100"/>
      <c r="RE116" s="100"/>
      <c r="RF116" s="100"/>
      <c r="RG116" s="100"/>
      <c r="RH116" s="153"/>
      <c r="RI116" s="100"/>
      <c r="RJ116" s="100"/>
      <c r="RK116" s="100"/>
      <c r="RL116" s="100"/>
      <c r="RM116" s="100"/>
      <c r="RN116" s="100"/>
      <c r="RO116" s="100"/>
      <c r="RP116" s="100"/>
      <c r="RQ116" s="100"/>
      <c r="RR116" s="100"/>
      <c r="RS116" s="100"/>
      <c r="RT116" s="153"/>
      <c r="RU116" s="100"/>
      <c r="RV116" s="100"/>
      <c r="RW116" s="100"/>
      <c r="RX116" s="100"/>
      <c r="RY116" s="100"/>
      <c r="RZ116" s="100"/>
      <c r="SA116" s="100"/>
      <c r="SB116" s="100"/>
    </row>
    <row r="117" spans="1:805" x14ac:dyDescent="0.25">
      <c r="A117" s="63" t="s">
        <v>604</v>
      </c>
      <c r="B117" s="103"/>
      <c r="C117" s="103"/>
      <c r="D117" s="103"/>
      <c r="E117" s="103"/>
      <c r="F117" s="103"/>
      <c r="G117" s="103"/>
      <c r="H117" s="103"/>
      <c r="I117" s="103"/>
      <c r="J117" s="154"/>
      <c r="K117" s="103"/>
      <c r="L117" s="103"/>
      <c r="M117" s="103"/>
      <c r="N117" s="103"/>
      <c r="O117" s="103"/>
      <c r="P117" s="103"/>
      <c r="Q117" s="103"/>
      <c r="R117" s="103"/>
      <c r="S117" s="103"/>
      <c r="T117" s="103"/>
      <c r="U117" s="154"/>
      <c r="V117" s="103"/>
      <c r="W117" s="103"/>
      <c r="X117" s="103"/>
      <c r="Y117" s="103"/>
      <c r="Z117" s="103"/>
      <c r="AA117" s="103"/>
      <c r="AB117" s="103"/>
      <c r="AC117" s="103"/>
      <c r="AD117" s="103"/>
      <c r="AE117" s="103"/>
      <c r="AF117" s="154"/>
      <c r="AG117" s="103"/>
      <c r="AH117" s="103"/>
      <c r="AI117" s="103"/>
      <c r="AJ117" s="103"/>
      <c r="AK117" s="103"/>
      <c r="AL117" s="103"/>
      <c r="AM117" s="103"/>
      <c r="AN117" s="103"/>
      <c r="AO117" s="103"/>
      <c r="AP117" s="103"/>
      <c r="AQ117" s="154"/>
      <c r="AR117" s="103"/>
      <c r="AS117" s="103"/>
      <c r="AT117" s="103"/>
      <c r="AU117" s="103"/>
      <c r="AV117" s="103"/>
      <c r="AW117" s="103"/>
      <c r="AX117" s="103"/>
      <c r="AY117" s="103"/>
      <c r="AZ117" s="103"/>
      <c r="BA117" s="103"/>
      <c r="BB117" s="154"/>
      <c r="BC117" s="103"/>
      <c r="BD117" s="103"/>
      <c r="BE117" s="103"/>
      <c r="BF117" s="103"/>
      <c r="BG117" s="103"/>
      <c r="BH117" s="103"/>
      <c r="BI117" s="103"/>
      <c r="BJ117" s="103"/>
      <c r="BK117" s="103"/>
      <c r="BL117" s="103"/>
      <c r="BM117" s="103"/>
      <c r="BN117" s="154"/>
      <c r="BO117" s="103"/>
      <c r="BP117" s="103"/>
      <c r="BQ117" s="103"/>
      <c r="BR117" s="103"/>
      <c r="BS117" s="103"/>
      <c r="BT117" s="103"/>
      <c r="BU117" s="103"/>
      <c r="BV117" s="103"/>
      <c r="BW117" s="103"/>
      <c r="BX117" s="103"/>
      <c r="BY117" s="103"/>
      <c r="BZ117" s="103"/>
      <c r="CA117" s="103"/>
      <c r="CB117" s="103"/>
      <c r="CC117" s="103"/>
      <c r="CD117" s="154"/>
      <c r="CE117" s="103"/>
      <c r="CF117" s="103"/>
      <c r="CG117" s="103"/>
      <c r="CH117" s="103"/>
      <c r="CI117" s="103"/>
      <c r="CJ117" s="103"/>
      <c r="CK117" s="103"/>
      <c r="CL117" s="103"/>
      <c r="CM117" s="103"/>
      <c r="CN117" s="103"/>
      <c r="CO117" s="103"/>
      <c r="CP117" s="103"/>
      <c r="CQ117" s="103"/>
      <c r="CR117" s="103"/>
      <c r="CS117" s="103"/>
      <c r="CT117" s="103"/>
      <c r="CU117" s="103"/>
      <c r="CV117" s="103"/>
      <c r="CW117" s="103"/>
      <c r="CX117" s="154"/>
      <c r="CY117" s="103"/>
      <c r="CZ117" s="103"/>
      <c r="DA117" s="103"/>
      <c r="DB117" s="103"/>
      <c r="DC117" s="103"/>
      <c r="DD117" s="103"/>
      <c r="DE117" s="103"/>
      <c r="DF117" s="103"/>
      <c r="DG117" s="103"/>
      <c r="DH117" s="103"/>
      <c r="DI117" s="103"/>
      <c r="DJ117" s="103"/>
      <c r="DK117" s="103"/>
      <c r="DL117" s="103"/>
      <c r="DM117" s="103"/>
      <c r="DN117" s="103"/>
      <c r="DO117" s="103"/>
      <c r="DP117" s="103"/>
      <c r="DQ117" s="103"/>
      <c r="DR117" s="103"/>
      <c r="DS117" s="103"/>
      <c r="DT117" s="103"/>
      <c r="DU117" s="103"/>
      <c r="DV117" s="154"/>
      <c r="DW117" s="103"/>
      <c r="DX117" s="103"/>
      <c r="DY117" s="103"/>
      <c r="DZ117" s="103"/>
      <c r="EA117" s="103"/>
      <c r="EB117" s="103"/>
      <c r="EC117" s="103"/>
      <c r="ED117" s="103"/>
      <c r="EE117" s="103"/>
      <c r="EF117" s="103"/>
      <c r="EG117" s="103"/>
      <c r="EH117" s="103"/>
      <c r="EI117" s="154"/>
      <c r="EJ117" s="103"/>
      <c r="EK117" s="103"/>
      <c r="EL117" s="103"/>
      <c r="EM117" s="103"/>
      <c r="EN117" s="103"/>
      <c r="EO117" s="103"/>
      <c r="EP117" s="103"/>
      <c r="EQ117" s="103"/>
      <c r="ER117" s="103"/>
      <c r="ES117" s="103"/>
      <c r="ET117" s="154"/>
      <c r="EU117" s="103"/>
      <c r="EV117" s="103"/>
      <c r="EW117" s="103"/>
      <c r="EX117" s="103"/>
      <c r="EY117" s="103"/>
      <c r="EZ117" s="103"/>
      <c r="FA117" s="103"/>
      <c r="FB117" s="103"/>
      <c r="FC117" s="103"/>
      <c r="FD117" s="103"/>
      <c r="FE117" s="103"/>
      <c r="FF117" s="103"/>
      <c r="FG117" s="103"/>
      <c r="FH117" s="103"/>
      <c r="FI117" s="103"/>
      <c r="FJ117" s="103"/>
      <c r="FK117" s="103"/>
      <c r="FL117" s="103"/>
      <c r="FM117" s="103"/>
      <c r="FN117" s="103"/>
      <c r="FO117" s="103"/>
      <c r="FP117" s="103"/>
      <c r="FQ117" s="103"/>
      <c r="FR117" s="103"/>
      <c r="FS117" s="103"/>
      <c r="FT117" s="103"/>
      <c r="FU117" s="103"/>
      <c r="FV117" s="103"/>
      <c r="FW117" s="103"/>
      <c r="FX117" s="103"/>
      <c r="FY117" s="103"/>
      <c r="FZ117" s="103"/>
      <c r="GA117" s="103"/>
      <c r="GB117" s="103"/>
      <c r="GC117" s="103"/>
      <c r="GD117" s="103"/>
      <c r="GE117" s="103"/>
      <c r="GF117" s="103"/>
      <c r="GG117" s="103"/>
      <c r="GH117" s="154"/>
      <c r="GI117" s="103"/>
      <c r="GJ117" s="103"/>
      <c r="GK117" s="103"/>
      <c r="GL117" s="103"/>
      <c r="GM117" s="103"/>
      <c r="GN117" s="103"/>
      <c r="GO117" s="103"/>
      <c r="GP117" s="103"/>
      <c r="GQ117" s="103"/>
      <c r="GR117" s="103"/>
      <c r="GS117" s="103"/>
      <c r="GT117" s="103"/>
      <c r="GU117" s="103"/>
      <c r="GV117" s="103"/>
      <c r="GW117" s="103"/>
      <c r="GX117" s="103"/>
      <c r="GY117" s="103"/>
      <c r="GZ117" s="154"/>
      <c r="HA117" s="103"/>
      <c r="HB117" s="103"/>
      <c r="HC117" s="103"/>
      <c r="HD117" s="103"/>
      <c r="HE117" s="103"/>
      <c r="HF117" s="103"/>
      <c r="HG117" s="103"/>
      <c r="HH117" s="103"/>
      <c r="HI117" s="103"/>
      <c r="HJ117" s="103"/>
      <c r="HK117" s="103"/>
      <c r="HL117" s="103"/>
      <c r="HM117" s="103"/>
      <c r="HN117" s="103"/>
      <c r="HO117" s="103"/>
      <c r="HP117" s="103"/>
      <c r="HQ117" s="103"/>
      <c r="HR117" s="103"/>
      <c r="HS117" s="103"/>
      <c r="HT117" s="103"/>
      <c r="HU117" s="103"/>
      <c r="HV117" s="103"/>
      <c r="HW117" s="103"/>
      <c r="HX117" s="103"/>
      <c r="HY117" s="103"/>
      <c r="HZ117" s="103"/>
      <c r="IA117" s="103"/>
      <c r="IB117" s="103"/>
      <c r="IC117" s="103"/>
      <c r="ID117" s="103"/>
      <c r="IE117" s="103"/>
      <c r="IF117" s="103"/>
      <c r="IG117" s="103"/>
      <c r="IH117" s="103"/>
      <c r="II117" s="103"/>
      <c r="IJ117" s="103"/>
      <c r="IK117" s="154"/>
      <c r="IL117" s="103"/>
      <c r="IM117" s="103"/>
      <c r="IN117" s="103"/>
      <c r="IO117" s="103"/>
      <c r="IP117" s="103"/>
      <c r="IQ117" s="103"/>
      <c r="IR117" s="103"/>
      <c r="IS117" s="103"/>
      <c r="IT117" s="103"/>
      <c r="IU117" s="103"/>
      <c r="IV117" s="103"/>
      <c r="IW117" s="103"/>
      <c r="IX117" s="103"/>
      <c r="IY117" s="103"/>
      <c r="IZ117" s="103"/>
      <c r="JA117" s="103"/>
      <c r="JB117" s="154"/>
      <c r="JC117" s="103"/>
      <c r="JD117" s="103"/>
      <c r="JE117" s="103"/>
      <c r="JF117" s="103"/>
      <c r="JG117" s="103"/>
      <c r="JH117" s="103"/>
      <c r="JI117" s="103"/>
      <c r="JJ117" s="103"/>
      <c r="JK117" s="103"/>
      <c r="JL117" s="103"/>
      <c r="JM117" s="103"/>
      <c r="JN117" s="154"/>
      <c r="JO117" s="103"/>
      <c r="JP117" s="103"/>
      <c r="JQ117" s="103"/>
      <c r="JR117" s="103"/>
      <c r="JS117" s="103"/>
      <c r="JT117" s="103"/>
      <c r="JU117" s="103"/>
      <c r="JV117" s="103"/>
      <c r="JW117" s="103"/>
      <c r="JX117" s="103"/>
      <c r="JY117" s="103"/>
      <c r="JZ117" s="103"/>
      <c r="KA117" s="103"/>
      <c r="KB117" s="103"/>
      <c r="KC117" s="103"/>
      <c r="KD117" s="103"/>
      <c r="KE117" s="103"/>
      <c r="KF117" s="103"/>
      <c r="KG117" s="103"/>
      <c r="KH117" s="154"/>
      <c r="KI117" s="103"/>
      <c r="KJ117" s="103"/>
      <c r="KK117" s="103"/>
      <c r="KL117" s="103"/>
      <c r="KM117" s="103"/>
      <c r="KN117" s="103"/>
      <c r="KO117" s="103"/>
      <c r="KP117" s="103"/>
      <c r="KQ117" s="103"/>
      <c r="KR117" s="103"/>
      <c r="KS117" s="103"/>
      <c r="KT117" s="103"/>
      <c r="KU117" s="103"/>
      <c r="KV117" s="103"/>
      <c r="KW117" s="103"/>
      <c r="KX117" s="103"/>
      <c r="KY117" s="103"/>
      <c r="KZ117" s="154"/>
      <c r="LA117" s="103"/>
      <c r="LB117" s="103"/>
      <c r="LC117" s="103"/>
      <c r="LD117" s="103"/>
      <c r="LE117" s="103"/>
      <c r="LF117" s="103"/>
      <c r="LG117" s="103"/>
      <c r="LH117" s="103"/>
      <c r="LI117" s="103"/>
      <c r="LJ117" s="103"/>
      <c r="LK117" s="103"/>
      <c r="LL117" s="103"/>
      <c r="LM117" s="103"/>
      <c r="LN117" s="103"/>
      <c r="LO117" s="103"/>
      <c r="LP117" s="103"/>
      <c r="LQ117" s="103"/>
      <c r="LR117" s="103"/>
      <c r="LS117" s="103"/>
      <c r="LT117" s="103"/>
      <c r="LU117" s="103"/>
      <c r="LV117" s="103"/>
      <c r="LW117" s="103"/>
      <c r="LX117" s="103"/>
      <c r="LY117" s="103"/>
      <c r="LZ117" s="103"/>
      <c r="MA117" s="103"/>
      <c r="MB117" s="103"/>
      <c r="MC117" s="103"/>
      <c r="MD117" s="154"/>
      <c r="ME117" s="103"/>
      <c r="MF117" s="103"/>
      <c r="MG117" s="103"/>
      <c r="MH117" s="103"/>
      <c r="MI117" s="103"/>
      <c r="MJ117" s="103"/>
      <c r="MK117" s="103"/>
      <c r="ML117" s="103"/>
      <c r="MM117" s="103"/>
      <c r="MN117" s="103"/>
      <c r="MO117" s="103"/>
      <c r="MP117" s="103"/>
      <c r="MQ117" s="103"/>
      <c r="MR117" s="103"/>
      <c r="MS117" s="103"/>
      <c r="MT117" s="103"/>
      <c r="MU117" s="103"/>
      <c r="MV117" s="103"/>
      <c r="MW117" s="103"/>
      <c r="MX117" s="103"/>
      <c r="MY117" s="103"/>
      <c r="MZ117" s="154"/>
      <c r="NA117" s="103"/>
      <c r="NB117" s="103"/>
      <c r="NC117" s="103"/>
      <c r="ND117" s="103"/>
      <c r="NE117" s="103"/>
      <c r="NF117" s="103"/>
      <c r="NG117" s="103"/>
      <c r="NH117" s="103"/>
      <c r="NI117" s="103"/>
      <c r="NJ117" s="103"/>
      <c r="NK117" s="154"/>
      <c r="NL117" s="103"/>
      <c r="NM117" s="103"/>
      <c r="NN117" s="103"/>
      <c r="NO117" s="154"/>
      <c r="NP117" s="103"/>
      <c r="NQ117" s="103"/>
      <c r="NR117" s="103"/>
      <c r="NS117" s="103"/>
      <c r="NT117" s="103"/>
      <c r="NU117" s="103"/>
      <c r="NV117" s="103"/>
      <c r="NW117" s="103"/>
      <c r="NX117" s="154"/>
      <c r="NY117" s="103"/>
      <c r="NZ117" s="103"/>
      <c r="OA117" s="103"/>
      <c r="OB117" s="103"/>
      <c r="OC117" s="103"/>
      <c r="OD117" s="103"/>
      <c r="OE117" s="103"/>
      <c r="OF117" s="103"/>
      <c r="OG117" s="103"/>
      <c r="OH117" s="103"/>
      <c r="OI117" s="103"/>
      <c r="OJ117" s="154">
        <v>1.5299999999999999E-2</v>
      </c>
      <c r="OK117" s="103">
        <v>7.7999999999999996E-3</v>
      </c>
      <c r="OL117" s="103">
        <v>2.5600000000000001E-2</v>
      </c>
      <c r="OM117" s="103">
        <v>1.26E-2</v>
      </c>
      <c r="ON117" s="103">
        <v>1.0200000000000001E-2</v>
      </c>
      <c r="OO117" s="103">
        <v>5.1999999999999998E-3</v>
      </c>
      <c r="OP117" s="103">
        <v>3.56E-2</v>
      </c>
      <c r="OQ117" s="103">
        <v>2.1999999999999999E-2</v>
      </c>
      <c r="OR117" s="103" t="s">
        <v>607</v>
      </c>
      <c r="OS117" s="103" t="s">
        <v>607</v>
      </c>
      <c r="OT117" s="103" t="s">
        <v>607</v>
      </c>
      <c r="OU117" s="103" t="s">
        <v>607</v>
      </c>
      <c r="OV117" s="103">
        <v>1.4800000000000001E-2</v>
      </c>
      <c r="OW117" s="103">
        <v>6.8999999999999999E-3</v>
      </c>
      <c r="OX117" s="103">
        <v>1.6E-2</v>
      </c>
      <c r="OY117" s="103">
        <v>7.6E-3</v>
      </c>
      <c r="OZ117" s="103">
        <v>1.9699999999999999E-2</v>
      </c>
      <c r="PA117" s="103">
        <v>0.61319999999999997</v>
      </c>
      <c r="PB117" s="103">
        <v>2.53E-2</v>
      </c>
      <c r="PC117" s="103">
        <v>0.78790000000000004</v>
      </c>
      <c r="PD117" s="103">
        <v>1.29E-2</v>
      </c>
      <c r="PE117" s="103">
        <v>0.30380000000000001</v>
      </c>
      <c r="PF117" s="103">
        <v>4.7300000000000002E-2</v>
      </c>
      <c r="PG117" s="103">
        <v>1.0841000000000001</v>
      </c>
      <c r="PH117" s="103" t="s">
        <v>607</v>
      </c>
      <c r="PI117" s="103" t="s">
        <v>607</v>
      </c>
      <c r="PJ117" s="103" t="s">
        <v>607</v>
      </c>
      <c r="PK117" s="103" t="s">
        <v>607</v>
      </c>
      <c r="PL117" s="103">
        <v>1.44E-2</v>
      </c>
      <c r="PM117" s="103">
        <v>0.50239999999999996</v>
      </c>
      <c r="PN117" s="103">
        <v>1.6500000000000001E-2</v>
      </c>
      <c r="PO117" s="103">
        <v>0.59809999999999997</v>
      </c>
      <c r="PP117" s="103"/>
      <c r="PQ117" s="103"/>
      <c r="PR117" s="103"/>
      <c r="PS117" s="103"/>
      <c r="PT117" s="103"/>
      <c r="PU117" s="103"/>
      <c r="PV117" s="103"/>
      <c r="PW117" s="103"/>
      <c r="PX117" s="103"/>
      <c r="PY117" s="103"/>
      <c r="PZ117" s="103"/>
      <c r="QA117" s="103"/>
      <c r="QB117" s="103"/>
      <c r="QC117" s="103"/>
      <c r="QD117" s="103"/>
      <c r="QE117" s="103"/>
      <c r="QF117" s="103"/>
      <c r="QG117" s="103"/>
      <c r="QH117" s="103"/>
      <c r="QI117" s="103"/>
      <c r="QJ117" s="103"/>
      <c r="QK117" s="103"/>
      <c r="QL117" s="103"/>
      <c r="QM117" s="103"/>
      <c r="QN117" s="103"/>
      <c r="QO117" s="103"/>
      <c r="QP117" s="103"/>
      <c r="QQ117" s="103"/>
      <c r="QR117" s="103"/>
      <c r="QS117" s="103"/>
      <c r="QT117" s="103"/>
      <c r="QU117" s="103"/>
      <c r="QV117" s="103"/>
      <c r="QW117" s="103"/>
      <c r="QX117" s="103"/>
      <c r="QY117" s="103"/>
      <c r="QZ117" s="154"/>
      <c r="RA117" s="103"/>
      <c r="RB117" s="103"/>
      <c r="RC117" s="103"/>
      <c r="RD117" s="103"/>
      <c r="RE117" s="103"/>
      <c r="RF117" s="103"/>
      <c r="RG117" s="103"/>
      <c r="RH117" s="154"/>
      <c r="RI117" s="103"/>
      <c r="RJ117" s="103"/>
      <c r="RK117" s="103"/>
      <c r="RL117" s="103"/>
      <c r="RM117" s="103"/>
      <c r="RN117" s="103"/>
      <c r="RO117" s="103"/>
      <c r="RP117" s="103"/>
      <c r="RQ117" s="103"/>
      <c r="RR117" s="103"/>
      <c r="RS117" s="103"/>
      <c r="RT117" s="154"/>
      <c r="RU117" s="103"/>
      <c r="RV117" s="103"/>
      <c r="RW117" s="103"/>
      <c r="RX117" s="103"/>
      <c r="RY117" s="103"/>
      <c r="RZ117" s="103"/>
      <c r="SA117" s="103"/>
      <c r="SB117" s="103"/>
    </row>
    <row r="118" spans="1:805" x14ac:dyDescent="0.25">
      <c r="A118" s="63" t="s">
        <v>605</v>
      </c>
      <c r="B118" s="100"/>
      <c r="C118" s="100"/>
      <c r="D118" s="100"/>
      <c r="E118" s="100"/>
      <c r="F118" s="100"/>
      <c r="G118" s="100"/>
      <c r="H118" s="100"/>
      <c r="I118" s="100"/>
      <c r="J118" s="153"/>
      <c r="K118" s="100"/>
      <c r="L118" s="100"/>
      <c r="M118" s="100"/>
      <c r="N118" s="100"/>
      <c r="O118" s="100"/>
      <c r="P118" s="100"/>
      <c r="Q118" s="100"/>
      <c r="R118" s="100"/>
      <c r="S118" s="100"/>
      <c r="T118" s="100"/>
      <c r="U118" s="153"/>
      <c r="V118" s="100"/>
      <c r="W118" s="100"/>
      <c r="X118" s="100"/>
      <c r="Y118" s="100"/>
      <c r="Z118" s="100"/>
      <c r="AA118" s="100"/>
      <c r="AB118" s="100"/>
      <c r="AC118" s="100"/>
      <c r="AD118" s="100"/>
      <c r="AE118" s="100"/>
      <c r="AF118" s="153"/>
      <c r="AG118" s="100"/>
      <c r="AH118" s="100"/>
      <c r="AI118" s="100"/>
      <c r="AJ118" s="100"/>
      <c r="AK118" s="100"/>
      <c r="AL118" s="100"/>
      <c r="AM118" s="100"/>
      <c r="AN118" s="100"/>
      <c r="AO118" s="100"/>
      <c r="AP118" s="100"/>
      <c r="AQ118" s="153"/>
      <c r="AR118" s="100"/>
      <c r="AS118" s="100"/>
      <c r="AT118" s="100"/>
      <c r="AU118" s="100"/>
      <c r="AV118" s="100"/>
      <c r="AW118" s="100"/>
      <c r="AX118" s="100"/>
      <c r="AY118" s="100"/>
      <c r="AZ118" s="100"/>
      <c r="BA118" s="100"/>
      <c r="BB118" s="153"/>
      <c r="BC118" s="100"/>
      <c r="BD118" s="100"/>
      <c r="BE118" s="100"/>
      <c r="BF118" s="100"/>
      <c r="BG118" s="100"/>
      <c r="BH118" s="100"/>
      <c r="BI118" s="100"/>
      <c r="BJ118" s="100"/>
      <c r="BK118" s="100"/>
      <c r="BL118" s="100"/>
      <c r="BM118" s="100"/>
      <c r="BN118" s="153"/>
      <c r="BO118" s="100"/>
      <c r="BP118" s="100"/>
      <c r="BQ118" s="100"/>
      <c r="BR118" s="100"/>
      <c r="BS118" s="100"/>
      <c r="BT118" s="100"/>
      <c r="BU118" s="100"/>
      <c r="BV118" s="100"/>
      <c r="BW118" s="100"/>
      <c r="BX118" s="100"/>
      <c r="BY118" s="100"/>
      <c r="BZ118" s="100"/>
      <c r="CA118" s="100"/>
      <c r="CB118" s="100"/>
      <c r="CC118" s="100"/>
      <c r="CD118" s="153"/>
      <c r="CE118" s="100"/>
      <c r="CF118" s="100"/>
      <c r="CG118" s="100"/>
      <c r="CH118" s="100"/>
      <c r="CI118" s="100"/>
      <c r="CJ118" s="100"/>
      <c r="CK118" s="100"/>
      <c r="CL118" s="100"/>
      <c r="CM118" s="100"/>
      <c r="CN118" s="100"/>
      <c r="CO118" s="100"/>
      <c r="CP118" s="100"/>
      <c r="CQ118" s="100"/>
      <c r="CR118" s="100"/>
      <c r="CS118" s="100"/>
      <c r="CT118" s="100"/>
      <c r="CU118" s="100"/>
      <c r="CV118" s="100"/>
      <c r="CW118" s="100"/>
      <c r="CX118" s="153"/>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53"/>
      <c r="DW118" s="100"/>
      <c r="DX118" s="100"/>
      <c r="DY118" s="100"/>
      <c r="DZ118" s="100"/>
      <c r="EA118" s="100"/>
      <c r="EB118" s="100"/>
      <c r="EC118" s="100"/>
      <c r="ED118" s="100"/>
      <c r="EE118" s="100"/>
      <c r="EF118" s="100"/>
      <c r="EG118" s="100"/>
      <c r="EH118" s="100"/>
      <c r="EI118" s="153"/>
      <c r="EJ118" s="100"/>
      <c r="EK118" s="100"/>
      <c r="EL118" s="100"/>
      <c r="EM118" s="100"/>
      <c r="EN118" s="100"/>
      <c r="EO118" s="100"/>
      <c r="EP118" s="100"/>
      <c r="EQ118" s="100"/>
      <c r="ER118" s="100"/>
      <c r="ES118" s="100"/>
      <c r="ET118" s="153"/>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c r="GG118" s="100"/>
      <c r="GH118" s="153"/>
      <c r="GI118" s="100"/>
      <c r="GJ118" s="100"/>
      <c r="GK118" s="100"/>
      <c r="GL118" s="100"/>
      <c r="GM118" s="100"/>
      <c r="GN118" s="100"/>
      <c r="GO118" s="100"/>
      <c r="GP118" s="100"/>
      <c r="GQ118" s="100"/>
      <c r="GR118" s="100"/>
      <c r="GS118" s="100"/>
      <c r="GT118" s="100"/>
      <c r="GU118" s="100"/>
      <c r="GV118" s="100"/>
      <c r="GW118" s="100"/>
      <c r="GX118" s="100"/>
      <c r="GY118" s="100"/>
      <c r="GZ118" s="153"/>
      <c r="HA118" s="100"/>
      <c r="HB118" s="100"/>
      <c r="HC118" s="100"/>
      <c r="HD118" s="100"/>
      <c r="HE118" s="100"/>
      <c r="HF118" s="100"/>
      <c r="HG118" s="100"/>
      <c r="HH118" s="100"/>
      <c r="HI118" s="100"/>
      <c r="HJ118" s="100"/>
      <c r="HK118" s="100"/>
      <c r="HL118" s="100"/>
      <c r="HM118" s="100"/>
      <c r="HN118" s="100"/>
      <c r="HO118" s="100"/>
      <c r="HP118" s="100"/>
      <c r="HQ118" s="100"/>
      <c r="HR118" s="100"/>
      <c r="HS118" s="100"/>
      <c r="HT118" s="100"/>
      <c r="HU118" s="100"/>
      <c r="HV118" s="100"/>
      <c r="HW118" s="100"/>
      <c r="HX118" s="100"/>
      <c r="HY118" s="100"/>
      <c r="HZ118" s="100"/>
      <c r="IA118" s="100"/>
      <c r="IB118" s="100"/>
      <c r="IC118" s="100"/>
      <c r="ID118" s="100"/>
      <c r="IE118" s="100"/>
      <c r="IF118" s="100"/>
      <c r="IG118" s="100"/>
      <c r="IH118" s="100"/>
      <c r="II118" s="100"/>
      <c r="IJ118" s="100"/>
      <c r="IK118" s="153"/>
      <c r="IL118" s="100"/>
      <c r="IM118" s="100"/>
      <c r="IN118" s="100"/>
      <c r="IO118" s="100"/>
      <c r="IP118" s="100"/>
      <c r="IQ118" s="100"/>
      <c r="IR118" s="100"/>
      <c r="IS118" s="100"/>
      <c r="IT118" s="100"/>
      <c r="IU118" s="100"/>
      <c r="IV118" s="100"/>
      <c r="IW118" s="100"/>
      <c r="IX118" s="100"/>
      <c r="IY118" s="100"/>
      <c r="IZ118" s="100"/>
      <c r="JA118" s="100"/>
      <c r="JB118" s="153"/>
      <c r="JC118" s="100"/>
      <c r="JD118" s="100"/>
      <c r="JE118" s="100"/>
      <c r="JF118" s="100"/>
      <c r="JG118" s="100"/>
      <c r="JH118" s="100"/>
      <c r="JI118" s="100"/>
      <c r="JJ118" s="100"/>
      <c r="JK118" s="100"/>
      <c r="JL118" s="100"/>
      <c r="JM118" s="100"/>
      <c r="JN118" s="153"/>
      <c r="JO118" s="100"/>
      <c r="JP118" s="100"/>
      <c r="JQ118" s="100"/>
      <c r="JR118" s="100"/>
      <c r="JS118" s="100"/>
      <c r="JT118" s="100"/>
      <c r="JU118" s="100"/>
      <c r="JV118" s="100"/>
      <c r="JW118" s="100"/>
      <c r="JX118" s="100"/>
      <c r="JY118" s="100"/>
      <c r="JZ118" s="100"/>
      <c r="KA118" s="100"/>
      <c r="KB118" s="100"/>
      <c r="KC118" s="100"/>
      <c r="KD118" s="100"/>
      <c r="KE118" s="100"/>
      <c r="KF118" s="100"/>
      <c r="KG118" s="100"/>
      <c r="KH118" s="153"/>
      <c r="KI118" s="100"/>
      <c r="KJ118" s="100"/>
      <c r="KK118" s="100"/>
      <c r="KL118" s="100"/>
      <c r="KM118" s="100"/>
      <c r="KN118" s="100"/>
      <c r="KO118" s="100"/>
      <c r="KP118" s="100"/>
      <c r="KQ118" s="100"/>
      <c r="KR118" s="100"/>
      <c r="KS118" s="100"/>
      <c r="KT118" s="100"/>
      <c r="KU118" s="100"/>
      <c r="KV118" s="100"/>
      <c r="KW118" s="100"/>
      <c r="KX118" s="100"/>
      <c r="KY118" s="100"/>
      <c r="KZ118" s="153"/>
      <c r="LA118" s="100"/>
      <c r="LB118" s="100"/>
      <c r="LC118" s="100"/>
      <c r="LD118" s="100"/>
      <c r="LE118" s="100"/>
      <c r="LF118" s="100"/>
      <c r="LG118" s="100"/>
      <c r="LH118" s="100"/>
      <c r="LI118" s="100"/>
      <c r="LJ118" s="100"/>
      <c r="LK118" s="100"/>
      <c r="LL118" s="100"/>
      <c r="LM118" s="100"/>
      <c r="LN118" s="100"/>
      <c r="LO118" s="100"/>
      <c r="LP118" s="100"/>
      <c r="LQ118" s="100"/>
      <c r="LR118" s="100"/>
      <c r="LS118" s="100"/>
      <c r="LT118" s="100"/>
      <c r="LU118" s="100"/>
      <c r="LV118" s="100"/>
      <c r="LW118" s="100"/>
      <c r="LX118" s="100"/>
      <c r="LY118" s="100"/>
      <c r="LZ118" s="100"/>
      <c r="MA118" s="100"/>
      <c r="MB118" s="100"/>
      <c r="MC118" s="100"/>
      <c r="MD118" s="153"/>
      <c r="ME118" s="100"/>
      <c r="MF118" s="100"/>
      <c r="MG118" s="100"/>
      <c r="MH118" s="100"/>
      <c r="MI118" s="100"/>
      <c r="MJ118" s="100"/>
      <c r="MK118" s="100"/>
      <c r="ML118" s="100"/>
      <c r="MM118" s="100"/>
      <c r="MN118" s="100"/>
      <c r="MO118" s="100"/>
      <c r="MP118" s="100"/>
      <c r="MQ118" s="100"/>
      <c r="MR118" s="100"/>
      <c r="MS118" s="100"/>
      <c r="MT118" s="100"/>
      <c r="MU118" s="100"/>
      <c r="MV118" s="100"/>
      <c r="MW118" s="100"/>
      <c r="MX118" s="100"/>
      <c r="MY118" s="100"/>
      <c r="MZ118" s="153"/>
      <c r="NA118" s="100"/>
      <c r="NB118" s="100"/>
      <c r="NC118" s="100"/>
      <c r="ND118" s="100"/>
      <c r="NE118" s="100"/>
      <c r="NF118" s="100"/>
      <c r="NG118" s="100"/>
      <c r="NH118" s="100"/>
      <c r="NI118" s="100"/>
      <c r="NJ118" s="100"/>
      <c r="NK118" s="153"/>
      <c r="NL118" s="100"/>
      <c r="NM118" s="100"/>
      <c r="NN118" s="100"/>
      <c r="NO118" s="153"/>
      <c r="NP118" s="100"/>
      <c r="NQ118" s="100"/>
      <c r="NR118" s="100"/>
      <c r="NS118" s="100"/>
      <c r="NT118" s="100"/>
      <c r="NU118" s="100"/>
      <c r="NV118" s="100"/>
      <c r="NW118" s="100"/>
      <c r="NX118" s="153"/>
      <c r="NY118" s="100"/>
      <c r="NZ118" s="100"/>
      <c r="OA118" s="100"/>
      <c r="OB118" s="100"/>
      <c r="OC118" s="100"/>
      <c r="OD118" s="100"/>
      <c r="OE118" s="100"/>
      <c r="OF118" s="100"/>
      <c r="OG118" s="100"/>
      <c r="OH118" s="100"/>
      <c r="OI118" s="100"/>
      <c r="OJ118" s="153">
        <v>1.41E-2</v>
      </c>
      <c r="OK118" s="100">
        <v>7.1999999999999998E-3</v>
      </c>
      <c r="OL118" s="100">
        <v>2.3699999999999999E-2</v>
      </c>
      <c r="OM118" s="100">
        <v>1.14E-2</v>
      </c>
      <c r="ON118" s="100">
        <v>6.6E-3</v>
      </c>
      <c r="OO118" s="100">
        <v>3.0000000000000001E-3</v>
      </c>
      <c r="OP118" s="100">
        <v>3.6799999999999999E-2</v>
      </c>
      <c r="OQ118" s="100">
        <v>2.3E-2</v>
      </c>
      <c r="OR118" s="100" t="s">
        <v>607</v>
      </c>
      <c r="OS118" s="100" t="s">
        <v>607</v>
      </c>
      <c r="OT118" s="100" t="s">
        <v>607</v>
      </c>
      <c r="OU118" s="100" t="s">
        <v>607</v>
      </c>
      <c r="OV118" s="100">
        <v>8.9999999999999993E-3</v>
      </c>
      <c r="OW118" s="100">
        <v>4.1999999999999997E-3</v>
      </c>
      <c r="OX118" s="100">
        <v>1.47E-2</v>
      </c>
      <c r="OY118" s="100">
        <v>6.8999999999999999E-3</v>
      </c>
      <c r="OZ118" s="100">
        <v>1.9E-2</v>
      </c>
      <c r="PA118" s="100">
        <v>0.60229999999999995</v>
      </c>
      <c r="PB118" s="100">
        <v>2.5899999999999999E-2</v>
      </c>
      <c r="PC118" s="100">
        <v>0.75749999999999995</v>
      </c>
      <c r="PD118" s="100">
        <v>8.8999999999999999E-3</v>
      </c>
      <c r="PE118" s="100">
        <v>0.25269999999999998</v>
      </c>
      <c r="PF118" s="100">
        <v>0.05</v>
      </c>
      <c r="PG118" s="100">
        <v>1.1084000000000001</v>
      </c>
      <c r="PH118" s="100" t="s">
        <v>607</v>
      </c>
      <c r="PI118" s="100" t="s">
        <v>607</v>
      </c>
      <c r="PJ118" s="100" t="s">
        <v>607</v>
      </c>
      <c r="PK118" s="100" t="s">
        <v>607</v>
      </c>
      <c r="PL118" s="100">
        <v>1.14E-2</v>
      </c>
      <c r="PM118" s="100">
        <v>0.48749999999999999</v>
      </c>
      <c r="PN118" s="100">
        <v>1.6199999999999999E-2</v>
      </c>
      <c r="PO118" s="100">
        <v>0.5917</v>
      </c>
      <c r="PP118" s="100"/>
      <c r="PQ118" s="100"/>
      <c r="PR118" s="100"/>
      <c r="PS118" s="100"/>
      <c r="PT118" s="100"/>
      <c r="PU118" s="100"/>
      <c r="PV118" s="100"/>
      <c r="PW118" s="100"/>
      <c r="PX118" s="100"/>
      <c r="PY118" s="100"/>
      <c r="PZ118" s="100"/>
      <c r="QA118" s="100"/>
      <c r="QB118" s="100"/>
      <c r="QC118" s="100"/>
      <c r="QD118" s="100"/>
      <c r="QE118" s="100"/>
      <c r="QF118" s="100"/>
      <c r="QG118" s="100"/>
      <c r="QH118" s="100"/>
      <c r="QI118" s="100"/>
      <c r="QJ118" s="100"/>
      <c r="QK118" s="100"/>
      <c r="QL118" s="100"/>
      <c r="QM118" s="100"/>
      <c r="QN118" s="100"/>
      <c r="QO118" s="100"/>
      <c r="QP118" s="100"/>
      <c r="QQ118" s="100"/>
      <c r="QR118" s="100"/>
      <c r="QS118" s="100"/>
      <c r="QT118" s="100"/>
      <c r="QU118" s="100"/>
      <c r="QV118" s="100"/>
      <c r="QW118" s="100"/>
      <c r="QX118" s="100"/>
      <c r="QY118" s="100"/>
      <c r="QZ118" s="153"/>
      <c r="RA118" s="100"/>
      <c r="RB118" s="100"/>
      <c r="RC118" s="100"/>
      <c r="RD118" s="100"/>
      <c r="RE118" s="100"/>
      <c r="RF118" s="100"/>
      <c r="RG118" s="100"/>
      <c r="RH118" s="153"/>
      <c r="RI118" s="100"/>
      <c r="RJ118" s="100"/>
      <c r="RK118" s="100"/>
      <c r="RL118" s="100"/>
      <c r="RM118" s="100"/>
      <c r="RN118" s="100"/>
      <c r="RO118" s="100"/>
      <c r="RP118" s="100"/>
      <c r="RQ118" s="100"/>
      <c r="RR118" s="100"/>
      <c r="RS118" s="100"/>
      <c r="RT118" s="153"/>
      <c r="RU118" s="100"/>
      <c r="RV118" s="100"/>
      <c r="RW118" s="100"/>
      <c r="RX118" s="100"/>
      <c r="RY118" s="100"/>
      <c r="RZ118" s="100"/>
      <c r="SA118" s="100"/>
      <c r="SB118" s="100"/>
    </row>
    <row r="119" spans="1:805" x14ac:dyDescent="0.25">
      <c r="A119" s="3" t="s">
        <v>606</v>
      </c>
      <c r="B119" s="103"/>
      <c r="C119" s="103"/>
      <c r="D119" s="103"/>
      <c r="E119" s="103"/>
      <c r="F119" s="103"/>
      <c r="G119" s="103"/>
      <c r="H119" s="103"/>
      <c r="I119" s="103"/>
      <c r="J119" s="154"/>
      <c r="K119" s="103"/>
      <c r="L119" s="103"/>
      <c r="M119" s="103"/>
      <c r="N119" s="103"/>
      <c r="O119" s="103"/>
      <c r="P119" s="103"/>
      <c r="Q119" s="103"/>
      <c r="R119" s="103"/>
      <c r="S119" s="103"/>
      <c r="T119" s="103"/>
      <c r="U119" s="154"/>
      <c r="V119" s="103"/>
      <c r="W119" s="103"/>
      <c r="X119" s="103"/>
      <c r="Y119" s="103"/>
      <c r="Z119" s="103"/>
      <c r="AA119" s="103"/>
      <c r="AB119" s="103"/>
      <c r="AC119" s="103"/>
      <c r="AD119" s="103"/>
      <c r="AE119" s="103"/>
      <c r="AF119" s="154"/>
      <c r="AG119" s="103"/>
      <c r="AH119" s="103"/>
      <c r="AI119" s="103"/>
      <c r="AJ119" s="103"/>
      <c r="AK119" s="103"/>
      <c r="AL119" s="103"/>
      <c r="AM119" s="103"/>
      <c r="AN119" s="103"/>
      <c r="AO119" s="103"/>
      <c r="AP119" s="103"/>
      <c r="AQ119" s="154"/>
      <c r="AR119" s="103"/>
      <c r="AS119" s="103"/>
      <c r="AT119" s="103"/>
      <c r="AU119" s="103"/>
      <c r="AV119" s="103"/>
      <c r="AW119" s="103"/>
      <c r="AX119" s="103"/>
      <c r="AY119" s="103"/>
      <c r="AZ119" s="103"/>
      <c r="BA119" s="103"/>
      <c r="BB119" s="154"/>
      <c r="BC119" s="103"/>
      <c r="BD119" s="103"/>
      <c r="BE119" s="103"/>
      <c r="BF119" s="103"/>
      <c r="BG119" s="103"/>
      <c r="BH119" s="103"/>
      <c r="BI119" s="103"/>
      <c r="BJ119" s="103"/>
      <c r="BK119" s="103"/>
      <c r="BL119" s="103"/>
      <c r="BM119" s="103"/>
      <c r="BN119" s="154"/>
      <c r="BO119" s="103"/>
      <c r="BP119" s="103"/>
      <c r="BQ119" s="103"/>
      <c r="BR119" s="103"/>
      <c r="BS119" s="103"/>
      <c r="BT119" s="103"/>
      <c r="BU119" s="103"/>
      <c r="BV119" s="103"/>
      <c r="BW119" s="103"/>
      <c r="BX119" s="103"/>
      <c r="BY119" s="103"/>
      <c r="BZ119" s="103"/>
      <c r="CA119" s="103"/>
      <c r="CB119" s="103"/>
      <c r="CC119" s="103"/>
      <c r="CD119" s="154"/>
      <c r="CE119" s="103"/>
      <c r="CF119" s="103"/>
      <c r="CG119" s="103"/>
      <c r="CH119" s="103"/>
      <c r="CI119" s="103"/>
      <c r="CJ119" s="103"/>
      <c r="CK119" s="103"/>
      <c r="CL119" s="103"/>
      <c r="CM119" s="103"/>
      <c r="CN119" s="103"/>
      <c r="CO119" s="103"/>
      <c r="CP119" s="103"/>
      <c r="CQ119" s="103"/>
      <c r="CR119" s="103"/>
      <c r="CS119" s="103"/>
      <c r="CT119" s="103"/>
      <c r="CU119" s="103"/>
      <c r="CV119" s="103"/>
      <c r="CW119" s="103"/>
      <c r="CX119" s="154"/>
      <c r="CY119" s="103"/>
      <c r="CZ119" s="103"/>
      <c r="DA119" s="103"/>
      <c r="DB119" s="103"/>
      <c r="DC119" s="103"/>
      <c r="DD119" s="103"/>
      <c r="DE119" s="103"/>
      <c r="DF119" s="103"/>
      <c r="DG119" s="103"/>
      <c r="DH119" s="103"/>
      <c r="DI119" s="103"/>
      <c r="DJ119" s="103"/>
      <c r="DK119" s="103"/>
      <c r="DL119" s="103"/>
      <c r="DM119" s="103"/>
      <c r="DN119" s="103"/>
      <c r="DO119" s="103"/>
      <c r="DP119" s="103"/>
      <c r="DQ119" s="103"/>
      <c r="DR119" s="103"/>
      <c r="DS119" s="103"/>
      <c r="DT119" s="103"/>
      <c r="DU119" s="103"/>
      <c r="DV119" s="154"/>
      <c r="DW119" s="103"/>
      <c r="DX119" s="103"/>
      <c r="DY119" s="103"/>
      <c r="DZ119" s="103"/>
      <c r="EA119" s="103"/>
      <c r="EB119" s="103"/>
      <c r="EC119" s="103"/>
      <c r="ED119" s="103"/>
      <c r="EE119" s="103"/>
      <c r="EF119" s="103"/>
      <c r="EG119" s="103"/>
      <c r="EH119" s="103"/>
      <c r="EI119" s="154"/>
      <c r="EJ119" s="103"/>
      <c r="EK119" s="103"/>
      <c r="EL119" s="103"/>
      <c r="EM119" s="103"/>
      <c r="EN119" s="103"/>
      <c r="EO119" s="103"/>
      <c r="EP119" s="103"/>
      <c r="EQ119" s="103"/>
      <c r="ER119" s="103"/>
      <c r="ES119" s="103"/>
      <c r="ET119" s="154"/>
      <c r="EU119" s="103"/>
      <c r="EV119" s="103"/>
      <c r="EW119" s="103"/>
      <c r="EX119" s="103"/>
      <c r="EY119" s="103"/>
      <c r="EZ119" s="103"/>
      <c r="FA119" s="103"/>
      <c r="FB119" s="103"/>
      <c r="FC119" s="103"/>
      <c r="FD119" s="103"/>
      <c r="FE119" s="103"/>
      <c r="FF119" s="103"/>
      <c r="FG119" s="103"/>
      <c r="FH119" s="103"/>
      <c r="FI119" s="103"/>
      <c r="FJ119" s="103"/>
      <c r="FK119" s="103"/>
      <c r="FL119" s="103"/>
      <c r="FM119" s="103"/>
      <c r="FN119" s="103"/>
      <c r="FO119" s="103"/>
      <c r="FP119" s="103"/>
      <c r="FQ119" s="103"/>
      <c r="FR119" s="103"/>
      <c r="FS119" s="103"/>
      <c r="FT119" s="103"/>
      <c r="FU119" s="103"/>
      <c r="FV119" s="103"/>
      <c r="FW119" s="103"/>
      <c r="FX119" s="103"/>
      <c r="FY119" s="103"/>
      <c r="FZ119" s="103"/>
      <c r="GA119" s="103"/>
      <c r="GB119" s="103"/>
      <c r="GC119" s="103"/>
      <c r="GD119" s="103"/>
      <c r="GE119" s="103"/>
      <c r="GF119" s="103"/>
      <c r="GG119" s="103"/>
      <c r="GH119" s="154"/>
      <c r="GI119" s="103"/>
      <c r="GJ119" s="103"/>
      <c r="GK119" s="103"/>
      <c r="GL119" s="103"/>
      <c r="GM119" s="103"/>
      <c r="GN119" s="103"/>
      <c r="GO119" s="103"/>
      <c r="GP119" s="103"/>
      <c r="GQ119" s="103"/>
      <c r="GR119" s="103"/>
      <c r="GS119" s="103"/>
      <c r="GT119" s="103"/>
      <c r="GU119" s="103"/>
      <c r="GV119" s="103"/>
      <c r="GW119" s="103"/>
      <c r="GX119" s="103"/>
      <c r="GY119" s="103"/>
      <c r="GZ119" s="154"/>
      <c r="HA119" s="103"/>
      <c r="HB119" s="103"/>
      <c r="HC119" s="103"/>
      <c r="HD119" s="103"/>
      <c r="HE119" s="103"/>
      <c r="HF119" s="103"/>
      <c r="HG119" s="103"/>
      <c r="HH119" s="103"/>
      <c r="HI119" s="103"/>
      <c r="HJ119" s="103"/>
      <c r="HK119" s="103"/>
      <c r="HL119" s="103"/>
      <c r="HM119" s="103"/>
      <c r="HN119" s="103"/>
      <c r="HO119" s="103"/>
      <c r="HP119" s="103"/>
      <c r="HQ119" s="103"/>
      <c r="HR119" s="103"/>
      <c r="HS119" s="103"/>
      <c r="HT119" s="103"/>
      <c r="HU119" s="103"/>
      <c r="HV119" s="103"/>
      <c r="HW119" s="103"/>
      <c r="HX119" s="103"/>
      <c r="HY119" s="103"/>
      <c r="HZ119" s="103"/>
      <c r="IA119" s="103"/>
      <c r="IB119" s="103"/>
      <c r="IC119" s="103"/>
      <c r="ID119" s="103"/>
      <c r="IE119" s="103"/>
      <c r="IF119" s="103"/>
      <c r="IG119" s="103"/>
      <c r="IH119" s="103"/>
      <c r="II119" s="103"/>
      <c r="IJ119" s="103"/>
      <c r="IK119" s="154"/>
      <c r="IL119" s="103"/>
      <c r="IM119" s="103"/>
      <c r="IN119" s="103"/>
      <c r="IO119" s="103"/>
      <c r="IP119" s="103"/>
      <c r="IQ119" s="103"/>
      <c r="IR119" s="103"/>
      <c r="IS119" s="103"/>
      <c r="IT119" s="103"/>
      <c r="IU119" s="103"/>
      <c r="IV119" s="103"/>
      <c r="IW119" s="103"/>
      <c r="IX119" s="103"/>
      <c r="IY119" s="103"/>
      <c r="IZ119" s="103"/>
      <c r="JA119" s="103"/>
      <c r="JB119" s="154"/>
      <c r="JC119" s="103"/>
      <c r="JD119" s="103"/>
      <c r="JE119" s="103"/>
      <c r="JF119" s="103"/>
      <c r="JG119" s="103"/>
      <c r="JH119" s="103"/>
      <c r="JI119" s="103"/>
      <c r="JJ119" s="103"/>
      <c r="JK119" s="103"/>
      <c r="JL119" s="103"/>
      <c r="JM119" s="103"/>
      <c r="JN119" s="154"/>
      <c r="JO119" s="103"/>
      <c r="JP119" s="103"/>
      <c r="JQ119" s="103"/>
      <c r="JR119" s="103"/>
      <c r="JS119" s="103"/>
      <c r="JT119" s="103"/>
      <c r="JU119" s="103"/>
      <c r="JV119" s="103"/>
      <c r="JW119" s="103"/>
      <c r="JX119" s="103"/>
      <c r="JY119" s="103"/>
      <c r="JZ119" s="103"/>
      <c r="KA119" s="103"/>
      <c r="KB119" s="103"/>
      <c r="KC119" s="103"/>
      <c r="KD119" s="103"/>
      <c r="KE119" s="103"/>
      <c r="KF119" s="103"/>
      <c r="KG119" s="103"/>
      <c r="KH119" s="154"/>
      <c r="KI119" s="103"/>
      <c r="KJ119" s="103"/>
      <c r="KK119" s="103"/>
      <c r="KL119" s="103"/>
      <c r="KM119" s="103"/>
      <c r="KN119" s="103"/>
      <c r="KO119" s="103"/>
      <c r="KP119" s="103"/>
      <c r="KQ119" s="103"/>
      <c r="KR119" s="103"/>
      <c r="KS119" s="103"/>
      <c r="KT119" s="103"/>
      <c r="KU119" s="103"/>
      <c r="KV119" s="103"/>
      <c r="KW119" s="103"/>
      <c r="KX119" s="103"/>
      <c r="KY119" s="103"/>
      <c r="KZ119" s="154"/>
      <c r="LA119" s="103"/>
      <c r="LB119" s="103"/>
      <c r="LC119" s="103"/>
      <c r="LD119" s="103"/>
      <c r="LE119" s="103"/>
      <c r="LF119" s="103"/>
      <c r="LG119" s="103"/>
      <c r="LH119" s="103"/>
      <c r="LI119" s="103"/>
      <c r="LJ119" s="103"/>
      <c r="LK119" s="103"/>
      <c r="LL119" s="103"/>
      <c r="LM119" s="103"/>
      <c r="LN119" s="103"/>
      <c r="LO119" s="103"/>
      <c r="LP119" s="103"/>
      <c r="LQ119" s="103"/>
      <c r="LR119" s="103"/>
      <c r="LS119" s="103"/>
      <c r="LT119" s="103"/>
      <c r="LU119" s="103"/>
      <c r="LV119" s="103"/>
      <c r="LW119" s="103"/>
      <c r="LX119" s="103"/>
      <c r="LY119" s="103"/>
      <c r="LZ119" s="103"/>
      <c r="MA119" s="103"/>
      <c r="MB119" s="103"/>
      <c r="MC119" s="103"/>
      <c r="MD119" s="154"/>
      <c r="ME119" s="103"/>
      <c r="MF119" s="103"/>
      <c r="MG119" s="103"/>
      <c r="MH119" s="103"/>
      <c r="MI119" s="103"/>
      <c r="MJ119" s="103"/>
      <c r="MK119" s="103"/>
      <c r="ML119" s="103"/>
      <c r="MM119" s="103"/>
      <c r="MN119" s="103"/>
      <c r="MO119" s="103"/>
      <c r="MP119" s="103"/>
      <c r="MQ119" s="103"/>
      <c r="MR119" s="103"/>
      <c r="MS119" s="103"/>
      <c r="MT119" s="103"/>
      <c r="MU119" s="103"/>
      <c r="MV119" s="103"/>
      <c r="MW119" s="103"/>
      <c r="MX119" s="103"/>
      <c r="MY119" s="103"/>
      <c r="MZ119" s="154"/>
      <c r="NA119" s="103"/>
      <c r="NB119" s="103"/>
      <c r="NC119" s="103"/>
      <c r="ND119" s="103"/>
      <c r="NE119" s="103"/>
      <c r="NF119" s="103"/>
      <c r="NG119" s="103"/>
      <c r="NH119" s="103"/>
      <c r="NI119" s="103"/>
      <c r="NJ119" s="103"/>
      <c r="NK119" s="154"/>
      <c r="NL119" s="103"/>
      <c r="NM119" s="103"/>
      <c r="NN119" s="103"/>
      <c r="NO119" s="154"/>
      <c r="NP119" s="103"/>
      <c r="NQ119" s="103"/>
      <c r="NR119" s="103"/>
      <c r="NS119" s="103"/>
      <c r="NT119" s="103"/>
      <c r="NU119" s="103"/>
      <c r="NV119" s="103"/>
      <c r="NW119" s="103"/>
      <c r="NX119" s="154"/>
      <c r="NY119" s="103"/>
      <c r="NZ119" s="103"/>
      <c r="OA119" s="103"/>
      <c r="OB119" s="103"/>
      <c r="OC119" s="103"/>
      <c r="OD119" s="103"/>
      <c r="OE119" s="103"/>
      <c r="OF119" s="103"/>
      <c r="OG119" s="103"/>
      <c r="OH119" s="103"/>
      <c r="OI119" s="103"/>
      <c r="OJ119" s="154">
        <v>1.35E-2</v>
      </c>
      <c r="OK119" s="103">
        <v>6.7999999999999996E-3</v>
      </c>
      <c r="OL119" s="103">
        <v>2.29E-2</v>
      </c>
      <c r="OM119" s="103">
        <v>1.11E-2</v>
      </c>
      <c r="ON119" s="103">
        <v>6.7999999999999996E-3</v>
      </c>
      <c r="OO119" s="103">
        <v>3.0000000000000001E-3</v>
      </c>
      <c r="OP119" s="103">
        <v>3.49E-2</v>
      </c>
      <c r="OQ119" s="103">
        <v>2.1100000000000001E-2</v>
      </c>
      <c r="OR119" s="103">
        <v>1.32E-2</v>
      </c>
      <c r="OS119" s="103">
        <v>5.4000000000000003E-3</v>
      </c>
      <c r="OT119" s="103">
        <v>2.3400000000000001E-2</v>
      </c>
      <c r="OU119" s="103">
        <v>1.35E-2</v>
      </c>
      <c r="OV119" s="103">
        <v>8.9999999999999993E-3</v>
      </c>
      <c r="OW119" s="103">
        <v>4.4999999999999997E-3</v>
      </c>
      <c r="OX119" s="103">
        <v>1.66E-2</v>
      </c>
      <c r="OY119" s="103">
        <v>7.1000000000000004E-3</v>
      </c>
      <c r="OZ119" s="103">
        <v>1.8200000000000001E-2</v>
      </c>
      <c r="PA119" s="103">
        <v>0.61309999999999998</v>
      </c>
      <c r="PB119" s="103">
        <v>2.4E-2</v>
      </c>
      <c r="PC119" s="103">
        <v>0.71050000000000002</v>
      </c>
      <c r="PD119" s="103">
        <v>8.0999999999999996E-3</v>
      </c>
      <c r="PE119" s="103">
        <v>0.25130000000000002</v>
      </c>
      <c r="PF119" s="103">
        <v>4.99E-2</v>
      </c>
      <c r="PG119" s="103">
        <v>0.95660000000000001</v>
      </c>
      <c r="PH119" s="103">
        <v>1.5900000000000001E-2</v>
      </c>
      <c r="PI119" s="103">
        <v>0.501</v>
      </c>
      <c r="PJ119" s="103">
        <v>2.53E-2</v>
      </c>
      <c r="PK119" s="103">
        <v>0.78080000000000005</v>
      </c>
      <c r="PL119" s="103">
        <v>1.17E-2</v>
      </c>
      <c r="PM119" s="103">
        <v>0.49719999999999998</v>
      </c>
      <c r="PN119" s="103">
        <v>2.0500000000000001E-2</v>
      </c>
      <c r="PO119" s="103">
        <v>0.69140000000000001</v>
      </c>
      <c r="PP119" s="103">
        <v>1.7999999999999999E-2</v>
      </c>
      <c r="PQ119" s="103">
        <v>8.0000000000000002E-3</v>
      </c>
      <c r="PR119" s="103">
        <v>2.3E-2</v>
      </c>
      <c r="PS119" s="103">
        <v>1.2999999999999999E-2</v>
      </c>
      <c r="PT119" s="103">
        <v>2.4E-2</v>
      </c>
      <c r="PU119" s="103">
        <v>1.2999999999999999E-2</v>
      </c>
      <c r="PV119" s="103">
        <v>1.7999999999999999E-2</v>
      </c>
      <c r="PW119" s="103">
        <v>8.0000000000000002E-3</v>
      </c>
      <c r="PX119" s="103">
        <v>3.3000000000000002E-2</v>
      </c>
      <c r="PY119" s="103">
        <v>1.2999999999999999E-2</v>
      </c>
      <c r="PZ119" s="103">
        <v>4.1000000000000002E-2</v>
      </c>
      <c r="QA119" s="103">
        <v>1.4E-2</v>
      </c>
      <c r="QB119" s="103">
        <v>3.7999999999999999E-2</v>
      </c>
      <c r="QC119" s="103">
        <v>1.2999999999999999E-2</v>
      </c>
      <c r="QD119" s="103">
        <v>1.9E-2</v>
      </c>
      <c r="QE119" s="103">
        <v>1.4E-2</v>
      </c>
      <c r="QF119" s="103">
        <v>7.0000000000000001E-3</v>
      </c>
      <c r="QG119" s="103">
        <v>4.0000000000000001E-3</v>
      </c>
      <c r="QH119" s="103">
        <v>0.13600000000000001</v>
      </c>
      <c r="QI119" s="103">
        <v>11.535</v>
      </c>
      <c r="QJ119" s="103">
        <v>0.128</v>
      </c>
      <c r="QK119" s="103">
        <v>15.622999999999999</v>
      </c>
      <c r="QL119" s="103">
        <v>0.10100000000000001</v>
      </c>
      <c r="QM119" s="103">
        <v>13.863</v>
      </c>
      <c r="QN119" s="103">
        <v>0.27800000000000002</v>
      </c>
      <c r="QO119" s="103">
        <v>13.618</v>
      </c>
      <c r="QP119" s="103">
        <v>0.34200000000000003</v>
      </c>
      <c r="QQ119" s="103">
        <v>17.465</v>
      </c>
      <c r="QR119" s="103">
        <v>0.29399999999999998</v>
      </c>
      <c r="QS119" s="103">
        <v>25.407</v>
      </c>
      <c r="QT119" s="103">
        <v>0.34</v>
      </c>
      <c r="QU119" s="103">
        <v>26.372</v>
      </c>
      <c r="QV119" s="103">
        <v>2.7E-2</v>
      </c>
      <c r="QW119" s="103">
        <v>0.90200000000000002</v>
      </c>
      <c r="QX119" s="103">
        <v>4.4999999999999998E-2</v>
      </c>
      <c r="QY119" s="103">
        <v>3.88</v>
      </c>
      <c r="QZ119" s="154"/>
      <c r="RA119" s="103"/>
      <c r="RB119" s="103"/>
      <c r="RC119" s="103"/>
      <c r="RD119" s="103"/>
      <c r="RE119" s="103"/>
      <c r="RF119" s="103"/>
      <c r="RG119" s="103"/>
      <c r="RH119" s="154"/>
      <c r="RI119" s="103"/>
      <c r="RJ119" s="103"/>
      <c r="RK119" s="103"/>
      <c r="RL119" s="103"/>
      <c r="RM119" s="103"/>
      <c r="RN119" s="103"/>
      <c r="RO119" s="103"/>
      <c r="RP119" s="103"/>
      <c r="RQ119" s="103"/>
      <c r="RR119" s="103"/>
      <c r="RS119" s="103"/>
      <c r="RT119" s="154"/>
      <c r="RU119" s="103"/>
      <c r="RV119" s="103"/>
      <c r="RW119" s="103"/>
      <c r="RX119" s="103"/>
      <c r="RY119" s="103"/>
      <c r="RZ119" s="103"/>
      <c r="SA119" s="103"/>
      <c r="SB119" s="103"/>
    </row>
    <row r="120" spans="1:805" x14ac:dyDescent="0.25">
      <c r="A120" s="63" t="s">
        <v>608</v>
      </c>
      <c r="B120" s="100"/>
      <c r="C120" s="100"/>
      <c r="D120" s="100"/>
      <c r="E120" s="100"/>
      <c r="F120" s="100"/>
      <c r="G120" s="100"/>
      <c r="H120" s="100"/>
      <c r="I120" s="100"/>
      <c r="J120" s="153"/>
      <c r="K120" s="100"/>
      <c r="L120" s="100"/>
      <c r="M120" s="100"/>
      <c r="N120" s="100"/>
      <c r="O120" s="100"/>
      <c r="P120" s="100"/>
      <c r="Q120" s="100"/>
      <c r="R120" s="100"/>
      <c r="S120" s="100"/>
      <c r="T120" s="100"/>
      <c r="U120" s="153"/>
      <c r="V120" s="100"/>
      <c r="W120" s="100"/>
      <c r="X120" s="100"/>
      <c r="Y120" s="100"/>
      <c r="Z120" s="100"/>
      <c r="AA120" s="100"/>
      <c r="AB120" s="100"/>
      <c r="AC120" s="100"/>
      <c r="AD120" s="100"/>
      <c r="AE120" s="100"/>
      <c r="AF120" s="153"/>
      <c r="AG120" s="100"/>
      <c r="AH120" s="100"/>
      <c r="AI120" s="100"/>
      <c r="AJ120" s="100"/>
      <c r="AK120" s="100"/>
      <c r="AL120" s="100"/>
      <c r="AM120" s="100"/>
      <c r="AN120" s="100"/>
      <c r="AO120" s="100"/>
      <c r="AP120" s="100"/>
      <c r="AQ120" s="153"/>
      <c r="AR120" s="100"/>
      <c r="AS120" s="100"/>
      <c r="AT120" s="100"/>
      <c r="AU120" s="100"/>
      <c r="AV120" s="100"/>
      <c r="AW120" s="100"/>
      <c r="AX120" s="100"/>
      <c r="AY120" s="100"/>
      <c r="AZ120" s="100"/>
      <c r="BA120" s="100"/>
      <c r="BB120" s="153"/>
      <c r="BC120" s="100"/>
      <c r="BD120" s="100"/>
      <c r="BE120" s="100"/>
      <c r="BF120" s="100"/>
      <c r="BG120" s="100"/>
      <c r="BH120" s="100"/>
      <c r="BI120" s="100"/>
      <c r="BJ120" s="100"/>
      <c r="BK120" s="100"/>
      <c r="BL120" s="100"/>
      <c r="BM120" s="100"/>
      <c r="BN120" s="153"/>
      <c r="BO120" s="100"/>
      <c r="BP120" s="100"/>
      <c r="BQ120" s="100"/>
      <c r="BR120" s="100"/>
      <c r="BS120" s="100"/>
      <c r="BT120" s="100"/>
      <c r="BU120" s="100"/>
      <c r="BV120" s="100"/>
      <c r="BW120" s="100"/>
      <c r="BX120" s="100"/>
      <c r="BY120" s="100"/>
      <c r="BZ120" s="100"/>
      <c r="CA120" s="100"/>
      <c r="CB120" s="100"/>
      <c r="CC120" s="100"/>
      <c r="CD120" s="153"/>
      <c r="CE120" s="100"/>
      <c r="CF120" s="100"/>
      <c r="CG120" s="100"/>
      <c r="CH120" s="100"/>
      <c r="CI120" s="100"/>
      <c r="CJ120" s="100"/>
      <c r="CK120" s="100"/>
      <c r="CL120" s="100"/>
      <c r="CM120" s="100"/>
      <c r="CN120" s="100"/>
      <c r="CO120" s="100"/>
      <c r="CP120" s="100"/>
      <c r="CQ120" s="100"/>
      <c r="CR120" s="100"/>
      <c r="CS120" s="100"/>
      <c r="CT120" s="100"/>
      <c r="CU120" s="100"/>
      <c r="CV120" s="100"/>
      <c r="CW120" s="100"/>
      <c r="CX120" s="153"/>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53"/>
      <c r="DW120" s="100"/>
      <c r="DX120" s="100"/>
      <c r="DY120" s="100"/>
      <c r="DZ120" s="100"/>
      <c r="EA120" s="100"/>
      <c r="EB120" s="100"/>
      <c r="EC120" s="100"/>
      <c r="ED120" s="100"/>
      <c r="EE120" s="100"/>
      <c r="EF120" s="100"/>
      <c r="EG120" s="100"/>
      <c r="EH120" s="100"/>
      <c r="EI120" s="153"/>
      <c r="EJ120" s="100"/>
      <c r="EK120" s="100"/>
      <c r="EL120" s="100"/>
      <c r="EM120" s="100"/>
      <c r="EN120" s="100"/>
      <c r="EO120" s="100"/>
      <c r="EP120" s="100"/>
      <c r="EQ120" s="100"/>
      <c r="ER120" s="100"/>
      <c r="ES120" s="100"/>
      <c r="ET120" s="153"/>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c r="GG120" s="100"/>
      <c r="GH120" s="153"/>
      <c r="GI120" s="100"/>
      <c r="GJ120" s="100"/>
      <c r="GK120" s="100"/>
      <c r="GL120" s="100"/>
      <c r="GM120" s="100"/>
      <c r="GN120" s="100"/>
      <c r="GO120" s="100"/>
      <c r="GP120" s="100"/>
      <c r="GQ120" s="100"/>
      <c r="GR120" s="100"/>
      <c r="GS120" s="100"/>
      <c r="GT120" s="100"/>
      <c r="GU120" s="100"/>
      <c r="GV120" s="100"/>
      <c r="GW120" s="100"/>
      <c r="GX120" s="100"/>
      <c r="GY120" s="100"/>
      <c r="GZ120" s="153"/>
      <c r="HA120" s="100"/>
      <c r="HB120" s="100"/>
      <c r="HC120" s="100"/>
      <c r="HD120" s="100"/>
      <c r="HE120" s="100"/>
      <c r="HF120" s="100"/>
      <c r="HG120" s="100"/>
      <c r="HH120" s="100"/>
      <c r="HI120" s="100"/>
      <c r="HJ120" s="100"/>
      <c r="HK120" s="100"/>
      <c r="HL120" s="100"/>
      <c r="HM120" s="100"/>
      <c r="HN120" s="100"/>
      <c r="HO120" s="100"/>
      <c r="HP120" s="100"/>
      <c r="HQ120" s="100"/>
      <c r="HR120" s="100"/>
      <c r="HS120" s="100"/>
      <c r="HT120" s="100"/>
      <c r="HU120" s="100"/>
      <c r="HV120" s="100"/>
      <c r="HW120" s="100"/>
      <c r="HX120" s="100"/>
      <c r="HY120" s="100"/>
      <c r="HZ120" s="100"/>
      <c r="IA120" s="100"/>
      <c r="IB120" s="100"/>
      <c r="IC120" s="100"/>
      <c r="ID120" s="100"/>
      <c r="IE120" s="100"/>
      <c r="IF120" s="100"/>
      <c r="IG120" s="100"/>
      <c r="IH120" s="100"/>
      <c r="II120" s="100"/>
      <c r="IJ120" s="100"/>
      <c r="IK120" s="153"/>
      <c r="IL120" s="100"/>
      <c r="IM120" s="100"/>
      <c r="IN120" s="100"/>
      <c r="IO120" s="100"/>
      <c r="IP120" s="100"/>
      <c r="IQ120" s="100"/>
      <c r="IR120" s="100"/>
      <c r="IS120" s="100"/>
      <c r="IT120" s="100"/>
      <c r="IU120" s="100"/>
      <c r="IV120" s="100"/>
      <c r="IW120" s="100"/>
      <c r="IX120" s="100"/>
      <c r="IY120" s="100"/>
      <c r="IZ120" s="100"/>
      <c r="JA120" s="100"/>
      <c r="JB120" s="153"/>
      <c r="JC120" s="100"/>
      <c r="JD120" s="100"/>
      <c r="JE120" s="100"/>
      <c r="JF120" s="100"/>
      <c r="JG120" s="100"/>
      <c r="JH120" s="100"/>
      <c r="JI120" s="100"/>
      <c r="JJ120" s="100"/>
      <c r="JK120" s="100"/>
      <c r="JL120" s="100"/>
      <c r="JM120" s="100"/>
      <c r="JN120" s="153"/>
      <c r="JO120" s="100"/>
      <c r="JP120" s="100"/>
      <c r="JQ120" s="100"/>
      <c r="JR120" s="100"/>
      <c r="JS120" s="100"/>
      <c r="JT120" s="100"/>
      <c r="JU120" s="100"/>
      <c r="JV120" s="100"/>
      <c r="JW120" s="100"/>
      <c r="JX120" s="100"/>
      <c r="JY120" s="100"/>
      <c r="JZ120" s="100"/>
      <c r="KA120" s="100"/>
      <c r="KB120" s="100"/>
      <c r="KC120" s="100"/>
      <c r="KD120" s="100"/>
      <c r="KE120" s="100"/>
      <c r="KF120" s="100"/>
      <c r="KG120" s="100"/>
      <c r="KH120" s="153"/>
      <c r="KI120" s="100"/>
      <c r="KJ120" s="100"/>
      <c r="KK120" s="100"/>
      <c r="KL120" s="100"/>
      <c r="KM120" s="100"/>
      <c r="KN120" s="100"/>
      <c r="KO120" s="100"/>
      <c r="KP120" s="100"/>
      <c r="KQ120" s="100"/>
      <c r="KR120" s="100"/>
      <c r="KS120" s="100"/>
      <c r="KT120" s="100"/>
      <c r="KU120" s="100"/>
      <c r="KV120" s="100"/>
      <c r="KW120" s="100"/>
      <c r="KX120" s="100"/>
      <c r="KY120" s="100"/>
      <c r="KZ120" s="153"/>
      <c r="LA120" s="100"/>
      <c r="LB120" s="100"/>
      <c r="LC120" s="100"/>
      <c r="LD120" s="100"/>
      <c r="LE120" s="100"/>
      <c r="LF120" s="100"/>
      <c r="LG120" s="100"/>
      <c r="LH120" s="100"/>
      <c r="LI120" s="100"/>
      <c r="LJ120" s="100"/>
      <c r="LK120" s="100"/>
      <c r="LL120" s="100"/>
      <c r="LM120" s="100"/>
      <c r="LN120" s="100"/>
      <c r="LO120" s="100"/>
      <c r="LP120" s="100"/>
      <c r="LQ120" s="100"/>
      <c r="LR120" s="100"/>
      <c r="LS120" s="100"/>
      <c r="LT120" s="100"/>
      <c r="LU120" s="100"/>
      <c r="LV120" s="100"/>
      <c r="LW120" s="100"/>
      <c r="LX120" s="100"/>
      <c r="LY120" s="100"/>
      <c r="LZ120" s="100"/>
      <c r="MA120" s="100"/>
      <c r="MB120" s="100"/>
      <c r="MC120" s="100"/>
      <c r="MD120" s="153"/>
      <c r="ME120" s="100"/>
      <c r="MF120" s="100"/>
      <c r="MG120" s="100"/>
      <c r="MH120" s="100"/>
      <c r="MI120" s="100"/>
      <c r="MJ120" s="100"/>
      <c r="MK120" s="100"/>
      <c r="ML120" s="100"/>
      <c r="MM120" s="100"/>
      <c r="MN120" s="100"/>
      <c r="MO120" s="100"/>
      <c r="MP120" s="100"/>
      <c r="MQ120" s="100"/>
      <c r="MR120" s="100"/>
      <c r="MS120" s="100"/>
      <c r="MT120" s="100"/>
      <c r="MU120" s="100"/>
      <c r="MV120" s="100"/>
      <c r="MW120" s="100"/>
      <c r="MX120" s="100"/>
      <c r="MY120" s="100"/>
      <c r="MZ120" s="153"/>
      <c r="NA120" s="100"/>
      <c r="NB120" s="100"/>
      <c r="NC120" s="100"/>
      <c r="ND120" s="100"/>
      <c r="NE120" s="100"/>
      <c r="NF120" s="100"/>
      <c r="NG120" s="100"/>
      <c r="NH120" s="100"/>
      <c r="NI120" s="100"/>
      <c r="NJ120" s="100"/>
      <c r="NK120" s="153"/>
      <c r="NL120" s="100"/>
      <c r="NM120" s="100"/>
      <c r="NN120" s="100"/>
      <c r="NO120" s="153"/>
      <c r="NP120" s="100"/>
      <c r="NQ120" s="100"/>
      <c r="NR120" s="100"/>
      <c r="NS120" s="100"/>
      <c r="NT120" s="100"/>
      <c r="NU120" s="100"/>
      <c r="NV120" s="100"/>
      <c r="NW120" s="100"/>
      <c r="NX120" s="153"/>
      <c r="NY120" s="100"/>
      <c r="NZ120" s="100"/>
      <c r="OA120" s="100"/>
      <c r="OB120" s="100"/>
      <c r="OC120" s="100"/>
      <c r="OD120" s="100"/>
      <c r="OE120" s="100"/>
      <c r="OF120" s="100"/>
      <c r="OG120" s="100"/>
      <c r="OH120" s="100"/>
      <c r="OI120" s="100"/>
      <c r="OJ120" s="153"/>
      <c r="OK120" s="100"/>
      <c r="OL120" s="100"/>
      <c r="OM120" s="100"/>
      <c r="ON120" s="100"/>
      <c r="OO120" s="100"/>
      <c r="OP120" s="100"/>
      <c r="OQ120" s="100"/>
      <c r="OR120" s="100"/>
      <c r="OS120" s="100"/>
      <c r="OT120" s="100"/>
      <c r="OU120" s="100"/>
      <c r="OV120" s="100"/>
      <c r="OW120" s="100"/>
      <c r="OX120" s="100"/>
      <c r="OY120" s="100"/>
      <c r="OZ120" s="100"/>
      <c r="PA120" s="100"/>
      <c r="PB120" s="100"/>
      <c r="PC120" s="100"/>
      <c r="PD120" s="100"/>
      <c r="PE120" s="100"/>
      <c r="PF120" s="100"/>
      <c r="PG120" s="100"/>
      <c r="PH120" s="100"/>
      <c r="PI120" s="100"/>
      <c r="PJ120" s="100"/>
      <c r="PK120" s="100"/>
      <c r="PL120" s="100"/>
      <c r="PM120" s="100"/>
      <c r="PN120" s="100"/>
      <c r="PO120" s="100"/>
      <c r="PP120" s="103">
        <v>3.3000000000000002E-2</v>
      </c>
      <c r="PQ120" s="103" t="s">
        <v>607</v>
      </c>
      <c r="PR120" s="103">
        <v>0.42299999999999999</v>
      </c>
      <c r="PS120" s="103" t="s">
        <v>607</v>
      </c>
      <c r="PT120" s="103">
        <v>6.9000000000000006E-2</v>
      </c>
      <c r="PU120" s="103" t="s">
        <v>607</v>
      </c>
      <c r="PV120" s="103">
        <v>2.7E-2</v>
      </c>
      <c r="PW120" s="103" t="s">
        <v>607</v>
      </c>
      <c r="PX120" s="103">
        <v>3.5000000000000003E-2</v>
      </c>
      <c r="PY120" s="103" t="s">
        <v>607</v>
      </c>
      <c r="PZ120" s="103">
        <v>0.157</v>
      </c>
      <c r="QA120" s="103" t="s">
        <v>607</v>
      </c>
      <c r="QB120" s="103">
        <v>3.6999999999999998E-2</v>
      </c>
      <c r="QC120" s="103" t="s">
        <v>607</v>
      </c>
      <c r="QD120" s="103">
        <v>1.4E-2</v>
      </c>
      <c r="QE120" s="103" t="s">
        <v>607</v>
      </c>
      <c r="QF120" s="103">
        <v>7.0000000000000001E-3</v>
      </c>
      <c r="QG120" s="103" t="s">
        <v>607</v>
      </c>
      <c r="QH120" s="103" t="s">
        <v>607</v>
      </c>
      <c r="QI120" s="103" t="s">
        <v>607</v>
      </c>
      <c r="QJ120" s="103" t="s">
        <v>607</v>
      </c>
      <c r="QK120" s="103" t="s">
        <v>607</v>
      </c>
      <c r="QL120" s="103" t="s">
        <v>607</v>
      </c>
      <c r="QM120" s="103" t="s">
        <v>607</v>
      </c>
      <c r="QN120" s="103" t="s">
        <v>607</v>
      </c>
      <c r="QO120" s="103" t="s">
        <v>607</v>
      </c>
      <c r="QP120" s="103" t="s">
        <v>607</v>
      </c>
      <c r="QQ120" s="103" t="s">
        <v>607</v>
      </c>
      <c r="QR120" s="103" t="s">
        <v>607</v>
      </c>
      <c r="QS120" s="103" t="s">
        <v>607</v>
      </c>
      <c r="QT120" s="103" t="s">
        <v>607</v>
      </c>
      <c r="QU120" s="103" t="s">
        <v>607</v>
      </c>
      <c r="QV120" s="103" t="s">
        <v>607</v>
      </c>
      <c r="QW120" s="103" t="s">
        <v>607</v>
      </c>
      <c r="QX120" s="103" t="s">
        <v>607</v>
      </c>
      <c r="QY120" s="103" t="s">
        <v>607</v>
      </c>
      <c r="QZ120" s="153"/>
      <c r="RA120" s="100"/>
      <c r="RB120" s="100"/>
      <c r="RC120" s="100"/>
      <c r="RD120" s="100"/>
      <c r="RE120" s="100"/>
      <c r="RF120" s="100"/>
      <c r="RG120" s="100"/>
      <c r="RH120" s="153"/>
      <c r="RI120" s="100"/>
      <c r="RJ120" s="100"/>
      <c r="RK120" s="100"/>
      <c r="RL120" s="100"/>
      <c r="RM120" s="100"/>
      <c r="RN120" s="100"/>
      <c r="RO120" s="100"/>
      <c r="RP120" s="100"/>
      <c r="RQ120" s="100"/>
      <c r="RR120" s="100"/>
      <c r="RS120" s="100"/>
      <c r="RT120" s="153"/>
      <c r="RU120" s="100"/>
      <c r="RV120" s="100"/>
      <c r="RW120" s="100"/>
      <c r="RX120" s="100"/>
      <c r="RY120" s="100"/>
      <c r="RZ120" s="100"/>
      <c r="SA120" s="100"/>
      <c r="SB120" s="100"/>
    </row>
    <row r="121" spans="1:805" x14ac:dyDescent="0.25">
      <c r="A121" s="3" t="s">
        <v>609</v>
      </c>
      <c r="B121" s="103"/>
      <c r="C121" s="103"/>
      <c r="D121" s="103"/>
      <c r="E121" s="103"/>
      <c r="F121" s="103"/>
      <c r="G121" s="103"/>
      <c r="H121" s="103"/>
      <c r="I121" s="103"/>
      <c r="J121" s="154"/>
      <c r="K121" s="103"/>
      <c r="L121" s="103"/>
      <c r="M121" s="103"/>
      <c r="N121" s="103"/>
      <c r="O121" s="103"/>
      <c r="P121" s="103"/>
      <c r="Q121" s="103"/>
      <c r="R121" s="103"/>
      <c r="S121" s="103"/>
      <c r="T121" s="103"/>
      <c r="U121" s="154"/>
      <c r="V121" s="103"/>
      <c r="W121" s="103"/>
      <c r="X121" s="103"/>
      <c r="Y121" s="103"/>
      <c r="Z121" s="103"/>
      <c r="AA121" s="103"/>
      <c r="AB121" s="103"/>
      <c r="AC121" s="103"/>
      <c r="AD121" s="103"/>
      <c r="AE121" s="103"/>
      <c r="AF121" s="154"/>
      <c r="AG121" s="103"/>
      <c r="AH121" s="103"/>
      <c r="AI121" s="103"/>
      <c r="AJ121" s="103"/>
      <c r="AK121" s="103"/>
      <c r="AL121" s="103"/>
      <c r="AM121" s="103"/>
      <c r="AN121" s="103"/>
      <c r="AO121" s="103"/>
      <c r="AP121" s="103"/>
      <c r="AQ121" s="154"/>
      <c r="AR121" s="103"/>
      <c r="AS121" s="103"/>
      <c r="AT121" s="103"/>
      <c r="AU121" s="103"/>
      <c r="AV121" s="103"/>
      <c r="AW121" s="103"/>
      <c r="AX121" s="103"/>
      <c r="AY121" s="103"/>
      <c r="AZ121" s="103"/>
      <c r="BA121" s="103"/>
      <c r="BB121" s="154"/>
      <c r="BC121" s="103"/>
      <c r="BD121" s="103"/>
      <c r="BE121" s="103"/>
      <c r="BF121" s="103"/>
      <c r="BG121" s="103"/>
      <c r="BH121" s="103"/>
      <c r="BI121" s="103"/>
      <c r="BJ121" s="103"/>
      <c r="BK121" s="103"/>
      <c r="BL121" s="103"/>
      <c r="BM121" s="103"/>
      <c r="BN121" s="154"/>
      <c r="BO121" s="103"/>
      <c r="BP121" s="103"/>
      <c r="BQ121" s="103"/>
      <c r="BR121" s="103"/>
      <c r="BS121" s="103"/>
      <c r="BT121" s="103"/>
      <c r="BU121" s="103"/>
      <c r="BV121" s="103"/>
      <c r="BW121" s="103"/>
      <c r="BX121" s="103"/>
      <c r="BY121" s="103"/>
      <c r="BZ121" s="103"/>
      <c r="CA121" s="103"/>
      <c r="CB121" s="103"/>
      <c r="CC121" s="103"/>
      <c r="CD121" s="154"/>
      <c r="CE121" s="103"/>
      <c r="CF121" s="103"/>
      <c r="CG121" s="103"/>
      <c r="CH121" s="103"/>
      <c r="CI121" s="103"/>
      <c r="CJ121" s="103"/>
      <c r="CK121" s="103"/>
      <c r="CL121" s="103"/>
      <c r="CM121" s="103"/>
      <c r="CN121" s="103"/>
      <c r="CO121" s="103"/>
      <c r="CP121" s="103"/>
      <c r="CQ121" s="103"/>
      <c r="CR121" s="103"/>
      <c r="CS121" s="103"/>
      <c r="CT121" s="103"/>
      <c r="CU121" s="103"/>
      <c r="CV121" s="103"/>
      <c r="CW121" s="103"/>
      <c r="CX121" s="154"/>
      <c r="CY121" s="103"/>
      <c r="CZ121" s="103"/>
      <c r="DA121" s="103"/>
      <c r="DB121" s="103"/>
      <c r="DC121" s="103"/>
      <c r="DD121" s="103"/>
      <c r="DE121" s="103"/>
      <c r="DF121" s="103"/>
      <c r="DG121" s="103"/>
      <c r="DH121" s="103"/>
      <c r="DI121" s="103"/>
      <c r="DJ121" s="103"/>
      <c r="DK121" s="103"/>
      <c r="DL121" s="103"/>
      <c r="DM121" s="103"/>
      <c r="DN121" s="103"/>
      <c r="DO121" s="103"/>
      <c r="DP121" s="103"/>
      <c r="DQ121" s="103"/>
      <c r="DR121" s="103"/>
      <c r="DS121" s="103"/>
      <c r="DT121" s="103"/>
      <c r="DU121" s="103"/>
      <c r="DV121" s="154"/>
      <c r="DW121" s="103"/>
      <c r="DX121" s="103"/>
      <c r="DY121" s="103"/>
      <c r="DZ121" s="103"/>
      <c r="EA121" s="103"/>
      <c r="EB121" s="103"/>
      <c r="EC121" s="103"/>
      <c r="ED121" s="103"/>
      <c r="EE121" s="103"/>
      <c r="EF121" s="103"/>
      <c r="EG121" s="103"/>
      <c r="EH121" s="103"/>
      <c r="EI121" s="154"/>
      <c r="EJ121" s="103"/>
      <c r="EK121" s="103"/>
      <c r="EL121" s="103"/>
      <c r="EM121" s="103"/>
      <c r="EN121" s="103"/>
      <c r="EO121" s="103"/>
      <c r="EP121" s="103"/>
      <c r="EQ121" s="103"/>
      <c r="ER121" s="103"/>
      <c r="ES121" s="103"/>
      <c r="ET121" s="154"/>
      <c r="EU121" s="103"/>
      <c r="EV121" s="103"/>
      <c r="EW121" s="103"/>
      <c r="EX121" s="103"/>
      <c r="EY121" s="103"/>
      <c r="EZ121" s="103"/>
      <c r="FA121" s="103"/>
      <c r="FB121" s="103"/>
      <c r="FC121" s="103"/>
      <c r="FD121" s="103"/>
      <c r="FE121" s="103"/>
      <c r="FF121" s="103"/>
      <c r="FG121" s="103"/>
      <c r="FH121" s="103"/>
      <c r="FI121" s="103"/>
      <c r="FJ121" s="103"/>
      <c r="FK121" s="103"/>
      <c r="FL121" s="103"/>
      <c r="FM121" s="103"/>
      <c r="FN121" s="103"/>
      <c r="FO121" s="103"/>
      <c r="FP121" s="103"/>
      <c r="FQ121" s="103"/>
      <c r="FR121" s="103"/>
      <c r="FS121" s="103"/>
      <c r="FT121" s="103"/>
      <c r="FU121" s="103"/>
      <c r="FV121" s="103"/>
      <c r="FW121" s="103"/>
      <c r="FX121" s="103"/>
      <c r="FY121" s="103"/>
      <c r="FZ121" s="103"/>
      <c r="GA121" s="103"/>
      <c r="GB121" s="103"/>
      <c r="GC121" s="103"/>
      <c r="GD121" s="103"/>
      <c r="GE121" s="103"/>
      <c r="GF121" s="103"/>
      <c r="GG121" s="103"/>
      <c r="GH121" s="154"/>
      <c r="GI121" s="103"/>
      <c r="GJ121" s="103"/>
      <c r="GK121" s="103"/>
      <c r="GL121" s="103"/>
      <c r="GM121" s="103"/>
      <c r="GN121" s="103"/>
      <c r="GO121" s="103"/>
      <c r="GP121" s="103"/>
      <c r="GQ121" s="103"/>
      <c r="GR121" s="103"/>
      <c r="GS121" s="103"/>
      <c r="GT121" s="103"/>
      <c r="GU121" s="103"/>
      <c r="GV121" s="103"/>
      <c r="GW121" s="103"/>
      <c r="GX121" s="103"/>
      <c r="GY121" s="103"/>
      <c r="GZ121" s="154"/>
      <c r="HA121" s="103"/>
      <c r="HB121" s="103"/>
      <c r="HC121" s="103"/>
      <c r="HD121" s="103"/>
      <c r="HE121" s="103"/>
      <c r="HF121" s="103"/>
      <c r="HG121" s="103"/>
      <c r="HH121" s="103"/>
      <c r="HI121" s="103"/>
      <c r="HJ121" s="103"/>
      <c r="HK121" s="103"/>
      <c r="HL121" s="103"/>
      <c r="HM121" s="103"/>
      <c r="HN121" s="103"/>
      <c r="HO121" s="103"/>
      <c r="HP121" s="103"/>
      <c r="HQ121" s="103"/>
      <c r="HR121" s="103"/>
      <c r="HS121" s="103"/>
      <c r="HT121" s="103"/>
      <c r="HU121" s="103"/>
      <c r="HV121" s="103"/>
      <c r="HW121" s="103"/>
      <c r="HX121" s="103"/>
      <c r="HY121" s="103"/>
      <c r="HZ121" s="103"/>
      <c r="IA121" s="103"/>
      <c r="IB121" s="103"/>
      <c r="IC121" s="103"/>
      <c r="ID121" s="103"/>
      <c r="IE121" s="103"/>
      <c r="IF121" s="103"/>
      <c r="IG121" s="103"/>
      <c r="IH121" s="103"/>
      <c r="II121" s="103"/>
      <c r="IJ121" s="103"/>
      <c r="IK121" s="154"/>
      <c r="IL121" s="103"/>
      <c r="IM121" s="103"/>
      <c r="IN121" s="103"/>
      <c r="IO121" s="103"/>
      <c r="IP121" s="103"/>
      <c r="IQ121" s="103"/>
      <c r="IR121" s="103"/>
      <c r="IS121" s="103"/>
      <c r="IT121" s="103"/>
      <c r="IU121" s="103"/>
      <c r="IV121" s="103"/>
      <c r="IW121" s="103"/>
      <c r="IX121" s="103"/>
      <c r="IY121" s="103"/>
      <c r="IZ121" s="103"/>
      <c r="JA121" s="103"/>
      <c r="JB121" s="154"/>
      <c r="JC121" s="103"/>
      <c r="JD121" s="103"/>
      <c r="JE121" s="103"/>
      <c r="JF121" s="103"/>
      <c r="JG121" s="103"/>
      <c r="JH121" s="103"/>
      <c r="JI121" s="103"/>
      <c r="JJ121" s="103"/>
      <c r="JK121" s="103"/>
      <c r="JL121" s="103"/>
      <c r="JM121" s="103"/>
      <c r="JN121" s="154"/>
      <c r="JO121" s="103"/>
      <c r="JP121" s="103"/>
      <c r="JQ121" s="103"/>
      <c r="JR121" s="103"/>
      <c r="JS121" s="103"/>
      <c r="JT121" s="103"/>
      <c r="JU121" s="103"/>
      <c r="JV121" s="103"/>
      <c r="JW121" s="103"/>
      <c r="JX121" s="103"/>
      <c r="JY121" s="103"/>
      <c r="JZ121" s="103"/>
      <c r="KA121" s="103"/>
      <c r="KB121" s="103"/>
      <c r="KC121" s="103"/>
      <c r="KD121" s="103"/>
      <c r="KE121" s="103"/>
      <c r="KF121" s="103"/>
      <c r="KG121" s="103"/>
      <c r="KH121" s="154"/>
      <c r="KI121" s="103"/>
      <c r="KJ121" s="103"/>
      <c r="KK121" s="103"/>
      <c r="KL121" s="103"/>
      <c r="KM121" s="103"/>
      <c r="KN121" s="103"/>
      <c r="KO121" s="103"/>
      <c r="KP121" s="103"/>
      <c r="KQ121" s="103"/>
      <c r="KR121" s="103"/>
      <c r="KS121" s="103"/>
      <c r="KT121" s="103"/>
      <c r="KU121" s="103"/>
      <c r="KV121" s="103"/>
      <c r="KW121" s="103"/>
      <c r="KX121" s="103"/>
      <c r="KY121" s="103"/>
      <c r="KZ121" s="154"/>
      <c r="LA121" s="103"/>
      <c r="LB121" s="103"/>
      <c r="LC121" s="103"/>
      <c r="LD121" s="103"/>
      <c r="LE121" s="103"/>
      <c r="LF121" s="103"/>
      <c r="LG121" s="103"/>
      <c r="LH121" s="103"/>
      <c r="LI121" s="103"/>
      <c r="LJ121" s="103"/>
      <c r="LK121" s="103"/>
      <c r="LL121" s="103"/>
      <c r="LM121" s="103"/>
      <c r="LN121" s="103"/>
      <c r="LO121" s="103"/>
      <c r="LP121" s="103"/>
      <c r="LQ121" s="103"/>
      <c r="LR121" s="103"/>
      <c r="LS121" s="103"/>
      <c r="LT121" s="103"/>
      <c r="LU121" s="103"/>
      <c r="LV121" s="103"/>
      <c r="LW121" s="103"/>
      <c r="LX121" s="103"/>
      <c r="LY121" s="103"/>
      <c r="LZ121" s="103"/>
      <c r="MA121" s="103"/>
      <c r="MB121" s="103"/>
      <c r="MC121" s="103"/>
      <c r="MD121" s="154"/>
      <c r="ME121" s="103"/>
      <c r="MF121" s="103"/>
      <c r="MG121" s="103"/>
      <c r="MH121" s="103"/>
      <c r="MI121" s="103"/>
      <c r="MJ121" s="103"/>
      <c r="MK121" s="103"/>
      <c r="ML121" s="103"/>
      <c r="MM121" s="103"/>
      <c r="MN121" s="103"/>
      <c r="MO121" s="103"/>
      <c r="MP121" s="103"/>
      <c r="MQ121" s="103"/>
      <c r="MR121" s="103"/>
      <c r="MS121" s="103"/>
      <c r="MT121" s="103"/>
      <c r="MU121" s="103"/>
      <c r="MV121" s="103"/>
      <c r="MW121" s="103"/>
      <c r="MX121" s="103"/>
      <c r="MY121" s="103"/>
      <c r="MZ121" s="154"/>
      <c r="NA121" s="103"/>
      <c r="NB121" s="103"/>
      <c r="NC121" s="103"/>
      <c r="ND121" s="103"/>
      <c r="NE121" s="103"/>
      <c r="NF121" s="103"/>
      <c r="NG121" s="103"/>
      <c r="NH121" s="103"/>
      <c r="NI121" s="103"/>
      <c r="NJ121" s="103"/>
      <c r="NK121" s="154"/>
      <c r="NL121" s="103"/>
      <c r="NM121" s="103"/>
      <c r="NN121" s="103"/>
      <c r="NO121" s="154"/>
      <c r="NP121" s="103"/>
      <c r="NQ121" s="103"/>
      <c r="NR121" s="103"/>
      <c r="NS121" s="103"/>
      <c r="NT121" s="103"/>
      <c r="NU121" s="103"/>
      <c r="NV121" s="103"/>
      <c r="NW121" s="103"/>
      <c r="NX121" s="154"/>
      <c r="NY121" s="103"/>
      <c r="NZ121" s="103"/>
      <c r="OA121" s="103"/>
      <c r="OB121" s="103"/>
      <c r="OC121" s="103"/>
      <c r="OD121" s="103"/>
      <c r="OE121" s="103"/>
      <c r="OF121" s="103"/>
      <c r="OG121" s="103"/>
      <c r="OH121" s="103"/>
      <c r="OI121" s="103"/>
      <c r="OJ121" s="154"/>
      <c r="OK121" s="103"/>
      <c r="OL121" s="103"/>
      <c r="OM121" s="103"/>
      <c r="ON121" s="103"/>
      <c r="OO121" s="103"/>
      <c r="OP121" s="103"/>
      <c r="OQ121" s="103"/>
      <c r="OR121" s="103"/>
      <c r="OS121" s="103"/>
      <c r="OT121" s="103"/>
      <c r="OU121" s="103"/>
      <c r="OV121" s="103"/>
      <c r="OW121" s="103"/>
      <c r="OX121" s="103"/>
      <c r="OY121" s="103"/>
      <c r="OZ121" s="103"/>
      <c r="PA121" s="103"/>
      <c r="PB121" s="103"/>
      <c r="PC121" s="103"/>
      <c r="PD121" s="103"/>
      <c r="PE121" s="103"/>
      <c r="PF121" s="103"/>
      <c r="PG121" s="103"/>
      <c r="PH121" s="103"/>
      <c r="PI121" s="103"/>
      <c r="PJ121" s="103"/>
      <c r="PK121" s="103"/>
      <c r="PL121" s="103"/>
      <c r="PM121" s="103"/>
      <c r="PN121" s="103"/>
      <c r="PO121" s="103"/>
      <c r="PP121" s="100">
        <v>0.20399999999999999</v>
      </c>
      <c r="PQ121" s="100" t="s">
        <v>607</v>
      </c>
      <c r="PR121" s="100">
        <v>0.155</v>
      </c>
      <c r="PS121" s="100" t="s">
        <v>607</v>
      </c>
      <c r="PT121" s="100">
        <v>0.13700000000000001</v>
      </c>
      <c r="PU121" s="100" t="s">
        <v>607</v>
      </c>
      <c r="PV121" s="100">
        <v>7.0999999999999994E-2</v>
      </c>
      <c r="PW121" s="100" t="s">
        <v>607</v>
      </c>
      <c r="PX121" s="100">
        <v>0.17899999999999999</v>
      </c>
      <c r="PY121" s="100" t="s">
        <v>607</v>
      </c>
      <c r="PZ121" s="100">
        <v>0.28899999999999998</v>
      </c>
      <c r="QA121" s="100" t="s">
        <v>607</v>
      </c>
      <c r="QB121" s="100">
        <v>0.46300000000000002</v>
      </c>
      <c r="QC121" s="100" t="s">
        <v>607</v>
      </c>
      <c r="QD121" s="100">
        <v>0.441</v>
      </c>
      <c r="QE121" s="100" t="s">
        <v>607</v>
      </c>
      <c r="QF121" s="100">
        <v>2.1999999999999999E-2</v>
      </c>
      <c r="QG121" s="100" t="s">
        <v>607</v>
      </c>
      <c r="QH121" s="100">
        <v>0.19800000000000001</v>
      </c>
      <c r="QI121" s="100" t="s">
        <v>607</v>
      </c>
      <c r="QJ121" s="100">
        <v>0.315</v>
      </c>
      <c r="QK121" s="100" t="s">
        <v>607</v>
      </c>
      <c r="QL121" s="100">
        <v>0.223</v>
      </c>
      <c r="QM121" s="100" t="s">
        <v>607</v>
      </c>
      <c r="QN121" s="100">
        <v>0.93899999999999995</v>
      </c>
      <c r="QO121" s="100" t="s">
        <v>607</v>
      </c>
      <c r="QP121" s="100">
        <v>1.2869999999999999</v>
      </c>
      <c r="QQ121" s="100" t="s">
        <v>607</v>
      </c>
      <c r="QR121" s="100">
        <v>1.2090000000000001</v>
      </c>
      <c r="QS121" s="100" t="s">
        <v>607</v>
      </c>
      <c r="QT121" s="100">
        <v>1.165</v>
      </c>
      <c r="QU121" s="100" t="s">
        <v>607</v>
      </c>
      <c r="QV121" s="100" t="s">
        <v>607</v>
      </c>
      <c r="QW121" s="100" t="s">
        <v>607</v>
      </c>
      <c r="QX121" s="100" t="s">
        <v>607</v>
      </c>
      <c r="QY121" s="100" t="s">
        <v>607</v>
      </c>
      <c r="QZ121" s="154"/>
      <c r="RA121" s="103"/>
      <c r="RB121" s="103"/>
      <c r="RC121" s="103"/>
      <c r="RD121" s="103"/>
      <c r="RE121" s="103"/>
      <c r="RF121" s="103"/>
      <c r="RG121" s="103"/>
      <c r="RH121" s="154"/>
      <c r="RI121" s="103"/>
      <c r="RJ121" s="103"/>
      <c r="RK121" s="103"/>
      <c r="RL121" s="103"/>
      <c r="RM121" s="103"/>
      <c r="RN121" s="103"/>
      <c r="RO121" s="103"/>
      <c r="RP121" s="103"/>
      <c r="RQ121" s="103"/>
      <c r="RR121" s="103"/>
      <c r="RS121" s="103"/>
      <c r="RT121" s="154"/>
      <c r="RU121" s="103"/>
      <c r="RV121" s="103"/>
      <c r="RW121" s="103"/>
      <c r="RX121" s="103"/>
      <c r="RY121" s="103"/>
      <c r="RZ121" s="103"/>
      <c r="SA121" s="103"/>
      <c r="SB121" s="103"/>
      <c r="VO121" s="132">
        <v>8.9999999999999993E-3</v>
      </c>
      <c r="VP121" s="1">
        <v>0.04</v>
      </c>
      <c r="VQ121" s="1">
        <v>0.11</v>
      </c>
      <c r="VR121" s="1">
        <v>1.7000000000000001E-2</v>
      </c>
      <c r="VS121" s="1">
        <v>9.9000000000000005E-2</v>
      </c>
      <c r="VT121" s="1">
        <v>0.104</v>
      </c>
      <c r="VU121" s="1">
        <v>0.17499999999999999</v>
      </c>
      <c r="VV121" s="1">
        <v>0.254</v>
      </c>
      <c r="VW121" s="1">
        <v>0.30199999999999999</v>
      </c>
      <c r="VX121" s="1">
        <v>0.32200000000000001</v>
      </c>
      <c r="VY121" s="1">
        <v>0.20399999999999999</v>
      </c>
      <c r="VZ121" s="1">
        <v>0.155</v>
      </c>
      <c r="WA121" s="1">
        <v>0.13700000000000001</v>
      </c>
      <c r="WB121" s="1">
        <v>0.14799999999999999</v>
      </c>
      <c r="WC121" s="1">
        <v>0.161</v>
      </c>
      <c r="WD121" s="1">
        <v>7.0999999999999994E-2</v>
      </c>
      <c r="WE121" s="1">
        <v>0.17899999999999999</v>
      </c>
      <c r="WF121" s="1">
        <v>0.34300000000000003</v>
      </c>
      <c r="WG121" s="1">
        <v>0.52800000000000002</v>
      </c>
      <c r="WH121" s="1">
        <v>0.28899999999999998</v>
      </c>
      <c r="WI121" s="1">
        <v>0.46300000000000002</v>
      </c>
      <c r="WJ121" s="1">
        <v>0.106</v>
      </c>
      <c r="WK121" s="1">
        <v>0.14099999999999999</v>
      </c>
      <c r="WL121" s="1">
        <v>0.17399999999999999</v>
      </c>
      <c r="WM121" s="1">
        <v>0.57099999999999995</v>
      </c>
      <c r="WN121" s="1">
        <v>4.1000000000000002E-2</v>
      </c>
      <c r="WO121" s="1">
        <v>0.111</v>
      </c>
      <c r="WP121" s="1">
        <v>0.222</v>
      </c>
      <c r="WQ121" s="1">
        <v>0.441</v>
      </c>
      <c r="WR121" s="1">
        <v>2.1999999999999999E-2</v>
      </c>
    </row>
    <row r="122" spans="1:805" x14ac:dyDescent="0.25">
      <c r="A122" s="3" t="s">
        <v>615</v>
      </c>
      <c r="B122" s="100"/>
      <c r="C122" s="100"/>
      <c r="D122" s="100"/>
      <c r="E122" s="100"/>
      <c r="F122" s="100"/>
      <c r="G122" s="100"/>
      <c r="H122" s="100"/>
      <c r="I122" s="100"/>
      <c r="J122" s="153"/>
      <c r="K122" s="100"/>
      <c r="L122" s="100"/>
      <c r="M122" s="100"/>
      <c r="N122" s="100"/>
      <c r="O122" s="100"/>
      <c r="P122" s="100"/>
      <c r="Q122" s="100"/>
      <c r="R122" s="100"/>
      <c r="S122" s="100"/>
      <c r="T122" s="100"/>
      <c r="U122" s="153"/>
      <c r="V122" s="100"/>
      <c r="W122" s="100"/>
      <c r="X122" s="100"/>
      <c r="Y122" s="100"/>
      <c r="Z122" s="100"/>
      <c r="AA122" s="100"/>
      <c r="AB122" s="100"/>
      <c r="AC122" s="100"/>
      <c r="AD122" s="100"/>
      <c r="AE122" s="100"/>
      <c r="AF122" s="153"/>
      <c r="AG122" s="100"/>
      <c r="AH122" s="100"/>
      <c r="AI122" s="100"/>
      <c r="AJ122" s="100"/>
      <c r="AK122" s="100"/>
      <c r="AL122" s="100"/>
      <c r="AM122" s="100"/>
      <c r="AN122" s="100"/>
      <c r="AO122" s="100"/>
      <c r="AP122" s="100"/>
      <c r="AQ122" s="153"/>
      <c r="AR122" s="100"/>
      <c r="AS122" s="100"/>
      <c r="AT122" s="100"/>
      <c r="AU122" s="100"/>
      <c r="AV122" s="100"/>
      <c r="AW122" s="100"/>
      <c r="AX122" s="100"/>
      <c r="AY122" s="100"/>
      <c r="AZ122" s="100"/>
      <c r="BA122" s="100"/>
      <c r="BB122" s="153"/>
      <c r="BC122" s="100"/>
      <c r="BD122" s="100"/>
      <c r="BE122" s="100"/>
      <c r="BF122" s="100"/>
      <c r="BG122" s="100"/>
      <c r="BH122" s="100"/>
      <c r="BI122" s="100"/>
      <c r="BJ122" s="100"/>
      <c r="BK122" s="100"/>
      <c r="BL122" s="100"/>
      <c r="BM122" s="100"/>
      <c r="BN122" s="153"/>
      <c r="BO122" s="100"/>
      <c r="BP122" s="100"/>
      <c r="BQ122" s="100"/>
      <c r="BR122" s="100"/>
      <c r="BS122" s="100"/>
      <c r="BT122" s="100"/>
      <c r="BU122" s="100"/>
      <c r="BV122" s="100"/>
      <c r="BW122" s="100"/>
      <c r="BX122" s="100"/>
      <c r="BY122" s="100"/>
      <c r="BZ122" s="100"/>
      <c r="CA122" s="100"/>
      <c r="CB122" s="100"/>
      <c r="CC122" s="100"/>
      <c r="CD122" s="153"/>
      <c r="CE122" s="100"/>
      <c r="CF122" s="100"/>
      <c r="CG122" s="100"/>
      <c r="CH122" s="100"/>
      <c r="CI122" s="100"/>
      <c r="CJ122" s="100"/>
      <c r="CK122" s="100"/>
      <c r="CL122" s="100"/>
      <c r="CM122" s="100"/>
      <c r="CN122" s="100"/>
      <c r="CO122" s="100"/>
      <c r="CP122" s="100"/>
      <c r="CQ122" s="100"/>
      <c r="CR122" s="100"/>
      <c r="CS122" s="100"/>
      <c r="CT122" s="100"/>
      <c r="CU122" s="100"/>
      <c r="CV122" s="100"/>
      <c r="CW122" s="100"/>
      <c r="CX122" s="153"/>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53"/>
      <c r="DW122" s="100"/>
      <c r="DX122" s="100"/>
      <c r="DY122" s="100"/>
      <c r="DZ122" s="100"/>
      <c r="EA122" s="100"/>
      <c r="EB122" s="100"/>
      <c r="EC122" s="100"/>
      <c r="ED122" s="100"/>
      <c r="EE122" s="100"/>
      <c r="EF122" s="100"/>
      <c r="EG122" s="100"/>
      <c r="EH122" s="100"/>
      <c r="EI122" s="153"/>
      <c r="EJ122" s="100"/>
      <c r="EK122" s="100"/>
      <c r="EL122" s="100"/>
      <c r="EM122" s="100"/>
      <c r="EN122" s="100"/>
      <c r="EO122" s="100"/>
      <c r="EP122" s="100"/>
      <c r="EQ122" s="100"/>
      <c r="ER122" s="100"/>
      <c r="ES122" s="100"/>
      <c r="ET122" s="153"/>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c r="GG122" s="100"/>
      <c r="GH122" s="153"/>
      <c r="GI122" s="100"/>
      <c r="GJ122" s="100"/>
      <c r="GK122" s="100"/>
      <c r="GL122" s="100"/>
      <c r="GM122" s="100"/>
      <c r="GN122" s="100"/>
      <c r="GO122" s="100"/>
      <c r="GP122" s="100"/>
      <c r="GQ122" s="100"/>
      <c r="GR122" s="100"/>
      <c r="GS122" s="100"/>
      <c r="GT122" s="100"/>
      <c r="GU122" s="100"/>
      <c r="GV122" s="100"/>
      <c r="GW122" s="100"/>
      <c r="GX122" s="100"/>
      <c r="GY122" s="100"/>
      <c r="GZ122" s="153"/>
      <c r="HA122" s="100"/>
      <c r="HB122" s="100"/>
      <c r="HC122" s="100"/>
      <c r="HD122" s="100"/>
      <c r="HE122" s="100"/>
      <c r="HF122" s="100"/>
      <c r="HG122" s="100"/>
      <c r="HH122" s="100"/>
      <c r="HI122" s="100"/>
      <c r="HJ122" s="100"/>
      <c r="HK122" s="100"/>
      <c r="HL122" s="100"/>
      <c r="HM122" s="100"/>
      <c r="HN122" s="100"/>
      <c r="HO122" s="100"/>
      <c r="HP122" s="100"/>
      <c r="HQ122" s="100"/>
      <c r="HR122" s="100"/>
      <c r="HS122" s="100"/>
      <c r="HT122" s="100"/>
      <c r="HU122" s="100"/>
      <c r="HV122" s="100"/>
      <c r="HW122" s="100"/>
      <c r="HX122" s="100"/>
      <c r="HY122" s="100"/>
      <c r="HZ122" s="100"/>
      <c r="IA122" s="100"/>
      <c r="IB122" s="100"/>
      <c r="IC122" s="100"/>
      <c r="ID122" s="100"/>
      <c r="IE122" s="100"/>
      <c r="IF122" s="100"/>
      <c r="IG122" s="100"/>
      <c r="IH122" s="100"/>
      <c r="II122" s="100"/>
      <c r="IJ122" s="100"/>
      <c r="IK122" s="153"/>
      <c r="IL122" s="100"/>
      <c r="IM122" s="100"/>
      <c r="IN122" s="100"/>
      <c r="IO122" s="100"/>
      <c r="IP122" s="100"/>
      <c r="IQ122" s="100"/>
      <c r="IR122" s="100"/>
      <c r="IS122" s="100"/>
      <c r="IT122" s="100"/>
      <c r="IU122" s="100"/>
      <c r="IV122" s="100"/>
      <c r="IW122" s="100"/>
      <c r="IX122" s="100"/>
      <c r="IY122" s="100"/>
      <c r="IZ122" s="100"/>
      <c r="JA122" s="100"/>
      <c r="JB122" s="153"/>
      <c r="JC122" s="100"/>
      <c r="JD122" s="100"/>
      <c r="JE122" s="100"/>
      <c r="JF122" s="100"/>
      <c r="JG122" s="100"/>
      <c r="JH122" s="100"/>
      <c r="JI122" s="100"/>
      <c r="JJ122" s="100"/>
      <c r="JK122" s="100"/>
      <c r="JL122" s="100"/>
      <c r="JM122" s="100"/>
      <c r="JN122" s="153"/>
      <c r="JO122" s="100"/>
      <c r="JP122" s="100"/>
      <c r="JQ122" s="100"/>
      <c r="JR122" s="100"/>
      <c r="JS122" s="100"/>
      <c r="JT122" s="100"/>
      <c r="JU122" s="100"/>
      <c r="JV122" s="100"/>
      <c r="JW122" s="100"/>
      <c r="JX122" s="100"/>
      <c r="JY122" s="100"/>
      <c r="JZ122" s="100"/>
      <c r="KA122" s="100"/>
      <c r="KB122" s="100"/>
      <c r="KC122" s="100"/>
      <c r="KD122" s="100"/>
      <c r="KE122" s="100"/>
      <c r="KF122" s="100"/>
      <c r="KG122" s="100"/>
      <c r="KH122" s="153"/>
      <c r="KI122" s="100"/>
      <c r="KJ122" s="100"/>
      <c r="KK122" s="100"/>
      <c r="KL122" s="100"/>
      <c r="KM122" s="100"/>
      <c r="KN122" s="100"/>
      <c r="KO122" s="100"/>
      <c r="KP122" s="100"/>
      <c r="KQ122" s="100"/>
      <c r="KR122" s="100"/>
      <c r="KS122" s="100"/>
      <c r="KT122" s="100"/>
      <c r="KU122" s="100"/>
      <c r="KV122" s="100"/>
      <c r="KW122" s="100"/>
      <c r="KX122" s="100"/>
      <c r="KY122" s="100"/>
      <c r="KZ122" s="153"/>
      <c r="LA122" s="100"/>
      <c r="LB122" s="100"/>
      <c r="LC122" s="100"/>
      <c r="LD122" s="100"/>
      <c r="LE122" s="100"/>
      <c r="LF122" s="100"/>
      <c r="LG122" s="100"/>
      <c r="LH122" s="100"/>
      <c r="LI122" s="100"/>
      <c r="LJ122" s="100"/>
      <c r="LK122" s="100"/>
      <c r="LL122" s="100"/>
      <c r="LM122" s="100"/>
      <c r="LN122" s="100"/>
      <c r="LO122" s="100"/>
      <c r="LP122" s="100"/>
      <c r="LQ122" s="100"/>
      <c r="LR122" s="100"/>
      <c r="LS122" s="100"/>
      <c r="LT122" s="100"/>
      <c r="LU122" s="100"/>
      <c r="LV122" s="100"/>
      <c r="LW122" s="100"/>
      <c r="LX122" s="100"/>
      <c r="LY122" s="100"/>
      <c r="LZ122" s="100"/>
      <c r="MA122" s="100"/>
      <c r="MB122" s="100"/>
      <c r="MC122" s="100"/>
      <c r="MD122" s="153"/>
      <c r="ME122" s="100"/>
      <c r="MF122" s="100"/>
      <c r="MG122" s="100"/>
      <c r="MH122" s="100"/>
      <c r="MI122" s="100"/>
      <c r="MJ122" s="100"/>
      <c r="MK122" s="100"/>
      <c r="ML122" s="100"/>
      <c r="MM122" s="100"/>
      <c r="MN122" s="100"/>
      <c r="MO122" s="100"/>
      <c r="MP122" s="100"/>
      <c r="MQ122" s="100"/>
      <c r="MR122" s="100"/>
      <c r="MS122" s="100"/>
      <c r="MT122" s="100"/>
      <c r="MU122" s="100"/>
      <c r="MV122" s="100"/>
      <c r="MW122" s="100"/>
      <c r="MX122" s="100"/>
      <c r="MY122" s="100"/>
      <c r="MZ122" s="153"/>
      <c r="NA122" s="100"/>
      <c r="NB122" s="100"/>
      <c r="NC122" s="100"/>
      <c r="ND122" s="100"/>
      <c r="NE122" s="100"/>
      <c r="NF122" s="100"/>
      <c r="NG122" s="100"/>
      <c r="NH122" s="100"/>
      <c r="NI122" s="100"/>
      <c r="NJ122" s="100"/>
      <c r="NK122" s="153"/>
      <c r="NL122" s="100"/>
      <c r="NM122" s="100"/>
      <c r="NN122" s="100"/>
      <c r="NO122" s="153"/>
      <c r="NP122" s="100"/>
      <c r="NQ122" s="100"/>
      <c r="NR122" s="100"/>
      <c r="NS122" s="100"/>
      <c r="NT122" s="100"/>
      <c r="NU122" s="100"/>
      <c r="NV122" s="100"/>
      <c r="NW122" s="100"/>
      <c r="NX122" s="153"/>
      <c r="NY122" s="100"/>
      <c r="NZ122" s="100"/>
      <c r="OA122" s="100"/>
      <c r="OB122" s="100"/>
      <c r="OC122" s="100"/>
      <c r="OD122" s="100"/>
      <c r="OE122" s="100"/>
      <c r="OF122" s="100"/>
      <c r="OG122" s="100"/>
      <c r="OH122" s="100"/>
      <c r="OI122" s="100"/>
      <c r="OJ122" s="153"/>
      <c r="OK122" s="100"/>
      <c r="OL122" s="100"/>
      <c r="OM122" s="100"/>
      <c r="ON122" s="100"/>
      <c r="OO122" s="100"/>
      <c r="OP122" s="100"/>
      <c r="OQ122" s="100"/>
      <c r="OR122" s="100"/>
      <c r="OS122" s="100"/>
      <c r="OT122" s="100"/>
      <c r="OU122" s="100"/>
      <c r="OV122" s="100"/>
      <c r="OW122" s="100"/>
      <c r="OX122" s="100"/>
      <c r="OY122" s="100"/>
      <c r="OZ122" s="100"/>
      <c r="PA122" s="100"/>
      <c r="PB122" s="100"/>
      <c r="PC122" s="100"/>
      <c r="PD122" s="100"/>
      <c r="PE122" s="100"/>
      <c r="PF122" s="100"/>
      <c r="PG122" s="100"/>
      <c r="PH122" s="100"/>
      <c r="PI122" s="100"/>
      <c r="PJ122" s="100"/>
      <c r="PK122" s="100"/>
      <c r="PL122" s="100"/>
      <c r="PM122" s="100"/>
      <c r="PN122" s="100"/>
      <c r="PO122" s="100"/>
      <c r="PP122" s="100"/>
      <c r="PQ122" s="100"/>
      <c r="PR122" s="100"/>
      <c r="PS122" s="100"/>
      <c r="PT122" s="100"/>
      <c r="PU122" s="100"/>
      <c r="PV122" s="100"/>
      <c r="PW122" s="100"/>
      <c r="PX122" s="100"/>
      <c r="PY122" s="100"/>
      <c r="PZ122" s="100"/>
      <c r="QA122" s="100"/>
      <c r="QB122" s="100"/>
      <c r="QC122" s="100"/>
      <c r="QD122" s="100"/>
      <c r="QE122" s="100"/>
      <c r="QF122" s="100"/>
      <c r="QG122" s="100"/>
      <c r="QH122" s="100"/>
      <c r="QI122" s="100"/>
      <c r="QJ122" s="100"/>
      <c r="QK122" s="100"/>
      <c r="QL122" s="100"/>
      <c r="QM122" s="100"/>
      <c r="QN122" s="100"/>
      <c r="QO122" s="100"/>
      <c r="QP122" s="100"/>
      <c r="QQ122" s="100"/>
      <c r="QR122" s="100"/>
      <c r="QS122" s="100"/>
      <c r="QT122" s="100"/>
      <c r="QU122" s="100"/>
      <c r="QV122" s="100"/>
      <c r="QW122" s="100"/>
      <c r="QX122" s="100"/>
      <c r="QY122" s="100"/>
      <c r="QZ122" s="153">
        <v>2.5</v>
      </c>
      <c r="RA122" s="100">
        <v>1.26</v>
      </c>
      <c r="RB122" s="100">
        <v>3.54</v>
      </c>
      <c r="RC122" s="100">
        <v>1.65</v>
      </c>
      <c r="RD122" s="100">
        <v>9.99</v>
      </c>
      <c r="RE122" s="100">
        <v>6.26</v>
      </c>
      <c r="RF122" s="100">
        <v>6.95</v>
      </c>
      <c r="RG122" s="100">
        <v>3.65</v>
      </c>
      <c r="RH122" s="153"/>
      <c r="RI122" s="100"/>
      <c r="RJ122" s="100"/>
      <c r="RK122" s="100"/>
      <c r="RL122" s="100"/>
      <c r="RM122" s="100"/>
      <c r="RN122" s="100"/>
      <c r="RO122" s="100"/>
      <c r="RP122" s="100"/>
      <c r="RQ122" s="100"/>
      <c r="RR122" s="100"/>
      <c r="RS122" s="100"/>
      <c r="RT122" s="153"/>
      <c r="RU122" s="100"/>
      <c r="RV122" s="100"/>
      <c r="RW122" s="100"/>
      <c r="RX122" s="100"/>
      <c r="RY122" s="100"/>
      <c r="RZ122" s="100"/>
      <c r="SA122" s="100"/>
      <c r="SB122" s="100"/>
    </row>
    <row r="123" spans="1:805" x14ac:dyDescent="0.25">
      <c r="A123" s="3" t="s">
        <v>616</v>
      </c>
      <c r="B123" s="103"/>
      <c r="C123" s="103"/>
      <c r="D123" s="103"/>
      <c r="E123" s="103"/>
      <c r="F123" s="103"/>
      <c r="G123" s="103"/>
      <c r="H123" s="103"/>
      <c r="I123" s="103"/>
      <c r="J123" s="154"/>
      <c r="K123" s="103"/>
      <c r="L123" s="103"/>
      <c r="M123" s="103"/>
      <c r="N123" s="103"/>
      <c r="O123" s="103"/>
      <c r="P123" s="103"/>
      <c r="Q123" s="103"/>
      <c r="R123" s="103"/>
      <c r="S123" s="103"/>
      <c r="T123" s="103"/>
      <c r="U123" s="154"/>
      <c r="V123" s="103"/>
      <c r="W123" s="103"/>
      <c r="X123" s="103"/>
      <c r="Y123" s="103"/>
      <c r="Z123" s="103"/>
      <c r="AA123" s="103"/>
      <c r="AB123" s="103"/>
      <c r="AC123" s="103"/>
      <c r="AD123" s="103"/>
      <c r="AE123" s="103"/>
      <c r="AF123" s="154"/>
      <c r="AG123" s="103"/>
      <c r="AH123" s="103"/>
      <c r="AI123" s="103"/>
      <c r="AJ123" s="103"/>
      <c r="AK123" s="103"/>
      <c r="AL123" s="103"/>
      <c r="AM123" s="103"/>
      <c r="AN123" s="103"/>
      <c r="AO123" s="103"/>
      <c r="AP123" s="103"/>
      <c r="AQ123" s="154"/>
      <c r="AR123" s="103"/>
      <c r="AS123" s="103"/>
      <c r="AT123" s="103"/>
      <c r="AU123" s="103"/>
      <c r="AV123" s="103"/>
      <c r="AW123" s="103"/>
      <c r="AX123" s="103"/>
      <c r="AY123" s="103"/>
      <c r="AZ123" s="103"/>
      <c r="BA123" s="103"/>
      <c r="BB123" s="154"/>
      <c r="BC123" s="103"/>
      <c r="BD123" s="103"/>
      <c r="BE123" s="103"/>
      <c r="BF123" s="103"/>
      <c r="BG123" s="103"/>
      <c r="BH123" s="103"/>
      <c r="BI123" s="103"/>
      <c r="BJ123" s="103"/>
      <c r="BK123" s="103"/>
      <c r="BL123" s="103"/>
      <c r="BM123" s="103"/>
      <c r="BN123" s="154"/>
      <c r="BO123" s="103"/>
      <c r="BP123" s="103"/>
      <c r="BQ123" s="103"/>
      <c r="BR123" s="103"/>
      <c r="BS123" s="103"/>
      <c r="BT123" s="103"/>
      <c r="BU123" s="103"/>
      <c r="BV123" s="103"/>
      <c r="BW123" s="103"/>
      <c r="BX123" s="103"/>
      <c r="BY123" s="103"/>
      <c r="BZ123" s="103"/>
      <c r="CA123" s="103"/>
      <c r="CB123" s="103"/>
      <c r="CC123" s="103"/>
      <c r="CD123" s="154"/>
      <c r="CE123" s="103"/>
      <c r="CF123" s="103"/>
      <c r="CG123" s="103"/>
      <c r="CH123" s="103"/>
      <c r="CI123" s="103"/>
      <c r="CJ123" s="103"/>
      <c r="CK123" s="103"/>
      <c r="CL123" s="103"/>
      <c r="CM123" s="103"/>
      <c r="CN123" s="103"/>
      <c r="CO123" s="103"/>
      <c r="CP123" s="103"/>
      <c r="CQ123" s="103"/>
      <c r="CR123" s="103"/>
      <c r="CS123" s="103"/>
      <c r="CT123" s="103"/>
      <c r="CU123" s="103"/>
      <c r="CV123" s="103"/>
      <c r="CW123" s="103"/>
      <c r="CX123" s="154"/>
      <c r="CY123" s="103"/>
      <c r="CZ123" s="103"/>
      <c r="DA123" s="103"/>
      <c r="DB123" s="103"/>
      <c r="DC123" s="103"/>
      <c r="DD123" s="103"/>
      <c r="DE123" s="103"/>
      <c r="DF123" s="103"/>
      <c r="DG123" s="103"/>
      <c r="DH123" s="103"/>
      <c r="DI123" s="103"/>
      <c r="DJ123" s="103"/>
      <c r="DK123" s="103"/>
      <c r="DL123" s="103"/>
      <c r="DM123" s="103"/>
      <c r="DN123" s="103"/>
      <c r="DO123" s="103"/>
      <c r="DP123" s="103"/>
      <c r="DQ123" s="103"/>
      <c r="DR123" s="103"/>
      <c r="DS123" s="103"/>
      <c r="DT123" s="103"/>
      <c r="DU123" s="103"/>
      <c r="DV123" s="154"/>
      <c r="DW123" s="103"/>
      <c r="DX123" s="103"/>
      <c r="DY123" s="103"/>
      <c r="DZ123" s="103"/>
      <c r="EA123" s="103"/>
      <c r="EB123" s="103"/>
      <c r="EC123" s="103"/>
      <c r="ED123" s="103"/>
      <c r="EE123" s="103"/>
      <c r="EF123" s="103"/>
      <c r="EG123" s="103"/>
      <c r="EH123" s="103"/>
      <c r="EI123" s="154"/>
      <c r="EJ123" s="103"/>
      <c r="EK123" s="103"/>
      <c r="EL123" s="103"/>
      <c r="EM123" s="103"/>
      <c r="EN123" s="103"/>
      <c r="EO123" s="103"/>
      <c r="EP123" s="103"/>
      <c r="EQ123" s="103"/>
      <c r="ER123" s="103"/>
      <c r="ES123" s="103"/>
      <c r="ET123" s="154"/>
      <c r="EU123" s="103"/>
      <c r="EV123" s="103"/>
      <c r="EW123" s="103"/>
      <c r="EX123" s="103"/>
      <c r="EY123" s="103"/>
      <c r="EZ123" s="103"/>
      <c r="FA123" s="103"/>
      <c r="FB123" s="103"/>
      <c r="FC123" s="103"/>
      <c r="FD123" s="103"/>
      <c r="FE123" s="103"/>
      <c r="FF123" s="103"/>
      <c r="FG123" s="103"/>
      <c r="FH123" s="103"/>
      <c r="FI123" s="103"/>
      <c r="FJ123" s="103"/>
      <c r="FK123" s="103"/>
      <c r="FL123" s="103"/>
      <c r="FM123" s="103"/>
      <c r="FN123" s="103"/>
      <c r="FO123" s="103"/>
      <c r="FP123" s="103"/>
      <c r="FQ123" s="103"/>
      <c r="FR123" s="103"/>
      <c r="FS123" s="103"/>
      <c r="FT123" s="103"/>
      <c r="FU123" s="103"/>
      <c r="FV123" s="103"/>
      <c r="FW123" s="103"/>
      <c r="FX123" s="103"/>
      <c r="FY123" s="103"/>
      <c r="FZ123" s="103"/>
      <c r="GA123" s="103"/>
      <c r="GB123" s="103"/>
      <c r="GC123" s="103"/>
      <c r="GD123" s="103"/>
      <c r="GE123" s="103"/>
      <c r="GF123" s="103"/>
      <c r="GG123" s="103"/>
      <c r="GH123" s="154"/>
      <c r="GI123" s="103"/>
      <c r="GJ123" s="103"/>
      <c r="GK123" s="103"/>
      <c r="GL123" s="103"/>
      <c r="GM123" s="103"/>
      <c r="GN123" s="103"/>
      <c r="GO123" s="103"/>
      <c r="GP123" s="103"/>
      <c r="GQ123" s="103"/>
      <c r="GR123" s="103"/>
      <c r="GS123" s="103"/>
      <c r="GT123" s="103"/>
      <c r="GU123" s="103"/>
      <c r="GV123" s="103"/>
      <c r="GW123" s="103"/>
      <c r="GX123" s="103"/>
      <c r="GY123" s="103"/>
      <c r="GZ123" s="154"/>
      <c r="HA123" s="103"/>
      <c r="HB123" s="103"/>
      <c r="HC123" s="103"/>
      <c r="HD123" s="103"/>
      <c r="HE123" s="103"/>
      <c r="HF123" s="103"/>
      <c r="HG123" s="103"/>
      <c r="HH123" s="103"/>
      <c r="HI123" s="103"/>
      <c r="HJ123" s="103"/>
      <c r="HK123" s="103"/>
      <c r="HL123" s="103"/>
      <c r="HM123" s="103"/>
      <c r="HN123" s="103"/>
      <c r="HO123" s="103"/>
      <c r="HP123" s="103"/>
      <c r="HQ123" s="103"/>
      <c r="HR123" s="103"/>
      <c r="HS123" s="103"/>
      <c r="HT123" s="103"/>
      <c r="HU123" s="103"/>
      <c r="HV123" s="103"/>
      <c r="HW123" s="103"/>
      <c r="HX123" s="103"/>
      <c r="HY123" s="103"/>
      <c r="HZ123" s="103"/>
      <c r="IA123" s="103"/>
      <c r="IB123" s="103"/>
      <c r="IC123" s="103"/>
      <c r="ID123" s="103"/>
      <c r="IE123" s="103"/>
      <c r="IF123" s="103"/>
      <c r="IG123" s="103"/>
      <c r="IH123" s="103"/>
      <c r="II123" s="103"/>
      <c r="IJ123" s="103"/>
      <c r="IK123" s="154"/>
      <c r="IL123" s="103"/>
      <c r="IM123" s="103"/>
      <c r="IN123" s="103"/>
      <c r="IO123" s="103"/>
      <c r="IP123" s="103"/>
      <c r="IQ123" s="103"/>
      <c r="IR123" s="103"/>
      <c r="IS123" s="103"/>
      <c r="IT123" s="103"/>
      <c r="IU123" s="103"/>
      <c r="IV123" s="103"/>
      <c r="IW123" s="103"/>
      <c r="IX123" s="103"/>
      <c r="IY123" s="103"/>
      <c r="IZ123" s="103"/>
      <c r="JA123" s="103"/>
      <c r="JB123" s="154"/>
      <c r="JC123" s="103"/>
      <c r="JD123" s="103"/>
      <c r="JE123" s="103"/>
      <c r="JF123" s="103"/>
      <c r="JG123" s="103"/>
      <c r="JH123" s="103"/>
      <c r="JI123" s="103"/>
      <c r="JJ123" s="103"/>
      <c r="JK123" s="103"/>
      <c r="JL123" s="103"/>
      <c r="JM123" s="103"/>
      <c r="JN123" s="154"/>
      <c r="JO123" s="103"/>
      <c r="JP123" s="103"/>
      <c r="JQ123" s="103"/>
      <c r="JR123" s="103"/>
      <c r="JS123" s="103"/>
      <c r="JT123" s="103"/>
      <c r="JU123" s="103"/>
      <c r="JV123" s="103"/>
      <c r="JW123" s="103"/>
      <c r="JX123" s="103"/>
      <c r="JY123" s="103"/>
      <c r="JZ123" s="103"/>
      <c r="KA123" s="103"/>
      <c r="KB123" s="103"/>
      <c r="KC123" s="103"/>
      <c r="KD123" s="103"/>
      <c r="KE123" s="103"/>
      <c r="KF123" s="103"/>
      <c r="KG123" s="103"/>
      <c r="KH123" s="154"/>
      <c r="KI123" s="103"/>
      <c r="KJ123" s="103"/>
      <c r="KK123" s="103"/>
      <c r="KL123" s="103"/>
      <c r="KM123" s="103"/>
      <c r="KN123" s="103"/>
      <c r="KO123" s="103"/>
      <c r="KP123" s="103"/>
      <c r="KQ123" s="103"/>
      <c r="KR123" s="103"/>
      <c r="KS123" s="103"/>
      <c r="KT123" s="103"/>
      <c r="KU123" s="103"/>
      <c r="KV123" s="103"/>
      <c r="KW123" s="103"/>
      <c r="KX123" s="103"/>
      <c r="KY123" s="103"/>
      <c r="KZ123" s="154"/>
      <c r="LA123" s="103"/>
      <c r="LB123" s="103"/>
      <c r="LC123" s="103"/>
      <c r="LD123" s="103"/>
      <c r="LE123" s="103"/>
      <c r="LF123" s="103"/>
      <c r="LG123" s="103"/>
      <c r="LH123" s="103"/>
      <c r="LI123" s="103"/>
      <c r="LJ123" s="103"/>
      <c r="LK123" s="103"/>
      <c r="LL123" s="103"/>
      <c r="LM123" s="103"/>
      <c r="LN123" s="103"/>
      <c r="LO123" s="103"/>
      <c r="LP123" s="103"/>
      <c r="LQ123" s="103"/>
      <c r="LR123" s="103"/>
      <c r="LS123" s="103"/>
      <c r="LT123" s="103"/>
      <c r="LU123" s="103"/>
      <c r="LV123" s="103"/>
      <c r="LW123" s="103"/>
      <c r="LX123" s="103"/>
      <c r="LY123" s="103"/>
      <c r="LZ123" s="103"/>
      <c r="MA123" s="103"/>
      <c r="MB123" s="103"/>
      <c r="MC123" s="103"/>
      <c r="MD123" s="154"/>
      <c r="ME123" s="103"/>
      <c r="MF123" s="103"/>
      <c r="MG123" s="103"/>
      <c r="MH123" s="103"/>
      <c r="MI123" s="103"/>
      <c r="MJ123" s="103"/>
      <c r="MK123" s="103"/>
      <c r="ML123" s="103"/>
      <c r="MM123" s="103"/>
      <c r="MN123" s="103"/>
      <c r="MO123" s="103"/>
      <c r="MP123" s="103"/>
      <c r="MQ123" s="103"/>
      <c r="MR123" s="103"/>
      <c r="MS123" s="103"/>
      <c r="MT123" s="103"/>
      <c r="MU123" s="103"/>
      <c r="MV123" s="103"/>
      <c r="MW123" s="103"/>
      <c r="MX123" s="103"/>
      <c r="MY123" s="103"/>
      <c r="MZ123" s="154"/>
      <c r="NA123" s="103"/>
      <c r="NB123" s="103"/>
      <c r="NC123" s="103"/>
      <c r="ND123" s="103"/>
      <c r="NE123" s="103"/>
      <c r="NF123" s="103"/>
      <c r="NG123" s="103"/>
      <c r="NH123" s="103"/>
      <c r="NI123" s="103"/>
      <c r="NJ123" s="103"/>
      <c r="NK123" s="154"/>
      <c r="NL123" s="103"/>
      <c r="NM123" s="103"/>
      <c r="NN123" s="103"/>
      <c r="NO123" s="154"/>
      <c r="NP123" s="103"/>
      <c r="NQ123" s="103"/>
      <c r="NR123" s="103"/>
      <c r="NS123" s="103"/>
      <c r="NT123" s="103"/>
      <c r="NU123" s="103"/>
      <c r="NV123" s="103"/>
      <c r="NW123" s="103"/>
      <c r="NX123" s="154"/>
      <c r="NY123" s="103"/>
      <c r="NZ123" s="103"/>
      <c r="OA123" s="103"/>
      <c r="OB123" s="103"/>
      <c r="OC123" s="103"/>
      <c r="OD123" s="103"/>
      <c r="OE123" s="103"/>
      <c r="OF123" s="103"/>
      <c r="OG123" s="103"/>
      <c r="OH123" s="103"/>
      <c r="OI123" s="103"/>
      <c r="OJ123" s="154"/>
      <c r="OK123" s="103"/>
      <c r="OL123" s="103"/>
      <c r="OM123" s="103"/>
      <c r="ON123" s="103"/>
      <c r="OO123" s="103"/>
      <c r="OP123" s="103"/>
      <c r="OQ123" s="103"/>
      <c r="OR123" s="103"/>
      <c r="OS123" s="103"/>
      <c r="OT123" s="103"/>
      <c r="OU123" s="103"/>
      <c r="OV123" s="103"/>
      <c r="OW123" s="103"/>
      <c r="OX123" s="103"/>
      <c r="OY123" s="103"/>
      <c r="OZ123" s="103"/>
      <c r="PA123" s="103"/>
      <c r="PB123" s="103"/>
      <c r="PC123" s="103"/>
      <c r="PD123" s="103"/>
      <c r="PE123" s="103"/>
      <c r="PF123" s="103"/>
      <c r="PG123" s="103"/>
      <c r="PH123" s="103"/>
      <c r="PI123" s="103"/>
      <c r="PJ123" s="103"/>
      <c r="PK123" s="103"/>
      <c r="PL123" s="103"/>
      <c r="PM123" s="103"/>
      <c r="PN123" s="103"/>
      <c r="PO123" s="103"/>
      <c r="PP123" s="103"/>
      <c r="PQ123" s="103"/>
      <c r="PR123" s="103"/>
      <c r="PS123" s="103"/>
      <c r="PT123" s="103"/>
      <c r="PU123" s="103"/>
      <c r="PV123" s="103"/>
      <c r="PW123" s="103"/>
      <c r="PX123" s="103"/>
      <c r="PY123" s="103"/>
      <c r="PZ123" s="103"/>
      <c r="QA123" s="103"/>
      <c r="QB123" s="103"/>
      <c r="QC123" s="103"/>
      <c r="QD123" s="103"/>
      <c r="QE123" s="103"/>
      <c r="QF123" s="103"/>
      <c r="QG123" s="103"/>
      <c r="QH123" s="103"/>
      <c r="QI123" s="103"/>
      <c r="QJ123" s="103"/>
      <c r="QK123" s="103"/>
      <c r="QL123" s="103"/>
      <c r="QM123" s="103"/>
      <c r="QN123" s="103"/>
      <c r="QO123" s="103"/>
      <c r="QP123" s="103"/>
      <c r="QQ123" s="103"/>
      <c r="QR123" s="103"/>
      <c r="QS123" s="103"/>
      <c r="QT123" s="103"/>
      <c r="QU123" s="103"/>
      <c r="QV123" s="103"/>
      <c r="QW123" s="103"/>
      <c r="QX123" s="103"/>
      <c r="QY123" s="103"/>
      <c r="QZ123" s="154">
        <v>1.78</v>
      </c>
      <c r="RA123" s="103">
        <v>1.53</v>
      </c>
      <c r="RB123" s="103">
        <v>2.72</v>
      </c>
      <c r="RC123" s="103">
        <v>2.79</v>
      </c>
      <c r="RD123" s="103">
        <v>20.059999999999999</v>
      </c>
      <c r="RE123" s="103">
        <v>7.68</v>
      </c>
      <c r="RF123" s="103">
        <v>6.45</v>
      </c>
      <c r="RG123" s="103">
        <v>4.33</v>
      </c>
      <c r="RH123" s="154"/>
      <c r="RI123" s="103"/>
      <c r="RJ123" s="103"/>
      <c r="RK123" s="103"/>
      <c r="RL123" s="103"/>
      <c r="RM123" s="103"/>
      <c r="RN123" s="103"/>
      <c r="RO123" s="103"/>
      <c r="RP123" s="103"/>
      <c r="RQ123" s="103"/>
      <c r="RR123" s="103"/>
      <c r="RS123" s="103"/>
      <c r="RT123" s="154"/>
      <c r="RU123" s="103"/>
      <c r="RV123" s="103"/>
      <c r="RW123" s="103"/>
      <c r="RX123" s="103"/>
      <c r="RY123" s="103"/>
      <c r="RZ123" s="103"/>
      <c r="SA123" s="103"/>
      <c r="SB123" s="103"/>
      <c r="WS123" s="132">
        <v>0.49</v>
      </c>
      <c r="WT123" s="1">
        <v>0.76</v>
      </c>
      <c r="WU123" s="1">
        <v>0.52</v>
      </c>
      <c r="WV123" s="1">
        <v>0.72</v>
      </c>
      <c r="WW123" s="1">
        <v>0.39</v>
      </c>
      <c r="WX123" s="1">
        <v>0.25</v>
      </c>
      <c r="WY123" s="1">
        <v>0.27</v>
      </c>
      <c r="WZ123" s="1">
        <v>0.31</v>
      </c>
      <c r="XA123" s="1">
        <v>0.81</v>
      </c>
      <c r="XB123" s="1">
        <v>0.49</v>
      </c>
      <c r="XC123" s="1">
        <v>0.48</v>
      </c>
      <c r="XD123" s="1">
        <v>0.51</v>
      </c>
      <c r="XE123" s="1">
        <v>0.81</v>
      </c>
      <c r="XF123" s="1">
        <v>0.55000000000000004</v>
      </c>
      <c r="XH123" s="1">
        <v>0.43</v>
      </c>
      <c r="XI123" s="1">
        <v>0.27</v>
      </c>
      <c r="XJ123" s="1">
        <v>0.28000000000000003</v>
      </c>
      <c r="XK123" s="1">
        <v>0.35</v>
      </c>
      <c r="XL123" s="1">
        <v>0.8</v>
      </c>
      <c r="XM123" s="1">
        <v>0.47</v>
      </c>
      <c r="XN123" s="1">
        <v>0.49</v>
      </c>
      <c r="XO123" s="1">
        <v>0.41</v>
      </c>
      <c r="XP123" s="1">
        <v>0.38</v>
      </c>
      <c r="XQ123" s="1">
        <v>0.34</v>
      </c>
      <c r="XR123" s="1">
        <v>0.65</v>
      </c>
      <c r="XS123" s="1">
        <v>0.39</v>
      </c>
      <c r="XT123" s="1">
        <v>0.42</v>
      </c>
      <c r="XU123" s="1">
        <v>0.34</v>
      </c>
      <c r="XV123" s="1">
        <v>0.45</v>
      </c>
      <c r="XW123" s="1">
        <v>0.69</v>
      </c>
      <c r="XX123" s="1">
        <v>0.03</v>
      </c>
      <c r="XY123" s="1">
        <v>0.04</v>
      </c>
      <c r="XZ123" s="1">
        <v>0.03</v>
      </c>
      <c r="YA123" s="1">
        <v>0.03</v>
      </c>
      <c r="YB123" s="1">
        <v>0.02</v>
      </c>
      <c r="YC123" s="1">
        <v>0.04</v>
      </c>
      <c r="YD123" s="1">
        <v>0.41</v>
      </c>
      <c r="YE123" s="1">
        <v>1.1100000000000001</v>
      </c>
      <c r="YF123" s="132">
        <v>0.53</v>
      </c>
      <c r="YZ123" s="1">
        <v>0.48</v>
      </c>
      <c r="ZA123" s="1">
        <v>0.57999999999999996</v>
      </c>
    </row>
    <row r="124" spans="1:805" x14ac:dyDescent="0.25">
      <c r="A124" s="3" t="s">
        <v>617</v>
      </c>
      <c r="B124" s="100"/>
      <c r="C124" s="100"/>
      <c r="D124" s="100"/>
      <c r="E124" s="100"/>
      <c r="F124" s="100"/>
      <c r="G124" s="100"/>
      <c r="H124" s="100"/>
      <c r="I124" s="100"/>
      <c r="J124" s="153"/>
      <c r="K124" s="100"/>
      <c r="L124" s="100"/>
      <c r="M124" s="100"/>
      <c r="N124" s="100"/>
      <c r="O124" s="100"/>
      <c r="P124" s="100"/>
      <c r="Q124" s="100"/>
      <c r="R124" s="100"/>
      <c r="S124" s="100"/>
      <c r="T124" s="100"/>
      <c r="U124" s="153"/>
      <c r="V124" s="100"/>
      <c r="W124" s="100"/>
      <c r="X124" s="100"/>
      <c r="Y124" s="100"/>
      <c r="Z124" s="100"/>
      <c r="AA124" s="100"/>
      <c r="AB124" s="100"/>
      <c r="AC124" s="100"/>
      <c r="AD124" s="100"/>
      <c r="AE124" s="100"/>
      <c r="AF124" s="153"/>
      <c r="AG124" s="100"/>
      <c r="AH124" s="100"/>
      <c r="AI124" s="100"/>
      <c r="AJ124" s="100"/>
      <c r="AK124" s="100"/>
      <c r="AL124" s="100"/>
      <c r="AM124" s="100"/>
      <c r="AN124" s="100"/>
      <c r="AO124" s="100"/>
      <c r="AP124" s="100"/>
      <c r="AQ124" s="153"/>
      <c r="AR124" s="100"/>
      <c r="AS124" s="100"/>
      <c r="AT124" s="100"/>
      <c r="AU124" s="100"/>
      <c r="AV124" s="100"/>
      <c r="AW124" s="100"/>
      <c r="AX124" s="100"/>
      <c r="AY124" s="100"/>
      <c r="AZ124" s="100"/>
      <c r="BA124" s="100"/>
      <c r="BB124" s="153"/>
      <c r="BC124" s="100"/>
      <c r="BD124" s="100"/>
      <c r="BE124" s="100"/>
      <c r="BF124" s="100"/>
      <c r="BG124" s="100"/>
      <c r="BH124" s="100"/>
      <c r="BI124" s="100"/>
      <c r="BJ124" s="100"/>
      <c r="BK124" s="100"/>
      <c r="BL124" s="100"/>
      <c r="BM124" s="100"/>
      <c r="BN124" s="153"/>
      <c r="BO124" s="100"/>
      <c r="BP124" s="100"/>
      <c r="BQ124" s="100"/>
      <c r="BR124" s="100"/>
      <c r="BS124" s="100"/>
      <c r="BT124" s="100"/>
      <c r="BU124" s="100"/>
      <c r="BV124" s="100"/>
      <c r="BW124" s="100"/>
      <c r="BX124" s="100"/>
      <c r="BY124" s="100"/>
      <c r="BZ124" s="100"/>
      <c r="CA124" s="100"/>
      <c r="CB124" s="100"/>
      <c r="CC124" s="100"/>
      <c r="CD124" s="153"/>
      <c r="CE124" s="100"/>
      <c r="CF124" s="100"/>
      <c r="CG124" s="100"/>
      <c r="CH124" s="100"/>
      <c r="CI124" s="100"/>
      <c r="CJ124" s="100"/>
      <c r="CK124" s="100"/>
      <c r="CL124" s="100"/>
      <c r="CM124" s="100"/>
      <c r="CN124" s="100"/>
      <c r="CO124" s="100"/>
      <c r="CP124" s="100"/>
      <c r="CQ124" s="100"/>
      <c r="CR124" s="100"/>
      <c r="CS124" s="100"/>
      <c r="CT124" s="100"/>
      <c r="CU124" s="100"/>
      <c r="CV124" s="100"/>
      <c r="CW124" s="100"/>
      <c r="CX124" s="153"/>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53"/>
      <c r="DW124" s="100"/>
      <c r="DX124" s="100"/>
      <c r="DY124" s="100"/>
      <c r="DZ124" s="100"/>
      <c r="EA124" s="100"/>
      <c r="EB124" s="100"/>
      <c r="EC124" s="100"/>
      <c r="ED124" s="100"/>
      <c r="EE124" s="100"/>
      <c r="EF124" s="100"/>
      <c r="EG124" s="100"/>
      <c r="EH124" s="100"/>
      <c r="EI124" s="153"/>
      <c r="EJ124" s="100"/>
      <c r="EK124" s="100"/>
      <c r="EL124" s="100"/>
      <c r="EM124" s="100"/>
      <c r="EN124" s="100"/>
      <c r="EO124" s="100"/>
      <c r="EP124" s="100"/>
      <c r="EQ124" s="100"/>
      <c r="ER124" s="100"/>
      <c r="ES124" s="100"/>
      <c r="ET124" s="153"/>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c r="GG124" s="100"/>
      <c r="GH124" s="153"/>
      <c r="GI124" s="100"/>
      <c r="GJ124" s="100"/>
      <c r="GK124" s="100"/>
      <c r="GL124" s="100"/>
      <c r="GM124" s="100"/>
      <c r="GN124" s="100"/>
      <c r="GO124" s="100"/>
      <c r="GP124" s="100"/>
      <c r="GQ124" s="100"/>
      <c r="GR124" s="100"/>
      <c r="GS124" s="100"/>
      <c r="GT124" s="100"/>
      <c r="GU124" s="100"/>
      <c r="GV124" s="100"/>
      <c r="GW124" s="100"/>
      <c r="GX124" s="100"/>
      <c r="GY124" s="100"/>
      <c r="GZ124" s="153"/>
      <c r="HA124" s="100"/>
      <c r="HB124" s="100"/>
      <c r="HC124" s="100"/>
      <c r="HD124" s="100"/>
      <c r="HE124" s="100"/>
      <c r="HF124" s="100"/>
      <c r="HG124" s="100"/>
      <c r="HH124" s="100"/>
      <c r="HI124" s="100"/>
      <c r="HJ124" s="100"/>
      <c r="HK124" s="100"/>
      <c r="HL124" s="100"/>
      <c r="HM124" s="100"/>
      <c r="HN124" s="100"/>
      <c r="HO124" s="100"/>
      <c r="HP124" s="100"/>
      <c r="HQ124" s="100"/>
      <c r="HR124" s="100"/>
      <c r="HS124" s="100"/>
      <c r="HT124" s="100"/>
      <c r="HU124" s="100"/>
      <c r="HV124" s="100"/>
      <c r="HW124" s="100"/>
      <c r="HX124" s="100"/>
      <c r="HY124" s="100"/>
      <c r="HZ124" s="100"/>
      <c r="IA124" s="100"/>
      <c r="IB124" s="100"/>
      <c r="IC124" s="100"/>
      <c r="ID124" s="100"/>
      <c r="IE124" s="100"/>
      <c r="IF124" s="100"/>
      <c r="IG124" s="100"/>
      <c r="IH124" s="100"/>
      <c r="II124" s="100"/>
      <c r="IJ124" s="100"/>
      <c r="IK124" s="153"/>
      <c r="IL124" s="100"/>
      <c r="IM124" s="100"/>
      <c r="IN124" s="100"/>
      <c r="IO124" s="100"/>
      <c r="IP124" s="100"/>
      <c r="IQ124" s="100"/>
      <c r="IR124" s="100"/>
      <c r="IS124" s="100"/>
      <c r="IT124" s="100"/>
      <c r="IU124" s="100"/>
      <c r="IV124" s="100"/>
      <c r="IW124" s="100"/>
      <c r="IX124" s="100"/>
      <c r="IY124" s="100"/>
      <c r="IZ124" s="100"/>
      <c r="JA124" s="100"/>
      <c r="JB124" s="153"/>
      <c r="JC124" s="100"/>
      <c r="JD124" s="100"/>
      <c r="JE124" s="100"/>
      <c r="JF124" s="100"/>
      <c r="JG124" s="100"/>
      <c r="JH124" s="100"/>
      <c r="JI124" s="100"/>
      <c r="JJ124" s="100"/>
      <c r="JK124" s="100"/>
      <c r="JL124" s="100"/>
      <c r="JM124" s="100"/>
      <c r="JN124" s="153"/>
      <c r="JO124" s="100"/>
      <c r="JP124" s="100"/>
      <c r="JQ124" s="100"/>
      <c r="JR124" s="100"/>
      <c r="JS124" s="100"/>
      <c r="JT124" s="100"/>
      <c r="JU124" s="100"/>
      <c r="JV124" s="100"/>
      <c r="JW124" s="100"/>
      <c r="JX124" s="100"/>
      <c r="JY124" s="100"/>
      <c r="JZ124" s="100"/>
      <c r="KA124" s="100"/>
      <c r="KB124" s="100"/>
      <c r="KC124" s="100"/>
      <c r="KD124" s="100"/>
      <c r="KE124" s="100"/>
      <c r="KF124" s="100"/>
      <c r="KG124" s="100"/>
      <c r="KH124" s="153"/>
      <c r="KI124" s="100"/>
      <c r="KJ124" s="100"/>
      <c r="KK124" s="100"/>
      <c r="KL124" s="100"/>
      <c r="KM124" s="100"/>
      <c r="KN124" s="100"/>
      <c r="KO124" s="100"/>
      <c r="KP124" s="100"/>
      <c r="KQ124" s="100"/>
      <c r="KR124" s="100"/>
      <c r="KS124" s="100"/>
      <c r="KT124" s="100"/>
      <c r="KU124" s="100"/>
      <c r="KV124" s="100"/>
      <c r="KW124" s="100"/>
      <c r="KX124" s="100"/>
      <c r="KY124" s="100"/>
      <c r="KZ124" s="153"/>
      <c r="LA124" s="100"/>
      <c r="LB124" s="100"/>
      <c r="LC124" s="100"/>
      <c r="LD124" s="100"/>
      <c r="LE124" s="100"/>
      <c r="LF124" s="100"/>
      <c r="LG124" s="100"/>
      <c r="LH124" s="100"/>
      <c r="LI124" s="100"/>
      <c r="LJ124" s="100"/>
      <c r="LK124" s="100"/>
      <c r="LL124" s="100"/>
      <c r="LM124" s="100"/>
      <c r="LN124" s="100"/>
      <c r="LO124" s="100"/>
      <c r="LP124" s="100"/>
      <c r="LQ124" s="100"/>
      <c r="LR124" s="100"/>
      <c r="LS124" s="100"/>
      <c r="LT124" s="100"/>
      <c r="LU124" s="100"/>
      <c r="LV124" s="100"/>
      <c r="LW124" s="100"/>
      <c r="LX124" s="100"/>
      <c r="LY124" s="100"/>
      <c r="LZ124" s="100"/>
      <c r="MA124" s="100"/>
      <c r="MB124" s="100"/>
      <c r="MC124" s="100"/>
      <c r="MD124" s="153"/>
      <c r="ME124" s="100"/>
      <c r="MF124" s="100"/>
      <c r="MG124" s="100"/>
      <c r="MH124" s="100"/>
      <c r="MI124" s="100"/>
      <c r="MJ124" s="100"/>
      <c r="MK124" s="100"/>
      <c r="ML124" s="100"/>
      <c r="MM124" s="100"/>
      <c r="MN124" s="100"/>
      <c r="MO124" s="100"/>
      <c r="MP124" s="100"/>
      <c r="MQ124" s="100"/>
      <c r="MR124" s="100"/>
      <c r="MS124" s="100"/>
      <c r="MT124" s="100"/>
      <c r="MU124" s="100"/>
      <c r="MV124" s="100"/>
      <c r="MW124" s="100"/>
      <c r="MX124" s="100"/>
      <c r="MY124" s="100"/>
      <c r="MZ124" s="153"/>
      <c r="NA124" s="100"/>
      <c r="NB124" s="100"/>
      <c r="NC124" s="100"/>
      <c r="ND124" s="100"/>
      <c r="NE124" s="100"/>
      <c r="NF124" s="100"/>
      <c r="NG124" s="100"/>
      <c r="NH124" s="100"/>
      <c r="NI124" s="100"/>
      <c r="NJ124" s="100"/>
      <c r="NK124" s="153"/>
      <c r="NL124" s="100"/>
      <c r="NM124" s="100"/>
      <c r="NN124" s="100"/>
      <c r="NO124" s="153"/>
      <c r="NP124" s="100"/>
      <c r="NQ124" s="100"/>
      <c r="NR124" s="100"/>
      <c r="NS124" s="100"/>
      <c r="NT124" s="100"/>
      <c r="NU124" s="100"/>
      <c r="NV124" s="100"/>
      <c r="NW124" s="100"/>
      <c r="NX124" s="153"/>
      <c r="NY124" s="100"/>
      <c r="NZ124" s="100"/>
      <c r="OA124" s="100"/>
      <c r="OB124" s="100"/>
      <c r="OC124" s="100"/>
      <c r="OD124" s="100"/>
      <c r="OE124" s="100"/>
      <c r="OF124" s="100"/>
      <c r="OG124" s="100"/>
      <c r="OH124" s="100"/>
      <c r="OI124" s="100"/>
      <c r="OJ124" s="153"/>
      <c r="OK124" s="100"/>
      <c r="OL124" s="100"/>
      <c r="OM124" s="100"/>
      <c r="ON124" s="100"/>
      <c r="OO124" s="100"/>
      <c r="OP124" s="100"/>
      <c r="OQ124" s="100"/>
      <c r="OR124" s="100"/>
      <c r="OS124" s="100"/>
      <c r="OT124" s="100"/>
      <c r="OU124" s="100"/>
      <c r="OV124" s="100"/>
      <c r="OW124" s="100"/>
      <c r="OX124" s="100"/>
      <c r="OY124" s="100"/>
      <c r="OZ124" s="100"/>
      <c r="PA124" s="100"/>
      <c r="PB124" s="100"/>
      <c r="PC124" s="100"/>
      <c r="PD124" s="100"/>
      <c r="PE124" s="100"/>
      <c r="PF124" s="100"/>
      <c r="PG124" s="100"/>
      <c r="PH124" s="100"/>
      <c r="PI124" s="100"/>
      <c r="PJ124" s="100"/>
      <c r="PK124" s="100"/>
      <c r="PL124" s="100"/>
      <c r="PM124" s="100"/>
      <c r="PN124" s="100"/>
      <c r="PO124" s="100"/>
      <c r="PP124" s="100"/>
      <c r="PQ124" s="100"/>
      <c r="PR124" s="100"/>
      <c r="PS124" s="100"/>
      <c r="PT124" s="100"/>
      <c r="PU124" s="100"/>
      <c r="PV124" s="100"/>
      <c r="PW124" s="100"/>
      <c r="PX124" s="100"/>
      <c r="PY124" s="100"/>
      <c r="PZ124" s="100"/>
      <c r="QA124" s="100"/>
      <c r="QB124" s="100"/>
      <c r="QC124" s="100"/>
      <c r="QD124" s="100"/>
      <c r="QE124" s="100"/>
      <c r="QF124" s="100"/>
      <c r="QG124" s="100"/>
      <c r="QH124" s="100"/>
      <c r="QI124" s="100"/>
      <c r="QJ124" s="100"/>
      <c r="QK124" s="100"/>
      <c r="QL124" s="100"/>
      <c r="QM124" s="100"/>
      <c r="QN124" s="100"/>
      <c r="QO124" s="100"/>
      <c r="QP124" s="100"/>
      <c r="QQ124" s="100"/>
      <c r="QR124" s="100"/>
      <c r="QS124" s="100"/>
      <c r="QT124" s="100"/>
      <c r="QU124" s="100"/>
      <c r="QV124" s="100"/>
      <c r="QW124" s="100"/>
      <c r="QX124" s="100"/>
      <c r="QY124" s="100"/>
      <c r="QZ124" s="153">
        <v>3.34</v>
      </c>
      <c r="RA124" s="100">
        <v>8.17</v>
      </c>
      <c r="RB124" s="100">
        <v>6.88</v>
      </c>
      <c r="RC124" s="100">
        <v>7.1</v>
      </c>
      <c r="RD124" s="100">
        <v>22.58</v>
      </c>
      <c r="RE124" s="100">
        <v>51.47</v>
      </c>
      <c r="RF124" s="100">
        <v>6.86</v>
      </c>
      <c r="RG124" s="100">
        <v>4.88</v>
      </c>
      <c r="RH124" s="153"/>
      <c r="RI124" s="100"/>
      <c r="RJ124" s="100"/>
      <c r="RK124" s="100"/>
      <c r="RL124" s="100"/>
      <c r="RM124" s="100"/>
      <c r="RN124" s="100"/>
      <c r="RO124" s="100"/>
      <c r="RP124" s="100"/>
      <c r="RQ124" s="100"/>
      <c r="RR124" s="100"/>
      <c r="RS124" s="100"/>
      <c r="RT124" s="153"/>
      <c r="RU124" s="100"/>
      <c r="RV124" s="100"/>
      <c r="RW124" s="100"/>
      <c r="RX124" s="100"/>
      <c r="RY124" s="100"/>
      <c r="RZ124" s="100"/>
      <c r="SA124" s="100"/>
      <c r="SB124" s="100"/>
      <c r="YH124" s="1">
        <v>0.5</v>
      </c>
      <c r="YI124" s="1">
        <v>0.61</v>
      </c>
      <c r="YJ124" s="1">
        <v>2.2799999999999998</v>
      </c>
      <c r="YK124" s="1">
        <v>0.68</v>
      </c>
      <c r="YL124" s="1">
        <v>17.399999999999999</v>
      </c>
      <c r="YM124" s="1">
        <v>0.06</v>
      </c>
      <c r="YN124" s="1">
        <v>2.34</v>
      </c>
      <c r="YO124" s="1">
        <v>0.64</v>
      </c>
      <c r="YP124" s="1">
        <v>15.16</v>
      </c>
      <c r="YQ124" s="1">
        <v>0.05</v>
      </c>
      <c r="YR124" s="1">
        <v>2.89</v>
      </c>
      <c r="YS124" s="1">
        <v>0.64</v>
      </c>
      <c r="YT124" s="1">
        <v>49.02</v>
      </c>
      <c r="YU124" s="1">
        <v>0.08</v>
      </c>
      <c r="YV124" s="1">
        <v>4.6900000000000004</v>
      </c>
      <c r="YW124" s="1">
        <v>0.7</v>
      </c>
      <c r="YX124" s="1">
        <v>1369.54</v>
      </c>
      <c r="YY124" s="1">
        <v>0.33</v>
      </c>
      <c r="YZ124" s="1">
        <v>0.51</v>
      </c>
      <c r="ZA124" s="1">
        <v>0.96</v>
      </c>
    </row>
    <row r="125" spans="1:805" x14ac:dyDescent="0.25">
      <c r="A125" s="3" t="s">
        <v>620</v>
      </c>
      <c r="B125" s="103"/>
      <c r="C125" s="103"/>
      <c r="D125" s="103"/>
      <c r="E125" s="103"/>
      <c r="F125" s="103"/>
      <c r="G125" s="103"/>
      <c r="H125" s="103"/>
      <c r="I125" s="103"/>
      <c r="J125" s="154"/>
      <c r="K125" s="103"/>
      <c r="L125" s="103"/>
      <c r="M125" s="103"/>
      <c r="N125" s="103"/>
      <c r="O125" s="103"/>
      <c r="P125" s="103"/>
      <c r="Q125" s="103"/>
      <c r="R125" s="103"/>
      <c r="S125" s="103"/>
      <c r="T125" s="103"/>
      <c r="U125" s="154"/>
      <c r="V125" s="103"/>
      <c r="W125" s="103"/>
      <c r="X125" s="103"/>
      <c r="Y125" s="103"/>
      <c r="Z125" s="103"/>
      <c r="AA125" s="103"/>
      <c r="AB125" s="103"/>
      <c r="AC125" s="103"/>
      <c r="AD125" s="103"/>
      <c r="AE125" s="103"/>
      <c r="AF125" s="154"/>
      <c r="AG125" s="103"/>
      <c r="AH125" s="103"/>
      <c r="AI125" s="103"/>
      <c r="AJ125" s="103"/>
      <c r="AK125" s="103"/>
      <c r="AL125" s="103"/>
      <c r="AM125" s="103"/>
      <c r="AN125" s="103"/>
      <c r="AO125" s="103"/>
      <c r="AP125" s="103"/>
      <c r="AQ125" s="154"/>
      <c r="AR125" s="103"/>
      <c r="AS125" s="103"/>
      <c r="AT125" s="103"/>
      <c r="AU125" s="103"/>
      <c r="AV125" s="103"/>
      <c r="AW125" s="103"/>
      <c r="AX125" s="103"/>
      <c r="AY125" s="103"/>
      <c r="AZ125" s="103"/>
      <c r="BA125" s="103"/>
      <c r="BB125" s="154"/>
      <c r="BC125" s="103"/>
      <c r="BD125" s="103"/>
      <c r="BE125" s="103"/>
      <c r="BF125" s="103"/>
      <c r="BG125" s="103"/>
      <c r="BH125" s="103"/>
      <c r="BI125" s="103"/>
      <c r="BJ125" s="103"/>
      <c r="BK125" s="103"/>
      <c r="BL125" s="103"/>
      <c r="BM125" s="103"/>
      <c r="BN125" s="154"/>
      <c r="BO125" s="103"/>
      <c r="BP125" s="103"/>
      <c r="BQ125" s="103"/>
      <c r="BR125" s="103"/>
      <c r="BS125" s="103"/>
      <c r="BT125" s="103"/>
      <c r="BU125" s="103"/>
      <c r="BV125" s="103"/>
      <c r="BW125" s="103"/>
      <c r="BX125" s="103"/>
      <c r="BY125" s="103"/>
      <c r="BZ125" s="103"/>
      <c r="CA125" s="103"/>
      <c r="CB125" s="103"/>
      <c r="CC125" s="103"/>
      <c r="CD125" s="154"/>
      <c r="CE125" s="103"/>
      <c r="CF125" s="103"/>
      <c r="CG125" s="103"/>
      <c r="CH125" s="103"/>
      <c r="CI125" s="103"/>
      <c r="CJ125" s="103"/>
      <c r="CK125" s="103"/>
      <c r="CL125" s="103"/>
      <c r="CM125" s="103"/>
      <c r="CN125" s="103"/>
      <c r="CO125" s="103"/>
      <c r="CP125" s="103"/>
      <c r="CQ125" s="103"/>
      <c r="CR125" s="103"/>
      <c r="CS125" s="103"/>
      <c r="CT125" s="103"/>
      <c r="CU125" s="103"/>
      <c r="CV125" s="103"/>
      <c r="CW125" s="103"/>
      <c r="CX125" s="154"/>
      <c r="CY125" s="103"/>
      <c r="CZ125" s="103"/>
      <c r="DA125" s="103"/>
      <c r="DB125" s="103"/>
      <c r="DC125" s="103"/>
      <c r="DD125" s="103"/>
      <c r="DE125" s="103"/>
      <c r="DF125" s="103"/>
      <c r="DG125" s="103"/>
      <c r="DH125" s="103"/>
      <c r="DI125" s="103"/>
      <c r="DJ125" s="103"/>
      <c r="DK125" s="103"/>
      <c r="DL125" s="103"/>
      <c r="DM125" s="103"/>
      <c r="DN125" s="103"/>
      <c r="DO125" s="103"/>
      <c r="DP125" s="103"/>
      <c r="DQ125" s="103"/>
      <c r="DR125" s="103"/>
      <c r="DS125" s="103"/>
      <c r="DT125" s="103"/>
      <c r="DU125" s="103"/>
      <c r="DV125" s="154"/>
      <c r="DW125" s="103"/>
      <c r="DX125" s="103"/>
      <c r="DY125" s="103"/>
      <c r="DZ125" s="103"/>
      <c r="EA125" s="103"/>
      <c r="EB125" s="103"/>
      <c r="EC125" s="103"/>
      <c r="ED125" s="103"/>
      <c r="EE125" s="103"/>
      <c r="EF125" s="103"/>
      <c r="EG125" s="103"/>
      <c r="EH125" s="103"/>
      <c r="EI125" s="154"/>
      <c r="EJ125" s="103"/>
      <c r="EK125" s="103"/>
      <c r="EL125" s="103"/>
      <c r="EM125" s="103"/>
      <c r="EN125" s="103"/>
      <c r="EO125" s="103"/>
      <c r="EP125" s="103"/>
      <c r="EQ125" s="103"/>
      <c r="ER125" s="103"/>
      <c r="ES125" s="103"/>
      <c r="ET125" s="154"/>
      <c r="EU125" s="103"/>
      <c r="EV125" s="103"/>
      <c r="EW125" s="103"/>
      <c r="EX125" s="103"/>
      <c r="EY125" s="103"/>
      <c r="EZ125" s="103"/>
      <c r="FA125" s="103"/>
      <c r="FB125" s="103"/>
      <c r="FC125" s="103"/>
      <c r="FD125" s="103"/>
      <c r="FE125" s="103"/>
      <c r="FF125" s="103"/>
      <c r="FG125" s="103"/>
      <c r="FH125" s="103"/>
      <c r="FI125" s="103"/>
      <c r="FJ125" s="103"/>
      <c r="FK125" s="103"/>
      <c r="FL125" s="103"/>
      <c r="FM125" s="103"/>
      <c r="FN125" s="103"/>
      <c r="FO125" s="103"/>
      <c r="FP125" s="103"/>
      <c r="FQ125" s="103"/>
      <c r="FR125" s="103"/>
      <c r="FS125" s="103"/>
      <c r="FT125" s="103"/>
      <c r="FU125" s="103"/>
      <c r="FV125" s="103"/>
      <c r="FW125" s="103"/>
      <c r="FX125" s="103"/>
      <c r="FY125" s="103"/>
      <c r="FZ125" s="103"/>
      <c r="GA125" s="103"/>
      <c r="GB125" s="103"/>
      <c r="GC125" s="103"/>
      <c r="GD125" s="103"/>
      <c r="GE125" s="103"/>
      <c r="GF125" s="103"/>
      <c r="GG125" s="103"/>
      <c r="GH125" s="154"/>
      <c r="GI125" s="103"/>
      <c r="GJ125" s="103"/>
      <c r="GK125" s="103"/>
      <c r="GL125" s="103"/>
      <c r="GM125" s="103"/>
      <c r="GN125" s="103"/>
      <c r="GO125" s="103"/>
      <c r="GP125" s="103"/>
      <c r="GQ125" s="103"/>
      <c r="GR125" s="103"/>
      <c r="GS125" s="103"/>
      <c r="GT125" s="103"/>
      <c r="GU125" s="103"/>
      <c r="GV125" s="103"/>
      <c r="GW125" s="103"/>
      <c r="GX125" s="103"/>
      <c r="GY125" s="103"/>
      <c r="GZ125" s="154"/>
      <c r="HA125" s="103"/>
      <c r="HB125" s="103"/>
      <c r="HC125" s="103"/>
      <c r="HD125" s="103"/>
      <c r="HE125" s="103"/>
      <c r="HF125" s="103"/>
      <c r="HG125" s="103"/>
      <c r="HH125" s="103"/>
      <c r="HI125" s="103"/>
      <c r="HJ125" s="103"/>
      <c r="HK125" s="103"/>
      <c r="HL125" s="103"/>
      <c r="HM125" s="103"/>
      <c r="HN125" s="103"/>
      <c r="HO125" s="103"/>
      <c r="HP125" s="103"/>
      <c r="HQ125" s="103"/>
      <c r="HR125" s="103"/>
      <c r="HS125" s="103"/>
      <c r="HT125" s="103"/>
      <c r="HU125" s="103"/>
      <c r="HV125" s="103"/>
      <c r="HW125" s="103"/>
      <c r="HX125" s="103"/>
      <c r="HY125" s="103"/>
      <c r="HZ125" s="103"/>
      <c r="IA125" s="103"/>
      <c r="IB125" s="103"/>
      <c r="IC125" s="103"/>
      <c r="ID125" s="103"/>
      <c r="IE125" s="103"/>
      <c r="IF125" s="103"/>
      <c r="IG125" s="103"/>
      <c r="IH125" s="103"/>
      <c r="II125" s="103"/>
      <c r="IJ125" s="103"/>
      <c r="IK125" s="154"/>
      <c r="IL125" s="103"/>
      <c r="IM125" s="103"/>
      <c r="IN125" s="103"/>
      <c r="IO125" s="103"/>
      <c r="IP125" s="103"/>
      <c r="IQ125" s="103"/>
      <c r="IR125" s="103"/>
      <c r="IS125" s="103"/>
      <c r="IT125" s="103"/>
      <c r="IU125" s="103"/>
      <c r="IV125" s="103"/>
      <c r="IW125" s="103"/>
      <c r="IX125" s="103"/>
      <c r="IY125" s="103"/>
      <c r="IZ125" s="103"/>
      <c r="JA125" s="103"/>
      <c r="JB125" s="154"/>
      <c r="JC125" s="103"/>
      <c r="JD125" s="103"/>
      <c r="JE125" s="103"/>
      <c r="JF125" s="103"/>
      <c r="JG125" s="103"/>
      <c r="JH125" s="103"/>
      <c r="JI125" s="103"/>
      <c r="JJ125" s="103"/>
      <c r="JK125" s="103"/>
      <c r="JL125" s="103"/>
      <c r="JM125" s="103"/>
      <c r="JN125" s="154"/>
      <c r="JO125" s="103"/>
      <c r="JP125" s="103"/>
      <c r="JQ125" s="103"/>
      <c r="JR125" s="103"/>
      <c r="JS125" s="103"/>
      <c r="JT125" s="103"/>
      <c r="JU125" s="103"/>
      <c r="JV125" s="103"/>
      <c r="JW125" s="103"/>
      <c r="JX125" s="103"/>
      <c r="JY125" s="103"/>
      <c r="JZ125" s="103"/>
      <c r="KA125" s="103"/>
      <c r="KB125" s="103"/>
      <c r="KC125" s="103"/>
      <c r="KD125" s="103"/>
      <c r="KE125" s="103"/>
      <c r="KF125" s="103"/>
      <c r="KG125" s="103"/>
      <c r="KH125" s="154"/>
      <c r="KI125" s="103"/>
      <c r="KJ125" s="103"/>
      <c r="KK125" s="103"/>
      <c r="KL125" s="103"/>
      <c r="KM125" s="103"/>
      <c r="KN125" s="103"/>
      <c r="KO125" s="103"/>
      <c r="KP125" s="103"/>
      <c r="KQ125" s="103"/>
      <c r="KR125" s="103"/>
      <c r="KS125" s="103"/>
      <c r="KT125" s="103"/>
      <c r="KU125" s="103"/>
      <c r="KV125" s="103"/>
      <c r="KW125" s="103"/>
      <c r="KX125" s="103"/>
      <c r="KY125" s="103"/>
      <c r="KZ125" s="154"/>
      <c r="LA125" s="103"/>
      <c r="LB125" s="103"/>
      <c r="LC125" s="103"/>
      <c r="LD125" s="103"/>
      <c r="LE125" s="103"/>
      <c r="LF125" s="103"/>
      <c r="LG125" s="103"/>
      <c r="LH125" s="103"/>
      <c r="LI125" s="103"/>
      <c r="LJ125" s="103"/>
      <c r="LK125" s="103"/>
      <c r="LL125" s="103"/>
      <c r="LM125" s="103"/>
      <c r="LN125" s="103"/>
      <c r="LO125" s="103"/>
      <c r="LP125" s="103"/>
      <c r="LQ125" s="103"/>
      <c r="LR125" s="103"/>
      <c r="LS125" s="103"/>
      <c r="LT125" s="103"/>
      <c r="LU125" s="103"/>
      <c r="LV125" s="103"/>
      <c r="LW125" s="103"/>
      <c r="LX125" s="103"/>
      <c r="LY125" s="103"/>
      <c r="LZ125" s="103"/>
      <c r="MA125" s="103"/>
      <c r="MB125" s="103"/>
      <c r="MC125" s="103"/>
      <c r="MD125" s="154"/>
      <c r="ME125" s="103"/>
      <c r="MF125" s="103"/>
      <c r="MG125" s="103"/>
      <c r="MH125" s="103"/>
      <c r="MI125" s="103"/>
      <c r="MJ125" s="103"/>
      <c r="MK125" s="103"/>
      <c r="ML125" s="103"/>
      <c r="MM125" s="103"/>
      <c r="MN125" s="103"/>
      <c r="MO125" s="103"/>
      <c r="MP125" s="103"/>
      <c r="MQ125" s="103"/>
      <c r="MR125" s="103"/>
      <c r="MS125" s="103"/>
      <c r="MT125" s="103"/>
      <c r="MU125" s="103"/>
      <c r="MV125" s="103"/>
      <c r="MW125" s="103"/>
      <c r="MX125" s="103"/>
      <c r="MY125" s="103"/>
      <c r="MZ125" s="154"/>
      <c r="NA125" s="103"/>
      <c r="NB125" s="103"/>
      <c r="NC125" s="103"/>
      <c r="ND125" s="103"/>
      <c r="NE125" s="103"/>
      <c r="NF125" s="103"/>
      <c r="NG125" s="103"/>
      <c r="NH125" s="103"/>
      <c r="NI125" s="103"/>
      <c r="NJ125" s="103"/>
      <c r="NK125" s="154"/>
      <c r="NL125" s="103"/>
      <c r="NM125" s="103"/>
      <c r="NN125" s="103"/>
      <c r="NO125" s="154"/>
      <c r="NP125" s="103"/>
      <c r="NQ125" s="103"/>
      <c r="NR125" s="103"/>
      <c r="NS125" s="103"/>
      <c r="NT125" s="103"/>
      <c r="NU125" s="103"/>
      <c r="NV125" s="103"/>
      <c r="NW125" s="103"/>
      <c r="NX125" s="154"/>
      <c r="NY125" s="103"/>
      <c r="NZ125" s="103"/>
      <c r="OA125" s="103"/>
      <c r="OB125" s="103"/>
      <c r="OC125" s="103"/>
      <c r="OD125" s="103"/>
      <c r="OE125" s="103"/>
      <c r="OF125" s="103"/>
      <c r="OG125" s="103"/>
      <c r="OH125" s="103"/>
      <c r="OI125" s="103"/>
      <c r="OJ125" s="154"/>
      <c r="OK125" s="103"/>
      <c r="OL125" s="103"/>
      <c r="OM125" s="103"/>
      <c r="ON125" s="103"/>
      <c r="OO125" s="103"/>
      <c r="OP125" s="103"/>
      <c r="OQ125" s="103"/>
      <c r="OR125" s="103"/>
      <c r="OS125" s="103"/>
      <c r="OT125" s="103"/>
      <c r="OU125" s="103"/>
      <c r="OV125" s="103"/>
      <c r="OW125" s="103"/>
      <c r="OX125" s="103"/>
      <c r="OY125" s="103"/>
      <c r="OZ125" s="103"/>
      <c r="PA125" s="103"/>
      <c r="PB125" s="103"/>
      <c r="PC125" s="103"/>
      <c r="PD125" s="103"/>
      <c r="PE125" s="103"/>
      <c r="PF125" s="103"/>
      <c r="PG125" s="103"/>
      <c r="PH125" s="103"/>
      <c r="PI125" s="103"/>
      <c r="PJ125" s="103"/>
      <c r="PK125" s="103"/>
      <c r="PL125" s="103"/>
      <c r="PM125" s="103"/>
      <c r="PN125" s="103"/>
      <c r="PO125" s="103"/>
      <c r="PP125" s="103"/>
      <c r="PQ125" s="103"/>
      <c r="PR125" s="103"/>
      <c r="PS125" s="103"/>
      <c r="PT125" s="103"/>
      <c r="PU125" s="103"/>
      <c r="PV125" s="103"/>
      <c r="PW125" s="103"/>
      <c r="PX125" s="103"/>
      <c r="PY125" s="103"/>
      <c r="PZ125" s="103"/>
      <c r="QA125" s="103"/>
      <c r="QB125" s="103"/>
      <c r="QC125" s="103"/>
      <c r="QD125" s="103"/>
      <c r="QE125" s="103"/>
      <c r="QF125" s="103"/>
      <c r="QG125" s="103"/>
      <c r="QH125" s="103"/>
      <c r="QI125" s="103"/>
      <c r="QJ125" s="103"/>
      <c r="QK125" s="103"/>
      <c r="QL125" s="103"/>
      <c r="QM125" s="103"/>
      <c r="QN125" s="103"/>
      <c r="QO125" s="103"/>
      <c r="QP125" s="103"/>
      <c r="QQ125" s="103"/>
      <c r="QR125" s="103"/>
      <c r="QS125" s="103"/>
      <c r="QT125" s="103"/>
      <c r="QU125" s="103"/>
      <c r="QV125" s="103"/>
      <c r="QW125" s="103"/>
      <c r="QX125" s="103"/>
      <c r="QY125" s="103"/>
      <c r="QZ125" s="154"/>
      <c r="RA125" s="103"/>
      <c r="RB125" s="103"/>
      <c r="RC125" s="103"/>
      <c r="RD125" s="103"/>
      <c r="RE125" s="103"/>
      <c r="RF125" s="103"/>
      <c r="RG125" s="103"/>
      <c r="RH125" s="154">
        <v>2.7549999999999999</v>
      </c>
      <c r="RI125" s="103">
        <v>1.4159999999999999</v>
      </c>
      <c r="RJ125" s="103">
        <v>16</v>
      </c>
      <c r="RK125" s="103">
        <v>7.6</v>
      </c>
      <c r="RL125" s="103">
        <v>1.21</v>
      </c>
      <c r="RM125" s="103">
        <v>0.67300000000000004</v>
      </c>
      <c r="RN125" s="103">
        <v>7.8</v>
      </c>
      <c r="RO125" s="103">
        <v>3.7</v>
      </c>
      <c r="RP125" s="103">
        <v>19.611000000000001</v>
      </c>
      <c r="RQ125" s="103">
        <v>8.375</v>
      </c>
      <c r="RR125" s="103">
        <v>101</v>
      </c>
      <c r="RS125" s="103">
        <v>32.5</v>
      </c>
      <c r="RT125" s="154"/>
      <c r="RU125" s="103"/>
      <c r="RV125" s="103"/>
      <c r="RW125" s="103"/>
      <c r="RX125" s="103"/>
      <c r="RY125" s="103"/>
      <c r="RZ125" s="103"/>
      <c r="SA125" s="103"/>
      <c r="SB125" s="103"/>
    </row>
    <row r="126" spans="1:805" x14ac:dyDescent="0.25">
      <c r="A126" s="3" t="s">
        <v>670</v>
      </c>
      <c r="B126" s="100"/>
      <c r="C126" s="100"/>
      <c r="D126" s="100"/>
      <c r="E126" s="100"/>
      <c r="F126" s="100"/>
      <c r="G126" s="100"/>
      <c r="H126" s="100"/>
      <c r="I126" s="100"/>
      <c r="J126" s="153"/>
      <c r="K126" s="100"/>
      <c r="L126" s="100"/>
      <c r="M126" s="100"/>
      <c r="N126" s="100"/>
      <c r="O126" s="100"/>
      <c r="P126" s="100"/>
      <c r="Q126" s="100"/>
      <c r="R126" s="100"/>
      <c r="S126" s="100"/>
      <c r="T126" s="100"/>
      <c r="U126" s="153"/>
      <c r="V126" s="100"/>
      <c r="W126" s="100"/>
      <c r="X126" s="100"/>
      <c r="Y126" s="100"/>
      <c r="Z126" s="100"/>
      <c r="AA126" s="100"/>
      <c r="AB126" s="100"/>
      <c r="AC126" s="100"/>
      <c r="AD126" s="100"/>
      <c r="AE126" s="100"/>
      <c r="AF126" s="153"/>
      <c r="AG126" s="100"/>
      <c r="AH126" s="100"/>
      <c r="AI126" s="100"/>
      <c r="AJ126" s="100"/>
      <c r="AK126" s="100"/>
      <c r="AL126" s="100"/>
      <c r="AM126" s="100"/>
      <c r="AN126" s="100"/>
      <c r="AO126" s="100"/>
      <c r="AP126" s="100"/>
      <c r="AQ126" s="153"/>
      <c r="AR126" s="100"/>
      <c r="AS126" s="100"/>
      <c r="AT126" s="100"/>
      <c r="AU126" s="100"/>
      <c r="AV126" s="100"/>
      <c r="AW126" s="100"/>
      <c r="AX126" s="100"/>
      <c r="AY126" s="100"/>
      <c r="AZ126" s="100"/>
      <c r="BA126" s="100"/>
      <c r="BB126" s="153"/>
      <c r="BC126" s="100"/>
      <c r="BD126" s="100"/>
      <c r="BE126" s="100"/>
      <c r="BF126" s="100"/>
      <c r="BG126" s="100"/>
      <c r="BH126" s="100"/>
      <c r="BI126" s="100"/>
      <c r="BJ126" s="100"/>
      <c r="BK126" s="100"/>
      <c r="BL126" s="100"/>
      <c r="BM126" s="100"/>
      <c r="BN126" s="153"/>
      <c r="BO126" s="100"/>
      <c r="BP126" s="100"/>
      <c r="BQ126" s="100"/>
      <c r="BR126" s="100"/>
      <c r="BS126" s="100"/>
      <c r="BT126" s="100"/>
      <c r="BU126" s="100"/>
      <c r="BV126" s="100"/>
      <c r="BW126" s="100"/>
      <c r="BX126" s="100"/>
      <c r="BY126" s="100"/>
      <c r="BZ126" s="100"/>
      <c r="CA126" s="100"/>
      <c r="CB126" s="100"/>
      <c r="CC126" s="100"/>
      <c r="CD126" s="153"/>
      <c r="CE126" s="100"/>
      <c r="CF126" s="100"/>
      <c r="CG126" s="100"/>
      <c r="CH126" s="100"/>
      <c r="CI126" s="100"/>
      <c r="CJ126" s="100"/>
      <c r="CK126" s="100"/>
      <c r="CL126" s="100"/>
      <c r="CM126" s="100"/>
      <c r="CN126" s="100"/>
      <c r="CO126" s="100"/>
      <c r="CP126" s="100"/>
      <c r="CQ126" s="100"/>
      <c r="CR126" s="100"/>
      <c r="CS126" s="100"/>
      <c r="CT126" s="100"/>
      <c r="CU126" s="100"/>
      <c r="CV126" s="100"/>
      <c r="CW126" s="100"/>
      <c r="CX126" s="153"/>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53"/>
      <c r="DW126" s="100"/>
      <c r="DX126" s="100"/>
      <c r="DY126" s="100"/>
      <c r="DZ126" s="100"/>
      <c r="EA126" s="100"/>
      <c r="EB126" s="100"/>
      <c r="EC126" s="100"/>
      <c r="ED126" s="100"/>
      <c r="EE126" s="100"/>
      <c r="EF126" s="100"/>
      <c r="EG126" s="100"/>
      <c r="EH126" s="100"/>
      <c r="EI126" s="153"/>
      <c r="EJ126" s="100"/>
      <c r="EK126" s="100"/>
      <c r="EL126" s="100"/>
      <c r="EM126" s="100"/>
      <c r="EN126" s="100"/>
      <c r="EO126" s="100"/>
      <c r="EP126" s="100"/>
      <c r="EQ126" s="100"/>
      <c r="ER126" s="100"/>
      <c r="ES126" s="100"/>
      <c r="ET126" s="153"/>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c r="GG126" s="100"/>
      <c r="GH126" s="153"/>
      <c r="GI126" s="100"/>
      <c r="GJ126" s="100"/>
      <c r="GK126" s="100"/>
      <c r="GL126" s="100"/>
      <c r="GM126" s="100"/>
      <c r="GN126" s="100"/>
      <c r="GO126" s="100"/>
      <c r="GP126" s="100"/>
      <c r="GQ126" s="100"/>
      <c r="GR126" s="100"/>
      <c r="GS126" s="100"/>
      <c r="GT126" s="100"/>
      <c r="GU126" s="100"/>
      <c r="GV126" s="100"/>
      <c r="GW126" s="100"/>
      <c r="GX126" s="100"/>
      <c r="GY126" s="100"/>
      <c r="GZ126" s="153"/>
      <c r="HA126" s="100"/>
      <c r="HB126" s="100"/>
      <c r="HC126" s="100"/>
      <c r="HD126" s="100"/>
      <c r="HE126" s="100"/>
      <c r="HF126" s="100"/>
      <c r="HG126" s="100"/>
      <c r="HH126" s="100"/>
      <c r="HI126" s="100"/>
      <c r="HJ126" s="100"/>
      <c r="HK126" s="100"/>
      <c r="HL126" s="100"/>
      <c r="HM126" s="100"/>
      <c r="HN126" s="100"/>
      <c r="HO126" s="100"/>
      <c r="HP126" s="100"/>
      <c r="HQ126" s="100"/>
      <c r="HR126" s="100"/>
      <c r="HS126" s="100"/>
      <c r="HT126" s="100"/>
      <c r="HU126" s="100"/>
      <c r="HV126" s="100"/>
      <c r="HW126" s="100"/>
      <c r="HX126" s="100"/>
      <c r="HY126" s="100"/>
      <c r="HZ126" s="100"/>
      <c r="IA126" s="100"/>
      <c r="IB126" s="100"/>
      <c r="IC126" s="100"/>
      <c r="ID126" s="100"/>
      <c r="IE126" s="100"/>
      <c r="IF126" s="100"/>
      <c r="IG126" s="100"/>
      <c r="IH126" s="100"/>
      <c r="II126" s="100"/>
      <c r="IJ126" s="100"/>
      <c r="IK126" s="153"/>
      <c r="IL126" s="100"/>
      <c r="IM126" s="100"/>
      <c r="IN126" s="100"/>
      <c r="IO126" s="100"/>
      <c r="IP126" s="100"/>
      <c r="IQ126" s="100"/>
      <c r="IR126" s="100"/>
      <c r="IS126" s="100"/>
      <c r="IT126" s="100"/>
      <c r="IU126" s="100"/>
      <c r="IV126" s="100"/>
      <c r="IW126" s="100"/>
      <c r="IX126" s="100"/>
      <c r="IY126" s="100"/>
      <c r="IZ126" s="100"/>
      <c r="JA126" s="100"/>
      <c r="JB126" s="153"/>
      <c r="JC126" s="100"/>
      <c r="JD126" s="100"/>
      <c r="JE126" s="100"/>
      <c r="JF126" s="100"/>
      <c r="JG126" s="100"/>
      <c r="JH126" s="100"/>
      <c r="JI126" s="100"/>
      <c r="JJ126" s="100"/>
      <c r="JK126" s="100"/>
      <c r="JL126" s="100"/>
      <c r="JM126" s="100"/>
      <c r="JN126" s="153"/>
      <c r="JO126" s="100"/>
      <c r="JP126" s="100"/>
      <c r="JQ126" s="100"/>
      <c r="JR126" s="100"/>
      <c r="JS126" s="100"/>
      <c r="JT126" s="100"/>
      <c r="JU126" s="100"/>
      <c r="JV126" s="100"/>
      <c r="JW126" s="100"/>
      <c r="JX126" s="100"/>
      <c r="JY126" s="100"/>
      <c r="JZ126" s="100"/>
      <c r="KA126" s="100"/>
      <c r="KB126" s="100"/>
      <c r="KC126" s="100"/>
      <c r="KD126" s="100"/>
      <c r="KE126" s="100"/>
      <c r="KF126" s="100"/>
      <c r="KG126" s="100"/>
      <c r="KH126" s="153"/>
      <c r="KI126" s="100"/>
      <c r="KJ126" s="100"/>
      <c r="KK126" s="100"/>
      <c r="KL126" s="100"/>
      <c r="KM126" s="100"/>
      <c r="KN126" s="100"/>
      <c r="KO126" s="100"/>
      <c r="KP126" s="100"/>
      <c r="KQ126" s="100"/>
      <c r="KR126" s="100"/>
      <c r="KS126" s="100"/>
      <c r="KT126" s="100"/>
      <c r="KU126" s="100"/>
      <c r="KV126" s="100"/>
      <c r="KW126" s="100"/>
      <c r="KX126" s="100"/>
      <c r="KY126" s="100"/>
      <c r="KZ126" s="153"/>
      <c r="LA126" s="100"/>
      <c r="LB126" s="100"/>
      <c r="LC126" s="100"/>
      <c r="LD126" s="100"/>
      <c r="LE126" s="100"/>
      <c r="LF126" s="100"/>
      <c r="LG126" s="100"/>
      <c r="LH126" s="100"/>
      <c r="LI126" s="100"/>
      <c r="LJ126" s="100"/>
      <c r="LK126" s="100"/>
      <c r="LL126" s="100"/>
      <c r="LM126" s="100"/>
      <c r="LN126" s="100"/>
      <c r="LO126" s="100"/>
      <c r="LP126" s="100"/>
      <c r="LQ126" s="100"/>
      <c r="LR126" s="100"/>
      <c r="LS126" s="100"/>
      <c r="LT126" s="100"/>
      <c r="LU126" s="100"/>
      <c r="LV126" s="100"/>
      <c r="LW126" s="100"/>
      <c r="LX126" s="100"/>
      <c r="LY126" s="100"/>
      <c r="LZ126" s="100"/>
      <c r="MA126" s="100"/>
      <c r="MB126" s="100"/>
      <c r="MC126" s="100"/>
      <c r="MD126" s="153"/>
      <c r="ME126" s="100"/>
      <c r="MF126" s="100"/>
      <c r="MG126" s="100"/>
      <c r="MH126" s="100"/>
      <c r="MI126" s="100"/>
      <c r="MJ126" s="100"/>
      <c r="MK126" s="100"/>
      <c r="ML126" s="100"/>
      <c r="MM126" s="100"/>
      <c r="MN126" s="100"/>
      <c r="MO126" s="100"/>
      <c r="MP126" s="100"/>
      <c r="MQ126" s="100"/>
      <c r="MR126" s="100"/>
      <c r="MS126" s="100"/>
      <c r="MT126" s="100"/>
      <c r="MU126" s="100"/>
      <c r="MV126" s="100"/>
      <c r="MW126" s="100"/>
      <c r="MX126" s="100"/>
      <c r="MY126" s="100"/>
      <c r="MZ126" s="153"/>
      <c r="NA126" s="100"/>
      <c r="NB126" s="100"/>
      <c r="NC126" s="100"/>
      <c r="ND126" s="100"/>
      <c r="NE126" s="100"/>
      <c r="NF126" s="100"/>
      <c r="NG126" s="100"/>
      <c r="NH126" s="100"/>
      <c r="NI126" s="100"/>
      <c r="NJ126" s="100"/>
      <c r="NK126" s="153"/>
      <c r="NL126" s="100"/>
      <c r="NM126" s="100"/>
      <c r="NN126" s="100"/>
      <c r="NO126" s="153"/>
      <c r="NP126" s="100"/>
      <c r="NQ126" s="100"/>
      <c r="NR126" s="100"/>
      <c r="NS126" s="100"/>
      <c r="NT126" s="100"/>
      <c r="NU126" s="100"/>
      <c r="NV126" s="100"/>
      <c r="NW126" s="100"/>
      <c r="NX126" s="153"/>
      <c r="NY126" s="100"/>
      <c r="NZ126" s="100"/>
      <c r="OA126" s="100"/>
      <c r="OB126" s="100"/>
      <c r="OC126" s="100"/>
      <c r="OD126" s="100"/>
      <c r="OE126" s="100"/>
      <c r="OF126" s="100"/>
      <c r="OG126" s="100"/>
      <c r="OH126" s="100"/>
      <c r="OI126" s="100"/>
      <c r="OJ126" s="153"/>
      <c r="OK126" s="100"/>
      <c r="OL126" s="100"/>
      <c r="OM126" s="100"/>
      <c r="ON126" s="100"/>
      <c r="OO126" s="100"/>
      <c r="OP126" s="100"/>
      <c r="OQ126" s="100"/>
      <c r="OR126" s="100"/>
      <c r="OS126" s="100"/>
      <c r="OT126" s="100"/>
      <c r="OU126" s="100"/>
      <c r="OV126" s="100"/>
      <c r="OW126" s="100"/>
      <c r="OX126" s="100"/>
      <c r="OY126" s="100"/>
      <c r="OZ126" s="100"/>
      <c r="PA126" s="100"/>
      <c r="PB126" s="100"/>
      <c r="PC126" s="100"/>
      <c r="PD126" s="100"/>
      <c r="PE126" s="100"/>
      <c r="PF126" s="100"/>
      <c r="PG126" s="100"/>
      <c r="PH126" s="100"/>
      <c r="PI126" s="100"/>
      <c r="PJ126" s="100"/>
      <c r="PK126" s="100"/>
      <c r="PL126" s="100"/>
      <c r="PM126" s="100"/>
      <c r="PN126" s="100"/>
      <c r="PO126" s="100"/>
      <c r="PP126" s="100"/>
      <c r="PQ126" s="100"/>
      <c r="PR126" s="100"/>
      <c r="PS126" s="100"/>
      <c r="PT126" s="100"/>
      <c r="PU126" s="100"/>
      <c r="PV126" s="100"/>
      <c r="PW126" s="100"/>
      <c r="PX126" s="100"/>
      <c r="PY126" s="100"/>
      <c r="PZ126" s="100"/>
      <c r="QA126" s="100"/>
      <c r="QB126" s="100"/>
      <c r="QC126" s="100"/>
      <c r="QD126" s="100"/>
      <c r="QE126" s="100"/>
      <c r="QF126" s="100"/>
      <c r="QG126" s="100"/>
      <c r="QH126" s="100"/>
      <c r="QI126" s="100"/>
      <c r="QJ126" s="100"/>
      <c r="QK126" s="100"/>
      <c r="QL126" s="100"/>
      <c r="QM126" s="100"/>
      <c r="QN126" s="100"/>
      <c r="QO126" s="100"/>
      <c r="QP126" s="100"/>
      <c r="QQ126" s="100"/>
      <c r="QR126" s="100"/>
      <c r="QS126" s="100"/>
      <c r="QT126" s="100"/>
      <c r="QU126" s="100"/>
      <c r="QV126" s="100"/>
      <c r="QW126" s="100"/>
      <c r="QX126" s="100"/>
      <c r="QY126" s="100"/>
      <c r="QZ126" s="153"/>
      <c r="RA126" s="100"/>
      <c r="RB126" s="100"/>
      <c r="RC126" s="100"/>
      <c r="RD126" s="100"/>
      <c r="RE126" s="100"/>
      <c r="RF126" s="100"/>
      <c r="RG126" s="100"/>
      <c r="RH126" s="153"/>
      <c r="RI126" s="100"/>
      <c r="RJ126" s="100"/>
      <c r="RK126" s="100"/>
      <c r="RL126" s="100"/>
      <c r="RM126" s="100"/>
      <c r="RN126" s="100"/>
      <c r="RO126" s="100"/>
      <c r="RP126" s="100"/>
      <c r="RQ126" s="100"/>
      <c r="RR126" s="100"/>
      <c r="RS126" s="100"/>
      <c r="RT126" s="153"/>
      <c r="RU126" s="100"/>
      <c r="RV126" s="100"/>
      <c r="RW126" s="100"/>
      <c r="RX126" s="100"/>
      <c r="RY126" s="100"/>
      <c r="RZ126" s="100"/>
      <c r="SA126" s="100"/>
      <c r="SB126" s="100"/>
      <c r="SE126" s="1">
        <v>0.16</v>
      </c>
      <c r="SF126" s="1">
        <v>0.21199999999999999</v>
      </c>
      <c r="SG126" s="1">
        <v>16.824000000000002</v>
      </c>
      <c r="SH126" s="1">
        <v>3.4049999999999998</v>
      </c>
      <c r="SI126" s="1">
        <v>0.61199999999999999</v>
      </c>
      <c r="SJ126" s="1">
        <v>1.17</v>
      </c>
      <c r="SK126" s="1">
        <v>0.216</v>
      </c>
      <c r="SL126" s="1">
        <v>0.25900000000000001</v>
      </c>
      <c r="SM126" s="1">
        <v>5.71</v>
      </c>
      <c r="SN126" s="1">
        <v>0.32800000000000001</v>
      </c>
      <c r="SO126" s="1">
        <v>0.46300000000000002</v>
      </c>
      <c r="SP126" s="1">
        <v>0.996</v>
      </c>
      <c r="SQ126" s="1">
        <v>4.5919999999999996</v>
      </c>
      <c r="SR126" s="1">
        <v>0.435</v>
      </c>
      <c r="SS126" s="1">
        <v>0.92300000000000004</v>
      </c>
      <c r="ST126" s="1">
        <v>0.30599999999999999</v>
      </c>
      <c r="SU126" s="1">
        <v>0.52300000000000002</v>
      </c>
      <c r="SV126" s="1">
        <v>0.88700000000000001</v>
      </c>
      <c r="ZB126" s="132">
        <v>1.79</v>
      </c>
      <c r="ZC126" s="1">
        <v>1.56</v>
      </c>
      <c r="ZD126" s="1">
        <v>1.32</v>
      </c>
      <c r="ZE126" s="1">
        <v>3.31</v>
      </c>
      <c r="ZF126" s="1">
        <v>1.08</v>
      </c>
      <c r="ZG126" s="1">
        <v>4.42</v>
      </c>
      <c r="ZH126" s="1">
        <v>2.75</v>
      </c>
      <c r="ZI126" s="1">
        <v>7.69</v>
      </c>
      <c r="ZJ126" s="1">
        <v>7.27</v>
      </c>
      <c r="ZK126" s="1">
        <v>1.72</v>
      </c>
      <c r="ACM126" s="132">
        <v>16.899999999999999</v>
      </c>
      <c r="ACN126" s="1">
        <v>9.31</v>
      </c>
      <c r="ACO126" s="1">
        <v>2.27</v>
      </c>
      <c r="ACP126" s="1">
        <v>2.99</v>
      </c>
      <c r="ACQ126" s="1">
        <v>2.19</v>
      </c>
      <c r="ACR126" s="1">
        <v>4.8</v>
      </c>
      <c r="ACV126" s="132">
        <v>0.77</v>
      </c>
      <c r="ACW126" s="1">
        <v>0.09</v>
      </c>
      <c r="ACX126" s="1">
        <v>2.0699999999999998</v>
      </c>
      <c r="ACY126" s="1" t="s">
        <v>942</v>
      </c>
      <c r="ACZ126" s="1" t="s">
        <v>942</v>
      </c>
      <c r="ADA126" s="1" t="s">
        <v>942</v>
      </c>
      <c r="ADN126" s="132">
        <v>0.43</v>
      </c>
      <c r="ADO126" s="1">
        <v>0.18</v>
      </c>
      <c r="ADP126" s="1">
        <v>0.43</v>
      </c>
      <c r="ADQ126" s="1">
        <v>0.6</v>
      </c>
      <c r="ADR126" s="1">
        <v>52.73</v>
      </c>
      <c r="ADS126" s="1">
        <v>23.35</v>
      </c>
      <c r="ADT126" s="1">
        <v>12.11</v>
      </c>
      <c r="ADU126" s="1">
        <v>8.0500000000000007</v>
      </c>
      <c r="ADV126" s="1">
        <v>0.86</v>
      </c>
      <c r="ADW126" s="1">
        <v>0.85</v>
      </c>
      <c r="ADX126" s="1">
        <v>3.56</v>
      </c>
      <c r="ADY126" s="1">
        <v>5.79</v>
      </c>
    </row>
    <row r="127" spans="1:805" x14ac:dyDescent="0.25">
      <c r="A127" s="3" t="s">
        <v>671</v>
      </c>
      <c r="B127" s="103"/>
      <c r="C127" s="103"/>
      <c r="D127" s="103"/>
      <c r="E127" s="103"/>
      <c r="F127" s="103"/>
      <c r="G127" s="103"/>
      <c r="H127" s="103"/>
      <c r="I127" s="103"/>
      <c r="J127" s="154"/>
      <c r="K127" s="103"/>
      <c r="L127" s="103"/>
      <c r="M127" s="103"/>
      <c r="N127" s="103"/>
      <c r="O127" s="103"/>
      <c r="P127" s="103"/>
      <c r="Q127" s="103"/>
      <c r="R127" s="103"/>
      <c r="S127" s="103"/>
      <c r="T127" s="103"/>
      <c r="U127" s="154"/>
      <c r="V127" s="103"/>
      <c r="W127" s="103"/>
      <c r="X127" s="103"/>
      <c r="Y127" s="103"/>
      <c r="Z127" s="103"/>
      <c r="AA127" s="103"/>
      <c r="AB127" s="103"/>
      <c r="AC127" s="103"/>
      <c r="AD127" s="103"/>
      <c r="AE127" s="103"/>
      <c r="AF127" s="154"/>
      <c r="AG127" s="103"/>
      <c r="AH127" s="103"/>
      <c r="AI127" s="103"/>
      <c r="AJ127" s="103"/>
      <c r="AK127" s="103"/>
      <c r="AL127" s="103"/>
      <c r="AM127" s="103"/>
      <c r="AN127" s="103"/>
      <c r="AO127" s="103"/>
      <c r="AP127" s="103"/>
      <c r="AQ127" s="154"/>
      <c r="AR127" s="103"/>
      <c r="AS127" s="103"/>
      <c r="AT127" s="103"/>
      <c r="AU127" s="103"/>
      <c r="AV127" s="103"/>
      <c r="AW127" s="103"/>
      <c r="AX127" s="103"/>
      <c r="AY127" s="103"/>
      <c r="AZ127" s="103"/>
      <c r="BA127" s="103"/>
      <c r="BB127" s="154"/>
      <c r="BC127" s="103"/>
      <c r="BD127" s="103"/>
      <c r="BE127" s="103"/>
      <c r="BF127" s="103"/>
      <c r="BG127" s="103"/>
      <c r="BH127" s="103"/>
      <c r="BI127" s="103"/>
      <c r="BJ127" s="103"/>
      <c r="BK127" s="103"/>
      <c r="BL127" s="103"/>
      <c r="BM127" s="103"/>
      <c r="BN127" s="154"/>
      <c r="BO127" s="103"/>
      <c r="BP127" s="103"/>
      <c r="BQ127" s="103"/>
      <c r="BR127" s="103"/>
      <c r="BS127" s="103"/>
      <c r="BT127" s="103"/>
      <c r="BU127" s="103"/>
      <c r="BV127" s="103"/>
      <c r="BW127" s="103"/>
      <c r="BX127" s="103"/>
      <c r="BY127" s="103"/>
      <c r="BZ127" s="103"/>
      <c r="CA127" s="103"/>
      <c r="CB127" s="103"/>
      <c r="CC127" s="103"/>
      <c r="CD127" s="154"/>
      <c r="CE127" s="103"/>
      <c r="CF127" s="103"/>
      <c r="CG127" s="103"/>
      <c r="CH127" s="103"/>
      <c r="CI127" s="103"/>
      <c r="CJ127" s="103"/>
      <c r="CK127" s="103"/>
      <c r="CL127" s="103"/>
      <c r="CM127" s="103"/>
      <c r="CN127" s="103"/>
      <c r="CO127" s="103"/>
      <c r="CP127" s="103"/>
      <c r="CQ127" s="103"/>
      <c r="CR127" s="103"/>
      <c r="CS127" s="103"/>
      <c r="CT127" s="103"/>
      <c r="CU127" s="103"/>
      <c r="CV127" s="103"/>
      <c r="CW127" s="103"/>
      <c r="CX127" s="154"/>
      <c r="CY127" s="103"/>
      <c r="CZ127" s="103"/>
      <c r="DA127" s="103"/>
      <c r="DB127" s="103"/>
      <c r="DC127" s="103"/>
      <c r="DD127" s="103"/>
      <c r="DE127" s="103"/>
      <c r="DF127" s="103"/>
      <c r="DG127" s="103"/>
      <c r="DH127" s="103"/>
      <c r="DI127" s="103"/>
      <c r="DJ127" s="103"/>
      <c r="DK127" s="103"/>
      <c r="DL127" s="103"/>
      <c r="DM127" s="103"/>
      <c r="DN127" s="103"/>
      <c r="DO127" s="103"/>
      <c r="DP127" s="103"/>
      <c r="DQ127" s="103"/>
      <c r="DR127" s="103"/>
      <c r="DS127" s="103"/>
      <c r="DT127" s="103"/>
      <c r="DU127" s="103"/>
      <c r="DV127" s="154"/>
      <c r="DW127" s="103"/>
      <c r="DX127" s="103"/>
      <c r="DY127" s="103"/>
      <c r="DZ127" s="103"/>
      <c r="EA127" s="103"/>
      <c r="EB127" s="103"/>
      <c r="EC127" s="103"/>
      <c r="ED127" s="103"/>
      <c r="EE127" s="103"/>
      <c r="EF127" s="103"/>
      <c r="EG127" s="103"/>
      <c r="EH127" s="103"/>
      <c r="EI127" s="154"/>
      <c r="EJ127" s="103"/>
      <c r="EK127" s="103"/>
      <c r="EL127" s="103"/>
      <c r="EM127" s="103"/>
      <c r="EN127" s="103"/>
      <c r="EO127" s="103"/>
      <c r="EP127" s="103"/>
      <c r="EQ127" s="103"/>
      <c r="ER127" s="103"/>
      <c r="ES127" s="103"/>
      <c r="ET127" s="154"/>
      <c r="EU127" s="103"/>
      <c r="EV127" s="103"/>
      <c r="EW127" s="103"/>
      <c r="EX127" s="103"/>
      <c r="EY127" s="103"/>
      <c r="EZ127" s="103"/>
      <c r="FA127" s="103"/>
      <c r="FB127" s="103"/>
      <c r="FC127" s="103"/>
      <c r="FD127" s="103"/>
      <c r="FE127" s="103"/>
      <c r="FF127" s="103"/>
      <c r="FG127" s="103"/>
      <c r="FH127" s="103"/>
      <c r="FI127" s="103"/>
      <c r="FJ127" s="103"/>
      <c r="FK127" s="103"/>
      <c r="FL127" s="103"/>
      <c r="FM127" s="103"/>
      <c r="FN127" s="103"/>
      <c r="FO127" s="103"/>
      <c r="FP127" s="103"/>
      <c r="FQ127" s="103"/>
      <c r="FR127" s="103"/>
      <c r="FS127" s="103"/>
      <c r="FT127" s="103"/>
      <c r="FU127" s="103"/>
      <c r="FV127" s="103"/>
      <c r="FW127" s="103"/>
      <c r="FX127" s="103"/>
      <c r="FY127" s="103"/>
      <c r="FZ127" s="103"/>
      <c r="GA127" s="103"/>
      <c r="GB127" s="103"/>
      <c r="GC127" s="103"/>
      <c r="GD127" s="103"/>
      <c r="GE127" s="103"/>
      <c r="GF127" s="103"/>
      <c r="GG127" s="103"/>
      <c r="GH127" s="154"/>
      <c r="GI127" s="103"/>
      <c r="GJ127" s="103"/>
      <c r="GK127" s="103"/>
      <c r="GL127" s="103"/>
      <c r="GM127" s="103"/>
      <c r="GN127" s="103"/>
      <c r="GO127" s="103"/>
      <c r="GP127" s="103"/>
      <c r="GQ127" s="103"/>
      <c r="GR127" s="103"/>
      <c r="GS127" s="103"/>
      <c r="GT127" s="103"/>
      <c r="GU127" s="103"/>
      <c r="GV127" s="103"/>
      <c r="GW127" s="103"/>
      <c r="GX127" s="103"/>
      <c r="GY127" s="103"/>
      <c r="GZ127" s="154"/>
      <c r="HA127" s="103"/>
      <c r="HB127" s="103"/>
      <c r="HC127" s="103"/>
      <c r="HD127" s="103"/>
      <c r="HE127" s="103"/>
      <c r="HF127" s="103"/>
      <c r="HG127" s="103"/>
      <c r="HH127" s="103"/>
      <c r="HI127" s="103"/>
      <c r="HJ127" s="103"/>
      <c r="HK127" s="103"/>
      <c r="HL127" s="103"/>
      <c r="HM127" s="103"/>
      <c r="HN127" s="103"/>
      <c r="HO127" s="103"/>
      <c r="HP127" s="103"/>
      <c r="HQ127" s="103"/>
      <c r="HR127" s="103"/>
      <c r="HS127" s="103"/>
      <c r="HT127" s="103"/>
      <c r="HU127" s="103"/>
      <c r="HV127" s="103"/>
      <c r="HW127" s="103"/>
      <c r="HX127" s="103"/>
      <c r="HY127" s="103"/>
      <c r="HZ127" s="103"/>
      <c r="IA127" s="103"/>
      <c r="IB127" s="103"/>
      <c r="IC127" s="103"/>
      <c r="ID127" s="103"/>
      <c r="IE127" s="103"/>
      <c r="IF127" s="103"/>
      <c r="IG127" s="103"/>
      <c r="IH127" s="103"/>
      <c r="II127" s="103"/>
      <c r="IJ127" s="103"/>
      <c r="IK127" s="154"/>
      <c r="IL127" s="103"/>
      <c r="IM127" s="103"/>
      <c r="IN127" s="103"/>
      <c r="IO127" s="103"/>
      <c r="IP127" s="103"/>
      <c r="IQ127" s="103"/>
      <c r="IR127" s="103"/>
      <c r="IS127" s="103"/>
      <c r="IT127" s="103"/>
      <c r="IU127" s="103"/>
      <c r="IV127" s="103"/>
      <c r="IW127" s="103"/>
      <c r="IX127" s="103"/>
      <c r="IY127" s="103"/>
      <c r="IZ127" s="103"/>
      <c r="JA127" s="103"/>
      <c r="JB127" s="154"/>
      <c r="JC127" s="103"/>
      <c r="JD127" s="103"/>
      <c r="JE127" s="103"/>
      <c r="JF127" s="103"/>
      <c r="JG127" s="103"/>
      <c r="JH127" s="103"/>
      <c r="JI127" s="103"/>
      <c r="JJ127" s="103"/>
      <c r="JK127" s="103"/>
      <c r="JL127" s="103"/>
      <c r="JM127" s="103"/>
      <c r="JN127" s="154"/>
      <c r="JO127" s="103"/>
      <c r="JP127" s="103"/>
      <c r="JQ127" s="103"/>
      <c r="JR127" s="103"/>
      <c r="JS127" s="103"/>
      <c r="JT127" s="103"/>
      <c r="JU127" s="103"/>
      <c r="JV127" s="103"/>
      <c r="JW127" s="103"/>
      <c r="JX127" s="103"/>
      <c r="JY127" s="103"/>
      <c r="JZ127" s="103"/>
      <c r="KA127" s="103"/>
      <c r="KB127" s="103"/>
      <c r="KC127" s="103"/>
      <c r="KD127" s="103"/>
      <c r="KE127" s="103"/>
      <c r="KF127" s="103"/>
      <c r="KG127" s="103"/>
      <c r="KH127" s="154"/>
      <c r="KI127" s="103"/>
      <c r="KJ127" s="103"/>
      <c r="KK127" s="103"/>
      <c r="KL127" s="103"/>
      <c r="KM127" s="103"/>
      <c r="KN127" s="103"/>
      <c r="KO127" s="103"/>
      <c r="KP127" s="103"/>
      <c r="KQ127" s="103"/>
      <c r="KR127" s="103"/>
      <c r="KS127" s="103"/>
      <c r="KT127" s="103"/>
      <c r="KU127" s="103"/>
      <c r="KV127" s="103"/>
      <c r="KW127" s="103"/>
      <c r="KX127" s="103"/>
      <c r="KY127" s="103"/>
      <c r="KZ127" s="154"/>
      <c r="LA127" s="103"/>
      <c r="LB127" s="103"/>
      <c r="LC127" s="103"/>
      <c r="LD127" s="103"/>
      <c r="LE127" s="103"/>
      <c r="LF127" s="103"/>
      <c r="LG127" s="103"/>
      <c r="LH127" s="103"/>
      <c r="LI127" s="103"/>
      <c r="LJ127" s="103"/>
      <c r="LK127" s="103"/>
      <c r="LL127" s="103"/>
      <c r="LM127" s="103"/>
      <c r="LN127" s="103"/>
      <c r="LO127" s="103"/>
      <c r="LP127" s="103"/>
      <c r="LQ127" s="103"/>
      <c r="LR127" s="103"/>
      <c r="LS127" s="103"/>
      <c r="LT127" s="103"/>
      <c r="LU127" s="103"/>
      <c r="LV127" s="103"/>
      <c r="LW127" s="103"/>
      <c r="LX127" s="103"/>
      <c r="LY127" s="103"/>
      <c r="LZ127" s="103"/>
      <c r="MA127" s="103"/>
      <c r="MB127" s="103"/>
      <c r="MC127" s="103"/>
      <c r="MD127" s="154"/>
      <c r="ME127" s="103"/>
      <c r="MF127" s="103"/>
      <c r="MG127" s="103"/>
      <c r="MH127" s="103"/>
      <c r="MI127" s="103"/>
      <c r="MJ127" s="103"/>
      <c r="MK127" s="103"/>
      <c r="ML127" s="103"/>
      <c r="MM127" s="103"/>
      <c r="MN127" s="103"/>
      <c r="MO127" s="103"/>
      <c r="MP127" s="103"/>
      <c r="MQ127" s="103"/>
      <c r="MR127" s="103"/>
      <c r="MS127" s="103"/>
      <c r="MT127" s="103"/>
      <c r="MU127" s="103"/>
      <c r="MV127" s="103"/>
      <c r="MW127" s="103"/>
      <c r="MX127" s="103"/>
      <c r="MY127" s="103"/>
      <c r="MZ127" s="154"/>
      <c r="NA127" s="103"/>
      <c r="NB127" s="103"/>
      <c r="NC127" s="103"/>
      <c r="ND127" s="103"/>
      <c r="NE127" s="103"/>
      <c r="NF127" s="103"/>
      <c r="NG127" s="103"/>
      <c r="NH127" s="103"/>
      <c r="NI127" s="103"/>
      <c r="NJ127" s="103"/>
      <c r="NK127" s="154"/>
      <c r="NL127" s="103"/>
      <c r="NM127" s="103"/>
      <c r="NN127" s="103"/>
      <c r="NO127" s="154"/>
      <c r="NP127" s="103"/>
      <c r="NQ127" s="103"/>
      <c r="NR127" s="103"/>
      <c r="NS127" s="103"/>
      <c r="NT127" s="103"/>
      <c r="NU127" s="103"/>
      <c r="NV127" s="103"/>
      <c r="NW127" s="103"/>
      <c r="NX127" s="154"/>
      <c r="NY127" s="103"/>
      <c r="NZ127" s="103"/>
      <c r="OA127" s="103"/>
      <c r="OB127" s="103"/>
      <c r="OC127" s="103"/>
      <c r="OD127" s="103"/>
      <c r="OE127" s="103"/>
      <c r="OF127" s="103"/>
      <c r="OG127" s="103"/>
      <c r="OH127" s="103"/>
      <c r="OI127" s="103"/>
      <c r="OJ127" s="154"/>
      <c r="OK127" s="103"/>
      <c r="OL127" s="103"/>
      <c r="OM127" s="103"/>
      <c r="ON127" s="103"/>
      <c r="OO127" s="103"/>
      <c r="OP127" s="103"/>
      <c r="OQ127" s="103"/>
      <c r="OR127" s="103"/>
      <c r="OS127" s="103"/>
      <c r="OT127" s="103"/>
      <c r="OU127" s="103"/>
      <c r="OV127" s="103"/>
      <c r="OW127" s="103"/>
      <c r="OX127" s="103"/>
      <c r="OY127" s="103"/>
      <c r="OZ127" s="103"/>
      <c r="PA127" s="103"/>
      <c r="PB127" s="103"/>
      <c r="PC127" s="103"/>
      <c r="PD127" s="103"/>
      <c r="PE127" s="103"/>
      <c r="PF127" s="103"/>
      <c r="PG127" s="103"/>
      <c r="PH127" s="103"/>
      <c r="PI127" s="103"/>
      <c r="PJ127" s="103"/>
      <c r="PK127" s="103"/>
      <c r="PL127" s="103"/>
      <c r="PM127" s="103"/>
      <c r="PN127" s="103"/>
      <c r="PO127" s="103"/>
      <c r="PP127" s="103"/>
      <c r="PQ127" s="103"/>
      <c r="PR127" s="103"/>
      <c r="PS127" s="103"/>
      <c r="PT127" s="103"/>
      <c r="PU127" s="103"/>
      <c r="PV127" s="103"/>
      <c r="PW127" s="103"/>
      <c r="PX127" s="103"/>
      <c r="PY127" s="103"/>
      <c r="PZ127" s="103"/>
      <c r="QA127" s="103"/>
      <c r="QB127" s="103"/>
      <c r="QC127" s="103"/>
      <c r="QD127" s="103"/>
      <c r="QE127" s="103"/>
      <c r="QF127" s="103"/>
      <c r="QG127" s="103"/>
      <c r="QH127" s="103"/>
      <c r="QI127" s="103"/>
      <c r="QJ127" s="103"/>
      <c r="QK127" s="103"/>
      <c r="QL127" s="103"/>
      <c r="QM127" s="103"/>
      <c r="QN127" s="103"/>
      <c r="QO127" s="103"/>
      <c r="QP127" s="103"/>
      <c r="QQ127" s="103"/>
      <c r="QR127" s="103"/>
      <c r="QS127" s="103"/>
      <c r="QT127" s="103"/>
      <c r="QU127" s="103"/>
      <c r="QV127" s="103"/>
      <c r="QW127" s="103"/>
      <c r="QX127" s="103"/>
      <c r="QY127" s="103"/>
      <c r="QZ127" s="154"/>
      <c r="RA127" s="103"/>
      <c r="RB127" s="103"/>
      <c r="RC127" s="103"/>
      <c r="RD127" s="103"/>
      <c r="RE127" s="103"/>
      <c r="RF127" s="103"/>
      <c r="RG127" s="103"/>
      <c r="RH127" s="154"/>
      <c r="RI127" s="103"/>
      <c r="RJ127" s="103"/>
      <c r="RK127" s="103"/>
      <c r="RL127" s="103"/>
      <c r="RM127" s="103"/>
      <c r="RN127" s="103"/>
      <c r="RO127" s="103"/>
      <c r="RP127" s="103"/>
      <c r="RQ127" s="103"/>
      <c r="RR127" s="103"/>
      <c r="RS127" s="103"/>
      <c r="RT127" s="154"/>
      <c r="RU127" s="103"/>
      <c r="RV127" s="103"/>
      <c r="RW127" s="103"/>
      <c r="RX127" s="103"/>
      <c r="RY127" s="103"/>
      <c r="RZ127" s="103"/>
      <c r="SA127" s="103"/>
      <c r="SB127" s="103"/>
      <c r="SE127" s="1">
        <v>0.252</v>
      </c>
      <c r="SF127" s="1">
        <v>0.45100000000000001</v>
      </c>
      <c r="SG127" s="1">
        <v>0.14000000000000001</v>
      </c>
      <c r="SH127" s="1">
        <v>2.3210000000000002</v>
      </c>
      <c r="SI127" s="1">
        <v>2.7570000000000001</v>
      </c>
      <c r="SJ127" s="1">
        <v>0.26200000000000001</v>
      </c>
      <c r="SK127" s="1">
        <v>0.24099999999999999</v>
      </c>
      <c r="SL127" s="1">
        <v>0.24199999999999999</v>
      </c>
      <c r="SM127" s="1">
        <v>0.48399999999999999</v>
      </c>
      <c r="SN127" s="1">
        <v>0.20200000000000001</v>
      </c>
      <c r="SO127" s="1">
        <v>0.48599999999999999</v>
      </c>
      <c r="SP127" s="1">
        <v>0.19400000000000001</v>
      </c>
      <c r="SQ127" s="1">
        <v>2.9329999999999998</v>
      </c>
      <c r="SR127" s="1">
        <v>0.157</v>
      </c>
      <c r="SS127" s="1">
        <v>0.155</v>
      </c>
      <c r="ST127" s="1">
        <v>0.14499999999999999</v>
      </c>
      <c r="SU127" s="1">
        <v>0.28199999999999997</v>
      </c>
      <c r="SV127" s="1">
        <v>0.16300000000000001</v>
      </c>
      <c r="ZL127" s="132">
        <v>4.36E-2</v>
      </c>
      <c r="ZM127" s="1">
        <v>6.1600000000000002E-2</v>
      </c>
      <c r="ZN127" s="1">
        <v>4.8800000000000003E-2</v>
      </c>
      <c r="ZO127" s="1">
        <v>7.3099999999999998E-2</v>
      </c>
      <c r="ZP127" s="1">
        <v>2.9499999999999998E-2</v>
      </c>
      <c r="ZQ127" s="1">
        <v>3.7600000000000001E-2</v>
      </c>
      <c r="ZR127" s="1">
        <v>5.6500000000000002E-2</v>
      </c>
      <c r="ZS127" s="1">
        <v>5.3800000000000001E-2</v>
      </c>
      <c r="ZT127" s="1">
        <v>5.67E-2</v>
      </c>
      <c r="ZU127" s="1">
        <v>5.3800000000000001E-2</v>
      </c>
      <c r="ZV127" s="1">
        <v>4.3799999999999999E-2</v>
      </c>
      <c r="ZW127" s="1">
        <v>5.7000000000000002E-2</v>
      </c>
      <c r="ZX127" s="1">
        <v>2.3109999999999999</v>
      </c>
      <c r="ZY127" s="1">
        <v>1.5089999999999999</v>
      </c>
      <c r="ZZ127" s="1">
        <v>0.56200000000000006</v>
      </c>
      <c r="AAA127" s="1">
        <v>1.133</v>
      </c>
    </row>
    <row r="128" spans="1:805" x14ac:dyDescent="0.25">
      <c r="A128" s="3" t="s">
        <v>672</v>
      </c>
      <c r="B128" s="100"/>
      <c r="C128" s="100"/>
      <c r="D128" s="100"/>
      <c r="E128" s="100"/>
      <c r="F128" s="100"/>
      <c r="G128" s="100"/>
      <c r="H128" s="100"/>
      <c r="I128" s="100"/>
      <c r="J128" s="153"/>
      <c r="K128" s="100"/>
      <c r="L128" s="100"/>
      <c r="M128" s="100"/>
      <c r="N128" s="100"/>
      <c r="O128" s="100"/>
      <c r="P128" s="100"/>
      <c r="Q128" s="100"/>
      <c r="R128" s="100"/>
      <c r="S128" s="100"/>
      <c r="T128" s="100"/>
      <c r="U128" s="153"/>
      <c r="V128" s="100"/>
      <c r="W128" s="100"/>
      <c r="X128" s="100"/>
      <c r="Y128" s="100"/>
      <c r="Z128" s="100"/>
      <c r="AA128" s="100"/>
      <c r="AB128" s="100"/>
      <c r="AC128" s="100"/>
      <c r="AD128" s="100"/>
      <c r="AE128" s="100"/>
      <c r="AF128" s="153"/>
      <c r="AG128" s="100"/>
      <c r="AH128" s="100"/>
      <c r="AI128" s="100"/>
      <c r="AJ128" s="100"/>
      <c r="AK128" s="100"/>
      <c r="AL128" s="100"/>
      <c r="AM128" s="100"/>
      <c r="AN128" s="100"/>
      <c r="AO128" s="100"/>
      <c r="AP128" s="100"/>
      <c r="AQ128" s="153"/>
      <c r="AR128" s="100"/>
      <c r="AS128" s="100"/>
      <c r="AT128" s="100"/>
      <c r="AU128" s="100"/>
      <c r="AV128" s="100"/>
      <c r="AW128" s="100"/>
      <c r="AX128" s="100"/>
      <c r="AY128" s="100"/>
      <c r="AZ128" s="100"/>
      <c r="BA128" s="100"/>
      <c r="BB128" s="153"/>
      <c r="BC128" s="100"/>
      <c r="BD128" s="100"/>
      <c r="BE128" s="100"/>
      <c r="BF128" s="100"/>
      <c r="BG128" s="100"/>
      <c r="BH128" s="100"/>
      <c r="BI128" s="100"/>
      <c r="BJ128" s="100"/>
      <c r="BK128" s="100"/>
      <c r="BL128" s="100"/>
      <c r="BM128" s="100"/>
      <c r="BN128" s="153"/>
      <c r="BO128" s="100"/>
      <c r="BP128" s="100"/>
      <c r="BQ128" s="100"/>
      <c r="BR128" s="100"/>
      <c r="BS128" s="100"/>
      <c r="BT128" s="100"/>
      <c r="BU128" s="100"/>
      <c r="BV128" s="100"/>
      <c r="BW128" s="100"/>
      <c r="BX128" s="100"/>
      <c r="BY128" s="100"/>
      <c r="BZ128" s="100"/>
      <c r="CA128" s="100"/>
      <c r="CB128" s="100"/>
      <c r="CC128" s="100"/>
      <c r="CD128" s="153"/>
      <c r="CE128" s="100"/>
      <c r="CF128" s="100"/>
      <c r="CG128" s="100"/>
      <c r="CH128" s="100"/>
      <c r="CI128" s="100"/>
      <c r="CJ128" s="100"/>
      <c r="CK128" s="100"/>
      <c r="CL128" s="100"/>
      <c r="CM128" s="100"/>
      <c r="CN128" s="100"/>
      <c r="CO128" s="100"/>
      <c r="CP128" s="100"/>
      <c r="CQ128" s="100"/>
      <c r="CR128" s="100"/>
      <c r="CS128" s="100"/>
      <c r="CT128" s="100"/>
      <c r="CU128" s="100"/>
      <c r="CV128" s="100"/>
      <c r="CW128" s="100"/>
      <c r="CX128" s="153"/>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53"/>
      <c r="DW128" s="100"/>
      <c r="DX128" s="100"/>
      <c r="DY128" s="100"/>
      <c r="DZ128" s="100"/>
      <c r="EA128" s="100"/>
      <c r="EB128" s="100"/>
      <c r="EC128" s="100"/>
      <c r="ED128" s="100"/>
      <c r="EE128" s="100"/>
      <c r="EF128" s="100"/>
      <c r="EG128" s="100"/>
      <c r="EH128" s="100"/>
      <c r="EI128" s="153"/>
      <c r="EJ128" s="100"/>
      <c r="EK128" s="100"/>
      <c r="EL128" s="100"/>
      <c r="EM128" s="100"/>
      <c r="EN128" s="100"/>
      <c r="EO128" s="100"/>
      <c r="EP128" s="100"/>
      <c r="EQ128" s="100"/>
      <c r="ER128" s="100"/>
      <c r="ES128" s="100"/>
      <c r="ET128" s="153"/>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c r="GG128" s="100"/>
      <c r="GH128" s="153"/>
      <c r="GI128" s="100"/>
      <c r="GJ128" s="100"/>
      <c r="GK128" s="100"/>
      <c r="GL128" s="100"/>
      <c r="GM128" s="100"/>
      <c r="GN128" s="100"/>
      <c r="GO128" s="100"/>
      <c r="GP128" s="100"/>
      <c r="GQ128" s="100"/>
      <c r="GR128" s="100"/>
      <c r="GS128" s="100"/>
      <c r="GT128" s="100"/>
      <c r="GU128" s="100"/>
      <c r="GV128" s="100"/>
      <c r="GW128" s="100"/>
      <c r="GX128" s="100"/>
      <c r="GY128" s="100"/>
      <c r="GZ128" s="153"/>
      <c r="HA128" s="100"/>
      <c r="HB128" s="100"/>
      <c r="HC128" s="100"/>
      <c r="HD128" s="100"/>
      <c r="HE128" s="100"/>
      <c r="HF128" s="100"/>
      <c r="HG128" s="100"/>
      <c r="HH128" s="100"/>
      <c r="HI128" s="100"/>
      <c r="HJ128" s="100"/>
      <c r="HK128" s="100"/>
      <c r="HL128" s="100"/>
      <c r="HM128" s="100"/>
      <c r="HN128" s="100"/>
      <c r="HO128" s="100"/>
      <c r="HP128" s="100"/>
      <c r="HQ128" s="100"/>
      <c r="HR128" s="100"/>
      <c r="HS128" s="100"/>
      <c r="HT128" s="100"/>
      <c r="HU128" s="100"/>
      <c r="HV128" s="100"/>
      <c r="HW128" s="100"/>
      <c r="HX128" s="100"/>
      <c r="HY128" s="100"/>
      <c r="HZ128" s="100"/>
      <c r="IA128" s="100"/>
      <c r="IB128" s="100"/>
      <c r="IC128" s="100"/>
      <c r="ID128" s="100"/>
      <c r="IE128" s="100"/>
      <c r="IF128" s="100"/>
      <c r="IG128" s="100"/>
      <c r="IH128" s="100"/>
      <c r="II128" s="100"/>
      <c r="IJ128" s="100"/>
      <c r="IK128" s="153"/>
      <c r="IL128" s="100"/>
      <c r="IM128" s="100"/>
      <c r="IN128" s="100"/>
      <c r="IO128" s="100"/>
      <c r="IP128" s="100"/>
      <c r="IQ128" s="100"/>
      <c r="IR128" s="100"/>
      <c r="IS128" s="100"/>
      <c r="IT128" s="100"/>
      <c r="IU128" s="100"/>
      <c r="IV128" s="100"/>
      <c r="IW128" s="100"/>
      <c r="IX128" s="100"/>
      <c r="IY128" s="100"/>
      <c r="IZ128" s="100"/>
      <c r="JA128" s="100"/>
      <c r="JB128" s="153"/>
      <c r="JC128" s="100"/>
      <c r="JD128" s="100"/>
      <c r="JE128" s="100"/>
      <c r="JF128" s="100"/>
      <c r="JG128" s="100"/>
      <c r="JH128" s="100"/>
      <c r="JI128" s="100"/>
      <c r="JJ128" s="100"/>
      <c r="JK128" s="100"/>
      <c r="JL128" s="100"/>
      <c r="JM128" s="100"/>
      <c r="JN128" s="153"/>
      <c r="JO128" s="100"/>
      <c r="JP128" s="100"/>
      <c r="JQ128" s="100"/>
      <c r="JR128" s="100"/>
      <c r="JS128" s="100"/>
      <c r="JT128" s="100"/>
      <c r="JU128" s="100"/>
      <c r="JV128" s="100"/>
      <c r="JW128" s="100"/>
      <c r="JX128" s="100"/>
      <c r="JY128" s="100"/>
      <c r="JZ128" s="100"/>
      <c r="KA128" s="100"/>
      <c r="KB128" s="100"/>
      <c r="KC128" s="100"/>
      <c r="KD128" s="100"/>
      <c r="KE128" s="100"/>
      <c r="KF128" s="100"/>
      <c r="KG128" s="100"/>
      <c r="KH128" s="153"/>
      <c r="KI128" s="100"/>
      <c r="KJ128" s="100"/>
      <c r="KK128" s="100"/>
      <c r="KL128" s="100"/>
      <c r="KM128" s="100"/>
      <c r="KN128" s="100"/>
      <c r="KO128" s="100"/>
      <c r="KP128" s="100"/>
      <c r="KQ128" s="100"/>
      <c r="KR128" s="100"/>
      <c r="KS128" s="100"/>
      <c r="KT128" s="100"/>
      <c r="KU128" s="100"/>
      <c r="KV128" s="100"/>
      <c r="KW128" s="100"/>
      <c r="KX128" s="100"/>
      <c r="KY128" s="100"/>
      <c r="KZ128" s="153"/>
      <c r="LA128" s="100"/>
      <c r="LB128" s="100"/>
      <c r="LC128" s="100"/>
      <c r="LD128" s="100"/>
      <c r="LE128" s="100"/>
      <c r="LF128" s="100"/>
      <c r="LG128" s="100"/>
      <c r="LH128" s="100"/>
      <c r="LI128" s="100"/>
      <c r="LJ128" s="100"/>
      <c r="LK128" s="100"/>
      <c r="LL128" s="100"/>
      <c r="LM128" s="100"/>
      <c r="LN128" s="100"/>
      <c r="LO128" s="100"/>
      <c r="LP128" s="100"/>
      <c r="LQ128" s="100"/>
      <c r="LR128" s="100"/>
      <c r="LS128" s="100"/>
      <c r="LT128" s="100"/>
      <c r="LU128" s="100"/>
      <c r="LV128" s="100"/>
      <c r="LW128" s="100"/>
      <c r="LX128" s="100"/>
      <c r="LY128" s="100"/>
      <c r="LZ128" s="100"/>
      <c r="MA128" s="100"/>
      <c r="MB128" s="100"/>
      <c r="MC128" s="100"/>
      <c r="MD128" s="153"/>
      <c r="ME128" s="100"/>
      <c r="MF128" s="100"/>
      <c r="MG128" s="100"/>
      <c r="MH128" s="100"/>
      <c r="MI128" s="100"/>
      <c r="MJ128" s="100"/>
      <c r="MK128" s="100"/>
      <c r="ML128" s="100"/>
      <c r="MM128" s="100"/>
      <c r="MN128" s="100"/>
      <c r="MO128" s="100"/>
      <c r="MP128" s="100"/>
      <c r="MQ128" s="100"/>
      <c r="MR128" s="100"/>
      <c r="MS128" s="100"/>
      <c r="MT128" s="100"/>
      <c r="MU128" s="100"/>
      <c r="MV128" s="100"/>
      <c r="MW128" s="100"/>
      <c r="MX128" s="100"/>
      <c r="MY128" s="100"/>
      <c r="MZ128" s="153"/>
      <c r="NA128" s="100"/>
      <c r="NB128" s="100"/>
      <c r="NC128" s="100"/>
      <c r="ND128" s="100"/>
      <c r="NE128" s="100"/>
      <c r="NF128" s="100"/>
      <c r="NG128" s="100"/>
      <c r="NH128" s="100"/>
      <c r="NI128" s="100"/>
      <c r="NJ128" s="100"/>
      <c r="NK128" s="153"/>
      <c r="NL128" s="100"/>
      <c r="NM128" s="100"/>
      <c r="NN128" s="100"/>
      <c r="NO128" s="153"/>
      <c r="NP128" s="100"/>
      <c r="NQ128" s="100"/>
      <c r="NR128" s="100"/>
      <c r="NS128" s="100"/>
      <c r="NT128" s="100"/>
      <c r="NU128" s="100"/>
      <c r="NV128" s="100"/>
      <c r="NW128" s="100"/>
      <c r="NX128" s="153"/>
      <c r="NY128" s="100"/>
      <c r="NZ128" s="100"/>
      <c r="OA128" s="100"/>
      <c r="OB128" s="100"/>
      <c r="OC128" s="100"/>
      <c r="OD128" s="100"/>
      <c r="OE128" s="100"/>
      <c r="OF128" s="100"/>
      <c r="OG128" s="100"/>
      <c r="OH128" s="100"/>
      <c r="OI128" s="100"/>
      <c r="OJ128" s="153"/>
      <c r="OK128" s="100"/>
      <c r="OL128" s="100"/>
      <c r="OM128" s="100"/>
      <c r="ON128" s="100"/>
      <c r="OO128" s="100"/>
      <c r="OP128" s="100"/>
      <c r="OQ128" s="100"/>
      <c r="OR128" s="100"/>
      <c r="OS128" s="100"/>
      <c r="OT128" s="100"/>
      <c r="OU128" s="100"/>
      <c r="OV128" s="100"/>
      <c r="OW128" s="100"/>
      <c r="OX128" s="100"/>
      <c r="OY128" s="100"/>
      <c r="OZ128" s="100"/>
      <c r="PA128" s="100"/>
      <c r="PB128" s="100"/>
      <c r="PC128" s="100"/>
      <c r="PD128" s="100"/>
      <c r="PE128" s="100"/>
      <c r="PF128" s="100"/>
      <c r="PG128" s="100"/>
      <c r="PH128" s="100"/>
      <c r="PI128" s="100"/>
      <c r="PJ128" s="100"/>
      <c r="PK128" s="100"/>
      <c r="PL128" s="100"/>
      <c r="PM128" s="100"/>
      <c r="PN128" s="100"/>
      <c r="PO128" s="100"/>
      <c r="PP128" s="100"/>
      <c r="PQ128" s="100"/>
      <c r="PR128" s="100"/>
      <c r="PS128" s="100"/>
      <c r="PT128" s="100"/>
      <c r="PU128" s="100"/>
      <c r="PV128" s="100"/>
      <c r="PW128" s="100"/>
      <c r="PX128" s="100"/>
      <c r="PY128" s="100"/>
      <c r="PZ128" s="100"/>
      <c r="QA128" s="100"/>
      <c r="QB128" s="100"/>
      <c r="QC128" s="100"/>
      <c r="QD128" s="100"/>
      <c r="QE128" s="100"/>
      <c r="QF128" s="100"/>
      <c r="QG128" s="100"/>
      <c r="QH128" s="100"/>
      <c r="QI128" s="100"/>
      <c r="QJ128" s="100"/>
      <c r="QK128" s="100"/>
      <c r="QL128" s="100"/>
      <c r="QM128" s="100"/>
      <c r="QN128" s="100"/>
      <c r="QO128" s="100"/>
      <c r="QP128" s="100"/>
      <c r="QQ128" s="100"/>
      <c r="QR128" s="100"/>
      <c r="QS128" s="100"/>
      <c r="QT128" s="100"/>
      <c r="QU128" s="100"/>
      <c r="QV128" s="100"/>
      <c r="QW128" s="100"/>
      <c r="QX128" s="100"/>
      <c r="QY128" s="100"/>
      <c r="QZ128" s="153"/>
      <c r="RA128" s="100"/>
      <c r="RB128" s="100"/>
      <c r="RC128" s="100"/>
      <c r="RD128" s="100"/>
      <c r="RE128" s="100"/>
      <c r="RF128" s="100"/>
      <c r="RG128" s="100"/>
      <c r="RH128" s="153"/>
      <c r="RI128" s="100"/>
      <c r="RJ128" s="100"/>
      <c r="RK128" s="100"/>
      <c r="RL128" s="100"/>
      <c r="RM128" s="100"/>
      <c r="RN128" s="100"/>
      <c r="RO128" s="100"/>
      <c r="RP128" s="100"/>
      <c r="RQ128" s="100"/>
      <c r="RR128" s="100"/>
      <c r="RS128" s="100"/>
      <c r="RT128" s="153"/>
      <c r="RU128" s="100"/>
      <c r="RV128" s="100"/>
      <c r="RW128" s="100"/>
      <c r="RX128" s="100"/>
      <c r="RY128" s="100"/>
      <c r="RZ128" s="100"/>
      <c r="SA128" s="100"/>
      <c r="SB128" s="100"/>
      <c r="SE128" s="1">
        <v>0.08</v>
      </c>
      <c r="SF128" s="1">
        <v>0.1</v>
      </c>
      <c r="SG128" s="1">
        <v>0.16800000000000001</v>
      </c>
      <c r="SH128" s="1">
        <v>0.129</v>
      </c>
      <c r="SI128" s="1">
        <v>0.68600000000000005</v>
      </c>
      <c r="SJ128" s="1">
        <v>0.16300000000000001</v>
      </c>
      <c r="SK128" s="1">
        <v>0.161</v>
      </c>
      <c r="SL128" s="1">
        <v>0.21099999999999999</v>
      </c>
      <c r="SM128" s="1">
        <v>0.192</v>
      </c>
      <c r="SN128" s="1">
        <v>0.222</v>
      </c>
      <c r="SO128" s="1">
        <v>0.32800000000000001</v>
      </c>
      <c r="SP128" s="1">
        <v>0.36499999999999999</v>
      </c>
      <c r="SQ128" s="1">
        <v>0.192</v>
      </c>
      <c r="SR128" s="1">
        <v>0.23300000000000001</v>
      </c>
      <c r="SS128" s="1">
        <v>0.24</v>
      </c>
      <c r="ST128" s="1">
        <v>5.2999999999999999E-2</v>
      </c>
      <c r="SU128" s="1">
        <v>0.108</v>
      </c>
      <c r="SV128" s="1">
        <v>0.379</v>
      </c>
      <c r="AAB128" s="132">
        <v>0.4</v>
      </c>
      <c r="AAC128" s="1">
        <v>0.18</v>
      </c>
      <c r="AAD128" s="1">
        <v>0.06</v>
      </c>
      <c r="AAE128" s="1">
        <v>0.19</v>
      </c>
      <c r="AAF128" s="1">
        <v>0.5</v>
      </c>
      <c r="AAG128" s="1">
        <v>0.16</v>
      </c>
      <c r="AAH128" s="1">
        <v>0.09</v>
      </c>
      <c r="AAI128" s="1">
        <v>0.19</v>
      </c>
      <c r="AAJ128" s="1">
        <v>0.92</v>
      </c>
      <c r="AAK128" s="1">
        <v>0.62</v>
      </c>
    </row>
    <row r="129" spans="1:859" x14ac:dyDescent="0.25">
      <c r="A129" s="3" t="s">
        <v>683</v>
      </c>
      <c r="B129" s="103"/>
      <c r="C129" s="103"/>
      <c r="D129" s="103"/>
      <c r="E129" s="103"/>
      <c r="F129" s="103"/>
      <c r="G129" s="103"/>
      <c r="H129" s="103"/>
      <c r="I129" s="103"/>
      <c r="J129" s="154"/>
      <c r="K129" s="103"/>
      <c r="L129" s="103"/>
      <c r="M129" s="103"/>
      <c r="N129" s="103"/>
      <c r="O129" s="103"/>
      <c r="P129" s="103"/>
      <c r="Q129" s="103"/>
      <c r="R129" s="103"/>
      <c r="S129" s="103"/>
      <c r="T129" s="103"/>
      <c r="U129" s="154"/>
      <c r="V129" s="103"/>
      <c r="W129" s="103"/>
      <c r="X129" s="103"/>
      <c r="Y129" s="103"/>
      <c r="Z129" s="103"/>
      <c r="AA129" s="103"/>
      <c r="AB129" s="103"/>
      <c r="AC129" s="103"/>
      <c r="AD129" s="103"/>
      <c r="AE129" s="103"/>
      <c r="AF129" s="154"/>
      <c r="AG129" s="103"/>
      <c r="AH129" s="103"/>
      <c r="AI129" s="103"/>
      <c r="AJ129" s="103"/>
      <c r="AK129" s="103"/>
      <c r="AL129" s="103"/>
      <c r="AM129" s="103"/>
      <c r="AN129" s="103"/>
      <c r="AO129" s="103"/>
      <c r="AP129" s="103"/>
      <c r="AQ129" s="154"/>
      <c r="AR129" s="103"/>
      <c r="AS129" s="103"/>
      <c r="AT129" s="103"/>
      <c r="AU129" s="103"/>
      <c r="AV129" s="103"/>
      <c r="AW129" s="103"/>
      <c r="AX129" s="103"/>
      <c r="AY129" s="103"/>
      <c r="AZ129" s="103"/>
      <c r="BA129" s="103"/>
      <c r="BB129" s="154"/>
      <c r="BC129" s="103"/>
      <c r="BD129" s="103"/>
      <c r="BE129" s="103"/>
      <c r="BF129" s="103"/>
      <c r="BG129" s="103"/>
      <c r="BH129" s="103"/>
      <c r="BI129" s="103"/>
      <c r="BJ129" s="103"/>
      <c r="BK129" s="103"/>
      <c r="BL129" s="103"/>
      <c r="BM129" s="103"/>
      <c r="BN129" s="154"/>
      <c r="BO129" s="103"/>
      <c r="BP129" s="103"/>
      <c r="BQ129" s="103"/>
      <c r="BR129" s="103"/>
      <c r="BS129" s="103"/>
      <c r="BT129" s="103"/>
      <c r="BU129" s="103"/>
      <c r="BV129" s="103"/>
      <c r="BW129" s="103"/>
      <c r="BX129" s="103"/>
      <c r="BY129" s="103"/>
      <c r="BZ129" s="103"/>
      <c r="CA129" s="103"/>
      <c r="CB129" s="103"/>
      <c r="CC129" s="103"/>
      <c r="CD129" s="154"/>
      <c r="CE129" s="103"/>
      <c r="CF129" s="103"/>
      <c r="CG129" s="103"/>
      <c r="CH129" s="103"/>
      <c r="CI129" s="103"/>
      <c r="CJ129" s="103"/>
      <c r="CK129" s="103"/>
      <c r="CL129" s="103"/>
      <c r="CM129" s="103"/>
      <c r="CN129" s="103"/>
      <c r="CO129" s="103"/>
      <c r="CP129" s="103"/>
      <c r="CQ129" s="103"/>
      <c r="CR129" s="103"/>
      <c r="CS129" s="103"/>
      <c r="CT129" s="103"/>
      <c r="CU129" s="103"/>
      <c r="CV129" s="103"/>
      <c r="CW129" s="103"/>
      <c r="CX129" s="154"/>
      <c r="CY129" s="103"/>
      <c r="CZ129" s="103"/>
      <c r="DA129" s="103"/>
      <c r="DB129" s="103"/>
      <c r="DC129" s="103"/>
      <c r="DD129" s="103"/>
      <c r="DE129" s="103"/>
      <c r="DF129" s="103"/>
      <c r="DG129" s="103"/>
      <c r="DH129" s="103"/>
      <c r="DI129" s="103"/>
      <c r="DJ129" s="103"/>
      <c r="DK129" s="103"/>
      <c r="DL129" s="103"/>
      <c r="DM129" s="103"/>
      <c r="DN129" s="103"/>
      <c r="DO129" s="103"/>
      <c r="DP129" s="103"/>
      <c r="DQ129" s="103"/>
      <c r="DR129" s="103"/>
      <c r="DS129" s="103"/>
      <c r="DT129" s="103"/>
      <c r="DU129" s="103"/>
      <c r="DV129" s="154"/>
      <c r="DW129" s="103"/>
      <c r="DX129" s="103"/>
      <c r="DY129" s="103"/>
      <c r="DZ129" s="103"/>
      <c r="EA129" s="103"/>
      <c r="EB129" s="103"/>
      <c r="EC129" s="103"/>
      <c r="ED129" s="103"/>
      <c r="EE129" s="103"/>
      <c r="EF129" s="103"/>
      <c r="EG129" s="103"/>
      <c r="EH129" s="103"/>
      <c r="EI129" s="154"/>
      <c r="EJ129" s="103"/>
      <c r="EK129" s="103"/>
      <c r="EL129" s="103"/>
      <c r="EM129" s="103"/>
      <c r="EN129" s="103"/>
      <c r="EO129" s="103"/>
      <c r="EP129" s="103"/>
      <c r="EQ129" s="103"/>
      <c r="ER129" s="103"/>
      <c r="ES129" s="103"/>
      <c r="ET129" s="154"/>
      <c r="EU129" s="103"/>
      <c r="EV129" s="103"/>
      <c r="EW129" s="103"/>
      <c r="EX129" s="103"/>
      <c r="EY129" s="103"/>
      <c r="EZ129" s="103"/>
      <c r="FA129" s="103"/>
      <c r="FB129" s="103"/>
      <c r="FC129" s="103"/>
      <c r="FD129" s="103"/>
      <c r="FE129" s="103"/>
      <c r="FF129" s="103"/>
      <c r="FG129" s="103"/>
      <c r="FH129" s="103"/>
      <c r="FI129" s="103"/>
      <c r="FJ129" s="103"/>
      <c r="FK129" s="103"/>
      <c r="FL129" s="103"/>
      <c r="FM129" s="103"/>
      <c r="FN129" s="103"/>
      <c r="FO129" s="103"/>
      <c r="FP129" s="103"/>
      <c r="FQ129" s="103"/>
      <c r="FR129" s="103"/>
      <c r="FS129" s="103"/>
      <c r="FT129" s="103"/>
      <c r="FU129" s="103"/>
      <c r="FV129" s="103"/>
      <c r="FW129" s="103"/>
      <c r="FX129" s="103"/>
      <c r="FY129" s="103"/>
      <c r="FZ129" s="103"/>
      <c r="GA129" s="103"/>
      <c r="GB129" s="103"/>
      <c r="GC129" s="103"/>
      <c r="GD129" s="103"/>
      <c r="GE129" s="103"/>
      <c r="GF129" s="103"/>
      <c r="GG129" s="103"/>
      <c r="GH129" s="154"/>
      <c r="GI129" s="103"/>
      <c r="GJ129" s="103"/>
      <c r="GK129" s="103"/>
      <c r="GL129" s="103"/>
      <c r="GM129" s="103"/>
      <c r="GN129" s="103"/>
      <c r="GO129" s="103"/>
      <c r="GP129" s="103"/>
      <c r="GQ129" s="103"/>
      <c r="GR129" s="103"/>
      <c r="GS129" s="103"/>
      <c r="GT129" s="103"/>
      <c r="GU129" s="103"/>
      <c r="GV129" s="103"/>
      <c r="GW129" s="103"/>
      <c r="GX129" s="103"/>
      <c r="GY129" s="103"/>
      <c r="GZ129" s="154"/>
      <c r="HA129" s="103"/>
      <c r="HB129" s="103"/>
      <c r="HC129" s="103"/>
      <c r="HD129" s="103"/>
      <c r="HE129" s="103"/>
      <c r="HF129" s="103"/>
      <c r="HG129" s="103"/>
      <c r="HH129" s="103"/>
      <c r="HI129" s="103"/>
      <c r="HJ129" s="103"/>
      <c r="HK129" s="103"/>
      <c r="HL129" s="103"/>
      <c r="HM129" s="103"/>
      <c r="HN129" s="103"/>
      <c r="HO129" s="103"/>
      <c r="HP129" s="103"/>
      <c r="HQ129" s="103"/>
      <c r="HR129" s="103"/>
      <c r="HS129" s="103"/>
      <c r="HT129" s="103"/>
      <c r="HU129" s="103"/>
      <c r="HV129" s="103"/>
      <c r="HW129" s="103"/>
      <c r="HX129" s="103"/>
      <c r="HY129" s="103"/>
      <c r="HZ129" s="103"/>
      <c r="IA129" s="103"/>
      <c r="IB129" s="103"/>
      <c r="IC129" s="103"/>
      <c r="ID129" s="103"/>
      <c r="IE129" s="103"/>
      <c r="IF129" s="103"/>
      <c r="IG129" s="103"/>
      <c r="IH129" s="103"/>
      <c r="II129" s="103"/>
      <c r="IJ129" s="103"/>
      <c r="IK129" s="154"/>
      <c r="IL129" s="103"/>
      <c r="IM129" s="103"/>
      <c r="IN129" s="103"/>
      <c r="IO129" s="103"/>
      <c r="IP129" s="103"/>
      <c r="IQ129" s="103"/>
      <c r="IR129" s="103"/>
      <c r="IS129" s="103"/>
      <c r="IT129" s="103"/>
      <c r="IU129" s="103"/>
      <c r="IV129" s="103"/>
      <c r="IW129" s="103"/>
      <c r="IX129" s="103"/>
      <c r="IY129" s="103"/>
      <c r="IZ129" s="103"/>
      <c r="JA129" s="103"/>
      <c r="JB129" s="154"/>
      <c r="JC129" s="103"/>
      <c r="JD129" s="103"/>
      <c r="JE129" s="103"/>
      <c r="JF129" s="103"/>
      <c r="JG129" s="103"/>
      <c r="JH129" s="103"/>
      <c r="JI129" s="103"/>
      <c r="JJ129" s="103"/>
      <c r="JK129" s="103"/>
      <c r="JL129" s="103"/>
      <c r="JM129" s="103"/>
      <c r="JN129" s="154"/>
      <c r="JO129" s="103"/>
      <c r="JP129" s="103"/>
      <c r="JQ129" s="103"/>
      <c r="JR129" s="103"/>
      <c r="JS129" s="103"/>
      <c r="JT129" s="103"/>
      <c r="JU129" s="103"/>
      <c r="JV129" s="103"/>
      <c r="JW129" s="103"/>
      <c r="JX129" s="103"/>
      <c r="JY129" s="103"/>
      <c r="JZ129" s="103"/>
      <c r="KA129" s="103"/>
      <c r="KB129" s="103"/>
      <c r="KC129" s="103"/>
      <c r="KD129" s="103"/>
      <c r="KE129" s="103"/>
      <c r="KF129" s="103"/>
      <c r="KG129" s="103"/>
      <c r="KH129" s="154"/>
      <c r="KI129" s="103"/>
      <c r="KJ129" s="103"/>
      <c r="KK129" s="103"/>
      <c r="KL129" s="103"/>
      <c r="KM129" s="103"/>
      <c r="KN129" s="103"/>
      <c r="KO129" s="103"/>
      <c r="KP129" s="103"/>
      <c r="KQ129" s="103"/>
      <c r="KR129" s="103"/>
      <c r="KS129" s="103"/>
      <c r="KT129" s="103"/>
      <c r="KU129" s="103"/>
      <c r="KV129" s="103"/>
      <c r="KW129" s="103"/>
      <c r="KX129" s="103"/>
      <c r="KY129" s="103"/>
      <c r="KZ129" s="154"/>
      <c r="LA129" s="103"/>
      <c r="LB129" s="103"/>
      <c r="LC129" s="103"/>
      <c r="LD129" s="103"/>
      <c r="LE129" s="103"/>
      <c r="LF129" s="103"/>
      <c r="LG129" s="103"/>
      <c r="LH129" s="103"/>
      <c r="LI129" s="103"/>
      <c r="LJ129" s="103"/>
      <c r="LK129" s="103"/>
      <c r="LL129" s="103"/>
      <c r="LM129" s="103"/>
      <c r="LN129" s="103"/>
      <c r="LO129" s="103"/>
      <c r="LP129" s="103"/>
      <c r="LQ129" s="103"/>
      <c r="LR129" s="103"/>
      <c r="LS129" s="103"/>
      <c r="LT129" s="103"/>
      <c r="LU129" s="103"/>
      <c r="LV129" s="103"/>
      <c r="LW129" s="103"/>
      <c r="LX129" s="103"/>
      <c r="LY129" s="103"/>
      <c r="LZ129" s="103"/>
      <c r="MA129" s="103"/>
      <c r="MB129" s="103"/>
      <c r="MC129" s="103"/>
      <c r="MD129" s="154"/>
      <c r="ME129" s="103"/>
      <c r="MF129" s="103"/>
      <c r="MG129" s="103"/>
      <c r="MH129" s="103"/>
      <c r="MI129" s="103"/>
      <c r="MJ129" s="103"/>
      <c r="MK129" s="103"/>
      <c r="ML129" s="103"/>
      <c r="MM129" s="103"/>
      <c r="MN129" s="103"/>
      <c r="MO129" s="103"/>
      <c r="MP129" s="103"/>
      <c r="MQ129" s="103"/>
      <c r="MR129" s="103"/>
      <c r="MS129" s="103"/>
      <c r="MT129" s="103"/>
      <c r="MU129" s="103"/>
      <c r="MV129" s="103"/>
      <c r="MW129" s="103"/>
      <c r="MX129" s="103"/>
      <c r="MY129" s="103"/>
      <c r="MZ129" s="154"/>
      <c r="NA129" s="103"/>
      <c r="NB129" s="103"/>
      <c r="NC129" s="103"/>
      <c r="ND129" s="103"/>
      <c r="NE129" s="103"/>
      <c r="NF129" s="103"/>
      <c r="NG129" s="103"/>
      <c r="NH129" s="103"/>
      <c r="NI129" s="103"/>
      <c r="NJ129" s="103"/>
      <c r="NK129" s="154"/>
      <c r="NL129" s="103"/>
      <c r="NM129" s="103"/>
      <c r="NN129" s="103"/>
      <c r="NO129" s="154"/>
      <c r="NP129" s="103"/>
      <c r="NQ129" s="103"/>
      <c r="NR129" s="103"/>
      <c r="NS129" s="103"/>
      <c r="NT129" s="103"/>
      <c r="NU129" s="103"/>
      <c r="NV129" s="103"/>
      <c r="NW129" s="103"/>
      <c r="NX129" s="154"/>
      <c r="NY129" s="103"/>
      <c r="NZ129" s="103"/>
      <c r="OA129" s="103"/>
      <c r="OB129" s="103"/>
      <c r="OC129" s="103"/>
      <c r="OD129" s="103"/>
      <c r="OE129" s="103"/>
      <c r="OF129" s="103"/>
      <c r="OG129" s="103"/>
      <c r="OH129" s="103"/>
      <c r="OI129" s="103"/>
      <c r="OJ129" s="154"/>
      <c r="OK129" s="103"/>
      <c r="OL129" s="103"/>
      <c r="OM129" s="103"/>
      <c r="ON129" s="103"/>
      <c r="OO129" s="103"/>
      <c r="OP129" s="103"/>
      <c r="OQ129" s="103"/>
      <c r="OR129" s="103"/>
      <c r="OS129" s="103"/>
      <c r="OT129" s="103"/>
      <c r="OU129" s="103"/>
      <c r="OV129" s="103"/>
      <c r="OW129" s="103"/>
      <c r="OX129" s="103"/>
      <c r="OY129" s="103"/>
      <c r="OZ129" s="103"/>
      <c r="PA129" s="103"/>
      <c r="PB129" s="103"/>
      <c r="PC129" s="103"/>
      <c r="PD129" s="103"/>
      <c r="PE129" s="103"/>
      <c r="PF129" s="103"/>
      <c r="PG129" s="103"/>
      <c r="PH129" s="103"/>
      <c r="PI129" s="103"/>
      <c r="PJ129" s="103"/>
      <c r="PK129" s="103"/>
      <c r="PL129" s="103"/>
      <c r="PM129" s="103"/>
      <c r="PN129" s="103"/>
      <c r="PO129" s="103"/>
      <c r="PP129" s="103"/>
      <c r="PQ129" s="103"/>
      <c r="PR129" s="103"/>
      <c r="PS129" s="103"/>
      <c r="PT129" s="103"/>
      <c r="PU129" s="103"/>
      <c r="PV129" s="103"/>
      <c r="PW129" s="103"/>
      <c r="PX129" s="103"/>
      <c r="PY129" s="103"/>
      <c r="PZ129" s="103"/>
      <c r="QA129" s="103"/>
      <c r="QB129" s="103"/>
      <c r="QC129" s="103"/>
      <c r="QD129" s="103"/>
      <c r="QE129" s="103"/>
      <c r="QF129" s="103"/>
      <c r="QG129" s="103"/>
      <c r="QH129" s="103"/>
      <c r="QI129" s="103"/>
      <c r="QJ129" s="103"/>
      <c r="QK129" s="103"/>
      <c r="QL129" s="103"/>
      <c r="QM129" s="103"/>
      <c r="QN129" s="103"/>
      <c r="QO129" s="103"/>
      <c r="QP129" s="103"/>
      <c r="QQ129" s="103"/>
      <c r="QR129" s="103"/>
      <c r="QS129" s="103"/>
      <c r="QT129" s="103"/>
      <c r="QU129" s="103"/>
      <c r="QV129" s="103"/>
      <c r="QW129" s="103"/>
      <c r="QX129" s="103"/>
      <c r="QY129" s="103"/>
      <c r="QZ129" s="154"/>
      <c r="RA129" s="103"/>
      <c r="RB129" s="103"/>
      <c r="RC129" s="103"/>
      <c r="RD129" s="103"/>
      <c r="RE129" s="103"/>
      <c r="RF129" s="103"/>
      <c r="RG129" s="103"/>
      <c r="RH129" s="154"/>
      <c r="RI129" s="103"/>
      <c r="RJ129" s="103"/>
      <c r="RK129" s="103"/>
      <c r="RL129" s="103"/>
      <c r="RM129" s="103"/>
      <c r="RN129" s="103"/>
      <c r="RO129" s="103"/>
      <c r="RP129" s="103"/>
      <c r="RQ129" s="103"/>
      <c r="RR129" s="103"/>
      <c r="RS129" s="103"/>
      <c r="RT129" s="154"/>
      <c r="RU129" s="103"/>
      <c r="RV129" s="103"/>
      <c r="RW129" s="103"/>
      <c r="RX129" s="103"/>
      <c r="RY129" s="103"/>
      <c r="RZ129" s="103"/>
      <c r="SA129" s="103"/>
      <c r="SB129" s="103"/>
      <c r="SE129" s="1">
        <v>0.19700000000000001</v>
      </c>
      <c r="SF129" s="1">
        <v>0.67400000000000004</v>
      </c>
      <c r="SG129" s="1">
        <v>0.151</v>
      </c>
      <c r="SH129" s="1">
        <v>2.3359999999999999</v>
      </c>
      <c r="SI129" s="1">
        <v>18.265000000000001</v>
      </c>
      <c r="SJ129" s="1">
        <v>0.29299999999999998</v>
      </c>
      <c r="SK129" s="1">
        <v>0.22500000000000001</v>
      </c>
      <c r="SL129" s="1">
        <v>0.23499999999999999</v>
      </c>
      <c r="SM129" s="1">
        <v>0.49399999999999999</v>
      </c>
      <c r="SN129" s="1">
        <v>0.17699999999999999</v>
      </c>
      <c r="SO129" s="1">
        <v>0.27100000000000002</v>
      </c>
      <c r="SP129" s="1">
        <v>0.19600000000000001</v>
      </c>
      <c r="SQ129" s="1">
        <v>3.07</v>
      </c>
      <c r="SR129" s="1">
        <v>0.29099999999999998</v>
      </c>
      <c r="SS129" s="1">
        <v>0.14899999999999999</v>
      </c>
      <c r="ST129" s="1">
        <v>0.14499999999999999</v>
      </c>
      <c r="SU129" s="1">
        <v>0.27600000000000002</v>
      </c>
      <c r="SV129" s="1">
        <v>0.12</v>
      </c>
    </row>
    <row r="130" spans="1:859" x14ac:dyDescent="0.25">
      <c r="A130" s="68" t="s">
        <v>714</v>
      </c>
      <c r="C130" s="100"/>
      <c r="D130" s="100"/>
      <c r="E130" s="100"/>
      <c r="F130" s="100"/>
      <c r="G130" s="100"/>
      <c r="H130" s="100"/>
      <c r="I130" s="100"/>
      <c r="J130" s="153"/>
      <c r="K130" s="100"/>
      <c r="L130" s="100"/>
      <c r="M130" s="100"/>
      <c r="N130" s="100"/>
      <c r="O130" s="100"/>
      <c r="P130" s="100"/>
      <c r="Q130" s="100"/>
      <c r="R130" s="100"/>
      <c r="S130" s="100"/>
      <c r="T130" s="100"/>
      <c r="U130" s="153"/>
      <c r="V130" s="100"/>
      <c r="W130" s="100"/>
      <c r="X130" s="100"/>
      <c r="Y130" s="100"/>
      <c r="Z130" s="100"/>
      <c r="AA130" s="100"/>
      <c r="AB130" s="100"/>
      <c r="AC130" s="100"/>
      <c r="AD130" s="100"/>
      <c r="AE130" s="100"/>
      <c r="AF130" s="153"/>
      <c r="AG130" s="100"/>
      <c r="AH130" s="100"/>
      <c r="AI130" s="100"/>
      <c r="AJ130" s="100"/>
      <c r="AK130" s="100"/>
      <c r="AL130" s="100"/>
      <c r="AM130" s="100"/>
      <c r="AN130" s="100"/>
      <c r="AO130" s="100"/>
      <c r="AP130" s="100"/>
      <c r="AQ130" s="153"/>
      <c r="AR130" s="100"/>
      <c r="AS130" s="100"/>
      <c r="AT130" s="100"/>
      <c r="AU130" s="100"/>
      <c r="AV130" s="100"/>
      <c r="AW130" s="100"/>
      <c r="AX130" s="100"/>
      <c r="AY130" s="100"/>
      <c r="AZ130" s="100"/>
      <c r="BA130" s="100"/>
      <c r="BB130" s="153"/>
      <c r="BC130" s="100"/>
      <c r="BD130" s="100"/>
      <c r="BE130" s="100"/>
      <c r="BF130" s="100"/>
      <c r="BG130" s="100"/>
      <c r="BH130" s="100"/>
      <c r="BI130" s="100"/>
      <c r="BJ130" s="100"/>
      <c r="BK130" s="100"/>
      <c r="BL130" s="100"/>
      <c r="BM130" s="100"/>
      <c r="BN130" s="153"/>
      <c r="BO130" s="100"/>
      <c r="BP130" s="100"/>
      <c r="BQ130" s="100"/>
      <c r="BR130" s="100"/>
      <c r="BS130" s="100"/>
      <c r="BT130" s="100"/>
      <c r="BU130" s="100"/>
      <c r="BV130" s="100"/>
      <c r="BW130" s="100"/>
      <c r="BX130" s="100"/>
      <c r="BY130" s="100"/>
      <c r="BZ130" s="100"/>
      <c r="CA130" s="100"/>
      <c r="CB130" s="100"/>
      <c r="CC130" s="100"/>
      <c r="CD130" s="153"/>
      <c r="CE130" s="100"/>
      <c r="CF130" s="100"/>
      <c r="CG130" s="100"/>
      <c r="CH130" s="100"/>
      <c r="CI130" s="100"/>
      <c r="CJ130" s="100"/>
      <c r="CK130" s="100"/>
      <c r="CL130" s="100"/>
      <c r="CM130" s="100"/>
      <c r="CN130" s="100"/>
      <c r="CO130" s="100"/>
      <c r="CP130" s="100"/>
      <c r="CQ130" s="100"/>
      <c r="CR130" s="100"/>
      <c r="CS130" s="100"/>
      <c r="CT130" s="100"/>
      <c r="CU130" s="100"/>
      <c r="CV130" s="100"/>
      <c r="CW130" s="100"/>
      <c r="CX130" s="153"/>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53"/>
      <c r="DW130" s="100"/>
      <c r="DX130" s="100"/>
      <c r="DY130" s="100"/>
      <c r="DZ130" s="100"/>
      <c r="EA130" s="100"/>
      <c r="EB130" s="100"/>
      <c r="EC130" s="100"/>
      <c r="ED130" s="100"/>
      <c r="EE130" s="100"/>
      <c r="EF130" s="100"/>
      <c r="EG130" s="100"/>
      <c r="EH130" s="100"/>
      <c r="EI130" s="153"/>
      <c r="EJ130" s="100"/>
      <c r="EK130" s="100"/>
      <c r="EL130" s="100"/>
      <c r="EM130" s="100"/>
      <c r="EN130" s="100"/>
      <c r="EO130" s="100"/>
      <c r="EP130" s="100"/>
      <c r="EQ130" s="100"/>
      <c r="ER130" s="100"/>
      <c r="ES130" s="100"/>
      <c r="ET130" s="153"/>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c r="GG130" s="100"/>
      <c r="GH130" s="153"/>
      <c r="GI130" s="100"/>
      <c r="GJ130" s="100"/>
      <c r="GK130" s="100"/>
      <c r="GL130" s="100"/>
      <c r="GM130" s="100"/>
      <c r="GN130" s="100"/>
      <c r="GO130" s="100"/>
      <c r="GP130" s="100"/>
      <c r="GQ130" s="100"/>
      <c r="GR130" s="100"/>
      <c r="GS130" s="100"/>
      <c r="GT130" s="100"/>
      <c r="GU130" s="100"/>
      <c r="GV130" s="100"/>
      <c r="GW130" s="100"/>
      <c r="GX130" s="100"/>
      <c r="GY130" s="100"/>
      <c r="GZ130" s="153"/>
      <c r="HA130" s="100"/>
      <c r="HB130" s="100"/>
      <c r="HC130" s="100"/>
      <c r="HD130" s="100"/>
      <c r="HE130" s="100"/>
      <c r="HF130" s="100"/>
      <c r="HG130" s="100"/>
      <c r="HH130" s="100"/>
      <c r="HI130" s="100"/>
      <c r="HJ130" s="100"/>
      <c r="HK130" s="100"/>
      <c r="HL130" s="100"/>
      <c r="HM130" s="100"/>
      <c r="HN130" s="100"/>
      <c r="HO130" s="100"/>
      <c r="HP130" s="100"/>
      <c r="HQ130" s="100"/>
      <c r="HR130" s="100"/>
      <c r="HS130" s="100"/>
      <c r="HT130" s="100"/>
      <c r="HU130" s="100"/>
      <c r="HV130" s="100"/>
      <c r="HW130" s="100"/>
      <c r="HX130" s="100"/>
      <c r="HY130" s="100"/>
      <c r="HZ130" s="100"/>
      <c r="IA130" s="100"/>
      <c r="IB130" s="100"/>
      <c r="IC130" s="100"/>
      <c r="ID130" s="100"/>
      <c r="IE130" s="100"/>
      <c r="IF130" s="100"/>
      <c r="IG130" s="100"/>
      <c r="IH130" s="100"/>
      <c r="II130" s="100"/>
      <c r="IJ130" s="100"/>
      <c r="IK130" s="153"/>
      <c r="IL130" s="100"/>
      <c r="IM130" s="100"/>
      <c r="IN130" s="100"/>
      <c r="IO130" s="100"/>
      <c r="IP130" s="100"/>
      <c r="IQ130" s="100"/>
      <c r="IR130" s="100"/>
      <c r="IS130" s="100"/>
      <c r="IT130" s="100"/>
      <c r="IU130" s="100"/>
      <c r="IV130" s="100"/>
      <c r="IW130" s="100"/>
      <c r="IX130" s="100"/>
      <c r="IY130" s="100"/>
      <c r="IZ130" s="100"/>
      <c r="JA130" s="100"/>
      <c r="JB130" s="153"/>
      <c r="JC130" s="100"/>
      <c r="JD130" s="100"/>
      <c r="JE130" s="100"/>
      <c r="JF130" s="100"/>
      <c r="JG130" s="100"/>
      <c r="JH130" s="100"/>
      <c r="JI130" s="100"/>
      <c r="JJ130" s="100"/>
      <c r="JK130" s="100"/>
      <c r="JL130" s="100"/>
      <c r="JM130" s="100"/>
      <c r="JN130" s="153"/>
      <c r="JO130" s="100"/>
      <c r="JP130" s="100"/>
      <c r="JQ130" s="100"/>
      <c r="JR130" s="100"/>
      <c r="JS130" s="100"/>
      <c r="JT130" s="100"/>
      <c r="JU130" s="100"/>
      <c r="JV130" s="100"/>
      <c r="JW130" s="100"/>
      <c r="JX130" s="100"/>
      <c r="JY130" s="100"/>
      <c r="JZ130" s="100"/>
      <c r="KA130" s="100"/>
      <c r="KB130" s="100"/>
      <c r="KC130" s="100"/>
      <c r="KD130" s="100"/>
      <c r="KE130" s="100"/>
      <c r="KF130" s="100"/>
      <c r="KG130" s="100"/>
      <c r="KH130" s="153"/>
      <c r="KI130" s="100"/>
      <c r="KJ130" s="100"/>
      <c r="KK130" s="100"/>
      <c r="KL130" s="100"/>
      <c r="KM130" s="100"/>
      <c r="KN130" s="100"/>
      <c r="KO130" s="100"/>
      <c r="KP130" s="100"/>
      <c r="KQ130" s="100"/>
      <c r="KR130" s="100"/>
      <c r="KS130" s="100"/>
      <c r="KT130" s="100"/>
      <c r="KU130" s="100"/>
      <c r="KV130" s="100"/>
      <c r="KW130" s="100"/>
      <c r="KX130" s="100"/>
      <c r="KY130" s="100"/>
      <c r="KZ130" s="153"/>
      <c r="LA130" s="100"/>
      <c r="LB130" s="100"/>
      <c r="LC130" s="100"/>
      <c r="LD130" s="100"/>
      <c r="LE130" s="100"/>
      <c r="LF130" s="100"/>
      <c r="LG130" s="100"/>
      <c r="LH130" s="100"/>
      <c r="LI130" s="100"/>
      <c r="LJ130" s="100"/>
      <c r="LK130" s="100"/>
      <c r="LL130" s="100"/>
      <c r="LM130" s="100"/>
      <c r="LN130" s="100"/>
      <c r="LO130" s="100"/>
      <c r="LP130" s="100"/>
      <c r="LQ130" s="100"/>
      <c r="LR130" s="100"/>
      <c r="LS130" s="100"/>
      <c r="LT130" s="100"/>
      <c r="LU130" s="100"/>
      <c r="LV130" s="100"/>
      <c r="LW130" s="100"/>
      <c r="LX130" s="100"/>
      <c r="LY130" s="100"/>
      <c r="LZ130" s="100"/>
      <c r="MA130" s="100"/>
      <c r="MB130" s="100"/>
      <c r="MC130" s="100"/>
      <c r="MD130" s="153"/>
      <c r="ME130" s="100"/>
      <c r="MF130" s="100"/>
      <c r="MG130" s="100"/>
      <c r="MH130" s="100"/>
      <c r="MI130" s="100"/>
      <c r="MJ130" s="100"/>
      <c r="MK130" s="100"/>
      <c r="ML130" s="100"/>
      <c r="MM130" s="100"/>
      <c r="MN130" s="100"/>
      <c r="MO130" s="100"/>
      <c r="MP130" s="100"/>
      <c r="MQ130" s="100"/>
      <c r="MR130" s="100"/>
      <c r="MS130" s="100"/>
      <c r="MT130" s="100"/>
      <c r="MU130" s="100"/>
      <c r="MV130" s="100"/>
      <c r="MW130" s="100"/>
      <c r="MX130" s="100"/>
      <c r="MY130" s="100"/>
      <c r="MZ130" s="153"/>
      <c r="NA130" s="100"/>
      <c r="NB130" s="100"/>
      <c r="NC130" s="100"/>
      <c r="ND130" s="100"/>
      <c r="NE130" s="100"/>
      <c r="NF130" s="100"/>
      <c r="NG130" s="100"/>
      <c r="NH130" s="100"/>
      <c r="NI130" s="100"/>
      <c r="NJ130" s="100"/>
      <c r="NK130" s="153"/>
      <c r="NL130" s="100"/>
      <c r="NM130" s="100"/>
      <c r="NN130" s="100"/>
      <c r="NO130" s="153"/>
      <c r="NP130" s="100"/>
      <c r="NQ130" s="100"/>
      <c r="NR130" s="100"/>
      <c r="NS130" s="100"/>
      <c r="NT130" s="100"/>
      <c r="NU130" s="100"/>
      <c r="NV130" s="100"/>
      <c r="NW130" s="100"/>
      <c r="NX130" s="153"/>
      <c r="NY130" s="100"/>
      <c r="NZ130" s="100"/>
      <c r="OA130" s="100"/>
      <c r="OB130" s="100"/>
      <c r="OC130" s="100"/>
      <c r="OD130" s="100"/>
      <c r="OE130" s="100"/>
      <c r="OF130" s="100"/>
      <c r="OG130" s="100"/>
      <c r="OH130" s="100"/>
      <c r="OI130" s="100"/>
      <c r="OJ130" s="153"/>
      <c r="OK130" s="100"/>
      <c r="OL130" s="100"/>
      <c r="OM130" s="100"/>
      <c r="ON130" s="100"/>
      <c r="OO130" s="100"/>
      <c r="OP130" s="100"/>
      <c r="OQ130" s="100"/>
      <c r="OR130" s="100"/>
      <c r="OS130" s="100"/>
      <c r="OT130" s="100"/>
      <c r="OU130" s="100"/>
      <c r="OV130" s="100"/>
      <c r="OW130" s="100"/>
      <c r="OX130" s="100"/>
      <c r="OY130" s="100"/>
      <c r="OZ130" s="100"/>
      <c r="PA130" s="100"/>
      <c r="PB130" s="100"/>
      <c r="PC130" s="100"/>
      <c r="PD130" s="100"/>
      <c r="PE130" s="100"/>
      <c r="PF130" s="100"/>
      <c r="PG130" s="100"/>
      <c r="PH130" s="100"/>
      <c r="PI130" s="100"/>
      <c r="PJ130" s="100"/>
      <c r="PK130" s="100"/>
      <c r="PL130" s="100"/>
      <c r="PM130" s="100"/>
      <c r="PN130" s="100"/>
      <c r="PO130" s="100"/>
      <c r="PP130" s="100"/>
      <c r="PQ130" s="100"/>
      <c r="PR130" s="100"/>
      <c r="PS130" s="100"/>
      <c r="PT130" s="100"/>
      <c r="PU130" s="100"/>
      <c r="PV130" s="100"/>
      <c r="PW130" s="100"/>
      <c r="PX130" s="100"/>
      <c r="PY130" s="100"/>
      <c r="PZ130" s="100"/>
      <c r="QA130" s="100"/>
      <c r="QB130" s="100"/>
      <c r="QC130" s="100"/>
      <c r="QD130" s="100"/>
      <c r="QE130" s="100"/>
      <c r="QF130" s="100"/>
      <c r="QG130" s="100"/>
      <c r="QH130" s="100"/>
      <c r="QI130" s="100"/>
      <c r="QJ130" s="100"/>
      <c r="QK130" s="100"/>
      <c r="QL130" s="100"/>
      <c r="QM130" s="100"/>
      <c r="QN130" s="100"/>
      <c r="QO130" s="100"/>
      <c r="QP130" s="100"/>
      <c r="QQ130" s="100"/>
      <c r="QR130" s="100"/>
      <c r="QS130" s="100"/>
      <c r="QT130" s="100"/>
      <c r="QU130" s="100"/>
      <c r="QV130" s="100"/>
      <c r="QW130" s="100"/>
      <c r="QX130" s="100"/>
      <c r="QY130" s="100"/>
      <c r="QZ130" s="153"/>
      <c r="RA130" s="100"/>
      <c r="RB130" s="100"/>
      <c r="RC130" s="100"/>
      <c r="RD130" s="100"/>
      <c r="RE130" s="100"/>
      <c r="RF130" s="100"/>
      <c r="RG130" s="100"/>
      <c r="RH130" s="153"/>
      <c r="RI130" s="100"/>
      <c r="RJ130" s="100"/>
      <c r="RK130" s="100"/>
      <c r="RL130" s="100"/>
      <c r="RM130" s="100"/>
      <c r="RN130" s="100"/>
      <c r="RO130" s="100"/>
      <c r="RP130" s="100"/>
      <c r="RQ130" s="100"/>
      <c r="RR130" s="100"/>
      <c r="RS130" s="100"/>
      <c r="RT130" s="153"/>
      <c r="RU130" s="100"/>
      <c r="RV130" s="100"/>
      <c r="RW130" s="100"/>
      <c r="RX130" s="100"/>
      <c r="RY130" s="100"/>
      <c r="RZ130" s="100"/>
      <c r="SA130" s="100"/>
      <c r="SB130" s="100"/>
      <c r="TF130" s="132">
        <v>0.24709999999999999</v>
      </c>
      <c r="TG130" s="1">
        <v>0.1033</v>
      </c>
      <c r="TH130" s="1">
        <v>9.2700000000000005E-2</v>
      </c>
      <c r="TI130" s="1">
        <v>5.5500000000000001E-2</v>
      </c>
      <c r="TJ130" s="1">
        <v>6.2399999999999997E-2</v>
      </c>
      <c r="TK130" s="1">
        <v>8.3099999999999993E-2</v>
      </c>
      <c r="TL130" s="1">
        <v>0.13700000000000001</v>
      </c>
      <c r="TM130" s="1">
        <v>0.12559999999999999</v>
      </c>
      <c r="TN130" s="1">
        <v>0.1588</v>
      </c>
      <c r="TO130" s="1" t="s">
        <v>642</v>
      </c>
      <c r="TP130" s="1">
        <v>0.2329</v>
      </c>
      <c r="TQ130" s="1">
        <v>0.13769999999999999</v>
      </c>
      <c r="TR130" s="1">
        <v>7.3400000000000007E-2</v>
      </c>
      <c r="TS130" s="1">
        <v>6.8099999999999994E-2</v>
      </c>
      <c r="TT130" s="1">
        <v>6.6500000000000004E-2</v>
      </c>
      <c r="TU130" s="1" t="s">
        <v>642</v>
      </c>
      <c r="TV130" s="1" t="s">
        <v>642</v>
      </c>
      <c r="TW130" s="1">
        <v>19.864999999999998</v>
      </c>
      <c r="TX130" s="1">
        <v>2.1520999999999999</v>
      </c>
      <c r="TY130" s="1">
        <v>6.0030000000000001</v>
      </c>
      <c r="TZ130" s="1">
        <v>0.37290000000000001</v>
      </c>
      <c r="UA130" s="1" t="s">
        <v>642</v>
      </c>
    </row>
    <row r="131" spans="1:859" x14ac:dyDescent="0.25">
      <c r="A131" s="3" t="s">
        <v>696</v>
      </c>
      <c r="SW131" s="1">
        <v>0.249</v>
      </c>
      <c r="SX131" s="1">
        <v>0.16600000000000001</v>
      </c>
      <c r="SY131" s="1">
        <v>0.23200000000000001</v>
      </c>
      <c r="SZ131" s="1">
        <v>0.123</v>
      </c>
      <c r="TA131" s="1">
        <v>0.191</v>
      </c>
      <c r="TB131" s="1">
        <v>0.22600000000000001</v>
      </c>
      <c r="TC131" s="1">
        <v>0.17299999999999999</v>
      </c>
      <c r="TD131" s="1">
        <v>0.14699999999999999</v>
      </c>
      <c r="TE131" s="1">
        <v>0.153</v>
      </c>
      <c r="ABG131" s="132">
        <v>2.4489999999999998</v>
      </c>
      <c r="ABH131" s="1">
        <v>3.12</v>
      </c>
      <c r="ABI131" s="1">
        <v>3.0630000000000002</v>
      </c>
      <c r="ABJ131" s="1">
        <v>2.2389999999999999</v>
      </c>
      <c r="ABK131" s="1">
        <v>2.5670000000000002</v>
      </c>
    </row>
    <row r="132" spans="1:859" x14ac:dyDescent="0.25">
      <c r="A132" s="3" t="s">
        <v>697</v>
      </c>
      <c r="SW132" s="1">
        <v>7.6999999999999999E-2</v>
      </c>
      <c r="SX132" s="1">
        <v>0.02</v>
      </c>
      <c r="SY132" s="1">
        <v>3.2000000000000001E-2</v>
      </c>
      <c r="SZ132" s="1">
        <v>3.4000000000000002E-2</v>
      </c>
      <c r="TA132" s="1">
        <v>4.3999999999999997E-2</v>
      </c>
      <c r="TB132" s="1">
        <v>2.5000000000000001E-2</v>
      </c>
      <c r="TC132" s="1">
        <v>3.9E-2</v>
      </c>
      <c r="TD132" s="1">
        <v>4.3999999999999997E-2</v>
      </c>
      <c r="TE132" s="1">
        <v>3.9E-2</v>
      </c>
      <c r="ABL132" s="132">
        <v>0.19</v>
      </c>
      <c r="ABM132" s="1">
        <v>0.13</v>
      </c>
      <c r="ABN132" s="1">
        <v>0.19</v>
      </c>
      <c r="ABO132" s="1">
        <v>0.12</v>
      </c>
      <c r="ABP132" s="1">
        <v>0.18</v>
      </c>
      <c r="ABQ132" s="1">
        <v>0.11</v>
      </c>
      <c r="ABR132" s="1">
        <v>0.25</v>
      </c>
      <c r="ABS132" s="1">
        <v>0.13</v>
      </c>
      <c r="ABT132" s="1">
        <v>0.13</v>
      </c>
    </row>
    <row r="133" spans="1:859" x14ac:dyDescent="0.25">
      <c r="A133" s="3" t="s">
        <v>740</v>
      </c>
      <c r="UE133" s="132">
        <v>1.6</v>
      </c>
      <c r="UF133" s="1">
        <v>5.8</v>
      </c>
      <c r="UG133" s="1">
        <v>3.5</v>
      </c>
      <c r="UH133" s="1">
        <v>15.9</v>
      </c>
      <c r="UI133" s="1">
        <v>2.7</v>
      </c>
      <c r="UJ133" s="1">
        <v>10.7</v>
      </c>
      <c r="UK133" s="1">
        <v>2.6</v>
      </c>
      <c r="UL133" s="1">
        <v>0.8</v>
      </c>
      <c r="UM133" s="1">
        <v>2.2999999999999998</v>
      </c>
      <c r="UN133" s="1">
        <v>0.7</v>
      </c>
      <c r="UO133" s="1">
        <v>1.1000000000000001</v>
      </c>
      <c r="UP133" s="1">
        <v>2.4</v>
      </c>
      <c r="UQ133" s="1">
        <v>1.1000000000000001</v>
      </c>
      <c r="UR133" s="1">
        <v>0.9</v>
      </c>
      <c r="US133" s="1">
        <v>1</v>
      </c>
      <c r="UT133" s="1">
        <v>0.6</v>
      </c>
      <c r="UU133" s="1">
        <v>1.3</v>
      </c>
      <c r="UV133" s="1">
        <v>2.5</v>
      </c>
      <c r="UW133" s="1">
        <v>1.7</v>
      </c>
      <c r="UX133" s="1">
        <v>2.1</v>
      </c>
      <c r="UY133" s="1">
        <v>1.2</v>
      </c>
      <c r="UZ133" s="1">
        <v>1</v>
      </c>
    </row>
    <row r="134" spans="1:859" x14ac:dyDescent="0.25">
      <c r="A134" s="63" t="s">
        <v>741</v>
      </c>
      <c r="UE134" s="132">
        <v>1</v>
      </c>
      <c r="UF134" s="1">
        <v>2.9</v>
      </c>
      <c r="UG134" s="1">
        <v>3.2</v>
      </c>
      <c r="UH134" s="1">
        <v>13.8</v>
      </c>
      <c r="UI134" s="1">
        <v>2.2000000000000002</v>
      </c>
      <c r="UJ134" s="1">
        <v>8.4</v>
      </c>
      <c r="UK134" s="1">
        <v>1.5</v>
      </c>
      <c r="UL134" s="1">
        <v>0.9</v>
      </c>
      <c r="UM134" s="1">
        <v>1.8</v>
      </c>
      <c r="UN134" s="1">
        <v>0.4</v>
      </c>
      <c r="UO134" s="1">
        <v>0.7</v>
      </c>
      <c r="UP134" s="1">
        <v>1.2</v>
      </c>
      <c r="UQ134" s="1">
        <v>0.4</v>
      </c>
      <c r="UR134" s="1">
        <v>0.4</v>
      </c>
      <c r="US134" s="1">
        <v>0.7</v>
      </c>
      <c r="UT134" s="1">
        <v>0.5</v>
      </c>
      <c r="UU134" s="1">
        <v>1.5</v>
      </c>
      <c r="UV134" s="1">
        <v>2.8</v>
      </c>
      <c r="UW134" s="1">
        <v>1.1000000000000001</v>
      </c>
      <c r="UX134" s="1">
        <v>2.9</v>
      </c>
      <c r="UY134" s="1">
        <v>0.8</v>
      </c>
      <c r="UZ134" s="1">
        <v>1.3</v>
      </c>
      <c r="YH134" s="1">
        <v>0.8</v>
      </c>
      <c r="YI134" s="1">
        <v>1.39</v>
      </c>
      <c r="YJ134" s="1">
        <v>5.59</v>
      </c>
      <c r="YK134" s="1">
        <v>1.73</v>
      </c>
      <c r="YL134" s="1">
        <v>43.61</v>
      </c>
      <c r="YM134" s="1">
        <v>0.14000000000000001</v>
      </c>
      <c r="YN134" s="1">
        <v>5.2</v>
      </c>
      <c r="YO134" s="1">
        <v>1.71</v>
      </c>
      <c r="YP134" s="1">
        <v>36.22</v>
      </c>
      <c r="YQ134" s="1">
        <v>0.11</v>
      </c>
      <c r="YR134" s="1">
        <v>13.86</v>
      </c>
      <c r="YS134" s="1">
        <v>2.13</v>
      </c>
      <c r="YT134" s="1">
        <v>227.24</v>
      </c>
      <c r="YU134" s="1">
        <v>0.38</v>
      </c>
      <c r="AAL134" s="132">
        <v>2.0481400000000001</v>
      </c>
      <c r="AAM134" s="1" t="s">
        <v>642</v>
      </c>
      <c r="AAN134" s="1">
        <v>1.8783799999999999</v>
      </c>
      <c r="AAO134" s="1">
        <v>7.7714600000000003</v>
      </c>
      <c r="AAP134" s="1">
        <v>10.695499999999999</v>
      </c>
      <c r="AAQ134" s="1">
        <v>2.3256000000000001</v>
      </c>
      <c r="AAR134" s="1">
        <v>8.4411400000000008</v>
      </c>
      <c r="AAS134" s="1">
        <v>2.8777200000000001</v>
      </c>
      <c r="AAT134" s="1">
        <v>3.5004400000000002</v>
      </c>
      <c r="AAU134" s="1">
        <v>2.2169300000000001</v>
      </c>
      <c r="AAV134" s="1">
        <v>2.94482</v>
      </c>
      <c r="AAW134" s="1">
        <v>2.2169300000000001</v>
      </c>
      <c r="AAX134" s="1">
        <v>6.3700000000000007E-2</v>
      </c>
      <c r="AAY134" s="1">
        <v>7.2559999999999999E-2</v>
      </c>
      <c r="AAZ134" s="1">
        <v>3.8339999999999999E-2</v>
      </c>
      <c r="ABA134" s="1">
        <v>4.0320000000000002E-2</v>
      </c>
      <c r="ABB134" s="1">
        <v>9.4719999999999999E-2</v>
      </c>
      <c r="ABC134" s="1">
        <v>4.1957000000000001E-2</v>
      </c>
      <c r="ABD134" s="1">
        <v>0.17566000000000001</v>
      </c>
      <c r="ABE134" s="1">
        <v>8.8389999999999996E-2</v>
      </c>
      <c r="ABF134" s="1">
        <v>0.17990999999999999</v>
      </c>
    </row>
    <row r="135" spans="1:859" x14ac:dyDescent="0.25">
      <c r="A135" s="3" t="s">
        <v>745</v>
      </c>
      <c r="VA135" s="1">
        <v>0.88</v>
      </c>
      <c r="VB135" s="1">
        <v>0.99</v>
      </c>
      <c r="VC135" s="1">
        <v>7.0000000000000007E-2</v>
      </c>
      <c r="VD135" s="1">
        <v>9.8000000000000007</v>
      </c>
      <c r="ABU135" s="132">
        <v>0.94</v>
      </c>
      <c r="ABV135" s="1">
        <v>1.32</v>
      </c>
      <c r="ABW135" s="1">
        <v>14.48</v>
      </c>
      <c r="ABX135" s="1">
        <v>15.13</v>
      </c>
      <c r="ABY135" s="1">
        <v>14.84</v>
      </c>
      <c r="ABZ135" s="1">
        <v>7.77</v>
      </c>
      <c r="ACA135" s="1">
        <v>1.24</v>
      </c>
      <c r="ACB135" s="1">
        <v>1.1399999999999999</v>
      </c>
      <c r="ACC135" s="1">
        <v>1.78</v>
      </c>
      <c r="ACD135" s="1">
        <v>0.36</v>
      </c>
      <c r="ACE135" s="1">
        <v>0.35</v>
      </c>
      <c r="ACF135" s="1">
        <v>0.66</v>
      </c>
      <c r="ACG135" s="1">
        <v>0.84</v>
      </c>
      <c r="ACH135" s="1">
        <v>1.01</v>
      </c>
      <c r="ACI135" s="1">
        <v>1.54</v>
      </c>
      <c r="ACJ135" s="1">
        <v>1.53</v>
      </c>
      <c r="ACK135" s="1">
        <v>1.68</v>
      </c>
      <c r="ACL135" s="1">
        <v>0.59</v>
      </c>
    </row>
    <row r="136" spans="1:859" x14ac:dyDescent="0.25">
      <c r="A136" s="218" t="s">
        <v>801</v>
      </c>
      <c r="VO136" s="132">
        <v>1.4E-2</v>
      </c>
      <c r="VP136" s="1">
        <v>3.9E-2</v>
      </c>
      <c r="VQ136" s="1">
        <v>4.1000000000000002E-2</v>
      </c>
      <c r="VR136" s="1">
        <v>1.4999999999999999E-2</v>
      </c>
      <c r="VS136" s="1">
        <v>9.2999999999999999E-2</v>
      </c>
      <c r="VT136" s="1">
        <v>0.68100000000000005</v>
      </c>
      <c r="VU136" s="1">
        <v>0.23300000000000001</v>
      </c>
      <c r="VV136" s="1">
        <v>0.29299999999999998</v>
      </c>
      <c r="VW136" s="1">
        <v>0.221</v>
      </c>
      <c r="VX136" s="1">
        <v>0.36599999999999999</v>
      </c>
      <c r="VY136" s="1">
        <v>3.5859999999999999</v>
      </c>
      <c r="VZ136" s="1">
        <v>0.215</v>
      </c>
      <c r="WA136" s="1">
        <v>0.16800000000000001</v>
      </c>
      <c r="WB136" s="1">
        <v>0.33600000000000002</v>
      </c>
      <c r="WC136" s="1">
        <v>0.26300000000000001</v>
      </c>
      <c r="WD136" s="1">
        <v>0.14099999999999999</v>
      </c>
      <c r="WE136" s="1">
        <v>0.36399999999999999</v>
      </c>
      <c r="WF136" s="1">
        <v>0.33100000000000002</v>
      </c>
      <c r="WG136" s="1">
        <v>0.309</v>
      </c>
      <c r="WH136" s="1">
        <v>0.48399999999999999</v>
      </c>
      <c r="WI136" s="1">
        <v>0.626</v>
      </c>
      <c r="WJ136" s="1">
        <v>0.125</v>
      </c>
      <c r="WK136" s="1">
        <v>0.17699999999999999</v>
      </c>
      <c r="WL136" s="1">
        <v>0.25600000000000001</v>
      </c>
      <c r="WM136" s="1">
        <v>0.33</v>
      </c>
      <c r="WN136" s="1">
        <v>0.13600000000000001</v>
      </c>
      <c r="WO136" s="1">
        <v>0.129</v>
      </c>
      <c r="WP136" s="1">
        <v>0.33400000000000002</v>
      </c>
      <c r="WQ136" s="1">
        <v>0.44600000000000001</v>
      </c>
      <c r="WR136" s="1">
        <v>2.7E-2</v>
      </c>
      <c r="ADZ136" s="132">
        <v>0.68959999999999999</v>
      </c>
      <c r="AEA136" s="1">
        <v>0.23039999999999999</v>
      </c>
      <c r="AEB136" s="1">
        <v>2.2755000000000001</v>
      </c>
      <c r="AEC136" s="1">
        <v>2.8239999999999998</v>
      </c>
      <c r="AED136" s="1">
        <v>3.4683999999999999</v>
      </c>
      <c r="AEE136" s="1">
        <v>1.8022</v>
      </c>
      <c r="AEF136" s="1">
        <v>0.1575</v>
      </c>
      <c r="AEG136" s="1">
        <v>0.23519999999999999</v>
      </c>
      <c r="AEH136" s="1">
        <v>0.2429</v>
      </c>
      <c r="AEI136" s="1">
        <v>0.27839999999999998</v>
      </c>
      <c r="AEJ136" s="1">
        <v>0.1951</v>
      </c>
      <c r="AEK136" s="1">
        <v>0.18459999999999999</v>
      </c>
      <c r="AEL136" s="1">
        <v>0.84250000000000003</v>
      </c>
      <c r="AEM136" s="1">
        <v>0.64280000000000004</v>
      </c>
      <c r="AEN136" s="1">
        <v>0.41399999999999998</v>
      </c>
      <c r="AEO136" s="1">
        <v>0.23100000000000001</v>
      </c>
      <c r="AEP136" s="1">
        <v>0.35720000000000002</v>
      </c>
      <c r="AEQ136" s="1">
        <v>0.20949999999999999</v>
      </c>
      <c r="AER136" s="1">
        <v>1.0082</v>
      </c>
      <c r="AES136" s="1">
        <v>1.1706000000000001</v>
      </c>
      <c r="AET136" s="1">
        <v>0.75609999999999999</v>
      </c>
      <c r="AEU136" s="1">
        <v>0.80789999999999995</v>
      </c>
      <c r="AEV136" s="1">
        <v>2.0426000000000002</v>
      </c>
      <c r="AEW136" s="1">
        <v>2.6095000000000002</v>
      </c>
      <c r="AEX136" s="1">
        <v>0.19120000000000001</v>
      </c>
      <c r="AEY136" s="1">
        <v>0.25030000000000002</v>
      </c>
      <c r="AEZ136" s="1">
        <v>0.20369999999999999</v>
      </c>
      <c r="AFA136" s="1">
        <v>0.18940000000000001</v>
      </c>
      <c r="AFB136" s="1">
        <v>0.21049999999999999</v>
      </c>
      <c r="AFC136" s="1">
        <v>0.18360000000000001</v>
      </c>
      <c r="AFD136" s="1">
        <v>1.4948999999999999</v>
      </c>
      <c r="AFE136" s="1">
        <v>1.2988</v>
      </c>
      <c r="AFF136" s="1">
        <v>2.4186999999999999</v>
      </c>
      <c r="AFG136" s="1">
        <v>1.4065000000000001</v>
      </c>
      <c r="AFH136" s="1">
        <v>3.2004999999999999</v>
      </c>
      <c r="AFI136" s="1">
        <v>2.5659000000000001</v>
      </c>
      <c r="AFJ136" s="1">
        <v>4.7679999999999998</v>
      </c>
      <c r="AFK136" s="1">
        <v>2.4754</v>
      </c>
      <c r="AFL136" s="1">
        <v>2.2349999999999999</v>
      </c>
      <c r="AFM136" s="1">
        <v>2.6707000000000001</v>
      </c>
      <c r="AFN136" s="1">
        <v>0.82330000000000003</v>
      </c>
      <c r="AFO136" s="1">
        <v>1.3532999999999999</v>
      </c>
      <c r="AFP136" s="1">
        <v>2.6896</v>
      </c>
      <c r="AFQ136" s="1">
        <v>1.2770999999999999</v>
      </c>
      <c r="AFR136" s="1">
        <v>1.4187000000000001</v>
      </c>
      <c r="AFS136" s="1">
        <v>2.0547</v>
      </c>
      <c r="AFT136" s="1">
        <v>2.1998000000000002</v>
      </c>
      <c r="AFU136" s="1">
        <v>2.1153</v>
      </c>
      <c r="AFV136" s="1">
        <v>0.58679999999999999</v>
      </c>
      <c r="AFW136" s="1">
        <v>0.2994</v>
      </c>
      <c r="AFX136" s="1">
        <v>1.8197000000000001</v>
      </c>
      <c r="AFY136" s="1">
        <v>2.8022</v>
      </c>
      <c r="AFZ136" s="1">
        <v>1.3683000000000001</v>
      </c>
      <c r="AGA136" s="1">
        <v>2.3260999999999998</v>
      </c>
    </row>
    <row r="137" spans="1:859" x14ac:dyDescent="0.25">
      <c r="A137" s="3" t="s">
        <v>781</v>
      </c>
      <c r="VF137" s="132">
        <v>0.13</v>
      </c>
      <c r="VG137" s="1">
        <v>0.33</v>
      </c>
      <c r="VH137" s="1" t="s">
        <v>782</v>
      </c>
      <c r="VI137" s="1">
        <v>0.24</v>
      </c>
      <c r="VJ137" s="1">
        <v>0.1</v>
      </c>
      <c r="VK137" s="1">
        <v>0.13</v>
      </c>
      <c r="VL137" s="1">
        <v>4.43</v>
      </c>
      <c r="VM137" s="1">
        <v>0.12</v>
      </c>
      <c r="VN137" s="1">
        <v>0.14000000000000001</v>
      </c>
      <c r="ACV137" s="132">
        <v>0.67</v>
      </c>
      <c r="ACW137" s="1">
        <v>0.11</v>
      </c>
      <c r="ACX137" s="1">
        <v>1.52</v>
      </c>
      <c r="ACY137" s="1">
        <v>0.83</v>
      </c>
      <c r="ACZ137" s="1">
        <v>0.27</v>
      </c>
      <c r="ADA137" s="1">
        <v>3.82</v>
      </c>
    </row>
    <row r="138" spans="1:859" x14ac:dyDescent="0.25">
      <c r="A138" s="3" t="s">
        <v>769</v>
      </c>
    </row>
    <row r="139" spans="1:859" x14ac:dyDescent="0.25">
      <c r="A139" s="221" t="s">
        <v>783</v>
      </c>
      <c r="VF139" s="132">
        <v>0.14000000000000001</v>
      </c>
      <c r="VG139" s="1">
        <v>0.34</v>
      </c>
      <c r="VH139" s="1">
        <v>0.08</v>
      </c>
      <c r="VI139" s="1">
        <v>0.27</v>
      </c>
      <c r="VJ139" s="1">
        <v>0.09</v>
      </c>
      <c r="VK139" s="1">
        <v>0.11</v>
      </c>
      <c r="VL139" s="1">
        <v>0.31</v>
      </c>
      <c r="VM139" s="1">
        <v>0.38</v>
      </c>
      <c r="VN139" s="1">
        <v>0.28000000000000003</v>
      </c>
    </row>
    <row r="140" spans="1:859" x14ac:dyDescent="0.25">
      <c r="A140" s="221" t="s">
        <v>784</v>
      </c>
      <c r="VF140" s="132">
        <v>0.08</v>
      </c>
      <c r="VG140" s="1">
        <v>0.19</v>
      </c>
      <c r="VH140" s="1">
        <v>0.08</v>
      </c>
      <c r="VI140" s="1">
        <v>0.18</v>
      </c>
      <c r="VJ140" s="1">
        <v>0.09</v>
      </c>
      <c r="VK140" s="1">
        <v>0.1</v>
      </c>
      <c r="VL140" s="1">
        <v>0.21</v>
      </c>
      <c r="VM140" s="1">
        <v>0.19</v>
      </c>
      <c r="VN140" s="1">
        <v>0.2</v>
      </c>
    </row>
    <row r="141" spans="1:859" x14ac:dyDescent="0.25">
      <c r="A141" s="221" t="s">
        <v>785</v>
      </c>
      <c r="VF141" s="132">
        <v>0.08</v>
      </c>
      <c r="VG141" s="1">
        <v>0.19</v>
      </c>
      <c r="VH141" s="1">
        <v>7.0000000000000007E-2</v>
      </c>
      <c r="VI141" s="1">
        <v>0.15</v>
      </c>
      <c r="VJ141" s="1">
        <v>0.08</v>
      </c>
      <c r="VK141" s="1">
        <v>0.09</v>
      </c>
      <c r="VL141" s="1">
        <v>0.21</v>
      </c>
      <c r="VM141" s="1">
        <v>0.17</v>
      </c>
      <c r="VN141" s="1">
        <v>0.18</v>
      </c>
    </row>
    <row r="142" spans="1:859" x14ac:dyDescent="0.25">
      <c r="A142" s="228" t="s">
        <v>786</v>
      </c>
      <c r="VF142" s="132">
        <v>0.04</v>
      </c>
      <c r="VG142" s="1">
        <v>7.0000000000000007E-2</v>
      </c>
      <c r="VH142" s="1">
        <v>7.0000000000000007E-2</v>
      </c>
      <c r="VI142" s="1">
        <v>0.1</v>
      </c>
      <c r="VJ142" s="1">
        <v>0.05</v>
      </c>
      <c r="VK142" s="1">
        <v>0.04</v>
      </c>
      <c r="VL142" s="1">
        <v>0.21</v>
      </c>
      <c r="VM142" s="1">
        <v>7.0000000000000007E-2</v>
      </c>
      <c r="VN142" s="1">
        <v>0.08</v>
      </c>
    </row>
    <row r="143" spans="1:859" x14ac:dyDescent="0.25">
      <c r="A143" s="218" t="s">
        <v>802</v>
      </c>
      <c r="VO143" s="132">
        <v>2.1000000000000001E-2</v>
      </c>
      <c r="VP143" s="1">
        <v>3.1E-2</v>
      </c>
      <c r="VQ143" s="1">
        <v>5.1999999999999998E-2</v>
      </c>
      <c r="VR143" s="1">
        <v>3.5000000000000003E-2</v>
      </c>
      <c r="VS143" s="1">
        <v>0.104</v>
      </c>
      <c r="VT143" s="1">
        <v>0.106</v>
      </c>
    </row>
    <row r="144" spans="1:859" x14ac:dyDescent="0.25">
      <c r="A144" s="3" t="s">
        <v>803</v>
      </c>
      <c r="VO144" s="132">
        <v>8.9999999999999993E-3</v>
      </c>
      <c r="VP144" s="1">
        <v>8.9999999999999993E-3</v>
      </c>
      <c r="VQ144" s="1">
        <v>1.7000000000000001E-2</v>
      </c>
      <c r="VR144" s="1">
        <v>1.4E-2</v>
      </c>
      <c r="VS144" s="1">
        <v>8.5000000000000006E-2</v>
      </c>
      <c r="VT144" s="1">
        <v>8.4000000000000005E-2</v>
      </c>
      <c r="VU144" s="1">
        <v>0.05</v>
      </c>
      <c r="VV144" s="1">
        <v>0.14199999999999999</v>
      </c>
      <c r="VW144" s="1">
        <v>0.156</v>
      </c>
      <c r="VX144" s="1">
        <v>0.192</v>
      </c>
      <c r="VY144" s="1">
        <v>1.0649999999999999</v>
      </c>
      <c r="VZ144" s="1">
        <v>1.2170000000000001</v>
      </c>
      <c r="WA144" s="1">
        <v>0.83499999999999996</v>
      </c>
      <c r="WB144" s="1">
        <v>2.5999999999999999E-2</v>
      </c>
      <c r="WC144" s="1">
        <v>3.3000000000000002E-2</v>
      </c>
      <c r="WD144" s="1">
        <v>0.317</v>
      </c>
      <c r="WE144" s="1">
        <v>5.1999999999999998E-2</v>
      </c>
      <c r="WF144" s="1">
        <v>0.54400000000000004</v>
      </c>
      <c r="WG144" s="1">
        <v>0.58899999999999997</v>
      </c>
      <c r="WH144" s="1">
        <v>0.71399999999999997</v>
      </c>
      <c r="WI144" s="1">
        <v>0.81699999999999995</v>
      </c>
      <c r="WJ144" s="1">
        <v>0.64500000000000002</v>
      </c>
      <c r="WK144" s="1">
        <v>2.7E-2</v>
      </c>
      <c r="WL144" s="1">
        <v>0.32700000000000001</v>
      </c>
      <c r="WM144" s="1">
        <v>0.26700000000000002</v>
      </c>
      <c r="WN144" s="1">
        <v>1.6E-2</v>
      </c>
      <c r="WO144" s="1">
        <v>2.1999999999999999E-2</v>
      </c>
      <c r="WP144" s="1">
        <v>0.36199999999999999</v>
      </c>
      <c r="WQ144" s="1">
        <v>0.97699999999999998</v>
      </c>
      <c r="WR144" s="1">
        <v>0.88700000000000001</v>
      </c>
    </row>
    <row r="145" spans="1:805" x14ac:dyDescent="0.25">
      <c r="A145" s="63" t="s">
        <v>838</v>
      </c>
      <c r="WS145" s="132">
        <v>0.5</v>
      </c>
      <c r="WT145" s="1">
        <v>0.82</v>
      </c>
      <c r="WU145" s="1">
        <v>0.53</v>
      </c>
      <c r="WV145" s="1">
        <v>0.68</v>
      </c>
      <c r="WW145" s="1">
        <v>0.33</v>
      </c>
      <c r="WX145" s="1">
        <v>0.32</v>
      </c>
      <c r="WY145" s="1">
        <v>0.33</v>
      </c>
      <c r="WZ145" s="1">
        <v>0.33</v>
      </c>
      <c r="XA145" s="1">
        <v>0.8</v>
      </c>
      <c r="XB145" s="1">
        <v>0.55000000000000004</v>
      </c>
      <c r="XC145" s="1">
        <v>0.53</v>
      </c>
      <c r="XD145" s="1">
        <v>0.79</v>
      </c>
      <c r="XE145" s="1">
        <v>0.86</v>
      </c>
      <c r="XF145" s="1">
        <v>0.76</v>
      </c>
      <c r="XH145" s="1">
        <v>0.51</v>
      </c>
      <c r="XI145" s="1">
        <v>0.48</v>
      </c>
      <c r="XJ145" s="1">
        <v>0.62</v>
      </c>
      <c r="XK145" s="1">
        <v>0.67</v>
      </c>
      <c r="XL145" s="1">
        <v>0.97</v>
      </c>
      <c r="XM145" s="1">
        <v>0.7</v>
      </c>
      <c r="XN145" s="1">
        <v>0.75</v>
      </c>
      <c r="XO145" s="1">
        <v>0.65</v>
      </c>
      <c r="XP145" s="1">
        <v>0.63</v>
      </c>
      <c r="XQ145" s="1">
        <v>0.64</v>
      </c>
      <c r="XR145" s="1">
        <v>0.89</v>
      </c>
      <c r="XS145" s="1">
        <v>0.63</v>
      </c>
      <c r="XT145" s="1">
        <v>0.7</v>
      </c>
      <c r="XU145" s="1">
        <v>0.54</v>
      </c>
      <c r="XV145" s="1">
        <v>0.67</v>
      </c>
      <c r="XW145" s="1">
        <v>0.79</v>
      </c>
      <c r="XX145" s="1">
        <v>0.03</v>
      </c>
      <c r="XY145" s="1">
        <v>0.05</v>
      </c>
      <c r="XZ145" s="1">
        <v>0.16</v>
      </c>
      <c r="YA145" s="1">
        <v>0.2</v>
      </c>
      <c r="YB145" s="1">
        <v>0.06</v>
      </c>
      <c r="YC145" s="1">
        <v>4.9000000000000004</v>
      </c>
      <c r="YD145" s="1">
        <v>0.25</v>
      </c>
      <c r="YE145" s="1">
        <v>1.26</v>
      </c>
      <c r="YH145" s="1">
        <v>0.55000000000000004</v>
      </c>
      <c r="YI145" s="1">
        <v>0.69</v>
      </c>
    </row>
    <row r="146" spans="1:805" x14ac:dyDescent="0.25">
      <c r="A146" s="218" t="s">
        <v>839</v>
      </c>
      <c r="WS146" s="132">
        <v>0.51</v>
      </c>
      <c r="WT146" s="1">
        <v>0.79</v>
      </c>
      <c r="WU146" s="1">
        <v>0.51</v>
      </c>
      <c r="WV146" s="1">
        <v>0.64</v>
      </c>
      <c r="WW146" s="1">
        <v>0.36</v>
      </c>
      <c r="WX146" s="1">
        <v>0.28999999999999998</v>
      </c>
      <c r="WY146" s="1">
        <v>0.28999999999999998</v>
      </c>
      <c r="WZ146" s="1">
        <v>0.32</v>
      </c>
      <c r="XA146" s="1">
        <v>0.78</v>
      </c>
      <c r="XB146" s="1">
        <v>0.46</v>
      </c>
      <c r="XC146" s="1">
        <v>0.56999999999999995</v>
      </c>
      <c r="XD146" s="1">
        <v>2.2000000000000002</v>
      </c>
      <c r="XE146" s="1">
        <v>0.98</v>
      </c>
      <c r="XF146" s="1">
        <v>1.55</v>
      </c>
      <c r="XH146" s="1">
        <v>0.45</v>
      </c>
      <c r="XI146" s="1">
        <v>1.46</v>
      </c>
      <c r="XJ146" s="1">
        <v>0.69</v>
      </c>
      <c r="XK146" s="1">
        <v>1.72</v>
      </c>
      <c r="XL146" s="1">
        <v>1.6</v>
      </c>
      <c r="XM146" s="1">
        <v>1.28</v>
      </c>
      <c r="XN146" s="1">
        <v>1.18</v>
      </c>
      <c r="XO146" s="1">
        <v>1.79</v>
      </c>
      <c r="XP146" s="1">
        <v>1.25</v>
      </c>
      <c r="XQ146" s="1">
        <v>0.9</v>
      </c>
      <c r="XR146" s="1">
        <v>1.6</v>
      </c>
      <c r="XS146" s="1">
        <v>1.26</v>
      </c>
      <c r="XT146" s="1">
        <v>1.38</v>
      </c>
      <c r="XU146" s="1">
        <v>0.69</v>
      </c>
      <c r="XV146" s="1">
        <v>1.72</v>
      </c>
      <c r="XW146" s="1">
        <v>1.39</v>
      </c>
      <c r="XX146" s="1">
        <v>16.25</v>
      </c>
      <c r="XY146" s="1">
        <v>7.92</v>
      </c>
      <c r="XZ146" s="1">
        <v>37.159999999999997</v>
      </c>
      <c r="YA146" s="1">
        <v>10.06</v>
      </c>
      <c r="YB146" s="1">
        <v>9.11</v>
      </c>
      <c r="YC146" s="1">
        <v>73.290000000000006</v>
      </c>
      <c r="YD146" s="1">
        <v>2.69</v>
      </c>
      <c r="YE146" s="1">
        <v>4.9000000000000004</v>
      </c>
    </row>
    <row r="147" spans="1:805" x14ac:dyDescent="0.25">
      <c r="A147" s="218" t="s">
        <v>848</v>
      </c>
      <c r="YF147" s="132">
        <v>0.7</v>
      </c>
    </row>
    <row r="148" spans="1:805" x14ac:dyDescent="0.25">
      <c r="A148" s="3" t="s">
        <v>869</v>
      </c>
      <c r="ZB148" s="132">
        <v>1.76</v>
      </c>
      <c r="ZC148" s="1">
        <v>1.4</v>
      </c>
      <c r="ZD148" s="1">
        <v>2.61</v>
      </c>
      <c r="ZE148" s="1">
        <v>9.58</v>
      </c>
      <c r="ZF148" s="1">
        <v>1.05</v>
      </c>
      <c r="ZG148" s="1">
        <v>4.4400000000000004</v>
      </c>
      <c r="ZH148" s="1">
        <v>1.72</v>
      </c>
      <c r="ZI148" s="1">
        <v>13.6</v>
      </c>
      <c r="ZJ148" s="1">
        <v>12.96</v>
      </c>
      <c r="ZK148" s="1">
        <v>2.17</v>
      </c>
      <c r="ZL148" s="132">
        <v>5.2900000000000003E-2</v>
      </c>
      <c r="ZM148" s="1">
        <v>6.6299999999999998E-2</v>
      </c>
      <c r="ZN148" s="1">
        <v>5.7599999999999998E-2</v>
      </c>
      <c r="ZO148" s="1">
        <v>8.7400000000000005E-2</v>
      </c>
      <c r="ZP148" s="1">
        <v>3.1800000000000002E-2</v>
      </c>
      <c r="ZQ148" s="1">
        <v>4.3499999999999997E-2</v>
      </c>
      <c r="ZR148" s="1">
        <v>5.3699999999999998E-2</v>
      </c>
      <c r="ZS148" s="1">
        <v>5.74E-2</v>
      </c>
      <c r="ZT148" s="1">
        <v>5.2299999999999999E-2</v>
      </c>
      <c r="ZU148" s="1">
        <v>5.67E-2</v>
      </c>
      <c r="ZV148" s="1">
        <v>4.9599999999999998E-2</v>
      </c>
      <c r="ZW148" s="1">
        <v>5.2999999999999999E-2</v>
      </c>
      <c r="ZX148" s="1">
        <v>3.931</v>
      </c>
      <c r="ZY148" s="1">
        <v>0.88100000000000001</v>
      </c>
      <c r="ZZ148" s="1">
        <v>1.5149999999999999</v>
      </c>
      <c r="AAA148" s="1">
        <v>16.277000000000001</v>
      </c>
      <c r="AAB148" s="132">
        <v>2.12</v>
      </c>
      <c r="AAC148" s="1">
        <v>0.99</v>
      </c>
      <c r="AAD148" s="1">
        <v>0.51</v>
      </c>
      <c r="AAE148" s="1">
        <v>0.45</v>
      </c>
      <c r="AAF148" s="1">
        <v>1.6</v>
      </c>
      <c r="AAG148" s="1">
        <v>1.18</v>
      </c>
      <c r="AAH148" s="1">
        <v>0.22</v>
      </c>
      <c r="AAI148" s="1">
        <v>0.61</v>
      </c>
      <c r="AAJ148" s="1">
        <v>1.8</v>
      </c>
      <c r="AAK148" s="1">
        <v>1.53</v>
      </c>
      <c r="ACM148" s="132">
        <v>468.75</v>
      </c>
      <c r="ACN148" s="1">
        <v>12.95</v>
      </c>
      <c r="ACO148" s="1">
        <v>2.5299999999999998</v>
      </c>
      <c r="ACP148" s="1">
        <v>2</v>
      </c>
      <c r="ACQ148" s="1" t="s">
        <v>287</v>
      </c>
      <c r="ACR148" s="1" t="s">
        <v>287</v>
      </c>
      <c r="ACV148" s="132">
        <v>127.05</v>
      </c>
      <c r="ACW148" s="1">
        <v>123.22</v>
      </c>
      <c r="ACX148" s="1">
        <v>139.22999999999999</v>
      </c>
      <c r="ACY148" s="1" t="s">
        <v>942</v>
      </c>
      <c r="ACZ148" s="1" t="s">
        <v>942</v>
      </c>
      <c r="ADA148" s="1" t="s">
        <v>942</v>
      </c>
      <c r="ADB148" s="132">
        <v>2.12</v>
      </c>
      <c r="ADC148" s="1">
        <v>0.99</v>
      </c>
      <c r="ADD148" s="1">
        <v>0.51</v>
      </c>
      <c r="ADE148" s="1">
        <v>0.45</v>
      </c>
      <c r="ADF148" s="1">
        <v>1.6</v>
      </c>
      <c r="ADG148" s="1">
        <v>1.18</v>
      </c>
      <c r="ADH148" s="1">
        <v>0.22</v>
      </c>
      <c r="ADI148" s="1">
        <v>0.61</v>
      </c>
      <c r="ADJ148" s="1">
        <v>3.31</v>
      </c>
      <c r="ADK148" s="1">
        <v>1.99</v>
      </c>
      <c r="ADL148" s="1">
        <v>0.55000000000000004</v>
      </c>
      <c r="ADM148" s="1">
        <v>0.76</v>
      </c>
    </row>
    <row r="149" spans="1:805" x14ac:dyDescent="0.25">
      <c r="A149" s="210" t="s">
        <v>896</v>
      </c>
      <c r="AAB149" s="132">
        <v>3.44</v>
      </c>
      <c r="AAC149" s="1">
        <v>1.01</v>
      </c>
      <c r="AAD149" s="1">
        <v>0.94</v>
      </c>
      <c r="AAE149" s="1">
        <v>0.43</v>
      </c>
      <c r="AAF149" s="1">
        <v>3.89</v>
      </c>
      <c r="AAG149" s="1">
        <v>2.27</v>
      </c>
      <c r="AAH149" s="1">
        <v>0.89</v>
      </c>
      <c r="AAI149" s="1">
        <v>1.27</v>
      </c>
      <c r="AAJ149" s="1">
        <v>1.1399999999999999</v>
      </c>
      <c r="AAK149" s="1">
        <v>0.93</v>
      </c>
      <c r="ADB149" s="132">
        <v>3.44</v>
      </c>
      <c r="ADC149" s="1">
        <v>1.01</v>
      </c>
      <c r="ADD149" s="1">
        <v>0.94</v>
      </c>
      <c r="ADE149" s="1">
        <v>0.43</v>
      </c>
      <c r="ADF149" s="1">
        <v>3.89</v>
      </c>
      <c r="ADG149" s="1">
        <v>2.27</v>
      </c>
      <c r="ADH149" s="1">
        <v>0.89</v>
      </c>
      <c r="ADI149" s="1">
        <v>1.27</v>
      </c>
      <c r="ADJ149" s="1">
        <v>171.34</v>
      </c>
      <c r="ADK149" s="1">
        <v>35.450000000000003</v>
      </c>
      <c r="ADL149" s="1">
        <v>51.91</v>
      </c>
      <c r="ADM149" s="1">
        <v>5.37</v>
      </c>
    </row>
    <row r="150" spans="1:805" x14ac:dyDescent="0.25">
      <c r="A150" s="3" t="s">
        <v>897</v>
      </c>
      <c r="AAB150" s="132">
        <v>5.84</v>
      </c>
      <c r="AAC150" s="1">
        <v>2.91</v>
      </c>
      <c r="AAD150" s="1">
        <v>1.6</v>
      </c>
      <c r="AAE150" s="1">
        <v>1.05</v>
      </c>
      <c r="AAF150" s="1">
        <v>2.64</v>
      </c>
      <c r="AAG150" s="1">
        <v>1.37</v>
      </c>
      <c r="AAH150" s="1">
        <v>0.67</v>
      </c>
      <c r="AAI150" s="1">
        <v>0.31</v>
      </c>
      <c r="AAJ150" s="1">
        <v>1.75</v>
      </c>
      <c r="AAK150" s="1">
        <v>0.88</v>
      </c>
      <c r="ADB150" s="132">
        <v>5.84</v>
      </c>
      <c r="ADC150" s="1">
        <v>2.91</v>
      </c>
      <c r="ADD150" s="1">
        <v>1.6</v>
      </c>
      <c r="ADE150" s="1">
        <v>1.05</v>
      </c>
      <c r="ADF150" s="1">
        <v>2.64</v>
      </c>
      <c r="ADG150" s="1">
        <v>1.37</v>
      </c>
      <c r="ADH150" s="1">
        <v>0.67</v>
      </c>
      <c r="ADI150" s="1">
        <v>0.31</v>
      </c>
      <c r="ADJ150" s="1">
        <v>50.05</v>
      </c>
      <c r="ADK150" s="1">
        <v>14.31</v>
      </c>
      <c r="ADL150" s="1">
        <v>13.45</v>
      </c>
      <c r="ADM150" s="1">
        <v>14.25</v>
      </c>
    </row>
    <row r="151" spans="1:805" x14ac:dyDescent="0.25">
      <c r="A151" s="3" t="s">
        <v>898</v>
      </c>
      <c r="AAB151" s="132">
        <v>0.63</v>
      </c>
      <c r="AAC151" s="1">
        <v>0.26</v>
      </c>
      <c r="AAD151" s="1">
        <v>0.18</v>
      </c>
      <c r="AAE151" s="1">
        <v>0.28000000000000003</v>
      </c>
      <c r="AAF151" s="1">
        <v>1.2</v>
      </c>
      <c r="AAG151" s="1">
        <v>0.57999999999999996</v>
      </c>
      <c r="AAH151" s="1">
        <v>0.39</v>
      </c>
      <c r="AAI151" s="1">
        <v>0.48</v>
      </c>
      <c r="AAJ151" s="1">
        <v>3.39</v>
      </c>
      <c r="AAK151" s="1">
        <v>2.72</v>
      </c>
      <c r="ADB151" s="132">
        <v>1.69</v>
      </c>
      <c r="ADC151" s="1">
        <v>0.62</v>
      </c>
      <c r="ADD151" s="1">
        <v>0.56999999999999995</v>
      </c>
      <c r="ADE151" s="1">
        <v>0.28999999999999998</v>
      </c>
      <c r="ADF151" s="1">
        <v>1.51</v>
      </c>
      <c r="ADG151" s="1">
        <v>0.88</v>
      </c>
      <c r="ADH151" s="1">
        <v>0.51</v>
      </c>
      <c r="ADI151" s="1">
        <v>0.69</v>
      </c>
      <c r="ADJ151" s="1">
        <v>3.39</v>
      </c>
      <c r="ADK151" s="1">
        <v>1.67</v>
      </c>
      <c r="ADL151" s="1">
        <v>0.76</v>
      </c>
      <c r="ADM151" s="1">
        <v>0.63</v>
      </c>
    </row>
    <row r="152" spans="1:805" x14ac:dyDescent="0.25">
      <c r="A152" s="3" t="s">
        <v>900</v>
      </c>
      <c r="AAL152" s="132">
        <v>2.1722899999999998</v>
      </c>
      <c r="AAM152" s="1">
        <v>4.93553</v>
      </c>
      <c r="AAN152" s="1">
        <v>0.46826000000000001</v>
      </c>
      <c r="AAO152" s="1">
        <v>4.9961599999999997</v>
      </c>
      <c r="AAP152" s="1">
        <v>7.8238599999999998</v>
      </c>
      <c r="AAQ152" s="1">
        <v>2.3556400000000002</v>
      </c>
      <c r="AAR152" s="1">
        <v>2.7317900000000002</v>
      </c>
      <c r="AAS152" s="1">
        <v>3.1926899999999998</v>
      </c>
      <c r="AAT152" s="1">
        <v>2.9506399999999999</v>
      </c>
      <c r="AAU152" s="1">
        <v>2.5442200000000001</v>
      </c>
      <c r="AAV152" s="1">
        <v>1.5969199999999999</v>
      </c>
      <c r="AAW152" s="1">
        <v>1.55182</v>
      </c>
      <c r="AAX152" s="1">
        <v>9.4848000000000002E-2</v>
      </c>
      <c r="AAY152" s="1">
        <v>0.20538000000000001</v>
      </c>
      <c r="AAZ152" s="1">
        <v>2.181E-2</v>
      </c>
      <c r="ABA152" s="1">
        <v>2.8729999999999999E-2</v>
      </c>
      <c r="ABB152" s="1">
        <v>6.0659999999999999E-2</v>
      </c>
      <c r="ABC152" s="1">
        <v>4.3979999999999998E-2</v>
      </c>
      <c r="ABD152" s="1">
        <v>8.2199999999999995E-2</v>
      </c>
      <c r="ABE152" s="1">
        <v>0.10458000000000001</v>
      </c>
      <c r="ABF152" s="1">
        <v>8.5199999999999998E-2</v>
      </c>
    </row>
    <row r="153" spans="1:805" x14ac:dyDescent="0.25">
      <c r="A153" s="3" t="s">
        <v>901</v>
      </c>
      <c r="AAL153" s="132">
        <v>1.9783599999999999</v>
      </c>
      <c r="AAM153" s="1">
        <v>5.1123599999999998</v>
      </c>
      <c r="AAN153" s="1">
        <v>0.41504999999999997</v>
      </c>
      <c r="AAO153" s="1">
        <v>4.9661</v>
      </c>
      <c r="AAP153" s="1">
        <v>7.5731799999999998</v>
      </c>
      <c r="AAQ153" s="1">
        <v>2.40788</v>
      </c>
      <c r="AAR153" s="1">
        <v>2.2330399999999999</v>
      </c>
      <c r="AAS153" s="1">
        <v>3.26606</v>
      </c>
      <c r="AAT153" s="1">
        <v>2.9943399999999998</v>
      </c>
      <c r="AAU153" s="1">
        <v>1.4411400000000001</v>
      </c>
      <c r="AAV153" s="1">
        <v>1.55525</v>
      </c>
      <c r="AAW153" s="1">
        <v>1.5051600000000001</v>
      </c>
      <c r="AAX153" s="1">
        <v>5.5660000000000001E-2</v>
      </c>
      <c r="AAY153" s="1">
        <v>9.2119999999999994E-2</v>
      </c>
      <c r="AAZ153" s="1">
        <v>1.465E-2</v>
      </c>
      <c r="ABA153" s="1">
        <v>2.393E-2</v>
      </c>
      <c r="ABB153" s="1">
        <v>4.9950000000000001E-2</v>
      </c>
      <c r="ABC153" s="1">
        <v>3.968E-2</v>
      </c>
      <c r="ABD153" s="1">
        <v>6.3850000000000004E-2</v>
      </c>
      <c r="ABE153" s="1">
        <v>0.10016</v>
      </c>
      <c r="ABF153" s="1">
        <v>7.374E-2</v>
      </c>
    </row>
    <row r="154" spans="1:805" x14ac:dyDescent="0.25">
      <c r="A154" s="3" t="s">
        <v>959</v>
      </c>
      <c r="ABU154" s="132">
        <v>1.03</v>
      </c>
      <c r="ABV154" s="1">
        <v>1.23</v>
      </c>
      <c r="ABW154" s="1">
        <v>14.2</v>
      </c>
      <c r="ABX154" s="1">
        <v>14.08</v>
      </c>
      <c r="ABY154" s="1">
        <v>14.42</v>
      </c>
      <c r="ABZ154" s="1">
        <v>8.65</v>
      </c>
      <c r="ACA154" s="1">
        <v>1.43</v>
      </c>
      <c r="ACB154" s="1">
        <v>1.08</v>
      </c>
      <c r="ACC154" s="1">
        <v>0.89</v>
      </c>
      <c r="ACD154" s="1">
        <v>0.33</v>
      </c>
      <c r="ACE154" s="1">
        <v>0.33</v>
      </c>
      <c r="ACF154" s="1">
        <v>0.92</v>
      </c>
      <c r="ACG154" s="1">
        <v>0.84</v>
      </c>
      <c r="ACH154" s="1">
        <v>1.01</v>
      </c>
      <c r="ACI154" s="1">
        <v>1.54</v>
      </c>
      <c r="ACJ154" s="1">
        <v>1.5</v>
      </c>
      <c r="ACK154" s="1">
        <v>1.69</v>
      </c>
      <c r="ACL154" s="1">
        <v>0.67</v>
      </c>
    </row>
    <row r="155" spans="1:805" x14ac:dyDescent="0.25">
      <c r="A155" s="64" t="s">
        <v>698</v>
      </c>
      <c r="SW155" s="1">
        <v>0.06</v>
      </c>
      <c r="SX155" s="1">
        <v>5.8000000000000003E-2</v>
      </c>
      <c r="SY155" s="1">
        <v>3.6999999999999998E-2</v>
      </c>
      <c r="SZ155" s="1">
        <v>5.0999999999999997E-2</v>
      </c>
      <c r="TA155" s="1">
        <v>4.2999999999999997E-2</v>
      </c>
      <c r="TB155" s="1">
        <v>3.2000000000000001E-2</v>
      </c>
      <c r="TC155" s="1">
        <v>4.8000000000000001E-2</v>
      </c>
      <c r="TD155" s="1">
        <v>6.2E-2</v>
      </c>
      <c r="TE155" s="1">
        <v>5.3999999999999999E-2</v>
      </c>
    </row>
    <row r="156" spans="1:805" x14ac:dyDescent="0.25">
      <c r="A156" s="3" t="s">
        <v>935</v>
      </c>
      <c r="ABG156" s="132">
        <v>1.986</v>
      </c>
      <c r="ABH156" s="1">
        <v>2.4729999999999999</v>
      </c>
      <c r="ABI156" s="1">
        <v>1.9550000000000001</v>
      </c>
      <c r="ABJ156" s="1">
        <v>1.72</v>
      </c>
      <c r="ABK156" s="1">
        <v>1.7190000000000001</v>
      </c>
    </row>
    <row r="157" spans="1:805" x14ac:dyDescent="0.25">
      <c r="A157" s="3" t="s">
        <v>936</v>
      </c>
      <c r="ABG157" s="132">
        <v>2.3239999999999998</v>
      </c>
      <c r="ABH157" s="1">
        <v>3.1070000000000002</v>
      </c>
      <c r="ABI157" s="1">
        <v>2.8290000000000002</v>
      </c>
      <c r="ABJ157" s="1">
        <v>2.242</v>
      </c>
      <c r="ABK157" s="1">
        <v>2.387</v>
      </c>
    </row>
    <row r="158" spans="1:805" x14ac:dyDescent="0.25">
      <c r="A158" s="3" t="s">
        <v>995</v>
      </c>
      <c r="ADN158" s="132">
        <v>0.19</v>
      </c>
      <c r="ADO158" s="1">
        <v>0.09</v>
      </c>
      <c r="ADP158" s="1">
        <v>0.16</v>
      </c>
      <c r="ADQ158" s="1">
        <v>0.24</v>
      </c>
      <c r="ADR158" s="1">
        <v>0.67</v>
      </c>
      <c r="ADS158" s="1">
        <v>0.45</v>
      </c>
      <c r="ADT158" s="1">
        <v>0.56999999999999995</v>
      </c>
      <c r="ADU158" s="1">
        <v>0.23</v>
      </c>
      <c r="ADV158" s="1">
        <v>1.39</v>
      </c>
      <c r="ADW158" s="1">
        <v>1.95</v>
      </c>
      <c r="ADX158" s="1">
        <v>2.42</v>
      </c>
      <c r="ADY158" s="1">
        <v>3.88</v>
      </c>
    </row>
    <row r="159" spans="1:805" x14ac:dyDescent="0.25">
      <c r="A159" s="222" t="s">
        <v>982</v>
      </c>
      <c r="ACV159" s="132">
        <v>8.58</v>
      </c>
      <c r="ACW159" s="1">
        <v>10.82</v>
      </c>
      <c r="ACX159" s="1">
        <v>9.98</v>
      </c>
      <c r="ACY159" s="1">
        <v>87.53</v>
      </c>
      <c r="ACZ159" s="1">
        <v>40.65</v>
      </c>
      <c r="ADA159" s="1">
        <v>53.48</v>
      </c>
    </row>
    <row r="160" spans="1:805" x14ac:dyDescent="0.25">
      <c r="A160" s="3" t="s">
        <v>994</v>
      </c>
      <c r="ADB160" s="132">
        <v>0.63</v>
      </c>
      <c r="ADC160" s="1">
        <v>0.26</v>
      </c>
      <c r="ADD160" s="1">
        <v>0.18</v>
      </c>
      <c r="ADE160" s="1">
        <v>0.28000000000000003</v>
      </c>
      <c r="ADF160" s="1">
        <v>1.2</v>
      </c>
      <c r="ADG160" s="1">
        <v>0.57999999999999996</v>
      </c>
      <c r="ADH160" s="1">
        <v>0.39</v>
      </c>
      <c r="ADI160" s="1">
        <v>0.48</v>
      </c>
    </row>
    <row r="161" spans="1:875" x14ac:dyDescent="0.25">
      <c r="A161" s="218" t="s">
        <v>1047</v>
      </c>
      <c r="ADZ161" s="132">
        <v>0.21360000000000001</v>
      </c>
      <c r="AEA161" s="1">
        <v>0.1091</v>
      </c>
      <c r="AEB161" s="1">
        <v>0.2114</v>
      </c>
      <c r="AEC161" s="1">
        <v>0.12659999999999999</v>
      </c>
      <c r="AED161" s="1">
        <v>0.34989999999999999</v>
      </c>
      <c r="AEE161" s="1">
        <v>0.20610000000000001</v>
      </c>
      <c r="AEF161" s="1">
        <v>0.1361</v>
      </c>
      <c r="AEG161" s="1">
        <v>9.5000000000000001E-2</v>
      </c>
      <c r="AEH161" s="1">
        <v>0.1726</v>
      </c>
      <c r="AEI161" s="1">
        <v>0.1017</v>
      </c>
      <c r="AEJ161" s="1">
        <v>0.1641</v>
      </c>
      <c r="AEK161" s="1">
        <v>0.14269999999999999</v>
      </c>
      <c r="AEL161" s="1">
        <v>0.21740000000000001</v>
      </c>
      <c r="AEM161" s="1">
        <v>0.14269999999999999</v>
      </c>
      <c r="AEN161" s="1">
        <v>0.18890000000000001</v>
      </c>
      <c r="AEO161" s="1">
        <v>0.12870000000000001</v>
      </c>
      <c r="AEP161" s="1">
        <v>0.19800000000000001</v>
      </c>
      <c r="AEQ161" s="1">
        <v>0.1852</v>
      </c>
      <c r="AER161" s="1">
        <v>0.32719999999999999</v>
      </c>
      <c r="AES161" s="1">
        <v>0.21909999999999999</v>
      </c>
      <c r="AET161" s="1">
        <v>0.72119999999999995</v>
      </c>
      <c r="AEU161" s="1">
        <v>0.41930000000000001</v>
      </c>
      <c r="AEV161" s="1">
        <v>1.2238</v>
      </c>
      <c r="AEW161" s="1">
        <v>0.372</v>
      </c>
      <c r="AEX161" s="1">
        <v>0.39340000000000003</v>
      </c>
      <c r="AEY161" s="1">
        <v>0.16619999999999999</v>
      </c>
      <c r="AEZ161" s="1">
        <v>0.52290000000000003</v>
      </c>
      <c r="AFA161" s="1">
        <v>0.63870000000000005</v>
      </c>
      <c r="AFB161" s="1">
        <v>0.3281</v>
      </c>
      <c r="AFC161" s="1">
        <v>0.27510000000000001</v>
      </c>
      <c r="AFD161" s="1">
        <v>0.44330000000000003</v>
      </c>
      <c r="AFE161" s="1">
        <v>0.37490000000000001</v>
      </c>
      <c r="AFF161" s="1">
        <v>0.60429999999999995</v>
      </c>
      <c r="AFG161" s="1">
        <v>0.26300000000000001</v>
      </c>
      <c r="AFH161" s="1">
        <v>0.2238</v>
      </c>
      <c r="AFI161" s="1">
        <v>0.36149999999999999</v>
      </c>
      <c r="AFJ161" s="1">
        <v>0.74680000000000002</v>
      </c>
      <c r="AFK161" s="1">
        <v>0.36349999999999999</v>
      </c>
      <c r="AFL161" s="1">
        <v>0.77359999999999995</v>
      </c>
      <c r="AFM161" s="1">
        <v>1.0449999999999999</v>
      </c>
      <c r="AFN161" s="1">
        <v>0.48349999999999999</v>
      </c>
      <c r="AFO161" s="1">
        <v>0.30020000000000002</v>
      </c>
      <c r="AFP161" s="1">
        <v>1.2393000000000001</v>
      </c>
      <c r="AFQ161" s="1">
        <v>1.1437999999999999</v>
      </c>
      <c r="AFR161" s="1">
        <v>0.80720000000000003</v>
      </c>
      <c r="AFS161" s="1">
        <v>1.0425</v>
      </c>
      <c r="AFT161" s="1">
        <v>0.72629999999999995</v>
      </c>
      <c r="AFU161" s="1">
        <v>0.67620000000000002</v>
      </c>
      <c r="AFV161" s="1">
        <v>0.82120000000000004</v>
      </c>
      <c r="AFW161" s="1">
        <v>0.46489999999999998</v>
      </c>
      <c r="AFX161" s="1">
        <v>1.3694999999999999</v>
      </c>
      <c r="AFY161" s="1">
        <v>0.46850000000000003</v>
      </c>
      <c r="AFZ161" s="1">
        <v>0.50949999999999995</v>
      </c>
      <c r="AGA161" s="1">
        <v>0.20799999999999999</v>
      </c>
    </row>
    <row r="162" spans="1:875" x14ac:dyDescent="0.25">
      <c r="A162" s="3" t="s">
        <v>1062</v>
      </c>
      <c r="AGB162" s="132">
        <v>0.21</v>
      </c>
      <c r="AGC162" s="1">
        <v>0.182</v>
      </c>
      <c r="AGD162" s="1">
        <v>0.56000000000000005</v>
      </c>
      <c r="AGE162" s="1">
        <v>0.51</v>
      </c>
      <c r="AGF162" s="1">
        <v>0.32800000000000001</v>
      </c>
      <c r="AGG162" s="1">
        <v>0.371</v>
      </c>
      <c r="AGH162" s="1">
        <v>0.45700000000000002</v>
      </c>
      <c r="AGI162" s="1">
        <v>0.46400000000000002</v>
      </c>
      <c r="AGJ162" s="1">
        <v>0.10199999999999999</v>
      </c>
      <c r="AGK162" s="1">
        <v>0.13800000000000001</v>
      </c>
      <c r="AGL162" s="1">
        <v>0.70699999999999996</v>
      </c>
      <c r="AGM162" s="1">
        <v>1.135</v>
      </c>
      <c r="AGN162" s="1">
        <v>0.08</v>
      </c>
      <c r="AGO162" s="1">
        <v>0.46300000000000002</v>
      </c>
      <c r="AGP162" s="1">
        <v>0.41399999999999998</v>
      </c>
      <c r="AGQ162" s="1">
        <v>0.72699999999999998</v>
      </c>
    </row>
    <row r="163" spans="1:875" x14ac:dyDescent="0.25">
      <c r="A163" s="3" t="s">
        <v>1063</v>
      </c>
      <c r="AGP163" s="1">
        <v>9.0999999999999998E-2</v>
      </c>
      <c r="AGQ163" s="1">
        <v>0.73599999999999999</v>
      </c>
    </row>
    <row r="164" spans="1:875" x14ac:dyDescent="0.25">
      <c r="A164" s="3" t="s">
        <v>1064</v>
      </c>
      <c r="AGB164" s="132">
        <v>1940</v>
      </c>
      <c r="AGC164" s="1">
        <v>0.85699999999999998</v>
      </c>
      <c r="AGD164" s="1">
        <v>4.4859999999999998</v>
      </c>
      <c r="AGE164" s="1" t="s">
        <v>115</v>
      </c>
      <c r="AGF164" s="1" t="s">
        <v>115</v>
      </c>
      <c r="AGG164" s="1" t="s">
        <v>115</v>
      </c>
      <c r="AGH164" s="1" t="s">
        <v>115</v>
      </c>
      <c r="AGI164" s="1" t="s">
        <v>115</v>
      </c>
      <c r="AGJ164" s="1">
        <v>0.14699999999999999</v>
      </c>
      <c r="AGK164" s="1">
        <v>0.17499999999999999</v>
      </c>
      <c r="AGL164" s="1">
        <v>0.14499999999999999</v>
      </c>
      <c r="AGM164" s="1">
        <v>0.19400000000000001</v>
      </c>
      <c r="AGN164" s="1">
        <v>0.379</v>
      </c>
      <c r="AGO164" s="1">
        <v>1.3740000000000001</v>
      </c>
      <c r="AGP164" s="1">
        <v>0.77500000000000002</v>
      </c>
      <c r="AGQ164" s="1" t="s">
        <v>115</v>
      </c>
    </row>
    <row r="165" spans="1:875" x14ac:dyDescent="0.25">
      <c r="A165" s="3" t="s">
        <v>1065</v>
      </c>
      <c r="AGB165" s="132">
        <v>0.224</v>
      </c>
      <c r="AGC165" s="1">
        <v>0.16700000000000001</v>
      </c>
      <c r="AGD165" s="1">
        <v>0.154</v>
      </c>
      <c r="AGE165" s="1">
        <v>0.36399999999999999</v>
      </c>
      <c r="AGF165" s="1">
        <v>0.189</v>
      </c>
      <c r="AGG165" s="1">
        <v>0.18099999999999999</v>
      </c>
      <c r="AGH165" s="1">
        <v>0.184</v>
      </c>
      <c r="AGI165" s="1">
        <v>0.25600000000000001</v>
      </c>
      <c r="AGJ165" s="1">
        <v>9.7000000000000003E-2</v>
      </c>
      <c r="AGK165" s="1">
        <v>0.12</v>
      </c>
      <c r="AGL165" s="1">
        <v>0.11799999999999999</v>
      </c>
      <c r="AGM165" s="1">
        <v>0.14899999999999999</v>
      </c>
      <c r="AGN165" s="1">
        <v>4.8000000000000001E-2</v>
      </c>
      <c r="AGO165" s="1">
        <v>0.14099999999999999</v>
      </c>
      <c r="AGP165" s="1">
        <v>5.0999999999999997E-2</v>
      </c>
      <c r="AGQ165" s="1">
        <v>0.107</v>
      </c>
    </row>
    <row r="166" spans="1:875" x14ac:dyDescent="0.25">
      <c r="A166" s="3" t="s">
        <v>1061</v>
      </c>
      <c r="AGP166" s="1">
        <v>3.4000000000000002E-2</v>
      </c>
      <c r="AGQ166" s="1">
        <v>0.68600000000000005</v>
      </c>
    </row>
    <row r="167" spans="1:875" x14ac:dyDescent="0.25">
      <c r="A167" s="211"/>
    </row>
    <row r="168" spans="1:875" x14ac:dyDescent="0.25">
      <c r="A168" s="211"/>
    </row>
    <row r="169" spans="1:875" x14ac:dyDescent="0.25">
      <c r="A169" s="211"/>
    </row>
    <row r="170" spans="1:875" x14ac:dyDescent="0.25">
      <c r="A170" s="211"/>
    </row>
    <row r="171" spans="1:875" x14ac:dyDescent="0.25">
      <c r="A171" s="211"/>
    </row>
    <row r="172" spans="1:875" x14ac:dyDescent="0.25">
      <c r="A172" s="211"/>
    </row>
    <row r="173" spans="1:875" x14ac:dyDescent="0.25">
      <c r="A173" s="211"/>
    </row>
    <row r="174" spans="1:875" x14ac:dyDescent="0.25">
      <c r="A174" s="211"/>
    </row>
    <row r="175" spans="1:875" x14ac:dyDescent="0.25">
      <c r="A175" s="211"/>
    </row>
    <row r="176" spans="1:875" x14ac:dyDescent="0.25">
      <c r="A176" s="211"/>
    </row>
    <row r="177" spans="1:1" x14ac:dyDescent="0.25">
      <c r="A177" s="211"/>
    </row>
    <row r="178" spans="1:1" x14ac:dyDescent="0.25">
      <c r="A178" s="211"/>
    </row>
    <row r="179" spans="1:1" x14ac:dyDescent="0.25">
      <c r="A179" s="211"/>
    </row>
    <row r="180" spans="1:1" x14ac:dyDescent="0.25">
      <c r="A180" s="211"/>
    </row>
    <row r="181" spans="1:1" x14ac:dyDescent="0.25">
      <c r="A181" s="211"/>
    </row>
    <row r="182" spans="1:1" x14ac:dyDescent="0.25">
      <c r="A182" s="211"/>
    </row>
    <row r="183" spans="1:1" x14ac:dyDescent="0.25">
      <c r="A183" s="211"/>
    </row>
    <row r="184" spans="1:1" x14ac:dyDescent="0.25">
      <c r="A184" s="211"/>
    </row>
    <row r="185" spans="1:1" x14ac:dyDescent="0.25">
      <c r="A185" s="211"/>
    </row>
    <row r="186" spans="1:1" x14ac:dyDescent="0.25">
      <c r="A186" s="211"/>
    </row>
    <row r="187" spans="1:1" x14ac:dyDescent="0.25">
      <c r="A187" s="211"/>
    </row>
    <row r="188" spans="1:1" x14ac:dyDescent="0.25">
      <c r="A188" s="211"/>
    </row>
    <row r="189" spans="1:1" x14ac:dyDescent="0.25">
      <c r="A189" s="211"/>
    </row>
    <row r="190" spans="1:1" x14ac:dyDescent="0.25">
      <c r="A190" s="211"/>
    </row>
    <row r="191" spans="1:1" x14ac:dyDescent="0.25">
      <c r="A191" s="211"/>
    </row>
    <row r="192" spans="1:1" x14ac:dyDescent="0.25">
      <c r="A192" s="211"/>
    </row>
    <row r="193" spans="1:1" x14ac:dyDescent="0.25">
      <c r="A193" s="211"/>
    </row>
    <row r="194" spans="1:1" x14ac:dyDescent="0.25">
      <c r="A194" s="211"/>
    </row>
    <row r="195" spans="1:1" x14ac:dyDescent="0.25">
      <c r="A195" s="211"/>
    </row>
    <row r="196" spans="1:1" x14ac:dyDescent="0.25">
      <c r="A196" s="211"/>
    </row>
    <row r="197" spans="1:1" x14ac:dyDescent="0.25">
      <c r="A197" s="211"/>
    </row>
    <row r="198" spans="1:1" x14ac:dyDescent="0.25">
      <c r="A198" s="211"/>
    </row>
    <row r="199" spans="1:1" x14ac:dyDescent="0.25">
      <c r="A199" s="211"/>
    </row>
    <row r="200" spans="1:1" x14ac:dyDescent="0.25">
      <c r="A200" s="211"/>
    </row>
  </sheetData>
  <mergeCells count="303">
    <mergeCell ref="ADT21:ADV21"/>
    <mergeCell ref="ADO21:ADQ21"/>
    <mergeCell ref="ADO20:ADY20"/>
    <mergeCell ref="ADN23:ADO23"/>
    <mergeCell ref="ADP23:ADQ23"/>
    <mergeCell ref="ADR23:ADS23"/>
    <mergeCell ref="ADT23:ADU23"/>
    <mergeCell ref="ADV23:ADW23"/>
    <mergeCell ref="ADX23:ADY23"/>
    <mergeCell ref="ACM23:ACR23"/>
    <mergeCell ref="ACS22:ACU23"/>
    <mergeCell ref="ACW20:ADA20"/>
    <mergeCell ref="ACW21:ACX21"/>
    <mergeCell ref="ACV23:ACX23"/>
    <mergeCell ref="ACY23:ADA23"/>
    <mergeCell ref="VG20:VN20"/>
    <mergeCell ref="VG21:VJ21"/>
    <mergeCell ref="VP21:VR21"/>
    <mergeCell ref="VO23:VT23"/>
    <mergeCell ref="VU23:WR23"/>
    <mergeCell ref="WS23:XC23"/>
    <mergeCell ref="XX23:YD23"/>
    <mergeCell ref="YE21:YE23"/>
    <mergeCell ref="XO23:XW23"/>
    <mergeCell ref="XD23:XN23"/>
    <mergeCell ref="VP20:WR20"/>
    <mergeCell ref="WT21:WW21"/>
    <mergeCell ref="WT20:YE20"/>
    <mergeCell ref="ABL22:ABT22"/>
    <mergeCell ref="ABL23:ABT23"/>
    <mergeCell ref="ABM20:ABT20"/>
    <mergeCell ref="AAC20:AAK20"/>
    <mergeCell ref="ABM21:ABP21"/>
    <mergeCell ref="RT24:RV24"/>
    <mergeCell ref="RT22:RV23"/>
    <mergeCell ref="RW23:SD23"/>
    <mergeCell ref="RW22:SD22"/>
    <mergeCell ref="SE23:SM23"/>
    <mergeCell ref="SN23:SV23"/>
    <mergeCell ref="QZ23:RC23"/>
    <mergeCell ref="RD23:RG23"/>
    <mergeCell ref="RA21:RG21"/>
    <mergeCell ref="TG20:UD20"/>
    <mergeCell ref="RA22:RE22"/>
    <mergeCell ref="TG21:TI21"/>
    <mergeCell ref="TF22:TN22"/>
    <mergeCell ref="QH22:QY22"/>
    <mergeCell ref="PP22:QG22"/>
    <mergeCell ref="OJ22:OY22"/>
    <mergeCell ref="NX22:NX23"/>
    <mergeCell ref="NY22:NY23"/>
    <mergeCell ref="OK20:QY20"/>
    <mergeCell ref="NY21:OB21"/>
    <mergeCell ref="NY20:OI20"/>
    <mergeCell ref="PH23:PI23"/>
    <mergeCell ref="PJ23:PK23"/>
    <mergeCell ref="PL23:PM23"/>
    <mergeCell ref="PN23:PO23"/>
    <mergeCell ref="OZ22:PO22"/>
    <mergeCell ref="PD23:PE23"/>
    <mergeCell ref="PF23:PG23"/>
    <mergeCell ref="NK22:NL23"/>
    <mergeCell ref="NM22:NN23"/>
    <mergeCell ref="NL20:NN20"/>
    <mergeCell ref="ME21:MM21"/>
    <mergeCell ref="ME22:MI22"/>
    <mergeCell ref="MO23:MY23"/>
    <mergeCell ref="MD23:MN23"/>
    <mergeCell ref="MZ23:NB23"/>
    <mergeCell ref="NA22:NB22"/>
    <mergeCell ref="NC23:NF23"/>
    <mergeCell ref="NG22:NH22"/>
    <mergeCell ref="NG23:NJ23"/>
    <mergeCell ref="NA21:NJ21"/>
    <mergeCell ref="LN23:LO23"/>
    <mergeCell ref="LP23:LQ23"/>
    <mergeCell ref="LR23:LS23"/>
    <mergeCell ref="LT23:LU23"/>
    <mergeCell ref="LV23:LW23"/>
    <mergeCell ref="LX23:LY23"/>
    <mergeCell ref="LZ23:MA23"/>
    <mergeCell ref="B16:I16"/>
    <mergeCell ref="J16:T16"/>
    <mergeCell ref="U16:AE16"/>
    <mergeCell ref="AF16:AP16"/>
    <mergeCell ref="AQ16:BA16"/>
    <mergeCell ref="BB16:BM16"/>
    <mergeCell ref="BN16:CC16"/>
    <mergeCell ref="CD16:CW16"/>
    <mergeCell ref="LJ23:LK23"/>
    <mergeCell ref="GZ22:HA22"/>
    <mergeCell ref="HC22:HD22"/>
    <mergeCell ref="GZ21:IF21"/>
    <mergeCell ref="IK23:IP23"/>
    <mergeCell ref="IQ22:IS23"/>
    <mergeCell ref="IK22:IP22"/>
    <mergeCell ref="IT22:IW23"/>
    <mergeCell ref="IX22:JA23"/>
    <mergeCell ref="NX24:NY24"/>
    <mergeCell ref="NZ23:OB23"/>
    <mergeCell ref="OC23:OE23"/>
    <mergeCell ref="OF23:OH23"/>
    <mergeCell ref="OI22:OI23"/>
    <mergeCell ref="OX23:OY23"/>
    <mergeCell ref="OV23:OW23"/>
    <mergeCell ref="OT23:OU23"/>
    <mergeCell ref="OJ23:OK23"/>
    <mergeCell ref="OL23:OM23"/>
    <mergeCell ref="ON23:OO23"/>
    <mergeCell ref="OP23:OQ23"/>
    <mergeCell ref="OR23:OS23"/>
    <mergeCell ref="MB23:MC23"/>
    <mergeCell ref="LA20:MC20"/>
    <mergeCell ref="JH23:JM23"/>
    <mergeCell ref="JC21:JM21"/>
    <mergeCell ref="JO21:JW21"/>
    <mergeCell ref="JO22:JS22"/>
    <mergeCell ref="KI21:KQ21"/>
    <mergeCell ref="KI22:KM22"/>
    <mergeCell ref="KH23:KJ23"/>
    <mergeCell ref="KK23:KM23"/>
    <mergeCell ref="KN23:KP23"/>
    <mergeCell ref="KQ23:KS23"/>
    <mergeCell ref="JB23:JG23"/>
    <mergeCell ref="KT23:KV23"/>
    <mergeCell ref="KW23:KY23"/>
    <mergeCell ref="KN22:KY22"/>
    <mergeCell ref="LA21:LE21"/>
    <mergeCell ref="KZ23:LA23"/>
    <mergeCell ref="LB23:LC23"/>
    <mergeCell ref="LD23:LE23"/>
    <mergeCell ref="LF23:LG23"/>
    <mergeCell ref="LH23:LI23"/>
    <mergeCell ref="KZ22:LI22"/>
    <mergeCell ref="LT22:MC22"/>
    <mergeCell ref="GZ23:HB23"/>
    <mergeCell ref="ID23:IF23"/>
    <mergeCell ref="IA23:IC23"/>
    <mergeCell ref="HX23:HZ23"/>
    <mergeCell ref="HU23:HW23"/>
    <mergeCell ref="HR23:HT23"/>
    <mergeCell ref="HO23:HQ23"/>
    <mergeCell ref="HL23:HN23"/>
    <mergeCell ref="HF23:HH23"/>
    <mergeCell ref="HC23:HE23"/>
    <mergeCell ref="HI23:HK23"/>
    <mergeCell ref="IK21:IQ21"/>
    <mergeCell ref="IR21:JA21"/>
    <mergeCell ref="LJ22:LS22"/>
    <mergeCell ref="LL23:LM23"/>
    <mergeCell ref="FJ23:FQ23"/>
    <mergeCell ref="FR23:FY23"/>
    <mergeCell ref="BB21:BM21"/>
    <mergeCell ref="BR22:BU22"/>
    <mergeCell ref="BV22:BY22"/>
    <mergeCell ref="BP23:BQ23"/>
    <mergeCell ref="DJ22:DU22"/>
    <mergeCell ref="DV22:EH22"/>
    <mergeCell ref="CL22:CO22"/>
    <mergeCell ref="CP22:CS22"/>
    <mergeCell ref="CT22:CW22"/>
    <mergeCell ref="CX22:DI22"/>
    <mergeCell ref="CN23:CO23"/>
    <mergeCell ref="CL23:CM23"/>
    <mergeCell ref="DL23:DM23"/>
    <mergeCell ref="CP23:CQ23"/>
    <mergeCell ref="CR23:CS23"/>
    <mergeCell ref="CT23:CU23"/>
    <mergeCell ref="CX21:DU21"/>
    <mergeCell ref="BJ22:BM22"/>
    <mergeCell ref="A3:A5"/>
    <mergeCell ref="A6:A7"/>
    <mergeCell ref="B20:I20"/>
    <mergeCell ref="U20:AE20"/>
    <mergeCell ref="AQ20:BA20"/>
    <mergeCell ref="BZ22:CC22"/>
    <mergeCell ref="BN21:CC21"/>
    <mergeCell ref="CD21:CW21"/>
    <mergeCell ref="CV23:CW23"/>
    <mergeCell ref="B22:E22"/>
    <mergeCell ref="F22:I22"/>
    <mergeCell ref="J22:T22"/>
    <mergeCell ref="U22:AE22"/>
    <mergeCell ref="AF22:AP22"/>
    <mergeCell ref="AQ22:BA22"/>
    <mergeCell ref="BB22:BE22"/>
    <mergeCell ref="B21:I21"/>
    <mergeCell ref="J21:T21"/>
    <mergeCell ref="U21:AE21"/>
    <mergeCell ref="AF21:AP21"/>
    <mergeCell ref="AQ21:BA21"/>
    <mergeCell ref="A23:A24"/>
    <mergeCell ref="B23:C23"/>
    <mergeCell ref="D23:E23"/>
    <mergeCell ref="F23:G23"/>
    <mergeCell ref="H23:I23"/>
    <mergeCell ref="BB23:BC23"/>
    <mergeCell ref="BD23:BE23"/>
    <mergeCell ref="CD22:CG22"/>
    <mergeCell ref="BN22:BQ22"/>
    <mergeCell ref="CH22:CK22"/>
    <mergeCell ref="BF23:BG23"/>
    <mergeCell ref="BH23:BI23"/>
    <mergeCell ref="BJ23:BK23"/>
    <mergeCell ref="BL23:BM23"/>
    <mergeCell ref="BN23:BO23"/>
    <mergeCell ref="BR23:BS23"/>
    <mergeCell ref="BT23:BU23"/>
    <mergeCell ref="BV23:BW23"/>
    <mergeCell ref="BX23:BY23"/>
    <mergeCell ref="BZ23:CA23"/>
    <mergeCell ref="CB23:CC23"/>
    <mergeCell ref="CD23:CE23"/>
    <mergeCell ref="CF23:CG23"/>
    <mergeCell ref="CH23:CI23"/>
    <mergeCell ref="BF22:BI22"/>
    <mergeCell ref="CJ23:CK23"/>
    <mergeCell ref="DB23:DC23"/>
    <mergeCell ref="DD23:DE23"/>
    <mergeCell ref="DF23:DG23"/>
    <mergeCell ref="DH23:DI23"/>
    <mergeCell ref="DJ23:DK23"/>
    <mergeCell ref="EI22:ES22"/>
    <mergeCell ref="ED23:EF23"/>
    <mergeCell ref="EG23:EH23"/>
    <mergeCell ref="EI23:ES23"/>
    <mergeCell ref="DN23:DO23"/>
    <mergeCell ref="DP23:DQ23"/>
    <mergeCell ref="DR23:DS23"/>
    <mergeCell ref="DT23:DU23"/>
    <mergeCell ref="DV23:DZ23"/>
    <mergeCell ref="EA23:EC23"/>
    <mergeCell ref="CX23:CY23"/>
    <mergeCell ref="CZ23:DA23"/>
    <mergeCell ref="FZ23:GG23"/>
    <mergeCell ref="ET23:FA23"/>
    <mergeCell ref="FB23:FI23"/>
    <mergeCell ref="ET21:GG21"/>
    <mergeCell ref="GH21:GY21"/>
    <mergeCell ref="EI21:ES21"/>
    <mergeCell ref="UF20:VE20"/>
    <mergeCell ref="SW23:TE23"/>
    <mergeCell ref="RU20:TE20"/>
    <mergeCell ref="SW22:TE22"/>
    <mergeCell ref="TF23:TN23"/>
    <mergeCell ref="TX23:UA23"/>
    <mergeCell ref="UB23:UD23"/>
    <mergeCell ref="NP20:NR20"/>
    <mergeCell ref="NO22:NQ23"/>
    <mergeCell ref="NR22:NT23"/>
    <mergeCell ref="NU22:NW23"/>
    <mergeCell ref="RH22:RK22"/>
    <mergeCell ref="RL22:RO22"/>
    <mergeCell ref="RP22:RS22"/>
    <mergeCell ref="OZ23:PA23"/>
    <mergeCell ref="PB23:PC23"/>
    <mergeCell ref="ABV20:ACL20"/>
    <mergeCell ref="ZB24:ZF24"/>
    <mergeCell ref="ZG24:ZK24"/>
    <mergeCell ref="ZB23:ZK23"/>
    <mergeCell ref="ZC20:ZK20"/>
    <mergeCell ref="ZC21:ZF21"/>
    <mergeCell ref="YG21:YI21"/>
    <mergeCell ref="YF22:YG23"/>
    <mergeCell ref="YH22:YI23"/>
    <mergeCell ref="YJ22:YY22"/>
    <mergeCell ref="YJ23:YM23"/>
    <mergeCell ref="YN23:YQ23"/>
    <mergeCell ref="YR23:YU23"/>
    <mergeCell ref="YV23:YY23"/>
    <mergeCell ref="ZR23:ZW23"/>
    <mergeCell ref="ZL23:ZQ23"/>
    <mergeCell ref="ZL22:ZW22"/>
    <mergeCell ref="ZZ22:AAA22"/>
    <mergeCell ref="ZX22:ZY22"/>
    <mergeCell ref="ZX23:AAA23"/>
    <mergeCell ref="AAB23:AAD23"/>
    <mergeCell ref="AAF23:AAH23"/>
    <mergeCell ref="AAB22:AAI22"/>
    <mergeCell ref="J20:T20"/>
    <mergeCell ref="AF20:AP20"/>
    <mergeCell ref="BB20:BM20"/>
    <mergeCell ref="AGB22:AGQ22"/>
    <mergeCell ref="ADJ22:ADM22"/>
    <mergeCell ref="ADF22:ADI22"/>
    <mergeCell ref="ADB22:ADE22"/>
    <mergeCell ref="ABG23:ABK23"/>
    <mergeCell ref="AGF23:AGI23"/>
    <mergeCell ref="AGB23:AGE23"/>
    <mergeCell ref="AGJ23:AGM23"/>
    <mergeCell ref="AGN23:AGQ23"/>
    <mergeCell ref="ACD23:ACL23"/>
    <mergeCell ref="ABU23:ACC23"/>
    <mergeCell ref="YZ23:ZA23"/>
    <mergeCell ref="YZ22:ZA22"/>
    <mergeCell ref="YG20:ZA20"/>
    <mergeCell ref="AAL23:AAN23"/>
    <mergeCell ref="AAO23:AAW23"/>
    <mergeCell ref="AAL22:AAW22"/>
    <mergeCell ref="AAX23:ABF23"/>
    <mergeCell ref="AAM20:ABF20"/>
    <mergeCell ref="AAM21:AAP21"/>
    <mergeCell ref="ABH21:ABK21"/>
  </mergeCells>
  <phoneticPr fontId="8" type="noConversion"/>
  <conditionalFormatting sqref="A25 ADZ25:XFD25">
    <cfRule type="cellIs" dxfId="251" priority="249" operator="lessThanOrEqual">
      <formula>SMALL($B$25:$B$49,1)</formula>
    </cfRule>
  </conditionalFormatting>
  <conditionalFormatting sqref="A25:A58 A60:A70 A72:A200">
    <cfRule type="duplicateValues" dxfId="250" priority="95"/>
  </conditionalFormatting>
  <conditionalFormatting sqref="B25:B200">
    <cfRule type="top10" dxfId="249" priority="92" bottom="1" rank="1"/>
  </conditionalFormatting>
  <conditionalFormatting sqref="B25:AKL200">
    <cfRule type="expression" priority="93">
      <formula>VTV25=MIN($B$25:$B$200)</formula>
    </cfRule>
  </conditionalFormatting>
  <conditionalFormatting sqref="C25:C200">
    <cfRule type="top10" dxfId="248" priority="91" bottom="1" rank="1"/>
  </conditionalFormatting>
  <conditionalFormatting sqref="D25:D200">
    <cfRule type="top10" dxfId="247" priority="90" bottom="1" rank="1"/>
  </conditionalFormatting>
  <conditionalFormatting sqref="E25:E1048576">
    <cfRule type="top10" dxfId="246" priority="89" bottom="1" rank="1"/>
  </conditionalFormatting>
  <conditionalFormatting sqref="F25:F200">
    <cfRule type="top10" dxfId="245" priority="88" bottom="1" rank="1"/>
  </conditionalFormatting>
  <conditionalFormatting sqref="G25:G200">
    <cfRule type="top10" dxfId="244" priority="87" bottom="1" rank="1"/>
  </conditionalFormatting>
  <conditionalFormatting sqref="H25:H200">
    <cfRule type="top10" dxfId="243" priority="86" bottom="1" rank="1"/>
  </conditionalFormatting>
  <conditionalFormatting sqref="L35:L210">
    <cfRule type="top10" dxfId="242" priority="85" bottom="1" rank="1"/>
  </conditionalFormatting>
  <conditionalFormatting sqref="M35:M210">
    <cfRule type="top10" dxfId="241" priority="84" bottom="1" rank="1"/>
  </conditionalFormatting>
  <conditionalFormatting sqref="N35:N210">
    <cfRule type="top10" dxfId="240" priority="83" bottom="1" rank="1"/>
  </conditionalFormatting>
  <conditionalFormatting sqref="O35:O210">
    <cfRule type="top10" dxfId="239" priority="82" bottom="1" rank="1"/>
  </conditionalFormatting>
  <conditionalFormatting sqref="P35:P210">
    <cfRule type="top10" dxfId="238" priority="81" bottom="1" rank="1"/>
  </conditionalFormatting>
  <conditionalFormatting sqref="Q35:Q210">
    <cfRule type="top10" dxfId="237" priority="80" bottom="1" rank="1"/>
  </conditionalFormatting>
  <conditionalFormatting sqref="R35:R210">
    <cfRule type="top10" dxfId="236" priority="79" bottom="1" rank="1"/>
  </conditionalFormatting>
  <conditionalFormatting sqref="S35:S210">
    <cfRule type="top10" dxfId="235" priority="78" bottom="1" rank="1"/>
  </conditionalFormatting>
  <conditionalFormatting sqref="T35:T210">
    <cfRule type="top10" dxfId="234" priority="77" bottom="1" rank="1"/>
  </conditionalFormatting>
  <conditionalFormatting sqref="U35:U210">
    <cfRule type="top10" dxfId="233" priority="76" bottom="1" rank="1"/>
  </conditionalFormatting>
  <conditionalFormatting sqref="V35:V209">
    <cfRule type="top10" dxfId="232" priority="75" bottom="1" rank="1"/>
  </conditionalFormatting>
  <conditionalFormatting sqref="W34:W207">
    <cfRule type="top10" dxfId="231" priority="74" bottom="1" rank="1"/>
  </conditionalFormatting>
  <conditionalFormatting sqref="X25:X203">
    <cfRule type="top10" dxfId="230" priority="73" bottom="1" rank="1"/>
  </conditionalFormatting>
  <conditionalFormatting sqref="Y25:Y200">
    <cfRule type="top10" dxfId="229" priority="72" bottom="1" rank="1"/>
  </conditionalFormatting>
  <conditionalFormatting sqref="Z25:Z200">
    <cfRule type="top10" dxfId="228" priority="71" bottom="1" rank="1"/>
  </conditionalFormatting>
  <conditionalFormatting sqref="AA25:AA200">
    <cfRule type="top10" dxfId="227" priority="70" bottom="1" rank="1"/>
  </conditionalFormatting>
  <conditionalFormatting sqref="AB25:AB200">
    <cfRule type="top10" dxfId="226" priority="69" bottom="1" rank="1"/>
  </conditionalFormatting>
  <conditionalFormatting sqref="AC25:AC200">
    <cfRule type="top10" dxfId="225" priority="68" bottom="1" rank="1"/>
  </conditionalFormatting>
  <conditionalFormatting sqref="AD25:AD200">
    <cfRule type="top10" dxfId="224" priority="67" bottom="1" rank="1"/>
  </conditionalFormatting>
  <conditionalFormatting sqref="AE25:AE200">
    <cfRule type="top10" dxfId="223" priority="66" bottom="1" rank="1"/>
  </conditionalFormatting>
  <conditionalFormatting sqref="AF25:AF200">
    <cfRule type="top10" dxfId="222" priority="65" bottom="1" rank="1"/>
  </conditionalFormatting>
  <conditionalFormatting sqref="AG25:AG200">
    <cfRule type="top10" dxfId="221" priority="64" bottom="1" rank="1"/>
  </conditionalFormatting>
  <conditionalFormatting sqref="AH25:AH200">
    <cfRule type="top10" dxfId="220" priority="63" bottom="1" rank="1"/>
  </conditionalFormatting>
  <conditionalFormatting sqref="AI25:AI200">
    <cfRule type="top10" dxfId="219" priority="62" bottom="1" rank="1"/>
  </conditionalFormatting>
  <conditionalFormatting sqref="AJ25:AJ200">
    <cfRule type="top10" dxfId="218" priority="61" bottom="1" rank="1"/>
  </conditionalFormatting>
  <conditionalFormatting sqref="AK25:AK200">
    <cfRule type="top10" dxfId="217" priority="60" bottom="1" rank="1"/>
  </conditionalFormatting>
  <conditionalFormatting sqref="AL25:AL200">
    <cfRule type="top10" dxfId="216" priority="59" bottom="1" rank="1"/>
  </conditionalFormatting>
  <conditionalFormatting sqref="AM25:AM200">
    <cfRule type="top10" dxfId="215" priority="58" bottom="1" rank="1"/>
  </conditionalFormatting>
  <conditionalFormatting sqref="AN25:AN200">
    <cfRule type="top10" dxfId="214" priority="57" bottom="1" rank="1"/>
  </conditionalFormatting>
  <conditionalFormatting sqref="AO25:AO200">
    <cfRule type="top10" dxfId="213" priority="56" bottom="1" rank="1"/>
  </conditionalFormatting>
  <conditionalFormatting sqref="AP25:AP200">
    <cfRule type="top10" dxfId="212" priority="55" bottom="1" rank="1"/>
  </conditionalFormatting>
  <conditionalFormatting sqref="AQ25:AQ204">
    <cfRule type="top10" dxfId="211" priority="54" bottom="1" rank="1"/>
  </conditionalFormatting>
  <conditionalFormatting sqref="AR25:AR200">
    <cfRule type="top10" dxfId="210" priority="53" bottom="1" rank="1"/>
  </conditionalFormatting>
  <conditionalFormatting sqref="AS25:AS200">
    <cfRule type="top10" dxfId="209" priority="52" bottom="1" rank="1"/>
  </conditionalFormatting>
  <conditionalFormatting sqref="AT25:AT205">
    <cfRule type="top10" dxfId="208" priority="51" bottom="1" rank="1"/>
  </conditionalFormatting>
  <conditionalFormatting sqref="AU25:AU200">
    <cfRule type="top10" dxfId="207" priority="50" bottom="1" rank="1"/>
  </conditionalFormatting>
  <conditionalFormatting sqref="AV25:AV200">
    <cfRule type="top10" dxfId="206" priority="49" bottom="1" rank="1"/>
  </conditionalFormatting>
  <conditionalFormatting sqref="AW25:AW200">
    <cfRule type="top10" dxfId="205" priority="48" bottom="1" rank="1"/>
  </conditionalFormatting>
  <conditionalFormatting sqref="AX25:AX200">
    <cfRule type="top10" dxfId="204" priority="47" bottom="1" rank="1"/>
  </conditionalFormatting>
  <conditionalFormatting sqref="AY25:AY200">
    <cfRule type="top10" dxfId="203" priority="46" bottom="1" rank="1"/>
  </conditionalFormatting>
  <conditionalFormatting sqref="AZ25:AZ200">
    <cfRule type="top10" dxfId="202" priority="45" bottom="1" rank="1"/>
  </conditionalFormatting>
  <conditionalFormatting sqref="BA25:BA200">
    <cfRule type="top10" dxfId="201" priority="44" bottom="1" rank="1"/>
  </conditionalFormatting>
  <conditionalFormatting sqref="BB25:BB200">
    <cfRule type="top10" dxfId="200" priority="43" bottom="1" rank="1"/>
  </conditionalFormatting>
  <conditionalFormatting sqref="BC25:BC200">
    <cfRule type="top10" dxfId="199" priority="42" bottom="1" rank="1"/>
  </conditionalFormatting>
  <conditionalFormatting sqref="BD25:BD200">
    <cfRule type="top10" dxfId="198" priority="41" bottom="1" rank="1"/>
  </conditionalFormatting>
  <conditionalFormatting sqref="BE25:BE200">
    <cfRule type="top10" dxfId="197" priority="40" bottom="1" rank="1"/>
  </conditionalFormatting>
  <conditionalFormatting sqref="BF25:BF200">
    <cfRule type="top10" dxfId="196" priority="39" bottom="1" rank="1"/>
  </conditionalFormatting>
  <conditionalFormatting sqref="BG25:BG200">
    <cfRule type="top10" dxfId="195" priority="38" bottom="1" rank="1"/>
  </conditionalFormatting>
  <conditionalFormatting sqref="BH25:BH200">
    <cfRule type="top10" dxfId="194" priority="37" bottom="1" rank="1"/>
  </conditionalFormatting>
  <conditionalFormatting sqref="BI25:BI200">
    <cfRule type="top10" dxfId="193" priority="36" bottom="1" rank="1"/>
  </conditionalFormatting>
  <conditionalFormatting sqref="BJ25:BJ200">
    <cfRule type="top10" dxfId="192" priority="35" bottom="1" rank="1"/>
  </conditionalFormatting>
  <conditionalFormatting sqref="BK25:BK200">
    <cfRule type="top10" dxfId="191" priority="34" bottom="1" rank="1"/>
  </conditionalFormatting>
  <conditionalFormatting sqref="BL25:BL200">
    <cfRule type="top10" dxfId="190" priority="33" bottom="1" rank="1"/>
  </conditionalFormatting>
  <conditionalFormatting sqref="BM25:BM200">
    <cfRule type="top10" dxfId="189" priority="32" bottom="1" rank="1"/>
  </conditionalFormatting>
  <conditionalFormatting sqref="BN25:BN200">
    <cfRule type="top10" dxfId="188" priority="31" bottom="1" rank="1"/>
  </conditionalFormatting>
  <conditionalFormatting sqref="BO25:BO200">
    <cfRule type="top10" dxfId="187" priority="30" bottom="1" rank="1"/>
  </conditionalFormatting>
  <conditionalFormatting sqref="BP25:BP200">
    <cfRule type="top10" dxfId="186" priority="29" bottom="1" rank="1"/>
  </conditionalFormatting>
  <conditionalFormatting sqref="BQ25:BQ200">
    <cfRule type="top10" dxfId="185" priority="28" bottom="1" rank="1"/>
  </conditionalFormatting>
  <conditionalFormatting sqref="BR25:BR200">
    <cfRule type="top10" dxfId="184" priority="27" bottom="1" rank="1"/>
  </conditionalFormatting>
  <conditionalFormatting sqref="BS25:BS200">
    <cfRule type="top10" dxfId="183" priority="26" bottom="1" rank="1"/>
  </conditionalFormatting>
  <conditionalFormatting sqref="BT25:BT200">
    <cfRule type="top10" dxfId="182" priority="25" bottom="1" rank="1"/>
  </conditionalFormatting>
  <conditionalFormatting sqref="BU25:BU200">
    <cfRule type="top10" dxfId="181" priority="24" bottom="1" rank="1"/>
  </conditionalFormatting>
  <conditionalFormatting sqref="BV25:BV200">
    <cfRule type="top10" dxfId="180" priority="23" bottom="1" rank="1"/>
  </conditionalFormatting>
  <conditionalFormatting sqref="BW25:BW200">
    <cfRule type="top10" dxfId="179" priority="22" bottom="1" rank="1"/>
  </conditionalFormatting>
  <conditionalFormatting sqref="BX25:BX200">
    <cfRule type="top10" dxfId="178" priority="21" bottom="1" rank="1"/>
  </conditionalFormatting>
  <conditionalFormatting sqref="BY25:BY200">
    <cfRule type="top10" dxfId="177" priority="20" bottom="1" rank="1"/>
  </conditionalFormatting>
  <conditionalFormatting sqref="BZ25:BZ200">
    <cfRule type="top10" dxfId="176" priority="19" bottom="1" rank="1"/>
  </conditionalFormatting>
  <conditionalFormatting sqref="CA25:CA200">
    <cfRule type="top10" dxfId="175" priority="18" bottom="1" rank="1"/>
  </conditionalFormatting>
  <conditionalFormatting sqref="CB25:CB200">
    <cfRule type="top10" dxfId="174" priority="17" bottom="1" rank="1"/>
  </conditionalFormatting>
  <conditionalFormatting sqref="CC25:CC200">
    <cfRule type="top10" dxfId="173" priority="16" bottom="1" rank="1"/>
  </conditionalFormatting>
  <conditionalFormatting sqref="CD25:CD200">
    <cfRule type="top10" dxfId="172" priority="15" bottom="1" rank="1"/>
  </conditionalFormatting>
  <conditionalFormatting sqref="CE25:CE200">
    <cfRule type="top10" dxfId="171" priority="14" bottom="1" rank="1"/>
  </conditionalFormatting>
  <conditionalFormatting sqref="CF25:CF202">
    <cfRule type="top10" dxfId="170" priority="13" bottom="1" rank="1"/>
  </conditionalFormatting>
  <conditionalFormatting sqref="CG25:CG200">
    <cfRule type="top10" dxfId="169" priority="12" bottom="1" rank="1"/>
  </conditionalFormatting>
  <conditionalFormatting sqref="CH25:CH200">
    <cfRule type="top10" dxfId="168" priority="11" bottom="1" rank="1"/>
  </conditionalFormatting>
  <conditionalFormatting sqref="CI25:CI200">
    <cfRule type="top10" dxfId="167" priority="10" bottom="1" rank="1"/>
  </conditionalFormatting>
  <conditionalFormatting sqref="CJ25:CJ200">
    <cfRule type="top10" dxfId="166" priority="9" bottom="1" rank="1"/>
  </conditionalFormatting>
  <conditionalFormatting sqref="CK25:CK200">
    <cfRule type="top10" dxfId="165" priority="8" bottom="1" rank="1"/>
  </conditionalFormatting>
  <conditionalFormatting sqref="CL25:CL200">
    <cfRule type="top10" dxfId="164" priority="7" bottom="1" rank="1"/>
  </conditionalFormatting>
  <conditionalFormatting sqref="CM25:CM200">
    <cfRule type="top10" dxfId="163" priority="6" bottom="1" rank="1"/>
  </conditionalFormatting>
  <conditionalFormatting sqref="CN25:CN203">
    <cfRule type="top10" dxfId="162" priority="5" bottom="1" rank="1"/>
  </conditionalFormatting>
  <conditionalFormatting sqref="CO25:CO200">
    <cfRule type="top10" dxfId="161" priority="4" bottom="1" rank="1"/>
  </conditionalFormatting>
  <conditionalFormatting sqref="CP25:CP203">
    <cfRule type="top10" dxfId="160" priority="3" bottom="1" rank="1"/>
  </conditionalFormatting>
  <conditionalFormatting sqref="CQ25:AGQ200">
    <cfRule type="expression" dxfId="159" priority="1">
      <formula>IF(CQ25&lt;&gt;"",CQ25=MIN(CQ$25:CQ$200))</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64F4-DA76-43A7-875E-73CE1BBCA2F9}">
  <sheetPr codeName="Sheet7"/>
  <dimension ref="A2:AGR166"/>
  <sheetViews>
    <sheetView topLeftCell="A5" zoomScaleNormal="100" workbookViewId="0">
      <pane xSplit="1" ySplit="8" topLeftCell="B20" activePane="bottomRight" state="frozen"/>
      <selection activeCell="A5" sqref="A5"/>
      <selection pane="topRight" activeCell="B5" sqref="B5"/>
      <selection pane="bottomLeft" activeCell="A13" sqref="A13"/>
      <selection pane="bottomRight" activeCell="AW19" sqref="AW19"/>
    </sheetView>
  </sheetViews>
  <sheetFormatPr defaultRowHeight="15" x14ac:dyDescent="0.25"/>
  <cols>
    <col min="1" max="1" width="28.7109375" style="1" bestFit="1" customWidth="1"/>
    <col min="2" max="2" width="19.42578125" style="1" bestFit="1" customWidth="1"/>
    <col min="3" max="3" width="19.42578125" style="1" customWidth="1"/>
    <col min="4" max="4" width="6.85546875" style="1" bestFit="1" customWidth="1"/>
    <col min="5" max="5" width="12.42578125" style="1" bestFit="1" customWidth="1"/>
    <col min="7" max="7" width="14.7109375" customWidth="1"/>
    <col min="8" max="8" width="9.140625" style="1"/>
    <col min="9" max="9" width="8.85546875" style="1" customWidth="1"/>
    <col min="10" max="10" width="14.140625" style="1" bestFit="1" customWidth="1"/>
    <col min="11" max="11" width="9.140625" style="1"/>
    <col min="12" max="12" width="12.42578125" style="1" bestFit="1" customWidth="1"/>
    <col min="13" max="15" width="9.140625" style="1"/>
    <col min="16" max="16" width="33.42578125" style="1" bestFit="1" customWidth="1"/>
    <col min="17" max="17" width="14.85546875" style="1" customWidth="1"/>
    <col min="18" max="18" width="9.140625" style="1"/>
    <col min="19" max="19" width="11.28515625" style="1" customWidth="1"/>
    <col min="20" max="20" width="57.5703125" style="1" bestFit="1" customWidth="1"/>
    <col min="21" max="21" width="31.42578125" style="1" customWidth="1"/>
    <col min="22" max="22" width="23.42578125" style="1" bestFit="1" customWidth="1"/>
    <col min="23" max="26" width="9.140625" style="1"/>
    <col min="27" max="27" width="11.140625" style="1" customWidth="1"/>
    <col min="28" max="37" width="9.140625" style="1"/>
    <col min="38" max="38" width="20.140625" style="1" customWidth="1"/>
    <col min="39" max="39" width="11.28515625" style="1" customWidth="1"/>
    <col min="40" max="40" width="14" style="1" customWidth="1"/>
    <col min="41" max="41" width="16.7109375" style="1" bestFit="1" customWidth="1"/>
    <col min="42" max="42" width="9.140625" style="1"/>
    <col min="43" max="43" width="10.7109375" style="1" bestFit="1" customWidth="1"/>
    <col min="44" max="45" width="9.140625" style="1"/>
    <col min="46" max="46" width="48.42578125" style="1" bestFit="1" customWidth="1"/>
    <col min="47" max="49" width="9.140625" style="1"/>
    <col min="50" max="50" width="33.42578125" style="1" bestFit="1" customWidth="1"/>
    <col min="51" max="51" width="13.7109375" style="1" customWidth="1"/>
    <col min="52" max="52" width="22.42578125" style="1" customWidth="1"/>
    <col min="53" max="55" width="9.140625" style="1"/>
    <col min="56" max="56" width="12" style="1" customWidth="1"/>
    <col min="57" max="859" width="9.140625" style="1"/>
    <col min="860" max="860" width="9.140625" style="132"/>
    <col min="861" max="875" width="9.140625" style="1"/>
    <col min="876" max="876" width="9.140625" style="132"/>
    <col min="877" max="16384" width="9.140625" style="1"/>
  </cols>
  <sheetData>
    <row r="2" spans="1:56" x14ac:dyDescent="0.25">
      <c r="O2" s="6"/>
    </row>
    <row r="3" spans="1:56" x14ac:dyDescent="0.25">
      <c r="O3"/>
    </row>
    <row r="4" spans="1:56" ht="15.75" thickBot="1" x14ac:dyDescent="0.3"/>
    <row r="5" spans="1:56" ht="15.75" thickBot="1" x14ac:dyDescent="0.3">
      <c r="B5" s="349" t="s">
        <v>1068</v>
      </c>
      <c r="C5" s="394"/>
      <c r="D5" s="395" t="s">
        <v>632</v>
      </c>
      <c r="E5" s="396"/>
      <c r="F5" s="396"/>
      <c r="G5" s="396"/>
      <c r="H5" s="396"/>
      <c r="I5" s="209">
        <v>0.7</v>
      </c>
      <c r="J5" s="1" t="s">
        <v>1164</v>
      </c>
    </row>
    <row r="6" spans="1:56" ht="15.75" thickBot="1" x14ac:dyDescent="0.3">
      <c r="B6" s="349"/>
      <c r="C6" s="394"/>
      <c r="D6" s="395" t="s">
        <v>633</v>
      </c>
      <c r="E6" s="396"/>
      <c r="F6" s="396"/>
      <c r="G6" s="396"/>
      <c r="H6" s="396"/>
      <c r="I6" s="234">
        <v>0.2</v>
      </c>
      <c r="J6" s="1" t="s">
        <v>1165</v>
      </c>
    </row>
    <row r="7" spans="1:56" ht="15.75" thickBot="1" x14ac:dyDescent="0.3">
      <c r="B7" s="349"/>
      <c r="C7" s="394"/>
      <c r="D7" s="395" t="s">
        <v>650</v>
      </c>
      <c r="E7" s="396"/>
      <c r="F7" s="396"/>
      <c r="G7" s="396"/>
      <c r="H7" s="396"/>
      <c r="I7" s="209">
        <v>0</v>
      </c>
      <c r="J7" s="1" t="s">
        <v>1166</v>
      </c>
    </row>
    <row r="8" spans="1:56" ht="15.75" thickBot="1" x14ac:dyDescent="0.3"/>
    <row r="9" spans="1:56" ht="15.75" thickBot="1" x14ac:dyDescent="0.3">
      <c r="B9" s="349" t="s">
        <v>1067</v>
      </c>
      <c r="C9" s="394"/>
      <c r="D9" s="395" t="s">
        <v>634</v>
      </c>
      <c r="E9" s="396"/>
      <c r="F9" s="396"/>
      <c r="G9" s="396"/>
      <c r="H9" s="396"/>
      <c r="I9" s="209">
        <v>10</v>
      </c>
      <c r="J9" s="1" t="s">
        <v>1167</v>
      </c>
    </row>
    <row r="10" spans="1:56" ht="15.75" thickBot="1" x14ac:dyDescent="0.3">
      <c r="B10" s="349"/>
      <c r="C10" s="394"/>
      <c r="D10" s="395" t="s">
        <v>649</v>
      </c>
      <c r="E10" s="396"/>
      <c r="F10" s="396"/>
      <c r="G10" s="396"/>
      <c r="H10" s="396"/>
      <c r="I10" s="209">
        <v>6</v>
      </c>
      <c r="J10" s="1" t="s">
        <v>1168</v>
      </c>
    </row>
    <row r="11" spans="1:56" ht="15.75" thickBot="1" x14ac:dyDescent="0.3">
      <c r="B11" s="6"/>
      <c r="D11" s="6"/>
      <c r="E11" s="6"/>
    </row>
    <row r="12" spans="1:56" ht="42.75" customHeight="1" thickBot="1" x14ac:dyDescent="0.3">
      <c r="A12" s="44" t="s">
        <v>644</v>
      </c>
      <c r="B12" s="44" t="s">
        <v>645</v>
      </c>
      <c r="C12" s="44" t="s">
        <v>646</v>
      </c>
      <c r="D12" s="44" t="s">
        <v>651</v>
      </c>
      <c r="E12" s="44" t="s">
        <v>652</v>
      </c>
      <c r="F12" s="44" t="s">
        <v>630</v>
      </c>
      <c r="G12" s="44" t="s">
        <v>631</v>
      </c>
      <c r="I12" s="44" t="s">
        <v>1014</v>
      </c>
      <c r="J12" s="44" t="s">
        <v>1015</v>
      </c>
      <c r="K12" s="397" t="s">
        <v>647</v>
      </c>
      <c r="L12" s="398"/>
      <c r="P12" s="205" t="s">
        <v>648</v>
      </c>
      <c r="Q12" s="206"/>
      <c r="R12" s="205" t="s">
        <v>1069</v>
      </c>
      <c r="S12" s="233" t="s">
        <v>1070</v>
      </c>
      <c r="T12" s="233" t="str">
        <f>'Algorithm Details'!B5</f>
        <v>ROS</v>
      </c>
      <c r="U12" s="233" t="str">
        <f>'Algorithm Details'!C5</f>
        <v>FOSS</v>
      </c>
      <c r="V12" s="233" t="str">
        <f>'Algorithm Details'!D5</f>
        <v>Visual-LiDAR Fusion type</v>
      </c>
      <c r="W12" s="235" t="str">
        <f>'Algorithm Details'!E5</f>
        <v>LiDAR</v>
      </c>
      <c r="X12" s="236" t="str">
        <f>'Algorithm Details'!F5</f>
        <v>Visual</v>
      </c>
      <c r="Y12" s="237" t="str">
        <f>'Algorithm Details'!G5</f>
        <v>IMU</v>
      </c>
      <c r="Z12" s="233" t="str">
        <f>'Algorithm Details'!H5</f>
        <v>GPS</v>
      </c>
      <c r="AA12" s="238" t="str">
        <f>'Algorithm Details'!I5</f>
        <v>Additional Odometry sources</v>
      </c>
      <c r="AB12" s="239" t="str">
        <f>'Algorithm Details'!J5</f>
        <v>LiDAR Type &amp; FoV</v>
      </c>
      <c r="AC12" s="239" t="str">
        <f>'Algorithm Details'!K5</f>
        <v>LiDAR Dimensionality</v>
      </c>
      <c r="AD12" s="236" t="str">
        <f>'Algorithm Details'!L5</f>
        <v>fish-eye</v>
      </c>
      <c r="AE12" s="236" t="str">
        <f>'Algorithm Details'!M5</f>
        <v>Mono</v>
      </c>
      <c r="AF12" s="236" t="str">
        <f>'Algorithm Details'!N5</f>
        <v>Stereo</v>
      </c>
      <c r="AG12" s="240" t="str">
        <f>'Algorithm Details'!O5</f>
        <v>(depth) RGB-D</v>
      </c>
      <c r="AH12" s="241" t="str">
        <f>'Algorithm Details'!P5</f>
        <v>IMU axis</v>
      </c>
      <c r="AI12" s="238" t="str">
        <f>'Algorithm Details'!Q5</f>
        <v>Re-localization</v>
      </c>
      <c r="AJ12" s="238" t="str">
        <f>'Algorithm Details'!R5</f>
        <v>Pure localization</v>
      </c>
      <c r="AK12" s="238" t="str">
        <f>'Algorithm Details'!S5</f>
        <v>Loop-Closure</v>
      </c>
      <c r="AL12" s="238" t="str">
        <f>'Algorithm Details'!T5</f>
        <v>Map features/ descriptors/ segmentation</v>
      </c>
      <c r="AM12" s="238" t="str">
        <f>'Algorithm Details'!U5</f>
        <v>Resources for navigation</v>
      </c>
      <c r="AN12" s="238" t="str">
        <f>'Algorithm Details'!V5</f>
        <v>Computational resource information (system used by the authors, not a system requirement)</v>
      </c>
      <c r="AO12" s="238" t="str">
        <f>'Algorithm Details'!W5</f>
        <v>Documentation</v>
      </c>
      <c r="AP12" s="238" t="str">
        <f>'Algorithm Details'!X5</f>
        <v xml:space="preserve">(years) </v>
      </c>
      <c r="AQ12" s="238" t="str">
        <f>'Algorithm Details'!Y5</f>
        <v>(Date)</v>
      </c>
      <c r="AR12" s="238" t="str">
        <f>'Algorithm Details'!Z5</f>
        <v>Docker</v>
      </c>
      <c r="AS12" s="238" t="str">
        <f>'Algorithm Details'!AA5</f>
        <v>Evaluated with well known public datasets</v>
      </c>
      <c r="AT12" s="206" t="str">
        <f>'Algorithm Details'!AB5</f>
        <v>Paper (DOI)</v>
      </c>
      <c r="AX12" s="44" t="s">
        <v>644</v>
      </c>
      <c r="AY12" s="44" t="s">
        <v>1171</v>
      </c>
      <c r="AZ12" s="44" t="s">
        <v>646</v>
      </c>
      <c r="BA12" s="44" t="s">
        <v>651</v>
      </c>
      <c r="BB12" s="44" t="s">
        <v>652</v>
      </c>
      <c r="BC12" s="44" t="s">
        <v>630</v>
      </c>
      <c r="BD12" s="44" t="s">
        <v>631</v>
      </c>
    </row>
    <row r="13" spans="1:56" x14ac:dyDescent="0.25">
      <c r="B13"/>
      <c r="C13"/>
      <c r="D13"/>
      <c r="E13"/>
      <c r="K13" s="205">
        <f>LARGE($G$14:$G$118,1)</f>
        <v>0.50816326530612244</v>
      </c>
      <c r="L13" s="206" t="str" cm="1">
        <f t="array" ref="L13">IFERROR(INDEX($A$14:$A$114, MATCH(1,($G$14:$G$114=LARGE($G$14:$G$114,1))*(COUNTIF(J13, $A$14:$A$114)=0),0)), "")</f>
        <v>CT-ICP</v>
      </c>
      <c r="P13" s="144"/>
      <c r="Q13" s="141"/>
      <c r="R13" s="144"/>
      <c r="AT13" s="141"/>
    </row>
    <row r="14" spans="1:56" x14ac:dyDescent="0.25">
      <c r="A14" s="1" t="str">
        <f>Data!A25</f>
        <v>ORB-SLAM</v>
      </c>
      <c r="B14" s="1">
        <f>'(old)OtherMetrics'!B25</f>
        <v>11</v>
      </c>
      <c r="C14" s="1">
        <f>AuxiliaryTable!EV15</f>
        <v>3</v>
      </c>
      <c r="D14" s="1">
        <f>'(old)OtherMetrics'!C25</f>
        <v>5</v>
      </c>
      <c r="E14" s="1">
        <f>'(old)OtherMetrics'!D25</f>
        <v>0</v>
      </c>
      <c r="F14">
        <f>IF(AND(B14&gt;=($I$9),C14&gt;=$I$10),D14*$I$5+E14*$I$6+C14*$I$7,0)</f>
        <v>0</v>
      </c>
      <c r="G14" s="207">
        <f>F14/B14</f>
        <v>0</v>
      </c>
      <c r="I14" s="1">
        <f>RANK(G14, $G$14:$G$155, 0)</f>
        <v>76</v>
      </c>
      <c r="J14" s="215">
        <f>RANK(G14, $G$14:$G$155, 0)+COUNTIF($I14:I155,I14)-1</f>
        <v>142</v>
      </c>
      <c r="K14" s="144"/>
      <c r="L14" s="141" t="str" cm="1">
        <f t="array" ref="L14">IFERROR(INDEX($A$14:$A$118, MATCH(1,($G$14:$G$118=LARGE($G$14:$G$118,1))*(COUNTIF(L13, $A$14:$A$118)=0),0)), "")</f>
        <v/>
      </c>
      <c r="P14" s="244" t="str">
        <f t="shared" ref="P14:P77" si="0">INDEX($A$14:$A$155, MATCH(ROW(A1), $J$14:$J$155, 0))</f>
        <v>CT-ICP</v>
      </c>
      <c r="Q14" s="245">
        <v>1</v>
      </c>
      <c r="R14" s="246">
        <f>INDEX($G$14:$G$155, MATCH(ROW(A1), $J$14:$J$155, 0))</f>
        <v>0.50816326530612244</v>
      </c>
      <c r="S14" s="247">
        <f>IFERROR(INDEX('Algorithm Details'!$Y$6:$Y$65, MATCH(P14, 'Algorithm Details'!$A$6:$A$65, 0)), "")</f>
        <v>44772</v>
      </c>
      <c r="T14" s="82" t="str">
        <f>IFERROR(IF(INDEX('Algorithm Details'!B$6:B$65, MATCH($P14, 'Algorithm Details'!$A$6:$A$65, 0)) = "", "", INDEX('Algorithm Details'!B$6:B$65, MATCH($P14, 'Algorithm Details'!$A$6:$A$65, 0))), "")</f>
        <v>ROS1</v>
      </c>
      <c r="U14" s="250" t="str">
        <f>IFERROR(IF(INDEX('Algorithm Details'!C$6:C$65, MATCH($P14, 'Algorithm Details'!$A$6:$A$65, 0)) = "", "", INDEX('Algorithm Details'!C$6:C$65, MATCH($P14, 'Algorithm Details'!$A$6:$A$65, 0))), "")</f>
        <v>MIT</v>
      </c>
      <c r="V14" s="82" t="str">
        <f>IFERROR(IF(INDEX('Algorithm Details'!D$6:D$65, MATCH($P14, 'Algorithm Details'!$A$6:$A$65, 0)) = "", "", INDEX('Algorithm Details'!D$6:D$65, MATCH($P14, 'Algorithm Details'!$A$6:$A$65, 0))), "")</f>
        <v>-</v>
      </c>
      <c r="W14" s="82" t="str">
        <f>IFERROR(IF(INDEX('Algorithm Details'!E$6:E$65, MATCH($P14, 'Algorithm Details'!$A$6:$A$65, 0)) = "", "", INDEX('Algorithm Details'!E$6:E$65, MATCH($P14, 'Algorithm Details'!$A$6:$A$65, 0))), "")</f>
        <v>R</v>
      </c>
      <c r="X14" s="82" t="str">
        <f>IFERROR(IF(INDEX('Algorithm Details'!F$6:F$65, MATCH($P14, 'Algorithm Details'!$A$6:$A$65, 0)) = "", "", INDEX('Algorithm Details'!F$6:F$65, MATCH($P14, 'Algorithm Details'!$A$6:$A$65, 0))), "")</f>
        <v>-</v>
      </c>
      <c r="Y14" s="82" t="str">
        <f>IFERROR(IF(INDEX('Algorithm Details'!G$6:G$65, MATCH($P14, 'Algorithm Details'!$A$6:$A$65, 0)) = "", "", INDEX('Algorithm Details'!G$6:G$65, MATCH($P14, 'Algorithm Details'!$A$6:$A$65, 0))), "")</f>
        <v>-</v>
      </c>
      <c r="Z14" s="82" t="str">
        <f>IFERROR(IF(INDEX('Algorithm Details'!H$6:H$65, MATCH($P14, 'Algorithm Details'!$A$6:$A$65, 0)) = "", "", INDEX('Algorithm Details'!H$6:H$65, MATCH($P14, 'Algorithm Details'!$A$6:$A$65, 0))), "")</f>
        <v>-</v>
      </c>
      <c r="AA14" s="82" t="str">
        <f>IFERROR(IF(INDEX('Algorithm Details'!I$6:I$65, MATCH($P14, 'Algorithm Details'!$A$6:$A$65, 0)) = "", "", INDEX('Algorithm Details'!I$6:I$65, MATCH($P14, 'Algorithm Details'!$A$6:$A$65, 0))), "")</f>
        <v>-</v>
      </c>
      <c r="AB14" s="82" t="str">
        <f>IFERROR(IF(INDEX('Algorithm Details'!J$6:J$65, MATCH($P14, 'Algorithm Details'!$A$6:$A$65, 0)) = "", "", INDEX('Algorithm Details'!J$6:J$65, MATCH($P14, 'Algorithm Details'!$A$6:$A$65, 0))), "")</f>
        <v>Both</v>
      </c>
      <c r="AC14" s="82" t="str">
        <f>IFERROR(IF(INDEX('Algorithm Details'!K$6:K$65, MATCH($P14, 'Algorithm Details'!$A$6:$A$65, 0)) = "", "", INDEX('Algorithm Details'!K$6:K$65, MATCH($P14, 'Algorithm Details'!$A$6:$A$65, 0))), "")</f>
        <v>3D</v>
      </c>
      <c r="AD14" s="82" t="str">
        <f>IFERROR(IF(INDEX('Algorithm Details'!L$6:L$65, MATCH($P14, 'Algorithm Details'!$A$6:$A$65, 0)) = "", "", INDEX('Algorithm Details'!L$6:L$65, MATCH($P14, 'Algorithm Details'!$A$6:$A$65, 0))), "")</f>
        <v>-</v>
      </c>
      <c r="AE14" s="82" t="str">
        <f>IFERROR(IF(INDEX('Algorithm Details'!M$6:M$65, MATCH($P14, 'Algorithm Details'!$A$6:$A$65, 0)) = "", "", INDEX('Algorithm Details'!M$6:M$65, MATCH($P14, 'Algorithm Details'!$A$6:$A$65, 0))), "")</f>
        <v>-</v>
      </c>
      <c r="AF14" s="82" t="str">
        <f>IFERROR(IF(INDEX('Algorithm Details'!N$6:N$65, MATCH($P14, 'Algorithm Details'!$A$6:$A$65, 0)) = "", "", INDEX('Algorithm Details'!N$6:N$65, MATCH($P14, 'Algorithm Details'!$A$6:$A$65, 0))), "")</f>
        <v>-</v>
      </c>
      <c r="AG14" s="82" t="str">
        <f>IFERROR(IF(INDEX('Algorithm Details'!O$6:O$65, MATCH($P14, 'Algorithm Details'!$A$6:$A$65, 0)) = "", "", INDEX('Algorithm Details'!O$6:O$65, MATCH($P14, 'Algorithm Details'!$A$6:$A$65, 0))), "")</f>
        <v>-</v>
      </c>
      <c r="AH14" s="82" t="str">
        <f>IFERROR(IF(INDEX('Algorithm Details'!P$6:P$65, MATCH($P14, 'Algorithm Details'!$A$6:$A$65, 0)) = "", "", INDEX('Algorithm Details'!P$6:P$65, MATCH($P14, 'Algorithm Details'!$A$6:$A$65, 0))), "")</f>
        <v>-</v>
      </c>
      <c r="AI14" s="82" t="str">
        <f>IFERROR(IF(INDEX('Algorithm Details'!Q$6:Q$65, MATCH($P14, 'Algorithm Details'!$A$6:$A$65, 0)) = "", "", INDEX('Algorithm Details'!Q$6:Q$65, MATCH($P14, 'Algorithm Details'!$A$6:$A$65, 0))), "")</f>
        <v>-</v>
      </c>
      <c r="AJ14" s="82" t="str">
        <f>IFERROR(IF(INDEX('Algorithm Details'!R$6:R$65, MATCH($P14, 'Algorithm Details'!$A$6:$A$65, 0)) = "", "", INDEX('Algorithm Details'!R$6:R$65, MATCH($P14, 'Algorithm Details'!$A$6:$A$65, 0))), "")</f>
        <v>-</v>
      </c>
      <c r="AK14" s="82" t="str">
        <f>IFERROR(IF(INDEX('Algorithm Details'!S$6:S$65, MATCH($P14, 'Algorithm Details'!$A$6:$A$65, 0)) = "", "", INDEX('Algorithm Details'!S$6:S$65, MATCH($P14, 'Algorithm Details'!$A$6:$A$65, 0))), "")</f>
        <v>S</v>
      </c>
      <c r="AL14" s="82" t="str">
        <f>IFERROR(IF(INDEX('Algorithm Details'!T$6:T$65, MATCH($P14, 'Algorithm Details'!$A$6:$A$65, 0)) = "", "", INDEX('Algorithm Details'!T$6:T$65, MATCH($P14, 'Algorithm Details'!$A$6:$A$65, 0))), "")</f>
        <v/>
      </c>
      <c r="AM14" s="82" t="str">
        <f>IFERROR(IF(INDEX('Algorithm Details'!U$6:U$65, MATCH($P14, 'Algorithm Details'!$A$6:$A$65, 0)) = "", "", INDEX('Algorithm Details'!U$6:U$65, MATCH($P14, 'Algorithm Details'!$A$6:$A$65, 0))), "")</f>
        <v>-</v>
      </c>
      <c r="AN14" s="82" t="str">
        <f>IFERROR(IF(INDEX('Algorithm Details'!V$6:V$65, MATCH($P14, 'Algorithm Details'!$A$6:$A$65, 0)) = "", "", INDEX('Algorithm Details'!V$6:V$65, MATCH($P14, 'Algorithm Details'!$A$6:$A$65, 0))), "")</f>
        <v>-</v>
      </c>
      <c r="AO14" s="82" t="str">
        <f>IFERROR(IF(INDEX('Algorithm Details'!W$6:W$65, MATCH($P14, 'Algorithm Details'!$A$6:$A$65, 0)) = "", "", INDEX('Algorithm Details'!W$6:W$65, MATCH($P14, 'Algorithm Details'!$A$6:$A$65, 0))), "")</f>
        <v>github</v>
      </c>
      <c r="AP14" s="82">
        <f ca="1">IFERROR(IF(INDEX('Algorithm Details'!X$6:X$65, MATCH($P14, 'Algorithm Details'!$A$6:$A$65, 0)) = "", "", INDEX('Algorithm Details'!X$6:X$65, MATCH($P14, 'Algorithm Details'!$A$6:$A$65, 0))), "")</f>
        <v>4</v>
      </c>
      <c r="AQ14" s="82">
        <f>IFERROR(IF(INDEX('Algorithm Details'!Y$6:Y$65, MATCH($P14, 'Algorithm Details'!$A$6:$A$65, 0)) = "", "", INDEX('Algorithm Details'!Y$6:Y$65, MATCH($P14, 'Algorithm Details'!$A$6:$A$65, 0))), "")</f>
        <v>44772</v>
      </c>
      <c r="AR14" s="82" t="str">
        <f>IFERROR(IF(INDEX('Algorithm Details'!Z$6:Z$65, MATCH($P14, 'Algorithm Details'!$A$6:$A$65, 0)) = "", "", INDEX('Algorithm Details'!Z$6:Z$65, MATCH($P14, 'Algorithm Details'!$A$6:$A$65, 0))), "")</f>
        <v>-</v>
      </c>
      <c r="AS14" s="82" t="str">
        <f>IFERROR(IF(INDEX('Algorithm Details'!AA$6:AA$65, MATCH($P14, 'Algorithm Details'!$A$6:$A$65, 0)) = "", "", INDEX('Algorithm Details'!AA$6:AA$65, MATCH($P14, 'Algorithm Details'!$A$6:$A$65, 0))), "")</f>
        <v>KITTI</v>
      </c>
      <c r="AT14" s="245" t="str">
        <f>IFERROR(IF(INDEX('Algorithm Details'!AB$6:AB$65, MATCH($P14, 'Algorithm Details'!$A$6:$A$65, 0)) = "", "", INDEX('Algorithm Details'!AB$6:AB$65, MATCH($P14, 'Algorithm Details'!$A$6:$A$65, 0))), "")</f>
        <v>10.1109/ICRA46639.2022.9811849</v>
      </c>
      <c r="AX14" s="1" t="str">
        <f>INDEX(A$14:A$155, MATCH(ROW(A1), $J$14:$J$155, 0))</f>
        <v>CT-ICP</v>
      </c>
      <c r="AY14" s="1">
        <f t="shared" ref="AY14:BC14" si="1">INDEX(B$14:B$155, MATCH(ROW(B1), $J$14:$J$155, 0))</f>
        <v>49</v>
      </c>
      <c r="AZ14" s="1">
        <f t="shared" si="1"/>
        <v>9</v>
      </c>
      <c r="BA14" s="1">
        <f t="shared" si="1"/>
        <v>33</v>
      </c>
      <c r="BB14" s="1">
        <f t="shared" si="1"/>
        <v>9</v>
      </c>
      <c r="BC14" s="1">
        <f t="shared" si="1"/>
        <v>24.9</v>
      </c>
      <c r="BD14" s="79">
        <f>INDEX(G$14:G$155, MATCH(ROW(G1), $J$14:$J$155, 0))</f>
        <v>0.50816326530612244</v>
      </c>
    </row>
    <row r="15" spans="1:56" ht="15.75" thickBot="1" x14ac:dyDescent="0.3">
      <c r="A15" s="1" t="str">
        <f>Data!A26</f>
        <v>ORB-SLAM2</v>
      </c>
      <c r="B15" s="1">
        <f>'(old)OtherMetrics'!B26</f>
        <v>191</v>
      </c>
      <c r="C15" s="1">
        <f>AuxiliaryTable!EV16</f>
        <v>49</v>
      </c>
      <c r="D15" s="1">
        <f>'(old)OtherMetrics'!C26</f>
        <v>71</v>
      </c>
      <c r="E15" s="1">
        <f>'(old)OtherMetrics'!D26</f>
        <v>37</v>
      </c>
      <c r="F15">
        <f t="shared" ref="F15:F78" si="2">IF(AND(B15&gt;=($I$9),C15&gt;=$I$10),D15*$I$5+E15*$I$6+C15*$I$7,0)</f>
        <v>57.099999999999994</v>
      </c>
      <c r="G15" s="207">
        <f t="shared" ref="G15:G24" si="3">F15/B15</f>
        <v>0.2989528795811518</v>
      </c>
      <c r="I15" s="1">
        <f t="shared" ref="I15:I78" si="4">RANK(G15, $G$14:$G$155, 0)</f>
        <v>11</v>
      </c>
      <c r="J15" s="215">
        <f>RANK(G15, $G$14:$G$155, 0)+COUNTIF($I15:I156,I15)-1</f>
        <v>11</v>
      </c>
      <c r="K15" s="145"/>
      <c r="L15" s="142" t="str" cm="1">
        <f t="array" ref="L15">IFERROR(INDEX($A$14:$A$118, MATCH(1,($G$14:$G$118=LARGE($G$14:$G$118,1))*(COUNTIF(L13:L14, $A$14:$A$118)=0),0)), "")</f>
        <v/>
      </c>
      <c r="P15" s="144" t="str">
        <f t="shared" si="0"/>
        <v>OVD-SLAM</v>
      </c>
      <c r="Q15" s="141">
        <v>2</v>
      </c>
      <c r="R15" s="143">
        <f t="shared" ref="R15:R21" si="5">INDEX($G$14:$G$155, MATCH(ROW(A2), $J$14:$J$155, 0))</f>
        <v>0.50294117647058822</v>
      </c>
      <c r="S15" s="242">
        <f>IFERROR(INDEX('Algorithm Details'!$Y$6:$Y$65, MATCH(P15, 'Algorithm Details'!$A$6:$A$65, 0)), "")</f>
        <v>45393</v>
      </c>
      <c r="T15" s="1" t="str">
        <f>IFERROR(IF(INDEX('Algorithm Details'!B$6:B$65, MATCH($P15, 'Algorithm Details'!$A$6:$A$65, 0)) = "", "", INDEX('Algorithm Details'!B$6:B$65, MATCH($P15, 'Algorithm Details'!$A$6:$A$65, 0))), "")</f>
        <v>ROS1 (Melodic)</v>
      </c>
      <c r="U15" s="249" t="str">
        <f>IFERROR(IF(INDEX('Algorithm Details'!C$6:C$65, MATCH($P15, 'Algorithm Details'!$A$6:$A$65, 0)) = "", "", INDEX('Algorithm Details'!C$6:C$65, MATCH($P15, 'Algorithm Details'!$A$6:$A$65, 0))), "")</f>
        <v>Same as ORB-SLAM3</v>
      </c>
      <c r="V15" s="1" t="str">
        <f>IFERROR(IF(INDEX('Algorithm Details'!D$6:D$65, MATCH($P15, 'Algorithm Details'!$A$6:$A$65, 0)) = "", "", INDEX('Algorithm Details'!D$6:D$65, MATCH($P15, 'Algorithm Details'!$A$6:$A$65, 0))), "")</f>
        <v>-</v>
      </c>
      <c r="W15" s="1" t="str">
        <f>IFERROR(IF(INDEX('Algorithm Details'!E$6:E$65, MATCH($P15, 'Algorithm Details'!$A$6:$A$65, 0)) = "", "", INDEX('Algorithm Details'!E$6:E$65, MATCH($P15, 'Algorithm Details'!$A$6:$A$65, 0))), "")</f>
        <v>-</v>
      </c>
      <c r="X15" s="1" t="str">
        <f>IFERROR(IF(INDEX('Algorithm Details'!F$6:F$65, MATCH($P15, 'Algorithm Details'!$A$6:$A$65, 0)) = "", "", INDEX('Algorithm Details'!F$6:F$65, MATCH($P15, 'Algorithm Details'!$A$6:$A$65, 0))), "")</f>
        <v>R</v>
      </c>
      <c r="Y15" s="1" t="str">
        <f>IFERROR(IF(INDEX('Algorithm Details'!G$6:G$65, MATCH($P15, 'Algorithm Details'!$A$6:$A$65, 0)) = "", "", INDEX('Algorithm Details'!G$6:G$65, MATCH($P15, 'Algorithm Details'!$A$6:$A$65, 0))), "")</f>
        <v>-</v>
      </c>
      <c r="Z15" s="1" t="str">
        <f>IFERROR(IF(INDEX('Algorithm Details'!H$6:H$65, MATCH($P15, 'Algorithm Details'!$A$6:$A$65, 0)) = "", "", INDEX('Algorithm Details'!H$6:H$65, MATCH($P15, 'Algorithm Details'!$A$6:$A$65, 0))), "")</f>
        <v>-</v>
      </c>
      <c r="AA15" s="1" t="str">
        <f>IFERROR(IF(INDEX('Algorithm Details'!I$6:I$65, MATCH($P15, 'Algorithm Details'!$A$6:$A$65, 0)) = "", "", INDEX('Algorithm Details'!I$6:I$65, MATCH($P15, 'Algorithm Details'!$A$6:$A$65, 0))), "")</f>
        <v>-</v>
      </c>
      <c r="AB15" s="1" t="str">
        <f>IFERROR(IF(INDEX('Algorithm Details'!J$6:J$65, MATCH($P15, 'Algorithm Details'!$A$6:$A$65, 0)) = "", "", INDEX('Algorithm Details'!J$6:J$65, MATCH($P15, 'Algorithm Details'!$A$6:$A$65, 0))), "")</f>
        <v>-</v>
      </c>
      <c r="AC15" s="1" t="str">
        <f>IFERROR(IF(INDEX('Algorithm Details'!K$6:K$65, MATCH($P15, 'Algorithm Details'!$A$6:$A$65, 0)) = "", "", INDEX('Algorithm Details'!K$6:K$65, MATCH($P15, 'Algorithm Details'!$A$6:$A$65, 0))), "")</f>
        <v>-</v>
      </c>
      <c r="AD15" s="1" t="str">
        <f>IFERROR(IF(INDEX('Algorithm Details'!L$6:L$65, MATCH($P15, 'Algorithm Details'!$A$6:$A$65, 0)) = "", "", INDEX('Algorithm Details'!L$6:L$65, MATCH($P15, 'Algorithm Details'!$A$6:$A$65, 0))), "")</f>
        <v>-</v>
      </c>
      <c r="AE15" s="1" t="str">
        <f>IFERROR(IF(INDEX('Algorithm Details'!M$6:M$65, MATCH($P15, 'Algorithm Details'!$A$6:$A$65, 0)) = "", "", INDEX('Algorithm Details'!M$6:M$65, MATCH($P15, 'Algorithm Details'!$A$6:$A$65, 0))), "")</f>
        <v>S</v>
      </c>
      <c r="AF15" s="1" t="str">
        <f>IFERROR(IF(INDEX('Algorithm Details'!N$6:N$65, MATCH($P15, 'Algorithm Details'!$A$6:$A$65, 0)) = "", "", INDEX('Algorithm Details'!N$6:N$65, MATCH($P15, 'Algorithm Details'!$A$6:$A$65, 0))), "")</f>
        <v>-</v>
      </c>
      <c r="AG15" s="1" t="str">
        <f>IFERROR(IF(INDEX('Algorithm Details'!O$6:O$65, MATCH($P15, 'Algorithm Details'!$A$6:$A$65, 0)) = "", "", INDEX('Algorithm Details'!O$6:O$65, MATCH($P15, 'Algorithm Details'!$A$6:$A$65, 0))), "")</f>
        <v>S</v>
      </c>
      <c r="AH15" s="1" t="str">
        <f>IFERROR(IF(INDEX('Algorithm Details'!P$6:P$65, MATCH($P15, 'Algorithm Details'!$A$6:$A$65, 0)) = "", "", INDEX('Algorithm Details'!P$6:P$65, MATCH($P15, 'Algorithm Details'!$A$6:$A$65, 0))), "")</f>
        <v>-</v>
      </c>
      <c r="AI15" s="1" t="str">
        <f>IFERROR(IF(INDEX('Algorithm Details'!Q$6:Q$65, MATCH($P15, 'Algorithm Details'!$A$6:$A$65, 0)) = "", "", INDEX('Algorithm Details'!Q$6:Q$65, MATCH($P15, 'Algorithm Details'!$A$6:$A$65, 0))), "")</f>
        <v>-</v>
      </c>
      <c r="AJ15" s="1" t="str">
        <f>IFERROR(IF(INDEX('Algorithm Details'!R$6:R$65, MATCH($P15, 'Algorithm Details'!$A$6:$A$65, 0)) = "", "", INDEX('Algorithm Details'!R$6:R$65, MATCH($P15, 'Algorithm Details'!$A$6:$A$65, 0))), "")</f>
        <v>-</v>
      </c>
      <c r="AK15" s="1" t="str">
        <f>IFERROR(IF(INDEX('Algorithm Details'!S$6:S$65, MATCH($P15, 'Algorithm Details'!$A$6:$A$65, 0)) = "", "", INDEX('Algorithm Details'!S$6:S$65, MATCH($P15, 'Algorithm Details'!$A$6:$A$65, 0))), "")</f>
        <v>S</v>
      </c>
      <c r="AL15" s="1" t="str">
        <f>IFERROR(IF(INDEX('Algorithm Details'!T$6:T$65, MATCH($P15, 'Algorithm Details'!$A$6:$A$65, 0)) = "", "", INDEX('Algorithm Details'!T$6:T$65, MATCH($P15, 'Algorithm Details'!$A$6:$A$65, 0))), "")</f>
        <v/>
      </c>
      <c r="AM15" s="1" t="str">
        <f>IFERROR(IF(INDEX('Algorithm Details'!U$6:U$65, MATCH($P15, 'Algorithm Details'!$A$6:$A$65, 0)) = "", "", INDEX('Algorithm Details'!U$6:U$65, MATCH($P15, 'Algorithm Details'!$A$6:$A$65, 0))), "")</f>
        <v>-</v>
      </c>
      <c r="AN15" s="1" t="str">
        <f>IFERROR(IF(INDEX('Algorithm Details'!V$6:V$65, MATCH($P15, 'Algorithm Details'!$A$6:$A$65, 0)) = "", "", INDEX('Algorithm Details'!V$6:V$65, MATCH($P15, 'Algorithm Details'!$A$6:$A$65, 0))), "")</f>
        <v>CUDA , Intel i7 CPU, RTX 2060 GPU,
32 GB RAM</v>
      </c>
      <c r="AO15" s="1" t="str">
        <f>IFERROR(IF(INDEX('Algorithm Details'!W$6:W$65, MATCH($P15, 'Algorithm Details'!$A$6:$A$65, 0)) = "", "", INDEX('Algorithm Details'!W$6:W$65, MATCH($P15, 'Algorithm Details'!$A$6:$A$65, 0))), "")</f>
        <v>github</v>
      </c>
      <c r="AP15" s="1">
        <f ca="1">IFERROR(IF(INDEX('Algorithm Details'!X$6:X$65, MATCH($P15, 'Algorithm Details'!$A$6:$A$65, 0)) = "", "", INDEX('Algorithm Details'!X$6:X$65, MATCH($P15, 'Algorithm Details'!$A$6:$A$65, 0))), "")</f>
        <v>2</v>
      </c>
      <c r="AQ15" s="1">
        <f>IFERROR(IF(INDEX('Algorithm Details'!Y$6:Y$65, MATCH($P15, 'Algorithm Details'!$A$6:$A$65, 0)) = "", "", INDEX('Algorithm Details'!Y$6:Y$65, MATCH($P15, 'Algorithm Details'!$A$6:$A$65, 0))), "")</f>
        <v>45393</v>
      </c>
      <c r="AR15" s="1" t="str">
        <f>IFERROR(IF(INDEX('Algorithm Details'!Z$6:Z$65, MATCH($P15, 'Algorithm Details'!$A$6:$A$65, 0)) = "", "", INDEX('Algorithm Details'!Z$6:Z$65, MATCH($P15, 'Algorithm Details'!$A$6:$A$65, 0))), "")</f>
        <v>-</v>
      </c>
      <c r="AS15" s="1" t="str">
        <f>IFERROR(IF(INDEX('Algorithm Details'!AA$6:AA$65, MATCH($P15, 'Algorithm Details'!$A$6:$A$65, 0)) = "", "", INDEX('Algorithm Details'!AA$6:AA$65, MATCH($P15, 'Algorithm Details'!$A$6:$A$65, 0))), "")</f>
        <v/>
      </c>
      <c r="AT15" s="141" t="str">
        <f>IFERROR(IF(INDEX('Algorithm Details'!AB$6:AB$65, MATCH($P15, 'Algorithm Details'!$A$6:$A$65, 0)) = "", "", INDEX('Algorithm Details'!AB$6:AB$65, MATCH($P15, 'Algorithm Details'!$A$6:$A$65, 0))), "")</f>
        <v>10.1109/JSEN.2023.3270534</v>
      </c>
      <c r="AX15" s="1" t="str">
        <f t="shared" ref="AX15:AX78" si="6">INDEX(A$14:A$155, MATCH(ROW(A2), $J$14:$J$155, 0))</f>
        <v>OVD-SLAM</v>
      </c>
      <c r="AY15" s="1">
        <f t="shared" ref="AY15:AY78" si="7">INDEX(B$14:B$155, MATCH(ROW(B2), $J$14:$J$155, 0))</f>
        <v>68</v>
      </c>
      <c r="AZ15" s="1">
        <f t="shared" ref="AZ15:AZ78" si="8">INDEX(C$14:C$155, MATCH(ROW(C2), $J$14:$J$155, 0))</f>
        <v>8</v>
      </c>
      <c r="BA15" s="1">
        <f t="shared" ref="BA15:BA78" si="9">INDEX(D$14:D$155, MATCH(ROW(D2), $J$14:$J$155, 0))</f>
        <v>42</v>
      </c>
      <c r="BB15" s="1">
        <f t="shared" ref="BB15:BB78" si="10">INDEX(E$14:E$155, MATCH(ROW(E2), $J$14:$J$155, 0))</f>
        <v>24</v>
      </c>
      <c r="BC15" s="1">
        <f t="shared" ref="BC15:BD30" si="11">INDEX(F$14:F$155, MATCH(ROW(F2), $J$14:$J$155, 0))</f>
        <v>34.200000000000003</v>
      </c>
      <c r="BD15" s="79">
        <f t="shared" si="11"/>
        <v>0.50294117647058822</v>
      </c>
    </row>
    <row r="16" spans="1:56" x14ac:dyDescent="0.25">
      <c r="A16" s="1" t="str">
        <f>Data!A27</f>
        <v>MapLab</v>
      </c>
      <c r="B16" s="1">
        <f>'(old)OtherMetrics'!B27</f>
        <v>29</v>
      </c>
      <c r="C16" s="1">
        <f>AuxiliaryTable!EV17</f>
        <v>18</v>
      </c>
      <c r="D16" s="1">
        <f>'(old)OtherMetrics'!C27</f>
        <v>0</v>
      </c>
      <c r="E16" s="1">
        <f>'(old)OtherMetrics'!D27</f>
        <v>0</v>
      </c>
      <c r="F16">
        <f t="shared" si="2"/>
        <v>0</v>
      </c>
      <c r="G16" s="207">
        <f t="shared" si="3"/>
        <v>0</v>
      </c>
      <c r="I16" s="1">
        <f t="shared" si="4"/>
        <v>76</v>
      </c>
      <c r="J16" s="215">
        <f>RANK(G16, $G$14:$G$155, 0)+COUNTIF($I16:I157,I16)-1</f>
        <v>141</v>
      </c>
      <c r="K16" s="144">
        <f>LARGE($G$14:$G$118,2)</f>
        <v>0.50294117647058822</v>
      </c>
      <c r="L16" s="141" t="str" cm="1">
        <f t="array" ref="L16">IFERROR(INDEX($A$14:$A$156, MATCH(1,($G$14:$G$156=LARGE($G$14:$G$156,2))*(COUNTIF($L$11:L11, $A$14:$A$156)=0),0)), "")</f>
        <v>OVD-SLAM</v>
      </c>
      <c r="P16" s="144" t="str">
        <f t="shared" si="0"/>
        <v>GLIM</v>
      </c>
      <c r="Q16" s="141">
        <v>3</v>
      </c>
      <c r="R16" s="143">
        <f t="shared" si="5"/>
        <v>0.48723404255319147</v>
      </c>
      <c r="S16" s="242">
        <f>IFERROR(INDEX('Algorithm Details'!$Y$6:$Y$65, MATCH(P16, 'Algorithm Details'!$A$6:$A$65, 0)), "")</f>
        <v>45557</v>
      </c>
      <c r="T16" s="1" t="str">
        <f>IFERROR(IF(INDEX('Algorithm Details'!B$6:B$65, MATCH($P16, 'Algorithm Details'!$A$6:$A$65, 0)) = "", "", INDEX('Algorithm Details'!B$6:B$65, MATCH($P16, 'Algorithm Details'!$A$6:$A$65, 0))), "")</f>
        <v>ROS1, ROS2</v>
      </c>
      <c r="U16" s="249" t="str">
        <f>IFERROR(IF(INDEX('Algorithm Details'!C$6:C$65, MATCH($P16, 'Algorithm Details'!$A$6:$A$65, 0)) = "", "", INDEX('Algorithm Details'!C$6:C$65, MATCH($P16, 'Algorithm Details'!$A$6:$A$65, 0))), "")</f>
        <v>RA: GPL v3
C: undisclosed</v>
      </c>
      <c r="V16" s="1" t="str">
        <f>IFERROR(IF(INDEX('Algorithm Details'!D$6:D$65, MATCH($P16, 'Algorithm Details'!$A$6:$A$65, 0)) = "", "", INDEX('Algorithm Details'!D$6:D$65, MATCH($P16, 'Algorithm Details'!$A$6:$A$65, 0))), "")</f>
        <v>-</v>
      </c>
      <c r="W16" s="1" t="str">
        <f>IFERROR(IF(INDEX('Algorithm Details'!E$6:E$65, MATCH($P16, 'Algorithm Details'!$A$6:$A$65, 0)) = "", "", INDEX('Algorithm Details'!E$6:E$65, MATCH($P16, 'Algorithm Details'!$A$6:$A$65, 0))), "")</f>
        <v>R</v>
      </c>
      <c r="X16" s="1" t="str">
        <f>IFERROR(IF(INDEX('Algorithm Details'!F$6:F$65, MATCH($P16, 'Algorithm Details'!$A$6:$A$65, 0)) = "", "", INDEX('Algorithm Details'!F$6:F$65, MATCH($P16, 'Algorithm Details'!$A$6:$A$65, 0))), "")</f>
        <v>O</v>
      </c>
      <c r="Y16" s="1" t="str">
        <f>IFERROR(IF(INDEX('Algorithm Details'!G$6:G$65, MATCH($P16, 'Algorithm Details'!$A$6:$A$65, 0)) = "", "", INDEX('Algorithm Details'!G$6:G$65, MATCH($P16, 'Algorithm Details'!$A$6:$A$65, 0))), "")</f>
        <v>R</v>
      </c>
      <c r="Z16" s="1" t="str">
        <f>IFERROR(IF(INDEX('Algorithm Details'!H$6:H$65, MATCH($P16, 'Algorithm Details'!$A$6:$A$65, 0)) = "", "", INDEX('Algorithm Details'!H$6:H$65, MATCH($P16, 'Algorithm Details'!$A$6:$A$65, 0))), "")</f>
        <v>O*</v>
      </c>
      <c r="AA16" s="1" t="str">
        <f>IFERROR(IF(INDEX('Algorithm Details'!I$6:I$65, MATCH($P16, 'Algorithm Details'!$A$6:$A$65, 0)) = "", "", INDEX('Algorithm Details'!I$6:I$65, MATCH($P16, 'Algorithm Details'!$A$6:$A$65, 0))), "")</f>
        <v>-</v>
      </c>
      <c r="AB16" s="1" t="str">
        <f>IFERROR(IF(INDEX('Algorithm Details'!J$6:J$65, MATCH($P16, 'Algorithm Details'!$A$6:$A$65, 0)) = "", "", INDEX('Algorithm Details'!J$6:J$65, MATCH($P16, 'Algorithm Details'!$A$6:$A$65, 0))), "")</f>
        <v>Both</v>
      </c>
      <c r="AC16" s="1" t="str">
        <f>IFERROR(IF(INDEX('Algorithm Details'!K$6:K$65, MATCH($P16, 'Algorithm Details'!$A$6:$A$65, 0)) = "", "", INDEX('Algorithm Details'!K$6:K$65, MATCH($P16, 'Algorithm Details'!$A$6:$A$65, 0))), "")</f>
        <v>3D</v>
      </c>
      <c r="AD16" s="1" t="str">
        <f>IFERROR(IF(INDEX('Algorithm Details'!L$6:L$65, MATCH($P16, 'Algorithm Details'!$A$6:$A$65, 0)) = "", "", INDEX('Algorithm Details'!L$6:L$65, MATCH($P16, 'Algorithm Details'!$A$6:$A$65, 0))), "")</f>
        <v>S</v>
      </c>
      <c r="AE16" s="1" t="str">
        <f>IFERROR(IF(INDEX('Algorithm Details'!M$6:M$65, MATCH($P16, 'Algorithm Details'!$A$6:$A$65, 0)) = "", "", INDEX('Algorithm Details'!M$6:M$65, MATCH($P16, 'Algorithm Details'!$A$6:$A$65, 0))), "")</f>
        <v>S</v>
      </c>
      <c r="AF16" s="1" t="str">
        <f>IFERROR(IF(INDEX('Algorithm Details'!N$6:N$65, MATCH($P16, 'Algorithm Details'!$A$6:$A$65, 0)) = "", "", INDEX('Algorithm Details'!N$6:N$65, MATCH($P16, 'Algorithm Details'!$A$6:$A$65, 0))), "")</f>
        <v>-</v>
      </c>
      <c r="AG16" s="1" t="str">
        <f>IFERROR(IF(INDEX('Algorithm Details'!O$6:O$65, MATCH($P16, 'Algorithm Details'!$A$6:$A$65, 0)) = "", "", INDEX('Algorithm Details'!O$6:O$65, MATCH($P16, 'Algorithm Details'!$A$6:$A$65, 0))), "")</f>
        <v>-</v>
      </c>
      <c r="AH16" s="1" t="str">
        <f>IFERROR(IF(INDEX('Algorithm Details'!P$6:P$65, MATCH($P16, 'Algorithm Details'!$A$6:$A$65, 0)) = "", "", INDEX('Algorithm Details'!P$6:P$65, MATCH($P16, 'Algorithm Details'!$A$6:$A$65, 0))), "")</f>
        <v>3-axis</v>
      </c>
      <c r="AI16" s="1" t="str">
        <f>IFERROR(IF(INDEX('Algorithm Details'!Q$6:Q$65, MATCH($P16, 'Algorithm Details'!$A$6:$A$65, 0)) = "", "", INDEX('Algorithm Details'!Q$6:Q$65, MATCH($P16, 'Algorithm Details'!$A$6:$A$65, 0))), "")</f>
        <v/>
      </c>
      <c r="AJ16" s="1" t="str">
        <f>IFERROR(IF(INDEX('Algorithm Details'!R$6:R$65, MATCH($P16, 'Algorithm Details'!$A$6:$A$65, 0)) = "", "", INDEX('Algorithm Details'!R$6:R$65, MATCH($P16, 'Algorithm Details'!$A$6:$A$65, 0))), "")</f>
        <v/>
      </c>
      <c r="AK16" s="1" t="str">
        <f>IFERROR(IF(INDEX('Algorithm Details'!S$6:S$65, MATCH($P16, 'Algorithm Details'!$A$6:$A$65, 0)) = "", "", INDEX('Algorithm Details'!S$6:S$65, MATCH($P16, 'Algorithm Details'!$A$6:$A$65, 0))), "")</f>
        <v>O</v>
      </c>
      <c r="AL16" s="1" t="str">
        <f>IFERROR(IF(INDEX('Algorithm Details'!T$6:T$65, MATCH($P16, 'Algorithm Details'!$A$6:$A$65, 0)) = "", "", INDEX('Algorithm Details'!T$6:T$65, MATCH($P16, 'Algorithm Details'!$A$6:$A$65, 0))), "")</f>
        <v>-</v>
      </c>
      <c r="AM16" s="1" t="str">
        <f>IFERROR(IF(INDEX('Algorithm Details'!U$6:U$65, MATCH($P16, 'Algorithm Details'!$A$6:$A$65, 0)) = "", "", INDEX('Algorithm Details'!U$6:U$65, MATCH($P16, 'Algorithm Details'!$A$6:$A$65, 0))), "")</f>
        <v>-</v>
      </c>
      <c r="AN16" s="1" t="str">
        <f>IFERROR(IF(INDEX('Algorithm Details'!V$6:V$65, MATCH($P16, 'Algorithm Details'!$A$6:$A$65, 0)) = "", "", INDEX('Algorithm Details'!V$6:V$65, MATCH($P16, 'Algorithm Details'!$A$6:$A$65, 0))), "")</f>
        <v>CUDA supported</v>
      </c>
      <c r="AO16" s="1" t="str">
        <f>IFERROR(IF(INDEX('Algorithm Details'!W$6:W$65, MATCH($P16, 'Algorithm Details'!$A$6:$A$65, 0)) = "", "", INDEX('Algorithm Details'!W$6:W$65, MATCH($P16, 'Algorithm Details'!$A$6:$A$65, 0))), "")</f>
        <v>github</v>
      </c>
      <c r="AP16" s="1">
        <f ca="1">IFERROR(IF(INDEX('Algorithm Details'!X$6:X$65, MATCH($P16, 'Algorithm Details'!$A$6:$A$65, 0)) = "", "", INDEX('Algorithm Details'!X$6:X$65, MATCH($P16, 'Algorithm Details'!$A$6:$A$65, 0))), "")</f>
        <v>2</v>
      </c>
      <c r="AQ16" s="1">
        <f>IFERROR(IF(INDEX('Algorithm Details'!Y$6:Y$65, MATCH($P16, 'Algorithm Details'!$A$6:$A$65, 0)) = "", "", INDEX('Algorithm Details'!Y$6:Y$65, MATCH($P16, 'Algorithm Details'!$A$6:$A$65, 0))), "")</f>
        <v>45557</v>
      </c>
      <c r="AR16" s="1" t="str">
        <f>IFERROR(IF(INDEX('Algorithm Details'!Z$6:Z$65, MATCH($P16, 'Algorithm Details'!$A$6:$A$65, 0)) = "", "", INDEX('Algorithm Details'!Z$6:Z$65, MATCH($P16, 'Algorithm Details'!$A$6:$A$65, 0))), "")</f>
        <v>+</v>
      </c>
      <c r="AS16" s="1" t="str">
        <f>IFERROR(IF(INDEX('Algorithm Details'!AA$6:AA$65, MATCH($P16, 'Algorithm Details'!$A$6:$A$65, 0)) = "", "", INDEX('Algorithm Details'!AA$6:AA$65, MATCH($P16, 'Algorithm Details'!$A$6:$A$65, 0))), "")</f>
        <v xml:space="preserve">NTU_VIRAL, </v>
      </c>
      <c r="AT16" s="141" t="str">
        <f>IFERROR(IF(INDEX('Algorithm Details'!AB$6:AB$65, MATCH($P16, 'Algorithm Details'!$A$6:$A$65, 0)) = "", "", INDEX('Algorithm Details'!AB$6:AB$65, MATCH($P16, 'Algorithm Details'!$A$6:$A$65, 0))), "")</f>
        <v>doi.org/10.1016/j.robot.2024.104750</v>
      </c>
      <c r="AX16" s="1" t="str">
        <f t="shared" si="6"/>
        <v>GLIM</v>
      </c>
      <c r="AY16" s="1">
        <f t="shared" si="7"/>
        <v>47</v>
      </c>
      <c r="AZ16" s="1">
        <f t="shared" si="8"/>
        <v>14</v>
      </c>
      <c r="BA16" s="1">
        <f t="shared" si="9"/>
        <v>29</v>
      </c>
      <c r="BB16" s="1">
        <f t="shared" si="10"/>
        <v>13</v>
      </c>
      <c r="BC16" s="1">
        <f t="shared" si="11"/>
        <v>22.9</v>
      </c>
      <c r="BD16" s="79">
        <f t="shared" ref="BD16:BD79" si="12">INDEX(G$14:G$155, MATCH(ROW(G3), $J$14:$J$155, 0))</f>
        <v>0.48723404255319147</v>
      </c>
    </row>
    <row r="17" spans="1:875" x14ac:dyDescent="0.25">
      <c r="A17" s="1" t="str">
        <f>Data!A28</f>
        <v>LDSO</v>
      </c>
      <c r="B17" s="1">
        <f>'(old)OtherMetrics'!B28</f>
        <v>61</v>
      </c>
      <c r="C17" s="1">
        <f>AuxiliaryTable!EV18</f>
        <v>11</v>
      </c>
      <c r="D17" s="1">
        <f>'(old)OtherMetrics'!C28</f>
        <v>10</v>
      </c>
      <c r="E17" s="1">
        <f>'(old)OtherMetrics'!D28</f>
        <v>8</v>
      </c>
      <c r="F17">
        <f t="shared" si="2"/>
        <v>8.6</v>
      </c>
      <c r="G17" s="207">
        <f t="shared" si="3"/>
        <v>0.14098360655737704</v>
      </c>
      <c r="I17" s="1">
        <f t="shared" si="4"/>
        <v>35</v>
      </c>
      <c r="J17" s="215">
        <f>RANK(G17, $G$14:$G$155, 0)+COUNTIF($I17:I158,I17)-1</f>
        <v>35</v>
      </c>
      <c r="K17" s="144"/>
      <c r="L17" s="141" t="str" cm="1">
        <f t="array" ref="L17">IFERROR(INDEX($A$14:$A$156, MATCH(1,($G$14:$G$156=LARGE($G$14:$G$156,2))*(COUNTIF($L$16:L16, $A$14:$A$156)=0),0)), "")</f>
        <v/>
      </c>
      <c r="P17" s="144" t="str">
        <f t="shared" si="0"/>
        <v>SLICT</v>
      </c>
      <c r="Q17" s="141">
        <v>4</v>
      </c>
      <c r="R17" s="143">
        <f t="shared" si="5"/>
        <v>0.47600000000000003</v>
      </c>
      <c r="S17" s="242">
        <f>IFERROR(INDEX('Algorithm Details'!$Y$6:$Y$65, MATCH(P17, 'Algorithm Details'!$A$6:$A$65, 0)), "")</f>
        <v>45526</v>
      </c>
      <c r="T17" s="1" t="str">
        <f>IFERROR(IF(INDEX('Algorithm Details'!B$6:B$65, MATCH($P17, 'Algorithm Details'!$A$6:$A$65, 0)) = "", "", INDEX('Algorithm Details'!B$6:B$65, MATCH($P17, 'Algorithm Details'!$A$6:$A$65, 0))), "")</f>
        <v>ROS1 (Noetic)</v>
      </c>
      <c r="U17" s="249" t="str">
        <f>IFERROR(IF(INDEX('Algorithm Details'!C$6:C$65, MATCH($P17, 'Algorithm Details'!$A$6:$A$65, 0)) = "", "", INDEX('Algorithm Details'!C$6:C$65, MATCH($P17, 'Algorithm Details'!$A$6:$A$65, 0))), "")</f>
        <v>RA: GPL 2.0
C: GPL 2.0</v>
      </c>
      <c r="V17" s="1" t="str">
        <f>IFERROR(IF(INDEX('Algorithm Details'!D$6:D$65, MATCH($P17, 'Algorithm Details'!$A$6:$A$65, 0)) = "", "", INDEX('Algorithm Details'!D$6:D$65, MATCH($P17, 'Algorithm Details'!$A$6:$A$65, 0))), "")</f>
        <v>-</v>
      </c>
      <c r="W17" s="1" t="str">
        <f>IFERROR(IF(INDEX('Algorithm Details'!E$6:E$65, MATCH($P17, 'Algorithm Details'!$A$6:$A$65, 0)) = "", "", INDEX('Algorithm Details'!E$6:E$65, MATCH($P17, 'Algorithm Details'!$A$6:$A$65, 0))), "")</f>
        <v>R</v>
      </c>
      <c r="X17" s="1" t="str">
        <f>IFERROR(IF(INDEX('Algorithm Details'!F$6:F$65, MATCH($P17, 'Algorithm Details'!$A$6:$A$65, 0)) = "", "", INDEX('Algorithm Details'!F$6:F$65, MATCH($P17, 'Algorithm Details'!$A$6:$A$65, 0))), "")</f>
        <v>-</v>
      </c>
      <c r="Y17" s="1" t="str">
        <f>IFERROR(IF(INDEX('Algorithm Details'!G$6:G$65, MATCH($P17, 'Algorithm Details'!$A$6:$A$65, 0)) = "", "", INDEX('Algorithm Details'!G$6:G$65, MATCH($P17, 'Algorithm Details'!$A$6:$A$65, 0))), "")</f>
        <v>R</v>
      </c>
      <c r="Z17" s="1" t="str">
        <f>IFERROR(IF(INDEX('Algorithm Details'!H$6:H$65, MATCH($P17, 'Algorithm Details'!$A$6:$A$65, 0)) = "", "", INDEX('Algorithm Details'!H$6:H$65, MATCH($P17, 'Algorithm Details'!$A$6:$A$65, 0))), "")</f>
        <v/>
      </c>
      <c r="AA17" s="1" t="str">
        <f>IFERROR(IF(INDEX('Algorithm Details'!I$6:I$65, MATCH($P17, 'Algorithm Details'!$A$6:$A$65, 0)) = "", "", INDEX('Algorithm Details'!I$6:I$65, MATCH($P17, 'Algorithm Details'!$A$6:$A$65, 0))), "")</f>
        <v>-</v>
      </c>
      <c r="AB17" s="1" t="str">
        <f>IFERROR(IF(INDEX('Algorithm Details'!J$6:J$65, MATCH($P17, 'Algorithm Details'!$A$6:$A$65, 0)) = "", "", INDEX('Algorithm Details'!J$6:J$65, MATCH($P17, 'Algorithm Details'!$A$6:$A$65, 0))), "")</f>
        <v>Both</v>
      </c>
      <c r="AC17" s="1" t="str">
        <f>IFERROR(IF(INDEX('Algorithm Details'!K$6:K$65, MATCH($P17, 'Algorithm Details'!$A$6:$A$65, 0)) = "", "", INDEX('Algorithm Details'!K$6:K$65, MATCH($P17, 'Algorithm Details'!$A$6:$A$65, 0))), "")</f>
        <v>3D</v>
      </c>
      <c r="AD17" s="1" t="str">
        <f>IFERROR(IF(INDEX('Algorithm Details'!L$6:L$65, MATCH($P17, 'Algorithm Details'!$A$6:$A$65, 0)) = "", "", INDEX('Algorithm Details'!L$6:L$65, MATCH($P17, 'Algorithm Details'!$A$6:$A$65, 0))), "")</f>
        <v>-</v>
      </c>
      <c r="AE17" s="1" t="str">
        <f>IFERROR(IF(INDEX('Algorithm Details'!M$6:M$65, MATCH($P17, 'Algorithm Details'!$A$6:$A$65, 0)) = "", "", INDEX('Algorithm Details'!M$6:M$65, MATCH($P17, 'Algorithm Details'!$A$6:$A$65, 0))), "")</f>
        <v>-</v>
      </c>
      <c r="AF17" s="1" t="str">
        <f>IFERROR(IF(INDEX('Algorithm Details'!N$6:N$65, MATCH($P17, 'Algorithm Details'!$A$6:$A$65, 0)) = "", "", INDEX('Algorithm Details'!N$6:N$65, MATCH($P17, 'Algorithm Details'!$A$6:$A$65, 0))), "")</f>
        <v>-</v>
      </c>
      <c r="AG17" s="1" t="str">
        <f>IFERROR(IF(INDEX('Algorithm Details'!O$6:O$65, MATCH($P17, 'Algorithm Details'!$A$6:$A$65, 0)) = "", "", INDEX('Algorithm Details'!O$6:O$65, MATCH($P17, 'Algorithm Details'!$A$6:$A$65, 0))), "")</f>
        <v>-</v>
      </c>
      <c r="AH17" s="1" t="str">
        <f>IFERROR(IF(INDEX('Algorithm Details'!P$6:P$65, MATCH($P17, 'Algorithm Details'!$A$6:$A$65, 0)) = "", "", INDEX('Algorithm Details'!P$6:P$65, MATCH($P17, 'Algorithm Details'!$A$6:$A$65, 0))), "")</f>
        <v/>
      </c>
      <c r="AI17" s="1" t="str">
        <f>IFERROR(IF(INDEX('Algorithm Details'!Q$6:Q$65, MATCH($P17, 'Algorithm Details'!$A$6:$A$65, 0)) = "", "", INDEX('Algorithm Details'!Q$6:Q$65, MATCH($P17, 'Algorithm Details'!$A$6:$A$65, 0))), "")</f>
        <v>S</v>
      </c>
      <c r="AJ17" s="1" t="str">
        <f>IFERROR(IF(INDEX('Algorithm Details'!R$6:R$65, MATCH($P17, 'Algorithm Details'!$A$6:$A$65, 0)) = "", "", INDEX('Algorithm Details'!R$6:R$65, MATCH($P17, 'Algorithm Details'!$A$6:$A$65, 0))), "")</f>
        <v>-</v>
      </c>
      <c r="AK17" s="1" t="str">
        <f>IFERROR(IF(INDEX('Algorithm Details'!S$6:S$65, MATCH($P17, 'Algorithm Details'!$A$6:$A$65, 0)) = "", "", INDEX('Algorithm Details'!S$6:S$65, MATCH($P17, 'Algorithm Details'!$A$6:$A$65, 0))), "")</f>
        <v>S</v>
      </c>
      <c r="AL17" s="1" t="str">
        <f>IFERROR(IF(INDEX('Algorithm Details'!T$6:T$65, MATCH($P17, 'Algorithm Details'!$A$6:$A$65, 0)) = "", "", INDEX('Algorithm Details'!T$6:T$65, MATCH($P17, 'Algorithm Details'!$A$6:$A$65, 0))), "")</f>
        <v/>
      </c>
      <c r="AM17" s="1" t="str">
        <f>IFERROR(IF(INDEX('Algorithm Details'!U$6:U$65, MATCH($P17, 'Algorithm Details'!$A$6:$A$65, 0)) = "", "", INDEX('Algorithm Details'!U$6:U$65, MATCH($P17, 'Algorithm Details'!$A$6:$A$65, 0))), "")</f>
        <v/>
      </c>
      <c r="AN17" s="1" t="str">
        <f>IFERROR(IF(INDEX('Algorithm Details'!V$6:V$65, MATCH($P17, 'Algorithm Details'!$A$6:$A$65, 0)) = "", "", INDEX('Algorithm Details'!V$6:V$65, MATCH($P17, 'Algorithm Details'!$A$6:$A$65, 0))), "")</f>
        <v/>
      </c>
      <c r="AO17" s="1" t="str">
        <f>IFERROR(IF(INDEX('Algorithm Details'!W$6:W$65, MATCH($P17, 'Algorithm Details'!$A$6:$A$65, 0)) = "", "", INDEX('Algorithm Details'!W$6:W$65, MATCH($P17, 'Algorithm Details'!$A$6:$A$65, 0))), "")</f>
        <v>github</v>
      </c>
      <c r="AP17" s="1">
        <f ca="1">IFERROR(IF(INDEX('Algorithm Details'!X$6:X$65, MATCH($P17, 'Algorithm Details'!$A$6:$A$65, 0)) = "", "", INDEX('Algorithm Details'!X$6:X$65, MATCH($P17, 'Algorithm Details'!$A$6:$A$65, 0))), "")</f>
        <v>2</v>
      </c>
      <c r="AQ17" s="1">
        <f>IFERROR(IF(INDEX('Algorithm Details'!Y$6:Y$65, MATCH($P17, 'Algorithm Details'!$A$6:$A$65, 0)) = "", "", INDEX('Algorithm Details'!Y$6:Y$65, MATCH($P17, 'Algorithm Details'!$A$6:$A$65, 0))), "")</f>
        <v>45526</v>
      </c>
      <c r="AR17" s="1" t="str">
        <f>IFERROR(IF(INDEX('Algorithm Details'!Z$6:Z$65, MATCH($P17, 'Algorithm Details'!$A$6:$A$65, 0)) = "", "", INDEX('Algorithm Details'!Z$6:Z$65, MATCH($P17, 'Algorithm Details'!$A$6:$A$65, 0))), "")</f>
        <v>+</v>
      </c>
      <c r="AS17" s="1" t="str">
        <f>IFERROR(IF(INDEX('Algorithm Details'!AA$6:AA$65, MATCH($P17, 'Algorithm Details'!$A$6:$A$65, 0)) = "", "", INDEX('Algorithm Details'!AA$6:AA$65, MATCH($P17, 'Algorithm Details'!$A$6:$A$65, 0))), "")</f>
        <v/>
      </c>
      <c r="AT17" s="141" t="str">
        <f>IFERROR(IF(INDEX('Algorithm Details'!AB$6:AB$65, MATCH($P17, 'Algorithm Details'!$A$6:$A$65, 0)) = "", "", INDEX('Algorithm Details'!AB$6:AB$65, MATCH($P17, 'Algorithm Details'!$A$6:$A$65, 0))), "")</f>
        <v>10.1109/LRA.2023.3246390</v>
      </c>
      <c r="AX17" s="1" t="str">
        <f t="shared" si="6"/>
        <v>SLICT</v>
      </c>
      <c r="AY17" s="1">
        <f t="shared" si="7"/>
        <v>25</v>
      </c>
      <c r="AZ17" s="1">
        <f t="shared" si="8"/>
        <v>6</v>
      </c>
      <c r="BA17" s="1">
        <f t="shared" si="9"/>
        <v>15</v>
      </c>
      <c r="BB17" s="1">
        <f t="shared" si="10"/>
        <v>7</v>
      </c>
      <c r="BC17" s="1">
        <f t="shared" si="11"/>
        <v>11.9</v>
      </c>
      <c r="BD17" s="79">
        <f t="shared" si="12"/>
        <v>0.47600000000000003</v>
      </c>
    </row>
    <row r="18" spans="1:875" ht="15.75" thickBot="1" x14ac:dyDescent="0.3">
      <c r="A18" s="1" t="str">
        <f>Data!A29</f>
        <v>VINS-Mono</v>
      </c>
      <c r="B18" s="1">
        <f>'(old)OtherMetrics'!B29</f>
        <v>144</v>
      </c>
      <c r="C18" s="1">
        <f>AuxiliaryTable!EV19</f>
        <v>18</v>
      </c>
      <c r="D18" s="1">
        <f>'(old)OtherMetrics'!C29</f>
        <v>44</v>
      </c>
      <c r="E18" s="1">
        <f>'(old)OtherMetrics'!D29</f>
        <v>16</v>
      </c>
      <c r="F18">
        <f t="shared" si="2"/>
        <v>34</v>
      </c>
      <c r="G18" s="207">
        <f t="shared" si="3"/>
        <v>0.2361111111111111</v>
      </c>
      <c r="I18" s="1">
        <f t="shared" si="4"/>
        <v>22</v>
      </c>
      <c r="J18" s="215">
        <f>RANK(G18, $G$14:$G$155, 0)+COUNTIF($I18:I159,I18)-1</f>
        <v>22</v>
      </c>
      <c r="K18" s="144"/>
      <c r="L18" s="141" t="str" cm="1">
        <f t="array" ref="L18">IFERROR(INDEX($A$14:$A$156, MATCH(1,($G$14:$G$156=LARGE($G$14:$G$156,2))*(COUNTIF($L$16:L17, $A$14:$A$156)=0),0)), "")</f>
        <v/>
      </c>
      <c r="P18" s="144" t="str">
        <f t="shared" si="0"/>
        <v>KISS-ICP</v>
      </c>
      <c r="Q18" s="141">
        <v>5</v>
      </c>
      <c r="R18" s="143">
        <f t="shared" si="5"/>
        <v>0.45714285714285713</v>
      </c>
      <c r="S18" s="242">
        <f>IFERROR(INDEX('Algorithm Details'!$Y$6:$Y$65, MATCH(P18, 'Algorithm Details'!$A$6:$A$65, 0)), "")</f>
        <v>45545</v>
      </c>
      <c r="T18" s="1" t="str">
        <f>IFERROR(IF(INDEX('Algorithm Details'!B$6:B$65, MATCH($P18, 'Algorithm Details'!$A$6:$A$65, 0)) = "", "", INDEX('Algorithm Details'!B$6:B$65, MATCH($P18, 'Algorithm Details'!$A$6:$A$65, 0))), "")</f>
        <v>ROS1, ROS2</v>
      </c>
      <c r="U18" s="249" t="str">
        <f>IFERROR(IF(INDEX('Algorithm Details'!C$6:C$65, MATCH($P18, 'Algorithm Details'!$A$6:$A$65, 0)) = "", "", INDEX('Algorithm Details'!C$6:C$65, MATCH($P18, 'Algorithm Details'!$A$6:$A$65, 0))), "")</f>
        <v>MIT</v>
      </c>
      <c r="V18" s="1" t="str">
        <f>IFERROR(IF(INDEX('Algorithm Details'!D$6:D$65, MATCH($P18, 'Algorithm Details'!$A$6:$A$65, 0)) = "", "", INDEX('Algorithm Details'!D$6:D$65, MATCH($P18, 'Algorithm Details'!$A$6:$A$65, 0))), "")</f>
        <v>-</v>
      </c>
      <c r="W18" s="1" t="str">
        <f>IFERROR(IF(INDEX('Algorithm Details'!E$6:E$65, MATCH($P18, 'Algorithm Details'!$A$6:$A$65, 0)) = "", "", INDEX('Algorithm Details'!E$6:E$65, MATCH($P18, 'Algorithm Details'!$A$6:$A$65, 0))), "")</f>
        <v>R</v>
      </c>
      <c r="X18" s="1" t="str">
        <f>IFERROR(IF(INDEX('Algorithm Details'!F$6:F$65, MATCH($P18, 'Algorithm Details'!$A$6:$A$65, 0)) = "", "", INDEX('Algorithm Details'!F$6:F$65, MATCH($P18, 'Algorithm Details'!$A$6:$A$65, 0))), "")</f>
        <v>-</v>
      </c>
      <c r="Y18" s="1" t="str">
        <f>IFERROR(IF(INDEX('Algorithm Details'!G$6:G$65, MATCH($P18, 'Algorithm Details'!$A$6:$A$65, 0)) = "", "", INDEX('Algorithm Details'!G$6:G$65, MATCH($P18, 'Algorithm Details'!$A$6:$A$65, 0))), "")</f>
        <v>-</v>
      </c>
      <c r="Z18" s="1" t="str">
        <f>IFERROR(IF(INDEX('Algorithm Details'!H$6:H$65, MATCH($P18, 'Algorithm Details'!$A$6:$A$65, 0)) = "", "", INDEX('Algorithm Details'!H$6:H$65, MATCH($P18, 'Algorithm Details'!$A$6:$A$65, 0))), "")</f>
        <v>-</v>
      </c>
      <c r="AA18" s="1" t="str">
        <f>IFERROR(IF(INDEX('Algorithm Details'!I$6:I$65, MATCH($P18, 'Algorithm Details'!$A$6:$A$65, 0)) = "", "", INDEX('Algorithm Details'!I$6:I$65, MATCH($P18, 'Algorithm Details'!$A$6:$A$65, 0))), "")</f>
        <v>-</v>
      </c>
      <c r="AB18" s="1" t="str">
        <f>IFERROR(IF(INDEX('Algorithm Details'!J$6:J$65, MATCH($P18, 'Algorithm Details'!$A$6:$A$65, 0)) = "", "", INDEX('Algorithm Details'!J$6:J$65, MATCH($P18, 'Algorithm Details'!$A$6:$A$65, 0))), "")</f>
        <v>Both</v>
      </c>
      <c r="AC18" s="1" t="str">
        <f>IFERROR(IF(INDEX('Algorithm Details'!K$6:K$65, MATCH($P18, 'Algorithm Details'!$A$6:$A$65, 0)) = "", "", INDEX('Algorithm Details'!K$6:K$65, MATCH($P18, 'Algorithm Details'!$A$6:$A$65, 0))), "")</f>
        <v>3D</v>
      </c>
      <c r="AD18" s="1" t="str">
        <f>IFERROR(IF(INDEX('Algorithm Details'!L$6:L$65, MATCH($P18, 'Algorithm Details'!$A$6:$A$65, 0)) = "", "", INDEX('Algorithm Details'!L$6:L$65, MATCH($P18, 'Algorithm Details'!$A$6:$A$65, 0))), "")</f>
        <v>-</v>
      </c>
      <c r="AE18" s="1" t="str">
        <f>IFERROR(IF(INDEX('Algorithm Details'!M$6:M$65, MATCH($P18, 'Algorithm Details'!$A$6:$A$65, 0)) = "", "", INDEX('Algorithm Details'!M$6:M$65, MATCH($P18, 'Algorithm Details'!$A$6:$A$65, 0))), "")</f>
        <v>-</v>
      </c>
      <c r="AF18" s="1" t="str">
        <f>IFERROR(IF(INDEX('Algorithm Details'!N$6:N$65, MATCH($P18, 'Algorithm Details'!$A$6:$A$65, 0)) = "", "", INDEX('Algorithm Details'!N$6:N$65, MATCH($P18, 'Algorithm Details'!$A$6:$A$65, 0))), "")</f>
        <v>-</v>
      </c>
      <c r="AG18" s="1" t="str">
        <f>IFERROR(IF(INDEX('Algorithm Details'!O$6:O$65, MATCH($P18, 'Algorithm Details'!$A$6:$A$65, 0)) = "", "", INDEX('Algorithm Details'!O$6:O$65, MATCH($P18, 'Algorithm Details'!$A$6:$A$65, 0))), "")</f>
        <v>-</v>
      </c>
      <c r="AH18" s="1" t="str">
        <f>IFERROR(IF(INDEX('Algorithm Details'!P$6:P$65, MATCH($P18, 'Algorithm Details'!$A$6:$A$65, 0)) = "", "", INDEX('Algorithm Details'!P$6:P$65, MATCH($P18, 'Algorithm Details'!$A$6:$A$65, 0))), "")</f>
        <v>-</v>
      </c>
      <c r="AI18" s="1" t="str">
        <f>IFERROR(IF(INDEX('Algorithm Details'!Q$6:Q$65, MATCH($P18, 'Algorithm Details'!$A$6:$A$65, 0)) = "", "", INDEX('Algorithm Details'!Q$6:Q$65, MATCH($P18, 'Algorithm Details'!$A$6:$A$65, 0))), "")</f>
        <v>-</v>
      </c>
      <c r="AJ18" s="1" t="str">
        <f>IFERROR(IF(INDEX('Algorithm Details'!R$6:R$65, MATCH($P18, 'Algorithm Details'!$A$6:$A$65, 0)) = "", "", INDEX('Algorithm Details'!R$6:R$65, MATCH($P18, 'Algorithm Details'!$A$6:$A$65, 0))), "")</f>
        <v>-</v>
      </c>
      <c r="AK18" s="1" t="str">
        <f>IFERROR(IF(INDEX('Algorithm Details'!S$6:S$65, MATCH($P18, 'Algorithm Details'!$A$6:$A$65, 0)) = "", "", INDEX('Algorithm Details'!S$6:S$65, MATCH($P18, 'Algorithm Details'!$A$6:$A$65, 0))), "")</f>
        <v>-</v>
      </c>
      <c r="AL18" s="1" t="str">
        <f>IFERROR(IF(INDEX('Algorithm Details'!T$6:T$65, MATCH($P18, 'Algorithm Details'!$A$6:$A$65, 0)) = "", "", INDEX('Algorithm Details'!T$6:T$65, MATCH($P18, 'Algorithm Details'!$A$6:$A$65, 0))), "")</f>
        <v/>
      </c>
      <c r="AM18" s="1" t="str">
        <f>IFERROR(IF(INDEX('Algorithm Details'!U$6:U$65, MATCH($P18, 'Algorithm Details'!$A$6:$A$65, 0)) = "", "", INDEX('Algorithm Details'!U$6:U$65, MATCH($P18, 'Algorithm Details'!$A$6:$A$65, 0))), "")</f>
        <v>-</v>
      </c>
      <c r="AN18" s="1" t="str">
        <f>IFERROR(IF(INDEX('Algorithm Details'!V$6:V$65, MATCH($P18, 'Algorithm Details'!$A$6:$A$65, 0)) = "", "", INDEX('Algorithm Details'!V$6:V$65, MATCH($P18, 'Algorithm Details'!$A$6:$A$65, 0))), "")</f>
        <v>-</v>
      </c>
      <c r="AO18" s="1" t="str">
        <f>IFERROR(IF(INDEX('Algorithm Details'!W$6:W$65, MATCH($P18, 'Algorithm Details'!$A$6:$A$65, 0)) = "", "", INDEX('Algorithm Details'!W$6:W$65, MATCH($P18, 'Algorithm Details'!$A$6:$A$65, 0))), "")</f>
        <v>github</v>
      </c>
      <c r="AP18" s="1">
        <f ca="1">IFERROR(IF(INDEX('Algorithm Details'!X$6:X$65, MATCH($P18, 'Algorithm Details'!$A$6:$A$65, 0)) = "", "", INDEX('Algorithm Details'!X$6:X$65, MATCH($P18, 'Algorithm Details'!$A$6:$A$65, 0))), "")</f>
        <v>2</v>
      </c>
      <c r="AQ18" s="1">
        <f>IFERROR(IF(INDEX('Algorithm Details'!Y$6:Y$65, MATCH($P18, 'Algorithm Details'!$A$6:$A$65, 0)) = "", "", INDEX('Algorithm Details'!Y$6:Y$65, MATCH($P18, 'Algorithm Details'!$A$6:$A$65, 0))), "")</f>
        <v>45545</v>
      </c>
      <c r="AR18" s="1" t="str">
        <f>IFERROR(IF(INDEX('Algorithm Details'!Z$6:Z$65, MATCH($P18, 'Algorithm Details'!$A$6:$A$65, 0)) = "", "", INDEX('Algorithm Details'!Z$6:Z$65, MATCH($P18, 'Algorithm Details'!$A$6:$A$65, 0))), "")</f>
        <v>-</v>
      </c>
      <c r="AS18" s="1" t="str">
        <f>IFERROR(IF(INDEX('Algorithm Details'!AA$6:AA$65, MATCH($P18, 'Algorithm Details'!$A$6:$A$65, 0)) = "", "", INDEX('Algorithm Details'!AA$6:AA$65, MATCH($P18, 'Algorithm Details'!$A$6:$A$65, 0))), "")</f>
        <v>KITTI, MulRan, Newer College, NCLT</v>
      </c>
      <c r="AT18" s="141" t="str">
        <f>IFERROR(IF(INDEX('Algorithm Details'!AB$6:AB$65, MATCH($P18, 'Algorithm Details'!$A$6:$A$65, 0)) = "", "", INDEX('Algorithm Details'!AB$6:AB$65, MATCH($P18, 'Algorithm Details'!$A$6:$A$65, 0))), "")</f>
        <v>10.1109/LRA.2023.3236571</v>
      </c>
      <c r="AX18" s="1" t="str">
        <f t="shared" si="6"/>
        <v>KISS-ICP</v>
      </c>
      <c r="AY18" s="1">
        <f t="shared" si="7"/>
        <v>28</v>
      </c>
      <c r="AZ18" s="1">
        <f t="shared" si="8"/>
        <v>8</v>
      </c>
      <c r="BA18" s="1">
        <f t="shared" si="9"/>
        <v>18</v>
      </c>
      <c r="BB18" s="1">
        <f t="shared" si="10"/>
        <v>1</v>
      </c>
      <c r="BC18" s="1">
        <f t="shared" si="11"/>
        <v>12.799999999999999</v>
      </c>
      <c r="BD18" s="79">
        <f t="shared" si="12"/>
        <v>0.45714285714285713</v>
      </c>
    </row>
    <row r="19" spans="1:875" x14ac:dyDescent="0.25">
      <c r="A19" s="1" t="str">
        <f>Data!A30</f>
        <v>VINS-Fusion</v>
      </c>
      <c r="B19" s="1">
        <f>'(old)OtherMetrics'!B30</f>
        <v>62</v>
      </c>
      <c r="C19" s="1">
        <f>AuxiliaryTable!EV20</f>
        <v>19</v>
      </c>
      <c r="D19" s="1">
        <f>'(old)OtherMetrics'!C30</f>
        <v>2</v>
      </c>
      <c r="E19" s="1">
        <f>'(old)OtherMetrics'!D30</f>
        <v>2</v>
      </c>
      <c r="F19">
        <f t="shared" si="2"/>
        <v>1.7999999999999998</v>
      </c>
      <c r="G19" s="207">
        <f t="shared" si="3"/>
        <v>2.9032258064516127E-2</v>
      </c>
      <c r="I19" s="1">
        <f t="shared" si="4"/>
        <v>62</v>
      </c>
      <c r="J19" s="215">
        <f>RANK(G19, $G$14:$G$155, 0)+COUNTIF($I19:I160,I19)-1</f>
        <v>63</v>
      </c>
      <c r="K19" s="205">
        <f>LARGE($G$14:$G$120,3)</f>
        <v>0.48723404255319147</v>
      </c>
      <c r="L19" s="206" t="str" cm="1">
        <f t="array" ref="L19">IFERROR(INDEX($A$14:$A$156, MATCH(1,($G$14:$G$156=LARGE($G$14:$G$156,3))*(COUNTIF($L$13:L18, $A$14:$A$156)=0),0)), "")</f>
        <v>GLIM</v>
      </c>
      <c r="P19" s="144" t="str">
        <f t="shared" si="0"/>
        <v>FAST-LIVO</v>
      </c>
      <c r="Q19" s="141">
        <v>6</v>
      </c>
      <c r="R19" s="143">
        <f t="shared" si="5"/>
        <v>0.43333333333333335</v>
      </c>
      <c r="S19" s="242">
        <f>IFERROR(INDEX('Algorithm Details'!$Y$6:$Y$65, MATCH(P19, 'Algorithm Details'!$A$6:$A$65, 0)), "")</f>
        <v>45512</v>
      </c>
      <c r="T19" s="1" t="str">
        <f>IFERROR(IF(INDEX('Algorithm Details'!B$6:B$65, MATCH($P19, 'Algorithm Details'!$A$6:$A$65, 0)) = "", "", INDEX('Algorithm Details'!B$6:B$65, MATCH($P19, 'Algorithm Details'!$A$6:$A$65, 0))), "")</f>
        <v>ROS1 (Noetic)</v>
      </c>
      <c r="U19" s="249" t="str">
        <f>IFERROR(IF(INDEX('Algorithm Details'!C$6:C$65, MATCH($P19, 'Algorithm Details'!$A$6:$A$65, 0)) = "", "", INDEX('Algorithm Details'!C$6:C$65, MATCH($P19, 'Algorithm Details'!$A$6:$A$65, 0))), "")</f>
        <v>RA: GPL v2
C: undisclosed</v>
      </c>
      <c r="V19" s="1" t="str">
        <f>IFERROR(IF(INDEX('Algorithm Details'!D$6:D$65, MATCH($P19, 'Algorithm Details'!$A$6:$A$65, 0)) = "", "", INDEX('Algorithm Details'!D$6:D$65, MATCH($P19, 'Algorithm Details'!$A$6:$A$65, 0))), "")</f>
        <v>Concurrent</v>
      </c>
      <c r="W19" s="1" t="str">
        <f>IFERROR(IF(INDEX('Algorithm Details'!E$6:E$65, MATCH($P19, 'Algorithm Details'!$A$6:$A$65, 0)) = "", "", INDEX('Algorithm Details'!E$6:E$65, MATCH($P19, 'Algorithm Details'!$A$6:$A$65, 0))), "")</f>
        <v>R</v>
      </c>
      <c r="X19" s="1" t="str">
        <f>IFERROR(IF(INDEX('Algorithm Details'!F$6:F$65, MATCH($P19, 'Algorithm Details'!$A$6:$A$65, 0)) = "", "", INDEX('Algorithm Details'!F$6:F$65, MATCH($P19, 'Algorithm Details'!$A$6:$A$65, 0))), "")</f>
        <v>R</v>
      </c>
      <c r="Y19" s="1" t="str">
        <f>IFERROR(IF(INDEX('Algorithm Details'!G$6:G$65, MATCH($P19, 'Algorithm Details'!$A$6:$A$65, 0)) = "", "", INDEX('Algorithm Details'!G$6:G$65, MATCH($P19, 'Algorithm Details'!$A$6:$A$65, 0))), "")</f>
        <v>R</v>
      </c>
      <c r="Z19" s="1" t="str">
        <f>IFERROR(IF(INDEX('Algorithm Details'!H$6:H$65, MATCH($P19, 'Algorithm Details'!$A$6:$A$65, 0)) = "", "", INDEX('Algorithm Details'!H$6:H$65, MATCH($P19, 'Algorithm Details'!$A$6:$A$65, 0))), "")</f>
        <v>-</v>
      </c>
      <c r="AA19" s="1" t="str">
        <f>IFERROR(IF(INDEX('Algorithm Details'!I$6:I$65, MATCH($P19, 'Algorithm Details'!$A$6:$A$65, 0)) = "", "", INDEX('Algorithm Details'!I$6:I$65, MATCH($P19, 'Algorithm Details'!$A$6:$A$65, 0))), "")</f>
        <v>-</v>
      </c>
      <c r="AB19" s="1" t="str">
        <f>IFERROR(IF(INDEX('Algorithm Details'!J$6:J$65, MATCH($P19, 'Algorithm Details'!$A$6:$A$65, 0)) = "", "", INDEX('Algorithm Details'!J$6:J$65, MATCH($P19, 'Algorithm Details'!$A$6:$A$65, 0))), "")</f>
        <v>Both</v>
      </c>
      <c r="AC19" s="1" t="str">
        <f>IFERROR(IF(INDEX('Algorithm Details'!K$6:K$65, MATCH($P19, 'Algorithm Details'!$A$6:$A$65, 0)) = "", "", INDEX('Algorithm Details'!K$6:K$65, MATCH($P19, 'Algorithm Details'!$A$6:$A$65, 0))), "")</f>
        <v>3D</v>
      </c>
      <c r="AD19" s="1" t="str">
        <f>IFERROR(IF(INDEX('Algorithm Details'!L$6:L$65, MATCH($P19, 'Algorithm Details'!$A$6:$A$65, 0)) = "", "", INDEX('Algorithm Details'!L$6:L$65, MATCH($P19, 'Algorithm Details'!$A$6:$A$65, 0))), "")</f>
        <v>S</v>
      </c>
      <c r="AE19" s="1" t="str">
        <f>IFERROR(IF(INDEX('Algorithm Details'!M$6:M$65, MATCH($P19, 'Algorithm Details'!$A$6:$A$65, 0)) = "", "", INDEX('Algorithm Details'!M$6:M$65, MATCH($P19, 'Algorithm Details'!$A$6:$A$65, 0))), "")</f>
        <v>S</v>
      </c>
      <c r="AF19" s="1" t="str">
        <f>IFERROR(IF(INDEX('Algorithm Details'!N$6:N$65, MATCH($P19, 'Algorithm Details'!$A$6:$A$65, 0)) = "", "", INDEX('Algorithm Details'!N$6:N$65, MATCH($P19, 'Algorithm Details'!$A$6:$A$65, 0))), "")</f>
        <v>-</v>
      </c>
      <c r="AG19" s="1" t="str">
        <f>IFERROR(IF(INDEX('Algorithm Details'!O$6:O$65, MATCH($P19, 'Algorithm Details'!$A$6:$A$65, 0)) = "", "", INDEX('Algorithm Details'!O$6:O$65, MATCH($P19, 'Algorithm Details'!$A$6:$A$65, 0))), "")</f>
        <v>-</v>
      </c>
      <c r="AH19" s="1" t="str">
        <f>IFERROR(IF(INDEX('Algorithm Details'!P$6:P$65, MATCH($P19, 'Algorithm Details'!$A$6:$A$65, 0)) = "", "", INDEX('Algorithm Details'!P$6:P$65, MATCH($P19, 'Algorithm Details'!$A$6:$A$65, 0))), "")</f>
        <v>6-axis</v>
      </c>
      <c r="AI19" s="1" t="str">
        <f>IFERROR(IF(INDEX('Algorithm Details'!Q$6:Q$65, MATCH($P19, 'Algorithm Details'!$A$6:$A$65, 0)) = "", "", INDEX('Algorithm Details'!Q$6:Q$65, MATCH($P19, 'Algorithm Details'!$A$6:$A$65, 0))), "")</f>
        <v>-</v>
      </c>
      <c r="AJ19" s="1" t="str">
        <f>IFERROR(IF(INDEX('Algorithm Details'!R$6:R$65, MATCH($P19, 'Algorithm Details'!$A$6:$A$65, 0)) = "", "", INDEX('Algorithm Details'!R$6:R$65, MATCH($P19, 'Algorithm Details'!$A$6:$A$65, 0))), "")</f>
        <v>-</v>
      </c>
      <c r="AK19" s="1" t="str">
        <f>IFERROR(IF(INDEX('Algorithm Details'!S$6:S$65, MATCH($P19, 'Algorithm Details'!$A$6:$A$65, 0)) = "", "", INDEX('Algorithm Details'!S$6:S$65, MATCH($P19, 'Algorithm Details'!$A$6:$A$65, 0))), "")</f>
        <v>-</v>
      </c>
      <c r="AL19" s="1" t="str">
        <f>IFERROR(IF(INDEX('Algorithm Details'!T$6:T$65, MATCH($P19, 'Algorithm Details'!$A$6:$A$65, 0)) = "", "", INDEX('Algorithm Details'!T$6:T$65, MATCH($P19, 'Algorithm Details'!$A$6:$A$65, 0))), "")</f>
        <v/>
      </c>
      <c r="AM19" s="1" t="str">
        <f>IFERROR(IF(INDEX('Algorithm Details'!U$6:U$65, MATCH($P19, 'Algorithm Details'!$A$6:$A$65, 0)) = "", "", INDEX('Algorithm Details'!U$6:U$65, MATCH($P19, 'Algorithm Details'!$A$6:$A$65, 0))), "")</f>
        <v>-</v>
      </c>
      <c r="AN19" s="1" t="str">
        <f>IFERROR(IF(INDEX('Algorithm Details'!V$6:V$65, MATCH($P19, 'Algorithm Details'!$A$6:$A$65, 0)) = "", "", INDEX('Algorithm Details'!V$6:V$65, MATCH($P19, 'Algorithm Details'!$A$6:$A$65, 0))), "")</f>
        <v>Intel Core i7-10700U processor</v>
      </c>
      <c r="AO19" s="1" t="str">
        <f>IFERROR(IF(INDEX('Algorithm Details'!W$6:W$65, MATCH($P19, 'Algorithm Details'!$A$6:$A$65, 0)) = "", "", INDEX('Algorithm Details'!W$6:W$65, MATCH($P19, 'Algorithm Details'!$A$6:$A$65, 0))), "")</f>
        <v>github</v>
      </c>
      <c r="AP19" s="1">
        <f ca="1">IFERROR(IF(INDEX('Algorithm Details'!X$6:X$65, MATCH($P19, 'Algorithm Details'!$A$6:$A$65, 0)) = "", "", INDEX('Algorithm Details'!X$6:X$65, MATCH($P19, 'Algorithm Details'!$A$6:$A$65, 0))), "")</f>
        <v>2</v>
      </c>
      <c r="AQ19" s="1">
        <f>IFERROR(IF(INDEX('Algorithm Details'!Y$6:Y$65, MATCH($P19, 'Algorithm Details'!$A$6:$A$65, 0)) = "", "", INDEX('Algorithm Details'!Y$6:Y$65, MATCH($P19, 'Algorithm Details'!$A$6:$A$65, 0))), "")</f>
        <v>45512</v>
      </c>
      <c r="AR19" s="1" t="str">
        <f>IFERROR(IF(INDEX('Algorithm Details'!Z$6:Z$65, MATCH($P19, 'Algorithm Details'!$A$6:$A$65, 0)) = "", "", INDEX('Algorithm Details'!Z$6:Z$65, MATCH($P19, 'Algorithm Details'!$A$6:$A$65, 0))), "")</f>
        <v>+</v>
      </c>
      <c r="AS19" s="1" t="str">
        <f>IFERROR(IF(INDEX('Algorithm Details'!AA$6:AA$65, MATCH($P19, 'Algorithm Details'!$A$6:$A$65, 0)) = "", "", INDEX('Algorithm Details'!AA$6:AA$65, MATCH($P19, 'Algorithm Details'!$A$6:$A$65, 0))), "")</f>
        <v>NTU_VIRAL</v>
      </c>
      <c r="AT19" s="141" t="str">
        <f>IFERROR(IF(INDEX('Algorithm Details'!AB$6:AB$65, MATCH($P19, 'Algorithm Details'!$A$6:$A$65, 0)) = "", "", INDEX('Algorithm Details'!AB$6:AB$65, MATCH($P19, 'Algorithm Details'!$A$6:$A$65, 0))), "")</f>
        <v>10.1109/IROS47612.2022.9981107</v>
      </c>
      <c r="AX19" s="1" t="str">
        <f t="shared" si="6"/>
        <v>FAST-LIVO</v>
      </c>
      <c r="AY19" s="1">
        <f t="shared" si="7"/>
        <v>18</v>
      </c>
      <c r="AZ19" s="1">
        <f t="shared" si="8"/>
        <v>10</v>
      </c>
      <c r="BA19" s="1">
        <f t="shared" si="9"/>
        <v>10</v>
      </c>
      <c r="BB19" s="1">
        <f t="shared" si="10"/>
        <v>4</v>
      </c>
      <c r="BC19" s="1">
        <f t="shared" si="11"/>
        <v>7.8</v>
      </c>
      <c r="BD19" s="79">
        <f t="shared" si="12"/>
        <v>0.43333333333333335</v>
      </c>
    </row>
    <row r="20" spans="1:875" ht="30" x14ac:dyDescent="0.25">
      <c r="A20" s="1" t="str">
        <f>Data!A31</f>
        <v>OpenVSLAM</v>
      </c>
      <c r="B20" s="1">
        <f>'(old)OtherMetrics'!B31</f>
        <v>56</v>
      </c>
      <c r="C20" s="1">
        <f>AuxiliaryTable!EV21</f>
        <v>9</v>
      </c>
      <c r="D20" s="1">
        <f>'(old)OtherMetrics'!C31</f>
        <v>21</v>
      </c>
      <c r="E20" s="1">
        <f>'(old)OtherMetrics'!D31</f>
        <v>8</v>
      </c>
      <c r="F20">
        <f t="shared" si="2"/>
        <v>16.3</v>
      </c>
      <c r="G20" s="207">
        <f t="shared" si="3"/>
        <v>0.29107142857142859</v>
      </c>
      <c r="I20" s="1">
        <f t="shared" si="4"/>
        <v>12</v>
      </c>
      <c r="J20" s="215">
        <f>RANK(G20, $G$14:$G$155, 0)+COUNTIF($I20:I161,I20)-1</f>
        <v>12</v>
      </c>
      <c r="K20" s="144"/>
      <c r="L20" s="141" t="str" cm="1">
        <f t="array" ref="L20">IFERROR(INDEX($A$14:$A$156, MATCH(1,($G$14:$G$156=LARGE($G$14:$G$156,3))*(COUNTIF($L$16:L19, $A$14:$A$156)=0),0)), "")</f>
        <v/>
      </c>
      <c r="P20" s="144" t="str">
        <f t="shared" si="0"/>
        <v>RDS-SLAM, SegNet (Keyframe)</v>
      </c>
      <c r="Q20" s="141">
        <v>7</v>
      </c>
      <c r="R20" s="143">
        <f t="shared" si="5"/>
        <v>0.37666666666666671</v>
      </c>
      <c r="S20" s="242" t="str">
        <f>IFERROR(INDEX('Algorithm Details'!$Y$6:$Y$65, MATCH(P20, 'Algorithm Details'!$A$6:$A$65, 0)), "")</f>
        <v/>
      </c>
      <c r="T20" s="1" t="str">
        <f>IFERROR(IF(INDEX('Algorithm Details'!B$6:B$65, MATCH($P20, 'Algorithm Details'!$A$6:$A$65, 0)) = "", "", INDEX('Algorithm Details'!B$6:B$65, MATCH($P20, 'Algorithm Details'!$A$6:$A$65, 0))), "")</f>
        <v/>
      </c>
      <c r="U20" s="249" t="str">
        <f>IFERROR(IF(INDEX('Algorithm Details'!C$6:C$65, MATCH($P20, 'Algorithm Details'!$A$6:$A$65, 0)) = "", "", INDEX('Algorithm Details'!C$6:C$65, MATCH($P20, 'Algorithm Details'!$A$6:$A$65, 0))), "")</f>
        <v/>
      </c>
      <c r="V20" s="1" t="str">
        <f>IFERROR(IF(INDEX('Algorithm Details'!D$6:D$65, MATCH($P20, 'Algorithm Details'!$A$6:$A$65, 0)) = "", "", INDEX('Algorithm Details'!D$6:D$65, MATCH($P20, 'Algorithm Details'!$A$6:$A$65, 0))), "")</f>
        <v/>
      </c>
      <c r="W20" s="1" t="str">
        <f>IFERROR(IF(INDEX('Algorithm Details'!E$6:E$65, MATCH($P20, 'Algorithm Details'!$A$6:$A$65, 0)) = "", "", INDEX('Algorithm Details'!E$6:E$65, MATCH($P20, 'Algorithm Details'!$A$6:$A$65, 0))), "")</f>
        <v/>
      </c>
      <c r="X20" s="1" t="str">
        <f>IFERROR(IF(INDEX('Algorithm Details'!F$6:F$65, MATCH($P20, 'Algorithm Details'!$A$6:$A$65, 0)) = "", "", INDEX('Algorithm Details'!F$6:F$65, MATCH($P20, 'Algorithm Details'!$A$6:$A$65, 0))), "")</f>
        <v/>
      </c>
      <c r="Y20" s="1" t="str">
        <f>IFERROR(IF(INDEX('Algorithm Details'!G$6:G$65, MATCH($P20, 'Algorithm Details'!$A$6:$A$65, 0)) = "", "", INDEX('Algorithm Details'!G$6:G$65, MATCH($P20, 'Algorithm Details'!$A$6:$A$65, 0))), "")</f>
        <v/>
      </c>
      <c r="Z20" s="1" t="str">
        <f>IFERROR(IF(INDEX('Algorithm Details'!H$6:H$65, MATCH($P20, 'Algorithm Details'!$A$6:$A$65, 0)) = "", "", INDEX('Algorithm Details'!H$6:H$65, MATCH($P20, 'Algorithm Details'!$A$6:$A$65, 0))), "")</f>
        <v/>
      </c>
      <c r="AA20" s="1" t="str">
        <f>IFERROR(IF(INDEX('Algorithm Details'!I$6:I$65, MATCH($P20, 'Algorithm Details'!$A$6:$A$65, 0)) = "", "", INDEX('Algorithm Details'!I$6:I$65, MATCH($P20, 'Algorithm Details'!$A$6:$A$65, 0))), "")</f>
        <v/>
      </c>
      <c r="AB20" s="1" t="str">
        <f>IFERROR(IF(INDEX('Algorithm Details'!J$6:J$65, MATCH($P20, 'Algorithm Details'!$A$6:$A$65, 0)) = "", "", INDEX('Algorithm Details'!J$6:J$65, MATCH($P20, 'Algorithm Details'!$A$6:$A$65, 0))), "")</f>
        <v/>
      </c>
      <c r="AC20" s="1" t="str">
        <f>IFERROR(IF(INDEX('Algorithm Details'!K$6:K$65, MATCH($P20, 'Algorithm Details'!$A$6:$A$65, 0)) = "", "", INDEX('Algorithm Details'!K$6:K$65, MATCH($P20, 'Algorithm Details'!$A$6:$A$65, 0))), "")</f>
        <v/>
      </c>
      <c r="AD20" s="1" t="str">
        <f>IFERROR(IF(INDEX('Algorithm Details'!L$6:L$65, MATCH($P20, 'Algorithm Details'!$A$6:$A$65, 0)) = "", "", INDEX('Algorithm Details'!L$6:L$65, MATCH($P20, 'Algorithm Details'!$A$6:$A$65, 0))), "")</f>
        <v/>
      </c>
      <c r="AE20" s="1" t="str">
        <f>IFERROR(IF(INDEX('Algorithm Details'!M$6:M$65, MATCH($P20, 'Algorithm Details'!$A$6:$A$65, 0)) = "", "", INDEX('Algorithm Details'!M$6:M$65, MATCH($P20, 'Algorithm Details'!$A$6:$A$65, 0))), "")</f>
        <v/>
      </c>
      <c r="AF20" s="1" t="str">
        <f>IFERROR(IF(INDEX('Algorithm Details'!N$6:N$65, MATCH($P20, 'Algorithm Details'!$A$6:$A$65, 0)) = "", "", INDEX('Algorithm Details'!N$6:N$65, MATCH($P20, 'Algorithm Details'!$A$6:$A$65, 0))), "")</f>
        <v/>
      </c>
      <c r="AG20" s="1" t="str">
        <f>IFERROR(IF(INDEX('Algorithm Details'!O$6:O$65, MATCH($P20, 'Algorithm Details'!$A$6:$A$65, 0)) = "", "", INDEX('Algorithm Details'!O$6:O$65, MATCH($P20, 'Algorithm Details'!$A$6:$A$65, 0))), "")</f>
        <v/>
      </c>
      <c r="AH20" s="1" t="str">
        <f>IFERROR(IF(INDEX('Algorithm Details'!P$6:P$65, MATCH($P20, 'Algorithm Details'!$A$6:$A$65, 0)) = "", "", INDEX('Algorithm Details'!P$6:P$65, MATCH($P20, 'Algorithm Details'!$A$6:$A$65, 0))), "")</f>
        <v/>
      </c>
      <c r="AI20" s="1" t="str">
        <f>IFERROR(IF(INDEX('Algorithm Details'!Q$6:Q$65, MATCH($P20, 'Algorithm Details'!$A$6:$A$65, 0)) = "", "", INDEX('Algorithm Details'!Q$6:Q$65, MATCH($P20, 'Algorithm Details'!$A$6:$A$65, 0))), "")</f>
        <v/>
      </c>
      <c r="AJ20" s="1" t="str">
        <f>IFERROR(IF(INDEX('Algorithm Details'!R$6:R$65, MATCH($P20, 'Algorithm Details'!$A$6:$A$65, 0)) = "", "", INDEX('Algorithm Details'!R$6:R$65, MATCH($P20, 'Algorithm Details'!$A$6:$A$65, 0))), "")</f>
        <v/>
      </c>
      <c r="AK20" s="1" t="str">
        <f>IFERROR(IF(INDEX('Algorithm Details'!S$6:S$65, MATCH($P20, 'Algorithm Details'!$A$6:$A$65, 0)) = "", "", INDEX('Algorithm Details'!S$6:S$65, MATCH($P20, 'Algorithm Details'!$A$6:$A$65, 0))), "")</f>
        <v/>
      </c>
      <c r="AL20" s="1" t="str">
        <f>IFERROR(IF(INDEX('Algorithm Details'!T$6:T$65, MATCH($P20, 'Algorithm Details'!$A$6:$A$65, 0)) = "", "", INDEX('Algorithm Details'!T$6:T$65, MATCH($P20, 'Algorithm Details'!$A$6:$A$65, 0))), "")</f>
        <v/>
      </c>
      <c r="AM20" s="1" t="str">
        <f>IFERROR(IF(INDEX('Algorithm Details'!U$6:U$65, MATCH($P20, 'Algorithm Details'!$A$6:$A$65, 0)) = "", "", INDEX('Algorithm Details'!U$6:U$65, MATCH($P20, 'Algorithm Details'!$A$6:$A$65, 0))), "")</f>
        <v/>
      </c>
      <c r="AN20" s="1" t="str">
        <f>IFERROR(IF(INDEX('Algorithm Details'!V$6:V$65, MATCH($P20, 'Algorithm Details'!$A$6:$A$65, 0)) = "", "", INDEX('Algorithm Details'!V$6:V$65, MATCH($P20, 'Algorithm Details'!$A$6:$A$65, 0))), "")</f>
        <v/>
      </c>
      <c r="AO20" s="1" t="str">
        <f>IFERROR(IF(INDEX('Algorithm Details'!W$6:W$65, MATCH($P20, 'Algorithm Details'!$A$6:$A$65, 0)) = "", "", INDEX('Algorithm Details'!W$6:W$65, MATCH($P20, 'Algorithm Details'!$A$6:$A$65, 0))), "")</f>
        <v/>
      </c>
      <c r="AP20" s="1" t="str">
        <f>IFERROR(IF(INDEX('Algorithm Details'!X$6:X$65, MATCH($P20, 'Algorithm Details'!$A$6:$A$65, 0)) = "", "", INDEX('Algorithm Details'!X$6:X$65, MATCH($P20, 'Algorithm Details'!$A$6:$A$65, 0))), "")</f>
        <v/>
      </c>
      <c r="AQ20" s="1" t="str">
        <f>IFERROR(IF(INDEX('Algorithm Details'!Y$6:Y$65, MATCH($P20, 'Algorithm Details'!$A$6:$A$65, 0)) = "", "", INDEX('Algorithm Details'!Y$6:Y$65, MATCH($P20, 'Algorithm Details'!$A$6:$A$65, 0))), "")</f>
        <v/>
      </c>
      <c r="AR20" s="1" t="str">
        <f>IFERROR(IF(INDEX('Algorithm Details'!Z$6:Z$65, MATCH($P20, 'Algorithm Details'!$A$6:$A$65, 0)) = "", "", INDEX('Algorithm Details'!Z$6:Z$65, MATCH($P20, 'Algorithm Details'!$A$6:$A$65, 0))), "")</f>
        <v/>
      </c>
      <c r="AS20" s="1" t="str">
        <f>IFERROR(IF(INDEX('Algorithm Details'!AA$6:AA$65, MATCH($P20, 'Algorithm Details'!$A$6:$A$65, 0)) = "", "", INDEX('Algorithm Details'!AA$6:AA$65, MATCH($P20, 'Algorithm Details'!$A$6:$A$65, 0))), "")</f>
        <v/>
      </c>
      <c r="AT20" s="141" t="str">
        <f>IFERROR(IF(INDEX('Algorithm Details'!AB$6:AB$65, MATCH($P20, 'Algorithm Details'!$A$6:$A$65, 0)) = "", "", INDEX('Algorithm Details'!AB$6:AB$65, MATCH($P20, 'Algorithm Details'!$A$6:$A$65, 0))), "")</f>
        <v/>
      </c>
      <c r="AX20" s="1" t="str">
        <f t="shared" si="6"/>
        <v>RDS-SLAM, SegNet (Keyframe)</v>
      </c>
      <c r="AY20" s="1">
        <f t="shared" si="7"/>
        <v>30</v>
      </c>
      <c r="AZ20" s="1">
        <f t="shared" si="8"/>
        <v>9</v>
      </c>
      <c r="BA20" s="1">
        <f t="shared" si="9"/>
        <v>15</v>
      </c>
      <c r="BB20" s="1">
        <f t="shared" si="10"/>
        <v>4</v>
      </c>
      <c r="BC20" s="1">
        <f t="shared" si="11"/>
        <v>11.3</v>
      </c>
      <c r="BD20" s="79">
        <f t="shared" si="12"/>
        <v>0.37666666666666671</v>
      </c>
      <c r="AGC20" s="1" t="s">
        <v>1048</v>
      </c>
    </row>
    <row r="21" spans="1:875" ht="15.75" thickBot="1" x14ac:dyDescent="0.3">
      <c r="A21" s="1" t="str">
        <f>Data!A32</f>
        <v>Basalt</v>
      </c>
      <c r="B21" s="1">
        <f>'(old)OtherMetrics'!B32</f>
        <v>60</v>
      </c>
      <c r="C21" s="1">
        <f>AuxiliaryTable!EV22</f>
        <v>16</v>
      </c>
      <c r="D21" s="1">
        <f>'(old)OtherMetrics'!C32</f>
        <v>8</v>
      </c>
      <c r="E21" s="1">
        <f>'(old)OtherMetrics'!D32</f>
        <v>8</v>
      </c>
      <c r="F21">
        <f t="shared" si="2"/>
        <v>7.1999999999999993</v>
      </c>
      <c r="G21" s="207">
        <f t="shared" si="3"/>
        <v>0.11999999999999998</v>
      </c>
      <c r="I21" s="1">
        <f t="shared" si="4"/>
        <v>42</v>
      </c>
      <c r="J21" s="215">
        <f>RANK(G21, $G$14:$G$155, 0)+COUNTIF($I21:I162,I21)-1</f>
        <v>42</v>
      </c>
      <c r="K21" s="145"/>
      <c r="L21" s="142" t="str" cm="1">
        <f t="array" ref="L21">IFERROR(INDEX($A$14:$A$156, MATCH(1,($G$14:$G$156=LARGE($G$14:$G$156,3))*(COUNTIF($L$16:L20, $A$14:$A$156)=0),0)), "")</f>
        <v/>
      </c>
      <c r="P21" s="144" t="str">
        <f t="shared" si="0"/>
        <v>DLO</v>
      </c>
      <c r="Q21" s="141">
        <v>8</v>
      </c>
      <c r="R21" s="143">
        <f t="shared" si="5"/>
        <v>0.30714285714285705</v>
      </c>
      <c r="S21" s="242">
        <f>IFERROR(INDEX('Algorithm Details'!$Y$6:$Y$65, MATCH(P21, 'Algorithm Details'!$A$6:$A$65, 0)), "")</f>
        <v>45065</v>
      </c>
      <c r="T21" s="1" t="str">
        <f>IFERROR(IF(INDEX('Algorithm Details'!B$6:B$65, MATCH($P21, 'Algorithm Details'!$A$6:$A$65, 0)) = "", "", INDEX('Algorithm Details'!B$6:B$65, MATCH($P21, 'Algorithm Details'!$A$6:$A$65, 0))), "")</f>
        <v>ROS1 (Melodic, Noetic)</v>
      </c>
      <c r="U21" s="249" t="str">
        <f>IFERROR(IF(INDEX('Algorithm Details'!C$6:C$65, MATCH($P21, 'Algorithm Details'!$A$6:$A$65, 0)) = "", "", INDEX('Algorithm Details'!C$6:C$65, MATCH($P21, 'Algorithm Details'!$A$6:$A$65, 0))), "")</f>
        <v>MIT</v>
      </c>
      <c r="V21" s="1" t="str">
        <f>IFERROR(IF(INDEX('Algorithm Details'!D$6:D$65, MATCH($P21, 'Algorithm Details'!$A$6:$A$65, 0)) = "", "", INDEX('Algorithm Details'!D$6:D$65, MATCH($P21, 'Algorithm Details'!$A$6:$A$65, 0))), "")</f>
        <v>-</v>
      </c>
      <c r="W21" s="1" t="str">
        <f>IFERROR(IF(INDEX('Algorithm Details'!E$6:E$65, MATCH($P21, 'Algorithm Details'!$A$6:$A$65, 0)) = "", "", INDEX('Algorithm Details'!E$6:E$65, MATCH($P21, 'Algorithm Details'!$A$6:$A$65, 0))), "")</f>
        <v>R</v>
      </c>
      <c r="X21" s="1" t="str">
        <f>IFERROR(IF(INDEX('Algorithm Details'!F$6:F$65, MATCH($P21, 'Algorithm Details'!$A$6:$A$65, 0)) = "", "", INDEX('Algorithm Details'!F$6:F$65, MATCH($P21, 'Algorithm Details'!$A$6:$A$65, 0))), "")</f>
        <v>-</v>
      </c>
      <c r="Y21" s="1" t="str">
        <f>IFERROR(IF(INDEX('Algorithm Details'!G$6:G$65, MATCH($P21, 'Algorithm Details'!$A$6:$A$65, 0)) = "", "", INDEX('Algorithm Details'!G$6:G$65, MATCH($P21, 'Algorithm Details'!$A$6:$A$65, 0))), "")</f>
        <v>O</v>
      </c>
      <c r="Z21" s="1" t="str">
        <f>IFERROR(IF(INDEX('Algorithm Details'!H$6:H$65, MATCH($P21, 'Algorithm Details'!$A$6:$A$65, 0)) = "", "", INDEX('Algorithm Details'!H$6:H$65, MATCH($P21, 'Algorithm Details'!$A$6:$A$65, 0))), "")</f>
        <v>-</v>
      </c>
      <c r="AA21" s="1" t="str">
        <f>IFERROR(IF(INDEX('Algorithm Details'!I$6:I$65, MATCH($P21, 'Algorithm Details'!$A$6:$A$65, 0)) = "", "", INDEX('Algorithm Details'!I$6:I$65, MATCH($P21, 'Algorithm Details'!$A$6:$A$65, 0))), "")</f>
        <v>-</v>
      </c>
      <c r="AB21" s="1" t="str">
        <f>IFERROR(IF(INDEX('Algorithm Details'!J$6:J$65, MATCH($P21, 'Algorithm Details'!$A$6:$A$65, 0)) = "", "", INDEX('Algorithm Details'!J$6:J$65, MATCH($P21, 'Algorithm Details'!$A$6:$A$65, 0))), "")</f>
        <v>Both</v>
      </c>
      <c r="AC21" s="1" t="str">
        <f>IFERROR(IF(INDEX('Algorithm Details'!K$6:K$65, MATCH($P21, 'Algorithm Details'!$A$6:$A$65, 0)) = "", "", INDEX('Algorithm Details'!K$6:K$65, MATCH($P21, 'Algorithm Details'!$A$6:$A$65, 0))), "")</f>
        <v>3D</v>
      </c>
      <c r="AD21" s="1" t="str">
        <f>IFERROR(IF(INDEX('Algorithm Details'!L$6:L$65, MATCH($P21, 'Algorithm Details'!$A$6:$A$65, 0)) = "", "", INDEX('Algorithm Details'!L$6:L$65, MATCH($P21, 'Algorithm Details'!$A$6:$A$65, 0))), "")</f>
        <v>-</v>
      </c>
      <c r="AE21" s="1" t="str">
        <f>IFERROR(IF(INDEX('Algorithm Details'!M$6:M$65, MATCH($P21, 'Algorithm Details'!$A$6:$A$65, 0)) = "", "", INDEX('Algorithm Details'!M$6:M$65, MATCH($P21, 'Algorithm Details'!$A$6:$A$65, 0))), "")</f>
        <v>-</v>
      </c>
      <c r="AF21" s="1" t="str">
        <f>IFERROR(IF(INDEX('Algorithm Details'!N$6:N$65, MATCH($P21, 'Algorithm Details'!$A$6:$A$65, 0)) = "", "", INDEX('Algorithm Details'!N$6:N$65, MATCH($P21, 'Algorithm Details'!$A$6:$A$65, 0))), "")</f>
        <v>-</v>
      </c>
      <c r="AG21" s="1" t="str">
        <f>IFERROR(IF(INDEX('Algorithm Details'!O$6:O$65, MATCH($P21, 'Algorithm Details'!$A$6:$A$65, 0)) = "", "", INDEX('Algorithm Details'!O$6:O$65, MATCH($P21, 'Algorithm Details'!$A$6:$A$65, 0))), "")</f>
        <v>-</v>
      </c>
      <c r="AH21" s="1" t="str">
        <f>IFERROR(IF(INDEX('Algorithm Details'!P$6:P$65, MATCH($P21, 'Algorithm Details'!$A$6:$A$65, 0)) = "", "", INDEX('Algorithm Details'!P$6:P$65, MATCH($P21, 'Algorithm Details'!$A$6:$A$65, 0))), "")</f>
        <v/>
      </c>
      <c r="AI21" s="1" t="str">
        <f>IFERROR(IF(INDEX('Algorithm Details'!Q$6:Q$65, MATCH($P21, 'Algorithm Details'!$A$6:$A$65, 0)) = "", "", INDEX('Algorithm Details'!Q$6:Q$65, MATCH($P21, 'Algorithm Details'!$A$6:$A$65, 0))), "")</f>
        <v>-</v>
      </c>
      <c r="AJ21" s="1" t="str">
        <f>IFERROR(IF(INDEX('Algorithm Details'!R$6:R$65, MATCH($P21, 'Algorithm Details'!$A$6:$A$65, 0)) = "", "", INDEX('Algorithm Details'!R$6:R$65, MATCH($P21, 'Algorithm Details'!$A$6:$A$65, 0))), "")</f>
        <v>-</v>
      </c>
      <c r="AK21" s="1" t="str">
        <f>IFERROR(IF(INDEX('Algorithm Details'!S$6:S$65, MATCH($P21, 'Algorithm Details'!$A$6:$A$65, 0)) = "", "", INDEX('Algorithm Details'!S$6:S$65, MATCH($P21, 'Algorithm Details'!$A$6:$A$65, 0))), "")</f>
        <v>-</v>
      </c>
      <c r="AL21" s="1" t="str">
        <f>IFERROR(IF(INDEX('Algorithm Details'!T$6:T$65, MATCH($P21, 'Algorithm Details'!$A$6:$A$65, 0)) = "", "", INDEX('Algorithm Details'!T$6:T$65, MATCH($P21, 'Algorithm Details'!$A$6:$A$65, 0))), "")</f>
        <v/>
      </c>
      <c r="AM21" s="1" t="str">
        <f>IFERROR(IF(INDEX('Algorithm Details'!U$6:U$65, MATCH($P21, 'Algorithm Details'!$A$6:$A$65, 0)) = "", "", INDEX('Algorithm Details'!U$6:U$65, MATCH($P21, 'Algorithm Details'!$A$6:$A$65, 0))), "")</f>
        <v>-</v>
      </c>
      <c r="AN21" s="1" t="str">
        <f>IFERROR(IF(INDEX('Algorithm Details'!V$6:V$65, MATCH($P21, 'Algorithm Details'!$A$6:$A$65, 0)) = "", "", INDEX('Algorithm Details'!V$6:V$65, MATCH($P21, 'Algorithm Details'!$A$6:$A$65, 0))), "")</f>
        <v>-</v>
      </c>
      <c r="AO21" s="1" t="str">
        <f>IFERROR(IF(INDEX('Algorithm Details'!W$6:W$65, MATCH($P21, 'Algorithm Details'!$A$6:$A$65, 0)) = "", "", INDEX('Algorithm Details'!W$6:W$65, MATCH($P21, 'Algorithm Details'!$A$6:$A$65, 0))), "")</f>
        <v>github</v>
      </c>
      <c r="AP21" s="1">
        <f ca="1">IFERROR(IF(INDEX('Algorithm Details'!X$6:X$65, MATCH($P21, 'Algorithm Details'!$A$6:$A$65, 0)) = "", "", INDEX('Algorithm Details'!X$6:X$65, MATCH($P21, 'Algorithm Details'!$A$6:$A$65, 0))), "")</f>
        <v>3</v>
      </c>
      <c r="AQ21" s="1">
        <f>IFERROR(IF(INDEX('Algorithm Details'!Y$6:Y$65, MATCH($P21, 'Algorithm Details'!$A$6:$A$65, 0)) = "", "", INDEX('Algorithm Details'!Y$6:Y$65, MATCH($P21, 'Algorithm Details'!$A$6:$A$65, 0))), "")</f>
        <v>45065</v>
      </c>
      <c r="AR21" s="1" t="str">
        <f>IFERROR(IF(INDEX('Algorithm Details'!Z$6:Z$65, MATCH($P21, 'Algorithm Details'!$A$6:$A$65, 0)) = "", "", INDEX('Algorithm Details'!Z$6:Z$65, MATCH($P21, 'Algorithm Details'!$A$6:$A$65, 0))), "")</f>
        <v>-</v>
      </c>
      <c r="AS21" s="1" t="str">
        <f>IFERROR(IF(INDEX('Algorithm Details'!AA$6:AA$65, MATCH($P21, 'Algorithm Details'!$A$6:$A$65, 0)) = "", "", INDEX('Algorithm Details'!AA$6:AA$65, MATCH($P21, 'Algorithm Details'!$A$6:$A$65, 0))), "")</f>
        <v/>
      </c>
      <c r="AT21" s="141" t="str">
        <f>IFERROR(IF(INDEX('Algorithm Details'!AB$6:AB$65, MATCH($P21, 'Algorithm Details'!$A$6:$A$65, 0)) = "", "", INDEX('Algorithm Details'!AB$6:AB$65, MATCH($P21, 'Algorithm Details'!$A$6:$A$65, 0))), "")</f>
        <v>10.1109/LRA.2022.3142739</v>
      </c>
      <c r="AX21" s="1" t="str">
        <f t="shared" si="6"/>
        <v>DLO</v>
      </c>
      <c r="AY21" s="1">
        <f t="shared" si="7"/>
        <v>28</v>
      </c>
      <c r="AZ21" s="1">
        <f t="shared" si="8"/>
        <v>12</v>
      </c>
      <c r="BA21" s="1">
        <f t="shared" si="9"/>
        <v>12</v>
      </c>
      <c r="BB21" s="1">
        <f t="shared" si="10"/>
        <v>1</v>
      </c>
      <c r="BC21" s="1">
        <f t="shared" si="11"/>
        <v>8.5999999999999979</v>
      </c>
      <c r="BD21" s="79">
        <f t="shared" si="12"/>
        <v>0.30714285714285705</v>
      </c>
    </row>
    <row r="22" spans="1:875" ht="45" x14ac:dyDescent="0.25">
      <c r="A22" s="1" t="str">
        <f>Data!A33</f>
        <v>Kimera</v>
      </c>
      <c r="B22" s="1">
        <f>'(old)OtherMetrics'!B33</f>
        <v>27</v>
      </c>
      <c r="C22" s="1">
        <f>AuxiliaryTable!EV23</f>
        <v>16</v>
      </c>
      <c r="D22" s="1">
        <f>'(old)OtherMetrics'!C33</f>
        <v>1</v>
      </c>
      <c r="E22" s="1">
        <f>'(old)OtherMetrics'!D33</f>
        <v>1</v>
      </c>
      <c r="F22">
        <f t="shared" si="2"/>
        <v>0.89999999999999991</v>
      </c>
      <c r="G22" s="207">
        <f t="shared" si="3"/>
        <v>3.3333333333333333E-2</v>
      </c>
      <c r="I22" s="1">
        <f t="shared" si="4"/>
        <v>56</v>
      </c>
      <c r="J22" s="215">
        <f>RANK(G22, $G$14:$G$155, 0)+COUNTIF($I22:I163,I22)-1</f>
        <v>57</v>
      </c>
      <c r="P22" s="144" t="str">
        <f t="shared" si="0"/>
        <v>CFP-SLAM</v>
      </c>
      <c r="Q22" s="141">
        <v>9</v>
      </c>
      <c r="R22" s="143">
        <f>INDEX($G$14:$G$155, MATCH(ROW(A9), $J$14:$J$155, 0))</f>
        <v>0.30625000000000002</v>
      </c>
      <c r="S22" s="242" t="str">
        <f>IFERROR(INDEX('Algorithm Details'!$Y$6:$Y$65, MATCH(P22, 'Algorithm Details'!$A$6:$A$65, 0)), "")</f>
        <v/>
      </c>
      <c r="T22" s="1" t="str">
        <f>IFERROR(IF(INDEX('Algorithm Details'!B$6:B$65, MATCH($P22, 'Algorithm Details'!$A$6:$A$65, 0)) = "", "", INDEX('Algorithm Details'!B$6:B$65, MATCH($P22, 'Algorithm Details'!$A$6:$A$65, 0))), "")</f>
        <v/>
      </c>
      <c r="U22" s="249" t="str">
        <f>IFERROR(IF(INDEX('Algorithm Details'!C$6:C$65, MATCH($P22, 'Algorithm Details'!$A$6:$A$65, 0)) = "", "", INDEX('Algorithm Details'!C$6:C$65, MATCH($P22, 'Algorithm Details'!$A$6:$A$65, 0))), "")</f>
        <v/>
      </c>
      <c r="V22" s="1" t="str">
        <f>IFERROR(IF(INDEX('Algorithm Details'!D$6:D$65, MATCH($P22, 'Algorithm Details'!$A$6:$A$65, 0)) = "", "", INDEX('Algorithm Details'!D$6:D$65, MATCH($P22, 'Algorithm Details'!$A$6:$A$65, 0))), "")</f>
        <v/>
      </c>
      <c r="W22" s="1" t="str">
        <f>IFERROR(IF(INDEX('Algorithm Details'!E$6:E$65, MATCH($P22, 'Algorithm Details'!$A$6:$A$65, 0)) = "", "", INDEX('Algorithm Details'!E$6:E$65, MATCH($P22, 'Algorithm Details'!$A$6:$A$65, 0))), "")</f>
        <v/>
      </c>
      <c r="X22" s="1" t="str">
        <f>IFERROR(IF(INDEX('Algorithm Details'!F$6:F$65, MATCH($P22, 'Algorithm Details'!$A$6:$A$65, 0)) = "", "", INDEX('Algorithm Details'!F$6:F$65, MATCH($P22, 'Algorithm Details'!$A$6:$A$65, 0))), "")</f>
        <v/>
      </c>
      <c r="Y22" s="1" t="str">
        <f>IFERROR(IF(INDEX('Algorithm Details'!G$6:G$65, MATCH($P22, 'Algorithm Details'!$A$6:$A$65, 0)) = "", "", INDEX('Algorithm Details'!G$6:G$65, MATCH($P22, 'Algorithm Details'!$A$6:$A$65, 0))), "")</f>
        <v/>
      </c>
      <c r="Z22" s="1" t="str">
        <f>IFERROR(IF(INDEX('Algorithm Details'!H$6:H$65, MATCH($P22, 'Algorithm Details'!$A$6:$A$65, 0)) = "", "", INDEX('Algorithm Details'!H$6:H$65, MATCH($P22, 'Algorithm Details'!$A$6:$A$65, 0))), "")</f>
        <v/>
      </c>
      <c r="AA22" s="1" t="str">
        <f>IFERROR(IF(INDEX('Algorithm Details'!I$6:I$65, MATCH($P22, 'Algorithm Details'!$A$6:$A$65, 0)) = "", "", INDEX('Algorithm Details'!I$6:I$65, MATCH($P22, 'Algorithm Details'!$A$6:$A$65, 0))), "")</f>
        <v/>
      </c>
      <c r="AB22" s="1" t="str">
        <f>IFERROR(IF(INDEX('Algorithm Details'!J$6:J$65, MATCH($P22, 'Algorithm Details'!$A$6:$A$65, 0)) = "", "", INDEX('Algorithm Details'!J$6:J$65, MATCH($P22, 'Algorithm Details'!$A$6:$A$65, 0))), "")</f>
        <v/>
      </c>
      <c r="AC22" s="1" t="str">
        <f>IFERROR(IF(INDEX('Algorithm Details'!K$6:K$65, MATCH($P22, 'Algorithm Details'!$A$6:$A$65, 0)) = "", "", INDEX('Algorithm Details'!K$6:K$65, MATCH($P22, 'Algorithm Details'!$A$6:$A$65, 0))), "")</f>
        <v/>
      </c>
      <c r="AD22" s="1" t="str">
        <f>IFERROR(IF(INDEX('Algorithm Details'!L$6:L$65, MATCH($P22, 'Algorithm Details'!$A$6:$A$65, 0)) = "", "", INDEX('Algorithm Details'!L$6:L$65, MATCH($P22, 'Algorithm Details'!$A$6:$A$65, 0))), "")</f>
        <v/>
      </c>
      <c r="AE22" s="1" t="str">
        <f>IFERROR(IF(INDEX('Algorithm Details'!M$6:M$65, MATCH($P22, 'Algorithm Details'!$A$6:$A$65, 0)) = "", "", INDEX('Algorithm Details'!M$6:M$65, MATCH($P22, 'Algorithm Details'!$A$6:$A$65, 0))), "")</f>
        <v/>
      </c>
      <c r="AF22" s="1" t="str">
        <f>IFERROR(IF(INDEX('Algorithm Details'!N$6:N$65, MATCH($P22, 'Algorithm Details'!$A$6:$A$65, 0)) = "", "", INDEX('Algorithm Details'!N$6:N$65, MATCH($P22, 'Algorithm Details'!$A$6:$A$65, 0))), "")</f>
        <v/>
      </c>
      <c r="AG22" s="1" t="str">
        <f>IFERROR(IF(INDEX('Algorithm Details'!O$6:O$65, MATCH($P22, 'Algorithm Details'!$A$6:$A$65, 0)) = "", "", INDEX('Algorithm Details'!O$6:O$65, MATCH($P22, 'Algorithm Details'!$A$6:$A$65, 0))), "")</f>
        <v/>
      </c>
      <c r="AH22" s="1" t="str">
        <f>IFERROR(IF(INDEX('Algorithm Details'!P$6:P$65, MATCH($P22, 'Algorithm Details'!$A$6:$A$65, 0)) = "", "", INDEX('Algorithm Details'!P$6:P$65, MATCH($P22, 'Algorithm Details'!$A$6:$A$65, 0))), "")</f>
        <v/>
      </c>
      <c r="AI22" s="1" t="str">
        <f>IFERROR(IF(INDEX('Algorithm Details'!Q$6:Q$65, MATCH($P22, 'Algorithm Details'!$A$6:$A$65, 0)) = "", "", INDEX('Algorithm Details'!Q$6:Q$65, MATCH($P22, 'Algorithm Details'!$A$6:$A$65, 0))), "")</f>
        <v/>
      </c>
      <c r="AJ22" s="1" t="str">
        <f>IFERROR(IF(INDEX('Algorithm Details'!R$6:R$65, MATCH($P22, 'Algorithm Details'!$A$6:$A$65, 0)) = "", "", INDEX('Algorithm Details'!R$6:R$65, MATCH($P22, 'Algorithm Details'!$A$6:$A$65, 0))), "")</f>
        <v/>
      </c>
      <c r="AK22" s="1" t="str">
        <f>IFERROR(IF(INDEX('Algorithm Details'!S$6:S$65, MATCH($P22, 'Algorithm Details'!$A$6:$A$65, 0)) = "", "", INDEX('Algorithm Details'!S$6:S$65, MATCH($P22, 'Algorithm Details'!$A$6:$A$65, 0))), "")</f>
        <v/>
      </c>
      <c r="AL22" s="1" t="str">
        <f>IFERROR(IF(INDEX('Algorithm Details'!T$6:T$65, MATCH($P22, 'Algorithm Details'!$A$6:$A$65, 0)) = "", "", INDEX('Algorithm Details'!T$6:T$65, MATCH($P22, 'Algorithm Details'!$A$6:$A$65, 0))), "")</f>
        <v/>
      </c>
      <c r="AM22" s="1" t="str">
        <f>IFERROR(IF(INDEX('Algorithm Details'!U$6:U$65, MATCH($P22, 'Algorithm Details'!$A$6:$A$65, 0)) = "", "", INDEX('Algorithm Details'!U$6:U$65, MATCH($P22, 'Algorithm Details'!$A$6:$A$65, 0))), "")</f>
        <v/>
      </c>
      <c r="AN22" s="1" t="str">
        <f>IFERROR(IF(INDEX('Algorithm Details'!V$6:V$65, MATCH($P22, 'Algorithm Details'!$A$6:$A$65, 0)) = "", "", INDEX('Algorithm Details'!V$6:V$65, MATCH($P22, 'Algorithm Details'!$A$6:$A$65, 0))), "")</f>
        <v/>
      </c>
      <c r="AO22" s="1" t="str">
        <f>IFERROR(IF(INDEX('Algorithm Details'!W$6:W$65, MATCH($P22, 'Algorithm Details'!$A$6:$A$65, 0)) = "", "", INDEX('Algorithm Details'!W$6:W$65, MATCH($P22, 'Algorithm Details'!$A$6:$A$65, 0))), "")</f>
        <v/>
      </c>
      <c r="AP22" s="1" t="str">
        <f>IFERROR(IF(INDEX('Algorithm Details'!X$6:X$65, MATCH($P22, 'Algorithm Details'!$A$6:$A$65, 0)) = "", "", INDEX('Algorithm Details'!X$6:X$65, MATCH($P22, 'Algorithm Details'!$A$6:$A$65, 0))), "")</f>
        <v/>
      </c>
      <c r="AQ22" s="1" t="str">
        <f>IFERROR(IF(INDEX('Algorithm Details'!Y$6:Y$65, MATCH($P22, 'Algorithm Details'!$A$6:$A$65, 0)) = "", "", INDEX('Algorithm Details'!Y$6:Y$65, MATCH($P22, 'Algorithm Details'!$A$6:$A$65, 0))), "")</f>
        <v/>
      </c>
      <c r="AR22" s="1" t="str">
        <f>IFERROR(IF(INDEX('Algorithm Details'!Z$6:Z$65, MATCH($P22, 'Algorithm Details'!$A$6:$A$65, 0)) = "", "", INDEX('Algorithm Details'!Z$6:Z$65, MATCH($P22, 'Algorithm Details'!$A$6:$A$65, 0))), "")</f>
        <v/>
      </c>
      <c r="AS22" s="1" t="str">
        <f>IFERROR(IF(INDEX('Algorithm Details'!AA$6:AA$65, MATCH($P22, 'Algorithm Details'!$A$6:$A$65, 0)) = "", "", INDEX('Algorithm Details'!AA$6:AA$65, MATCH($P22, 'Algorithm Details'!$A$6:$A$65, 0))), "")</f>
        <v/>
      </c>
      <c r="AT22" s="141" t="str">
        <f>IFERROR(IF(INDEX('Algorithm Details'!AB$6:AB$65, MATCH($P22, 'Algorithm Details'!$A$6:$A$65, 0)) = "", "", INDEX('Algorithm Details'!AB$6:AB$65, MATCH($P22, 'Algorithm Details'!$A$6:$A$65, 0))), "")</f>
        <v/>
      </c>
      <c r="AX22" s="1" t="str">
        <f t="shared" si="6"/>
        <v>CFP-SLAM</v>
      </c>
      <c r="AY22" s="1">
        <f t="shared" si="7"/>
        <v>32</v>
      </c>
      <c r="AZ22" s="1">
        <f t="shared" si="8"/>
        <v>6</v>
      </c>
      <c r="BA22" s="1">
        <f t="shared" si="9"/>
        <v>10</v>
      </c>
      <c r="BB22" s="1">
        <f t="shared" si="10"/>
        <v>14</v>
      </c>
      <c r="BC22" s="1">
        <f t="shared" si="11"/>
        <v>9.8000000000000007</v>
      </c>
      <c r="BD22" s="79">
        <f t="shared" si="12"/>
        <v>0.30625000000000002</v>
      </c>
      <c r="AGB22" s="76"/>
      <c r="AGC22" s="6"/>
      <c r="AGD22" s="6"/>
      <c r="AGE22" s="6"/>
      <c r="AGF22" s="6"/>
      <c r="AGG22" s="6"/>
      <c r="AGH22" s="6"/>
      <c r="AGI22" s="6"/>
      <c r="AGJ22" s="6"/>
      <c r="AGK22" s="6"/>
      <c r="AGL22" s="6"/>
      <c r="AGM22" s="6"/>
      <c r="AGN22"/>
    </row>
    <row r="23" spans="1:875" ht="30" x14ac:dyDescent="0.25">
      <c r="A23" s="1" t="str">
        <f>Data!A34</f>
        <v>OpenVINS</v>
      </c>
      <c r="B23" s="1">
        <f>'(old)OtherMetrics'!B34</f>
        <v>26</v>
      </c>
      <c r="C23" s="1">
        <f>AuxiliaryTable!EV24</f>
        <v>16</v>
      </c>
      <c r="D23" s="1">
        <f>'(old)OtherMetrics'!C34</f>
        <v>0</v>
      </c>
      <c r="E23" s="1">
        <f>'(old)OtherMetrics'!D34</f>
        <v>2</v>
      </c>
      <c r="F23">
        <f t="shared" si="2"/>
        <v>0.4</v>
      </c>
      <c r="G23" s="207">
        <f t="shared" si="3"/>
        <v>1.5384615384615385E-2</v>
      </c>
      <c r="I23" s="1">
        <f t="shared" si="4"/>
        <v>69</v>
      </c>
      <c r="J23" s="215">
        <f>RANK(G23, $G$14:$G$155, 0)+COUNTIF($I23:I164,I23)-1</f>
        <v>70</v>
      </c>
      <c r="P23" s="144" t="str">
        <f t="shared" si="0"/>
        <v>BAD-SLAM*</v>
      </c>
      <c r="Q23" s="141">
        <v>10</v>
      </c>
      <c r="R23" s="143">
        <f t="shared" ref="R23:R86" si="13">INDEX($G$14:$G$155, MATCH(ROW(A10), $J$14:$J$155, 0))</f>
        <v>0.3</v>
      </c>
      <c r="S23" s="242" t="str">
        <f>IFERROR(INDEX('Algorithm Details'!$Y$6:$Y$65, MATCH(P23, 'Algorithm Details'!$A$6:$A$65, 0)), "")</f>
        <v/>
      </c>
      <c r="T23" s="1" t="str">
        <f>IFERROR(IF(INDEX('Algorithm Details'!B$6:B$65, MATCH($P23, 'Algorithm Details'!$A$6:$A$65, 0)) = "", "", INDEX('Algorithm Details'!B$6:B$65, MATCH($P23, 'Algorithm Details'!$A$6:$A$65, 0))), "")</f>
        <v/>
      </c>
      <c r="U23" s="249" t="str">
        <f>IFERROR(IF(INDEX('Algorithm Details'!C$6:C$65, MATCH($P23, 'Algorithm Details'!$A$6:$A$65, 0)) = "", "", INDEX('Algorithm Details'!C$6:C$65, MATCH($P23, 'Algorithm Details'!$A$6:$A$65, 0))), "")</f>
        <v/>
      </c>
      <c r="V23" s="1" t="str">
        <f>IFERROR(IF(INDEX('Algorithm Details'!D$6:D$65, MATCH($P23, 'Algorithm Details'!$A$6:$A$65, 0)) = "", "", INDEX('Algorithm Details'!D$6:D$65, MATCH($P23, 'Algorithm Details'!$A$6:$A$65, 0))), "")</f>
        <v/>
      </c>
      <c r="W23" s="1" t="str">
        <f>IFERROR(IF(INDEX('Algorithm Details'!E$6:E$65, MATCH($P23, 'Algorithm Details'!$A$6:$A$65, 0)) = "", "", INDEX('Algorithm Details'!E$6:E$65, MATCH($P23, 'Algorithm Details'!$A$6:$A$65, 0))), "")</f>
        <v/>
      </c>
      <c r="X23" s="1" t="str">
        <f>IFERROR(IF(INDEX('Algorithm Details'!F$6:F$65, MATCH($P23, 'Algorithm Details'!$A$6:$A$65, 0)) = "", "", INDEX('Algorithm Details'!F$6:F$65, MATCH($P23, 'Algorithm Details'!$A$6:$A$65, 0))), "")</f>
        <v/>
      </c>
      <c r="Y23" s="1" t="str">
        <f>IFERROR(IF(INDEX('Algorithm Details'!G$6:G$65, MATCH($P23, 'Algorithm Details'!$A$6:$A$65, 0)) = "", "", INDEX('Algorithm Details'!G$6:G$65, MATCH($P23, 'Algorithm Details'!$A$6:$A$65, 0))), "")</f>
        <v/>
      </c>
      <c r="Z23" s="1" t="str">
        <f>IFERROR(IF(INDEX('Algorithm Details'!H$6:H$65, MATCH($P23, 'Algorithm Details'!$A$6:$A$65, 0)) = "", "", INDEX('Algorithm Details'!H$6:H$65, MATCH($P23, 'Algorithm Details'!$A$6:$A$65, 0))), "")</f>
        <v/>
      </c>
      <c r="AA23" s="1" t="str">
        <f>IFERROR(IF(INDEX('Algorithm Details'!I$6:I$65, MATCH($P23, 'Algorithm Details'!$A$6:$A$65, 0)) = "", "", INDEX('Algorithm Details'!I$6:I$65, MATCH($P23, 'Algorithm Details'!$A$6:$A$65, 0))), "")</f>
        <v/>
      </c>
      <c r="AB23" s="1" t="str">
        <f>IFERROR(IF(INDEX('Algorithm Details'!J$6:J$65, MATCH($P23, 'Algorithm Details'!$A$6:$A$65, 0)) = "", "", INDEX('Algorithm Details'!J$6:J$65, MATCH($P23, 'Algorithm Details'!$A$6:$A$65, 0))), "")</f>
        <v/>
      </c>
      <c r="AC23" s="1" t="str">
        <f>IFERROR(IF(INDEX('Algorithm Details'!K$6:K$65, MATCH($P23, 'Algorithm Details'!$A$6:$A$65, 0)) = "", "", INDEX('Algorithm Details'!K$6:K$65, MATCH($P23, 'Algorithm Details'!$A$6:$A$65, 0))), "")</f>
        <v/>
      </c>
      <c r="AD23" s="1" t="str">
        <f>IFERROR(IF(INDEX('Algorithm Details'!L$6:L$65, MATCH($P23, 'Algorithm Details'!$A$6:$A$65, 0)) = "", "", INDEX('Algorithm Details'!L$6:L$65, MATCH($P23, 'Algorithm Details'!$A$6:$A$65, 0))), "")</f>
        <v/>
      </c>
      <c r="AE23" s="1" t="str">
        <f>IFERROR(IF(INDEX('Algorithm Details'!M$6:M$65, MATCH($P23, 'Algorithm Details'!$A$6:$A$65, 0)) = "", "", INDEX('Algorithm Details'!M$6:M$65, MATCH($P23, 'Algorithm Details'!$A$6:$A$65, 0))), "")</f>
        <v/>
      </c>
      <c r="AF23" s="1" t="str">
        <f>IFERROR(IF(INDEX('Algorithm Details'!N$6:N$65, MATCH($P23, 'Algorithm Details'!$A$6:$A$65, 0)) = "", "", INDEX('Algorithm Details'!N$6:N$65, MATCH($P23, 'Algorithm Details'!$A$6:$A$65, 0))), "")</f>
        <v/>
      </c>
      <c r="AG23" s="1" t="str">
        <f>IFERROR(IF(INDEX('Algorithm Details'!O$6:O$65, MATCH($P23, 'Algorithm Details'!$A$6:$A$65, 0)) = "", "", INDEX('Algorithm Details'!O$6:O$65, MATCH($P23, 'Algorithm Details'!$A$6:$A$65, 0))), "")</f>
        <v/>
      </c>
      <c r="AH23" s="1" t="str">
        <f>IFERROR(IF(INDEX('Algorithm Details'!P$6:P$65, MATCH($P23, 'Algorithm Details'!$A$6:$A$65, 0)) = "", "", INDEX('Algorithm Details'!P$6:P$65, MATCH($P23, 'Algorithm Details'!$A$6:$A$65, 0))), "")</f>
        <v/>
      </c>
      <c r="AI23" s="1" t="str">
        <f>IFERROR(IF(INDEX('Algorithm Details'!Q$6:Q$65, MATCH($P23, 'Algorithm Details'!$A$6:$A$65, 0)) = "", "", INDEX('Algorithm Details'!Q$6:Q$65, MATCH($P23, 'Algorithm Details'!$A$6:$A$65, 0))), "")</f>
        <v/>
      </c>
      <c r="AJ23" s="1" t="str">
        <f>IFERROR(IF(INDEX('Algorithm Details'!R$6:R$65, MATCH($P23, 'Algorithm Details'!$A$6:$A$65, 0)) = "", "", INDEX('Algorithm Details'!R$6:R$65, MATCH($P23, 'Algorithm Details'!$A$6:$A$65, 0))), "")</f>
        <v/>
      </c>
      <c r="AK23" s="1" t="str">
        <f>IFERROR(IF(INDEX('Algorithm Details'!S$6:S$65, MATCH($P23, 'Algorithm Details'!$A$6:$A$65, 0)) = "", "", INDEX('Algorithm Details'!S$6:S$65, MATCH($P23, 'Algorithm Details'!$A$6:$A$65, 0))), "")</f>
        <v/>
      </c>
      <c r="AL23" s="1" t="str">
        <f>IFERROR(IF(INDEX('Algorithm Details'!T$6:T$65, MATCH($P23, 'Algorithm Details'!$A$6:$A$65, 0)) = "", "", INDEX('Algorithm Details'!T$6:T$65, MATCH($P23, 'Algorithm Details'!$A$6:$A$65, 0))), "")</f>
        <v/>
      </c>
      <c r="AM23" s="1" t="str">
        <f>IFERROR(IF(INDEX('Algorithm Details'!U$6:U$65, MATCH($P23, 'Algorithm Details'!$A$6:$A$65, 0)) = "", "", INDEX('Algorithm Details'!U$6:U$65, MATCH($P23, 'Algorithm Details'!$A$6:$A$65, 0))), "")</f>
        <v/>
      </c>
      <c r="AN23" s="1" t="str">
        <f>IFERROR(IF(INDEX('Algorithm Details'!V$6:V$65, MATCH($P23, 'Algorithm Details'!$A$6:$A$65, 0)) = "", "", INDEX('Algorithm Details'!V$6:V$65, MATCH($P23, 'Algorithm Details'!$A$6:$A$65, 0))), "")</f>
        <v/>
      </c>
      <c r="AO23" s="1" t="str">
        <f>IFERROR(IF(INDEX('Algorithm Details'!W$6:W$65, MATCH($P23, 'Algorithm Details'!$A$6:$A$65, 0)) = "", "", INDEX('Algorithm Details'!W$6:W$65, MATCH($P23, 'Algorithm Details'!$A$6:$A$65, 0))), "")</f>
        <v/>
      </c>
      <c r="AP23" s="1" t="str">
        <f>IFERROR(IF(INDEX('Algorithm Details'!X$6:X$65, MATCH($P23, 'Algorithm Details'!$A$6:$A$65, 0)) = "", "", INDEX('Algorithm Details'!X$6:X$65, MATCH($P23, 'Algorithm Details'!$A$6:$A$65, 0))), "")</f>
        <v/>
      </c>
      <c r="AQ23" s="1" t="str">
        <f>IFERROR(IF(INDEX('Algorithm Details'!Y$6:Y$65, MATCH($P23, 'Algorithm Details'!$A$6:$A$65, 0)) = "", "", INDEX('Algorithm Details'!Y$6:Y$65, MATCH($P23, 'Algorithm Details'!$A$6:$A$65, 0))), "")</f>
        <v/>
      </c>
      <c r="AR23" s="1" t="str">
        <f>IFERROR(IF(INDEX('Algorithm Details'!Z$6:Z$65, MATCH($P23, 'Algorithm Details'!$A$6:$A$65, 0)) = "", "", INDEX('Algorithm Details'!Z$6:Z$65, MATCH($P23, 'Algorithm Details'!$A$6:$A$65, 0))), "")</f>
        <v/>
      </c>
      <c r="AS23" s="1" t="str">
        <f>IFERROR(IF(INDEX('Algorithm Details'!AA$6:AA$65, MATCH($P23, 'Algorithm Details'!$A$6:$A$65, 0)) = "", "", INDEX('Algorithm Details'!AA$6:AA$65, MATCH($P23, 'Algorithm Details'!$A$6:$A$65, 0))), "")</f>
        <v/>
      </c>
      <c r="AT23" s="141" t="str">
        <f>IFERROR(IF(INDEX('Algorithm Details'!AB$6:AB$65, MATCH($P23, 'Algorithm Details'!$A$6:$A$65, 0)) = "", "", INDEX('Algorithm Details'!AB$6:AB$65, MATCH($P23, 'Algorithm Details'!$A$6:$A$65, 0))), "")</f>
        <v/>
      </c>
      <c r="AX23" s="1" t="str">
        <f t="shared" si="6"/>
        <v>BAD-SLAM*</v>
      </c>
      <c r="AY23" s="1">
        <f t="shared" si="7"/>
        <v>10</v>
      </c>
      <c r="AZ23" s="1">
        <f t="shared" si="8"/>
        <v>8</v>
      </c>
      <c r="BA23" s="1">
        <f t="shared" si="9"/>
        <v>4</v>
      </c>
      <c r="BB23" s="1">
        <f t="shared" si="10"/>
        <v>1</v>
      </c>
      <c r="BC23" s="1">
        <f t="shared" si="11"/>
        <v>3</v>
      </c>
      <c r="BD23" s="79">
        <f t="shared" si="12"/>
        <v>0.3</v>
      </c>
      <c r="AGB23" s="348" t="s">
        <v>1058</v>
      </c>
      <c r="AGC23" s="349"/>
      <c r="AGD23" s="349"/>
      <c r="AGE23" s="349"/>
      <c r="AGF23" s="349" t="s">
        <v>1059</v>
      </c>
      <c r="AGG23" s="349"/>
      <c r="AGH23" s="349"/>
      <c r="AGI23" s="349"/>
      <c r="AGJ23" s="349" t="s">
        <v>1060</v>
      </c>
      <c r="AGK23" s="349"/>
      <c r="AGL23" s="349"/>
      <c r="AGM23" s="349"/>
      <c r="AGN23" s="349" t="s">
        <v>882</v>
      </c>
      <c r="AGO23" s="349"/>
      <c r="AGP23" s="349"/>
      <c r="AGQ23" s="349"/>
    </row>
    <row r="24" spans="1:875" ht="30" x14ac:dyDescent="0.25">
      <c r="A24" s="1" t="str">
        <f>Data!A35</f>
        <v>ORB-SLAM3</v>
      </c>
      <c r="B24" s="1">
        <f>'(old)OtherMetrics'!B35</f>
        <v>214</v>
      </c>
      <c r="C24" s="1">
        <f>AuxiliaryTable!EV25</f>
        <v>50</v>
      </c>
      <c r="D24" s="1">
        <f>'(old)OtherMetrics'!C35</f>
        <v>47</v>
      </c>
      <c r="E24" s="1">
        <f>'(old)OtherMetrics'!D35</f>
        <v>31</v>
      </c>
      <c r="F24">
        <f t="shared" si="2"/>
        <v>39.1</v>
      </c>
      <c r="G24" s="207">
        <f t="shared" si="3"/>
        <v>0.18271028037383177</v>
      </c>
      <c r="I24" s="1">
        <f t="shared" si="4"/>
        <v>31</v>
      </c>
      <c r="J24" s="215">
        <f>RANK(G24, $G$14:$G$155, 0)+COUNTIF($I24:I165,I24)-1</f>
        <v>31</v>
      </c>
      <c r="P24" s="144" t="str">
        <f t="shared" si="0"/>
        <v>ORB-SLAM2</v>
      </c>
      <c r="Q24" s="141">
        <v>11</v>
      </c>
      <c r="R24" s="143">
        <f t="shared" si="13"/>
        <v>0.2989528795811518</v>
      </c>
      <c r="S24" s="242">
        <f>IFERROR(INDEX('Algorithm Details'!$Y$6:$Y$65, MATCH(P24, 'Algorithm Details'!$A$6:$A$65, 0)), "")</f>
        <v>43019</v>
      </c>
      <c r="T24" s="1" t="str">
        <f>IFERROR(IF(INDEX('Algorithm Details'!B$6:B$65, MATCH($P24, 'Algorithm Details'!$A$6:$A$65, 0)) = "", "", INDEX('Algorithm Details'!B$6:B$65, MATCH($P24, 'Algorithm Details'!$A$6:$A$65, 0))), "")</f>
        <v>ROS1 EOL (Hydro)</v>
      </c>
      <c r="U24" s="249" t="str">
        <f>IFERROR(IF(INDEX('Algorithm Details'!C$6:C$65, MATCH($P24, 'Algorithm Details'!$A$6:$A$65, 0)) = "", "", INDEX('Algorithm Details'!C$6:C$65, MATCH($P24, 'Algorithm Details'!$A$6:$A$65, 0))), "")</f>
        <v>RA: GPL v3
C: undisclosed</v>
      </c>
      <c r="V24" s="1" t="str">
        <f>IFERROR(IF(INDEX('Algorithm Details'!D$6:D$65, MATCH($P24, 'Algorithm Details'!$A$6:$A$65, 0)) = "", "", INDEX('Algorithm Details'!D$6:D$65, MATCH($P24, 'Algorithm Details'!$A$6:$A$65, 0))), "")</f>
        <v>-</v>
      </c>
      <c r="W24" s="1" t="str">
        <f>IFERROR(IF(INDEX('Algorithm Details'!E$6:E$65, MATCH($P24, 'Algorithm Details'!$A$6:$A$65, 0)) = "", "", INDEX('Algorithm Details'!E$6:E$65, MATCH($P24, 'Algorithm Details'!$A$6:$A$65, 0))), "")</f>
        <v>-</v>
      </c>
      <c r="X24" s="1" t="str">
        <f>IFERROR(IF(INDEX('Algorithm Details'!F$6:F$65, MATCH($P24, 'Algorithm Details'!$A$6:$A$65, 0)) = "", "", INDEX('Algorithm Details'!F$6:F$65, MATCH($P24, 'Algorithm Details'!$A$6:$A$65, 0))), "")</f>
        <v>R</v>
      </c>
      <c r="Y24" s="1" t="str">
        <f>IFERROR(IF(INDEX('Algorithm Details'!G$6:G$65, MATCH($P24, 'Algorithm Details'!$A$6:$A$65, 0)) = "", "", INDEX('Algorithm Details'!G$6:G$65, MATCH($P24, 'Algorithm Details'!$A$6:$A$65, 0))), "")</f>
        <v>-</v>
      </c>
      <c r="Z24" s="1" t="str">
        <f>IFERROR(IF(INDEX('Algorithm Details'!H$6:H$65, MATCH($P24, 'Algorithm Details'!$A$6:$A$65, 0)) = "", "", INDEX('Algorithm Details'!H$6:H$65, MATCH($P24, 'Algorithm Details'!$A$6:$A$65, 0))), "")</f>
        <v>-</v>
      </c>
      <c r="AA24" s="1" t="str">
        <f>IFERROR(IF(INDEX('Algorithm Details'!I$6:I$65, MATCH($P24, 'Algorithm Details'!$A$6:$A$65, 0)) = "", "", INDEX('Algorithm Details'!I$6:I$65, MATCH($P24, 'Algorithm Details'!$A$6:$A$65, 0))), "")</f>
        <v>-</v>
      </c>
      <c r="AB24" s="1" t="str">
        <f>IFERROR(IF(INDEX('Algorithm Details'!J$6:J$65, MATCH($P24, 'Algorithm Details'!$A$6:$A$65, 0)) = "", "", INDEX('Algorithm Details'!J$6:J$65, MATCH($P24, 'Algorithm Details'!$A$6:$A$65, 0))), "")</f>
        <v>-</v>
      </c>
      <c r="AC24" s="1" t="str">
        <f>IFERROR(IF(INDEX('Algorithm Details'!K$6:K$65, MATCH($P24, 'Algorithm Details'!$A$6:$A$65, 0)) = "", "", INDEX('Algorithm Details'!K$6:K$65, MATCH($P24, 'Algorithm Details'!$A$6:$A$65, 0))), "")</f>
        <v>-</v>
      </c>
      <c r="AD24" s="1" t="str">
        <f>IFERROR(IF(INDEX('Algorithm Details'!L$6:L$65, MATCH($P24, 'Algorithm Details'!$A$6:$A$65, 0)) = "", "", INDEX('Algorithm Details'!L$6:L$65, MATCH($P24, 'Algorithm Details'!$A$6:$A$65, 0))), "")</f>
        <v>-</v>
      </c>
      <c r="AE24" s="1" t="str">
        <f>IFERROR(IF(INDEX('Algorithm Details'!M$6:M$65, MATCH($P24, 'Algorithm Details'!$A$6:$A$65, 0)) = "", "", INDEX('Algorithm Details'!M$6:M$65, MATCH($P24, 'Algorithm Details'!$A$6:$A$65, 0))), "")</f>
        <v>S</v>
      </c>
      <c r="AF24" s="1" t="str">
        <f>IFERROR(IF(INDEX('Algorithm Details'!N$6:N$65, MATCH($P24, 'Algorithm Details'!$A$6:$A$65, 0)) = "", "", INDEX('Algorithm Details'!N$6:N$65, MATCH($P24, 'Algorithm Details'!$A$6:$A$65, 0))), "")</f>
        <v>S</v>
      </c>
      <c r="AG24" s="1" t="str">
        <f>IFERROR(IF(INDEX('Algorithm Details'!O$6:O$65, MATCH($P24, 'Algorithm Details'!$A$6:$A$65, 0)) = "", "", INDEX('Algorithm Details'!O$6:O$65, MATCH($P24, 'Algorithm Details'!$A$6:$A$65, 0))), "")</f>
        <v>S</v>
      </c>
      <c r="AH24" s="1" t="str">
        <f>IFERROR(IF(INDEX('Algorithm Details'!P$6:P$65, MATCH($P24, 'Algorithm Details'!$A$6:$A$65, 0)) = "", "", INDEX('Algorithm Details'!P$6:P$65, MATCH($P24, 'Algorithm Details'!$A$6:$A$65, 0))), "")</f>
        <v>-</v>
      </c>
      <c r="AI24" s="1" t="str">
        <f>IFERROR(IF(INDEX('Algorithm Details'!Q$6:Q$65, MATCH($P24, 'Algorithm Details'!$A$6:$A$65, 0)) = "", "", INDEX('Algorithm Details'!Q$6:Q$65, MATCH($P24, 'Algorithm Details'!$A$6:$A$65, 0))), "")</f>
        <v>S</v>
      </c>
      <c r="AJ24" s="1" t="str">
        <f>IFERROR(IF(INDEX('Algorithm Details'!R$6:R$65, MATCH($P24, 'Algorithm Details'!$A$6:$A$65, 0)) = "", "", INDEX('Algorithm Details'!R$6:R$65, MATCH($P24, 'Algorithm Details'!$A$6:$A$65, 0))), "")</f>
        <v>S</v>
      </c>
      <c r="AK24" s="1" t="str">
        <f>IFERROR(IF(INDEX('Algorithm Details'!S$6:S$65, MATCH($P24, 'Algorithm Details'!$A$6:$A$65, 0)) = "", "", INDEX('Algorithm Details'!S$6:S$65, MATCH($P24, 'Algorithm Details'!$A$6:$A$65, 0))), "")</f>
        <v>S</v>
      </c>
      <c r="AL24" s="1" t="str">
        <f>IFERROR(IF(INDEX('Algorithm Details'!T$6:T$65, MATCH($P24, 'Algorithm Details'!$A$6:$A$65, 0)) = "", "", INDEX('Algorithm Details'!T$6:T$65, MATCH($P24, 'Algorithm Details'!$A$6:$A$65, 0))), "")</f>
        <v>ORB</v>
      </c>
      <c r="AM24" s="1" t="str">
        <f>IFERROR(IF(INDEX('Algorithm Details'!U$6:U$65, MATCH($P24, 'Algorithm Details'!$A$6:$A$65, 0)) = "", "", INDEX('Algorithm Details'!U$6:U$65, MATCH($P24, 'Algorithm Details'!$A$6:$A$65, 0))), "")</f>
        <v/>
      </c>
      <c r="AN24" s="1" t="str">
        <f>IFERROR(IF(INDEX('Algorithm Details'!V$6:V$65, MATCH($P24, 'Algorithm Details'!$A$6:$A$65, 0)) = "", "", INDEX('Algorithm Details'!V$6:V$65, MATCH($P24, 'Algorithm Details'!$A$6:$A$65, 0))), "")</f>
        <v>Uses 4 threads</v>
      </c>
      <c r="AO24" s="1" t="str">
        <f>IFERROR(IF(INDEX('Algorithm Details'!W$6:W$65, MATCH($P24, 'Algorithm Details'!$A$6:$A$65, 0)) = "", "", INDEX('Algorithm Details'!W$6:W$65, MATCH($P24, 'Algorithm Details'!$A$6:$A$65, 0))), "")</f>
        <v>github</v>
      </c>
      <c r="AP24" s="1">
        <f ca="1">IFERROR(IF(INDEX('Algorithm Details'!X$6:X$65, MATCH($P24, 'Algorithm Details'!$A$6:$A$65, 0)) = "", "", INDEX('Algorithm Details'!X$6:X$65, MATCH($P24, 'Algorithm Details'!$A$6:$A$65, 0))), "")</f>
        <v>9</v>
      </c>
      <c r="AQ24" s="1">
        <f>IFERROR(IF(INDEX('Algorithm Details'!Y$6:Y$65, MATCH($P24, 'Algorithm Details'!$A$6:$A$65, 0)) = "", "", INDEX('Algorithm Details'!Y$6:Y$65, MATCH($P24, 'Algorithm Details'!$A$6:$A$65, 0))), "")</f>
        <v>43019</v>
      </c>
      <c r="AR24" s="1" t="str">
        <f>IFERROR(IF(INDEX('Algorithm Details'!Z$6:Z$65, MATCH($P24, 'Algorithm Details'!$A$6:$A$65, 0)) = "", "", INDEX('Algorithm Details'!Z$6:Z$65, MATCH($P24, 'Algorithm Details'!$A$6:$A$65, 0))), "")</f>
        <v>-</v>
      </c>
      <c r="AS24" s="1" t="str">
        <f>IFERROR(IF(INDEX('Algorithm Details'!AA$6:AA$65, MATCH($P24, 'Algorithm Details'!$A$6:$A$65, 0)) = "", "", INDEX('Algorithm Details'!AA$6:AA$65, MATCH($P24, 'Algorithm Details'!$A$6:$A$65, 0))), "")</f>
        <v>+</v>
      </c>
      <c r="AT24" s="141" t="str">
        <f>IFERROR(IF(INDEX('Algorithm Details'!AB$6:AB$65, MATCH($P24, 'Algorithm Details'!$A$6:$A$65, 0)) = "", "", INDEX('Algorithm Details'!AB$6:AB$65, MATCH($P24, 'Algorithm Details'!$A$6:$A$65, 0))), "")</f>
        <v>10.1109/TRO.2017.2705103</v>
      </c>
      <c r="AX24" s="1" t="str">
        <f t="shared" si="6"/>
        <v>ORB-SLAM2</v>
      </c>
      <c r="AY24" s="1">
        <f t="shared" si="7"/>
        <v>191</v>
      </c>
      <c r="AZ24" s="1">
        <f t="shared" si="8"/>
        <v>49</v>
      </c>
      <c r="BA24" s="1">
        <f t="shared" si="9"/>
        <v>71</v>
      </c>
      <c r="BB24" s="1">
        <f t="shared" si="10"/>
        <v>37</v>
      </c>
      <c r="BC24" s="1">
        <f t="shared" si="11"/>
        <v>57.099999999999994</v>
      </c>
      <c r="BD24" s="79">
        <f t="shared" si="12"/>
        <v>0.2989528795811518</v>
      </c>
      <c r="AGB24" s="132" t="s">
        <v>194</v>
      </c>
      <c r="AGC24" s="1" t="s">
        <v>1054</v>
      </c>
      <c r="AGD24" s="1" t="s">
        <v>1055</v>
      </c>
      <c r="AGE24" s="1" t="s">
        <v>1049</v>
      </c>
      <c r="AGF24" s="1" t="s">
        <v>194</v>
      </c>
      <c r="AGG24" s="1" t="s">
        <v>1054</v>
      </c>
      <c r="AGH24" s="1" t="s">
        <v>1055</v>
      </c>
      <c r="AGI24" s="1" t="s">
        <v>1056</v>
      </c>
      <c r="AGJ24" s="1" t="s">
        <v>194</v>
      </c>
      <c r="AGK24" s="1" t="s">
        <v>1057</v>
      </c>
      <c r="AGL24" s="1" t="s">
        <v>1055</v>
      </c>
      <c r="AGM24" s="1" t="s">
        <v>1049</v>
      </c>
      <c r="AGN24" s="1" t="s">
        <v>1050</v>
      </c>
      <c r="AGO24" s="1" t="s">
        <v>1051</v>
      </c>
      <c r="AGP24" s="1" t="s">
        <v>1052</v>
      </c>
      <c r="AGQ24" s="1" t="s">
        <v>1053</v>
      </c>
    </row>
    <row r="25" spans="1:875" x14ac:dyDescent="0.25">
      <c r="A25" s="1" t="str">
        <f>Data!A36</f>
        <v>DRE</v>
      </c>
      <c r="B25" s="1">
        <f>'(old)OtherMetrics'!B36</f>
        <v>54</v>
      </c>
      <c r="C25" s="1">
        <f>AuxiliaryTable!EV26</f>
        <v>2</v>
      </c>
      <c r="D25" s="1">
        <f>'(old)OtherMetrics'!C36</f>
        <v>42</v>
      </c>
      <c r="E25" s="1">
        <f>'(old)OtherMetrics'!D36</f>
        <v>2</v>
      </c>
      <c r="F25">
        <f t="shared" si="2"/>
        <v>0</v>
      </c>
      <c r="G25" s="207">
        <f>IF(F25=0,0,F25/B25)</f>
        <v>0</v>
      </c>
      <c r="I25" s="1">
        <f t="shared" si="4"/>
        <v>76</v>
      </c>
      <c r="J25" s="215">
        <f>RANK(G25, $G$14:$G$155, 0)+COUNTIF($I25:I166,I25)-1</f>
        <v>140</v>
      </c>
      <c r="P25" s="144" t="str">
        <f t="shared" si="0"/>
        <v>OpenVSLAM</v>
      </c>
      <c r="Q25" s="141">
        <v>12</v>
      </c>
      <c r="R25" s="143">
        <f t="shared" si="13"/>
        <v>0.29107142857142859</v>
      </c>
      <c r="S25" s="242">
        <f>IFERROR(INDEX('Algorithm Details'!$Y$6:$Y$65, MATCH(P25, 'Algorithm Details'!$A$6:$A$65, 0)), "")</f>
        <v>44886</v>
      </c>
      <c r="T25" s="1" t="str">
        <f>IFERROR(IF(INDEX('Algorithm Details'!B$6:B$65, MATCH($P25, 'Algorithm Details'!$A$6:$A$65, 0)) = "", "", INDEX('Algorithm Details'!B$6:B$65, MATCH($P25, 'Algorithm Details'!$A$6:$A$65, 0))), "")</f>
        <v>ROS1 (Noetic), ROS2 (humble, foxy, galactic)</v>
      </c>
      <c r="U25" s="249" t="str">
        <f>IFERROR(IF(INDEX('Algorithm Details'!C$6:C$65, MATCH($P25, 'Algorithm Details'!$A$6:$A$65, 0)) = "", "", INDEX('Algorithm Details'!C$6:C$65, MATCH($P25, 'Algorithm Details'!$A$6:$A$65, 0))), "")</f>
        <v>BSD 2-Clause</v>
      </c>
      <c r="V25" s="1" t="str">
        <f>IFERROR(IF(INDEX('Algorithm Details'!D$6:D$65, MATCH($P25, 'Algorithm Details'!$A$6:$A$65, 0)) = "", "", INDEX('Algorithm Details'!D$6:D$65, MATCH($P25, 'Algorithm Details'!$A$6:$A$65, 0))), "")</f>
        <v>-</v>
      </c>
      <c r="W25" s="1" t="str">
        <f>IFERROR(IF(INDEX('Algorithm Details'!E$6:E$65, MATCH($P25, 'Algorithm Details'!$A$6:$A$65, 0)) = "", "", INDEX('Algorithm Details'!E$6:E$65, MATCH($P25, 'Algorithm Details'!$A$6:$A$65, 0))), "")</f>
        <v>-</v>
      </c>
      <c r="X25" s="1" t="str">
        <f>IFERROR(IF(INDEX('Algorithm Details'!F$6:F$65, MATCH($P25, 'Algorithm Details'!$A$6:$A$65, 0)) = "", "", INDEX('Algorithm Details'!F$6:F$65, MATCH($P25, 'Algorithm Details'!$A$6:$A$65, 0))), "")</f>
        <v>R</v>
      </c>
      <c r="Y25" s="1" t="str">
        <f>IFERROR(IF(INDEX('Algorithm Details'!G$6:G$65, MATCH($P25, 'Algorithm Details'!$A$6:$A$65, 0)) = "", "", INDEX('Algorithm Details'!G$6:G$65, MATCH($P25, 'Algorithm Details'!$A$6:$A$65, 0))), "")</f>
        <v>-</v>
      </c>
      <c r="Z25" s="1" t="str">
        <f>IFERROR(IF(INDEX('Algorithm Details'!H$6:H$65, MATCH($P25, 'Algorithm Details'!$A$6:$A$65, 0)) = "", "", INDEX('Algorithm Details'!H$6:H$65, MATCH($P25, 'Algorithm Details'!$A$6:$A$65, 0))), "")</f>
        <v>-</v>
      </c>
      <c r="AA25" s="1" t="str">
        <f>IFERROR(IF(INDEX('Algorithm Details'!I$6:I$65, MATCH($P25, 'Algorithm Details'!$A$6:$A$65, 0)) = "", "", INDEX('Algorithm Details'!I$6:I$65, MATCH($P25, 'Algorithm Details'!$A$6:$A$65, 0))), "")</f>
        <v>-</v>
      </c>
      <c r="AB25" s="1" t="str">
        <f>IFERROR(IF(INDEX('Algorithm Details'!J$6:J$65, MATCH($P25, 'Algorithm Details'!$A$6:$A$65, 0)) = "", "", INDEX('Algorithm Details'!J$6:J$65, MATCH($P25, 'Algorithm Details'!$A$6:$A$65, 0))), "")</f>
        <v>-</v>
      </c>
      <c r="AC25" s="1" t="str">
        <f>IFERROR(IF(INDEX('Algorithm Details'!K$6:K$65, MATCH($P25, 'Algorithm Details'!$A$6:$A$65, 0)) = "", "", INDEX('Algorithm Details'!K$6:K$65, MATCH($P25, 'Algorithm Details'!$A$6:$A$65, 0))), "")</f>
        <v>-</v>
      </c>
      <c r="AD25" s="1" t="str">
        <f>IFERROR(IF(INDEX('Algorithm Details'!L$6:L$65, MATCH($P25, 'Algorithm Details'!$A$6:$A$65, 0)) = "", "", INDEX('Algorithm Details'!L$6:L$65, MATCH($P25, 'Algorithm Details'!$A$6:$A$65, 0))), "")</f>
        <v>S</v>
      </c>
      <c r="AE25" s="1" t="str">
        <f>IFERROR(IF(INDEX('Algorithm Details'!M$6:M$65, MATCH($P25, 'Algorithm Details'!$A$6:$A$65, 0)) = "", "", INDEX('Algorithm Details'!M$6:M$65, MATCH($P25, 'Algorithm Details'!$A$6:$A$65, 0))), "")</f>
        <v>S</v>
      </c>
      <c r="AF25" s="1" t="str">
        <f>IFERROR(IF(INDEX('Algorithm Details'!N$6:N$65, MATCH($P25, 'Algorithm Details'!$A$6:$A$65, 0)) = "", "", INDEX('Algorithm Details'!N$6:N$65, MATCH($P25, 'Algorithm Details'!$A$6:$A$65, 0))), "")</f>
        <v>S</v>
      </c>
      <c r="AG25" s="1" t="str">
        <f>IFERROR(IF(INDEX('Algorithm Details'!O$6:O$65, MATCH($P25, 'Algorithm Details'!$A$6:$A$65, 0)) = "", "", INDEX('Algorithm Details'!O$6:O$65, MATCH($P25, 'Algorithm Details'!$A$6:$A$65, 0))), "")</f>
        <v>S</v>
      </c>
      <c r="AH25" s="1" t="str">
        <f>IFERROR(IF(INDEX('Algorithm Details'!P$6:P$65, MATCH($P25, 'Algorithm Details'!$A$6:$A$65, 0)) = "", "", INDEX('Algorithm Details'!P$6:P$65, MATCH($P25, 'Algorithm Details'!$A$6:$A$65, 0))), "")</f>
        <v>-</v>
      </c>
      <c r="AI25" s="1" t="str">
        <f>IFERROR(IF(INDEX('Algorithm Details'!Q$6:Q$65, MATCH($P25, 'Algorithm Details'!$A$6:$A$65, 0)) = "", "", INDEX('Algorithm Details'!Q$6:Q$65, MATCH($P25, 'Algorithm Details'!$A$6:$A$65, 0))), "")</f>
        <v/>
      </c>
      <c r="AJ25" s="1" t="str">
        <f>IFERROR(IF(INDEX('Algorithm Details'!R$6:R$65, MATCH($P25, 'Algorithm Details'!$A$6:$A$65, 0)) = "", "", INDEX('Algorithm Details'!R$6:R$65, MATCH($P25, 'Algorithm Details'!$A$6:$A$65, 0))), "")</f>
        <v>S</v>
      </c>
      <c r="AK25" s="1" t="str">
        <f>IFERROR(IF(INDEX('Algorithm Details'!S$6:S$65, MATCH($P25, 'Algorithm Details'!$A$6:$A$65, 0)) = "", "", INDEX('Algorithm Details'!S$6:S$65, MATCH($P25, 'Algorithm Details'!$A$6:$A$65, 0))), "")</f>
        <v>S</v>
      </c>
      <c r="AL25" s="1" t="str">
        <f>IFERROR(IF(INDEX('Algorithm Details'!T$6:T$65, MATCH($P25, 'Algorithm Details'!$A$6:$A$65, 0)) = "", "", INDEX('Algorithm Details'!T$6:T$65, MATCH($P25, 'Algorithm Details'!$A$6:$A$65, 0))), "")</f>
        <v>FAST (corner detection method)</v>
      </c>
      <c r="AM25" s="1" t="str">
        <f>IFERROR(IF(INDEX('Algorithm Details'!U$6:U$65, MATCH($P25, 'Algorithm Details'!$A$6:$A$65, 0)) = "", "", INDEX('Algorithm Details'!U$6:U$65, MATCH($P25, 'Algorithm Details'!$A$6:$A$65, 0))), "")</f>
        <v/>
      </c>
      <c r="AN25" s="1" t="str">
        <f>IFERROR(IF(INDEX('Algorithm Details'!V$6:V$65, MATCH($P25, 'Algorithm Details'!$A$6:$A$65, 0)) = "", "", INDEX('Algorithm Details'!V$6:V$65, MATCH($P25, 'Algorithm Details'!$A$6:$A$65, 0))), "")</f>
        <v>Can run in real time with i7-7820HK CPU@2.9GHz, 32GB RAM</v>
      </c>
      <c r="AO25" s="1" t="str">
        <f>IFERROR(IF(INDEX('Algorithm Details'!W$6:W$65, MATCH($P25, 'Algorithm Details'!$A$6:$A$65, 0)) = "", "", INDEX('Algorithm Details'!W$6:W$65, MATCH($P25, 'Algorithm Details'!$A$6:$A$65, 0))), "")</f>
        <v>web-page, github</v>
      </c>
      <c r="AP25" s="1">
        <f ca="1">IFERROR(IF(INDEX('Algorithm Details'!X$6:X$65, MATCH($P25, 'Algorithm Details'!$A$6:$A$65, 0)) = "", "", INDEX('Algorithm Details'!X$6:X$65, MATCH($P25, 'Algorithm Details'!$A$6:$A$65, 0))), "")</f>
        <v>4</v>
      </c>
      <c r="AQ25" s="1">
        <f>IFERROR(IF(INDEX('Algorithm Details'!Y$6:Y$65, MATCH($P25, 'Algorithm Details'!$A$6:$A$65, 0)) = "", "", INDEX('Algorithm Details'!Y$6:Y$65, MATCH($P25, 'Algorithm Details'!$A$6:$A$65, 0))), "")</f>
        <v>44886</v>
      </c>
      <c r="AR25" s="1" t="str">
        <f>IFERROR(IF(INDEX('Algorithm Details'!Z$6:Z$65, MATCH($P25, 'Algorithm Details'!$A$6:$A$65, 0)) = "", "", INDEX('Algorithm Details'!Z$6:Z$65, MATCH($P25, 'Algorithm Details'!$A$6:$A$65, 0))), "")</f>
        <v>+</v>
      </c>
      <c r="AS25" s="1" t="str">
        <f>IFERROR(IF(INDEX('Algorithm Details'!AA$6:AA$65, MATCH($P25, 'Algorithm Details'!$A$6:$A$65, 0)) = "", "", INDEX('Algorithm Details'!AA$6:AA$65, MATCH($P25, 'Algorithm Details'!$A$6:$A$65, 0))), "")</f>
        <v>+</v>
      </c>
      <c r="AT25" s="141" t="str">
        <f>IFERROR(IF(INDEX('Algorithm Details'!AB$6:AB$65, MATCH($P25, 'Algorithm Details'!$A$6:$A$65, 0)) = "", "", INDEX('Algorithm Details'!AB$6:AB$65, MATCH($P25, 'Algorithm Details'!$A$6:$A$65, 0))), "")</f>
        <v>10.1145/3343031.3350539</v>
      </c>
      <c r="AX25" s="1" t="str">
        <f t="shared" si="6"/>
        <v>OpenVSLAM</v>
      </c>
      <c r="AY25" s="1">
        <f t="shared" si="7"/>
        <v>56</v>
      </c>
      <c r="AZ25" s="1">
        <f t="shared" si="8"/>
        <v>9</v>
      </c>
      <c r="BA25" s="1">
        <f t="shared" si="9"/>
        <v>21</v>
      </c>
      <c r="BB25" s="1">
        <f t="shared" si="10"/>
        <v>8</v>
      </c>
      <c r="BC25" s="1">
        <f t="shared" si="11"/>
        <v>16.3</v>
      </c>
      <c r="BD25" s="79">
        <f t="shared" si="12"/>
        <v>0.29107142857142859</v>
      </c>
    </row>
    <row r="26" spans="1:875" x14ac:dyDescent="0.25">
      <c r="A26" s="1" t="str">
        <f>Data!A37</f>
        <v>SVO</v>
      </c>
      <c r="B26" s="1">
        <f>'(old)OtherMetrics'!B37</f>
        <v>31</v>
      </c>
      <c r="C26" s="1">
        <f>AuxiliaryTable!EV27</f>
        <v>14</v>
      </c>
      <c r="D26" s="1">
        <f>'(old)OtherMetrics'!C37</f>
        <v>1</v>
      </c>
      <c r="E26" s="1">
        <f>'(old)OtherMetrics'!D37</f>
        <v>1</v>
      </c>
      <c r="F26">
        <f t="shared" si="2"/>
        <v>0.89999999999999991</v>
      </c>
      <c r="G26" s="207">
        <f t="shared" ref="G26:G89" si="14">IF(F26=0,0,F26/B26)</f>
        <v>2.9032258064516127E-2</v>
      </c>
      <c r="I26" s="1">
        <f t="shared" si="4"/>
        <v>62</v>
      </c>
      <c r="J26" s="215">
        <f>RANK(G26, $G$14:$G$155, 0)+COUNTIF($I26:I167,I26)-1</f>
        <v>62</v>
      </c>
      <c r="P26" s="144" t="str">
        <f t="shared" si="0"/>
        <v>R2LIVE</v>
      </c>
      <c r="Q26" s="141">
        <v>13</v>
      </c>
      <c r="R26" s="143">
        <f t="shared" si="13"/>
        <v>0.26969696969696971</v>
      </c>
      <c r="S26" s="242">
        <f>IFERROR(INDEX('Algorithm Details'!$Y$6:$Y$65, MATCH(P26, 'Algorithm Details'!$A$6:$A$65, 0)), "")</f>
        <v>44418</v>
      </c>
      <c r="T26" s="1" t="str">
        <f>IFERROR(IF(INDEX('Algorithm Details'!B$6:B$65, MATCH($P26, 'Algorithm Details'!$A$6:$A$65, 0)) = "", "", INDEX('Algorithm Details'!B$6:B$65, MATCH($P26, 'Algorithm Details'!$A$6:$A$65, 0))), "")</f>
        <v>ROS1 (Kinetic, Melodic)</v>
      </c>
      <c r="U26" s="249" t="str">
        <f>IFERROR(IF(INDEX('Algorithm Details'!C$6:C$65, MATCH($P26, 'Algorithm Details'!$A$6:$A$65, 0)) = "", "", INDEX('Algorithm Details'!C$6:C$65, MATCH($P26, 'Algorithm Details'!$A$6:$A$65, 0))), "")</f>
        <v>RA: GPL2
C: undisclosed</v>
      </c>
      <c r="V26" s="1" t="str">
        <f>IFERROR(IF(INDEX('Algorithm Details'!D$6:D$65, MATCH($P26, 'Algorithm Details'!$A$6:$A$65, 0)) = "", "", INDEX('Algorithm Details'!D$6:D$65, MATCH($P26, 'Algorithm Details'!$A$6:$A$65, 0))), "")</f>
        <v>Concurrent</v>
      </c>
      <c r="W26" s="1" t="str">
        <f>IFERROR(IF(INDEX('Algorithm Details'!E$6:E$65, MATCH($P26, 'Algorithm Details'!$A$6:$A$65, 0)) = "", "", INDEX('Algorithm Details'!E$6:E$65, MATCH($P26, 'Algorithm Details'!$A$6:$A$65, 0))), "")</f>
        <v>R</v>
      </c>
      <c r="X26" s="1" t="str">
        <f>IFERROR(IF(INDEX('Algorithm Details'!F$6:F$65, MATCH($P26, 'Algorithm Details'!$A$6:$A$65, 0)) = "", "", INDEX('Algorithm Details'!F$6:F$65, MATCH($P26, 'Algorithm Details'!$A$6:$A$65, 0))), "")</f>
        <v>R</v>
      </c>
      <c r="Y26" s="1" t="str">
        <f>IFERROR(IF(INDEX('Algorithm Details'!G$6:G$65, MATCH($P26, 'Algorithm Details'!$A$6:$A$65, 0)) = "", "", INDEX('Algorithm Details'!G$6:G$65, MATCH($P26, 'Algorithm Details'!$A$6:$A$65, 0))), "")</f>
        <v>R</v>
      </c>
      <c r="Z26" s="1" t="str">
        <f>IFERROR(IF(INDEX('Algorithm Details'!H$6:H$65, MATCH($P26, 'Algorithm Details'!$A$6:$A$65, 0)) = "", "", INDEX('Algorithm Details'!H$6:H$65, MATCH($P26, 'Algorithm Details'!$A$6:$A$65, 0))), "")</f>
        <v>-</v>
      </c>
      <c r="AA26" s="1" t="str">
        <f>IFERROR(IF(INDEX('Algorithm Details'!I$6:I$65, MATCH($P26, 'Algorithm Details'!$A$6:$A$65, 0)) = "", "", INDEX('Algorithm Details'!I$6:I$65, MATCH($P26, 'Algorithm Details'!$A$6:$A$65, 0))), "")</f>
        <v>-</v>
      </c>
      <c r="AB26" s="1" t="str">
        <f>IFERROR(IF(INDEX('Algorithm Details'!J$6:J$65, MATCH($P26, 'Algorithm Details'!$A$6:$A$65, 0)) = "", "", INDEX('Algorithm Details'!J$6:J$65, MATCH($P26, 'Algorithm Details'!$A$6:$A$65, 0))), "")</f>
        <v>L</v>
      </c>
      <c r="AC26" s="1" t="str">
        <f>IFERROR(IF(INDEX('Algorithm Details'!K$6:K$65, MATCH($P26, 'Algorithm Details'!$A$6:$A$65, 0)) = "", "", INDEX('Algorithm Details'!K$6:K$65, MATCH($P26, 'Algorithm Details'!$A$6:$A$65, 0))), "")</f>
        <v>3D</v>
      </c>
      <c r="AD26" s="1" t="str">
        <f>IFERROR(IF(INDEX('Algorithm Details'!L$6:L$65, MATCH($P26, 'Algorithm Details'!$A$6:$A$65, 0)) = "", "", INDEX('Algorithm Details'!L$6:L$65, MATCH($P26, 'Algorithm Details'!$A$6:$A$65, 0))), "")</f>
        <v>-</v>
      </c>
      <c r="AE26" s="1" t="str">
        <f>IFERROR(IF(INDEX('Algorithm Details'!M$6:M$65, MATCH($P26, 'Algorithm Details'!$A$6:$A$65, 0)) = "", "", INDEX('Algorithm Details'!M$6:M$65, MATCH($P26, 'Algorithm Details'!$A$6:$A$65, 0))), "")</f>
        <v>S</v>
      </c>
      <c r="AF26" s="1" t="str">
        <f>IFERROR(IF(INDEX('Algorithm Details'!N$6:N$65, MATCH($P26, 'Algorithm Details'!$A$6:$A$65, 0)) = "", "", INDEX('Algorithm Details'!N$6:N$65, MATCH($P26, 'Algorithm Details'!$A$6:$A$65, 0))), "")</f>
        <v>-</v>
      </c>
      <c r="AG26" s="1" t="str">
        <f>IFERROR(IF(INDEX('Algorithm Details'!O$6:O$65, MATCH($P26, 'Algorithm Details'!$A$6:$A$65, 0)) = "", "", INDEX('Algorithm Details'!O$6:O$65, MATCH($P26, 'Algorithm Details'!$A$6:$A$65, 0))), "")</f>
        <v>-</v>
      </c>
      <c r="AH26" s="1" t="str">
        <f>IFERROR(IF(INDEX('Algorithm Details'!P$6:P$65, MATCH($P26, 'Algorithm Details'!$A$6:$A$65, 0)) = "", "", INDEX('Algorithm Details'!P$6:P$65, MATCH($P26, 'Algorithm Details'!$A$6:$A$65, 0))), "")</f>
        <v>6-axis</v>
      </c>
      <c r="AI26" s="1" t="str">
        <f>IFERROR(IF(INDEX('Algorithm Details'!Q$6:Q$65, MATCH($P26, 'Algorithm Details'!$A$6:$A$65, 0)) = "", "", INDEX('Algorithm Details'!Q$6:Q$65, MATCH($P26, 'Algorithm Details'!$A$6:$A$65, 0))), "")</f>
        <v>-</v>
      </c>
      <c r="AJ26" s="1" t="str">
        <f>IFERROR(IF(INDEX('Algorithm Details'!R$6:R$65, MATCH($P26, 'Algorithm Details'!$A$6:$A$65, 0)) = "", "", INDEX('Algorithm Details'!R$6:R$65, MATCH($P26, 'Algorithm Details'!$A$6:$A$65, 0))), "")</f>
        <v>-</v>
      </c>
      <c r="AK26" s="1" t="str">
        <f>IFERROR(IF(INDEX('Algorithm Details'!S$6:S$65, MATCH($P26, 'Algorithm Details'!$A$6:$A$65, 0)) = "", "", INDEX('Algorithm Details'!S$6:S$65, MATCH($P26, 'Algorithm Details'!$A$6:$A$65, 0))), "")</f>
        <v>?</v>
      </c>
      <c r="AL26" s="1" t="str">
        <f>IFERROR(IF(INDEX('Algorithm Details'!T$6:T$65, MATCH($P26, 'Algorithm Details'!$A$6:$A$65, 0)) = "", "", INDEX('Algorithm Details'!T$6:T$65, MATCH($P26, 'Algorithm Details'!$A$6:$A$65, 0))), "")</f>
        <v/>
      </c>
      <c r="AM26" s="1" t="str">
        <f>IFERROR(IF(INDEX('Algorithm Details'!U$6:U$65, MATCH($P26, 'Algorithm Details'!$A$6:$A$65, 0)) = "", "", INDEX('Algorithm Details'!U$6:U$65, MATCH($P26, 'Algorithm Details'!$A$6:$A$65, 0))), "")</f>
        <v/>
      </c>
      <c r="AN26" s="1" t="str">
        <f>IFERROR(IF(INDEX('Algorithm Details'!V$6:V$65, MATCH($P26, 'Algorithm Details'!$A$6:$A$65, 0)) = "", "", INDEX('Algorithm Details'!V$6:V$65, MATCH($P26, 'Algorithm Details'!$A$6:$A$65, 0))), "")</f>
        <v>Can run in real-time at on-board system (i7-8550U,  8 GB RAM)</v>
      </c>
      <c r="AO26" s="1" t="str">
        <f>IFERROR(IF(INDEX('Algorithm Details'!W$6:W$65, MATCH($P26, 'Algorithm Details'!$A$6:$A$65, 0)) = "", "", INDEX('Algorithm Details'!W$6:W$65, MATCH($P26, 'Algorithm Details'!$A$6:$A$65, 0))), "")</f>
        <v>github</v>
      </c>
      <c r="AP26" s="1">
        <f ca="1">IFERROR(IF(INDEX('Algorithm Details'!X$6:X$65, MATCH($P26, 'Algorithm Details'!$A$6:$A$65, 0)) = "", "", INDEX('Algorithm Details'!X$6:X$65, MATCH($P26, 'Algorithm Details'!$A$6:$A$65, 0))), "")</f>
        <v>5</v>
      </c>
      <c r="AQ26" s="1">
        <f>IFERROR(IF(INDEX('Algorithm Details'!Y$6:Y$65, MATCH($P26, 'Algorithm Details'!$A$6:$A$65, 0)) = "", "", INDEX('Algorithm Details'!Y$6:Y$65, MATCH($P26, 'Algorithm Details'!$A$6:$A$65, 0))), "")</f>
        <v>44418</v>
      </c>
      <c r="AR26" s="1" t="str">
        <f>IFERROR(IF(INDEX('Algorithm Details'!Z$6:Z$65, MATCH($P26, 'Algorithm Details'!$A$6:$A$65, 0)) = "", "", INDEX('Algorithm Details'!Z$6:Z$65, MATCH($P26, 'Algorithm Details'!$A$6:$A$65, 0))), "")</f>
        <v>+</v>
      </c>
      <c r="AS26" s="1" t="str">
        <f>IFERROR(IF(INDEX('Algorithm Details'!AA$6:AA$65, MATCH($P26, 'Algorithm Details'!$A$6:$A$65, 0)) = "", "", INDEX('Algorithm Details'!AA$6:AA$65, MATCH($P26, 'Algorithm Details'!$A$6:$A$65, 0))), "")</f>
        <v>-</v>
      </c>
      <c r="AT26" s="141" t="str">
        <f>IFERROR(IF(INDEX('Algorithm Details'!AB$6:AB$65, MATCH($P26, 'Algorithm Details'!$A$6:$A$65, 0)) = "", "", INDEX('Algorithm Details'!AB$6:AB$65, MATCH($P26, 'Algorithm Details'!$A$6:$A$65, 0))), "")</f>
        <v>10.1109/LRA.2021.3095515</v>
      </c>
      <c r="AX26" s="1" t="str">
        <f t="shared" si="6"/>
        <v>R2LIVE</v>
      </c>
      <c r="AY26" s="1">
        <f t="shared" si="7"/>
        <v>33</v>
      </c>
      <c r="AZ26" s="1">
        <f t="shared" si="8"/>
        <v>6</v>
      </c>
      <c r="BA26" s="1">
        <f t="shared" si="9"/>
        <v>9</v>
      </c>
      <c r="BB26" s="1">
        <f t="shared" si="10"/>
        <v>13</v>
      </c>
      <c r="BC26" s="1">
        <f t="shared" si="11"/>
        <v>8.9</v>
      </c>
      <c r="BD26" s="79">
        <f t="shared" si="12"/>
        <v>0.26969696969696971</v>
      </c>
    </row>
    <row r="27" spans="1:875" x14ac:dyDescent="0.25">
      <c r="A27" s="1" t="str">
        <f>Data!A38</f>
        <v>DSO</v>
      </c>
      <c r="B27" s="1">
        <f>'(old)OtherMetrics'!B38</f>
        <v>72</v>
      </c>
      <c r="C27" s="1">
        <f>AuxiliaryTable!EV28</f>
        <v>12</v>
      </c>
      <c r="D27" s="1">
        <f>'(old)OtherMetrics'!C38</f>
        <v>8</v>
      </c>
      <c r="E27" s="1">
        <f>'(old)OtherMetrics'!D38</f>
        <v>13</v>
      </c>
      <c r="F27">
        <f t="shared" si="2"/>
        <v>8.1999999999999993</v>
      </c>
      <c r="G27" s="207">
        <f t="shared" si="14"/>
        <v>0.11388888888888887</v>
      </c>
      <c r="I27" s="1">
        <f t="shared" si="4"/>
        <v>44</v>
      </c>
      <c r="J27" s="215">
        <f>RANK(G27, $G$14:$G$155, 0)+COUNTIF($I27:I168,I27)-1</f>
        <v>44</v>
      </c>
      <c r="P27" s="144" t="str">
        <f t="shared" si="0"/>
        <v>DV-LOAM</v>
      </c>
      <c r="Q27" s="141">
        <v>14</v>
      </c>
      <c r="R27" s="143">
        <f t="shared" si="13"/>
        <v>0.26363636363636361</v>
      </c>
      <c r="S27" s="242">
        <f>IFERROR(INDEX('Algorithm Details'!$Y$6:$Y$65, MATCH(P27, 'Algorithm Details'!$A$6:$A$65, 0)), "")</f>
        <v>44533</v>
      </c>
      <c r="T27" s="1" t="str">
        <f>IFERROR(IF(INDEX('Algorithm Details'!B$6:B$65, MATCH($P27, 'Algorithm Details'!$A$6:$A$65, 0)) = "", "", INDEX('Algorithm Details'!B$6:B$65, MATCH($P27, 'Algorithm Details'!$A$6:$A$65, 0))), "")</f>
        <v>ROS1 (Kinetic, Melodic)</v>
      </c>
      <c r="U27" s="249" t="str">
        <f>IFERROR(IF(INDEX('Algorithm Details'!C$6:C$65, MATCH($P27, 'Algorithm Details'!$A$6:$A$65, 0)) = "", "", INDEX('Algorithm Details'!C$6:C$65, MATCH($P27, 'Algorithm Details'!$A$6:$A$65, 0))), "")</f>
        <v>Restricted by ORB-SLAM2
RA: GPLv3 
C: undisclosed</v>
      </c>
      <c r="V27" s="1" t="str">
        <f>IFERROR(IF(INDEX('Algorithm Details'!D$6:D$65, MATCH($P27, 'Algorithm Details'!$A$6:$A$65, 0)) = "", "", INDEX('Algorithm Details'!D$6:D$65, MATCH($P27, 'Algorithm Details'!$A$6:$A$65, 0))), "")</f>
        <v>Concurrent</v>
      </c>
      <c r="W27" s="1" t="str">
        <f>IFERROR(IF(INDEX('Algorithm Details'!E$6:E$65, MATCH($P27, 'Algorithm Details'!$A$6:$A$65, 0)) = "", "", INDEX('Algorithm Details'!E$6:E$65, MATCH($P27, 'Algorithm Details'!$A$6:$A$65, 0))), "")</f>
        <v>R</v>
      </c>
      <c r="X27" s="1" t="str">
        <f>IFERROR(IF(INDEX('Algorithm Details'!F$6:F$65, MATCH($P27, 'Algorithm Details'!$A$6:$A$65, 0)) = "", "", INDEX('Algorithm Details'!F$6:F$65, MATCH($P27, 'Algorithm Details'!$A$6:$A$65, 0))), "")</f>
        <v>R</v>
      </c>
      <c r="Y27" s="1" t="str">
        <f>IFERROR(IF(INDEX('Algorithm Details'!G$6:G$65, MATCH($P27, 'Algorithm Details'!$A$6:$A$65, 0)) = "", "", INDEX('Algorithm Details'!G$6:G$65, MATCH($P27, 'Algorithm Details'!$A$6:$A$65, 0))), "")</f>
        <v>-</v>
      </c>
      <c r="Z27" s="1" t="str">
        <f>IFERROR(IF(INDEX('Algorithm Details'!H$6:H$65, MATCH($P27, 'Algorithm Details'!$A$6:$A$65, 0)) = "", "", INDEX('Algorithm Details'!H$6:H$65, MATCH($P27, 'Algorithm Details'!$A$6:$A$65, 0))), "")</f>
        <v>-</v>
      </c>
      <c r="AA27" s="1" t="str">
        <f>IFERROR(IF(INDEX('Algorithm Details'!I$6:I$65, MATCH($P27, 'Algorithm Details'!$A$6:$A$65, 0)) = "", "", INDEX('Algorithm Details'!I$6:I$65, MATCH($P27, 'Algorithm Details'!$A$6:$A$65, 0))), "")</f>
        <v>-</v>
      </c>
      <c r="AB27" s="1" t="str">
        <f>IFERROR(IF(INDEX('Algorithm Details'!J$6:J$65, MATCH($P27, 'Algorithm Details'!$A$6:$A$65, 0)) = "", "", INDEX('Algorithm Details'!J$6:J$65, MATCH($P27, 'Algorithm Details'!$A$6:$A$65, 0))), "")</f>
        <v>N/S</v>
      </c>
      <c r="AC27" s="1" t="str">
        <f>IFERROR(IF(INDEX('Algorithm Details'!K$6:K$65, MATCH($P27, 'Algorithm Details'!$A$6:$A$65, 0)) = "", "", INDEX('Algorithm Details'!K$6:K$65, MATCH($P27, 'Algorithm Details'!$A$6:$A$65, 0))), "")</f>
        <v>3D</v>
      </c>
      <c r="AD27" s="1" t="str">
        <f>IFERROR(IF(INDEX('Algorithm Details'!L$6:L$65, MATCH($P27, 'Algorithm Details'!$A$6:$A$65, 0)) = "", "", INDEX('Algorithm Details'!L$6:L$65, MATCH($P27, 'Algorithm Details'!$A$6:$A$65, 0))), "")</f>
        <v>-</v>
      </c>
      <c r="AE27" s="1" t="str">
        <f>IFERROR(IF(INDEX('Algorithm Details'!M$6:M$65, MATCH($P27, 'Algorithm Details'!$A$6:$A$65, 0)) = "", "", INDEX('Algorithm Details'!M$6:M$65, MATCH($P27, 'Algorithm Details'!$A$6:$A$65, 0))), "")</f>
        <v>S</v>
      </c>
      <c r="AF27" s="1" t="str">
        <f>IFERROR(IF(INDEX('Algorithm Details'!N$6:N$65, MATCH($P27, 'Algorithm Details'!$A$6:$A$65, 0)) = "", "", INDEX('Algorithm Details'!N$6:N$65, MATCH($P27, 'Algorithm Details'!$A$6:$A$65, 0))), "")</f>
        <v>-</v>
      </c>
      <c r="AG27" s="1" t="str">
        <f>IFERROR(IF(INDEX('Algorithm Details'!O$6:O$65, MATCH($P27, 'Algorithm Details'!$A$6:$A$65, 0)) = "", "", INDEX('Algorithm Details'!O$6:O$65, MATCH($P27, 'Algorithm Details'!$A$6:$A$65, 0))), "")</f>
        <v>-</v>
      </c>
      <c r="AH27" s="1" t="str">
        <f>IFERROR(IF(INDEX('Algorithm Details'!P$6:P$65, MATCH($P27, 'Algorithm Details'!$A$6:$A$65, 0)) = "", "", INDEX('Algorithm Details'!P$6:P$65, MATCH($P27, 'Algorithm Details'!$A$6:$A$65, 0))), "")</f>
        <v>-</v>
      </c>
      <c r="AI27" s="1" t="str">
        <f>IFERROR(IF(INDEX('Algorithm Details'!Q$6:Q$65, MATCH($P27, 'Algorithm Details'!$A$6:$A$65, 0)) = "", "", INDEX('Algorithm Details'!Q$6:Q$65, MATCH($P27, 'Algorithm Details'!$A$6:$A$65, 0))), "")</f>
        <v>-</v>
      </c>
      <c r="AJ27" s="1" t="str">
        <f>IFERROR(IF(INDEX('Algorithm Details'!R$6:R$65, MATCH($P27, 'Algorithm Details'!$A$6:$A$65, 0)) = "", "", INDEX('Algorithm Details'!R$6:R$65, MATCH($P27, 'Algorithm Details'!$A$6:$A$65, 0))), "")</f>
        <v>-</v>
      </c>
      <c r="AK27" s="1" t="str">
        <f>IFERROR(IF(INDEX('Algorithm Details'!S$6:S$65, MATCH($P27, 'Algorithm Details'!$A$6:$A$65, 0)) = "", "", INDEX('Algorithm Details'!S$6:S$65, MATCH($P27, 'Algorithm Details'!$A$6:$A$65, 0))), "")</f>
        <v>S</v>
      </c>
      <c r="AL27" s="1" t="str">
        <f>IFERROR(IF(INDEX('Algorithm Details'!T$6:T$65, MATCH($P27, 'Algorithm Details'!$A$6:$A$65, 0)) = "", "", INDEX('Algorithm Details'!T$6:T$65, MATCH($P27, 'Algorithm Details'!$A$6:$A$65, 0))), "")</f>
        <v>"same multi-frame photometric optimization as DSO to estimate the poses of the keyframes"</v>
      </c>
      <c r="AM27" s="1" t="str">
        <f>IFERROR(IF(INDEX('Algorithm Details'!U$6:U$65, MATCH($P27, 'Algorithm Details'!$A$6:$A$65, 0)) = "", "", INDEX('Algorithm Details'!U$6:U$65, MATCH($P27, 'Algorithm Details'!$A$6:$A$65, 0))), "")</f>
        <v/>
      </c>
      <c r="AN27" s="1" t="str">
        <f>IFERROR(IF(INDEX('Algorithm Details'!V$6:V$65, MATCH($P27, 'Algorithm Details'!$A$6:$A$65, 0)) = "", "", INDEX('Algorithm Details'!V$6:V$65, MATCH($P27, 'Algorithm Details'!$A$6:$A$65, 0))), "")</f>
        <v/>
      </c>
      <c r="AO27" s="1" t="str">
        <f>IFERROR(IF(INDEX('Algorithm Details'!W$6:W$65, MATCH($P27, 'Algorithm Details'!$A$6:$A$65, 0)) = "", "", INDEX('Algorithm Details'!W$6:W$65, MATCH($P27, 'Algorithm Details'!$A$6:$A$65, 0))), "")</f>
        <v>github</v>
      </c>
      <c r="AP27" s="1">
        <f ca="1">IFERROR(IF(INDEX('Algorithm Details'!X$6:X$65, MATCH($P27, 'Algorithm Details'!$A$6:$A$65, 0)) = "", "", INDEX('Algorithm Details'!X$6:X$65, MATCH($P27, 'Algorithm Details'!$A$6:$A$65, 0))), "")</f>
        <v>5</v>
      </c>
      <c r="AQ27" s="1">
        <f>IFERROR(IF(INDEX('Algorithm Details'!Y$6:Y$65, MATCH($P27, 'Algorithm Details'!$A$6:$A$65, 0)) = "", "", INDEX('Algorithm Details'!Y$6:Y$65, MATCH($P27, 'Algorithm Details'!$A$6:$A$65, 0))), "")</f>
        <v>44533</v>
      </c>
      <c r="AR27" s="1" t="str">
        <f>IFERROR(IF(INDEX('Algorithm Details'!Z$6:Z$65, MATCH($P27, 'Algorithm Details'!$A$6:$A$65, 0)) = "", "", INDEX('Algorithm Details'!Z$6:Z$65, MATCH($P27, 'Algorithm Details'!$A$6:$A$65, 0))), "")</f>
        <v/>
      </c>
      <c r="AS27" s="1" t="str">
        <f>IFERROR(IF(INDEX('Algorithm Details'!AA$6:AA$65, MATCH($P27, 'Algorithm Details'!$A$6:$A$65, 0)) = "", "", INDEX('Algorithm Details'!AA$6:AA$65, MATCH($P27, 'Algorithm Details'!$A$6:$A$65, 0))), "")</f>
        <v>+</v>
      </c>
      <c r="AT27" s="141" t="str">
        <f>IFERROR(IF(INDEX('Algorithm Details'!AB$6:AB$65, MATCH($P27, 'Algorithm Details'!$A$6:$A$65, 0)) = "", "", INDEX('Algorithm Details'!AB$6:AB$65, MATCH($P27, 'Algorithm Details'!$A$6:$A$65, 0))), "")</f>
        <v>10.3390/rs13163340</v>
      </c>
      <c r="AX27" s="1" t="str">
        <f t="shared" si="6"/>
        <v>DV-LOAM</v>
      </c>
      <c r="AY27" s="1">
        <f t="shared" si="7"/>
        <v>11</v>
      </c>
      <c r="AZ27" s="1">
        <f t="shared" si="8"/>
        <v>12</v>
      </c>
      <c r="BA27" s="1">
        <f t="shared" si="9"/>
        <v>3</v>
      </c>
      <c r="BB27" s="1">
        <f t="shared" si="10"/>
        <v>4</v>
      </c>
      <c r="BC27" s="1">
        <f t="shared" si="11"/>
        <v>2.8999999999999995</v>
      </c>
      <c r="BD27" s="79">
        <f t="shared" si="12"/>
        <v>0.26363636363636361</v>
      </c>
    </row>
    <row r="28" spans="1:875" x14ac:dyDescent="0.25">
      <c r="A28" s="1" t="str">
        <f>Data!A39</f>
        <v>DynaSLAM</v>
      </c>
      <c r="B28" s="1">
        <f>'(old)OtherMetrics'!B39</f>
        <v>113</v>
      </c>
      <c r="C28" s="1">
        <f>AuxiliaryTable!EV29</f>
        <v>18</v>
      </c>
      <c r="D28" s="1">
        <f>'(old)OtherMetrics'!C39</f>
        <v>31</v>
      </c>
      <c r="E28" s="1">
        <f>'(old)OtherMetrics'!D39</f>
        <v>36</v>
      </c>
      <c r="F28">
        <f t="shared" si="2"/>
        <v>28.9</v>
      </c>
      <c r="G28" s="207">
        <f t="shared" si="14"/>
        <v>0.25575221238938051</v>
      </c>
      <c r="I28" s="1">
        <f t="shared" si="4"/>
        <v>17</v>
      </c>
      <c r="J28" s="215">
        <f>RANK(G28, $G$14:$G$155, 0)+COUNTIF($I28:I169,I28)-1</f>
        <v>17</v>
      </c>
      <c r="P28" s="144" t="str">
        <f t="shared" si="0"/>
        <v>LiLi-OM</v>
      </c>
      <c r="Q28" s="141">
        <v>15</v>
      </c>
      <c r="R28" s="143">
        <f t="shared" si="13"/>
        <v>0.25925925925925924</v>
      </c>
      <c r="S28" s="242">
        <f>IFERROR(INDEX('Algorithm Details'!$Y$6:$Y$65, MATCH(P28, 'Algorithm Details'!$A$6:$A$65, 0)), "")</f>
        <v>44233</v>
      </c>
      <c r="T28" s="1" t="str">
        <f>IFERROR(IF(INDEX('Algorithm Details'!B$6:B$65, MATCH($P28, 'Algorithm Details'!$A$6:$A$65, 0)) = "", "", INDEX('Algorithm Details'!B$6:B$65, MATCH($P28, 'Algorithm Details'!$A$6:$A$65, 0))), "")</f>
        <v>ROS1 (Melodic, Noetic)</v>
      </c>
      <c r="U28" s="249" t="str">
        <f>IFERROR(IF(INDEX('Algorithm Details'!C$6:C$65, MATCH($P28, 'Algorithm Details'!$A$6:$A$65, 0)) = "", "", INDEX('Algorithm Details'!C$6:C$65, MATCH($P28, 'Algorithm Details'!$A$6:$A$65, 0))), "")</f>
        <v>RA: GPL v3
C: undisclosed</v>
      </c>
      <c r="V28" s="1" t="str">
        <f>IFERROR(IF(INDEX('Algorithm Details'!D$6:D$65, MATCH($P28, 'Algorithm Details'!$A$6:$A$65, 0)) = "", "", INDEX('Algorithm Details'!D$6:D$65, MATCH($P28, 'Algorithm Details'!$A$6:$A$65, 0))), "")</f>
        <v>-</v>
      </c>
      <c r="W28" s="1" t="str">
        <f>IFERROR(IF(INDEX('Algorithm Details'!E$6:E$65, MATCH($P28, 'Algorithm Details'!$A$6:$A$65, 0)) = "", "", INDEX('Algorithm Details'!E$6:E$65, MATCH($P28, 'Algorithm Details'!$A$6:$A$65, 0))), "")</f>
        <v>R</v>
      </c>
      <c r="X28" s="1" t="str">
        <f>IFERROR(IF(INDEX('Algorithm Details'!F$6:F$65, MATCH($P28, 'Algorithm Details'!$A$6:$A$65, 0)) = "", "", INDEX('Algorithm Details'!F$6:F$65, MATCH($P28, 'Algorithm Details'!$A$6:$A$65, 0))), "")</f>
        <v>-</v>
      </c>
      <c r="Y28" s="1" t="str">
        <f>IFERROR(IF(INDEX('Algorithm Details'!G$6:G$65, MATCH($P28, 'Algorithm Details'!$A$6:$A$65, 0)) = "", "", INDEX('Algorithm Details'!G$6:G$65, MATCH($P28, 'Algorithm Details'!$A$6:$A$65, 0))), "")</f>
        <v>R</v>
      </c>
      <c r="Z28" s="1" t="str">
        <f>IFERROR(IF(INDEX('Algorithm Details'!H$6:H$65, MATCH($P28, 'Algorithm Details'!$A$6:$A$65, 0)) = "", "", INDEX('Algorithm Details'!H$6:H$65, MATCH($P28, 'Algorithm Details'!$A$6:$A$65, 0))), "")</f>
        <v>-</v>
      </c>
      <c r="AA28" s="1" t="str">
        <f>IFERROR(IF(INDEX('Algorithm Details'!I$6:I$65, MATCH($P28, 'Algorithm Details'!$A$6:$A$65, 0)) = "", "", INDEX('Algorithm Details'!I$6:I$65, MATCH($P28, 'Algorithm Details'!$A$6:$A$65, 0))), "")</f>
        <v>-</v>
      </c>
      <c r="AB28" s="1" t="str">
        <f>IFERROR(IF(INDEX('Algorithm Details'!J$6:J$65, MATCH($P28, 'Algorithm Details'!$A$6:$A$65, 0)) = "", "", INDEX('Algorithm Details'!J$6:J$65, MATCH($P28, 'Algorithm Details'!$A$6:$A$65, 0))), "")</f>
        <v>Both</v>
      </c>
      <c r="AC28" s="1" t="str">
        <f>IFERROR(IF(INDEX('Algorithm Details'!K$6:K$65, MATCH($P28, 'Algorithm Details'!$A$6:$A$65, 0)) = "", "", INDEX('Algorithm Details'!K$6:K$65, MATCH($P28, 'Algorithm Details'!$A$6:$A$65, 0))), "")</f>
        <v>3D</v>
      </c>
      <c r="AD28" s="1" t="str">
        <f>IFERROR(IF(INDEX('Algorithm Details'!L$6:L$65, MATCH($P28, 'Algorithm Details'!$A$6:$A$65, 0)) = "", "", INDEX('Algorithm Details'!L$6:L$65, MATCH($P28, 'Algorithm Details'!$A$6:$A$65, 0))), "")</f>
        <v>-</v>
      </c>
      <c r="AE28" s="1" t="str">
        <f>IFERROR(IF(INDEX('Algorithm Details'!M$6:M$65, MATCH($P28, 'Algorithm Details'!$A$6:$A$65, 0)) = "", "", INDEX('Algorithm Details'!M$6:M$65, MATCH($P28, 'Algorithm Details'!$A$6:$A$65, 0))), "")</f>
        <v>-</v>
      </c>
      <c r="AF28" s="1" t="str">
        <f>IFERROR(IF(INDEX('Algorithm Details'!N$6:N$65, MATCH($P28, 'Algorithm Details'!$A$6:$A$65, 0)) = "", "", INDEX('Algorithm Details'!N$6:N$65, MATCH($P28, 'Algorithm Details'!$A$6:$A$65, 0))), "")</f>
        <v>-</v>
      </c>
      <c r="AG28" s="1" t="str">
        <f>IFERROR(IF(INDEX('Algorithm Details'!O$6:O$65, MATCH($P28, 'Algorithm Details'!$A$6:$A$65, 0)) = "", "", INDEX('Algorithm Details'!O$6:O$65, MATCH($P28, 'Algorithm Details'!$A$6:$A$65, 0))), "")</f>
        <v>-</v>
      </c>
      <c r="AH28" s="1" t="str">
        <f>IFERROR(IF(INDEX('Algorithm Details'!P$6:P$65, MATCH($P28, 'Algorithm Details'!$A$6:$A$65, 0)) = "", "", INDEX('Algorithm Details'!P$6:P$65, MATCH($P28, 'Algorithm Details'!$A$6:$A$65, 0))), "")</f>
        <v>9-axis</v>
      </c>
      <c r="AI28" s="1" t="str">
        <f>IFERROR(IF(INDEX('Algorithm Details'!Q$6:Q$65, MATCH($P28, 'Algorithm Details'!$A$6:$A$65, 0)) = "", "", INDEX('Algorithm Details'!Q$6:Q$65, MATCH($P28, 'Algorithm Details'!$A$6:$A$65, 0))), "")</f>
        <v>-</v>
      </c>
      <c r="AJ28" s="1" t="str">
        <f>IFERROR(IF(INDEX('Algorithm Details'!R$6:R$65, MATCH($P28, 'Algorithm Details'!$A$6:$A$65, 0)) = "", "", INDEX('Algorithm Details'!R$6:R$65, MATCH($P28, 'Algorithm Details'!$A$6:$A$65, 0))), "")</f>
        <v>-</v>
      </c>
      <c r="AK28" s="1" t="str">
        <f>IFERROR(IF(INDEX('Algorithm Details'!S$6:S$65, MATCH($P28, 'Algorithm Details'!$A$6:$A$65, 0)) = "", "", INDEX('Algorithm Details'!S$6:S$65, MATCH($P28, 'Algorithm Details'!$A$6:$A$65, 0))), "")</f>
        <v>S</v>
      </c>
      <c r="AL28" s="1" t="str">
        <f>IFERROR(IF(INDEX('Algorithm Details'!T$6:T$65, MATCH($P28, 'Algorithm Details'!$A$6:$A$65, 0)) = "", "", INDEX('Algorithm Details'!T$6:T$65, MATCH($P28, 'Algorithm Details'!$A$6:$A$65, 0))), "")</f>
        <v/>
      </c>
      <c r="AM28" s="1" t="str">
        <f>IFERROR(IF(INDEX('Algorithm Details'!U$6:U$65, MATCH($P28, 'Algorithm Details'!$A$6:$A$65, 0)) = "", "", INDEX('Algorithm Details'!U$6:U$65, MATCH($P28, 'Algorithm Details'!$A$6:$A$65, 0))), "")</f>
        <v/>
      </c>
      <c r="AN28" s="1" t="str">
        <f>IFERROR(IF(INDEX('Algorithm Details'!V$6:V$65, MATCH($P28, 'Algorithm Details'!$A$6:$A$65, 0)) = "", "", INDEX('Algorithm Details'!V$6:V$65, MATCH($P28, 'Algorithm Details'!$A$6:$A$65, 0))), "")</f>
        <v>Intel Core i5-7300HQ
CPU, 8 GB RAM</v>
      </c>
      <c r="AO28" s="1" t="str">
        <f>IFERROR(IF(INDEX('Algorithm Details'!W$6:W$65, MATCH($P28, 'Algorithm Details'!$A$6:$A$65, 0)) = "", "", INDEX('Algorithm Details'!W$6:W$65, MATCH($P28, 'Algorithm Details'!$A$6:$A$65, 0))), "")</f>
        <v>github</v>
      </c>
      <c r="AP28" s="1">
        <f ca="1">IFERROR(IF(INDEX('Algorithm Details'!X$6:X$65, MATCH($P28, 'Algorithm Details'!$A$6:$A$65, 0)) = "", "", INDEX('Algorithm Details'!X$6:X$65, MATCH($P28, 'Algorithm Details'!$A$6:$A$65, 0))), "")</f>
        <v>5</v>
      </c>
      <c r="AQ28" s="1">
        <f>IFERROR(IF(INDEX('Algorithm Details'!Y$6:Y$65, MATCH($P28, 'Algorithm Details'!$A$6:$A$65, 0)) = "", "", INDEX('Algorithm Details'!Y$6:Y$65, MATCH($P28, 'Algorithm Details'!$A$6:$A$65, 0))), "")</f>
        <v>44233</v>
      </c>
      <c r="AR28" s="1" t="str">
        <f>IFERROR(IF(INDEX('Algorithm Details'!Z$6:Z$65, MATCH($P28, 'Algorithm Details'!$A$6:$A$65, 0)) = "", "", INDEX('Algorithm Details'!Z$6:Z$65, MATCH($P28, 'Algorithm Details'!$A$6:$A$65, 0))), "")</f>
        <v>-</v>
      </c>
      <c r="AS28" s="1" t="str">
        <f>IFERROR(IF(INDEX('Algorithm Details'!AA$6:AA$65, MATCH($P28, 'Algorithm Details'!$A$6:$A$65, 0)) = "", "", INDEX('Algorithm Details'!AA$6:AA$65, MATCH($P28, 'Algorithm Details'!$A$6:$A$65, 0))), "")</f>
        <v>Kaist Urban</v>
      </c>
      <c r="AT28" s="141" t="str">
        <f>IFERROR(IF(INDEX('Algorithm Details'!AB$6:AB$65, MATCH($P28, 'Algorithm Details'!$A$6:$A$65, 0)) = "", "", INDEX('Algorithm Details'!AB$6:AB$65, MATCH($P28, 'Algorithm Details'!$A$6:$A$65, 0))), "")</f>
        <v>10.1109/LRA.2021.3070251</v>
      </c>
      <c r="AX28" s="1" t="str">
        <f t="shared" si="6"/>
        <v>LiLi-OM</v>
      </c>
      <c r="AY28" s="1">
        <f t="shared" si="7"/>
        <v>27</v>
      </c>
      <c r="AZ28" s="1">
        <f t="shared" si="8"/>
        <v>8</v>
      </c>
      <c r="BA28" s="1">
        <f t="shared" si="9"/>
        <v>10</v>
      </c>
      <c r="BB28" s="1">
        <f t="shared" si="10"/>
        <v>0</v>
      </c>
      <c r="BC28" s="1">
        <f t="shared" si="11"/>
        <v>7</v>
      </c>
      <c r="BD28" s="79">
        <f t="shared" si="12"/>
        <v>0.25925925925925924</v>
      </c>
    </row>
    <row r="29" spans="1:875" x14ac:dyDescent="0.25">
      <c r="A29" s="1" t="str">
        <f>Data!A40</f>
        <v>DynSLAM</v>
      </c>
      <c r="B29" s="1">
        <f>'(old)OtherMetrics'!B40</f>
        <v>0</v>
      </c>
      <c r="C29" s="1">
        <f>AuxiliaryTable!EV30</f>
        <v>0</v>
      </c>
      <c r="D29" s="1">
        <f>'(old)OtherMetrics'!C40</f>
        <v>0</v>
      </c>
      <c r="E29" s="1">
        <f>'(old)OtherMetrics'!D40</f>
        <v>0</v>
      </c>
      <c r="F29">
        <f t="shared" si="2"/>
        <v>0</v>
      </c>
      <c r="G29" s="207">
        <f t="shared" si="14"/>
        <v>0</v>
      </c>
      <c r="I29" s="1">
        <f t="shared" si="4"/>
        <v>76</v>
      </c>
      <c r="J29" s="215">
        <f>RANK(G29, $G$14:$G$155, 0)+COUNTIF($I29:I170,I29)-1</f>
        <v>139</v>
      </c>
      <c r="P29" s="144" t="str">
        <f t="shared" si="0"/>
        <v>SLAM-PCD</v>
      </c>
      <c r="Q29" s="141">
        <v>16</v>
      </c>
      <c r="R29" s="143">
        <f t="shared" si="13"/>
        <v>0.25666666666666665</v>
      </c>
      <c r="S29" s="242" t="str">
        <f>IFERROR(INDEX('Algorithm Details'!$Y$6:$Y$65, MATCH(P29, 'Algorithm Details'!$A$6:$A$65, 0)), "")</f>
        <v/>
      </c>
      <c r="T29" s="1" t="str">
        <f>IFERROR(IF(INDEX('Algorithm Details'!B$6:B$65, MATCH($P29, 'Algorithm Details'!$A$6:$A$65, 0)) = "", "", INDEX('Algorithm Details'!B$6:B$65, MATCH($P29, 'Algorithm Details'!$A$6:$A$65, 0))), "")</f>
        <v/>
      </c>
      <c r="U29" s="249" t="str">
        <f>IFERROR(IF(INDEX('Algorithm Details'!C$6:C$65, MATCH($P29, 'Algorithm Details'!$A$6:$A$65, 0)) = "", "", INDEX('Algorithm Details'!C$6:C$65, MATCH($P29, 'Algorithm Details'!$A$6:$A$65, 0))), "")</f>
        <v/>
      </c>
      <c r="V29" s="1" t="str">
        <f>IFERROR(IF(INDEX('Algorithm Details'!D$6:D$65, MATCH($P29, 'Algorithm Details'!$A$6:$A$65, 0)) = "", "", INDEX('Algorithm Details'!D$6:D$65, MATCH($P29, 'Algorithm Details'!$A$6:$A$65, 0))), "")</f>
        <v/>
      </c>
      <c r="W29" s="1" t="str">
        <f>IFERROR(IF(INDEX('Algorithm Details'!E$6:E$65, MATCH($P29, 'Algorithm Details'!$A$6:$A$65, 0)) = "", "", INDEX('Algorithm Details'!E$6:E$65, MATCH($P29, 'Algorithm Details'!$A$6:$A$65, 0))), "")</f>
        <v/>
      </c>
      <c r="X29" s="1" t="str">
        <f>IFERROR(IF(INDEX('Algorithm Details'!F$6:F$65, MATCH($P29, 'Algorithm Details'!$A$6:$A$65, 0)) = "", "", INDEX('Algorithm Details'!F$6:F$65, MATCH($P29, 'Algorithm Details'!$A$6:$A$65, 0))), "")</f>
        <v/>
      </c>
      <c r="Y29" s="1" t="str">
        <f>IFERROR(IF(INDEX('Algorithm Details'!G$6:G$65, MATCH($P29, 'Algorithm Details'!$A$6:$A$65, 0)) = "", "", INDEX('Algorithm Details'!G$6:G$65, MATCH($P29, 'Algorithm Details'!$A$6:$A$65, 0))), "")</f>
        <v/>
      </c>
      <c r="Z29" s="1" t="str">
        <f>IFERROR(IF(INDEX('Algorithm Details'!H$6:H$65, MATCH($P29, 'Algorithm Details'!$A$6:$A$65, 0)) = "", "", INDEX('Algorithm Details'!H$6:H$65, MATCH($P29, 'Algorithm Details'!$A$6:$A$65, 0))), "")</f>
        <v/>
      </c>
      <c r="AA29" s="1" t="str">
        <f>IFERROR(IF(INDEX('Algorithm Details'!I$6:I$65, MATCH($P29, 'Algorithm Details'!$A$6:$A$65, 0)) = "", "", INDEX('Algorithm Details'!I$6:I$65, MATCH($P29, 'Algorithm Details'!$A$6:$A$65, 0))), "")</f>
        <v/>
      </c>
      <c r="AB29" s="1" t="str">
        <f>IFERROR(IF(INDEX('Algorithm Details'!J$6:J$65, MATCH($P29, 'Algorithm Details'!$A$6:$A$65, 0)) = "", "", INDEX('Algorithm Details'!J$6:J$65, MATCH($P29, 'Algorithm Details'!$A$6:$A$65, 0))), "")</f>
        <v/>
      </c>
      <c r="AC29" s="1" t="str">
        <f>IFERROR(IF(INDEX('Algorithm Details'!K$6:K$65, MATCH($P29, 'Algorithm Details'!$A$6:$A$65, 0)) = "", "", INDEX('Algorithm Details'!K$6:K$65, MATCH($P29, 'Algorithm Details'!$A$6:$A$65, 0))), "")</f>
        <v/>
      </c>
      <c r="AD29" s="1" t="str">
        <f>IFERROR(IF(INDEX('Algorithm Details'!L$6:L$65, MATCH($P29, 'Algorithm Details'!$A$6:$A$65, 0)) = "", "", INDEX('Algorithm Details'!L$6:L$65, MATCH($P29, 'Algorithm Details'!$A$6:$A$65, 0))), "")</f>
        <v/>
      </c>
      <c r="AE29" s="1" t="str">
        <f>IFERROR(IF(INDEX('Algorithm Details'!M$6:M$65, MATCH($P29, 'Algorithm Details'!$A$6:$A$65, 0)) = "", "", INDEX('Algorithm Details'!M$6:M$65, MATCH($P29, 'Algorithm Details'!$A$6:$A$65, 0))), "")</f>
        <v/>
      </c>
      <c r="AF29" s="1" t="str">
        <f>IFERROR(IF(INDEX('Algorithm Details'!N$6:N$65, MATCH($P29, 'Algorithm Details'!$A$6:$A$65, 0)) = "", "", INDEX('Algorithm Details'!N$6:N$65, MATCH($P29, 'Algorithm Details'!$A$6:$A$65, 0))), "")</f>
        <v/>
      </c>
      <c r="AG29" s="1" t="str">
        <f>IFERROR(IF(INDEX('Algorithm Details'!O$6:O$65, MATCH($P29, 'Algorithm Details'!$A$6:$A$65, 0)) = "", "", INDEX('Algorithm Details'!O$6:O$65, MATCH($P29, 'Algorithm Details'!$A$6:$A$65, 0))), "")</f>
        <v/>
      </c>
      <c r="AH29" s="1" t="str">
        <f>IFERROR(IF(INDEX('Algorithm Details'!P$6:P$65, MATCH($P29, 'Algorithm Details'!$A$6:$A$65, 0)) = "", "", INDEX('Algorithm Details'!P$6:P$65, MATCH($P29, 'Algorithm Details'!$A$6:$A$65, 0))), "")</f>
        <v/>
      </c>
      <c r="AI29" s="1" t="str">
        <f>IFERROR(IF(INDEX('Algorithm Details'!Q$6:Q$65, MATCH($P29, 'Algorithm Details'!$A$6:$A$65, 0)) = "", "", INDEX('Algorithm Details'!Q$6:Q$65, MATCH($P29, 'Algorithm Details'!$A$6:$A$65, 0))), "")</f>
        <v/>
      </c>
      <c r="AJ29" s="1" t="str">
        <f>IFERROR(IF(INDEX('Algorithm Details'!R$6:R$65, MATCH($P29, 'Algorithm Details'!$A$6:$A$65, 0)) = "", "", INDEX('Algorithm Details'!R$6:R$65, MATCH($P29, 'Algorithm Details'!$A$6:$A$65, 0))), "")</f>
        <v/>
      </c>
      <c r="AK29" s="1" t="str">
        <f>IFERROR(IF(INDEX('Algorithm Details'!S$6:S$65, MATCH($P29, 'Algorithm Details'!$A$6:$A$65, 0)) = "", "", INDEX('Algorithm Details'!S$6:S$65, MATCH($P29, 'Algorithm Details'!$A$6:$A$65, 0))), "")</f>
        <v/>
      </c>
      <c r="AL29" s="1" t="str">
        <f>IFERROR(IF(INDEX('Algorithm Details'!T$6:T$65, MATCH($P29, 'Algorithm Details'!$A$6:$A$65, 0)) = "", "", INDEX('Algorithm Details'!T$6:T$65, MATCH($P29, 'Algorithm Details'!$A$6:$A$65, 0))), "")</f>
        <v/>
      </c>
      <c r="AM29" s="1" t="str">
        <f>IFERROR(IF(INDEX('Algorithm Details'!U$6:U$65, MATCH($P29, 'Algorithm Details'!$A$6:$A$65, 0)) = "", "", INDEX('Algorithm Details'!U$6:U$65, MATCH($P29, 'Algorithm Details'!$A$6:$A$65, 0))), "")</f>
        <v/>
      </c>
      <c r="AN29" s="1" t="str">
        <f>IFERROR(IF(INDEX('Algorithm Details'!V$6:V$65, MATCH($P29, 'Algorithm Details'!$A$6:$A$65, 0)) = "", "", INDEX('Algorithm Details'!V$6:V$65, MATCH($P29, 'Algorithm Details'!$A$6:$A$65, 0))), "")</f>
        <v/>
      </c>
      <c r="AO29" s="1" t="str">
        <f>IFERROR(IF(INDEX('Algorithm Details'!W$6:W$65, MATCH($P29, 'Algorithm Details'!$A$6:$A$65, 0)) = "", "", INDEX('Algorithm Details'!W$6:W$65, MATCH($P29, 'Algorithm Details'!$A$6:$A$65, 0))), "")</f>
        <v/>
      </c>
      <c r="AP29" s="1" t="str">
        <f>IFERROR(IF(INDEX('Algorithm Details'!X$6:X$65, MATCH($P29, 'Algorithm Details'!$A$6:$A$65, 0)) = "", "", INDEX('Algorithm Details'!X$6:X$65, MATCH($P29, 'Algorithm Details'!$A$6:$A$65, 0))), "")</f>
        <v/>
      </c>
      <c r="AQ29" s="1" t="str">
        <f>IFERROR(IF(INDEX('Algorithm Details'!Y$6:Y$65, MATCH($P29, 'Algorithm Details'!$A$6:$A$65, 0)) = "", "", INDEX('Algorithm Details'!Y$6:Y$65, MATCH($P29, 'Algorithm Details'!$A$6:$A$65, 0))), "")</f>
        <v/>
      </c>
      <c r="AR29" s="1" t="str">
        <f>IFERROR(IF(INDEX('Algorithm Details'!Z$6:Z$65, MATCH($P29, 'Algorithm Details'!$A$6:$A$65, 0)) = "", "", INDEX('Algorithm Details'!Z$6:Z$65, MATCH($P29, 'Algorithm Details'!$A$6:$A$65, 0))), "")</f>
        <v/>
      </c>
      <c r="AS29" s="1" t="str">
        <f>IFERROR(IF(INDEX('Algorithm Details'!AA$6:AA$65, MATCH($P29, 'Algorithm Details'!$A$6:$A$65, 0)) = "", "", INDEX('Algorithm Details'!AA$6:AA$65, MATCH($P29, 'Algorithm Details'!$A$6:$A$65, 0))), "")</f>
        <v/>
      </c>
      <c r="AT29" s="141" t="str">
        <f>IFERROR(IF(INDEX('Algorithm Details'!AB$6:AB$65, MATCH($P29, 'Algorithm Details'!$A$6:$A$65, 0)) = "", "", INDEX('Algorithm Details'!AB$6:AB$65, MATCH($P29, 'Algorithm Details'!$A$6:$A$65, 0))), "")</f>
        <v/>
      </c>
      <c r="AX29" s="1" t="str">
        <f t="shared" si="6"/>
        <v>SLAM-PCD</v>
      </c>
      <c r="AY29" s="1">
        <f t="shared" si="7"/>
        <v>30</v>
      </c>
      <c r="AZ29" s="1">
        <f t="shared" si="8"/>
        <v>9</v>
      </c>
      <c r="BA29" s="1">
        <f t="shared" si="9"/>
        <v>9</v>
      </c>
      <c r="BB29" s="1">
        <f t="shared" si="10"/>
        <v>7</v>
      </c>
      <c r="BC29" s="1">
        <f t="shared" si="11"/>
        <v>7.7</v>
      </c>
      <c r="BD29" s="79">
        <f t="shared" si="12"/>
        <v>0.25666666666666665</v>
      </c>
    </row>
    <row r="30" spans="1:875" ht="30" x14ac:dyDescent="0.25">
      <c r="A30" s="1" t="str">
        <f>Data!A41</f>
        <v>RTAB-Map</v>
      </c>
      <c r="B30" s="1">
        <f>'(old)OtherMetrics'!B41</f>
        <v>124</v>
      </c>
      <c r="C30" s="1">
        <f>AuxiliaryTable!EV31</f>
        <v>31</v>
      </c>
      <c r="D30" s="1">
        <f>'(old)OtherMetrics'!C41</f>
        <v>37</v>
      </c>
      <c r="E30" s="1">
        <f>'(old)OtherMetrics'!D41</f>
        <v>11</v>
      </c>
      <c r="F30">
        <f t="shared" si="2"/>
        <v>28.099999999999998</v>
      </c>
      <c r="G30" s="207">
        <f t="shared" si="14"/>
        <v>0.22661290322580643</v>
      </c>
      <c r="I30" s="1">
        <f t="shared" si="4"/>
        <v>24</v>
      </c>
      <c r="J30" s="215">
        <f>RANK(G30, $G$14:$G$155, 0)+COUNTIF($I30:I171,I30)-1</f>
        <v>24</v>
      </c>
      <c r="P30" s="144" t="str">
        <f t="shared" si="0"/>
        <v>DynaSLAM</v>
      </c>
      <c r="Q30" s="141">
        <v>17</v>
      </c>
      <c r="R30" s="143">
        <f t="shared" si="13"/>
        <v>0.25575221238938051</v>
      </c>
      <c r="S30" s="242">
        <f>IFERROR(INDEX('Algorithm Details'!$Y$6:$Y$65, MATCH(P30, 'Algorithm Details'!$A$6:$A$65, 0)), "")</f>
        <v>43633</v>
      </c>
      <c r="T30" s="1" t="str">
        <f>IFERROR(IF(INDEX('Algorithm Details'!B$6:B$65, MATCH($P30, 'Algorithm Details'!$A$6:$A$65, 0)) = "", "", INDEX('Algorithm Details'!B$6:B$65, MATCH($P30, 'Algorithm Details'!$A$6:$A$65, 0))), "")</f>
        <v>-</v>
      </c>
      <c r="U30" s="249" t="str">
        <f>IFERROR(IF(INDEX('Algorithm Details'!C$6:C$65, MATCH($P30, 'Algorithm Details'!$A$6:$A$65, 0)) = "", "", INDEX('Algorithm Details'!C$6:C$65, MATCH($P30, 'Algorithm Details'!$A$6:$A$65, 0))), "")</f>
        <v>Attribution-NonCommercial 4.0 International</v>
      </c>
      <c r="V30" s="1" t="str">
        <f>IFERROR(IF(INDEX('Algorithm Details'!D$6:D$65, MATCH($P30, 'Algorithm Details'!$A$6:$A$65, 0)) = "", "", INDEX('Algorithm Details'!D$6:D$65, MATCH($P30, 'Algorithm Details'!$A$6:$A$65, 0))), "")</f>
        <v>-</v>
      </c>
      <c r="W30" s="1" t="str">
        <f>IFERROR(IF(INDEX('Algorithm Details'!E$6:E$65, MATCH($P30, 'Algorithm Details'!$A$6:$A$65, 0)) = "", "", INDEX('Algorithm Details'!E$6:E$65, MATCH($P30, 'Algorithm Details'!$A$6:$A$65, 0))), "")</f>
        <v>-</v>
      </c>
      <c r="X30" s="1" t="str">
        <f>IFERROR(IF(INDEX('Algorithm Details'!F$6:F$65, MATCH($P30, 'Algorithm Details'!$A$6:$A$65, 0)) = "", "", INDEX('Algorithm Details'!F$6:F$65, MATCH($P30, 'Algorithm Details'!$A$6:$A$65, 0))), "")</f>
        <v>R</v>
      </c>
      <c r="Y30" s="1" t="str">
        <f>IFERROR(IF(INDEX('Algorithm Details'!G$6:G$65, MATCH($P30, 'Algorithm Details'!$A$6:$A$65, 0)) = "", "", INDEX('Algorithm Details'!G$6:G$65, MATCH($P30, 'Algorithm Details'!$A$6:$A$65, 0))), "")</f>
        <v>-</v>
      </c>
      <c r="Z30" s="1" t="str">
        <f>IFERROR(IF(INDEX('Algorithm Details'!H$6:H$65, MATCH($P30, 'Algorithm Details'!$A$6:$A$65, 0)) = "", "", INDEX('Algorithm Details'!H$6:H$65, MATCH($P30, 'Algorithm Details'!$A$6:$A$65, 0))), "")</f>
        <v>-</v>
      </c>
      <c r="AA30" s="1" t="str">
        <f>IFERROR(IF(INDEX('Algorithm Details'!I$6:I$65, MATCH($P30, 'Algorithm Details'!$A$6:$A$65, 0)) = "", "", INDEX('Algorithm Details'!I$6:I$65, MATCH($P30, 'Algorithm Details'!$A$6:$A$65, 0))), "")</f>
        <v>-</v>
      </c>
      <c r="AB30" s="1" t="str">
        <f>IFERROR(IF(INDEX('Algorithm Details'!J$6:J$65, MATCH($P30, 'Algorithm Details'!$A$6:$A$65, 0)) = "", "", INDEX('Algorithm Details'!J$6:J$65, MATCH($P30, 'Algorithm Details'!$A$6:$A$65, 0))), "")</f>
        <v>-</v>
      </c>
      <c r="AC30" s="1" t="str">
        <f>IFERROR(IF(INDEX('Algorithm Details'!K$6:K$65, MATCH($P30, 'Algorithm Details'!$A$6:$A$65, 0)) = "", "", INDEX('Algorithm Details'!K$6:K$65, MATCH($P30, 'Algorithm Details'!$A$6:$A$65, 0))), "")</f>
        <v>-</v>
      </c>
      <c r="AD30" s="1" t="str">
        <f>IFERROR(IF(INDEX('Algorithm Details'!L$6:L$65, MATCH($P30, 'Algorithm Details'!$A$6:$A$65, 0)) = "", "", INDEX('Algorithm Details'!L$6:L$65, MATCH($P30, 'Algorithm Details'!$A$6:$A$65, 0))), "")</f>
        <v>-</v>
      </c>
      <c r="AE30" s="1" t="str">
        <f>IFERROR(IF(INDEX('Algorithm Details'!M$6:M$65, MATCH($P30, 'Algorithm Details'!$A$6:$A$65, 0)) = "", "", INDEX('Algorithm Details'!M$6:M$65, MATCH($P30, 'Algorithm Details'!$A$6:$A$65, 0))), "")</f>
        <v>S</v>
      </c>
      <c r="AF30" s="1" t="str">
        <f>IFERROR(IF(INDEX('Algorithm Details'!N$6:N$65, MATCH($P30, 'Algorithm Details'!$A$6:$A$65, 0)) = "", "", INDEX('Algorithm Details'!N$6:N$65, MATCH($P30, 'Algorithm Details'!$A$6:$A$65, 0))), "")</f>
        <v>S</v>
      </c>
      <c r="AG30" s="1" t="str">
        <f>IFERROR(IF(INDEX('Algorithm Details'!O$6:O$65, MATCH($P30, 'Algorithm Details'!$A$6:$A$65, 0)) = "", "", INDEX('Algorithm Details'!O$6:O$65, MATCH($P30, 'Algorithm Details'!$A$6:$A$65, 0))), "")</f>
        <v>S</v>
      </c>
      <c r="AH30" s="1" t="str">
        <f>IFERROR(IF(INDEX('Algorithm Details'!P$6:P$65, MATCH($P30, 'Algorithm Details'!$A$6:$A$65, 0)) = "", "", INDEX('Algorithm Details'!P$6:P$65, MATCH($P30, 'Algorithm Details'!$A$6:$A$65, 0))), "")</f>
        <v>-</v>
      </c>
      <c r="AI30" s="1" t="str">
        <f>IFERROR(IF(INDEX('Algorithm Details'!Q$6:Q$65, MATCH($P30, 'Algorithm Details'!$A$6:$A$65, 0)) = "", "", INDEX('Algorithm Details'!Q$6:Q$65, MATCH($P30, 'Algorithm Details'!$A$6:$A$65, 0))), "")</f>
        <v>S</v>
      </c>
      <c r="AJ30" s="1" t="str">
        <f>IFERROR(IF(INDEX('Algorithm Details'!R$6:R$65, MATCH($P30, 'Algorithm Details'!$A$6:$A$65, 0)) = "", "", INDEX('Algorithm Details'!R$6:R$65, MATCH($P30, 'Algorithm Details'!$A$6:$A$65, 0))), "")</f>
        <v/>
      </c>
      <c r="AK30" s="1" t="str">
        <f>IFERROR(IF(INDEX('Algorithm Details'!S$6:S$65, MATCH($P30, 'Algorithm Details'!$A$6:$A$65, 0)) = "", "", INDEX('Algorithm Details'!S$6:S$65, MATCH($P30, 'Algorithm Details'!$A$6:$A$65, 0))), "")</f>
        <v>S</v>
      </c>
      <c r="AL30" s="1" t="str">
        <f>IFERROR(IF(INDEX('Algorithm Details'!T$6:T$65, MATCH($P30, 'Algorithm Details'!$A$6:$A$65, 0)) = "", "", INDEX('Algorithm Details'!T$6:T$65, MATCH($P30, 'Algorithm Details'!$A$6:$A$65, 0))), "")</f>
        <v>ORB</v>
      </c>
      <c r="AM30" s="1" t="str">
        <f>IFERROR(IF(INDEX('Algorithm Details'!U$6:U$65, MATCH($P30, 'Algorithm Details'!$A$6:$A$65, 0)) = "", "", INDEX('Algorithm Details'!U$6:U$65, MATCH($P30, 'Algorithm Details'!$A$6:$A$65, 0))), "")</f>
        <v xml:space="preserve"> dynamic object detection and background inpainting</v>
      </c>
      <c r="AN30" s="1" t="str">
        <f>IFERROR(IF(INDEX('Algorithm Details'!V$6:V$65, MATCH($P30, 'Algorithm Details'!$A$6:$A$65, 0)) = "", "", INDEX('Algorithm Details'!V$6:V$65, MATCH($P30, 'Algorithm Details'!$A$6:$A$65, 0))), "")</f>
        <v/>
      </c>
      <c r="AO30" s="1" t="str">
        <f>IFERROR(IF(INDEX('Algorithm Details'!W$6:W$65, MATCH($P30, 'Algorithm Details'!$A$6:$A$65, 0)) = "", "", INDEX('Algorithm Details'!W$6:W$65, MATCH($P30, 'Algorithm Details'!$A$6:$A$65, 0))), "")</f>
        <v>github</v>
      </c>
      <c r="AP30" s="1">
        <f ca="1">IFERROR(IF(INDEX('Algorithm Details'!X$6:X$65, MATCH($P30, 'Algorithm Details'!$A$6:$A$65, 0)) = "", "", INDEX('Algorithm Details'!X$6:X$65, MATCH($P30, 'Algorithm Details'!$A$6:$A$65, 0))), "")</f>
        <v>7</v>
      </c>
      <c r="AQ30" s="1">
        <f>IFERROR(IF(INDEX('Algorithm Details'!Y$6:Y$65, MATCH($P30, 'Algorithm Details'!$A$6:$A$65, 0)) = "", "", INDEX('Algorithm Details'!Y$6:Y$65, MATCH($P30, 'Algorithm Details'!$A$6:$A$65, 0))), "")</f>
        <v>43633</v>
      </c>
      <c r="AR30" s="1" t="str">
        <f>IFERROR(IF(INDEX('Algorithm Details'!Z$6:Z$65, MATCH($P30, 'Algorithm Details'!$A$6:$A$65, 0)) = "", "", INDEX('Algorithm Details'!Z$6:Z$65, MATCH($P30, 'Algorithm Details'!$A$6:$A$65, 0))), "")</f>
        <v>-</v>
      </c>
      <c r="AS30" s="1" t="str">
        <f>IFERROR(IF(INDEX('Algorithm Details'!AA$6:AA$65, MATCH($P30, 'Algorithm Details'!$A$6:$A$65, 0)) = "", "", INDEX('Algorithm Details'!AA$6:AA$65, MATCH($P30, 'Algorithm Details'!$A$6:$A$65, 0))), "")</f>
        <v>+</v>
      </c>
      <c r="AT30" s="141" t="str">
        <f>IFERROR(IF(INDEX('Algorithm Details'!AB$6:AB$65, MATCH($P30, 'Algorithm Details'!$A$6:$A$65, 0)) = "", "", INDEX('Algorithm Details'!AB$6:AB$65, MATCH($P30, 'Algorithm Details'!$A$6:$A$65, 0))), "")</f>
        <v>10.1109/LRA.2018.2860039</v>
      </c>
      <c r="AX30" s="1" t="str">
        <f t="shared" si="6"/>
        <v>DynaSLAM</v>
      </c>
      <c r="AY30" s="1">
        <f t="shared" si="7"/>
        <v>113</v>
      </c>
      <c r="AZ30" s="1">
        <f t="shared" si="8"/>
        <v>18</v>
      </c>
      <c r="BA30" s="1">
        <f t="shared" si="9"/>
        <v>31</v>
      </c>
      <c r="BB30" s="1">
        <f t="shared" si="10"/>
        <v>36</v>
      </c>
      <c r="BC30" s="1">
        <f t="shared" si="11"/>
        <v>28.9</v>
      </c>
      <c r="BD30" s="79">
        <f t="shared" si="12"/>
        <v>0.25575221238938051</v>
      </c>
      <c r="AGB30" s="132">
        <v>0.15</v>
      </c>
      <c r="AGC30" s="1">
        <v>0.20300000000000001</v>
      </c>
      <c r="AGD30" s="1">
        <v>0.23400000000000001</v>
      </c>
      <c r="AGE30" s="1">
        <v>0.373</v>
      </c>
      <c r="AGF30" s="1">
        <v>0.317</v>
      </c>
      <c r="AGG30" s="1">
        <v>0.50700000000000001</v>
      </c>
      <c r="AGH30" s="1">
        <v>0.49399999999999999</v>
      </c>
      <c r="AGI30" s="1">
        <v>0.82799999999999996</v>
      </c>
      <c r="AGJ30" s="1">
        <v>0.121</v>
      </c>
      <c r="AGK30" s="1">
        <v>0.121</v>
      </c>
      <c r="AGL30" s="1">
        <v>0.21199999999999999</v>
      </c>
      <c r="AGM30" s="1">
        <v>0.27800000000000002</v>
      </c>
      <c r="AGN30" s="1">
        <v>2.9000000000000001E-2</v>
      </c>
      <c r="AGO30" s="1">
        <v>0.38300000000000001</v>
      </c>
      <c r="AGP30" s="1">
        <v>0.22900000000000001</v>
      </c>
      <c r="AGQ30" s="1">
        <v>0.71099999999999997</v>
      </c>
    </row>
    <row r="31" spans="1:875" x14ac:dyDescent="0.25">
      <c r="A31" s="1" t="str">
        <f>Data!A42</f>
        <v>FAST-LIO2</v>
      </c>
      <c r="B31" s="1">
        <f>'(old)OtherMetrics'!B42</f>
        <v>169</v>
      </c>
      <c r="C31" s="1">
        <f>AuxiliaryTable!EV32</f>
        <v>40</v>
      </c>
      <c r="D31" s="1">
        <f>'(old)OtherMetrics'!C42</f>
        <v>43</v>
      </c>
      <c r="E31" s="1">
        <f>'(old)OtherMetrics'!D42</f>
        <v>46</v>
      </c>
      <c r="F31">
        <f t="shared" si="2"/>
        <v>39.299999999999997</v>
      </c>
      <c r="G31" s="207">
        <f t="shared" si="14"/>
        <v>0.23254437869822484</v>
      </c>
      <c r="I31" s="1">
        <f t="shared" si="4"/>
        <v>23</v>
      </c>
      <c r="J31" s="215">
        <f>RANK(G31, $G$14:$G$155, 0)+COUNTIF($I31:I172,I31)-1</f>
        <v>23</v>
      </c>
      <c r="P31" s="144" t="str">
        <f t="shared" si="0"/>
        <v>RTAB. Stereo. ORB2</v>
      </c>
      <c r="Q31" s="141">
        <v>18</v>
      </c>
      <c r="R31" s="143">
        <f t="shared" si="13"/>
        <v>0.25454545454545452</v>
      </c>
      <c r="S31" s="242" t="str">
        <f>IFERROR(INDEX('Algorithm Details'!$Y$6:$Y$65, MATCH(P31, 'Algorithm Details'!$A$6:$A$65, 0)), "")</f>
        <v/>
      </c>
      <c r="T31" s="1" t="str">
        <f>IFERROR(IF(INDEX('Algorithm Details'!B$6:B$65, MATCH($P31, 'Algorithm Details'!$A$6:$A$65, 0)) = "", "", INDEX('Algorithm Details'!B$6:B$65, MATCH($P31, 'Algorithm Details'!$A$6:$A$65, 0))), "")</f>
        <v/>
      </c>
      <c r="U31" s="249" t="str">
        <f>IFERROR(IF(INDEX('Algorithm Details'!C$6:C$65, MATCH($P31, 'Algorithm Details'!$A$6:$A$65, 0)) = "", "", INDEX('Algorithm Details'!C$6:C$65, MATCH($P31, 'Algorithm Details'!$A$6:$A$65, 0))), "")</f>
        <v/>
      </c>
      <c r="V31" s="1" t="str">
        <f>IFERROR(IF(INDEX('Algorithm Details'!D$6:D$65, MATCH($P31, 'Algorithm Details'!$A$6:$A$65, 0)) = "", "", INDEX('Algorithm Details'!D$6:D$65, MATCH($P31, 'Algorithm Details'!$A$6:$A$65, 0))), "")</f>
        <v/>
      </c>
      <c r="W31" s="1" t="str">
        <f>IFERROR(IF(INDEX('Algorithm Details'!E$6:E$65, MATCH($P31, 'Algorithm Details'!$A$6:$A$65, 0)) = "", "", INDEX('Algorithm Details'!E$6:E$65, MATCH($P31, 'Algorithm Details'!$A$6:$A$65, 0))), "")</f>
        <v/>
      </c>
      <c r="X31" s="1" t="str">
        <f>IFERROR(IF(INDEX('Algorithm Details'!F$6:F$65, MATCH($P31, 'Algorithm Details'!$A$6:$A$65, 0)) = "", "", INDEX('Algorithm Details'!F$6:F$65, MATCH($P31, 'Algorithm Details'!$A$6:$A$65, 0))), "")</f>
        <v/>
      </c>
      <c r="Y31" s="1" t="str">
        <f>IFERROR(IF(INDEX('Algorithm Details'!G$6:G$65, MATCH($P31, 'Algorithm Details'!$A$6:$A$65, 0)) = "", "", INDEX('Algorithm Details'!G$6:G$65, MATCH($P31, 'Algorithm Details'!$A$6:$A$65, 0))), "")</f>
        <v/>
      </c>
      <c r="Z31" s="1" t="str">
        <f>IFERROR(IF(INDEX('Algorithm Details'!H$6:H$65, MATCH($P31, 'Algorithm Details'!$A$6:$A$65, 0)) = "", "", INDEX('Algorithm Details'!H$6:H$65, MATCH($P31, 'Algorithm Details'!$A$6:$A$65, 0))), "")</f>
        <v/>
      </c>
      <c r="AA31" s="1" t="str">
        <f>IFERROR(IF(INDEX('Algorithm Details'!I$6:I$65, MATCH($P31, 'Algorithm Details'!$A$6:$A$65, 0)) = "", "", INDEX('Algorithm Details'!I$6:I$65, MATCH($P31, 'Algorithm Details'!$A$6:$A$65, 0))), "")</f>
        <v/>
      </c>
      <c r="AB31" s="1" t="str">
        <f>IFERROR(IF(INDEX('Algorithm Details'!J$6:J$65, MATCH($P31, 'Algorithm Details'!$A$6:$A$65, 0)) = "", "", INDEX('Algorithm Details'!J$6:J$65, MATCH($P31, 'Algorithm Details'!$A$6:$A$65, 0))), "")</f>
        <v/>
      </c>
      <c r="AC31" s="1" t="str">
        <f>IFERROR(IF(INDEX('Algorithm Details'!K$6:K$65, MATCH($P31, 'Algorithm Details'!$A$6:$A$65, 0)) = "", "", INDEX('Algorithm Details'!K$6:K$65, MATCH($P31, 'Algorithm Details'!$A$6:$A$65, 0))), "")</f>
        <v/>
      </c>
      <c r="AD31" s="1" t="str">
        <f>IFERROR(IF(INDEX('Algorithm Details'!L$6:L$65, MATCH($P31, 'Algorithm Details'!$A$6:$A$65, 0)) = "", "", INDEX('Algorithm Details'!L$6:L$65, MATCH($P31, 'Algorithm Details'!$A$6:$A$65, 0))), "")</f>
        <v/>
      </c>
      <c r="AE31" s="1" t="str">
        <f>IFERROR(IF(INDEX('Algorithm Details'!M$6:M$65, MATCH($P31, 'Algorithm Details'!$A$6:$A$65, 0)) = "", "", INDEX('Algorithm Details'!M$6:M$65, MATCH($P31, 'Algorithm Details'!$A$6:$A$65, 0))), "")</f>
        <v/>
      </c>
      <c r="AF31" s="1" t="str">
        <f>IFERROR(IF(INDEX('Algorithm Details'!N$6:N$65, MATCH($P31, 'Algorithm Details'!$A$6:$A$65, 0)) = "", "", INDEX('Algorithm Details'!N$6:N$65, MATCH($P31, 'Algorithm Details'!$A$6:$A$65, 0))), "")</f>
        <v/>
      </c>
      <c r="AG31" s="1" t="str">
        <f>IFERROR(IF(INDEX('Algorithm Details'!O$6:O$65, MATCH($P31, 'Algorithm Details'!$A$6:$A$65, 0)) = "", "", INDEX('Algorithm Details'!O$6:O$65, MATCH($P31, 'Algorithm Details'!$A$6:$A$65, 0))), "")</f>
        <v/>
      </c>
      <c r="AH31" s="1" t="str">
        <f>IFERROR(IF(INDEX('Algorithm Details'!P$6:P$65, MATCH($P31, 'Algorithm Details'!$A$6:$A$65, 0)) = "", "", INDEX('Algorithm Details'!P$6:P$65, MATCH($P31, 'Algorithm Details'!$A$6:$A$65, 0))), "")</f>
        <v/>
      </c>
      <c r="AI31" s="1" t="str">
        <f>IFERROR(IF(INDEX('Algorithm Details'!Q$6:Q$65, MATCH($P31, 'Algorithm Details'!$A$6:$A$65, 0)) = "", "", INDEX('Algorithm Details'!Q$6:Q$65, MATCH($P31, 'Algorithm Details'!$A$6:$A$65, 0))), "")</f>
        <v/>
      </c>
      <c r="AJ31" s="1" t="str">
        <f>IFERROR(IF(INDEX('Algorithm Details'!R$6:R$65, MATCH($P31, 'Algorithm Details'!$A$6:$A$65, 0)) = "", "", INDEX('Algorithm Details'!R$6:R$65, MATCH($P31, 'Algorithm Details'!$A$6:$A$65, 0))), "")</f>
        <v/>
      </c>
      <c r="AK31" s="1" t="str">
        <f>IFERROR(IF(INDEX('Algorithm Details'!S$6:S$65, MATCH($P31, 'Algorithm Details'!$A$6:$A$65, 0)) = "", "", INDEX('Algorithm Details'!S$6:S$65, MATCH($P31, 'Algorithm Details'!$A$6:$A$65, 0))), "")</f>
        <v/>
      </c>
      <c r="AL31" s="1" t="str">
        <f>IFERROR(IF(INDEX('Algorithm Details'!T$6:T$65, MATCH($P31, 'Algorithm Details'!$A$6:$A$65, 0)) = "", "", INDEX('Algorithm Details'!T$6:T$65, MATCH($P31, 'Algorithm Details'!$A$6:$A$65, 0))), "")</f>
        <v/>
      </c>
      <c r="AM31" s="1" t="str">
        <f>IFERROR(IF(INDEX('Algorithm Details'!U$6:U$65, MATCH($P31, 'Algorithm Details'!$A$6:$A$65, 0)) = "", "", INDEX('Algorithm Details'!U$6:U$65, MATCH($P31, 'Algorithm Details'!$A$6:$A$65, 0))), "")</f>
        <v/>
      </c>
      <c r="AN31" s="1" t="str">
        <f>IFERROR(IF(INDEX('Algorithm Details'!V$6:V$65, MATCH($P31, 'Algorithm Details'!$A$6:$A$65, 0)) = "", "", INDEX('Algorithm Details'!V$6:V$65, MATCH($P31, 'Algorithm Details'!$A$6:$A$65, 0))), "")</f>
        <v/>
      </c>
      <c r="AO31" s="1" t="str">
        <f>IFERROR(IF(INDEX('Algorithm Details'!W$6:W$65, MATCH($P31, 'Algorithm Details'!$A$6:$A$65, 0)) = "", "", INDEX('Algorithm Details'!W$6:W$65, MATCH($P31, 'Algorithm Details'!$A$6:$A$65, 0))), "")</f>
        <v/>
      </c>
      <c r="AP31" s="1" t="str">
        <f>IFERROR(IF(INDEX('Algorithm Details'!X$6:X$65, MATCH($P31, 'Algorithm Details'!$A$6:$A$65, 0)) = "", "", INDEX('Algorithm Details'!X$6:X$65, MATCH($P31, 'Algorithm Details'!$A$6:$A$65, 0))), "")</f>
        <v/>
      </c>
      <c r="AQ31" s="1" t="str">
        <f>IFERROR(IF(INDEX('Algorithm Details'!Y$6:Y$65, MATCH($P31, 'Algorithm Details'!$A$6:$A$65, 0)) = "", "", INDEX('Algorithm Details'!Y$6:Y$65, MATCH($P31, 'Algorithm Details'!$A$6:$A$65, 0))), "")</f>
        <v/>
      </c>
      <c r="AR31" s="1" t="str">
        <f>IFERROR(IF(INDEX('Algorithm Details'!Z$6:Z$65, MATCH($P31, 'Algorithm Details'!$A$6:$A$65, 0)) = "", "", INDEX('Algorithm Details'!Z$6:Z$65, MATCH($P31, 'Algorithm Details'!$A$6:$A$65, 0))), "")</f>
        <v/>
      </c>
      <c r="AS31" s="1" t="str">
        <f>IFERROR(IF(INDEX('Algorithm Details'!AA$6:AA$65, MATCH($P31, 'Algorithm Details'!$A$6:$A$65, 0)) = "", "", INDEX('Algorithm Details'!AA$6:AA$65, MATCH($P31, 'Algorithm Details'!$A$6:$A$65, 0))), "")</f>
        <v/>
      </c>
      <c r="AT31" s="141" t="str">
        <f>IFERROR(IF(INDEX('Algorithm Details'!AB$6:AB$65, MATCH($P31, 'Algorithm Details'!$A$6:$A$65, 0)) = "", "", INDEX('Algorithm Details'!AB$6:AB$65, MATCH($P31, 'Algorithm Details'!$A$6:$A$65, 0))), "")</f>
        <v/>
      </c>
      <c r="AX31" s="1" t="str">
        <f t="shared" si="6"/>
        <v>RTAB. Stereo. ORB2</v>
      </c>
      <c r="AY31" s="1">
        <f t="shared" si="7"/>
        <v>22</v>
      </c>
      <c r="AZ31" s="1">
        <f t="shared" si="8"/>
        <v>16</v>
      </c>
      <c r="BA31" s="1">
        <f t="shared" si="9"/>
        <v>6</v>
      </c>
      <c r="BB31" s="1">
        <f t="shared" si="10"/>
        <v>7</v>
      </c>
      <c r="BC31" s="1">
        <f t="shared" ref="BC31:BC94" si="15">INDEX(F$14:F$155, MATCH(ROW(F18), $J$14:$J$155, 0))</f>
        <v>5.6</v>
      </c>
      <c r="BD31" s="79">
        <f t="shared" si="12"/>
        <v>0.25454545454545452</v>
      </c>
    </row>
    <row r="32" spans="1:875" x14ac:dyDescent="0.25">
      <c r="A32" s="1" t="str">
        <f>Data!A43</f>
        <v>LIO-SAM</v>
      </c>
      <c r="B32" s="1">
        <f>'(old)OtherMetrics'!B43</f>
        <v>153</v>
      </c>
      <c r="C32" s="1">
        <f>AuxiliaryTable!EV33</f>
        <v>45</v>
      </c>
      <c r="D32" s="1">
        <f>'(old)OtherMetrics'!C43</f>
        <v>14</v>
      </c>
      <c r="E32" s="1">
        <f>'(old)OtherMetrics'!D43</f>
        <v>15</v>
      </c>
      <c r="F32">
        <f t="shared" si="2"/>
        <v>12.799999999999999</v>
      </c>
      <c r="G32" s="207">
        <f t="shared" si="14"/>
        <v>8.3660130718954243E-2</v>
      </c>
      <c r="I32" s="1">
        <f t="shared" si="4"/>
        <v>48</v>
      </c>
      <c r="J32" s="215">
        <f>RANK(G32, $G$14:$G$155, 0)+COUNTIF($I32:I173,I32)-1</f>
        <v>48</v>
      </c>
      <c r="P32" s="144" t="str">
        <f t="shared" si="0"/>
        <v>CLINS</v>
      </c>
      <c r="Q32" s="141">
        <v>19</v>
      </c>
      <c r="R32" s="143">
        <f t="shared" si="13"/>
        <v>0.25</v>
      </c>
      <c r="S32" s="242">
        <f>IFERROR(INDEX('Algorithm Details'!$Y$6:$Y$65, MATCH(P32, 'Algorithm Details'!$A$6:$A$65, 0)), "")</f>
        <v>44616</v>
      </c>
      <c r="T32" s="1" t="str">
        <f>IFERROR(IF(INDEX('Algorithm Details'!B$6:B$65, MATCH($P32, 'Algorithm Details'!$A$6:$A$65, 0)) = "", "", INDEX('Algorithm Details'!B$6:B$65, MATCH($P32, 'Algorithm Details'!$A$6:$A$65, 0))), "")</f>
        <v>ROS1</v>
      </c>
      <c r="U32" s="249" t="str">
        <f>IFERROR(IF(INDEX('Algorithm Details'!C$6:C$65, MATCH($P32, 'Algorithm Details'!$A$6:$A$65, 0)) = "", "", INDEX('Algorithm Details'!C$6:C$65, MATCH($P32, 'Algorithm Details'!$A$6:$A$65, 0))), "")</f>
        <v>GPL v3</v>
      </c>
      <c r="V32" s="1" t="str">
        <f>IFERROR(IF(INDEX('Algorithm Details'!D$6:D$65, MATCH($P32, 'Algorithm Details'!$A$6:$A$65, 0)) = "", "", INDEX('Algorithm Details'!D$6:D$65, MATCH($P32, 'Algorithm Details'!$A$6:$A$65, 0))), "")</f>
        <v>-</v>
      </c>
      <c r="W32" s="1" t="str">
        <f>IFERROR(IF(INDEX('Algorithm Details'!E$6:E$65, MATCH($P32, 'Algorithm Details'!$A$6:$A$65, 0)) = "", "", INDEX('Algorithm Details'!E$6:E$65, MATCH($P32, 'Algorithm Details'!$A$6:$A$65, 0))), "")</f>
        <v>R</v>
      </c>
      <c r="X32" s="1" t="str">
        <f>IFERROR(IF(INDEX('Algorithm Details'!F$6:F$65, MATCH($P32, 'Algorithm Details'!$A$6:$A$65, 0)) = "", "", INDEX('Algorithm Details'!F$6:F$65, MATCH($P32, 'Algorithm Details'!$A$6:$A$65, 0))), "")</f>
        <v>-</v>
      </c>
      <c r="Y32" s="1" t="str">
        <f>IFERROR(IF(INDEX('Algorithm Details'!G$6:G$65, MATCH($P32, 'Algorithm Details'!$A$6:$A$65, 0)) = "", "", INDEX('Algorithm Details'!G$6:G$65, MATCH($P32, 'Algorithm Details'!$A$6:$A$65, 0))), "")</f>
        <v>R</v>
      </c>
      <c r="Z32" s="1" t="str">
        <f>IFERROR(IF(INDEX('Algorithm Details'!H$6:H$65, MATCH($P32, 'Algorithm Details'!$A$6:$A$65, 0)) = "", "", INDEX('Algorithm Details'!H$6:H$65, MATCH($P32, 'Algorithm Details'!$A$6:$A$65, 0))), "")</f>
        <v>-</v>
      </c>
      <c r="AA32" s="1" t="str">
        <f>IFERROR(IF(INDEX('Algorithm Details'!I$6:I$65, MATCH($P32, 'Algorithm Details'!$A$6:$A$65, 0)) = "", "", INDEX('Algorithm Details'!I$6:I$65, MATCH($P32, 'Algorithm Details'!$A$6:$A$65, 0))), "")</f>
        <v>-</v>
      </c>
      <c r="AB32" s="1" t="str">
        <f>IFERROR(IF(INDEX('Algorithm Details'!J$6:J$65, MATCH($P32, 'Algorithm Details'!$A$6:$A$65, 0)) = "", "", INDEX('Algorithm Details'!J$6:J$65, MATCH($P32, 'Algorithm Details'!$A$6:$A$65, 0))), "")</f>
        <v/>
      </c>
      <c r="AC32" s="1" t="str">
        <f>IFERROR(IF(INDEX('Algorithm Details'!K$6:K$65, MATCH($P32, 'Algorithm Details'!$A$6:$A$65, 0)) = "", "", INDEX('Algorithm Details'!K$6:K$65, MATCH($P32, 'Algorithm Details'!$A$6:$A$65, 0))), "")</f>
        <v>3D</v>
      </c>
      <c r="AD32" s="1" t="str">
        <f>IFERROR(IF(INDEX('Algorithm Details'!L$6:L$65, MATCH($P32, 'Algorithm Details'!$A$6:$A$65, 0)) = "", "", INDEX('Algorithm Details'!L$6:L$65, MATCH($P32, 'Algorithm Details'!$A$6:$A$65, 0))), "")</f>
        <v>-</v>
      </c>
      <c r="AE32" s="1" t="str">
        <f>IFERROR(IF(INDEX('Algorithm Details'!M$6:M$65, MATCH($P32, 'Algorithm Details'!$A$6:$A$65, 0)) = "", "", INDEX('Algorithm Details'!M$6:M$65, MATCH($P32, 'Algorithm Details'!$A$6:$A$65, 0))), "")</f>
        <v>-</v>
      </c>
      <c r="AF32" s="1" t="str">
        <f>IFERROR(IF(INDEX('Algorithm Details'!N$6:N$65, MATCH($P32, 'Algorithm Details'!$A$6:$A$65, 0)) = "", "", INDEX('Algorithm Details'!N$6:N$65, MATCH($P32, 'Algorithm Details'!$A$6:$A$65, 0))), "")</f>
        <v>-</v>
      </c>
      <c r="AG32" s="1" t="str">
        <f>IFERROR(IF(INDEX('Algorithm Details'!O$6:O$65, MATCH($P32, 'Algorithm Details'!$A$6:$A$65, 0)) = "", "", INDEX('Algorithm Details'!O$6:O$65, MATCH($P32, 'Algorithm Details'!$A$6:$A$65, 0))), "")</f>
        <v>-</v>
      </c>
      <c r="AH32" s="1" t="str">
        <f>IFERROR(IF(INDEX('Algorithm Details'!P$6:P$65, MATCH($P32, 'Algorithm Details'!$A$6:$A$65, 0)) = "", "", INDEX('Algorithm Details'!P$6:P$65, MATCH($P32, 'Algorithm Details'!$A$6:$A$65, 0))), "")</f>
        <v/>
      </c>
      <c r="AI32" s="1" t="str">
        <f>IFERROR(IF(INDEX('Algorithm Details'!Q$6:Q$65, MATCH($P32, 'Algorithm Details'!$A$6:$A$65, 0)) = "", "", INDEX('Algorithm Details'!Q$6:Q$65, MATCH($P32, 'Algorithm Details'!$A$6:$A$65, 0))), "")</f>
        <v>-</v>
      </c>
      <c r="AJ32" s="1" t="str">
        <f>IFERROR(IF(INDEX('Algorithm Details'!R$6:R$65, MATCH($P32, 'Algorithm Details'!$A$6:$A$65, 0)) = "", "", INDEX('Algorithm Details'!R$6:R$65, MATCH($P32, 'Algorithm Details'!$A$6:$A$65, 0))), "")</f>
        <v>-</v>
      </c>
      <c r="AK32" s="1" t="str">
        <f>IFERROR(IF(INDEX('Algorithm Details'!S$6:S$65, MATCH($P32, 'Algorithm Details'!$A$6:$A$65, 0)) = "", "", INDEX('Algorithm Details'!S$6:S$65, MATCH($P32, 'Algorithm Details'!$A$6:$A$65, 0))), "")</f>
        <v>S</v>
      </c>
      <c r="AL32" s="1" t="str">
        <f>IFERROR(IF(INDEX('Algorithm Details'!T$6:T$65, MATCH($P32, 'Algorithm Details'!$A$6:$A$65, 0)) = "", "", INDEX('Algorithm Details'!T$6:T$65, MATCH($P32, 'Algorithm Details'!$A$6:$A$65, 0))), "")</f>
        <v/>
      </c>
      <c r="AM32" s="1" t="str">
        <f>IFERROR(IF(INDEX('Algorithm Details'!U$6:U$65, MATCH($P32, 'Algorithm Details'!$A$6:$A$65, 0)) = "", "", INDEX('Algorithm Details'!U$6:U$65, MATCH($P32, 'Algorithm Details'!$A$6:$A$65, 0))), "")</f>
        <v>-</v>
      </c>
      <c r="AN32" s="1" t="str">
        <f>IFERROR(IF(INDEX('Algorithm Details'!V$6:V$65, MATCH($P32, 'Algorithm Details'!$A$6:$A$65, 0)) = "", "", INDEX('Algorithm Details'!V$6:V$65, MATCH($P32, 'Algorithm Details'!$A$6:$A$65, 0))), "")</f>
        <v>-</v>
      </c>
      <c r="AO32" s="1" t="str">
        <f>IFERROR(IF(INDEX('Algorithm Details'!W$6:W$65, MATCH($P32, 'Algorithm Details'!$A$6:$A$65, 0)) = "", "", INDEX('Algorithm Details'!W$6:W$65, MATCH($P32, 'Algorithm Details'!$A$6:$A$65, 0))), "")</f>
        <v>github</v>
      </c>
      <c r="AP32" s="1">
        <f ca="1">IFERROR(IF(INDEX('Algorithm Details'!X$6:X$65, MATCH($P32, 'Algorithm Details'!$A$6:$A$65, 0)) = "", "", INDEX('Algorithm Details'!X$6:X$65, MATCH($P32, 'Algorithm Details'!$A$6:$A$65, 0))), "")</f>
        <v>4</v>
      </c>
      <c r="AQ32" s="1">
        <f>IFERROR(IF(INDEX('Algorithm Details'!Y$6:Y$65, MATCH($P32, 'Algorithm Details'!$A$6:$A$65, 0)) = "", "", INDEX('Algorithm Details'!Y$6:Y$65, MATCH($P32, 'Algorithm Details'!$A$6:$A$65, 0))), "")</f>
        <v>44616</v>
      </c>
      <c r="AR32" s="1" t="str">
        <f>IFERROR(IF(INDEX('Algorithm Details'!Z$6:Z$65, MATCH($P32, 'Algorithm Details'!$A$6:$A$65, 0)) = "", "", INDEX('Algorithm Details'!Z$6:Z$65, MATCH($P32, 'Algorithm Details'!$A$6:$A$65, 0))), "")</f>
        <v>-</v>
      </c>
      <c r="AS32" s="1" t="str">
        <f>IFERROR(IF(INDEX('Algorithm Details'!AA$6:AA$65, MATCH($P32, 'Algorithm Details'!$A$6:$A$65, 0)) = "", "", INDEX('Algorithm Details'!AA$6:AA$65, MATCH($P32, 'Algorithm Details'!$A$6:$A$65, 0))), "")</f>
        <v>Kaist Urban</v>
      </c>
      <c r="AT32" s="141" t="str">
        <f>IFERROR(IF(INDEX('Algorithm Details'!AB$6:AB$65, MATCH($P32, 'Algorithm Details'!$A$6:$A$65, 0)) = "", "", INDEX('Algorithm Details'!AB$6:AB$65, MATCH($P32, 'Algorithm Details'!$A$6:$A$65, 0))), "")</f>
        <v>10.1109/IROS51168.2021.9636676</v>
      </c>
      <c r="AX32" s="1" t="str">
        <f t="shared" si="6"/>
        <v>CLINS</v>
      </c>
      <c r="AY32" s="1">
        <f t="shared" si="7"/>
        <v>34</v>
      </c>
      <c r="AZ32" s="1">
        <f t="shared" si="8"/>
        <v>9</v>
      </c>
      <c r="BA32" s="1">
        <f t="shared" si="9"/>
        <v>11</v>
      </c>
      <c r="BB32" s="1">
        <f t="shared" si="10"/>
        <v>4</v>
      </c>
      <c r="BC32" s="1">
        <f t="shared" si="15"/>
        <v>8.5</v>
      </c>
      <c r="BD32" s="79">
        <f t="shared" si="12"/>
        <v>0.25</v>
      </c>
    </row>
    <row r="33" spans="1:875" x14ac:dyDescent="0.25">
      <c r="A33" s="1" t="str">
        <f>Data!A44</f>
        <v>DV-LOAM</v>
      </c>
      <c r="B33" s="1">
        <f>'(old)OtherMetrics'!B44</f>
        <v>11</v>
      </c>
      <c r="C33" s="1">
        <f>AuxiliaryTable!EV34</f>
        <v>12</v>
      </c>
      <c r="D33" s="1">
        <f>'(old)OtherMetrics'!C44</f>
        <v>3</v>
      </c>
      <c r="E33" s="1">
        <f>'(old)OtherMetrics'!D44</f>
        <v>4</v>
      </c>
      <c r="F33">
        <f t="shared" si="2"/>
        <v>2.8999999999999995</v>
      </c>
      <c r="G33" s="207">
        <f t="shared" si="14"/>
        <v>0.26363636363636361</v>
      </c>
      <c r="I33" s="1">
        <f t="shared" si="4"/>
        <v>14</v>
      </c>
      <c r="J33" s="215">
        <f>RANK(G33, $G$14:$G$155, 0)+COUNTIF($I33:I174,I33)-1</f>
        <v>14</v>
      </c>
      <c r="P33" s="144" t="str">
        <f t="shared" si="0"/>
        <v>BundleFusion</v>
      </c>
      <c r="Q33" s="141">
        <v>20</v>
      </c>
      <c r="R33" s="143">
        <f t="shared" si="13"/>
        <v>0.24705882352941172</v>
      </c>
      <c r="S33" s="242" t="str">
        <f>IFERROR(INDEX('Algorithm Details'!$Y$6:$Y$65, MATCH(P33, 'Algorithm Details'!$A$6:$A$65, 0)), "")</f>
        <v/>
      </c>
      <c r="T33" s="1" t="str">
        <f>IFERROR(IF(INDEX('Algorithm Details'!B$6:B$65, MATCH($P33, 'Algorithm Details'!$A$6:$A$65, 0)) = "", "", INDEX('Algorithm Details'!B$6:B$65, MATCH($P33, 'Algorithm Details'!$A$6:$A$65, 0))), "")</f>
        <v/>
      </c>
      <c r="U33" s="249" t="str">
        <f>IFERROR(IF(INDEX('Algorithm Details'!C$6:C$65, MATCH($P33, 'Algorithm Details'!$A$6:$A$65, 0)) = "", "", INDEX('Algorithm Details'!C$6:C$65, MATCH($P33, 'Algorithm Details'!$A$6:$A$65, 0))), "")</f>
        <v/>
      </c>
      <c r="V33" s="1" t="str">
        <f>IFERROR(IF(INDEX('Algorithm Details'!D$6:D$65, MATCH($P33, 'Algorithm Details'!$A$6:$A$65, 0)) = "", "", INDEX('Algorithm Details'!D$6:D$65, MATCH($P33, 'Algorithm Details'!$A$6:$A$65, 0))), "")</f>
        <v/>
      </c>
      <c r="W33" s="1" t="str">
        <f>IFERROR(IF(INDEX('Algorithm Details'!E$6:E$65, MATCH($P33, 'Algorithm Details'!$A$6:$A$65, 0)) = "", "", INDEX('Algorithm Details'!E$6:E$65, MATCH($P33, 'Algorithm Details'!$A$6:$A$65, 0))), "")</f>
        <v/>
      </c>
      <c r="X33" s="1" t="str">
        <f>IFERROR(IF(INDEX('Algorithm Details'!F$6:F$65, MATCH($P33, 'Algorithm Details'!$A$6:$A$65, 0)) = "", "", INDEX('Algorithm Details'!F$6:F$65, MATCH($P33, 'Algorithm Details'!$A$6:$A$65, 0))), "")</f>
        <v/>
      </c>
      <c r="Y33" s="1" t="str">
        <f>IFERROR(IF(INDEX('Algorithm Details'!G$6:G$65, MATCH($P33, 'Algorithm Details'!$A$6:$A$65, 0)) = "", "", INDEX('Algorithm Details'!G$6:G$65, MATCH($P33, 'Algorithm Details'!$A$6:$A$65, 0))), "")</f>
        <v/>
      </c>
      <c r="Z33" s="1" t="str">
        <f>IFERROR(IF(INDEX('Algorithm Details'!H$6:H$65, MATCH($P33, 'Algorithm Details'!$A$6:$A$65, 0)) = "", "", INDEX('Algorithm Details'!H$6:H$65, MATCH($P33, 'Algorithm Details'!$A$6:$A$65, 0))), "")</f>
        <v/>
      </c>
      <c r="AA33" s="1" t="str">
        <f>IFERROR(IF(INDEX('Algorithm Details'!I$6:I$65, MATCH($P33, 'Algorithm Details'!$A$6:$A$65, 0)) = "", "", INDEX('Algorithm Details'!I$6:I$65, MATCH($P33, 'Algorithm Details'!$A$6:$A$65, 0))), "")</f>
        <v/>
      </c>
      <c r="AB33" s="1" t="str">
        <f>IFERROR(IF(INDEX('Algorithm Details'!J$6:J$65, MATCH($P33, 'Algorithm Details'!$A$6:$A$65, 0)) = "", "", INDEX('Algorithm Details'!J$6:J$65, MATCH($P33, 'Algorithm Details'!$A$6:$A$65, 0))), "")</f>
        <v/>
      </c>
      <c r="AC33" s="1" t="str">
        <f>IFERROR(IF(INDEX('Algorithm Details'!K$6:K$65, MATCH($P33, 'Algorithm Details'!$A$6:$A$65, 0)) = "", "", INDEX('Algorithm Details'!K$6:K$65, MATCH($P33, 'Algorithm Details'!$A$6:$A$65, 0))), "")</f>
        <v/>
      </c>
      <c r="AD33" s="1" t="str">
        <f>IFERROR(IF(INDEX('Algorithm Details'!L$6:L$65, MATCH($P33, 'Algorithm Details'!$A$6:$A$65, 0)) = "", "", INDEX('Algorithm Details'!L$6:L$65, MATCH($P33, 'Algorithm Details'!$A$6:$A$65, 0))), "")</f>
        <v/>
      </c>
      <c r="AE33" s="1" t="str">
        <f>IFERROR(IF(INDEX('Algorithm Details'!M$6:M$65, MATCH($P33, 'Algorithm Details'!$A$6:$A$65, 0)) = "", "", INDEX('Algorithm Details'!M$6:M$65, MATCH($P33, 'Algorithm Details'!$A$6:$A$65, 0))), "")</f>
        <v/>
      </c>
      <c r="AF33" s="1" t="str">
        <f>IFERROR(IF(INDEX('Algorithm Details'!N$6:N$65, MATCH($P33, 'Algorithm Details'!$A$6:$A$65, 0)) = "", "", INDEX('Algorithm Details'!N$6:N$65, MATCH($P33, 'Algorithm Details'!$A$6:$A$65, 0))), "")</f>
        <v/>
      </c>
      <c r="AG33" s="1" t="str">
        <f>IFERROR(IF(INDEX('Algorithm Details'!O$6:O$65, MATCH($P33, 'Algorithm Details'!$A$6:$A$65, 0)) = "", "", INDEX('Algorithm Details'!O$6:O$65, MATCH($P33, 'Algorithm Details'!$A$6:$A$65, 0))), "")</f>
        <v/>
      </c>
      <c r="AH33" s="1" t="str">
        <f>IFERROR(IF(INDEX('Algorithm Details'!P$6:P$65, MATCH($P33, 'Algorithm Details'!$A$6:$A$65, 0)) = "", "", INDEX('Algorithm Details'!P$6:P$65, MATCH($P33, 'Algorithm Details'!$A$6:$A$65, 0))), "")</f>
        <v/>
      </c>
      <c r="AI33" s="1" t="str">
        <f>IFERROR(IF(INDEX('Algorithm Details'!Q$6:Q$65, MATCH($P33, 'Algorithm Details'!$A$6:$A$65, 0)) = "", "", INDEX('Algorithm Details'!Q$6:Q$65, MATCH($P33, 'Algorithm Details'!$A$6:$A$65, 0))), "")</f>
        <v/>
      </c>
      <c r="AJ33" s="1" t="str">
        <f>IFERROR(IF(INDEX('Algorithm Details'!R$6:R$65, MATCH($P33, 'Algorithm Details'!$A$6:$A$65, 0)) = "", "", INDEX('Algorithm Details'!R$6:R$65, MATCH($P33, 'Algorithm Details'!$A$6:$A$65, 0))), "")</f>
        <v/>
      </c>
      <c r="AK33" s="1" t="str">
        <f>IFERROR(IF(INDEX('Algorithm Details'!S$6:S$65, MATCH($P33, 'Algorithm Details'!$A$6:$A$65, 0)) = "", "", INDEX('Algorithm Details'!S$6:S$65, MATCH($P33, 'Algorithm Details'!$A$6:$A$65, 0))), "")</f>
        <v/>
      </c>
      <c r="AL33" s="1" t="str">
        <f>IFERROR(IF(INDEX('Algorithm Details'!T$6:T$65, MATCH($P33, 'Algorithm Details'!$A$6:$A$65, 0)) = "", "", INDEX('Algorithm Details'!T$6:T$65, MATCH($P33, 'Algorithm Details'!$A$6:$A$65, 0))), "")</f>
        <v/>
      </c>
      <c r="AM33" s="1" t="str">
        <f>IFERROR(IF(INDEX('Algorithm Details'!U$6:U$65, MATCH($P33, 'Algorithm Details'!$A$6:$A$65, 0)) = "", "", INDEX('Algorithm Details'!U$6:U$65, MATCH($P33, 'Algorithm Details'!$A$6:$A$65, 0))), "")</f>
        <v/>
      </c>
      <c r="AN33" s="1" t="str">
        <f>IFERROR(IF(INDEX('Algorithm Details'!V$6:V$65, MATCH($P33, 'Algorithm Details'!$A$6:$A$65, 0)) = "", "", INDEX('Algorithm Details'!V$6:V$65, MATCH($P33, 'Algorithm Details'!$A$6:$A$65, 0))), "")</f>
        <v/>
      </c>
      <c r="AO33" s="1" t="str">
        <f>IFERROR(IF(INDEX('Algorithm Details'!W$6:W$65, MATCH($P33, 'Algorithm Details'!$A$6:$A$65, 0)) = "", "", INDEX('Algorithm Details'!W$6:W$65, MATCH($P33, 'Algorithm Details'!$A$6:$A$65, 0))), "")</f>
        <v/>
      </c>
      <c r="AP33" s="1" t="str">
        <f>IFERROR(IF(INDEX('Algorithm Details'!X$6:X$65, MATCH($P33, 'Algorithm Details'!$A$6:$A$65, 0)) = "", "", INDEX('Algorithm Details'!X$6:X$65, MATCH($P33, 'Algorithm Details'!$A$6:$A$65, 0))), "")</f>
        <v/>
      </c>
      <c r="AQ33" s="1" t="str">
        <f>IFERROR(IF(INDEX('Algorithm Details'!Y$6:Y$65, MATCH($P33, 'Algorithm Details'!$A$6:$A$65, 0)) = "", "", INDEX('Algorithm Details'!Y$6:Y$65, MATCH($P33, 'Algorithm Details'!$A$6:$A$65, 0))), "")</f>
        <v/>
      </c>
      <c r="AR33" s="1" t="str">
        <f>IFERROR(IF(INDEX('Algorithm Details'!Z$6:Z$65, MATCH($P33, 'Algorithm Details'!$A$6:$A$65, 0)) = "", "", INDEX('Algorithm Details'!Z$6:Z$65, MATCH($P33, 'Algorithm Details'!$A$6:$A$65, 0))), "")</f>
        <v/>
      </c>
      <c r="AS33" s="1" t="str">
        <f>IFERROR(IF(INDEX('Algorithm Details'!AA$6:AA$65, MATCH($P33, 'Algorithm Details'!$A$6:$A$65, 0)) = "", "", INDEX('Algorithm Details'!AA$6:AA$65, MATCH($P33, 'Algorithm Details'!$A$6:$A$65, 0))), "")</f>
        <v/>
      </c>
      <c r="AT33" s="141" t="str">
        <f>IFERROR(IF(INDEX('Algorithm Details'!AB$6:AB$65, MATCH($P33, 'Algorithm Details'!$A$6:$A$65, 0)) = "", "", INDEX('Algorithm Details'!AB$6:AB$65, MATCH($P33, 'Algorithm Details'!$A$6:$A$65, 0))), "")</f>
        <v/>
      </c>
      <c r="AX33" s="1" t="str">
        <f t="shared" si="6"/>
        <v>BundleFusion</v>
      </c>
      <c r="AY33" s="1">
        <f t="shared" si="7"/>
        <v>17</v>
      </c>
      <c r="AZ33" s="1">
        <f t="shared" si="8"/>
        <v>9</v>
      </c>
      <c r="BA33" s="1">
        <f t="shared" si="9"/>
        <v>6</v>
      </c>
      <c r="BB33" s="1">
        <f t="shared" si="10"/>
        <v>0</v>
      </c>
      <c r="BC33" s="1">
        <f t="shared" si="15"/>
        <v>4.1999999999999993</v>
      </c>
      <c r="BD33" s="79">
        <f t="shared" si="12"/>
        <v>0.24705882352941172</v>
      </c>
    </row>
    <row r="34" spans="1:875" x14ac:dyDescent="0.25">
      <c r="A34" s="1" t="str">
        <f>Data!A45</f>
        <v>DVL-SLAM</v>
      </c>
      <c r="B34" s="1">
        <f>'(old)OtherMetrics'!B45</f>
        <v>20</v>
      </c>
      <c r="C34" s="1">
        <f>AuxiliaryTable!EV35</f>
        <v>16</v>
      </c>
      <c r="D34" s="1">
        <f>'(old)OtherMetrics'!C45</f>
        <v>1</v>
      </c>
      <c r="E34" s="1">
        <f>'(old)OtherMetrics'!D45</f>
        <v>0</v>
      </c>
      <c r="F34">
        <f t="shared" si="2"/>
        <v>0.7</v>
      </c>
      <c r="G34" s="207">
        <f t="shared" si="14"/>
        <v>3.4999999999999996E-2</v>
      </c>
      <c r="I34" s="1">
        <f t="shared" si="4"/>
        <v>55</v>
      </c>
      <c r="J34" s="215">
        <f>RANK(G34, $G$14:$G$155, 0)+COUNTIF($I34:I175,I34)-1</f>
        <v>55</v>
      </c>
      <c r="P34" s="144" t="str">
        <f t="shared" si="0"/>
        <v>LVI-SAM</v>
      </c>
      <c r="Q34" s="141">
        <v>21</v>
      </c>
      <c r="R34" s="143">
        <f t="shared" si="13"/>
        <v>0.24666666666666667</v>
      </c>
      <c r="S34" s="242">
        <f>IFERROR(INDEX('Algorithm Details'!$Y$6:$Y$65, MATCH(P34, 'Algorithm Details'!$A$6:$A$65, 0)), "")</f>
        <v>44749</v>
      </c>
      <c r="T34" s="1" t="str">
        <f>IFERROR(IF(INDEX('Algorithm Details'!B$6:B$65, MATCH($P34, 'Algorithm Details'!$A$6:$A$65, 0)) = "", "", INDEX('Algorithm Details'!B$6:B$65, MATCH($P34, 'Algorithm Details'!$A$6:$A$65, 0))), "")</f>
        <v>ROS1 (Kinetic, Melodic)</v>
      </c>
      <c r="U34" s="249" t="str">
        <f>IFERROR(IF(INDEX('Algorithm Details'!C$6:C$65, MATCH($P34, 'Algorithm Details'!$A$6:$A$65, 0)) = "", "", INDEX('Algorithm Details'!C$6:C$65, MATCH($P34, 'Algorithm Details'!$A$6:$A$65, 0))), "")</f>
        <v>BSD 3-Clause</v>
      </c>
      <c r="V34" s="1" t="str">
        <f>IFERROR(IF(INDEX('Algorithm Details'!D$6:D$65, MATCH($P34, 'Algorithm Details'!$A$6:$A$65, 0)) = "", "", INDEX('Algorithm Details'!D$6:D$65, MATCH($P34, 'Algorithm Details'!$A$6:$A$65, 0))), "")</f>
        <v>Concurrent</v>
      </c>
      <c r="W34" s="1" t="str">
        <f>IFERROR(IF(INDEX('Algorithm Details'!E$6:E$65, MATCH($P34, 'Algorithm Details'!$A$6:$A$65, 0)) = "", "", INDEX('Algorithm Details'!E$6:E$65, MATCH($P34, 'Algorithm Details'!$A$6:$A$65, 0))), "")</f>
        <v>R</v>
      </c>
      <c r="X34" s="1" t="str">
        <f>IFERROR(IF(INDEX('Algorithm Details'!F$6:F$65, MATCH($P34, 'Algorithm Details'!$A$6:$A$65, 0)) = "", "", INDEX('Algorithm Details'!F$6:F$65, MATCH($P34, 'Algorithm Details'!$A$6:$A$65, 0))), "")</f>
        <v>R</v>
      </c>
      <c r="Y34" s="1" t="str">
        <f>IFERROR(IF(INDEX('Algorithm Details'!G$6:G$65, MATCH($P34, 'Algorithm Details'!$A$6:$A$65, 0)) = "", "", INDEX('Algorithm Details'!G$6:G$65, MATCH($P34, 'Algorithm Details'!$A$6:$A$65, 0))), "")</f>
        <v>R</v>
      </c>
      <c r="Z34" s="1" t="str">
        <f>IFERROR(IF(INDEX('Algorithm Details'!H$6:H$65, MATCH($P34, 'Algorithm Details'!$A$6:$A$65, 0)) = "", "", INDEX('Algorithm Details'!H$6:H$65, MATCH($P34, 'Algorithm Details'!$A$6:$A$65, 0))), "")</f>
        <v>-</v>
      </c>
      <c r="AA34" s="1" t="str">
        <f>IFERROR(IF(INDEX('Algorithm Details'!I$6:I$65, MATCH($P34, 'Algorithm Details'!$A$6:$A$65, 0)) = "", "", INDEX('Algorithm Details'!I$6:I$65, MATCH($P34, 'Algorithm Details'!$A$6:$A$65, 0))), "")</f>
        <v>-</v>
      </c>
      <c r="AB34" s="1" t="str">
        <f>IFERROR(IF(INDEX('Algorithm Details'!J$6:J$65, MATCH($P34, 'Algorithm Details'!$A$6:$A$65, 0)) = "", "", INDEX('Algorithm Details'!J$6:J$65, MATCH($P34, 'Algorithm Details'!$A$6:$A$65, 0))), "")</f>
        <v>Both</v>
      </c>
      <c r="AC34" s="1" t="str">
        <f>IFERROR(IF(INDEX('Algorithm Details'!K$6:K$65, MATCH($P34, 'Algorithm Details'!$A$6:$A$65, 0)) = "", "", INDEX('Algorithm Details'!K$6:K$65, MATCH($P34, 'Algorithm Details'!$A$6:$A$65, 0))), "")</f>
        <v>3D</v>
      </c>
      <c r="AD34" s="1" t="str">
        <f>IFERROR(IF(INDEX('Algorithm Details'!L$6:L$65, MATCH($P34, 'Algorithm Details'!$A$6:$A$65, 0)) = "", "", INDEX('Algorithm Details'!L$6:L$65, MATCH($P34, 'Algorithm Details'!$A$6:$A$65, 0))), "")</f>
        <v>S</v>
      </c>
      <c r="AE34" s="1" t="str">
        <f>IFERROR(IF(INDEX('Algorithm Details'!M$6:M$65, MATCH($P34, 'Algorithm Details'!$A$6:$A$65, 0)) = "", "", INDEX('Algorithm Details'!M$6:M$65, MATCH($P34, 'Algorithm Details'!$A$6:$A$65, 0))), "")</f>
        <v>S</v>
      </c>
      <c r="AF34" s="1" t="str">
        <f>IFERROR(IF(INDEX('Algorithm Details'!N$6:N$65, MATCH($P34, 'Algorithm Details'!$A$6:$A$65, 0)) = "", "", INDEX('Algorithm Details'!N$6:N$65, MATCH($P34, 'Algorithm Details'!$A$6:$A$65, 0))), "")</f>
        <v>-</v>
      </c>
      <c r="AG34" s="1" t="str">
        <f>IFERROR(IF(INDEX('Algorithm Details'!O$6:O$65, MATCH($P34, 'Algorithm Details'!$A$6:$A$65, 0)) = "", "", INDEX('Algorithm Details'!O$6:O$65, MATCH($P34, 'Algorithm Details'!$A$6:$A$65, 0))), "")</f>
        <v>-</v>
      </c>
      <c r="AH34" s="1" t="str">
        <f>IFERROR(IF(INDEX('Algorithm Details'!P$6:P$65, MATCH($P34, 'Algorithm Details'!$A$6:$A$65, 0)) = "", "", INDEX('Algorithm Details'!P$6:P$65, MATCH($P34, 'Algorithm Details'!$A$6:$A$65, 0))), "")</f>
        <v/>
      </c>
      <c r="AI34" s="1" t="str">
        <f>IFERROR(IF(INDEX('Algorithm Details'!Q$6:Q$65, MATCH($P34, 'Algorithm Details'!$A$6:$A$65, 0)) = "", "", INDEX('Algorithm Details'!Q$6:Q$65, MATCH($P34, 'Algorithm Details'!$A$6:$A$65, 0))), "")</f>
        <v>-</v>
      </c>
      <c r="AJ34" s="1" t="str">
        <f>IFERROR(IF(INDEX('Algorithm Details'!R$6:R$65, MATCH($P34, 'Algorithm Details'!$A$6:$A$65, 0)) = "", "", INDEX('Algorithm Details'!R$6:R$65, MATCH($P34, 'Algorithm Details'!$A$6:$A$65, 0))), "")</f>
        <v>-</v>
      </c>
      <c r="AK34" s="1" t="str">
        <f>IFERROR(IF(INDEX('Algorithm Details'!S$6:S$65, MATCH($P34, 'Algorithm Details'!$A$6:$A$65, 0)) = "", "", INDEX('Algorithm Details'!S$6:S$65, MATCH($P34, 'Algorithm Details'!$A$6:$A$65, 0))), "")</f>
        <v>S</v>
      </c>
      <c r="AL34" s="1" t="str">
        <f>IFERROR(IF(INDEX('Algorithm Details'!T$6:T$65, MATCH($P34, 'Algorithm Details'!$A$6:$A$65, 0)) = "", "", INDEX('Algorithm Details'!T$6:T$65, MATCH($P34, 'Algorithm Details'!$A$6:$A$65, 0))), "")</f>
        <v/>
      </c>
      <c r="AM34" s="1" t="str">
        <f>IFERROR(IF(INDEX('Algorithm Details'!U$6:U$65, MATCH($P34, 'Algorithm Details'!$A$6:$A$65, 0)) = "", "", INDEX('Algorithm Details'!U$6:U$65, MATCH($P34, 'Algorithm Details'!$A$6:$A$65, 0))), "")</f>
        <v>-</v>
      </c>
      <c r="AN34" s="1" t="str">
        <f>IFERROR(IF(INDEX('Algorithm Details'!V$6:V$65, MATCH($P34, 'Algorithm Details'!$A$6:$A$65, 0)) = "", "", INDEX('Algorithm Details'!V$6:V$65, MATCH($P34, 'Algorithm Details'!$A$6:$A$65, 0))), "")</f>
        <v>-</v>
      </c>
      <c r="AO34" s="1" t="str">
        <f>IFERROR(IF(INDEX('Algorithm Details'!W$6:W$65, MATCH($P34, 'Algorithm Details'!$A$6:$A$65, 0)) = "", "", INDEX('Algorithm Details'!W$6:W$65, MATCH($P34, 'Algorithm Details'!$A$6:$A$65, 0))), "")</f>
        <v>github</v>
      </c>
      <c r="AP34" s="1">
        <f ca="1">IFERROR(IF(INDEX('Algorithm Details'!X$6:X$65, MATCH($P34, 'Algorithm Details'!$A$6:$A$65, 0)) = "", "", INDEX('Algorithm Details'!X$6:X$65, MATCH($P34, 'Algorithm Details'!$A$6:$A$65, 0))), "")</f>
        <v>4</v>
      </c>
      <c r="AQ34" s="1">
        <f>IFERROR(IF(INDEX('Algorithm Details'!Y$6:Y$65, MATCH($P34, 'Algorithm Details'!$A$6:$A$65, 0)) = "", "", INDEX('Algorithm Details'!Y$6:Y$65, MATCH($P34, 'Algorithm Details'!$A$6:$A$65, 0))), "")</f>
        <v>44749</v>
      </c>
      <c r="AR34" s="1" t="str">
        <f>IFERROR(IF(INDEX('Algorithm Details'!Z$6:Z$65, MATCH($P34, 'Algorithm Details'!$A$6:$A$65, 0)) = "", "", INDEX('Algorithm Details'!Z$6:Z$65, MATCH($P34, 'Algorithm Details'!$A$6:$A$65, 0))), "")</f>
        <v>-</v>
      </c>
      <c r="AS34" s="1" t="str">
        <f>IFERROR(IF(INDEX('Algorithm Details'!AA$6:AA$65, MATCH($P34, 'Algorithm Details'!$A$6:$A$65, 0)) = "", "", INDEX('Algorithm Details'!AA$6:AA$65, MATCH($P34, 'Algorithm Details'!$A$6:$A$65, 0))), "")</f>
        <v>-</v>
      </c>
      <c r="AT34" s="141" t="str">
        <f>IFERROR(IF(INDEX('Algorithm Details'!AB$6:AB$65, MATCH($P34, 'Algorithm Details'!$A$6:$A$65, 0)) = "", "", INDEX('Algorithm Details'!AB$6:AB$65, MATCH($P34, 'Algorithm Details'!$A$6:$A$65, 0))), "")</f>
        <v>10.1109/ICRA48506.2021.9561996</v>
      </c>
      <c r="AX34" s="1" t="str">
        <f t="shared" si="6"/>
        <v>LVI-SAM</v>
      </c>
      <c r="AY34" s="1">
        <f t="shared" si="7"/>
        <v>15</v>
      </c>
      <c r="AZ34" s="1">
        <f t="shared" si="8"/>
        <v>17</v>
      </c>
      <c r="BA34" s="1">
        <f t="shared" si="9"/>
        <v>5</v>
      </c>
      <c r="BB34" s="1">
        <f t="shared" si="10"/>
        <v>1</v>
      </c>
      <c r="BC34" s="1">
        <f t="shared" si="15"/>
        <v>3.7</v>
      </c>
      <c r="BD34" s="79">
        <f t="shared" si="12"/>
        <v>0.24666666666666667</v>
      </c>
    </row>
    <row r="35" spans="1:875" x14ac:dyDescent="0.25">
      <c r="A35" s="1" t="str">
        <f>Data!A46</f>
        <v>SDV-LOAM</v>
      </c>
      <c r="B35" s="1">
        <f>'(old)OtherMetrics'!B46</f>
        <v>0</v>
      </c>
      <c r="C35" s="1">
        <f>AuxiliaryTable!EV36</f>
        <v>0</v>
      </c>
      <c r="D35" s="1">
        <f>'(old)OtherMetrics'!C46</f>
        <v>0</v>
      </c>
      <c r="E35" s="1">
        <f>'(old)OtherMetrics'!D46</f>
        <v>0</v>
      </c>
      <c r="F35">
        <f t="shared" si="2"/>
        <v>0</v>
      </c>
      <c r="G35" s="207">
        <f t="shared" si="14"/>
        <v>0</v>
      </c>
      <c r="I35" s="1">
        <f t="shared" si="4"/>
        <v>76</v>
      </c>
      <c r="J35" s="215">
        <f>RANK(G35, $G$14:$G$155, 0)+COUNTIF($I35:I176,I35)-1</f>
        <v>138</v>
      </c>
      <c r="P35" s="144" t="str">
        <f t="shared" si="0"/>
        <v>VINS-Mono</v>
      </c>
      <c r="Q35" s="141">
        <v>22</v>
      </c>
      <c r="R35" s="143">
        <f t="shared" si="13"/>
        <v>0.2361111111111111</v>
      </c>
      <c r="S35" s="242">
        <f>IFERROR(INDEX('Algorithm Details'!$Y$6:$Y$65, MATCH(P35, 'Algorithm Details'!$A$6:$A$65, 0)), "")</f>
        <v>43537</v>
      </c>
      <c r="T35" s="1" t="str">
        <f>IFERROR(IF(INDEX('Algorithm Details'!B$6:B$65, MATCH($P35, 'Algorithm Details'!$A$6:$A$65, 0)) = "", "", INDEX('Algorithm Details'!B$6:B$65, MATCH($P35, 'Algorithm Details'!$A$6:$A$65, 0))), "")</f>
        <v>ROS1 (kinetic)</v>
      </c>
      <c r="U35" s="249" t="str">
        <f>IFERROR(IF(INDEX('Algorithm Details'!C$6:C$65, MATCH($P35, 'Algorithm Details'!$A$6:$A$65, 0)) = "", "", INDEX('Algorithm Details'!C$6:C$65, MATCH($P35, 'Algorithm Details'!$A$6:$A$65, 0))), "")</f>
        <v>GPL v3</v>
      </c>
      <c r="V35" s="1" t="str">
        <f>IFERROR(IF(INDEX('Algorithm Details'!D$6:D$65, MATCH($P35, 'Algorithm Details'!$A$6:$A$65, 0)) = "", "", INDEX('Algorithm Details'!D$6:D$65, MATCH($P35, 'Algorithm Details'!$A$6:$A$65, 0))), "")</f>
        <v>-</v>
      </c>
      <c r="W35" s="1" t="str">
        <f>IFERROR(IF(INDEX('Algorithm Details'!E$6:E$65, MATCH($P35, 'Algorithm Details'!$A$6:$A$65, 0)) = "", "", INDEX('Algorithm Details'!E$6:E$65, MATCH($P35, 'Algorithm Details'!$A$6:$A$65, 0))), "")</f>
        <v>-</v>
      </c>
      <c r="X35" s="1" t="str">
        <f>IFERROR(IF(INDEX('Algorithm Details'!F$6:F$65, MATCH($P35, 'Algorithm Details'!$A$6:$A$65, 0)) = "", "", INDEX('Algorithm Details'!F$6:F$65, MATCH($P35, 'Algorithm Details'!$A$6:$A$65, 0))), "")</f>
        <v>R</v>
      </c>
      <c r="Y35" s="1" t="str">
        <f>IFERROR(IF(INDEX('Algorithm Details'!G$6:G$65, MATCH($P35, 'Algorithm Details'!$A$6:$A$65, 0)) = "", "", INDEX('Algorithm Details'!G$6:G$65, MATCH($P35, 'Algorithm Details'!$A$6:$A$65, 0))), "")</f>
        <v>R</v>
      </c>
      <c r="Z35" s="1" t="str">
        <f>IFERROR(IF(INDEX('Algorithm Details'!H$6:H$65, MATCH($P35, 'Algorithm Details'!$A$6:$A$65, 0)) = "", "", INDEX('Algorithm Details'!H$6:H$65, MATCH($P35, 'Algorithm Details'!$A$6:$A$65, 0))), "")</f>
        <v>-</v>
      </c>
      <c r="AA35" s="1" t="str">
        <f>IFERROR(IF(INDEX('Algorithm Details'!I$6:I$65, MATCH($P35, 'Algorithm Details'!$A$6:$A$65, 0)) = "", "", INDEX('Algorithm Details'!I$6:I$65, MATCH($P35, 'Algorithm Details'!$A$6:$A$65, 0))), "")</f>
        <v>-</v>
      </c>
      <c r="AB35" s="1" t="str">
        <f>IFERROR(IF(INDEX('Algorithm Details'!J$6:J$65, MATCH($P35, 'Algorithm Details'!$A$6:$A$65, 0)) = "", "", INDEX('Algorithm Details'!J$6:J$65, MATCH($P35, 'Algorithm Details'!$A$6:$A$65, 0))), "")</f>
        <v>-</v>
      </c>
      <c r="AC35" s="1" t="str">
        <f>IFERROR(IF(INDEX('Algorithm Details'!K$6:K$65, MATCH($P35, 'Algorithm Details'!$A$6:$A$65, 0)) = "", "", INDEX('Algorithm Details'!K$6:K$65, MATCH($P35, 'Algorithm Details'!$A$6:$A$65, 0))), "")</f>
        <v>-</v>
      </c>
      <c r="AD35" s="1" t="str">
        <f>IFERROR(IF(INDEX('Algorithm Details'!L$6:L$65, MATCH($P35, 'Algorithm Details'!$A$6:$A$65, 0)) = "", "", INDEX('Algorithm Details'!L$6:L$65, MATCH($P35, 'Algorithm Details'!$A$6:$A$65, 0))), "")</f>
        <v>-</v>
      </c>
      <c r="AE35" s="1" t="str">
        <f>IFERROR(IF(INDEX('Algorithm Details'!M$6:M$65, MATCH($P35, 'Algorithm Details'!$A$6:$A$65, 0)) = "", "", INDEX('Algorithm Details'!M$6:M$65, MATCH($P35, 'Algorithm Details'!$A$6:$A$65, 0))), "")</f>
        <v>S</v>
      </c>
      <c r="AF35" s="1" t="str">
        <f>IFERROR(IF(INDEX('Algorithm Details'!N$6:N$65, MATCH($P35, 'Algorithm Details'!$A$6:$A$65, 0)) = "", "", INDEX('Algorithm Details'!N$6:N$65, MATCH($P35, 'Algorithm Details'!$A$6:$A$65, 0))), "")</f>
        <v>-</v>
      </c>
      <c r="AG35" s="1" t="str">
        <f>IFERROR(IF(INDEX('Algorithm Details'!O$6:O$65, MATCH($P35, 'Algorithm Details'!$A$6:$A$65, 0)) = "", "", INDEX('Algorithm Details'!O$6:O$65, MATCH($P35, 'Algorithm Details'!$A$6:$A$65, 0))), "")</f>
        <v>-</v>
      </c>
      <c r="AH35" s="1" t="str">
        <f>IFERROR(IF(INDEX('Algorithm Details'!P$6:P$65, MATCH($P35, 'Algorithm Details'!$A$6:$A$65, 0)) = "", "", INDEX('Algorithm Details'!P$6:P$65, MATCH($P35, 'Algorithm Details'!$A$6:$A$65, 0))), "")</f>
        <v>6-axis</v>
      </c>
      <c r="AI35" s="1" t="str">
        <f>IFERROR(IF(INDEX('Algorithm Details'!Q$6:Q$65, MATCH($P35, 'Algorithm Details'!$A$6:$A$65, 0)) = "", "", INDEX('Algorithm Details'!Q$6:Q$65, MATCH($P35, 'Algorithm Details'!$A$6:$A$65, 0))), "")</f>
        <v>S</v>
      </c>
      <c r="AJ35" s="1" t="str">
        <f>IFERROR(IF(INDEX('Algorithm Details'!R$6:R$65, MATCH($P35, 'Algorithm Details'!$A$6:$A$65, 0)) = "", "", INDEX('Algorithm Details'!R$6:R$65, MATCH($P35, 'Algorithm Details'!$A$6:$A$65, 0))), "")</f>
        <v>-</v>
      </c>
      <c r="AK35" s="1" t="str">
        <f>IFERROR(IF(INDEX('Algorithm Details'!S$6:S$65, MATCH($P35, 'Algorithm Details'!$A$6:$A$65, 0)) = "", "", INDEX('Algorithm Details'!S$6:S$65, MATCH($P35, 'Algorithm Details'!$A$6:$A$65, 0))), "")</f>
        <v>S</v>
      </c>
      <c r="AL35" s="1" t="str">
        <f>IFERROR(IF(INDEX('Algorithm Details'!T$6:T$65, MATCH($P35, 'Algorithm Details'!$A$6:$A$65, 0)) = "", "", INDEX('Algorithm Details'!T$6:T$65, MATCH($P35, 'Algorithm Details'!$A$6:$A$65, 0))), "")</f>
        <v>KLT sparse optical flow algorithm</v>
      </c>
      <c r="AM35" s="1" t="str">
        <f>IFERROR(IF(INDEX('Algorithm Details'!U$6:U$65, MATCH($P35, 'Algorithm Details'!$A$6:$A$65, 0)) = "", "", INDEX('Algorithm Details'!U$6:U$65, MATCH($P35, 'Algorithm Details'!$A$6:$A$65, 0))), "")</f>
        <v>map-merging</v>
      </c>
      <c r="AN35" s="1" t="str">
        <f>IFERROR(IF(INDEX('Algorithm Details'!V$6:V$65, MATCH($P35, 'Algorithm Details'!$A$6:$A$65, 0)) = "", "", INDEX('Algorithm Details'!V$6:V$65, MATCH($P35, 'Algorithm Details'!$A$6:$A$65, 0))), "")</f>
        <v>Can run in real time with i7-4790 CPU@3.6GHz</v>
      </c>
      <c r="AO35" s="1" t="str">
        <f>IFERROR(IF(INDEX('Algorithm Details'!W$6:W$65, MATCH($P35, 'Algorithm Details'!$A$6:$A$65, 0)) = "", "", INDEX('Algorithm Details'!W$6:W$65, MATCH($P35, 'Algorithm Details'!$A$6:$A$65, 0))), "")</f>
        <v>github</v>
      </c>
      <c r="AP35" s="1">
        <f ca="1">IFERROR(IF(INDEX('Algorithm Details'!X$6:X$65, MATCH($P35, 'Algorithm Details'!$A$6:$A$65, 0)) = "", "", INDEX('Algorithm Details'!X$6:X$65, MATCH($P35, 'Algorithm Details'!$A$6:$A$65, 0))), "")</f>
        <v>7</v>
      </c>
      <c r="AQ35" s="1">
        <f>IFERROR(IF(INDEX('Algorithm Details'!Y$6:Y$65, MATCH($P35, 'Algorithm Details'!$A$6:$A$65, 0)) = "", "", INDEX('Algorithm Details'!Y$6:Y$65, MATCH($P35, 'Algorithm Details'!$A$6:$A$65, 0))), "")</f>
        <v>43537</v>
      </c>
      <c r="AR35" s="1" t="str">
        <f>IFERROR(IF(INDEX('Algorithm Details'!Z$6:Z$65, MATCH($P35, 'Algorithm Details'!$A$6:$A$65, 0)) = "", "", INDEX('Algorithm Details'!Z$6:Z$65, MATCH($P35, 'Algorithm Details'!$A$6:$A$65, 0))), "")</f>
        <v>+</v>
      </c>
      <c r="AS35" s="1" t="str">
        <f>IFERROR(IF(INDEX('Algorithm Details'!AA$6:AA$65, MATCH($P35, 'Algorithm Details'!$A$6:$A$65, 0)) = "", "", INDEX('Algorithm Details'!AA$6:AA$65, MATCH($P35, 'Algorithm Details'!$A$6:$A$65, 0))), "")</f>
        <v>+</v>
      </c>
      <c r="AT35" s="141" t="str">
        <f>IFERROR(IF(INDEX('Algorithm Details'!AB$6:AB$65, MATCH($P35, 'Algorithm Details'!$A$6:$A$65, 0)) = "", "", INDEX('Algorithm Details'!AB$6:AB$65, MATCH($P35, 'Algorithm Details'!$A$6:$A$65, 0))), "")</f>
        <v>10.1109/TRO.2018.2853729</v>
      </c>
      <c r="AX35" s="1" t="str">
        <f t="shared" si="6"/>
        <v>VINS-Mono</v>
      </c>
      <c r="AY35" s="1">
        <f t="shared" si="7"/>
        <v>144</v>
      </c>
      <c r="AZ35" s="1">
        <f t="shared" si="8"/>
        <v>18</v>
      </c>
      <c r="BA35" s="1">
        <f t="shared" si="9"/>
        <v>44</v>
      </c>
      <c r="BB35" s="1">
        <f t="shared" si="10"/>
        <v>16</v>
      </c>
      <c r="BC35" s="1">
        <f t="shared" si="15"/>
        <v>34</v>
      </c>
      <c r="BD35" s="79">
        <f t="shared" si="12"/>
        <v>0.2361111111111111</v>
      </c>
      <c r="AGB35" s="132">
        <v>0.30199999999999999</v>
      </c>
      <c r="AGC35" s="1">
        <v>0.41899999999999998</v>
      </c>
      <c r="AGD35" s="1">
        <v>0.217</v>
      </c>
      <c r="AGE35" s="1" t="s">
        <v>115</v>
      </c>
      <c r="AGF35" s="1">
        <v>0.70899999999999996</v>
      </c>
      <c r="AGG35" s="1">
        <v>0.89500000000000002</v>
      </c>
      <c r="AGH35" s="1">
        <v>1.6930000000000001</v>
      </c>
      <c r="AGI35" s="1">
        <v>3.0059999999999998</v>
      </c>
      <c r="AGJ35" s="1">
        <v>0.14799999999999999</v>
      </c>
      <c r="AGK35" s="1">
        <v>6.7000000000000004E-2</v>
      </c>
      <c r="AGN35" s="1">
        <v>6.9000000000000006E-2</v>
      </c>
      <c r="AGO35" s="1" t="s">
        <v>115</v>
      </c>
      <c r="AGP35" s="1">
        <v>6.7000000000000004E-2</v>
      </c>
      <c r="AGQ35" s="1">
        <v>0.47599999999999998</v>
      </c>
    </row>
    <row r="36" spans="1:875" ht="30" x14ac:dyDescent="0.25">
      <c r="A36" s="1" t="str">
        <f>Data!A47</f>
        <v>VoxelMap</v>
      </c>
      <c r="B36" s="1">
        <f>'(old)OtherMetrics'!B47</f>
        <v>68</v>
      </c>
      <c r="C36" s="1">
        <f>AuxiliaryTable!EV37</f>
        <v>15</v>
      </c>
      <c r="D36" s="1">
        <f>'(old)OtherMetrics'!C47</f>
        <v>18</v>
      </c>
      <c r="E36" s="1">
        <f>'(old)OtherMetrics'!D47</f>
        <v>7</v>
      </c>
      <c r="F36">
        <f t="shared" si="2"/>
        <v>14</v>
      </c>
      <c r="G36" s="207">
        <f t="shared" si="14"/>
        <v>0.20588235294117646</v>
      </c>
      <c r="I36" s="1">
        <f t="shared" si="4"/>
        <v>26</v>
      </c>
      <c r="J36" s="215">
        <f>RANK(G36, $G$14:$G$155, 0)+COUNTIF($I36:I177,I36)-1</f>
        <v>26</v>
      </c>
      <c r="P36" s="144" t="str">
        <f t="shared" si="0"/>
        <v>FAST-LIO2</v>
      </c>
      <c r="Q36" s="141">
        <v>23</v>
      </c>
      <c r="R36" s="143">
        <f t="shared" si="13"/>
        <v>0.23254437869822484</v>
      </c>
      <c r="S36" s="242">
        <f>IFERROR(INDEX('Algorithm Details'!$Y$6:$Y$65, MATCH(P36, 'Algorithm Details'!$A$6:$A$65, 0)), "")</f>
        <v>45211</v>
      </c>
      <c r="T36" s="1" t="str">
        <f>IFERROR(IF(INDEX('Algorithm Details'!B$6:B$65, MATCH($P36, 'Algorithm Details'!$A$6:$A$65, 0)) = "", "", INDEX('Algorithm Details'!B$6:B$65, MATCH($P36, 'Algorithm Details'!$A$6:$A$65, 0))), "")</f>
        <v>ROS1 (Melodic, Noetic)</v>
      </c>
      <c r="U36" s="249" t="str">
        <f>IFERROR(IF(INDEX('Algorithm Details'!C$6:C$65, MATCH($P36, 'Algorithm Details'!$A$6:$A$65, 0)) = "", "", INDEX('Algorithm Details'!C$6:C$65, MATCH($P36, 'Algorithm Details'!$A$6:$A$65, 0))), "")</f>
        <v>GPL 2.0</v>
      </c>
      <c r="V36" s="1" t="str">
        <f>IFERROR(IF(INDEX('Algorithm Details'!D$6:D$65, MATCH($P36, 'Algorithm Details'!$A$6:$A$65, 0)) = "", "", INDEX('Algorithm Details'!D$6:D$65, MATCH($P36, 'Algorithm Details'!$A$6:$A$65, 0))), "")</f>
        <v>-</v>
      </c>
      <c r="W36" s="1" t="str">
        <f>IFERROR(IF(INDEX('Algorithm Details'!E$6:E$65, MATCH($P36, 'Algorithm Details'!$A$6:$A$65, 0)) = "", "", INDEX('Algorithm Details'!E$6:E$65, MATCH($P36, 'Algorithm Details'!$A$6:$A$65, 0))), "")</f>
        <v>R</v>
      </c>
      <c r="X36" s="1" t="str">
        <f>IFERROR(IF(INDEX('Algorithm Details'!F$6:F$65, MATCH($P36, 'Algorithm Details'!$A$6:$A$65, 0)) = "", "", INDEX('Algorithm Details'!F$6:F$65, MATCH($P36, 'Algorithm Details'!$A$6:$A$65, 0))), "")</f>
        <v>-</v>
      </c>
      <c r="Y36" s="1" t="str">
        <f>IFERROR(IF(INDEX('Algorithm Details'!G$6:G$65, MATCH($P36, 'Algorithm Details'!$A$6:$A$65, 0)) = "", "", INDEX('Algorithm Details'!G$6:G$65, MATCH($P36, 'Algorithm Details'!$A$6:$A$65, 0))), "")</f>
        <v>R</v>
      </c>
      <c r="Z36" s="1" t="str">
        <f>IFERROR(IF(INDEX('Algorithm Details'!H$6:H$65, MATCH($P36, 'Algorithm Details'!$A$6:$A$65, 0)) = "", "", INDEX('Algorithm Details'!H$6:H$65, MATCH($P36, 'Algorithm Details'!$A$6:$A$65, 0))), "")</f>
        <v>-</v>
      </c>
      <c r="AA36" s="1" t="str">
        <f>IFERROR(IF(INDEX('Algorithm Details'!I$6:I$65, MATCH($P36, 'Algorithm Details'!$A$6:$A$65, 0)) = "", "", INDEX('Algorithm Details'!I$6:I$65, MATCH($P36, 'Algorithm Details'!$A$6:$A$65, 0))), "")</f>
        <v>-</v>
      </c>
      <c r="AB36" s="1" t="str">
        <f>IFERROR(IF(INDEX('Algorithm Details'!J$6:J$65, MATCH($P36, 'Algorithm Details'!$A$6:$A$65, 0)) = "", "", INDEX('Algorithm Details'!J$6:J$65, MATCH($P36, 'Algorithm Details'!$A$6:$A$65, 0))), "")</f>
        <v>L</v>
      </c>
      <c r="AC36" s="1" t="str">
        <f>IFERROR(IF(INDEX('Algorithm Details'!K$6:K$65, MATCH($P36, 'Algorithm Details'!$A$6:$A$65, 0)) = "", "", INDEX('Algorithm Details'!K$6:K$65, MATCH($P36, 'Algorithm Details'!$A$6:$A$65, 0))), "")</f>
        <v>3D</v>
      </c>
      <c r="AD36" s="1" t="str">
        <f>IFERROR(IF(INDEX('Algorithm Details'!L$6:L$65, MATCH($P36, 'Algorithm Details'!$A$6:$A$65, 0)) = "", "", INDEX('Algorithm Details'!L$6:L$65, MATCH($P36, 'Algorithm Details'!$A$6:$A$65, 0))), "")</f>
        <v>-</v>
      </c>
      <c r="AE36" s="1" t="str">
        <f>IFERROR(IF(INDEX('Algorithm Details'!M$6:M$65, MATCH($P36, 'Algorithm Details'!$A$6:$A$65, 0)) = "", "", INDEX('Algorithm Details'!M$6:M$65, MATCH($P36, 'Algorithm Details'!$A$6:$A$65, 0))), "")</f>
        <v>-</v>
      </c>
      <c r="AF36" s="1" t="str">
        <f>IFERROR(IF(INDEX('Algorithm Details'!N$6:N$65, MATCH($P36, 'Algorithm Details'!$A$6:$A$65, 0)) = "", "", INDEX('Algorithm Details'!N$6:N$65, MATCH($P36, 'Algorithm Details'!$A$6:$A$65, 0))), "")</f>
        <v>-</v>
      </c>
      <c r="AG36" s="1" t="str">
        <f>IFERROR(IF(INDEX('Algorithm Details'!O$6:O$65, MATCH($P36, 'Algorithm Details'!$A$6:$A$65, 0)) = "", "", INDEX('Algorithm Details'!O$6:O$65, MATCH($P36, 'Algorithm Details'!$A$6:$A$65, 0))), "")</f>
        <v>-</v>
      </c>
      <c r="AH36" s="1" t="str">
        <f>IFERROR(IF(INDEX('Algorithm Details'!P$6:P$65, MATCH($P36, 'Algorithm Details'!$A$6:$A$65, 0)) = "", "", INDEX('Algorithm Details'!P$6:P$65, MATCH($P36, 'Algorithm Details'!$A$6:$A$65, 0))), "")</f>
        <v>9-axis</v>
      </c>
      <c r="AI36" s="1" t="str">
        <f>IFERROR(IF(INDEX('Algorithm Details'!Q$6:Q$65, MATCH($P36, 'Algorithm Details'!$A$6:$A$65, 0)) = "", "", INDEX('Algorithm Details'!Q$6:Q$65, MATCH($P36, 'Algorithm Details'!$A$6:$A$65, 0))), "")</f>
        <v>S</v>
      </c>
      <c r="AJ36" s="1" t="str">
        <f>IFERROR(IF(INDEX('Algorithm Details'!R$6:R$65, MATCH($P36, 'Algorithm Details'!$A$6:$A$65, 0)) = "", "", INDEX('Algorithm Details'!R$6:R$65, MATCH($P36, 'Algorithm Details'!$A$6:$A$65, 0))), "")</f>
        <v>-</v>
      </c>
      <c r="AK36" s="1" t="str">
        <f>IFERROR(IF(INDEX('Algorithm Details'!S$6:S$65, MATCH($P36, 'Algorithm Details'!$A$6:$A$65, 0)) = "", "", INDEX('Algorithm Details'!S$6:S$65, MATCH($P36, 'Algorithm Details'!$A$6:$A$65, 0))), "")</f>
        <v>S</v>
      </c>
      <c r="AL36" s="1" t="str">
        <f>IFERROR(IF(INDEX('Algorithm Details'!T$6:T$65, MATCH($P36, 'Algorithm Details'!$A$6:$A$65, 0)) = "", "", INDEX('Algorithm Details'!T$6:T$65, MATCH($P36, 'Algorithm Details'!$A$6:$A$65, 0))), "")</f>
        <v/>
      </c>
      <c r="AM36" s="1" t="str">
        <f>IFERROR(IF(INDEX('Algorithm Details'!U$6:U$65, MATCH($P36, 'Algorithm Details'!$A$6:$A$65, 0)) = "", "", INDEX('Algorithm Details'!U$6:U$65, MATCH($P36, 'Algorithm Details'!$A$6:$A$65, 0))), "")</f>
        <v/>
      </c>
      <c r="AN36" s="1" t="str">
        <f>IFERROR(IF(INDEX('Algorithm Details'!V$6:V$65, MATCH($P36, 'Algorithm Details'!$A$6:$A$65, 0)) = "", "", INDEX('Algorithm Details'!V$6:V$65, MATCH($P36, 'Algorithm Details'!$A$6:$A$65, 0))), "")</f>
        <v>0.5 ~ 0.2 Hz, IMU (200 Hz), LiDAR (10 Hz)
[1.8GHz i7-8550U with 8GB RAM] 
[2.2GHz Cortex-A73 and 4GB RAM]</v>
      </c>
      <c r="AO36" s="1" t="str">
        <f>IFERROR(IF(INDEX('Algorithm Details'!W$6:W$65, MATCH($P36, 'Algorithm Details'!$A$6:$A$65, 0)) = "", "", INDEX('Algorithm Details'!W$6:W$65, MATCH($P36, 'Algorithm Details'!$A$6:$A$65, 0))), "")</f>
        <v>github</v>
      </c>
      <c r="AP36" s="1">
        <f ca="1">IFERROR(IF(INDEX('Algorithm Details'!X$6:X$65, MATCH($P36, 'Algorithm Details'!$A$6:$A$65, 0)) = "", "", INDEX('Algorithm Details'!X$6:X$65, MATCH($P36, 'Algorithm Details'!$A$6:$A$65, 0))), "")</f>
        <v>3</v>
      </c>
      <c r="AQ36" s="1">
        <f>IFERROR(IF(INDEX('Algorithm Details'!Y$6:Y$65, MATCH($P36, 'Algorithm Details'!$A$6:$A$65, 0)) = "", "", INDEX('Algorithm Details'!Y$6:Y$65, MATCH($P36, 'Algorithm Details'!$A$6:$A$65, 0))), "")</f>
        <v>45211</v>
      </c>
      <c r="AR36" s="1" t="str">
        <f>IFERROR(IF(INDEX('Algorithm Details'!Z$6:Z$65, MATCH($P36, 'Algorithm Details'!$A$6:$A$65, 0)) = "", "", INDEX('Algorithm Details'!Z$6:Z$65, MATCH($P36, 'Algorithm Details'!$A$6:$A$65, 0))), "")</f>
        <v>+</v>
      </c>
      <c r="AS36" s="1" t="str">
        <f>IFERROR(IF(INDEX('Algorithm Details'!AA$6:AA$65, MATCH($P36, 'Algorithm Details'!$A$6:$A$65, 0)) = "", "", INDEX('Algorithm Details'!AA$6:AA$65, MATCH($P36, 'Algorithm Details'!$A$6:$A$65, 0))), "")</f>
        <v>-</v>
      </c>
      <c r="AT36" s="141" t="str">
        <f>IFERROR(IF(INDEX('Algorithm Details'!AB$6:AB$65, MATCH($P36, 'Algorithm Details'!$A$6:$A$65, 0)) = "", "", INDEX('Algorithm Details'!AB$6:AB$65, MATCH($P36, 'Algorithm Details'!$A$6:$A$65, 0))), "")</f>
        <v>10.1109/TRO.2022.3141876</v>
      </c>
      <c r="AX36" s="1" t="str">
        <f t="shared" si="6"/>
        <v>FAST-LIO2</v>
      </c>
      <c r="AY36" s="1">
        <f t="shared" si="7"/>
        <v>169</v>
      </c>
      <c r="AZ36" s="1">
        <f t="shared" si="8"/>
        <v>40</v>
      </c>
      <c r="BA36" s="1">
        <f t="shared" si="9"/>
        <v>43</v>
      </c>
      <c r="BB36" s="1">
        <f t="shared" si="10"/>
        <v>46</v>
      </c>
      <c r="BC36" s="1">
        <f t="shared" si="15"/>
        <v>39.299999999999997</v>
      </c>
      <c r="BD36" s="79">
        <f t="shared" si="12"/>
        <v>0.23254437869822484</v>
      </c>
    </row>
    <row r="37" spans="1:875" x14ac:dyDescent="0.25">
      <c r="A37" s="1" t="str">
        <f>Data!A48</f>
        <v>R2LIVE</v>
      </c>
      <c r="B37" s="1">
        <f>'(old)OtherMetrics'!B48</f>
        <v>33</v>
      </c>
      <c r="C37" s="1">
        <f>AuxiliaryTable!EV38</f>
        <v>6</v>
      </c>
      <c r="D37" s="1">
        <f>'(old)OtherMetrics'!C48</f>
        <v>9</v>
      </c>
      <c r="E37" s="1">
        <f>'(old)OtherMetrics'!D48</f>
        <v>13</v>
      </c>
      <c r="F37">
        <f t="shared" si="2"/>
        <v>8.9</v>
      </c>
      <c r="G37" s="207">
        <f t="shared" si="14"/>
        <v>0.26969696969696971</v>
      </c>
      <c r="I37" s="1">
        <f t="shared" si="4"/>
        <v>13</v>
      </c>
      <c r="J37" s="215">
        <f>RANK(G37, $G$14:$G$155, 0)+COUNTIF($I37:I178,I37)-1</f>
        <v>13</v>
      </c>
      <c r="P37" s="144" t="str">
        <f t="shared" si="0"/>
        <v>RTAB-Map</v>
      </c>
      <c r="Q37" s="141">
        <v>24</v>
      </c>
      <c r="R37" s="143">
        <f t="shared" si="13"/>
        <v>0.22661290322580643</v>
      </c>
      <c r="S37" s="242">
        <f>IFERROR(INDEX('Algorithm Details'!$Y$6:$Y$65, MATCH(P37, 'Algorithm Details'!$A$6:$A$65, 0)), "")</f>
        <v>45207</v>
      </c>
      <c r="T37" s="1" t="str">
        <f>IFERROR(IF(INDEX('Algorithm Details'!B$6:B$65, MATCH($P37, 'Algorithm Details'!$A$6:$A$65, 0)) = "", "", INDEX('Algorithm Details'!B$6:B$65, MATCH($P37, 'Algorithm Details'!$A$6:$A$65, 0))), "")</f>
        <v>ROS1 (Noetic), ROS2 (Iron, Humble)</v>
      </c>
      <c r="U37" s="249" t="str">
        <f>IFERROR(IF(INDEX('Algorithm Details'!C$6:C$65, MATCH($P37, 'Algorithm Details'!$A$6:$A$65, 0)) = "", "", INDEX('Algorithm Details'!C$6:C$65, MATCH($P37, 'Algorithm Details'!$A$6:$A$65, 0))), "")</f>
        <v>Custom, free to use and modify</v>
      </c>
      <c r="V37" s="1" t="str">
        <f>IFERROR(IF(INDEX('Algorithm Details'!D$6:D$65, MATCH($P37, 'Algorithm Details'!$A$6:$A$65, 0)) = "", "", INDEX('Algorithm Details'!D$6:D$65, MATCH($P37, 'Algorithm Details'!$A$6:$A$65, 0))), "")</f>
        <v>+Visual</v>
      </c>
      <c r="W37" s="1" t="str">
        <f>IFERROR(IF(INDEX('Algorithm Details'!E$6:E$65, MATCH($P37, 'Algorithm Details'!$A$6:$A$65, 0)) = "", "", INDEX('Algorithm Details'!E$6:E$65, MATCH($P37, 'Algorithm Details'!$A$6:$A$65, 0))), "")</f>
        <v>O</v>
      </c>
      <c r="X37" s="1" t="str">
        <f>IFERROR(IF(INDEX('Algorithm Details'!F$6:F$65, MATCH($P37, 'Algorithm Details'!$A$6:$A$65, 0)) = "", "", INDEX('Algorithm Details'!F$6:F$65, MATCH($P37, 'Algorithm Details'!$A$6:$A$65, 0))), "")</f>
        <v>R</v>
      </c>
      <c r="Y37" s="1" t="str">
        <f>IFERROR(IF(INDEX('Algorithm Details'!G$6:G$65, MATCH($P37, 'Algorithm Details'!$A$6:$A$65, 0)) = "", "", INDEX('Algorithm Details'!G$6:G$65, MATCH($P37, 'Algorithm Details'!$A$6:$A$65, 0))), "")</f>
        <v>-</v>
      </c>
      <c r="Z37" s="1" t="str">
        <f>IFERROR(IF(INDEX('Algorithm Details'!H$6:H$65, MATCH($P37, 'Algorithm Details'!$A$6:$A$65, 0)) = "", "", INDEX('Algorithm Details'!H$6:H$65, MATCH($P37, 'Algorithm Details'!$A$6:$A$65, 0))), "")</f>
        <v>-</v>
      </c>
      <c r="AA37" s="1" t="str">
        <f>IFERROR(IF(INDEX('Algorithm Details'!I$6:I$65, MATCH($P37, 'Algorithm Details'!$A$6:$A$65, 0)) = "", "", INDEX('Algorithm Details'!I$6:I$65, MATCH($P37, 'Algorithm Details'!$A$6:$A$65, 0))), "")</f>
        <v>O</v>
      </c>
      <c r="AB37" s="1" t="str">
        <f>IFERROR(IF(INDEX('Algorithm Details'!J$6:J$65, MATCH($P37, 'Algorithm Details'!$A$6:$A$65, 0)) = "", "", INDEX('Algorithm Details'!J$6:J$65, MATCH($P37, 'Algorithm Details'!$A$6:$A$65, 0))), "")</f>
        <v>N/S</v>
      </c>
      <c r="AC37" s="1" t="str">
        <f>IFERROR(IF(INDEX('Algorithm Details'!K$6:K$65, MATCH($P37, 'Algorithm Details'!$A$6:$A$65, 0)) = "", "", INDEX('Algorithm Details'!K$6:K$65, MATCH($P37, 'Algorithm Details'!$A$6:$A$65, 0))), "")</f>
        <v>2D &amp; 3D</v>
      </c>
      <c r="AD37" s="1" t="str">
        <f>IFERROR(IF(INDEX('Algorithm Details'!L$6:L$65, MATCH($P37, 'Algorithm Details'!$A$6:$A$65, 0)) = "", "", INDEX('Algorithm Details'!L$6:L$65, MATCH($P37, 'Algorithm Details'!$A$6:$A$65, 0))), "")</f>
        <v>-</v>
      </c>
      <c r="AE37" s="1" t="str">
        <f>IFERROR(IF(INDEX('Algorithm Details'!M$6:M$65, MATCH($P37, 'Algorithm Details'!$A$6:$A$65, 0)) = "", "", INDEX('Algorithm Details'!M$6:M$65, MATCH($P37, 'Algorithm Details'!$A$6:$A$65, 0))), "")</f>
        <v>-</v>
      </c>
      <c r="AF37" s="1" t="str">
        <f>IFERROR(IF(INDEX('Algorithm Details'!N$6:N$65, MATCH($P37, 'Algorithm Details'!$A$6:$A$65, 0)) = "", "", INDEX('Algorithm Details'!N$6:N$65, MATCH($P37, 'Algorithm Details'!$A$6:$A$65, 0))), "")</f>
        <v>S</v>
      </c>
      <c r="AG37" s="1" t="str">
        <f>IFERROR(IF(INDEX('Algorithm Details'!O$6:O$65, MATCH($P37, 'Algorithm Details'!$A$6:$A$65, 0)) = "", "", INDEX('Algorithm Details'!O$6:O$65, MATCH($P37, 'Algorithm Details'!$A$6:$A$65, 0))), "")</f>
        <v>S</v>
      </c>
      <c r="AH37" s="1" t="str">
        <f>IFERROR(IF(INDEX('Algorithm Details'!P$6:P$65, MATCH($P37, 'Algorithm Details'!$A$6:$A$65, 0)) = "", "", INDEX('Algorithm Details'!P$6:P$65, MATCH($P37, 'Algorithm Details'!$A$6:$A$65, 0))), "")</f>
        <v>-</v>
      </c>
      <c r="AI37" s="1" t="str">
        <f>IFERROR(IF(INDEX('Algorithm Details'!Q$6:Q$65, MATCH($P37, 'Algorithm Details'!$A$6:$A$65, 0)) = "", "", INDEX('Algorithm Details'!Q$6:Q$65, MATCH($P37, 'Algorithm Details'!$A$6:$A$65, 0))), "")</f>
        <v>S</v>
      </c>
      <c r="AJ37" s="1" t="str">
        <f>IFERROR(IF(INDEX('Algorithm Details'!R$6:R$65, MATCH($P37, 'Algorithm Details'!$A$6:$A$65, 0)) = "", "", INDEX('Algorithm Details'!R$6:R$65, MATCH($P37, 'Algorithm Details'!$A$6:$A$65, 0))), "")</f>
        <v/>
      </c>
      <c r="AK37" s="1" t="str">
        <f>IFERROR(IF(INDEX('Algorithm Details'!S$6:S$65, MATCH($P37, 'Algorithm Details'!$A$6:$A$65, 0)) = "", "", INDEX('Algorithm Details'!S$6:S$65, MATCH($P37, 'Algorithm Details'!$A$6:$A$65, 0))), "")</f>
        <v>S</v>
      </c>
      <c r="AL37" s="1" t="str">
        <f>IFERROR(IF(INDEX('Algorithm Details'!T$6:T$65, MATCH($P37, 'Algorithm Details'!$A$6:$A$65, 0)) = "", "", INDEX('Algorithm Details'!T$6:T$65, MATCH($P37, 'Algorithm Details'!$A$6:$A$65, 0))), "")</f>
        <v>(multiple) SURF, SIFT, BRIEF, BRISK, KAZE, DAISY, SuperPoint.</v>
      </c>
      <c r="AM37" s="1" t="str">
        <f>IFERROR(IF(INDEX('Algorithm Details'!U$6:U$65, MATCH($P37, 'Algorithm Details'!$A$6:$A$65, 0)) = "", "", INDEX('Algorithm Details'!U$6:U$65, MATCH($P37, 'Algorithm Details'!$A$6:$A$65, 0))), "")</f>
        <v>Builds OctoMap</v>
      </c>
      <c r="AN37" s="1" t="str">
        <f>IFERROR(IF(INDEX('Algorithm Details'!V$6:V$65, MATCH($P37, 'Algorithm Details'!$A$6:$A$65, 0)) = "", "", INDEX('Algorithm Details'!V$6:V$65, MATCH($P37, 'Algorithm Details'!$A$6:$A$65, 0))), "")</f>
        <v>Can run in real time with:
i7-9750H CPU, GTX 1650 GPU
Multi-core CPU required</v>
      </c>
      <c r="AO37" s="1" t="str">
        <f>IFERROR(IF(INDEX('Algorithm Details'!W$6:W$65, MATCH($P37, 'Algorithm Details'!$A$6:$A$65, 0)) = "", "", INDEX('Algorithm Details'!W$6:W$65, MATCH($P37, 'Algorithm Details'!$A$6:$A$65, 0))), "")</f>
        <v>web-page, github</v>
      </c>
      <c r="AP37" s="1">
        <f ca="1">IFERROR(IF(INDEX('Algorithm Details'!X$6:X$65, MATCH($P37, 'Algorithm Details'!$A$6:$A$65, 0)) = "", "", INDEX('Algorithm Details'!X$6:X$65, MATCH($P37, 'Algorithm Details'!$A$6:$A$65, 0))), "")</f>
        <v>3</v>
      </c>
      <c r="AQ37" s="1">
        <f>IFERROR(IF(INDEX('Algorithm Details'!Y$6:Y$65, MATCH($P37, 'Algorithm Details'!$A$6:$A$65, 0)) = "", "", INDEX('Algorithm Details'!Y$6:Y$65, MATCH($P37, 'Algorithm Details'!$A$6:$A$65, 0))), "")</f>
        <v>45207</v>
      </c>
      <c r="AR37" s="1" t="str">
        <f>IFERROR(IF(INDEX('Algorithm Details'!Z$6:Z$65, MATCH($P37, 'Algorithm Details'!$A$6:$A$65, 0)) = "", "", INDEX('Algorithm Details'!Z$6:Z$65, MATCH($P37, 'Algorithm Details'!$A$6:$A$65, 0))), "")</f>
        <v>+</v>
      </c>
      <c r="AS37" s="1" t="str">
        <f>IFERROR(IF(INDEX('Algorithm Details'!AA$6:AA$65, MATCH($P37, 'Algorithm Details'!$A$6:$A$65, 0)) = "", "", INDEX('Algorithm Details'!AA$6:AA$65, MATCH($P37, 'Algorithm Details'!$A$6:$A$65, 0))), "")</f>
        <v>KITTI, EuRoC, TUM RGB-D, MIT Stata</v>
      </c>
      <c r="AT37" s="141" t="str">
        <f>IFERROR(IF(INDEX('Algorithm Details'!AB$6:AB$65, MATCH($P37, 'Algorithm Details'!$A$6:$A$65, 0)) = "", "", INDEX('Algorithm Details'!AB$6:AB$65, MATCH($P37, 'Algorithm Details'!$A$6:$A$65, 0))), "")</f>
        <v>https://introlab.github.io/rtabmap/
10.3389/frobt.2022.801886</v>
      </c>
      <c r="AX37" s="1" t="str">
        <f t="shared" si="6"/>
        <v>RTAB-Map</v>
      </c>
      <c r="AY37" s="1">
        <f t="shared" si="7"/>
        <v>124</v>
      </c>
      <c r="AZ37" s="1">
        <f t="shared" si="8"/>
        <v>31</v>
      </c>
      <c r="BA37" s="1">
        <f t="shared" si="9"/>
        <v>37</v>
      </c>
      <c r="BB37" s="1">
        <f t="shared" si="10"/>
        <v>11</v>
      </c>
      <c r="BC37" s="1">
        <f t="shared" si="15"/>
        <v>28.099999999999998</v>
      </c>
      <c r="BD37" s="79">
        <f t="shared" si="12"/>
        <v>0.22661290322580643</v>
      </c>
    </row>
    <row r="38" spans="1:875" x14ac:dyDescent="0.25">
      <c r="A38" s="1" t="str">
        <f>Data!A49</f>
        <v>R3LIVE</v>
      </c>
      <c r="B38" s="1">
        <f>'(old)OtherMetrics'!B49</f>
        <v>24</v>
      </c>
      <c r="C38" s="1">
        <f>AuxiliaryTable!EV39</f>
        <v>3</v>
      </c>
      <c r="D38" s="1">
        <f>'(old)OtherMetrics'!C49</f>
        <v>11</v>
      </c>
      <c r="E38" s="1">
        <f>'(old)OtherMetrics'!D49</f>
        <v>10</v>
      </c>
      <c r="F38">
        <f t="shared" si="2"/>
        <v>0</v>
      </c>
      <c r="G38" s="207">
        <f t="shared" si="14"/>
        <v>0</v>
      </c>
      <c r="I38" s="1">
        <f t="shared" si="4"/>
        <v>76</v>
      </c>
      <c r="J38" s="215">
        <f>RANK(G38, $G$14:$G$155, 0)+COUNTIF($I38:I179,I38)-1</f>
        <v>137</v>
      </c>
      <c r="P38" s="144" t="str">
        <f t="shared" si="0"/>
        <v>DM-SLAM</v>
      </c>
      <c r="Q38" s="141">
        <v>25</v>
      </c>
      <c r="R38" s="143">
        <f t="shared" si="13"/>
        <v>0.22000000000000003</v>
      </c>
      <c r="S38" s="242" t="str">
        <f>IFERROR(INDEX('Algorithm Details'!$Y$6:$Y$65, MATCH(P38, 'Algorithm Details'!$A$6:$A$65, 0)), "")</f>
        <v/>
      </c>
      <c r="T38" s="1" t="str">
        <f>IFERROR(IF(INDEX('Algorithm Details'!B$6:B$65, MATCH($P38, 'Algorithm Details'!$A$6:$A$65, 0)) = "", "", INDEX('Algorithm Details'!B$6:B$65, MATCH($P38, 'Algorithm Details'!$A$6:$A$65, 0))), "")</f>
        <v/>
      </c>
      <c r="U38" s="249" t="str">
        <f>IFERROR(IF(INDEX('Algorithm Details'!C$6:C$65, MATCH($P38, 'Algorithm Details'!$A$6:$A$65, 0)) = "", "", INDEX('Algorithm Details'!C$6:C$65, MATCH($P38, 'Algorithm Details'!$A$6:$A$65, 0))), "")</f>
        <v/>
      </c>
      <c r="V38" s="1" t="str">
        <f>IFERROR(IF(INDEX('Algorithm Details'!D$6:D$65, MATCH($P38, 'Algorithm Details'!$A$6:$A$65, 0)) = "", "", INDEX('Algorithm Details'!D$6:D$65, MATCH($P38, 'Algorithm Details'!$A$6:$A$65, 0))), "")</f>
        <v/>
      </c>
      <c r="W38" s="1" t="str">
        <f>IFERROR(IF(INDEX('Algorithm Details'!E$6:E$65, MATCH($P38, 'Algorithm Details'!$A$6:$A$65, 0)) = "", "", INDEX('Algorithm Details'!E$6:E$65, MATCH($P38, 'Algorithm Details'!$A$6:$A$65, 0))), "")</f>
        <v/>
      </c>
      <c r="X38" s="1" t="str">
        <f>IFERROR(IF(INDEX('Algorithm Details'!F$6:F$65, MATCH($P38, 'Algorithm Details'!$A$6:$A$65, 0)) = "", "", INDEX('Algorithm Details'!F$6:F$65, MATCH($P38, 'Algorithm Details'!$A$6:$A$65, 0))), "")</f>
        <v/>
      </c>
      <c r="Y38" s="1" t="str">
        <f>IFERROR(IF(INDEX('Algorithm Details'!G$6:G$65, MATCH($P38, 'Algorithm Details'!$A$6:$A$65, 0)) = "", "", INDEX('Algorithm Details'!G$6:G$65, MATCH($P38, 'Algorithm Details'!$A$6:$A$65, 0))), "")</f>
        <v/>
      </c>
      <c r="Z38" s="1" t="str">
        <f>IFERROR(IF(INDEX('Algorithm Details'!H$6:H$65, MATCH($P38, 'Algorithm Details'!$A$6:$A$65, 0)) = "", "", INDEX('Algorithm Details'!H$6:H$65, MATCH($P38, 'Algorithm Details'!$A$6:$A$65, 0))), "")</f>
        <v/>
      </c>
      <c r="AA38" s="1" t="str">
        <f>IFERROR(IF(INDEX('Algorithm Details'!I$6:I$65, MATCH($P38, 'Algorithm Details'!$A$6:$A$65, 0)) = "", "", INDEX('Algorithm Details'!I$6:I$65, MATCH($P38, 'Algorithm Details'!$A$6:$A$65, 0))), "")</f>
        <v/>
      </c>
      <c r="AB38" s="1" t="str">
        <f>IFERROR(IF(INDEX('Algorithm Details'!J$6:J$65, MATCH($P38, 'Algorithm Details'!$A$6:$A$65, 0)) = "", "", INDEX('Algorithm Details'!J$6:J$65, MATCH($P38, 'Algorithm Details'!$A$6:$A$65, 0))), "")</f>
        <v/>
      </c>
      <c r="AC38" s="1" t="str">
        <f>IFERROR(IF(INDEX('Algorithm Details'!K$6:K$65, MATCH($P38, 'Algorithm Details'!$A$6:$A$65, 0)) = "", "", INDEX('Algorithm Details'!K$6:K$65, MATCH($P38, 'Algorithm Details'!$A$6:$A$65, 0))), "")</f>
        <v/>
      </c>
      <c r="AD38" s="1" t="str">
        <f>IFERROR(IF(INDEX('Algorithm Details'!L$6:L$65, MATCH($P38, 'Algorithm Details'!$A$6:$A$65, 0)) = "", "", INDEX('Algorithm Details'!L$6:L$65, MATCH($P38, 'Algorithm Details'!$A$6:$A$65, 0))), "")</f>
        <v/>
      </c>
      <c r="AE38" s="1" t="str">
        <f>IFERROR(IF(INDEX('Algorithm Details'!M$6:M$65, MATCH($P38, 'Algorithm Details'!$A$6:$A$65, 0)) = "", "", INDEX('Algorithm Details'!M$6:M$65, MATCH($P38, 'Algorithm Details'!$A$6:$A$65, 0))), "")</f>
        <v/>
      </c>
      <c r="AF38" s="1" t="str">
        <f>IFERROR(IF(INDEX('Algorithm Details'!N$6:N$65, MATCH($P38, 'Algorithm Details'!$A$6:$A$65, 0)) = "", "", INDEX('Algorithm Details'!N$6:N$65, MATCH($P38, 'Algorithm Details'!$A$6:$A$65, 0))), "")</f>
        <v/>
      </c>
      <c r="AG38" s="1" t="str">
        <f>IFERROR(IF(INDEX('Algorithm Details'!O$6:O$65, MATCH($P38, 'Algorithm Details'!$A$6:$A$65, 0)) = "", "", INDEX('Algorithm Details'!O$6:O$65, MATCH($P38, 'Algorithm Details'!$A$6:$A$65, 0))), "")</f>
        <v/>
      </c>
      <c r="AH38" s="1" t="str">
        <f>IFERROR(IF(INDEX('Algorithm Details'!P$6:P$65, MATCH($P38, 'Algorithm Details'!$A$6:$A$65, 0)) = "", "", INDEX('Algorithm Details'!P$6:P$65, MATCH($P38, 'Algorithm Details'!$A$6:$A$65, 0))), "")</f>
        <v/>
      </c>
      <c r="AI38" s="1" t="str">
        <f>IFERROR(IF(INDEX('Algorithm Details'!Q$6:Q$65, MATCH($P38, 'Algorithm Details'!$A$6:$A$65, 0)) = "", "", INDEX('Algorithm Details'!Q$6:Q$65, MATCH($P38, 'Algorithm Details'!$A$6:$A$65, 0))), "")</f>
        <v/>
      </c>
      <c r="AJ38" s="1" t="str">
        <f>IFERROR(IF(INDEX('Algorithm Details'!R$6:R$65, MATCH($P38, 'Algorithm Details'!$A$6:$A$65, 0)) = "", "", INDEX('Algorithm Details'!R$6:R$65, MATCH($P38, 'Algorithm Details'!$A$6:$A$65, 0))), "")</f>
        <v/>
      </c>
      <c r="AK38" s="1" t="str">
        <f>IFERROR(IF(INDEX('Algorithm Details'!S$6:S$65, MATCH($P38, 'Algorithm Details'!$A$6:$A$65, 0)) = "", "", INDEX('Algorithm Details'!S$6:S$65, MATCH($P38, 'Algorithm Details'!$A$6:$A$65, 0))), "")</f>
        <v/>
      </c>
      <c r="AL38" s="1" t="str">
        <f>IFERROR(IF(INDEX('Algorithm Details'!T$6:T$65, MATCH($P38, 'Algorithm Details'!$A$6:$A$65, 0)) = "", "", INDEX('Algorithm Details'!T$6:T$65, MATCH($P38, 'Algorithm Details'!$A$6:$A$65, 0))), "")</f>
        <v/>
      </c>
      <c r="AM38" s="1" t="str">
        <f>IFERROR(IF(INDEX('Algorithm Details'!U$6:U$65, MATCH($P38, 'Algorithm Details'!$A$6:$A$65, 0)) = "", "", INDEX('Algorithm Details'!U$6:U$65, MATCH($P38, 'Algorithm Details'!$A$6:$A$65, 0))), "")</f>
        <v/>
      </c>
      <c r="AN38" s="1" t="str">
        <f>IFERROR(IF(INDEX('Algorithm Details'!V$6:V$65, MATCH($P38, 'Algorithm Details'!$A$6:$A$65, 0)) = "", "", INDEX('Algorithm Details'!V$6:V$65, MATCH($P38, 'Algorithm Details'!$A$6:$A$65, 0))), "")</f>
        <v/>
      </c>
      <c r="AO38" s="1" t="str">
        <f>IFERROR(IF(INDEX('Algorithm Details'!W$6:W$65, MATCH($P38, 'Algorithm Details'!$A$6:$A$65, 0)) = "", "", INDEX('Algorithm Details'!W$6:W$65, MATCH($P38, 'Algorithm Details'!$A$6:$A$65, 0))), "")</f>
        <v/>
      </c>
      <c r="AP38" s="1" t="str">
        <f>IFERROR(IF(INDEX('Algorithm Details'!X$6:X$65, MATCH($P38, 'Algorithm Details'!$A$6:$A$65, 0)) = "", "", INDEX('Algorithm Details'!X$6:X$65, MATCH($P38, 'Algorithm Details'!$A$6:$A$65, 0))), "")</f>
        <v/>
      </c>
      <c r="AQ38" s="1" t="str">
        <f>IFERROR(IF(INDEX('Algorithm Details'!Y$6:Y$65, MATCH($P38, 'Algorithm Details'!$A$6:$A$65, 0)) = "", "", INDEX('Algorithm Details'!Y$6:Y$65, MATCH($P38, 'Algorithm Details'!$A$6:$A$65, 0))), "")</f>
        <v/>
      </c>
      <c r="AR38" s="1" t="str">
        <f>IFERROR(IF(INDEX('Algorithm Details'!Z$6:Z$65, MATCH($P38, 'Algorithm Details'!$A$6:$A$65, 0)) = "", "", INDEX('Algorithm Details'!Z$6:Z$65, MATCH($P38, 'Algorithm Details'!$A$6:$A$65, 0))), "")</f>
        <v/>
      </c>
      <c r="AS38" s="1" t="str">
        <f>IFERROR(IF(INDEX('Algorithm Details'!AA$6:AA$65, MATCH($P38, 'Algorithm Details'!$A$6:$A$65, 0)) = "", "", INDEX('Algorithm Details'!AA$6:AA$65, MATCH($P38, 'Algorithm Details'!$A$6:$A$65, 0))), "")</f>
        <v/>
      </c>
      <c r="AT38" s="141" t="str">
        <f>IFERROR(IF(INDEX('Algorithm Details'!AB$6:AB$65, MATCH($P38, 'Algorithm Details'!$A$6:$A$65, 0)) = "", "", INDEX('Algorithm Details'!AB$6:AB$65, MATCH($P38, 'Algorithm Details'!$A$6:$A$65, 0))), "")</f>
        <v/>
      </c>
      <c r="AX38" s="1" t="str">
        <f t="shared" si="6"/>
        <v>DM-SLAM</v>
      </c>
      <c r="AY38" s="1">
        <f t="shared" si="7"/>
        <v>10</v>
      </c>
      <c r="AZ38" s="1">
        <f t="shared" si="8"/>
        <v>9</v>
      </c>
      <c r="BA38" s="1">
        <f t="shared" si="9"/>
        <v>2</v>
      </c>
      <c r="BB38" s="1">
        <f t="shared" si="10"/>
        <v>4</v>
      </c>
      <c r="BC38" s="1">
        <f t="shared" si="15"/>
        <v>2.2000000000000002</v>
      </c>
      <c r="BD38" s="79">
        <f t="shared" si="12"/>
        <v>0.22000000000000003</v>
      </c>
    </row>
    <row r="39" spans="1:875" ht="30" x14ac:dyDescent="0.25">
      <c r="A39" s="1" t="str">
        <f>Data!A50</f>
        <v>cuVSLAM</v>
      </c>
      <c r="B39" s="1">
        <f>'(old)OtherMetrics'!B50</f>
        <v>0</v>
      </c>
      <c r="C39" s="1">
        <f>AuxiliaryTable!EV40</f>
        <v>0</v>
      </c>
      <c r="D39" s="1">
        <f>'(old)OtherMetrics'!C50</f>
        <v>0</v>
      </c>
      <c r="E39" s="1">
        <f>'(old)OtherMetrics'!D50</f>
        <v>0</v>
      </c>
      <c r="F39">
        <f t="shared" si="2"/>
        <v>0</v>
      </c>
      <c r="G39" s="207">
        <f t="shared" si="14"/>
        <v>0</v>
      </c>
      <c r="I39" s="1">
        <f t="shared" si="4"/>
        <v>76</v>
      </c>
      <c r="J39" s="215">
        <f>RANK(G39, $G$14:$G$155, 0)+COUNTIF($I39:I180,I39)-1</f>
        <v>136</v>
      </c>
      <c r="P39" s="144" t="str">
        <f t="shared" si="0"/>
        <v>VoxelMap</v>
      </c>
      <c r="Q39" s="141">
        <v>26</v>
      </c>
      <c r="R39" s="143">
        <f t="shared" si="13"/>
        <v>0.20588235294117646</v>
      </c>
      <c r="S39" s="242">
        <f>IFERROR(INDEX('Algorithm Details'!$Y$6:$Y$65, MATCH(P39, 'Algorithm Details'!$A$6:$A$65, 0)), "")</f>
        <v>44722</v>
      </c>
      <c r="T39" s="1" t="str">
        <f>IFERROR(IF(INDEX('Algorithm Details'!B$6:B$65, MATCH($P39, 'Algorithm Details'!$A$6:$A$65, 0)) = "", "", INDEX('Algorithm Details'!B$6:B$65, MATCH($P39, 'Algorithm Details'!$A$6:$A$65, 0))), "")</f>
        <v>Ros1 (Noetic)</v>
      </c>
      <c r="U39" s="249" t="str">
        <f>IFERROR(IF(INDEX('Algorithm Details'!C$6:C$65, MATCH($P39, 'Algorithm Details'!$A$6:$A$65, 0)) = "", "", INDEX('Algorithm Details'!C$6:C$65, MATCH($P39, 'Algorithm Details'!$A$6:$A$65, 0))), "")</f>
        <v>RA: GPL 2.0
C: undisclosed</v>
      </c>
      <c r="V39" s="1" t="str">
        <f>IFERROR(IF(INDEX('Algorithm Details'!D$6:D$65, MATCH($P39, 'Algorithm Details'!$A$6:$A$65, 0)) = "", "", INDEX('Algorithm Details'!D$6:D$65, MATCH($P39, 'Algorithm Details'!$A$6:$A$65, 0))), "")</f>
        <v>-</v>
      </c>
      <c r="W39" s="1" t="str">
        <f>IFERROR(IF(INDEX('Algorithm Details'!E$6:E$65, MATCH($P39, 'Algorithm Details'!$A$6:$A$65, 0)) = "", "", INDEX('Algorithm Details'!E$6:E$65, MATCH($P39, 'Algorithm Details'!$A$6:$A$65, 0))), "")</f>
        <v>R</v>
      </c>
      <c r="X39" s="1" t="str">
        <f>IFERROR(IF(INDEX('Algorithm Details'!F$6:F$65, MATCH($P39, 'Algorithm Details'!$A$6:$A$65, 0)) = "", "", INDEX('Algorithm Details'!F$6:F$65, MATCH($P39, 'Algorithm Details'!$A$6:$A$65, 0))), "")</f>
        <v>-</v>
      </c>
      <c r="Y39" s="1" t="str">
        <f>IFERROR(IF(INDEX('Algorithm Details'!G$6:G$65, MATCH($P39, 'Algorithm Details'!$A$6:$A$65, 0)) = "", "", INDEX('Algorithm Details'!G$6:G$65, MATCH($P39, 'Algorithm Details'!$A$6:$A$65, 0))), "")</f>
        <v>R</v>
      </c>
      <c r="Z39" s="1" t="str">
        <f>IFERROR(IF(INDEX('Algorithm Details'!H$6:H$65, MATCH($P39, 'Algorithm Details'!$A$6:$A$65, 0)) = "", "", INDEX('Algorithm Details'!H$6:H$65, MATCH($P39, 'Algorithm Details'!$A$6:$A$65, 0))), "")</f>
        <v>-</v>
      </c>
      <c r="AA39" s="1" t="str">
        <f>IFERROR(IF(INDEX('Algorithm Details'!I$6:I$65, MATCH($P39, 'Algorithm Details'!$A$6:$A$65, 0)) = "", "", INDEX('Algorithm Details'!I$6:I$65, MATCH($P39, 'Algorithm Details'!$A$6:$A$65, 0))), "")</f>
        <v>-</v>
      </c>
      <c r="AB39" s="1" t="str">
        <f>IFERROR(IF(INDEX('Algorithm Details'!J$6:J$65, MATCH($P39, 'Algorithm Details'!$A$6:$A$65, 0)) = "", "", INDEX('Algorithm Details'!J$6:J$65, MATCH($P39, 'Algorithm Details'!$A$6:$A$65, 0))), "")</f>
        <v>Both</v>
      </c>
      <c r="AC39" s="1" t="str">
        <f>IFERROR(IF(INDEX('Algorithm Details'!K$6:K$65, MATCH($P39, 'Algorithm Details'!$A$6:$A$65, 0)) = "", "", INDEX('Algorithm Details'!K$6:K$65, MATCH($P39, 'Algorithm Details'!$A$6:$A$65, 0))), "")</f>
        <v>3D</v>
      </c>
      <c r="AD39" s="1" t="str">
        <f>IFERROR(IF(INDEX('Algorithm Details'!L$6:L$65, MATCH($P39, 'Algorithm Details'!$A$6:$A$65, 0)) = "", "", INDEX('Algorithm Details'!L$6:L$65, MATCH($P39, 'Algorithm Details'!$A$6:$A$65, 0))), "")</f>
        <v>-</v>
      </c>
      <c r="AE39" s="1" t="str">
        <f>IFERROR(IF(INDEX('Algorithm Details'!M$6:M$65, MATCH($P39, 'Algorithm Details'!$A$6:$A$65, 0)) = "", "", INDEX('Algorithm Details'!M$6:M$65, MATCH($P39, 'Algorithm Details'!$A$6:$A$65, 0))), "")</f>
        <v>-</v>
      </c>
      <c r="AF39" s="1" t="str">
        <f>IFERROR(IF(INDEX('Algorithm Details'!N$6:N$65, MATCH($P39, 'Algorithm Details'!$A$6:$A$65, 0)) = "", "", INDEX('Algorithm Details'!N$6:N$65, MATCH($P39, 'Algorithm Details'!$A$6:$A$65, 0))), "")</f>
        <v>-</v>
      </c>
      <c r="AG39" s="1" t="str">
        <f>IFERROR(IF(INDEX('Algorithm Details'!O$6:O$65, MATCH($P39, 'Algorithm Details'!$A$6:$A$65, 0)) = "", "", INDEX('Algorithm Details'!O$6:O$65, MATCH($P39, 'Algorithm Details'!$A$6:$A$65, 0))), "")</f>
        <v>-</v>
      </c>
      <c r="AH39" s="1" t="str">
        <f>IFERROR(IF(INDEX('Algorithm Details'!P$6:P$65, MATCH($P39, 'Algorithm Details'!$A$6:$A$65, 0)) = "", "", INDEX('Algorithm Details'!P$6:P$65, MATCH($P39, 'Algorithm Details'!$A$6:$A$65, 0))), "")</f>
        <v/>
      </c>
      <c r="AI39" s="1" t="str">
        <f>IFERROR(IF(INDEX('Algorithm Details'!Q$6:Q$65, MATCH($P39, 'Algorithm Details'!$A$6:$A$65, 0)) = "", "", INDEX('Algorithm Details'!Q$6:Q$65, MATCH($P39, 'Algorithm Details'!$A$6:$A$65, 0))), "")</f>
        <v>-</v>
      </c>
      <c r="AJ39" s="1" t="str">
        <f>IFERROR(IF(INDEX('Algorithm Details'!R$6:R$65, MATCH($P39, 'Algorithm Details'!$A$6:$A$65, 0)) = "", "", INDEX('Algorithm Details'!R$6:R$65, MATCH($P39, 'Algorithm Details'!$A$6:$A$65, 0))), "")</f>
        <v>-</v>
      </c>
      <c r="AK39" s="1" t="str">
        <f>IFERROR(IF(INDEX('Algorithm Details'!S$6:S$65, MATCH($P39, 'Algorithm Details'!$A$6:$A$65, 0)) = "", "", INDEX('Algorithm Details'!S$6:S$65, MATCH($P39, 'Algorithm Details'!$A$6:$A$65, 0))), "")</f>
        <v>-</v>
      </c>
      <c r="AL39" s="1" t="str">
        <f>IFERROR(IF(INDEX('Algorithm Details'!T$6:T$65, MATCH($P39, 'Algorithm Details'!$A$6:$A$65, 0)) = "", "", INDEX('Algorithm Details'!T$6:T$65, MATCH($P39, 'Algorithm Details'!$A$6:$A$65, 0))), "")</f>
        <v>Each voxel stores one plane feature</v>
      </c>
      <c r="AM39" s="1" t="str">
        <f>IFERROR(IF(INDEX('Algorithm Details'!U$6:U$65, MATCH($P39, 'Algorithm Details'!$A$6:$A$65, 0)) = "", "", INDEX('Algorithm Details'!U$6:U$65, MATCH($P39, 'Algorithm Details'!$A$6:$A$65, 0))), "")</f>
        <v/>
      </c>
      <c r="AN39" s="1" t="str">
        <f>IFERROR(IF(INDEX('Algorithm Details'!V$6:V$65, MATCH($P39, 'Algorithm Details'!$A$6:$A$65, 0)) = "", "", INDEX('Algorithm Details'!V$6:V$65, MATCH($P39, 'Algorithm Details'!$A$6:$A$65, 0))), "")</f>
        <v>Intel i7-10700 @ 2.9 GHz with 16
GB RAM and Nvidia GeForce GTX 730 with 2 GB VRAM</v>
      </c>
      <c r="AO39" s="1" t="str">
        <f>IFERROR(IF(INDEX('Algorithm Details'!W$6:W$65, MATCH($P39, 'Algorithm Details'!$A$6:$A$65, 0)) = "", "", INDEX('Algorithm Details'!W$6:W$65, MATCH($P39, 'Algorithm Details'!$A$6:$A$65, 0))), "")</f>
        <v>github</v>
      </c>
      <c r="AP39" s="1">
        <f ca="1">IFERROR(IF(INDEX('Algorithm Details'!X$6:X$65, MATCH($P39, 'Algorithm Details'!$A$6:$A$65, 0)) = "", "", INDEX('Algorithm Details'!X$6:X$65, MATCH($P39, 'Algorithm Details'!$A$6:$A$65, 0))), "")</f>
        <v>4</v>
      </c>
      <c r="AQ39" s="1">
        <f>IFERROR(IF(INDEX('Algorithm Details'!Y$6:Y$65, MATCH($P39, 'Algorithm Details'!$A$6:$A$65, 0)) = "", "", INDEX('Algorithm Details'!Y$6:Y$65, MATCH($P39, 'Algorithm Details'!$A$6:$A$65, 0))), "")</f>
        <v>44722</v>
      </c>
      <c r="AR39" s="1" t="str">
        <f>IFERROR(IF(INDEX('Algorithm Details'!Z$6:Z$65, MATCH($P39, 'Algorithm Details'!$A$6:$A$65, 0)) = "", "", INDEX('Algorithm Details'!Z$6:Z$65, MATCH($P39, 'Algorithm Details'!$A$6:$A$65, 0))), "")</f>
        <v>-</v>
      </c>
      <c r="AS39" s="1" t="str">
        <f>IFERROR(IF(INDEX('Algorithm Details'!AA$6:AA$65, MATCH($P39, 'Algorithm Details'!$A$6:$A$65, 0)) = "", "", INDEX('Algorithm Details'!AA$6:AA$65, MATCH($P39, 'Algorithm Details'!$A$6:$A$65, 0))), "")</f>
        <v>KITTI</v>
      </c>
      <c r="AT39" s="141" t="str">
        <f>IFERROR(IF(INDEX('Algorithm Details'!AB$6:AB$65, MATCH($P39, 'Algorithm Details'!$A$6:$A$65, 0)) = "", "", INDEX('Algorithm Details'!AB$6:AB$65, MATCH($P39, 'Algorithm Details'!$A$6:$A$65, 0))), "")</f>
        <v>10.1109/LRA.2022.3187250</v>
      </c>
      <c r="AX39" s="1" t="str">
        <f t="shared" si="6"/>
        <v>VoxelMap</v>
      </c>
      <c r="AY39" s="1">
        <f t="shared" si="7"/>
        <v>68</v>
      </c>
      <c r="AZ39" s="1">
        <f t="shared" si="8"/>
        <v>15</v>
      </c>
      <c r="BA39" s="1">
        <f t="shared" si="9"/>
        <v>18</v>
      </c>
      <c r="BB39" s="1">
        <f t="shared" si="10"/>
        <v>7</v>
      </c>
      <c r="BC39" s="1">
        <f t="shared" si="15"/>
        <v>14</v>
      </c>
      <c r="BD39" s="79">
        <f t="shared" si="12"/>
        <v>0.20588235294117646</v>
      </c>
      <c r="AGB39" s="132">
        <v>1.621</v>
      </c>
      <c r="AGC39" s="1">
        <v>1.4259999999999999</v>
      </c>
      <c r="AGD39" s="1">
        <v>1.6379999999999999</v>
      </c>
      <c r="AGE39" s="1" t="s">
        <v>115</v>
      </c>
      <c r="AGF39" s="1">
        <v>3.3330000000000002</v>
      </c>
      <c r="AGG39" s="1">
        <v>3.3140000000000001</v>
      </c>
      <c r="AGH39" s="1">
        <v>3.0739999999999998</v>
      </c>
      <c r="AGI39" s="1">
        <v>3.8650000000000002</v>
      </c>
      <c r="AGJ39" s="1">
        <v>0.108</v>
      </c>
      <c r="AGK39" s="1">
        <v>0.17</v>
      </c>
      <c r="AGL39" s="1" t="s">
        <v>115</v>
      </c>
      <c r="AGM39" s="1" t="s">
        <v>115</v>
      </c>
      <c r="AGN39" s="1">
        <v>8.1000000000000003E-2</v>
      </c>
      <c r="AGO39" s="1">
        <v>1.0169999999999999</v>
      </c>
      <c r="AGP39" s="1">
        <v>0.46700000000000003</v>
      </c>
      <c r="AGQ39" s="1">
        <v>0.93700000000000006</v>
      </c>
    </row>
    <row r="40" spans="1:875" x14ac:dyDescent="0.25">
      <c r="A40" s="1" t="str">
        <f>Data!A51</f>
        <v>DynaVINS</v>
      </c>
      <c r="B40" s="1">
        <f>'(old)OtherMetrics'!B51</f>
        <v>16</v>
      </c>
      <c r="C40" s="1">
        <f>AuxiliaryTable!EV41</f>
        <v>3</v>
      </c>
      <c r="D40" s="1">
        <f>'(old)OtherMetrics'!C51</f>
        <v>10</v>
      </c>
      <c r="E40" s="1">
        <f>'(old)OtherMetrics'!D51</f>
        <v>6</v>
      </c>
      <c r="F40">
        <f t="shared" si="2"/>
        <v>0</v>
      </c>
      <c r="G40" s="207">
        <f t="shared" si="14"/>
        <v>0</v>
      </c>
      <c r="I40" s="1">
        <f t="shared" si="4"/>
        <v>76</v>
      </c>
      <c r="J40" s="215">
        <f>RANK(G40, $G$14:$G$155, 0)+COUNTIF($I40:I181,I40)-1</f>
        <v>135</v>
      </c>
      <c r="P40" s="144" t="str">
        <f t="shared" si="0"/>
        <v>BALM</v>
      </c>
      <c r="Q40" s="141">
        <v>27</v>
      </c>
      <c r="R40" s="143">
        <f t="shared" si="13"/>
        <v>0.20476190476190476</v>
      </c>
      <c r="S40" s="242">
        <f>IFERROR(INDEX('Algorithm Details'!$Y$6:$Y$65, MATCH(P40, 'Algorithm Details'!$A$6:$A$65, 0)), "")</f>
        <v>45523</v>
      </c>
      <c r="T40" s="1" t="str">
        <f>IFERROR(IF(INDEX('Algorithm Details'!B$6:B$65, MATCH($P40, 'Algorithm Details'!$A$6:$A$65, 0)) = "", "", INDEX('Algorithm Details'!B$6:B$65, MATCH($P40, 'Algorithm Details'!$A$6:$A$65, 0))), "")</f>
        <v>ROS1 (Noetic)</v>
      </c>
      <c r="U40" s="249" t="str">
        <f>IFERROR(IF(INDEX('Algorithm Details'!C$6:C$65, MATCH($P40, 'Algorithm Details'!$A$6:$A$65, 0)) = "", "", INDEX('Algorithm Details'!C$6:C$65, MATCH($P40, 'Algorithm Details'!$A$6:$A$65, 0))), "")</f>
        <v>GPL 2.0</v>
      </c>
      <c r="V40" s="1" t="str">
        <f>IFERROR(IF(INDEX('Algorithm Details'!D$6:D$65, MATCH($P40, 'Algorithm Details'!$A$6:$A$65, 0)) = "", "", INDEX('Algorithm Details'!D$6:D$65, MATCH($P40, 'Algorithm Details'!$A$6:$A$65, 0))), "")</f>
        <v>-</v>
      </c>
      <c r="W40" s="1" t="str">
        <f>IFERROR(IF(INDEX('Algorithm Details'!E$6:E$65, MATCH($P40, 'Algorithm Details'!$A$6:$A$65, 0)) = "", "", INDEX('Algorithm Details'!E$6:E$65, MATCH($P40, 'Algorithm Details'!$A$6:$A$65, 0))), "")</f>
        <v>R</v>
      </c>
      <c r="X40" s="1" t="str">
        <f>IFERROR(IF(INDEX('Algorithm Details'!F$6:F$65, MATCH($P40, 'Algorithm Details'!$A$6:$A$65, 0)) = "", "", INDEX('Algorithm Details'!F$6:F$65, MATCH($P40, 'Algorithm Details'!$A$6:$A$65, 0))), "")</f>
        <v>-</v>
      </c>
      <c r="Y40" s="1" t="str">
        <f>IFERROR(IF(INDEX('Algorithm Details'!G$6:G$65, MATCH($P40, 'Algorithm Details'!$A$6:$A$65, 0)) = "", "", INDEX('Algorithm Details'!G$6:G$65, MATCH($P40, 'Algorithm Details'!$A$6:$A$65, 0))), "")</f>
        <v>-</v>
      </c>
      <c r="Z40" s="1" t="str">
        <f>IFERROR(IF(INDEX('Algorithm Details'!H$6:H$65, MATCH($P40, 'Algorithm Details'!$A$6:$A$65, 0)) = "", "", INDEX('Algorithm Details'!H$6:H$65, MATCH($P40, 'Algorithm Details'!$A$6:$A$65, 0))), "")</f>
        <v>-</v>
      </c>
      <c r="AA40" s="1" t="str">
        <f>IFERROR(IF(INDEX('Algorithm Details'!I$6:I$65, MATCH($P40, 'Algorithm Details'!$A$6:$A$65, 0)) = "", "", INDEX('Algorithm Details'!I$6:I$65, MATCH($P40, 'Algorithm Details'!$A$6:$A$65, 0))), "")</f>
        <v>-</v>
      </c>
      <c r="AB40" s="1" t="str">
        <f>IFERROR(IF(INDEX('Algorithm Details'!J$6:J$65, MATCH($P40, 'Algorithm Details'!$A$6:$A$65, 0)) = "", "", INDEX('Algorithm Details'!J$6:J$65, MATCH($P40, 'Algorithm Details'!$A$6:$A$65, 0))), "")</f>
        <v>Both</v>
      </c>
      <c r="AC40" s="1" t="str">
        <f>IFERROR(IF(INDEX('Algorithm Details'!K$6:K$65, MATCH($P40, 'Algorithm Details'!$A$6:$A$65, 0)) = "", "", INDEX('Algorithm Details'!K$6:K$65, MATCH($P40, 'Algorithm Details'!$A$6:$A$65, 0))), "")</f>
        <v>3D</v>
      </c>
      <c r="AD40" s="1" t="str">
        <f>IFERROR(IF(INDEX('Algorithm Details'!L$6:L$65, MATCH($P40, 'Algorithm Details'!$A$6:$A$65, 0)) = "", "", INDEX('Algorithm Details'!L$6:L$65, MATCH($P40, 'Algorithm Details'!$A$6:$A$65, 0))), "")</f>
        <v>-</v>
      </c>
      <c r="AE40" s="1" t="str">
        <f>IFERROR(IF(INDEX('Algorithm Details'!M$6:M$65, MATCH($P40, 'Algorithm Details'!$A$6:$A$65, 0)) = "", "", INDEX('Algorithm Details'!M$6:M$65, MATCH($P40, 'Algorithm Details'!$A$6:$A$65, 0))), "")</f>
        <v>-</v>
      </c>
      <c r="AF40" s="1" t="str">
        <f>IFERROR(IF(INDEX('Algorithm Details'!N$6:N$65, MATCH($P40, 'Algorithm Details'!$A$6:$A$65, 0)) = "", "", INDEX('Algorithm Details'!N$6:N$65, MATCH($P40, 'Algorithm Details'!$A$6:$A$65, 0))), "")</f>
        <v>-</v>
      </c>
      <c r="AG40" s="1" t="str">
        <f>IFERROR(IF(INDEX('Algorithm Details'!O$6:O$65, MATCH($P40, 'Algorithm Details'!$A$6:$A$65, 0)) = "", "", INDEX('Algorithm Details'!O$6:O$65, MATCH($P40, 'Algorithm Details'!$A$6:$A$65, 0))), "")</f>
        <v>-</v>
      </c>
      <c r="AH40" s="1" t="str">
        <f>IFERROR(IF(INDEX('Algorithm Details'!P$6:P$65, MATCH($P40, 'Algorithm Details'!$A$6:$A$65, 0)) = "", "", INDEX('Algorithm Details'!P$6:P$65, MATCH($P40, 'Algorithm Details'!$A$6:$A$65, 0))), "")</f>
        <v>-</v>
      </c>
      <c r="AI40" s="1" t="str">
        <f>IFERROR(IF(INDEX('Algorithm Details'!Q$6:Q$65, MATCH($P40, 'Algorithm Details'!$A$6:$A$65, 0)) = "", "", INDEX('Algorithm Details'!Q$6:Q$65, MATCH($P40, 'Algorithm Details'!$A$6:$A$65, 0))), "")</f>
        <v>-</v>
      </c>
      <c r="AJ40" s="1" t="str">
        <f>IFERROR(IF(INDEX('Algorithm Details'!R$6:R$65, MATCH($P40, 'Algorithm Details'!$A$6:$A$65, 0)) = "", "", INDEX('Algorithm Details'!R$6:R$65, MATCH($P40, 'Algorithm Details'!$A$6:$A$65, 0))), "")</f>
        <v>-</v>
      </c>
      <c r="AK40" s="1" t="str">
        <f>IFERROR(IF(INDEX('Algorithm Details'!S$6:S$65, MATCH($P40, 'Algorithm Details'!$A$6:$A$65, 0)) = "", "", INDEX('Algorithm Details'!S$6:S$65, MATCH($P40, 'Algorithm Details'!$A$6:$A$65, 0))), "")</f>
        <v>-</v>
      </c>
      <c r="AL40" s="1" t="str">
        <f>IFERROR(IF(INDEX('Algorithm Details'!T$6:T$65, MATCH($P40, 'Algorithm Details'!$A$6:$A$65, 0)) = "", "", INDEX('Algorithm Details'!T$6:T$65, MATCH($P40, 'Algorithm Details'!$A$6:$A$65, 0))), "")</f>
        <v/>
      </c>
      <c r="AM40" s="1" t="str">
        <f>IFERROR(IF(INDEX('Algorithm Details'!U$6:U$65, MATCH($P40, 'Algorithm Details'!$A$6:$A$65, 0)) = "", "", INDEX('Algorithm Details'!U$6:U$65, MATCH($P40, 'Algorithm Details'!$A$6:$A$65, 0))), "")</f>
        <v/>
      </c>
      <c r="AN40" s="1" t="str">
        <f>IFERROR(IF(INDEX('Algorithm Details'!V$6:V$65, MATCH($P40, 'Algorithm Details'!$A$6:$A$65, 0)) = "", "", INDEX('Algorithm Details'!V$6:V$65, MATCH($P40, 'Algorithm Details'!$A$6:$A$65, 0))), "")</f>
        <v/>
      </c>
      <c r="AO40" s="1" t="str">
        <f>IFERROR(IF(INDEX('Algorithm Details'!W$6:W$65, MATCH($P40, 'Algorithm Details'!$A$6:$A$65, 0)) = "", "", INDEX('Algorithm Details'!W$6:W$65, MATCH($P40, 'Algorithm Details'!$A$6:$A$65, 0))), "")</f>
        <v>github</v>
      </c>
      <c r="AP40" s="1">
        <f ca="1">IFERROR(IF(INDEX('Algorithm Details'!X$6:X$65, MATCH($P40, 'Algorithm Details'!$A$6:$A$65, 0)) = "", "", INDEX('Algorithm Details'!X$6:X$65, MATCH($P40, 'Algorithm Details'!$A$6:$A$65, 0))), "")</f>
        <v>2</v>
      </c>
      <c r="AQ40" s="1">
        <f>IFERROR(IF(INDEX('Algorithm Details'!Y$6:Y$65, MATCH($P40, 'Algorithm Details'!$A$6:$A$65, 0)) = "", "", INDEX('Algorithm Details'!Y$6:Y$65, MATCH($P40, 'Algorithm Details'!$A$6:$A$65, 0))), "")</f>
        <v>45523</v>
      </c>
      <c r="AR40" s="1" t="str">
        <f>IFERROR(IF(INDEX('Algorithm Details'!Z$6:Z$65, MATCH($P40, 'Algorithm Details'!$A$6:$A$65, 0)) = "", "", INDEX('Algorithm Details'!Z$6:Z$65, MATCH($P40, 'Algorithm Details'!$A$6:$A$65, 0))), "")</f>
        <v>-</v>
      </c>
      <c r="AS40" s="1" t="str">
        <f>IFERROR(IF(INDEX('Algorithm Details'!AA$6:AA$65, MATCH($P40, 'Algorithm Details'!$A$6:$A$65, 0)) = "", "", INDEX('Algorithm Details'!AA$6:AA$65, MATCH($P40, 'Algorithm Details'!$A$6:$A$65, 0))), "")</f>
        <v/>
      </c>
      <c r="AT40" s="141" t="str">
        <f>IFERROR(IF(INDEX('Algorithm Details'!AB$6:AB$65, MATCH($P40, 'Algorithm Details'!$A$6:$A$65, 0)) = "", "", INDEX('Algorithm Details'!AB$6:AB$65, MATCH($P40, 'Algorithm Details'!$A$6:$A$65, 0))), "")</f>
        <v>10.1109/LRA.2021.3062815</v>
      </c>
      <c r="AX40" s="1" t="str">
        <f t="shared" si="6"/>
        <v>BALM</v>
      </c>
      <c r="AY40" s="1">
        <f t="shared" si="7"/>
        <v>21</v>
      </c>
      <c r="AZ40" s="1">
        <f t="shared" si="8"/>
        <v>11</v>
      </c>
      <c r="BA40" s="1">
        <f t="shared" si="9"/>
        <v>5</v>
      </c>
      <c r="BB40" s="1">
        <f t="shared" si="10"/>
        <v>4</v>
      </c>
      <c r="BC40" s="1">
        <f t="shared" si="15"/>
        <v>4.3</v>
      </c>
      <c r="BD40" s="79">
        <f t="shared" si="12"/>
        <v>0.20476190476190476</v>
      </c>
    </row>
    <row r="41" spans="1:875" x14ac:dyDescent="0.25">
      <c r="A41" s="1" t="str">
        <f>Data!A52</f>
        <v>LIO-SAM (No-LoopClosure)</v>
      </c>
      <c r="B41" s="1">
        <f>'(old)OtherMetrics'!B52</f>
        <v>31</v>
      </c>
      <c r="C41" s="1">
        <f>AuxiliaryTable!EV42</f>
        <v>14</v>
      </c>
      <c r="D41" s="1">
        <f>'(old)OtherMetrics'!C52</f>
        <v>1</v>
      </c>
      <c r="E41" s="1">
        <f>'(old)OtherMetrics'!D52</f>
        <v>5</v>
      </c>
      <c r="F41">
        <f t="shared" si="2"/>
        <v>1.7</v>
      </c>
      <c r="G41" s="207">
        <f t="shared" si="14"/>
        <v>5.4838709677419356E-2</v>
      </c>
      <c r="I41" s="1">
        <f t="shared" si="4"/>
        <v>52</v>
      </c>
      <c r="J41" s="215">
        <f>RANK(G41, $G$14:$G$155, 0)+COUNTIF($I41:I182,I41)-1</f>
        <v>52</v>
      </c>
      <c r="P41" s="144" t="str">
        <f t="shared" si="0"/>
        <v>ART-SLAM</v>
      </c>
      <c r="Q41" s="141">
        <v>28</v>
      </c>
      <c r="R41" s="143">
        <f t="shared" si="13"/>
        <v>0.20476190476190476</v>
      </c>
      <c r="S41" s="242">
        <f>IFERROR(INDEX('Algorithm Details'!$Y$6:$Y$65, MATCH(P41, 'Algorithm Details'!$A$6:$A$65, 0)), "")</f>
        <v>44893</v>
      </c>
      <c r="T41" s="1" t="str">
        <f>IFERROR(IF(INDEX('Algorithm Details'!B$6:B$65, MATCH($P41, 'Algorithm Details'!$A$6:$A$65, 0)) = "", "", INDEX('Algorithm Details'!B$6:B$65, MATCH($P41, 'Algorithm Details'!$A$6:$A$65, 0))), "")</f>
        <v>ROS1 (Noetic)</v>
      </c>
      <c r="U41" s="249" t="str">
        <f>IFERROR(IF(INDEX('Algorithm Details'!C$6:C$65, MATCH($P41, 'Algorithm Details'!$A$6:$A$65, 0)) = "", "", INDEX('Algorithm Details'!C$6:C$65, MATCH($P41, 'Algorithm Details'!$A$6:$A$65, 0))), "")</f>
        <v>Not specified</v>
      </c>
      <c r="V41" s="1" t="str">
        <f>IFERROR(IF(INDEX('Algorithm Details'!D$6:D$65, MATCH($P41, 'Algorithm Details'!$A$6:$A$65, 0)) = "", "", INDEX('Algorithm Details'!D$6:D$65, MATCH($P41, 'Algorithm Details'!$A$6:$A$65, 0))), "")</f>
        <v>-</v>
      </c>
      <c r="W41" s="1" t="str">
        <f>IFERROR(IF(INDEX('Algorithm Details'!E$6:E$65, MATCH($P41, 'Algorithm Details'!$A$6:$A$65, 0)) = "", "", INDEX('Algorithm Details'!E$6:E$65, MATCH($P41, 'Algorithm Details'!$A$6:$A$65, 0))), "")</f>
        <v>R</v>
      </c>
      <c r="X41" s="1" t="str">
        <f>IFERROR(IF(INDEX('Algorithm Details'!F$6:F$65, MATCH($P41, 'Algorithm Details'!$A$6:$A$65, 0)) = "", "", INDEX('Algorithm Details'!F$6:F$65, MATCH($P41, 'Algorithm Details'!$A$6:$A$65, 0))), "")</f>
        <v>-</v>
      </c>
      <c r="Y41" s="1" t="str">
        <f>IFERROR(IF(INDEX('Algorithm Details'!G$6:G$65, MATCH($P41, 'Algorithm Details'!$A$6:$A$65, 0)) = "", "", INDEX('Algorithm Details'!G$6:G$65, MATCH($P41, 'Algorithm Details'!$A$6:$A$65, 0))), "")</f>
        <v>R</v>
      </c>
      <c r="Z41" s="1" t="str">
        <f>IFERROR(IF(INDEX('Algorithm Details'!H$6:H$65, MATCH($P41, 'Algorithm Details'!$A$6:$A$65, 0)) = "", "", INDEX('Algorithm Details'!H$6:H$65, MATCH($P41, 'Algorithm Details'!$A$6:$A$65, 0))), "")</f>
        <v>-</v>
      </c>
      <c r="AA41" s="1" t="str">
        <f>IFERROR(IF(INDEX('Algorithm Details'!I$6:I$65, MATCH($P41, 'Algorithm Details'!$A$6:$A$65, 0)) = "", "", INDEX('Algorithm Details'!I$6:I$65, MATCH($P41, 'Algorithm Details'!$A$6:$A$65, 0))), "")</f>
        <v>-</v>
      </c>
      <c r="AB41" s="1" t="str">
        <f>IFERROR(IF(INDEX('Algorithm Details'!J$6:J$65, MATCH($P41, 'Algorithm Details'!$A$6:$A$65, 0)) = "", "", INDEX('Algorithm Details'!J$6:J$65, MATCH($P41, 'Algorithm Details'!$A$6:$A$65, 0))), "")</f>
        <v>L</v>
      </c>
      <c r="AC41" s="1" t="str">
        <f>IFERROR(IF(INDEX('Algorithm Details'!K$6:K$65, MATCH($P41, 'Algorithm Details'!$A$6:$A$65, 0)) = "", "", INDEX('Algorithm Details'!K$6:K$65, MATCH($P41, 'Algorithm Details'!$A$6:$A$65, 0))), "")</f>
        <v>3D</v>
      </c>
      <c r="AD41" s="1" t="str">
        <f>IFERROR(IF(INDEX('Algorithm Details'!L$6:L$65, MATCH($P41, 'Algorithm Details'!$A$6:$A$65, 0)) = "", "", INDEX('Algorithm Details'!L$6:L$65, MATCH($P41, 'Algorithm Details'!$A$6:$A$65, 0))), "")</f>
        <v>-</v>
      </c>
      <c r="AE41" s="1" t="str">
        <f>IFERROR(IF(INDEX('Algorithm Details'!M$6:M$65, MATCH($P41, 'Algorithm Details'!$A$6:$A$65, 0)) = "", "", INDEX('Algorithm Details'!M$6:M$65, MATCH($P41, 'Algorithm Details'!$A$6:$A$65, 0))), "")</f>
        <v>-</v>
      </c>
      <c r="AF41" s="1" t="str">
        <f>IFERROR(IF(INDEX('Algorithm Details'!N$6:N$65, MATCH($P41, 'Algorithm Details'!$A$6:$A$65, 0)) = "", "", INDEX('Algorithm Details'!N$6:N$65, MATCH($P41, 'Algorithm Details'!$A$6:$A$65, 0))), "")</f>
        <v>-</v>
      </c>
      <c r="AG41" s="1" t="str">
        <f>IFERROR(IF(INDEX('Algorithm Details'!O$6:O$65, MATCH($P41, 'Algorithm Details'!$A$6:$A$65, 0)) = "", "", INDEX('Algorithm Details'!O$6:O$65, MATCH($P41, 'Algorithm Details'!$A$6:$A$65, 0))), "")</f>
        <v>-</v>
      </c>
      <c r="AH41" s="1" t="str">
        <f>IFERROR(IF(INDEX('Algorithm Details'!P$6:P$65, MATCH($P41, 'Algorithm Details'!$A$6:$A$65, 0)) = "", "", INDEX('Algorithm Details'!P$6:P$65, MATCH($P41, 'Algorithm Details'!$A$6:$A$65, 0))), "")</f>
        <v>-</v>
      </c>
      <c r="AI41" s="1" t="str">
        <f>IFERROR(IF(INDEX('Algorithm Details'!Q$6:Q$65, MATCH($P41, 'Algorithm Details'!$A$6:$A$65, 0)) = "", "", INDEX('Algorithm Details'!Q$6:Q$65, MATCH($P41, 'Algorithm Details'!$A$6:$A$65, 0))), "")</f>
        <v>-</v>
      </c>
      <c r="AJ41" s="1" t="str">
        <f>IFERROR(IF(INDEX('Algorithm Details'!R$6:R$65, MATCH($P41, 'Algorithm Details'!$A$6:$A$65, 0)) = "", "", INDEX('Algorithm Details'!R$6:R$65, MATCH($P41, 'Algorithm Details'!$A$6:$A$65, 0))), "")</f>
        <v>-</v>
      </c>
      <c r="AK41" s="1" t="str">
        <f>IFERROR(IF(INDEX('Algorithm Details'!S$6:S$65, MATCH($P41, 'Algorithm Details'!$A$6:$A$65, 0)) = "", "", INDEX('Algorithm Details'!S$6:S$65, MATCH($P41, 'Algorithm Details'!$A$6:$A$65, 0))), "")</f>
        <v>S</v>
      </c>
      <c r="AL41" s="1" t="str">
        <f>IFERROR(IF(INDEX('Algorithm Details'!T$6:T$65, MATCH($P41, 'Algorithm Details'!$A$6:$A$65, 0)) = "", "", INDEX('Algorithm Details'!T$6:T$65, MATCH($P41, 'Algorithm Details'!$A$6:$A$65, 0))), "")</f>
        <v/>
      </c>
      <c r="AM41" s="1" t="str">
        <f>IFERROR(IF(INDEX('Algorithm Details'!U$6:U$65, MATCH($P41, 'Algorithm Details'!$A$6:$A$65, 0)) = "", "", INDEX('Algorithm Details'!U$6:U$65, MATCH($P41, 'Algorithm Details'!$A$6:$A$65, 0))), "")</f>
        <v/>
      </c>
      <c r="AN41" s="1" t="str">
        <f>IFERROR(IF(INDEX('Algorithm Details'!V$6:V$65, MATCH($P41, 'Algorithm Details'!$A$6:$A$65, 0)) = "", "", INDEX('Algorithm Details'!V$6:V$65, MATCH($P41, 'Algorithm Details'!$A$6:$A$65, 0))), "")</f>
        <v/>
      </c>
      <c r="AO41" s="1" t="str">
        <f>IFERROR(IF(INDEX('Algorithm Details'!W$6:W$65, MATCH($P41, 'Algorithm Details'!$A$6:$A$65, 0)) = "", "", INDEX('Algorithm Details'!W$6:W$65, MATCH($P41, 'Algorithm Details'!$A$6:$A$65, 0))), "")</f>
        <v>github</v>
      </c>
      <c r="AP41" s="1">
        <f ca="1">IFERROR(IF(INDEX('Algorithm Details'!X$6:X$65, MATCH($P41, 'Algorithm Details'!$A$6:$A$65, 0)) = "", "", INDEX('Algorithm Details'!X$6:X$65, MATCH($P41, 'Algorithm Details'!$A$6:$A$65, 0))), "")</f>
        <v>4</v>
      </c>
      <c r="AQ41" s="1">
        <f>IFERROR(IF(INDEX('Algorithm Details'!Y$6:Y$65, MATCH($P41, 'Algorithm Details'!$A$6:$A$65, 0)) = "", "", INDEX('Algorithm Details'!Y$6:Y$65, MATCH($P41, 'Algorithm Details'!$A$6:$A$65, 0))), "")</f>
        <v>44893</v>
      </c>
      <c r="AR41" s="1" t="str">
        <f>IFERROR(IF(INDEX('Algorithm Details'!Z$6:Z$65, MATCH($P41, 'Algorithm Details'!$A$6:$A$65, 0)) = "", "", INDEX('Algorithm Details'!Z$6:Z$65, MATCH($P41, 'Algorithm Details'!$A$6:$A$65, 0))), "")</f>
        <v>-</v>
      </c>
      <c r="AS41" s="1" t="str">
        <f>IFERROR(IF(INDEX('Algorithm Details'!AA$6:AA$65, MATCH($P41, 'Algorithm Details'!$A$6:$A$65, 0)) = "", "", INDEX('Algorithm Details'!AA$6:AA$65, MATCH($P41, 'Algorithm Details'!$A$6:$A$65, 0))), "")</f>
        <v>KITTI</v>
      </c>
      <c r="AT41" s="141" t="str">
        <f>IFERROR(IF(INDEX('Algorithm Details'!AB$6:AB$65, MATCH($P41, 'Algorithm Details'!$A$6:$A$65, 0)) = "", "", INDEX('Algorithm Details'!AB$6:AB$65, MATCH($P41, 'Algorithm Details'!$A$6:$A$65, 0))), "")</f>
        <v>10.1109/LRA.2022.3144795</v>
      </c>
      <c r="AX41" s="1" t="str">
        <f t="shared" si="6"/>
        <v>ART-SLAM</v>
      </c>
      <c r="AY41" s="1">
        <f t="shared" si="7"/>
        <v>21</v>
      </c>
      <c r="AZ41" s="1">
        <f t="shared" si="8"/>
        <v>10</v>
      </c>
      <c r="BA41" s="1">
        <f t="shared" si="9"/>
        <v>5</v>
      </c>
      <c r="BB41" s="1">
        <f t="shared" si="10"/>
        <v>4</v>
      </c>
      <c r="BC41" s="1">
        <f t="shared" si="15"/>
        <v>4.3</v>
      </c>
      <c r="BD41" s="79">
        <f t="shared" si="12"/>
        <v>0.20476190476190476</v>
      </c>
    </row>
    <row r="42" spans="1:875" x14ac:dyDescent="0.25">
      <c r="A42" s="1" t="str">
        <f>Data!A53</f>
        <v>SLICT</v>
      </c>
      <c r="B42" s="1">
        <f>'(old)OtherMetrics'!B53</f>
        <v>25</v>
      </c>
      <c r="C42" s="1">
        <f>AuxiliaryTable!EV43</f>
        <v>6</v>
      </c>
      <c r="D42" s="1">
        <f>'(old)OtherMetrics'!C53</f>
        <v>15</v>
      </c>
      <c r="E42" s="1">
        <f>'(old)OtherMetrics'!D53</f>
        <v>7</v>
      </c>
      <c r="F42">
        <f t="shared" si="2"/>
        <v>11.9</v>
      </c>
      <c r="G42" s="207">
        <f t="shared" si="14"/>
        <v>0.47600000000000003</v>
      </c>
      <c r="I42" s="1">
        <f t="shared" si="4"/>
        <v>4</v>
      </c>
      <c r="J42" s="215">
        <f>RANK(G42, $G$14:$G$155, 0)+COUNTIF($I42:I183,I42)-1</f>
        <v>4</v>
      </c>
      <c r="P42" s="144" t="str">
        <f t="shared" si="0"/>
        <v>Crowd-SLAM</v>
      </c>
      <c r="Q42" s="141">
        <v>29</v>
      </c>
      <c r="R42" s="143">
        <f t="shared" si="13"/>
        <v>0.2014705882352941</v>
      </c>
      <c r="S42" s="242" t="str">
        <f>IFERROR(INDEX('Algorithm Details'!$Y$6:$Y$65, MATCH(P42, 'Algorithm Details'!$A$6:$A$65, 0)), "")</f>
        <v/>
      </c>
      <c r="T42" s="1" t="str">
        <f>IFERROR(IF(INDEX('Algorithm Details'!B$6:B$65, MATCH($P42, 'Algorithm Details'!$A$6:$A$65, 0)) = "", "", INDEX('Algorithm Details'!B$6:B$65, MATCH($P42, 'Algorithm Details'!$A$6:$A$65, 0))), "")</f>
        <v/>
      </c>
      <c r="U42" s="249" t="str">
        <f>IFERROR(IF(INDEX('Algorithm Details'!C$6:C$65, MATCH($P42, 'Algorithm Details'!$A$6:$A$65, 0)) = "", "", INDEX('Algorithm Details'!C$6:C$65, MATCH($P42, 'Algorithm Details'!$A$6:$A$65, 0))), "")</f>
        <v/>
      </c>
      <c r="V42" s="1" t="str">
        <f>IFERROR(IF(INDEX('Algorithm Details'!D$6:D$65, MATCH($P42, 'Algorithm Details'!$A$6:$A$65, 0)) = "", "", INDEX('Algorithm Details'!D$6:D$65, MATCH($P42, 'Algorithm Details'!$A$6:$A$65, 0))), "")</f>
        <v/>
      </c>
      <c r="W42" s="1" t="str">
        <f>IFERROR(IF(INDEX('Algorithm Details'!E$6:E$65, MATCH($P42, 'Algorithm Details'!$A$6:$A$65, 0)) = "", "", INDEX('Algorithm Details'!E$6:E$65, MATCH($P42, 'Algorithm Details'!$A$6:$A$65, 0))), "")</f>
        <v/>
      </c>
      <c r="X42" s="1" t="str">
        <f>IFERROR(IF(INDEX('Algorithm Details'!F$6:F$65, MATCH($P42, 'Algorithm Details'!$A$6:$A$65, 0)) = "", "", INDEX('Algorithm Details'!F$6:F$65, MATCH($P42, 'Algorithm Details'!$A$6:$A$65, 0))), "")</f>
        <v/>
      </c>
      <c r="Y42" s="1" t="str">
        <f>IFERROR(IF(INDEX('Algorithm Details'!G$6:G$65, MATCH($P42, 'Algorithm Details'!$A$6:$A$65, 0)) = "", "", INDEX('Algorithm Details'!G$6:G$65, MATCH($P42, 'Algorithm Details'!$A$6:$A$65, 0))), "")</f>
        <v/>
      </c>
      <c r="Z42" s="1" t="str">
        <f>IFERROR(IF(INDEX('Algorithm Details'!H$6:H$65, MATCH($P42, 'Algorithm Details'!$A$6:$A$65, 0)) = "", "", INDEX('Algorithm Details'!H$6:H$65, MATCH($P42, 'Algorithm Details'!$A$6:$A$65, 0))), "")</f>
        <v/>
      </c>
      <c r="AA42" s="1" t="str">
        <f>IFERROR(IF(INDEX('Algorithm Details'!I$6:I$65, MATCH($P42, 'Algorithm Details'!$A$6:$A$65, 0)) = "", "", INDEX('Algorithm Details'!I$6:I$65, MATCH($P42, 'Algorithm Details'!$A$6:$A$65, 0))), "")</f>
        <v/>
      </c>
      <c r="AB42" s="1" t="str">
        <f>IFERROR(IF(INDEX('Algorithm Details'!J$6:J$65, MATCH($P42, 'Algorithm Details'!$A$6:$A$65, 0)) = "", "", INDEX('Algorithm Details'!J$6:J$65, MATCH($P42, 'Algorithm Details'!$A$6:$A$65, 0))), "")</f>
        <v/>
      </c>
      <c r="AC42" s="1" t="str">
        <f>IFERROR(IF(INDEX('Algorithm Details'!K$6:K$65, MATCH($P42, 'Algorithm Details'!$A$6:$A$65, 0)) = "", "", INDEX('Algorithm Details'!K$6:K$65, MATCH($P42, 'Algorithm Details'!$A$6:$A$65, 0))), "")</f>
        <v/>
      </c>
      <c r="AD42" s="1" t="str">
        <f>IFERROR(IF(INDEX('Algorithm Details'!L$6:L$65, MATCH($P42, 'Algorithm Details'!$A$6:$A$65, 0)) = "", "", INDEX('Algorithm Details'!L$6:L$65, MATCH($P42, 'Algorithm Details'!$A$6:$A$65, 0))), "")</f>
        <v/>
      </c>
      <c r="AE42" s="1" t="str">
        <f>IFERROR(IF(INDEX('Algorithm Details'!M$6:M$65, MATCH($P42, 'Algorithm Details'!$A$6:$A$65, 0)) = "", "", INDEX('Algorithm Details'!M$6:M$65, MATCH($P42, 'Algorithm Details'!$A$6:$A$65, 0))), "")</f>
        <v/>
      </c>
      <c r="AF42" s="1" t="str">
        <f>IFERROR(IF(INDEX('Algorithm Details'!N$6:N$65, MATCH($P42, 'Algorithm Details'!$A$6:$A$65, 0)) = "", "", INDEX('Algorithm Details'!N$6:N$65, MATCH($P42, 'Algorithm Details'!$A$6:$A$65, 0))), "")</f>
        <v/>
      </c>
      <c r="AG42" s="1" t="str">
        <f>IFERROR(IF(INDEX('Algorithm Details'!O$6:O$65, MATCH($P42, 'Algorithm Details'!$A$6:$A$65, 0)) = "", "", INDEX('Algorithm Details'!O$6:O$65, MATCH($P42, 'Algorithm Details'!$A$6:$A$65, 0))), "")</f>
        <v/>
      </c>
      <c r="AH42" s="1" t="str">
        <f>IFERROR(IF(INDEX('Algorithm Details'!P$6:P$65, MATCH($P42, 'Algorithm Details'!$A$6:$A$65, 0)) = "", "", INDEX('Algorithm Details'!P$6:P$65, MATCH($P42, 'Algorithm Details'!$A$6:$A$65, 0))), "")</f>
        <v/>
      </c>
      <c r="AI42" s="1" t="str">
        <f>IFERROR(IF(INDEX('Algorithm Details'!Q$6:Q$65, MATCH($P42, 'Algorithm Details'!$A$6:$A$65, 0)) = "", "", INDEX('Algorithm Details'!Q$6:Q$65, MATCH($P42, 'Algorithm Details'!$A$6:$A$65, 0))), "")</f>
        <v/>
      </c>
      <c r="AJ42" s="1" t="str">
        <f>IFERROR(IF(INDEX('Algorithm Details'!R$6:R$65, MATCH($P42, 'Algorithm Details'!$A$6:$A$65, 0)) = "", "", INDEX('Algorithm Details'!R$6:R$65, MATCH($P42, 'Algorithm Details'!$A$6:$A$65, 0))), "")</f>
        <v/>
      </c>
      <c r="AK42" s="1" t="str">
        <f>IFERROR(IF(INDEX('Algorithm Details'!S$6:S$65, MATCH($P42, 'Algorithm Details'!$A$6:$A$65, 0)) = "", "", INDEX('Algorithm Details'!S$6:S$65, MATCH($P42, 'Algorithm Details'!$A$6:$A$65, 0))), "")</f>
        <v/>
      </c>
      <c r="AL42" s="1" t="str">
        <f>IFERROR(IF(INDEX('Algorithm Details'!T$6:T$65, MATCH($P42, 'Algorithm Details'!$A$6:$A$65, 0)) = "", "", INDEX('Algorithm Details'!T$6:T$65, MATCH($P42, 'Algorithm Details'!$A$6:$A$65, 0))), "")</f>
        <v/>
      </c>
      <c r="AM42" s="1" t="str">
        <f>IFERROR(IF(INDEX('Algorithm Details'!U$6:U$65, MATCH($P42, 'Algorithm Details'!$A$6:$A$65, 0)) = "", "", INDEX('Algorithm Details'!U$6:U$65, MATCH($P42, 'Algorithm Details'!$A$6:$A$65, 0))), "")</f>
        <v/>
      </c>
      <c r="AN42" s="1" t="str">
        <f>IFERROR(IF(INDEX('Algorithm Details'!V$6:V$65, MATCH($P42, 'Algorithm Details'!$A$6:$A$65, 0)) = "", "", INDEX('Algorithm Details'!V$6:V$65, MATCH($P42, 'Algorithm Details'!$A$6:$A$65, 0))), "")</f>
        <v/>
      </c>
      <c r="AO42" s="1" t="str">
        <f>IFERROR(IF(INDEX('Algorithm Details'!W$6:W$65, MATCH($P42, 'Algorithm Details'!$A$6:$A$65, 0)) = "", "", INDEX('Algorithm Details'!W$6:W$65, MATCH($P42, 'Algorithm Details'!$A$6:$A$65, 0))), "")</f>
        <v/>
      </c>
      <c r="AP42" s="1" t="str">
        <f>IFERROR(IF(INDEX('Algorithm Details'!X$6:X$65, MATCH($P42, 'Algorithm Details'!$A$6:$A$65, 0)) = "", "", INDEX('Algorithm Details'!X$6:X$65, MATCH($P42, 'Algorithm Details'!$A$6:$A$65, 0))), "")</f>
        <v/>
      </c>
      <c r="AQ42" s="1" t="str">
        <f>IFERROR(IF(INDEX('Algorithm Details'!Y$6:Y$65, MATCH($P42, 'Algorithm Details'!$A$6:$A$65, 0)) = "", "", INDEX('Algorithm Details'!Y$6:Y$65, MATCH($P42, 'Algorithm Details'!$A$6:$A$65, 0))), "")</f>
        <v/>
      </c>
      <c r="AR42" s="1" t="str">
        <f>IFERROR(IF(INDEX('Algorithm Details'!Z$6:Z$65, MATCH($P42, 'Algorithm Details'!$A$6:$A$65, 0)) = "", "", INDEX('Algorithm Details'!Z$6:Z$65, MATCH($P42, 'Algorithm Details'!$A$6:$A$65, 0))), "")</f>
        <v/>
      </c>
      <c r="AS42" s="1" t="str">
        <f>IFERROR(IF(INDEX('Algorithm Details'!AA$6:AA$65, MATCH($P42, 'Algorithm Details'!$A$6:$A$65, 0)) = "", "", INDEX('Algorithm Details'!AA$6:AA$65, MATCH($P42, 'Algorithm Details'!$A$6:$A$65, 0))), "")</f>
        <v/>
      </c>
      <c r="AT42" s="141" t="str">
        <f>IFERROR(IF(INDEX('Algorithm Details'!AB$6:AB$65, MATCH($P42, 'Algorithm Details'!$A$6:$A$65, 0)) = "", "", INDEX('Algorithm Details'!AB$6:AB$65, MATCH($P42, 'Algorithm Details'!$A$6:$A$65, 0))), "")</f>
        <v/>
      </c>
      <c r="AX42" s="1" t="str">
        <f t="shared" si="6"/>
        <v>Crowd-SLAM</v>
      </c>
      <c r="AY42" s="1">
        <f t="shared" si="7"/>
        <v>68</v>
      </c>
      <c r="AZ42" s="1">
        <f t="shared" si="8"/>
        <v>8</v>
      </c>
      <c r="BA42" s="1">
        <f t="shared" si="9"/>
        <v>11</v>
      </c>
      <c r="BB42" s="1">
        <f t="shared" si="10"/>
        <v>30</v>
      </c>
      <c r="BC42" s="1">
        <f t="shared" si="15"/>
        <v>13.7</v>
      </c>
      <c r="BD42" s="79">
        <f t="shared" si="12"/>
        <v>0.2014705882352941</v>
      </c>
    </row>
    <row r="43" spans="1:875" x14ac:dyDescent="0.25">
      <c r="A43" s="1" t="str">
        <f>Data!A54</f>
        <v>DS-SLAM</v>
      </c>
      <c r="B43" s="1">
        <f>'(old)OtherMetrics'!B54</f>
        <v>30</v>
      </c>
      <c r="C43" s="1">
        <f>AuxiliaryTable!EV44</f>
        <v>9</v>
      </c>
      <c r="D43" s="1">
        <f>'(old)OtherMetrics'!C54</f>
        <v>2</v>
      </c>
      <c r="E43" s="1">
        <f>'(old)OtherMetrics'!D54</f>
        <v>9</v>
      </c>
      <c r="F43">
        <f t="shared" si="2"/>
        <v>3.2</v>
      </c>
      <c r="G43" s="207">
        <f t="shared" si="14"/>
        <v>0.10666666666666667</v>
      </c>
      <c r="I43" s="1">
        <f t="shared" si="4"/>
        <v>45</v>
      </c>
      <c r="J43" s="215">
        <f>RANK(G43, $G$14:$G$155, 0)+COUNTIF($I43:I184,I43)-1</f>
        <v>45</v>
      </c>
      <c r="P43" s="144" t="str">
        <f t="shared" si="0"/>
        <v>A-LOAM</v>
      </c>
      <c r="Q43" s="141">
        <v>30</v>
      </c>
      <c r="R43" s="143">
        <f t="shared" si="13"/>
        <v>0.18452380952380951</v>
      </c>
      <c r="S43" s="242">
        <f>IFERROR(INDEX('Algorithm Details'!$Y$6:$Y$65, MATCH(P43, 'Algorithm Details'!$A$6:$A$65, 0)), "")</f>
        <v>43552</v>
      </c>
      <c r="T43" s="1" t="str">
        <f>IFERROR(IF(INDEX('Algorithm Details'!B$6:B$65, MATCH($P43, 'Algorithm Details'!$A$6:$A$65, 0)) = "", "", INDEX('Algorithm Details'!B$6:B$65, MATCH($P43, 'Algorithm Details'!$A$6:$A$65, 0))), "")</f>
        <v>ROS1 (Melodic, kinetic)</v>
      </c>
      <c r="U43" s="249" t="str">
        <f>IFERROR(IF(INDEX('Algorithm Details'!C$6:C$65, MATCH($P43, 'Algorithm Details'!$A$6:$A$65, 0)) = "", "", INDEX('Algorithm Details'!C$6:C$65, MATCH($P43, 'Algorithm Details'!$A$6:$A$65, 0))), "")</f>
        <v>BSD 3-Clause</v>
      </c>
      <c r="V43" s="1" t="str">
        <f>IFERROR(IF(INDEX('Algorithm Details'!D$6:D$65, MATCH($P43, 'Algorithm Details'!$A$6:$A$65, 0)) = "", "", INDEX('Algorithm Details'!D$6:D$65, MATCH($P43, 'Algorithm Details'!$A$6:$A$65, 0))), "")</f>
        <v>-</v>
      </c>
      <c r="W43" s="1" t="str">
        <f>IFERROR(IF(INDEX('Algorithm Details'!E$6:E$65, MATCH($P43, 'Algorithm Details'!$A$6:$A$65, 0)) = "", "", INDEX('Algorithm Details'!E$6:E$65, MATCH($P43, 'Algorithm Details'!$A$6:$A$65, 0))), "")</f>
        <v>R</v>
      </c>
      <c r="X43" s="1" t="str">
        <f>IFERROR(IF(INDEX('Algorithm Details'!F$6:F$65, MATCH($P43, 'Algorithm Details'!$A$6:$A$65, 0)) = "", "", INDEX('Algorithm Details'!F$6:F$65, MATCH($P43, 'Algorithm Details'!$A$6:$A$65, 0))), "")</f>
        <v>-</v>
      </c>
      <c r="Y43" s="1" t="str">
        <f>IFERROR(IF(INDEX('Algorithm Details'!G$6:G$65, MATCH($P43, 'Algorithm Details'!$A$6:$A$65, 0)) = "", "", INDEX('Algorithm Details'!G$6:G$65, MATCH($P43, 'Algorithm Details'!$A$6:$A$65, 0))), "")</f>
        <v>-</v>
      </c>
      <c r="Z43" s="1" t="str">
        <f>IFERROR(IF(INDEX('Algorithm Details'!H$6:H$65, MATCH($P43, 'Algorithm Details'!$A$6:$A$65, 0)) = "", "", INDEX('Algorithm Details'!H$6:H$65, MATCH($P43, 'Algorithm Details'!$A$6:$A$65, 0))), "")</f>
        <v>-</v>
      </c>
      <c r="AA43" s="1" t="str">
        <f>IFERROR(IF(INDEX('Algorithm Details'!I$6:I$65, MATCH($P43, 'Algorithm Details'!$A$6:$A$65, 0)) = "", "", INDEX('Algorithm Details'!I$6:I$65, MATCH($P43, 'Algorithm Details'!$A$6:$A$65, 0))), "")</f>
        <v>-</v>
      </c>
      <c r="AB43" s="1" t="str">
        <f>IFERROR(IF(INDEX('Algorithm Details'!J$6:J$65, MATCH($P43, 'Algorithm Details'!$A$6:$A$65, 0)) = "", "", INDEX('Algorithm Details'!J$6:J$65, MATCH($P43, 'Algorithm Details'!$A$6:$A$65, 0))), "")</f>
        <v>L</v>
      </c>
      <c r="AC43" s="1" t="str">
        <f>IFERROR(IF(INDEX('Algorithm Details'!K$6:K$65, MATCH($P43, 'Algorithm Details'!$A$6:$A$65, 0)) = "", "", INDEX('Algorithm Details'!K$6:K$65, MATCH($P43, 'Algorithm Details'!$A$6:$A$65, 0))), "")</f>
        <v>3D</v>
      </c>
      <c r="AD43" s="1" t="str">
        <f>IFERROR(IF(INDEX('Algorithm Details'!L$6:L$65, MATCH($P43, 'Algorithm Details'!$A$6:$A$65, 0)) = "", "", INDEX('Algorithm Details'!L$6:L$65, MATCH($P43, 'Algorithm Details'!$A$6:$A$65, 0))), "")</f>
        <v>-</v>
      </c>
      <c r="AE43" s="1" t="str">
        <f>IFERROR(IF(INDEX('Algorithm Details'!M$6:M$65, MATCH($P43, 'Algorithm Details'!$A$6:$A$65, 0)) = "", "", INDEX('Algorithm Details'!M$6:M$65, MATCH($P43, 'Algorithm Details'!$A$6:$A$65, 0))), "")</f>
        <v>-</v>
      </c>
      <c r="AF43" s="1" t="str">
        <f>IFERROR(IF(INDEX('Algorithm Details'!N$6:N$65, MATCH($P43, 'Algorithm Details'!$A$6:$A$65, 0)) = "", "", INDEX('Algorithm Details'!N$6:N$65, MATCH($P43, 'Algorithm Details'!$A$6:$A$65, 0))), "")</f>
        <v>-</v>
      </c>
      <c r="AG43" s="1" t="str">
        <f>IFERROR(IF(INDEX('Algorithm Details'!O$6:O$65, MATCH($P43, 'Algorithm Details'!$A$6:$A$65, 0)) = "", "", INDEX('Algorithm Details'!O$6:O$65, MATCH($P43, 'Algorithm Details'!$A$6:$A$65, 0))), "")</f>
        <v>-</v>
      </c>
      <c r="AH43" s="1" t="str">
        <f>IFERROR(IF(INDEX('Algorithm Details'!P$6:P$65, MATCH($P43, 'Algorithm Details'!$A$6:$A$65, 0)) = "", "", INDEX('Algorithm Details'!P$6:P$65, MATCH($P43, 'Algorithm Details'!$A$6:$A$65, 0))), "")</f>
        <v>-</v>
      </c>
      <c r="AI43" s="1" t="str">
        <f>IFERROR(IF(INDEX('Algorithm Details'!Q$6:Q$65, MATCH($P43, 'Algorithm Details'!$A$6:$A$65, 0)) = "", "", INDEX('Algorithm Details'!Q$6:Q$65, MATCH($P43, 'Algorithm Details'!$A$6:$A$65, 0))), "")</f>
        <v/>
      </c>
      <c r="AJ43" s="1" t="str">
        <f>IFERROR(IF(INDEX('Algorithm Details'!R$6:R$65, MATCH($P43, 'Algorithm Details'!$A$6:$A$65, 0)) = "", "", INDEX('Algorithm Details'!R$6:R$65, MATCH($P43, 'Algorithm Details'!$A$6:$A$65, 0))), "")</f>
        <v>-</v>
      </c>
      <c r="AK43" s="1" t="str">
        <f>IFERROR(IF(INDEX('Algorithm Details'!S$6:S$65, MATCH($P43, 'Algorithm Details'!$A$6:$A$65, 0)) = "", "", INDEX('Algorithm Details'!S$6:S$65, MATCH($P43, 'Algorithm Details'!$A$6:$A$65, 0))), "")</f>
        <v/>
      </c>
      <c r="AL43" s="1" t="str">
        <f>IFERROR(IF(INDEX('Algorithm Details'!T$6:T$65, MATCH($P43, 'Algorithm Details'!$A$6:$A$65, 0)) = "", "", INDEX('Algorithm Details'!T$6:T$65, MATCH($P43, 'Algorithm Details'!$A$6:$A$65, 0))), "")</f>
        <v/>
      </c>
      <c r="AM43" s="1" t="str">
        <f>IFERROR(IF(INDEX('Algorithm Details'!U$6:U$65, MATCH($P43, 'Algorithm Details'!$A$6:$A$65, 0)) = "", "", INDEX('Algorithm Details'!U$6:U$65, MATCH($P43, 'Algorithm Details'!$A$6:$A$65, 0))), "")</f>
        <v/>
      </c>
      <c r="AN43" s="1" t="str">
        <f>IFERROR(IF(INDEX('Algorithm Details'!V$6:V$65, MATCH($P43, 'Algorithm Details'!$A$6:$A$65, 0)) = "", "", INDEX('Algorithm Details'!V$6:V$65, MATCH($P43, 'Algorithm Details'!$A$6:$A$65, 0))), "")</f>
        <v/>
      </c>
      <c r="AO43" s="1" t="str">
        <f>IFERROR(IF(INDEX('Algorithm Details'!W$6:W$65, MATCH($P43, 'Algorithm Details'!$A$6:$A$65, 0)) = "", "", INDEX('Algorithm Details'!W$6:W$65, MATCH($P43, 'Algorithm Details'!$A$6:$A$65, 0))), "")</f>
        <v>github</v>
      </c>
      <c r="AP43" s="1">
        <f ca="1">IFERROR(IF(INDEX('Algorithm Details'!X$6:X$65, MATCH($P43, 'Algorithm Details'!$A$6:$A$65, 0)) = "", "", INDEX('Algorithm Details'!X$6:X$65, MATCH($P43, 'Algorithm Details'!$A$6:$A$65, 0))), "")</f>
        <v>7</v>
      </c>
      <c r="AQ43" s="1">
        <f>IFERROR(IF(INDEX('Algorithm Details'!Y$6:Y$65, MATCH($P43, 'Algorithm Details'!$A$6:$A$65, 0)) = "", "", INDEX('Algorithm Details'!Y$6:Y$65, MATCH($P43, 'Algorithm Details'!$A$6:$A$65, 0))), "")</f>
        <v>43552</v>
      </c>
      <c r="AR43" s="1" t="str">
        <f>IFERROR(IF(INDEX('Algorithm Details'!Z$6:Z$65, MATCH($P43, 'Algorithm Details'!$A$6:$A$65, 0)) = "", "", INDEX('Algorithm Details'!Z$6:Z$65, MATCH($P43, 'Algorithm Details'!$A$6:$A$65, 0))), "")</f>
        <v>+</v>
      </c>
      <c r="AS43" s="1" t="str">
        <f>IFERROR(IF(INDEX('Algorithm Details'!AA$6:AA$65, MATCH($P43, 'Algorithm Details'!$A$6:$A$65, 0)) = "", "", INDEX('Algorithm Details'!AA$6:AA$65, MATCH($P43, 'Algorithm Details'!$A$6:$A$65, 0))), "")</f>
        <v>KITTI</v>
      </c>
      <c r="AT43" s="141" t="str">
        <f>IFERROR(IF(INDEX('Algorithm Details'!AB$6:AB$65, MATCH($P43, 'Algorithm Details'!$A$6:$A$65, 0)) = "", "", INDEX('Algorithm Details'!AB$6:AB$65, MATCH($P43, 'Algorithm Details'!$A$6:$A$65, 0))), "")</f>
        <v>-</v>
      </c>
      <c r="AX43" s="1" t="str">
        <f t="shared" si="6"/>
        <v>A-LOAM</v>
      </c>
      <c r="AY43" s="1">
        <f t="shared" si="7"/>
        <v>84</v>
      </c>
      <c r="AZ43" s="1">
        <f t="shared" si="8"/>
        <v>25</v>
      </c>
      <c r="BA43" s="1">
        <f t="shared" si="9"/>
        <v>17</v>
      </c>
      <c r="BB43" s="1">
        <f t="shared" si="10"/>
        <v>18</v>
      </c>
      <c r="BC43" s="1">
        <f t="shared" si="15"/>
        <v>15.499999999999998</v>
      </c>
      <c r="BD43" s="79">
        <f t="shared" si="12"/>
        <v>0.18452380952380951</v>
      </c>
    </row>
    <row r="44" spans="1:875" x14ac:dyDescent="0.25">
      <c r="A44" s="1" t="str">
        <f>Data!A55</f>
        <v>RS-SLAM</v>
      </c>
      <c r="B44" s="1">
        <f>'(old)OtherMetrics'!B55</f>
        <v>0</v>
      </c>
      <c r="C44" s="1">
        <f>AuxiliaryTable!EV45</f>
        <v>0</v>
      </c>
      <c r="D44" s="1">
        <f>'(old)OtherMetrics'!C55</f>
        <v>0</v>
      </c>
      <c r="E44" s="1">
        <f>'(old)OtherMetrics'!D55</f>
        <v>0</v>
      </c>
      <c r="F44">
        <f t="shared" si="2"/>
        <v>0</v>
      </c>
      <c r="G44" s="207">
        <f t="shared" si="14"/>
        <v>0</v>
      </c>
      <c r="I44" s="1">
        <f t="shared" si="4"/>
        <v>76</v>
      </c>
      <c r="J44" s="215">
        <f>RANK(G44, $G$14:$G$155, 0)+COUNTIF($I44:I185,I44)-1</f>
        <v>134</v>
      </c>
      <c r="P44" s="144" t="str">
        <f t="shared" si="0"/>
        <v>ORB-SLAM3</v>
      </c>
      <c r="Q44" s="141">
        <v>31</v>
      </c>
      <c r="R44" s="143">
        <f t="shared" si="13"/>
        <v>0.18271028037383177</v>
      </c>
      <c r="S44" s="242">
        <f>IFERROR(INDEX('Algorithm Details'!$Y$6:$Y$65, MATCH(P44, 'Algorithm Details'!$A$6:$A$65, 0)), "")</f>
        <v>44602</v>
      </c>
      <c r="T44" s="1" t="str">
        <f>IFERROR(IF(INDEX('Algorithm Details'!B$6:B$65, MATCH($P44, 'Algorithm Details'!$A$6:$A$65, 0)) = "", "", INDEX('Algorithm Details'!B$6:B$65, MATCH($P44, 'Algorithm Details'!$A$6:$A$65, 0))), "")</f>
        <v>ROS1 (Melodic, Noetic)</v>
      </c>
      <c r="U44" s="249" t="str">
        <f>IFERROR(IF(INDEX('Algorithm Details'!C$6:C$65, MATCH($P44, 'Algorithm Details'!$A$6:$A$65, 0)) = "", "", INDEX('Algorithm Details'!C$6:C$65, MATCH($P44, 'Algorithm Details'!$A$6:$A$65, 0))), "")</f>
        <v>GPL v3</v>
      </c>
      <c r="V44" s="1" t="str">
        <f>IFERROR(IF(INDEX('Algorithm Details'!D$6:D$65, MATCH($P44, 'Algorithm Details'!$A$6:$A$65, 0)) = "", "", INDEX('Algorithm Details'!D$6:D$65, MATCH($P44, 'Algorithm Details'!$A$6:$A$65, 0))), "")</f>
        <v>-</v>
      </c>
      <c r="W44" s="1" t="str">
        <f>IFERROR(IF(INDEX('Algorithm Details'!E$6:E$65, MATCH($P44, 'Algorithm Details'!$A$6:$A$65, 0)) = "", "", INDEX('Algorithm Details'!E$6:E$65, MATCH($P44, 'Algorithm Details'!$A$6:$A$65, 0))), "")</f>
        <v>-</v>
      </c>
      <c r="X44" s="1" t="str">
        <f>IFERROR(IF(INDEX('Algorithm Details'!F$6:F$65, MATCH($P44, 'Algorithm Details'!$A$6:$A$65, 0)) = "", "", INDEX('Algorithm Details'!F$6:F$65, MATCH($P44, 'Algorithm Details'!$A$6:$A$65, 0))), "")</f>
        <v>R</v>
      </c>
      <c r="Y44" s="1" t="str">
        <f>IFERROR(IF(INDEX('Algorithm Details'!G$6:G$65, MATCH($P44, 'Algorithm Details'!$A$6:$A$65, 0)) = "", "", INDEX('Algorithm Details'!G$6:G$65, MATCH($P44, 'Algorithm Details'!$A$6:$A$65, 0))), "")</f>
        <v>R</v>
      </c>
      <c r="Z44" s="1" t="str">
        <f>IFERROR(IF(INDEX('Algorithm Details'!H$6:H$65, MATCH($P44, 'Algorithm Details'!$A$6:$A$65, 0)) = "", "", INDEX('Algorithm Details'!H$6:H$65, MATCH($P44, 'Algorithm Details'!$A$6:$A$65, 0))), "")</f>
        <v/>
      </c>
      <c r="AA44" s="1" t="str">
        <f>IFERROR(IF(INDEX('Algorithm Details'!I$6:I$65, MATCH($P44, 'Algorithm Details'!$A$6:$A$65, 0)) = "", "", INDEX('Algorithm Details'!I$6:I$65, MATCH($P44, 'Algorithm Details'!$A$6:$A$65, 0))), "")</f>
        <v/>
      </c>
      <c r="AB44" s="1" t="str">
        <f>IFERROR(IF(INDEX('Algorithm Details'!J$6:J$65, MATCH($P44, 'Algorithm Details'!$A$6:$A$65, 0)) = "", "", INDEX('Algorithm Details'!J$6:J$65, MATCH($P44, 'Algorithm Details'!$A$6:$A$65, 0))), "")</f>
        <v>-</v>
      </c>
      <c r="AC44" s="1" t="str">
        <f>IFERROR(IF(INDEX('Algorithm Details'!K$6:K$65, MATCH($P44, 'Algorithm Details'!$A$6:$A$65, 0)) = "", "", INDEX('Algorithm Details'!K$6:K$65, MATCH($P44, 'Algorithm Details'!$A$6:$A$65, 0))), "")</f>
        <v>-</v>
      </c>
      <c r="AD44" s="1" t="str">
        <f>IFERROR(IF(INDEX('Algorithm Details'!L$6:L$65, MATCH($P44, 'Algorithm Details'!$A$6:$A$65, 0)) = "", "", INDEX('Algorithm Details'!L$6:L$65, MATCH($P44, 'Algorithm Details'!$A$6:$A$65, 0))), "")</f>
        <v>S</v>
      </c>
      <c r="AE44" s="1" t="str">
        <f>IFERROR(IF(INDEX('Algorithm Details'!M$6:M$65, MATCH($P44, 'Algorithm Details'!$A$6:$A$65, 0)) = "", "", INDEX('Algorithm Details'!M$6:M$65, MATCH($P44, 'Algorithm Details'!$A$6:$A$65, 0))), "")</f>
        <v>S</v>
      </c>
      <c r="AF44" s="1" t="str">
        <f>IFERROR(IF(INDEX('Algorithm Details'!N$6:N$65, MATCH($P44, 'Algorithm Details'!$A$6:$A$65, 0)) = "", "", INDEX('Algorithm Details'!N$6:N$65, MATCH($P44, 'Algorithm Details'!$A$6:$A$65, 0))), "")</f>
        <v>S</v>
      </c>
      <c r="AG44" s="1" t="str">
        <f>IFERROR(IF(INDEX('Algorithm Details'!O$6:O$65, MATCH($P44, 'Algorithm Details'!$A$6:$A$65, 0)) = "", "", INDEX('Algorithm Details'!O$6:O$65, MATCH($P44, 'Algorithm Details'!$A$6:$A$65, 0))), "")</f>
        <v>S</v>
      </c>
      <c r="AH44" s="1" t="str">
        <f>IFERROR(IF(INDEX('Algorithm Details'!P$6:P$65, MATCH($P44, 'Algorithm Details'!$A$6:$A$65, 0)) = "", "", INDEX('Algorithm Details'!P$6:P$65, MATCH($P44, 'Algorithm Details'!$A$6:$A$65, 0))), "")</f>
        <v>?axis</v>
      </c>
      <c r="AI44" s="1" t="str">
        <f>IFERROR(IF(INDEX('Algorithm Details'!Q$6:Q$65, MATCH($P44, 'Algorithm Details'!$A$6:$A$65, 0)) = "", "", INDEX('Algorithm Details'!Q$6:Q$65, MATCH($P44, 'Algorithm Details'!$A$6:$A$65, 0))), "")</f>
        <v>S</v>
      </c>
      <c r="AJ44" s="1" t="str">
        <f>IFERROR(IF(INDEX('Algorithm Details'!R$6:R$65, MATCH($P44, 'Algorithm Details'!$A$6:$A$65, 0)) = "", "", INDEX('Algorithm Details'!R$6:R$65, MATCH($P44, 'Algorithm Details'!$A$6:$A$65, 0))), "")</f>
        <v>S</v>
      </c>
      <c r="AK44" s="1" t="str">
        <f>IFERROR(IF(INDEX('Algorithm Details'!S$6:S$65, MATCH($P44, 'Algorithm Details'!$A$6:$A$65, 0)) = "", "", INDEX('Algorithm Details'!S$6:S$65, MATCH($P44, 'Algorithm Details'!$A$6:$A$65, 0))), "")</f>
        <v>S</v>
      </c>
      <c r="AL44" s="1" t="str">
        <f>IFERROR(IF(INDEX('Algorithm Details'!T$6:T$65, MATCH($P44, 'Algorithm Details'!$A$6:$A$65, 0)) = "", "", INDEX('Algorithm Details'!T$6:T$65, MATCH($P44, 'Algorithm Details'!$A$6:$A$65, 0))), "")</f>
        <v>ORB</v>
      </c>
      <c r="AM44" s="1" t="str">
        <f>IFERROR(IF(INDEX('Algorithm Details'!U$6:U$65, MATCH($P44, 'Algorithm Details'!$A$6:$A$65, 0)) = "", "", INDEX('Algorithm Details'!U$6:U$65, MATCH($P44, 'Algorithm Details'!$A$6:$A$65, 0))), "")</f>
        <v/>
      </c>
      <c r="AN44" s="1" t="str">
        <f>IFERROR(IF(INDEX('Algorithm Details'!V$6:V$65, MATCH($P44, 'Algorithm Details'!$A$6:$A$65, 0)) = "", "", INDEX('Algorithm Details'!V$6:V$65, MATCH($P44, 'Algorithm Details'!$A$6:$A$65, 0))), "")</f>
        <v>Can run in real time at 30~40 frames with i7-7700 CPU@3.6GHz 32GB RAM (no GPU)</v>
      </c>
      <c r="AO44" s="1" t="str">
        <f>IFERROR(IF(INDEX('Algorithm Details'!W$6:W$65, MATCH($P44, 'Algorithm Details'!$A$6:$A$65, 0)) = "", "", INDEX('Algorithm Details'!W$6:W$65, MATCH($P44, 'Algorithm Details'!$A$6:$A$65, 0))), "")</f>
        <v>github</v>
      </c>
      <c r="AP44" s="1">
        <f ca="1">IFERROR(IF(INDEX('Algorithm Details'!X$6:X$65, MATCH($P44, 'Algorithm Details'!$A$6:$A$65, 0)) = "", "", INDEX('Algorithm Details'!X$6:X$65, MATCH($P44, 'Algorithm Details'!$A$6:$A$65, 0))), "")</f>
        <v>4</v>
      </c>
      <c r="AQ44" s="1">
        <f>IFERROR(IF(INDEX('Algorithm Details'!Y$6:Y$65, MATCH($P44, 'Algorithm Details'!$A$6:$A$65, 0)) = "", "", INDEX('Algorithm Details'!Y$6:Y$65, MATCH($P44, 'Algorithm Details'!$A$6:$A$65, 0))), "")</f>
        <v>44602</v>
      </c>
      <c r="AR44" s="1" t="str">
        <f>IFERROR(IF(INDEX('Algorithm Details'!Z$6:Z$65, MATCH($P44, 'Algorithm Details'!$A$6:$A$65, 0)) = "", "", INDEX('Algorithm Details'!Z$6:Z$65, MATCH($P44, 'Algorithm Details'!$A$6:$A$65, 0))), "")</f>
        <v>+</v>
      </c>
      <c r="AS44" s="1" t="str">
        <f>IFERROR(IF(INDEX('Algorithm Details'!AA$6:AA$65, MATCH($P44, 'Algorithm Details'!$A$6:$A$65, 0)) = "", "", INDEX('Algorithm Details'!AA$6:AA$65, MATCH($P44, 'Algorithm Details'!$A$6:$A$65, 0))), "")</f>
        <v>+</v>
      </c>
      <c r="AT44" s="141" t="str">
        <f>IFERROR(IF(INDEX('Algorithm Details'!AB$6:AB$65, MATCH($P44, 'Algorithm Details'!$A$6:$A$65, 0)) = "", "", INDEX('Algorithm Details'!AB$6:AB$65, MATCH($P44, 'Algorithm Details'!$A$6:$A$65, 0))), "")</f>
        <v>10.1109/TRO.2021.3075644</v>
      </c>
      <c r="AX44" s="1" t="str">
        <f t="shared" si="6"/>
        <v>ORB-SLAM3</v>
      </c>
      <c r="AY44" s="1">
        <f t="shared" si="7"/>
        <v>214</v>
      </c>
      <c r="AZ44" s="1">
        <f t="shared" si="8"/>
        <v>50</v>
      </c>
      <c r="BA44" s="1">
        <f t="shared" si="9"/>
        <v>47</v>
      </c>
      <c r="BB44" s="1">
        <f t="shared" si="10"/>
        <v>31</v>
      </c>
      <c r="BC44" s="1">
        <f t="shared" si="15"/>
        <v>39.1</v>
      </c>
      <c r="BD44" s="79">
        <f t="shared" si="12"/>
        <v>0.18271028037383177</v>
      </c>
    </row>
    <row r="45" spans="1:875" x14ac:dyDescent="0.25">
      <c r="A45" s="1" t="str">
        <f>Data!A56</f>
        <v>LOAM</v>
      </c>
      <c r="B45" s="1">
        <f>'(old)OtherMetrics'!B56</f>
        <v>80</v>
      </c>
      <c r="C45" s="1">
        <f>AuxiliaryTable!EV46</f>
        <v>36</v>
      </c>
      <c r="D45" s="1">
        <f>'(old)OtherMetrics'!C56</f>
        <v>0</v>
      </c>
      <c r="E45" s="1">
        <f>'(old)OtherMetrics'!D56</f>
        <v>7</v>
      </c>
      <c r="F45">
        <f t="shared" si="2"/>
        <v>1.4000000000000001</v>
      </c>
      <c r="G45" s="207">
        <f t="shared" si="14"/>
        <v>1.7500000000000002E-2</v>
      </c>
      <c r="I45" s="1">
        <f t="shared" si="4"/>
        <v>67</v>
      </c>
      <c r="J45" s="215">
        <f>RANK(G45, $G$14:$G$155, 0)+COUNTIF($I45:I186,I45)-1</f>
        <v>67</v>
      </c>
      <c r="P45" s="144" t="str">
        <f t="shared" si="0"/>
        <v>LC-CRF SLAM</v>
      </c>
      <c r="Q45" s="141">
        <v>32</v>
      </c>
      <c r="R45" s="143">
        <f t="shared" si="13"/>
        <v>0.15441176470588236</v>
      </c>
      <c r="S45" s="242" t="str">
        <f>IFERROR(INDEX('Algorithm Details'!$Y$6:$Y$65, MATCH(P45, 'Algorithm Details'!$A$6:$A$65, 0)), "")</f>
        <v/>
      </c>
      <c r="T45" s="1" t="str">
        <f>IFERROR(IF(INDEX('Algorithm Details'!B$6:B$65, MATCH($P45, 'Algorithm Details'!$A$6:$A$65, 0)) = "", "", INDEX('Algorithm Details'!B$6:B$65, MATCH($P45, 'Algorithm Details'!$A$6:$A$65, 0))), "")</f>
        <v/>
      </c>
      <c r="U45" s="249" t="str">
        <f>IFERROR(IF(INDEX('Algorithm Details'!C$6:C$65, MATCH($P45, 'Algorithm Details'!$A$6:$A$65, 0)) = "", "", INDEX('Algorithm Details'!C$6:C$65, MATCH($P45, 'Algorithm Details'!$A$6:$A$65, 0))), "")</f>
        <v/>
      </c>
      <c r="V45" s="1" t="str">
        <f>IFERROR(IF(INDEX('Algorithm Details'!D$6:D$65, MATCH($P45, 'Algorithm Details'!$A$6:$A$65, 0)) = "", "", INDEX('Algorithm Details'!D$6:D$65, MATCH($P45, 'Algorithm Details'!$A$6:$A$65, 0))), "")</f>
        <v/>
      </c>
      <c r="W45" s="1" t="str">
        <f>IFERROR(IF(INDEX('Algorithm Details'!E$6:E$65, MATCH($P45, 'Algorithm Details'!$A$6:$A$65, 0)) = "", "", INDEX('Algorithm Details'!E$6:E$65, MATCH($P45, 'Algorithm Details'!$A$6:$A$65, 0))), "")</f>
        <v/>
      </c>
      <c r="X45" s="1" t="str">
        <f>IFERROR(IF(INDEX('Algorithm Details'!F$6:F$65, MATCH($P45, 'Algorithm Details'!$A$6:$A$65, 0)) = "", "", INDEX('Algorithm Details'!F$6:F$65, MATCH($P45, 'Algorithm Details'!$A$6:$A$65, 0))), "")</f>
        <v/>
      </c>
      <c r="Y45" s="1" t="str">
        <f>IFERROR(IF(INDEX('Algorithm Details'!G$6:G$65, MATCH($P45, 'Algorithm Details'!$A$6:$A$65, 0)) = "", "", INDEX('Algorithm Details'!G$6:G$65, MATCH($P45, 'Algorithm Details'!$A$6:$A$65, 0))), "")</f>
        <v/>
      </c>
      <c r="Z45" s="1" t="str">
        <f>IFERROR(IF(INDEX('Algorithm Details'!H$6:H$65, MATCH($P45, 'Algorithm Details'!$A$6:$A$65, 0)) = "", "", INDEX('Algorithm Details'!H$6:H$65, MATCH($P45, 'Algorithm Details'!$A$6:$A$65, 0))), "")</f>
        <v/>
      </c>
      <c r="AA45" s="1" t="str">
        <f>IFERROR(IF(INDEX('Algorithm Details'!I$6:I$65, MATCH($P45, 'Algorithm Details'!$A$6:$A$65, 0)) = "", "", INDEX('Algorithm Details'!I$6:I$65, MATCH($P45, 'Algorithm Details'!$A$6:$A$65, 0))), "")</f>
        <v/>
      </c>
      <c r="AB45" s="1" t="str">
        <f>IFERROR(IF(INDEX('Algorithm Details'!J$6:J$65, MATCH($P45, 'Algorithm Details'!$A$6:$A$65, 0)) = "", "", INDEX('Algorithm Details'!J$6:J$65, MATCH($P45, 'Algorithm Details'!$A$6:$A$65, 0))), "")</f>
        <v/>
      </c>
      <c r="AC45" s="1" t="str">
        <f>IFERROR(IF(INDEX('Algorithm Details'!K$6:K$65, MATCH($P45, 'Algorithm Details'!$A$6:$A$65, 0)) = "", "", INDEX('Algorithm Details'!K$6:K$65, MATCH($P45, 'Algorithm Details'!$A$6:$A$65, 0))), "")</f>
        <v/>
      </c>
      <c r="AD45" s="1" t="str">
        <f>IFERROR(IF(INDEX('Algorithm Details'!L$6:L$65, MATCH($P45, 'Algorithm Details'!$A$6:$A$65, 0)) = "", "", INDEX('Algorithm Details'!L$6:L$65, MATCH($P45, 'Algorithm Details'!$A$6:$A$65, 0))), "")</f>
        <v/>
      </c>
      <c r="AE45" s="1" t="str">
        <f>IFERROR(IF(INDEX('Algorithm Details'!M$6:M$65, MATCH($P45, 'Algorithm Details'!$A$6:$A$65, 0)) = "", "", INDEX('Algorithm Details'!M$6:M$65, MATCH($P45, 'Algorithm Details'!$A$6:$A$65, 0))), "")</f>
        <v/>
      </c>
      <c r="AF45" s="1" t="str">
        <f>IFERROR(IF(INDEX('Algorithm Details'!N$6:N$65, MATCH($P45, 'Algorithm Details'!$A$6:$A$65, 0)) = "", "", INDEX('Algorithm Details'!N$6:N$65, MATCH($P45, 'Algorithm Details'!$A$6:$A$65, 0))), "")</f>
        <v/>
      </c>
      <c r="AG45" s="1" t="str">
        <f>IFERROR(IF(INDEX('Algorithm Details'!O$6:O$65, MATCH($P45, 'Algorithm Details'!$A$6:$A$65, 0)) = "", "", INDEX('Algorithm Details'!O$6:O$65, MATCH($P45, 'Algorithm Details'!$A$6:$A$65, 0))), "")</f>
        <v/>
      </c>
      <c r="AH45" s="1" t="str">
        <f>IFERROR(IF(INDEX('Algorithm Details'!P$6:P$65, MATCH($P45, 'Algorithm Details'!$A$6:$A$65, 0)) = "", "", INDEX('Algorithm Details'!P$6:P$65, MATCH($P45, 'Algorithm Details'!$A$6:$A$65, 0))), "")</f>
        <v/>
      </c>
      <c r="AI45" s="1" t="str">
        <f>IFERROR(IF(INDEX('Algorithm Details'!Q$6:Q$65, MATCH($P45, 'Algorithm Details'!$A$6:$A$65, 0)) = "", "", INDEX('Algorithm Details'!Q$6:Q$65, MATCH($P45, 'Algorithm Details'!$A$6:$A$65, 0))), "")</f>
        <v/>
      </c>
      <c r="AJ45" s="1" t="str">
        <f>IFERROR(IF(INDEX('Algorithm Details'!R$6:R$65, MATCH($P45, 'Algorithm Details'!$A$6:$A$65, 0)) = "", "", INDEX('Algorithm Details'!R$6:R$65, MATCH($P45, 'Algorithm Details'!$A$6:$A$65, 0))), "")</f>
        <v/>
      </c>
      <c r="AK45" s="1" t="str">
        <f>IFERROR(IF(INDEX('Algorithm Details'!S$6:S$65, MATCH($P45, 'Algorithm Details'!$A$6:$A$65, 0)) = "", "", INDEX('Algorithm Details'!S$6:S$65, MATCH($P45, 'Algorithm Details'!$A$6:$A$65, 0))), "")</f>
        <v/>
      </c>
      <c r="AL45" s="1" t="str">
        <f>IFERROR(IF(INDEX('Algorithm Details'!T$6:T$65, MATCH($P45, 'Algorithm Details'!$A$6:$A$65, 0)) = "", "", INDEX('Algorithm Details'!T$6:T$65, MATCH($P45, 'Algorithm Details'!$A$6:$A$65, 0))), "")</f>
        <v/>
      </c>
      <c r="AM45" s="1" t="str">
        <f>IFERROR(IF(INDEX('Algorithm Details'!U$6:U$65, MATCH($P45, 'Algorithm Details'!$A$6:$A$65, 0)) = "", "", INDEX('Algorithm Details'!U$6:U$65, MATCH($P45, 'Algorithm Details'!$A$6:$A$65, 0))), "")</f>
        <v/>
      </c>
      <c r="AN45" s="1" t="str">
        <f>IFERROR(IF(INDEX('Algorithm Details'!V$6:V$65, MATCH($P45, 'Algorithm Details'!$A$6:$A$65, 0)) = "", "", INDEX('Algorithm Details'!V$6:V$65, MATCH($P45, 'Algorithm Details'!$A$6:$A$65, 0))), "")</f>
        <v/>
      </c>
      <c r="AO45" s="1" t="str">
        <f>IFERROR(IF(INDEX('Algorithm Details'!W$6:W$65, MATCH($P45, 'Algorithm Details'!$A$6:$A$65, 0)) = "", "", INDEX('Algorithm Details'!W$6:W$65, MATCH($P45, 'Algorithm Details'!$A$6:$A$65, 0))), "")</f>
        <v/>
      </c>
      <c r="AP45" s="1" t="str">
        <f>IFERROR(IF(INDEX('Algorithm Details'!X$6:X$65, MATCH($P45, 'Algorithm Details'!$A$6:$A$65, 0)) = "", "", INDEX('Algorithm Details'!X$6:X$65, MATCH($P45, 'Algorithm Details'!$A$6:$A$65, 0))), "")</f>
        <v/>
      </c>
      <c r="AQ45" s="1" t="str">
        <f>IFERROR(IF(INDEX('Algorithm Details'!Y$6:Y$65, MATCH($P45, 'Algorithm Details'!$A$6:$A$65, 0)) = "", "", INDEX('Algorithm Details'!Y$6:Y$65, MATCH($P45, 'Algorithm Details'!$A$6:$A$65, 0))), "")</f>
        <v/>
      </c>
      <c r="AR45" s="1" t="str">
        <f>IFERROR(IF(INDEX('Algorithm Details'!Z$6:Z$65, MATCH($P45, 'Algorithm Details'!$A$6:$A$65, 0)) = "", "", INDEX('Algorithm Details'!Z$6:Z$65, MATCH($P45, 'Algorithm Details'!$A$6:$A$65, 0))), "")</f>
        <v/>
      </c>
      <c r="AS45" s="1" t="str">
        <f>IFERROR(IF(INDEX('Algorithm Details'!AA$6:AA$65, MATCH($P45, 'Algorithm Details'!$A$6:$A$65, 0)) = "", "", INDEX('Algorithm Details'!AA$6:AA$65, MATCH($P45, 'Algorithm Details'!$A$6:$A$65, 0))), "")</f>
        <v/>
      </c>
      <c r="AT45" s="141" t="str">
        <f>IFERROR(IF(INDEX('Algorithm Details'!AB$6:AB$65, MATCH($P45, 'Algorithm Details'!$A$6:$A$65, 0)) = "", "", INDEX('Algorithm Details'!AB$6:AB$65, MATCH($P45, 'Algorithm Details'!$A$6:$A$65, 0))), "")</f>
        <v/>
      </c>
      <c r="AX45" s="1" t="str">
        <f t="shared" si="6"/>
        <v>LC-CRF SLAM</v>
      </c>
      <c r="AY45" s="1">
        <f t="shared" si="7"/>
        <v>68</v>
      </c>
      <c r="AZ45" s="1">
        <f t="shared" si="8"/>
        <v>8</v>
      </c>
      <c r="BA45" s="1">
        <f t="shared" si="9"/>
        <v>7</v>
      </c>
      <c r="BB45" s="1">
        <f t="shared" si="10"/>
        <v>28</v>
      </c>
      <c r="BC45" s="1">
        <f t="shared" si="15"/>
        <v>10.5</v>
      </c>
      <c r="BD45" s="79">
        <f t="shared" si="12"/>
        <v>0.15441176470588236</v>
      </c>
    </row>
    <row r="46" spans="1:875" x14ac:dyDescent="0.25">
      <c r="A46" s="1" t="str">
        <f>Data!A57</f>
        <v>LeGO-LOAM</v>
      </c>
      <c r="B46" s="1">
        <f>'(old)OtherMetrics'!B57</f>
        <v>128</v>
      </c>
      <c r="C46" s="1">
        <f>AuxiliaryTable!EV47</f>
        <v>40</v>
      </c>
      <c r="D46" s="1">
        <f>'(old)OtherMetrics'!C57</f>
        <v>18</v>
      </c>
      <c r="E46" s="1">
        <f>'(old)OtherMetrics'!D57</f>
        <v>17</v>
      </c>
      <c r="F46">
        <f t="shared" si="2"/>
        <v>16</v>
      </c>
      <c r="G46" s="207">
        <f t="shared" si="14"/>
        <v>0.125</v>
      </c>
      <c r="I46" s="1">
        <f t="shared" si="4"/>
        <v>40</v>
      </c>
      <c r="J46" s="215">
        <f>RANK(G46, $G$14:$G$155, 0)+COUNTIF($I46:I187,I46)-1</f>
        <v>40</v>
      </c>
      <c r="P46" s="144" t="str">
        <f t="shared" si="0"/>
        <v>LIOM</v>
      </c>
      <c r="Q46" s="141">
        <v>33</v>
      </c>
      <c r="R46" s="143">
        <f t="shared" si="13"/>
        <v>0.15</v>
      </c>
      <c r="S46" s="242">
        <f>IFERROR(INDEX('Algorithm Details'!$Y$6:$Y$65, MATCH(P46, 'Algorithm Details'!$A$6:$A$65, 0)), "")</f>
        <v>43669</v>
      </c>
      <c r="T46" s="1" t="str">
        <f>IFERROR(IF(INDEX('Algorithm Details'!B$6:B$65, MATCH($P46, 'Algorithm Details'!$A$6:$A$65, 0)) = "", "", INDEX('Algorithm Details'!B$6:B$65, MATCH($P46, 'Algorithm Details'!$A$6:$A$65, 0))), "")</f>
        <v>ROS1</v>
      </c>
      <c r="U46" s="249" t="str">
        <f>IFERROR(IF(INDEX('Algorithm Details'!C$6:C$65, MATCH($P46, 'Algorithm Details'!$A$6:$A$65, 0)) = "", "", INDEX('Algorithm Details'!C$6:C$65, MATCH($P46, 'Algorithm Details'!$A$6:$A$65, 0))), "")</f>
        <v>GPL v3</v>
      </c>
      <c r="V46" s="1" t="str">
        <f>IFERROR(IF(INDEX('Algorithm Details'!D$6:D$65, MATCH($P46, 'Algorithm Details'!$A$6:$A$65, 0)) = "", "", INDEX('Algorithm Details'!D$6:D$65, MATCH($P46, 'Algorithm Details'!$A$6:$A$65, 0))), "")</f>
        <v>-</v>
      </c>
      <c r="W46" s="1" t="str">
        <f>IFERROR(IF(INDEX('Algorithm Details'!E$6:E$65, MATCH($P46, 'Algorithm Details'!$A$6:$A$65, 0)) = "", "", INDEX('Algorithm Details'!E$6:E$65, MATCH($P46, 'Algorithm Details'!$A$6:$A$65, 0))), "")</f>
        <v>R</v>
      </c>
      <c r="X46" s="1" t="str">
        <f>IFERROR(IF(INDEX('Algorithm Details'!F$6:F$65, MATCH($P46, 'Algorithm Details'!$A$6:$A$65, 0)) = "", "", INDEX('Algorithm Details'!F$6:F$65, MATCH($P46, 'Algorithm Details'!$A$6:$A$65, 0))), "")</f>
        <v>-</v>
      </c>
      <c r="Y46" s="1" t="str">
        <f>IFERROR(IF(INDEX('Algorithm Details'!G$6:G$65, MATCH($P46, 'Algorithm Details'!$A$6:$A$65, 0)) = "", "", INDEX('Algorithm Details'!G$6:G$65, MATCH($P46, 'Algorithm Details'!$A$6:$A$65, 0))), "")</f>
        <v>R</v>
      </c>
      <c r="Z46" s="1" t="str">
        <f>IFERROR(IF(INDEX('Algorithm Details'!H$6:H$65, MATCH($P46, 'Algorithm Details'!$A$6:$A$65, 0)) = "", "", INDEX('Algorithm Details'!H$6:H$65, MATCH($P46, 'Algorithm Details'!$A$6:$A$65, 0))), "")</f>
        <v>-</v>
      </c>
      <c r="AA46" s="1" t="str">
        <f>IFERROR(IF(INDEX('Algorithm Details'!I$6:I$65, MATCH($P46, 'Algorithm Details'!$A$6:$A$65, 0)) = "", "", INDEX('Algorithm Details'!I$6:I$65, MATCH($P46, 'Algorithm Details'!$A$6:$A$65, 0))), "")</f>
        <v>-</v>
      </c>
      <c r="AB46" s="1" t="str">
        <f>IFERROR(IF(INDEX('Algorithm Details'!J$6:J$65, MATCH($P46, 'Algorithm Details'!$A$6:$A$65, 0)) = "", "", INDEX('Algorithm Details'!J$6:J$65, MATCH($P46, 'Algorithm Details'!$A$6:$A$65, 0))), "")</f>
        <v>Mech</v>
      </c>
      <c r="AC46" s="1" t="str">
        <f>IFERROR(IF(INDEX('Algorithm Details'!K$6:K$65, MATCH($P46, 'Algorithm Details'!$A$6:$A$65, 0)) = "", "", INDEX('Algorithm Details'!K$6:K$65, MATCH($P46, 'Algorithm Details'!$A$6:$A$65, 0))), "")</f>
        <v>3D</v>
      </c>
      <c r="AD46" s="1" t="str">
        <f>IFERROR(IF(INDEX('Algorithm Details'!L$6:L$65, MATCH($P46, 'Algorithm Details'!$A$6:$A$65, 0)) = "", "", INDEX('Algorithm Details'!L$6:L$65, MATCH($P46, 'Algorithm Details'!$A$6:$A$65, 0))), "")</f>
        <v>-</v>
      </c>
      <c r="AE46" s="1" t="str">
        <f>IFERROR(IF(INDEX('Algorithm Details'!M$6:M$65, MATCH($P46, 'Algorithm Details'!$A$6:$A$65, 0)) = "", "", INDEX('Algorithm Details'!M$6:M$65, MATCH($P46, 'Algorithm Details'!$A$6:$A$65, 0))), "")</f>
        <v>-</v>
      </c>
      <c r="AF46" s="1" t="str">
        <f>IFERROR(IF(INDEX('Algorithm Details'!N$6:N$65, MATCH($P46, 'Algorithm Details'!$A$6:$A$65, 0)) = "", "", INDEX('Algorithm Details'!N$6:N$65, MATCH($P46, 'Algorithm Details'!$A$6:$A$65, 0))), "")</f>
        <v>-</v>
      </c>
      <c r="AG46" s="1" t="str">
        <f>IFERROR(IF(INDEX('Algorithm Details'!O$6:O$65, MATCH($P46, 'Algorithm Details'!$A$6:$A$65, 0)) = "", "", INDEX('Algorithm Details'!O$6:O$65, MATCH($P46, 'Algorithm Details'!$A$6:$A$65, 0))), "")</f>
        <v>-</v>
      </c>
      <c r="AH46" s="1" t="str">
        <f>IFERROR(IF(INDEX('Algorithm Details'!P$6:P$65, MATCH($P46, 'Algorithm Details'!$A$6:$A$65, 0)) = "", "", INDEX('Algorithm Details'!P$6:P$65, MATCH($P46, 'Algorithm Details'!$A$6:$A$65, 0))), "")</f>
        <v/>
      </c>
      <c r="AI46" s="1" t="str">
        <f>IFERROR(IF(INDEX('Algorithm Details'!Q$6:Q$65, MATCH($P46, 'Algorithm Details'!$A$6:$A$65, 0)) = "", "", INDEX('Algorithm Details'!Q$6:Q$65, MATCH($P46, 'Algorithm Details'!$A$6:$A$65, 0))), "")</f>
        <v>-</v>
      </c>
      <c r="AJ46" s="1" t="str">
        <f>IFERROR(IF(INDEX('Algorithm Details'!R$6:R$65, MATCH($P46, 'Algorithm Details'!$A$6:$A$65, 0)) = "", "", INDEX('Algorithm Details'!R$6:R$65, MATCH($P46, 'Algorithm Details'!$A$6:$A$65, 0))), "")</f>
        <v>-</v>
      </c>
      <c r="AK46" s="1" t="str">
        <f>IFERROR(IF(INDEX('Algorithm Details'!S$6:S$65, MATCH($P46, 'Algorithm Details'!$A$6:$A$65, 0)) = "", "", INDEX('Algorithm Details'!S$6:S$65, MATCH($P46, 'Algorithm Details'!$A$6:$A$65, 0))), "")</f>
        <v>-</v>
      </c>
      <c r="AL46" s="1" t="str">
        <f>IFERROR(IF(INDEX('Algorithm Details'!T$6:T$65, MATCH($P46, 'Algorithm Details'!$A$6:$A$65, 0)) = "", "", INDEX('Algorithm Details'!T$6:T$65, MATCH($P46, 'Algorithm Details'!$A$6:$A$65, 0))), "")</f>
        <v/>
      </c>
      <c r="AM46" s="1" t="str">
        <f>IFERROR(IF(INDEX('Algorithm Details'!U$6:U$65, MATCH($P46, 'Algorithm Details'!$A$6:$A$65, 0)) = "", "", INDEX('Algorithm Details'!U$6:U$65, MATCH($P46, 'Algorithm Details'!$A$6:$A$65, 0))), "")</f>
        <v/>
      </c>
      <c r="AN46" s="1" t="str">
        <f>IFERROR(IF(INDEX('Algorithm Details'!V$6:V$65, MATCH($P46, 'Algorithm Details'!$A$6:$A$65, 0)) = "", "", INDEX('Algorithm Details'!V$6:V$65, MATCH($P46, 'Algorithm Details'!$A$6:$A$65, 0))), "")</f>
        <v xml:space="preserve"> Intel i7-7700K CPU at 4.20GHz,
16GB RAM</v>
      </c>
      <c r="AO46" s="1" t="str">
        <f>IFERROR(IF(INDEX('Algorithm Details'!W$6:W$65, MATCH($P46, 'Algorithm Details'!$A$6:$A$65, 0)) = "", "", INDEX('Algorithm Details'!W$6:W$65, MATCH($P46, 'Algorithm Details'!$A$6:$A$65, 0))), "")</f>
        <v>github</v>
      </c>
      <c r="AP46" s="1">
        <f ca="1">IFERROR(IF(INDEX('Algorithm Details'!X$6:X$65, MATCH($P46, 'Algorithm Details'!$A$6:$A$65, 0)) = "", "", INDEX('Algorithm Details'!X$6:X$65, MATCH($P46, 'Algorithm Details'!$A$6:$A$65, 0))), "")</f>
        <v>7</v>
      </c>
      <c r="AQ46" s="1">
        <f>IFERROR(IF(INDEX('Algorithm Details'!Y$6:Y$65, MATCH($P46, 'Algorithm Details'!$A$6:$A$65, 0)) = "", "", INDEX('Algorithm Details'!Y$6:Y$65, MATCH($P46, 'Algorithm Details'!$A$6:$A$65, 0))), "")</f>
        <v>43669</v>
      </c>
      <c r="AR46" s="1" t="str">
        <f>IFERROR(IF(INDEX('Algorithm Details'!Z$6:Z$65, MATCH($P46, 'Algorithm Details'!$A$6:$A$65, 0)) = "", "", INDEX('Algorithm Details'!Z$6:Z$65, MATCH($P46, 'Algorithm Details'!$A$6:$A$65, 0))), "")</f>
        <v>+</v>
      </c>
      <c r="AS46" s="1" t="str">
        <f>IFERROR(IF(INDEX('Algorithm Details'!AA$6:AA$65, MATCH($P46, 'Algorithm Details'!$A$6:$A$65, 0)) = "", "", INDEX('Algorithm Details'!AA$6:AA$65, MATCH($P46, 'Algorithm Details'!$A$6:$A$65, 0))), "")</f>
        <v>Kaist Urban</v>
      </c>
      <c r="AT46" s="141" t="str">
        <f>IFERROR(IF(INDEX('Algorithm Details'!AB$6:AB$65, MATCH($P46, 'Algorithm Details'!$A$6:$A$65, 0)) = "", "", INDEX('Algorithm Details'!AB$6:AB$65, MATCH($P46, 'Algorithm Details'!$A$6:$A$65, 0))), "")</f>
        <v>10.1109/ICRA.2019.8793511</v>
      </c>
      <c r="AX46" s="1" t="str">
        <f t="shared" si="6"/>
        <v>LIOM</v>
      </c>
      <c r="AY46" s="1">
        <f t="shared" si="7"/>
        <v>60</v>
      </c>
      <c r="AZ46" s="1">
        <f t="shared" si="8"/>
        <v>17</v>
      </c>
      <c r="BA46" s="1">
        <f t="shared" si="9"/>
        <v>10</v>
      </c>
      <c r="BB46" s="1">
        <f t="shared" si="10"/>
        <v>10</v>
      </c>
      <c r="BC46" s="1">
        <f t="shared" si="15"/>
        <v>9</v>
      </c>
      <c r="BD46" s="79">
        <f t="shared" si="12"/>
        <v>0.15</v>
      </c>
    </row>
    <row r="47" spans="1:875" x14ac:dyDescent="0.25">
      <c r="A47" s="1" t="str">
        <f>Data!A58</f>
        <v>HDL_Graph_SLAM</v>
      </c>
      <c r="B47" s="1">
        <f>'(old)OtherMetrics'!B58</f>
        <v>22</v>
      </c>
      <c r="C47" s="1">
        <f>AuxiliaryTable!EV48</f>
        <v>13</v>
      </c>
      <c r="D47" s="1">
        <f>'(old)OtherMetrics'!C58</f>
        <v>2</v>
      </c>
      <c r="E47" s="1">
        <f>'(old)OtherMetrics'!D58</f>
        <v>1</v>
      </c>
      <c r="F47">
        <f t="shared" si="2"/>
        <v>1.5999999999999999</v>
      </c>
      <c r="G47" s="207">
        <f t="shared" si="14"/>
        <v>7.2727272727272724E-2</v>
      </c>
      <c r="I47" s="1">
        <f t="shared" si="4"/>
        <v>49</v>
      </c>
      <c r="J47" s="215">
        <f>RANK(G47, $G$14:$G$155, 0)+COUNTIF($I47:I188,I47)-1</f>
        <v>49</v>
      </c>
      <c r="P47" s="144" t="str">
        <f t="shared" si="0"/>
        <v>RDS-SLAM</v>
      </c>
      <c r="Q47" s="141">
        <v>34</v>
      </c>
      <c r="R47" s="143">
        <f t="shared" si="13"/>
        <v>0.1426470588235294</v>
      </c>
      <c r="S47" s="242">
        <f>IFERROR(INDEX('Algorithm Details'!$Y$6:$Y$65, MATCH(P47, 'Algorithm Details'!$A$6:$A$65, 0)), "")</f>
        <v>44472</v>
      </c>
      <c r="T47" s="1" t="str">
        <f>IFERROR(IF(INDEX('Algorithm Details'!B$6:B$65, MATCH($P47, 'Algorithm Details'!$A$6:$A$65, 0)) = "", "", INDEX('Algorithm Details'!B$6:B$65, MATCH($P47, 'Algorithm Details'!$A$6:$A$65, 0))), "")</f>
        <v>ROS1 (Melodic)</v>
      </c>
      <c r="U47" s="249" t="str">
        <f>IFERROR(IF(INDEX('Algorithm Details'!C$6:C$65, MATCH($P47, 'Algorithm Details'!$A$6:$A$65, 0)) = "", "", INDEX('Algorithm Details'!C$6:C$65, MATCH($P47, 'Algorithm Details'!$A$6:$A$65, 0))), "")</f>
        <v>GPL v3</v>
      </c>
      <c r="V47" s="1" t="str">
        <f>IFERROR(IF(INDEX('Algorithm Details'!D$6:D$65, MATCH($P47, 'Algorithm Details'!$A$6:$A$65, 0)) = "", "", INDEX('Algorithm Details'!D$6:D$65, MATCH($P47, 'Algorithm Details'!$A$6:$A$65, 0))), "")</f>
        <v>-</v>
      </c>
      <c r="W47" s="1" t="str">
        <f>IFERROR(IF(INDEX('Algorithm Details'!E$6:E$65, MATCH($P47, 'Algorithm Details'!$A$6:$A$65, 0)) = "", "", INDEX('Algorithm Details'!E$6:E$65, MATCH($P47, 'Algorithm Details'!$A$6:$A$65, 0))), "")</f>
        <v>-</v>
      </c>
      <c r="X47" s="1" t="str">
        <f>IFERROR(IF(INDEX('Algorithm Details'!F$6:F$65, MATCH($P47, 'Algorithm Details'!$A$6:$A$65, 0)) = "", "", INDEX('Algorithm Details'!F$6:F$65, MATCH($P47, 'Algorithm Details'!$A$6:$A$65, 0))), "")</f>
        <v>R</v>
      </c>
      <c r="Y47" s="1" t="str">
        <f>IFERROR(IF(INDEX('Algorithm Details'!G$6:G$65, MATCH($P47, 'Algorithm Details'!$A$6:$A$65, 0)) = "", "", INDEX('Algorithm Details'!G$6:G$65, MATCH($P47, 'Algorithm Details'!$A$6:$A$65, 0))), "")</f>
        <v>-</v>
      </c>
      <c r="Z47" s="1" t="str">
        <f>IFERROR(IF(INDEX('Algorithm Details'!H$6:H$65, MATCH($P47, 'Algorithm Details'!$A$6:$A$65, 0)) = "", "", INDEX('Algorithm Details'!H$6:H$65, MATCH($P47, 'Algorithm Details'!$A$6:$A$65, 0))), "")</f>
        <v>-</v>
      </c>
      <c r="AA47" s="1" t="str">
        <f>IFERROR(IF(INDEX('Algorithm Details'!I$6:I$65, MATCH($P47, 'Algorithm Details'!$A$6:$A$65, 0)) = "", "", INDEX('Algorithm Details'!I$6:I$65, MATCH($P47, 'Algorithm Details'!$A$6:$A$65, 0))), "")</f>
        <v>-</v>
      </c>
      <c r="AB47" s="1" t="str">
        <f>IFERROR(IF(INDEX('Algorithm Details'!J$6:J$65, MATCH($P47, 'Algorithm Details'!$A$6:$A$65, 0)) = "", "", INDEX('Algorithm Details'!J$6:J$65, MATCH($P47, 'Algorithm Details'!$A$6:$A$65, 0))), "")</f>
        <v>-</v>
      </c>
      <c r="AC47" s="1" t="str">
        <f>IFERROR(IF(INDEX('Algorithm Details'!K$6:K$65, MATCH($P47, 'Algorithm Details'!$A$6:$A$65, 0)) = "", "", INDEX('Algorithm Details'!K$6:K$65, MATCH($P47, 'Algorithm Details'!$A$6:$A$65, 0))), "")</f>
        <v>-</v>
      </c>
      <c r="AD47" s="1" t="str">
        <f>IFERROR(IF(INDEX('Algorithm Details'!L$6:L$65, MATCH($P47, 'Algorithm Details'!$A$6:$A$65, 0)) = "", "", INDEX('Algorithm Details'!L$6:L$65, MATCH($P47, 'Algorithm Details'!$A$6:$A$65, 0))), "")</f>
        <v>-</v>
      </c>
      <c r="AE47" s="1" t="str">
        <f>IFERROR(IF(INDEX('Algorithm Details'!M$6:M$65, MATCH($P47, 'Algorithm Details'!$A$6:$A$65, 0)) = "", "", INDEX('Algorithm Details'!M$6:M$65, MATCH($P47, 'Algorithm Details'!$A$6:$A$65, 0))), "")</f>
        <v>O</v>
      </c>
      <c r="AF47" s="1" t="str">
        <f>IFERROR(IF(INDEX('Algorithm Details'!N$6:N$65, MATCH($P47, 'Algorithm Details'!$A$6:$A$65, 0)) = "", "", INDEX('Algorithm Details'!N$6:N$65, MATCH($P47, 'Algorithm Details'!$A$6:$A$65, 0))), "")</f>
        <v>O</v>
      </c>
      <c r="AG47" s="1" t="str">
        <f>IFERROR(IF(INDEX('Algorithm Details'!O$6:O$65, MATCH($P47, 'Algorithm Details'!$A$6:$A$65, 0)) = "", "", INDEX('Algorithm Details'!O$6:O$65, MATCH($P47, 'Algorithm Details'!$A$6:$A$65, 0))), "")</f>
        <v>-</v>
      </c>
      <c r="AH47" s="1" t="str">
        <f>IFERROR(IF(INDEX('Algorithm Details'!P$6:P$65, MATCH($P47, 'Algorithm Details'!$A$6:$A$65, 0)) = "", "", INDEX('Algorithm Details'!P$6:P$65, MATCH($P47, 'Algorithm Details'!$A$6:$A$65, 0))), "")</f>
        <v>-</v>
      </c>
      <c r="AI47" s="1" t="str">
        <f>IFERROR(IF(INDEX('Algorithm Details'!Q$6:Q$65, MATCH($P47, 'Algorithm Details'!$A$6:$A$65, 0)) = "", "", INDEX('Algorithm Details'!Q$6:Q$65, MATCH($P47, 'Algorithm Details'!$A$6:$A$65, 0))), "")</f>
        <v>-</v>
      </c>
      <c r="AJ47" s="1" t="str">
        <f>IFERROR(IF(INDEX('Algorithm Details'!R$6:R$65, MATCH($P47, 'Algorithm Details'!$A$6:$A$65, 0)) = "", "", INDEX('Algorithm Details'!R$6:R$65, MATCH($P47, 'Algorithm Details'!$A$6:$A$65, 0))), "")</f>
        <v>-</v>
      </c>
      <c r="AK47" s="1" t="str">
        <f>IFERROR(IF(INDEX('Algorithm Details'!S$6:S$65, MATCH($P47, 'Algorithm Details'!$A$6:$A$65, 0)) = "", "", INDEX('Algorithm Details'!S$6:S$65, MATCH($P47, 'Algorithm Details'!$A$6:$A$65, 0))), "")</f>
        <v>S</v>
      </c>
      <c r="AL47" s="1" t="str">
        <f>IFERROR(IF(INDEX('Algorithm Details'!T$6:T$65, MATCH($P47, 'Algorithm Details'!$A$6:$A$65, 0)) = "", "", INDEX('Algorithm Details'!T$6:T$65, MATCH($P47, 'Algorithm Details'!$A$6:$A$65, 0))), "")</f>
        <v>ORB</v>
      </c>
      <c r="AM47" s="1" t="str">
        <f>IFERROR(IF(INDEX('Algorithm Details'!U$6:U$65, MATCH($P47, 'Algorithm Details'!$A$6:$A$65, 0)) = "", "", INDEX('Algorithm Details'!U$6:U$65, MATCH($P47, 'Algorithm Details'!$A$6:$A$65, 0))), "")</f>
        <v/>
      </c>
      <c r="AN47" s="1" t="str">
        <f>IFERROR(IF(INDEX('Algorithm Details'!V$6:V$65, MATCH($P47, 'Algorithm Details'!$A$6:$A$65, 0)) = "", "", INDEX('Algorithm Details'!V$6:V$65, MATCH($P47, 'Algorithm Details'!$A$6:$A$65, 0))), "")</f>
        <v>GeForce RTX 2080Ti GPU, Cuda 11.1,</v>
      </c>
      <c r="AO47" s="1" t="str">
        <f>IFERROR(IF(INDEX('Algorithm Details'!W$6:W$65, MATCH($P47, 'Algorithm Details'!$A$6:$A$65, 0)) = "", "", INDEX('Algorithm Details'!W$6:W$65, MATCH($P47, 'Algorithm Details'!$A$6:$A$65, 0))), "")</f>
        <v>github</v>
      </c>
      <c r="AP47" s="1">
        <f ca="1">IFERROR(IF(INDEX('Algorithm Details'!X$6:X$65, MATCH($P47, 'Algorithm Details'!$A$6:$A$65, 0)) = "", "", INDEX('Algorithm Details'!X$6:X$65, MATCH($P47, 'Algorithm Details'!$A$6:$A$65, 0))), "")</f>
        <v>5</v>
      </c>
      <c r="AQ47" s="1">
        <f>IFERROR(IF(INDEX('Algorithm Details'!Y$6:Y$65, MATCH($P47, 'Algorithm Details'!$A$6:$A$65, 0)) = "", "", INDEX('Algorithm Details'!Y$6:Y$65, MATCH($P47, 'Algorithm Details'!$A$6:$A$65, 0))), "")</f>
        <v>44472</v>
      </c>
      <c r="AR47" s="1" t="str">
        <f>IFERROR(IF(INDEX('Algorithm Details'!Z$6:Z$65, MATCH($P47, 'Algorithm Details'!$A$6:$A$65, 0)) = "", "", INDEX('Algorithm Details'!Z$6:Z$65, MATCH($P47, 'Algorithm Details'!$A$6:$A$65, 0))), "")</f>
        <v>+</v>
      </c>
      <c r="AS47" s="1" t="str">
        <f>IFERROR(IF(INDEX('Algorithm Details'!AA$6:AA$65, MATCH($P47, 'Algorithm Details'!$A$6:$A$65, 0)) = "", "", INDEX('Algorithm Details'!AA$6:AA$65, MATCH($P47, 'Algorithm Details'!$A$6:$A$65, 0))), "")</f>
        <v>TUM RGB-D</v>
      </c>
      <c r="AT47" s="141" t="str">
        <f>IFERROR(IF(INDEX('Algorithm Details'!AB$6:AB$65, MATCH($P47, 'Algorithm Details'!$A$6:$A$65, 0)) = "", "", INDEX('Algorithm Details'!AB$6:AB$65, MATCH($P47, 'Algorithm Details'!$A$6:$A$65, 0))), "")</f>
        <v>10.1109/ACCESS.2021.3050617</v>
      </c>
      <c r="AX47" s="1" t="str">
        <f t="shared" si="6"/>
        <v>RDS-SLAM</v>
      </c>
      <c r="AY47" s="1">
        <f t="shared" si="7"/>
        <v>68</v>
      </c>
      <c r="AZ47" s="1">
        <f t="shared" si="8"/>
        <v>8</v>
      </c>
      <c r="BA47" s="1">
        <f t="shared" si="9"/>
        <v>5</v>
      </c>
      <c r="BB47" s="1">
        <f t="shared" si="10"/>
        <v>31</v>
      </c>
      <c r="BC47" s="1">
        <f t="shared" si="15"/>
        <v>9.6999999999999993</v>
      </c>
      <c r="BD47" s="79">
        <f t="shared" si="12"/>
        <v>0.1426470588235294</v>
      </c>
    </row>
    <row r="48" spans="1:875" x14ac:dyDescent="0.25">
      <c r="A48" s="1" t="str">
        <f>Data!A59</f>
        <v>SVO2</v>
      </c>
      <c r="B48" s="1">
        <f>'(old)OtherMetrics'!B59</f>
        <v>13</v>
      </c>
      <c r="C48" s="1">
        <f>AuxiliaryTable!EV49</f>
        <v>7</v>
      </c>
      <c r="D48" s="1">
        <f>'(old)OtherMetrics'!C59</f>
        <v>0</v>
      </c>
      <c r="E48" s="1">
        <f>'(old)OtherMetrics'!D59</f>
        <v>1</v>
      </c>
      <c r="F48">
        <f t="shared" si="2"/>
        <v>0.2</v>
      </c>
      <c r="G48" s="207">
        <f t="shared" si="14"/>
        <v>1.5384615384615385E-2</v>
      </c>
      <c r="I48" s="1">
        <f t="shared" si="4"/>
        <v>69</v>
      </c>
      <c r="J48" s="215">
        <f>RANK(G48, $G$14:$G$155, 0)+COUNTIF($I48:I189,I48)-1</f>
        <v>69</v>
      </c>
      <c r="P48" s="144" t="str">
        <f t="shared" si="0"/>
        <v>LDSO</v>
      </c>
      <c r="Q48" s="141">
        <v>35</v>
      </c>
      <c r="R48" s="143">
        <f t="shared" si="13"/>
        <v>0.14098360655737704</v>
      </c>
      <c r="S48" s="242">
        <f>IFERROR(INDEX('Algorithm Details'!$Y$6:$Y$65, MATCH(P48, 'Algorithm Details'!$A$6:$A$65, 0)), "")</f>
        <v>43966</v>
      </c>
      <c r="T48" s="1" t="str">
        <f>IFERROR(IF(INDEX('Algorithm Details'!B$6:B$65, MATCH($P48, 'Algorithm Details'!$A$6:$A$65, 0)) = "", "", INDEX('Algorithm Details'!B$6:B$65, MATCH($P48, 'Algorithm Details'!$A$6:$A$65, 0))), "")</f>
        <v>-</v>
      </c>
      <c r="U48" s="249" t="str">
        <f>IFERROR(IF(INDEX('Algorithm Details'!C$6:C$65, MATCH($P48, 'Algorithm Details'!$A$6:$A$65, 0)) = "", "", INDEX('Algorithm Details'!C$6:C$65, MATCH($P48, 'Algorithm Details'!$A$6:$A$65, 0))), "")</f>
        <v>GPL v3</v>
      </c>
      <c r="V48" s="1" t="str">
        <f>IFERROR(IF(INDEX('Algorithm Details'!D$6:D$65, MATCH($P48, 'Algorithm Details'!$A$6:$A$65, 0)) = "", "", INDEX('Algorithm Details'!D$6:D$65, MATCH($P48, 'Algorithm Details'!$A$6:$A$65, 0))), "")</f>
        <v>-</v>
      </c>
      <c r="W48" s="1" t="str">
        <f>IFERROR(IF(INDEX('Algorithm Details'!E$6:E$65, MATCH($P48, 'Algorithm Details'!$A$6:$A$65, 0)) = "", "", INDEX('Algorithm Details'!E$6:E$65, MATCH($P48, 'Algorithm Details'!$A$6:$A$65, 0))), "")</f>
        <v>-</v>
      </c>
      <c r="X48" s="1" t="str">
        <f>IFERROR(IF(INDEX('Algorithm Details'!F$6:F$65, MATCH($P48, 'Algorithm Details'!$A$6:$A$65, 0)) = "", "", INDEX('Algorithm Details'!F$6:F$65, MATCH($P48, 'Algorithm Details'!$A$6:$A$65, 0))), "")</f>
        <v>R</v>
      </c>
      <c r="Y48" s="1" t="str">
        <f>IFERROR(IF(INDEX('Algorithm Details'!G$6:G$65, MATCH($P48, 'Algorithm Details'!$A$6:$A$65, 0)) = "", "", INDEX('Algorithm Details'!G$6:G$65, MATCH($P48, 'Algorithm Details'!$A$6:$A$65, 0))), "")</f>
        <v>-</v>
      </c>
      <c r="Z48" s="1" t="str">
        <f>IFERROR(IF(INDEX('Algorithm Details'!H$6:H$65, MATCH($P48, 'Algorithm Details'!$A$6:$A$65, 0)) = "", "", INDEX('Algorithm Details'!H$6:H$65, MATCH($P48, 'Algorithm Details'!$A$6:$A$65, 0))), "")</f>
        <v>-</v>
      </c>
      <c r="AA48" s="1" t="str">
        <f>IFERROR(IF(INDEX('Algorithm Details'!I$6:I$65, MATCH($P48, 'Algorithm Details'!$A$6:$A$65, 0)) = "", "", INDEX('Algorithm Details'!I$6:I$65, MATCH($P48, 'Algorithm Details'!$A$6:$A$65, 0))), "")</f>
        <v>-</v>
      </c>
      <c r="AB48" s="1" t="str">
        <f>IFERROR(IF(INDEX('Algorithm Details'!J$6:J$65, MATCH($P48, 'Algorithm Details'!$A$6:$A$65, 0)) = "", "", INDEX('Algorithm Details'!J$6:J$65, MATCH($P48, 'Algorithm Details'!$A$6:$A$65, 0))), "")</f>
        <v>-</v>
      </c>
      <c r="AC48" s="1" t="str">
        <f>IFERROR(IF(INDEX('Algorithm Details'!K$6:K$65, MATCH($P48, 'Algorithm Details'!$A$6:$A$65, 0)) = "", "", INDEX('Algorithm Details'!K$6:K$65, MATCH($P48, 'Algorithm Details'!$A$6:$A$65, 0))), "")</f>
        <v>-</v>
      </c>
      <c r="AD48" s="1" t="str">
        <f>IFERROR(IF(INDEX('Algorithm Details'!L$6:L$65, MATCH($P48, 'Algorithm Details'!$A$6:$A$65, 0)) = "", "", INDEX('Algorithm Details'!L$6:L$65, MATCH($P48, 'Algorithm Details'!$A$6:$A$65, 0))), "")</f>
        <v>-</v>
      </c>
      <c r="AE48" s="1" t="str">
        <f>IFERROR(IF(INDEX('Algorithm Details'!M$6:M$65, MATCH($P48, 'Algorithm Details'!$A$6:$A$65, 0)) = "", "", INDEX('Algorithm Details'!M$6:M$65, MATCH($P48, 'Algorithm Details'!$A$6:$A$65, 0))), "")</f>
        <v>S</v>
      </c>
      <c r="AF48" s="1" t="str">
        <f>IFERROR(IF(INDEX('Algorithm Details'!N$6:N$65, MATCH($P48, 'Algorithm Details'!$A$6:$A$65, 0)) = "", "", INDEX('Algorithm Details'!N$6:N$65, MATCH($P48, 'Algorithm Details'!$A$6:$A$65, 0))), "")</f>
        <v>-</v>
      </c>
      <c r="AG48" s="1" t="str">
        <f>IFERROR(IF(INDEX('Algorithm Details'!O$6:O$65, MATCH($P48, 'Algorithm Details'!$A$6:$A$65, 0)) = "", "", INDEX('Algorithm Details'!O$6:O$65, MATCH($P48, 'Algorithm Details'!$A$6:$A$65, 0))), "")</f>
        <v>-</v>
      </c>
      <c r="AH48" s="1" t="str">
        <f>IFERROR(IF(INDEX('Algorithm Details'!P$6:P$65, MATCH($P48, 'Algorithm Details'!$A$6:$A$65, 0)) = "", "", INDEX('Algorithm Details'!P$6:P$65, MATCH($P48, 'Algorithm Details'!$A$6:$A$65, 0))), "")</f>
        <v>-</v>
      </c>
      <c r="AI48" s="1" t="str">
        <f>IFERROR(IF(INDEX('Algorithm Details'!Q$6:Q$65, MATCH($P48, 'Algorithm Details'!$A$6:$A$65, 0)) = "", "", INDEX('Algorithm Details'!Q$6:Q$65, MATCH($P48, 'Algorithm Details'!$A$6:$A$65, 0))), "")</f>
        <v/>
      </c>
      <c r="AJ48" s="1" t="str">
        <f>IFERROR(IF(INDEX('Algorithm Details'!R$6:R$65, MATCH($P48, 'Algorithm Details'!$A$6:$A$65, 0)) = "", "", INDEX('Algorithm Details'!R$6:R$65, MATCH($P48, 'Algorithm Details'!$A$6:$A$65, 0))), "")</f>
        <v>-</v>
      </c>
      <c r="AK48" s="1" t="str">
        <f>IFERROR(IF(INDEX('Algorithm Details'!S$6:S$65, MATCH($P48, 'Algorithm Details'!$A$6:$A$65, 0)) = "", "", INDEX('Algorithm Details'!S$6:S$65, MATCH($P48, 'Algorithm Details'!$A$6:$A$65, 0))), "")</f>
        <v>S</v>
      </c>
      <c r="AL48" s="1" t="str">
        <f>IFERROR(IF(INDEX('Algorithm Details'!T$6:T$65, MATCH($P48, 'Algorithm Details'!$A$6:$A$65, 0)) = "", "", INDEX('Algorithm Details'!T$6:T$65, MATCH($P48, 'Algorithm Details'!$A$6:$A$65, 0))), "")</f>
        <v>DSO</v>
      </c>
      <c r="AM48" s="1" t="str">
        <f>IFERROR(IF(INDEX('Algorithm Details'!U$6:U$65, MATCH($P48, 'Algorithm Details'!$A$6:$A$65, 0)) = "", "", INDEX('Algorithm Details'!U$6:U$65, MATCH($P48, 'Algorithm Details'!$A$6:$A$65, 0))), "")</f>
        <v/>
      </c>
      <c r="AN48" s="1" t="str">
        <f>IFERROR(IF(INDEX('Algorithm Details'!V$6:V$65, MATCH($P48, 'Algorithm Details'!$A$6:$A$65, 0)) = "", "", INDEX('Algorithm Details'!V$6:V$65, MATCH($P48, 'Algorithm Details'!$A$6:$A$65, 0))), "")</f>
        <v>Can run in real time with i7-4770HQ CPU and 16GB RAM</v>
      </c>
      <c r="AO48" s="1" t="str">
        <f>IFERROR(IF(INDEX('Algorithm Details'!W$6:W$65, MATCH($P48, 'Algorithm Details'!$A$6:$A$65, 0)) = "", "", INDEX('Algorithm Details'!W$6:W$65, MATCH($P48, 'Algorithm Details'!$A$6:$A$65, 0))), "")</f>
        <v>github</v>
      </c>
      <c r="AP48" s="1">
        <f ca="1">IFERROR(IF(INDEX('Algorithm Details'!X$6:X$65, MATCH($P48, 'Algorithm Details'!$A$6:$A$65, 0)) = "", "", INDEX('Algorithm Details'!X$6:X$65, MATCH($P48, 'Algorithm Details'!$A$6:$A$65, 0))), "")</f>
        <v>6</v>
      </c>
      <c r="AQ48" s="1">
        <f>IFERROR(IF(INDEX('Algorithm Details'!Y$6:Y$65, MATCH($P48, 'Algorithm Details'!$A$6:$A$65, 0)) = "", "", INDEX('Algorithm Details'!Y$6:Y$65, MATCH($P48, 'Algorithm Details'!$A$6:$A$65, 0))), "")</f>
        <v>43966</v>
      </c>
      <c r="AR48" s="1" t="str">
        <f>IFERROR(IF(INDEX('Algorithm Details'!Z$6:Z$65, MATCH($P48, 'Algorithm Details'!$A$6:$A$65, 0)) = "", "", INDEX('Algorithm Details'!Z$6:Z$65, MATCH($P48, 'Algorithm Details'!$A$6:$A$65, 0))), "")</f>
        <v>-</v>
      </c>
      <c r="AS48" s="1" t="str">
        <f>IFERROR(IF(INDEX('Algorithm Details'!AA$6:AA$65, MATCH($P48, 'Algorithm Details'!$A$6:$A$65, 0)) = "", "", INDEX('Algorithm Details'!AA$6:AA$65, MATCH($P48, 'Algorithm Details'!$A$6:$A$65, 0))), "")</f>
        <v>+</v>
      </c>
      <c r="AT48" s="141" t="str">
        <f>IFERROR(IF(INDEX('Algorithm Details'!AB$6:AB$65, MATCH($P48, 'Algorithm Details'!$A$6:$A$65, 0)) = "", "", INDEX('Algorithm Details'!AB$6:AB$65, MATCH($P48, 'Algorithm Details'!$A$6:$A$65, 0))), "")</f>
        <v>10.1109/IROS.2018.8593376</v>
      </c>
      <c r="AX48" s="1" t="str">
        <f t="shared" si="6"/>
        <v>LDSO</v>
      </c>
      <c r="AY48" s="1">
        <f t="shared" si="7"/>
        <v>61</v>
      </c>
      <c r="AZ48" s="1">
        <f t="shared" si="8"/>
        <v>11</v>
      </c>
      <c r="BA48" s="1">
        <f t="shared" si="9"/>
        <v>10</v>
      </c>
      <c r="BB48" s="1">
        <f t="shared" si="10"/>
        <v>8</v>
      </c>
      <c r="BC48" s="1">
        <f t="shared" si="15"/>
        <v>8.6</v>
      </c>
      <c r="BD48" s="79">
        <f t="shared" si="12"/>
        <v>0.14098360655737704</v>
      </c>
    </row>
    <row r="49" spans="1:875" x14ac:dyDescent="0.25">
      <c r="A49" s="1" t="str">
        <f>Data!A60</f>
        <v>RTAB-MAP S2S</v>
      </c>
      <c r="B49" s="1">
        <f>'(old)OtherMetrics'!B60</f>
        <v>11</v>
      </c>
      <c r="C49" s="1">
        <f>AuxiliaryTable!EV50</f>
        <v>12</v>
      </c>
      <c r="D49" s="1">
        <f>'(old)OtherMetrics'!C60</f>
        <v>0</v>
      </c>
      <c r="E49" s="1">
        <f>'(old)OtherMetrics'!D60</f>
        <v>3</v>
      </c>
      <c r="F49">
        <f t="shared" si="2"/>
        <v>0.60000000000000009</v>
      </c>
      <c r="G49" s="207">
        <f t="shared" si="14"/>
        <v>5.4545454545454557E-2</v>
      </c>
      <c r="I49" s="1">
        <f t="shared" si="4"/>
        <v>53</v>
      </c>
      <c r="J49" s="215">
        <f>RANK(G49, $G$14:$G$155, 0)+COUNTIF($I49:I190,I49)-1</f>
        <v>53</v>
      </c>
      <c r="P49" s="144" t="str">
        <f t="shared" si="0"/>
        <v>MSCKF</v>
      </c>
      <c r="Q49" s="141">
        <v>36</v>
      </c>
      <c r="R49" s="143">
        <f t="shared" si="13"/>
        <v>0.13800000000000001</v>
      </c>
      <c r="S49" s="242" t="str">
        <f>IFERROR(INDEX('Algorithm Details'!$Y$6:$Y$65, MATCH(P49, 'Algorithm Details'!$A$6:$A$65, 0)), "")</f>
        <v/>
      </c>
      <c r="T49" s="1" t="str">
        <f>IFERROR(IF(INDEX('Algorithm Details'!B$6:B$65, MATCH($P49, 'Algorithm Details'!$A$6:$A$65, 0)) = "", "", INDEX('Algorithm Details'!B$6:B$65, MATCH($P49, 'Algorithm Details'!$A$6:$A$65, 0))), "")</f>
        <v/>
      </c>
      <c r="U49" s="249" t="str">
        <f>IFERROR(IF(INDEX('Algorithm Details'!C$6:C$65, MATCH($P49, 'Algorithm Details'!$A$6:$A$65, 0)) = "", "", INDEX('Algorithm Details'!C$6:C$65, MATCH($P49, 'Algorithm Details'!$A$6:$A$65, 0))), "")</f>
        <v/>
      </c>
      <c r="V49" s="1" t="str">
        <f>IFERROR(IF(INDEX('Algorithm Details'!D$6:D$65, MATCH($P49, 'Algorithm Details'!$A$6:$A$65, 0)) = "", "", INDEX('Algorithm Details'!D$6:D$65, MATCH($P49, 'Algorithm Details'!$A$6:$A$65, 0))), "")</f>
        <v/>
      </c>
      <c r="W49" s="1" t="str">
        <f>IFERROR(IF(INDEX('Algorithm Details'!E$6:E$65, MATCH($P49, 'Algorithm Details'!$A$6:$A$65, 0)) = "", "", INDEX('Algorithm Details'!E$6:E$65, MATCH($P49, 'Algorithm Details'!$A$6:$A$65, 0))), "")</f>
        <v/>
      </c>
      <c r="X49" s="1" t="str">
        <f>IFERROR(IF(INDEX('Algorithm Details'!F$6:F$65, MATCH($P49, 'Algorithm Details'!$A$6:$A$65, 0)) = "", "", INDEX('Algorithm Details'!F$6:F$65, MATCH($P49, 'Algorithm Details'!$A$6:$A$65, 0))), "")</f>
        <v/>
      </c>
      <c r="Y49" s="1" t="str">
        <f>IFERROR(IF(INDEX('Algorithm Details'!G$6:G$65, MATCH($P49, 'Algorithm Details'!$A$6:$A$65, 0)) = "", "", INDEX('Algorithm Details'!G$6:G$65, MATCH($P49, 'Algorithm Details'!$A$6:$A$65, 0))), "")</f>
        <v/>
      </c>
      <c r="Z49" s="1" t="str">
        <f>IFERROR(IF(INDEX('Algorithm Details'!H$6:H$65, MATCH($P49, 'Algorithm Details'!$A$6:$A$65, 0)) = "", "", INDEX('Algorithm Details'!H$6:H$65, MATCH($P49, 'Algorithm Details'!$A$6:$A$65, 0))), "")</f>
        <v/>
      </c>
      <c r="AA49" s="1" t="str">
        <f>IFERROR(IF(INDEX('Algorithm Details'!I$6:I$65, MATCH($P49, 'Algorithm Details'!$A$6:$A$65, 0)) = "", "", INDEX('Algorithm Details'!I$6:I$65, MATCH($P49, 'Algorithm Details'!$A$6:$A$65, 0))), "")</f>
        <v/>
      </c>
      <c r="AB49" s="1" t="str">
        <f>IFERROR(IF(INDEX('Algorithm Details'!J$6:J$65, MATCH($P49, 'Algorithm Details'!$A$6:$A$65, 0)) = "", "", INDEX('Algorithm Details'!J$6:J$65, MATCH($P49, 'Algorithm Details'!$A$6:$A$65, 0))), "")</f>
        <v/>
      </c>
      <c r="AC49" s="1" t="str">
        <f>IFERROR(IF(INDEX('Algorithm Details'!K$6:K$65, MATCH($P49, 'Algorithm Details'!$A$6:$A$65, 0)) = "", "", INDEX('Algorithm Details'!K$6:K$65, MATCH($P49, 'Algorithm Details'!$A$6:$A$65, 0))), "")</f>
        <v/>
      </c>
      <c r="AD49" s="1" t="str">
        <f>IFERROR(IF(INDEX('Algorithm Details'!L$6:L$65, MATCH($P49, 'Algorithm Details'!$A$6:$A$65, 0)) = "", "", INDEX('Algorithm Details'!L$6:L$65, MATCH($P49, 'Algorithm Details'!$A$6:$A$65, 0))), "")</f>
        <v/>
      </c>
      <c r="AE49" s="1" t="str">
        <f>IFERROR(IF(INDEX('Algorithm Details'!M$6:M$65, MATCH($P49, 'Algorithm Details'!$A$6:$A$65, 0)) = "", "", INDEX('Algorithm Details'!M$6:M$65, MATCH($P49, 'Algorithm Details'!$A$6:$A$65, 0))), "")</f>
        <v/>
      </c>
      <c r="AF49" s="1" t="str">
        <f>IFERROR(IF(INDEX('Algorithm Details'!N$6:N$65, MATCH($P49, 'Algorithm Details'!$A$6:$A$65, 0)) = "", "", INDEX('Algorithm Details'!N$6:N$65, MATCH($P49, 'Algorithm Details'!$A$6:$A$65, 0))), "")</f>
        <v/>
      </c>
      <c r="AG49" s="1" t="str">
        <f>IFERROR(IF(INDEX('Algorithm Details'!O$6:O$65, MATCH($P49, 'Algorithm Details'!$A$6:$A$65, 0)) = "", "", INDEX('Algorithm Details'!O$6:O$65, MATCH($P49, 'Algorithm Details'!$A$6:$A$65, 0))), "")</f>
        <v/>
      </c>
      <c r="AH49" s="1" t="str">
        <f>IFERROR(IF(INDEX('Algorithm Details'!P$6:P$65, MATCH($P49, 'Algorithm Details'!$A$6:$A$65, 0)) = "", "", INDEX('Algorithm Details'!P$6:P$65, MATCH($P49, 'Algorithm Details'!$A$6:$A$65, 0))), "")</f>
        <v/>
      </c>
      <c r="AI49" s="1" t="str">
        <f>IFERROR(IF(INDEX('Algorithm Details'!Q$6:Q$65, MATCH($P49, 'Algorithm Details'!$A$6:$A$65, 0)) = "", "", INDEX('Algorithm Details'!Q$6:Q$65, MATCH($P49, 'Algorithm Details'!$A$6:$A$65, 0))), "")</f>
        <v/>
      </c>
      <c r="AJ49" s="1" t="str">
        <f>IFERROR(IF(INDEX('Algorithm Details'!R$6:R$65, MATCH($P49, 'Algorithm Details'!$A$6:$A$65, 0)) = "", "", INDEX('Algorithm Details'!R$6:R$65, MATCH($P49, 'Algorithm Details'!$A$6:$A$65, 0))), "")</f>
        <v/>
      </c>
      <c r="AK49" s="1" t="str">
        <f>IFERROR(IF(INDEX('Algorithm Details'!S$6:S$65, MATCH($P49, 'Algorithm Details'!$A$6:$A$65, 0)) = "", "", INDEX('Algorithm Details'!S$6:S$65, MATCH($P49, 'Algorithm Details'!$A$6:$A$65, 0))), "")</f>
        <v/>
      </c>
      <c r="AL49" s="1" t="str">
        <f>IFERROR(IF(INDEX('Algorithm Details'!T$6:T$65, MATCH($P49, 'Algorithm Details'!$A$6:$A$65, 0)) = "", "", INDEX('Algorithm Details'!T$6:T$65, MATCH($P49, 'Algorithm Details'!$A$6:$A$65, 0))), "")</f>
        <v/>
      </c>
      <c r="AM49" s="1" t="str">
        <f>IFERROR(IF(INDEX('Algorithm Details'!U$6:U$65, MATCH($P49, 'Algorithm Details'!$A$6:$A$65, 0)) = "", "", INDEX('Algorithm Details'!U$6:U$65, MATCH($P49, 'Algorithm Details'!$A$6:$A$65, 0))), "")</f>
        <v/>
      </c>
      <c r="AN49" s="1" t="str">
        <f>IFERROR(IF(INDEX('Algorithm Details'!V$6:V$65, MATCH($P49, 'Algorithm Details'!$A$6:$A$65, 0)) = "", "", INDEX('Algorithm Details'!V$6:V$65, MATCH($P49, 'Algorithm Details'!$A$6:$A$65, 0))), "")</f>
        <v/>
      </c>
      <c r="AO49" s="1" t="str">
        <f>IFERROR(IF(INDEX('Algorithm Details'!W$6:W$65, MATCH($P49, 'Algorithm Details'!$A$6:$A$65, 0)) = "", "", INDEX('Algorithm Details'!W$6:W$65, MATCH($P49, 'Algorithm Details'!$A$6:$A$65, 0))), "")</f>
        <v/>
      </c>
      <c r="AP49" s="1" t="str">
        <f>IFERROR(IF(INDEX('Algorithm Details'!X$6:X$65, MATCH($P49, 'Algorithm Details'!$A$6:$A$65, 0)) = "", "", INDEX('Algorithm Details'!X$6:X$65, MATCH($P49, 'Algorithm Details'!$A$6:$A$65, 0))), "")</f>
        <v/>
      </c>
      <c r="AQ49" s="1" t="str">
        <f>IFERROR(IF(INDEX('Algorithm Details'!Y$6:Y$65, MATCH($P49, 'Algorithm Details'!$A$6:$A$65, 0)) = "", "", INDEX('Algorithm Details'!Y$6:Y$65, MATCH($P49, 'Algorithm Details'!$A$6:$A$65, 0))), "")</f>
        <v/>
      </c>
      <c r="AR49" s="1" t="str">
        <f>IFERROR(IF(INDEX('Algorithm Details'!Z$6:Z$65, MATCH($P49, 'Algorithm Details'!$A$6:$A$65, 0)) = "", "", INDEX('Algorithm Details'!Z$6:Z$65, MATCH($P49, 'Algorithm Details'!$A$6:$A$65, 0))), "")</f>
        <v/>
      </c>
      <c r="AS49" s="1" t="str">
        <f>IFERROR(IF(INDEX('Algorithm Details'!AA$6:AA$65, MATCH($P49, 'Algorithm Details'!$A$6:$A$65, 0)) = "", "", INDEX('Algorithm Details'!AA$6:AA$65, MATCH($P49, 'Algorithm Details'!$A$6:$A$65, 0))), "")</f>
        <v/>
      </c>
      <c r="AT49" s="141" t="str">
        <f>IFERROR(IF(INDEX('Algorithm Details'!AB$6:AB$65, MATCH($P49, 'Algorithm Details'!$A$6:$A$65, 0)) = "", "", INDEX('Algorithm Details'!AB$6:AB$65, MATCH($P49, 'Algorithm Details'!$A$6:$A$65, 0))), "")</f>
        <v/>
      </c>
      <c r="AX49" s="1" t="str">
        <f t="shared" si="6"/>
        <v>MSCKF</v>
      </c>
      <c r="AY49" s="1">
        <f t="shared" si="7"/>
        <v>50</v>
      </c>
      <c r="AZ49" s="1">
        <f t="shared" si="8"/>
        <v>6</v>
      </c>
      <c r="BA49" s="1">
        <f t="shared" si="9"/>
        <v>9</v>
      </c>
      <c r="BB49" s="1">
        <f t="shared" si="10"/>
        <v>3</v>
      </c>
      <c r="BC49" s="1">
        <f t="shared" si="15"/>
        <v>6.9</v>
      </c>
      <c r="BD49" s="79">
        <f t="shared" si="12"/>
        <v>0.13800000000000001</v>
      </c>
    </row>
    <row r="50" spans="1:875" x14ac:dyDescent="0.25">
      <c r="A50" s="1" t="str">
        <f>Data!A61</f>
        <v>RTAB-MAP S2M</v>
      </c>
      <c r="B50" s="1">
        <f>'(old)OtherMetrics'!B61</f>
        <v>11</v>
      </c>
      <c r="C50" s="1">
        <f>AuxiliaryTable!EV51</f>
        <v>12</v>
      </c>
      <c r="D50" s="1">
        <f>'(old)OtherMetrics'!C61</f>
        <v>0</v>
      </c>
      <c r="E50" s="1">
        <f>'(old)OtherMetrics'!D61</f>
        <v>1</v>
      </c>
      <c r="F50">
        <f t="shared" si="2"/>
        <v>0.2</v>
      </c>
      <c r="G50" s="207">
        <f t="shared" si="14"/>
        <v>1.8181818181818184E-2</v>
      </c>
      <c r="I50" s="1">
        <f t="shared" si="4"/>
        <v>65</v>
      </c>
      <c r="J50" s="215">
        <f>RANK(G50, $G$14:$G$155, 0)+COUNTIF($I50:I191,I50)-1</f>
        <v>66</v>
      </c>
      <c r="P50" s="144" t="str">
        <f t="shared" si="0"/>
        <v>LINS</v>
      </c>
      <c r="Q50" s="141">
        <v>37</v>
      </c>
      <c r="R50" s="143">
        <f t="shared" si="13"/>
        <v>0.13653846153846153</v>
      </c>
      <c r="S50" s="242">
        <f>IFERROR(INDEX('Algorithm Details'!$Y$6:$Y$65, MATCH(P50, 'Algorithm Details'!$A$6:$A$65, 0)), "")</f>
        <v>43964</v>
      </c>
      <c r="T50" s="1" t="str">
        <f>IFERROR(IF(INDEX('Algorithm Details'!B$6:B$65, MATCH($P50, 'Algorithm Details'!$A$6:$A$65, 0)) = "", "", INDEX('Algorithm Details'!B$6:B$65, MATCH($P50, 'Algorithm Details'!$A$6:$A$65, 0))), "")</f>
        <v>ROS1 (kinetic)</v>
      </c>
      <c r="U50" s="249" t="str">
        <f>IFERROR(IF(INDEX('Algorithm Details'!C$6:C$65, MATCH($P50, 'Algorithm Details'!$A$6:$A$65, 0)) = "", "", INDEX('Algorithm Details'!C$6:C$65, MATCH($P50, 'Algorithm Details'!$A$6:$A$65, 0))), "")</f>
        <v>none</v>
      </c>
      <c r="V50" s="1" t="str">
        <f>IFERROR(IF(INDEX('Algorithm Details'!D$6:D$65, MATCH($P50, 'Algorithm Details'!$A$6:$A$65, 0)) = "", "", INDEX('Algorithm Details'!D$6:D$65, MATCH($P50, 'Algorithm Details'!$A$6:$A$65, 0))), "")</f>
        <v>-</v>
      </c>
      <c r="W50" s="1" t="str">
        <f>IFERROR(IF(INDEX('Algorithm Details'!E$6:E$65, MATCH($P50, 'Algorithm Details'!$A$6:$A$65, 0)) = "", "", INDEX('Algorithm Details'!E$6:E$65, MATCH($P50, 'Algorithm Details'!$A$6:$A$65, 0))), "")</f>
        <v>R</v>
      </c>
      <c r="X50" s="1" t="str">
        <f>IFERROR(IF(INDEX('Algorithm Details'!F$6:F$65, MATCH($P50, 'Algorithm Details'!$A$6:$A$65, 0)) = "", "", INDEX('Algorithm Details'!F$6:F$65, MATCH($P50, 'Algorithm Details'!$A$6:$A$65, 0))), "")</f>
        <v>-</v>
      </c>
      <c r="Y50" s="1" t="str">
        <f>IFERROR(IF(INDEX('Algorithm Details'!G$6:G$65, MATCH($P50, 'Algorithm Details'!$A$6:$A$65, 0)) = "", "", INDEX('Algorithm Details'!G$6:G$65, MATCH($P50, 'Algorithm Details'!$A$6:$A$65, 0))), "")</f>
        <v>R</v>
      </c>
      <c r="Z50" s="1" t="str">
        <f>IFERROR(IF(INDEX('Algorithm Details'!H$6:H$65, MATCH($P50, 'Algorithm Details'!$A$6:$A$65, 0)) = "", "", INDEX('Algorithm Details'!H$6:H$65, MATCH($P50, 'Algorithm Details'!$A$6:$A$65, 0))), "")</f>
        <v>-</v>
      </c>
      <c r="AA50" s="1" t="str">
        <f>IFERROR(IF(INDEX('Algorithm Details'!I$6:I$65, MATCH($P50, 'Algorithm Details'!$A$6:$A$65, 0)) = "", "", INDEX('Algorithm Details'!I$6:I$65, MATCH($P50, 'Algorithm Details'!$A$6:$A$65, 0))), "")</f>
        <v>-</v>
      </c>
      <c r="AB50" s="1" t="str">
        <f>IFERROR(IF(INDEX('Algorithm Details'!J$6:J$65, MATCH($P50, 'Algorithm Details'!$A$6:$A$65, 0)) = "", "", INDEX('Algorithm Details'!J$6:J$65, MATCH($P50, 'Algorithm Details'!$A$6:$A$65, 0))), "")</f>
        <v/>
      </c>
      <c r="AC50" s="1" t="str">
        <f>IFERROR(IF(INDEX('Algorithm Details'!K$6:K$65, MATCH($P50, 'Algorithm Details'!$A$6:$A$65, 0)) = "", "", INDEX('Algorithm Details'!K$6:K$65, MATCH($P50, 'Algorithm Details'!$A$6:$A$65, 0))), "")</f>
        <v>3D</v>
      </c>
      <c r="AD50" s="1" t="str">
        <f>IFERROR(IF(INDEX('Algorithm Details'!L$6:L$65, MATCH($P50, 'Algorithm Details'!$A$6:$A$65, 0)) = "", "", INDEX('Algorithm Details'!L$6:L$65, MATCH($P50, 'Algorithm Details'!$A$6:$A$65, 0))), "")</f>
        <v>-</v>
      </c>
      <c r="AE50" s="1" t="str">
        <f>IFERROR(IF(INDEX('Algorithm Details'!M$6:M$65, MATCH($P50, 'Algorithm Details'!$A$6:$A$65, 0)) = "", "", INDEX('Algorithm Details'!M$6:M$65, MATCH($P50, 'Algorithm Details'!$A$6:$A$65, 0))), "")</f>
        <v>-</v>
      </c>
      <c r="AF50" s="1" t="str">
        <f>IFERROR(IF(INDEX('Algorithm Details'!N$6:N$65, MATCH($P50, 'Algorithm Details'!$A$6:$A$65, 0)) = "", "", INDEX('Algorithm Details'!N$6:N$65, MATCH($P50, 'Algorithm Details'!$A$6:$A$65, 0))), "")</f>
        <v>-</v>
      </c>
      <c r="AG50" s="1" t="str">
        <f>IFERROR(IF(INDEX('Algorithm Details'!O$6:O$65, MATCH($P50, 'Algorithm Details'!$A$6:$A$65, 0)) = "", "", INDEX('Algorithm Details'!O$6:O$65, MATCH($P50, 'Algorithm Details'!$A$6:$A$65, 0))), "")</f>
        <v>-</v>
      </c>
      <c r="AH50" s="1" t="str">
        <f>IFERROR(IF(INDEX('Algorithm Details'!P$6:P$65, MATCH($P50, 'Algorithm Details'!$A$6:$A$65, 0)) = "", "", INDEX('Algorithm Details'!P$6:P$65, MATCH($P50, 'Algorithm Details'!$A$6:$A$65, 0))), "")</f>
        <v>6-axis</v>
      </c>
      <c r="AI50" s="1" t="str">
        <f>IFERROR(IF(INDEX('Algorithm Details'!Q$6:Q$65, MATCH($P50, 'Algorithm Details'!$A$6:$A$65, 0)) = "", "", INDEX('Algorithm Details'!Q$6:Q$65, MATCH($P50, 'Algorithm Details'!$A$6:$A$65, 0))), "")</f>
        <v>-</v>
      </c>
      <c r="AJ50" s="1" t="str">
        <f>IFERROR(IF(INDEX('Algorithm Details'!R$6:R$65, MATCH($P50, 'Algorithm Details'!$A$6:$A$65, 0)) = "", "", INDEX('Algorithm Details'!R$6:R$65, MATCH($P50, 'Algorithm Details'!$A$6:$A$65, 0))), "")</f>
        <v>-</v>
      </c>
      <c r="AK50" s="1" t="str">
        <f>IFERROR(IF(INDEX('Algorithm Details'!S$6:S$65, MATCH($P50, 'Algorithm Details'!$A$6:$A$65, 0)) = "", "", INDEX('Algorithm Details'!S$6:S$65, MATCH($P50, 'Algorithm Details'!$A$6:$A$65, 0))), "")</f>
        <v>-</v>
      </c>
      <c r="AL50" s="1" t="str">
        <f>IFERROR(IF(INDEX('Algorithm Details'!T$6:T$65, MATCH($P50, 'Algorithm Details'!$A$6:$A$65, 0)) = "", "", INDEX('Algorithm Details'!T$6:T$65, MATCH($P50, 'Algorithm Details'!$A$6:$A$65, 0))), "")</f>
        <v/>
      </c>
      <c r="AM50" s="1" t="str">
        <f>IFERROR(IF(INDEX('Algorithm Details'!U$6:U$65, MATCH($P50, 'Algorithm Details'!$A$6:$A$65, 0)) = "", "", INDEX('Algorithm Details'!U$6:U$65, MATCH($P50, 'Algorithm Details'!$A$6:$A$65, 0))), "")</f>
        <v>-</v>
      </c>
      <c r="AN50" s="1" t="str">
        <f>IFERROR(IF(INDEX('Algorithm Details'!V$6:V$65, MATCH($P50, 'Algorithm Details'!$A$6:$A$65, 0)) = "", "", INDEX('Algorithm Details'!V$6:V$65, MATCH($P50, 'Algorithm Details'!$A$6:$A$65, 0))), "")</f>
        <v>-</v>
      </c>
      <c r="AO50" s="1" t="str">
        <f>IFERROR(IF(INDEX('Algorithm Details'!W$6:W$65, MATCH($P50, 'Algorithm Details'!$A$6:$A$65, 0)) = "", "", INDEX('Algorithm Details'!W$6:W$65, MATCH($P50, 'Algorithm Details'!$A$6:$A$65, 0))), "")</f>
        <v>github</v>
      </c>
      <c r="AP50" s="1">
        <f ca="1">IFERROR(IF(INDEX('Algorithm Details'!X$6:X$65, MATCH($P50, 'Algorithm Details'!$A$6:$A$65, 0)) = "", "", INDEX('Algorithm Details'!X$6:X$65, MATCH($P50, 'Algorithm Details'!$A$6:$A$65, 0))), "")</f>
        <v>6</v>
      </c>
      <c r="AQ50" s="1">
        <f>IFERROR(IF(INDEX('Algorithm Details'!Y$6:Y$65, MATCH($P50, 'Algorithm Details'!$A$6:$A$65, 0)) = "", "", INDEX('Algorithm Details'!Y$6:Y$65, MATCH($P50, 'Algorithm Details'!$A$6:$A$65, 0))), "")</f>
        <v>43964</v>
      </c>
      <c r="AR50" s="1" t="str">
        <f>IFERROR(IF(INDEX('Algorithm Details'!Z$6:Z$65, MATCH($P50, 'Algorithm Details'!$A$6:$A$65, 0)) = "", "", INDEX('Algorithm Details'!Z$6:Z$65, MATCH($P50, 'Algorithm Details'!$A$6:$A$65, 0))), "")</f>
        <v>-</v>
      </c>
      <c r="AS50" s="1" t="str">
        <f>IFERROR(IF(INDEX('Algorithm Details'!AA$6:AA$65, MATCH($P50, 'Algorithm Details'!$A$6:$A$65, 0)) = "", "", INDEX('Algorithm Details'!AA$6:AA$65, MATCH($P50, 'Algorithm Details'!$A$6:$A$65, 0))), "")</f>
        <v>-</v>
      </c>
      <c r="AT50" s="141" t="str">
        <f>IFERROR(IF(INDEX('Algorithm Details'!AB$6:AB$65, MATCH($P50, 'Algorithm Details'!$A$6:$A$65, 0)) = "", "", INDEX('Algorithm Details'!AB$6:AB$65, MATCH($P50, 'Algorithm Details'!$A$6:$A$65, 0))), "")</f>
        <v>10.1109/ICRA40945.2020.9197567</v>
      </c>
      <c r="AX50" s="1" t="str">
        <f t="shared" si="6"/>
        <v>LINS</v>
      </c>
      <c r="AY50" s="1">
        <f t="shared" si="7"/>
        <v>52</v>
      </c>
      <c r="AZ50" s="1">
        <f t="shared" si="8"/>
        <v>15</v>
      </c>
      <c r="BA50" s="1">
        <f t="shared" si="9"/>
        <v>9</v>
      </c>
      <c r="BB50" s="1">
        <f t="shared" si="10"/>
        <v>4</v>
      </c>
      <c r="BC50" s="1">
        <f t="shared" si="15"/>
        <v>7.1</v>
      </c>
      <c r="BD50" s="79">
        <f t="shared" si="12"/>
        <v>0.13653846153846153</v>
      </c>
    </row>
    <row r="51" spans="1:875" x14ac:dyDescent="0.25">
      <c r="A51" s="1" t="str">
        <f>Data!A62</f>
        <v>RTAB-MAP LOAM</v>
      </c>
      <c r="B51" s="1">
        <f>'(old)OtherMetrics'!B62</f>
        <v>11</v>
      </c>
      <c r="C51" s="1">
        <f>AuxiliaryTable!EV52</f>
        <v>12</v>
      </c>
      <c r="D51" s="1">
        <f>'(old)OtherMetrics'!C62</f>
        <v>0</v>
      </c>
      <c r="E51" s="1">
        <f>'(old)OtherMetrics'!D62</f>
        <v>0</v>
      </c>
      <c r="F51">
        <f t="shared" si="2"/>
        <v>0</v>
      </c>
      <c r="G51" s="207">
        <f t="shared" si="14"/>
        <v>0</v>
      </c>
      <c r="I51" s="1">
        <f t="shared" si="4"/>
        <v>76</v>
      </c>
      <c r="J51" s="215">
        <f>RANK(G51, $G$14:$G$155, 0)+COUNTIF($I51:I192,I51)-1</f>
        <v>133</v>
      </c>
      <c r="P51" s="144" t="str">
        <f t="shared" si="0"/>
        <v>IMLS-SLAM</v>
      </c>
      <c r="Q51" s="141">
        <v>38</v>
      </c>
      <c r="R51" s="143">
        <f t="shared" si="13"/>
        <v>0.13250000000000001</v>
      </c>
      <c r="S51" s="242" t="str">
        <f>IFERROR(INDEX('Algorithm Details'!$Y$6:$Y$65, MATCH(P51, 'Algorithm Details'!$A$6:$A$65, 0)), "")</f>
        <v/>
      </c>
      <c r="T51" s="1" t="str">
        <f>IFERROR(IF(INDEX('Algorithm Details'!B$6:B$65, MATCH($P51, 'Algorithm Details'!$A$6:$A$65, 0)) = "", "", INDEX('Algorithm Details'!B$6:B$65, MATCH($P51, 'Algorithm Details'!$A$6:$A$65, 0))), "")</f>
        <v/>
      </c>
      <c r="U51" s="249" t="str">
        <f>IFERROR(IF(INDEX('Algorithm Details'!C$6:C$65, MATCH($P51, 'Algorithm Details'!$A$6:$A$65, 0)) = "", "", INDEX('Algorithm Details'!C$6:C$65, MATCH($P51, 'Algorithm Details'!$A$6:$A$65, 0))), "")</f>
        <v/>
      </c>
      <c r="V51" s="1" t="str">
        <f>IFERROR(IF(INDEX('Algorithm Details'!D$6:D$65, MATCH($P51, 'Algorithm Details'!$A$6:$A$65, 0)) = "", "", INDEX('Algorithm Details'!D$6:D$65, MATCH($P51, 'Algorithm Details'!$A$6:$A$65, 0))), "")</f>
        <v/>
      </c>
      <c r="W51" s="1" t="str">
        <f>IFERROR(IF(INDEX('Algorithm Details'!E$6:E$65, MATCH($P51, 'Algorithm Details'!$A$6:$A$65, 0)) = "", "", INDEX('Algorithm Details'!E$6:E$65, MATCH($P51, 'Algorithm Details'!$A$6:$A$65, 0))), "")</f>
        <v/>
      </c>
      <c r="X51" s="1" t="str">
        <f>IFERROR(IF(INDEX('Algorithm Details'!F$6:F$65, MATCH($P51, 'Algorithm Details'!$A$6:$A$65, 0)) = "", "", INDEX('Algorithm Details'!F$6:F$65, MATCH($P51, 'Algorithm Details'!$A$6:$A$65, 0))), "")</f>
        <v/>
      </c>
      <c r="Y51" s="1" t="str">
        <f>IFERROR(IF(INDEX('Algorithm Details'!G$6:G$65, MATCH($P51, 'Algorithm Details'!$A$6:$A$65, 0)) = "", "", INDEX('Algorithm Details'!G$6:G$65, MATCH($P51, 'Algorithm Details'!$A$6:$A$65, 0))), "")</f>
        <v/>
      </c>
      <c r="Z51" s="1" t="str">
        <f>IFERROR(IF(INDEX('Algorithm Details'!H$6:H$65, MATCH($P51, 'Algorithm Details'!$A$6:$A$65, 0)) = "", "", INDEX('Algorithm Details'!H$6:H$65, MATCH($P51, 'Algorithm Details'!$A$6:$A$65, 0))), "")</f>
        <v/>
      </c>
      <c r="AA51" s="1" t="str">
        <f>IFERROR(IF(INDEX('Algorithm Details'!I$6:I$65, MATCH($P51, 'Algorithm Details'!$A$6:$A$65, 0)) = "", "", INDEX('Algorithm Details'!I$6:I$65, MATCH($P51, 'Algorithm Details'!$A$6:$A$65, 0))), "")</f>
        <v/>
      </c>
      <c r="AB51" s="1" t="str">
        <f>IFERROR(IF(INDEX('Algorithm Details'!J$6:J$65, MATCH($P51, 'Algorithm Details'!$A$6:$A$65, 0)) = "", "", INDEX('Algorithm Details'!J$6:J$65, MATCH($P51, 'Algorithm Details'!$A$6:$A$65, 0))), "")</f>
        <v/>
      </c>
      <c r="AC51" s="1" t="str">
        <f>IFERROR(IF(INDEX('Algorithm Details'!K$6:K$65, MATCH($P51, 'Algorithm Details'!$A$6:$A$65, 0)) = "", "", INDEX('Algorithm Details'!K$6:K$65, MATCH($P51, 'Algorithm Details'!$A$6:$A$65, 0))), "")</f>
        <v/>
      </c>
      <c r="AD51" s="1" t="str">
        <f>IFERROR(IF(INDEX('Algorithm Details'!L$6:L$65, MATCH($P51, 'Algorithm Details'!$A$6:$A$65, 0)) = "", "", INDEX('Algorithm Details'!L$6:L$65, MATCH($P51, 'Algorithm Details'!$A$6:$A$65, 0))), "")</f>
        <v/>
      </c>
      <c r="AE51" s="1" t="str">
        <f>IFERROR(IF(INDEX('Algorithm Details'!M$6:M$65, MATCH($P51, 'Algorithm Details'!$A$6:$A$65, 0)) = "", "", INDEX('Algorithm Details'!M$6:M$65, MATCH($P51, 'Algorithm Details'!$A$6:$A$65, 0))), "")</f>
        <v/>
      </c>
      <c r="AF51" s="1" t="str">
        <f>IFERROR(IF(INDEX('Algorithm Details'!N$6:N$65, MATCH($P51, 'Algorithm Details'!$A$6:$A$65, 0)) = "", "", INDEX('Algorithm Details'!N$6:N$65, MATCH($P51, 'Algorithm Details'!$A$6:$A$65, 0))), "")</f>
        <v/>
      </c>
      <c r="AG51" s="1" t="str">
        <f>IFERROR(IF(INDEX('Algorithm Details'!O$6:O$65, MATCH($P51, 'Algorithm Details'!$A$6:$A$65, 0)) = "", "", INDEX('Algorithm Details'!O$6:O$65, MATCH($P51, 'Algorithm Details'!$A$6:$A$65, 0))), "")</f>
        <v/>
      </c>
      <c r="AH51" s="1" t="str">
        <f>IFERROR(IF(INDEX('Algorithm Details'!P$6:P$65, MATCH($P51, 'Algorithm Details'!$A$6:$A$65, 0)) = "", "", INDEX('Algorithm Details'!P$6:P$65, MATCH($P51, 'Algorithm Details'!$A$6:$A$65, 0))), "")</f>
        <v/>
      </c>
      <c r="AI51" s="1" t="str">
        <f>IFERROR(IF(INDEX('Algorithm Details'!Q$6:Q$65, MATCH($P51, 'Algorithm Details'!$A$6:$A$65, 0)) = "", "", INDEX('Algorithm Details'!Q$6:Q$65, MATCH($P51, 'Algorithm Details'!$A$6:$A$65, 0))), "")</f>
        <v/>
      </c>
      <c r="AJ51" s="1" t="str">
        <f>IFERROR(IF(INDEX('Algorithm Details'!R$6:R$65, MATCH($P51, 'Algorithm Details'!$A$6:$A$65, 0)) = "", "", INDEX('Algorithm Details'!R$6:R$65, MATCH($P51, 'Algorithm Details'!$A$6:$A$65, 0))), "")</f>
        <v/>
      </c>
      <c r="AK51" s="1" t="str">
        <f>IFERROR(IF(INDEX('Algorithm Details'!S$6:S$65, MATCH($P51, 'Algorithm Details'!$A$6:$A$65, 0)) = "", "", INDEX('Algorithm Details'!S$6:S$65, MATCH($P51, 'Algorithm Details'!$A$6:$A$65, 0))), "")</f>
        <v/>
      </c>
      <c r="AL51" s="1" t="str">
        <f>IFERROR(IF(INDEX('Algorithm Details'!T$6:T$65, MATCH($P51, 'Algorithm Details'!$A$6:$A$65, 0)) = "", "", INDEX('Algorithm Details'!T$6:T$65, MATCH($P51, 'Algorithm Details'!$A$6:$A$65, 0))), "")</f>
        <v/>
      </c>
      <c r="AM51" s="1" t="str">
        <f>IFERROR(IF(INDEX('Algorithm Details'!U$6:U$65, MATCH($P51, 'Algorithm Details'!$A$6:$A$65, 0)) = "", "", INDEX('Algorithm Details'!U$6:U$65, MATCH($P51, 'Algorithm Details'!$A$6:$A$65, 0))), "")</f>
        <v/>
      </c>
      <c r="AN51" s="1" t="str">
        <f>IFERROR(IF(INDEX('Algorithm Details'!V$6:V$65, MATCH($P51, 'Algorithm Details'!$A$6:$A$65, 0)) = "", "", INDEX('Algorithm Details'!V$6:V$65, MATCH($P51, 'Algorithm Details'!$A$6:$A$65, 0))), "")</f>
        <v/>
      </c>
      <c r="AO51" s="1" t="str">
        <f>IFERROR(IF(INDEX('Algorithm Details'!W$6:W$65, MATCH($P51, 'Algorithm Details'!$A$6:$A$65, 0)) = "", "", INDEX('Algorithm Details'!W$6:W$65, MATCH($P51, 'Algorithm Details'!$A$6:$A$65, 0))), "")</f>
        <v/>
      </c>
      <c r="AP51" s="1" t="str">
        <f>IFERROR(IF(INDEX('Algorithm Details'!X$6:X$65, MATCH($P51, 'Algorithm Details'!$A$6:$A$65, 0)) = "", "", INDEX('Algorithm Details'!X$6:X$65, MATCH($P51, 'Algorithm Details'!$A$6:$A$65, 0))), "")</f>
        <v/>
      </c>
      <c r="AQ51" s="1" t="str">
        <f>IFERROR(IF(INDEX('Algorithm Details'!Y$6:Y$65, MATCH($P51, 'Algorithm Details'!$A$6:$A$65, 0)) = "", "", INDEX('Algorithm Details'!Y$6:Y$65, MATCH($P51, 'Algorithm Details'!$A$6:$A$65, 0))), "")</f>
        <v/>
      </c>
      <c r="AR51" s="1" t="str">
        <f>IFERROR(IF(INDEX('Algorithm Details'!Z$6:Z$65, MATCH($P51, 'Algorithm Details'!$A$6:$A$65, 0)) = "", "", INDEX('Algorithm Details'!Z$6:Z$65, MATCH($P51, 'Algorithm Details'!$A$6:$A$65, 0))), "")</f>
        <v/>
      </c>
      <c r="AS51" s="1" t="str">
        <f>IFERROR(IF(INDEX('Algorithm Details'!AA$6:AA$65, MATCH($P51, 'Algorithm Details'!$A$6:$A$65, 0)) = "", "", INDEX('Algorithm Details'!AA$6:AA$65, MATCH($P51, 'Algorithm Details'!$A$6:$A$65, 0))), "")</f>
        <v/>
      </c>
      <c r="AT51" s="141" t="str">
        <f>IFERROR(IF(INDEX('Algorithm Details'!AB$6:AB$65, MATCH($P51, 'Algorithm Details'!$A$6:$A$65, 0)) = "", "", INDEX('Algorithm Details'!AB$6:AB$65, MATCH($P51, 'Algorithm Details'!$A$6:$A$65, 0))), "")</f>
        <v/>
      </c>
      <c r="AX51" s="1" t="str">
        <f t="shared" si="6"/>
        <v>IMLS-SLAM</v>
      </c>
      <c r="AY51" s="1">
        <f t="shared" si="7"/>
        <v>40</v>
      </c>
      <c r="AZ51" s="1">
        <f t="shared" si="8"/>
        <v>6</v>
      </c>
      <c r="BA51" s="1">
        <f t="shared" si="9"/>
        <v>3</v>
      </c>
      <c r="BB51" s="1">
        <f t="shared" si="10"/>
        <v>16</v>
      </c>
      <c r="BC51" s="1">
        <f t="shared" si="15"/>
        <v>5.3</v>
      </c>
      <c r="BD51" s="79">
        <f t="shared" si="12"/>
        <v>0.13250000000000001</v>
      </c>
      <c r="AGB51" s="132">
        <v>0.17100000000000001</v>
      </c>
      <c r="AGC51" s="1">
        <v>0.17799999999999999</v>
      </c>
      <c r="AGD51" s="1">
        <v>9.0999999999999998E-2</v>
      </c>
      <c r="AGE51" s="1">
        <v>0.14799999999999999</v>
      </c>
      <c r="AGF51" s="1">
        <v>0.21299999999999999</v>
      </c>
      <c r="AGG51" s="1">
        <v>0.182</v>
      </c>
      <c r="AGH51" s="1">
        <v>0.20100000000000001</v>
      </c>
      <c r="AGI51" s="1">
        <v>0.19800000000000001</v>
      </c>
      <c r="AGJ51" s="1">
        <v>4.9000000000000002E-2</v>
      </c>
      <c r="AGK51" s="1">
        <v>4.2000000000000003E-2</v>
      </c>
      <c r="AGL51" s="1">
        <v>6.4000000000000001E-2</v>
      </c>
      <c r="AGM51" s="1">
        <v>4.2000000000000003E-2</v>
      </c>
      <c r="AGN51" s="1">
        <v>3.2000000000000001E-2</v>
      </c>
      <c r="AGO51" s="1">
        <v>3.7999999999999999E-2</v>
      </c>
      <c r="AGP51" s="1">
        <v>2.5000000000000001E-2</v>
      </c>
      <c r="AGQ51" s="1">
        <v>2.9000000000000001E-2</v>
      </c>
    </row>
    <row r="52" spans="1:875" x14ac:dyDescent="0.25">
      <c r="A52" s="1" t="str">
        <f>Data!A63</f>
        <v>RTAB. Stereo. F2F</v>
      </c>
      <c r="B52" s="1">
        <f>'(old)OtherMetrics'!B63</f>
        <v>22</v>
      </c>
      <c r="C52" s="1">
        <f>AuxiliaryTable!EV53</f>
        <v>16</v>
      </c>
      <c r="D52" s="1">
        <f>'(old)OtherMetrics'!C63</f>
        <v>1</v>
      </c>
      <c r="E52" s="1">
        <f>'(old)OtherMetrics'!D63</f>
        <v>0</v>
      </c>
      <c r="F52">
        <f t="shared" si="2"/>
        <v>0.7</v>
      </c>
      <c r="G52" s="207">
        <f t="shared" si="14"/>
        <v>3.1818181818181815E-2</v>
      </c>
      <c r="I52" s="1">
        <f t="shared" si="4"/>
        <v>58</v>
      </c>
      <c r="J52" s="215">
        <f>RANK(G52, $G$14:$G$155, 0)+COUNTIF($I52:I193,I52)-1</f>
        <v>60</v>
      </c>
      <c r="P52" s="144" t="str">
        <f t="shared" si="0"/>
        <v>Blitz-SLAM</v>
      </c>
      <c r="Q52" s="141">
        <v>39</v>
      </c>
      <c r="R52" s="143">
        <f t="shared" si="13"/>
        <v>0.12812500000000002</v>
      </c>
      <c r="S52" s="242" t="str">
        <f>IFERROR(INDEX('Algorithm Details'!$Y$6:$Y$65, MATCH(P52, 'Algorithm Details'!$A$6:$A$65, 0)), "")</f>
        <v/>
      </c>
      <c r="T52" s="1" t="str">
        <f>IFERROR(IF(INDEX('Algorithm Details'!B$6:B$65, MATCH($P52, 'Algorithm Details'!$A$6:$A$65, 0)) = "", "", INDEX('Algorithm Details'!B$6:B$65, MATCH($P52, 'Algorithm Details'!$A$6:$A$65, 0))), "")</f>
        <v/>
      </c>
      <c r="U52" s="249" t="str">
        <f>IFERROR(IF(INDEX('Algorithm Details'!C$6:C$65, MATCH($P52, 'Algorithm Details'!$A$6:$A$65, 0)) = "", "", INDEX('Algorithm Details'!C$6:C$65, MATCH($P52, 'Algorithm Details'!$A$6:$A$65, 0))), "")</f>
        <v/>
      </c>
      <c r="V52" s="1" t="str">
        <f>IFERROR(IF(INDEX('Algorithm Details'!D$6:D$65, MATCH($P52, 'Algorithm Details'!$A$6:$A$65, 0)) = "", "", INDEX('Algorithm Details'!D$6:D$65, MATCH($P52, 'Algorithm Details'!$A$6:$A$65, 0))), "")</f>
        <v/>
      </c>
      <c r="W52" s="1" t="str">
        <f>IFERROR(IF(INDEX('Algorithm Details'!E$6:E$65, MATCH($P52, 'Algorithm Details'!$A$6:$A$65, 0)) = "", "", INDEX('Algorithm Details'!E$6:E$65, MATCH($P52, 'Algorithm Details'!$A$6:$A$65, 0))), "")</f>
        <v/>
      </c>
      <c r="X52" s="1" t="str">
        <f>IFERROR(IF(INDEX('Algorithm Details'!F$6:F$65, MATCH($P52, 'Algorithm Details'!$A$6:$A$65, 0)) = "", "", INDEX('Algorithm Details'!F$6:F$65, MATCH($P52, 'Algorithm Details'!$A$6:$A$65, 0))), "")</f>
        <v/>
      </c>
      <c r="Y52" s="1" t="str">
        <f>IFERROR(IF(INDEX('Algorithm Details'!G$6:G$65, MATCH($P52, 'Algorithm Details'!$A$6:$A$65, 0)) = "", "", INDEX('Algorithm Details'!G$6:G$65, MATCH($P52, 'Algorithm Details'!$A$6:$A$65, 0))), "")</f>
        <v/>
      </c>
      <c r="Z52" s="1" t="str">
        <f>IFERROR(IF(INDEX('Algorithm Details'!H$6:H$65, MATCH($P52, 'Algorithm Details'!$A$6:$A$65, 0)) = "", "", INDEX('Algorithm Details'!H$6:H$65, MATCH($P52, 'Algorithm Details'!$A$6:$A$65, 0))), "")</f>
        <v/>
      </c>
      <c r="AA52" s="1" t="str">
        <f>IFERROR(IF(INDEX('Algorithm Details'!I$6:I$65, MATCH($P52, 'Algorithm Details'!$A$6:$A$65, 0)) = "", "", INDEX('Algorithm Details'!I$6:I$65, MATCH($P52, 'Algorithm Details'!$A$6:$A$65, 0))), "")</f>
        <v/>
      </c>
      <c r="AB52" s="1" t="str">
        <f>IFERROR(IF(INDEX('Algorithm Details'!J$6:J$65, MATCH($P52, 'Algorithm Details'!$A$6:$A$65, 0)) = "", "", INDEX('Algorithm Details'!J$6:J$65, MATCH($P52, 'Algorithm Details'!$A$6:$A$65, 0))), "")</f>
        <v/>
      </c>
      <c r="AC52" s="1" t="str">
        <f>IFERROR(IF(INDEX('Algorithm Details'!K$6:K$65, MATCH($P52, 'Algorithm Details'!$A$6:$A$65, 0)) = "", "", INDEX('Algorithm Details'!K$6:K$65, MATCH($P52, 'Algorithm Details'!$A$6:$A$65, 0))), "")</f>
        <v/>
      </c>
      <c r="AD52" s="1" t="str">
        <f>IFERROR(IF(INDEX('Algorithm Details'!L$6:L$65, MATCH($P52, 'Algorithm Details'!$A$6:$A$65, 0)) = "", "", INDEX('Algorithm Details'!L$6:L$65, MATCH($P52, 'Algorithm Details'!$A$6:$A$65, 0))), "")</f>
        <v/>
      </c>
      <c r="AE52" s="1" t="str">
        <f>IFERROR(IF(INDEX('Algorithm Details'!M$6:M$65, MATCH($P52, 'Algorithm Details'!$A$6:$A$65, 0)) = "", "", INDEX('Algorithm Details'!M$6:M$65, MATCH($P52, 'Algorithm Details'!$A$6:$A$65, 0))), "")</f>
        <v/>
      </c>
      <c r="AF52" s="1" t="str">
        <f>IFERROR(IF(INDEX('Algorithm Details'!N$6:N$65, MATCH($P52, 'Algorithm Details'!$A$6:$A$65, 0)) = "", "", INDEX('Algorithm Details'!N$6:N$65, MATCH($P52, 'Algorithm Details'!$A$6:$A$65, 0))), "")</f>
        <v/>
      </c>
      <c r="AG52" s="1" t="str">
        <f>IFERROR(IF(INDEX('Algorithm Details'!O$6:O$65, MATCH($P52, 'Algorithm Details'!$A$6:$A$65, 0)) = "", "", INDEX('Algorithm Details'!O$6:O$65, MATCH($P52, 'Algorithm Details'!$A$6:$A$65, 0))), "")</f>
        <v/>
      </c>
      <c r="AH52" s="1" t="str">
        <f>IFERROR(IF(INDEX('Algorithm Details'!P$6:P$65, MATCH($P52, 'Algorithm Details'!$A$6:$A$65, 0)) = "", "", INDEX('Algorithm Details'!P$6:P$65, MATCH($P52, 'Algorithm Details'!$A$6:$A$65, 0))), "")</f>
        <v/>
      </c>
      <c r="AI52" s="1" t="str">
        <f>IFERROR(IF(INDEX('Algorithm Details'!Q$6:Q$65, MATCH($P52, 'Algorithm Details'!$A$6:$A$65, 0)) = "", "", INDEX('Algorithm Details'!Q$6:Q$65, MATCH($P52, 'Algorithm Details'!$A$6:$A$65, 0))), "")</f>
        <v/>
      </c>
      <c r="AJ52" s="1" t="str">
        <f>IFERROR(IF(INDEX('Algorithm Details'!R$6:R$65, MATCH($P52, 'Algorithm Details'!$A$6:$A$65, 0)) = "", "", INDEX('Algorithm Details'!R$6:R$65, MATCH($P52, 'Algorithm Details'!$A$6:$A$65, 0))), "")</f>
        <v/>
      </c>
      <c r="AK52" s="1" t="str">
        <f>IFERROR(IF(INDEX('Algorithm Details'!S$6:S$65, MATCH($P52, 'Algorithm Details'!$A$6:$A$65, 0)) = "", "", INDEX('Algorithm Details'!S$6:S$65, MATCH($P52, 'Algorithm Details'!$A$6:$A$65, 0))), "")</f>
        <v/>
      </c>
      <c r="AL52" s="1" t="str">
        <f>IFERROR(IF(INDEX('Algorithm Details'!T$6:T$65, MATCH($P52, 'Algorithm Details'!$A$6:$A$65, 0)) = "", "", INDEX('Algorithm Details'!T$6:T$65, MATCH($P52, 'Algorithm Details'!$A$6:$A$65, 0))), "")</f>
        <v/>
      </c>
      <c r="AM52" s="1" t="str">
        <f>IFERROR(IF(INDEX('Algorithm Details'!U$6:U$65, MATCH($P52, 'Algorithm Details'!$A$6:$A$65, 0)) = "", "", INDEX('Algorithm Details'!U$6:U$65, MATCH($P52, 'Algorithm Details'!$A$6:$A$65, 0))), "")</f>
        <v/>
      </c>
      <c r="AN52" s="1" t="str">
        <f>IFERROR(IF(INDEX('Algorithm Details'!V$6:V$65, MATCH($P52, 'Algorithm Details'!$A$6:$A$65, 0)) = "", "", INDEX('Algorithm Details'!V$6:V$65, MATCH($P52, 'Algorithm Details'!$A$6:$A$65, 0))), "")</f>
        <v/>
      </c>
      <c r="AO52" s="1" t="str">
        <f>IFERROR(IF(INDEX('Algorithm Details'!W$6:W$65, MATCH($P52, 'Algorithm Details'!$A$6:$A$65, 0)) = "", "", INDEX('Algorithm Details'!W$6:W$65, MATCH($P52, 'Algorithm Details'!$A$6:$A$65, 0))), "")</f>
        <v/>
      </c>
      <c r="AP52" s="1" t="str">
        <f>IFERROR(IF(INDEX('Algorithm Details'!X$6:X$65, MATCH($P52, 'Algorithm Details'!$A$6:$A$65, 0)) = "", "", INDEX('Algorithm Details'!X$6:X$65, MATCH($P52, 'Algorithm Details'!$A$6:$A$65, 0))), "")</f>
        <v/>
      </c>
      <c r="AQ52" s="1" t="str">
        <f>IFERROR(IF(INDEX('Algorithm Details'!Y$6:Y$65, MATCH($P52, 'Algorithm Details'!$A$6:$A$65, 0)) = "", "", INDEX('Algorithm Details'!Y$6:Y$65, MATCH($P52, 'Algorithm Details'!$A$6:$A$65, 0))), "")</f>
        <v/>
      </c>
      <c r="AR52" s="1" t="str">
        <f>IFERROR(IF(INDEX('Algorithm Details'!Z$6:Z$65, MATCH($P52, 'Algorithm Details'!$A$6:$A$65, 0)) = "", "", INDEX('Algorithm Details'!Z$6:Z$65, MATCH($P52, 'Algorithm Details'!$A$6:$A$65, 0))), "")</f>
        <v/>
      </c>
      <c r="AS52" s="1" t="str">
        <f>IFERROR(IF(INDEX('Algorithm Details'!AA$6:AA$65, MATCH($P52, 'Algorithm Details'!$A$6:$A$65, 0)) = "", "", INDEX('Algorithm Details'!AA$6:AA$65, MATCH($P52, 'Algorithm Details'!$A$6:$A$65, 0))), "")</f>
        <v/>
      </c>
      <c r="AT52" s="141" t="str">
        <f>IFERROR(IF(INDEX('Algorithm Details'!AB$6:AB$65, MATCH($P52, 'Algorithm Details'!$A$6:$A$65, 0)) = "", "", INDEX('Algorithm Details'!AB$6:AB$65, MATCH($P52, 'Algorithm Details'!$A$6:$A$65, 0))), "")</f>
        <v/>
      </c>
      <c r="AX52" s="1" t="str">
        <f t="shared" si="6"/>
        <v>Blitz-SLAM</v>
      </c>
      <c r="AY52" s="1">
        <f t="shared" si="7"/>
        <v>32</v>
      </c>
      <c r="AZ52" s="1">
        <f t="shared" si="8"/>
        <v>6</v>
      </c>
      <c r="BA52" s="1">
        <f t="shared" si="9"/>
        <v>1</v>
      </c>
      <c r="BB52" s="1">
        <f t="shared" si="10"/>
        <v>17</v>
      </c>
      <c r="BC52" s="1">
        <f t="shared" si="15"/>
        <v>4.1000000000000005</v>
      </c>
      <c r="BD52" s="79">
        <f t="shared" si="12"/>
        <v>0.12812500000000002</v>
      </c>
    </row>
    <row r="53" spans="1:875" x14ac:dyDescent="0.25">
      <c r="A53" s="1" t="str">
        <f>Data!A64</f>
        <v>RTAB. Stereo. F2M</v>
      </c>
      <c r="B53" s="1">
        <f>'(old)OtherMetrics'!B64</f>
        <v>22</v>
      </c>
      <c r="C53" s="1">
        <f>AuxiliaryTable!EV54</f>
        <v>16</v>
      </c>
      <c r="D53" s="1">
        <f>'(old)OtherMetrics'!C64</f>
        <v>2</v>
      </c>
      <c r="E53" s="1">
        <f>'(old)OtherMetrics'!D64</f>
        <v>4</v>
      </c>
      <c r="F53">
        <f t="shared" si="2"/>
        <v>2.2000000000000002</v>
      </c>
      <c r="G53" s="207">
        <f t="shared" si="14"/>
        <v>0.1</v>
      </c>
      <c r="I53" s="1">
        <f t="shared" si="4"/>
        <v>46</v>
      </c>
      <c r="J53" s="215">
        <f>RANK(G53, $G$14:$G$155, 0)+COUNTIF($I53:I194,I53)-1</f>
        <v>46</v>
      </c>
      <c r="P53" s="144" t="str">
        <f t="shared" si="0"/>
        <v>LeGO-LOAM</v>
      </c>
      <c r="Q53" s="141">
        <v>40</v>
      </c>
      <c r="R53" s="143">
        <f t="shared" si="13"/>
        <v>0.125</v>
      </c>
      <c r="S53" s="242">
        <f>IFERROR(INDEX('Algorithm Details'!$Y$6:$Y$65, MATCH(P53, 'Algorithm Details'!$A$6:$A$65, 0)), "")</f>
        <v>43909</v>
      </c>
      <c r="T53" s="1" t="str">
        <f>IFERROR(IF(INDEX('Algorithm Details'!B$6:B$65, MATCH($P53, 'Algorithm Details'!$A$6:$A$65, 0)) = "", "", INDEX('Algorithm Details'!B$6:B$65, MATCH($P53, 'Algorithm Details'!$A$6:$A$65, 0))), "")</f>
        <v>ROS1 (kinetic, melodic)</v>
      </c>
      <c r="U53" s="249" t="str">
        <f>IFERROR(IF(INDEX('Algorithm Details'!C$6:C$65, MATCH($P53, 'Algorithm Details'!$A$6:$A$65, 0)) = "", "", INDEX('Algorithm Details'!C$6:C$65, MATCH($P53, 'Algorithm Details'!$A$6:$A$65, 0))), "")</f>
        <v>BSD 3-Clause</v>
      </c>
      <c r="V53" s="1" t="str">
        <f>IFERROR(IF(INDEX('Algorithm Details'!D$6:D$65, MATCH($P53, 'Algorithm Details'!$A$6:$A$65, 0)) = "", "", INDEX('Algorithm Details'!D$6:D$65, MATCH($P53, 'Algorithm Details'!$A$6:$A$65, 0))), "")</f>
        <v>-</v>
      </c>
      <c r="W53" s="1" t="str">
        <f>IFERROR(IF(INDEX('Algorithm Details'!E$6:E$65, MATCH($P53, 'Algorithm Details'!$A$6:$A$65, 0)) = "", "", INDEX('Algorithm Details'!E$6:E$65, MATCH($P53, 'Algorithm Details'!$A$6:$A$65, 0))), "")</f>
        <v>R</v>
      </c>
      <c r="X53" s="1" t="str">
        <f>IFERROR(IF(INDEX('Algorithm Details'!F$6:F$65, MATCH($P53, 'Algorithm Details'!$A$6:$A$65, 0)) = "", "", INDEX('Algorithm Details'!F$6:F$65, MATCH($P53, 'Algorithm Details'!$A$6:$A$65, 0))), "")</f>
        <v>-</v>
      </c>
      <c r="Y53" s="1" t="str">
        <f>IFERROR(IF(INDEX('Algorithm Details'!G$6:G$65, MATCH($P53, 'Algorithm Details'!$A$6:$A$65, 0)) = "", "", INDEX('Algorithm Details'!G$6:G$65, MATCH($P53, 'Algorithm Details'!$A$6:$A$65, 0))), "")</f>
        <v>-</v>
      </c>
      <c r="Z53" s="1" t="str">
        <f>IFERROR(IF(INDEX('Algorithm Details'!H$6:H$65, MATCH($P53, 'Algorithm Details'!$A$6:$A$65, 0)) = "", "", INDEX('Algorithm Details'!H$6:H$65, MATCH($P53, 'Algorithm Details'!$A$6:$A$65, 0))), "")</f>
        <v/>
      </c>
      <c r="AA53" s="1" t="str">
        <f>IFERROR(IF(INDEX('Algorithm Details'!I$6:I$65, MATCH($P53, 'Algorithm Details'!$A$6:$A$65, 0)) = "", "", INDEX('Algorithm Details'!I$6:I$65, MATCH($P53, 'Algorithm Details'!$A$6:$A$65, 0))), "")</f>
        <v>-</v>
      </c>
      <c r="AB53" s="1" t="str">
        <f>IFERROR(IF(INDEX('Algorithm Details'!J$6:J$65, MATCH($P53, 'Algorithm Details'!$A$6:$A$65, 0)) = "", "", INDEX('Algorithm Details'!J$6:J$65, MATCH($P53, 'Algorithm Details'!$A$6:$A$65, 0))), "")</f>
        <v/>
      </c>
      <c r="AC53" s="1" t="str">
        <f>IFERROR(IF(INDEX('Algorithm Details'!K$6:K$65, MATCH($P53, 'Algorithm Details'!$A$6:$A$65, 0)) = "", "", INDEX('Algorithm Details'!K$6:K$65, MATCH($P53, 'Algorithm Details'!$A$6:$A$65, 0))), "")</f>
        <v/>
      </c>
      <c r="AD53" s="1" t="str">
        <f>IFERROR(IF(INDEX('Algorithm Details'!L$6:L$65, MATCH($P53, 'Algorithm Details'!$A$6:$A$65, 0)) = "", "", INDEX('Algorithm Details'!L$6:L$65, MATCH($P53, 'Algorithm Details'!$A$6:$A$65, 0))), "")</f>
        <v>-</v>
      </c>
      <c r="AE53" s="1" t="str">
        <f>IFERROR(IF(INDEX('Algorithm Details'!M$6:M$65, MATCH($P53, 'Algorithm Details'!$A$6:$A$65, 0)) = "", "", INDEX('Algorithm Details'!M$6:M$65, MATCH($P53, 'Algorithm Details'!$A$6:$A$65, 0))), "")</f>
        <v>-</v>
      </c>
      <c r="AF53" s="1" t="str">
        <f>IFERROR(IF(INDEX('Algorithm Details'!N$6:N$65, MATCH($P53, 'Algorithm Details'!$A$6:$A$65, 0)) = "", "", INDEX('Algorithm Details'!N$6:N$65, MATCH($P53, 'Algorithm Details'!$A$6:$A$65, 0))), "")</f>
        <v>-</v>
      </c>
      <c r="AG53" s="1" t="str">
        <f>IFERROR(IF(INDEX('Algorithm Details'!O$6:O$65, MATCH($P53, 'Algorithm Details'!$A$6:$A$65, 0)) = "", "", INDEX('Algorithm Details'!O$6:O$65, MATCH($P53, 'Algorithm Details'!$A$6:$A$65, 0))), "")</f>
        <v>-</v>
      </c>
      <c r="AH53" s="1" t="str">
        <f>IFERROR(IF(INDEX('Algorithm Details'!P$6:P$65, MATCH($P53, 'Algorithm Details'!$A$6:$A$65, 0)) = "", "", INDEX('Algorithm Details'!P$6:P$65, MATCH($P53, 'Algorithm Details'!$A$6:$A$65, 0))), "")</f>
        <v/>
      </c>
      <c r="AI53" s="1" t="str">
        <f>IFERROR(IF(INDEX('Algorithm Details'!Q$6:Q$65, MATCH($P53, 'Algorithm Details'!$A$6:$A$65, 0)) = "", "", INDEX('Algorithm Details'!Q$6:Q$65, MATCH($P53, 'Algorithm Details'!$A$6:$A$65, 0))), "")</f>
        <v/>
      </c>
      <c r="AJ53" s="1" t="str">
        <f>IFERROR(IF(INDEX('Algorithm Details'!R$6:R$65, MATCH($P53, 'Algorithm Details'!$A$6:$A$65, 0)) = "", "", INDEX('Algorithm Details'!R$6:R$65, MATCH($P53, 'Algorithm Details'!$A$6:$A$65, 0))), "")</f>
        <v/>
      </c>
      <c r="AK53" s="1" t="str">
        <f>IFERROR(IF(INDEX('Algorithm Details'!S$6:S$65, MATCH($P53, 'Algorithm Details'!$A$6:$A$65, 0)) = "", "", INDEX('Algorithm Details'!S$6:S$65, MATCH($P53, 'Algorithm Details'!$A$6:$A$65, 0))), "")</f>
        <v/>
      </c>
      <c r="AL53" s="1" t="str">
        <f>IFERROR(IF(INDEX('Algorithm Details'!T$6:T$65, MATCH($P53, 'Algorithm Details'!$A$6:$A$65, 0)) = "", "", INDEX('Algorithm Details'!T$6:T$65, MATCH($P53, 'Algorithm Details'!$A$6:$A$65, 0))), "")</f>
        <v/>
      </c>
      <c r="AM53" s="1" t="str">
        <f>IFERROR(IF(INDEX('Algorithm Details'!U$6:U$65, MATCH($P53, 'Algorithm Details'!$A$6:$A$65, 0)) = "", "", INDEX('Algorithm Details'!U$6:U$65, MATCH($P53, 'Algorithm Details'!$A$6:$A$65, 0))), "")</f>
        <v/>
      </c>
      <c r="AN53" s="1" t="str">
        <f>IFERROR(IF(INDEX('Algorithm Details'!V$6:V$65, MATCH($P53, 'Algorithm Details'!$A$6:$A$65, 0)) = "", "", INDEX('Algorithm Details'!V$6:V$65, MATCH($P53, 'Algorithm Details'!$A$6:$A$65, 0))), "")</f>
        <v/>
      </c>
      <c r="AO53" s="1" t="str">
        <f>IFERROR(IF(INDEX('Algorithm Details'!W$6:W$65, MATCH($P53, 'Algorithm Details'!$A$6:$A$65, 0)) = "", "", INDEX('Algorithm Details'!W$6:W$65, MATCH($P53, 'Algorithm Details'!$A$6:$A$65, 0))), "")</f>
        <v>github</v>
      </c>
      <c r="AP53" s="1">
        <f ca="1">IFERROR(IF(INDEX('Algorithm Details'!X$6:X$65, MATCH($P53, 'Algorithm Details'!$A$6:$A$65, 0)) = "", "", INDEX('Algorithm Details'!X$6:X$65, MATCH($P53, 'Algorithm Details'!$A$6:$A$65, 0))), "")</f>
        <v>6</v>
      </c>
      <c r="AQ53" s="1">
        <f>IFERROR(IF(INDEX('Algorithm Details'!Y$6:Y$65, MATCH($P53, 'Algorithm Details'!$A$6:$A$65, 0)) = "", "", INDEX('Algorithm Details'!Y$6:Y$65, MATCH($P53, 'Algorithm Details'!$A$6:$A$65, 0))), "")</f>
        <v>43909</v>
      </c>
      <c r="AR53" s="1" t="str">
        <f>IFERROR(IF(INDEX('Algorithm Details'!Z$6:Z$65, MATCH($P53, 'Algorithm Details'!$A$6:$A$65, 0)) = "", "", INDEX('Algorithm Details'!Z$6:Z$65, MATCH($P53, 'Algorithm Details'!$A$6:$A$65, 0))), "")</f>
        <v/>
      </c>
      <c r="AS53" s="1" t="str">
        <f>IFERROR(IF(INDEX('Algorithm Details'!AA$6:AA$65, MATCH($P53, 'Algorithm Details'!$A$6:$A$65, 0)) = "", "", INDEX('Algorithm Details'!AA$6:AA$65, MATCH($P53, 'Algorithm Details'!$A$6:$A$65, 0))), "")</f>
        <v/>
      </c>
      <c r="AT53" s="141" t="str">
        <f>IFERROR(IF(INDEX('Algorithm Details'!AB$6:AB$65, MATCH($P53, 'Algorithm Details'!$A$6:$A$65, 0)) = "", "", INDEX('Algorithm Details'!AB$6:AB$65, MATCH($P53, 'Algorithm Details'!$A$6:$A$65, 0))), "")</f>
        <v>10.1109/IROS.2018.8594299</v>
      </c>
      <c r="AX53" s="1" t="str">
        <f t="shared" si="6"/>
        <v>LeGO-LOAM</v>
      </c>
      <c r="AY53" s="1">
        <f t="shared" si="7"/>
        <v>128</v>
      </c>
      <c r="AZ53" s="1">
        <f t="shared" si="8"/>
        <v>40</v>
      </c>
      <c r="BA53" s="1">
        <f t="shared" si="9"/>
        <v>18</v>
      </c>
      <c r="BB53" s="1">
        <f t="shared" si="10"/>
        <v>17</v>
      </c>
      <c r="BC53" s="1">
        <f t="shared" si="15"/>
        <v>16</v>
      </c>
      <c r="BD53" s="79">
        <f t="shared" si="12"/>
        <v>0.125</v>
      </c>
    </row>
    <row r="54" spans="1:875" x14ac:dyDescent="0.25">
      <c r="A54" s="1" t="str">
        <f>Data!A65</f>
        <v>RTAB. Stereo. Fovis</v>
      </c>
      <c r="B54" s="1">
        <f>'(old)OtherMetrics'!B65</f>
        <v>22</v>
      </c>
      <c r="C54" s="1">
        <f>AuxiliaryTable!EV55</f>
        <v>16</v>
      </c>
      <c r="D54" s="1">
        <f>'(old)OtherMetrics'!C65</f>
        <v>0</v>
      </c>
      <c r="E54" s="1">
        <f>'(old)OtherMetrics'!D65</f>
        <v>0</v>
      </c>
      <c r="F54">
        <f t="shared" si="2"/>
        <v>0</v>
      </c>
      <c r="G54" s="207">
        <f t="shared" si="14"/>
        <v>0</v>
      </c>
      <c r="I54" s="1">
        <f t="shared" si="4"/>
        <v>76</v>
      </c>
      <c r="J54" s="215">
        <f>RANK(G54, $G$14:$G$155, 0)+COUNTIF($I54:I195,I54)-1</f>
        <v>132</v>
      </c>
      <c r="P54" s="144" t="str">
        <f t="shared" si="0"/>
        <v>SuMa</v>
      </c>
      <c r="Q54" s="141">
        <v>41</v>
      </c>
      <c r="R54" s="143">
        <f t="shared" si="13"/>
        <v>0.12280701754385964</v>
      </c>
      <c r="S54" s="242" t="str">
        <f>IFERROR(INDEX('Algorithm Details'!$Y$6:$Y$65, MATCH(P54, 'Algorithm Details'!$A$6:$A$65, 0)), "")</f>
        <v/>
      </c>
      <c r="T54" s="1" t="str">
        <f>IFERROR(IF(INDEX('Algorithm Details'!B$6:B$65, MATCH($P54, 'Algorithm Details'!$A$6:$A$65, 0)) = "", "", INDEX('Algorithm Details'!B$6:B$65, MATCH($P54, 'Algorithm Details'!$A$6:$A$65, 0))), "")</f>
        <v/>
      </c>
      <c r="U54" s="249" t="str">
        <f>IFERROR(IF(INDEX('Algorithm Details'!C$6:C$65, MATCH($P54, 'Algorithm Details'!$A$6:$A$65, 0)) = "", "", INDEX('Algorithm Details'!C$6:C$65, MATCH($P54, 'Algorithm Details'!$A$6:$A$65, 0))), "")</f>
        <v/>
      </c>
      <c r="V54" s="1" t="str">
        <f>IFERROR(IF(INDEX('Algorithm Details'!D$6:D$65, MATCH($P54, 'Algorithm Details'!$A$6:$A$65, 0)) = "", "", INDEX('Algorithm Details'!D$6:D$65, MATCH($P54, 'Algorithm Details'!$A$6:$A$65, 0))), "")</f>
        <v/>
      </c>
      <c r="W54" s="1" t="str">
        <f>IFERROR(IF(INDEX('Algorithm Details'!E$6:E$65, MATCH($P54, 'Algorithm Details'!$A$6:$A$65, 0)) = "", "", INDEX('Algorithm Details'!E$6:E$65, MATCH($P54, 'Algorithm Details'!$A$6:$A$65, 0))), "")</f>
        <v/>
      </c>
      <c r="X54" s="1" t="str">
        <f>IFERROR(IF(INDEX('Algorithm Details'!F$6:F$65, MATCH($P54, 'Algorithm Details'!$A$6:$A$65, 0)) = "", "", INDEX('Algorithm Details'!F$6:F$65, MATCH($P54, 'Algorithm Details'!$A$6:$A$65, 0))), "")</f>
        <v/>
      </c>
      <c r="Y54" s="1" t="str">
        <f>IFERROR(IF(INDEX('Algorithm Details'!G$6:G$65, MATCH($P54, 'Algorithm Details'!$A$6:$A$65, 0)) = "", "", INDEX('Algorithm Details'!G$6:G$65, MATCH($P54, 'Algorithm Details'!$A$6:$A$65, 0))), "")</f>
        <v/>
      </c>
      <c r="Z54" s="1" t="str">
        <f>IFERROR(IF(INDEX('Algorithm Details'!H$6:H$65, MATCH($P54, 'Algorithm Details'!$A$6:$A$65, 0)) = "", "", INDEX('Algorithm Details'!H$6:H$65, MATCH($P54, 'Algorithm Details'!$A$6:$A$65, 0))), "")</f>
        <v/>
      </c>
      <c r="AA54" s="1" t="str">
        <f>IFERROR(IF(INDEX('Algorithm Details'!I$6:I$65, MATCH($P54, 'Algorithm Details'!$A$6:$A$65, 0)) = "", "", INDEX('Algorithm Details'!I$6:I$65, MATCH($P54, 'Algorithm Details'!$A$6:$A$65, 0))), "")</f>
        <v/>
      </c>
      <c r="AB54" s="1" t="str">
        <f>IFERROR(IF(INDEX('Algorithm Details'!J$6:J$65, MATCH($P54, 'Algorithm Details'!$A$6:$A$65, 0)) = "", "", INDEX('Algorithm Details'!J$6:J$65, MATCH($P54, 'Algorithm Details'!$A$6:$A$65, 0))), "")</f>
        <v/>
      </c>
      <c r="AC54" s="1" t="str">
        <f>IFERROR(IF(INDEX('Algorithm Details'!K$6:K$65, MATCH($P54, 'Algorithm Details'!$A$6:$A$65, 0)) = "", "", INDEX('Algorithm Details'!K$6:K$65, MATCH($P54, 'Algorithm Details'!$A$6:$A$65, 0))), "")</f>
        <v/>
      </c>
      <c r="AD54" s="1" t="str">
        <f>IFERROR(IF(INDEX('Algorithm Details'!L$6:L$65, MATCH($P54, 'Algorithm Details'!$A$6:$A$65, 0)) = "", "", INDEX('Algorithm Details'!L$6:L$65, MATCH($P54, 'Algorithm Details'!$A$6:$A$65, 0))), "")</f>
        <v/>
      </c>
      <c r="AE54" s="1" t="str">
        <f>IFERROR(IF(INDEX('Algorithm Details'!M$6:M$65, MATCH($P54, 'Algorithm Details'!$A$6:$A$65, 0)) = "", "", INDEX('Algorithm Details'!M$6:M$65, MATCH($P54, 'Algorithm Details'!$A$6:$A$65, 0))), "")</f>
        <v/>
      </c>
      <c r="AF54" s="1" t="str">
        <f>IFERROR(IF(INDEX('Algorithm Details'!N$6:N$65, MATCH($P54, 'Algorithm Details'!$A$6:$A$65, 0)) = "", "", INDEX('Algorithm Details'!N$6:N$65, MATCH($P54, 'Algorithm Details'!$A$6:$A$65, 0))), "")</f>
        <v/>
      </c>
      <c r="AG54" s="1" t="str">
        <f>IFERROR(IF(INDEX('Algorithm Details'!O$6:O$65, MATCH($P54, 'Algorithm Details'!$A$6:$A$65, 0)) = "", "", INDEX('Algorithm Details'!O$6:O$65, MATCH($P54, 'Algorithm Details'!$A$6:$A$65, 0))), "")</f>
        <v/>
      </c>
      <c r="AH54" s="1" t="str">
        <f>IFERROR(IF(INDEX('Algorithm Details'!P$6:P$65, MATCH($P54, 'Algorithm Details'!$A$6:$A$65, 0)) = "", "", INDEX('Algorithm Details'!P$6:P$65, MATCH($P54, 'Algorithm Details'!$A$6:$A$65, 0))), "")</f>
        <v/>
      </c>
      <c r="AI54" s="1" t="str">
        <f>IFERROR(IF(INDEX('Algorithm Details'!Q$6:Q$65, MATCH($P54, 'Algorithm Details'!$A$6:$A$65, 0)) = "", "", INDEX('Algorithm Details'!Q$6:Q$65, MATCH($P54, 'Algorithm Details'!$A$6:$A$65, 0))), "")</f>
        <v/>
      </c>
      <c r="AJ54" s="1" t="str">
        <f>IFERROR(IF(INDEX('Algorithm Details'!R$6:R$65, MATCH($P54, 'Algorithm Details'!$A$6:$A$65, 0)) = "", "", INDEX('Algorithm Details'!R$6:R$65, MATCH($P54, 'Algorithm Details'!$A$6:$A$65, 0))), "")</f>
        <v/>
      </c>
      <c r="AK54" s="1" t="str">
        <f>IFERROR(IF(INDEX('Algorithm Details'!S$6:S$65, MATCH($P54, 'Algorithm Details'!$A$6:$A$65, 0)) = "", "", INDEX('Algorithm Details'!S$6:S$65, MATCH($P54, 'Algorithm Details'!$A$6:$A$65, 0))), "")</f>
        <v/>
      </c>
      <c r="AL54" s="1" t="str">
        <f>IFERROR(IF(INDEX('Algorithm Details'!T$6:T$65, MATCH($P54, 'Algorithm Details'!$A$6:$A$65, 0)) = "", "", INDEX('Algorithm Details'!T$6:T$65, MATCH($P54, 'Algorithm Details'!$A$6:$A$65, 0))), "")</f>
        <v/>
      </c>
      <c r="AM54" s="1" t="str">
        <f>IFERROR(IF(INDEX('Algorithm Details'!U$6:U$65, MATCH($P54, 'Algorithm Details'!$A$6:$A$65, 0)) = "", "", INDEX('Algorithm Details'!U$6:U$65, MATCH($P54, 'Algorithm Details'!$A$6:$A$65, 0))), "")</f>
        <v/>
      </c>
      <c r="AN54" s="1" t="str">
        <f>IFERROR(IF(INDEX('Algorithm Details'!V$6:V$65, MATCH($P54, 'Algorithm Details'!$A$6:$A$65, 0)) = "", "", INDEX('Algorithm Details'!V$6:V$65, MATCH($P54, 'Algorithm Details'!$A$6:$A$65, 0))), "")</f>
        <v/>
      </c>
      <c r="AO54" s="1" t="str">
        <f>IFERROR(IF(INDEX('Algorithm Details'!W$6:W$65, MATCH($P54, 'Algorithm Details'!$A$6:$A$65, 0)) = "", "", INDEX('Algorithm Details'!W$6:W$65, MATCH($P54, 'Algorithm Details'!$A$6:$A$65, 0))), "")</f>
        <v/>
      </c>
      <c r="AP54" s="1" t="str">
        <f>IFERROR(IF(INDEX('Algorithm Details'!X$6:X$65, MATCH($P54, 'Algorithm Details'!$A$6:$A$65, 0)) = "", "", INDEX('Algorithm Details'!X$6:X$65, MATCH($P54, 'Algorithm Details'!$A$6:$A$65, 0))), "")</f>
        <v/>
      </c>
      <c r="AQ54" s="1" t="str">
        <f>IFERROR(IF(INDEX('Algorithm Details'!Y$6:Y$65, MATCH($P54, 'Algorithm Details'!$A$6:$A$65, 0)) = "", "", INDEX('Algorithm Details'!Y$6:Y$65, MATCH($P54, 'Algorithm Details'!$A$6:$A$65, 0))), "")</f>
        <v/>
      </c>
      <c r="AR54" s="1" t="str">
        <f>IFERROR(IF(INDEX('Algorithm Details'!Z$6:Z$65, MATCH($P54, 'Algorithm Details'!$A$6:$A$65, 0)) = "", "", INDEX('Algorithm Details'!Z$6:Z$65, MATCH($P54, 'Algorithm Details'!$A$6:$A$65, 0))), "")</f>
        <v/>
      </c>
      <c r="AS54" s="1" t="str">
        <f>IFERROR(IF(INDEX('Algorithm Details'!AA$6:AA$65, MATCH($P54, 'Algorithm Details'!$A$6:$A$65, 0)) = "", "", INDEX('Algorithm Details'!AA$6:AA$65, MATCH($P54, 'Algorithm Details'!$A$6:$A$65, 0))), "")</f>
        <v/>
      </c>
      <c r="AT54" s="141" t="str">
        <f>IFERROR(IF(INDEX('Algorithm Details'!AB$6:AB$65, MATCH($P54, 'Algorithm Details'!$A$6:$A$65, 0)) = "", "", INDEX('Algorithm Details'!AB$6:AB$65, MATCH($P54, 'Algorithm Details'!$A$6:$A$65, 0))), "")</f>
        <v/>
      </c>
      <c r="AX54" s="1" t="str">
        <f t="shared" si="6"/>
        <v>SuMa</v>
      </c>
      <c r="AY54" s="1">
        <f t="shared" si="7"/>
        <v>57</v>
      </c>
      <c r="AZ54" s="1">
        <f t="shared" si="8"/>
        <v>11</v>
      </c>
      <c r="BA54" s="1">
        <f t="shared" si="9"/>
        <v>8</v>
      </c>
      <c r="BB54" s="1">
        <f t="shared" si="10"/>
        <v>7</v>
      </c>
      <c r="BC54" s="1">
        <f t="shared" si="15"/>
        <v>7</v>
      </c>
      <c r="BD54" s="79">
        <f t="shared" si="12"/>
        <v>0.12280701754385964</v>
      </c>
    </row>
    <row r="55" spans="1:875" x14ac:dyDescent="0.25">
      <c r="A55" s="1" t="str">
        <f>Data!A66</f>
        <v>RTAB. Stereo. ORB2</v>
      </c>
      <c r="B55" s="1">
        <f>'(old)OtherMetrics'!B66</f>
        <v>22</v>
      </c>
      <c r="C55" s="1">
        <f>AuxiliaryTable!EV56</f>
        <v>16</v>
      </c>
      <c r="D55" s="1">
        <f>'(old)OtherMetrics'!C66</f>
        <v>6</v>
      </c>
      <c r="E55" s="1">
        <f>'(old)OtherMetrics'!D66</f>
        <v>7</v>
      </c>
      <c r="F55">
        <f t="shared" si="2"/>
        <v>5.6</v>
      </c>
      <c r="G55" s="207">
        <f t="shared" si="14"/>
        <v>0.25454545454545452</v>
      </c>
      <c r="I55" s="1">
        <f t="shared" si="4"/>
        <v>18</v>
      </c>
      <c r="J55" s="215">
        <f>RANK(G55, $G$14:$G$155, 0)+COUNTIF($I55:I196,I55)-1</f>
        <v>18</v>
      </c>
      <c r="P55" s="144" t="str">
        <f t="shared" si="0"/>
        <v>Basalt</v>
      </c>
      <c r="Q55" s="141">
        <v>42</v>
      </c>
      <c r="R55" s="143">
        <f t="shared" si="13"/>
        <v>0.11999999999999998</v>
      </c>
      <c r="S55" s="242">
        <f>IFERROR(INDEX('Algorithm Details'!$Y$6:$Y$65, MATCH(P55, 'Algorithm Details'!$A$6:$A$65, 0)), "")</f>
        <v>44951</v>
      </c>
      <c r="T55" s="1" t="str">
        <f>IFERROR(IF(INDEX('Algorithm Details'!B$6:B$65, MATCH($P55, 'Algorithm Details'!$A$6:$A$65, 0)) = "", "", INDEX('Algorithm Details'!B$6:B$65, MATCH($P55, 'Algorithm Details'!$A$6:$A$65, 0))), "")</f>
        <v>ROS1 (Noetic)</v>
      </c>
      <c r="U55" s="249" t="str">
        <f>IFERROR(IF(INDEX('Algorithm Details'!C$6:C$65, MATCH($P55, 'Algorithm Details'!$A$6:$A$65, 0)) = "", "", INDEX('Algorithm Details'!C$6:C$65, MATCH($P55, 'Algorithm Details'!$A$6:$A$65, 0))), "")</f>
        <v>BSD 3-Clause</v>
      </c>
      <c r="V55" s="1" t="str">
        <f>IFERROR(IF(INDEX('Algorithm Details'!D$6:D$65, MATCH($P55, 'Algorithm Details'!$A$6:$A$65, 0)) = "", "", INDEX('Algorithm Details'!D$6:D$65, MATCH($P55, 'Algorithm Details'!$A$6:$A$65, 0))), "")</f>
        <v>-</v>
      </c>
      <c r="W55" s="1" t="str">
        <f>IFERROR(IF(INDEX('Algorithm Details'!E$6:E$65, MATCH($P55, 'Algorithm Details'!$A$6:$A$65, 0)) = "", "", INDEX('Algorithm Details'!E$6:E$65, MATCH($P55, 'Algorithm Details'!$A$6:$A$65, 0))), "")</f>
        <v>-</v>
      </c>
      <c r="X55" s="1" t="str">
        <f>IFERROR(IF(INDEX('Algorithm Details'!F$6:F$65, MATCH($P55, 'Algorithm Details'!$A$6:$A$65, 0)) = "", "", INDEX('Algorithm Details'!F$6:F$65, MATCH($P55, 'Algorithm Details'!$A$6:$A$65, 0))), "")</f>
        <v>R</v>
      </c>
      <c r="Y55" s="1" t="str">
        <f>IFERROR(IF(INDEX('Algorithm Details'!G$6:G$65, MATCH($P55, 'Algorithm Details'!$A$6:$A$65, 0)) = "", "", INDEX('Algorithm Details'!G$6:G$65, MATCH($P55, 'Algorithm Details'!$A$6:$A$65, 0))), "")</f>
        <v>R</v>
      </c>
      <c r="Z55" s="1" t="str">
        <f>IFERROR(IF(INDEX('Algorithm Details'!H$6:H$65, MATCH($P55, 'Algorithm Details'!$A$6:$A$65, 0)) = "", "", INDEX('Algorithm Details'!H$6:H$65, MATCH($P55, 'Algorithm Details'!$A$6:$A$65, 0))), "")</f>
        <v>-</v>
      </c>
      <c r="AA55" s="1" t="str">
        <f>IFERROR(IF(INDEX('Algorithm Details'!I$6:I$65, MATCH($P55, 'Algorithm Details'!$A$6:$A$65, 0)) = "", "", INDEX('Algorithm Details'!I$6:I$65, MATCH($P55, 'Algorithm Details'!$A$6:$A$65, 0))), "")</f>
        <v>-</v>
      </c>
      <c r="AB55" s="1" t="str">
        <f>IFERROR(IF(INDEX('Algorithm Details'!J$6:J$65, MATCH($P55, 'Algorithm Details'!$A$6:$A$65, 0)) = "", "", INDEX('Algorithm Details'!J$6:J$65, MATCH($P55, 'Algorithm Details'!$A$6:$A$65, 0))), "")</f>
        <v>-</v>
      </c>
      <c r="AC55" s="1" t="str">
        <f>IFERROR(IF(INDEX('Algorithm Details'!K$6:K$65, MATCH($P55, 'Algorithm Details'!$A$6:$A$65, 0)) = "", "", INDEX('Algorithm Details'!K$6:K$65, MATCH($P55, 'Algorithm Details'!$A$6:$A$65, 0))), "")</f>
        <v>-</v>
      </c>
      <c r="AD55" s="1" t="str">
        <f>IFERROR(IF(INDEX('Algorithm Details'!L$6:L$65, MATCH($P55, 'Algorithm Details'!$A$6:$A$65, 0)) = "", "", INDEX('Algorithm Details'!L$6:L$65, MATCH($P55, 'Algorithm Details'!$A$6:$A$65, 0))), "")</f>
        <v>-</v>
      </c>
      <c r="AE55" s="1" t="str">
        <f>IFERROR(IF(INDEX('Algorithm Details'!M$6:M$65, MATCH($P55, 'Algorithm Details'!$A$6:$A$65, 0)) = "", "", INDEX('Algorithm Details'!M$6:M$65, MATCH($P55, 'Algorithm Details'!$A$6:$A$65, 0))), "")</f>
        <v>-</v>
      </c>
      <c r="AF55" s="1" t="str">
        <f>IFERROR(IF(INDEX('Algorithm Details'!N$6:N$65, MATCH($P55, 'Algorithm Details'!$A$6:$A$65, 0)) = "", "", INDEX('Algorithm Details'!N$6:N$65, MATCH($P55, 'Algorithm Details'!$A$6:$A$65, 0))), "")</f>
        <v>S</v>
      </c>
      <c r="AG55" s="1" t="str">
        <f>IFERROR(IF(INDEX('Algorithm Details'!O$6:O$65, MATCH($P55, 'Algorithm Details'!$A$6:$A$65, 0)) = "", "", INDEX('Algorithm Details'!O$6:O$65, MATCH($P55, 'Algorithm Details'!$A$6:$A$65, 0))), "")</f>
        <v>-</v>
      </c>
      <c r="AH55" s="1" t="str">
        <f>IFERROR(IF(INDEX('Algorithm Details'!P$6:P$65, MATCH($P55, 'Algorithm Details'!$A$6:$A$65, 0)) = "", "", INDEX('Algorithm Details'!P$6:P$65, MATCH($P55, 'Algorithm Details'!$A$6:$A$65, 0))), "")</f>
        <v/>
      </c>
      <c r="AI55" s="1" t="str">
        <f>IFERROR(IF(INDEX('Algorithm Details'!Q$6:Q$65, MATCH($P55, 'Algorithm Details'!$A$6:$A$65, 0)) = "", "", INDEX('Algorithm Details'!Q$6:Q$65, MATCH($P55, 'Algorithm Details'!$A$6:$A$65, 0))), "")</f>
        <v/>
      </c>
      <c r="AJ55" s="1" t="str">
        <f>IFERROR(IF(INDEX('Algorithm Details'!R$6:R$65, MATCH($P55, 'Algorithm Details'!$A$6:$A$65, 0)) = "", "", INDEX('Algorithm Details'!R$6:R$65, MATCH($P55, 'Algorithm Details'!$A$6:$A$65, 0))), "")</f>
        <v/>
      </c>
      <c r="AK55" s="1" t="str">
        <f>IFERROR(IF(INDEX('Algorithm Details'!S$6:S$65, MATCH($P55, 'Algorithm Details'!$A$6:$A$65, 0)) = "", "", INDEX('Algorithm Details'!S$6:S$65, MATCH($P55, 'Algorithm Details'!$A$6:$A$65, 0))), "")</f>
        <v>S</v>
      </c>
      <c r="AL55" s="1" t="str">
        <f>IFERROR(IF(INDEX('Algorithm Details'!T$6:T$65, MATCH($P55, 'Algorithm Details'!$A$6:$A$65, 0)) = "", "", INDEX('Algorithm Details'!T$6:T$65, MATCH($P55, 'Algorithm Details'!$A$6:$A$65, 0))), "")</f>
        <v>ORB</v>
      </c>
      <c r="AM55" s="1" t="str">
        <f>IFERROR(IF(INDEX('Algorithm Details'!U$6:U$65, MATCH($P55, 'Algorithm Details'!$A$6:$A$65, 0)) = "", "", INDEX('Algorithm Details'!U$6:U$65, MATCH($P55, 'Algorithm Details'!$A$6:$A$65, 0))), "")</f>
        <v/>
      </c>
      <c r="AN55" s="1" t="str">
        <f>IFERROR(IF(INDEX('Algorithm Details'!V$6:V$65, MATCH($P55, 'Algorithm Details'!$A$6:$A$65, 0)) = "", "", INDEX('Algorithm Details'!V$6:V$65, MATCH($P55, 'Algorithm Details'!$A$6:$A$65, 0))), "")</f>
        <v>Can run in real time with Intel E5-1620 CPU (4 cores)</v>
      </c>
      <c r="AO55" s="1" t="str">
        <f>IFERROR(IF(INDEX('Algorithm Details'!W$6:W$65, MATCH($P55, 'Algorithm Details'!$A$6:$A$65, 0)) = "", "", INDEX('Algorithm Details'!W$6:W$65, MATCH($P55, 'Algorithm Details'!$A$6:$A$65, 0))), "")</f>
        <v>github</v>
      </c>
      <c r="AP55" s="1">
        <f ca="1">IFERROR(IF(INDEX('Algorithm Details'!X$6:X$65, MATCH($P55, 'Algorithm Details'!$A$6:$A$65, 0)) = "", "", INDEX('Algorithm Details'!X$6:X$65, MATCH($P55, 'Algorithm Details'!$A$6:$A$65, 0))), "")</f>
        <v>3</v>
      </c>
      <c r="AQ55" s="1">
        <f>IFERROR(IF(INDEX('Algorithm Details'!Y$6:Y$65, MATCH($P55, 'Algorithm Details'!$A$6:$A$65, 0)) = "", "", INDEX('Algorithm Details'!Y$6:Y$65, MATCH($P55, 'Algorithm Details'!$A$6:$A$65, 0))), "")</f>
        <v>44951</v>
      </c>
      <c r="AR55" s="1" t="str">
        <f>IFERROR(IF(INDEX('Algorithm Details'!Z$6:Z$65, MATCH($P55, 'Algorithm Details'!$A$6:$A$65, 0)) = "", "", INDEX('Algorithm Details'!Z$6:Z$65, MATCH($P55, 'Algorithm Details'!$A$6:$A$65, 0))), "")</f>
        <v>+</v>
      </c>
      <c r="AS55" s="1" t="str">
        <f>IFERROR(IF(INDEX('Algorithm Details'!AA$6:AA$65, MATCH($P55, 'Algorithm Details'!$A$6:$A$65, 0)) = "", "", INDEX('Algorithm Details'!AA$6:AA$65, MATCH($P55, 'Algorithm Details'!$A$6:$A$65, 0))), "")</f>
        <v>+</v>
      </c>
      <c r="AT55" s="141" t="str">
        <f>IFERROR(IF(INDEX('Algorithm Details'!AB$6:AB$65, MATCH($P55, 'Algorithm Details'!$A$6:$A$65, 0)) = "", "", INDEX('Algorithm Details'!AB$6:AB$65, MATCH($P55, 'Algorithm Details'!$A$6:$A$65, 0))), "")</f>
        <v>10.1109/LRA.2019.2961227</v>
      </c>
      <c r="AX55" s="1" t="str">
        <f t="shared" si="6"/>
        <v>Basalt</v>
      </c>
      <c r="AY55" s="1">
        <f t="shared" si="7"/>
        <v>60</v>
      </c>
      <c r="AZ55" s="1">
        <f t="shared" si="8"/>
        <v>16</v>
      </c>
      <c r="BA55" s="1">
        <f t="shared" si="9"/>
        <v>8</v>
      </c>
      <c r="BB55" s="1">
        <f t="shared" si="10"/>
        <v>8</v>
      </c>
      <c r="BC55" s="1">
        <f t="shared" si="15"/>
        <v>7.1999999999999993</v>
      </c>
      <c r="BD55" s="79">
        <f t="shared" si="12"/>
        <v>0.11999999999999998</v>
      </c>
    </row>
    <row r="56" spans="1:875" x14ac:dyDescent="0.25">
      <c r="A56" s="1" t="str">
        <f>Data!A67</f>
        <v>RTAB. Stereo. Viso2</v>
      </c>
      <c r="B56" s="1">
        <f>'(old)OtherMetrics'!B67</f>
        <v>11</v>
      </c>
      <c r="C56" s="1">
        <f>AuxiliaryTable!EV57</f>
        <v>12</v>
      </c>
      <c r="D56" s="1">
        <f>'(old)OtherMetrics'!C67</f>
        <v>0</v>
      </c>
      <c r="E56" s="1">
        <f>'(old)OtherMetrics'!D67</f>
        <v>0</v>
      </c>
      <c r="F56">
        <f t="shared" si="2"/>
        <v>0</v>
      </c>
      <c r="G56" s="207">
        <f t="shared" si="14"/>
        <v>0</v>
      </c>
      <c r="I56" s="1">
        <f t="shared" si="4"/>
        <v>76</v>
      </c>
      <c r="J56" s="215">
        <f>RANK(G56, $G$14:$G$155, 0)+COUNTIF($I56:I197,I56)-1</f>
        <v>131</v>
      </c>
      <c r="P56" s="144" t="str">
        <f t="shared" si="0"/>
        <v>MULLS</v>
      </c>
      <c r="Q56" s="141">
        <v>43</v>
      </c>
      <c r="R56" s="143">
        <f t="shared" si="13"/>
        <v>0.11505376344086021</v>
      </c>
      <c r="S56" s="242" t="str">
        <f>IFERROR(INDEX('Algorithm Details'!$Y$6:$Y$65, MATCH(P56, 'Algorithm Details'!$A$6:$A$65, 0)), "")</f>
        <v/>
      </c>
      <c r="T56" s="1" t="str">
        <f>IFERROR(IF(INDEX('Algorithm Details'!B$6:B$65, MATCH($P56, 'Algorithm Details'!$A$6:$A$65, 0)) = "", "", INDEX('Algorithm Details'!B$6:B$65, MATCH($P56, 'Algorithm Details'!$A$6:$A$65, 0))), "")</f>
        <v/>
      </c>
      <c r="U56" s="249" t="str">
        <f>IFERROR(IF(INDEX('Algorithm Details'!C$6:C$65, MATCH($P56, 'Algorithm Details'!$A$6:$A$65, 0)) = "", "", INDEX('Algorithm Details'!C$6:C$65, MATCH($P56, 'Algorithm Details'!$A$6:$A$65, 0))), "")</f>
        <v/>
      </c>
      <c r="V56" s="1" t="str">
        <f>IFERROR(IF(INDEX('Algorithm Details'!D$6:D$65, MATCH($P56, 'Algorithm Details'!$A$6:$A$65, 0)) = "", "", INDEX('Algorithm Details'!D$6:D$65, MATCH($P56, 'Algorithm Details'!$A$6:$A$65, 0))), "")</f>
        <v/>
      </c>
      <c r="W56" s="1" t="str">
        <f>IFERROR(IF(INDEX('Algorithm Details'!E$6:E$65, MATCH($P56, 'Algorithm Details'!$A$6:$A$65, 0)) = "", "", INDEX('Algorithm Details'!E$6:E$65, MATCH($P56, 'Algorithm Details'!$A$6:$A$65, 0))), "")</f>
        <v/>
      </c>
      <c r="X56" s="1" t="str">
        <f>IFERROR(IF(INDEX('Algorithm Details'!F$6:F$65, MATCH($P56, 'Algorithm Details'!$A$6:$A$65, 0)) = "", "", INDEX('Algorithm Details'!F$6:F$65, MATCH($P56, 'Algorithm Details'!$A$6:$A$65, 0))), "")</f>
        <v/>
      </c>
      <c r="Y56" s="1" t="str">
        <f>IFERROR(IF(INDEX('Algorithm Details'!G$6:G$65, MATCH($P56, 'Algorithm Details'!$A$6:$A$65, 0)) = "", "", INDEX('Algorithm Details'!G$6:G$65, MATCH($P56, 'Algorithm Details'!$A$6:$A$65, 0))), "")</f>
        <v/>
      </c>
      <c r="Z56" s="1" t="str">
        <f>IFERROR(IF(INDEX('Algorithm Details'!H$6:H$65, MATCH($P56, 'Algorithm Details'!$A$6:$A$65, 0)) = "", "", INDEX('Algorithm Details'!H$6:H$65, MATCH($P56, 'Algorithm Details'!$A$6:$A$65, 0))), "")</f>
        <v/>
      </c>
      <c r="AA56" s="1" t="str">
        <f>IFERROR(IF(INDEX('Algorithm Details'!I$6:I$65, MATCH($P56, 'Algorithm Details'!$A$6:$A$65, 0)) = "", "", INDEX('Algorithm Details'!I$6:I$65, MATCH($P56, 'Algorithm Details'!$A$6:$A$65, 0))), "")</f>
        <v/>
      </c>
      <c r="AB56" s="1" t="str">
        <f>IFERROR(IF(INDEX('Algorithm Details'!J$6:J$65, MATCH($P56, 'Algorithm Details'!$A$6:$A$65, 0)) = "", "", INDEX('Algorithm Details'!J$6:J$65, MATCH($P56, 'Algorithm Details'!$A$6:$A$65, 0))), "")</f>
        <v/>
      </c>
      <c r="AC56" s="1" t="str">
        <f>IFERROR(IF(INDEX('Algorithm Details'!K$6:K$65, MATCH($P56, 'Algorithm Details'!$A$6:$A$65, 0)) = "", "", INDEX('Algorithm Details'!K$6:K$65, MATCH($P56, 'Algorithm Details'!$A$6:$A$65, 0))), "")</f>
        <v/>
      </c>
      <c r="AD56" s="1" t="str">
        <f>IFERROR(IF(INDEX('Algorithm Details'!L$6:L$65, MATCH($P56, 'Algorithm Details'!$A$6:$A$65, 0)) = "", "", INDEX('Algorithm Details'!L$6:L$65, MATCH($P56, 'Algorithm Details'!$A$6:$A$65, 0))), "")</f>
        <v/>
      </c>
      <c r="AE56" s="1" t="str">
        <f>IFERROR(IF(INDEX('Algorithm Details'!M$6:M$65, MATCH($P56, 'Algorithm Details'!$A$6:$A$65, 0)) = "", "", INDEX('Algorithm Details'!M$6:M$65, MATCH($P56, 'Algorithm Details'!$A$6:$A$65, 0))), "")</f>
        <v/>
      </c>
      <c r="AF56" s="1" t="str">
        <f>IFERROR(IF(INDEX('Algorithm Details'!N$6:N$65, MATCH($P56, 'Algorithm Details'!$A$6:$A$65, 0)) = "", "", INDEX('Algorithm Details'!N$6:N$65, MATCH($P56, 'Algorithm Details'!$A$6:$A$65, 0))), "")</f>
        <v/>
      </c>
      <c r="AG56" s="1" t="str">
        <f>IFERROR(IF(INDEX('Algorithm Details'!O$6:O$65, MATCH($P56, 'Algorithm Details'!$A$6:$A$65, 0)) = "", "", INDEX('Algorithm Details'!O$6:O$65, MATCH($P56, 'Algorithm Details'!$A$6:$A$65, 0))), "")</f>
        <v/>
      </c>
      <c r="AH56" s="1" t="str">
        <f>IFERROR(IF(INDEX('Algorithm Details'!P$6:P$65, MATCH($P56, 'Algorithm Details'!$A$6:$A$65, 0)) = "", "", INDEX('Algorithm Details'!P$6:P$65, MATCH($P56, 'Algorithm Details'!$A$6:$A$65, 0))), "")</f>
        <v/>
      </c>
      <c r="AI56" s="1" t="str">
        <f>IFERROR(IF(INDEX('Algorithm Details'!Q$6:Q$65, MATCH($P56, 'Algorithm Details'!$A$6:$A$65, 0)) = "", "", INDEX('Algorithm Details'!Q$6:Q$65, MATCH($P56, 'Algorithm Details'!$A$6:$A$65, 0))), "")</f>
        <v/>
      </c>
      <c r="AJ56" s="1" t="str">
        <f>IFERROR(IF(INDEX('Algorithm Details'!R$6:R$65, MATCH($P56, 'Algorithm Details'!$A$6:$A$65, 0)) = "", "", INDEX('Algorithm Details'!R$6:R$65, MATCH($P56, 'Algorithm Details'!$A$6:$A$65, 0))), "")</f>
        <v/>
      </c>
      <c r="AK56" s="1" t="str">
        <f>IFERROR(IF(INDEX('Algorithm Details'!S$6:S$65, MATCH($P56, 'Algorithm Details'!$A$6:$A$65, 0)) = "", "", INDEX('Algorithm Details'!S$6:S$65, MATCH($P56, 'Algorithm Details'!$A$6:$A$65, 0))), "")</f>
        <v/>
      </c>
      <c r="AL56" s="1" t="str">
        <f>IFERROR(IF(INDEX('Algorithm Details'!T$6:T$65, MATCH($P56, 'Algorithm Details'!$A$6:$A$65, 0)) = "", "", INDEX('Algorithm Details'!T$6:T$65, MATCH($P56, 'Algorithm Details'!$A$6:$A$65, 0))), "")</f>
        <v/>
      </c>
      <c r="AM56" s="1" t="str">
        <f>IFERROR(IF(INDEX('Algorithm Details'!U$6:U$65, MATCH($P56, 'Algorithm Details'!$A$6:$A$65, 0)) = "", "", INDEX('Algorithm Details'!U$6:U$65, MATCH($P56, 'Algorithm Details'!$A$6:$A$65, 0))), "")</f>
        <v/>
      </c>
      <c r="AN56" s="1" t="str">
        <f>IFERROR(IF(INDEX('Algorithm Details'!V$6:V$65, MATCH($P56, 'Algorithm Details'!$A$6:$A$65, 0)) = "", "", INDEX('Algorithm Details'!V$6:V$65, MATCH($P56, 'Algorithm Details'!$A$6:$A$65, 0))), "")</f>
        <v/>
      </c>
      <c r="AO56" s="1" t="str">
        <f>IFERROR(IF(INDEX('Algorithm Details'!W$6:W$65, MATCH($P56, 'Algorithm Details'!$A$6:$A$65, 0)) = "", "", INDEX('Algorithm Details'!W$6:W$65, MATCH($P56, 'Algorithm Details'!$A$6:$A$65, 0))), "")</f>
        <v/>
      </c>
      <c r="AP56" s="1" t="str">
        <f>IFERROR(IF(INDEX('Algorithm Details'!X$6:X$65, MATCH($P56, 'Algorithm Details'!$A$6:$A$65, 0)) = "", "", INDEX('Algorithm Details'!X$6:X$65, MATCH($P56, 'Algorithm Details'!$A$6:$A$65, 0))), "")</f>
        <v/>
      </c>
      <c r="AQ56" s="1" t="str">
        <f>IFERROR(IF(INDEX('Algorithm Details'!Y$6:Y$65, MATCH($P56, 'Algorithm Details'!$A$6:$A$65, 0)) = "", "", INDEX('Algorithm Details'!Y$6:Y$65, MATCH($P56, 'Algorithm Details'!$A$6:$A$65, 0))), "")</f>
        <v/>
      </c>
      <c r="AR56" s="1" t="str">
        <f>IFERROR(IF(INDEX('Algorithm Details'!Z$6:Z$65, MATCH($P56, 'Algorithm Details'!$A$6:$A$65, 0)) = "", "", INDEX('Algorithm Details'!Z$6:Z$65, MATCH($P56, 'Algorithm Details'!$A$6:$A$65, 0))), "")</f>
        <v/>
      </c>
      <c r="AS56" s="1" t="str">
        <f>IFERROR(IF(INDEX('Algorithm Details'!AA$6:AA$65, MATCH($P56, 'Algorithm Details'!$A$6:$A$65, 0)) = "", "", INDEX('Algorithm Details'!AA$6:AA$65, MATCH($P56, 'Algorithm Details'!$A$6:$A$65, 0))), "")</f>
        <v/>
      </c>
      <c r="AT56" s="141" t="str">
        <f>IFERROR(IF(INDEX('Algorithm Details'!AB$6:AB$65, MATCH($P56, 'Algorithm Details'!$A$6:$A$65, 0)) = "", "", INDEX('Algorithm Details'!AB$6:AB$65, MATCH($P56, 'Algorithm Details'!$A$6:$A$65, 0))), "")</f>
        <v/>
      </c>
      <c r="AX56" s="1" t="str">
        <f t="shared" si="6"/>
        <v>MULLS</v>
      </c>
      <c r="AY56" s="1">
        <f t="shared" si="7"/>
        <v>93</v>
      </c>
      <c r="AZ56" s="1">
        <f t="shared" si="8"/>
        <v>14</v>
      </c>
      <c r="BA56" s="1">
        <f t="shared" si="9"/>
        <v>11</v>
      </c>
      <c r="BB56" s="1">
        <f t="shared" si="10"/>
        <v>15</v>
      </c>
      <c r="BC56" s="1">
        <f t="shared" si="15"/>
        <v>10.7</v>
      </c>
      <c r="BD56" s="79">
        <f t="shared" si="12"/>
        <v>0.11505376344086021</v>
      </c>
    </row>
    <row r="57" spans="1:875" x14ac:dyDescent="0.25">
      <c r="A57" s="1" t="str">
        <f>Data!A68</f>
        <v>RTAB. OKVIS (IMU+Ste.)</v>
      </c>
      <c r="B57" s="1">
        <f>'(old)OtherMetrics'!B68</f>
        <v>11</v>
      </c>
      <c r="C57" s="1">
        <f>AuxiliaryTable!EV58</f>
        <v>5</v>
      </c>
      <c r="D57" s="1">
        <f>'(old)OtherMetrics'!C68</f>
        <v>1</v>
      </c>
      <c r="E57" s="1">
        <f>'(old)OtherMetrics'!D68</f>
        <v>2</v>
      </c>
      <c r="F57">
        <f t="shared" si="2"/>
        <v>0</v>
      </c>
      <c r="G57" s="207">
        <f t="shared" si="14"/>
        <v>0</v>
      </c>
      <c r="I57" s="1">
        <f t="shared" si="4"/>
        <v>76</v>
      </c>
      <c r="J57" s="215">
        <f>RANK(G57, $G$14:$G$155, 0)+COUNTIF($I57:I198,I57)-1</f>
        <v>130</v>
      </c>
      <c r="P57" s="144" t="str">
        <f t="shared" si="0"/>
        <v>DSO</v>
      </c>
      <c r="Q57" s="141">
        <v>44</v>
      </c>
      <c r="R57" s="143">
        <f t="shared" si="13"/>
        <v>0.11388888888888887</v>
      </c>
      <c r="S57" s="242">
        <f>IFERROR(INDEX('Algorithm Details'!$Y$6:$Y$65, MATCH(P57, 'Algorithm Details'!$A$6:$A$65, 0)), "")</f>
        <v>44263</v>
      </c>
      <c r="T57" s="1" t="str">
        <f>IFERROR(IF(INDEX('Algorithm Details'!B$6:B$65, MATCH($P57, 'Algorithm Details'!$A$6:$A$65, 0)) = "", "", INDEX('Algorithm Details'!B$6:B$65, MATCH($P57, 'Algorithm Details'!$A$6:$A$65, 0))), "")</f>
        <v>ROS1 (Hydro)</v>
      </c>
      <c r="U57" s="249" t="str">
        <f>IFERROR(IF(INDEX('Algorithm Details'!C$6:C$65, MATCH($P57, 'Algorithm Details'!$A$6:$A$65, 0)) = "", "", INDEX('Algorithm Details'!C$6:C$65, MATCH($P57, 'Algorithm Details'!$A$6:$A$65, 0))), "")</f>
        <v>+</v>
      </c>
      <c r="V57" s="1" t="str">
        <f>IFERROR(IF(INDEX('Algorithm Details'!D$6:D$65, MATCH($P57, 'Algorithm Details'!$A$6:$A$65, 0)) = "", "", INDEX('Algorithm Details'!D$6:D$65, MATCH($P57, 'Algorithm Details'!$A$6:$A$65, 0))), "")</f>
        <v>-</v>
      </c>
      <c r="W57" s="1" t="str">
        <f>IFERROR(IF(INDEX('Algorithm Details'!E$6:E$65, MATCH($P57, 'Algorithm Details'!$A$6:$A$65, 0)) = "", "", INDEX('Algorithm Details'!E$6:E$65, MATCH($P57, 'Algorithm Details'!$A$6:$A$65, 0))), "")</f>
        <v>-</v>
      </c>
      <c r="X57" s="1" t="str">
        <f>IFERROR(IF(INDEX('Algorithm Details'!F$6:F$65, MATCH($P57, 'Algorithm Details'!$A$6:$A$65, 0)) = "", "", INDEX('Algorithm Details'!F$6:F$65, MATCH($P57, 'Algorithm Details'!$A$6:$A$65, 0))), "")</f>
        <v>R</v>
      </c>
      <c r="Y57" s="1" t="str">
        <f>IFERROR(IF(INDEX('Algorithm Details'!G$6:G$65, MATCH($P57, 'Algorithm Details'!$A$6:$A$65, 0)) = "", "", INDEX('Algorithm Details'!G$6:G$65, MATCH($P57, 'Algorithm Details'!$A$6:$A$65, 0))), "")</f>
        <v>-</v>
      </c>
      <c r="Z57" s="1" t="str">
        <f>IFERROR(IF(INDEX('Algorithm Details'!H$6:H$65, MATCH($P57, 'Algorithm Details'!$A$6:$A$65, 0)) = "", "", INDEX('Algorithm Details'!H$6:H$65, MATCH($P57, 'Algorithm Details'!$A$6:$A$65, 0))), "")</f>
        <v>-</v>
      </c>
      <c r="AA57" s="1" t="str">
        <f>IFERROR(IF(INDEX('Algorithm Details'!I$6:I$65, MATCH($P57, 'Algorithm Details'!$A$6:$A$65, 0)) = "", "", INDEX('Algorithm Details'!I$6:I$65, MATCH($P57, 'Algorithm Details'!$A$6:$A$65, 0))), "")</f>
        <v>-</v>
      </c>
      <c r="AB57" s="1" t="str">
        <f>IFERROR(IF(INDEX('Algorithm Details'!J$6:J$65, MATCH($P57, 'Algorithm Details'!$A$6:$A$65, 0)) = "", "", INDEX('Algorithm Details'!J$6:J$65, MATCH($P57, 'Algorithm Details'!$A$6:$A$65, 0))), "")</f>
        <v>-</v>
      </c>
      <c r="AC57" s="1" t="str">
        <f>IFERROR(IF(INDEX('Algorithm Details'!K$6:K$65, MATCH($P57, 'Algorithm Details'!$A$6:$A$65, 0)) = "", "", INDEX('Algorithm Details'!K$6:K$65, MATCH($P57, 'Algorithm Details'!$A$6:$A$65, 0))), "")</f>
        <v>-</v>
      </c>
      <c r="AD57" s="1" t="str">
        <f>IFERROR(IF(INDEX('Algorithm Details'!L$6:L$65, MATCH($P57, 'Algorithm Details'!$A$6:$A$65, 0)) = "", "", INDEX('Algorithm Details'!L$6:L$65, MATCH($P57, 'Algorithm Details'!$A$6:$A$65, 0))), "")</f>
        <v>S</v>
      </c>
      <c r="AE57" s="1" t="str">
        <f>IFERROR(IF(INDEX('Algorithm Details'!M$6:M$65, MATCH($P57, 'Algorithm Details'!$A$6:$A$65, 0)) = "", "", INDEX('Algorithm Details'!M$6:M$65, MATCH($P57, 'Algorithm Details'!$A$6:$A$65, 0))), "")</f>
        <v>S</v>
      </c>
      <c r="AF57" s="1" t="str">
        <f>IFERROR(IF(INDEX('Algorithm Details'!N$6:N$65, MATCH($P57, 'Algorithm Details'!$A$6:$A$65, 0)) = "", "", INDEX('Algorithm Details'!N$6:N$65, MATCH($P57, 'Algorithm Details'!$A$6:$A$65, 0))), "")</f>
        <v>S</v>
      </c>
      <c r="AG57" s="1" t="str">
        <f>IFERROR(IF(INDEX('Algorithm Details'!O$6:O$65, MATCH($P57, 'Algorithm Details'!$A$6:$A$65, 0)) = "", "", INDEX('Algorithm Details'!O$6:O$65, MATCH($P57, 'Algorithm Details'!$A$6:$A$65, 0))), "")</f>
        <v>-</v>
      </c>
      <c r="AH57" s="1" t="str">
        <f>IFERROR(IF(INDEX('Algorithm Details'!P$6:P$65, MATCH($P57, 'Algorithm Details'!$A$6:$A$65, 0)) = "", "", INDEX('Algorithm Details'!P$6:P$65, MATCH($P57, 'Algorithm Details'!$A$6:$A$65, 0))), "")</f>
        <v>-</v>
      </c>
      <c r="AI57" s="1" t="str">
        <f>IFERROR(IF(INDEX('Algorithm Details'!Q$6:Q$65, MATCH($P57, 'Algorithm Details'!$A$6:$A$65, 0)) = "", "", INDEX('Algorithm Details'!Q$6:Q$65, MATCH($P57, 'Algorithm Details'!$A$6:$A$65, 0))), "")</f>
        <v>-</v>
      </c>
      <c r="AJ57" s="1" t="str">
        <f>IFERROR(IF(INDEX('Algorithm Details'!R$6:R$65, MATCH($P57, 'Algorithm Details'!$A$6:$A$65, 0)) = "", "", INDEX('Algorithm Details'!R$6:R$65, MATCH($P57, 'Algorithm Details'!$A$6:$A$65, 0))), "")</f>
        <v>-</v>
      </c>
      <c r="AK57" s="1" t="str">
        <f>IFERROR(IF(INDEX('Algorithm Details'!S$6:S$65, MATCH($P57, 'Algorithm Details'!$A$6:$A$65, 0)) = "", "", INDEX('Algorithm Details'!S$6:S$65, MATCH($P57, 'Algorithm Details'!$A$6:$A$65, 0))), "")</f>
        <v>-</v>
      </c>
      <c r="AL57" s="1" t="str">
        <f>IFERROR(IF(INDEX('Algorithm Details'!T$6:T$65, MATCH($P57, 'Algorithm Details'!$A$6:$A$65, 0)) = "", "", INDEX('Algorithm Details'!T$6:T$65, MATCH($P57, 'Algorithm Details'!$A$6:$A$65, 0))), "")</f>
        <v>none (direct VO)</v>
      </c>
      <c r="AM57" s="1" t="str">
        <f>IFERROR(IF(INDEX('Algorithm Details'!U$6:U$65, MATCH($P57, 'Algorithm Details'!$A$6:$A$65, 0)) = "", "", INDEX('Algorithm Details'!U$6:U$65, MATCH($P57, 'Algorithm Details'!$A$6:$A$65, 0))), "")</f>
        <v/>
      </c>
      <c r="AN57" s="1" t="str">
        <f>IFERROR(IF(INDEX('Algorithm Details'!V$6:V$65, MATCH($P57, 'Algorithm Details'!$A$6:$A$65, 0)) = "", "", INDEX('Algorithm Details'!V$6:V$65, MATCH($P57, 'Algorithm Details'!$A$6:$A$65, 0))), "")</f>
        <v xml:space="preserve">Can run in real time with i7-4910MQ </v>
      </c>
      <c r="AO57" s="1" t="str">
        <f>IFERROR(IF(INDEX('Algorithm Details'!W$6:W$65, MATCH($P57, 'Algorithm Details'!$A$6:$A$65, 0)) = "", "", INDEX('Algorithm Details'!W$6:W$65, MATCH($P57, 'Algorithm Details'!$A$6:$A$65, 0))), "")</f>
        <v>github</v>
      </c>
      <c r="AP57" s="1">
        <f ca="1">IFERROR(IF(INDEX('Algorithm Details'!X$6:X$65, MATCH($P57, 'Algorithm Details'!$A$6:$A$65, 0)) = "", "", INDEX('Algorithm Details'!X$6:X$65, MATCH($P57, 'Algorithm Details'!$A$6:$A$65, 0))), "")</f>
        <v>5</v>
      </c>
      <c r="AQ57" s="1">
        <f>IFERROR(IF(INDEX('Algorithm Details'!Y$6:Y$65, MATCH($P57, 'Algorithm Details'!$A$6:$A$65, 0)) = "", "", INDEX('Algorithm Details'!Y$6:Y$65, MATCH($P57, 'Algorithm Details'!$A$6:$A$65, 0))), "")</f>
        <v>44263</v>
      </c>
      <c r="AR57" s="1" t="str">
        <f>IFERROR(IF(INDEX('Algorithm Details'!Z$6:Z$65, MATCH($P57, 'Algorithm Details'!$A$6:$A$65, 0)) = "", "", INDEX('Algorithm Details'!Z$6:Z$65, MATCH($P57, 'Algorithm Details'!$A$6:$A$65, 0))), "")</f>
        <v>-</v>
      </c>
      <c r="AS57" s="1" t="str">
        <f>IFERROR(IF(INDEX('Algorithm Details'!AA$6:AA$65, MATCH($P57, 'Algorithm Details'!$A$6:$A$65, 0)) = "", "", INDEX('Algorithm Details'!AA$6:AA$65, MATCH($P57, 'Algorithm Details'!$A$6:$A$65, 0))), "")</f>
        <v>+</v>
      </c>
      <c r="AT57" s="141" t="str">
        <f>IFERROR(IF(INDEX('Algorithm Details'!AB$6:AB$65, MATCH($P57, 'Algorithm Details'!$A$6:$A$65, 0)) = "", "", INDEX('Algorithm Details'!AB$6:AB$65, MATCH($P57, 'Algorithm Details'!$A$6:$A$65, 0))), "")</f>
        <v>10.1109/TPAMI.2017.2658577</v>
      </c>
      <c r="AX57" s="1" t="str">
        <f t="shared" si="6"/>
        <v>DSO</v>
      </c>
      <c r="AY57" s="1">
        <f t="shared" si="7"/>
        <v>72</v>
      </c>
      <c r="AZ57" s="1">
        <f t="shared" si="8"/>
        <v>12</v>
      </c>
      <c r="BA57" s="1">
        <f t="shared" si="9"/>
        <v>8</v>
      </c>
      <c r="BB57" s="1">
        <f t="shared" si="10"/>
        <v>13</v>
      </c>
      <c r="BC57" s="1">
        <f t="shared" si="15"/>
        <v>8.1999999999999993</v>
      </c>
      <c r="BD57" s="79">
        <f t="shared" si="12"/>
        <v>0.11388888888888887</v>
      </c>
    </row>
    <row r="58" spans="1:875" ht="30" x14ac:dyDescent="0.25">
      <c r="A58" s="1" t="str">
        <f>Data!A69</f>
        <v>RTAB. MSCKF (IMU+Ste.)</v>
      </c>
      <c r="B58" s="1">
        <f>'(old)OtherMetrics'!B69</f>
        <v>11</v>
      </c>
      <c r="C58" s="1">
        <f>AuxiliaryTable!EV59</f>
        <v>5</v>
      </c>
      <c r="D58" s="1">
        <f>'(old)OtherMetrics'!C69</f>
        <v>0</v>
      </c>
      <c r="E58" s="1">
        <f>'(old)OtherMetrics'!D69</f>
        <v>0</v>
      </c>
      <c r="F58">
        <f t="shared" si="2"/>
        <v>0</v>
      </c>
      <c r="G58" s="207">
        <f t="shared" si="14"/>
        <v>0</v>
      </c>
      <c r="I58" s="1">
        <f t="shared" si="4"/>
        <v>76</v>
      </c>
      <c r="J58" s="215">
        <f>RANK(G58, $G$14:$G$155, 0)+COUNTIF($I58:I199,I58)-1</f>
        <v>129</v>
      </c>
      <c r="P58" s="144" t="str">
        <f t="shared" si="0"/>
        <v>DS-SLAM</v>
      </c>
      <c r="Q58" s="141">
        <v>45</v>
      </c>
      <c r="R58" s="143">
        <f t="shared" si="13"/>
        <v>0.10666666666666667</v>
      </c>
      <c r="S58" s="242">
        <f>IFERROR(INDEX('Algorithm Details'!$Y$6:$Y$65, MATCH(P58, 'Algorithm Details'!$A$6:$A$65, 0)), "")</f>
        <v>43378</v>
      </c>
      <c r="T58" s="1" t="str">
        <f>IFERROR(IF(INDEX('Algorithm Details'!B$6:B$65, MATCH($P58, 'Algorithm Details'!$A$6:$A$65, 0)) = "", "", INDEX('Algorithm Details'!B$6:B$65, MATCH($P58, 'Algorithm Details'!$A$6:$A$65, 0))), "")</f>
        <v>ROS1 (Hydro)</v>
      </c>
      <c r="U58" s="249" t="str">
        <f>IFERROR(IF(INDEX('Algorithm Details'!C$6:C$65, MATCH($P58, 'Algorithm Details'!$A$6:$A$65, 0)) = "", "", INDEX('Algorithm Details'!C$6:C$65, MATCH($P58, 'Algorithm Details'!$A$6:$A$65, 0))), "")</f>
        <v>RA: GPL v3
C: undisclosed</v>
      </c>
      <c r="V58" s="1" t="str">
        <f>IFERROR(IF(INDEX('Algorithm Details'!D$6:D$65, MATCH($P58, 'Algorithm Details'!$A$6:$A$65, 0)) = "", "", INDEX('Algorithm Details'!D$6:D$65, MATCH($P58, 'Algorithm Details'!$A$6:$A$65, 0))), "")</f>
        <v>-</v>
      </c>
      <c r="W58" s="1" t="str">
        <f>IFERROR(IF(INDEX('Algorithm Details'!E$6:E$65, MATCH($P58, 'Algorithm Details'!$A$6:$A$65, 0)) = "", "", INDEX('Algorithm Details'!E$6:E$65, MATCH($P58, 'Algorithm Details'!$A$6:$A$65, 0))), "")</f>
        <v>-</v>
      </c>
      <c r="X58" s="1" t="str">
        <f>IFERROR(IF(INDEX('Algorithm Details'!F$6:F$65, MATCH($P58, 'Algorithm Details'!$A$6:$A$65, 0)) = "", "", INDEX('Algorithm Details'!F$6:F$65, MATCH($P58, 'Algorithm Details'!$A$6:$A$65, 0))), "")</f>
        <v>R</v>
      </c>
      <c r="Y58" s="1" t="str">
        <f>IFERROR(IF(INDEX('Algorithm Details'!G$6:G$65, MATCH($P58, 'Algorithm Details'!$A$6:$A$65, 0)) = "", "", INDEX('Algorithm Details'!G$6:G$65, MATCH($P58, 'Algorithm Details'!$A$6:$A$65, 0))), "")</f>
        <v>-</v>
      </c>
      <c r="Z58" s="1" t="str">
        <f>IFERROR(IF(INDEX('Algorithm Details'!H$6:H$65, MATCH($P58, 'Algorithm Details'!$A$6:$A$65, 0)) = "", "", INDEX('Algorithm Details'!H$6:H$65, MATCH($P58, 'Algorithm Details'!$A$6:$A$65, 0))), "")</f>
        <v>-</v>
      </c>
      <c r="AA58" s="1" t="str">
        <f>IFERROR(IF(INDEX('Algorithm Details'!I$6:I$65, MATCH($P58, 'Algorithm Details'!$A$6:$A$65, 0)) = "", "", INDEX('Algorithm Details'!I$6:I$65, MATCH($P58, 'Algorithm Details'!$A$6:$A$65, 0))), "")</f>
        <v>-</v>
      </c>
      <c r="AB58" s="1" t="str">
        <f>IFERROR(IF(INDEX('Algorithm Details'!J$6:J$65, MATCH($P58, 'Algorithm Details'!$A$6:$A$65, 0)) = "", "", INDEX('Algorithm Details'!J$6:J$65, MATCH($P58, 'Algorithm Details'!$A$6:$A$65, 0))), "")</f>
        <v>-</v>
      </c>
      <c r="AC58" s="1" t="str">
        <f>IFERROR(IF(INDEX('Algorithm Details'!K$6:K$65, MATCH($P58, 'Algorithm Details'!$A$6:$A$65, 0)) = "", "", INDEX('Algorithm Details'!K$6:K$65, MATCH($P58, 'Algorithm Details'!$A$6:$A$65, 0))), "")</f>
        <v>-</v>
      </c>
      <c r="AD58" s="1" t="str">
        <f>IFERROR(IF(INDEX('Algorithm Details'!L$6:L$65, MATCH($P58, 'Algorithm Details'!$A$6:$A$65, 0)) = "", "", INDEX('Algorithm Details'!L$6:L$65, MATCH($P58, 'Algorithm Details'!$A$6:$A$65, 0))), "")</f>
        <v>-</v>
      </c>
      <c r="AE58" s="1" t="str">
        <f>IFERROR(IF(INDEX('Algorithm Details'!M$6:M$65, MATCH($P58, 'Algorithm Details'!$A$6:$A$65, 0)) = "", "", INDEX('Algorithm Details'!M$6:M$65, MATCH($P58, 'Algorithm Details'!$A$6:$A$65, 0))), "")</f>
        <v>S</v>
      </c>
      <c r="AF58" s="1" t="str">
        <f>IFERROR(IF(INDEX('Algorithm Details'!N$6:N$65, MATCH($P58, 'Algorithm Details'!$A$6:$A$65, 0)) = "", "", INDEX('Algorithm Details'!N$6:N$65, MATCH($P58, 'Algorithm Details'!$A$6:$A$65, 0))), "")</f>
        <v>S</v>
      </c>
      <c r="AG58" s="1" t="str">
        <f>IFERROR(IF(INDEX('Algorithm Details'!O$6:O$65, MATCH($P58, 'Algorithm Details'!$A$6:$A$65, 0)) = "", "", INDEX('Algorithm Details'!O$6:O$65, MATCH($P58, 'Algorithm Details'!$A$6:$A$65, 0))), "")</f>
        <v>S</v>
      </c>
      <c r="AH58" s="1" t="str">
        <f>IFERROR(IF(INDEX('Algorithm Details'!P$6:P$65, MATCH($P58, 'Algorithm Details'!$A$6:$A$65, 0)) = "", "", INDEX('Algorithm Details'!P$6:P$65, MATCH($P58, 'Algorithm Details'!$A$6:$A$65, 0))), "")</f>
        <v>-</v>
      </c>
      <c r="AI58" s="1" t="str">
        <f>IFERROR(IF(INDEX('Algorithm Details'!Q$6:Q$65, MATCH($P58, 'Algorithm Details'!$A$6:$A$65, 0)) = "", "", INDEX('Algorithm Details'!Q$6:Q$65, MATCH($P58, 'Algorithm Details'!$A$6:$A$65, 0))), "")</f>
        <v>S</v>
      </c>
      <c r="AJ58" s="1" t="str">
        <f>IFERROR(IF(INDEX('Algorithm Details'!R$6:R$65, MATCH($P58, 'Algorithm Details'!$A$6:$A$65, 0)) = "", "", INDEX('Algorithm Details'!R$6:R$65, MATCH($P58, 'Algorithm Details'!$A$6:$A$65, 0))), "")</f>
        <v>S</v>
      </c>
      <c r="AK58" s="1" t="str">
        <f>IFERROR(IF(INDEX('Algorithm Details'!S$6:S$65, MATCH($P58, 'Algorithm Details'!$A$6:$A$65, 0)) = "", "", INDEX('Algorithm Details'!S$6:S$65, MATCH($P58, 'Algorithm Details'!$A$6:$A$65, 0))), "")</f>
        <v>S</v>
      </c>
      <c r="AL58" s="1" t="str">
        <f>IFERROR(IF(INDEX('Algorithm Details'!T$6:T$65, MATCH($P58, 'Algorithm Details'!$A$6:$A$65, 0)) = "", "", INDEX('Algorithm Details'!T$6:T$65, MATCH($P58, 'Algorithm Details'!$A$6:$A$65, 0))), "")</f>
        <v>ORB</v>
      </c>
      <c r="AM58" s="1" t="str">
        <f>IFERROR(IF(INDEX('Algorithm Details'!U$6:U$65, MATCH($P58, 'Algorithm Details'!$A$6:$A$65, 0)) = "", "", INDEX('Algorithm Details'!U$6:U$65, MATCH($P58, 'Algorithm Details'!$A$6:$A$65, 0))), "")</f>
        <v>octo-tree map</v>
      </c>
      <c r="AN58" s="1" t="str">
        <f>IFERROR(IF(INDEX('Algorithm Details'!V$6:V$65, MATCH($P58, 'Algorithm Details'!$A$6:$A$65, 0)) = "", "", INDEX('Algorithm Details'!V$6:V$65, MATCH($P58, 'Algorithm Details'!$A$6:$A$65, 0))), "")</f>
        <v xml:space="preserve"> i7 CPU, P4000 GPU, and
32GB RAM</v>
      </c>
      <c r="AO58" s="1" t="str">
        <f>IFERROR(IF(INDEX('Algorithm Details'!W$6:W$65, MATCH($P58, 'Algorithm Details'!$A$6:$A$65, 0)) = "", "", INDEX('Algorithm Details'!W$6:W$65, MATCH($P58, 'Algorithm Details'!$A$6:$A$65, 0))), "")</f>
        <v>github</v>
      </c>
      <c r="AP58" s="1">
        <f ca="1">IFERROR(IF(INDEX('Algorithm Details'!X$6:X$65, MATCH($P58, 'Algorithm Details'!$A$6:$A$65, 0)) = "", "", INDEX('Algorithm Details'!X$6:X$65, MATCH($P58, 'Algorithm Details'!$A$6:$A$65, 0))), "")</f>
        <v>8</v>
      </c>
      <c r="AQ58" s="1">
        <f>IFERROR(IF(INDEX('Algorithm Details'!Y$6:Y$65, MATCH($P58, 'Algorithm Details'!$A$6:$A$65, 0)) = "", "", INDEX('Algorithm Details'!Y$6:Y$65, MATCH($P58, 'Algorithm Details'!$A$6:$A$65, 0))), "")</f>
        <v>43378</v>
      </c>
      <c r="AR58" s="1" t="str">
        <f>IFERROR(IF(INDEX('Algorithm Details'!Z$6:Z$65, MATCH($P58, 'Algorithm Details'!$A$6:$A$65, 0)) = "", "", INDEX('Algorithm Details'!Z$6:Z$65, MATCH($P58, 'Algorithm Details'!$A$6:$A$65, 0))), "")</f>
        <v>-</v>
      </c>
      <c r="AS58" s="1" t="str">
        <f>IFERROR(IF(INDEX('Algorithm Details'!AA$6:AA$65, MATCH($P58, 'Algorithm Details'!$A$6:$A$65, 0)) = "", "", INDEX('Algorithm Details'!AA$6:AA$65, MATCH($P58, 'Algorithm Details'!$A$6:$A$65, 0))), "")</f>
        <v>TUM RGB-D</v>
      </c>
      <c r="AT58" s="141" t="str">
        <f>IFERROR(IF(INDEX('Algorithm Details'!AB$6:AB$65, MATCH($P58, 'Algorithm Details'!$A$6:$A$65, 0)) = "", "", INDEX('Algorithm Details'!AB$6:AB$65, MATCH($P58, 'Algorithm Details'!$A$6:$A$65, 0))), "")</f>
        <v>0.1109/IROS.2018.8593691</v>
      </c>
      <c r="AX58" s="1" t="str">
        <f t="shared" si="6"/>
        <v>DS-SLAM</v>
      </c>
      <c r="AY58" s="1">
        <f t="shared" si="7"/>
        <v>30</v>
      </c>
      <c r="AZ58" s="1">
        <f t="shared" si="8"/>
        <v>9</v>
      </c>
      <c r="BA58" s="1">
        <f t="shared" si="9"/>
        <v>2</v>
      </c>
      <c r="BB58" s="1">
        <f t="shared" si="10"/>
        <v>9</v>
      </c>
      <c r="BC58" s="1">
        <f t="shared" si="15"/>
        <v>3.2</v>
      </c>
      <c r="BD58" s="79">
        <f t="shared" si="12"/>
        <v>0.10666666666666667</v>
      </c>
    </row>
    <row r="59" spans="1:875" x14ac:dyDescent="0.25">
      <c r="A59" s="1" t="str">
        <f>Data!A70</f>
        <v>MSCKF</v>
      </c>
      <c r="B59" s="1">
        <f>'(old)OtherMetrics'!B70</f>
        <v>50</v>
      </c>
      <c r="C59" s="1">
        <f>AuxiliaryTable!EV60</f>
        <v>6</v>
      </c>
      <c r="D59" s="1">
        <f>'(old)OtherMetrics'!C70</f>
        <v>9</v>
      </c>
      <c r="E59" s="1">
        <f>'(old)OtherMetrics'!D70</f>
        <v>3</v>
      </c>
      <c r="F59">
        <f t="shared" si="2"/>
        <v>6.9</v>
      </c>
      <c r="G59" s="207">
        <f t="shared" si="14"/>
        <v>0.13800000000000001</v>
      </c>
      <c r="I59" s="1">
        <f t="shared" si="4"/>
        <v>36</v>
      </c>
      <c r="J59" s="215">
        <f>RANK(G59, $G$14:$G$155, 0)+COUNTIF($I59:I200,I59)-1</f>
        <v>36</v>
      </c>
      <c r="P59" s="144" t="str">
        <f t="shared" si="0"/>
        <v>RTAB. Stereo. F2M</v>
      </c>
      <c r="Q59" s="141">
        <v>46</v>
      </c>
      <c r="R59" s="143">
        <f t="shared" si="13"/>
        <v>0.1</v>
      </c>
      <c r="S59" s="242" t="str">
        <f>IFERROR(INDEX('Algorithm Details'!$Y$6:$Y$65, MATCH(P59, 'Algorithm Details'!$A$6:$A$65, 0)), "")</f>
        <v/>
      </c>
      <c r="T59" s="1" t="str">
        <f>IFERROR(IF(INDEX('Algorithm Details'!B$6:B$65, MATCH($P59, 'Algorithm Details'!$A$6:$A$65, 0)) = "", "", INDEX('Algorithm Details'!B$6:B$65, MATCH($P59, 'Algorithm Details'!$A$6:$A$65, 0))), "")</f>
        <v/>
      </c>
      <c r="U59" s="249" t="str">
        <f>IFERROR(IF(INDEX('Algorithm Details'!C$6:C$65, MATCH($P59, 'Algorithm Details'!$A$6:$A$65, 0)) = "", "", INDEX('Algorithm Details'!C$6:C$65, MATCH($P59, 'Algorithm Details'!$A$6:$A$65, 0))), "")</f>
        <v/>
      </c>
      <c r="V59" s="1" t="str">
        <f>IFERROR(IF(INDEX('Algorithm Details'!D$6:D$65, MATCH($P59, 'Algorithm Details'!$A$6:$A$65, 0)) = "", "", INDEX('Algorithm Details'!D$6:D$65, MATCH($P59, 'Algorithm Details'!$A$6:$A$65, 0))), "")</f>
        <v/>
      </c>
      <c r="W59" s="1" t="str">
        <f>IFERROR(IF(INDEX('Algorithm Details'!E$6:E$65, MATCH($P59, 'Algorithm Details'!$A$6:$A$65, 0)) = "", "", INDEX('Algorithm Details'!E$6:E$65, MATCH($P59, 'Algorithm Details'!$A$6:$A$65, 0))), "")</f>
        <v/>
      </c>
      <c r="X59" s="1" t="str">
        <f>IFERROR(IF(INDEX('Algorithm Details'!F$6:F$65, MATCH($P59, 'Algorithm Details'!$A$6:$A$65, 0)) = "", "", INDEX('Algorithm Details'!F$6:F$65, MATCH($P59, 'Algorithm Details'!$A$6:$A$65, 0))), "")</f>
        <v/>
      </c>
      <c r="Y59" s="1" t="str">
        <f>IFERROR(IF(INDEX('Algorithm Details'!G$6:G$65, MATCH($P59, 'Algorithm Details'!$A$6:$A$65, 0)) = "", "", INDEX('Algorithm Details'!G$6:G$65, MATCH($P59, 'Algorithm Details'!$A$6:$A$65, 0))), "")</f>
        <v/>
      </c>
      <c r="Z59" s="1" t="str">
        <f>IFERROR(IF(INDEX('Algorithm Details'!H$6:H$65, MATCH($P59, 'Algorithm Details'!$A$6:$A$65, 0)) = "", "", INDEX('Algorithm Details'!H$6:H$65, MATCH($P59, 'Algorithm Details'!$A$6:$A$65, 0))), "")</f>
        <v/>
      </c>
      <c r="AA59" s="1" t="str">
        <f>IFERROR(IF(INDEX('Algorithm Details'!I$6:I$65, MATCH($P59, 'Algorithm Details'!$A$6:$A$65, 0)) = "", "", INDEX('Algorithm Details'!I$6:I$65, MATCH($P59, 'Algorithm Details'!$A$6:$A$65, 0))), "")</f>
        <v/>
      </c>
      <c r="AB59" s="1" t="str">
        <f>IFERROR(IF(INDEX('Algorithm Details'!J$6:J$65, MATCH($P59, 'Algorithm Details'!$A$6:$A$65, 0)) = "", "", INDEX('Algorithm Details'!J$6:J$65, MATCH($P59, 'Algorithm Details'!$A$6:$A$65, 0))), "")</f>
        <v/>
      </c>
      <c r="AC59" s="1" t="str">
        <f>IFERROR(IF(INDEX('Algorithm Details'!K$6:K$65, MATCH($P59, 'Algorithm Details'!$A$6:$A$65, 0)) = "", "", INDEX('Algorithm Details'!K$6:K$65, MATCH($P59, 'Algorithm Details'!$A$6:$A$65, 0))), "")</f>
        <v/>
      </c>
      <c r="AD59" s="1" t="str">
        <f>IFERROR(IF(INDEX('Algorithm Details'!L$6:L$65, MATCH($P59, 'Algorithm Details'!$A$6:$A$65, 0)) = "", "", INDEX('Algorithm Details'!L$6:L$65, MATCH($P59, 'Algorithm Details'!$A$6:$A$65, 0))), "")</f>
        <v/>
      </c>
      <c r="AE59" s="1" t="str">
        <f>IFERROR(IF(INDEX('Algorithm Details'!M$6:M$65, MATCH($P59, 'Algorithm Details'!$A$6:$A$65, 0)) = "", "", INDEX('Algorithm Details'!M$6:M$65, MATCH($P59, 'Algorithm Details'!$A$6:$A$65, 0))), "")</f>
        <v/>
      </c>
      <c r="AF59" s="1" t="str">
        <f>IFERROR(IF(INDEX('Algorithm Details'!N$6:N$65, MATCH($P59, 'Algorithm Details'!$A$6:$A$65, 0)) = "", "", INDEX('Algorithm Details'!N$6:N$65, MATCH($P59, 'Algorithm Details'!$A$6:$A$65, 0))), "")</f>
        <v/>
      </c>
      <c r="AG59" s="1" t="str">
        <f>IFERROR(IF(INDEX('Algorithm Details'!O$6:O$65, MATCH($P59, 'Algorithm Details'!$A$6:$A$65, 0)) = "", "", INDEX('Algorithm Details'!O$6:O$65, MATCH($P59, 'Algorithm Details'!$A$6:$A$65, 0))), "")</f>
        <v/>
      </c>
      <c r="AH59" s="1" t="str">
        <f>IFERROR(IF(INDEX('Algorithm Details'!P$6:P$65, MATCH($P59, 'Algorithm Details'!$A$6:$A$65, 0)) = "", "", INDEX('Algorithm Details'!P$6:P$65, MATCH($P59, 'Algorithm Details'!$A$6:$A$65, 0))), "")</f>
        <v/>
      </c>
      <c r="AI59" s="1" t="str">
        <f>IFERROR(IF(INDEX('Algorithm Details'!Q$6:Q$65, MATCH($P59, 'Algorithm Details'!$A$6:$A$65, 0)) = "", "", INDEX('Algorithm Details'!Q$6:Q$65, MATCH($P59, 'Algorithm Details'!$A$6:$A$65, 0))), "")</f>
        <v/>
      </c>
      <c r="AJ59" s="1" t="str">
        <f>IFERROR(IF(INDEX('Algorithm Details'!R$6:R$65, MATCH($P59, 'Algorithm Details'!$A$6:$A$65, 0)) = "", "", INDEX('Algorithm Details'!R$6:R$65, MATCH($P59, 'Algorithm Details'!$A$6:$A$65, 0))), "")</f>
        <v/>
      </c>
      <c r="AK59" s="1" t="str">
        <f>IFERROR(IF(INDEX('Algorithm Details'!S$6:S$65, MATCH($P59, 'Algorithm Details'!$A$6:$A$65, 0)) = "", "", INDEX('Algorithm Details'!S$6:S$65, MATCH($P59, 'Algorithm Details'!$A$6:$A$65, 0))), "")</f>
        <v/>
      </c>
      <c r="AL59" s="1" t="str">
        <f>IFERROR(IF(INDEX('Algorithm Details'!T$6:T$65, MATCH($P59, 'Algorithm Details'!$A$6:$A$65, 0)) = "", "", INDEX('Algorithm Details'!T$6:T$65, MATCH($P59, 'Algorithm Details'!$A$6:$A$65, 0))), "")</f>
        <v/>
      </c>
      <c r="AM59" s="1" t="str">
        <f>IFERROR(IF(INDEX('Algorithm Details'!U$6:U$65, MATCH($P59, 'Algorithm Details'!$A$6:$A$65, 0)) = "", "", INDEX('Algorithm Details'!U$6:U$65, MATCH($P59, 'Algorithm Details'!$A$6:$A$65, 0))), "")</f>
        <v/>
      </c>
      <c r="AN59" s="1" t="str">
        <f>IFERROR(IF(INDEX('Algorithm Details'!V$6:V$65, MATCH($P59, 'Algorithm Details'!$A$6:$A$65, 0)) = "", "", INDEX('Algorithm Details'!V$6:V$65, MATCH($P59, 'Algorithm Details'!$A$6:$A$65, 0))), "")</f>
        <v/>
      </c>
      <c r="AO59" s="1" t="str">
        <f>IFERROR(IF(INDEX('Algorithm Details'!W$6:W$65, MATCH($P59, 'Algorithm Details'!$A$6:$A$65, 0)) = "", "", INDEX('Algorithm Details'!W$6:W$65, MATCH($P59, 'Algorithm Details'!$A$6:$A$65, 0))), "")</f>
        <v/>
      </c>
      <c r="AP59" s="1" t="str">
        <f>IFERROR(IF(INDEX('Algorithm Details'!X$6:X$65, MATCH($P59, 'Algorithm Details'!$A$6:$A$65, 0)) = "", "", INDEX('Algorithm Details'!X$6:X$65, MATCH($P59, 'Algorithm Details'!$A$6:$A$65, 0))), "")</f>
        <v/>
      </c>
      <c r="AQ59" s="1" t="str">
        <f>IFERROR(IF(INDEX('Algorithm Details'!Y$6:Y$65, MATCH($P59, 'Algorithm Details'!$A$6:$A$65, 0)) = "", "", INDEX('Algorithm Details'!Y$6:Y$65, MATCH($P59, 'Algorithm Details'!$A$6:$A$65, 0))), "")</f>
        <v/>
      </c>
      <c r="AR59" s="1" t="str">
        <f>IFERROR(IF(INDEX('Algorithm Details'!Z$6:Z$65, MATCH($P59, 'Algorithm Details'!$A$6:$A$65, 0)) = "", "", INDEX('Algorithm Details'!Z$6:Z$65, MATCH($P59, 'Algorithm Details'!$A$6:$A$65, 0))), "")</f>
        <v/>
      </c>
      <c r="AS59" s="1" t="str">
        <f>IFERROR(IF(INDEX('Algorithm Details'!AA$6:AA$65, MATCH($P59, 'Algorithm Details'!$A$6:$A$65, 0)) = "", "", INDEX('Algorithm Details'!AA$6:AA$65, MATCH($P59, 'Algorithm Details'!$A$6:$A$65, 0))), "")</f>
        <v/>
      </c>
      <c r="AT59" s="141" t="str">
        <f>IFERROR(IF(INDEX('Algorithm Details'!AB$6:AB$65, MATCH($P59, 'Algorithm Details'!$A$6:$A$65, 0)) = "", "", INDEX('Algorithm Details'!AB$6:AB$65, MATCH($P59, 'Algorithm Details'!$A$6:$A$65, 0))), "")</f>
        <v/>
      </c>
      <c r="AX59" s="1" t="str">
        <f t="shared" si="6"/>
        <v>RTAB. Stereo. F2M</v>
      </c>
      <c r="AY59" s="1">
        <f t="shared" si="7"/>
        <v>22</v>
      </c>
      <c r="AZ59" s="1">
        <f t="shared" si="8"/>
        <v>16</v>
      </c>
      <c r="BA59" s="1">
        <f t="shared" si="9"/>
        <v>2</v>
      </c>
      <c r="BB59" s="1">
        <f t="shared" si="10"/>
        <v>4</v>
      </c>
      <c r="BC59" s="1">
        <f t="shared" si="15"/>
        <v>2.2000000000000002</v>
      </c>
      <c r="BD59" s="79">
        <f t="shared" si="12"/>
        <v>0.1</v>
      </c>
    </row>
    <row r="60" spans="1:875" x14ac:dyDescent="0.25">
      <c r="A60" s="1" t="str">
        <f>Data!A71</f>
        <v>OKVIS</v>
      </c>
      <c r="B60" s="1">
        <f>'(old)OtherMetrics'!B71</f>
        <v>64</v>
      </c>
      <c r="C60" s="1">
        <f>AuxiliaryTable!EV61</f>
        <v>16</v>
      </c>
      <c r="D60" s="1">
        <f>'(old)OtherMetrics'!C71</f>
        <v>6</v>
      </c>
      <c r="E60" s="1">
        <f>'(old)OtherMetrics'!D71</f>
        <v>9</v>
      </c>
      <c r="F60">
        <f t="shared" si="2"/>
        <v>5.9999999999999991</v>
      </c>
      <c r="G60" s="207">
        <f t="shared" si="14"/>
        <v>9.3749999999999986E-2</v>
      </c>
      <c r="I60" s="1">
        <f t="shared" si="4"/>
        <v>47</v>
      </c>
      <c r="J60" s="215">
        <f>RANK(G60, $G$14:$G$155, 0)+COUNTIF($I60:I201,I60)-1</f>
        <v>47</v>
      </c>
      <c r="P60" s="144" t="str">
        <f t="shared" si="0"/>
        <v>OKVIS</v>
      </c>
      <c r="Q60" s="141">
        <v>47</v>
      </c>
      <c r="R60" s="143">
        <f t="shared" si="13"/>
        <v>9.3749999999999986E-2</v>
      </c>
      <c r="S60" s="242" t="str">
        <f>IFERROR(INDEX('Algorithm Details'!$Y$6:$Y$65, MATCH(P60, 'Algorithm Details'!$A$6:$A$65, 0)), "")</f>
        <v/>
      </c>
      <c r="T60" s="1" t="str">
        <f>IFERROR(IF(INDEX('Algorithm Details'!B$6:B$65, MATCH($P60, 'Algorithm Details'!$A$6:$A$65, 0)) = "", "", INDEX('Algorithm Details'!B$6:B$65, MATCH($P60, 'Algorithm Details'!$A$6:$A$65, 0))), "")</f>
        <v/>
      </c>
      <c r="U60" s="249" t="str">
        <f>IFERROR(IF(INDEX('Algorithm Details'!C$6:C$65, MATCH($P60, 'Algorithm Details'!$A$6:$A$65, 0)) = "", "", INDEX('Algorithm Details'!C$6:C$65, MATCH($P60, 'Algorithm Details'!$A$6:$A$65, 0))), "")</f>
        <v/>
      </c>
      <c r="V60" s="1" t="str">
        <f>IFERROR(IF(INDEX('Algorithm Details'!D$6:D$65, MATCH($P60, 'Algorithm Details'!$A$6:$A$65, 0)) = "", "", INDEX('Algorithm Details'!D$6:D$65, MATCH($P60, 'Algorithm Details'!$A$6:$A$65, 0))), "")</f>
        <v/>
      </c>
      <c r="W60" s="1" t="str">
        <f>IFERROR(IF(INDEX('Algorithm Details'!E$6:E$65, MATCH($P60, 'Algorithm Details'!$A$6:$A$65, 0)) = "", "", INDEX('Algorithm Details'!E$6:E$65, MATCH($P60, 'Algorithm Details'!$A$6:$A$65, 0))), "")</f>
        <v/>
      </c>
      <c r="X60" s="1" t="str">
        <f>IFERROR(IF(INDEX('Algorithm Details'!F$6:F$65, MATCH($P60, 'Algorithm Details'!$A$6:$A$65, 0)) = "", "", INDEX('Algorithm Details'!F$6:F$65, MATCH($P60, 'Algorithm Details'!$A$6:$A$65, 0))), "")</f>
        <v/>
      </c>
      <c r="Y60" s="1" t="str">
        <f>IFERROR(IF(INDEX('Algorithm Details'!G$6:G$65, MATCH($P60, 'Algorithm Details'!$A$6:$A$65, 0)) = "", "", INDEX('Algorithm Details'!G$6:G$65, MATCH($P60, 'Algorithm Details'!$A$6:$A$65, 0))), "")</f>
        <v/>
      </c>
      <c r="Z60" s="1" t="str">
        <f>IFERROR(IF(INDEX('Algorithm Details'!H$6:H$65, MATCH($P60, 'Algorithm Details'!$A$6:$A$65, 0)) = "", "", INDEX('Algorithm Details'!H$6:H$65, MATCH($P60, 'Algorithm Details'!$A$6:$A$65, 0))), "")</f>
        <v/>
      </c>
      <c r="AA60" s="1" t="str">
        <f>IFERROR(IF(INDEX('Algorithm Details'!I$6:I$65, MATCH($P60, 'Algorithm Details'!$A$6:$A$65, 0)) = "", "", INDEX('Algorithm Details'!I$6:I$65, MATCH($P60, 'Algorithm Details'!$A$6:$A$65, 0))), "")</f>
        <v/>
      </c>
      <c r="AB60" s="1" t="str">
        <f>IFERROR(IF(INDEX('Algorithm Details'!J$6:J$65, MATCH($P60, 'Algorithm Details'!$A$6:$A$65, 0)) = "", "", INDEX('Algorithm Details'!J$6:J$65, MATCH($P60, 'Algorithm Details'!$A$6:$A$65, 0))), "")</f>
        <v/>
      </c>
      <c r="AC60" s="1" t="str">
        <f>IFERROR(IF(INDEX('Algorithm Details'!K$6:K$65, MATCH($P60, 'Algorithm Details'!$A$6:$A$65, 0)) = "", "", INDEX('Algorithm Details'!K$6:K$65, MATCH($P60, 'Algorithm Details'!$A$6:$A$65, 0))), "")</f>
        <v/>
      </c>
      <c r="AD60" s="1" t="str">
        <f>IFERROR(IF(INDEX('Algorithm Details'!L$6:L$65, MATCH($P60, 'Algorithm Details'!$A$6:$A$65, 0)) = "", "", INDEX('Algorithm Details'!L$6:L$65, MATCH($P60, 'Algorithm Details'!$A$6:$A$65, 0))), "")</f>
        <v/>
      </c>
      <c r="AE60" s="1" t="str">
        <f>IFERROR(IF(INDEX('Algorithm Details'!M$6:M$65, MATCH($P60, 'Algorithm Details'!$A$6:$A$65, 0)) = "", "", INDEX('Algorithm Details'!M$6:M$65, MATCH($P60, 'Algorithm Details'!$A$6:$A$65, 0))), "")</f>
        <v/>
      </c>
      <c r="AF60" s="1" t="str">
        <f>IFERROR(IF(INDEX('Algorithm Details'!N$6:N$65, MATCH($P60, 'Algorithm Details'!$A$6:$A$65, 0)) = "", "", INDEX('Algorithm Details'!N$6:N$65, MATCH($P60, 'Algorithm Details'!$A$6:$A$65, 0))), "")</f>
        <v/>
      </c>
      <c r="AG60" s="1" t="str">
        <f>IFERROR(IF(INDEX('Algorithm Details'!O$6:O$65, MATCH($P60, 'Algorithm Details'!$A$6:$A$65, 0)) = "", "", INDEX('Algorithm Details'!O$6:O$65, MATCH($P60, 'Algorithm Details'!$A$6:$A$65, 0))), "")</f>
        <v/>
      </c>
      <c r="AH60" s="1" t="str">
        <f>IFERROR(IF(INDEX('Algorithm Details'!P$6:P$65, MATCH($P60, 'Algorithm Details'!$A$6:$A$65, 0)) = "", "", INDEX('Algorithm Details'!P$6:P$65, MATCH($P60, 'Algorithm Details'!$A$6:$A$65, 0))), "")</f>
        <v/>
      </c>
      <c r="AI60" s="1" t="str">
        <f>IFERROR(IF(INDEX('Algorithm Details'!Q$6:Q$65, MATCH($P60, 'Algorithm Details'!$A$6:$A$65, 0)) = "", "", INDEX('Algorithm Details'!Q$6:Q$65, MATCH($P60, 'Algorithm Details'!$A$6:$A$65, 0))), "")</f>
        <v/>
      </c>
      <c r="AJ60" s="1" t="str">
        <f>IFERROR(IF(INDEX('Algorithm Details'!R$6:R$65, MATCH($P60, 'Algorithm Details'!$A$6:$A$65, 0)) = "", "", INDEX('Algorithm Details'!R$6:R$65, MATCH($P60, 'Algorithm Details'!$A$6:$A$65, 0))), "")</f>
        <v/>
      </c>
      <c r="AK60" s="1" t="str">
        <f>IFERROR(IF(INDEX('Algorithm Details'!S$6:S$65, MATCH($P60, 'Algorithm Details'!$A$6:$A$65, 0)) = "", "", INDEX('Algorithm Details'!S$6:S$65, MATCH($P60, 'Algorithm Details'!$A$6:$A$65, 0))), "")</f>
        <v/>
      </c>
      <c r="AL60" s="1" t="str">
        <f>IFERROR(IF(INDEX('Algorithm Details'!T$6:T$65, MATCH($P60, 'Algorithm Details'!$A$6:$A$65, 0)) = "", "", INDEX('Algorithm Details'!T$6:T$65, MATCH($P60, 'Algorithm Details'!$A$6:$A$65, 0))), "")</f>
        <v/>
      </c>
      <c r="AM60" s="1" t="str">
        <f>IFERROR(IF(INDEX('Algorithm Details'!U$6:U$65, MATCH($P60, 'Algorithm Details'!$A$6:$A$65, 0)) = "", "", INDEX('Algorithm Details'!U$6:U$65, MATCH($P60, 'Algorithm Details'!$A$6:$A$65, 0))), "")</f>
        <v/>
      </c>
      <c r="AN60" s="1" t="str">
        <f>IFERROR(IF(INDEX('Algorithm Details'!V$6:V$65, MATCH($P60, 'Algorithm Details'!$A$6:$A$65, 0)) = "", "", INDEX('Algorithm Details'!V$6:V$65, MATCH($P60, 'Algorithm Details'!$A$6:$A$65, 0))), "")</f>
        <v/>
      </c>
      <c r="AO60" s="1" t="str">
        <f>IFERROR(IF(INDEX('Algorithm Details'!W$6:W$65, MATCH($P60, 'Algorithm Details'!$A$6:$A$65, 0)) = "", "", INDEX('Algorithm Details'!W$6:W$65, MATCH($P60, 'Algorithm Details'!$A$6:$A$65, 0))), "")</f>
        <v/>
      </c>
      <c r="AP60" s="1" t="str">
        <f>IFERROR(IF(INDEX('Algorithm Details'!X$6:X$65, MATCH($P60, 'Algorithm Details'!$A$6:$A$65, 0)) = "", "", INDEX('Algorithm Details'!X$6:X$65, MATCH($P60, 'Algorithm Details'!$A$6:$A$65, 0))), "")</f>
        <v/>
      </c>
      <c r="AQ60" s="1" t="str">
        <f>IFERROR(IF(INDEX('Algorithm Details'!Y$6:Y$65, MATCH($P60, 'Algorithm Details'!$A$6:$A$65, 0)) = "", "", INDEX('Algorithm Details'!Y$6:Y$65, MATCH($P60, 'Algorithm Details'!$A$6:$A$65, 0))), "")</f>
        <v/>
      </c>
      <c r="AR60" s="1" t="str">
        <f>IFERROR(IF(INDEX('Algorithm Details'!Z$6:Z$65, MATCH($P60, 'Algorithm Details'!$A$6:$A$65, 0)) = "", "", INDEX('Algorithm Details'!Z$6:Z$65, MATCH($P60, 'Algorithm Details'!$A$6:$A$65, 0))), "")</f>
        <v/>
      </c>
      <c r="AS60" s="1" t="str">
        <f>IFERROR(IF(INDEX('Algorithm Details'!AA$6:AA$65, MATCH($P60, 'Algorithm Details'!$A$6:$A$65, 0)) = "", "", INDEX('Algorithm Details'!AA$6:AA$65, MATCH($P60, 'Algorithm Details'!$A$6:$A$65, 0))), "")</f>
        <v/>
      </c>
      <c r="AT60" s="141" t="str">
        <f>IFERROR(IF(INDEX('Algorithm Details'!AB$6:AB$65, MATCH($P60, 'Algorithm Details'!$A$6:$A$65, 0)) = "", "", INDEX('Algorithm Details'!AB$6:AB$65, MATCH($P60, 'Algorithm Details'!$A$6:$A$65, 0))), "")</f>
        <v/>
      </c>
      <c r="AX60" s="1" t="str">
        <f t="shared" si="6"/>
        <v>OKVIS</v>
      </c>
      <c r="AY60" s="1">
        <f t="shared" si="7"/>
        <v>64</v>
      </c>
      <c r="AZ60" s="1">
        <f t="shared" si="8"/>
        <v>16</v>
      </c>
      <c r="BA60" s="1">
        <f t="shared" si="9"/>
        <v>6</v>
      </c>
      <c r="BB60" s="1">
        <f t="shared" si="10"/>
        <v>9</v>
      </c>
      <c r="BC60" s="1">
        <f t="shared" si="15"/>
        <v>5.9999999999999991</v>
      </c>
      <c r="BD60" s="79">
        <f t="shared" si="12"/>
        <v>9.3749999999999986E-2</v>
      </c>
    </row>
    <row r="61" spans="1:875" x14ac:dyDescent="0.25">
      <c r="A61" s="1" t="str">
        <f>Data!A72</f>
        <v>GLIM</v>
      </c>
      <c r="B61" s="1">
        <f>'(old)OtherMetrics'!B72</f>
        <v>47</v>
      </c>
      <c r="C61" s="1">
        <f>AuxiliaryTable!EV62</f>
        <v>14</v>
      </c>
      <c r="D61" s="1">
        <f>'(old)OtherMetrics'!C72</f>
        <v>29</v>
      </c>
      <c r="E61" s="1">
        <f>'(old)OtherMetrics'!D72</f>
        <v>13</v>
      </c>
      <c r="F61">
        <f t="shared" si="2"/>
        <v>22.9</v>
      </c>
      <c r="G61" s="207">
        <f t="shared" si="14"/>
        <v>0.48723404255319147</v>
      </c>
      <c r="I61" s="1">
        <f t="shared" si="4"/>
        <v>3</v>
      </c>
      <c r="J61" s="215">
        <f>RANK(G61, $G$14:$G$155, 0)+COUNTIF($I61:I202,I61)-1</f>
        <v>3</v>
      </c>
      <c r="P61" s="144" t="str">
        <f t="shared" si="0"/>
        <v>LIO-SAM</v>
      </c>
      <c r="Q61" s="141">
        <v>48</v>
      </c>
      <c r="R61" s="143">
        <f t="shared" si="13"/>
        <v>8.3660130718954243E-2</v>
      </c>
      <c r="S61" s="242">
        <f>IFERROR(INDEX('Algorithm Details'!$Y$6:$Y$65, MATCH(P61, 'Algorithm Details'!$A$6:$A$65, 0)), "")</f>
        <v>44749</v>
      </c>
      <c r="T61" s="1" t="str">
        <f>IFERROR(IF(INDEX('Algorithm Details'!B$6:B$65, MATCH($P61, 'Algorithm Details'!$A$6:$A$65, 0)) = "", "", INDEX('Algorithm Details'!B$6:B$65, MATCH($P61, 'Algorithm Details'!$A$6:$A$65, 0))), "")</f>
        <v>ROS1 (Kinetic, Melodic, Noetic), ROS2 (Foxy, Galactic, Humble)</v>
      </c>
      <c r="U61" s="249" t="str">
        <f>IFERROR(IF(INDEX('Algorithm Details'!C$6:C$65, MATCH($P61, 'Algorithm Details'!$A$6:$A$65, 0)) = "", "", INDEX('Algorithm Details'!C$6:C$65, MATCH($P61, 'Algorithm Details'!$A$6:$A$65, 0))), "")</f>
        <v>BSD 3-Clause</v>
      </c>
      <c r="V61" s="1" t="str">
        <f>IFERROR(IF(INDEX('Algorithm Details'!D$6:D$65, MATCH($P61, 'Algorithm Details'!$A$6:$A$65, 0)) = "", "", INDEX('Algorithm Details'!D$6:D$65, MATCH($P61, 'Algorithm Details'!$A$6:$A$65, 0))), "")</f>
        <v>-</v>
      </c>
      <c r="W61" s="1" t="str">
        <f>IFERROR(IF(INDEX('Algorithm Details'!E$6:E$65, MATCH($P61, 'Algorithm Details'!$A$6:$A$65, 0)) = "", "", INDEX('Algorithm Details'!E$6:E$65, MATCH($P61, 'Algorithm Details'!$A$6:$A$65, 0))), "")</f>
        <v>R</v>
      </c>
      <c r="X61" s="1" t="str">
        <f>IFERROR(IF(INDEX('Algorithm Details'!F$6:F$65, MATCH($P61, 'Algorithm Details'!$A$6:$A$65, 0)) = "", "", INDEX('Algorithm Details'!F$6:F$65, MATCH($P61, 'Algorithm Details'!$A$6:$A$65, 0))), "")</f>
        <v>-</v>
      </c>
      <c r="Y61" s="1" t="str">
        <f>IFERROR(IF(INDEX('Algorithm Details'!G$6:G$65, MATCH($P61, 'Algorithm Details'!$A$6:$A$65, 0)) = "", "", INDEX('Algorithm Details'!G$6:G$65, MATCH($P61, 'Algorithm Details'!$A$6:$A$65, 0))), "")</f>
        <v>R</v>
      </c>
      <c r="Z61" s="1" t="str">
        <f>IFERROR(IF(INDEX('Algorithm Details'!H$6:H$65, MATCH($P61, 'Algorithm Details'!$A$6:$A$65, 0)) = "", "", INDEX('Algorithm Details'!H$6:H$65, MATCH($P61, 'Algorithm Details'!$A$6:$A$65, 0))), "")</f>
        <v>O</v>
      </c>
      <c r="AA61" s="1" t="str">
        <f>IFERROR(IF(INDEX('Algorithm Details'!I$6:I$65, MATCH($P61, 'Algorithm Details'!$A$6:$A$65, 0)) = "", "", INDEX('Algorithm Details'!I$6:I$65, MATCH($P61, 'Algorithm Details'!$A$6:$A$65, 0))), "")</f>
        <v>-</v>
      </c>
      <c r="AB61" s="1" t="str">
        <f>IFERROR(IF(INDEX('Algorithm Details'!J$6:J$65, MATCH($P61, 'Algorithm Details'!$A$6:$A$65, 0)) = "", "", INDEX('Algorithm Details'!J$6:J$65, MATCH($P61, 'Algorithm Details'!$A$6:$A$65, 0))), "")</f>
        <v>L</v>
      </c>
      <c r="AC61" s="1" t="str">
        <f>IFERROR(IF(INDEX('Algorithm Details'!K$6:K$65, MATCH($P61, 'Algorithm Details'!$A$6:$A$65, 0)) = "", "", INDEX('Algorithm Details'!K$6:K$65, MATCH($P61, 'Algorithm Details'!$A$6:$A$65, 0))), "")</f>
        <v>3D</v>
      </c>
      <c r="AD61" s="1" t="str">
        <f>IFERROR(IF(INDEX('Algorithm Details'!L$6:L$65, MATCH($P61, 'Algorithm Details'!$A$6:$A$65, 0)) = "", "", INDEX('Algorithm Details'!L$6:L$65, MATCH($P61, 'Algorithm Details'!$A$6:$A$65, 0))), "")</f>
        <v>-</v>
      </c>
      <c r="AE61" s="1" t="str">
        <f>IFERROR(IF(INDEX('Algorithm Details'!M$6:M$65, MATCH($P61, 'Algorithm Details'!$A$6:$A$65, 0)) = "", "", INDEX('Algorithm Details'!M$6:M$65, MATCH($P61, 'Algorithm Details'!$A$6:$A$65, 0))), "")</f>
        <v>-</v>
      </c>
      <c r="AF61" s="1" t="str">
        <f>IFERROR(IF(INDEX('Algorithm Details'!N$6:N$65, MATCH($P61, 'Algorithm Details'!$A$6:$A$65, 0)) = "", "", INDEX('Algorithm Details'!N$6:N$65, MATCH($P61, 'Algorithm Details'!$A$6:$A$65, 0))), "")</f>
        <v>-</v>
      </c>
      <c r="AG61" s="1" t="str">
        <f>IFERROR(IF(INDEX('Algorithm Details'!O$6:O$65, MATCH($P61, 'Algorithm Details'!$A$6:$A$65, 0)) = "", "", INDEX('Algorithm Details'!O$6:O$65, MATCH($P61, 'Algorithm Details'!$A$6:$A$65, 0))), "")</f>
        <v>-</v>
      </c>
      <c r="AH61" s="1" t="str">
        <f>IFERROR(IF(INDEX('Algorithm Details'!P$6:P$65, MATCH($P61, 'Algorithm Details'!$A$6:$A$65, 0)) = "", "", INDEX('Algorithm Details'!P$6:P$65, MATCH($P61, 'Algorithm Details'!$A$6:$A$65, 0))), "")</f>
        <v>9-axis</v>
      </c>
      <c r="AI61" s="1" t="str">
        <f>IFERROR(IF(INDEX('Algorithm Details'!Q$6:Q$65, MATCH($P61, 'Algorithm Details'!$A$6:$A$65, 0)) = "", "", INDEX('Algorithm Details'!Q$6:Q$65, MATCH($P61, 'Algorithm Details'!$A$6:$A$65, 0))), "")</f>
        <v>-</v>
      </c>
      <c r="AJ61" s="1" t="str">
        <f>IFERROR(IF(INDEX('Algorithm Details'!R$6:R$65, MATCH($P61, 'Algorithm Details'!$A$6:$A$65, 0)) = "", "", INDEX('Algorithm Details'!R$6:R$65, MATCH($P61, 'Algorithm Details'!$A$6:$A$65, 0))), "")</f>
        <v>-</v>
      </c>
      <c r="AK61" s="1" t="str">
        <f>IFERROR(IF(INDEX('Algorithm Details'!S$6:S$65, MATCH($P61, 'Algorithm Details'!$A$6:$A$65, 0)) = "", "", INDEX('Algorithm Details'!S$6:S$65, MATCH($P61, 'Algorithm Details'!$A$6:$A$65, 0))), "")</f>
        <v>S</v>
      </c>
      <c r="AL61" s="1" t="str">
        <f>IFERROR(IF(INDEX('Algorithm Details'!T$6:T$65, MATCH($P61, 'Algorithm Details'!$A$6:$A$65, 0)) = "", "", INDEX('Algorithm Details'!T$6:T$65, MATCH($P61, 'Algorithm Details'!$A$6:$A$65, 0))), "")</f>
        <v>Planar and edge features from pointcloud</v>
      </c>
      <c r="AM61" s="1" t="str">
        <f>IFERROR(IF(INDEX('Algorithm Details'!U$6:U$65, MATCH($P61, 'Algorithm Details'!$A$6:$A$65, 0)) = "", "", INDEX('Algorithm Details'!U$6:U$65, MATCH($P61, 'Algorithm Details'!$A$6:$A$65, 0))), "")</f>
        <v/>
      </c>
      <c r="AN61" s="1" t="str">
        <f>IFERROR(IF(INDEX('Algorithm Details'!V$6:V$65, MATCH($P61, 'Algorithm Details'!$A$6:$A$65, 0)) = "", "", INDEX('Algorithm Details'!V$6:V$65, MATCH($P61, 'Algorithm Details'!$A$6:$A$65, 0))), "")</f>
        <v>Can run in real-time with i7-10710U CPU</v>
      </c>
      <c r="AO61" s="1" t="str">
        <f>IFERROR(IF(INDEX('Algorithm Details'!W$6:W$65, MATCH($P61, 'Algorithm Details'!$A$6:$A$65, 0)) = "", "", INDEX('Algorithm Details'!W$6:W$65, MATCH($P61, 'Algorithm Details'!$A$6:$A$65, 0))), "")</f>
        <v>github</v>
      </c>
      <c r="AP61" s="1">
        <f ca="1">IFERROR(IF(INDEX('Algorithm Details'!X$6:X$65, MATCH($P61, 'Algorithm Details'!$A$6:$A$65, 0)) = "", "", INDEX('Algorithm Details'!X$6:X$65, MATCH($P61, 'Algorithm Details'!$A$6:$A$65, 0))), "")</f>
        <v>4</v>
      </c>
      <c r="AQ61" s="1">
        <f>IFERROR(IF(INDEX('Algorithm Details'!Y$6:Y$65, MATCH($P61, 'Algorithm Details'!$A$6:$A$65, 0)) = "", "", INDEX('Algorithm Details'!Y$6:Y$65, MATCH($P61, 'Algorithm Details'!$A$6:$A$65, 0))), "")</f>
        <v>44749</v>
      </c>
      <c r="AR61" s="1" t="str">
        <f>IFERROR(IF(INDEX('Algorithm Details'!Z$6:Z$65, MATCH($P61, 'Algorithm Details'!$A$6:$A$65, 0)) = "", "", INDEX('Algorithm Details'!Z$6:Z$65, MATCH($P61, 'Algorithm Details'!$A$6:$A$65, 0))), "")</f>
        <v>+</v>
      </c>
      <c r="AS61" s="1" t="str">
        <f>IFERROR(IF(INDEX('Algorithm Details'!AA$6:AA$65, MATCH($P61, 'Algorithm Details'!$A$6:$A$65, 0)) = "", "", INDEX('Algorithm Details'!AA$6:AA$65, MATCH($P61, 'Algorithm Details'!$A$6:$A$65, 0))), "")</f>
        <v>-</v>
      </c>
      <c r="AT61" s="141" t="str">
        <f>IFERROR(IF(INDEX('Algorithm Details'!AB$6:AB$65, MATCH($P61, 'Algorithm Details'!$A$6:$A$65, 0)) = "", "", INDEX('Algorithm Details'!AB$6:AB$65, MATCH($P61, 'Algorithm Details'!$A$6:$A$65, 0))), "")</f>
        <v>10.1109/IROS45743.2020.9341176</v>
      </c>
      <c r="AX61" s="1" t="str">
        <f t="shared" si="6"/>
        <v>LIO-SAM</v>
      </c>
      <c r="AY61" s="1">
        <f t="shared" si="7"/>
        <v>153</v>
      </c>
      <c r="AZ61" s="1">
        <f t="shared" si="8"/>
        <v>45</v>
      </c>
      <c r="BA61" s="1">
        <f t="shared" si="9"/>
        <v>14</v>
      </c>
      <c r="BB61" s="1">
        <f t="shared" si="10"/>
        <v>15</v>
      </c>
      <c r="BC61" s="1">
        <f t="shared" si="15"/>
        <v>12.799999999999999</v>
      </c>
      <c r="BD61" s="79">
        <f t="shared" si="12"/>
        <v>8.3660130718954243E-2</v>
      </c>
    </row>
    <row r="62" spans="1:875" x14ac:dyDescent="0.25">
      <c r="A62" s="1" t="str">
        <f>Data!A73</f>
        <v>PTAM</v>
      </c>
      <c r="B62" s="1">
        <f>'(old)OtherMetrics'!B73</f>
        <v>18</v>
      </c>
      <c r="C62" s="1">
        <f>AuxiliaryTable!EV63</f>
        <v>6</v>
      </c>
      <c r="D62" s="1">
        <f>'(old)OtherMetrics'!C73</f>
        <v>1</v>
      </c>
      <c r="E62" s="1">
        <f>'(old)OtherMetrics'!D73</f>
        <v>1</v>
      </c>
      <c r="F62">
        <f t="shared" si="2"/>
        <v>0.89999999999999991</v>
      </c>
      <c r="G62" s="207">
        <f t="shared" si="14"/>
        <v>4.9999999999999996E-2</v>
      </c>
      <c r="I62" s="1">
        <f t="shared" si="4"/>
        <v>54</v>
      </c>
      <c r="J62" s="215">
        <f>RANK(G62, $G$14:$G$155, 0)+COUNTIF($I62:I203,I62)-1</f>
        <v>54</v>
      </c>
      <c r="P62" s="144" t="str">
        <f t="shared" si="0"/>
        <v>HDL_Graph_SLAM</v>
      </c>
      <c r="Q62" s="141">
        <v>49</v>
      </c>
      <c r="R62" s="143">
        <f t="shared" si="13"/>
        <v>7.2727272727272724E-2</v>
      </c>
      <c r="S62" s="242" t="str">
        <f>IFERROR(INDEX('Algorithm Details'!$Y$6:$Y$65, MATCH(P62, 'Algorithm Details'!$A$6:$A$65, 0)), "")</f>
        <v/>
      </c>
      <c r="T62" s="1" t="str">
        <f>IFERROR(IF(INDEX('Algorithm Details'!B$6:B$65, MATCH($P62, 'Algorithm Details'!$A$6:$A$65, 0)) = "", "", INDEX('Algorithm Details'!B$6:B$65, MATCH($P62, 'Algorithm Details'!$A$6:$A$65, 0))), "")</f>
        <v/>
      </c>
      <c r="U62" s="249" t="str">
        <f>IFERROR(IF(INDEX('Algorithm Details'!C$6:C$65, MATCH($P62, 'Algorithm Details'!$A$6:$A$65, 0)) = "", "", INDEX('Algorithm Details'!C$6:C$65, MATCH($P62, 'Algorithm Details'!$A$6:$A$65, 0))), "")</f>
        <v/>
      </c>
      <c r="V62" s="1" t="str">
        <f>IFERROR(IF(INDEX('Algorithm Details'!D$6:D$65, MATCH($P62, 'Algorithm Details'!$A$6:$A$65, 0)) = "", "", INDEX('Algorithm Details'!D$6:D$65, MATCH($P62, 'Algorithm Details'!$A$6:$A$65, 0))), "")</f>
        <v/>
      </c>
      <c r="W62" s="1" t="str">
        <f>IFERROR(IF(INDEX('Algorithm Details'!E$6:E$65, MATCH($P62, 'Algorithm Details'!$A$6:$A$65, 0)) = "", "", INDEX('Algorithm Details'!E$6:E$65, MATCH($P62, 'Algorithm Details'!$A$6:$A$65, 0))), "")</f>
        <v/>
      </c>
      <c r="X62" s="1" t="str">
        <f>IFERROR(IF(INDEX('Algorithm Details'!F$6:F$65, MATCH($P62, 'Algorithm Details'!$A$6:$A$65, 0)) = "", "", INDEX('Algorithm Details'!F$6:F$65, MATCH($P62, 'Algorithm Details'!$A$6:$A$65, 0))), "")</f>
        <v/>
      </c>
      <c r="Y62" s="1" t="str">
        <f>IFERROR(IF(INDEX('Algorithm Details'!G$6:G$65, MATCH($P62, 'Algorithm Details'!$A$6:$A$65, 0)) = "", "", INDEX('Algorithm Details'!G$6:G$65, MATCH($P62, 'Algorithm Details'!$A$6:$A$65, 0))), "")</f>
        <v/>
      </c>
      <c r="Z62" s="1" t="str">
        <f>IFERROR(IF(INDEX('Algorithm Details'!H$6:H$65, MATCH($P62, 'Algorithm Details'!$A$6:$A$65, 0)) = "", "", INDEX('Algorithm Details'!H$6:H$65, MATCH($P62, 'Algorithm Details'!$A$6:$A$65, 0))), "")</f>
        <v/>
      </c>
      <c r="AA62" s="1" t="str">
        <f>IFERROR(IF(INDEX('Algorithm Details'!I$6:I$65, MATCH($P62, 'Algorithm Details'!$A$6:$A$65, 0)) = "", "", INDEX('Algorithm Details'!I$6:I$65, MATCH($P62, 'Algorithm Details'!$A$6:$A$65, 0))), "")</f>
        <v/>
      </c>
      <c r="AB62" s="1" t="str">
        <f>IFERROR(IF(INDEX('Algorithm Details'!J$6:J$65, MATCH($P62, 'Algorithm Details'!$A$6:$A$65, 0)) = "", "", INDEX('Algorithm Details'!J$6:J$65, MATCH($P62, 'Algorithm Details'!$A$6:$A$65, 0))), "")</f>
        <v/>
      </c>
      <c r="AC62" s="1" t="str">
        <f>IFERROR(IF(INDEX('Algorithm Details'!K$6:K$65, MATCH($P62, 'Algorithm Details'!$A$6:$A$65, 0)) = "", "", INDEX('Algorithm Details'!K$6:K$65, MATCH($P62, 'Algorithm Details'!$A$6:$A$65, 0))), "")</f>
        <v/>
      </c>
      <c r="AD62" s="1" t="str">
        <f>IFERROR(IF(INDEX('Algorithm Details'!L$6:L$65, MATCH($P62, 'Algorithm Details'!$A$6:$A$65, 0)) = "", "", INDEX('Algorithm Details'!L$6:L$65, MATCH($P62, 'Algorithm Details'!$A$6:$A$65, 0))), "")</f>
        <v/>
      </c>
      <c r="AE62" s="1" t="str">
        <f>IFERROR(IF(INDEX('Algorithm Details'!M$6:M$65, MATCH($P62, 'Algorithm Details'!$A$6:$A$65, 0)) = "", "", INDEX('Algorithm Details'!M$6:M$65, MATCH($P62, 'Algorithm Details'!$A$6:$A$65, 0))), "")</f>
        <v/>
      </c>
      <c r="AF62" s="1" t="str">
        <f>IFERROR(IF(INDEX('Algorithm Details'!N$6:N$65, MATCH($P62, 'Algorithm Details'!$A$6:$A$65, 0)) = "", "", INDEX('Algorithm Details'!N$6:N$65, MATCH($P62, 'Algorithm Details'!$A$6:$A$65, 0))), "")</f>
        <v/>
      </c>
      <c r="AG62" s="1" t="str">
        <f>IFERROR(IF(INDEX('Algorithm Details'!O$6:O$65, MATCH($P62, 'Algorithm Details'!$A$6:$A$65, 0)) = "", "", INDEX('Algorithm Details'!O$6:O$65, MATCH($P62, 'Algorithm Details'!$A$6:$A$65, 0))), "")</f>
        <v/>
      </c>
      <c r="AH62" s="1" t="str">
        <f>IFERROR(IF(INDEX('Algorithm Details'!P$6:P$65, MATCH($P62, 'Algorithm Details'!$A$6:$A$65, 0)) = "", "", INDEX('Algorithm Details'!P$6:P$65, MATCH($P62, 'Algorithm Details'!$A$6:$A$65, 0))), "")</f>
        <v/>
      </c>
      <c r="AI62" s="1" t="str">
        <f>IFERROR(IF(INDEX('Algorithm Details'!Q$6:Q$65, MATCH($P62, 'Algorithm Details'!$A$6:$A$65, 0)) = "", "", INDEX('Algorithm Details'!Q$6:Q$65, MATCH($P62, 'Algorithm Details'!$A$6:$A$65, 0))), "")</f>
        <v/>
      </c>
      <c r="AJ62" s="1" t="str">
        <f>IFERROR(IF(INDEX('Algorithm Details'!R$6:R$65, MATCH($P62, 'Algorithm Details'!$A$6:$A$65, 0)) = "", "", INDEX('Algorithm Details'!R$6:R$65, MATCH($P62, 'Algorithm Details'!$A$6:$A$65, 0))), "")</f>
        <v/>
      </c>
      <c r="AK62" s="1" t="str">
        <f>IFERROR(IF(INDEX('Algorithm Details'!S$6:S$65, MATCH($P62, 'Algorithm Details'!$A$6:$A$65, 0)) = "", "", INDEX('Algorithm Details'!S$6:S$65, MATCH($P62, 'Algorithm Details'!$A$6:$A$65, 0))), "")</f>
        <v/>
      </c>
      <c r="AL62" s="1" t="str">
        <f>IFERROR(IF(INDEX('Algorithm Details'!T$6:T$65, MATCH($P62, 'Algorithm Details'!$A$6:$A$65, 0)) = "", "", INDEX('Algorithm Details'!T$6:T$65, MATCH($P62, 'Algorithm Details'!$A$6:$A$65, 0))), "")</f>
        <v/>
      </c>
      <c r="AM62" s="1" t="str">
        <f>IFERROR(IF(INDEX('Algorithm Details'!U$6:U$65, MATCH($P62, 'Algorithm Details'!$A$6:$A$65, 0)) = "", "", INDEX('Algorithm Details'!U$6:U$65, MATCH($P62, 'Algorithm Details'!$A$6:$A$65, 0))), "")</f>
        <v/>
      </c>
      <c r="AN62" s="1" t="str">
        <f>IFERROR(IF(INDEX('Algorithm Details'!V$6:V$65, MATCH($P62, 'Algorithm Details'!$A$6:$A$65, 0)) = "", "", INDEX('Algorithm Details'!V$6:V$65, MATCH($P62, 'Algorithm Details'!$A$6:$A$65, 0))), "")</f>
        <v/>
      </c>
      <c r="AO62" s="1" t="str">
        <f>IFERROR(IF(INDEX('Algorithm Details'!W$6:W$65, MATCH($P62, 'Algorithm Details'!$A$6:$A$65, 0)) = "", "", INDEX('Algorithm Details'!W$6:W$65, MATCH($P62, 'Algorithm Details'!$A$6:$A$65, 0))), "")</f>
        <v/>
      </c>
      <c r="AP62" s="1" t="str">
        <f>IFERROR(IF(INDEX('Algorithm Details'!X$6:X$65, MATCH($P62, 'Algorithm Details'!$A$6:$A$65, 0)) = "", "", INDEX('Algorithm Details'!X$6:X$65, MATCH($P62, 'Algorithm Details'!$A$6:$A$65, 0))), "")</f>
        <v/>
      </c>
      <c r="AQ62" s="1" t="str">
        <f>IFERROR(IF(INDEX('Algorithm Details'!Y$6:Y$65, MATCH($P62, 'Algorithm Details'!$A$6:$A$65, 0)) = "", "", INDEX('Algorithm Details'!Y$6:Y$65, MATCH($P62, 'Algorithm Details'!$A$6:$A$65, 0))), "")</f>
        <v/>
      </c>
      <c r="AR62" s="1" t="str">
        <f>IFERROR(IF(INDEX('Algorithm Details'!Z$6:Z$65, MATCH($P62, 'Algorithm Details'!$A$6:$A$65, 0)) = "", "", INDEX('Algorithm Details'!Z$6:Z$65, MATCH($P62, 'Algorithm Details'!$A$6:$A$65, 0))), "")</f>
        <v/>
      </c>
      <c r="AS62" s="1" t="str">
        <f>IFERROR(IF(INDEX('Algorithm Details'!AA$6:AA$65, MATCH($P62, 'Algorithm Details'!$A$6:$A$65, 0)) = "", "", INDEX('Algorithm Details'!AA$6:AA$65, MATCH($P62, 'Algorithm Details'!$A$6:$A$65, 0))), "")</f>
        <v/>
      </c>
      <c r="AT62" s="141" t="str">
        <f>IFERROR(IF(INDEX('Algorithm Details'!AB$6:AB$65, MATCH($P62, 'Algorithm Details'!$A$6:$A$65, 0)) = "", "", INDEX('Algorithm Details'!AB$6:AB$65, MATCH($P62, 'Algorithm Details'!$A$6:$A$65, 0))), "")</f>
        <v/>
      </c>
      <c r="AX62" s="1" t="str">
        <f t="shared" si="6"/>
        <v>HDL_Graph_SLAM</v>
      </c>
      <c r="AY62" s="1">
        <f t="shared" si="7"/>
        <v>22</v>
      </c>
      <c r="AZ62" s="1">
        <f t="shared" si="8"/>
        <v>13</v>
      </c>
      <c r="BA62" s="1">
        <f t="shared" si="9"/>
        <v>2</v>
      </c>
      <c r="BB62" s="1">
        <f t="shared" si="10"/>
        <v>1</v>
      </c>
      <c r="BC62" s="1">
        <f t="shared" si="15"/>
        <v>1.5999999999999999</v>
      </c>
      <c r="BD62" s="79">
        <f t="shared" si="12"/>
        <v>7.2727272727272724E-2</v>
      </c>
    </row>
    <row r="63" spans="1:875" x14ac:dyDescent="0.25">
      <c r="A63" s="1" t="str">
        <f>Data!A74</f>
        <v>LSD-SLAM</v>
      </c>
      <c r="B63" s="1">
        <f>'(old)OtherMetrics'!B74</f>
        <v>29</v>
      </c>
      <c r="C63" s="1">
        <f>AuxiliaryTable!EV64</f>
        <v>7</v>
      </c>
      <c r="D63" s="1">
        <f>'(old)OtherMetrics'!C74</f>
        <v>0</v>
      </c>
      <c r="E63" s="1">
        <f>'(old)OtherMetrics'!D74</f>
        <v>2</v>
      </c>
      <c r="F63">
        <f t="shared" si="2"/>
        <v>0.4</v>
      </c>
      <c r="G63" s="207">
        <f t="shared" si="14"/>
        <v>1.3793103448275864E-2</v>
      </c>
      <c r="I63" s="1">
        <f t="shared" si="4"/>
        <v>72</v>
      </c>
      <c r="J63" s="215">
        <f>RANK(G63, $G$14:$G$155, 0)+COUNTIF($I63:I204,I63)-1</f>
        <v>72</v>
      </c>
      <c r="P63" s="144" t="str">
        <f t="shared" si="0"/>
        <v>F-LOAM</v>
      </c>
      <c r="Q63" s="141">
        <v>50</v>
      </c>
      <c r="R63" s="143">
        <f t="shared" si="13"/>
        <v>7.0967741935483872E-2</v>
      </c>
      <c r="S63" s="242" t="str">
        <f>IFERROR(INDEX('Algorithm Details'!$Y$6:$Y$65, MATCH(P63, 'Algorithm Details'!$A$6:$A$65, 0)), "")</f>
        <v/>
      </c>
      <c r="T63" s="1" t="str">
        <f>IFERROR(IF(INDEX('Algorithm Details'!B$6:B$65, MATCH($P63, 'Algorithm Details'!$A$6:$A$65, 0)) = "", "", INDEX('Algorithm Details'!B$6:B$65, MATCH($P63, 'Algorithm Details'!$A$6:$A$65, 0))), "")</f>
        <v/>
      </c>
      <c r="U63" s="249" t="str">
        <f>IFERROR(IF(INDEX('Algorithm Details'!C$6:C$65, MATCH($P63, 'Algorithm Details'!$A$6:$A$65, 0)) = "", "", INDEX('Algorithm Details'!C$6:C$65, MATCH($P63, 'Algorithm Details'!$A$6:$A$65, 0))), "")</f>
        <v/>
      </c>
      <c r="V63" s="1" t="str">
        <f>IFERROR(IF(INDEX('Algorithm Details'!D$6:D$65, MATCH($P63, 'Algorithm Details'!$A$6:$A$65, 0)) = "", "", INDEX('Algorithm Details'!D$6:D$65, MATCH($P63, 'Algorithm Details'!$A$6:$A$65, 0))), "")</f>
        <v/>
      </c>
      <c r="W63" s="1" t="str">
        <f>IFERROR(IF(INDEX('Algorithm Details'!E$6:E$65, MATCH($P63, 'Algorithm Details'!$A$6:$A$65, 0)) = "", "", INDEX('Algorithm Details'!E$6:E$65, MATCH($P63, 'Algorithm Details'!$A$6:$A$65, 0))), "")</f>
        <v/>
      </c>
      <c r="X63" s="1" t="str">
        <f>IFERROR(IF(INDEX('Algorithm Details'!F$6:F$65, MATCH($P63, 'Algorithm Details'!$A$6:$A$65, 0)) = "", "", INDEX('Algorithm Details'!F$6:F$65, MATCH($P63, 'Algorithm Details'!$A$6:$A$65, 0))), "")</f>
        <v/>
      </c>
      <c r="Y63" s="1" t="str">
        <f>IFERROR(IF(INDEX('Algorithm Details'!G$6:G$65, MATCH($P63, 'Algorithm Details'!$A$6:$A$65, 0)) = "", "", INDEX('Algorithm Details'!G$6:G$65, MATCH($P63, 'Algorithm Details'!$A$6:$A$65, 0))), "")</f>
        <v/>
      </c>
      <c r="Z63" s="1" t="str">
        <f>IFERROR(IF(INDEX('Algorithm Details'!H$6:H$65, MATCH($P63, 'Algorithm Details'!$A$6:$A$65, 0)) = "", "", INDEX('Algorithm Details'!H$6:H$65, MATCH($P63, 'Algorithm Details'!$A$6:$A$65, 0))), "")</f>
        <v/>
      </c>
      <c r="AA63" s="1" t="str">
        <f>IFERROR(IF(INDEX('Algorithm Details'!I$6:I$65, MATCH($P63, 'Algorithm Details'!$A$6:$A$65, 0)) = "", "", INDEX('Algorithm Details'!I$6:I$65, MATCH($P63, 'Algorithm Details'!$A$6:$A$65, 0))), "")</f>
        <v/>
      </c>
      <c r="AB63" s="1" t="str">
        <f>IFERROR(IF(INDEX('Algorithm Details'!J$6:J$65, MATCH($P63, 'Algorithm Details'!$A$6:$A$65, 0)) = "", "", INDEX('Algorithm Details'!J$6:J$65, MATCH($P63, 'Algorithm Details'!$A$6:$A$65, 0))), "")</f>
        <v/>
      </c>
      <c r="AC63" s="1" t="str">
        <f>IFERROR(IF(INDEX('Algorithm Details'!K$6:K$65, MATCH($P63, 'Algorithm Details'!$A$6:$A$65, 0)) = "", "", INDEX('Algorithm Details'!K$6:K$65, MATCH($P63, 'Algorithm Details'!$A$6:$A$65, 0))), "")</f>
        <v/>
      </c>
      <c r="AD63" s="1" t="str">
        <f>IFERROR(IF(INDEX('Algorithm Details'!L$6:L$65, MATCH($P63, 'Algorithm Details'!$A$6:$A$65, 0)) = "", "", INDEX('Algorithm Details'!L$6:L$65, MATCH($P63, 'Algorithm Details'!$A$6:$A$65, 0))), "")</f>
        <v/>
      </c>
      <c r="AE63" s="1" t="str">
        <f>IFERROR(IF(INDEX('Algorithm Details'!M$6:M$65, MATCH($P63, 'Algorithm Details'!$A$6:$A$65, 0)) = "", "", INDEX('Algorithm Details'!M$6:M$65, MATCH($P63, 'Algorithm Details'!$A$6:$A$65, 0))), "")</f>
        <v/>
      </c>
      <c r="AF63" s="1" t="str">
        <f>IFERROR(IF(INDEX('Algorithm Details'!N$6:N$65, MATCH($P63, 'Algorithm Details'!$A$6:$A$65, 0)) = "", "", INDEX('Algorithm Details'!N$6:N$65, MATCH($P63, 'Algorithm Details'!$A$6:$A$65, 0))), "")</f>
        <v/>
      </c>
      <c r="AG63" s="1" t="str">
        <f>IFERROR(IF(INDEX('Algorithm Details'!O$6:O$65, MATCH($P63, 'Algorithm Details'!$A$6:$A$65, 0)) = "", "", INDEX('Algorithm Details'!O$6:O$65, MATCH($P63, 'Algorithm Details'!$A$6:$A$65, 0))), "")</f>
        <v/>
      </c>
      <c r="AH63" s="1" t="str">
        <f>IFERROR(IF(INDEX('Algorithm Details'!P$6:P$65, MATCH($P63, 'Algorithm Details'!$A$6:$A$65, 0)) = "", "", INDEX('Algorithm Details'!P$6:P$65, MATCH($P63, 'Algorithm Details'!$A$6:$A$65, 0))), "")</f>
        <v/>
      </c>
      <c r="AI63" s="1" t="str">
        <f>IFERROR(IF(INDEX('Algorithm Details'!Q$6:Q$65, MATCH($P63, 'Algorithm Details'!$A$6:$A$65, 0)) = "", "", INDEX('Algorithm Details'!Q$6:Q$65, MATCH($P63, 'Algorithm Details'!$A$6:$A$65, 0))), "")</f>
        <v/>
      </c>
      <c r="AJ63" s="1" t="str">
        <f>IFERROR(IF(INDEX('Algorithm Details'!R$6:R$65, MATCH($P63, 'Algorithm Details'!$A$6:$A$65, 0)) = "", "", INDEX('Algorithm Details'!R$6:R$65, MATCH($P63, 'Algorithm Details'!$A$6:$A$65, 0))), "")</f>
        <v/>
      </c>
      <c r="AK63" s="1" t="str">
        <f>IFERROR(IF(INDEX('Algorithm Details'!S$6:S$65, MATCH($P63, 'Algorithm Details'!$A$6:$A$65, 0)) = "", "", INDEX('Algorithm Details'!S$6:S$65, MATCH($P63, 'Algorithm Details'!$A$6:$A$65, 0))), "")</f>
        <v/>
      </c>
      <c r="AL63" s="1" t="str">
        <f>IFERROR(IF(INDEX('Algorithm Details'!T$6:T$65, MATCH($P63, 'Algorithm Details'!$A$6:$A$65, 0)) = "", "", INDEX('Algorithm Details'!T$6:T$65, MATCH($P63, 'Algorithm Details'!$A$6:$A$65, 0))), "")</f>
        <v/>
      </c>
      <c r="AM63" s="1" t="str">
        <f>IFERROR(IF(INDEX('Algorithm Details'!U$6:U$65, MATCH($P63, 'Algorithm Details'!$A$6:$A$65, 0)) = "", "", INDEX('Algorithm Details'!U$6:U$65, MATCH($P63, 'Algorithm Details'!$A$6:$A$65, 0))), "")</f>
        <v/>
      </c>
      <c r="AN63" s="1" t="str">
        <f>IFERROR(IF(INDEX('Algorithm Details'!V$6:V$65, MATCH($P63, 'Algorithm Details'!$A$6:$A$65, 0)) = "", "", INDEX('Algorithm Details'!V$6:V$65, MATCH($P63, 'Algorithm Details'!$A$6:$A$65, 0))), "")</f>
        <v/>
      </c>
      <c r="AO63" s="1" t="str">
        <f>IFERROR(IF(INDEX('Algorithm Details'!W$6:W$65, MATCH($P63, 'Algorithm Details'!$A$6:$A$65, 0)) = "", "", INDEX('Algorithm Details'!W$6:W$65, MATCH($P63, 'Algorithm Details'!$A$6:$A$65, 0))), "")</f>
        <v/>
      </c>
      <c r="AP63" s="1" t="str">
        <f>IFERROR(IF(INDEX('Algorithm Details'!X$6:X$65, MATCH($P63, 'Algorithm Details'!$A$6:$A$65, 0)) = "", "", INDEX('Algorithm Details'!X$6:X$65, MATCH($P63, 'Algorithm Details'!$A$6:$A$65, 0))), "")</f>
        <v/>
      </c>
      <c r="AQ63" s="1" t="str">
        <f>IFERROR(IF(INDEX('Algorithm Details'!Y$6:Y$65, MATCH($P63, 'Algorithm Details'!$A$6:$A$65, 0)) = "", "", INDEX('Algorithm Details'!Y$6:Y$65, MATCH($P63, 'Algorithm Details'!$A$6:$A$65, 0))), "")</f>
        <v/>
      </c>
      <c r="AR63" s="1" t="str">
        <f>IFERROR(IF(INDEX('Algorithm Details'!Z$6:Z$65, MATCH($P63, 'Algorithm Details'!$A$6:$A$65, 0)) = "", "", INDEX('Algorithm Details'!Z$6:Z$65, MATCH($P63, 'Algorithm Details'!$A$6:$A$65, 0))), "")</f>
        <v/>
      </c>
      <c r="AS63" s="1" t="str">
        <f>IFERROR(IF(INDEX('Algorithm Details'!AA$6:AA$65, MATCH($P63, 'Algorithm Details'!$A$6:$A$65, 0)) = "", "", INDEX('Algorithm Details'!AA$6:AA$65, MATCH($P63, 'Algorithm Details'!$A$6:$A$65, 0))), "")</f>
        <v/>
      </c>
      <c r="AT63" s="141" t="str">
        <f>IFERROR(IF(INDEX('Algorithm Details'!AB$6:AB$65, MATCH($P63, 'Algorithm Details'!$A$6:$A$65, 0)) = "", "", INDEX('Algorithm Details'!AB$6:AB$65, MATCH($P63, 'Algorithm Details'!$A$6:$A$65, 0))), "")</f>
        <v/>
      </c>
      <c r="AX63" s="1" t="str">
        <f t="shared" si="6"/>
        <v>F-LOAM</v>
      </c>
      <c r="AY63" s="1">
        <f t="shared" si="7"/>
        <v>62</v>
      </c>
      <c r="AZ63" s="1">
        <f t="shared" si="8"/>
        <v>19</v>
      </c>
      <c r="BA63" s="1">
        <f t="shared" si="9"/>
        <v>4</v>
      </c>
      <c r="BB63" s="1">
        <f t="shared" si="10"/>
        <v>8</v>
      </c>
      <c r="BC63" s="1">
        <f t="shared" si="15"/>
        <v>4.4000000000000004</v>
      </c>
      <c r="BD63" s="79">
        <f t="shared" si="12"/>
        <v>7.0967741935483872E-2</v>
      </c>
    </row>
    <row r="64" spans="1:875" x14ac:dyDescent="0.25">
      <c r="A64" s="1" t="str">
        <f>Data!A75</f>
        <v>DVO-SLAM</v>
      </c>
      <c r="B64" s="1">
        <f>'(old)OtherMetrics'!B75</f>
        <v>29</v>
      </c>
      <c r="C64" s="1">
        <f>AuxiliaryTable!EV65</f>
        <v>16</v>
      </c>
      <c r="D64" s="1">
        <f>'(old)OtherMetrics'!C75</f>
        <v>1</v>
      </c>
      <c r="E64" s="1">
        <f>'(old)OtherMetrics'!D75</f>
        <v>1</v>
      </c>
      <c r="F64">
        <f t="shared" si="2"/>
        <v>0.89999999999999991</v>
      </c>
      <c r="G64" s="207">
        <f t="shared" si="14"/>
        <v>3.1034482758620686E-2</v>
      </c>
      <c r="I64" s="1">
        <f t="shared" si="4"/>
        <v>61</v>
      </c>
      <c r="J64" s="215">
        <f>RANK(G64, $G$14:$G$155, 0)+COUNTIF($I64:I205,I64)-1</f>
        <v>61</v>
      </c>
      <c r="P64" s="144" t="str">
        <f t="shared" si="0"/>
        <v>YOLO-SLAM</v>
      </c>
      <c r="Q64" s="141">
        <v>51</v>
      </c>
      <c r="R64" s="143">
        <f t="shared" si="13"/>
        <v>6.3888888888888884E-2</v>
      </c>
      <c r="S64" s="242" t="str">
        <f>IFERROR(INDEX('Algorithm Details'!$Y$6:$Y$65, MATCH(P64, 'Algorithm Details'!$A$6:$A$65, 0)), "")</f>
        <v/>
      </c>
      <c r="T64" s="1" t="str">
        <f>IFERROR(IF(INDEX('Algorithm Details'!B$6:B$65, MATCH($P64, 'Algorithm Details'!$A$6:$A$65, 0)) = "", "", INDEX('Algorithm Details'!B$6:B$65, MATCH($P64, 'Algorithm Details'!$A$6:$A$65, 0))), "")</f>
        <v/>
      </c>
      <c r="U64" s="249" t="str">
        <f>IFERROR(IF(INDEX('Algorithm Details'!C$6:C$65, MATCH($P64, 'Algorithm Details'!$A$6:$A$65, 0)) = "", "", INDEX('Algorithm Details'!C$6:C$65, MATCH($P64, 'Algorithm Details'!$A$6:$A$65, 0))), "")</f>
        <v/>
      </c>
      <c r="V64" s="1" t="str">
        <f>IFERROR(IF(INDEX('Algorithm Details'!D$6:D$65, MATCH($P64, 'Algorithm Details'!$A$6:$A$65, 0)) = "", "", INDEX('Algorithm Details'!D$6:D$65, MATCH($P64, 'Algorithm Details'!$A$6:$A$65, 0))), "")</f>
        <v/>
      </c>
      <c r="W64" s="1" t="str">
        <f>IFERROR(IF(INDEX('Algorithm Details'!E$6:E$65, MATCH($P64, 'Algorithm Details'!$A$6:$A$65, 0)) = "", "", INDEX('Algorithm Details'!E$6:E$65, MATCH($P64, 'Algorithm Details'!$A$6:$A$65, 0))), "")</f>
        <v/>
      </c>
      <c r="X64" s="1" t="str">
        <f>IFERROR(IF(INDEX('Algorithm Details'!F$6:F$65, MATCH($P64, 'Algorithm Details'!$A$6:$A$65, 0)) = "", "", INDEX('Algorithm Details'!F$6:F$65, MATCH($P64, 'Algorithm Details'!$A$6:$A$65, 0))), "")</f>
        <v/>
      </c>
      <c r="Y64" s="1" t="str">
        <f>IFERROR(IF(INDEX('Algorithm Details'!G$6:G$65, MATCH($P64, 'Algorithm Details'!$A$6:$A$65, 0)) = "", "", INDEX('Algorithm Details'!G$6:G$65, MATCH($P64, 'Algorithm Details'!$A$6:$A$65, 0))), "")</f>
        <v/>
      </c>
      <c r="Z64" s="1" t="str">
        <f>IFERROR(IF(INDEX('Algorithm Details'!H$6:H$65, MATCH($P64, 'Algorithm Details'!$A$6:$A$65, 0)) = "", "", INDEX('Algorithm Details'!H$6:H$65, MATCH($P64, 'Algorithm Details'!$A$6:$A$65, 0))), "")</f>
        <v/>
      </c>
      <c r="AA64" s="1" t="str">
        <f>IFERROR(IF(INDEX('Algorithm Details'!I$6:I$65, MATCH($P64, 'Algorithm Details'!$A$6:$A$65, 0)) = "", "", INDEX('Algorithm Details'!I$6:I$65, MATCH($P64, 'Algorithm Details'!$A$6:$A$65, 0))), "")</f>
        <v/>
      </c>
      <c r="AB64" s="1" t="str">
        <f>IFERROR(IF(INDEX('Algorithm Details'!J$6:J$65, MATCH($P64, 'Algorithm Details'!$A$6:$A$65, 0)) = "", "", INDEX('Algorithm Details'!J$6:J$65, MATCH($P64, 'Algorithm Details'!$A$6:$A$65, 0))), "")</f>
        <v/>
      </c>
      <c r="AC64" s="1" t="str">
        <f>IFERROR(IF(INDEX('Algorithm Details'!K$6:K$65, MATCH($P64, 'Algorithm Details'!$A$6:$A$65, 0)) = "", "", INDEX('Algorithm Details'!K$6:K$65, MATCH($P64, 'Algorithm Details'!$A$6:$A$65, 0))), "")</f>
        <v/>
      </c>
      <c r="AD64" s="1" t="str">
        <f>IFERROR(IF(INDEX('Algorithm Details'!L$6:L$65, MATCH($P64, 'Algorithm Details'!$A$6:$A$65, 0)) = "", "", INDEX('Algorithm Details'!L$6:L$65, MATCH($P64, 'Algorithm Details'!$A$6:$A$65, 0))), "")</f>
        <v/>
      </c>
      <c r="AE64" s="1" t="str">
        <f>IFERROR(IF(INDEX('Algorithm Details'!M$6:M$65, MATCH($P64, 'Algorithm Details'!$A$6:$A$65, 0)) = "", "", INDEX('Algorithm Details'!M$6:M$65, MATCH($P64, 'Algorithm Details'!$A$6:$A$65, 0))), "")</f>
        <v/>
      </c>
      <c r="AF64" s="1" t="str">
        <f>IFERROR(IF(INDEX('Algorithm Details'!N$6:N$65, MATCH($P64, 'Algorithm Details'!$A$6:$A$65, 0)) = "", "", INDEX('Algorithm Details'!N$6:N$65, MATCH($P64, 'Algorithm Details'!$A$6:$A$65, 0))), "")</f>
        <v/>
      </c>
      <c r="AG64" s="1" t="str">
        <f>IFERROR(IF(INDEX('Algorithm Details'!O$6:O$65, MATCH($P64, 'Algorithm Details'!$A$6:$A$65, 0)) = "", "", INDEX('Algorithm Details'!O$6:O$65, MATCH($P64, 'Algorithm Details'!$A$6:$A$65, 0))), "")</f>
        <v/>
      </c>
      <c r="AH64" s="1" t="str">
        <f>IFERROR(IF(INDEX('Algorithm Details'!P$6:P$65, MATCH($P64, 'Algorithm Details'!$A$6:$A$65, 0)) = "", "", INDEX('Algorithm Details'!P$6:P$65, MATCH($P64, 'Algorithm Details'!$A$6:$A$65, 0))), "")</f>
        <v/>
      </c>
      <c r="AI64" s="1" t="str">
        <f>IFERROR(IF(INDEX('Algorithm Details'!Q$6:Q$65, MATCH($P64, 'Algorithm Details'!$A$6:$A$65, 0)) = "", "", INDEX('Algorithm Details'!Q$6:Q$65, MATCH($P64, 'Algorithm Details'!$A$6:$A$65, 0))), "")</f>
        <v/>
      </c>
      <c r="AJ64" s="1" t="str">
        <f>IFERROR(IF(INDEX('Algorithm Details'!R$6:R$65, MATCH($P64, 'Algorithm Details'!$A$6:$A$65, 0)) = "", "", INDEX('Algorithm Details'!R$6:R$65, MATCH($P64, 'Algorithm Details'!$A$6:$A$65, 0))), "")</f>
        <v/>
      </c>
      <c r="AK64" s="1" t="str">
        <f>IFERROR(IF(INDEX('Algorithm Details'!S$6:S$65, MATCH($P64, 'Algorithm Details'!$A$6:$A$65, 0)) = "", "", INDEX('Algorithm Details'!S$6:S$65, MATCH($P64, 'Algorithm Details'!$A$6:$A$65, 0))), "")</f>
        <v/>
      </c>
      <c r="AL64" s="1" t="str">
        <f>IFERROR(IF(INDEX('Algorithm Details'!T$6:T$65, MATCH($P64, 'Algorithm Details'!$A$6:$A$65, 0)) = "", "", INDEX('Algorithm Details'!T$6:T$65, MATCH($P64, 'Algorithm Details'!$A$6:$A$65, 0))), "")</f>
        <v/>
      </c>
      <c r="AM64" s="1" t="str">
        <f>IFERROR(IF(INDEX('Algorithm Details'!U$6:U$65, MATCH($P64, 'Algorithm Details'!$A$6:$A$65, 0)) = "", "", INDEX('Algorithm Details'!U$6:U$65, MATCH($P64, 'Algorithm Details'!$A$6:$A$65, 0))), "")</f>
        <v/>
      </c>
      <c r="AN64" s="1" t="str">
        <f>IFERROR(IF(INDEX('Algorithm Details'!V$6:V$65, MATCH($P64, 'Algorithm Details'!$A$6:$A$65, 0)) = "", "", INDEX('Algorithm Details'!V$6:V$65, MATCH($P64, 'Algorithm Details'!$A$6:$A$65, 0))), "")</f>
        <v/>
      </c>
      <c r="AO64" s="1" t="str">
        <f>IFERROR(IF(INDEX('Algorithm Details'!W$6:W$65, MATCH($P64, 'Algorithm Details'!$A$6:$A$65, 0)) = "", "", INDEX('Algorithm Details'!W$6:W$65, MATCH($P64, 'Algorithm Details'!$A$6:$A$65, 0))), "")</f>
        <v/>
      </c>
      <c r="AP64" s="1" t="str">
        <f>IFERROR(IF(INDEX('Algorithm Details'!X$6:X$65, MATCH($P64, 'Algorithm Details'!$A$6:$A$65, 0)) = "", "", INDEX('Algorithm Details'!X$6:X$65, MATCH($P64, 'Algorithm Details'!$A$6:$A$65, 0))), "")</f>
        <v/>
      </c>
      <c r="AQ64" s="1" t="str">
        <f>IFERROR(IF(INDEX('Algorithm Details'!Y$6:Y$65, MATCH($P64, 'Algorithm Details'!$A$6:$A$65, 0)) = "", "", INDEX('Algorithm Details'!Y$6:Y$65, MATCH($P64, 'Algorithm Details'!$A$6:$A$65, 0))), "")</f>
        <v/>
      </c>
      <c r="AR64" s="1" t="str">
        <f>IFERROR(IF(INDEX('Algorithm Details'!Z$6:Z$65, MATCH($P64, 'Algorithm Details'!$A$6:$A$65, 0)) = "", "", INDEX('Algorithm Details'!Z$6:Z$65, MATCH($P64, 'Algorithm Details'!$A$6:$A$65, 0))), "")</f>
        <v/>
      </c>
      <c r="AS64" s="1" t="str">
        <f>IFERROR(IF(INDEX('Algorithm Details'!AA$6:AA$65, MATCH($P64, 'Algorithm Details'!$A$6:$A$65, 0)) = "", "", INDEX('Algorithm Details'!AA$6:AA$65, MATCH($P64, 'Algorithm Details'!$A$6:$A$65, 0))), "")</f>
        <v/>
      </c>
      <c r="AT64" s="141" t="str">
        <f>IFERROR(IF(INDEX('Algorithm Details'!AB$6:AB$65, MATCH($P64, 'Algorithm Details'!$A$6:$A$65, 0)) = "", "", INDEX('Algorithm Details'!AB$6:AB$65, MATCH($P64, 'Algorithm Details'!$A$6:$A$65, 0))), "")</f>
        <v/>
      </c>
      <c r="AX64" s="1" t="str">
        <f t="shared" si="6"/>
        <v>YOLO-SLAM</v>
      </c>
      <c r="AY64" s="1">
        <f t="shared" si="7"/>
        <v>36</v>
      </c>
      <c r="AZ64" s="1">
        <f t="shared" si="8"/>
        <v>6</v>
      </c>
      <c r="BA64" s="1">
        <f t="shared" si="9"/>
        <v>3</v>
      </c>
      <c r="BB64" s="1">
        <f t="shared" si="10"/>
        <v>1</v>
      </c>
      <c r="BC64" s="1">
        <f t="shared" si="15"/>
        <v>2.2999999999999998</v>
      </c>
      <c r="BD64" s="79">
        <f t="shared" si="12"/>
        <v>6.3888888888888884E-2</v>
      </c>
    </row>
    <row r="65" spans="1:56" x14ac:dyDescent="0.25">
      <c r="A65" s="1" t="str">
        <f>Data!A76</f>
        <v>ElasticFusion*</v>
      </c>
      <c r="B65" s="1">
        <f>'(old)OtherMetrics'!B76</f>
        <v>17</v>
      </c>
      <c r="C65" s="1">
        <f>AuxiliaryTable!EV66</f>
        <v>9</v>
      </c>
      <c r="D65" s="1">
        <f>'(old)OtherMetrics'!C76</f>
        <v>0</v>
      </c>
      <c r="E65" s="1">
        <f>'(old)OtherMetrics'!D76</f>
        <v>0</v>
      </c>
      <c r="F65">
        <f t="shared" si="2"/>
        <v>0</v>
      </c>
      <c r="G65" s="207">
        <f t="shared" si="14"/>
        <v>0</v>
      </c>
      <c r="I65" s="1">
        <f t="shared" si="4"/>
        <v>76</v>
      </c>
      <c r="J65" s="215">
        <f>RANK(G65, $G$14:$G$155, 0)+COUNTIF($I65:I206,I65)-1</f>
        <v>128</v>
      </c>
      <c r="P65" s="144" t="str">
        <f t="shared" si="0"/>
        <v>LIO-SAM (No-LoopClosure)</v>
      </c>
      <c r="Q65" s="141">
        <v>52</v>
      </c>
      <c r="R65" s="143">
        <f t="shared" si="13"/>
        <v>5.4838709677419356E-2</v>
      </c>
      <c r="S65" s="242" t="str">
        <f>IFERROR(INDEX('Algorithm Details'!$Y$6:$Y$65, MATCH(P65, 'Algorithm Details'!$A$6:$A$65, 0)), "")</f>
        <v/>
      </c>
      <c r="T65" s="1" t="str">
        <f>IFERROR(IF(INDEX('Algorithm Details'!B$6:B$65, MATCH($P65, 'Algorithm Details'!$A$6:$A$65, 0)) = "", "", INDEX('Algorithm Details'!B$6:B$65, MATCH($P65, 'Algorithm Details'!$A$6:$A$65, 0))), "")</f>
        <v/>
      </c>
      <c r="U65" s="249" t="str">
        <f>IFERROR(IF(INDEX('Algorithm Details'!C$6:C$65, MATCH($P65, 'Algorithm Details'!$A$6:$A$65, 0)) = "", "", INDEX('Algorithm Details'!C$6:C$65, MATCH($P65, 'Algorithm Details'!$A$6:$A$65, 0))), "")</f>
        <v/>
      </c>
      <c r="V65" s="1" t="str">
        <f>IFERROR(IF(INDEX('Algorithm Details'!D$6:D$65, MATCH($P65, 'Algorithm Details'!$A$6:$A$65, 0)) = "", "", INDEX('Algorithm Details'!D$6:D$65, MATCH($P65, 'Algorithm Details'!$A$6:$A$65, 0))), "")</f>
        <v/>
      </c>
      <c r="W65" s="1" t="str">
        <f>IFERROR(IF(INDEX('Algorithm Details'!E$6:E$65, MATCH($P65, 'Algorithm Details'!$A$6:$A$65, 0)) = "", "", INDEX('Algorithm Details'!E$6:E$65, MATCH($P65, 'Algorithm Details'!$A$6:$A$65, 0))), "")</f>
        <v/>
      </c>
      <c r="X65" s="1" t="str">
        <f>IFERROR(IF(INDEX('Algorithm Details'!F$6:F$65, MATCH($P65, 'Algorithm Details'!$A$6:$A$65, 0)) = "", "", INDEX('Algorithm Details'!F$6:F$65, MATCH($P65, 'Algorithm Details'!$A$6:$A$65, 0))), "")</f>
        <v/>
      </c>
      <c r="Y65" s="1" t="str">
        <f>IFERROR(IF(INDEX('Algorithm Details'!G$6:G$65, MATCH($P65, 'Algorithm Details'!$A$6:$A$65, 0)) = "", "", INDEX('Algorithm Details'!G$6:G$65, MATCH($P65, 'Algorithm Details'!$A$6:$A$65, 0))), "")</f>
        <v/>
      </c>
      <c r="Z65" s="1" t="str">
        <f>IFERROR(IF(INDEX('Algorithm Details'!H$6:H$65, MATCH($P65, 'Algorithm Details'!$A$6:$A$65, 0)) = "", "", INDEX('Algorithm Details'!H$6:H$65, MATCH($P65, 'Algorithm Details'!$A$6:$A$65, 0))), "")</f>
        <v/>
      </c>
      <c r="AA65" s="1" t="str">
        <f>IFERROR(IF(INDEX('Algorithm Details'!I$6:I$65, MATCH($P65, 'Algorithm Details'!$A$6:$A$65, 0)) = "", "", INDEX('Algorithm Details'!I$6:I$65, MATCH($P65, 'Algorithm Details'!$A$6:$A$65, 0))), "")</f>
        <v/>
      </c>
      <c r="AB65" s="1" t="str">
        <f>IFERROR(IF(INDEX('Algorithm Details'!J$6:J$65, MATCH($P65, 'Algorithm Details'!$A$6:$A$65, 0)) = "", "", INDEX('Algorithm Details'!J$6:J$65, MATCH($P65, 'Algorithm Details'!$A$6:$A$65, 0))), "")</f>
        <v/>
      </c>
      <c r="AC65" s="1" t="str">
        <f>IFERROR(IF(INDEX('Algorithm Details'!K$6:K$65, MATCH($P65, 'Algorithm Details'!$A$6:$A$65, 0)) = "", "", INDEX('Algorithm Details'!K$6:K$65, MATCH($P65, 'Algorithm Details'!$A$6:$A$65, 0))), "")</f>
        <v/>
      </c>
      <c r="AD65" s="1" t="str">
        <f>IFERROR(IF(INDEX('Algorithm Details'!L$6:L$65, MATCH($P65, 'Algorithm Details'!$A$6:$A$65, 0)) = "", "", INDEX('Algorithm Details'!L$6:L$65, MATCH($P65, 'Algorithm Details'!$A$6:$A$65, 0))), "")</f>
        <v/>
      </c>
      <c r="AE65" s="1" t="str">
        <f>IFERROR(IF(INDEX('Algorithm Details'!M$6:M$65, MATCH($P65, 'Algorithm Details'!$A$6:$A$65, 0)) = "", "", INDEX('Algorithm Details'!M$6:M$65, MATCH($P65, 'Algorithm Details'!$A$6:$A$65, 0))), "")</f>
        <v/>
      </c>
      <c r="AF65" s="1" t="str">
        <f>IFERROR(IF(INDEX('Algorithm Details'!N$6:N$65, MATCH($P65, 'Algorithm Details'!$A$6:$A$65, 0)) = "", "", INDEX('Algorithm Details'!N$6:N$65, MATCH($P65, 'Algorithm Details'!$A$6:$A$65, 0))), "")</f>
        <v/>
      </c>
      <c r="AG65" s="1" t="str">
        <f>IFERROR(IF(INDEX('Algorithm Details'!O$6:O$65, MATCH($P65, 'Algorithm Details'!$A$6:$A$65, 0)) = "", "", INDEX('Algorithm Details'!O$6:O$65, MATCH($P65, 'Algorithm Details'!$A$6:$A$65, 0))), "")</f>
        <v/>
      </c>
      <c r="AH65" s="1" t="str">
        <f>IFERROR(IF(INDEX('Algorithm Details'!P$6:P$65, MATCH($P65, 'Algorithm Details'!$A$6:$A$65, 0)) = "", "", INDEX('Algorithm Details'!P$6:P$65, MATCH($P65, 'Algorithm Details'!$A$6:$A$65, 0))), "")</f>
        <v/>
      </c>
      <c r="AI65" s="1" t="str">
        <f>IFERROR(IF(INDEX('Algorithm Details'!Q$6:Q$65, MATCH($P65, 'Algorithm Details'!$A$6:$A$65, 0)) = "", "", INDEX('Algorithm Details'!Q$6:Q$65, MATCH($P65, 'Algorithm Details'!$A$6:$A$65, 0))), "")</f>
        <v/>
      </c>
      <c r="AJ65" s="1" t="str">
        <f>IFERROR(IF(INDEX('Algorithm Details'!R$6:R$65, MATCH($P65, 'Algorithm Details'!$A$6:$A$65, 0)) = "", "", INDEX('Algorithm Details'!R$6:R$65, MATCH($P65, 'Algorithm Details'!$A$6:$A$65, 0))), "")</f>
        <v/>
      </c>
      <c r="AK65" s="1" t="str">
        <f>IFERROR(IF(INDEX('Algorithm Details'!S$6:S$65, MATCH($P65, 'Algorithm Details'!$A$6:$A$65, 0)) = "", "", INDEX('Algorithm Details'!S$6:S$65, MATCH($P65, 'Algorithm Details'!$A$6:$A$65, 0))), "")</f>
        <v/>
      </c>
      <c r="AL65" s="1" t="str">
        <f>IFERROR(IF(INDEX('Algorithm Details'!T$6:T$65, MATCH($P65, 'Algorithm Details'!$A$6:$A$65, 0)) = "", "", INDEX('Algorithm Details'!T$6:T$65, MATCH($P65, 'Algorithm Details'!$A$6:$A$65, 0))), "")</f>
        <v/>
      </c>
      <c r="AM65" s="1" t="str">
        <f>IFERROR(IF(INDEX('Algorithm Details'!U$6:U$65, MATCH($P65, 'Algorithm Details'!$A$6:$A$65, 0)) = "", "", INDEX('Algorithm Details'!U$6:U$65, MATCH($P65, 'Algorithm Details'!$A$6:$A$65, 0))), "")</f>
        <v/>
      </c>
      <c r="AN65" s="1" t="str">
        <f>IFERROR(IF(INDEX('Algorithm Details'!V$6:V$65, MATCH($P65, 'Algorithm Details'!$A$6:$A$65, 0)) = "", "", INDEX('Algorithm Details'!V$6:V$65, MATCH($P65, 'Algorithm Details'!$A$6:$A$65, 0))), "")</f>
        <v/>
      </c>
      <c r="AO65" s="1" t="str">
        <f>IFERROR(IF(INDEX('Algorithm Details'!W$6:W$65, MATCH($P65, 'Algorithm Details'!$A$6:$A$65, 0)) = "", "", INDEX('Algorithm Details'!W$6:W$65, MATCH($P65, 'Algorithm Details'!$A$6:$A$65, 0))), "")</f>
        <v/>
      </c>
      <c r="AP65" s="1" t="str">
        <f>IFERROR(IF(INDEX('Algorithm Details'!X$6:X$65, MATCH($P65, 'Algorithm Details'!$A$6:$A$65, 0)) = "", "", INDEX('Algorithm Details'!X$6:X$65, MATCH($P65, 'Algorithm Details'!$A$6:$A$65, 0))), "")</f>
        <v/>
      </c>
      <c r="AQ65" s="1" t="str">
        <f>IFERROR(IF(INDEX('Algorithm Details'!Y$6:Y$65, MATCH($P65, 'Algorithm Details'!$A$6:$A$65, 0)) = "", "", INDEX('Algorithm Details'!Y$6:Y$65, MATCH($P65, 'Algorithm Details'!$A$6:$A$65, 0))), "")</f>
        <v/>
      </c>
      <c r="AR65" s="1" t="str">
        <f>IFERROR(IF(INDEX('Algorithm Details'!Z$6:Z$65, MATCH($P65, 'Algorithm Details'!$A$6:$A$65, 0)) = "", "", INDEX('Algorithm Details'!Z$6:Z$65, MATCH($P65, 'Algorithm Details'!$A$6:$A$65, 0))), "")</f>
        <v/>
      </c>
      <c r="AS65" s="1" t="str">
        <f>IFERROR(IF(INDEX('Algorithm Details'!AA$6:AA$65, MATCH($P65, 'Algorithm Details'!$A$6:$A$65, 0)) = "", "", INDEX('Algorithm Details'!AA$6:AA$65, MATCH($P65, 'Algorithm Details'!$A$6:$A$65, 0))), "")</f>
        <v/>
      </c>
      <c r="AT65" s="141" t="str">
        <f>IFERROR(IF(INDEX('Algorithm Details'!AB$6:AB$65, MATCH($P65, 'Algorithm Details'!$A$6:$A$65, 0)) = "", "", INDEX('Algorithm Details'!AB$6:AB$65, MATCH($P65, 'Algorithm Details'!$A$6:$A$65, 0))), "")</f>
        <v/>
      </c>
      <c r="AX65" s="1" t="str">
        <f t="shared" si="6"/>
        <v>LIO-SAM (No-LoopClosure)</v>
      </c>
      <c r="AY65" s="1">
        <f t="shared" si="7"/>
        <v>31</v>
      </c>
      <c r="AZ65" s="1">
        <f t="shared" si="8"/>
        <v>14</v>
      </c>
      <c r="BA65" s="1">
        <f t="shared" si="9"/>
        <v>1</v>
      </c>
      <c r="BB65" s="1">
        <f t="shared" si="10"/>
        <v>5</v>
      </c>
      <c r="BC65" s="1">
        <f t="shared" si="15"/>
        <v>1.7</v>
      </c>
      <c r="BD65" s="79">
        <f t="shared" si="12"/>
        <v>5.4838709677419356E-2</v>
      </c>
    </row>
    <row r="66" spans="1:56" x14ac:dyDescent="0.25">
      <c r="A66" s="1" t="str">
        <f>Data!A77</f>
        <v>RGBDSLAMv2</v>
      </c>
      <c r="B66" s="1">
        <f>'(old)OtherMetrics'!B77</f>
        <v>25</v>
      </c>
      <c r="C66" s="1">
        <f>AuxiliaryTable!EV67</f>
        <v>16</v>
      </c>
      <c r="D66" s="1">
        <f>'(old)OtherMetrics'!C77</f>
        <v>0</v>
      </c>
      <c r="E66" s="1">
        <f>'(old)OtherMetrics'!D77</f>
        <v>0</v>
      </c>
      <c r="F66">
        <f t="shared" si="2"/>
        <v>0</v>
      </c>
      <c r="G66" s="207">
        <f t="shared" si="14"/>
        <v>0</v>
      </c>
      <c r="I66" s="1">
        <f t="shared" si="4"/>
        <v>76</v>
      </c>
      <c r="J66" s="215">
        <f>RANK(G66, $G$14:$G$155, 0)+COUNTIF($I66:I207,I66)-1</f>
        <v>127</v>
      </c>
      <c r="P66" s="144" t="str">
        <f t="shared" si="0"/>
        <v>RTAB-MAP S2S</v>
      </c>
      <c r="Q66" s="141">
        <v>53</v>
      </c>
      <c r="R66" s="143">
        <f t="shared" si="13"/>
        <v>5.4545454545454557E-2</v>
      </c>
      <c r="S66" s="242" t="str">
        <f>IFERROR(INDEX('Algorithm Details'!$Y$6:$Y$65, MATCH(P66, 'Algorithm Details'!$A$6:$A$65, 0)), "")</f>
        <v/>
      </c>
      <c r="T66" s="1" t="str">
        <f>IFERROR(IF(INDEX('Algorithm Details'!B$6:B$65, MATCH($P66, 'Algorithm Details'!$A$6:$A$65, 0)) = "", "", INDEX('Algorithm Details'!B$6:B$65, MATCH($P66, 'Algorithm Details'!$A$6:$A$65, 0))), "")</f>
        <v/>
      </c>
      <c r="U66" s="249" t="str">
        <f>IFERROR(IF(INDEX('Algorithm Details'!C$6:C$65, MATCH($P66, 'Algorithm Details'!$A$6:$A$65, 0)) = "", "", INDEX('Algorithm Details'!C$6:C$65, MATCH($P66, 'Algorithm Details'!$A$6:$A$65, 0))), "")</f>
        <v/>
      </c>
      <c r="V66" s="1" t="str">
        <f>IFERROR(IF(INDEX('Algorithm Details'!D$6:D$65, MATCH($P66, 'Algorithm Details'!$A$6:$A$65, 0)) = "", "", INDEX('Algorithm Details'!D$6:D$65, MATCH($P66, 'Algorithm Details'!$A$6:$A$65, 0))), "")</f>
        <v/>
      </c>
      <c r="W66" s="1" t="str">
        <f>IFERROR(IF(INDEX('Algorithm Details'!E$6:E$65, MATCH($P66, 'Algorithm Details'!$A$6:$A$65, 0)) = "", "", INDEX('Algorithm Details'!E$6:E$65, MATCH($P66, 'Algorithm Details'!$A$6:$A$65, 0))), "")</f>
        <v/>
      </c>
      <c r="X66" s="1" t="str">
        <f>IFERROR(IF(INDEX('Algorithm Details'!F$6:F$65, MATCH($P66, 'Algorithm Details'!$A$6:$A$65, 0)) = "", "", INDEX('Algorithm Details'!F$6:F$65, MATCH($P66, 'Algorithm Details'!$A$6:$A$65, 0))), "")</f>
        <v/>
      </c>
      <c r="Y66" s="1" t="str">
        <f>IFERROR(IF(INDEX('Algorithm Details'!G$6:G$65, MATCH($P66, 'Algorithm Details'!$A$6:$A$65, 0)) = "", "", INDEX('Algorithm Details'!G$6:G$65, MATCH($P66, 'Algorithm Details'!$A$6:$A$65, 0))), "")</f>
        <v/>
      </c>
      <c r="Z66" s="1" t="str">
        <f>IFERROR(IF(INDEX('Algorithm Details'!H$6:H$65, MATCH($P66, 'Algorithm Details'!$A$6:$A$65, 0)) = "", "", INDEX('Algorithm Details'!H$6:H$65, MATCH($P66, 'Algorithm Details'!$A$6:$A$65, 0))), "")</f>
        <v/>
      </c>
      <c r="AA66" s="1" t="str">
        <f>IFERROR(IF(INDEX('Algorithm Details'!I$6:I$65, MATCH($P66, 'Algorithm Details'!$A$6:$A$65, 0)) = "", "", INDEX('Algorithm Details'!I$6:I$65, MATCH($P66, 'Algorithm Details'!$A$6:$A$65, 0))), "")</f>
        <v/>
      </c>
      <c r="AB66" s="1" t="str">
        <f>IFERROR(IF(INDEX('Algorithm Details'!J$6:J$65, MATCH($P66, 'Algorithm Details'!$A$6:$A$65, 0)) = "", "", INDEX('Algorithm Details'!J$6:J$65, MATCH($P66, 'Algorithm Details'!$A$6:$A$65, 0))), "")</f>
        <v/>
      </c>
      <c r="AC66" s="1" t="str">
        <f>IFERROR(IF(INDEX('Algorithm Details'!K$6:K$65, MATCH($P66, 'Algorithm Details'!$A$6:$A$65, 0)) = "", "", INDEX('Algorithm Details'!K$6:K$65, MATCH($P66, 'Algorithm Details'!$A$6:$A$65, 0))), "")</f>
        <v/>
      </c>
      <c r="AD66" s="1" t="str">
        <f>IFERROR(IF(INDEX('Algorithm Details'!L$6:L$65, MATCH($P66, 'Algorithm Details'!$A$6:$A$65, 0)) = "", "", INDEX('Algorithm Details'!L$6:L$65, MATCH($P66, 'Algorithm Details'!$A$6:$A$65, 0))), "")</f>
        <v/>
      </c>
      <c r="AE66" s="1" t="str">
        <f>IFERROR(IF(INDEX('Algorithm Details'!M$6:M$65, MATCH($P66, 'Algorithm Details'!$A$6:$A$65, 0)) = "", "", INDEX('Algorithm Details'!M$6:M$65, MATCH($P66, 'Algorithm Details'!$A$6:$A$65, 0))), "")</f>
        <v/>
      </c>
      <c r="AF66" s="1" t="str">
        <f>IFERROR(IF(INDEX('Algorithm Details'!N$6:N$65, MATCH($P66, 'Algorithm Details'!$A$6:$A$65, 0)) = "", "", INDEX('Algorithm Details'!N$6:N$65, MATCH($P66, 'Algorithm Details'!$A$6:$A$65, 0))), "")</f>
        <v/>
      </c>
      <c r="AG66" s="1" t="str">
        <f>IFERROR(IF(INDEX('Algorithm Details'!O$6:O$65, MATCH($P66, 'Algorithm Details'!$A$6:$A$65, 0)) = "", "", INDEX('Algorithm Details'!O$6:O$65, MATCH($P66, 'Algorithm Details'!$A$6:$A$65, 0))), "")</f>
        <v/>
      </c>
      <c r="AH66" s="1" t="str">
        <f>IFERROR(IF(INDEX('Algorithm Details'!P$6:P$65, MATCH($P66, 'Algorithm Details'!$A$6:$A$65, 0)) = "", "", INDEX('Algorithm Details'!P$6:P$65, MATCH($P66, 'Algorithm Details'!$A$6:$A$65, 0))), "")</f>
        <v/>
      </c>
      <c r="AI66" s="1" t="str">
        <f>IFERROR(IF(INDEX('Algorithm Details'!Q$6:Q$65, MATCH($P66, 'Algorithm Details'!$A$6:$A$65, 0)) = "", "", INDEX('Algorithm Details'!Q$6:Q$65, MATCH($P66, 'Algorithm Details'!$A$6:$A$65, 0))), "")</f>
        <v/>
      </c>
      <c r="AJ66" s="1" t="str">
        <f>IFERROR(IF(INDEX('Algorithm Details'!R$6:R$65, MATCH($P66, 'Algorithm Details'!$A$6:$A$65, 0)) = "", "", INDEX('Algorithm Details'!R$6:R$65, MATCH($P66, 'Algorithm Details'!$A$6:$A$65, 0))), "")</f>
        <v/>
      </c>
      <c r="AK66" s="1" t="str">
        <f>IFERROR(IF(INDEX('Algorithm Details'!S$6:S$65, MATCH($P66, 'Algorithm Details'!$A$6:$A$65, 0)) = "", "", INDEX('Algorithm Details'!S$6:S$65, MATCH($P66, 'Algorithm Details'!$A$6:$A$65, 0))), "")</f>
        <v/>
      </c>
      <c r="AL66" s="1" t="str">
        <f>IFERROR(IF(INDEX('Algorithm Details'!T$6:T$65, MATCH($P66, 'Algorithm Details'!$A$6:$A$65, 0)) = "", "", INDEX('Algorithm Details'!T$6:T$65, MATCH($P66, 'Algorithm Details'!$A$6:$A$65, 0))), "")</f>
        <v/>
      </c>
      <c r="AM66" s="1" t="str">
        <f>IFERROR(IF(INDEX('Algorithm Details'!U$6:U$65, MATCH($P66, 'Algorithm Details'!$A$6:$A$65, 0)) = "", "", INDEX('Algorithm Details'!U$6:U$65, MATCH($P66, 'Algorithm Details'!$A$6:$A$65, 0))), "")</f>
        <v/>
      </c>
      <c r="AN66" s="1" t="str">
        <f>IFERROR(IF(INDEX('Algorithm Details'!V$6:V$65, MATCH($P66, 'Algorithm Details'!$A$6:$A$65, 0)) = "", "", INDEX('Algorithm Details'!V$6:V$65, MATCH($P66, 'Algorithm Details'!$A$6:$A$65, 0))), "")</f>
        <v/>
      </c>
      <c r="AO66" s="1" t="str">
        <f>IFERROR(IF(INDEX('Algorithm Details'!W$6:W$65, MATCH($P66, 'Algorithm Details'!$A$6:$A$65, 0)) = "", "", INDEX('Algorithm Details'!W$6:W$65, MATCH($P66, 'Algorithm Details'!$A$6:$A$65, 0))), "")</f>
        <v/>
      </c>
      <c r="AP66" s="1" t="str">
        <f>IFERROR(IF(INDEX('Algorithm Details'!X$6:X$65, MATCH($P66, 'Algorithm Details'!$A$6:$A$65, 0)) = "", "", INDEX('Algorithm Details'!X$6:X$65, MATCH($P66, 'Algorithm Details'!$A$6:$A$65, 0))), "")</f>
        <v/>
      </c>
      <c r="AQ66" s="1" t="str">
        <f>IFERROR(IF(INDEX('Algorithm Details'!Y$6:Y$65, MATCH($P66, 'Algorithm Details'!$A$6:$A$65, 0)) = "", "", INDEX('Algorithm Details'!Y$6:Y$65, MATCH($P66, 'Algorithm Details'!$A$6:$A$65, 0))), "")</f>
        <v/>
      </c>
      <c r="AR66" s="1" t="str">
        <f>IFERROR(IF(INDEX('Algorithm Details'!Z$6:Z$65, MATCH($P66, 'Algorithm Details'!$A$6:$A$65, 0)) = "", "", INDEX('Algorithm Details'!Z$6:Z$65, MATCH($P66, 'Algorithm Details'!$A$6:$A$65, 0))), "")</f>
        <v/>
      </c>
      <c r="AS66" s="1" t="str">
        <f>IFERROR(IF(INDEX('Algorithm Details'!AA$6:AA$65, MATCH($P66, 'Algorithm Details'!$A$6:$A$65, 0)) = "", "", INDEX('Algorithm Details'!AA$6:AA$65, MATCH($P66, 'Algorithm Details'!$A$6:$A$65, 0))), "")</f>
        <v/>
      </c>
      <c r="AT66" s="141" t="str">
        <f>IFERROR(IF(INDEX('Algorithm Details'!AB$6:AB$65, MATCH($P66, 'Algorithm Details'!$A$6:$A$65, 0)) = "", "", INDEX('Algorithm Details'!AB$6:AB$65, MATCH($P66, 'Algorithm Details'!$A$6:$A$65, 0))), "")</f>
        <v/>
      </c>
      <c r="AX66" s="1" t="str">
        <f t="shared" si="6"/>
        <v>RTAB-MAP S2S</v>
      </c>
      <c r="AY66" s="1">
        <f t="shared" si="7"/>
        <v>11</v>
      </c>
      <c r="AZ66" s="1">
        <f t="shared" si="8"/>
        <v>12</v>
      </c>
      <c r="BA66" s="1">
        <f t="shared" si="9"/>
        <v>0</v>
      </c>
      <c r="BB66" s="1">
        <f t="shared" si="10"/>
        <v>3</v>
      </c>
      <c r="BC66" s="1">
        <f t="shared" si="15"/>
        <v>0.60000000000000009</v>
      </c>
      <c r="BD66" s="79">
        <f t="shared" si="12"/>
        <v>5.4545454545454557E-2</v>
      </c>
    </row>
    <row r="67" spans="1:56" x14ac:dyDescent="0.25">
      <c r="A67" s="1" t="str">
        <f>Data!A78</f>
        <v>BundleFusion</v>
      </c>
      <c r="B67" s="1">
        <f>'(old)OtherMetrics'!B78</f>
        <v>17</v>
      </c>
      <c r="C67" s="1">
        <f>AuxiliaryTable!EV68</f>
        <v>9</v>
      </c>
      <c r="D67" s="1">
        <f>'(old)OtherMetrics'!C78</f>
        <v>6</v>
      </c>
      <c r="E67" s="1">
        <f>'(old)OtherMetrics'!D78</f>
        <v>0</v>
      </c>
      <c r="F67">
        <f t="shared" si="2"/>
        <v>4.1999999999999993</v>
      </c>
      <c r="G67" s="207">
        <f t="shared" si="14"/>
        <v>0.24705882352941172</v>
      </c>
      <c r="I67" s="1">
        <f t="shared" si="4"/>
        <v>20</v>
      </c>
      <c r="J67" s="215">
        <f>RANK(G67, $G$14:$G$155, 0)+COUNTIF($I67:I208,I67)-1</f>
        <v>20</v>
      </c>
      <c r="P67" s="144" t="str">
        <f t="shared" si="0"/>
        <v>PTAM</v>
      </c>
      <c r="Q67" s="141">
        <v>54</v>
      </c>
      <c r="R67" s="143">
        <f t="shared" si="13"/>
        <v>4.9999999999999996E-2</v>
      </c>
      <c r="S67" s="242" t="str">
        <f>IFERROR(INDEX('Algorithm Details'!$Y$6:$Y$65, MATCH(P67, 'Algorithm Details'!$A$6:$A$65, 0)), "")</f>
        <v/>
      </c>
      <c r="T67" s="1" t="str">
        <f>IFERROR(IF(INDEX('Algorithm Details'!B$6:B$65, MATCH($P67, 'Algorithm Details'!$A$6:$A$65, 0)) = "", "", INDEX('Algorithm Details'!B$6:B$65, MATCH($P67, 'Algorithm Details'!$A$6:$A$65, 0))), "")</f>
        <v/>
      </c>
      <c r="U67" s="249" t="str">
        <f>IFERROR(IF(INDEX('Algorithm Details'!C$6:C$65, MATCH($P67, 'Algorithm Details'!$A$6:$A$65, 0)) = "", "", INDEX('Algorithm Details'!C$6:C$65, MATCH($P67, 'Algorithm Details'!$A$6:$A$65, 0))), "")</f>
        <v/>
      </c>
      <c r="V67" s="1" t="str">
        <f>IFERROR(IF(INDEX('Algorithm Details'!D$6:D$65, MATCH($P67, 'Algorithm Details'!$A$6:$A$65, 0)) = "", "", INDEX('Algorithm Details'!D$6:D$65, MATCH($P67, 'Algorithm Details'!$A$6:$A$65, 0))), "")</f>
        <v/>
      </c>
      <c r="W67" s="1" t="str">
        <f>IFERROR(IF(INDEX('Algorithm Details'!E$6:E$65, MATCH($P67, 'Algorithm Details'!$A$6:$A$65, 0)) = "", "", INDEX('Algorithm Details'!E$6:E$65, MATCH($P67, 'Algorithm Details'!$A$6:$A$65, 0))), "")</f>
        <v/>
      </c>
      <c r="X67" s="1" t="str">
        <f>IFERROR(IF(INDEX('Algorithm Details'!F$6:F$65, MATCH($P67, 'Algorithm Details'!$A$6:$A$65, 0)) = "", "", INDEX('Algorithm Details'!F$6:F$65, MATCH($P67, 'Algorithm Details'!$A$6:$A$65, 0))), "")</f>
        <v/>
      </c>
      <c r="Y67" s="1" t="str">
        <f>IFERROR(IF(INDEX('Algorithm Details'!G$6:G$65, MATCH($P67, 'Algorithm Details'!$A$6:$A$65, 0)) = "", "", INDEX('Algorithm Details'!G$6:G$65, MATCH($P67, 'Algorithm Details'!$A$6:$A$65, 0))), "")</f>
        <v/>
      </c>
      <c r="Z67" s="1" t="str">
        <f>IFERROR(IF(INDEX('Algorithm Details'!H$6:H$65, MATCH($P67, 'Algorithm Details'!$A$6:$A$65, 0)) = "", "", INDEX('Algorithm Details'!H$6:H$65, MATCH($P67, 'Algorithm Details'!$A$6:$A$65, 0))), "")</f>
        <v/>
      </c>
      <c r="AA67" s="1" t="str">
        <f>IFERROR(IF(INDEX('Algorithm Details'!I$6:I$65, MATCH($P67, 'Algorithm Details'!$A$6:$A$65, 0)) = "", "", INDEX('Algorithm Details'!I$6:I$65, MATCH($P67, 'Algorithm Details'!$A$6:$A$65, 0))), "")</f>
        <v/>
      </c>
      <c r="AB67" s="1" t="str">
        <f>IFERROR(IF(INDEX('Algorithm Details'!J$6:J$65, MATCH($P67, 'Algorithm Details'!$A$6:$A$65, 0)) = "", "", INDEX('Algorithm Details'!J$6:J$65, MATCH($P67, 'Algorithm Details'!$A$6:$A$65, 0))), "")</f>
        <v/>
      </c>
      <c r="AC67" s="1" t="str">
        <f>IFERROR(IF(INDEX('Algorithm Details'!K$6:K$65, MATCH($P67, 'Algorithm Details'!$A$6:$A$65, 0)) = "", "", INDEX('Algorithm Details'!K$6:K$65, MATCH($P67, 'Algorithm Details'!$A$6:$A$65, 0))), "")</f>
        <v/>
      </c>
      <c r="AD67" s="1" t="str">
        <f>IFERROR(IF(INDEX('Algorithm Details'!L$6:L$65, MATCH($P67, 'Algorithm Details'!$A$6:$A$65, 0)) = "", "", INDEX('Algorithm Details'!L$6:L$65, MATCH($P67, 'Algorithm Details'!$A$6:$A$65, 0))), "")</f>
        <v/>
      </c>
      <c r="AE67" s="1" t="str">
        <f>IFERROR(IF(INDEX('Algorithm Details'!M$6:M$65, MATCH($P67, 'Algorithm Details'!$A$6:$A$65, 0)) = "", "", INDEX('Algorithm Details'!M$6:M$65, MATCH($P67, 'Algorithm Details'!$A$6:$A$65, 0))), "")</f>
        <v/>
      </c>
      <c r="AF67" s="1" t="str">
        <f>IFERROR(IF(INDEX('Algorithm Details'!N$6:N$65, MATCH($P67, 'Algorithm Details'!$A$6:$A$65, 0)) = "", "", INDEX('Algorithm Details'!N$6:N$65, MATCH($P67, 'Algorithm Details'!$A$6:$A$65, 0))), "")</f>
        <v/>
      </c>
      <c r="AG67" s="1" t="str">
        <f>IFERROR(IF(INDEX('Algorithm Details'!O$6:O$65, MATCH($P67, 'Algorithm Details'!$A$6:$A$65, 0)) = "", "", INDEX('Algorithm Details'!O$6:O$65, MATCH($P67, 'Algorithm Details'!$A$6:$A$65, 0))), "")</f>
        <v/>
      </c>
      <c r="AH67" s="1" t="str">
        <f>IFERROR(IF(INDEX('Algorithm Details'!P$6:P$65, MATCH($P67, 'Algorithm Details'!$A$6:$A$65, 0)) = "", "", INDEX('Algorithm Details'!P$6:P$65, MATCH($P67, 'Algorithm Details'!$A$6:$A$65, 0))), "")</f>
        <v/>
      </c>
      <c r="AI67" s="1" t="str">
        <f>IFERROR(IF(INDEX('Algorithm Details'!Q$6:Q$65, MATCH($P67, 'Algorithm Details'!$A$6:$A$65, 0)) = "", "", INDEX('Algorithm Details'!Q$6:Q$65, MATCH($P67, 'Algorithm Details'!$A$6:$A$65, 0))), "")</f>
        <v/>
      </c>
      <c r="AJ67" s="1" t="str">
        <f>IFERROR(IF(INDEX('Algorithm Details'!R$6:R$65, MATCH($P67, 'Algorithm Details'!$A$6:$A$65, 0)) = "", "", INDEX('Algorithm Details'!R$6:R$65, MATCH($P67, 'Algorithm Details'!$A$6:$A$65, 0))), "")</f>
        <v/>
      </c>
      <c r="AK67" s="1" t="str">
        <f>IFERROR(IF(INDEX('Algorithm Details'!S$6:S$65, MATCH($P67, 'Algorithm Details'!$A$6:$A$65, 0)) = "", "", INDEX('Algorithm Details'!S$6:S$65, MATCH($P67, 'Algorithm Details'!$A$6:$A$65, 0))), "")</f>
        <v/>
      </c>
      <c r="AL67" s="1" t="str">
        <f>IFERROR(IF(INDEX('Algorithm Details'!T$6:T$65, MATCH($P67, 'Algorithm Details'!$A$6:$A$65, 0)) = "", "", INDEX('Algorithm Details'!T$6:T$65, MATCH($P67, 'Algorithm Details'!$A$6:$A$65, 0))), "")</f>
        <v/>
      </c>
      <c r="AM67" s="1" t="str">
        <f>IFERROR(IF(INDEX('Algorithm Details'!U$6:U$65, MATCH($P67, 'Algorithm Details'!$A$6:$A$65, 0)) = "", "", INDEX('Algorithm Details'!U$6:U$65, MATCH($P67, 'Algorithm Details'!$A$6:$A$65, 0))), "")</f>
        <v/>
      </c>
      <c r="AN67" s="1" t="str">
        <f>IFERROR(IF(INDEX('Algorithm Details'!V$6:V$65, MATCH($P67, 'Algorithm Details'!$A$6:$A$65, 0)) = "", "", INDEX('Algorithm Details'!V$6:V$65, MATCH($P67, 'Algorithm Details'!$A$6:$A$65, 0))), "")</f>
        <v/>
      </c>
      <c r="AO67" s="1" t="str">
        <f>IFERROR(IF(INDEX('Algorithm Details'!W$6:W$65, MATCH($P67, 'Algorithm Details'!$A$6:$A$65, 0)) = "", "", INDEX('Algorithm Details'!W$6:W$65, MATCH($P67, 'Algorithm Details'!$A$6:$A$65, 0))), "")</f>
        <v/>
      </c>
      <c r="AP67" s="1" t="str">
        <f>IFERROR(IF(INDEX('Algorithm Details'!X$6:X$65, MATCH($P67, 'Algorithm Details'!$A$6:$A$65, 0)) = "", "", INDEX('Algorithm Details'!X$6:X$65, MATCH($P67, 'Algorithm Details'!$A$6:$A$65, 0))), "")</f>
        <v/>
      </c>
      <c r="AQ67" s="1" t="str">
        <f>IFERROR(IF(INDEX('Algorithm Details'!Y$6:Y$65, MATCH($P67, 'Algorithm Details'!$A$6:$A$65, 0)) = "", "", INDEX('Algorithm Details'!Y$6:Y$65, MATCH($P67, 'Algorithm Details'!$A$6:$A$65, 0))), "")</f>
        <v/>
      </c>
      <c r="AR67" s="1" t="str">
        <f>IFERROR(IF(INDEX('Algorithm Details'!Z$6:Z$65, MATCH($P67, 'Algorithm Details'!$A$6:$A$65, 0)) = "", "", INDEX('Algorithm Details'!Z$6:Z$65, MATCH($P67, 'Algorithm Details'!$A$6:$A$65, 0))), "")</f>
        <v/>
      </c>
      <c r="AS67" s="1" t="str">
        <f>IFERROR(IF(INDEX('Algorithm Details'!AA$6:AA$65, MATCH($P67, 'Algorithm Details'!$A$6:$A$65, 0)) = "", "", INDEX('Algorithm Details'!AA$6:AA$65, MATCH($P67, 'Algorithm Details'!$A$6:$A$65, 0))), "")</f>
        <v/>
      </c>
      <c r="AT67" s="141" t="str">
        <f>IFERROR(IF(INDEX('Algorithm Details'!AB$6:AB$65, MATCH($P67, 'Algorithm Details'!$A$6:$A$65, 0)) = "", "", INDEX('Algorithm Details'!AB$6:AB$65, MATCH($P67, 'Algorithm Details'!$A$6:$A$65, 0))), "")</f>
        <v/>
      </c>
      <c r="AX67" s="1" t="str">
        <f t="shared" si="6"/>
        <v>PTAM</v>
      </c>
      <c r="AY67" s="1">
        <f t="shared" si="7"/>
        <v>18</v>
      </c>
      <c r="AZ67" s="1">
        <f t="shared" si="8"/>
        <v>6</v>
      </c>
      <c r="BA67" s="1">
        <f t="shared" si="9"/>
        <v>1</v>
      </c>
      <c r="BB67" s="1">
        <f t="shared" si="10"/>
        <v>1</v>
      </c>
      <c r="BC67" s="1">
        <f t="shared" si="15"/>
        <v>0.89999999999999991</v>
      </c>
      <c r="BD67" s="79">
        <f t="shared" si="12"/>
        <v>4.9999999999999996E-2</v>
      </c>
    </row>
    <row r="68" spans="1:56" x14ac:dyDescent="0.25">
      <c r="A68" s="1" t="str">
        <f>Data!A79</f>
        <v>BAD-SLAM*</v>
      </c>
      <c r="B68" s="1">
        <f>'(old)OtherMetrics'!B79</f>
        <v>10</v>
      </c>
      <c r="C68" s="1">
        <f>AuxiliaryTable!EV69</f>
        <v>8</v>
      </c>
      <c r="D68" s="1">
        <f>'(old)OtherMetrics'!C79</f>
        <v>4</v>
      </c>
      <c r="E68" s="1">
        <f>'(old)OtherMetrics'!D79</f>
        <v>1</v>
      </c>
      <c r="F68">
        <f t="shared" si="2"/>
        <v>3</v>
      </c>
      <c r="G68" s="207">
        <f t="shared" si="14"/>
        <v>0.3</v>
      </c>
      <c r="I68" s="1">
        <f t="shared" si="4"/>
        <v>10</v>
      </c>
      <c r="J68" s="215">
        <f>RANK(G68, $G$14:$G$155, 0)+COUNTIF($I68:I209,I68)-1</f>
        <v>10</v>
      </c>
      <c r="P68" s="144" t="str">
        <f t="shared" si="0"/>
        <v>DVL-SLAM</v>
      </c>
      <c r="Q68" s="141">
        <v>55</v>
      </c>
      <c r="R68" s="143">
        <f t="shared" si="13"/>
        <v>3.4999999999999996E-2</v>
      </c>
      <c r="S68" s="242">
        <f>IFERROR(INDEX('Algorithm Details'!$Y$6:$Y$65, MATCH(P68, 'Algorithm Details'!$A$6:$A$65, 0)), "")</f>
        <v>43754</v>
      </c>
      <c r="T68" s="1" t="str">
        <f>IFERROR(IF(INDEX('Algorithm Details'!B$6:B$65, MATCH($P68, 'Algorithm Details'!$A$6:$A$65, 0)) = "", "", INDEX('Algorithm Details'!B$6:B$65, MATCH($P68, 'Algorithm Details'!$A$6:$A$65, 0))), "")</f>
        <v>ROS1 (C++11, Lunar and below)</v>
      </c>
      <c r="U68" s="249" t="str">
        <f>IFERROR(IF(INDEX('Algorithm Details'!C$6:C$65, MATCH($P68, 'Algorithm Details'!$A$6:$A$65, 0)) = "", "", INDEX('Algorithm Details'!C$6:C$65, MATCH($P68, 'Algorithm Details'!$A$6:$A$65, 0))), "")</f>
        <v>Not specified</v>
      </c>
      <c r="V68" s="1" t="str">
        <f>IFERROR(IF(INDEX('Algorithm Details'!D$6:D$65, MATCH($P68, 'Algorithm Details'!$A$6:$A$65, 0)) = "", "", INDEX('Algorithm Details'!D$6:D$65, MATCH($P68, 'Algorithm Details'!$A$6:$A$65, 0))), "")</f>
        <v>+Visual</v>
      </c>
      <c r="W68" s="1" t="str">
        <f>IFERROR(IF(INDEX('Algorithm Details'!E$6:E$65, MATCH($P68, 'Algorithm Details'!$A$6:$A$65, 0)) = "", "", INDEX('Algorithm Details'!E$6:E$65, MATCH($P68, 'Algorithm Details'!$A$6:$A$65, 0))), "")</f>
        <v>R</v>
      </c>
      <c r="X68" s="1" t="str">
        <f>IFERROR(IF(INDEX('Algorithm Details'!F$6:F$65, MATCH($P68, 'Algorithm Details'!$A$6:$A$65, 0)) = "", "", INDEX('Algorithm Details'!F$6:F$65, MATCH($P68, 'Algorithm Details'!$A$6:$A$65, 0))), "")</f>
        <v>R</v>
      </c>
      <c r="Y68" s="1" t="str">
        <f>IFERROR(IF(INDEX('Algorithm Details'!G$6:G$65, MATCH($P68, 'Algorithm Details'!$A$6:$A$65, 0)) = "", "", INDEX('Algorithm Details'!G$6:G$65, MATCH($P68, 'Algorithm Details'!$A$6:$A$65, 0))), "")</f>
        <v>-</v>
      </c>
      <c r="Z68" s="1" t="str">
        <f>IFERROR(IF(INDEX('Algorithm Details'!H$6:H$65, MATCH($P68, 'Algorithm Details'!$A$6:$A$65, 0)) = "", "", INDEX('Algorithm Details'!H$6:H$65, MATCH($P68, 'Algorithm Details'!$A$6:$A$65, 0))), "")</f>
        <v>-</v>
      </c>
      <c r="AA68" s="1" t="str">
        <f>IFERROR(IF(INDEX('Algorithm Details'!I$6:I$65, MATCH($P68, 'Algorithm Details'!$A$6:$A$65, 0)) = "", "", INDEX('Algorithm Details'!I$6:I$65, MATCH($P68, 'Algorithm Details'!$A$6:$A$65, 0))), "")</f>
        <v>-</v>
      </c>
      <c r="AB68" s="1" t="str">
        <f>IFERROR(IF(INDEX('Algorithm Details'!J$6:J$65, MATCH($P68, 'Algorithm Details'!$A$6:$A$65, 0)) = "", "", INDEX('Algorithm Details'!J$6:J$65, MATCH($P68, 'Algorithm Details'!$A$6:$A$65, 0))), "")</f>
        <v>Mech.</v>
      </c>
      <c r="AC68" s="1" t="str">
        <f>IFERROR(IF(INDEX('Algorithm Details'!K$6:K$65, MATCH($P68, 'Algorithm Details'!$A$6:$A$65, 0)) = "", "", INDEX('Algorithm Details'!K$6:K$65, MATCH($P68, 'Algorithm Details'!$A$6:$A$65, 0))), "")</f>
        <v>3D</v>
      </c>
      <c r="AD68" s="1" t="str">
        <f>IFERROR(IF(INDEX('Algorithm Details'!L$6:L$65, MATCH($P68, 'Algorithm Details'!$A$6:$A$65, 0)) = "", "", INDEX('Algorithm Details'!L$6:L$65, MATCH($P68, 'Algorithm Details'!$A$6:$A$65, 0))), "")</f>
        <v>-</v>
      </c>
      <c r="AE68" s="1" t="str">
        <f>IFERROR(IF(INDEX('Algorithm Details'!M$6:M$65, MATCH($P68, 'Algorithm Details'!$A$6:$A$65, 0)) = "", "", INDEX('Algorithm Details'!M$6:M$65, MATCH($P68, 'Algorithm Details'!$A$6:$A$65, 0))), "")</f>
        <v>S</v>
      </c>
      <c r="AF68" s="1" t="str">
        <f>IFERROR(IF(INDEX('Algorithm Details'!N$6:N$65, MATCH($P68, 'Algorithm Details'!$A$6:$A$65, 0)) = "", "", INDEX('Algorithm Details'!N$6:N$65, MATCH($P68, 'Algorithm Details'!$A$6:$A$65, 0))), "")</f>
        <v>-</v>
      </c>
      <c r="AG68" s="1" t="str">
        <f>IFERROR(IF(INDEX('Algorithm Details'!O$6:O$65, MATCH($P68, 'Algorithm Details'!$A$6:$A$65, 0)) = "", "", INDEX('Algorithm Details'!O$6:O$65, MATCH($P68, 'Algorithm Details'!$A$6:$A$65, 0))), "")</f>
        <v>-</v>
      </c>
      <c r="AH68" s="1" t="str">
        <f>IFERROR(IF(INDEX('Algorithm Details'!P$6:P$65, MATCH($P68, 'Algorithm Details'!$A$6:$A$65, 0)) = "", "", INDEX('Algorithm Details'!P$6:P$65, MATCH($P68, 'Algorithm Details'!$A$6:$A$65, 0))), "")</f>
        <v>-</v>
      </c>
      <c r="AI68" s="1" t="str">
        <f>IFERROR(IF(INDEX('Algorithm Details'!Q$6:Q$65, MATCH($P68, 'Algorithm Details'!$A$6:$A$65, 0)) = "", "", INDEX('Algorithm Details'!Q$6:Q$65, MATCH($P68, 'Algorithm Details'!$A$6:$A$65, 0))), "")</f>
        <v>-</v>
      </c>
      <c r="AJ68" s="1" t="str">
        <f>IFERROR(IF(INDEX('Algorithm Details'!R$6:R$65, MATCH($P68, 'Algorithm Details'!$A$6:$A$65, 0)) = "", "", INDEX('Algorithm Details'!R$6:R$65, MATCH($P68, 'Algorithm Details'!$A$6:$A$65, 0))), "")</f>
        <v>-</v>
      </c>
      <c r="AK68" s="1" t="str">
        <f>IFERROR(IF(INDEX('Algorithm Details'!S$6:S$65, MATCH($P68, 'Algorithm Details'!$A$6:$A$65, 0)) = "", "", INDEX('Algorithm Details'!S$6:S$65, MATCH($P68, 'Algorithm Details'!$A$6:$A$65, 0))), "")</f>
        <v>S</v>
      </c>
      <c r="AL68" s="1" t="str">
        <f>IFERROR(IF(INDEX('Algorithm Details'!T$6:T$65, MATCH($P68, 'Algorithm Details'!$A$6:$A$65, 0)) = "", "", INDEX('Algorithm Details'!T$6:T$65, MATCH($P68, 'Algorithm Details'!$A$6:$A$65, 0))), "")</f>
        <v>"same multi-frame photometric optimization as DSO to estimate the poses of the keyframes"</v>
      </c>
      <c r="AM68" s="1" t="str">
        <f>IFERROR(IF(INDEX('Algorithm Details'!U$6:U$65, MATCH($P68, 'Algorithm Details'!$A$6:$A$65, 0)) = "", "", INDEX('Algorithm Details'!U$6:U$65, MATCH($P68, 'Algorithm Details'!$A$6:$A$65, 0))), "")</f>
        <v/>
      </c>
      <c r="AN68" s="1" t="str">
        <f>IFERROR(IF(INDEX('Algorithm Details'!V$6:V$65, MATCH($P68, 'Algorithm Details'!$A$6:$A$65, 0)) = "", "", INDEX('Algorithm Details'!V$6:V$65, MATCH($P68, 'Algorithm Details'!$A$6:$A$65, 0))), "")</f>
        <v>Can run in real-time with i7-7700HQ and 8 GB RAM</v>
      </c>
      <c r="AO68" s="1" t="str">
        <f>IFERROR(IF(INDEX('Algorithm Details'!W$6:W$65, MATCH($P68, 'Algorithm Details'!$A$6:$A$65, 0)) = "", "", INDEX('Algorithm Details'!W$6:W$65, MATCH($P68, 'Algorithm Details'!$A$6:$A$65, 0))), "")</f>
        <v>github</v>
      </c>
      <c r="AP68" s="1">
        <f ca="1">IFERROR(IF(INDEX('Algorithm Details'!X$6:X$65, MATCH($P68, 'Algorithm Details'!$A$6:$A$65, 0)) = "", "", INDEX('Algorithm Details'!X$6:X$65, MATCH($P68, 'Algorithm Details'!$A$6:$A$65, 0))), "")</f>
        <v>7</v>
      </c>
      <c r="AQ68" s="1">
        <f>IFERROR(IF(INDEX('Algorithm Details'!Y$6:Y$65, MATCH($P68, 'Algorithm Details'!$A$6:$A$65, 0)) = "", "", INDEX('Algorithm Details'!Y$6:Y$65, MATCH($P68, 'Algorithm Details'!$A$6:$A$65, 0))), "")</f>
        <v>43754</v>
      </c>
      <c r="AR68" s="1" t="str">
        <f>IFERROR(IF(INDEX('Algorithm Details'!Z$6:Z$65, MATCH($P68, 'Algorithm Details'!$A$6:$A$65, 0)) = "", "", INDEX('Algorithm Details'!Z$6:Z$65, MATCH($P68, 'Algorithm Details'!$A$6:$A$65, 0))), "")</f>
        <v/>
      </c>
      <c r="AS68" s="1" t="str">
        <f>IFERROR(IF(INDEX('Algorithm Details'!AA$6:AA$65, MATCH($P68, 'Algorithm Details'!$A$6:$A$65, 0)) = "", "", INDEX('Algorithm Details'!AA$6:AA$65, MATCH($P68, 'Algorithm Details'!$A$6:$A$65, 0))), "")</f>
        <v>-</v>
      </c>
      <c r="AT68" s="141" t="str">
        <f>IFERROR(IF(INDEX('Algorithm Details'!AB$6:AB$65, MATCH($P68, 'Algorithm Details'!$A$6:$A$65, 0)) = "", "", INDEX('Algorithm Details'!AB$6:AB$65, MATCH($P68, 'Algorithm Details'!$A$6:$A$65, 0))), "")</f>
        <v>10.1007/s10514-019-09881-0</v>
      </c>
      <c r="AX68" s="1" t="str">
        <f t="shared" si="6"/>
        <v>DVL-SLAM</v>
      </c>
      <c r="AY68" s="1">
        <f t="shared" si="7"/>
        <v>20</v>
      </c>
      <c r="AZ68" s="1">
        <f t="shared" si="8"/>
        <v>16</v>
      </c>
      <c r="BA68" s="1">
        <f t="shared" si="9"/>
        <v>1</v>
      </c>
      <c r="BB68" s="1">
        <f t="shared" si="10"/>
        <v>0</v>
      </c>
      <c r="BC68" s="1">
        <f t="shared" si="15"/>
        <v>0.7</v>
      </c>
      <c r="BD68" s="79">
        <f t="shared" si="12"/>
        <v>3.4999999999999996E-2</v>
      </c>
    </row>
    <row r="69" spans="1:56" x14ac:dyDescent="0.25">
      <c r="A69" s="1" t="str">
        <f>Data!A80</f>
        <v>RGBDTAM</v>
      </c>
      <c r="B69" s="1">
        <f>'(old)OtherMetrics'!B80</f>
        <v>6</v>
      </c>
      <c r="C69" s="1">
        <f>AuxiliaryTable!EV70</f>
        <v>8</v>
      </c>
      <c r="D69" s="1">
        <f>'(old)OtherMetrics'!C80</f>
        <v>1</v>
      </c>
      <c r="E69" s="1">
        <f>'(old)OtherMetrics'!D80</f>
        <v>0</v>
      </c>
      <c r="F69">
        <f t="shared" si="2"/>
        <v>0</v>
      </c>
      <c r="G69" s="207">
        <f t="shared" si="14"/>
        <v>0</v>
      </c>
      <c r="I69" s="1">
        <f t="shared" si="4"/>
        <v>76</v>
      </c>
      <c r="J69" s="215">
        <f>RANK(G69, $G$14:$G$155, 0)+COUNTIF($I69:I210,I69)-1</f>
        <v>126</v>
      </c>
      <c r="P69" s="144" t="str">
        <f t="shared" si="0"/>
        <v xml:space="preserve">RDS-SLAM, Mask R-CNN </v>
      </c>
      <c r="Q69" s="141">
        <v>56</v>
      </c>
      <c r="R69" s="143">
        <f t="shared" si="13"/>
        <v>3.3333333333333333E-2</v>
      </c>
      <c r="S69" s="242" t="str">
        <f>IFERROR(INDEX('Algorithm Details'!$Y$6:$Y$65, MATCH(P69, 'Algorithm Details'!$A$6:$A$65, 0)), "")</f>
        <v/>
      </c>
      <c r="T69" s="1" t="str">
        <f>IFERROR(IF(INDEX('Algorithm Details'!B$6:B$65, MATCH($P69, 'Algorithm Details'!$A$6:$A$65, 0)) = "", "", INDEX('Algorithm Details'!B$6:B$65, MATCH($P69, 'Algorithm Details'!$A$6:$A$65, 0))), "")</f>
        <v/>
      </c>
      <c r="U69" s="249" t="str">
        <f>IFERROR(IF(INDEX('Algorithm Details'!C$6:C$65, MATCH($P69, 'Algorithm Details'!$A$6:$A$65, 0)) = "", "", INDEX('Algorithm Details'!C$6:C$65, MATCH($P69, 'Algorithm Details'!$A$6:$A$65, 0))), "")</f>
        <v/>
      </c>
      <c r="V69" s="1" t="str">
        <f>IFERROR(IF(INDEX('Algorithm Details'!D$6:D$65, MATCH($P69, 'Algorithm Details'!$A$6:$A$65, 0)) = "", "", INDEX('Algorithm Details'!D$6:D$65, MATCH($P69, 'Algorithm Details'!$A$6:$A$65, 0))), "")</f>
        <v/>
      </c>
      <c r="W69" s="1" t="str">
        <f>IFERROR(IF(INDEX('Algorithm Details'!E$6:E$65, MATCH($P69, 'Algorithm Details'!$A$6:$A$65, 0)) = "", "", INDEX('Algorithm Details'!E$6:E$65, MATCH($P69, 'Algorithm Details'!$A$6:$A$65, 0))), "")</f>
        <v/>
      </c>
      <c r="X69" s="1" t="str">
        <f>IFERROR(IF(INDEX('Algorithm Details'!F$6:F$65, MATCH($P69, 'Algorithm Details'!$A$6:$A$65, 0)) = "", "", INDEX('Algorithm Details'!F$6:F$65, MATCH($P69, 'Algorithm Details'!$A$6:$A$65, 0))), "")</f>
        <v/>
      </c>
      <c r="Y69" s="1" t="str">
        <f>IFERROR(IF(INDEX('Algorithm Details'!G$6:G$65, MATCH($P69, 'Algorithm Details'!$A$6:$A$65, 0)) = "", "", INDEX('Algorithm Details'!G$6:G$65, MATCH($P69, 'Algorithm Details'!$A$6:$A$65, 0))), "")</f>
        <v/>
      </c>
      <c r="Z69" s="1" t="str">
        <f>IFERROR(IF(INDEX('Algorithm Details'!H$6:H$65, MATCH($P69, 'Algorithm Details'!$A$6:$A$65, 0)) = "", "", INDEX('Algorithm Details'!H$6:H$65, MATCH($P69, 'Algorithm Details'!$A$6:$A$65, 0))), "")</f>
        <v/>
      </c>
      <c r="AA69" s="1" t="str">
        <f>IFERROR(IF(INDEX('Algorithm Details'!I$6:I$65, MATCH($P69, 'Algorithm Details'!$A$6:$A$65, 0)) = "", "", INDEX('Algorithm Details'!I$6:I$65, MATCH($P69, 'Algorithm Details'!$A$6:$A$65, 0))), "")</f>
        <v/>
      </c>
      <c r="AB69" s="1" t="str">
        <f>IFERROR(IF(INDEX('Algorithm Details'!J$6:J$65, MATCH($P69, 'Algorithm Details'!$A$6:$A$65, 0)) = "", "", INDEX('Algorithm Details'!J$6:J$65, MATCH($P69, 'Algorithm Details'!$A$6:$A$65, 0))), "")</f>
        <v/>
      </c>
      <c r="AC69" s="1" t="str">
        <f>IFERROR(IF(INDEX('Algorithm Details'!K$6:K$65, MATCH($P69, 'Algorithm Details'!$A$6:$A$65, 0)) = "", "", INDEX('Algorithm Details'!K$6:K$65, MATCH($P69, 'Algorithm Details'!$A$6:$A$65, 0))), "")</f>
        <v/>
      </c>
      <c r="AD69" s="1" t="str">
        <f>IFERROR(IF(INDEX('Algorithm Details'!L$6:L$65, MATCH($P69, 'Algorithm Details'!$A$6:$A$65, 0)) = "", "", INDEX('Algorithm Details'!L$6:L$65, MATCH($P69, 'Algorithm Details'!$A$6:$A$65, 0))), "")</f>
        <v/>
      </c>
      <c r="AE69" s="1" t="str">
        <f>IFERROR(IF(INDEX('Algorithm Details'!M$6:M$65, MATCH($P69, 'Algorithm Details'!$A$6:$A$65, 0)) = "", "", INDEX('Algorithm Details'!M$6:M$65, MATCH($P69, 'Algorithm Details'!$A$6:$A$65, 0))), "")</f>
        <v/>
      </c>
      <c r="AF69" s="1" t="str">
        <f>IFERROR(IF(INDEX('Algorithm Details'!N$6:N$65, MATCH($P69, 'Algorithm Details'!$A$6:$A$65, 0)) = "", "", INDEX('Algorithm Details'!N$6:N$65, MATCH($P69, 'Algorithm Details'!$A$6:$A$65, 0))), "")</f>
        <v/>
      </c>
      <c r="AG69" s="1" t="str">
        <f>IFERROR(IF(INDEX('Algorithm Details'!O$6:O$65, MATCH($P69, 'Algorithm Details'!$A$6:$A$65, 0)) = "", "", INDEX('Algorithm Details'!O$6:O$65, MATCH($P69, 'Algorithm Details'!$A$6:$A$65, 0))), "")</f>
        <v/>
      </c>
      <c r="AH69" s="1" t="str">
        <f>IFERROR(IF(INDEX('Algorithm Details'!P$6:P$65, MATCH($P69, 'Algorithm Details'!$A$6:$A$65, 0)) = "", "", INDEX('Algorithm Details'!P$6:P$65, MATCH($P69, 'Algorithm Details'!$A$6:$A$65, 0))), "")</f>
        <v/>
      </c>
      <c r="AI69" s="1" t="str">
        <f>IFERROR(IF(INDEX('Algorithm Details'!Q$6:Q$65, MATCH($P69, 'Algorithm Details'!$A$6:$A$65, 0)) = "", "", INDEX('Algorithm Details'!Q$6:Q$65, MATCH($P69, 'Algorithm Details'!$A$6:$A$65, 0))), "")</f>
        <v/>
      </c>
      <c r="AJ69" s="1" t="str">
        <f>IFERROR(IF(INDEX('Algorithm Details'!R$6:R$65, MATCH($P69, 'Algorithm Details'!$A$6:$A$65, 0)) = "", "", INDEX('Algorithm Details'!R$6:R$65, MATCH($P69, 'Algorithm Details'!$A$6:$A$65, 0))), "")</f>
        <v/>
      </c>
      <c r="AK69" s="1" t="str">
        <f>IFERROR(IF(INDEX('Algorithm Details'!S$6:S$65, MATCH($P69, 'Algorithm Details'!$A$6:$A$65, 0)) = "", "", INDEX('Algorithm Details'!S$6:S$65, MATCH($P69, 'Algorithm Details'!$A$6:$A$65, 0))), "")</f>
        <v/>
      </c>
      <c r="AL69" s="1" t="str">
        <f>IFERROR(IF(INDEX('Algorithm Details'!T$6:T$65, MATCH($P69, 'Algorithm Details'!$A$6:$A$65, 0)) = "", "", INDEX('Algorithm Details'!T$6:T$65, MATCH($P69, 'Algorithm Details'!$A$6:$A$65, 0))), "")</f>
        <v/>
      </c>
      <c r="AM69" s="1" t="str">
        <f>IFERROR(IF(INDEX('Algorithm Details'!U$6:U$65, MATCH($P69, 'Algorithm Details'!$A$6:$A$65, 0)) = "", "", INDEX('Algorithm Details'!U$6:U$65, MATCH($P69, 'Algorithm Details'!$A$6:$A$65, 0))), "")</f>
        <v/>
      </c>
      <c r="AN69" s="1" t="str">
        <f>IFERROR(IF(INDEX('Algorithm Details'!V$6:V$65, MATCH($P69, 'Algorithm Details'!$A$6:$A$65, 0)) = "", "", INDEX('Algorithm Details'!V$6:V$65, MATCH($P69, 'Algorithm Details'!$A$6:$A$65, 0))), "")</f>
        <v/>
      </c>
      <c r="AO69" s="1" t="str">
        <f>IFERROR(IF(INDEX('Algorithm Details'!W$6:W$65, MATCH($P69, 'Algorithm Details'!$A$6:$A$65, 0)) = "", "", INDEX('Algorithm Details'!W$6:W$65, MATCH($P69, 'Algorithm Details'!$A$6:$A$65, 0))), "")</f>
        <v/>
      </c>
      <c r="AP69" s="1" t="str">
        <f>IFERROR(IF(INDEX('Algorithm Details'!X$6:X$65, MATCH($P69, 'Algorithm Details'!$A$6:$A$65, 0)) = "", "", INDEX('Algorithm Details'!X$6:X$65, MATCH($P69, 'Algorithm Details'!$A$6:$A$65, 0))), "")</f>
        <v/>
      </c>
      <c r="AQ69" s="1" t="str">
        <f>IFERROR(IF(INDEX('Algorithm Details'!Y$6:Y$65, MATCH($P69, 'Algorithm Details'!$A$6:$A$65, 0)) = "", "", INDEX('Algorithm Details'!Y$6:Y$65, MATCH($P69, 'Algorithm Details'!$A$6:$A$65, 0))), "")</f>
        <v/>
      </c>
      <c r="AR69" s="1" t="str">
        <f>IFERROR(IF(INDEX('Algorithm Details'!Z$6:Z$65, MATCH($P69, 'Algorithm Details'!$A$6:$A$65, 0)) = "", "", INDEX('Algorithm Details'!Z$6:Z$65, MATCH($P69, 'Algorithm Details'!$A$6:$A$65, 0))), "")</f>
        <v/>
      </c>
      <c r="AS69" s="1" t="str">
        <f>IFERROR(IF(INDEX('Algorithm Details'!AA$6:AA$65, MATCH($P69, 'Algorithm Details'!$A$6:$A$65, 0)) = "", "", INDEX('Algorithm Details'!AA$6:AA$65, MATCH($P69, 'Algorithm Details'!$A$6:$A$65, 0))), "")</f>
        <v/>
      </c>
      <c r="AT69" s="141" t="str">
        <f>IFERROR(IF(INDEX('Algorithm Details'!AB$6:AB$65, MATCH($P69, 'Algorithm Details'!$A$6:$A$65, 0)) = "", "", INDEX('Algorithm Details'!AB$6:AB$65, MATCH($P69, 'Algorithm Details'!$A$6:$A$65, 0))), "")</f>
        <v/>
      </c>
      <c r="AX69" s="1" t="str">
        <f t="shared" si="6"/>
        <v xml:space="preserve">RDS-SLAM, Mask R-CNN </v>
      </c>
      <c r="AY69" s="1">
        <f t="shared" si="7"/>
        <v>30</v>
      </c>
      <c r="AZ69" s="1">
        <f t="shared" si="8"/>
        <v>9</v>
      </c>
      <c r="BA69" s="1">
        <f t="shared" si="9"/>
        <v>0</v>
      </c>
      <c r="BB69" s="1">
        <f t="shared" si="10"/>
        <v>5</v>
      </c>
      <c r="BC69" s="1">
        <f t="shared" si="15"/>
        <v>1</v>
      </c>
      <c r="BD69" s="79">
        <f t="shared" si="12"/>
        <v>3.3333333333333333E-2</v>
      </c>
    </row>
    <row r="70" spans="1:56" x14ac:dyDescent="0.25">
      <c r="A70" s="1" t="str">
        <f>Data!A81</f>
        <v>ID-RGBDO</v>
      </c>
      <c r="B70" s="1">
        <f>'(old)OtherMetrics'!B81</f>
        <v>6</v>
      </c>
      <c r="C70" s="1">
        <f>AuxiliaryTable!EV71</f>
        <v>8</v>
      </c>
      <c r="D70" s="1">
        <f>'(old)OtherMetrics'!C81</f>
        <v>0</v>
      </c>
      <c r="E70" s="1">
        <f>'(old)OtherMetrics'!D81</f>
        <v>0</v>
      </c>
      <c r="F70">
        <f t="shared" si="2"/>
        <v>0</v>
      </c>
      <c r="G70" s="207">
        <f t="shared" si="14"/>
        <v>0</v>
      </c>
      <c r="I70" s="1">
        <f t="shared" si="4"/>
        <v>76</v>
      </c>
      <c r="J70" s="215">
        <f>RANK(G70, $G$14:$G$155, 0)+COUNTIF($I70:I211,I70)-1</f>
        <v>125</v>
      </c>
      <c r="P70" s="144" t="str">
        <f t="shared" si="0"/>
        <v>Kimera</v>
      </c>
      <c r="Q70" s="141">
        <v>57</v>
      </c>
      <c r="R70" s="143">
        <f t="shared" si="13"/>
        <v>3.3333333333333333E-2</v>
      </c>
      <c r="S70" s="242">
        <f>IFERROR(INDEX('Algorithm Details'!$Y$6:$Y$65, MATCH(P70, 'Algorithm Details'!$A$6:$A$65, 0)), "")</f>
        <v>44377</v>
      </c>
      <c r="T70" s="1" t="str">
        <f>IFERROR(IF(INDEX('Algorithm Details'!B$6:B$65, MATCH($P70, 'Algorithm Details'!$A$6:$A$65, 0)) = "", "", INDEX('Algorithm Details'!B$6:B$65, MATCH($P70, 'Algorithm Details'!$A$6:$A$65, 0))), "")</f>
        <v>ROS1 (Melodic)</v>
      </c>
      <c r="U70" s="249" t="str">
        <f>IFERROR(IF(INDEX('Algorithm Details'!C$6:C$65, MATCH($P70, 'Algorithm Details'!$A$6:$A$65, 0)) = "", "", INDEX('Algorithm Details'!C$6:C$65, MATCH($P70, 'Algorithm Details'!$A$6:$A$65, 0))), "")</f>
        <v>BSD 2-Clause "Simplified"</v>
      </c>
      <c r="V70" s="1" t="str">
        <f>IFERROR(IF(INDEX('Algorithm Details'!D$6:D$65, MATCH($P70, 'Algorithm Details'!$A$6:$A$65, 0)) = "", "", INDEX('Algorithm Details'!D$6:D$65, MATCH($P70, 'Algorithm Details'!$A$6:$A$65, 0))), "")</f>
        <v>-</v>
      </c>
      <c r="W70" s="1" t="str">
        <f>IFERROR(IF(INDEX('Algorithm Details'!E$6:E$65, MATCH($P70, 'Algorithm Details'!$A$6:$A$65, 0)) = "", "", INDEX('Algorithm Details'!E$6:E$65, MATCH($P70, 'Algorithm Details'!$A$6:$A$65, 0))), "")</f>
        <v>-</v>
      </c>
      <c r="X70" s="1" t="str">
        <f>IFERROR(IF(INDEX('Algorithm Details'!F$6:F$65, MATCH($P70, 'Algorithm Details'!$A$6:$A$65, 0)) = "", "", INDEX('Algorithm Details'!F$6:F$65, MATCH($P70, 'Algorithm Details'!$A$6:$A$65, 0))), "")</f>
        <v>R</v>
      </c>
      <c r="Y70" s="1" t="str">
        <f>IFERROR(IF(INDEX('Algorithm Details'!G$6:G$65, MATCH($P70, 'Algorithm Details'!$A$6:$A$65, 0)) = "", "", INDEX('Algorithm Details'!G$6:G$65, MATCH($P70, 'Algorithm Details'!$A$6:$A$65, 0))), "")</f>
        <v>R</v>
      </c>
      <c r="Z70" s="1" t="str">
        <f>IFERROR(IF(INDEX('Algorithm Details'!H$6:H$65, MATCH($P70, 'Algorithm Details'!$A$6:$A$65, 0)) = "", "", INDEX('Algorithm Details'!H$6:H$65, MATCH($P70, 'Algorithm Details'!$A$6:$A$65, 0))), "")</f>
        <v>-</v>
      </c>
      <c r="AA70" s="1" t="str">
        <f>IFERROR(IF(INDEX('Algorithm Details'!I$6:I$65, MATCH($P70, 'Algorithm Details'!$A$6:$A$65, 0)) = "", "", INDEX('Algorithm Details'!I$6:I$65, MATCH($P70, 'Algorithm Details'!$A$6:$A$65, 0))), "")</f>
        <v>-</v>
      </c>
      <c r="AB70" s="1" t="str">
        <f>IFERROR(IF(INDEX('Algorithm Details'!J$6:J$65, MATCH($P70, 'Algorithm Details'!$A$6:$A$65, 0)) = "", "", INDEX('Algorithm Details'!J$6:J$65, MATCH($P70, 'Algorithm Details'!$A$6:$A$65, 0))), "")</f>
        <v>-</v>
      </c>
      <c r="AC70" s="1" t="str">
        <f>IFERROR(IF(INDEX('Algorithm Details'!K$6:K$65, MATCH($P70, 'Algorithm Details'!$A$6:$A$65, 0)) = "", "", INDEX('Algorithm Details'!K$6:K$65, MATCH($P70, 'Algorithm Details'!$A$6:$A$65, 0))), "")</f>
        <v>-</v>
      </c>
      <c r="AD70" s="1" t="str">
        <f>IFERROR(IF(INDEX('Algorithm Details'!L$6:L$65, MATCH($P70, 'Algorithm Details'!$A$6:$A$65, 0)) = "", "", INDEX('Algorithm Details'!L$6:L$65, MATCH($P70, 'Algorithm Details'!$A$6:$A$65, 0))), "")</f>
        <v>-</v>
      </c>
      <c r="AE70" s="1" t="str">
        <f>IFERROR(IF(INDEX('Algorithm Details'!M$6:M$65, MATCH($P70, 'Algorithm Details'!$A$6:$A$65, 0)) = "", "", INDEX('Algorithm Details'!M$6:M$65, MATCH($P70, 'Algorithm Details'!$A$6:$A$65, 0))), "")</f>
        <v>-</v>
      </c>
      <c r="AF70" s="1" t="str">
        <f>IFERROR(IF(INDEX('Algorithm Details'!N$6:N$65, MATCH($P70, 'Algorithm Details'!$A$6:$A$65, 0)) = "", "", INDEX('Algorithm Details'!N$6:N$65, MATCH($P70, 'Algorithm Details'!$A$6:$A$65, 0))), "")</f>
        <v>S</v>
      </c>
      <c r="AG70" s="1" t="str">
        <f>IFERROR(IF(INDEX('Algorithm Details'!O$6:O$65, MATCH($P70, 'Algorithm Details'!$A$6:$A$65, 0)) = "", "", INDEX('Algorithm Details'!O$6:O$65, MATCH($P70, 'Algorithm Details'!$A$6:$A$65, 0))), "")</f>
        <v>-</v>
      </c>
      <c r="AH70" s="1" t="str">
        <f>IFERROR(IF(INDEX('Algorithm Details'!P$6:P$65, MATCH($P70, 'Algorithm Details'!$A$6:$A$65, 0)) = "", "", INDEX('Algorithm Details'!P$6:P$65, MATCH($P70, 'Algorithm Details'!$A$6:$A$65, 0))), "")</f>
        <v>?-axis</v>
      </c>
      <c r="AI70" s="1" t="str">
        <f>IFERROR(IF(INDEX('Algorithm Details'!Q$6:Q$65, MATCH($P70, 'Algorithm Details'!$A$6:$A$65, 0)) = "", "", INDEX('Algorithm Details'!Q$6:Q$65, MATCH($P70, 'Algorithm Details'!$A$6:$A$65, 0))), "")</f>
        <v>-</v>
      </c>
      <c r="AJ70" s="1" t="str">
        <f>IFERROR(IF(INDEX('Algorithm Details'!R$6:R$65, MATCH($P70, 'Algorithm Details'!$A$6:$A$65, 0)) = "", "", INDEX('Algorithm Details'!R$6:R$65, MATCH($P70, 'Algorithm Details'!$A$6:$A$65, 0))), "")</f>
        <v/>
      </c>
      <c r="AK70" s="1" t="str">
        <f>IFERROR(IF(INDEX('Algorithm Details'!S$6:S$65, MATCH($P70, 'Algorithm Details'!$A$6:$A$65, 0)) = "", "", INDEX('Algorithm Details'!S$6:S$65, MATCH($P70, 'Algorithm Details'!$A$6:$A$65, 0))), "")</f>
        <v>S</v>
      </c>
      <c r="AL70" s="1" t="str">
        <f>IFERROR(IF(INDEX('Algorithm Details'!T$6:T$65, MATCH($P70, 'Algorithm Details'!$A$6:$A$65, 0)) = "", "", INDEX('Algorithm Details'!T$6:T$65, MATCH($P70, 'Algorithm Details'!$A$6:$A$65, 0))), "")</f>
        <v/>
      </c>
      <c r="AM70" s="1" t="str">
        <f>IFERROR(IF(INDEX('Algorithm Details'!U$6:U$65, MATCH($P70, 'Algorithm Details'!$A$6:$A$65, 0)) = "", "", INDEX('Algorithm Details'!U$6:U$65, MATCH($P70, 'Algorithm Details'!$A$6:$A$65, 0))), "")</f>
        <v>Semantic labelling</v>
      </c>
      <c r="AN70" s="1" t="str">
        <f>IFERROR(IF(INDEX('Algorithm Details'!V$6:V$65, MATCH($P70, 'Algorithm Details'!$A$6:$A$65, 0)) = "", "", INDEX('Algorithm Details'!V$6:V$65, MATCH($P70, 'Algorithm Details'!$A$6:$A$65, 0))), "")</f>
        <v>Uses 4 parallel threads</v>
      </c>
      <c r="AO70" s="1" t="str">
        <f>IFERROR(IF(INDEX('Algorithm Details'!W$6:W$65, MATCH($P70, 'Algorithm Details'!$A$6:$A$65, 0)) = "", "", INDEX('Algorithm Details'!W$6:W$65, MATCH($P70, 'Algorithm Details'!$A$6:$A$65, 0))), "")</f>
        <v>github</v>
      </c>
      <c r="AP70" s="1">
        <f ca="1">IFERROR(IF(INDEX('Algorithm Details'!X$6:X$65, MATCH($P70, 'Algorithm Details'!$A$6:$A$65, 0)) = "", "", INDEX('Algorithm Details'!X$6:X$65, MATCH($P70, 'Algorithm Details'!$A$6:$A$65, 0))), "")</f>
        <v>5</v>
      </c>
      <c r="AQ70" s="1">
        <f>IFERROR(IF(INDEX('Algorithm Details'!Y$6:Y$65, MATCH($P70, 'Algorithm Details'!$A$6:$A$65, 0)) = "", "", INDEX('Algorithm Details'!Y$6:Y$65, MATCH($P70, 'Algorithm Details'!$A$6:$A$65, 0))), "")</f>
        <v>44377</v>
      </c>
      <c r="AR70" s="1" t="str">
        <f>IFERROR(IF(INDEX('Algorithm Details'!Z$6:Z$65, MATCH($P70, 'Algorithm Details'!$A$6:$A$65, 0)) = "", "", INDEX('Algorithm Details'!Z$6:Z$65, MATCH($P70, 'Algorithm Details'!$A$6:$A$65, 0))), "")</f>
        <v>+</v>
      </c>
      <c r="AS70" s="1" t="str">
        <f>IFERROR(IF(INDEX('Algorithm Details'!AA$6:AA$65, MATCH($P70, 'Algorithm Details'!$A$6:$A$65, 0)) = "", "", INDEX('Algorithm Details'!AA$6:AA$65, MATCH($P70, 'Algorithm Details'!$A$6:$A$65, 0))), "")</f>
        <v>EuRoC only</v>
      </c>
      <c r="AT70" s="141" t="str">
        <f>IFERROR(IF(INDEX('Algorithm Details'!AB$6:AB$65, MATCH($P70, 'Algorithm Details'!$A$6:$A$65, 0)) = "", "", INDEX('Algorithm Details'!AB$6:AB$65, MATCH($P70, 'Algorithm Details'!$A$6:$A$65, 0))), "")</f>
        <v>10.1109/ICRA40945.2020.9196885</v>
      </c>
      <c r="AX70" s="1" t="str">
        <f t="shared" si="6"/>
        <v>Kimera</v>
      </c>
      <c r="AY70" s="1">
        <f t="shared" si="7"/>
        <v>27</v>
      </c>
      <c r="AZ70" s="1">
        <f t="shared" si="8"/>
        <v>16</v>
      </c>
      <c r="BA70" s="1">
        <f t="shared" si="9"/>
        <v>1</v>
      </c>
      <c r="BB70" s="1">
        <f t="shared" si="10"/>
        <v>1</v>
      </c>
      <c r="BC70" s="1">
        <f t="shared" si="15"/>
        <v>0.89999999999999991</v>
      </c>
      <c r="BD70" s="79">
        <f t="shared" si="12"/>
        <v>3.3333333333333333E-2</v>
      </c>
    </row>
    <row r="71" spans="1:56" x14ac:dyDescent="0.25">
      <c r="A71" s="1" t="str">
        <f>Data!A82</f>
        <v>Plane-Edge-SLAM</v>
      </c>
      <c r="B71" s="1">
        <f>'(old)OtherMetrics'!B82</f>
        <v>6</v>
      </c>
      <c r="C71" s="1">
        <f>AuxiliaryTable!EV72</f>
        <v>8</v>
      </c>
      <c r="D71" s="1">
        <f>'(old)OtherMetrics'!C82</f>
        <v>1</v>
      </c>
      <c r="E71" s="1">
        <f>'(old)OtherMetrics'!D82</f>
        <v>2</v>
      </c>
      <c r="F71">
        <f t="shared" si="2"/>
        <v>0</v>
      </c>
      <c r="G71" s="207">
        <f t="shared" si="14"/>
        <v>0</v>
      </c>
      <c r="I71" s="1">
        <f t="shared" si="4"/>
        <v>76</v>
      </c>
      <c r="J71" s="215">
        <f>RANK(G71, $G$14:$G$155, 0)+COUNTIF($I71:I212,I71)-1</f>
        <v>124</v>
      </c>
      <c r="P71" s="144" t="str">
        <f t="shared" si="0"/>
        <v>Cartographer</v>
      </c>
      <c r="Q71" s="141">
        <v>58</v>
      </c>
      <c r="R71" s="143">
        <f t="shared" si="13"/>
        <v>3.1818181818181815E-2</v>
      </c>
      <c r="S71" s="242">
        <f>IFERROR(INDEX('Algorithm Details'!$Y$6:$Y$65, MATCH(P71, 'Algorithm Details'!$A$6:$A$65, 0)), "")</f>
        <v>45226</v>
      </c>
      <c r="T71" s="1" t="str">
        <f>IFERROR(IF(INDEX('Algorithm Details'!B$6:B$65, MATCH($P71, 'Algorithm Details'!$A$6:$A$65, 0)) = "", "", INDEX('Algorithm Details'!B$6:B$65, MATCH($P71, 'Algorithm Details'!$A$6:$A$65, 0))), "")</f>
        <v>ROS1, ROS2</v>
      </c>
      <c r="U71" s="249" t="str">
        <f>IFERROR(IF(INDEX('Algorithm Details'!C$6:C$65, MATCH($P71, 'Algorithm Details'!$A$6:$A$65, 0)) = "", "", INDEX('Algorithm Details'!C$6:C$65, MATCH($P71, 'Algorithm Details'!$A$6:$A$65, 0))), "")</f>
        <v>Apache 2.0</v>
      </c>
      <c r="V71" s="1" t="str">
        <f>IFERROR(IF(INDEX('Algorithm Details'!D$6:D$65, MATCH($P71, 'Algorithm Details'!$A$6:$A$65, 0)) = "", "", INDEX('Algorithm Details'!D$6:D$65, MATCH($P71, 'Algorithm Details'!$A$6:$A$65, 0))), "")</f>
        <v>-</v>
      </c>
      <c r="W71" s="1" t="str">
        <f>IFERROR(IF(INDEX('Algorithm Details'!E$6:E$65, MATCH($P71, 'Algorithm Details'!$A$6:$A$65, 0)) = "", "", INDEX('Algorithm Details'!E$6:E$65, MATCH($P71, 'Algorithm Details'!$A$6:$A$65, 0))), "")</f>
        <v>R</v>
      </c>
      <c r="X71" s="1" t="str">
        <f>IFERROR(IF(INDEX('Algorithm Details'!F$6:F$65, MATCH($P71, 'Algorithm Details'!$A$6:$A$65, 0)) = "", "", INDEX('Algorithm Details'!F$6:F$65, MATCH($P71, 'Algorithm Details'!$A$6:$A$65, 0))), "")</f>
        <v>-</v>
      </c>
      <c r="Y71" s="1" t="str">
        <f>IFERROR(IF(INDEX('Algorithm Details'!G$6:G$65, MATCH($P71, 'Algorithm Details'!$A$6:$A$65, 0)) = "", "", INDEX('Algorithm Details'!G$6:G$65, MATCH($P71, 'Algorithm Details'!$A$6:$A$65, 0))), "")</f>
        <v>R</v>
      </c>
      <c r="Z71" s="1" t="str">
        <f>IFERROR(IF(INDEX('Algorithm Details'!H$6:H$65, MATCH($P71, 'Algorithm Details'!$A$6:$A$65, 0)) = "", "", INDEX('Algorithm Details'!H$6:H$65, MATCH($P71, 'Algorithm Details'!$A$6:$A$65, 0))), "")</f>
        <v>-</v>
      </c>
      <c r="AA71" s="1" t="str">
        <f>IFERROR(IF(INDEX('Algorithm Details'!I$6:I$65, MATCH($P71, 'Algorithm Details'!$A$6:$A$65, 0)) = "", "", INDEX('Algorithm Details'!I$6:I$65, MATCH($P71, 'Algorithm Details'!$A$6:$A$65, 0))), "")</f>
        <v>-</v>
      </c>
      <c r="AB71" s="1" t="str">
        <f>IFERROR(IF(INDEX('Algorithm Details'!J$6:J$65, MATCH($P71, 'Algorithm Details'!$A$6:$A$65, 0)) = "", "", INDEX('Algorithm Details'!J$6:J$65, MATCH($P71, 'Algorithm Details'!$A$6:$A$65, 0))), "")</f>
        <v/>
      </c>
      <c r="AC71" s="1" t="str">
        <f>IFERROR(IF(INDEX('Algorithm Details'!K$6:K$65, MATCH($P71, 'Algorithm Details'!$A$6:$A$65, 0)) = "", "", INDEX('Algorithm Details'!K$6:K$65, MATCH($P71, 'Algorithm Details'!$A$6:$A$65, 0))), "")</f>
        <v>2D, 3D</v>
      </c>
      <c r="AD71" s="1" t="str">
        <f>IFERROR(IF(INDEX('Algorithm Details'!L$6:L$65, MATCH($P71, 'Algorithm Details'!$A$6:$A$65, 0)) = "", "", INDEX('Algorithm Details'!L$6:L$65, MATCH($P71, 'Algorithm Details'!$A$6:$A$65, 0))), "")</f>
        <v>-</v>
      </c>
      <c r="AE71" s="1" t="str">
        <f>IFERROR(IF(INDEX('Algorithm Details'!M$6:M$65, MATCH($P71, 'Algorithm Details'!$A$6:$A$65, 0)) = "", "", INDEX('Algorithm Details'!M$6:M$65, MATCH($P71, 'Algorithm Details'!$A$6:$A$65, 0))), "")</f>
        <v>-</v>
      </c>
      <c r="AF71" s="1" t="str">
        <f>IFERROR(IF(INDEX('Algorithm Details'!N$6:N$65, MATCH($P71, 'Algorithm Details'!$A$6:$A$65, 0)) = "", "", INDEX('Algorithm Details'!N$6:N$65, MATCH($P71, 'Algorithm Details'!$A$6:$A$65, 0))), "")</f>
        <v>-</v>
      </c>
      <c r="AG71" s="1" t="str">
        <f>IFERROR(IF(INDEX('Algorithm Details'!O$6:O$65, MATCH($P71, 'Algorithm Details'!$A$6:$A$65, 0)) = "", "", INDEX('Algorithm Details'!O$6:O$65, MATCH($P71, 'Algorithm Details'!$A$6:$A$65, 0))), "")</f>
        <v>-</v>
      </c>
      <c r="AH71" s="1" t="str">
        <f>IFERROR(IF(INDEX('Algorithm Details'!P$6:P$65, MATCH($P71, 'Algorithm Details'!$A$6:$A$65, 0)) = "", "", INDEX('Algorithm Details'!P$6:P$65, MATCH($P71, 'Algorithm Details'!$A$6:$A$65, 0))), "")</f>
        <v/>
      </c>
      <c r="AI71" s="1" t="str">
        <f>IFERROR(IF(INDEX('Algorithm Details'!Q$6:Q$65, MATCH($P71, 'Algorithm Details'!$A$6:$A$65, 0)) = "", "", INDEX('Algorithm Details'!Q$6:Q$65, MATCH($P71, 'Algorithm Details'!$A$6:$A$65, 0))), "")</f>
        <v>-</v>
      </c>
      <c r="AJ71" s="1" t="str">
        <f>IFERROR(IF(INDEX('Algorithm Details'!R$6:R$65, MATCH($P71, 'Algorithm Details'!$A$6:$A$65, 0)) = "", "", INDEX('Algorithm Details'!R$6:R$65, MATCH($P71, 'Algorithm Details'!$A$6:$A$65, 0))), "")</f>
        <v>S</v>
      </c>
      <c r="AK71" s="1" t="str">
        <f>IFERROR(IF(INDEX('Algorithm Details'!S$6:S$65, MATCH($P71, 'Algorithm Details'!$A$6:$A$65, 0)) = "", "", INDEX('Algorithm Details'!S$6:S$65, MATCH($P71, 'Algorithm Details'!$A$6:$A$65, 0))), "")</f>
        <v>S</v>
      </c>
      <c r="AL71" s="1" t="str">
        <f>IFERROR(IF(INDEX('Algorithm Details'!T$6:T$65, MATCH($P71, 'Algorithm Details'!$A$6:$A$65, 0)) = "", "", INDEX('Algorithm Details'!T$6:T$65, MATCH($P71, 'Algorithm Details'!$A$6:$A$65, 0))), "")</f>
        <v/>
      </c>
      <c r="AM71" s="1" t="str">
        <f>IFERROR(IF(INDEX('Algorithm Details'!U$6:U$65, MATCH($P71, 'Algorithm Details'!$A$6:$A$65, 0)) = "", "", INDEX('Algorithm Details'!U$6:U$65, MATCH($P71, 'Algorithm Details'!$A$6:$A$65, 0))), "")</f>
        <v>-</v>
      </c>
      <c r="AN71" s="1" t="str">
        <f>IFERROR(IF(INDEX('Algorithm Details'!V$6:V$65, MATCH($P71, 'Algorithm Details'!$A$6:$A$65, 0)) = "", "", INDEX('Algorithm Details'!V$6:V$65, MATCH($P71, 'Algorithm Details'!$A$6:$A$65, 0))), "")</f>
        <v>Xeon E5-1650 at 3.2 GHz</v>
      </c>
      <c r="AO71" s="1" t="str">
        <f>IFERROR(IF(INDEX('Algorithm Details'!W$6:W$65, MATCH($P71, 'Algorithm Details'!$A$6:$A$65, 0)) = "", "", INDEX('Algorithm Details'!W$6:W$65, MATCH($P71, 'Algorithm Details'!$A$6:$A$65, 0))), "")</f>
        <v>github</v>
      </c>
      <c r="AP71" s="1">
        <f ca="1">IFERROR(IF(INDEX('Algorithm Details'!X$6:X$65, MATCH($P71, 'Algorithm Details'!$A$6:$A$65, 0)) = "", "", INDEX('Algorithm Details'!X$6:X$65, MATCH($P71, 'Algorithm Details'!$A$6:$A$65, 0))), "")</f>
        <v>3</v>
      </c>
      <c r="AQ71" s="1">
        <f>IFERROR(IF(INDEX('Algorithm Details'!Y$6:Y$65, MATCH($P71, 'Algorithm Details'!$A$6:$A$65, 0)) = "", "", INDEX('Algorithm Details'!Y$6:Y$65, MATCH($P71, 'Algorithm Details'!$A$6:$A$65, 0))), "")</f>
        <v>45226</v>
      </c>
      <c r="AR71" s="1" t="str">
        <f>IFERROR(IF(INDEX('Algorithm Details'!Z$6:Z$65, MATCH($P71, 'Algorithm Details'!$A$6:$A$65, 0)) = "", "", INDEX('Algorithm Details'!Z$6:Z$65, MATCH($P71, 'Algorithm Details'!$A$6:$A$65, 0))), "")</f>
        <v>+</v>
      </c>
      <c r="AS71" s="1" t="str">
        <f>IFERROR(IF(INDEX('Algorithm Details'!AA$6:AA$65, MATCH($P71, 'Algorithm Details'!$A$6:$A$65, 0)) = "", "", INDEX('Algorithm Details'!AA$6:AA$65, MATCH($P71, 'Algorithm Details'!$A$6:$A$65, 0))), "")</f>
        <v>-</v>
      </c>
      <c r="AT71" s="141" t="str">
        <f>IFERROR(IF(INDEX('Algorithm Details'!AB$6:AB$65, MATCH($P71, 'Algorithm Details'!$A$6:$A$65, 0)) = "", "", INDEX('Algorithm Details'!AB$6:AB$65, MATCH($P71, 'Algorithm Details'!$A$6:$A$65, 0))), "")</f>
        <v>10.1109/ICRA.2016.7487258</v>
      </c>
      <c r="AX71" s="1" t="str">
        <f t="shared" si="6"/>
        <v>Cartographer</v>
      </c>
      <c r="AY71" s="1">
        <f t="shared" si="7"/>
        <v>22</v>
      </c>
      <c r="AZ71" s="1">
        <f t="shared" si="8"/>
        <v>9</v>
      </c>
      <c r="BA71" s="1">
        <f t="shared" si="9"/>
        <v>1</v>
      </c>
      <c r="BB71" s="1">
        <f t="shared" si="10"/>
        <v>0</v>
      </c>
      <c r="BC71" s="1">
        <f t="shared" si="15"/>
        <v>0.7</v>
      </c>
      <c r="BD71" s="79">
        <f t="shared" si="12"/>
        <v>3.1818181818181815E-2</v>
      </c>
    </row>
    <row r="72" spans="1:56" x14ac:dyDescent="0.25">
      <c r="A72" s="1" t="str">
        <f>Data!A83</f>
        <v>KinectFusion</v>
      </c>
      <c r="B72" s="1">
        <f>'(old)OtherMetrics'!B83</f>
        <v>4</v>
      </c>
      <c r="C72" s="1">
        <f>AuxiliaryTable!EV73</f>
        <v>5</v>
      </c>
      <c r="D72" s="1">
        <f>'(old)OtherMetrics'!C83</f>
        <v>0</v>
      </c>
      <c r="E72" s="1">
        <f>'(old)OtherMetrics'!D83</f>
        <v>0</v>
      </c>
      <c r="F72">
        <f t="shared" si="2"/>
        <v>0</v>
      </c>
      <c r="G72" s="207">
        <f t="shared" si="14"/>
        <v>0</v>
      </c>
      <c r="I72" s="1">
        <f t="shared" si="4"/>
        <v>76</v>
      </c>
      <c r="J72" s="215">
        <f>RANK(G72, $G$14:$G$155, 0)+COUNTIF($I72:I213,I72)-1</f>
        <v>123</v>
      </c>
      <c r="P72" s="144" t="str">
        <f t="shared" si="0"/>
        <v>ReFusion</v>
      </c>
      <c r="Q72" s="141">
        <v>59</v>
      </c>
      <c r="R72" s="143">
        <f t="shared" si="13"/>
        <v>3.1818181818181815E-2</v>
      </c>
      <c r="S72" s="242">
        <f>IFERROR(INDEX('Algorithm Details'!$Y$6:$Y$65, MATCH(P72, 'Algorithm Details'!$A$6:$A$65, 0)), "")</f>
        <v>43592</v>
      </c>
      <c r="T72" s="1" t="str">
        <f>IFERROR(IF(INDEX('Algorithm Details'!B$6:B$65, MATCH($P72, 'Algorithm Details'!$A$6:$A$65, 0)) = "", "", INDEX('Algorithm Details'!B$6:B$65, MATCH($P72, 'Algorithm Details'!$A$6:$A$65, 0))), "")</f>
        <v>ROS1</v>
      </c>
      <c r="U72" s="249" t="str">
        <f>IFERROR(IF(INDEX('Algorithm Details'!C$6:C$65, MATCH($P72, 'Algorithm Details'!$A$6:$A$65, 0)) = "", "", INDEX('Algorithm Details'!C$6:C$65, MATCH($P72, 'Algorithm Details'!$A$6:$A$65, 0))), "")</f>
        <v>CC BY-NC-SA 3.0</v>
      </c>
      <c r="V72" s="1" t="str">
        <f>IFERROR(IF(INDEX('Algorithm Details'!D$6:D$65, MATCH($P72, 'Algorithm Details'!$A$6:$A$65, 0)) = "", "", INDEX('Algorithm Details'!D$6:D$65, MATCH($P72, 'Algorithm Details'!$A$6:$A$65, 0))), "")</f>
        <v>-</v>
      </c>
      <c r="W72" s="1" t="str">
        <f>IFERROR(IF(INDEX('Algorithm Details'!E$6:E$65, MATCH($P72, 'Algorithm Details'!$A$6:$A$65, 0)) = "", "", INDEX('Algorithm Details'!E$6:E$65, MATCH($P72, 'Algorithm Details'!$A$6:$A$65, 0))), "")</f>
        <v>-</v>
      </c>
      <c r="X72" s="1" t="str">
        <f>IFERROR(IF(INDEX('Algorithm Details'!F$6:F$65, MATCH($P72, 'Algorithm Details'!$A$6:$A$65, 0)) = "", "", INDEX('Algorithm Details'!F$6:F$65, MATCH($P72, 'Algorithm Details'!$A$6:$A$65, 0))), "")</f>
        <v>R</v>
      </c>
      <c r="Y72" s="1" t="str">
        <f>IFERROR(IF(INDEX('Algorithm Details'!G$6:G$65, MATCH($P72, 'Algorithm Details'!$A$6:$A$65, 0)) = "", "", INDEX('Algorithm Details'!G$6:G$65, MATCH($P72, 'Algorithm Details'!$A$6:$A$65, 0))), "")</f>
        <v>-</v>
      </c>
      <c r="Z72" s="1" t="str">
        <f>IFERROR(IF(INDEX('Algorithm Details'!H$6:H$65, MATCH($P72, 'Algorithm Details'!$A$6:$A$65, 0)) = "", "", INDEX('Algorithm Details'!H$6:H$65, MATCH($P72, 'Algorithm Details'!$A$6:$A$65, 0))), "")</f>
        <v>-</v>
      </c>
      <c r="AA72" s="1" t="str">
        <f>IFERROR(IF(INDEX('Algorithm Details'!I$6:I$65, MATCH($P72, 'Algorithm Details'!$A$6:$A$65, 0)) = "", "", INDEX('Algorithm Details'!I$6:I$65, MATCH($P72, 'Algorithm Details'!$A$6:$A$65, 0))), "")</f>
        <v>-</v>
      </c>
      <c r="AB72" s="1" t="str">
        <f>IFERROR(IF(INDEX('Algorithm Details'!J$6:J$65, MATCH($P72, 'Algorithm Details'!$A$6:$A$65, 0)) = "", "", INDEX('Algorithm Details'!J$6:J$65, MATCH($P72, 'Algorithm Details'!$A$6:$A$65, 0))), "")</f>
        <v>-</v>
      </c>
      <c r="AC72" s="1" t="str">
        <f>IFERROR(IF(INDEX('Algorithm Details'!K$6:K$65, MATCH($P72, 'Algorithm Details'!$A$6:$A$65, 0)) = "", "", INDEX('Algorithm Details'!K$6:K$65, MATCH($P72, 'Algorithm Details'!$A$6:$A$65, 0))), "")</f>
        <v>-</v>
      </c>
      <c r="AD72" s="1" t="str">
        <f>IFERROR(IF(INDEX('Algorithm Details'!L$6:L$65, MATCH($P72, 'Algorithm Details'!$A$6:$A$65, 0)) = "", "", INDEX('Algorithm Details'!L$6:L$65, MATCH($P72, 'Algorithm Details'!$A$6:$A$65, 0))), "")</f>
        <v>-</v>
      </c>
      <c r="AE72" s="1" t="str">
        <f>IFERROR(IF(INDEX('Algorithm Details'!M$6:M$65, MATCH($P72, 'Algorithm Details'!$A$6:$A$65, 0)) = "", "", INDEX('Algorithm Details'!M$6:M$65, MATCH($P72, 'Algorithm Details'!$A$6:$A$65, 0))), "")</f>
        <v>S</v>
      </c>
      <c r="AF72" s="1" t="str">
        <f>IFERROR(IF(INDEX('Algorithm Details'!N$6:N$65, MATCH($P72, 'Algorithm Details'!$A$6:$A$65, 0)) = "", "", INDEX('Algorithm Details'!N$6:N$65, MATCH($P72, 'Algorithm Details'!$A$6:$A$65, 0))), "")</f>
        <v>-</v>
      </c>
      <c r="AG72" s="1" t="str">
        <f>IFERROR(IF(INDEX('Algorithm Details'!O$6:O$65, MATCH($P72, 'Algorithm Details'!$A$6:$A$65, 0)) = "", "", INDEX('Algorithm Details'!O$6:O$65, MATCH($P72, 'Algorithm Details'!$A$6:$A$65, 0))), "")</f>
        <v>S</v>
      </c>
      <c r="AH72" s="1" t="str">
        <f>IFERROR(IF(INDEX('Algorithm Details'!P$6:P$65, MATCH($P72, 'Algorithm Details'!$A$6:$A$65, 0)) = "", "", INDEX('Algorithm Details'!P$6:P$65, MATCH($P72, 'Algorithm Details'!$A$6:$A$65, 0))), "")</f>
        <v>-</v>
      </c>
      <c r="AI72" s="1" t="str">
        <f>IFERROR(IF(INDEX('Algorithm Details'!Q$6:Q$65, MATCH($P72, 'Algorithm Details'!$A$6:$A$65, 0)) = "", "", INDEX('Algorithm Details'!Q$6:Q$65, MATCH($P72, 'Algorithm Details'!$A$6:$A$65, 0))), "")</f>
        <v>-</v>
      </c>
      <c r="AJ72" s="1" t="str">
        <f>IFERROR(IF(INDEX('Algorithm Details'!R$6:R$65, MATCH($P72, 'Algorithm Details'!$A$6:$A$65, 0)) = "", "", INDEX('Algorithm Details'!R$6:R$65, MATCH($P72, 'Algorithm Details'!$A$6:$A$65, 0))), "")</f>
        <v>-</v>
      </c>
      <c r="AK72" s="1" t="str">
        <f>IFERROR(IF(INDEX('Algorithm Details'!S$6:S$65, MATCH($P72, 'Algorithm Details'!$A$6:$A$65, 0)) = "", "", INDEX('Algorithm Details'!S$6:S$65, MATCH($P72, 'Algorithm Details'!$A$6:$A$65, 0))), "")</f>
        <v>-</v>
      </c>
      <c r="AL72" s="1" t="str">
        <f>IFERROR(IF(INDEX('Algorithm Details'!T$6:T$65, MATCH($P72, 'Algorithm Details'!$A$6:$A$65, 0)) = "", "", INDEX('Algorithm Details'!T$6:T$65, MATCH($P72, 'Algorithm Details'!$A$6:$A$65, 0))), "")</f>
        <v/>
      </c>
      <c r="AM72" s="1" t="str">
        <f>IFERROR(IF(INDEX('Algorithm Details'!U$6:U$65, MATCH($P72, 'Algorithm Details'!$A$6:$A$65, 0)) = "", "", INDEX('Algorithm Details'!U$6:U$65, MATCH($P72, 'Algorithm Details'!$A$6:$A$65, 0))), "")</f>
        <v/>
      </c>
      <c r="AN72" s="1" t="str">
        <f>IFERROR(IF(INDEX('Algorithm Details'!V$6:V$65, MATCH($P72, 'Algorithm Details'!$A$6:$A$65, 0)) = "", "", INDEX('Algorithm Details'!V$6:V$65, MATCH($P72, 'Algorithm Details'!$A$6:$A$65, 0))), "")</f>
        <v/>
      </c>
      <c r="AO72" s="1" t="str">
        <f>IFERROR(IF(INDEX('Algorithm Details'!W$6:W$65, MATCH($P72, 'Algorithm Details'!$A$6:$A$65, 0)) = "", "", INDEX('Algorithm Details'!W$6:W$65, MATCH($P72, 'Algorithm Details'!$A$6:$A$65, 0))), "")</f>
        <v>github</v>
      </c>
      <c r="AP72" s="1">
        <f ca="1">IFERROR(IF(INDEX('Algorithm Details'!X$6:X$65, MATCH($P72, 'Algorithm Details'!$A$6:$A$65, 0)) = "", "", INDEX('Algorithm Details'!X$6:X$65, MATCH($P72, 'Algorithm Details'!$A$6:$A$65, 0))), "")</f>
        <v>7</v>
      </c>
      <c r="AQ72" s="1">
        <f>IFERROR(IF(INDEX('Algorithm Details'!Y$6:Y$65, MATCH($P72, 'Algorithm Details'!$A$6:$A$65, 0)) = "", "", INDEX('Algorithm Details'!Y$6:Y$65, MATCH($P72, 'Algorithm Details'!$A$6:$A$65, 0))), "")</f>
        <v>43592</v>
      </c>
      <c r="AR72" s="1" t="str">
        <f>IFERROR(IF(INDEX('Algorithm Details'!Z$6:Z$65, MATCH($P72, 'Algorithm Details'!$A$6:$A$65, 0)) = "", "", INDEX('Algorithm Details'!Z$6:Z$65, MATCH($P72, 'Algorithm Details'!$A$6:$A$65, 0))), "")</f>
        <v/>
      </c>
      <c r="AS72" s="1" t="str">
        <f>IFERROR(IF(INDEX('Algorithm Details'!AA$6:AA$65, MATCH($P72, 'Algorithm Details'!$A$6:$A$65, 0)) = "", "", INDEX('Algorithm Details'!AA$6:AA$65, MATCH($P72, 'Algorithm Details'!$A$6:$A$65, 0))), "")</f>
        <v/>
      </c>
      <c r="AT72" s="141" t="str">
        <f>IFERROR(IF(INDEX('Algorithm Details'!AB$6:AB$65, MATCH($P72, 'Algorithm Details'!$A$6:$A$65, 0)) = "", "", INDEX('Algorithm Details'!AB$6:AB$65, MATCH($P72, 'Algorithm Details'!$A$6:$A$65, 0))), "")</f>
        <v>10.1109/IROS40897.2019.8967590</v>
      </c>
      <c r="AX72" s="1" t="str">
        <f t="shared" si="6"/>
        <v>ReFusion</v>
      </c>
      <c r="AY72" s="1">
        <f t="shared" si="7"/>
        <v>66</v>
      </c>
      <c r="AZ72" s="1">
        <f t="shared" si="8"/>
        <v>10</v>
      </c>
      <c r="BA72" s="1">
        <f t="shared" si="9"/>
        <v>3</v>
      </c>
      <c r="BB72" s="1">
        <f t="shared" si="10"/>
        <v>0</v>
      </c>
      <c r="BC72" s="1">
        <f t="shared" si="15"/>
        <v>2.0999999999999996</v>
      </c>
      <c r="BD72" s="79">
        <f t="shared" si="12"/>
        <v>3.1818181818181815E-2</v>
      </c>
    </row>
    <row r="73" spans="1:56" x14ac:dyDescent="0.25">
      <c r="A73" s="1" t="str">
        <f>Data!A84</f>
        <v>RGB-DOdometry</v>
      </c>
      <c r="B73" s="1">
        <f>'(old)OtherMetrics'!B84</f>
        <v>12</v>
      </c>
      <c r="C73" s="1">
        <f>AuxiliaryTable!EV74</f>
        <v>9</v>
      </c>
      <c r="D73" s="1">
        <f>'(old)OtherMetrics'!C84</f>
        <v>0</v>
      </c>
      <c r="E73" s="1">
        <f>'(old)OtherMetrics'!D84</f>
        <v>0</v>
      </c>
      <c r="F73">
        <f t="shared" si="2"/>
        <v>0</v>
      </c>
      <c r="G73" s="207">
        <f t="shared" si="14"/>
        <v>0</v>
      </c>
      <c r="I73" s="1">
        <f t="shared" si="4"/>
        <v>76</v>
      </c>
      <c r="J73" s="215">
        <f>RANK(G73, $G$14:$G$155, 0)+COUNTIF($I73:I214,I73)-1</f>
        <v>122</v>
      </c>
      <c r="P73" s="144" t="str">
        <f t="shared" si="0"/>
        <v>RTAB. Stereo. F2F</v>
      </c>
      <c r="Q73" s="141">
        <v>60</v>
      </c>
      <c r="R73" s="143">
        <f t="shared" si="13"/>
        <v>3.1818181818181815E-2</v>
      </c>
      <c r="S73" s="242" t="str">
        <f>IFERROR(INDEX('Algorithm Details'!$Y$6:$Y$65, MATCH(P73, 'Algorithm Details'!$A$6:$A$65, 0)), "")</f>
        <v/>
      </c>
      <c r="T73" s="1" t="str">
        <f>IFERROR(IF(INDEX('Algorithm Details'!B$6:B$65, MATCH($P73, 'Algorithm Details'!$A$6:$A$65, 0)) = "", "", INDEX('Algorithm Details'!B$6:B$65, MATCH($P73, 'Algorithm Details'!$A$6:$A$65, 0))), "")</f>
        <v/>
      </c>
      <c r="U73" s="249" t="str">
        <f>IFERROR(IF(INDEX('Algorithm Details'!C$6:C$65, MATCH($P73, 'Algorithm Details'!$A$6:$A$65, 0)) = "", "", INDEX('Algorithm Details'!C$6:C$65, MATCH($P73, 'Algorithm Details'!$A$6:$A$65, 0))), "")</f>
        <v/>
      </c>
      <c r="V73" s="1" t="str">
        <f>IFERROR(IF(INDEX('Algorithm Details'!D$6:D$65, MATCH($P73, 'Algorithm Details'!$A$6:$A$65, 0)) = "", "", INDEX('Algorithm Details'!D$6:D$65, MATCH($P73, 'Algorithm Details'!$A$6:$A$65, 0))), "")</f>
        <v/>
      </c>
      <c r="W73" s="1" t="str">
        <f>IFERROR(IF(INDEX('Algorithm Details'!E$6:E$65, MATCH($P73, 'Algorithm Details'!$A$6:$A$65, 0)) = "", "", INDEX('Algorithm Details'!E$6:E$65, MATCH($P73, 'Algorithm Details'!$A$6:$A$65, 0))), "")</f>
        <v/>
      </c>
      <c r="X73" s="1" t="str">
        <f>IFERROR(IF(INDEX('Algorithm Details'!F$6:F$65, MATCH($P73, 'Algorithm Details'!$A$6:$A$65, 0)) = "", "", INDEX('Algorithm Details'!F$6:F$65, MATCH($P73, 'Algorithm Details'!$A$6:$A$65, 0))), "")</f>
        <v/>
      </c>
      <c r="Y73" s="1" t="str">
        <f>IFERROR(IF(INDEX('Algorithm Details'!G$6:G$65, MATCH($P73, 'Algorithm Details'!$A$6:$A$65, 0)) = "", "", INDEX('Algorithm Details'!G$6:G$65, MATCH($P73, 'Algorithm Details'!$A$6:$A$65, 0))), "")</f>
        <v/>
      </c>
      <c r="Z73" s="1" t="str">
        <f>IFERROR(IF(INDEX('Algorithm Details'!H$6:H$65, MATCH($P73, 'Algorithm Details'!$A$6:$A$65, 0)) = "", "", INDEX('Algorithm Details'!H$6:H$65, MATCH($P73, 'Algorithm Details'!$A$6:$A$65, 0))), "")</f>
        <v/>
      </c>
      <c r="AA73" s="1" t="str">
        <f>IFERROR(IF(INDEX('Algorithm Details'!I$6:I$65, MATCH($P73, 'Algorithm Details'!$A$6:$A$65, 0)) = "", "", INDEX('Algorithm Details'!I$6:I$65, MATCH($P73, 'Algorithm Details'!$A$6:$A$65, 0))), "")</f>
        <v/>
      </c>
      <c r="AB73" s="1" t="str">
        <f>IFERROR(IF(INDEX('Algorithm Details'!J$6:J$65, MATCH($P73, 'Algorithm Details'!$A$6:$A$65, 0)) = "", "", INDEX('Algorithm Details'!J$6:J$65, MATCH($P73, 'Algorithm Details'!$A$6:$A$65, 0))), "")</f>
        <v/>
      </c>
      <c r="AC73" s="1" t="str">
        <f>IFERROR(IF(INDEX('Algorithm Details'!K$6:K$65, MATCH($P73, 'Algorithm Details'!$A$6:$A$65, 0)) = "", "", INDEX('Algorithm Details'!K$6:K$65, MATCH($P73, 'Algorithm Details'!$A$6:$A$65, 0))), "")</f>
        <v/>
      </c>
      <c r="AD73" s="1" t="str">
        <f>IFERROR(IF(INDEX('Algorithm Details'!L$6:L$65, MATCH($P73, 'Algorithm Details'!$A$6:$A$65, 0)) = "", "", INDEX('Algorithm Details'!L$6:L$65, MATCH($P73, 'Algorithm Details'!$A$6:$A$65, 0))), "")</f>
        <v/>
      </c>
      <c r="AE73" s="1" t="str">
        <f>IFERROR(IF(INDEX('Algorithm Details'!M$6:M$65, MATCH($P73, 'Algorithm Details'!$A$6:$A$65, 0)) = "", "", INDEX('Algorithm Details'!M$6:M$65, MATCH($P73, 'Algorithm Details'!$A$6:$A$65, 0))), "")</f>
        <v/>
      </c>
      <c r="AF73" s="1" t="str">
        <f>IFERROR(IF(INDEX('Algorithm Details'!N$6:N$65, MATCH($P73, 'Algorithm Details'!$A$6:$A$65, 0)) = "", "", INDEX('Algorithm Details'!N$6:N$65, MATCH($P73, 'Algorithm Details'!$A$6:$A$65, 0))), "")</f>
        <v/>
      </c>
      <c r="AG73" s="1" t="str">
        <f>IFERROR(IF(INDEX('Algorithm Details'!O$6:O$65, MATCH($P73, 'Algorithm Details'!$A$6:$A$65, 0)) = "", "", INDEX('Algorithm Details'!O$6:O$65, MATCH($P73, 'Algorithm Details'!$A$6:$A$65, 0))), "")</f>
        <v/>
      </c>
      <c r="AH73" s="1" t="str">
        <f>IFERROR(IF(INDEX('Algorithm Details'!P$6:P$65, MATCH($P73, 'Algorithm Details'!$A$6:$A$65, 0)) = "", "", INDEX('Algorithm Details'!P$6:P$65, MATCH($P73, 'Algorithm Details'!$A$6:$A$65, 0))), "")</f>
        <v/>
      </c>
      <c r="AI73" s="1" t="str">
        <f>IFERROR(IF(INDEX('Algorithm Details'!Q$6:Q$65, MATCH($P73, 'Algorithm Details'!$A$6:$A$65, 0)) = "", "", INDEX('Algorithm Details'!Q$6:Q$65, MATCH($P73, 'Algorithm Details'!$A$6:$A$65, 0))), "")</f>
        <v/>
      </c>
      <c r="AJ73" s="1" t="str">
        <f>IFERROR(IF(INDEX('Algorithm Details'!R$6:R$65, MATCH($P73, 'Algorithm Details'!$A$6:$A$65, 0)) = "", "", INDEX('Algorithm Details'!R$6:R$65, MATCH($P73, 'Algorithm Details'!$A$6:$A$65, 0))), "")</f>
        <v/>
      </c>
      <c r="AK73" s="1" t="str">
        <f>IFERROR(IF(INDEX('Algorithm Details'!S$6:S$65, MATCH($P73, 'Algorithm Details'!$A$6:$A$65, 0)) = "", "", INDEX('Algorithm Details'!S$6:S$65, MATCH($P73, 'Algorithm Details'!$A$6:$A$65, 0))), "")</f>
        <v/>
      </c>
      <c r="AL73" s="1" t="str">
        <f>IFERROR(IF(INDEX('Algorithm Details'!T$6:T$65, MATCH($P73, 'Algorithm Details'!$A$6:$A$65, 0)) = "", "", INDEX('Algorithm Details'!T$6:T$65, MATCH($P73, 'Algorithm Details'!$A$6:$A$65, 0))), "")</f>
        <v/>
      </c>
      <c r="AM73" s="1" t="str">
        <f>IFERROR(IF(INDEX('Algorithm Details'!U$6:U$65, MATCH($P73, 'Algorithm Details'!$A$6:$A$65, 0)) = "", "", INDEX('Algorithm Details'!U$6:U$65, MATCH($P73, 'Algorithm Details'!$A$6:$A$65, 0))), "")</f>
        <v/>
      </c>
      <c r="AN73" s="1" t="str">
        <f>IFERROR(IF(INDEX('Algorithm Details'!V$6:V$65, MATCH($P73, 'Algorithm Details'!$A$6:$A$65, 0)) = "", "", INDEX('Algorithm Details'!V$6:V$65, MATCH($P73, 'Algorithm Details'!$A$6:$A$65, 0))), "")</f>
        <v/>
      </c>
      <c r="AO73" s="1" t="str">
        <f>IFERROR(IF(INDEX('Algorithm Details'!W$6:W$65, MATCH($P73, 'Algorithm Details'!$A$6:$A$65, 0)) = "", "", INDEX('Algorithm Details'!W$6:W$65, MATCH($P73, 'Algorithm Details'!$A$6:$A$65, 0))), "")</f>
        <v/>
      </c>
      <c r="AP73" s="1" t="str">
        <f>IFERROR(IF(INDEX('Algorithm Details'!X$6:X$65, MATCH($P73, 'Algorithm Details'!$A$6:$A$65, 0)) = "", "", INDEX('Algorithm Details'!X$6:X$65, MATCH($P73, 'Algorithm Details'!$A$6:$A$65, 0))), "")</f>
        <v/>
      </c>
      <c r="AQ73" s="1" t="str">
        <f>IFERROR(IF(INDEX('Algorithm Details'!Y$6:Y$65, MATCH($P73, 'Algorithm Details'!$A$6:$A$65, 0)) = "", "", INDEX('Algorithm Details'!Y$6:Y$65, MATCH($P73, 'Algorithm Details'!$A$6:$A$65, 0))), "")</f>
        <v/>
      </c>
      <c r="AR73" s="1" t="str">
        <f>IFERROR(IF(INDEX('Algorithm Details'!Z$6:Z$65, MATCH($P73, 'Algorithm Details'!$A$6:$A$65, 0)) = "", "", INDEX('Algorithm Details'!Z$6:Z$65, MATCH($P73, 'Algorithm Details'!$A$6:$A$65, 0))), "")</f>
        <v/>
      </c>
      <c r="AS73" s="1" t="str">
        <f>IFERROR(IF(INDEX('Algorithm Details'!AA$6:AA$65, MATCH($P73, 'Algorithm Details'!$A$6:$A$65, 0)) = "", "", INDEX('Algorithm Details'!AA$6:AA$65, MATCH($P73, 'Algorithm Details'!$A$6:$A$65, 0))), "")</f>
        <v/>
      </c>
      <c r="AT73" s="141" t="str">
        <f>IFERROR(IF(INDEX('Algorithm Details'!AB$6:AB$65, MATCH($P73, 'Algorithm Details'!$A$6:$A$65, 0)) = "", "", INDEX('Algorithm Details'!AB$6:AB$65, MATCH($P73, 'Algorithm Details'!$A$6:$A$65, 0))), "")</f>
        <v/>
      </c>
      <c r="AX73" s="1" t="str">
        <f t="shared" si="6"/>
        <v>RTAB. Stereo. F2F</v>
      </c>
      <c r="AY73" s="1">
        <f t="shared" si="7"/>
        <v>22</v>
      </c>
      <c r="AZ73" s="1">
        <f t="shared" si="8"/>
        <v>16</v>
      </c>
      <c r="BA73" s="1">
        <f t="shared" si="9"/>
        <v>1</v>
      </c>
      <c r="BB73" s="1">
        <f t="shared" si="10"/>
        <v>0</v>
      </c>
      <c r="BC73" s="1">
        <f t="shared" si="15"/>
        <v>0.7</v>
      </c>
      <c r="BD73" s="79">
        <f t="shared" si="12"/>
        <v>3.1818181818181815E-2</v>
      </c>
    </row>
    <row r="74" spans="1:56" x14ac:dyDescent="0.25">
      <c r="A74" s="1" t="str">
        <f>Data!A85</f>
        <v>DVO</v>
      </c>
      <c r="B74" s="1">
        <f>'(old)OtherMetrics'!B85</f>
        <v>12</v>
      </c>
      <c r="C74" s="1">
        <f>AuxiliaryTable!EV75</f>
        <v>9</v>
      </c>
      <c r="D74" s="1">
        <f>'(old)OtherMetrics'!C85</f>
        <v>0</v>
      </c>
      <c r="E74" s="1">
        <f>'(old)OtherMetrics'!D85</f>
        <v>0</v>
      </c>
      <c r="F74">
        <f t="shared" si="2"/>
        <v>0</v>
      </c>
      <c r="G74" s="207">
        <f t="shared" si="14"/>
        <v>0</v>
      </c>
      <c r="I74" s="1">
        <f t="shared" si="4"/>
        <v>76</v>
      </c>
      <c r="J74" s="215">
        <f>RANK(G74, $G$14:$G$155, 0)+COUNTIF($I74:I215,I74)-1</f>
        <v>121</v>
      </c>
      <c r="P74" s="144" t="str">
        <f t="shared" si="0"/>
        <v>DVO-SLAM</v>
      </c>
      <c r="Q74" s="141">
        <v>61</v>
      </c>
      <c r="R74" s="143">
        <f t="shared" si="13"/>
        <v>3.1034482758620686E-2</v>
      </c>
      <c r="S74" s="242" t="str">
        <f>IFERROR(INDEX('Algorithm Details'!$Y$6:$Y$65, MATCH(P74, 'Algorithm Details'!$A$6:$A$65, 0)), "")</f>
        <v/>
      </c>
      <c r="T74" s="1" t="str">
        <f>IFERROR(IF(INDEX('Algorithm Details'!B$6:B$65, MATCH($P74, 'Algorithm Details'!$A$6:$A$65, 0)) = "", "", INDEX('Algorithm Details'!B$6:B$65, MATCH($P74, 'Algorithm Details'!$A$6:$A$65, 0))), "")</f>
        <v/>
      </c>
      <c r="U74" s="249" t="str">
        <f>IFERROR(IF(INDEX('Algorithm Details'!C$6:C$65, MATCH($P74, 'Algorithm Details'!$A$6:$A$65, 0)) = "", "", INDEX('Algorithm Details'!C$6:C$65, MATCH($P74, 'Algorithm Details'!$A$6:$A$65, 0))), "")</f>
        <v/>
      </c>
      <c r="V74" s="1" t="str">
        <f>IFERROR(IF(INDEX('Algorithm Details'!D$6:D$65, MATCH($P74, 'Algorithm Details'!$A$6:$A$65, 0)) = "", "", INDEX('Algorithm Details'!D$6:D$65, MATCH($P74, 'Algorithm Details'!$A$6:$A$65, 0))), "")</f>
        <v/>
      </c>
      <c r="W74" s="1" t="str">
        <f>IFERROR(IF(INDEX('Algorithm Details'!E$6:E$65, MATCH($P74, 'Algorithm Details'!$A$6:$A$65, 0)) = "", "", INDEX('Algorithm Details'!E$6:E$65, MATCH($P74, 'Algorithm Details'!$A$6:$A$65, 0))), "")</f>
        <v/>
      </c>
      <c r="X74" s="1" t="str">
        <f>IFERROR(IF(INDEX('Algorithm Details'!F$6:F$65, MATCH($P74, 'Algorithm Details'!$A$6:$A$65, 0)) = "", "", INDEX('Algorithm Details'!F$6:F$65, MATCH($P74, 'Algorithm Details'!$A$6:$A$65, 0))), "")</f>
        <v/>
      </c>
      <c r="Y74" s="1" t="str">
        <f>IFERROR(IF(INDEX('Algorithm Details'!G$6:G$65, MATCH($P74, 'Algorithm Details'!$A$6:$A$65, 0)) = "", "", INDEX('Algorithm Details'!G$6:G$65, MATCH($P74, 'Algorithm Details'!$A$6:$A$65, 0))), "")</f>
        <v/>
      </c>
      <c r="Z74" s="1" t="str">
        <f>IFERROR(IF(INDEX('Algorithm Details'!H$6:H$65, MATCH($P74, 'Algorithm Details'!$A$6:$A$65, 0)) = "", "", INDEX('Algorithm Details'!H$6:H$65, MATCH($P74, 'Algorithm Details'!$A$6:$A$65, 0))), "")</f>
        <v/>
      </c>
      <c r="AA74" s="1" t="str">
        <f>IFERROR(IF(INDEX('Algorithm Details'!I$6:I$65, MATCH($P74, 'Algorithm Details'!$A$6:$A$65, 0)) = "", "", INDEX('Algorithm Details'!I$6:I$65, MATCH($P74, 'Algorithm Details'!$A$6:$A$65, 0))), "")</f>
        <v/>
      </c>
      <c r="AB74" s="1" t="str">
        <f>IFERROR(IF(INDEX('Algorithm Details'!J$6:J$65, MATCH($P74, 'Algorithm Details'!$A$6:$A$65, 0)) = "", "", INDEX('Algorithm Details'!J$6:J$65, MATCH($P74, 'Algorithm Details'!$A$6:$A$65, 0))), "")</f>
        <v/>
      </c>
      <c r="AC74" s="1" t="str">
        <f>IFERROR(IF(INDEX('Algorithm Details'!K$6:K$65, MATCH($P74, 'Algorithm Details'!$A$6:$A$65, 0)) = "", "", INDEX('Algorithm Details'!K$6:K$65, MATCH($P74, 'Algorithm Details'!$A$6:$A$65, 0))), "")</f>
        <v/>
      </c>
      <c r="AD74" s="1" t="str">
        <f>IFERROR(IF(INDEX('Algorithm Details'!L$6:L$65, MATCH($P74, 'Algorithm Details'!$A$6:$A$65, 0)) = "", "", INDEX('Algorithm Details'!L$6:L$65, MATCH($P74, 'Algorithm Details'!$A$6:$A$65, 0))), "")</f>
        <v/>
      </c>
      <c r="AE74" s="1" t="str">
        <f>IFERROR(IF(INDEX('Algorithm Details'!M$6:M$65, MATCH($P74, 'Algorithm Details'!$A$6:$A$65, 0)) = "", "", INDEX('Algorithm Details'!M$6:M$65, MATCH($P74, 'Algorithm Details'!$A$6:$A$65, 0))), "")</f>
        <v/>
      </c>
      <c r="AF74" s="1" t="str">
        <f>IFERROR(IF(INDEX('Algorithm Details'!N$6:N$65, MATCH($P74, 'Algorithm Details'!$A$6:$A$65, 0)) = "", "", INDEX('Algorithm Details'!N$6:N$65, MATCH($P74, 'Algorithm Details'!$A$6:$A$65, 0))), "")</f>
        <v/>
      </c>
      <c r="AG74" s="1" t="str">
        <f>IFERROR(IF(INDEX('Algorithm Details'!O$6:O$65, MATCH($P74, 'Algorithm Details'!$A$6:$A$65, 0)) = "", "", INDEX('Algorithm Details'!O$6:O$65, MATCH($P74, 'Algorithm Details'!$A$6:$A$65, 0))), "")</f>
        <v/>
      </c>
      <c r="AH74" s="1" t="str">
        <f>IFERROR(IF(INDEX('Algorithm Details'!P$6:P$65, MATCH($P74, 'Algorithm Details'!$A$6:$A$65, 0)) = "", "", INDEX('Algorithm Details'!P$6:P$65, MATCH($P74, 'Algorithm Details'!$A$6:$A$65, 0))), "")</f>
        <v/>
      </c>
      <c r="AI74" s="1" t="str">
        <f>IFERROR(IF(INDEX('Algorithm Details'!Q$6:Q$65, MATCH($P74, 'Algorithm Details'!$A$6:$A$65, 0)) = "", "", INDEX('Algorithm Details'!Q$6:Q$65, MATCH($P74, 'Algorithm Details'!$A$6:$A$65, 0))), "")</f>
        <v/>
      </c>
      <c r="AJ74" s="1" t="str">
        <f>IFERROR(IF(INDEX('Algorithm Details'!R$6:R$65, MATCH($P74, 'Algorithm Details'!$A$6:$A$65, 0)) = "", "", INDEX('Algorithm Details'!R$6:R$65, MATCH($P74, 'Algorithm Details'!$A$6:$A$65, 0))), "")</f>
        <v/>
      </c>
      <c r="AK74" s="1" t="str">
        <f>IFERROR(IF(INDEX('Algorithm Details'!S$6:S$65, MATCH($P74, 'Algorithm Details'!$A$6:$A$65, 0)) = "", "", INDEX('Algorithm Details'!S$6:S$65, MATCH($P74, 'Algorithm Details'!$A$6:$A$65, 0))), "")</f>
        <v/>
      </c>
      <c r="AL74" s="1" t="str">
        <f>IFERROR(IF(INDEX('Algorithm Details'!T$6:T$65, MATCH($P74, 'Algorithm Details'!$A$6:$A$65, 0)) = "", "", INDEX('Algorithm Details'!T$6:T$65, MATCH($P74, 'Algorithm Details'!$A$6:$A$65, 0))), "")</f>
        <v/>
      </c>
      <c r="AM74" s="1" t="str">
        <f>IFERROR(IF(INDEX('Algorithm Details'!U$6:U$65, MATCH($P74, 'Algorithm Details'!$A$6:$A$65, 0)) = "", "", INDEX('Algorithm Details'!U$6:U$65, MATCH($P74, 'Algorithm Details'!$A$6:$A$65, 0))), "")</f>
        <v/>
      </c>
      <c r="AN74" s="1" t="str">
        <f>IFERROR(IF(INDEX('Algorithm Details'!V$6:V$65, MATCH($P74, 'Algorithm Details'!$A$6:$A$65, 0)) = "", "", INDEX('Algorithm Details'!V$6:V$65, MATCH($P74, 'Algorithm Details'!$A$6:$A$65, 0))), "")</f>
        <v/>
      </c>
      <c r="AO74" s="1" t="str">
        <f>IFERROR(IF(INDEX('Algorithm Details'!W$6:W$65, MATCH($P74, 'Algorithm Details'!$A$6:$A$65, 0)) = "", "", INDEX('Algorithm Details'!W$6:W$65, MATCH($P74, 'Algorithm Details'!$A$6:$A$65, 0))), "")</f>
        <v/>
      </c>
      <c r="AP74" s="1" t="str">
        <f>IFERROR(IF(INDEX('Algorithm Details'!X$6:X$65, MATCH($P74, 'Algorithm Details'!$A$6:$A$65, 0)) = "", "", INDEX('Algorithm Details'!X$6:X$65, MATCH($P74, 'Algorithm Details'!$A$6:$A$65, 0))), "")</f>
        <v/>
      </c>
      <c r="AQ74" s="1" t="str">
        <f>IFERROR(IF(INDEX('Algorithm Details'!Y$6:Y$65, MATCH($P74, 'Algorithm Details'!$A$6:$A$65, 0)) = "", "", INDEX('Algorithm Details'!Y$6:Y$65, MATCH($P74, 'Algorithm Details'!$A$6:$A$65, 0))), "")</f>
        <v/>
      </c>
      <c r="AR74" s="1" t="str">
        <f>IFERROR(IF(INDEX('Algorithm Details'!Z$6:Z$65, MATCH($P74, 'Algorithm Details'!$A$6:$A$65, 0)) = "", "", INDEX('Algorithm Details'!Z$6:Z$65, MATCH($P74, 'Algorithm Details'!$A$6:$A$65, 0))), "")</f>
        <v/>
      </c>
      <c r="AS74" s="1" t="str">
        <f>IFERROR(IF(INDEX('Algorithm Details'!AA$6:AA$65, MATCH($P74, 'Algorithm Details'!$A$6:$A$65, 0)) = "", "", INDEX('Algorithm Details'!AA$6:AA$65, MATCH($P74, 'Algorithm Details'!$A$6:$A$65, 0))), "")</f>
        <v/>
      </c>
      <c r="AT74" s="141" t="str">
        <f>IFERROR(IF(INDEX('Algorithm Details'!AB$6:AB$65, MATCH($P74, 'Algorithm Details'!$A$6:$A$65, 0)) = "", "", INDEX('Algorithm Details'!AB$6:AB$65, MATCH($P74, 'Algorithm Details'!$A$6:$A$65, 0))), "")</f>
        <v/>
      </c>
      <c r="AX74" s="1" t="str">
        <f t="shared" si="6"/>
        <v>DVO-SLAM</v>
      </c>
      <c r="AY74" s="1">
        <f t="shared" si="7"/>
        <v>29</v>
      </c>
      <c r="AZ74" s="1">
        <f t="shared" si="8"/>
        <v>16</v>
      </c>
      <c r="BA74" s="1">
        <f t="shared" si="9"/>
        <v>1</v>
      </c>
      <c r="BB74" s="1">
        <f t="shared" si="10"/>
        <v>1</v>
      </c>
      <c r="BC74" s="1">
        <f t="shared" si="15"/>
        <v>0.89999999999999991</v>
      </c>
      <c r="BD74" s="79">
        <f t="shared" si="12"/>
        <v>3.1034482758620686E-2</v>
      </c>
    </row>
    <row r="75" spans="1:56" x14ac:dyDescent="0.25">
      <c r="A75" s="1" t="str">
        <f>Data!A86</f>
        <v>Fovis</v>
      </c>
      <c r="B75" s="1">
        <f>'(old)OtherMetrics'!B86</f>
        <v>12</v>
      </c>
      <c r="C75" s="1">
        <f>AuxiliaryTable!EV76</f>
        <v>9</v>
      </c>
      <c r="D75" s="1">
        <f>'(old)OtherMetrics'!C86</f>
        <v>0</v>
      </c>
      <c r="E75" s="1">
        <f>'(old)OtherMetrics'!D86</f>
        <v>0</v>
      </c>
      <c r="F75">
        <f t="shared" si="2"/>
        <v>0</v>
      </c>
      <c r="G75" s="207">
        <f t="shared" si="14"/>
        <v>0</v>
      </c>
      <c r="I75" s="1">
        <f t="shared" si="4"/>
        <v>76</v>
      </c>
      <c r="J75" s="215">
        <f>RANK(G75, $G$14:$G$155, 0)+COUNTIF($I75:I216,I75)-1</f>
        <v>120</v>
      </c>
      <c r="P75" s="144" t="str">
        <f t="shared" si="0"/>
        <v>SVO</v>
      </c>
      <c r="Q75" s="141">
        <v>62</v>
      </c>
      <c r="R75" s="143">
        <f t="shared" si="13"/>
        <v>2.9032258064516127E-2</v>
      </c>
      <c r="S75" s="242">
        <f>IFERROR(INDEX('Algorithm Details'!$Y$6:$Y$65, MATCH(P75, 'Algorithm Details'!$A$6:$A$65, 0)), "")</f>
        <v>42864</v>
      </c>
      <c r="T75" s="1" t="str">
        <f>IFERROR(IF(INDEX('Algorithm Details'!B$6:B$65, MATCH($P75, 'Algorithm Details'!$A$6:$A$65, 0)) = "", "", INDEX('Algorithm Details'!B$6:B$65, MATCH($P75, 'Algorithm Details'!$A$6:$A$65, 0))), "")</f>
        <v>ROS1 (Groovy, Hydro, Indigo)</v>
      </c>
      <c r="U75" s="249" t="str">
        <f>IFERROR(IF(INDEX('Algorithm Details'!C$6:C$65, MATCH($P75, 'Algorithm Details'!$A$6:$A$65, 0)) = "", "", INDEX('Algorithm Details'!C$6:C$65, MATCH($P75, 'Algorithm Details'!$A$6:$A$65, 0))), "")</f>
        <v>+</v>
      </c>
      <c r="V75" s="1" t="str">
        <f>IFERROR(IF(INDEX('Algorithm Details'!D$6:D$65, MATCH($P75, 'Algorithm Details'!$A$6:$A$65, 0)) = "", "", INDEX('Algorithm Details'!D$6:D$65, MATCH($P75, 'Algorithm Details'!$A$6:$A$65, 0))), "")</f>
        <v>-</v>
      </c>
      <c r="W75" s="1" t="str">
        <f>IFERROR(IF(INDEX('Algorithm Details'!E$6:E$65, MATCH($P75, 'Algorithm Details'!$A$6:$A$65, 0)) = "", "", INDEX('Algorithm Details'!E$6:E$65, MATCH($P75, 'Algorithm Details'!$A$6:$A$65, 0))), "")</f>
        <v>-</v>
      </c>
      <c r="X75" s="1" t="str">
        <f>IFERROR(IF(INDEX('Algorithm Details'!F$6:F$65, MATCH($P75, 'Algorithm Details'!$A$6:$A$65, 0)) = "", "", INDEX('Algorithm Details'!F$6:F$65, MATCH($P75, 'Algorithm Details'!$A$6:$A$65, 0))), "")</f>
        <v>R</v>
      </c>
      <c r="Y75" s="1" t="str">
        <f>IFERROR(IF(INDEX('Algorithm Details'!G$6:G$65, MATCH($P75, 'Algorithm Details'!$A$6:$A$65, 0)) = "", "", INDEX('Algorithm Details'!G$6:G$65, MATCH($P75, 'Algorithm Details'!$A$6:$A$65, 0))), "")</f>
        <v>-</v>
      </c>
      <c r="Z75" s="1" t="str">
        <f>IFERROR(IF(INDEX('Algorithm Details'!H$6:H$65, MATCH($P75, 'Algorithm Details'!$A$6:$A$65, 0)) = "", "", INDEX('Algorithm Details'!H$6:H$65, MATCH($P75, 'Algorithm Details'!$A$6:$A$65, 0))), "")</f>
        <v>-</v>
      </c>
      <c r="AA75" s="1" t="str">
        <f>IFERROR(IF(INDEX('Algorithm Details'!I$6:I$65, MATCH($P75, 'Algorithm Details'!$A$6:$A$65, 0)) = "", "", INDEX('Algorithm Details'!I$6:I$65, MATCH($P75, 'Algorithm Details'!$A$6:$A$65, 0))), "")</f>
        <v>-</v>
      </c>
      <c r="AB75" s="1" t="str">
        <f>IFERROR(IF(INDEX('Algorithm Details'!J$6:J$65, MATCH($P75, 'Algorithm Details'!$A$6:$A$65, 0)) = "", "", INDEX('Algorithm Details'!J$6:J$65, MATCH($P75, 'Algorithm Details'!$A$6:$A$65, 0))), "")</f>
        <v>-</v>
      </c>
      <c r="AC75" s="1" t="str">
        <f>IFERROR(IF(INDEX('Algorithm Details'!K$6:K$65, MATCH($P75, 'Algorithm Details'!$A$6:$A$65, 0)) = "", "", INDEX('Algorithm Details'!K$6:K$65, MATCH($P75, 'Algorithm Details'!$A$6:$A$65, 0))), "")</f>
        <v>-</v>
      </c>
      <c r="AD75" s="1" t="str">
        <f>IFERROR(IF(INDEX('Algorithm Details'!L$6:L$65, MATCH($P75, 'Algorithm Details'!$A$6:$A$65, 0)) = "", "", INDEX('Algorithm Details'!L$6:L$65, MATCH($P75, 'Algorithm Details'!$A$6:$A$65, 0))), "")</f>
        <v>S</v>
      </c>
      <c r="AE75" s="1" t="str">
        <f>IFERROR(IF(INDEX('Algorithm Details'!M$6:M$65, MATCH($P75, 'Algorithm Details'!$A$6:$A$65, 0)) = "", "", INDEX('Algorithm Details'!M$6:M$65, MATCH($P75, 'Algorithm Details'!$A$6:$A$65, 0))), "")</f>
        <v>S</v>
      </c>
      <c r="AF75" s="1" t="str">
        <f>IFERROR(IF(INDEX('Algorithm Details'!N$6:N$65, MATCH($P75, 'Algorithm Details'!$A$6:$A$65, 0)) = "", "", INDEX('Algorithm Details'!N$6:N$65, MATCH($P75, 'Algorithm Details'!$A$6:$A$65, 0))), "")</f>
        <v>S</v>
      </c>
      <c r="AG75" s="1" t="str">
        <f>IFERROR(IF(INDEX('Algorithm Details'!O$6:O$65, MATCH($P75, 'Algorithm Details'!$A$6:$A$65, 0)) = "", "", INDEX('Algorithm Details'!O$6:O$65, MATCH($P75, 'Algorithm Details'!$A$6:$A$65, 0))), "")</f>
        <v>-</v>
      </c>
      <c r="AH75" s="1" t="str">
        <f>IFERROR(IF(INDEX('Algorithm Details'!P$6:P$65, MATCH($P75, 'Algorithm Details'!$A$6:$A$65, 0)) = "", "", INDEX('Algorithm Details'!P$6:P$65, MATCH($P75, 'Algorithm Details'!$A$6:$A$65, 0))), "")</f>
        <v>-</v>
      </c>
      <c r="AI75" s="1" t="str">
        <f>IFERROR(IF(INDEX('Algorithm Details'!Q$6:Q$65, MATCH($P75, 'Algorithm Details'!$A$6:$A$65, 0)) = "", "", INDEX('Algorithm Details'!Q$6:Q$65, MATCH($P75, 'Algorithm Details'!$A$6:$A$65, 0))), "")</f>
        <v>S</v>
      </c>
      <c r="AJ75" s="1" t="str">
        <f>IFERROR(IF(INDEX('Algorithm Details'!R$6:R$65, MATCH($P75, 'Algorithm Details'!$A$6:$A$65, 0)) = "", "", INDEX('Algorithm Details'!R$6:R$65, MATCH($P75, 'Algorithm Details'!$A$6:$A$65, 0))), "")</f>
        <v>-</v>
      </c>
      <c r="AK75" s="1" t="str">
        <f>IFERROR(IF(INDEX('Algorithm Details'!S$6:S$65, MATCH($P75, 'Algorithm Details'!$A$6:$A$65, 0)) = "", "", INDEX('Algorithm Details'!S$6:S$65, MATCH($P75, 'Algorithm Details'!$A$6:$A$65, 0))), "")</f>
        <v>-</v>
      </c>
      <c r="AL75" s="1" t="str">
        <f>IFERROR(IF(INDEX('Algorithm Details'!T$6:T$65, MATCH($P75, 'Algorithm Details'!$A$6:$A$65, 0)) = "", "", INDEX('Algorithm Details'!T$6:T$65, MATCH($P75, 'Algorithm Details'!$A$6:$A$65, 0))), "")</f>
        <v>none</v>
      </c>
      <c r="AM75" s="1" t="str">
        <f>IFERROR(IF(INDEX('Algorithm Details'!U$6:U$65, MATCH($P75, 'Algorithm Details'!$A$6:$A$65, 0)) = "", "", INDEX('Algorithm Details'!U$6:U$65, MATCH($P75, 'Algorithm Details'!$A$6:$A$65, 0))), "")</f>
        <v/>
      </c>
      <c r="AN75" s="1" t="str">
        <f>IFERROR(IF(INDEX('Algorithm Details'!V$6:V$65, MATCH($P75, 'Algorithm Details'!$A$6:$A$65, 0)) = "", "", INDEX('Algorithm Details'!V$6:V$65, MATCH($P75, 'Algorithm Details'!$A$6:$A$65, 0))), "")</f>
        <v>Uses 2 CPU cores.</v>
      </c>
      <c r="AO75" s="1" t="str">
        <f>IFERROR(IF(INDEX('Algorithm Details'!W$6:W$65, MATCH($P75, 'Algorithm Details'!$A$6:$A$65, 0)) = "", "", INDEX('Algorithm Details'!W$6:W$65, MATCH($P75, 'Algorithm Details'!$A$6:$A$65, 0))), "")</f>
        <v>github</v>
      </c>
      <c r="AP75" s="1">
        <f ca="1">IFERROR(IF(INDEX('Algorithm Details'!X$6:X$65, MATCH($P75, 'Algorithm Details'!$A$6:$A$65, 0)) = "", "", INDEX('Algorithm Details'!X$6:X$65, MATCH($P75, 'Algorithm Details'!$A$6:$A$65, 0))), "")</f>
        <v>9</v>
      </c>
      <c r="AQ75" s="1">
        <f>IFERROR(IF(INDEX('Algorithm Details'!Y$6:Y$65, MATCH($P75, 'Algorithm Details'!$A$6:$A$65, 0)) = "", "", INDEX('Algorithm Details'!Y$6:Y$65, MATCH($P75, 'Algorithm Details'!$A$6:$A$65, 0))), "")</f>
        <v>42864</v>
      </c>
      <c r="AR75" s="1" t="str">
        <f>IFERROR(IF(INDEX('Algorithm Details'!Z$6:Z$65, MATCH($P75, 'Algorithm Details'!$A$6:$A$65, 0)) = "", "", INDEX('Algorithm Details'!Z$6:Z$65, MATCH($P75, 'Algorithm Details'!$A$6:$A$65, 0))), "")</f>
        <v>-</v>
      </c>
      <c r="AS75" s="1" t="str">
        <f>IFERROR(IF(INDEX('Algorithm Details'!AA$6:AA$65, MATCH($P75, 'Algorithm Details'!$A$6:$A$65, 0)) = "", "", INDEX('Algorithm Details'!AA$6:AA$65, MATCH($P75, 'Algorithm Details'!$A$6:$A$65, 0))), "")</f>
        <v>-</v>
      </c>
      <c r="AT75" s="141" t="str">
        <f>IFERROR(IF(INDEX('Algorithm Details'!AB$6:AB$65, MATCH($P75, 'Algorithm Details'!$A$6:$A$65, 0)) = "", "", INDEX('Algorithm Details'!AB$6:AB$65, MATCH($P75, 'Algorithm Details'!$A$6:$A$65, 0))), "")</f>
        <v>10.1109/ICRA.2014.6906584</v>
      </c>
      <c r="AX75" s="1" t="str">
        <f t="shared" si="6"/>
        <v>SVO</v>
      </c>
      <c r="AY75" s="1">
        <f t="shared" si="7"/>
        <v>31</v>
      </c>
      <c r="AZ75" s="1">
        <f t="shared" si="8"/>
        <v>14</v>
      </c>
      <c r="BA75" s="1">
        <f t="shared" si="9"/>
        <v>1</v>
      </c>
      <c r="BB75" s="1">
        <f t="shared" si="10"/>
        <v>1</v>
      </c>
      <c r="BC75" s="1">
        <f t="shared" si="15"/>
        <v>0.89999999999999991</v>
      </c>
      <c r="BD75" s="79">
        <f t="shared" si="12"/>
        <v>2.9032258064516127E-2</v>
      </c>
    </row>
    <row r="76" spans="1:56" x14ac:dyDescent="0.25">
      <c r="A76" s="1" t="str">
        <f>Data!A87</f>
        <v>ICPOdometry</v>
      </c>
      <c r="B76" s="1">
        <f>'(old)OtherMetrics'!B87</f>
        <v>12</v>
      </c>
      <c r="C76" s="1">
        <f>AuxiliaryTable!EV77</f>
        <v>9</v>
      </c>
      <c r="D76" s="1">
        <f>'(old)OtherMetrics'!C87</f>
        <v>0</v>
      </c>
      <c r="E76" s="1">
        <f>'(old)OtherMetrics'!D87</f>
        <v>0</v>
      </c>
      <c r="F76">
        <f t="shared" si="2"/>
        <v>0</v>
      </c>
      <c r="G76" s="207">
        <f t="shared" si="14"/>
        <v>0</v>
      </c>
      <c r="I76" s="1">
        <f t="shared" si="4"/>
        <v>76</v>
      </c>
      <c r="J76" s="215">
        <f>RANK(G76, $G$14:$G$155, 0)+COUNTIF($I76:I217,I76)-1</f>
        <v>119</v>
      </c>
      <c r="P76" s="144" t="str">
        <f t="shared" si="0"/>
        <v>VINS-Fusion</v>
      </c>
      <c r="Q76" s="141">
        <v>63</v>
      </c>
      <c r="R76" s="143">
        <f t="shared" si="13"/>
        <v>2.9032258064516127E-2</v>
      </c>
      <c r="S76" s="242">
        <f>IFERROR(INDEX('Algorithm Details'!$Y$6:$Y$65, MATCH(P76, 'Algorithm Details'!$A$6:$A$65, 0)), "")</f>
        <v>44403</v>
      </c>
      <c r="T76" s="1" t="str">
        <f>IFERROR(IF(INDEX('Algorithm Details'!B$6:B$65, MATCH($P76, 'Algorithm Details'!$A$6:$A$65, 0)) = "", "", INDEX('Algorithm Details'!B$6:B$65, MATCH($P76, 'Algorithm Details'!$A$6:$A$65, 0))), "")</f>
        <v>ROS1 (kinetic, Melodic)</v>
      </c>
      <c r="U76" s="249" t="str">
        <f>IFERROR(IF(INDEX('Algorithm Details'!C$6:C$65, MATCH($P76, 'Algorithm Details'!$A$6:$A$65, 0)) = "", "", INDEX('Algorithm Details'!C$6:C$65, MATCH($P76, 'Algorithm Details'!$A$6:$A$65, 0))), "")</f>
        <v>GPL v3</v>
      </c>
      <c r="V76" s="1" t="str">
        <f>IFERROR(IF(INDEX('Algorithm Details'!D$6:D$65, MATCH($P76, 'Algorithm Details'!$A$6:$A$65, 0)) = "", "", INDEX('Algorithm Details'!D$6:D$65, MATCH($P76, 'Algorithm Details'!$A$6:$A$65, 0))), "")</f>
        <v>-</v>
      </c>
      <c r="W76" s="1" t="str">
        <f>IFERROR(IF(INDEX('Algorithm Details'!E$6:E$65, MATCH($P76, 'Algorithm Details'!$A$6:$A$65, 0)) = "", "", INDEX('Algorithm Details'!E$6:E$65, MATCH($P76, 'Algorithm Details'!$A$6:$A$65, 0))), "")</f>
        <v>-</v>
      </c>
      <c r="X76" s="1" t="str">
        <f>IFERROR(IF(INDEX('Algorithm Details'!F$6:F$65, MATCH($P76, 'Algorithm Details'!$A$6:$A$65, 0)) = "", "", INDEX('Algorithm Details'!F$6:F$65, MATCH($P76, 'Algorithm Details'!$A$6:$A$65, 0))), "")</f>
        <v>R</v>
      </c>
      <c r="Y76" s="1" t="str">
        <f>IFERROR(IF(INDEX('Algorithm Details'!G$6:G$65, MATCH($P76, 'Algorithm Details'!$A$6:$A$65, 0)) = "", "", INDEX('Algorithm Details'!G$6:G$65, MATCH($P76, 'Algorithm Details'!$A$6:$A$65, 0))), "")</f>
        <v>O</v>
      </c>
      <c r="Z76" s="1" t="str">
        <f>IFERROR(IF(INDEX('Algorithm Details'!H$6:H$65, MATCH($P76, 'Algorithm Details'!$A$6:$A$65, 0)) = "", "", INDEX('Algorithm Details'!H$6:H$65, MATCH($P76, 'Algorithm Details'!$A$6:$A$65, 0))), "")</f>
        <v>O</v>
      </c>
      <c r="AA76" s="1" t="str">
        <f>IFERROR(IF(INDEX('Algorithm Details'!I$6:I$65, MATCH($P76, 'Algorithm Details'!$A$6:$A$65, 0)) = "", "", INDEX('Algorithm Details'!I$6:I$65, MATCH($P76, 'Algorithm Details'!$A$6:$A$65, 0))), "")</f>
        <v>-</v>
      </c>
      <c r="AB76" s="1" t="str">
        <f>IFERROR(IF(INDEX('Algorithm Details'!J$6:J$65, MATCH($P76, 'Algorithm Details'!$A$6:$A$65, 0)) = "", "", INDEX('Algorithm Details'!J$6:J$65, MATCH($P76, 'Algorithm Details'!$A$6:$A$65, 0))), "")</f>
        <v>-</v>
      </c>
      <c r="AC76" s="1" t="str">
        <f>IFERROR(IF(INDEX('Algorithm Details'!K$6:K$65, MATCH($P76, 'Algorithm Details'!$A$6:$A$65, 0)) = "", "", INDEX('Algorithm Details'!K$6:K$65, MATCH($P76, 'Algorithm Details'!$A$6:$A$65, 0))), "")</f>
        <v>-</v>
      </c>
      <c r="AD76" s="1" t="str">
        <f>IFERROR(IF(INDEX('Algorithm Details'!L$6:L$65, MATCH($P76, 'Algorithm Details'!$A$6:$A$65, 0)) = "", "", INDEX('Algorithm Details'!L$6:L$65, MATCH($P76, 'Algorithm Details'!$A$6:$A$65, 0))), "")</f>
        <v>S</v>
      </c>
      <c r="AE76" s="1" t="str">
        <f>IFERROR(IF(INDEX('Algorithm Details'!M$6:M$65, MATCH($P76, 'Algorithm Details'!$A$6:$A$65, 0)) = "", "", INDEX('Algorithm Details'!M$6:M$65, MATCH($P76, 'Algorithm Details'!$A$6:$A$65, 0))), "")</f>
        <v>S</v>
      </c>
      <c r="AF76" s="1" t="str">
        <f>IFERROR(IF(INDEX('Algorithm Details'!N$6:N$65, MATCH($P76, 'Algorithm Details'!$A$6:$A$65, 0)) = "", "", INDEX('Algorithm Details'!N$6:N$65, MATCH($P76, 'Algorithm Details'!$A$6:$A$65, 0))), "")</f>
        <v>S</v>
      </c>
      <c r="AG76" s="1" t="str">
        <f>IFERROR(IF(INDEX('Algorithm Details'!O$6:O$65, MATCH($P76, 'Algorithm Details'!$A$6:$A$65, 0)) = "", "", INDEX('Algorithm Details'!O$6:O$65, MATCH($P76, 'Algorithm Details'!$A$6:$A$65, 0))), "")</f>
        <v>-</v>
      </c>
      <c r="AH76" s="1" t="str">
        <f>IFERROR(IF(INDEX('Algorithm Details'!P$6:P$65, MATCH($P76, 'Algorithm Details'!$A$6:$A$65, 0)) = "", "", INDEX('Algorithm Details'!P$6:P$65, MATCH($P76, 'Algorithm Details'!$A$6:$A$65, 0))), "")</f>
        <v>?-axis</v>
      </c>
      <c r="AI76" s="1" t="str">
        <f>IFERROR(IF(INDEX('Algorithm Details'!Q$6:Q$65, MATCH($P76, 'Algorithm Details'!$A$6:$A$65, 0)) = "", "", INDEX('Algorithm Details'!Q$6:Q$65, MATCH($P76, 'Algorithm Details'!$A$6:$A$65, 0))), "")</f>
        <v>S</v>
      </c>
      <c r="AJ76" s="1" t="str">
        <f>IFERROR(IF(INDEX('Algorithm Details'!R$6:R$65, MATCH($P76, 'Algorithm Details'!$A$6:$A$65, 0)) = "", "", INDEX('Algorithm Details'!R$6:R$65, MATCH($P76, 'Algorithm Details'!$A$6:$A$65, 0))), "")</f>
        <v>-</v>
      </c>
      <c r="AK76" s="1" t="str">
        <f>IFERROR(IF(INDEX('Algorithm Details'!S$6:S$65, MATCH($P76, 'Algorithm Details'!$A$6:$A$65, 0)) = "", "", INDEX('Algorithm Details'!S$6:S$65, MATCH($P76, 'Algorithm Details'!$A$6:$A$65, 0))), "")</f>
        <v>S</v>
      </c>
      <c r="AL76" s="1" t="str">
        <f>IFERROR(IF(INDEX('Algorithm Details'!T$6:T$65, MATCH($P76, 'Algorithm Details'!$A$6:$A$65, 0)) = "", "", INDEX('Algorithm Details'!T$6:T$65, MATCH($P76, 'Algorithm Details'!$A$6:$A$65, 0))), "")</f>
        <v/>
      </c>
      <c r="AM76" s="1" t="str">
        <f>IFERROR(IF(INDEX('Algorithm Details'!U$6:U$65, MATCH($P76, 'Algorithm Details'!$A$6:$A$65, 0)) = "", "", INDEX('Algorithm Details'!U$6:U$65, MATCH($P76, 'Algorithm Details'!$A$6:$A$65, 0))), "")</f>
        <v/>
      </c>
      <c r="AN76" s="1" t="str">
        <f>IFERROR(IF(INDEX('Algorithm Details'!V$6:V$65, MATCH($P76, 'Algorithm Details'!$A$6:$A$65, 0)) = "", "", INDEX('Algorithm Details'!V$6:V$65, MATCH($P76, 'Algorithm Details'!$A$6:$A$65, 0))), "")</f>
        <v>Can run in real time with i7-4790 CPU@3.6GHz</v>
      </c>
      <c r="AO76" s="1" t="str">
        <f>IFERROR(IF(INDEX('Algorithm Details'!W$6:W$65, MATCH($P76, 'Algorithm Details'!$A$6:$A$65, 0)) = "", "", INDEX('Algorithm Details'!W$6:W$65, MATCH($P76, 'Algorithm Details'!$A$6:$A$65, 0))), "")</f>
        <v>github</v>
      </c>
      <c r="AP76" s="1">
        <f ca="1">IFERROR(IF(INDEX('Algorithm Details'!X$6:X$65, MATCH($P76, 'Algorithm Details'!$A$6:$A$65, 0)) = "", "", INDEX('Algorithm Details'!X$6:X$65, MATCH($P76, 'Algorithm Details'!$A$6:$A$65, 0))), "")</f>
        <v>5</v>
      </c>
      <c r="AQ76" s="1">
        <f>IFERROR(IF(INDEX('Algorithm Details'!Y$6:Y$65, MATCH($P76, 'Algorithm Details'!$A$6:$A$65, 0)) = "", "", INDEX('Algorithm Details'!Y$6:Y$65, MATCH($P76, 'Algorithm Details'!$A$6:$A$65, 0))), "")</f>
        <v>44403</v>
      </c>
      <c r="AR76" s="1" t="str">
        <f>IFERROR(IF(INDEX('Algorithm Details'!Z$6:Z$65, MATCH($P76, 'Algorithm Details'!$A$6:$A$65, 0)) = "", "", INDEX('Algorithm Details'!Z$6:Z$65, MATCH($P76, 'Algorithm Details'!$A$6:$A$65, 0))), "")</f>
        <v>+</v>
      </c>
      <c r="AS76" s="1" t="str">
        <f>IFERROR(IF(INDEX('Algorithm Details'!AA$6:AA$65, MATCH($P76, 'Algorithm Details'!$A$6:$A$65, 0)) = "", "", INDEX('Algorithm Details'!AA$6:AA$65, MATCH($P76, 'Algorithm Details'!$A$6:$A$65, 0))), "")</f>
        <v>+</v>
      </c>
      <c r="AT76" s="141" t="str">
        <f>IFERROR(IF(INDEX('Algorithm Details'!AB$6:AB$65, MATCH($P76, 'Algorithm Details'!$A$6:$A$65, 0)) = "", "", INDEX('Algorithm Details'!AB$6:AB$65, MATCH($P76, 'Algorithm Details'!$A$6:$A$65, 0))), "")</f>
        <v/>
      </c>
      <c r="AX76" s="1" t="str">
        <f t="shared" si="6"/>
        <v>VINS-Fusion</v>
      </c>
      <c r="AY76" s="1">
        <f t="shared" si="7"/>
        <v>62</v>
      </c>
      <c r="AZ76" s="1">
        <f t="shared" si="8"/>
        <v>19</v>
      </c>
      <c r="BA76" s="1">
        <f t="shared" si="9"/>
        <v>2</v>
      </c>
      <c r="BB76" s="1">
        <f t="shared" si="10"/>
        <v>2</v>
      </c>
      <c r="BC76" s="1">
        <f t="shared" si="15"/>
        <v>1.7999999999999998</v>
      </c>
      <c r="BD76" s="79">
        <f t="shared" si="12"/>
        <v>2.9032258064516127E-2</v>
      </c>
    </row>
    <row r="77" spans="1:56" x14ac:dyDescent="0.25">
      <c r="A77" s="1" t="str">
        <f>Data!A88</f>
        <v>RGB-DICPOdometry</v>
      </c>
      <c r="B77" s="1">
        <f>'(old)OtherMetrics'!B88</f>
        <v>12</v>
      </c>
      <c r="C77" s="1">
        <f>AuxiliaryTable!EV78</f>
        <v>9</v>
      </c>
      <c r="D77" s="1">
        <f>'(old)OtherMetrics'!C88</f>
        <v>0</v>
      </c>
      <c r="E77" s="1">
        <f>'(old)OtherMetrics'!D88</f>
        <v>1</v>
      </c>
      <c r="F77">
        <f t="shared" si="2"/>
        <v>0.2</v>
      </c>
      <c r="G77" s="207">
        <f t="shared" si="14"/>
        <v>1.6666666666666666E-2</v>
      </c>
      <c r="I77" s="1">
        <f t="shared" si="4"/>
        <v>68</v>
      </c>
      <c r="J77" s="215">
        <f>RANK(G77, $G$14:$G$155, 0)+COUNTIF($I77:I218,I77)-1</f>
        <v>68</v>
      </c>
      <c r="P77" s="144" t="str">
        <f t="shared" si="0"/>
        <v>CLINS (No LoopClosure)</v>
      </c>
      <c r="Q77" s="141">
        <v>64</v>
      </c>
      <c r="R77" s="143">
        <f t="shared" si="13"/>
        <v>2.2222222222222223E-2</v>
      </c>
      <c r="S77" s="242" t="str">
        <f>IFERROR(INDEX('Algorithm Details'!$Y$6:$Y$65, MATCH(P77, 'Algorithm Details'!$A$6:$A$65, 0)), "")</f>
        <v/>
      </c>
      <c r="T77" s="1" t="str">
        <f>IFERROR(IF(INDEX('Algorithm Details'!B$6:B$65, MATCH($P77, 'Algorithm Details'!$A$6:$A$65, 0)) = "", "", INDEX('Algorithm Details'!B$6:B$65, MATCH($P77, 'Algorithm Details'!$A$6:$A$65, 0))), "")</f>
        <v/>
      </c>
      <c r="U77" s="249" t="str">
        <f>IFERROR(IF(INDEX('Algorithm Details'!C$6:C$65, MATCH($P77, 'Algorithm Details'!$A$6:$A$65, 0)) = "", "", INDEX('Algorithm Details'!C$6:C$65, MATCH($P77, 'Algorithm Details'!$A$6:$A$65, 0))), "")</f>
        <v/>
      </c>
      <c r="V77" s="1" t="str">
        <f>IFERROR(IF(INDEX('Algorithm Details'!D$6:D$65, MATCH($P77, 'Algorithm Details'!$A$6:$A$65, 0)) = "", "", INDEX('Algorithm Details'!D$6:D$65, MATCH($P77, 'Algorithm Details'!$A$6:$A$65, 0))), "")</f>
        <v/>
      </c>
      <c r="W77" s="1" t="str">
        <f>IFERROR(IF(INDEX('Algorithm Details'!E$6:E$65, MATCH($P77, 'Algorithm Details'!$A$6:$A$65, 0)) = "", "", INDEX('Algorithm Details'!E$6:E$65, MATCH($P77, 'Algorithm Details'!$A$6:$A$65, 0))), "")</f>
        <v/>
      </c>
      <c r="X77" s="1" t="str">
        <f>IFERROR(IF(INDEX('Algorithm Details'!F$6:F$65, MATCH($P77, 'Algorithm Details'!$A$6:$A$65, 0)) = "", "", INDEX('Algorithm Details'!F$6:F$65, MATCH($P77, 'Algorithm Details'!$A$6:$A$65, 0))), "")</f>
        <v/>
      </c>
      <c r="Y77" s="1" t="str">
        <f>IFERROR(IF(INDEX('Algorithm Details'!G$6:G$65, MATCH($P77, 'Algorithm Details'!$A$6:$A$65, 0)) = "", "", INDEX('Algorithm Details'!G$6:G$65, MATCH($P77, 'Algorithm Details'!$A$6:$A$65, 0))), "")</f>
        <v/>
      </c>
      <c r="Z77" s="1" t="str">
        <f>IFERROR(IF(INDEX('Algorithm Details'!H$6:H$65, MATCH($P77, 'Algorithm Details'!$A$6:$A$65, 0)) = "", "", INDEX('Algorithm Details'!H$6:H$65, MATCH($P77, 'Algorithm Details'!$A$6:$A$65, 0))), "")</f>
        <v/>
      </c>
      <c r="AA77" s="1" t="str">
        <f>IFERROR(IF(INDEX('Algorithm Details'!I$6:I$65, MATCH($P77, 'Algorithm Details'!$A$6:$A$65, 0)) = "", "", INDEX('Algorithm Details'!I$6:I$65, MATCH($P77, 'Algorithm Details'!$A$6:$A$65, 0))), "")</f>
        <v/>
      </c>
      <c r="AB77" s="1" t="str">
        <f>IFERROR(IF(INDEX('Algorithm Details'!J$6:J$65, MATCH($P77, 'Algorithm Details'!$A$6:$A$65, 0)) = "", "", INDEX('Algorithm Details'!J$6:J$65, MATCH($P77, 'Algorithm Details'!$A$6:$A$65, 0))), "")</f>
        <v/>
      </c>
      <c r="AC77" s="1" t="str">
        <f>IFERROR(IF(INDEX('Algorithm Details'!K$6:K$65, MATCH($P77, 'Algorithm Details'!$A$6:$A$65, 0)) = "", "", INDEX('Algorithm Details'!K$6:K$65, MATCH($P77, 'Algorithm Details'!$A$6:$A$65, 0))), "")</f>
        <v/>
      </c>
      <c r="AD77" s="1" t="str">
        <f>IFERROR(IF(INDEX('Algorithm Details'!L$6:L$65, MATCH($P77, 'Algorithm Details'!$A$6:$A$65, 0)) = "", "", INDEX('Algorithm Details'!L$6:L$65, MATCH($P77, 'Algorithm Details'!$A$6:$A$65, 0))), "")</f>
        <v/>
      </c>
      <c r="AE77" s="1" t="str">
        <f>IFERROR(IF(INDEX('Algorithm Details'!M$6:M$65, MATCH($P77, 'Algorithm Details'!$A$6:$A$65, 0)) = "", "", INDEX('Algorithm Details'!M$6:M$65, MATCH($P77, 'Algorithm Details'!$A$6:$A$65, 0))), "")</f>
        <v/>
      </c>
      <c r="AF77" s="1" t="str">
        <f>IFERROR(IF(INDEX('Algorithm Details'!N$6:N$65, MATCH($P77, 'Algorithm Details'!$A$6:$A$65, 0)) = "", "", INDEX('Algorithm Details'!N$6:N$65, MATCH($P77, 'Algorithm Details'!$A$6:$A$65, 0))), "")</f>
        <v/>
      </c>
      <c r="AG77" s="1" t="str">
        <f>IFERROR(IF(INDEX('Algorithm Details'!O$6:O$65, MATCH($P77, 'Algorithm Details'!$A$6:$A$65, 0)) = "", "", INDEX('Algorithm Details'!O$6:O$65, MATCH($P77, 'Algorithm Details'!$A$6:$A$65, 0))), "")</f>
        <v/>
      </c>
      <c r="AH77" s="1" t="str">
        <f>IFERROR(IF(INDEX('Algorithm Details'!P$6:P$65, MATCH($P77, 'Algorithm Details'!$A$6:$A$65, 0)) = "", "", INDEX('Algorithm Details'!P$6:P$65, MATCH($P77, 'Algorithm Details'!$A$6:$A$65, 0))), "")</f>
        <v/>
      </c>
      <c r="AI77" s="1" t="str">
        <f>IFERROR(IF(INDEX('Algorithm Details'!Q$6:Q$65, MATCH($P77, 'Algorithm Details'!$A$6:$A$65, 0)) = "", "", INDEX('Algorithm Details'!Q$6:Q$65, MATCH($P77, 'Algorithm Details'!$A$6:$A$65, 0))), "")</f>
        <v/>
      </c>
      <c r="AJ77" s="1" t="str">
        <f>IFERROR(IF(INDEX('Algorithm Details'!R$6:R$65, MATCH($P77, 'Algorithm Details'!$A$6:$A$65, 0)) = "", "", INDEX('Algorithm Details'!R$6:R$65, MATCH($P77, 'Algorithm Details'!$A$6:$A$65, 0))), "")</f>
        <v/>
      </c>
      <c r="AK77" s="1" t="str">
        <f>IFERROR(IF(INDEX('Algorithm Details'!S$6:S$65, MATCH($P77, 'Algorithm Details'!$A$6:$A$65, 0)) = "", "", INDEX('Algorithm Details'!S$6:S$65, MATCH($P77, 'Algorithm Details'!$A$6:$A$65, 0))), "")</f>
        <v/>
      </c>
      <c r="AL77" s="1" t="str">
        <f>IFERROR(IF(INDEX('Algorithm Details'!T$6:T$65, MATCH($P77, 'Algorithm Details'!$A$6:$A$65, 0)) = "", "", INDEX('Algorithm Details'!T$6:T$65, MATCH($P77, 'Algorithm Details'!$A$6:$A$65, 0))), "")</f>
        <v/>
      </c>
      <c r="AM77" s="1" t="str">
        <f>IFERROR(IF(INDEX('Algorithm Details'!U$6:U$65, MATCH($P77, 'Algorithm Details'!$A$6:$A$65, 0)) = "", "", INDEX('Algorithm Details'!U$6:U$65, MATCH($P77, 'Algorithm Details'!$A$6:$A$65, 0))), "")</f>
        <v/>
      </c>
      <c r="AN77" s="1" t="str">
        <f>IFERROR(IF(INDEX('Algorithm Details'!V$6:V$65, MATCH($P77, 'Algorithm Details'!$A$6:$A$65, 0)) = "", "", INDEX('Algorithm Details'!V$6:V$65, MATCH($P77, 'Algorithm Details'!$A$6:$A$65, 0))), "")</f>
        <v/>
      </c>
      <c r="AO77" s="1" t="str">
        <f>IFERROR(IF(INDEX('Algorithm Details'!W$6:W$65, MATCH($P77, 'Algorithm Details'!$A$6:$A$65, 0)) = "", "", INDEX('Algorithm Details'!W$6:W$65, MATCH($P77, 'Algorithm Details'!$A$6:$A$65, 0))), "")</f>
        <v/>
      </c>
      <c r="AP77" s="1" t="str">
        <f>IFERROR(IF(INDEX('Algorithm Details'!X$6:X$65, MATCH($P77, 'Algorithm Details'!$A$6:$A$65, 0)) = "", "", INDEX('Algorithm Details'!X$6:X$65, MATCH($P77, 'Algorithm Details'!$A$6:$A$65, 0))), "")</f>
        <v/>
      </c>
      <c r="AQ77" s="1" t="str">
        <f>IFERROR(IF(INDEX('Algorithm Details'!Y$6:Y$65, MATCH($P77, 'Algorithm Details'!$A$6:$A$65, 0)) = "", "", INDEX('Algorithm Details'!Y$6:Y$65, MATCH($P77, 'Algorithm Details'!$A$6:$A$65, 0))), "")</f>
        <v/>
      </c>
      <c r="AR77" s="1" t="str">
        <f>IFERROR(IF(INDEX('Algorithm Details'!Z$6:Z$65, MATCH($P77, 'Algorithm Details'!$A$6:$A$65, 0)) = "", "", INDEX('Algorithm Details'!Z$6:Z$65, MATCH($P77, 'Algorithm Details'!$A$6:$A$65, 0))), "")</f>
        <v/>
      </c>
      <c r="AS77" s="1" t="str">
        <f>IFERROR(IF(INDEX('Algorithm Details'!AA$6:AA$65, MATCH($P77, 'Algorithm Details'!$A$6:$A$65, 0)) = "", "", INDEX('Algorithm Details'!AA$6:AA$65, MATCH($P77, 'Algorithm Details'!$A$6:$A$65, 0))), "")</f>
        <v/>
      </c>
      <c r="AT77" s="141" t="str">
        <f>IFERROR(IF(INDEX('Algorithm Details'!AB$6:AB$65, MATCH($P77, 'Algorithm Details'!$A$6:$A$65, 0)) = "", "", INDEX('Algorithm Details'!AB$6:AB$65, MATCH($P77, 'Algorithm Details'!$A$6:$A$65, 0))), "")</f>
        <v/>
      </c>
      <c r="AX77" s="1" t="str">
        <f t="shared" si="6"/>
        <v>CLINS (No LoopClosure)</v>
      </c>
      <c r="AY77" s="1">
        <f t="shared" si="7"/>
        <v>18</v>
      </c>
      <c r="AZ77" s="1">
        <f t="shared" si="8"/>
        <v>7</v>
      </c>
      <c r="BA77" s="1">
        <f t="shared" si="9"/>
        <v>0</v>
      </c>
      <c r="BB77" s="1">
        <f t="shared" si="10"/>
        <v>2</v>
      </c>
      <c r="BC77" s="1">
        <f t="shared" si="15"/>
        <v>0.4</v>
      </c>
      <c r="BD77" s="79">
        <f t="shared" si="12"/>
        <v>2.2222222222222223E-2</v>
      </c>
    </row>
    <row r="78" spans="1:56" x14ac:dyDescent="0.25">
      <c r="A78" s="1" t="str">
        <f>Data!A89</f>
        <v>CCNY</v>
      </c>
      <c r="B78" s="1">
        <f>'(old)OtherMetrics'!B89</f>
        <v>12</v>
      </c>
      <c r="C78" s="1">
        <f>AuxiliaryTable!EV79</f>
        <v>9</v>
      </c>
      <c r="D78" s="1">
        <f>'(old)OtherMetrics'!C89</f>
        <v>0</v>
      </c>
      <c r="E78" s="1">
        <f>'(old)OtherMetrics'!D89</f>
        <v>0</v>
      </c>
      <c r="F78">
        <f t="shared" si="2"/>
        <v>0</v>
      </c>
      <c r="G78" s="207">
        <f t="shared" si="14"/>
        <v>0</v>
      </c>
      <c r="I78" s="1">
        <f t="shared" si="4"/>
        <v>76</v>
      </c>
      <c r="J78" s="215">
        <f>RANK(G78, $G$14:$G$155, 0)+COUNTIF($I78:I219,I78)-1</f>
        <v>118</v>
      </c>
      <c r="P78" s="144" t="str">
        <f t="shared" ref="P78:P141" si="16">INDEX($A$14:$A$155, MATCH(ROW(A65), $J$14:$J$155, 0))</f>
        <v>LOCUS</v>
      </c>
      <c r="Q78" s="141">
        <v>65</v>
      </c>
      <c r="R78" s="143">
        <f t="shared" si="13"/>
        <v>1.8181818181818184E-2</v>
      </c>
      <c r="S78" s="242" t="str">
        <f>IFERROR(INDEX('Algorithm Details'!$Y$6:$Y$65, MATCH(P78, 'Algorithm Details'!$A$6:$A$65, 0)), "")</f>
        <v/>
      </c>
      <c r="T78" s="1" t="str">
        <f>IFERROR(IF(INDEX('Algorithm Details'!B$6:B$65, MATCH($P78, 'Algorithm Details'!$A$6:$A$65, 0)) = "", "", INDEX('Algorithm Details'!B$6:B$65, MATCH($P78, 'Algorithm Details'!$A$6:$A$65, 0))), "")</f>
        <v/>
      </c>
      <c r="U78" s="249" t="str">
        <f>IFERROR(IF(INDEX('Algorithm Details'!C$6:C$65, MATCH($P78, 'Algorithm Details'!$A$6:$A$65, 0)) = "", "", INDEX('Algorithm Details'!C$6:C$65, MATCH($P78, 'Algorithm Details'!$A$6:$A$65, 0))), "")</f>
        <v/>
      </c>
      <c r="V78" s="1" t="str">
        <f>IFERROR(IF(INDEX('Algorithm Details'!D$6:D$65, MATCH($P78, 'Algorithm Details'!$A$6:$A$65, 0)) = "", "", INDEX('Algorithm Details'!D$6:D$65, MATCH($P78, 'Algorithm Details'!$A$6:$A$65, 0))), "")</f>
        <v/>
      </c>
      <c r="W78" s="1" t="str">
        <f>IFERROR(IF(INDEX('Algorithm Details'!E$6:E$65, MATCH($P78, 'Algorithm Details'!$A$6:$A$65, 0)) = "", "", INDEX('Algorithm Details'!E$6:E$65, MATCH($P78, 'Algorithm Details'!$A$6:$A$65, 0))), "")</f>
        <v/>
      </c>
      <c r="X78" s="1" t="str">
        <f>IFERROR(IF(INDEX('Algorithm Details'!F$6:F$65, MATCH($P78, 'Algorithm Details'!$A$6:$A$65, 0)) = "", "", INDEX('Algorithm Details'!F$6:F$65, MATCH($P78, 'Algorithm Details'!$A$6:$A$65, 0))), "")</f>
        <v/>
      </c>
      <c r="Y78" s="1" t="str">
        <f>IFERROR(IF(INDEX('Algorithm Details'!G$6:G$65, MATCH($P78, 'Algorithm Details'!$A$6:$A$65, 0)) = "", "", INDEX('Algorithm Details'!G$6:G$65, MATCH($P78, 'Algorithm Details'!$A$6:$A$65, 0))), "")</f>
        <v/>
      </c>
      <c r="Z78" s="1" t="str">
        <f>IFERROR(IF(INDEX('Algorithm Details'!H$6:H$65, MATCH($P78, 'Algorithm Details'!$A$6:$A$65, 0)) = "", "", INDEX('Algorithm Details'!H$6:H$65, MATCH($P78, 'Algorithm Details'!$A$6:$A$65, 0))), "")</f>
        <v/>
      </c>
      <c r="AA78" s="1" t="str">
        <f>IFERROR(IF(INDEX('Algorithm Details'!I$6:I$65, MATCH($P78, 'Algorithm Details'!$A$6:$A$65, 0)) = "", "", INDEX('Algorithm Details'!I$6:I$65, MATCH($P78, 'Algorithm Details'!$A$6:$A$65, 0))), "")</f>
        <v/>
      </c>
      <c r="AB78" s="1" t="str">
        <f>IFERROR(IF(INDEX('Algorithm Details'!J$6:J$65, MATCH($P78, 'Algorithm Details'!$A$6:$A$65, 0)) = "", "", INDEX('Algorithm Details'!J$6:J$65, MATCH($P78, 'Algorithm Details'!$A$6:$A$65, 0))), "")</f>
        <v/>
      </c>
      <c r="AC78" s="1" t="str">
        <f>IFERROR(IF(INDEX('Algorithm Details'!K$6:K$65, MATCH($P78, 'Algorithm Details'!$A$6:$A$65, 0)) = "", "", INDEX('Algorithm Details'!K$6:K$65, MATCH($P78, 'Algorithm Details'!$A$6:$A$65, 0))), "")</f>
        <v/>
      </c>
      <c r="AD78" s="1" t="str">
        <f>IFERROR(IF(INDEX('Algorithm Details'!L$6:L$65, MATCH($P78, 'Algorithm Details'!$A$6:$A$65, 0)) = "", "", INDEX('Algorithm Details'!L$6:L$65, MATCH($P78, 'Algorithm Details'!$A$6:$A$65, 0))), "")</f>
        <v/>
      </c>
      <c r="AE78" s="1" t="str">
        <f>IFERROR(IF(INDEX('Algorithm Details'!M$6:M$65, MATCH($P78, 'Algorithm Details'!$A$6:$A$65, 0)) = "", "", INDEX('Algorithm Details'!M$6:M$65, MATCH($P78, 'Algorithm Details'!$A$6:$A$65, 0))), "")</f>
        <v/>
      </c>
      <c r="AF78" s="1" t="str">
        <f>IFERROR(IF(INDEX('Algorithm Details'!N$6:N$65, MATCH($P78, 'Algorithm Details'!$A$6:$A$65, 0)) = "", "", INDEX('Algorithm Details'!N$6:N$65, MATCH($P78, 'Algorithm Details'!$A$6:$A$65, 0))), "")</f>
        <v/>
      </c>
      <c r="AG78" s="1" t="str">
        <f>IFERROR(IF(INDEX('Algorithm Details'!O$6:O$65, MATCH($P78, 'Algorithm Details'!$A$6:$A$65, 0)) = "", "", INDEX('Algorithm Details'!O$6:O$65, MATCH($P78, 'Algorithm Details'!$A$6:$A$65, 0))), "")</f>
        <v/>
      </c>
      <c r="AH78" s="1" t="str">
        <f>IFERROR(IF(INDEX('Algorithm Details'!P$6:P$65, MATCH($P78, 'Algorithm Details'!$A$6:$A$65, 0)) = "", "", INDEX('Algorithm Details'!P$6:P$65, MATCH($P78, 'Algorithm Details'!$A$6:$A$65, 0))), "")</f>
        <v/>
      </c>
      <c r="AI78" s="1" t="str">
        <f>IFERROR(IF(INDEX('Algorithm Details'!Q$6:Q$65, MATCH($P78, 'Algorithm Details'!$A$6:$A$65, 0)) = "", "", INDEX('Algorithm Details'!Q$6:Q$65, MATCH($P78, 'Algorithm Details'!$A$6:$A$65, 0))), "")</f>
        <v/>
      </c>
      <c r="AJ78" s="1" t="str">
        <f>IFERROR(IF(INDEX('Algorithm Details'!R$6:R$65, MATCH($P78, 'Algorithm Details'!$A$6:$A$65, 0)) = "", "", INDEX('Algorithm Details'!R$6:R$65, MATCH($P78, 'Algorithm Details'!$A$6:$A$65, 0))), "")</f>
        <v/>
      </c>
      <c r="AK78" s="1" t="str">
        <f>IFERROR(IF(INDEX('Algorithm Details'!S$6:S$65, MATCH($P78, 'Algorithm Details'!$A$6:$A$65, 0)) = "", "", INDEX('Algorithm Details'!S$6:S$65, MATCH($P78, 'Algorithm Details'!$A$6:$A$65, 0))), "")</f>
        <v/>
      </c>
      <c r="AL78" s="1" t="str">
        <f>IFERROR(IF(INDEX('Algorithm Details'!T$6:T$65, MATCH($P78, 'Algorithm Details'!$A$6:$A$65, 0)) = "", "", INDEX('Algorithm Details'!T$6:T$65, MATCH($P78, 'Algorithm Details'!$A$6:$A$65, 0))), "")</f>
        <v/>
      </c>
      <c r="AM78" s="1" t="str">
        <f>IFERROR(IF(INDEX('Algorithm Details'!U$6:U$65, MATCH($P78, 'Algorithm Details'!$A$6:$A$65, 0)) = "", "", INDEX('Algorithm Details'!U$6:U$65, MATCH($P78, 'Algorithm Details'!$A$6:$A$65, 0))), "")</f>
        <v/>
      </c>
      <c r="AN78" s="1" t="str">
        <f>IFERROR(IF(INDEX('Algorithm Details'!V$6:V$65, MATCH($P78, 'Algorithm Details'!$A$6:$A$65, 0)) = "", "", INDEX('Algorithm Details'!V$6:V$65, MATCH($P78, 'Algorithm Details'!$A$6:$A$65, 0))), "")</f>
        <v/>
      </c>
      <c r="AO78" s="1" t="str">
        <f>IFERROR(IF(INDEX('Algorithm Details'!W$6:W$65, MATCH($P78, 'Algorithm Details'!$A$6:$A$65, 0)) = "", "", INDEX('Algorithm Details'!W$6:W$65, MATCH($P78, 'Algorithm Details'!$A$6:$A$65, 0))), "")</f>
        <v/>
      </c>
      <c r="AP78" s="1" t="str">
        <f>IFERROR(IF(INDEX('Algorithm Details'!X$6:X$65, MATCH($P78, 'Algorithm Details'!$A$6:$A$65, 0)) = "", "", INDEX('Algorithm Details'!X$6:X$65, MATCH($P78, 'Algorithm Details'!$A$6:$A$65, 0))), "")</f>
        <v/>
      </c>
      <c r="AQ78" s="1" t="str">
        <f>IFERROR(IF(INDEX('Algorithm Details'!Y$6:Y$65, MATCH($P78, 'Algorithm Details'!$A$6:$A$65, 0)) = "", "", INDEX('Algorithm Details'!Y$6:Y$65, MATCH($P78, 'Algorithm Details'!$A$6:$A$65, 0))), "")</f>
        <v/>
      </c>
      <c r="AR78" s="1" t="str">
        <f>IFERROR(IF(INDEX('Algorithm Details'!Z$6:Z$65, MATCH($P78, 'Algorithm Details'!$A$6:$A$65, 0)) = "", "", INDEX('Algorithm Details'!Z$6:Z$65, MATCH($P78, 'Algorithm Details'!$A$6:$A$65, 0))), "")</f>
        <v/>
      </c>
      <c r="AS78" s="1" t="str">
        <f>IFERROR(IF(INDEX('Algorithm Details'!AA$6:AA$65, MATCH($P78, 'Algorithm Details'!$A$6:$A$65, 0)) = "", "", INDEX('Algorithm Details'!AA$6:AA$65, MATCH($P78, 'Algorithm Details'!$A$6:$A$65, 0))), "")</f>
        <v/>
      </c>
      <c r="AT78" s="141" t="str">
        <f>IFERROR(IF(INDEX('Algorithm Details'!AB$6:AB$65, MATCH($P78, 'Algorithm Details'!$A$6:$A$65, 0)) = "", "", INDEX('Algorithm Details'!AB$6:AB$65, MATCH($P78, 'Algorithm Details'!$A$6:$A$65, 0))), "")</f>
        <v/>
      </c>
      <c r="AX78" s="1" t="str">
        <f t="shared" si="6"/>
        <v>LOCUS</v>
      </c>
      <c r="AY78" s="1">
        <f t="shared" si="7"/>
        <v>22</v>
      </c>
      <c r="AZ78" s="1">
        <f t="shared" si="8"/>
        <v>9</v>
      </c>
      <c r="BA78" s="1">
        <f t="shared" si="9"/>
        <v>0</v>
      </c>
      <c r="BB78" s="1">
        <f t="shared" si="10"/>
        <v>2</v>
      </c>
      <c r="BC78" s="1">
        <f t="shared" si="15"/>
        <v>0.4</v>
      </c>
      <c r="BD78" s="79">
        <f t="shared" si="12"/>
        <v>1.8181818181818184E-2</v>
      </c>
    </row>
    <row r="79" spans="1:56" x14ac:dyDescent="0.25">
      <c r="A79" s="1" t="str">
        <f>Data!A90</f>
        <v>LiLi-OM</v>
      </c>
      <c r="B79" s="1">
        <f>'(old)OtherMetrics'!B90</f>
        <v>27</v>
      </c>
      <c r="C79" s="1">
        <f>AuxiliaryTable!EV80</f>
        <v>8</v>
      </c>
      <c r="D79" s="1">
        <f>'(old)OtherMetrics'!C90</f>
        <v>10</v>
      </c>
      <c r="E79" s="1">
        <f>'(old)OtherMetrics'!D90</f>
        <v>0</v>
      </c>
      <c r="F79">
        <f t="shared" ref="F79:F114" si="17">IF(AND(B79&gt;=($I$9),C79&gt;=$I$10),D79*$I$5+E79*$I$6+C79*$I$7,0)</f>
        <v>7</v>
      </c>
      <c r="G79" s="207">
        <f t="shared" si="14"/>
        <v>0.25925925925925924</v>
      </c>
      <c r="I79" s="1">
        <f t="shared" ref="I79:I142" si="18">RANK(G79, $G$14:$G$155, 0)</f>
        <v>15</v>
      </c>
      <c r="J79" s="215">
        <f>RANK(G79, $G$14:$G$155, 0)+COUNTIF($I79:I220,I79)-1</f>
        <v>15</v>
      </c>
      <c r="P79" s="144" t="str">
        <f t="shared" si="16"/>
        <v>RTAB-MAP S2M</v>
      </c>
      <c r="Q79" s="141">
        <v>66</v>
      </c>
      <c r="R79" s="143">
        <f t="shared" si="13"/>
        <v>1.8181818181818184E-2</v>
      </c>
      <c r="S79" s="242" t="str">
        <f>IFERROR(INDEX('Algorithm Details'!$Y$6:$Y$65, MATCH(P79, 'Algorithm Details'!$A$6:$A$65, 0)), "")</f>
        <v/>
      </c>
      <c r="T79" s="1" t="str">
        <f>IFERROR(IF(INDEX('Algorithm Details'!B$6:B$65, MATCH($P79, 'Algorithm Details'!$A$6:$A$65, 0)) = "", "", INDEX('Algorithm Details'!B$6:B$65, MATCH($P79, 'Algorithm Details'!$A$6:$A$65, 0))), "")</f>
        <v/>
      </c>
      <c r="U79" s="249" t="str">
        <f>IFERROR(IF(INDEX('Algorithm Details'!C$6:C$65, MATCH($P79, 'Algorithm Details'!$A$6:$A$65, 0)) = "", "", INDEX('Algorithm Details'!C$6:C$65, MATCH($P79, 'Algorithm Details'!$A$6:$A$65, 0))), "")</f>
        <v/>
      </c>
      <c r="V79" s="1" t="str">
        <f>IFERROR(IF(INDEX('Algorithm Details'!D$6:D$65, MATCH($P79, 'Algorithm Details'!$A$6:$A$65, 0)) = "", "", INDEX('Algorithm Details'!D$6:D$65, MATCH($P79, 'Algorithm Details'!$A$6:$A$65, 0))), "")</f>
        <v/>
      </c>
      <c r="W79" s="1" t="str">
        <f>IFERROR(IF(INDEX('Algorithm Details'!E$6:E$65, MATCH($P79, 'Algorithm Details'!$A$6:$A$65, 0)) = "", "", INDEX('Algorithm Details'!E$6:E$65, MATCH($P79, 'Algorithm Details'!$A$6:$A$65, 0))), "")</f>
        <v/>
      </c>
      <c r="X79" s="1" t="str">
        <f>IFERROR(IF(INDEX('Algorithm Details'!F$6:F$65, MATCH($P79, 'Algorithm Details'!$A$6:$A$65, 0)) = "", "", INDEX('Algorithm Details'!F$6:F$65, MATCH($P79, 'Algorithm Details'!$A$6:$A$65, 0))), "")</f>
        <v/>
      </c>
      <c r="Y79" s="1" t="str">
        <f>IFERROR(IF(INDEX('Algorithm Details'!G$6:G$65, MATCH($P79, 'Algorithm Details'!$A$6:$A$65, 0)) = "", "", INDEX('Algorithm Details'!G$6:G$65, MATCH($P79, 'Algorithm Details'!$A$6:$A$65, 0))), "")</f>
        <v/>
      </c>
      <c r="Z79" s="1" t="str">
        <f>IFERROR(IF(INDEX('Algorithm Details'!H$6:H$65, MATCH($P79, 'Algorithm Details'!$A$6:$A$65, 0)) = "", "", INDEX('Algorithm Details'!H$6:H$65, MATCH($P79, 'Algorithm Details'!$A$6:$A$65, 0))), "")</f>
        <v/>
      </c>
      <c r="AA79" s="1" t="str">
        <f>IFERROR(IF(INDEX('Algorithm Details'!I$6:I$65, MATCH($P79, 'Algorithm Details'!$A$6:$A$65, 0)) = "", "", INDEX('Algorithm Details'!I$6:I$65, MATCH($P79, 'Algorithm Details'!$A$6:$A$65, 0))), "")</f>
        <v/>
      </c>
      <c r="AB79" s="1" t="str">
        <f>IFERROR(IF(INDEX('Algorithm Details'!J$6:J$65, MATCH($P79, 'Algorithm Details'!$A$6:$A$65, 0)) = "", "", INDEX('Algorithm Details'!J$6:J$65, MATCH($P79, 'Algorithm Details'!$A$6:$A$65, 0))), "")</f>
        <v/>
      </c>
      <c r="AC79" s="1" t="str">
        <f>IFERROR(IF(INDEX('Algorithm Details'!K$6:K$65, MATCH($P79, 'Algorithm Details'!$A$6:$A$65, 0)) = "", "", INDEX('Algorithm Details'!K$6:K$65, MATCH($P79, 'Algorithm Details'!$A$6:$A$65, 0))), "")</f>
        <v/>
      </c>
      <c r="AD79" s="1" t="str">
        <f>IFERROR(IF(INDEX('Algorithm Details'!L$6:L$65, MATCH($P79, 'Algorithm Details'!$A$6:$A$65, 0)) = "", "", INDEX('Algorithm Details'!L$6:L$65, MATCH($P79, 'Algorithm Details'!$A$6:$A$65, 0))), "")</f>
        <v/>
      </c>
      <c r="AE79" s="1" t="str">
        <f>IFERROR(IF(INDEX('Algorithm Details'!M$6:M$65, MATCH($P79, 'Algorithm Details'!$A$6:$A$65, 0)) = "", "", INDEX('Algorithm Details'!M$6:M$65, MATCH($P79, 'Algorithm Details'!$A$6:$A$65, 0))), "")</f>
        <v/>
      </c>
      <c r="AF79" s="1" t="str">
        <f>IFERROR(IF(INDEX('Algorithm Details'!N$6:N$65, MATCH($P79, 'Algorithm Details'!$A$6:$A$65, 0)) = "", "", INDEX('Algorithm Details'!N$6:N$65, MATCH($P79, 'Algorithm Details'!$A$6:$A$65, 0))), "")</f>
        <v/>
      </c>
      <c r="AG79" s="1" t="str">
        <f>IFERROR(IF(INDEX('Algorithm Details'!O$6:O$65, MATCH($P79, 'Algorithm Details'!$A$6:$A$65, 0)) = "", "", INDEX('Algorithm Details'!O$6:O$65, MATCH($P79, 'Algorithm Details'!$A$6:$A$65, 0))), "")</f>
        <v/>
      </c>
      <c r="AH79" s="1" t="str">
        <f>IFERROR(IF(INDEX('Algorithm Details'!P$6:P$65, MATCH($P79, 'Algorithm Details'!$A$6:$A$65, 0)) = "", "", INDEX('Algorithm Details'!P$6:P$65, MATCH($P79, 'Algorithm Details'!$A$6:$A$65, 0))), "")</f>
        <v/>
      </c>
      <c r="AI79" s="1" t="str">
        <f>IFERROR(IF(INDEX('Algorithm Details'!Q$6:Q$65, MATCH($P79, 'Algorithm Details'!$A$6:$A$65, 0)) = "", "", INDEX('Algorithm Details'!Q$6:Q$65, MATCH($P79, 'Algorithm Details'!$A$6:$A$65, 0))), "")</f>
        <v/>
      </c>
      <c r="AJ79" s="1" t="str">
        <f>IFERROR(IF(INDEX('Algorithm Details'!R$6:R$65, MATCH($P79, 'Algorithm Details'!$A$6:$A$65, 0)) = "", "", INDEX('Algorithm Details'!R$6:R$65, MATCH($P79, 'Algorithm Details'!$A$6:$A$65, 0))), "")</f>
        <v/>
      </c>
      <c r="AK79" s="1" t="str">
        <f>IFERROR(IF(INDEX('Algorithm Details'!S$6:S$65, MATCH($P79, 'Algorithm Details'!$A$6:$A$65, 0)) = "", "", INDEX('Algorithm Details'!S$6:S$65, MATCH($P79, 'Algorithm Details'!$A$6:$A$65, 0))), "")</f>
        <v/>
      </c>
      <c r="AL79" s="1" t="str">
        <f>IFERROR(IF(INDEX('Algorithm Details'!T$6:T$65, MATCH($P79, 'Algorithm Details'!$A$6:$A$65, 0)) = "", "", INDEX('Algorithm Details'!T$6:T$65, MATCH($P79, 'Algorithm Details'!$A$6:$A$65, 0))), "")</f>
        <v/>
      </c>
      <c r="AM79" s="1" t="str">
        <f>IFERROR(IF(INDEX('Algorithm Details'!U$6:U$65, MATCH($P79, 'Algorithm Details'!$A$6:$A$65, 0)) = "", "", INDEX('Algorithm Details'!U$6:U$65, MATCH($P79, 'Algorithm Details'!$A$6:$A$65, 0))), "")</f>
        <v/>
      </c>
      <c r="AN79" s="1" t="str">
        <f>IFERROR(IF(INDEX('Algorithm Details'!V$6:V$65, MATCH($P79, 'Algorithm Details'!$A$6:$A$65, 0)) = "", "", INDEX('Algorithm Details'!V$6:V$65, MATCH($P79, 'Algorithm Details'!$A$6:$A$65, 0))), "")</f>
        <v/>
      </c>
      <c r="AO79" s="1" t="str">
        <f>IFERROR(IF(INDEX('Algorithm Details'!W$6:W$65, MATCH($P79, 'Algorithm Details'!$A$6:$A$65, 0)) = "", "", INDEX('Algorithm Details'!W$6:W$65, MATCH($P79, 'Algorithm Details'!$A$6:$A$65, 0))), "")</f>
        <v/>
      </c>
      <c r="AP79" s="1" t="str">
        <f>IFERROR(IF(INDEX('Algorithm Details'!X$6:X$65, MATCH($P79, 'Algorithm Details'!$A$6:$A$65, 0)) = "", "", INDEX('Algorithm Details'!X$6:X$65, MATCH($P79, 'Algorithm Details'!$A$6:$A$65, 0))), "")</f>
        <v/>
      </c>
      <c r="AQ79" s="1" t="str">
        <f>IFERROR(IF(INDEX('Algorithm Details'!Y$6:Y$65, MATCH($P79, 'Algorithm Details'!$A$6:$A$65, 0)) = "", "", INDEX('Algorithm Details'!Y$6:Y$65, MATCH($P79, 'Algorithm Details'!$A$6:$A$65, 0))), "")</f>
        <v/>
      </c>
      <c r="AR79" s="1" t="str">
        <f>IFERROR(IF(INDEX('Algorithm Details'!Z$6:Z$65, MATCH($P79, 'Algorithm Details'!$A$6:$A$65, 0)) = "", "", INDEX('Algorithm Details'!Z$6:Z$65, MATCH($P79, 'Algorithm Details'!$A$6:$A$65, 0))), "")</f>
        <v/>
      </c>
      <c r="AS79" s="1" t="str">
        <f>IFERROR(IF(INDEX('Algorithm Details'!AA$6:AA$65, MATCH($P79, 'Algorithm Details'!$A$6:$A$65, 0)) = "", "", INDEX('Algorithm Details'!AA$6:AA$65, MATCH($P79, 'Algorithm Details'!$A$6:$A$65, 0))), "")</f>
        <v/>
      </c>
      <c r="AT79" s="141" t="str">
        <f>IFERROR(IF(INDEX('Algorithm Details'!AB$6:AB$65, MATCH($P79, 'Algorithm Details'!$A$6:$A$65, 0)) = "", "", INDEX('Algorithm Details'!AB$6:AB$65, MATCH($P79, 'Algorithm Details'!$A$6:$A$65, 0))), "")</f>
        <v/>
      </c>
      <c r="AX79" s="1" t="str">
        <f t="shared" ref="AX79:AX142" si="19">INDEX(A$14:A$155, MATCH(ROW(A66), $J$14:$J$155, 0))</f>
        <v>RTAB-MAP S2M</v>
      </c>
      <c r="AY79" s="1">
        <f t="shared" ref="AY79:AY142" si="20">INDEX(B$14:B$155, MATCH(ROW(B66), $J$14:$J$155, 0))</f>
        <v>11</v>
      </c>
      <c r="AZ79" s="1">
        <f t="shared" ref="AZ79:AZ142" si="21">INDEX(C$14:C$155, MATCH(ROW(C66), $J$14:$J$155, 0))</f>
        <v>12</v>
      </c>
      <c r="BA79" s="1">
        <f t="shared" ref="BA79:BA142" si="22">INDEX(D$14:D$155, MATCH(ROW(D66), $J$14:$J$155, 0))</f>
        <v>0</v>
      </c>
      <c r="BB79" s="1">
        <f t="shared" ref="BB79:BB142" si="23">INDEX(E$14:E$155, MATCH(ROW(E66), $J$14:$J$155, 0))</f>
        <v>1</v>
      </c>
      <c r="BC79" s="1">
        <f t="shared" si="15"/>
        <v>0.2</v>
      </c>
      <c r="BD79" s="79">
        <f t="shared" si="12"/>
        <v>1.8181818181818184E-2</v>
      </c>
    </row>
    <row r="80" spans="1:56" x14ac:dyDescent="0.25">
      <c r="A80" s="1" t="str">
        <f>Data!A91</f>
        <v>StaticMapping</v>
      </c>
      <c r="B80" s="1">
        <f>'(old)OtherMetrics'!B91</f>
        <v>20</v>
      </c>
      <c r="C80" s="1">
        <f>AuxiliaryTable!EV81</f>
        <v>3</v>
      </c>
      <c r="D80" s="1">
        <f>'(old)OtherMetrics'!C91</f>
        <v>0</v>
      </c>
      <c r="E80" s="1">
        <f>'(old)OtherMetrics'!D91</f>
        <v>0</v>
      </c>
      <c r="F80">
        <f t="shared" si="17"/>
        <v>0</v>
      </c>
      <c r="G80" s="207">
        <f t="shared" si="14"/>
        <v>0</v>
      </c>
      <c r="I80" s="1">
        <f t="shared" si="18"/>
        <v>76</v>
      </c>
      <c r="J80" s="215">
        <f>RANK(G80, $G$14:$G$155, 0)+COUNTIF($I80:I221,I80)-1</f>
        <v>117</v>
      </c>
      <c r="P80" s="144" t="str">
        <f t="shared" si="16"/>
        <v>LOAM</v>
      </c>
      <c r="Q80" s="141">
        <v>67</v>
      </c>
      <c r="R80" s="143">
        <f t="shared" si="13"/>
        <v>1.7500000000000002E-2</v>
      </c>
      <c r="S80" s="242" t="str">
        <f>IFERROR(INDEX('Algorithm Details'!$Y$6:$Y$65, MATCH(P80, 'Algorithm Details'!$A$6:$A$65, 0)), "")</f>
        <v/>
      </c>
      <c r="T80" s="1" t="str">
        <f>IFERROR(IF(INDEX('Algorithm Details'!B$6:B$65, MATCH($P80, 'Algorithm Details'!$A$6:$A$65, 0)) = "", "", INDEX('Algorithm Details'!B$6:B$65, MATCH($P80, 'Algorithm Details'!$A$6:$A$65, 0))), "")</f>
        <v/>
      </c>
      <c r="U80" s="249" t="str">
        <f>IFERROR(IF(INDEX('Algorithm Details'!C$6:C$65, MATCH($P80, 'Algorithm Details'!$A$6:$A$65, 0)) = "", "", INDEX('Algorithm Details'!C$6:C$65, MATCH($P80, 'Algorithm Details'!$A$6:$A$65, 0))), "")</f>
        <v/>
      </c>
      <c r="V80" s="1" t="str">
        <f>IFERROR(IF(INDEX('Algorithm Details'!D$6:D$65, MATCH($P80, 'Algorithm Details'!$A$6:$A$65, 0)) = "", "", INDEX('Algorithm Details'!D$6:D$65, MATCH($P80, 'Algorithm Details'!$A$6:$A$65, 0))), "")</f>
        <v/>
      </c>
      <c r="W80" s="1" t="str">
        <f>IFERROR(IF(INDEX('Algorithm Details'!E$6:E$65, MATCH($P80, 'Algorithm Details'!$A$6:$A$65, 0)) = "", "", INDEX('Algorithm Details'!E$6:E$65, MATCH($P80, 'Algorithm Details'!$A$6:$A$65, 0))), "")</f>
        <v/>
      </c>
      <c r="X80" s="1" t="str">
        <f>IFERROR(IF(INDEX('Algorithm Details'!F$6:F$65, MATCH($P80, 'Algorithm Details'!$A$6:$A$65, 0)) = "", "", INDEX('Algorithm Details'!F$6:F$65, MATCH($P80, 'Algorithm Details'!$A$6:$A$65, 0))), "")</f>
        <v/>
      </c>
      <c r="Y80" s="1" t="str">
        <f>IFERROR(IF(INDEX('Algorithm Details'!G$6:G$65, MATCH($P80, 'Algorithm Details'!$A$6:$A$65, 0)) = "", "", INDEX('Algorithm Details'!G$6:G$65, MATCH($P80, 'Algorithm Details'!$A$6:$A$65, 0))), "")</f>
        <v/>
      </c>
      <c r="Z80" s="1" t="str">
        <f>IFERROR(IF(INDEX('Algorithm Details'!H$6:H$65, MATCH($P80, 'Algorithm Details'!$A$6:$A$65, 0)) = "", "", INDEX('Algorithm Details'!H$6:H$65, MATCH($P80, 'Algorithm Details'!$A$6:$A$65, 0))), "")</f>
        <v/>
      </c>
      <c r="AA80" s="1" t="str">
        <f>IFERROR(IF(INDEX('Algorithm Details'!I$6:I$65, MATCH($P80, 'Algorithm Details'!$A$6:$A$65, 0)) = "", "", INDEX('Algorithm Details'!I$6:I$65, MATCH($P80, 'Algorithm Details'!$A$6:$A$65, 0))), "")</f>
        <v/>
      </c>
      <c r="AB80" s="1" t="str">
        <f>IFERROR(IF(INDEX('Algorithm Details'!J$6:J$65, MATCH($P80, 'Algorithm Details'!$A$6:$A$65, 0)) = "", "", INDEX('Algorithm Details'!J$6:J$65, MATCH($P80, 'Algorithm Details'!$A$6:$A$65, 0))), "")</f>
        <v/>
      </c>
      <c r="AC80" s="1" t="str">
        <f>IFERROR(IF(INDEX('Algorithm Details'!K$6:K$65, MATCH($P80, 'Algorithm Details'!$A$6:$A$65, 0)) = "", "", INDEX('Algorithm Details'!K$6:K$65, MATCH($P80, 'Algorithm Details'!$A$6:$A$65, 0))), "")</f>
        <v/>
      </c>
      <c r="AD80" s="1" t="str">
        <f>IFERROR(IF(INDEX('Algorithm Details'!L$6:L$65, MATCH($P80, 'Algorithm Details'!$A$6:$A$65, 0)) = "", "", INDEX('Algorithm Details'!L$6:L$65, MATCH($P80, 'Algorithm Details'!$A$6:$A$65, 0))), "")</f>
        <v/>
      </c>
      <c r="AE80" s="1" t="str">
        <f>IFERROR(IF(INDEX('Algorithm Details'!M$6:M$65, MATCH($P80, 'Algorithm Details'!$A$6:$A$65, 0)) = "", "", INDEX('Algorithm Details'!M$6:M$65, MATCH($P80, 'Algorithm Details'!$A$6:$A$65, 0))), "")</f>
        <v/>
      </c>
      <c r="AF80" s="1" t="str">
        <f>IFERROR(IF(INDEX('Algorithm Details'!N$6:N$65, MATCH($P80, 'Algorithm Details'!$A$6:$A$65, 0)) = "", "", INDEX('Algorithm Details'!N$6:N$65, MATCH($P80, 'Algorithm Details'!$A$6:$A$65, 0))), "")</f>
        <v/>
      </c>
      <c r="AG80" s="1" t="str">
        <f>IFERROR(IF(INDEX('Algorithm Details'!O$6:O$65, MATCH($P80, 'Algorithm Details'!$A$6:$A$65, 0)) = "", "", INDEX('Algorithm Details'!O$6:O$65, MATCH($P80, 'Algorithm Details'!$A$6:$A$65, 0))), "")</f>
        <v/>
      </c>
      <c r="AH80" s="1" t="str">
        <f>IFERROR(IF(INDEX('Algorithm Details'!P$6:P$65, MATCH($P80, 'Algorithm Details'!$A$6:$A$65, 0)) = "", "", INDEX('Algorithm Details'!P$6:P$65, MATCH($P80, 'Algorithm Details'!$A$6:$A$65, 0))), "")</f>
        <v/>
      </c>
      <c r="AI80" s="1" t="str">
        <f>IFERROR(IF(INDEX('Algorithm Details'!Q$6:Q$65, MATCH($P80, 'Algorithm Details'!$A$6:$A$65, 0)) = "", "", INDEX('Algorithm Details'!Q$6:Q$65, MATCH($P80, 'Algorithm Details'!$A$6:$A$65, 0))), "")</f>
        <v/>
      </c>
      <c r="AJ80" s="1" t="str">
        <f>IFERROR(IF(INDEX('Algorithm Details'!R$6:R$65, MATCH($P80, 'Algorithm Details'!$A$6:$A$65, 0)) = "", "", INDEX('Algorithm Details'!R$6:R$65, MATCH($P80, 'Algorithm Details'!$A$6:$A$65, 0))), "")</f>
        <v/>
      </c>
      <c r="AK80" s="1" t="str">
        <f>IFERROR(IF(INDEX('Algorithm Details'!S$6:S$65, MATCH($P80, 'Algorithm Details'!$A$6:$A$65, 0)) = "", "", INDEX('Algorithm Details'!S$6:S$65, MATCH($P80, 'Algorithm Details'!$A$6:$A$65, 0))), "")</f>
        <v/>
      </c>
      <c r="AL80" s="1" t="str">
        <f>IFERROR(IF(INDEX('Algorithm Details'!T$6:T$65, MATCH($P80, 'Algorithm Details'!$A$6:$A$65, 0)) = "", "", INDEX('Algorithm Details'!T$6:T$65, MATCH($P80, 'Algorithm Details'!$A$6:$A$65, 0))), "")</f>
        <v/>
      </c>
      <c r="AM80" s="1" t="str">
        <f>IFERROR(IF(INDEX('Algorithm Details'!U$6:U$65, MATCH($P80, 'Algorithm Details'!$A$6:$A$65, 0)) = "", "", INDEX('Algorithm Details'!U$6:U$65, MATCH($P80, 'Algorithm Details'!$A$6:$A$65, 0))), "")</f>
        <v/>
      </c>
      <c r="AN80" s="1" t="str">
        <f>IFERROR(IF(INDEX('Algorithm Details'!V$6:V$65, MATCH($P80, 'Algorithm Details'!$A$6:$A$65, 0)) = "", "", INDEX('Algorithm Details'!V$6:V$65, MATCH($P80, 'Algorithm Details'!$A$6:$A$65, 0))), "")</f>
        <v/>
      </c>
      <c r="AO80" s="1" t="str">
        <f>IFERROR(IF(INDEX('Algorithm Details'!W$6:W$65, MATCH($P80, 'Algorithm Details'!$A$6:$A$65, 0)) = "", "", INDEX('Algorithm Details'!W$6:W$65, MATCH($P80, 'Algorithm Details'!$A$6:$A$65, 0))), "")</f>
        <v/>
      </c>
      <c r="AP80" s="1" t="str">
        <f>IFERROR(IF(INDEX('Algorithm Details'!X$6:X$65, MATCH($P80, 'Algorithm Details'!$A$6:$A$65, 0)) = "", "", INDEX('Algorithm Details'!X$6:X$65, MATCH($P80, 'Algorithm Details'!$A$6:$A$65, 0))), "")</f>
        <v/>
      </c>
      <c r="AQ80" s="1" t="str">
        <f>IFERROR(IF(INDEX('Algorithm Details'!Y$6:Y$65, MATCH($P80, 'Algorithm Details'!$A$6:$A$65, 0)) = "", "", INDEX('Algorithm Details'!Y$6:Y$65, MATCH($P80, 'Algorithm Details'!$A$6:$A$65, 0))), "")</f>
        <v/>
      </c>
      <c r="AR80" s="1" t="str">
        <f>IFERROR(IF(INDEX('Algorithm Details'!Z$6:Z$65, MATCH($P80, 'Algorithm Details'!$A$6:$A$65, 0)) = "", "", INDEX('Algorithm Details'!Z$6:Z$65, MATCH($P80, 'Algorithm Details'!$A$6:$A$65, 0))), "")</f>
        <v/>
      </c>
      <c r="AS80" s="1" t="str">
        <f>IFERROR(IF(INDEX('Algorithm Details'!AA$6:AA$65, MATCH($P80, 'Algorithm Details'!$A$6:$A$65, 0)) = "", "", INDEX('Algorithm Details'!AA$6:AA$65, MATCH($P80, 'Algorithm Details'!$A$6:$A$65, 0))), "")</f>
        <v/>
      </c>
      <c r="AT80" s="141" t="str">
        <f>IFERROR(IF(INDEX('Algorithm Details'!AB$6:AB$65, MATCH($P80, 'Algorithm Details'!$A$6:$A$65, 0)) = "", "", INDEX('Algorithm Details'!AB$6:AB$65, MATCH($P80, 'Algorithm Details'!$A$6:$A$65, 0))), "")</f>
        <v/>
      </c>
      <c r="AX80" s="1" t="str">
        <f t="shared" si="19"/>
        <v>LOAM</v>
      </c>
      <c r="AY80" s="1">
        <f t="shared" si="20"/>
        <v>80</v>
      </c>
      <c r="AZ80" s="1">
        <f t="shared" si="21"/>
        <v>36</v>
      </c>
      <c r="BA80" s="1">
        <f t="shared" si="22"/>
        <v>0</v>
      </c>
      <c r="BB80" s="1">
        <f t="shared" si="23"/>
        <v>7</v>
      </c>
      <c r="BC80" s="1">
        <f t="shared" si="15"/>
        <v>1.4000000000000001</v>
      </c>
      <c r="BD80" s="79">
        <f t="shared" ref="BD80:BD143" si="24">INDEX(G$14:G$155, MATCH(ROW(G67), $J$14:$J$155, 0))</f>
        <v>1.7500000000000002E-2</v>
      </c>
    </row>
    <row r="81" spans="1:56" x14ac:dyDescent="0.25">
      <c r="A81" s="1" t="str">
        <f>Data!A92</f>
        <v>Gmapping</v>
      </c>
      <c r="B81" s="1">
        <f>'(old)OtherMetrics'!B92</f>
        <v>18</v>
      </c>
      <c r="C81" s="1">
        <f>AuxiliaryTable!EV82</f>
        <v>3</v>
      </c>
      <c r="D81" s="1">
        <f>'(old)OtherMetrics'!C92</f>
        <v>5</v>
      </c>
      <c r="E81" s="1">
        <f>'(old)OtherMetrics'!D92</f>
        <v>8</v>
      </c>
      <c r="F81">
        <f t="shared" si="17"/>
        <v>0</v>
      </c>
      <c r="G81" s="207">
        <f t="shared" si="14"/>
        <v>0</v>
      </c>
      <c r="I81" s="1">
        <f t="shared" si="18"/>
        <v>76</v>
      </c>
      <c r="J81" s="215">
        <f>RANK(G81, $G$14:$G$155, 0)+COUNTIF($I81:I222,I81)-1</f>
        <v>116</v>
      </c>
      <c r="P81" s="144" t="str">
        <f t="shared" si="16"/>
        <v>RGB-DICPOdometry</v>
      </c>
      <c r="Q81" s="141">
        <v>68</v>
      </c>
      <c r="R81" s="143">
        <f t="shared" si="13"/>
        <v>1.6666666666666666E-2</v>
      </c>
      <c r="S81" s="242" t="str">
        <f>IFERROR(INDEX('Algorithm Details'!$Y$6:$Y$65, MATCH(P81, 'Algorithm Details'!$A$6:$A$65, 0)), "")</f>
        <v/>
      </c>
      <c r="T81" s="1" t="str">
        <f>IFERROR(IF(INDEX('Algorithm Details'!B$6:B$65, MATCH($P81, 'Algorithm Details'!$A$6:$A$65, 0)) = "", "", INDEX('Algorithm Details'!B$6:B$65, MATCH($P81, 'Algorithm Details'!$A$6:$A$65, 0))), "")</f>
        <v/>
      </c>
      <c r="U81" s="249" t="str">
        <f>IFERROR(IF(INDEX('Algorithm Details'!C$6:C$65, MATCH($P81, 'Algorithm Details'!$A$6:$A$65, 0)) = "", "", INDEX('Algorithm Details'!C$6:C$65, MATCH($P81, 'Algorithm Details'!$A$6:$A$65, 0))), "")</f>
        <v/>
      </c>
      <c r="V81" s="1" t="str">
        <f>IFERROR(IF(INDEX('Algorithm Details'!D$6:D$65, MATCH($P81, 'Algorithm Details'!$A$6:$A$65, 0)) = "", "", INDEX('Algorithm Details'!D$6:D$65, MATCH($P81, 'Algorithm Details'!$A$6:$A$65, 0))), "")</f>
        <v/>
      </c>
      <c r="W81" s="1" t="str">
        <f>IFERROR(IF(INDEX('Algorithm Details'!E$6:E$65, MATCH($P81, 'Algorithm Details'!$A$6:$A$65, 0)) = "", "", INDEX('Algorithm Details'!E$6:E$65, MATCH($P81, 'Algorithm Details'!$A$6:$A$65, 0))), "")</f>
        <v/>
      </c>
      <c r="X81" s="1" t="str">
        <f>IFERROR(IF(INDEX('Algorithm Details'!F$6:F$65, MATCH($P81, 'Algorithm Details'!$A$6:$A$65, 0)) = "", "", INDEX('Algorithm Details'!F$6:F$65, MATCH($P81, 'Algorithm Details'!$A$6:$A$65, 0))), "")</f>
        <v/>
      </c>
      <c r="Y81" s="1" t="str">
        <f>IFERROR(IF(INDEX('Algorithm Details'!G$6:G$65, MATCH($P81, 'Algorithm Details'!$A$6:$A$65, 0)) = "", "", INDEX('Algorithm Details'!G$6:G$65, MATCH($P81, 'Algorithm Details'!$A$6:$A$65, 0))), "")</f>
        <v/>
      </c>
      <c r="Z81" s="1" t="str">
        <f>IFERROR(IF(INDEX('Algorithm Details'!H$6:H$65, MATCH($P81, 'Algorithm Details'!$A$6:$A$65, 0)) = "", "", INDEX('Algorithm Details'!H$6:H$65, MATCH($P81, 'Algorithm Details'!$A$6:$A$65, 0))), "")</f>
        <v/>
      </c>
      <c r="AA81" s="1" t="str">
        <f>IFERROR(IF(INDEX('Algorithm Details'!I$6:I$65, MATCH($P81, 'Algorithm Details'!$A$6:$A$65, 0)) = "", "", INDEX('Algorithm Details'!I$6:I$65, MATCH($P81, 'Algorithm Details'!$A$6:$A$65, 0))), "")</f>
        <v/>
      </c>
      <c r="AB81" s="1" t="str">
        <f>IFERROR(IF(INDEX('Algorithm Details'!J$6:J$65, MATCH($P81, 'Algorithm Details'!$A$6:$A$65, 0)) = "", "", INDEX('Algorithm Details'!J$6:J$65, MATCH($P81, 'Algorithm Details'!$A$6:$A$65, 0))), "")</f>
        <v/>
      </c>
      <c r="AC81" s="1" t="str">
        <f>IFERROR(IF(INDEX('Algorithm Details'!K$6:K$65, MATCH($P81, 'Algorithm Details'!$A$6:$A$65, 0)) = "", "", INDEX('Algorithm Details'!K$6:K$65, MATCH($P81, 'Algorithm Details'!$A$6:$A$65, 0))), "")</f>
        <v/>
      </c>
      <c r="AD81" s="1" t="str">
        <f>IFERROR(IF(INDEX('Algorithm Details'!L$6:L$65, MATCH($P81, 'Algorithm Details'!$A$6:$A$65, 0)) = "", "", INDEX('Algorithm Details'!L$6:L$65, MATCH($P81, 'Algorithm Details'!$A$6:$A$65, 0))), "")</f>
        <v/>
      </c>
      <c r="AE81" s="1" t="str">
        <f>IFERROR(IF(INDEX('Algorithm Details'!M$6:M$65, MATCH($P81, 'Algorithm Details'!$A$6:$A$65, 0)) = "", "", INDEX('Algorithm Details'!M$6:M$65, MATCH($P81, 'Algorithm Details'!$A$6:$A$65, 0))), "")</f>
        <v/>
      </c>
      <c r="AF81" s="1" t="str">
        <f>IFERROR(IF(INDEX('Algorithm Details'!N$6:N$65, MATCH($P81, 'Algorithm Details'!$A$6:$A$65, 0)) = "", "", INDEX('Algorithm Details'!N$6:N$65, MATCH($P81, 'Algorithm Details'!$A$6:$A$65, 0))), "")</f>
        <v/>
      </c>
      <c r="AG81" s="1" t="str">
        <f>IFERROR(IF(INDEX('Algorithm Details'!O$6:O$65, MATCH($P81, 'Algorithm Details'!$A$6:$A$65, 0)) = "", "", INDEX('Algorithm Details'!O$6:O$65, MATCH($P81, 'Algorithm Details'!$A$6:$A$65, 0))), "")</f>
        <v/>
      </c>
      <c r="AH81" s="1" t="str">
        <f>IFERROR(IF(INDEX('Algorithm Details'!P$6:P$65, MATCH($P81, 'Algorithm Details'!$A$6:$A$65, 0)) = "", "", INDEX('Algorithm Details'!P$6:P$65, MATCH($P81, 'Algorithm Details'!$A$6:$A$65, 0))), "")</f>
        <v/>
      </c>
      <c r="AI81" s="1" t="str">
        <f>IFERROR(IF(INDEX('Algorithm Details'!Q$6:Q$65, MATCH($P81, 'Algorithm Details'!$A$6:$A$65, 0)) = "", "", INDEX('Algorithm Details'!Q$6:Q$65, MATCH($P81, 'Algorithm Details'!$A$6:$A$65, 0))), "")</f>
        <v/>
      </c>
      <c r="AJ81" s="1" t="str">
        <f>IFERROR(IF(INDEX('Algorithm Details'!R$6:R$65, MATCH($P81, 'Algorithm Details'!$A$6:$A$65, 0)) = "", "", INDEX('Algorithm Details'!R$6:R$65, MATCH($P81, 'Algorithm Details'!$A$6:$A$65, 0))), "")</f>
        <v/>
      </c>
      <c r="AK81" s="1" t="str">
        <f>IFERROR(IF(INDEX('Algorithm Details'!S$6:S$65, MATCH($P81, 'Algorithm Details'!$A$6:$A$65, 0)) = "", "", INDEX('Algorithm Details'!S$6:S$65, MATCH($P81, 'Algorithm Details'!$A$6:$A$65, 0))), "")</f>
        <v/>
      </c>
      <c r="AL81" s="1" t="str">
        <f>IFERROR(IF(INDEX('Algorithm Details'!T$6:T$65, MATCH($P81, 'Algorithm Details'!$A$6:$A$65, 0)) = "", "", INDEX('Algorithm Details'!T$6:T$65, MATCH($P81, 'Algorithm Details'!$A$6:$A$65, 0))), "")</f>
        <v/>
      </c>
      <c r="AM81" s="1" t="str">
        <f>IFERROR(IF(INDEX('Algorithm Details'!U$6:U$65, MATCH($P81, 'Algorithm Details'!$A$6:$A$65, 0)) = "", "", INDEX('Algorithm Details'!U$6:U$65, MATCH($P81, 'Algorithm Details'!$A$6:$A$65, 0))), "")</f>
        <v/>
      </c>
      <c r="AN81" s="1" t="str">
        <f>IFERROR(IF(INDEX('Algorithm Details'!V$6:V$65, MATCH($P81, 'Algorithm Details'!$A$6:$A$65, 0)) = "", "", INDEX('Algorithm Details'!V$6:V$65, MATCH($P81, 'Algorithm Details'!$A$6:$A$65, 0))), "")</f>
        <v/>
      </c>
      <c r="AO81" s="1" t="str">
        <f>IFERROR(IF(INDEX('Algorithm Details'!W$6:W$65, MATCH($P81, 'Algorithm Details'!$A$6:$A$65, 0)) = "", "", INDEX('Algorithm Details'!W$6:W$65, MATCH($P81, 'Algorithm Details'!$A$6:$A$65, 0))), "")</f>
        <v/>
      </c>
      <c r="AP81" s="1" t="str">
        <f>IFERROR(IF(INDEX('Algorithm Details'!X$6:X$65, MATCH($P81, 'Algorithm Details'!$A$6:$A$65, 0)) = "", "", INDEX('Algorithm Details'!X$6:X$65, MATCH($P81, 'Algorithm Details'!$A$6:$A$65, 0))), "")</f>
        <v/>
      </c>
      <c r="AQ81" s="1" t="str">
        <f>IFERROR(IF(INDEX('Algorithm Details'!Y$6:Y$65, MATCH($P81, 'Algorithm Details'!$A$6:$A$65, 0)) = "", "", INDEX('Algorithm Details'!Y$6:Y$65, MATCH($P81, 'Algorithm Details'!$A$6:$A$65, 0))), "")</f>
        <v/>
      </c>
      <c r="AR81" s="1" t="str">
        <f>IFERROR(IF(INDEX('Algorithm Details'!Z$6:Z$65, MATCH($P81, 'Algorithm Details'!$A$6:$A$65, 0)) = "", "", INDEX('Algorithm Details'!Z$6:Z$65, MATCH($P81, 'Algorithm Details'!$A$6:$A$65, 0))), "")</f>
        <v/>
      </c>
      <c r="AS81" s="1" t="str">
        <f>IFERROR(IF(INDEX('Algorithm Details'!AA$6:AA$65, MATCH($P81, 'Algorithm Details'!$A$6:$A$65, 0)) = "", "", INDEX('Algorithm Details'!AA$6:AA$65, MATCH($P81, 'Algorithm Details'!$A$6:$A$65, 0))), "")</f>
        <v/>
      </c>
      <c r="AT81" s="141" t="str">
        <f>IFERROR(IF(INDEX('Algorithm Details'!AB$6:AB$65, MATCH($P81, 'Algorithm Details'!$A$6:$A$65, 0)) = "", "", INDEX('Algorithm Details'!AB$6:AB$65, MATCH($P81, 'Algorithm Details'!$A$6:$A$65, 0))), "")</f>
        <v/>
      </c>
      <c r="AX81" s="1" t="str">
        <f t="shared" si="19"/>
        <v>RGB-DICPOdometry</v>
      </c>
      <c r="AY81" s="1">
        <f t="shared" si="20"/>
        <v>12</v>
      </c>
      <c r="AZ81" s="1">
        <f t="shared" si="21"/>
        <v>9</v>
      </c>
      <c r="BA81" s="1">
        <f t="shared" si="22"/>
        <v>0</v>
      </c>
      <c r="BB81" s="1">
        <f t="shared" si="23"/>
        <v>1</v>
      </c>
      <c r="BC81" s="1">
        <f t="shared" si="15"/>
        <v>0.2</v>
      </c>
      <c r="BD81" s="79">
        <f t="shared" si="24"/>
        <v>1.6666666666666666E-2</v>
      </c>
    </row>
    <row r="82" spans="1:56" x14ac:dyDescent="0.25">
      <c r="A82" s="1" t="str">
        <f>Data!A93</f>
        <v>Hector-SLAM</v>
      </c>
      <c r="B82" s="1">
        <f>'(old)OtherMetrics'!B93</f>
        <v>18</v>
      </c>
      <c r="C82" s="1">
        <f>AuxiliaryTable!EV83</f>
        <v>3</v>
      </c>
      <c r="D82" s="1">
        <f>'(old)OtherMetrics'!C93</f>
        <v>13</v>
      </c>
      <c r="E82" s="1">
        <f>'(old)OtherMetrics'!D93</f>
        <v>3</v>
      </c>
      <c r="F82">
        <f t="shared" si="17"/>
        <v>0</v>
      </c>
      <c r="G82" s="207">
        <f t="shared" si="14"/>
        <v>0</v>
      </c>
      <c r="I82" s="1">
        <f t="shared" si="18"/>
        <v>76</v>
      </c>
      <c r="J82" s="215">
        <f>RANK(G82, $G$14:$G$155, 0)+COUNTIF($I82:I223,I82)-1</f>
        <v>115</v>
      </c>
      <c r="P82" s="144" t="str">
        <f t="shared" si="16"/>
        <v>SVO2</v>
      </c>
      <c r="Q82" s="141">
        <v>69</v>
      </c>
      <c r="R82" s="143">
        <f t="shared" si="13"/>
        <v>1.5384615384615385E-2</v>
      </c>
      <c r="S82" s="242" t="str">
        <f>IFERROR(INDEX('Algorithm Details'!$Y$6:$Y$65, MATCH(P82, 'Algorithm Details'!$A$6:$A$65, 0)), "")</f>
        <v/>
      </c>
      <c r="T82" s="1" t="str">
        <f>IFERROR(IF(INDEX('Algorithm Details'!B$6:B$65, MATCH($P82, 'Algorithm Details'!$A$6:$A$65, 0)) = "", "", INDEX('Algorithm Details'!B$6:B$65, MATCH($P82, 'Algorithm Details'!$A$6:$A$65, 0))), "")</f>
        <v/>
      </c>
      <c r="U82" s="249" t="str">
        <f>IFERROR(IF(INDEX('Algorithm Details'!C$6:C$65, MATCH($P82, 'Algorithm Details'!$A$6:$A$65, 0)) = "", "", INDEX('Algorithm Details'!C$6:C$65, MATCH($P82, 'Algorithm Details'!$A$6:$A$65, 0))), "")</f>
        <v/>
      </c>
      <c r="V82" s="1" t="str">
        <f>IFERROR(IF(INDEX('Algorithm Details'!D$6:D$65, MATCH($P82, 'Algorithm Details'!$A$6:$A$65, 0)) = "", "", INDEX('Algorithm Details'!D$6:D$65, MATCH($P82, 'Algorithm Details'!$A$6:$A$65, 0))), "")</f>
        <v/>
      </c>
      <c r="W82" s="1" t="str">
        <f>IFERROR(IF(INDEX('Algorithm Details'!E$6:E$65, MATCH($P82, 'Algorithm Details'!$A$6:$A$65, 0)) = "", "", INDEX('Algorithm Details'!E$6:E$65, MATCH($P82, 'Algorithm Details'!$A$6:$A$65, 0))), "")</f>
        <v/>
      </c>
      <c r="X82" s="1" t="str">
        <f>IFERROR(IF(INDEX('Algorithm Details'!F$6:F$65, MATCH($P82, 'Algorithm Details'!$A$6:$A$65, 0)) = "", "", INDEX('Algorithm Details'!F$6:F$65, MATCH($P82, 'Algorithm Details'!$A$6:$A$65, 0))), "")</f>
        <v/>
      </c>
      <c r="Y82" s="1" t="str">
        <f>IFERROR(IF(INDEX('Algorithm Details'!G$6:G$65, MATCH($P82, 'Algorithm Details'!$A$6:$A$65, 0)) = "", "", INDEX('Algorithm Details'!G$6:G$65, MATCH($P82, 'Algorithm Details'!$A$6:$A$65, 0))), "")</f>
        <v/>
      </c>
      <c r="Z82" s="1" t="str">
        <f>IFERROR(IF(INDEX('Algorithm Details'!H$6:H$65, MATCH($P82, 'Algorithm Details'!$A$6:$A$65, 0)) = "", "", INDEX('Algorithm Details'!H$6:H$65, MATCH($P82, 'Algorithm Details'!$A$6:$A$65, 0))), "")</f>
        <v/>
      </c>
      <c r="AA82" s="1" t="str">
        <f>IFERROR(IF(INDEX('Algorithm Details'!I$6:I$65, MATCH($P82, 'Algorithm Details'!$A$6:$A$65, 0)) = "", "", INDEX('Algorithm Details'!I$6:I$65, MATCH($P82, 'Algorithm Details'!$A$6:$A$65, 0))), "")</f>
        <v/>
      </c>
      <c r="AB82" s="1" t="str">
        <f>IFERROR(IF(INDEX('Algorithm Details'!J$6:J$65, MATCH($P82, 'Algorithm Details'!$A$6:$A$65, 0)) = "", "", INDEX('Algorithm Details'!J$6:J$65, MATCH($P82, 'Algorithm Details'!$A$6:$A$65, 0))), "")</f>
        <v/>
      </c>
      <c r="AC82" s="1" t="str">
        <f>IFERROR(IF(INDEX('Algorithm Details'!K$6:K$65, MATCH($P82, 'Algorithm Details'!$A$6:$A$65, 0)) = "", "", INDEX('Algorithm Details'!K$6:K$65, MATCH($P82, 'Algorithm Details'!$A$6:$A$65, 0))), "")</f>
        <v/>
      </c>
      <c r="AD82" s="1" t="str">
        <f>IFERROR(IF(INDEX('Algorithm Details'!L$6:L$65, MATCH($P82, 'Algorithm Details'!$A$6:$A$65, 0)) = "", "", INDEX('Algorithm Details'!L$6:L$65, MATCH($P82, 'Algorithm Details'!$A$6:$A$65, 0))), "")</f>
        <v/>
      </c>
      <c r="AE82" s="1" t="str">
        <f>IFERROR(IF(INDEX('Algorithm Details'!M$6:M$65, MATCH($P82, 'Algorithm Details'!$A$6:$A$65, 0)) = "", "", INDEX('Algorithm Details'!M$6:M$65, MATCH($P82, 'Algorithm Details'!$A$6:$A$65, 0))), "")</f>
        <v/>
      </c>
      <c r="AF82" s="1" t="str">
        <f>IFERROR(IF(INDEX('Algorithm Details'!N$6:N$65, MATCH($P82, 'Algorithm Details'!$A$6:$A$65, 0)) = "", "", INDEX('Algorithm Details'!N$6:N$65, MATCH($P82, 'Algorithm Details'!$A$6:$A$65, 0))), "")</f>
        <v/>
      </c>
      <c r="AG82" s="1" t="str">
        <f>IFERROR(IF(INDEX('Algorithm Details'!O$6:O$65, MATCH($P82, 'Algorithm Details'!$A$6:$A$65, 0)) = "", "", INDEX('Algorithm Details'!O$6:O$65, MATCH($P82, 'Algorithm Details'!$A$6:$A$65, 0))), "")</f>
        <v/>
      </c>
      <c r="AH82" s="1" t="str">
        <f>IFERROR(IF(INDEX('Algorithm Details'!P$6:P$65, MATCH($P82, 'Algorithm Details'!$A$6:$A$65, 0)) = "", "", INDEX('Algorithm Details'!P$6:P$65, MATCH($P82, 'Algorithm Details'!$A$6:$A$65, 0))), "")</f>
        <v/>
      </c>
      <c r="AI82" s="1" t="str">
        <f>IFERROR(IF(INDEX('Algorithm Details'!Q$6:Q$65, MATCH($P82, 'Algorithm Details'!$A$6:$A$65, 0)) = "", "", INDEX('Algorithm Details'!Q$6:Q$65, MATCH($P82, 'Algorithm Details'!$A$6:$A$65, 0))), "")</f>
        <v/>
      </c>
      <c r="AJ82" s="1" t="str">
        <f>IFERROR(IF(INDEX('Algorithm Details'!R$6:R$65, MATCH($P82, 'Algorithm Details'!$A$6:$A$65, 0)) = "", "", INDEX('Algorithm Details'!R$6:R$65, MATCH($P82, 'Algorithm Details'!$A$6:$A$65, 0))), "")</f>
        <v/>
      </c>
      <c r="AK82" s="1" t="str">
        <f>IFERROR(IF(INDEX('Algorithm Details'!S$6:S$65, MATCH($P82, 'Algorithm Details'!$A$6:$A$65, 0)) = "", "", INDEX('Algorithm Details'!S$6:S$65, MATCH($P82, 'Algorithm Details'!$A$6:$A$65, 0))), "")</f>
        <v/>
      </c>
      <c r="AL82" s="1" t="str">
        <f>IFERROR(IF(INDEX('Algorithm Details'!T$6:T$65, MATCH($P82, 'Algorithm Details'!$A$6:$A$65, 0)) = "", "", INDEX('Algorithm Details'!T$6:T$65, MATCH($P82, 'Algorithm Details'!$A$6:$A$65, 0))), "")</f>
        <v/>
      </c>
      <c r="AM82" s="1" t="str">
        <f>IFERROR(IF(INDEX('Algorithm Details'!U$6:U$65, MATCH($P82, 'Algorithm Details'!$A$6:$A$65, 0)) = "", "", INDEX('Algorithm Details'!U$6:U$65, MATCH($P82, 'Algorithm Details'!$A$6:$A$65, 0))), "")</f>
        <v/>
      </c>
      <c r="AN82" s="1" t="str">
        <f>IFERROR(IF(INDEX('Algorithm Details'!V$6:V$65, MATCH($P82, 'Algorithm Details'!$A$6:$A$65, 0)) = "", "", INDEX('Algorithm Details'!V$6:V$65, MATCH($P82, 'Algorithm Details'!$A$6:$A$65, 0))), "")</f>
        <v/>
      </c>
      <c r="AO82" s="1" t="str">
        <f>IFERROR(IF(INDEX('Algorithm Details'!W$6:W$65, MATCH($P82, 'Algorithm Details'!$A$6:$A$65, 0)) = "", "", INDEX('Algorithm Details'!W$6:W$65, MATCH($P82, 'Algorithm Details'!$A$6:$A$65, 0))), "")</f>
        <v/>
      </c>
      <c r="AP82" s="1" t="str">
        <f>IFERROR(IF(INDEX('Algorithm Details'!X$6:X$65, MATCH($P82, 'Algorithm Details'!$A$6:$A$65, 0)) = "", "", INDEX('Algorithm Details'!X$6:X$65, MATCH($P82, 'Algorithm Details'!$A$6:$A$65, 0))), "")</f>
        <v/>
      </c>
      <c r="AQ82" s="1" t="str">
        <f>IFERROR(IF(INDEX('Algorithm Details'!Y$6:Y$65, MATCH($P82, 'Algorithm Details'!$A$6:$A$65, 0)) = "", "", INDEX('Algorithm Details'!Y$6:Y$65, MATCH($P82, 'Algorithm Details'!$A$6:$A$65, 0))), "")</f>
        <v/>
      </c>
      <c r="AR82" s="1" t="str">
        <f>IFERROR(IF(INDEX('Algorithm Details'!Z$6:Z$65, MATCH($P82, 'Algorithm Details'!$A$6:$A$65, 0)) = "", "", INDEX('Algorithm Details'!Z$6:Z$65, MATCH($P82, 'Algorithm Details'!$A$6:$A$65, 0))), "")</f>
        <v/>
      </c>
      <c r="AS82" s="1" t="str">
        <f>IFERROR(IF(INDEX('Algorithm Details'!AA$6:AA$65, MATCH($P82, 'Algorithm Details'!$A$6:$A$65, 0)) = "", "", INDEX('Algorithm Details'!AA$6:AA$65, MATCH($P82, 'Algorithm Details'!$A$6:$A$65, 0))), "")</f>
        <v/>
      </c>
      <c r="AT82" s="141" t="str">
        <f>IFERROR(IF(INDEX('Algorithm Details'!AB$6:AB$65, MATCH($P82, 'Algorithm Details'!$A$6:$A$65, 0)) = "", "", INDEX('Algorithm Details'!AB$6:AB$65, MATCH($P82, 'Algorithm Details'!$A$6:$A$65, 0))), "")</f>
        <v/>
      </c>
      <c r="AX82" s="1" t="str">
        <f t="shared" si="19"/>
        <v>SVO2</v>
      </c>
      <c r="AY82" s="1">
        <f t="shared" si="20"/>
        <v>13</v>
      </c>
      <c r="AZ82" s="1">
        <f t="shared" si="21"/>
        <v>7</v>
      </c>
      <c r="BA82" s="1">
        <f t="shared" si="22"/>
        <v>0</v>
      </c>
      <c r="BB82" s="1">
        <f t="shared" si="23"/>
        <v>1</v>
      </c>
      <c r="BC82" s="1">
        <f t="shared" si="15"/>
        <v>0.2</v>
      </c>
      <c r="BD82" s="79">
        <f t="shared" si="24"/>
        <v>1.5384615384615385E-2</v>
      </c>
    </row>
    <row r="83" spans="1:56" x14ac:dyDescent="0.25">
      <c r="A83" s="1" t="str">
        <f>Data!A94</f>
        <v>SLAM-PCD</v>
      </c>
      <c r="B83" s="1">
        <f>'(old)OtherMetrics'!B94</f>
        <v>30</v>
      </c>
      <c r="C83" s="1">
        <f>AuxiliaryTable!EV84</f>
        <v>9</v>
      </c>
      <c r="D83" s="1">
        <f>'(old)OtherMetrics'!C94</f>
        <v>9</v>
      </c>
      <c r="E83" s="1">
        <f>'(old)OtherMetrics'!D94</f>
        <v>7</v>
      </c>
      <c r="F83">
        <f t="shared" si="17"/>
        <v>7.7</v>
      </c>
      <c r="G83" s="207">
        <f t="shared" si="14"/>
        <v>0.25666666666666665</v>
      </c>
      <c r="I83" s="1">
        <f t="shared" si="18"/>
        <v>16</v>
      </c>
      <c r="J83" s="215">
        <f>RANK(G83, $G$14:$G$155, 0)+COUNTIF($I83:I224,I83)-1</f>
        <v>16</v>
      </c>
      <c r="P83" s="144" t="str">
        <f t="shared" si="16"/>
        <v>OpenVINS</v>
      </c>
      <c r="Q83" s="141">
        <v>70</v>
      </c>
      <c r="R83" s="143">
        <f t="shared" si="13"/>
        <v>1.5384615384615385E-2</v>
      </c>
      <c r="S83" s="242">
        <f>IFERROR(INDEX('Algorithm Details'!$Y$6:$Y$65, MATCH(P83, 'Algorithm Details'!$A$6:$A$65, 0)), "")</f>
        <v>45097</v>
      </c>
      <c r="T83" s="1" t="str">
        <f>IFERROR(IF(INDEX('Algorithm Details'!B$6:B$65, MATCH($P83, 'Algorithm Details'!$A$6:$A$65, 0)) = "", "", INDEX('Algorithm Details'!B$6:B$65, MATCH($P83, 'Algorithm Details'!$A$6:$A$65, 0))), "")</f>
        <v>ROS1 (Kinetic, Melodic, Noetic), ROS2 (Dashing, Galatic)</v>
      </c>
      <c r="U83" s="249" t="str">
        <f>IFERROR(IF(INDEX('Algorithm Details'!C$6:C$65, MATCH($P83, 'Algorithm Details'!$A$6:$A$65, 0)) = "", "", INDEX('Algorithm Details'!C$6:C$65, MATCH($P83, 'Algorithm Details'!$A$6:$A$65, 0))), "")</f>
        <v>GPL v3</v>
      </c>
      <c r="V83" s="1" t="str">
        <f>IFERROR(IF(INDEX('Algorithm Details'!D$6:D$65, MATCH($P83, 'Algorithm Details'!$A$6:$A$65, 0)) = "", "", INDEX('Algorithm Details'!D$6:D$65, MATCH($P83, 'Algorithm Details'!$A$6:$A$65, 0))), "")</f>
        <v>-</v>
      </c>
      <c r="W83" s="1" t="str">
        <f>IFERROR(IF(INDEX('Algorithm Details'!E$6:E$65, MATCH($P83, 'Algorithm Details'!$A$6:$A$65, 0)) = "", "", INDEX('Algorithm Details'!E$6:E$65, MATCH($P83, 'Algorithm Details'!$A$6:$A$65, 0))), "")</f>
        <v>-</v>
      </c>
      <c r="X83" s="1" t="str">
        <f>IFERROR(IF(INDEX('Algorithm Details'!F$6:F$65, MATCH($P83, 'Algorithm Details'!$A$6:$A$65, 0)) = "", "", INDEX('Algorithm Details'!F$6:F$65, MATCH($P83, 'Algorithm Details'!$A$6:$A$65, 0))), "")</f>
        <v>R</v>
      </c>
      <c r="Y83" s="1" t="str">
        <f>IFERROR(IF(INDEX('Algorithm Details'!G$6:G$65, MATCH($P83, 'Algorithm Details'!$A$6:$A$65, 0)) = "", "", INDEX('Algorithm Details'!G$6:G$65, MATCH($P83, 'Algorithm Details'!$A$6:$A$65, 0))), "")</f>
        <v>R</v>
      </c>
      <c r="Z83" s="1" t="str">
        <f>IFERROR(IF(INDEX('Algorithm Details'!H$6:H$65, MATCH($P83, 'Algorithm Details'!$A$6:$A$65, 0)) = "", "", INDEX('Algorithm Details'!H$6:H$65, MATCH($P83, 'Algorithm Details'!$A$6:$A$65, 0))), "")</f>
        <v>-</v>
      </c>
      <c r="AA83" s="1" t="str">
        <f>IFERROR(IF(INDEX('Algorithm Details'!I$6:I$65, MATCH($P83, 'Algorithm Details'!$A$6:$A$65, 0)) = "", "", INDEX('Algorithm Details'!I$6:I$65, MATCH($P83, 'Algorithm Details'!$A$6:$A$65, 0))), "")</f>
        <v>-</v>
      </c>
      <c r="AB83" s="1" t="str">
        <f>IFERROR(IF(INDEX('Algorithm Details'!J$6:J$65, MATCH($P83, 'Algorithm Details'!$A$6:$A$65, 0)) = "", "", INDEX('Algorithm Details'!J$6:J$65, MATCH($P83, 'Algorithm Details'!$A$6:$A$65, 0))), "")</f>
        <v>-</v>
      </c>
      <c r="AC83" s="1" t="str">
        <f>IFERROR(IF(INDEX('Algorithm Details'!K$6:K$65, MATCH($P83, 'Algorithm Details'!$A$6:$A$65, 0)) = "", "", INDEX('Algorithm Details'!K$6:K$65, MATCH($P83, 'Algorithm Details'!$A$6:$A$65, 0))), "")</f>
        <v>-</v>
      </c>
      <c r="AD83" s="1" t="str">
        <f>IFERROR(IF(INDEX('Algorithm Details'!L$6:L$65, MATCH($P83, 'Algorithm Details'!$A$6:$A$65, 0)) = "", "", INDEX('Algorithm Details'!L$6:L$65, MATCH($P83, 'Algorithm Details'!$A$6:$A$65, 0))), "")</f>
        <v>-</v>
      </c>
      <c r="AE83" s="1" t="str">
        <f>IFERROR(IF(INDEX('Algorithm Details'!M$6:M$65, MATCH($P83, 'Algorithm Details'!$A$6:$A$65, 0)) = "", "", INDEX('Algorithm Details'!M$6:M$65, MATCH($P83, 'Algorithm Details'!$A$6:$A$65, 0))), "")</f>
        <v>S</v>
      </c>
      <c r="AF83" s="1" t="str">
        <f>IFERROR(IF(INDEX('Algorithm Details'!N$6:N$65, MATCH($P83, 'Algorithm Details'!$A$6:$A$65, 0)) = "", "", INDEX('Algorithm Details'!N$6:N$65, MATCH($P83, 'Algorithm Details'!$A$6:$A$65, 0))), "")</f>
        <v>S</v>
      </c>
      <c r="AG83" s="1" t="str">
        <f>IFERROR(IF(INDEX('Algorithm Details'!O$6:O$65, MATCH($P83, 'Algorithm Details'!$A$6:$A$65, 0)) = "", "", INDEX('Algorithm Details'!O$6:O$65, MATCH($P83, 'Algorithm Details'!$A$6:$A$65, 0))), "")</f>
        <v>-</v>
      </c>
      <c r="AH83" s="1" t="str">
        <f>IFERROR(IF(INDEX('Algorithm Details'!P$6:P$65, MATCH($P83, 'Algorithm Details'!$A$6:$A$65, 0)) = "", "", INDEX('Algorithm Details'!P$6:P$65, MATCH($P83, 'Algorithm Details'!$A$6:$A$65, 0))), "")</f>
        <v>?-axis</v>
      </c>
      <c r="AI83" s="1" t="str">
        <f>IFERROR(IF(INDEX('Algorithm Details'!Q$6:Q$65, MATCH($P83, 'Algorithm Details'!$A$6:$A$65, 0)) = "", "", INDEX('Algorithm Details'!Q$6:Q$65, MATCH($P83, 'Algorithm Details'!$A$6:$A$65, 0))), "")</f>
        <v/>
      </c>
      <c r="AJ83" s="1" t="str">
        <f>IFERROR(IF(INDEX('Algorithm Details'!R$6:R$65, MATCH($P83, 'Algorithm Details'!$A$6:$A$65, 0)) = "", "", INDEX('Algorithm Details'!R$6:R$65, MATCH($P83, 'Algorithm Details'!$A$6:$A$65, 0))), "")</f>
        <v/>
      </c>
      <c r="AK83" s="1" t="str">
        <f>IFERROR(IF(INDEX('Algorithm Details'!S$6:S$65, MATCH($P83, 'Algorithm Details'!$A$6:$A$65, 0)) = "", "", INDEX('Algorithm Details'!S$6:S$65, MATCH($P83, 'Algorithm Details'!$A$6:$A$65, 0))), "")</f>
        <v>S</v>
      </c>
      <c r="AL83" s="1" t="str">
        <f>IFERROR(IF(INDEX('Algorithm Details'!T$6:T$65, MATCH($P83, 'Algorithm Details'!$A$6:$A$65, 0)) = "", "", INDEX('Algorithm Details'!T$6:T$65, MATCH($P83, 'Algorithm Details'!$A$6:$A$65, 0))), "")</f>
        <v/>
      </c>
      <c r="AM83" s="1" t="str">
        <f>IFERROR(IF(INDEX('Algorithm Details'!U$6:U$65, MATCH($P83, 'Algorithm Details'!$A$6:$A$65, 0)) = "", "", INDEX('Algorithm Details'!U$6:U$65, MATCH($P83, 'Algorithm Details'!$A$6:$A$65, 0))), "")</f>
        <v/>
      </c>
      <c r="AN83" s="1" t="str">
        <f>IFERROR(IF(INDEX('Algorithm Details'!V$6:V$65, MATCH($P83, 'Algorithm Details'!$A$6:$A$65, 0)) = "", "", INDEX('Algorithm Details'!V$6:V$65, MATCH($P83, 'Algorithm Details'!$A$6:$A$65, 0))), "")</f>
        <v/>
      </c>
      <c r="AO83" s="1" t="str">
        <f>IFERROR(IF(INDEX('Algorithm Details'!W$6:W$65, MATCH($P83, 'Algorithm Details'!$A$6:$A$65, 0)) = "", "", INDEX('Algorithm Details'!W$6:W$65, MATCH($P83, 'Algorithm Details'!$A$6:$A$65, 0))), "")</f>
        <v>web-page, github</v>
      </c>
      <c r="AP83" s="1">
        <f ca="1">IFERROR(IF(INDEX('Algorithm Details'!X$6:X$65, MATCH($P83, 'Algorithm Details'!$A$6:$A$65, 0)) = "", "", INDEX('Algorithm Details'!X$6:X$65, MATCH($P83, 'Algorithm Details'!$A$6:$A$65, 0))), "")</f>
        <v>3</v>
      </c>
      <c r="AQ83" s="1">
        <f>IFERROR(IF(INDEX('Algorithm Details'!Y$6:Y$65, MATCH($P83, 'Algorithm Details'!$A$6:$A$65, 0)) = "", "", INDEX('Algorithm Details'!Y$6:Y$65, MATCH($P83, 'Algorithm Details'!$A$6:$A$65, 0))), "")</f>
        <v>45097</v>
      </c>
      <c r="AR83" s="1" t="str">
        <f>IFERROR(IF(INDEX('Algorithm Details'!Z$6:Z$65, MATCH($P83, 'Algorithm Details'!$A$6:$A$65, 0)) = "", "", INDEX('Algorithm Details'!Z$6:Z$65, MATCH($P83, 'Algorithm Details'!$A$6:$A$65, 0))), "")</f>
        <v>-</v>
      </c>
      <c r="AS83" s="1" t="str">
        <f>IFERROR(IF(INDEX('Algorithm Details'!AA$6:AA$65, MATCH($P83, 'Algorithm Details'!$A$6:$A$65, 0)) = "", "", INDEX('Algorithm Details'!AA$6:AA$65, MATCH($P83, 'Algorithm Details'!$A$6:$A$65, 0))), "")</f>
        <v>+</v>
      </c>
      <c r="AT83" s="141" t="str">
        <f>IFERROR(IF(INDEX('Algorithm Details'!AB$6:AB$65, MATCH($P83, 'Algorithm Details'!$A$6:$A$65, 0)) = "", "", INDEX('Algorithm Details'!AB$6:AB$65, MATCH($P83, 'Algorithm Details'!$A$6:$A$65, 0))), "")</f>
        <v>10.1109/ICRA40945.2020.9196524</v>
      </c>
      <c r="AX83" s="1" t="str">
        <f t="shared" si="19"/>
        <v>OpenVINS</v>
      </c>
      <c r="AY83" s="1">
        <f t="shared" si="20"/>
        <v>26</v>
      </c>
      <c r="AZ83" s="1">
        <f t="shared" si="21"/>
        <v>16</v>
      </c>
      <c r="BA83" s="1">
        <f t="shared" si="22"/>
        <v>0</v>
      </c>
      <c r="BB83" s="1">
        <f t="shared" si="23"/>
        <v>2</v>
      </c>
      <c r="BC83" s="1">
        <f t="shared" si="15"/>
        <v>0.4</v>
      </c>
      <c r="BD83" s="79">
        <f t="shared" si="24"/>
        <v>1.5384615384615385E-2</v>
      </c>
    </row>
    <row r="84" spans="1:56" x14ac:dyDescent="0.25">
      <c r="A84" s="1" t="str">
        <f>Data!A95</f>
        <v>DM-SLAM</v>
      </c>
      <c r="B84" s="1">
        <f>'(old)OtherMetrics'!B95</f>
        <v>10</v>
      </c>
      <c r="C84" s="1">
        <f>AuxiliaryTable!EV85</f>
        <v>9</v>
      </c>
      <c r="D84" s="1">
        <f>'(old)OtherMetrics'!C95</f>
        <v>2</v>
      </c>
      <c r="E84" s="1">
        <f>'(old)OtherMetrics'!D95</f>
        <v>4</v>
      </c>
      <c r="F84">
        <f t="shared" si="17"/>
        <v>2.2000000000000002</v>
      </c>
      <c r="G84" s="207">
        <f t="shared" si="14"/>
        <v>0.22000000000000003</v>
      </c>
      <c r="I84" s="1">
        <f t="shared" si="18"/>
        <v>25</v>
      </c>
      <c r="J84" s="215">
        <f>RANK(G84, $G$14:$G$155, 0)+COUNTIF($I84:I225,I84)-1</f>
        <v>25</v>
      </c>
      <c r="P84" s="144" t="str">
        <f t="shared" si="16"/>
        <v>MLOAM</v>
      </c>
      <c r="Q84" s="141">
        <v>71</v>
      </c>
      <c r="R84" s="143">
        <f t="shared" si="13"/>
        <v>1.4285714285714287E-2</v>
      </c>
      <c r="S84" s="242" t="str">
        <f>IFERROR(INDEX('Algorithm Details'!$Y$6:$Y$65, MATCH(P84, 'Algorithm Details'!$A$6:$A$65, 0)), "")</f>
        <v/>
      </c>
      <c r="T84" s="1" t="str">
        <f>IFERROR(IF(INDEX('Algorithm Details'!B$6:B$65, MATCH($P84, 'Algorithm Details'!$A$6:$A$65, 0)) = "", "", INDEX('Algorithm Details'!B$6:B$65, MATCH($P84, 'Algorithm Details'!$A$6:$A$65, 0))), "")</f>
        <v/>
      </c>
      <c r="U84" s="249" t="str">
        <f>IFERROR(IF(INDEX('Algorithm Details'!C$6:C$65, MATCH($P84, 'Algorithm Details'!$A$6:$A$65, 0)) = "", "", INDEX('Algorithm Details'!C$6:C$65, MATCH($P84, 'Algorithm Details'!$A$6:$A$65, 0))), "")</f>
        <v/>
      </c>
      <c r="V84" s="1" t="str">
        <f>IFERROR(IF(INDEX('Algorithm Details'!D$6:D$65, MATCH($P84, 'Algorithm Details'!$A$6:$A$65, 0)) = "", "", INDEX('Algorithm Details'!D$6:D$65, MATCH($P84, 'Algorithm Details'!$A$6:$A$65, 0))), "")</f>
        <v/>
      </c>
      <c r="W84" s="1" t="str">
        <f>IFERROR(IF(INDEX('Algorithm Details'!E$6:E$65, MATCH($P84, 'Algorithm Details'!$A$6:$A$65, 0)) = "", "", INDEX('Algorithm Details'!E$6:E$65, MATCH($P84, 'Algorithm Details'!$A$6:$A$65, 0))), "")</f>
        <v/>
      </c>
      <c r="X84" s="1" t="str">
        <f>IFERROR(IF(INDEX('Algorithm Details'!F$6:F$65, MATCH($P84, 'Algorithm Details'!$A$6:$A$65, 0)) = "", "", INDEX('Algorithm Details'!F$6:F$65, MATCH($P84, 'Algorithm Details'!$A$6:$A$65, 0))), "")</f>
        <v/>
      </c>
      <c r="Y84" s="1" t="str">
        <f>IFERROR(IF(INDEX('Algorithm Details'!G$6:G$65, MATCH($P84, 'Algorithm Details'!$A$6:$A$65, 0)) = "", "", INDEX('Algorithm Details'!G$6:G$65, MATCH($P84, 'Algorithm Details'!$A$6:$A$65, 0))), "")</f>
        <v/>
      </c>
      <c r="Z84" s="1" t="str">
        <f>IFERROR(IF(INDEX('Algorithm Details'!H$6:H$65, MATCH($P84, 'Algorithm Details'!$A$6:$A$65, 0)) = "", "", INDEX('Algorithm Details'!H$6:H$65, MATCH($P84, 'Algorithm Details'!$A$6:$A$65, 0))), "")</f>
        <v/>
      </c>
      <c r="AA84" s="1" t="str">
        <f>IFERROR(IF(INDEX('Algorithm Details'!I$6:I$65, MATCH($P84, 'Algorithm Details'!$A$6:$A$65, 0)) = "", "", INDEX('Algorithm Details'!I$6:I$65, MATCH($P84, 'Algorithm Details'!$A$6:$A$65, 0))), "")</f>
        <v/>
      </c>
      <c r="AB84" s="1" t="str">
        <f>IFERROR(IF(INDEX('Algorithm Details'!J$6:J$65, MATCH($P84, 'Algorithm Details'!$A$6:$A$65, 0)) = "", "", INDEX('Algorithm Details'!J$6:J$65, MATCH($P84, 'Algorithm Details'!$A$6:$A$65, 0))), "")</f>
        <v/>
      </c>
      <c r="AC84" s="1" t="str">
        <f>IFERROR(IF(INDEX('Algorithm Details'!K$6:K$65, MATCH($P84, 'Algorithm Details'!$A$6:$A$65, 0)) = "", "", INDEX('Algorithm Details'!K$6:K$65, MATCH($P84, 'Algorithm Details'!$A$6:$A$65, 0))), "")</f>
        <v/>
      </c>
      <c r="AD84" s="1" t="str">
        <f>IFERROR(IF(INDEX('Algorithm Details'!L$6:L$65, MATCH($P84, 'Algorithm Details'!$A$6:$A$65, 0)) = "", "", INDEX('Algorithm Details'!L$6:L$65, MATCH($P84, 'Algorithm Details'!$A$6:$A$65, 0))), "")</f>
        <v/>
      </c>
      <c r="AE84" s="1" t="str">
        <f>IFERROR(IF(INDEX('Algorithm Details'!M$6:M$65, MATCH($P84, 'Algorithm Details'!$A$6:$A$65, 0)) = "", "", INDEX('Algorithm Details'!M$6:M$65, MATCH($P84, 'Algorithm Details'!$A$6:$A$65, 0))), "")</f>
        <v/>
      </c>
      <c r="AF84" s="1" t="str">
        <f>IFERROR(IF(INDEX('Algorithm Details'!N$6:N$65, MATCH($P84, 'Algorithm Details'!$A$6:$A$65, 0)) = "", "", INDEX('Algorithm Details'!N$6:N$65, MATCH($P84, 'Algorithm Details'!$A$6:$A$65, 0))), "")</f>
        <v/>
      </c>
      <c r="AG84" s="1" t="str">
        <f>IFERROR(IF(INDEX('Algorithm Details'!O$6:O$65, MATCH($P84, 'Algorithm Details'!$A$6:$A$65, 0)) = "", "", INDEX('Algorithm Details'!O$6:O$65, MATCH($P84, 'Algorithm Details'!$A$6:$A$65, 0))), "")</f>
        <v/>
      </c>
      <c r="AH84" s="1" t="str">
        <f>IFERROR(IF(INDEX('Algorithm Details'!P$6:P$65, MATCH($P84, 'Algorithm Details'!$A$6:$A$65, 0)) = "", "", INDEX('Algorithm Details'!P$6:P$65, MATCH($P84, 'Algorithm Details'!$A$6:$A$65, 0))), "")</f>
        <v/>
      </c>
      <c r="AI84" s="1" t="str">
        <f>IFERROR(IF(INDEX('Algorithm Details'!Q$6:Q$65, MATCH($P84, 'Algorithm Details'!$A$6:$A$65, 0)) = "", "", INDEX('Algorithm Details'!Q$6:Q$65, MATCH($P84, 'Algorithm Details'!$A$6:$A$65, 0))), "")</f>
        <v/>
      </c>
      <c r="AJ84" s="1" t="str">
        <f>IFERROR(IF(INDEX('Algorithm Details'!R$6:R$65, MATCH($P84, 'Algorithm Details'!$A$6:$A$65, 0)) = "", "", INDEX('Algorithm Details'!R$6:R$65, MATCH($P84, 'Algorithm Details'!$A$6:$A$65, 0))), "")</f>
        <v/>
      </c>
      <c r="AK84" s="1" t="str">
        <f>IFERROR(IF(INDEX('Algorithm Details'!S$6:S$65, MATCH($P84, 'Algorithm Details'!$A$6:$A$65, 0)) = "", "", INDEX('Algorithm Details'!S$6:S$65, MATCH($P84, 'Algorithm Details'!$A$6:$A$65, 0))), "")</f>
        <v/>
      </c>
      <c r="AL84" s="1" t="str">
        <f>IFERROR(IF(INDEX('Algorithm Details'!T$6:T$65, MATCH($P84, 'Algorithm Details'!$A$6:$A$65, 0)) = "", "", INDEX('Algorithm Details'!T$6:T$65, MATCH($P84, 'Algorithm Details'!$A$6:$A$65, 0))), "")</f>
        <v/>
      </c>
      <c r="AM84" s="1" t="str">
        <f>IFERROR(IF(INDEX('Algorithm Details'!U$6:U$65, MATCH($P84, 'Algorithm Details'!$A$6:$A$65, 0)) = "", "", INDEX('Algorithm Details'!U$6:U$65, MATCH($P84, 'Algorithm Details'!$A$6:$A$65, 0))), "")</f>
        <v/>
      </c>
      <c r="AN84" s="1" t="str">
        <f>IFERROR(IF(INDEX('Algorithm Details'!V$6:V$65, MATCH($P84, 'Algorithm Details'!$A$6:$A$65, 0)) = "", "", INDEX('Algorithm Details'!V$6:V$65, MATCH($P84, 'Algorithm Details'!$A$6:$A$65, 0))), "")</f>
        <v/>
      </c>
      <c r="AO84" s="1" t="str">
        <f>IFERROR(IF(INDEX('Algorithm Details'!W$6:W$65, MATCH($P84, 'Algorithm Details'!$A$6:$A$65, 0)) = "", "", INDEX('Algorithm Details'!W$6:W$65, MATCH($P84, 'Algorithm Details'!$A$6:$A$65, 0))), "")</f>
        <v/>
      </c>
      <c r="AP84" s="1" t="str">
        <f>IFERROR(IF(INDEX('Algorithm Details'!X$6:X$65, MATCH($P84, 'Algorithm Details'!$A$6:$A$65, 0)) = "", "", INDEX('Algorithm Details'!X$6:X$65, MATCH($P84, 'Algorithm Details'!$A$6:$A$65, 0))), "")</f>
        <v/>
      </c>
      <c r="AQ84" s="1" t="str">
        <f>IFERROR(IF(INDEX('Algorithm Details'!Y$6:Y$65, MATCH($P84, 'Algorithm Details'!$A$6:$A$65, 0)) = "", "", INDEX('Algorithm Details'!Y$6:Y$65, MATCH($P84, 'Algorithm Details'!$A$6:$A$65, 0))), "")</f>
        <v/>
      </c>
      <c r="AR84" s="1" t="str">
        <f>IFERROR(IF(INDEX('Algorithm Details'!Z$6:Z$65, MATCH($P84, 'Algorithm Details'!$A$6:$A$65, 0)) = "", "", INDEX('Algorithm Details'!Z$6:Z$65, MATCH($P84, 'Algorithm Details'!$A$6:$A$65, 0))), "")</f>
        <v/>
      </c>
      <c r="AS84" s="1" t="str">
        <f>IFERROR(IF(INDEX('Algorithm Details'!AA$6:AA$65, MATCH($P84, 'Algorithm Details'!$A$6:$A$65, 0)) = "", "", INDEX('Algorithm Details'!AA$6:AA$65, MATCH($P84, 'Algorithm Details'!$A$6:$A$65, 0))), "")</f>
        <v/>
      </c>
      <c r="AT84" s="141" t="str">
        <f>IFERROR(IF(INDEX('Algorithm Details'!AB$6:AB$65, MATCH($P84, 'Algorithm Details'!$A$6:$A$65, 0)) = "", "", INDEX('Algorithm Details'!AB$6:AB$65, MATCH($P84, 'Algorithm Details'!$A$6:$A$65, 0))), "")</f>
        <v/>
      </c>
      <c r="AX84" s="1" t="str">
        <f t="shared" si="19"/>
        <v>MLOAM</v>
      </c>
      <c r="AY84" s="1">
        <f t="shared" si="20"/>
        <v>14</v>
      </c>
      <c r="AZ84" s="1">
        <f t="shared" si="21"/>
        <v>12</v>
      </c>
      <c r="BA84" s="1">
        <f t="shared" si="22"/>
        <v>0</v>
      </c>
      <c r="BB84" s="1">
        <f t="shared" si="23"/>
        <v>1</v>
      </c>
      <c r="BC84" s="1">
        <f t="shared" si="15"/>
        <v>0.2</v>
      </c>
      <c r="BD84" s="79">
        <f t="shared" si="24"/>
        <v>1.4285714285714287E-2</v>
      </c>
    </row>
    <row r="85" spans="1:56" x14ac:dyDescent="0.25">
      <c r="A85" s="1" t="str">
        <f>Data!A96</f>
        <v>Detect-SLAM</v>
      </c>
      <c r="B85" s="1">
        <f>'(old)OtherMetrics'!B96</f>
        <v>10</v>
      </c>
      <c r="C85" s="1">
        <f>AuxiliaryTable!EV86</f>
        <v>9</v>
      </c>
      <c r="D85" s="1">
        <f>'(old)OtherMetrics'!C96</f>
        <v>0</v>
      </c>
      <c r="E85" s="1">
        <f>'(old)OtherMetrics'!D96</f>
        <v>0</v>
      </c>
      <c r="F85">
        <f t="shared" si="17"/>
        <v>0</v>
      </c>
      <c r="G85" s="207">
        <f t="shared" si="14"/>
        <v>0</v>
      </c>
      <c r="I85" s="1">
        <f t="shared" si="18"/>
        <v>76</v>
      </c>
      <c r="J85" s="215">
        <f>RANK(G85, $G$14:$G$155, 0)+COUNTIF($I85:I226,I85)-1</f>
        <v>114</v>
      </c>
      <c r="P85" s="144" t="str">
        <f t="shared" si="16"/>
        <v>LSD-SLAM</v>
      </c>
      <c r="Q85" s="141">
        <v>72</v>
      </c>
      <c r="R85" s="143">
        <f t="shared" si="13"/>
        <v>1.3793103448275864E-2</v>
      </c>
      <c r="S85" s="242" t="str">
        <f>IFERROR(INDEX('Algorithm Details'!$Y$6:$Y$65, MATCH(P85, 'Algorithm Details'!$A$6:$A$65, 0)), "")</f>
        <v/>
      </c>
      <c r="T85" s="1" t="str">
        <f>IFERROR(IF(INDEX('Algorithm Details'!B$6:B$65, MATCH($P85, 'Algorithm Details'!$A$6:$A$65, 0)) = "", "", INDEX('Algorithm Details'!B$6:B$65, MATCH($P85, 'Algorithm Details'!$A$6:$A$65, 0))), "")</f>
        <v/>
      </c>
      <c r="U85" s="249" t="str">
        <f>IFERROR(IF(INDEX('Algorithm Details'!C$6:C$65, MATCH($P85, 'Algorithm Details'!$A$6:$A$65, 0)) = "", "", INDEX('Algorithm Details'!C$6:C$65, MATCH($P85, 'Algorithm Details'!$A$6:$A$65, 0))), "")</f>
        <v/>
      </c>
      <c r="V85" s="1" t="str">
        <f>IFERROR(IF(INDEX('Algorithm Details'!D$6:D$65, MATCH($P85, 'Algorithm Details'!$A$6:$A$65, 0)) = "", "", INDEX('Algorithm Details'!D$6:D$65, MATCH($P85, 'Algorithm Details'!$A$6:$A$65, 0))), "")</f>
        <v/>
      </c>
      <c r="W85" s="1" t="str">
        <f>IFERROR(IF(INDEX('Algorithm Details'!E$6:E$65, MATCH($P85, 'Algorithm Details'!$A$6:$A$65, 0)) = "", "", INDEX('Algorithm Details'!E$6:E$65, MATCH($P85, 'Algorithm Details'!$A$6:$A$65, 0))), "")</f>
        <v/>
      </c>
      <c r="X85" s="1" t="str">
        <f>IFERROR(IF(INDEX('Algorithm Details'!F$6:F$65, MATCH($P85, 'Algorithm Details'!$A$6:$A$65, 0)) = "", "", INDEX('Algorithm Details'!F$6:F$65, MATCH($P85, 'Algorithm Details'!$A$6:$A$65, 0))), "")</f>
        <v/>
      </c>
      <c r="Y85" s="1" t="str">
        <f>IFERROR(IF(INDEX('Algorithm Details'!G$6:G$65, MATCH($P85, 'Algorithm Details'!$A$6:$A$65, 0)) = "", "", INDEX('Algorithm Details'!G$6:G$65, MATCH($P85, 'Algorithm Details'!$A$6:$A$65, 0))), "")</f>
        <v/>
      </c>
      <c r="Z85" s="1" t="str">
        <f>IFERROR(IF(INDEX('Algorithm Details'!H$6:H$65, MATCH($P85, 'Algorithm Details'!$A$6:$A$65, 0)) = "", "", INDEX('Algorithm Details'!H$6:H$65, MATCH($P85, 'Algorithm Details'!$A$6:$A$65, 0))), "")</f>
        <v/>
      </c>
      <c r="AA85" s="1" t="str">
        <f>IFERROR(IF(INDEX('Algorithm Details'!I$6:I$65, MATCH($P85, 'Algorithm Details'!$A$6:$A$65, 0)) = "", "", INDEX('Algorithm Details'!I$6:I$65, MATCH($P85, 'Algorithm Details'!$A$6:$A$65, 0))), "")</f>
        <v/>
      </c>
      <c r="AB85" s="1" t="str">
        <f>IFERROR(IF(INDEX('Algorithm Details'!J$6:J$65, MATCH($P85, 'Algorithm Details'!$A$6:$A$65, 0)) = "", "", INDEX('Algorithm Details'!J$6:J$65, MATCH($P85, 'Algorithm Details'!$A$6:$A$65, 0))), "")</f>
        <v/>
      </c>
      <c r="AC85" s="1" t="str">
        <f>IFERROR(IF(INDEX('Algorithm Details'!K$6:K$65, MATCH($P85, 'Algorithm Details'!$A$6:$A$65, 0)) = "", "", INDEX('Algorithm Details'!K$6:K$65, MATCH($P85, 'Algorithm Details'!$A$6:$A$65, 0))), "")</f>
        <v/>
      </c>
      <c r="AD85" s="1" t="str">
        <f>IFERROR(IF(INDEX('Algorithm Details'!L$6:L$65, MATCH($P85, 'Algorithm Details'!$A$6:$A$65, 0)) = "", "", INDEX('Algorithm Details'!L$6:L$65, MATCH($P85, 'Algorithm Details'!$A$6:$A$65, 0))), "")</f>
        <v/>
      </c>
      <c r="AE85" s="1" t="str">
        <f>IFERROR(IF(INDEX('Algorithm Details'!M$6:M$65, MATCH($P85, 'Algorithm Details'!$A$6:$A$65, 0)) = "", "", INDEX('Algorithm Details'!M$6:M$65, MATCH($P85, 'Algorithm Details'!$A$6:$A$65, 0))), "")</f>
        <v/>
      </c>
      <c r="AF85" s="1" t="str">
        <f>IFERROR(IF(INDEX('Algorithm Details'!N$6:N$65, MATCH($P85, 'Algorithm Details'!$A$6:$A$65, 0)) = "", "", INDEX('Algorithm Details'!N$6:N$65, MATCH($P85, 'Algorithm Details'!$A$6:$A$65, 0))), "")</f>
        <v/>
      </c>
      <c r="AG85" s="1" t="str">
        <f>IFERROR(IF(INDEX('Algorithm Details'!O$6:O$65, MATCH($P85, 'Algorithm Details'!$A$6:$A$65, 0)) = "", "", INDEX('Algorithm Details'!O$6:O$65, MATCH($P85, 'Algorithm Details'!$A$6:$A$65, 0))), "")</f>
        <v/>
      </c>
      <c r="AH85" s="1" t="str">
        <f>IFERROR(IF(INDEX('Algorithm Details'!P$6:P$65, MATCH($P85, 'Algorithm Details'!$A$6:$A$65, 0)) = "", "", INDEX('Algorithm Details'!P$6:P$65, MATCH($P85, 'Algorithm Details'!$A$6:$A$65, 0))), "")</f>
        <v/>
      </c>
      <c r="AI85" s="1" t="str">
        <f>IFERROR(IF(INDEX('Algorithm Details'!Q$6:Q$65, MATCH($P85, 'Algorithm Details'!$A$6:$A$65, 0)) = "", "", INDEX('Algorithm Details'!Q$6:Q$65, MATCH($P85, 'Algorithm Details'!$A$6:$A$65, 0))), "")</f>
        <v/>
      </c>
      <c r="AJ85" s="1" t="str">
        <f>IFERROR(IF(INDEX('Algorithm Details'!R$6:R$65, MATCH($P85, 'Algorithm Details'!$A$6:$A$65, 0)) = "", "", INDEX('Algorithm Details'!R$6:R$65, MATCH($P85, 'Algorithm Details'!$A$6:$A$65, 0))), "")</f>
        <v/>
      </c>
      <c r="AK85" s="1" t="str">
        <f>IFERROR(IF(INDEX('Algorithm Details'!S$6:S$65, MATCH($P85, 'Algorithm Details'!$A$6:$A$65, 0)) = "", "", INDEX('Algorithm Details'!S$6:S$65, MATCH($P85, 'Algorithm Details'!$A$6:$A$65, 0))), "")</f>
        <v/>
      </c>
      <c r="AL85" s="1" t="str">
        <f>IFERROR(IF(INDEX('Algorithm Details'!T$6:T$65, MATCH($P85, 'Algorithm Details'!$A$6:$A$65, 0)) = "", "", INDEX('Algorithm Details'!T$6:T$65, MATCH($P85, 'Algorithm Details'!$A$6:$A$65, 0))), "")</f>
        <v/>
      </c>
      <c r="AM85" s="1" t="str">
        <f>IFERROR(IF(INDEX('Algorithm Details'!U$6:U$65, MATCH($P85, 'Algorithm Details'!$A$6:$A$65, 0)) = "", "", INDEX('Algorithm Details'!U$6:U$65, MATCH($P85, 'Algorithm Details'!$A$6:$A$65, 0))), "")</f>
        <v/>
      </c>
      <c r="AN85" s="1" t="str">
        <f>IFERROR(IF(INDEX('Algorithm Details'!V$6:V$65, MATCH($P85, 'Algorithm Details'!$A$6:$A$65, 0)) = "", "", INDEX('Algorithm Details'!V$6:V$65, MATCH($P85, 'Algorithm Details'!$A$6:$A$65, 0))), "")</f>
        <v/>
      </c>
      <c r="AO85" s="1" t="str">
        <f>IFERROR(IF(INDEX('Algorithm Details'!W$6:W$65, MATCH($P85, 'Algorithm Details'!$A$6:$A$65, 0)) = "", "", INDEX('Algorithm Details'!W$6:W$65, MATCH($P85, 'Algorithm Details'!$A$6:$A$65, 0))), "")</f>
        <v/>
      </c>
      <c r="AP85" s="1" t="str">
        <f>IFERROR(IF(INDEX('Algorithm Details'!X$6:X$65, MATCH($P85, 'Algorithm Details'!$A$6:$A$65, 0)) = "", "", INDEX('Algorithm Details'!X$6:X$65, MATCH($P85, 'Algorithm Details'!$A$6:$A$65, 0))), "")</f>
        <v/>
      </c>
      <c r="AQ85" s="1" t="str">
        <f>IFERROR(IF(INDEX('Algorithm Details'!Y$6:Y$65, MATCH($P85, 'Algorithm Details'!$A$6:$A$65, 0)) = "", "", INDEX('Algorithm Details'!Y$6:Y$65, MATCH($P85, 'Algorithm Details'!$A$6:$A$65, 0))), "")</f>
        <v/>
      </c>
      <c r="AR85" s="1" t="str">
        <f>IFERROR(IF(INDEX('Algorithm Details'!Z$6:Z$65, MATCH($P85, 'Algorithm Details'!$A$6:$A$65, 0)) = "", "", INDEX('Algorithm Details'!Z$6:Z$65, MATCH($P85, 'Algorithm Details'!$A$6:$A$65, 0))), "")</f>
        <v/>
      </c>
      <c r="AS85" s="1" t="str">
        <f>IFERROR(IF(INDEX('Algorithm Details'!AA$6:AA$65, MATCH($P85, 'Algorithm Details'!$A$6:$A$65, 0)) = "", "", INDEX('Algorithm Details'!AA$6:AA$65, MATCH($P85, 'Algorithm Details'!$A$6:$A$65, 0))), "")</f>
        <v/>
      </c>
      <c r="AT85" s="141" t="str">
        <f>IFERROR(IF(INDEX('Algorithm Details'!AB$6:AB$65, MATCH($P85, 'Algorithm Details'!$A$6:$A$65, 0)) = "", "", INDEX('Algorithm Details'!AB$6:AB$65, MATCH($P85, 'Algorithm Details'!$A$6:$A$65, 0))), "")</f>
        <v/>
      </c>
      <c r="AX85" s="1" t="str">
        <f t="shared" si="19"/>
        <v>LSD-SLAM</v>
      </c>
      <c r="AY85" s="1">
        <f t="shared" si="20"/>
        <v>29</v>
      </c>
      <c r="AZ85" s="1">
        <f t="shared" si="21"/>
        <v>7</v>
      </c>
      <c r="BA85" s="1">
        <f t="shared" si="22"/>
        <v>0</v>
      </c>
      <c r="BB85" s="1">
        <f t="shared" si="23"/>
        <v>2</v>
      </c>
      <c r="BC85" s="1">
        <f t="shared" si="15"/>
        <v>0.4</v>
      </c>
      <c r="BD85" s="79">
        <f t="shared" si="24"/>
        <v>1.3793103448275864E-2</v>
      </c>
    </row>
    <row r="86" spans="1:56" x14ac:dyDescent="0.25">
      <c r="A86" s="1" t="str">
        <f>Data!A97</f>
        <v>RDS-SLAM, Mask R-CNN  (Keyframe)</v>
      </c>
      <c r="B86" s="1">
        <f>'(old)OtherMetrics'!B97</f>
        <v>30</v>
      </c>
      <c r="C86" s="1">
        <f>AuxiliaryTable!EV87</f>
        <v>9</v>
      </c>
      <c r="D86" s="1">
        <f>'(old)OtherMetrics'!C97</f>
        <v>0</v>
      </c>
      <c r="E86" s="1">
        <f>'(old)OtherMetrics'!D97</f>
        <v>2</v>
      </c>
      <c r="F86">
        <f t="shared" si="17"/>
        <v>0.4</v>
      </c>
      <c r="G86" s="207">
        <f t="shared" si="14"/>
        <v>1.3333333333333334E-2</v>
      </c>
      <c r="I86" s="1">
        <f t="shared" si="18"/>
        <v>73</v>
      </c>
      <c r="J86" s="215">
        <f>RANK(G86, $G$14:$G$155, 0)+COUNTIF($I86:I227,I86)-1</f>
        <v>73</v>
      </c>
      <c r="P86" s="144" t="str">
        <f t="shared" si="16"/>
        <v>RDS-SLAM, Mask R-CNN  (Keyframe)</v>
      </c>
      <c r="Q86" s="141">
        <v>73</v>
      </c>
      <c r="R86" s="143">
        <f t="shared" si="13"/>
        <v>1.3333333333333334E-2</v>
      </c>
      <c r="S86" s="242" t="str">
        <f>IFERROR(INDEX('Algorithm Details'!$Y$6:$Y$65, MATCH(P86, 'Algorithm Details'!$A$6:$A$65, 0)), "")</f>
        <v/>
      </c>
      <c r="T86" s="1" t="str">
        <f>IFERROR(IF(INDEX('Algorithm Details'!B$6:B$65, MATCH($P86, 'Algorithm Details'!$A$6:$A$65, 0)) = "", "", INDEX('Algorithm Details'!B$6:B$65, MATCH($P86, 'Algorithm Details'!$A$6:$A$65, 0))), "")</f>
        <v/>
      </c>
      <c r="U86" s="249" t="str">
        <f>IFERROR(IF(INDEX('Algorithm Details'!C$6:C$65, MATCH($P86, 'Algorithm Details'!$A$6:$A$65, 0)) = "", "", INDEX('Algorithm Details'!C$6:C$65, MATCH($P86, 'Algorithm Details'!$A$6:$A$65, 0))), "")</f>
        <v/>
      </c>
      <c r="V86" s="1" t="str">
        <f>IFERROR(IF(INDEX('Algorithm Details'!D$6:D$65, MATCH($P86, 'Algorithm Details'!$A$6:$A$65, 0)) = "", "", INDEX('Algorithm Details'!D$6:D$65, MATCH($P86, 'Algorithm Details'!$A$6:$A$65, 0))), "")</f>
        <v/>
      </c>
      <c r="W86" s="1" t="str">
        <f>IFERROR(IF(INDEX('Algorithm Details'!E$6:E$65, MATCH($P86, 'Algorithm Details'!$A$6:$A$65, 0)) = "", "", INDEX('Algorithm Details'!E$6:E$65, MATCH($P86, 'Algorithm Details'!$A$6:$A$65, 0))), "")</f>
        <v/>
      </c>
      <c r="X86" s="1" t="str">
        <f>IFERROR(IF(INDEX('Algorithm Details'!F$6:F$65, MATCH($P86, 'Algorithm Details'!$A$6:$A$65, 0)) = "", "", INDEX('Algorithm Details'!F$6:F$65, MATCH($P86, 'Algorithm Details'!$A$6:$A$65, 0))), "")</f>
        <v/>
      </c>
      <c r="Y86" s="1" t="str">
        <f>IFERROR(IF(INDEX('Algorithm Details'!G$6:G$65, MATCH($P86, 'Algorithm Details'!$A$6:$A$65, 0)) = "", "", INDEX('Algorithm Details'!G$6:G$65, MATCH($P86, 'Algorithm Details'!$A$6:$A$65, 0))), "")</f>
        <v/>
      </c>
      <c r="Z86" s="1" t="str">
        <f>IFERROR(IF(INDEX('Algorithm Details'!H$6:H$65, MATCH($P86, 'Algorithm Details'!$A$6:$A$65, 0)) = "", "", INDEX('Algorithm Details'!H$6:H$65, MATCH($P86, 'Algorithm Details'!$A$6:$A$65, 0))), "")</f>
        <v/>
      </c>
      <c r="AA86" s="1" t="str">
        <f>IFERROR(IF(INDEX('Algorithm Details'!I$6:I$65, MATCH($P86, 'Algorithm Details'!$A$6:$A$65, 0)) = "", "", INDEX('Algorithm Details'!I$6:I$65, MATCH($P86, 'Algorithm Details'!$A$6:$A$65, 0))), "")</f>
        <v/>
      </c>
      <c r="AB86" s="1" t="str">
        <f>IFERROR(IF(INDEX('Algorithm Details'!J$6:J$65, MATCH($P86, 'Algorithm Details'!$A$6:$A$65, 0)) = "", "", INDEX('Algorithm Details'!J$6:J$65, MATCH($P86, 'Algorithm Details'!$A$6:$A$65, 0))), "")</f>
        <v/>
      </c>
      <c r="AC86" s="1" t="str">
        <f>IFERROR(IF(INDEX('Algorithm Details'!K$6:K$65, MATCH($P86, 'Algorithm Details'!$A$6:$A$65, 0)) = "", "", INDEX('Algorithm Details'!K$6:K$65, MATCH($P86, 'Algorithm Details'!$A$6:$A$65, 0))), "")</f>
        <v/>
      </c>
      <c r="AD86" s="1" t="str">
        <f>IFERROR(IF(INDEX('Algorithm Details'!L$6:L$65, MATCH($P86, 'Algorithm Details'!$A$6:$A$65, 0)) = "", "", INDEX('Algorithm Details'!L$6:L$65, MATCH($P86, 'Algorithm Details'!$A$6:$A$65, 0))), "")</f>
        <v/>
      </c>
      <c r="AE86" s="1" t="str">
        <f>IFERROR(IF(INDEX('Algorithm Details'!M$6:M$65, MATCH($P86, 'Algorithm Details'!$A$6:$A$65, 0)) = "", "", INDEX('Algorithm Details'!M$6:M$65, MATCH($P86, 'Algorithm Details'!$A$6:$A$65, 0))), "")</f>
        <v/>
      </c>
      <c r="AF86" s="1" t="str">
        <f>IFERROR(IF(INDEX('Algorithm Details'!N$6:N$65, MATCH($P86, 'Algorithm Details'!$A$6:$A$65, 0)) = "", "", INDEX('Algorithm Details'!N$6:N$65, MATCH($P86, 'Algorithm Details'!$A$6:$A$65, 0))), "")</f>
        <v/>
      </c>
      <c r="AG86" s="1" t="str">
        <f>IFERROR(IF(INDEX('Algorithm Details'!O$6:O$65, MATCH($P86, 'Algorithm Details'!$A$6:$A$65, 0)) = "", "", INDEX('Algorithm Details'!O$6:O$65, MATCH($P86, 'Algorithm Details'!$A$6:$A$65, 0))), "")</f>
        <v/>
      </c>
      <c r="AH86" s="1" t="str">
        <f>IFERROR(IF(INDEX('Algorithm Details'!P$6:P$65, MATCH($P86, 'Algorithm Details'!$A$6:$A$65, 0)) = "", "", INDEX('Algorithm Details'!P$6:P$65, MATCH($P86, 'Algorithm Details'!$A$6:$A$65, 0))), "")</f>
        <v/>
      </c>
      <c r="AI86" s="1" t="str">
        <f>IFERROR(IF(INDEX('Algorithm Details'!Q$6:Q$65, MATCH($P86, 'Algorithm Details'!$A$6:$A$65, 0)) = "", "", INDEX('Algorithm Details'!Q$6:Q$65, MATCH($P86, 'Algorithm Details'!$A$6:$A$65, 0))), "")</f>
        <v/>
      </c>
      <c r="AJ86" s="1" t="str">
        <f>IFERROR(IF(INDEX('Algorithm Details'!R$6:R$65, MATCH($P86, 'Algorithm Details'!$A$6:$A$65, 0)) = "", "", INDEX('Algorithm Details'!R$6:R$65, MATCH($P86, 'Algorithm Details'!$A$6:$A$65, 0))), "")</f>
        <v/>
      </c>
      <c r="AK86" s="1" t="str">
        <f>IFERROR(IF(INDEX('Algorithm Details'!S$6:S$65, MATCH($P86, 'Algorithm Details'!$A$6:$A$65, 0)) = "", "", INDEX('Algorithm Details'!S$6:S$65, MATCH($P86, 'Algorithm Details'!$A$6:$A$65, 0))), "")</f>
        <v/>
      </c>
      <c r="AL86" s="1" t="str">
        <f>IFERROR(IF(INDEX('Algorithm Details'!T$6:T$65, MATCH($P86, 'Algorithm Details'!$A$6:$A$65, 0)) = "", "", INDEX('Algorithm Details'!T$6:T$65, MATCH($P86, 'Algorithm Details'!$A$6:$A$65, 0))), "")</f>
        <v/>
      </c>
      <c r="AM86" s="1" t="str">
        <f>IFERROR(IF(INDEX('Algorithm Details'!U$6:U$65, MATCH($P86, 'Algorithm Details'!$A$6:$A$65, 0)) = "", "", INDEX('Algorithm Details'!U$6:U$65, MATCH($P86, 'Algorithm Details'!$A$6:$A$65, 0))), "")</f>
        <v/>
      </c>
      <c r="AN86" s="1" t="str">
        <f>IFERROR(IF(INDEX('Algorithm Details'!V$6:V$65, MATCH($P86, 'Algorithm Details'!$A$6:$A$65, 0)) = "", "", INDEX('Algorithm Details'!V$6:V$65, MATCH($P86, 'Algorithm Details'!$A$6:$A$65, 0))), "")</f>
        <v/>
      </c>
      <c r="AO86" s="1" t="str">
        <f>IFERROR(IF(INDEX('Algorithm Details'!W$6:W$65, MATCH($P86, 'Algorithm Details'!$A$6:$A$65, 0)) = "", "", INDEX('Algorithm Details'!W$6:W$65, MATCH($P86, 'Algorithm Details'!$A$6:$A$65, 0))), "")</f>
        <v/>
      </c>
      <c r="AP86" s="1" t="str">
        <f>IFERROR(IF(INDEX('Algorithm Details'!X$6:X$65, MATCH($P86, 'Algorithm Details'!$A$6:$A$65, 0)) = "", "", INDEX('Algorithm Details'!X$6:X$65, MATCH($P86, 'Algorithm Details'!$A$6:$A$65, 0))), "")</f>
        <v/>
      </c>
      <c r="AQ86" s="1" t="str">
        <f>IFERROR(IF(INDEX('Algorithm Details'!Y$6:Y$65, MATCH($P86, 'Algorithm Details'!$A$6:$A$65, 0)) = "", "", INDEX('Algorithm Details'!Y$6:Y$65, MATCH($P86, 'Algorithm Details'!$A$6:$A$65, 0))), "")</f>
        <v/>
      </c>
      <c r="AR86" s="1" t="str">
        <f>IFERROR(IF(INDEX('Algorithm Details'!Z$6:Z$65, MATCH($P86, 'Algorithm Details'!$A$6:$A$65, 0)) = "", "", INDEX('Algorithm Details'!Z$6:Z$65, MATCH($P86, 'Algorithm Details'!$A$6:$A$65, 0))), "")</f>
        <v/>
      </c>
      <c r="AS86" s="1" t="str">
        <f>IFERROR(IF(INDEX('Algorithm Details'!AA$6:AA$65, MATCH($P86, 'Algorithm Details'!$A$6:$A$65, 0)) = "", "", INDEX('Algorithm Details'!AA$6:AA$65, MATCH($P86, 'Algorithm Details'!$A$6:$A$65, 0))), "")</f>
        <v/>
      </c>
      <c r="AT86" s="141" t="str">
        <f>IFERROR(IF(INDEX('Algorithm Details'!AB$6:AB$65, MATCH($P86, 'Algorithm Details'!$A$6:$A$65, 0)) = "", "", INDEX('Algorithm Details'!AB$6:AB$65, MATCH($P86, 'Algorithm Details'!$A$6:$A$65, 0))), "")</f>
        <v/>
      </c>
      <c r="AX86" s="1" t="str">
        <f t="shared" si="19"/>
        <v>RDS-SLAM, Mask R-CNN  (Keyframe)</v>
      </c>
      <c r="AY86" s="1">
        <f t="shared" si="20"/>
        <v>30</v>
      </c>
      <c r="AZ86" s="1">
        <f t="shared" si="21"/>
        <v>9</v>
      </c>
      <c r="BA86" s="1">
        <f t="shared" si="22"/>
        <v>0</v>
      </c>
      <c r="BB86" s="1">
        <f t="shared" si="23"/>
        <v>2</v>
      </c>
      <c r="BC86" s="1">
        <f t="shared" si="15"/>
        <v>0.4</v>
      </c>
      <c r="BD86" s="79">
        <f t="shared" si="24"/>
        <v>1.3333333333333334E-2</v>
      </c>
    </row>
    <row r="87" spans="1:56" x14ac:dyDescent="0.25">
      <c r="A87" s="1" t="str">
        <f>Data!A98</f>
        <v xml:space="preserve">RDS-SLAM, Mask R-CNN </v>
      </c>
      <c r="B87" s="1">
        <f>'(old)OtherMetrics'!B98</f>
        <v>30</v>
      </c>
      <c r="C87" s="1">
        <f>AuxiliaryTable!EV88</f>
        <v>9</v>
      </c>
      <c r="D87" s="1">
        <f>'(old)OtherMetrics'!C98</f>
        <v>0</v>
      </c>
      <c r="E87" s="1">
        <f>'(old)OtherMetrics'!D98</f>
        <v>5</v>
      </c>
      <c r="F87">
        <f t="shared" si="17"/>
        <v>1</v>
      </c>
      <c r="G87" s="207">
        <f t="shared" si="14"/>
        <v>3.3333333333333333E-2</v>
      </c>
      <c r="I87" s="1">
        <f t="shared" si="18"/>
        <v>56</v>
      </c>
      <c r="J87" s="215">
        <f>RANK(G87, $G$14:$G$155, 0)+COUNTIF($I87:I228,I87)-1</f>
        <v>56</v>
      </c>
      <c r="P87" s="144" t="str">
        <f t="shared" si="16"/>
        <v>BLAM</v>
      </c>
      <c r="Q87" s="141">
        <v>74</v>
      </c>
      <c r="R87" s="143">
        <f t="shared" ref="R87:R150" si="25">INDEX($G$14:$G$155, MATCH(ROW(A74), $J$14:$J$155, 0))</f>
        <v>9.0909090909090922E-3</v>
      </c>
      <c r="S87" s="242" t="str">
        <f>IFERROR(INDEX('Algorithm Details'!$Y$6:$Y$65, MATCH(P87, 'Algorithm Details'!$A$6:$A$65, 0)), "")</f>
        <v/>
      </c>
      <c r="T87" s="1" t="str">
        <f>IFERROR(IF(INDEX('Algorithm Details'!B$6:B$65, MATCH($P87, 'Algorithm Details'!$A$6:$A$65, 0)) = "", "", INDEX('Algorithm Details'!B$6:B$65, MATCH($P87, 'Algorithm Details'!$A$6:$A$65, 0))), "")</f>
        <v/>
      </c>
      <c r="U87" s="249" t="str">
        <f>IFERROR(IF(INDEX('Algorithm Details'!C$6:C$65, MATCH($P87, 'Algorithm Details'!$A$6:$A$65, 0)) = "", "", INDEX('Algorithm Details'!C$6:C$65, MATCH($P87, 'Algorithm Details'!$A$6:$A$65, 0))), "")</f>
        <v/>
      </c>
      <c r="V87" s="1" t="str">
        <f>IFERROR(IF(INDEX('Algorithm Details'!D$6:D$65, MATCH($P87, 'Algorithm Details'!$A$6:$A$65, 0)) = "", "", INDEX('Algorithm Details'!D$6:D$65, MATCH($P87, 'Algorithm Details'!$A$6:$A$65, 0))), "")</f>
        <v/>
      </c>
      <c r="W87" s="1" t="str">
        <f>IFERROR(IF(INDEX('Algorithm Details'!E$6:E$65, MATCH($P87, 'Algorithm Details'!$A$6:$A$65, 0)) = "", "", INDEX('Algorithm Details'!E$6:E$65, MATCH($P87, 'Algorithm Details'!$A$6:$A$65, 0))), "")</f>
        <v/>
      </c>
      <c r="X87" s="1" t="str">
        <f>IFERROR(IF(INDEX('Algorithm Details'!F$6:F$65, MATCH($P87, 'Algorithm Details'!$A$6:$A$65, 0)) = "", "", INDEX('Algorithm Details'!F$6:F$65, MATCH($P87, 'Algorithm Details'!$A$6:$A$65, 0))), "")</f>
        <v/>
      </c>
      <c r="Y87" s="1" t="str">
        <f>IFERROR(IF(INDEX('Algorithm Details'!G$6:G$65, MATCH($P87, 'Algorithm Details'!$A$6:$A$65, 0)) = "", "", INDEX('Algorithm Details'!G$6:G$65, MATCH($P87, 'Algorithm Details'!$A$6:$A$65, 0))), "")</f>
        <v/>
      </c>
      <c r="Z87" s="1" t="str">
        <f>IFERROR(IF(INDEX('Algorithm Details'!H$6:H$65, MATCH($P87, 'Algorithm Details'!$A$6:$A$65, 0)) = "", "", INDEX('Algorithm Details'!H$6:H$65, MATCH($P87, 'Algorithm Details'!$A$6:$A$65, 0))), "")</f>
        <v/>
      </c>
      <c r="AA87" s="1" t="str">
        <f>IFERROR(IF(INDEX('Algorithm Details'!I$6:I$65, MATCH($P87, 'Algorithm Details'!$A$6:$A$65, 0)) = "", "", INDEX('Algorithm Details'!I$6:I$65, MATCH($P87, 'Algorithm Details'!$A$6:$A$65, 0))), "")</f>
        <v/>
      </c>
      <c r="AB87" s="1" t="str">
        <f>IFERROR(IF(INDEX('Algorithm Details'!J$6:J$65, MATCH($P87, 'Algorithm Details'!$A$6:$A$65, 0)) = "", "", INDEX('Algorithm Details'!J$6:J$65, MATCH($P87, 'Algorithm Details'!$A$6:$A$65, 0))), "")</f>
        <v/>
      </c>
      <c r="AC87" s="1" t="str">
        <f>IFERROR(IF(INDEX('Algorithm Details'!K$6:K$65, MATCH($P87, 'Algorithm Details'!$A$6:$A$65, 0)) = "", "", INDEX('Algorithm Details'!K$6:K$65, MATCH($P87, 'Algorithm Details'!$A$6:$A$65, 0))), "")</f>
        <v/>
      </c>
      <c r="AD87" s="1" t="str">
        <f>IFERROR(IF(INDEX('Algorithm Details'!L$6:L$65, MATCH($P87, 'Algorithm Details'!$A$6:$A$65, 0)) = "", "", INDEX('Algorithm Details'!L$6:L$65, MATCH($P87, 'Algorithm Details'!$A$6:$A$65, 0))), "")</f>
        <v/>
      </c>
      <c r="AE87" s="1" t="str">
        <f>IFERROR(IF(INDEX('Algorithm Details'!M$6:M$65, MATCH($P87, 'Algorithm Details'!$A$6:$A$65, 0)) = "", "", INDEX('Algorithm Details'!M$6:M$65, MATCH($P87, 'Algorithm Details'!$A$6:$A$65, 0))), "")</f>
        <v/>
      </c>
      <c r="AF87" s="1" t="str">
        <f>IFERROR(IF(INDEX('Algorithm Details'!N$6:N$65, MATCH($P87, 'Algorithm Details'!$A$6:$A$65, 0)) = "", "", INDEX('Algorithm Details'!N$6:N$65, MATCH($P87, 'Algorithm Details'!$A$6:$A$65, 0))), "")</f>
        <v/>
      </c>
      <c r="AG87" s="1" t="str">
        <f>IFERROR(IF(INDEX('Algorithm Details'!O$6:O$65, MATCH($P87, 'Algorithm Details'!$A$6:$A$65, 0)) = "", "", INDEX('Algorithm Details'!O$6:O$65, MATCH($P87, 'Algorithm Details'!$A$6:$A$65, 0))), "")</f>
        <v/>
      </c>
      <c r="AH87" s="1" t="str">
        <f>IFERROR(IF(INDEX('Algorithm Details'!P$6:P$65, MATCH($P87, 'Algorithm Details'!$A$6:$A$65, 0)) = "", "", INDEX('Algorithm Details'!P$6:P$65, MATCH($P87, 'Algorithm Details'!$A$6:$A$65, 0))), "")</f>
        <v/>
      </c>
      <c r="AI87" s="1" t="str">
        <f>IFERROR(IF(INDEX('Algorithm Details'!Q$6:Q$65, MATCH($P87, 'Algorithm Details'!$A$6:$A$65, 0)) = "", "", INDEX('Algorithm Details'!Q$6:Q$65, MATCH($P87, 'Algorithm Details'!$A$6:$A$65, 0))), "")</f>
        <v/>
      </c>
      <c r="AJ87" s="1" t="str">
        <f>IFERROR(IF(INDEX('Algorithm Details'!R$6:R$65, MATCH($P87, 'Algorithm Details'!$A$6:$A$65, 0)) = "", "", INDEX('Algorithm Details'!R$6:R$65, MATCH($P87, 'Algorithm Details'!$A$6:$A$65, 0))), "")</f>
        <v/>
      </c>
      <c r="AK87" s="1" t="str">
        <f>IFERROR(IF(INDEX('Algorithm Details'!S$6:S$65, MATCH($P87, 'Algorithm Details'!$A$6:$A$65, 0)) = "", "", INDEX('Algorithm Details'!S$6:S$65, MATCH($P87, 'Algorithm Details'!$A$6:$A$65, 0))), "")</f>
        <v/>
      </c>
      <c r="AL87" s="1" t="str">
        <f>IFERROR(IF(INDEX('Algorithm Details'!T$6:T$65, MATCH($P87, 'Algorithm Details'!$A$6:$A$65, 0)) = "", "", INDEX('Algorithm Details'!T$6:T$65, MATCH($P87, 'Algorithm Details'!$A$6:$A$65, 0))), "")</f>
        <v/>
      </c>
      <c r="AM87" s="1" t="str">
        <f>IFERROR(IF(INDEX('Algorithm Details'!U$6:U$65, MATCH($P87, 'Algorithm Details'!$A$6:$A$65, 0)) = "", "", INDEX('Algorithm Details'!U$6:U$65, MATCH($P87, 'Algorithm Details'!$A$6:$A$65, 0))), "")</f>
        <v/>
      </c>
      <c r="AN87" s="1" t="str">
        <f>IFERROR(IF(INDEX('Algorithm Details'!V$6:V$65, MATCH($P87, 'Algorithm Details'!$A$6:$A$65, 0)) = "", "", INDEX('Algorithm Details'!V$6:V$65, MATCH($P87, 'Algorithm Details'!$A$6:$A$65, 0))), "")</f>
        <v/>
      </c>
      <c r="AO87" s="1" t="str">
        <f>IFERROR(IF(INDEX('Algorithm Details'!W$6:W$65, MATCH($P87, 'Algorithm Details'!$A$6:$A$65, 0)) = "", "", INDEX('Algorithm Details'!W$6:W$65, MATCH($P87, 'Algorithm Details'!$A$6:$A$65, 0))), "")</f>
        <v/>
      </c>
      <c r="AP87" s="1" t="str">
        <f>IFERROR(IF(INDEX('Algorithm Details'!X$6:X$65, MATCH($P87, 'Algorithm Details'!$A$6:$A$65, 0)) = "", "", INDEX('Algorithm Details'!X$6:X$65, MATCH($P87, 'Algorithm Details'!$A$6:$A$65, 0))), "")</f>
        <v/>
      </c>
      <c r="AQ87" s="1" t="str">
        <f>IFERROR(IF(INDEX('Algorithm Details'!Y$6:Y$65, MATCH($P87, 'Algorithm Details'!$A$6:$A$65, 0)) = "", "", INDEX('Algorithm Details'!Y$6:Y$65, MATCH($P87, 'Algorithm Details'!$A$6:$A$65, 0))), "")</f>
        <v/>
      </c>
      <c r="AR87" s="1" t="str">
        <f>IFERROR(IF(INDEX('Algorithm Details'!Z$6:Z$65, MATCH($P87, 'Algorithm Details'!$A$6:$A$65, 0)) = "", "", INDEX('Algorithm Details'!Z$6:Z$65, MATCH($P87, 'Algorithm Details'!$A$6:$A$65, 0))), "")</f>
        <v/>
      </c>
      <c r="AS87" s="1" t="str">
        <f>IFERROR(IF(INDEX('Algorithm Details'!AA$6:AA$65, MATCH($P87, 'Algorithm Details'!$A$6:$A$65, 0)) = "", "", INDEX('Algorithm Details'!AA$6:AA$65, MATCH($P87, 'Algorithm Details'!$A$6:$A$65, 0))), "")</f>
        <v/>
      </c>
      <c r="AT87" s="141" t="str">
        <f>IFERROR(IF(INDEX('Algorithm Details'!AB$6:AB$65, MATCH($P87, 'Algorithm Details'!$A$6:$A$65, 0)) = "", "", INDEX('Algorithm Details'!AB$6:AB$65, MATCH($P87, 'Algorithm Details'!$A$6:$A$65, 0))), "")</f>
        <v/>
      </c>
      <c r="AX87" s="1" t="str">
        <f t="shared" si="19"/>
        <v>BLAM</v>
      </c>
      <c r="AY87" s="1">
        <f t="shared" si="20"/>
        <v>22</v>
      </c>
      <c r="AZ87" s="1">
        <f t="shared" si="21"/>
        <v>9</v>
      </c>
      <c r="BA87" s="1">
        <f t="shared" si="22"/>
        <v>0</v>
      </c>
      <c r="BB87" s="1">
        <f t="shared" si="23"/>
        <v>1</v>
      </c>
      <c r="BC87" s="1">
        <f t="shared" si="15"/>
        <v>0.2</v>
      </c>
      <c r="BD87" s="79">
        <f t="shared" si="24"/>
        <v>9.0909090909090922E-3</v>
      </c>
    </row>
    <row r="88" spans="1:56" x14ac:dyDescent="0.25">
      <c r="A88" s="1" t="str">
        <f>Data!A99</f>
        <v>RDS-SLAM, SegNet (Keyframe)</v>
      </c>
      <c r="B88" s="1">
        <f>'(old)OtherMetrics'!B99</f>
        <v>30</v>
      </c>
      <c r="C88" s="1">
        <f>AuxiliaryTable!EV89</f>
        <v>9</v>
      </c>
      <c r="D88" s="1">
        <f>'(old)OtherMetrics'!C99</f>
        <v>15</v>
      </c>
      <c r="E88" s="1">
        <f>'(old)OtherMetrics'!D99</f>
        <v>4</v>
      </c>
      <c r="F88">
        <f t="shared" si="17"/>
        <v>11.3</v>
      </c>
      <c r="G88" s="207">
        <f t="shared" si="14"/>
        <v>0.37666666666666671</v>
      </c>
      <c r="I88" s="1">
        <f t="shared" si="18"/>
        <v>7</v>
      </c>
      <c r="J88" s="215">
        <f>RANK(G88, $G$14:$G$155, 0)+COUNTIF($I88:I229,I88)-1</f>
        <v>7</v>
      </c>
      <c r="P88" s="144" t="str">
        <f t="shared" si="16"/>
        <v>maplab 2.0</v>
      </c>
      <c r="Q88" s="141">
        <v>75</v>
      </c>
      <c r="R88" s="143">
        <f t="shared" si="25"/>
        <v>4.7619047619047623E-3</v>
      </c>
      <c r="S88" s="242">
        <f>IFERROR(INDEX('Algorithm Details'!$Y$6:$Y$65, MATCH(P88, 'Algorithm Details'!$A$6:$A$65, 0)), "")</f>
        <v>45095</v>
      </c>
      <c r="T88" s="1" t="str">
        <f>IFERROR(IF(INDEX('Algorithm Details'!B$6:B$65, MATCH($P88, 'Algorithm Details'!$A$6:$A$65, 0)) = "", "", INDEX('Algorithm Details'!B$6:B$65, MATCH($P88, 'Algorithm Details'!$A$6:$A$65, 0))), "")</f>
        <v>ROS1 (Melodic)</v>
      </c>
      <c r="U88" s="249" t="str">
        <f>IFERROR(IF(INDEX('Algorithm Details'!C$6:C$65, MATCH($P88, 'Algorithm Details'!$A$6:$A$65, 0)) = "", "", INDEX('Algorithm Details'!C$6:C$65, MATCH($P88, 'Algorithm Details'!$A$6:$A$65, 0))), "")</f>
        <v>Apache 2.0</v>
      </c>
      <c r="V88" s="1" t="str">
        <f>IFERROR(IF(INDEX('Algorithm Details'!D$6:D$65, MATCH($P88, 'Algorithm Details'!$A$6:$A$65, 0)) = "", "", INDEX('Algorithm Details'!D$6:D$65, MATCH($P88, 'Algorithm Details'!$A$6:$A$65, 0))), "")</f>
        <v/>
      </c>
      <c r="W88" s="1" t="str">
        <f>IFERROR(IF(INDEX('Algorithm Details'!E$6:E$65, MATCH($P88, 'Algorithm Details'!$A$6:$A$65, 0)) = "", "", INDEX('Algorithm Details'!E$6:E$65, MATCH($P88, 'Algorithm Details'!$A$6:$A$65, 0))), "")</f>
        <v>O</v>
      </c>
      <c r="X88" s="1" t="str">
        <f>IFERROR(IF(INDEX('Algorithm Details'!F$6:F$65, MATCH($P88, 'Algorithm Details'!$A$6:$A$65, 0)) = "", "", INDEX('Algorithm Details'!F$6:F$65, MATCH($P88, 'Algorithm Details'!$A$6:$A$65, 0))), "")</f>
        <v>R</v>
      </c>
      <c r="Y88" s="1" t="str">
        <f>IFERROR(IF(INDEX('Algorithm Details'!G$6:G$65, MATCH($P88, 'Algorithm Details'!$A$6:$A$65, 0)) = "", "", INDEX('Algorithm Details'!G$6:G$65, MATCH($P88, 'Algorithm Details'!$A$6:$A$65, 0))), "")</f>
        <v>R</v>
      </c>
      <c r="Z88" s="1" t="str">
        <f>IFERROR(IF(INDEX('Algorithm Details'!H$6:H$65, MATCH($P88, 'Algorithm Details'!$A$6:$A$65, 0)) = "", "", INDEX('Algorithm Details'!H$6:H$65, MATCH($P88, 'Algorithm Details'!$A$6:$A$65, 0))), "")</f>
        <v>O</v>
      </c>
      <c r="AA88" s="1" t="str">
        <f>IFERROR(IF(INDEX('Algorithm Details'!I$6:I$65, MATCH($P88, 'Algorithm Details'!$A$6:$A$65, 0)) = "", "", INDEX('Algorithm Details'!I$6:I$65, MATCH($P88, 'Algorithm Details'!$A$6:$A$65, 0))), "")</f>
        <v/>
      </c>
      <c r="AB88" s="1" t="str">
        <f>IFERROR(IF(INDEX('Algorithm Details'!J$6:J$65, MATCH($P88, 'Algorithm Details'!$A$6:$A$65, 0)) = "", "", INDEX('Algorithm Details'!J$6:J$65, MATCH($P88, 'Algorithm Details'!$A$6:$A$65, 0))), "")</f>
        <v/>
      </c>
      <c r="AC88" s="1" t="str">
        <f>IFERROR(IF(INDEX('Algorithm Details'!K$6:K$65, MATCH($P88, 'Algorithm Details'!$A$6:$A$65, 0)) = "", "", INDEX('Algorithm Details'!K$6:K$65, MATCH($P88, 'Algorithm Details'!$A$6:$A$65, 0))), "")</f>
        <v>3D</v>
      </c>
      <c r="AD88" s="1" t="str">
        <f>IFERROR(IF(INDEX('Algorithm Details'!L$6:L$65, MATCH($P88, 'Algorithm Details'!$A$6:$A$65, 0)) = "", "", INDEX('Algorithm Details'!L$6:L$65, MATCH($P88, 'Algorithm Details'!$A$6:$A$65, 0))), "")</f>
        <v/>
      </c>
      <c r="AE88" s="1" t="str">
        <f>IFERROR(IF(INDEX('Algorithm Details'!M$6:M$65, MATCH($P88, 'Algorithm Details'!$A$6:$A$65, 0)) = "", "", INDEX('Algorithm Details'!M$6:M$65, MATCH($P88, 'Algorithm Details'!$A$6:$A$65, 0))), "")</f>
        <v>S</v>
      </c>
      <c r="AF88" s="1" t="str">
        <f>IFERROR(IF(INDEX('Algorithm Details'!N$6:N$65, MATCH($P88, 'Algorithm Details'!$A$6:$A$65, 0)) = "", "", INDEX('Algorithm Details'!N$6:N$65, MATCH($P88, 'Algorithm Details'!$A$6:$A$65, 0))), "")</f>
        <v>S</v>
      </c>
      <c r="AG88" s="1" t="str">
        <f>IFERROR(IF(INDEX('Algorithm Details'!O$6:O$65, MATCH($P88, 'Algorithm Details'!$A$6:$A$65, 0)) = "", "", INDEX('Algorithm Details'!O$6:O$65, MATCH($P88, 'Algorithm Details'!$A$6:$A$65, 0))), "")</f>
        <v/>
      </c>
      <c r="AH88" s="1" t="str">
        <f>IFERROR(IF(INDEX('Algorithm Details'!P$6:P$65, MATCH($P88, 'Algorithm Details'!$A$6:$A$65, 0)) = "", "", INDEX('Algorithm Details'!P$6:P$65, MATCH($P88, 'Algorithm Details'!$A$6:$A$65, 0))), "")</f>
        <v>6-axis</v>
      </c>
      <c r="AI88" s="1" t="str">
        <f>IFERROR(IF(INDEX('Algorithm Details'!Q$6:Q$65, MATCH($P88, 'Algorithm Details'!$A$6:$A$65, 0)) = "", "", INDEX('Algorithm Details'!Q$6:Q$65, MATCH($P88, 'Algorithm Details'!$A$6:$A$65, 0))), "")</f>
        <v/>
      </c>
      <c r="AJ88" s="1" t="str">
        <f>IFERROR(IF(INDEX('Algorithm Details'!R$6:R$65, MATCH($P88, 'Algorithm Details'!$A$6:$A$65, 0)) = "", "", INDEX('Algorithm Details'!R$6:R$65, MATCH($P88, 'Algorithm Details'!$A$6:$A$65, 0))), "")</f>
        <v>S</v>
      </c>
      <c r="AK88" s="1" t="str">
        <f>IFERROR(IF(INDEX('Algorithm Details'!S$6:S$65, MATCH($P88, 'Algorithm Details'!$A$6:$A$65, 0)) = "", "", INDEX('Algorithm Details'!S$6:S$65, MATCH($P88, 'Algorithm Details'!$A$6:$A$65, 0))), "")</f>
        <v>S</v>
      </c>
      <c r="AL88" s="1" t="str">
        <f>IFERROR(IF(INDEX('Algorithm Details'!T$6:T$65, MATCH($P88, 'Algorithm Details'!$A$6:$A$65, 0)) = "", "", INDEX('Algorithm Details'!T$6:T$65, MATCH($P88, 'Algorithm Details'!$A$6:$A$65, 0))), "")</f>
        <v/>
      </c>
      <c r="AM88" s="1" t="str">
        <f>IFERROR(IF(INDEX('Algorithm Details'!U$6:U$65, MATCH($P88, 'Algorithm Details'!$A$6:$A$65, 0)) = "", "", INDEX('Algorithm Details'!U$6:U$65, MATCH($P88, 'Algorithm Details'!$A$6:$A$65, 0))), "")</f>
        <v/>
      </c>
      <c r="AN88" s="1" t="str">
        <f>IFERROR(IF(INDEX('Algorithm Details'!V$6:V$65, MATCH($P88, 'Algorithm Details'!$A$6:$A$65, 0)) = "", "", INDEX('Algorithm Details'!V$6:V$65, MATCH($P88, 'Algorithm Details'!$A$6:$A$65, 0))), "")</f>
        <v/>
      </c>
      <c r="AO88" s="1" t="str">
        <f>IFERROR(IF(INDEX('Algorithm Details'!W$6:W$65, MATCH($P88, 'Algorithm Details'!$A$6:$A$65, 0)) = "", "", INDEX('Algorithm Details'!W$6:W$65, MATCH($P88, 'Algorithm Details'!$A$6:$A$65, 0))), "")</f>
        <v>website, github</v>
      </c>
      <c r="AP88" s="1">
        <f ca="1">IFERROR(IF(INDEX('Algorithm Details'!X$6:X$65, MATCH($P88, 'Algorithm Details'!$A$6:$A$65, 0)) = "", "", INDEX('Algorithm Details'!X$6:X$65, MATCH($P88, 'Algorithm Details'!$A$6:$A$65, 0))), "")</f>
        <v>3</v>
      </c>
      <c r="AQ88" s="1">
        <f>IFERROR(IF(INDEX('Algorithm Details'!Y$6:Y$65, MATCH($P88, 'Algorithm Details'!$A$6:$A$65, 0)) = "", "", INDEX('Algorithm Details'!Y$6:Y$65, MATCH($P88, 'Algorithm Details'!$A$6:$A$65, 0))), "")</f>
        <v>45095</v>
      </c>
      <c r="AR88" s="1" t="str">
        <f>IFERROR(IF(INDEX('Algorithm Details'!Z$6:Z$65, MATCH($P88, 'Algorithm Details'!$A$6:$A$65, 0)) = "", "", INDEX('Algorithm Details'!Z$6:Z$65, MATCH($P88, 'Algorithm Details'!$A$6:$A$65, 0))), "")</f>
        <v>-</v>
      </c>
      <c r="AS88" s="1" t="str">
        <f>IFERROR(IF(INDEX('Algorithm Details'!AA$6:AA$65, MATCH($P88, 'Algorithm Details'!$A$6:$A$65, 0)) = "", "", INDEX('Algorithm Details'!AA$6:AA$65, MATCH($P88, 'Algorithm Details'!$A$6:$A$65, 0))), "")</f>
        <v>+</v>
      </c>
      <c r="AT88" s="141" t="str">
        <f>IFERROR(IF(INDEX('Algorithm Details'!AB$6:AB$65, MATCH($P88, 'Algorithm Details'!$A$6:$A$65, 0)) = "", "", INDEX('Algorithm Details'!AB$6:AB$65, MATCH($P88, 'Algorithm Details'!$A$6:$A$65, 0))), "")</f>
        <v>10.1109/LRA.2018.2800113 10.1109/LRA.2022.3227865</v>
      </c>
      <c r="AX88" s="1" t="str">
        <f t="shared" si="19"/>
        <v>maplab 2.0</v>
      </c>
      <c r="AY88" s="1">
        <f t="shared" si="20"/>
        <v>84</v>
      </c>
      <c r="AZ88" s="1">
        <f t="shared" si="21"/>
        <v>6</v>
      </c>
      <c r="BA88" s="1">
        <f t="shared" si="22"/>
        <v>0</v>
      </c>
      <c r="BB88" s="1">
        <f t="shared" si="23"/>
        <v>2</v>
      </c>
      <c r="BC88" s="1">
        <f t="shared" si="15"/>
        <v>0.4</v>
      </c>
      <c r="BD88" s="79">
        <f t="shared" si="24"/>
        <v>4.7619047619047623E-3</v>
      </c>
    </row>
    <row r="89" spans="1:56" x14ac:dyDescent="0.25">
      <c r="A89" s="1" t="str">
        <f>Data!A100</f>
        <v>RDS-SLAM, SegNet</v>
      </c>
      <c r="B89" s="1">
        <f>'(old)OtherMetrics'!B100</f>
        <v>30</v>
      </c>
      <c r="C89" s="1">
        <f>AuxiliaryTable!EV90</f>
        <v>9</v>
      </c>
      <c r="D89" s="1">
        <f>'(old)OtherMetrics'!C100</f>
        <v>0</v>
      </c>
      <c r="E89" s="1">
        <f>'(old)OtherMetrics'!D100</f>
        <v>0</v>
      </c>
      <c r="F89">
        <f t="shared" si="17"/>
        <v>0</v>
      </c>
      <c r="G89" s="207">
        <f t="shared" si="14"/>
        <v>0</v>
      </c>
      <c r="I89" s="1">
        <f t="shared" si="18"/>
        <v>76</v>
      </c>
      <c r="J89" s="215">
        <f>RANK(G89, $G$14:$G$155, 0)+COUNTIF($I89:I230,I89)-1</f>
        <v>113</v>
      </c>
      <c r="P89" s="144" t="str">
        <f t="shared" si="16"/>
        <v>VINS-Fusion SI (SC)</v>
      </c>
      <c r="Q89" s="141">
        <v>76</v>
      </c>
      <c r="R89" s="143">
        <f t="shared" si="25"/>
        <v>0</v>
      </c>
      <c r="S89" s="242" t="str">
        <f>IFERROR(INDEX('Algorithm Details'!$Y$6:$Y$65, MATCH(P89, 'Algorithm Details'!$A$6:$A$65, 0)), "")</f>
        <v/>
      </c>
      <c r="T89" s="1" t="str">
        <f>IFERROR(IF(INDEX('Algorithm Details'!B$6:B$65, MATCH($P89, 'Algorithm Details'!$A$6:$A$65, 0)) = "", "", INDEX('Algorithm Details'!B$6:B$65, MATCH($P89, 'Algorithm Details'!$A$6:$A$65, 0))), "")</f>
        <v/>
      </c>
      <c r="U89" s="249" t="str">
        <f>IFERROR(IF(INDEX('Algorithm Details'!C$6:C$65, MATCH($P89, 'Algorithm Details'!$A$6:$A$65, 0)) = "", "", INDEX('Algorithm Details'!C$6:C$65, MATCH($P89, 'Algorithm Details'!$A$6:$A$65, 0))), "")</f>
        <v/>
      </c>
      <c r="V89" s="1" t="str">
        <f>IFERROR(IF(INDEX('Algorithm Details'!D$6:D$65, MATCH($P89, 'Algorithm Details'!$A$6:$A$65, 0)) = "", "", INDEX('Algorithm Details'!D$6:D$65, MATCH($P89, 'Algorithm Details'!$A$6:$A$65, 0))), "")</f>
        <v/>
      </c>
      <c r="W89" s="1" t="str">
        <f>IFERROR(IF(INDEX('Algorithm Details'!E$6:E$65, MATCH($P89, 'Algorithm Details'!$A$6:$A$65, 0)) = "", "", INDEX('Algorithm Details'!E$6:E$65, MATCH($P89, 'Algorithm Details'!$A$6:$A$65, 0))), "")</f>
        <v/>
      </c>
      <c r="X89" s="1" t="str">
        <f>IFERROR(IF(INDEX('Algorithm Details'!F$6:F$65, MATCH($P89, 'Algorithm Details'!$A$6:$A$65, 0)) = "", "", INDEX('Algorithm Details'!F$6:F$65, MATCH($P89, 'Algorithm Details'!$A$6:$A$65, 0))), "")</f>
        <v/>
      </c>
      <c r="Y89" s="1" t="str">
        <f>IFERROR(IF(INDEX('Algorithm Details'!G$6:G$65, MATCH($P89, 'Algorithm Details'!$A$6:$A$65, 0)) = "", "", INDEX('Algorithm Details'!G$6:G$65, MATCH($P89, 'Algorithm Details'!$A$6:$A$65, 0))), "")</f>
        <v/>
      </c>
      <c r="Z89" s="1" t="str">
        <f>IFERROR(IF(INDEX('Algorithm Details'!H$6:H$65, MATCH($P89, 'Algorithm Details'!$A$6:$A$65, 0)) = "", "", INDEX('Algorithm Details'!H$6:H$65, MATCH($P89, 'Algorithm Details'!$A$6:$A$65, 0))), "")</f>
        <v/>
      </c>
      <c r="AA89" s="1" t="str">
        <f>IFERROR(IF(INDEX('Algorithm Details'!I$6:I$65, MATCH($P89, 'Algorithm Details'!$A$6:$A$65, 0)) = "", "", INDEX('Algorithm Details'!I$6:I$65, MATCH($P89, 'Algorithm Details'!$A$6:$A$65, 0))), "")</f>
        <v/>
      </c>
      <c r="AB89" s="1" t="str">
        <f>IFERROR(IF(INDEX('Algorithm Details'!J$6:J$65, MATCH($P89, 'Algorithm Details'!$A$6:$A$65, 0)) = "", "", INDEX('Algorithm Details'!J$6:J$65, MATCH($P89, 'Algorithm Details'!$A$6:$A$65, 0))), "")</f>
        <v/>
      </c>
      <c r="AC89" s="1" t="str">
        <f>IFERROR(IF(INDEX('Algorithm Details'!K$6:K$65, MATCH($P89, 'Algorithm Details'!$A$6:$A$65, 0)) = "", "", INDEX('Algorithm Details'!K$6:K$65, MATCH($P89, 'Algorithm Details'!$A$6:$A$65, 0))), "")</f>
        <v/>
      </c>
      <c r="AD89" s="1" t="str">
        <f>IFERROR(IF(INDEX('Algorithm Details'!L$6:L$65, MATCH($P89, 'Algorithm Details'!$A$6:$A$65, 0)) = "", "", INDEX('Algorithm Details'!L$6:L$65, MATCH($P89, 'Algorithm Details'!$A$6:$A$65, 0))), "")</f>
        <v/>
      </c>
      <c r="AE89" s="1" t="str">
        <f>IFERROR(IF(INDEX('Algorithm Details'!M$6:M$65, MATCH($P89, 'Algorithm Details'!$A$6:$A$65, 0)) = "", "", INDEX('Algorithm Details'!M$6:M$65, MATCH($P89, 'Algorithm Details'!$A$6:$A$65, 0))), "")</f>
        <v/>
      </c>
      <c r="AF89" s="1" t="str">
        <f>IFERROR(IF(INDEX('Algorithm Details'!N$6:N$65, MATCH($P89, 'Algorithm Details'!$A$6:$A$65, 0)) = "", "", INDEX('Algorithm Details'!N$6:N$65, MATCH($P89, 'Algorithm Details'!$A$6:$A$65, 0))), "")</f>
        <v/>
      </c>
      <c r="AG89" s="1" t="str">
        <f>IFERROR(IF(INDEX('Algorithm Details'!O$6:O$65, MATCH($P89, 'Algorithm Details'!$A$6:$A$65, 0)) = "", "", INDEX('Algorithm Details'!O$6:O$65, MATCH($P89, 'Algorithm Details'!$A$6:$A$65, 0))), "")</f>
        <v/>
      </c>
      <c r="AH89" s="1" t="str">
        <f>IFERROR(IF(INDEX('Algorithm Details'!P$6:P$65, MATCH($P89, 'Algorithm Details'!$A$6:$A$65, 0)) = "", "", INDEX('Algorithm Details'!P$6:P$65, MATCH($P89, 'Algorithm Details'!$A$6:$A$65, 0))), "")</f>
        <v/>
      </c>
      <c r="AI89" s="1" t="str">
        <f>IFERROR(IF(INDEX('Algorithm Details'!Q$6:Q$65, MATCH($P89, 'Algorithm Details'!$A$6:$A$65, 0)) = "", "", INDEX('Algorithm Details'!Q$6:Q$65, MATCH($P89, 'Algorithm Details'!$A$6:$A$65, 0))), "")</f>
        <v/>
      </c>
      <c r="AJ89" s="1" t="str">
        <f>IFERROR(IF(INDEX('Algorithm Details'!R$6:R$65, MATCH($P89, 'Algorithm Details'!$A$6:$A$65, 0)) = "", "", INDEX('Algorithm Details'!R$6:R$65, MATCH($P89, 'Algorithm Details'!$A$6:$A$65, 0))), "")</f>
        <v/>
      </c>
      <c r="AK89" s="1" t="str">
        <f>IFERROR(IF(INDEX('Algorithm Details'!S$6:S$65, MATCH($P89, 'Algorithm Details'!$A$6:$A$65, 0)) = "", "", INDEX('Algorithm Details'!S$6:S$65, MATCH($P89, 'Algorithm Details'!$A$6:$A$65, 0))), "")</f>
        <v/>
      </c>
      <c r="AL89" s="1" t="str">
        <f>IFERROR(IF(INDEX('Algorithm Details'!T$6:T$65, MATCH($P89, 'Algorithm Details'!$A$6:$A$65, 0)) = "", "", INDEX('Algorithm Details'!T$6:T$65, MATCH($P89, 'Algorithm Details'!$A$6:$A$65, 0))), "")</f>
        <v/>
      </c>
      <c r="AM89" s="1" t="str">
        <f>IFERROR(IF(INDEX('Algorithm Details'!U$6:U$65, MATCH($P89, 'Algorithm Details'!$A$6:$A$65, 0)) = "", "", INDEX('Algorithm Details'!U$6:U$65, MATCH($P89, 'Algorithm Details'!$A$6:$A$65, 0))), "")</f>
        <v/>
      </c>
      <c r="AN89" s="1" t="str">
        <f>IFERROR(IF(INDEX('Algorithm Details'!V$6:V$65, MATCH($P89, 'Algorithm Details'!$A$6:$A$65, 0)) = "", "", INDEX('Algorithm Details'!V$6:V$65, MATCH($P89, 'Algorithm Details'!$A$6:$A$65, 0))), "")</f>
        <v/>
      </c>
      <c r="AO89" s="1" t="str">
        <f>IFERROR(IF(INDEX('Algorithm Details'!W$6:W$65, MATCH($P89, 'Algorithm Details'!$A$6:$A$65, 0)) = "", "", INDEX('Algorithm Details'!W$6:W$65, MATCH($P89, 'Algorithm Details'!$A$6:$A$65, 0))), "")</f>
        <v/>
      </c>
      <c r="AP89" s="1" t="str">
        <f>IFERROR(IF(INDEX('Algorithm Details'!X$6:X$65, MATCH($P89, 'Algorithm Details'!$A$6:$A$65, 0)) = "", "", INDEX('Algorithm Details'!X$6:X$65, MATCH($P89, 'Algorithm Details'!$A$6:$A$65, 0))), "")</f>
        <v/>
      </c>
      <c r="AQ89" s="1" t="str">
        <f>IFERROR(IF(INDEX('Algorithm Details'!Y$6:Y$65, MATCH($P89, 'Algorithm Details'!$A$6:$A$65, 0)) = "", "", INDEX('Algorithm Details'!Y$6:Y$65, MATCH($P89, 'Algorithm Details'!$A$6:$A$65, 0))), "")</f>
        <v/>
      </c>
      <c r="AR89" s="1" t="str">
        <f>IFERROR(IF(INDEX('Algorithm Details'!Z$6:Z$65, MATCH($P89, 'Algorithm Details'!$A$6:$A$65, 0)) = "", "", INDEX('Algorithm Details'!Z$6:Z$65, MATCH($P89, 'Algorithm Details'!$A$6:$A$65, 0))), "")</f>
        <v/>
      </c>
      <c r="AS89" s="1" t="str">
        <f>IFERROR(IF(INDEX('Algorithm Details'!AA$6:AA$65, MATCH($P89, 'Algorithm Details'!$A$6:$A$65, 0)) = "", "", INDEX('Algorithm Details'!AA$6:AA$65, MATCH($P89, 'Algorithm Details'!$A$6:$A$65, 0))), "")</f>
        <v/>
      </c>
      <c r="AT89" s="141" t="str">
        <f>IFERROR(IF(INDEX('Algorithm Details'!AB$6:AB$65, MATCH($P89, 'Algorithm Details'!$A$6:$A$65, 0)) = "", "", INDEX('Algorithm Details'!AB$6:AB$65, MATCH($P89, 'Algorithm Details'!$A$6:$A$65, 0))), "")</f>
        <v/>
      </c>
      <c r="AX89" s="1" t="str">
        <f t="shared" si="19"/>
        <v>VINS-Fusion SI (SC)</v>
      </c>
      <c r="AY89" s="1">
        <f t="shared" si="20"/>
        <v>2</v>
      </c>
      <c r="AZ89" s="1">
        <f t="shared" si="21"/>
        <v>3</v>
      </c>
      <c r="BA89" s="1">
        <f t="shared" si="22"/>
        <v>0</v>
      </c>
      <c r="BB89" s="1">
        <f t="shared" si="23"/>
        <v>0</v>
      </c>
      <c r="BC89" s="1">
        <f t="shared" si="15"/>
        <v>0</v>
      </c>
      <c r="BD89" s="79">
        <f t="shared" si="24"/>
        <v>0</v>
      </c>
    </row>
    <row r="90" spans="1:56" x14ac:dyDescent="0.25">
      <c r="A90" s="1" t="str">
        <f>Data!A101</f>
        <v>A-LOAM</v>
      </c>
      <c r="B90" s="1">
        <f>'(old)OtherMetrics'!B101</f>
        <v>84</v>
      </c>
      <c r="C90" s="1">
        <f>AuxiliaryTable!EV91</f>
        <v>25</v>
      </c>
      <c r="D90" s="1">
        <f>'(old)OtherMetrics'!C101</f>
        <v>17</v>
      </c>
      <c r="E90" s="1">
        <f>'(old)OtherMetrics'!D101</f>
        <v>18</v>
      </c>
      <c r="F90">
        <f t="shared" si="17"/>
        <v>15.499999999999998</v>
      </c>
      <c r="G90" s="207">
        <f t="shared" ref="G90:G114" si="26">IF(F90=0,0,F90/B90)</f>
        <v>0.18452380952380951</v>
      </c>
      <c r="I90" s="1">
        <f t="shared" si="18"/>
        <v>30</v>
      </c>
      <c r="J90" s="215">
        <f>RANK(G90, $G$14:$G$155, 0)+COUNTIF($I90:I231,I90)-1</f>
        <v>30</v>
      </c>
      <c r="P90" s="144" t="str">
        <f t="shared" si="16"/>
        <v xml:space="preserve">DynaVINS MI </v>
      </c>
      <c r="Q90" s="141">
        <v>77</v>
      </c>
      <c r="R90" s="143">
        <f t="shared" si="25"/>
        <v>0</v>
      </c>
      <c r="S90" s="242" t="str">
        <f>IFERROR(INDEX('Algorithm Details'!$Y$6:$Y$65, MATCH(P90, 'Algorithm Details'!$A$6:$A$65, 0)), "")</f>
        <v/>
      </c>
      <c r="T90" s="1" t="str">
        <f>IFERROR(IF(INDEX('Algorithm Details'!B$6:B$65, MATCH($P90, 'Algorithm Details'!$A$6:$A$65, 0)) = "", "", INDEX('Algorithm Details'!B$6:B$65, MATCH($P90, 'Algorithm Details'!$A$6:$A$65, 0))), "")</f>
        <v/>
      </c>
      <c r="U90" s="249" t="str">
        <f>IFERROR(IF(INDEX('Algorithm Details'!C$6:C$65, MATCH($P90, 'Algorithm Details'!$A$6:$A$65, 0)) = "", "", INDEX('Algorithm Details'!C$6:C$65, MATCH($P90, 'Algorithm Details'!$A$6:$A$65, 0))), "")</f>
        <v/>
      </c>
      <c r="V90" s="1" t="str">
        <f>IFERROR(IF(INDEX('Algorithm Details'!D$6:D$65, MATCH($P90, 'Algorithm Details'!$A$6:$A$65, 0)) = "", "", INDEX('Algorithm Details'!D$6:D$65, MATCH($P90, 'Algorithm Details'!$A$6:$A$65, 0))), "")</f>
        <v/>
      </c>
      <c r="W90" s="1" t="str">
        <f>IFERROR(IF(INDEX('Algorithm Details'!E$6:E$65, MATCH($P90, 'Algorithm Details'!$A$6:$A$65, 0)) = "", "", INDEX('Algorithm Details'!E$6:E$65, MATCH($P90, 'Algorithm Details'!$A$6:$A$65, 0))), "")</f>
        <v/>
      </c>
      <c r="X90" s="1" t="str">
        <f>IFERROR(IF(INDEX('Algorithm Details'!F$6:F$65, MATCH($P90, 'Algorithm Details'!$A$6:$A$65, 0)) = "", "", INDEX('Algorithm Details'!F$6:F$65, MATCH($P90, 'Algorithm Details'!$A$6:$A$65, 0))), "")</f>
        <v/>
      </c>
      <c r="Y90" s="1" t="str">
        <f>IFERROR(IF(INDEX('Algorithm Details'!G$6:G$65, MATCH($P90, 'Algorithm Details'!$A$6:$A$65, 0)) = "", "", INDEX('Algorithm Details'!G$6:G$65, MATCH($P90, 'Algorithm Details'!$A$6:$A$65, 0))), "")</f>
        <v/>
      </c>
      <c r="Z90" s="1" t="str">
        <f>IFERROR(IF(INDEX('Algorithm Details'!H$6:H$65, MATCH($P90, 'Algorithm Details'!$A$6:$A$65, 0)) = "", "", INDEX('Algorithm Details'!H$6:H$65, MATCH($P90, 'Algorithm Details'!$A$6:$A$65, 0))), "")</f>
        <v/>
      </c>
      <c r="AA90" s="1" t="str">
        <f>IFERROR(IF(INDEX('Algorithm Details'!I$6:I$65, MATCH($P90, 'Algorithm Details'!$A$6:$A$65, 0)) = "", "", INDEX('Algorithm Details'!I$6:I$65, MATCH($P90, 'Algorithm Details'!$A$6:$A$65, 0))), "")</f>
        <v/>
      </c>
      <c r="AB90" s="1" t="str">
        <f>IFERROR(IF(INDEX('Algorithm Details'!J$6:J$65, MATCH($P90, 'Algorithm Details'!$A$6:$A$65, 0)) = "", "", INDEX('Algorithm Details'!J$6:J$65, MATCH($P90, 'Algorithm Details'!$A$6:$A$65, 0))), "")</f>
        <v/>
      </c>
      <c r="AC90" s="1" t="str">
        <f>IFERROR(IF(INDEX('Algorithm Details'!K$6:K$65, MATCH($P90, 'Algorithm Details'!$A$6:$A$65, 0)) = "", "", INDEX('Algorithm Details'!K$6:K$65, MATCH($P90, 'Algorithm Details'!$A$6:$A$65, 0))), "")</f>
        <v/>
      </c>
      <c r="AD90" s="1" t="str">
        <f>IFERROR(IF(INDEX('Algorithm Details'!L$6:L$65, MATCH($P90, 'Algorithm Details'!$A$6:$A$65, 0)) = "", "", INDEX('Algorithm Details'!L$6:L$65, MATCH($P90, 'Algorithm Details'!$A$6:$A$65, 0))), "")</f>
        <v/>
      </c>
      <c r="AE90" s="1" t="str">
        <f>IFERROR(IF(INDEX('Algorithm Details'!M$6:M$65, MATCH($P90, 'Algorithm Details'!$A$6:$A$65, 0)) = "", "", INDEX('Algorithm Details'!M$6:M$65, MATCH($P90, 'Algorithm Details'!$A$6:$A$65, 0))), "")</f>
        <v/>
      </c>
      <c r="AF90" s="1" t="str">
        <f>IFERROR(IF(INDEX('Algorithm Details'!N$6:N$65, MATCH($P90, 'Algorithm Details'!$A$6:$A$65, 0)) = "", "", INDEX('Algorithm Details'!N$6:N$65, MATCH($P90, 'Algorithm Details'!$A$6:$A$65, 0))), "")</f>
        <v/>
      </c>
      <c r="AG90" s="1" t="str">
        <f>IFERROR(IF(INDEX('Algorithm Details'!O$6:O$65, MATCH($P90, 'Algorithm Details'!$A$6:$A$65, 0)) = "", "", INDEX('Algorithm Details'!O$6:O$65, MATCH($P90, 'Algorithm Details'!$A$6:$A$65, 0))), "")</f>
        <v/>
      </c>
      <c r="AH90" s="1" t="str">
        <f>IFERROR(IF(INDEX('Algorithm Details'!P$6:P$65, MATCH($P90, 'Algorithm Details'!$A$6:$A$65, 0)) = "", "", INDEX('Algorithm Details'!P$6:P$65, MATCH($P90, 'Algorithm Details'!$A$6:$A$65, 0))), "")</f>
        <v/>
      </c>
      <c r="AI90" s="1" t="str">
        <f>IFERROR(IF(INDEX('Algorithm Details'!Q$6:Q$65, MATCH($P90, 'Algorithm Details'!$A$6:$A$65, 0)) = "", "", INDEX('Algorithm Details'!Q$6:Q$65, MATCH($P90, 'Algorithm Details'!$A$6:$A$65, 0))), "")</f>
        <v/>
      </c>
      <c r="AJ90" s="1" t="str">
        <f>IFERROR(IF(INDEX('Algorithm Details'!R$6:R$65, MATCH($P90, 'Algorithm Details'!$A$6:$A$65, 0)) = "", "", INDEX('Algorithm Details'!R$6:R$65, MATCH($P90, 'Algorithm Details'!$A$6:$A$65, 0))), "")</f>
        <v/>
      </c>
      <c r="AK90" s="1" t="str">
        <f>IFERROR(IF(INDEX('Algorithm Details'!S$6:S$65, MATCH($P90, 'Algorithm Details'!$A$6:$A$65, 0)) = "", "", INDEX('Algorithm Details'!S$6:S$65, MATCH($P90, 'Algorithm Details'!$A$6:$A$65, 0))), "")</f>
        <v/>
      </c>
      <c r="AL90" s="1" t="str">
        <f>IFERROR(IF(INDEX('Algorithm Details'!T$6:T$65, MATCH($P90, 'Algorithm Details'!$A$6:$A$65, 0)) = "", "", INDEX('Algorithm Details'!T$6:T$65, MATCH($P90, 'Algorithm Details'!$A$6:$A$65, 0))), "")</f>
        <v/>
      </c>
      <c r="AM90" s="1" t="str">
        <f>IFERROR(IF(INDEX('Algorithm Details'!U$6:U$65, MATCH($P90, 'Algorithm Details'!$A$6:$A$65, 0)) = "", "", INDEX('Algorithm Details'!U$6:U$65, MATCH($P90, 'Algorithm Details'!$A$6:$A$65, 0))), "")</f>
        <v/>
      </c>
      <c r="AN90" s="1" t="str">
        <f>IFERROR(IF(INDEX('Algorithm Details'!V$6:V$65, MATCH($P90, 'Algorithm Details'!$A$6:$A$65, 0)) = "", "", INDEX('Algorithm Details'!V$6:V$65, MATCH($P90, 'Algorithm Details'!$A$6:$A$65, 0))), "")</f>
        <v/>
      </c>
      <c r="AO90" s="1" t="str">
        <f>IFERROR(IF(INDEX('Algorithm Details'!W$6:W$65, MATCH($P90, 'Algorithm Details'!$A$6:$A$65, 0)) = "", "", INDEX('Algorithm Details'!W$6:W$65, MATCH($P90, 'Algorithm Details'!$A$6:$A$65, 0))), "")</f>
        <v/>
      </c>
      <c r="AP90" s="1" t="str">
        <f>IFERROR(IF(INDEX('Algorithm Details'!X$6:X$65, MATCH($P90, 'Algorithm Details'!$A$6:$A$65, 0)) = "", "", INDEX('Algorithm Details'!X$6:X$65, MATCH($P90, 'Algorithm Details'!$A$6:$A$65, 0))), "")</f>
        <v/>
      </c>
      <c r="AQ90" s="1" t="str">
        <f>IFERROR(IF(INDEX('Algorithm Details'!Y$6:Y$65, MATCH($P90, 'Algorithm Details'!$A$6:$A$65, 0)) = "", "", INDEX('Algorithm Details'!Y$6:Y$65, MATCH($P90, 'Algorithm Details'!$A$6:$A$65, 0))), "")</f>
        <v/>
      </c>
      <c r="AR90" s="1" t="str">
        <f>IFERROR(IF(INDEX('Algorithm Details'!Z$6:Z$65, MATCH($P90, 'Algorithm Details'!$A$6:$A$65, 0)) = "", "", INDEX('Algorithm Details'!Z$6:Z$65, MATCH($P90, 'Algorithm Details'!$A$6:$A$65, 0))), "")</f>
        <v/>
      </c>
      <c r="AS90" s="1" t="str">
        <f>IFERROR(IF(INDEX('Algorithm Details'!AA$6:AA$65, MATCH($P90, 'Algorithm Details'!$A$6:$A$65, 0)) = "", "", INDEX('Algorithm Details'!AA$6:AA$65, MATCH($P90, 'Algorithm Details'!$A$6:$A$65, 0))), "")</f>
        <v/>
      </c>
      <c r="AT90" s="141" t="str">
        <f>IFERROR(IF(INDEX('Algorithm Details'!AB$6:AB$65, MATCH($P90, 'Algorithm Details'!$A$6:$A$65, 0)) = "", "", INDEX('Algorithm Details'!AB$6:AB$65, MATCH($P90, 'Algorithm Details'!$A$6:$A$65, 0))), "")</f>
        <v/>
      </c>
      <c r="AX90" s="1" t="str">
        <f t="shared" si="19"/>
        <v xml:space="preserve">DynaVINS MI </v>
      </c>
      <c r="AY90" s="1">
        <f t="shared" si="20"/>
        <v>16</v>
      </c>
      <c r="AZ90" s="1">
        <f t="shared" si="21"/>
        <v>3</v>
      </c>
      <c r="BA90" s="1">
        <f t="shared" si="22"/>
        <v>4</v>
      </c>
      <c r="BB90" s="1">
        <f t="shared" si="23"/>
        <v>0</v>
      </c>
      <c r="BC90" s="1">
        <f t="shared" si="15"/>
        <v>0</v>
      </c>
      <c r="BD90" s="79">
        <f t="shared" si="24"/>
        <v>0</v>
      </c>
    </row>
    <row r="91" spans="1:56" x14ac:dyDescent="0.25">
      <c r="A91" s="1" t="str">
        <f>Data!A102</f>
        <v>ISC-LOAM</v>
      </c>
      <c r="B91" s="1">
        <f>'(old)OtherMetrics'!B102</f>
        <v>22</v>
      </c>
      <c r="C91" s="1">
        <f>AuxiliaryTable!EV92</f>
        <v>2</v>
      </c>
      <c r="D91" s="1">
        <f>'(old)OtherMetrics'!C102</f>
        <v>7</v>
      </c>
      <c r="E91" s="1">
        <f>'(old)OtherMetrics'!D102</f>
        <v>11</v>
      </c>
      <c r="F91">
        <f t="shared" si="17"/>
        <v>0</v>
      </c>
      <c r="G91" s="207">
        <f t="shared" si="26"/>
        <v>0</v>
      </c>
      <c r="I91" s="1">
        <f t="shared" si="18"/>
        <v>76</v>
      </c>
      <c r="J91" s="215">
        <f>RANK(G91, $G$14:$G$155, 0)+COUNTIF($I91:I232,I91)-1</f>
        <v>112</v>
      </c>
      <c r="P91" s="144" t="str">
        <f t="shared" si="16"/>
        <v>ORB-SLAM3 MI</v>
      </c>
      <c r="Q91" s="141">
        <v>78</v>
      </c>
      <c r="R91" s="143">
        <f t="shared" si="25"/>
        <v>0</v>
      </c>
      <c r="S91" s="242" t="str">
        <f>IFERROR(INDEX('Algorithm Details'!$Y$6:$Y$65, MATCH(P91, 'Algorithm Details'!$A$6:$A$65, 0)), "")</f>
        <v/>
      </c>
      <c r="T91" s="1" t="str">
        <f>IFERROR(IF(INDEX('Algorithm Details'!B$6:B$65, MATCH($P91, 'Algorithm Details'!$A$6:$A$65, 0)) = "", "", INDEX('Algorithm Details'!B$6:B$65, MATCH($P91, 'Algorithm Details'!$A$6:$A$65, 0))), "")</f>
        <v/>
      </c>
      <c r="U91" s="249" t="str">
        <f>IFERROR(IF(INDEX('Algorithm Details'!C$6:C$65, MATCH($P91, 'Algorithm Details'!$A$6:$A$65, 0)) = "", "", INDEX('Algorithm Details'!C$6:C$65, MATCH($P91, 'Algorithm Details'!$A$6:$A$65, 0))), "")</f>
        <v/>
      </c>
      <c r="V91" s="1" t="str">
        <f>IFERROR(IF(INDEX('Algorithm Details'!D$6:D$65, MATCH($P91, 'Algorithm Details'!$A$6:$A$65, 0)) = "", "", INDEX('Algorithm Details'!D$6:D$65, MATCH($P91, 'Algorithm Details'!$A$6:$A$65, 0))), "")</f>
        <v/>
      </c>
      <c r="W91" s="1" t="str">
        <f>IFERROR(IF(INDEX('Algorithm Details'!E$6:E$65, MATCH($P91, 'Algorithm Details'!$A$6:$A$65, 0)) = "", "", INDEX('Algorithm Details'!E$6:E$65, MATCH($P91, 'Algorithm Details'!$A$6:$A$65, 0))), "")</f>
        <v/>
      </c>
      <c r="X91" s="1" t="str">
        <f>IFERROR(IF(INDEX('Algorithm Details'!F$6:F$65, MATCH($P91, 'Algorithm Details'!$A$6:$A$65, 0)) = "", "", INDEX('Algorithm Details'!F$6:F$65, MATCH($P91, 'Algorithm Details'!$A$6:$A$65, 0))), "")</f>
        <v/>
      </c>
      <c r="Y91" s="1" t="str">
        <f>IFERROR(IF(INDEX('Algorithm Details'!G$6:G$65, MATCH($P91, 'Algorithm Details'!$A$6:$A$65, 0)) = "", "", INDEX('Algorithm Details'!G$6:G$65, MATCH($P91, 'Algorithm Details'!$A$6:$A$65, 0))), "")</f>
        <v/>
      </c>
      <c r="Z91" s="1" t="str">
        <f>IFERROR(IF(INDEX('Algorithm Details'!H$6:H$65, MATCH($P91, 'Algorithm Details'!$A$6:$A$65, 0)) = "", "", INDEX('Algorithm Details'!H$6:H$65, MATCH($P91, 'Algorithm Details'!$A$6:$A$65, 0))), "")</f>
        <v/>
      </c>
      <c r="AA91" s="1" t="str">
        <f>IFERROR(IF(INDEX('Algorithm Details'!I$6:I$65, MATCH($P91, 'Algorithm Details'!$A$6:$A$65, 0)) = "", "", INDEX('Algorithm Details'!I$6:I$65, MATCH($P91, 'Algorithm Details'!$A$6:$A$65, 0))), "")</f>
        <v/>
      </c>
      <c r="AB91" s="1" t="str">
        <f>IFERROR(IF(INDEX('Algorithm Details'!J$6:J$65, MATCH($P91, 'Algorithm Details'!$A$6:$A$65, 0)) = "", "", INDEX('Algorithm Details'!J$6:J$65, MATCH($P91, 'Algorithm Details'!$A$6:$A$65, 0))), "")</f>
        <v/>
      </c>
      <c r="AC91" s="1" t="str">
        <f>IFERROR(IF(INDEX('Algorithm Details'!K$6:K$65, MATCH($P91, 'Algorithm Details'!$A$6:$A$65, 0)) = "", "", INDEX('Algorithm Details'!K$6:K$65, MATCH($P91, 'Algorithm Details'!$A$6:$A$65, 0))), "")</f>
        <v/>
      </c>
      <c r="AD91" s="1" t="str">
        <f>IFERROR(IF(INDEX('Algorithm Details'!L$6:L$65, MATCH($P91, 'Algorithm Details'!$A$6:$A$65, 0)) = "", "", INDEX('Algorithm Details'!L$6:L$65, MATCH($P91, 'Algorithm Details'!$A$6:$A$65, 0))), "")</f>
        <v/>
      </c>
      <c r="AE91" s="1" t="str">
        <f>IFERROR(IF(INDEX('Algorithm Details'!M$6:M$65, MATCH($P91, 'Algorithm Details'!$A$6:$A$65, 0)) = "", "", INDEX('Algorithm Details'!M$6:M$65, MATCH($P91, 'Algorithm Details'!$A$6:$A$65, 0))), "")</f>
        <v/>
      </c>
      <c r="AF91" s="1" t="str">
        <f>IFERROR(IF(INDEX('Algorithm Details'!N$6:N$65, MATCH($P91, 'Algorithm Details'!$A$6:$A$65, 0)) = "", "", INDEX('Algorithm Details'!N$6:N$65, MATCH($P91, 'Algorithm Details'!$A$6:$A$65, 0))), "")</f>
        <v/>
      </c>
      <c r="AG91" s="1" t="str">
        <f>IFERROR(IF(INDEX('Algorithm Details'!O$6:O$65, MATCH($P91, 'Algorithm Details'!$A$6:$A$65, 0)) = "", "", INDEX('Algorithm Details'!O$6:O$65, MATCH($P91, 'Algorithm Details'!$A$6:$A$65, 0))), "")</f>
        <v/>
      </c>
      <c r="AH91" s="1" t="str">
        <f>IFERROR(IF(INDEX('Algorithm Details'!P$6:P$65, MATCH($P91, 'Algorithm Details'!$A$6:$A$65, 0)) = "", "", INDEX('Algorithm Details'!P$6:P$65, MATCH($P91, 'Algorithm Details'!$A$6:$A$65, 0))), "")</f>
        <v/>
      </c>
      <c r="AI91" s="1" t="str">
        <f>IFERROR(IF(INDEX('Algorithm Details'!Q$6:Q$65, MATCH($P91, 'Algorithm Details'!$A$6:$A$65, 0)) = "", "", INDEX('Algorithm Details'!Q$6:Q$65, MATCH($P91, 'Algorithm Details'!$A$6:$A$65, 0))), "")</f>
        <v/>
      </c>
      <c r="AJ91" s="1" t="str">
        <f>IFERROR(IF(INDEX('Algorithm Details'!R$6:R$65, MATCH($P91, 'Algorithm Details'!$A$6:$A$65, 0)) = "", "", INDEX('Algorithm Details'!R$6:R$65, MATCH($P91, 'Algorithm Details'!$A$6:$A$65, 0))), "")</f>
        <v/>
      </c>
      <c r="AK91" s="1" t="str">
        <f>IFERROR(IF(INDEX('Algorithm Details'!S$6:S$65, MATCH($P91, 'Algorithm Details'!$A$6:$A$65, 0)) = "", "", INDEX('Algorithm Details'!S$6:S$65, MATCH($P91, 'Algorithm Details'!$A$6:$A$65, 0))), "")</f>
        <v/>
      </c>
      <c r="AL91" s="1" t="str">
        <f>IFERROR(IF(INDEX('Algorithm Details'!T$6:T$65, MATCH($P91, 'Algorithm Details'!$A$6:$A$65, 0)) = "", "", INDEX('Algorithm Details'!T$6:T$65, MATCH($P91, 'Algorithm Details'!$A$6:$A$65, 0))), "")</f>
        <v/>
      </c>
      <c r="AM91" s="1" t="str">
        <f>IFERROR(IF(INDEX('Algorithm Details'!U$6:U$65, MATCH($P91, 'Algorithm Details'!$A$6:$A$65, 0)) = "", "", INDEX('Algorithm Details'!U$6:U$65, MATCH($P91, 'Algorithm Details'!$A$6:$A$65, 0))), "")</f>
        <v/>
      </c>
      <c r="AN91" s="1" t="str">
        <f>IFERROR(IF(INDEX('Algorithm Details'!V$6:V$65, MATCH($P91, 'Algorithm Details'!$A$6:$A$65, 0)) = "", "", INDEX('Algorithm Details'!V$6:V$65, MATCH($P91, 'Algorithm Details'!$A$6:$A$65, 0))), "")</f>
        <v/>
      </c>
      <c r="AO91" s="1" t="str">
        <f>IFERROR(IF(INDEX('Algorithm Details'!W$6:W$65, MATCH($P91, 'Algorithm Details'!$A$6:$A$65, 0)) = "", "", INDEX('Algorithm Details'!W$6:W$65, MATCH($P91, 'Algorithm Details'!$A$6:$A$65, 0))), "")</f>
        <v/>
      </c>
      <c r="AP91" s="1" t="str">
        <f>IFERROR(IF(INDEX('Algorithm Details'!X$6:X$65, MATCH($P91, 'Algorithm Details'!$A$6:$A$65, 0)) = "", "", INDEX('Algorithm Details'!X$6:X$65, MATCH($P91, 'Algorithm Details'!$A$6:$A$65, 0))), "")</f>
        <v/>
      </c>
      <c r="AQ91" s="1" t="str">
        <f>IFERROR(IF(INDEX('Algorithm Details'!Y$6:Y$65, MATCH($P91, 'Algorithm Details'!$A$6:$A$65, 0)) = "", "", INDEX('Algorithm Details'!Y$6:Y$65, MATCH($P91, 'Algorithm Details'!$A$6:$A$65, 0))), "")</f>
        <v/>
      </c>
      <c r="AR91" s="1" t="str">
        <f>IFERROR(IF(INDEX('Algorithm Details'!Z$6:Z$65, MATCH($P91, 'Algorithm Details'!$A$6:$A$65, 0)) = "", "", INDEX('Algorithm Details'!Z$6:Z$65, MATCH($P91, 'Algorithm Details'!$A$6:$A$65, 0))), "")</f>
        <v/>
      </c>
      <c r="AS91" s="1" t="str">
        <f>IFERROR(IF(INDEX('Algorithm Details'!AA$6:AA$65, MATCH($P91, 'Algorithm Details'!$A$6:$A$65, 0)) = "", "", INDEX('Algorithm Details'!AA$6:AA$65, MATCH($P91, 'Algorithm Details'!$A$6:$A$65, 0))), "")</f>
        <v/>
      </c>
      <c r="AT91" s="141" t="str">
        <f>IFERROR(IF(INDEX('Algorithm Details'!AB$6:AB$65, MATCH($P91, 'Algorithm Details'!$A$6:$A$65, 0)) = "", "", INDEX('Algorithm Details'!AB$6:AB$65, MATCH($P91, 'Algorithm Details'!$A$6:$A$65, 0))), "")</f>
        <v/>
      </c>
      <c r="AX91" s="1" t="str">
        <f t="shared" si="19"/>
        <v>ORB-SLAM3 MI</v>
      </c>
      <c r="AY91" s="1">
        <f t="shared" si="20"/>
        <v>16</v>
      </c>
      <c r="AZ91" s="1">
        <f t="shared" si="21"/>
        <v>3</v>
      </c>
      <c r="BA91" s="1">
        <f t="shared" si="22"/>
        <v>0</v>
      </c>
      <c r="BB91" s="1">
        <f t="shared" si="23"/>
        <v>0</v>
      </c>
      <c r="BC91" s="1">
        <f t="shared" si="15"/>
        <v>0</v>
      </c>
      <c r="BD91" s="79">
        <f t="shared" si="24"/>
        <v>0</v>
      </c>
    </row>
    <row r="92" spans="1:56" x14ac:dyDescent="0.25">
      <c r="A92" s="1" t="str">
        <f>Data!A103</f>
        <v>ROVIO</v>
      </c>
      <c r="B92" s="1">
        <f>'(old)OtherMetrics'!B103</f>
        <v>18</v>
      </c>
      <c r="C92" s="1">
        <f>AuxiliaryTable!EV93</f>
        <v>14</v>
      </c>
      <c r="D92" s="1">
        <f>'(old)OtherMetrics'!C103</f>
        <v>0</v>
      </c>
      <c r="E92" s="1">
        <f>'(old)OtherMetrics'!D103</f>
        <v>0</v>
      </c>
      <c r="F92">
        <f t="shared" si="17"/>
        <v>0</v>
      </c>
      <c r="G92" s="207">
        <f t="shared" si="26"/>
        <v>0</v>
      </c>
      <c r="I92" s="1">
        <f t="shared" si="18"/>
        <v>76</v>
      </c>
      <c r="J92" s="215">
        <f>RANK(G92, $G$14:$G$155, 0)+COUNTIF($I92:I233,I92)-1</f>
        <v>111</v>
      </c>
      <c r="P92" s="144" t="str">
        <f t="shared" si="16"/>
        <v>VINS-Fusion MI (SC)</v>
      </c>
      <c r="Q92" s="141">
        <v>79</v>
      </c>
      <c r="R92" s="143">
        <f t="shared" si="25"/>
        <v>0</v>
      </c>
      <c r="S92" s="242" t="str">
        <f>IFERROR(INDEX('Algorithm Details'!$Y$6:$Y$65, MATCH(P92, 'Algorithm Details'!$A$6:$A$65, 0)), "")</f>
        <v/>
      </c>
      <c r="T92" s="1" t="str">
        <f>IFERROR(IF(INDEX('Algorithm Details'!B$6:B$65, MATCH($P92, 'Algorithm Details'!$A$6:$A$65, 0)) = "", "", INDEX('Algorithm Details'!B$6:B$65, MATCH($P92, 'Algorithm Details'!$A$6:$A$65, 0))), "")</f>
        <v/>
      </c>
      <c r="U92" s="249" t="str">
        <f>IFERROR(IF(INDEX('Algorithm Details'!C$6:C$65, MATCH($P92, 'Algorithm Details'!$A$6:$A$65, 0)) = "", "", INDEX('Algorithm Details'!C$6:C$65, MATCH($P92, 'Algorithm Details'!$A$6:$A$65, 0))), "")</f>
        <v/>
      </c>
      <c r="V92" s="1" t="str">
        <f>IFERROR(IF(INDEX('Algorithm Details'!D$6:D$65, MATCH($P92, 'Algorithm Details'!$A$6:$A$65, 0)) = "", "", INDEX('Algorithm Details'!D$6:D$65, MATCH($P92, 'Algorithm Details'!$A$6:$A$65, 0))), "")</f>
        <v/>
      </c>
      <c r="W92" s="1" t="str">
        <f>IFERROR(IF(INDEX('Algorithm Details'!E$6:E$65, MATCH($P92, 'Algorithm Details'!$A$6:$A$65, 0)) = "", "", INDEX('Algorithm Details'!E$6:E$65, MATCH($P92, 'Algorithm Details'!$A$6:$A$65, 0))), "")</f>
        <v/>
      </c>
      <c r="X92" s="1" t="str">
        <f>IFERROR(IF(INDEX('Algorithm Details'!F$6:F$65, MATCH($P92, 'Algorithm Details'!$A$6:$A$65, 0)) = "", "", INDEX('Algorithm Details'!F$6:F$65, MATCH($P92, 'Algorithm Details'!$A$6:$A$65, 0))), "")</f>
        <v/>
      </c>
      <c r="Y92" s="1" t="str">
        <f>IFERROR(IF(INDEX('Algorithm Details'!G$6:G$65, MATCH($P92, 'Algorithm Details'!$A$6:$A$65, 0)) = "", "", INDEX('Algorithm Details'!G$6:G$65, MATCH($P92, 'Algorithm Details'!$A$6:$A$65, 0))), "")</f>
        <v/>
      </c>
      <c r="Z92" s="1" t="str">
        <f>IFERROR(IF(INDEX('Algorithm Details'!H$6:H$65, MATCH($P92, 'Algorithm Details'!$A$6:$A$65, 0)) = "", "", INDEX('Algorithm Details'!H$6:H$65, MATCH($P92, 'Algorithm Details'!$A$6:$A$65, 0))), "")</f>
        <v/>
      </c>
      <c r="AA92" s="1" t="str">
        <f>IFERROR(IF(INDEX('Algorithm Details'!I$6:I$65, MATCH($P92, 'Algorithm Details'!$A$6:$A$65, 0)) = "", "", INDEX('Algorithm Details'!I$6:I$65, MATCH($P92, 'Algorithm Details'!$A$6:$A$65, 0))), "")</f>
        <v/>
      </c>
      <c r="AB92" s="1" t="str">
        <f>IFERROR(IF(INDEX('Algorithm Details'!J$6:J$65, MATCH($P92, 'Algorithm Details'!$A$6:$A$65, 0)) = "", "", INDEX('Algorithm Details'!J$6:J$65, MATCH($P92, 'Algorithm Details'!$A$6:$A$65, 0))), "")</f>
        <v/>
      </c>
      <c r="AC92" s="1" t="str">
        <f>IFERROR(IF(INDEX('Algorithm Details'!K$6:K$65, MATCH($P92, 'Algorithm Details'!$A$6:$A$65, 0)) = "", "", INDEX('Algorithm Details'!K$6:K$65, MATCH($P92, 'Algorithm Details'!$A$6:$A$65, 0))), "")</f>
        <v/>
      </c>
      <c r="AD92" s="1" t="str">
        <f>IFERROR(IF(INDEX('Algorithm Details'!L$6:L$65, MATCH($P92, 'Algorithm Details'!$A$6:$A$65, 0)) = "", "", INDEX('Algorithm Details'!L$6:L$65, MATCH($P92, 'Algorithm Details'!$A$6:$A$65, 0))), "")</f>
        <v/>
      </c>
      <c r="AE92" s="1" t="str">
        <f>IFERROR(IF(INDEX('Algorithm Details'!M$6:M$65, MATCH($P92, 'Algorithm Details'!$A$6:$A$65, 0)) = "", "", INDEX('Algorithm Details'!M$6:M$65, MATCH($P92, 'Algorithm Details'!$A$6:$A$65, 0))), "")</f>
        <v/>
      </c>
      <c r="AF92" s="1" t="str">
        <f>IFERROR(IF(INDEX('Algorithm Details'!N$6:N$65, MATCH($P92, 'Algorithm Details'!$A$6:$A$65, 0)) = "", "", INDEX('Algorithm Details'!N$6:N$65, MATCH($P92, 'Algorithm Details'!$A$6:$A$65, 0))), "")</f>
        <v/>
      </c>
      <c r="AG92" s="1" t="str">
        <f>IFERROR(IF(INDEX('Algorithm Details'!O$6:O$65, MATCH($P92, 'Algorithm Details'!$A$6:$A$65, 0)) = "", "", INDEX('Algorithm Details'!O$6:O$65, MATCH($P92, 'Algorithm Details'!$A$6:$A$65, 0))), "")</f>
        <v/>
      </c>
      <c r="AH92" s="1" t="str">
        <f>IFERROR(IF(INDEX('Algorithm Details'!P$6:P$65, MATCH($P92, 'Algorithm Details'!$A$6:$A$65, 0)) = "", "", INDEX('Algorithm Details'!P$6:P$65, MATCH($P92, 'Algorithm Details'!$A$6:$A$65, 0))), "")</f>
        <v/>
      </c>
      <c r="AI92" s="1" t="str">
        <f>IFERROR(IF(INDEX('Algorithm Details'!Q$6:Q$65, MATCH($P92, 'Algorithm Details'!$A$6:$A$65, 0)) = "", "", INDEX('Algorithm Details'!Q$6:Q$65, MATCH($P92, 'Algorithm Details'!$A$6:$A$65, 0))), "")</f>
        <v/>
      </c>
      <c r="AJ92" s="1" t="str">
        <f>IFERROR(IF(INDEX('Algorithm Details'!R$6:R$65, MATCH($P92, 'Algorithm Details'!$A$6:$A$65, 0)) = "", "", INDEX('Algorithm Details'!R$6:R$65, MATCH($P92, 'Algorithm Details'!$A$6:$A$65, 0))), "")</f>
        <v/>
      </c>
      <c r="AK92" s="1" t="str">
        <f>IFERROR(IF(INDEX('Algorithm Details'!S$6:S$65, MATCH($P92, 'Algorithm Details'!$A$6:$A$65, 0)) = "", "", INDEX('Algorithm Details'!S$6:S$65, MATCH($P92, 'Algorithm Details'!$A$6:$A$65, 0))), "")</f>
        <v/>
      </c>
      <c r="AL92" s="1" t="str">
        <f>IFERROR(IF(INDEX('Algorithm Details'!T$6:T$65, MATCH($P92, 'Algorithm Details'!$A$6:$A$65, 0)) = "", "", INDEX('Algorithm Details'!T$6:T$65, MATCH($P92, 'Algorithm Details'!$A$6:$A$65, 0))), "")</f>
        <v/>
      </c>
      <c r="AM92" s="1" t="str">
        <f>IFERROR(IF(INDEX('Algorithm Details'!U$6:U$65, MATCH($P92, 'Algorithm Details'!$A$6:$A$65, 0)) = "", "", INDEX('Algorithm Details'!U$6:U$65, MATCH($P92, 'Algorithm Details'!$A$6:$A$65, 0))), "")</f>
        <v/>
      </c>
      <c r="AN92" s="1" t="str">
        <f>IFERROR(IF(INDEX('Algorithm Details'!V$6:V$65, MATCH($P92, 'Algorithm Details'!$A$6:$A$65, 0)) = "", "", INDEX('Algorithm Details'!V$6:V$65, MATCH($P92, 'Algorithm Details'!$A$6:$A$65, 0))), "")</f>
        <v/>
      </c>
      <c r="AO92" s="1" t="str">
        <f>IFERROR(IF(INDEX('Algorithm Details'!W$6:W$65, MATCH($P92, 'Algorithm Details'!$A$6:$A$65, 0)) = "", "", INDEX('Algorithm Details'!W$6:W$65, MATCH($P92, 'Algorithm Details'!$A$6:$A$65, 0))), "")</f>
        <v/>
      </c>
      <c r="AP92" s="1" t="str">
        <f>IFERROR(IF(INDEX('Algorithm Details'!X$6:X$65, MATCH($P92, 'Algorithm Details'!$A$6:$A$65, 0)) = "", "", INDEX('Algorithm Details'!X$6:X$65, MATCH($P92, 'Algorithm Details'!$A$6:$A$65, 0))), "")</f>
        <v/>
      </c>
      <c r="AQ92" s="1" t="str">
        <f>IFERROR(IF(INDEX('Algorithm Details'!Y$6:Y$65, MATCH($P92, 'Algorithm Details'!$A$6:$A$65, 0)) = "", "", INDEX('Algorithm Details'!Y$6:Y$65, MATCH($P92, 'Algorithm Details'!$A$6:$A$65, 0))), "")</f>
        <v/>
      </c>
      <c r="AR92" s="1" t="str">
        <f>IFERROR(IF(INDEX('Algorithm Details'!Z$6:Z$65, MATCH($P92, 'Algorithm Details'!$A$6:$A$65, 0)) = "", "", INDEX('Algorithm Details'!Z$6:Z$65, MATCH($P92, 'Algorithm Details'!$A$6:$A$65, 0))), "")</f>
        <v/>
      </c>
      <c r="AS92" s="1" t="str">
        <f>IFERROR(IF(INDEX('Algorithm Details'!AA$6:AA$65, MATCH($P92, 'Algorithm Details'!$A$6:$A$65, 0)) = "", "", INDEX('Algorithm Details'!AA$6:AA$65, MATCH($P92, 'Algorithm Details'!$A$6:$A$65, 0))), "")</f>
        <v/>
      </c>
      <c r="AT92" s="141" t="str">
        <f>IFERROR(IF(INDEX('Algorithm Details'!AB$6:AB$65, MATCH($P92, 'Algorithm Details'!$A$6:$A$65, 0)) = "", "", INDEX('Algorithm Details'!AB$6:AB$65, MATCH($P92, 'Algorithm Details'!$A$6:$A$65, 0))), "")</f>
        <v/>
      </c>
      <c r="AX92" s="1" t="str">
        <f t="shared" si="19"/>
        <v>VINS-Fusion MI (SC)</v>
      </c>
      <c r="AY92" s="1">
        <f t="shared" si="20"/>
        <v>2</v>
      </c>
      <c r="AZ92" s="1">
        <f t="shared" si="21"/>
        <v>3</v>
      </c>
      <c r="BA92" s="1">
        <f t="shared" si="22"/>
        <v>0</v>
      </c>
      <c r="BB92" s="1">
        <f t="shared" si="23"/>
        <v>0</v>
      </c>
      <c r="BC92" s="1">
        <f t="shared" si="15"/>
        <v>0</v>
      </c>
      <c r="BD92" s="79">
        <f t="shared" si="24"/>
        <v>0</v>
      </c>
    </row>
    <row r="93" spans="1:56" x14ac:dyDescent="0.25">
      <c r="A93" s="1" t="str">
        <f>Data!A104</f>
        <v>SC-LeGO-LOAM</v>
      </c>
      <c r="B93" s="1">
        <f>'(old)OtherMetrics'!B104</f>
        <v>4</v>
      </c>
      <c r="C93" s="1">
        <f>AuxiliaryTable!EV94</f>
        <v>4</v>
      </c>
      <c r="D93" s="1">
        <f>'(old)OtherMetrics'!C104</f>
        <v>0</v>
      </c>
      <c r="E93" s="1">
        <f>'(old)OtherMetrics'!D104</f>
        <v>2</v>
      </c>
      <c r="F93">
        <f t="shared" si="17"/>
        <v>0</v>
      </c>
      <c r="G93" s="207">
        <f t="shared" si="26"/>
        <v>0</v>
      </c>
      <c r="I93" s="1">
        <f t="shared" si="18"/>
        <v>76</v>
      </c>
      <c r="J93" s="215">
        <f>RANK(G93, $G$14:$G$155, 0)+COUNTIF($I93:I234,I93)-1</f>
        <v>110</v>
      </c>
      <c r="P93" s="144" t="str">
        <f t="shared" si="16"/>
        <v>VINS-Fusion MI</v>
      </c>
      <c r="Q93" s="141">
        <v>80</v>
      </c>
      <c r="R93" s="143">
        <f t="shared" si="25"/>
        <v>0</v>
      </c>
      <c r="S93" s="242" t="str">
        <f>IFERROR(INDEX('Algorithm Details'!$Y$6:$Y$65, MATCH(P93, 'Algorithm Details'!$A$6:$A$65, 0)), "")</f>
        <v/>
      </c>
      <c r="T93" s="1" t="str">
        <f>IFERROR(IF(INDEX('Algorithm Details'!B$6:B$65, MATCH($P93, 'Algorithm Details'!$A$6:$A$65, 0)) = "", "", INDEX('Algorithm Details'!B$6:B$65, MATCH($P93, 'Algorithm Details'!$A$6:$A$65, 0))), "")</f>
        <v/>
      </c>
      <c r="U93" s="249" t="str">
        <f>IFERROR(IF(INDEX('Algorithm Details'!C$6:C$65, MATCH($P93, 'Algorithm Details'!$A$6:$A$65, 0)) = "", "", INDEX('Algorithm Details'!C$6:C$65, MATCH($P93, 'Algorithm Details'!$A$6:$A$65, 0))), "")</f>
        <v/>
      </c>
      <c r="V93" s="1" t="str">
        <f>IFERROR(IF(INDEX('Algorithm Details'!D$6:D$65, MATCH($P93, 'Algorithm Details'!$A$6:$A$65, 0)) = "", "", INDEX('Algorithm Details'!D$6:D$65, MATCH($P93, 'Algorithm Details'!$A$6:$A$65, 0))), "")</f>
        <v/>
      </c>
      <c r="W93" s="1" t="str">
        <f>IFERROR(IF(INDEX('Algorithm Details'!E$6:E$65, MATCH($P93, 'Algorithm Details'!$A$6:$A$65, 0)) = "", "", INDEX('Algorithm Details'!E$6:E$65, MATCH($P93, 'Algorithm Details'!$A$6:$A$65, 0))), "")</f>
        <v/>
      </c>
      <c r="X93" s="1" t="str">
        <f>IFERROR(IF(INDEX('Algorithm Details'!F$6:F$65, MATCH($P93, 'Algorithm Details'!$A$6:$A$65, 0)) = "", "", INDEX('Algorithm Details'!F$6:F$65, MATCH($P93, 'Algorithm Details'!$A$6:$A$65, 0))), "")</f>
        <v/>
      </c>
      <c r="Y93" s="1" t="str">
        <f>IFERROR(IF(INDEX('Algorithm Details'!G$6:G$65, MATCH($P93, 'Algorithm Details'!$A$6:$A$65, 0)) = "", "", INDEX('Algorithm Details'!G$6:G$65, MATCH($P93, 'Algorithm Details'!$A$6:$A$65, 0))), "")</f>
        <v/>
      </c>
      <c r="Z93" s="1" t="str">
        <f>IFERROR(IF(INDEX('Algorithm Details'!H$6:H$65, MATCH($P93, 'Algorithm Details'!$A$6:$A$65, 0)) = "", "", INDEX('Algorithm Details'!H$6:H$65, MATCH($P93, 'Algorithm Details'!$A$6:$A$65, 0))), "")</f>
        <v/>
      </c>
      <c r="AA93" s="1" t="str">
        <f>IFERROR(IF(INDEX('Algorithm Details'!I$6:I$65, MATCH($P93, 'Algorithm Details'!$A$6:$A$65, 0)) = "", "", INDEX('Algorithm Details'!I$6:I$65, MATCH($P93, 'Algorithm Details'!$A$6:$A$65, 0))), "")</f>
        <v/>
      </c>
      <c r="AB93" s="1" t="str">
        <f>IFERROR(IF(INDEX('Algorithm Details'!J$6:J$65, MATCH($P93, 'Algorithm Details'!$A$6:$A$65, 0)) = "", "", INDEX('Algorithm Details'!J$6:J$65, MATCH($P93, 'Algorithm Details'!$A$6:$A$65, 0))), "")</f>
        <v/>
      </c>
      <c r="AC93" s="1" t="str">
        <f>IFERROR(IF(INDEX('Algorithm Details'!K$6:K$65, MATCH($P93, 'Algorithm Details'!$A$6:$A$65, 0)) = "", "", INDEX('Algorithm Details'!K$6:K$65, MATCH($P93, 'Algorithm Details'!$A$6:$A$65, 0))), "")</f>
        <v/>
      </c>
      <c r="AD93" s="1" t="str">
        <f>IFERROR(IF(INDEX('Algorithm Details'!L$6:L$65, MATCH($P93, 'Algorithm Details'!$A$6:$A$65, 0)) = "", "", INDEX('Algorithm Details'!L$6:L$65, MATCH($P93, 'Algorithm Details'!$A$6:$A$65, 0))), "")</f>
        <v/>
      </c>
      <c r="AE93" s="1" t="str">
        <f>IFERROR(IF(INDEX('Algorithm Details'!M$6:M$65, MATCH($P93, 'Algorithm Details'!$A$6:$A$65, 0)) = "", "", INDEX('Algorithm Details'!M$6:M$65, MATCH($P93, 'Algorithm Details'!$A$6:$A$65, 0))), "")</f>
        <v/>
      </c>
      <c r="AF93" s="1" t="str">
        <f>IFERROR(IF(INDEX('Algorithm Details'!N$6:N$65, MATCH($P93, 'Algorithm Details'!$A$6:$A$65, 0)) = "", "", INDEX('Algorithm Details'!N$6:N$65, MATCH($P93, 'Algorithm Details'!$A$6:$A$65, 0))), "")</f>
        <v/>
      </c>
      <c r="AG93" s="1" t="str">
        <f>IFERROR(IF(INDEX('Algorithm Details'!O$6:O$65, MATCH($P93, 'Algorithm Details'!$A$6:$A$65, 0)) = "", "", INDEX('Algorithm Details'!O$6:O$65, MATCH($P93, 'Algorithm Details'!$A$6:$A$65, 0))), "")</f>
        <v/>
      </c>
      <c r="AH93" s="1" t="str">
        <f>IFERROR(IF(INDEX('Algorithm Details'!P$6:P$65, MATCH($P93, 'Algorithm Details'!$A$6:$A$65, 0)) = "", "", INDEX('Algorithm Details'!P$6:P$65, MATCH($P93, 'Algorithm Details'!$A$6:$A$65, 0))), "")</f>
        <v/>
      </c>
      <c r="AI93" s="1" t="str">
        <f>IFERROR(IF(INDEX('Algorithm Details'!Q$6:Q$65, MATCH($P93, 'Algorithm Details'!$A$6:$A$65, 0)) = "", "", INDEX('Algorithm Details'!Q$6:Q$65, MATCH($P93, 'Algorithm Details'!$A$6:$A$65, 0))), "")</f>
        <v/>
      </c>
      <c r="AJ93" s="1" t="str">
        <f>IFERROR(IF(INDEX('Algorithm Details'!R$6:R$65, MATCH($P93, 'Algorithm Details'!$A$6:$A$65, 0)) = "", "", INDEX('Algorithm Details'!R$6:R$65, MATCH($P93, 'Algorithm Details'!$A$6:$A$65, 0))), "")</f>
        <v/>
      </c>
      <c r="AK93" s="1" t="str">
        <f>IFERROR(IF(INDEX('Algorithm Details'!S$6:S$65, MATCH($P93, 'Algorithm Details'!$A$6:$A$65, 0)) = "", "", INDEX('Algorithm Details'!S$6:S$65, MATCH($P93, 'Algorithm Details'!$A$6:$A$65, 0))), "")</f>
        <v/>
      </c>
      <c r="AL93" s="1" t="str">
        <f>IFERROR(IF(INDEX('Algorithm Details'!T$6:T$65, MATCH($P93, 'Algorithm Details'!$A$6:$A$65, 0)) = "", "", INDEX('Algorithm Details'!T$6:T$65, MATCH($P93, 'Algorithm Details'!$A$6:$A$65, 0))), "")</f>
        <v/>
      </c>
      <c r="AM93" s="1" t="str">
        <f>IFERROR(IF(INDEX('Algorithm Details'!U$6:U$65, MATCH($P93, 'Algorithm Details'!$A$6:$A$65, 0)) = "", "", INDEX('Algorithm Details'!U$6:U$65, MATCH($P93, 'Algorithm Details'!$A$6:$A$65, 0))), "")</f>
        <v/>
      </c>
      <c r="AN93" s="1" t="str">
        <f>IFERROR(IF(INDEX('Algorithm Details'!V$6:V$65, MATCH($P93, 'Algorithm Details'!$A$6:$A$65, 0)) = "", "", INDEX('Algorithm Details'!V$6:V$65, MATCH($P93, 'Algorithm Details'!$A$6:$A$65, 0))), "")</f>
        <v/>
      </c>
      <c r="AO93" s="1" t="str">
        <f>IFERROR(IF(INDEX('Algorithm Details'!W$6:W$65, MATCH($P93, 'Algorithm Details'!$A$6:$A$65, 0)) = "", "", INDEX('Algorithm Details'!W$6:W$65, MATCH($P93, 'Algorithm Details'!$A$6:$A$65, 0))), "")</f>
        <v/>
      </c>
      <c r="AP93" s="1" t="str">
        <f>IFERROR(IF(INDEX('Algorithm Details'!X$6:X$65, MATCH($P93, 'Algorithm Details'!$A$6:$A$65, 0)) = "", "", INDEX('Algorithm Details'!X$6:X$65, MATCH($P93, 'Algorithm Details'!$A$6:$A$65, 0))), "")</f>
        <v/>
      </c>
      <c r="AQ93" s="1" t="str">
        <f>IFERROR(IF(INDEX('Algorithm Details'!Y$6:Y$65, MATCH($P93, 'Algorithm Details'!$A$6:$A$65, 0)) = "", "", INDEX('Algorithm Details'!Y$6:Y$65, MATCH($P93, 'Algorithm Details'!$A$6:$A$65, 0))), "")</f>
        <v/>
      </c>
      <c r="AR93" s="1" t="str">
        <f>IFERROR(IF(INDEX('Algorithm Details'!Z$6:Z$65, MATCH($P93, 'Algorithm Details'!$A$6:$A$65, 0)) = "", "", INDEX('Algorithm Details'!Z$6:Z$65, MATCH($P93, 'Algorithm Details'!$A$6:$A$65, 0))), "")</f>
        <v/>
      </c>
      <c r="AS93" s="1" t="str">
        <f>IFERROR(IF(INDEX('Algorithm Details'!AA$6:AA$65, MATCH($P93, 'Algorithm Details'!$A$6:$A$65, 0)) = "", "", INDEX('Algorithm Details'!AA$6:AA$65, MATCH($P93, 'Algorithm Details'!$A$6:$A$65, 0))), "")</f>
        <v/>
      </c>
      <c r="AT93" s="141" t="str">
        <f>IFERROR(IF(INDEX('Algorithm Details'!AB$6:AB$65, MATCH($P93, 'Algorithm Details'!$A$6:$A$65, 0)) = "", "", INDEX('Algorithm Details'!AB$6:AB$65, MATCH($P93, 'Algorithm Details'!$A$6:$A$65, 0))), "")</f>
        <v/>
      </c>
      <c r="AX93" s="1" t="str">
        <f t="shared" si="19"/>
        <v>VINS-Fusion MI</v>
      </c>
      <c r="AY93" s="1">
        <f t="shared" si="20"/>
        <v>16</v>
      </c>
      <c r="AZ93" s="1">
        <f t="shared" si="21"/>
        <v>3</v>
      </c>
      <c r="BA93" s="1">
        <f t="shared" si="22"/>
        <v>0</v>
      </c>
      <c r="BB93" s="1">
        <f t="shared" si="23"/>
        <v>1</v>
      </c>
      <c r="BC93" s="1">
        <f t="shared" si="15"/>
        <v>0</v>
      </c>
      <c r="BD93" s="79">
        <f t="shared" si="24"/>
        <v>0</v>
      </c>
    </row>
    <row r="94" spans="1:56" x14ac:dyDescent="0.25">
      <c r="A94" s="1" t="str">
        <f>Data!A105</f>
        <v>F-LOAM</v>
      </c>
      <c r="B94" s="1">
        <f>'(old)OtherMetrics'!B105</f>
        <v>62</v>
      </c>
      <c r="C94" s="1">
        <f>AuxiliaryTable!EV95</f>
        <v>19</v>
      </c>
      <c r="D94" s="1">
        <f>'(old)OtherMetrics'!C105</f>
        <v>4</v>
      </c>
      <c r="E94" s="1">
        <f>'(old)OtherMetrics'!D105</f>
        <v>8</v>
      </c>
      <c r="F94">
        <f t="shared" si="17"/>
        <v>4.4000000000000004</v>
      </c>
      <c r="G94" s="207">
        <f t="shared" si="26"/>
        <v>7.0967741935483872E-2</v>
      </c>
      <c r="I94" s="1">
        <f t="shared" si="18"/>
        <v>50</v>
      </c>
      <c r="J94" s="215">
        <f>RANK(G94, $G$14:$G$155, 0)+COUNTIF($I94:I235,I94)-1</f>
        <v>50</v>
      </c>
      <c r="P94" s="144" t="str">
        <f t="shared" si="16"/>
        <v>CoFusion</v>
      </c>
      <c r="Q94" s="141">
        <v>81</v>
      </c>
      <c r="R94" s="143">
        <f t="shared" si="25"/>
        <v>0</v>
      </c>
      <c r="S94" s="242" t="str">
        <f>IFERROR(INDEX('Algorithm Details'!$Y$6:$Y$65, MATCH(P94, 'Algorithm Details'!$A$6:$A$65, 0)), "")</f>
        <v/>
      </c>
      <c r="T94" s="1" t="str">
        <f>IFERROR(IF(INDEX('Algorithm Details'!B$6:B$65, MATCH($P94, 'Algorithm Details'!$A$6:$A$65, 0)) = "", "", INDEX('Algorithm Details'!B$6:B$65, MATCH($P94, 'Algorithm Details'!$A$6:$A$65, 0))), "")</f>
        <v/>
      </c>
      <c r="U94" s="249" t="str">
        <f>IFERROR(IF(INDEX('Algorithm Details'!C$6:C$65, MATCH($P94, 'Algorithm Details'!$A$6:$A$65, 0)) = "", "", INDEX('Algorithm Details'!C$6:C$65, MATCH($P94, 'Algorithm Details'!$A$6:$A$65, 0))), "")</f>
        <v/>
      </c>
      <c r="V94" s="1" t="str">
        <f>IFERROR(IF(INDEX('Algorithm Details'!D$6:D$65, MATCH($P94, 'Algorithm Details'!$A$6:$A$65, 0)) = "", "", INDEX('Algorithm Details'!D$6:D$65, MATCH($P94, 'Algorithm Details'!$A$6:$A$65, 0))), "")</f>
        <v/>
      </c>
      <c r="W94" s="1" t="str">
        <f>IFERROR(IF(INDEX('Algorithm Details'!E$6:E$65, MATCH($P94, 'Algorithm Details'!$A$6:$A$65, 0)) = "", "", INDEX('Algorithm Details'!E$6:E$65, MATCH($P94, 'Algorithm Details'!$A$6:$A$65, 0))), "")</f>
        <v/>
      </c>
      <c r="X94" s="1" t="str">
        <f>IFERROR(IF(INDEX('Algorithm Details'!F$6:F$65, MATCH($P94, 'Algorithm Details'!$A$6:$A$65, 0)) = "", "", INDEX('Algorithm Details'!F$6:F$65, MATCH($P94, 'Algorithm Details'!$A$6:$A$65, 0))), "")</f>
        <v/>
      </c>
      <c r="Y94" s="1" t="str">
        <f>IFERROR(IF(INDEX('Algorithm Details'!G$6:G$65, MATCH($P94, 'Algorithm Details'!$A$6:$A$65, 0)) = "", "", INDEX('Algorithm Details'!G$6:G$65, MATCH($P94, 'Algorithm Details'!$A$6:$A$65, 0))), "")</f>
        <v/>
      </c>
      <c r="Z94" s="1" t="str">
        <f>IFERROR(IF(INDEX('Algorithm Details'!H$6:H$65, MATCH($P94, 'Algorithm Details'!$A$6:$A$65, 0)) = "", "", INDEX('Algorithm Details'!H$6:H$65, MATCH($P94, 'Algorithm Details'!$A$6:$A$65, 0))), "")</f>
        <v/>
      </c>
      <c r="AA94" s="1" t="str">
        <f>IFERROR(IF(INDEX('Algorithm Details'!I$6:I$65, MATCH($P94, 'Algorithm Details'!$A$6:$A$65, 0)) = "", "", INDEX('Algorithm Details'!I$6:I$65, MATCH($P94, 'Algorithm Details'!$A$6:$A$65, 0))), "")</f>
        <v/>
      </c>
      <c r="AB94" s="1" t="str">
        <f>IFERROR(IF(INDEX('Algorithm Details'!J$6:J$65, MATCH($P94, 'Algorithm Details'!$A$6:$A$65, 0)) = "", "", INDEX('Algorithm Details'!J$6:J$65, MATCH($P94, 'Algorithm Details'!$A$6:$A$65, 0))), "")</f>
        <v/>
      </c>
      <c r="AC94" s="1" t="str">
        <f>IFERROR(IF(INDEX('Algorithm Details'!K$6:K$65, MATCH($P94, 'Algorithm Details'!$A$6:$A$65, 0)) = "", "", INDEX('Algorithm Details'!K$6:K$65, MATCH($P94, 'Algorithm Details'!$A$6:$A$65, 0))), "")</f>
        <v/>
      </c>
      <c r="AD94" s="1" t="str">
        <f>IFERROR(IF(INDEX('Algorithm Details'!L$6:L$65, MATCH($P94, 'Algorithm Details'!$A$6:$A$65, 0)) = "", "", INDEX('Algorithm Details'!L$6:L$65, MATCH($P94, 'Algorithm Details'!$A$6:$A$65, 0))), "")</f>
        <v/>
      </c>
      <c r="AE94" s="1" t="str">
        <f>IFERROR(IF(INDEX('Algorithm Details'!M$6:M$65, MATCH($P94, 'Algorithm Details'!$A$6:$A$65, 0)) = "", "", INDEX('Algorithm Details'!M$6:M$65, MATCH($P94, 'Algorithm Details'!$A$6:$A$65, 0))), "")</f>
        <v/>
      </c>
      <c r="AF94" s="1" t="str">
        <f>IFERROR(IF(INDEX('Algorithm Details'!N$6:N$65, MATCH($P94, 'Algorithm Details'!$A$6:$A$65, 0)) = "", "", INDEX('Algorithm Details'!N$6:N$65, MATCH($P94, 'Algorithm Details'!$A$6:$A$65, 0))), "")</f>
        <v/>
      </c>
      <c r="AG94" s="1" t="str">
        <f>IFERROR(IF(INDEX('Algorithm Details'!O$6:O$65, MATCH($P94, 'Algorithm Details'!$A$6:$A$65, 0)) = "", "", INDEX('Algorithm Details'!O$6:O$65, MATCH($P94, 'Algorithm Details'!$A$6:$A$65, 0))), "")</f>
        <v/>
      </c>
      <c r="AH94" s="1" t="str">
        <f>IFERROR(IF(INDEX('Algorithm Details'!P$6:P$65, MATCH($P94, 'Algorithm Details'!$A$6:$A$65, 0)) = "", "", INDEX('Algorithm Details'!P$6:P$65, MATCH($P94, 'Algorithm Details'!$A$6:$A$65, 0))), "")</f>
        <v/>
      </c>
      <c r="AI94" s="1" t="str">
        <f>IFERROR(IF(INDEX('Algorithm Details'!Q$6:Q$65, MATCH($P94, 'Algorithm Details'!$A$6:$A$65, 0)) = "", "", INDEX('Algorithm Details'!Q$6:Q$65, MATCH($P94, 'Algorithm Details'!$A$6:$A$65, 0))), "")</f>
        <v/>
      </c>
      <c r="AJ94" s="1" t="str">
        <f>IFERROR(IF(INDEX('Algorithm Details'!R$6:R$65, MATCH($P94, 'Algorithm Details'!$A$6:$A$65, 0)) = "", "", INDEX('Algorithm Details'!R$6:R$65, MATCH($P94, 'Algorithm Details'!$A$6:$A$65, 0))), "")</f>
        <v/>
      </c>
      <c r="AK94" s="1" t="str">
        <f>IFERROR(IF(INDEX('Algorithm Details'!S$6:S$65, MATCH($P94, 'Algorithm Details'!$A$6:$A$65, 0)) = "", "", INDEX('Algorithm Details'!S$6:S$65, MATCH($P94, 'Algorithm Details'!$A$6:$A$65, 0))), "")</f>
        <v/>
      </c>
      <c r="AL94" s="1" t="str">
        <f>IFERROR(IF(INDEX('Algorithm Details'!T$6:T$65, MATCH($P94, 'Algorithm Details'!$A$6:$A$65, 0)) = "", "", INDEX('Algorithm Details'!T$6:T$65, MATCH($P94, 'Algorithm Details'!$A$6:$A$65, 0))), "")</f>
        <v/>
      </c>
      <c r="AM94" s="1" t="str">
        <f>IFERROR(IF(INDEX('Algorithm Details'!U$6:U$65, MATCH($P94, 'Algorithm Details'!$A$6:$A$65, 0)) = "", "", INDEX('Algorithm Details'!U$6:U$65, MATCH($P94, 'Algorithm Details'!$A$6:$A$65, 0))), "")</f>
        <v/>
      </c>
      <c r="AN94" s="1" t="str">
        <f>IFERROR(IF(INDEX('Algorithm Details'!V$6:V$65, MATCH($P94, 'Algorithm Details'!$A$6:$A$65, 0)) = "", "", INDEX('Algorithm Details'!V$6:V$65, MATCH($P94, 'Algorithm Details'!$A$6:$A$65, 0))), "")</f>
        <v/>
      </c>
      <c r="AO94" s="1" t="str">
        <f>IFERROR(IF(INDEX('Algorithm Details'!W$6:W$65, MATCH($P94, 'Algorithm Details'!$A$6:$A$65, 0)) = "", "", INDEX('Algorithm Details'!W$6:W$65, MATCH($P94, 'Algorithm Details'!$A$6:$A$65, 0))), "")</f>
        <v/>
      </c>
      <c r="AP94" s="1" t="str">
        <f>IFERROR(IF(INDEX('Algorithm Details'!X$6:X$65, MATCH($P94, 'Algorithm Details'!$A$6:$A$65, 0)) = "", "", INDEX('Algorithm Details'!X$6:X$65, MATCH($P94, 'Algorithm Details'!$A$6:$A$65, 0))), "")</f>
        <v/>
      </c>
      <c r="AQ94" s="1" t="str">
        <f>IFERROR(IF(INDEX('Algorithm Details'!Y$6:Y$65, MATCH($P94, 'Algorithm Details'!$A$6:$A$65, 0)) = "", "", INDEX('Algorithm Details'!Y$6:Y$65, MATCH($P94, 'Algorithm Details'!$A$6:$A$65, 0))), "")</f>
        <v/>
      </c>
      <c r="AR94" s="1" t="str">
        <f>IFERROR(IF(INDEX('Algorithm Details'!Z$6:Z$65, MATCH($P94, 'Algorithm Details'!$A$6:$A$65, 0)) = "", "", INDEX('Algorithm Details'!Z$6:Z$65, MATCH($P94, 'Algorithm Details'!$A$6:$A$65, 0))), "")</f>
        <v/>
      </c>
      <c r="AS94" s="1" t="str">
        <f>IFERROR(IF(INDEX('Algorithm Details'!AA$6:AA$65, MATCH($P94, 'Algorithm Details'!$A$6:$A$65, 0)) = "", "", INDEX('Algorithm Details'!AA$6:AA$65, MATCH($P94, 'Algorithm Details'!$A$6:$A$65, 0))), "")</f>
        <v/>
      </c>
      <c r="AT94" s="141" t="str">
        <f>IFERROR(IF(INDEX('Algorithm Details'!AB$6:AB$65, MATCH($P94, 'Algorithm Details'!$A$6:$A$65, 0)) = "", "", INDEX('Algorithm Details'!AB$6:AB$65, MATCH($P94, 'Algorithm Details'!$A$6:$A$65, 0))), "")</f>
        <v/>
      </c>
      <c r="AX94" s="1" t="str">
        <f t="shared" si="19"/>
        <v>CoFusion</v>
      </c>
      <c r="AY94" s="1">
        <f t="shared" si="20"/>
        <v>54</v>
      </c>
      <c r="AZ94" s="1">
        <f t="shared" si="21"/>
        <v>2</v>
      </c>
      <c r="BA94" s="1">
        <f t="shared" si="22"/>
        <v>0</v>
      </c>
      <c r="BB94" s="1">
        <f t="shared" si="23"/>
        <v>0</v>
      </c>
      <c r="BC94" s="1">
        <f t="shared" si="15"/>
        <v>0</v>
      </c>
      <c r="BD94" s="79">
        <f t="shared" si="24"/>
        <v>0</v>
      </c>
    </row>
    <row r="95" spans="1:56" x14ac:dyDescent="0.25">
      <c r="A95" s="1" t="str">
        <f>Data!A106</f>
        <v>LeGO-LOAM-BOR</v>
      </c>
      <c r="B95" s="1">
        <f>'(old)OtherMetrics'!B106</f>
        <v>9</v>
      </c>
      <c r="C95" s="1">
        <f>AuxiliaryTable!EV96</f>
        <v>9</v>
      </c>
      <c r="D95" s="1">
        <f>'(old)OtherMetrics'!C106</f>
        <v>0</v>
      </c>
      <c r="E95" s="1">
        <f>'(old)OtherMetrics'!D106</f>
        <v>0</v>
      </c>
      <c r="F95">
        <f t="shared" si="17"/>
        <v>0</v>
      </c>
      <c r="G95" s="207">
        <f t="shared" si="26"/>
        <v>0</v>
      </c>
      <c r="I95" s="1">
        <f t="shared" si="18"/>
        <v>76</v>
      </c>
      <c r="J95" s="215">
        <f>RANK(G95, $G$14:$G$155, 0)+COUNTIF($I95:I236,I95)-1</f>
        <v>109</v>
      </c>
      <c r="P95" s="144" t="str">
        <f t="shared" si="16"/>
        <v>LOCUS (FGA)</v>
      </c>
      <c r="Q95" s="141">
        <v>82</v>
      </c>
      <c r="R95" s="143">
        <f t="shared" si="25"/>
        <v>0</v>
      </c>
      <c r="S95" s="242" t="str">
        <f>IFERROR(INDEX('Algorithm Details'!$Y$6:$Y$65, MATCH(P95, 'Algorithm Details'!$A$6:$A$65, 0)), "")</f>
        <v/>
      </c>
      <c r="T95" s="1" t="str">
        <f>IFERROR(IF(INDEX('Algorithm Details'!B$6:B$65, MATCH($P95, 'Algorithm Details'!$A$6:$A$65, 0)) = "", "", INDEX('Algorithm Details'!B$6:B$65, MATCH($P95, 'Algorithm Details'!$A$6:$A$65, 0))), "")</f>
        <v/>
      </c>
      <c r="U95" s="249" t="str">
        <f>IFERROR(IF(INDEX('Algorithm Details'!C$6:C$65, MATCH($P95, 'Algorithm Details'!$A$6:$A$65, 0)) = "", "", INDEX('Algorithm Details'!C$6:C$65, MATCH($P95, 'Algorithm Details'!$A$6:$A$65, 0))), "")</f>
        <v/>
      </c>
      <c r="V95" s="1" t="str">
        <f>IFERROR(IF(INDEX('Algorithm Details'!D$6:D$65, MATCH($P95, 'Algorithm Details'!$A$6:$A$65, 0)) = "", "", INDEX('Algorithm Details'!D$6:D$65, MATCH($P95, 'Algorithm Details'!$A$6:$A$65, 0))), "")</f>
        <v/>
      </c>
      <c r="W95" s="1" t="str">
        <f>IFERROR(IF(INDEX('Algorithm Details'!E$6:E$65, MATCH($P95, 'Algorithm Details'!$A$6:$A$65, 0)) = "", "", INDEX('Algorithm Details'!E$6:E$65, MATCH($P95, 'Algorithm Details'!$A$6:$A$65, 0))), "")</f>
        <v/>
      </c>
      <c r="X95" s="1" t="str">
        <f>IFERROR(IF(INDEX('Algorithm Details'!F$6:F$65, MATCH($P95, 'Algorithm Details'!$A$6:$A$65, 0)) = "", "", INDEX('Algorithm Details'!F$6:F$65, MATCH($P95, 'Algorithm Details'!$A$6:$A$65, 0))), "")</f>
        <v/>
      </c>
      <c r="Y95" s="1" t="str">
        <f>IFERROR(IF(INDEX('Algorithm Details'!G$6:G$65, MATCH($P95, 'Algorithm Details'!$A$6:$A$65, 0)) = "", "", INDEX('Algorithm Details'!G$6:G$65, MATCH($P95, 'Algorithm Details'!$A$6:$A$65, 0))), "")</f>
        <v/>
      </c>
      <c r="Z95" s="1" t="str">
        <f>IFERROR(IF(INDEX('Algorithm Details'!H$6:H$65, MATCH($P95, 'Algorithm Details'!$A$6:$A$65, 0)) = "", "", INDEX('Algorithm Details'!H$6:H$65, MATCH($P95, 'Algorithm Details'!$A$6:$A$65, 0))), "")</f>
        <v/>
      </c>
      <c r="AA95" s="1" t="str">
        <f>IFERROR(IF(INDEX('Algorithm Details'!I$6:I$65, MATCH($P95, 'Algorithm Details'!$A$6:$A$65, 0)) = "", "", INDEX('Algorithm Details'!I$6:I$65, MATCH($P95, 'Algorithm Details'!$A$6:$A$65, 0))), "")</f>
        <v/>
      </c>
      <c r="AB95" s="1" t="str">
        <f>IFERROR(IF(INDEX('Algorithm Details'!J$6:J$65, MATCH($P95, 'Algorithm Details'!$A$6:$A$65, 0)) = "", "", INDEX('Algorithm Details'!J$6:J$65, MATCH($P95, 'Algorithm Details'!$A$6:$A$65, 0))), "")</f>
        <v/>
      </c>
      <c r="AC95" s="1" t="str">
        <f>IFERROR(IF(INDEX('Algorithm Details'!K$6:K$65, MATCH($P95, 'Algorithm Details'!$A$6:$A$65, 0)) = "", "", INDEX('Algorithm Details'!K$6:K$65, MATCH($P95, 'Algorithm Details'!$A$6:$A$65, 0))), "")</f>
        <v/>
      </c>
      <c r="AD95" s="1" t="str">
        <f>IFERROR(IF(INDEX('Algorithm Details'!L$6:L$65, MATCH($P95, 'Algorithm Details'!$A$6:$A$65, 0)) = "", "", INDEX('Algorithm Details'!L$6:L$65, MATCH($P95, 'Algorithm Details'!$A$6:$A$65, 0))), "")</f>
        <v/>
      </c>
      <c r="AE95" s="1" t="str">
        <f>IFERROR(IF(INDEX('Algorithm Details'!M$6:M$65, MATCH($P95, 'Algorithm Details'!$A$6:$A$65, 0)) = "", "", INDEX('Algorithm Details'!M$6:M$65, MATCH($P95, 'Algorithm Details'!$A$6:$A$65, 0))), "")</f>
        <v/>
      </c>
      <c r="AF95" s="1" t="str">
        <f>IFERROR(IF(INDEX('Algorithm Details'!N$6:N$65, MATCH($P95, 'Algorithm Details'!$A$6:$A$65, 0)) = "", "", INDEX('Algorithm Details'!N$6:N$65, MATCH($P95, 'Algorithm Details'!$A$6:$A$65, 0))), "")</f>
        <v/>
      </c>
      <c r="AG95" s="1" t="str">
        <f>IFERROR(IF(INDEX('Algorithm Details'!O$6:O$65, MATCH($P95, 'Algorithm Details'!$A$6:$A$65, 0)) = "", "", INDEX('Algorithm Details'!O$6:O$65, MATCH($P95, 'Algorithm Details'!$A$6:$A$65, 0))), "")</f>
        <v/>
      </c>
      <c r="AH95" s="1" t="str">
        <f>IFERROR(IF(INDEX('Algorithm Details'!P$6:P$65, MATCH($P95, 'Algorithm Details'!$A$6:$A$65, 0)) = "", "", INDEX('Algorithm Details'!P$6:P$65, MATCH($P95, 'Algorithm Details'!$A$6:$A$65, 0))), "")</f>
        <v/>
      </c>
      <c r="AI95" s="1" t="str">
        <f>IFERROR(IF(INDEX('Algorithm Details'!Q$6:Q$65, MATCH($P95, 'Algorithm Details'!$A$6:$A$65, 0)) = "", "", INDEX('Algorithm Details'!Q$6:Q$65, MATCH($P95, 'Algorithm Details'!$A$6:$A$65, 0))), "")</f>
        <v/>
      </c>
      <c r="AJ95" s="1" t="str">
        <f>IFERROR(IF(INDEX('Algorithm Details'!R$6:R$65, MATCH($P95, 'Algorithm Details'!$A$6:$A$65, 0)) = "", "", INDEX('Algorithm Details'!R$6:R$65, MATCH($P95, 'Algorithm Details'!$A$6:$A$65, 0))), "")</f>
        <v/>
      </c>
      <c r="AK95" s="1" t="str">
        <f>IFERROR(IF(INDEX('Algorithm Details'!S$6:S$65, MATCH($P95, 'Algorithm Details'!$A$6:$A$65, 0)) = "", "", INDEX('Algorithm Details'!S$6:S$65, MATCH($P95, 'Algorithm Details'!$A$6:$A$65, 0))), "")</f>
        <v/>
      </c>
      <c r="AL95" s="1" t="str">
        <f>IFERROR(IF(INDEX('Algorithm Details'!T$6:T$65, MATCH($P95, 'Algorithm Details'!$A$6:$A$65, 0)) = "", "", INDEX('Algorithm Details'!T$6:T$65, MATCH($P95, 'Algorithm Details'!$A$6:$A$65, 0))), "")</f>
        <v/>
      </c>
      <c r="AM95" s="1" t="str">
        <f>IFERROR(IF(INDEX('Algorithm Details'!U$6:U$65, MATCH($P95, 'Algorithm Details'!$A$6:$A$65, 0)) = "", "", INDEX('Algorithm Details'!U$6:U$65, MATCH($P95, 'Algorithm Details'!$A$6:$A$65, 0))), "")</f>
        <v/>
      </c>
      <c r="AN95" s="1" t="str">
        <f>IFERROR(IF(INDEX('Algorithm Details'!V$6:V$65, MATCH($P95, 'Algorithm Details'!$A$6:$A$65, 0)) = "", "", INDEX('Algorithm Details'!V$6:V$65, MATCH($P95, 'Algorithm Details'!$A$6:$A$65, 0))), "")</f>
        <v/>
      </c>
      <c r="AO95" s="1" t="str">
        <f>IFERROR(IF(INDEX('Algorithm Details'!W$6:W$65, MATCH($P95, 'Algorithm Details'!$A$6:$A$65, 0)) = "", "", INDEX('Algorithm Details'!W$6:W$65, MATCH($P95, 'Algorithm Details'!$A$6:$A$65, 0))), "")</f>
        <v/>
      </c>
      <c r="AP95" s="1" t="str">
        <f>IFERROR(IF(INDEX('Algorithm Details'!X$6:X$65, MATCH($P95, 'Algorithm Details'!$A$6:$A$65, 0)) = "", "", INDEX('Algorithm Details'!X$6:X$65, MATCH($P95, 'Algorithm Details'!$A$6:$A$65, 0))), "")</f>
        <v/>
      </c>
      <c r="AQ95" s="1" t="str">
        <f>IFERROR(IF(INDEX('Algorithm Details'!Y$6:Y$65, MATCH($P95, 'Algorithm Details'!$A$6:$A$65, 0)) = "", "", INDEX('Algorithm Details'!Y$6:Y$65, MATCH($P95, 'Algorithm Details'!$A$6:$A$65, 0))), "")</f>
        <v/>
      </c>
      <c r="AR95" s="1" t="str">
        <f>IFERROR(IF(INDEX('Algorithm Details'!Z$6:Z$65, MATCH($P95, 'Algorithm Details'!$A$6:$A$65, 0)) = "", "", INDEX('Algorithm Details'!Z$6:Z$65, MATCH($P95, 'Algorithm Details'!$A$6:$A$65, 0))), "")</f>
        <v/>
      </c>
      <c r="AS95" s="1" t="str">
        <f>IFERROR(IF(INDEX('Algorithm Details'!AA$6:AA$65, MATCH($P95, 'Algorithm Details'!$A$6:$A$65, 0)) = "", "", INDEX('Algorithm Details'!AA$6:AA$65, MATCH($P95, 'Algorithm Details'!$A$6:$A$65, 0))), "")</f>
        <v/>
      </c>
      <c r="AT95" s="141" t="str">
        <f>IFERROR(IF(INDEX('Algorithm Details'!AB$6:AB$65, MATCH($P95, 'Algorithm Details'!$A$6:$A$65, 0)) = "", "", INDEX('Algorithm Details'!AB$6:AB$65, MATCH($P95, 'Algorithm Details'!$A$6:$A$65, 0))), "")</f>
        <v/>
      </c>
      <c r="AX95" s="1" t="str">
        <f t="shared" si="19"/>
        <v>LOCUS (FGA)</v>
      </c>
      <c r="AY95" s="1">
        <f t="shared" si="20"/>
        <v>8</v>
      </c>
      <c r="AZ95" s="1">
        <f t="shared" si="21"/>
        <v>6</v>
      </c>
      <c r="BA95" s="1">
        <f t="shared" si="22"/>
        <v>6</v>
      </c>
      <c r="BB95" s="1">
        <f t="shared" si="23"/>
        <v>0</v>
      </c>
      <c r="BC95" s="1">
        <f t="shared" ref="BC95:BC155" si="27">INDEX(F$14:F$155, MATCH(ROW(F82), $J$14:$J$155, 0))</f>
        <v>0</v>
      </c>
      <c r="BD95" s="79">
        <f t="shared" si="24"/>
        <v>0</v>
      </c>
    </row>
    <row r="96" spans="1:56" x14ac:dyDescent="0.25">
      <c r="A96" s="1" t="str">
        <f>Data!A107</f>
        <v>ART-SLAM</v>
      </c>
      <c r="B96" s="1">
        <f>'(old)OtherMetrics'!B107</f>
        <v>21</v>
      </c>
      <c r="C96" s="1">
        <f>AuxiliaryTable!EV97</f>
        <v>10</v>
      </c>
      <c r="D96" s="1">
        <f>'(old)OtherMetrics'!C107</f>
        <v>5</v>
      </c>
      <c r="E96" s="1">
        <f>'(old)OtherMetrics'!D107</f>
        <v>4</v>
      </c>
      <c r="F96">
        <f t="shared" si="17"/>
        <v>4.3</v>
      </c>
      <c r="G96" s="207">
        <f t="shared" si="26"/>
        <v>0.20476190476190476</v>
      </c>
      <c r="I96" s="1">
        <f t="shared" si="18"/>
        <v>27</v>
      </c>
      <c r="J96" s="215">
        <f>RANK(G96, $G$14:$G$155, 0)+COUNTIF($I96:I237,I96)-1</f>
        <v>28</v>
      </c>
      <c r="P96" s="144" t="str">
        <f t="shared" si="16"/>
        <v>OpenVINS (No LoopClosure)</v>
      </c>
      <c r="Q96" s="141">
        <v>83</v>
      </c>
      <c r="R96" s="143">
        <f t="shared" si="25"/>
        <v>0</v>
      </c>
      <c r="S96" s="242" t="str">
        <f>IFERROR(INDEX('Algorithm Details'!$Y$6:$Y$65, MATCH(P96, 'Algorithm Details'!$A$6:$A$65, 0)), "")</f>
        <v/>
      </c>
      <c r="T96" s="1" t="str">
        <f>IFERROR(IF(INDEX('Algorithm Details'!B$6:B$65, MATCH($P96, 'Algorithm Details'!$A$6:$A$65, 0)) = "", "", INDEX('Algorithm Details'!B$6:B$65, MATCH($P96, 'Algorithm Details'!$A$6:$A$65, 0))), "")</f>
        <v/>
      </c>
      <c r="U96" s="249" t="str">
        <f>IFERROR(IF(INDEX('Algorithm Details'!C$6:C$65, MATCH($P96, 'Algorithm Details'!$A$6:$A$65, 0)) = "", "", INDEX('Algorithm Details'!C$6:C$65, MATCH($P96, 'Algorithm Details'!$A$6:$A$65, 0))), "")</f>
        <v/>
      </c>
      <c r="V96" s="1" t="str">
        <f>IFERROR(IF(INDEX('Algorithm Details'!D$6:D$65, MATCH($P96, 'Algorithm Details'!$A$6:$A$65, 0)) = "", "", INDEX('Algorithm Details'!D$6:D$65, MATCH($P96, 'Algorithm Details'!$A$6:$A$65, 0))), "")</f>
        <v/>
      </c>
      <c r="W96" s="1" t="str">
        <f>IFERROR(IF(INDEX('Algorithm Details'!E$6:E$65, MATCH($P96, 'Algorithm Details'!$A$6:$A$65, 0)) = "", "", INDEX('Algorithm Details'!E$6:E$65, MATCH($P96, 'Algorithm Details'!$A$6:$A$65, 0))), "")</f>
        <v/>
      </c>
      <c r="X96" s="1" t="str">
        <f>IFERROR(IF(INDEX('Algorithm Details'!F$6:F$65, MATCH($P96, 'Algorithm Details'!$A$6:$A$65, 0)) = "", "", INDEX('Algorithm Details'!F$6:F$65, MATCH($P96, 'Algorithm Details'!$A$6:$A$65, 0))), "")</f>
        <v/>
      </c>
      <c r="Y96" s="1" t="str">
        <f>IFERROR(IF(INDEX('Algorithm Details'!G$6:G$65, MATCH($P96, 'Algorithm Details'!$A$6:$A$65, 0)) = "", "", INDEX('Algorithm Details'!G$6:G$65, MATCH($P96, 'Algorithm Details'!$A$6:$A$65, 0))), "")</f>
        <v/>
      </c>
      <c r="Z96" s="1" t="str">
        <f>IFERROR(IF(INDEX('Algorithm Details'!H$6:H$65, MATCH($P96, 'Algorithm Details'!$A$6:$A$65, 0)) = "", "", INDEX('Algorithm Details'!H$6:H$65, MATCH($P96, 'Algorithm Details'!$A$6:$A$65, 0))), "")</f>
        <v/>
      </c>
      <c r="AA96" s="1" t="str">
        <f>IFERROR(IF(INDEX('Algorithm Details'!I$6:I$65, MATCH($P96, 'Algorithm Details'!$A$6:$A$65, 0)) = "", "", INDEX('Algorithm Details'!I$6:I$65, MATCH($P96, 'Algorithm Details'!$A$6:$A$65, 0))), "")</f>
        <v/>
      </c>
      <c r="AB96" s="1" t="str">
        <f>IFERROR(IF(INDEX('Algorithm Details'!J$6:J$65, MATCH($P96, 'Algorithm Details'!$A$6:$A$65, 0)) = "", "", INDEX('Algorithm Details'!J$6:J$65, MATCH($P96, 'Algorithm Details'!$A$6:$A$65, 0))), "")</f>
        <v/>
      </c>
      <c r="AC96" s="1" t="str">
        <f>IFERROR(IF(INDEX('Algorithm Details'!K$6:K$65, MATCH($P96, 'Algorithm Details'!$A$6:$A$65, 0)) = "", "", INDEX('Algorithm Details'!K$6:K$65, MATCH($P96, 'Algorithm Details'!$A$6:$A$65, 0))), "")</f>
        <v/>
      </c>
      <c r="AD96" s="1" t="str">
        <f>IFERROR(IF(INDEX('Algorithm Details'!L$6:L$65, MATCH($P96, 'Algorithm Details'!$A$6:$A$65, 0)) = "", "", INDEX('Algorithm Details'!L$6:L$65, MATCH($P96, 'Algorithm Details'!$A$6:$A$65, 0))), "")</f>
        <v/>
      </c>
      <c r="AE96" s="1" t="str">
        <f>IFERROR(IF(INDEX('Algorithm Details'!M$6:M$65, MATCH($P96, 'Algorithm Details'!$A$6:$A$65, 0)) = "", "", INDEX('Algorithm Details'!M$6:M$65, MATCH($P96, 'Algorithm Details'!$A$6:$A$65, 0))), "")</f>
        <v/>
      </c>
      <c r="AF96" s="1" t="str">
        <f>IFERROR(IF(INDEX('Algorithm Details'!N$6:N$65, MATCH($P96, 'Algorithm Details'!$A$6:$A$65, 0)) = "", "", INDEX('Algorithm Details'!N$6:N$65, MATCH($P96, 'Algorithm Details'!$A$6:$A$65, 0))), "")</f>
        <v/>
      </c>
      <c r="AG96" s="1" t="str">
        <f>IFERROR(IF(INDEX('Algorithm Details'!O$6:O$65, MATCH($P96, 'Algorithm Details'!$A$6:$A$65, 0)) = "", "", INDEX('Algorithm Details'!O$6:O$65, MATCH($P96, 'Algorithm Details'!$A$6:$A$65, 0))), "")</f>
        <v/>
      </c>
      <c r="AH96" s="1" t="str">
        <f>IFERROR(IF(INDEX('Algorithm Details'!P$6:P$65, MATCH($P96, 'Algorithm Details'!$A$6:$A$65, 0)) = "", "", INDEX('Algorithm Details'!P$6:P$65, MATCH($P96, 'Algorithm Details'!$A$6:$A$65, 0))), "")</f>
        <v/>
      </c>
      <c r="AI96" s="1" t="str">
        <f>IFERROR(IF(INDEX('Algorithm Details'!Q$6:Q$65, MATCH($P96, 'Algorithm Details'!$A$6:$A$65, 0)) = "", "", INDEX('Algorithm Details'!Q$6:Q$65, MATCH($P96, 'Algorithm Details'!$A$6:$A$65, 0))), "")</f>
        <v/>
      </c>
      <c r="AJ96" s="1" t="str">
        <f>IFERROR(IF(INDEX('Algorithm Details'!R$6:R$65, MATCH($P96, 'Algorithm Details'!$A$6:$A$65, 0)) = "", "", INDEX('Algorithm Details'!R$6:R$65, MATCH($P96, 'Algorithm Details'!$A$6:$A$65, 0))), "")</f>
        <v/>
      </c>
      <c r="AK96" s="1" t="str">
        <f>IFERROR(IF(INDEX('Algorithm Details'!S$6:S$65, MATCH($P96, 'Algorithm Details'!$A$6:$A$65, 0)) = "", "", INDEX('Algorithm Details'!S$6:S$65, MATCH($P96, 'Algorithm Details'!$A$6:$A$65, 0))), "")</f>
        <v/>
      </c>
      <c r="AL96" s="1" t="str">
        <f>IFERROR(IF(INDEX('Algorithm Details'!T$6:T$65, MATCH($P96, 'Algorithm Details'!$A$6:$A$65, 0)) = "", "", INDEX('Algorithm Details'!T$6:T$65, MATCH($P96, 'Algorithm Details'!$A$6:$A$65, 0))), "")</f>
        <v/>
      </c>
      <c r="AM96" s="1" t="str">
        <f>IFERROR(IF(INDEX('Algorithm Details'!U$6:U$65, MATCH($P96, 'Algorithm Details'!$A$6:$A$65, 0)) = "", "", INDEX('Algorithm Details'!U$6:U$65, MATCH($P96, 'Algorithm Details'!$A$6:$A$65, 0))), "")</f>
        <v/>
      </c>
      <c r="AN96" s="1" t="str">
        <f>IFERROR(IF(INDEX('Algorithm Details'!V$6:V$65, MATCH($P96, 'Algorithm Details'!$A$6:$A$65, 0)) = "", "", INDEX('Algorithm Details'!V$6:V$65, MATCH($P96, 'Algorithm Details'!$A$6:$A$65, 0))), "")</f>
        <v/>
      </c>
      <c r="AO96" s="1" t="str">
        <f>IFERROR(IF(INDEX('Algorithm Details'!W$6:W$65, MATCH($P96, 'Algorithm Details'!$A$6:$A$65, 0)) = "", "", INDEX('Algorithm Details'!W$6:W$65, MATCH($P96, 'Algorithm Details'!$A$6:$A$65, 0))), "")</f>
        <v/>
      </c>
      <c r="AP96" s="1" t="str">
        <f>IFERROR(IF(INDEX('Algorithm Details'!X$6:X$65, MATCH($P96, 'Algorithm Details'!$A$6:$A$65, 0)) = "", "", INDEX('Algorithm Details'!X$6:X$65, MATCH($P96, 'Algorithm Details'!$A$6:$A$65, 0))), "")</f>
        <v/>
      </c>
      <c r="AQ96" s="1" t="str">
        <f>IFERROR(IF(INDEX('Algorithm Details'!Y$6:Y$65, MATCH($P96, 'Algorithm Details'!$A$6:$A$65, 0)) = "", "", INDEX('Algorithm Details'!Y$6:Y$65, MATCH($P96, 'Algorithm Details'!$A$6:$A$65, 0))), "")</f>
        <v/>
      </c>
      <c r="AR96" s="1" t="str">
        <f>IFERROR(IF(INDEX('Algorithm Details'!Z$6:Z$65, MATCH($P96, 'Algorithm Details'!$A$6:$A$65, 0)) = "", "", INDEX('Algorithm Details'!Z$6:Z$65, MATCH($P96, 'Algorithm Details'!$A$6:$A$65, 0))), "")</f>
        <v/>
      </c>
      <c r="AS96" s="1" t="str">
        <f>IFERROR(IF(INDEX('Algorithm Details'!AA$6:AA$65, MATCH($P96, 'Algorithm Details'!$A$6:$A$65, 0)) = "", "", INDEX('Algorithm Details'!AA$6:AA$65, MATCH($P96, 'Algorithm Details'!$A$6:$A$65, 0))), "")</f>
        <v/>
      </c>
      <c r="AT96" s="141" t="str">
        <f>IFERROR(IF(INDEX('Algorithm Details'!AB$6:AB$65, MATCH($P96, 'Algorithm Details'!$A$6:$A$65, 0)) = "", "", INDEX('Algorithm Details'!AB$6:AB$65, MATCH($P96, 'Algorithm Details'!$A$6:$A$65, 0))), "")</f>
        <v/>
      </c>
      <c r="AX96" s="1" t="str">
        <f t="shared" si="19"/>
        <v>OpenVINS (No LoopClosure)</v>
      </c>
      <c r="AY96" s="1">
        <f t="shared" si="20"/>
        <v>6</v>
      </c>
      <c r="AZ96" s="1">
        <f t="shared" si="21"/>
        <v>7</v>
      </c>
      <c r="BA96" s="1">
        <f t="shared" si="22"/>
        <v>0</v>
      </c>
      <c r="BB96" s="1">
        <f t="shared" si="23"/>
        <v>0</v>
      </c>
      <c r="BC96" s="1">
        <f t="shared" si="27"/>
        <v>0</v>
      </c>
      <c r="BD96" s="79">
        <f t="shared" si="24"/>
        <v>0</v>
      </c>
    </row>
    <row r="97" spans="1:56" x14ac:dyDescent="0.25">
      <c r="A97" s="1" t="str">
        <f>Data!A108</f>
        <v>ART-SLAM (SC)</v>
      </c>
      <c r="B97" s="1">
        <f>'(old)OtherMetrics'!B108</f>
        <v>9</v>
      </c>
      <c r="C97" s="1">
        <f>AuxiliaryTable!EV98</f>
        <v>9</v>
      </c>
      <c r="D97" s="1">
        <f>'(old)OtherMetrics'!C108</f>
        <v>0</v>
      </c>
      <c r="E97" s="1">
        <f>'(old)OtherMetrics'!D108</f>
        <v>1</v>
      </c>
      <c r="F97">
        <f t="shared" si="17"/>
        <v>0</v>
      </c>
      <c r="G97" s="207">
        <f t="shared" si="26"/>
        <v>0</v>
      </c>
      <c r="I97" s="1">
        <f t="shared" si="18"/>
        <v>76</v>
      </c>
      <c r="J97" s="215">
        <f>RANK(G97, $G$14:$G$155, 0)+COUNTIF($I97:I238,I97)-1</f>
        <v>108</v>
      </c>
      <c r="P97" s="144" t="str">
        <f t="shared" si="16"/>
        <v>LOCUS 2.0</v>
      </c>
      <c r="Q97" s="141">
        <v>84</v>
      </c>
      <c r="R97" s="143">
        <f t="shared" si="25"/>
        <v>0</v>
      </c>
      <c r="S97" s="242" t="str">
        <f>IFERROR(INDEX('Algorithm Details'!$Y$6:$Y$65, MATCH(P97, 'Algorithm Details'!$A$6:$A$65, 0)), "")</f>
        <v/>
      </c>
      <c r="T97" s="1" t="str">
        <f>IFERROR(IF(INDEX('Algorithm Details'!B$6:B$65, MATCH($P97, 'Algorithm Details'!$A$6:$A$65, 0)) = "", "", INDEX('Algorithm Details'!B$6:B$65, MATCH($P97, 'Algorithm Details'!$A$6:$A$65, 0))), "")</f>
        <v/>
      </c>
      <c r="U97" s="249" t="str">
        <f>IFERROR(IF(INDEX('Algorithm Details'!C$6:C$65, MATCH($P97, 'Algorithm Details'!$A$6:$A$65, 0)) = "", "", INDEX('Algorithm Details'!C$6:C$65, MATCH($P97, 'Algorithm Details'!$A$6:$A$65, 0))), "")</f>
        <v/>
      </c>
      <c r="V97" s="1" t="str">
        <f>IFERROR(IF(INDEX('Algorithm Details'!D$6:D$65, MATCH($P97, 'Algorithm Details'!$A$6:$A$65, 0)) = "", "", INDEX('Algorithm Details'!D$6:D$65, MATCH($P97, 'Algorithm Details'!$A$6:$A$65, 0))), "")</f>
        <v/>
      </c>
      <c r="W97" s="1" t="str">
        <f>IFERROR(IF(INDEX('Algorithm Details'!E$6:E$65, MATCH($P97, 'Algorithm Details'!$A$6:$A$65, 0)) = "", "", INDEX('Algorithm Details'!E$6:E$65, MATCH($P97, 'Algorithm Details'!$A$6:$A$65, 0))), "")</f>
        <v/>
      </c>
      <c r="X97" s="1" t="str">
        <f>IFERROR(IF(INDEX('Algorithm Details'!F$6:F$65, MATCH($P97, 'Algorithm Details'!$A$6:$A$65, 0)) = "", "", INDEX('Algorithm Details'!F$6:F$65, MATCH($P97, 'Algorithm Details'!$A$6:$A$65, 0))), "")</f>
        <v/>
      </c>
      <c r="Y97" s="1" t="str">
        <f>IFERROR(IF(INDEX('Algorithm Details'!G$6:G$65, MATCH($P97, 'Algorithm Details'!$A$6:$A$65, 0)) = "", "", INDEX('Algorithm Details'!G$6:G$65, MATCH($P97, 'Algorithm Details'!$A$6:$A$65, 0))), "")</f>
        <v/>
      </c>
      <c r="Z97" s="1" t="str">
        <f>IFERROR(IF(INDEX('Algorithm Details'!H$6:H$65, MATCH($P97, 'Algorithm Details'!$A$6:$A$65, 0)) = "", "", INDEX('Algorithm Details'!H$6:H$65, MATCH($P97, 'Algorithm Details'!$A$6:$A$65, 0))), "")</f>
        <v/>
      </c>
      <c r="AA97" s="1" t="str">
        <f>IFERROR(IF(INDEX('Algorithm Details'!I$6:I$65, MATCH($P97, 'Algorithm Details'!$A$6:$A$65, 0)) = "", "", INDEX('Algorithm Details'!I$6:I$65, MATCH($P97, 'Algorithm Details'!$A$6:$A$65, 0))), "")</f>
        <v/>
      </c>
      <c r="AB97" s="1" t="str">
        <f>IFERROR(IF(INDEX('Algorithm Details'!J$6:J$65, MATCH($P97, 'Algorithm Details'!$A$6:$A$65, 0)) = "", "", INDEX('Algorithm Details'!J$6:J$65, MATCH($P97, 'Algorithm Details'!$A$6:$A$65, 0))), "")</f>
        <v/>
      </c>
      <c r="AC97" s="1" t="str">
        <f>IFERROR(IF(INDEX('Algorithm Details'!K$6:K$65, MATCH($P97, 'Algorithm Details'!$A$6:$A$65, 0)) = "", "", INDEX('Algorithm Details'!K$6:K$65, MATCH($P97, 'Algorithm Details'!$A$6:$A$65, 0))), "")</f>
        <v/>
      </c>
      <c r="AD97" s="1" t="str">
        <f>IFERROR(IF(INDEX('Algorithm Details'!L$6:L$65, MATCH($P97, 'Algorithm Details'!$A$6:$A$65, 0)) = "", "", INDEX('Algorithm Details'!L$6:L$65, MATCH($P97, 'Algorithm Details'!$A$6:$A$65, 0))), "")</f>
        <v/>
      </c>
      <c r="AE97" s="1" t="str">
        <f>IFERROR(IF(INDEX('Algorithm Details'!M$6:M$65, MATCH($P97, 'Algorithm Details'!$A$6:$A$65, 0)) = "", "", INDEX('Algorithm Details'!M$6:M$65, MATCH($P97, 'Algorithm Details'!$A$6:$A$65, 0))), "")</f>
        <v/>
      </c>
      <c r="AF97" s="1" t="str">
        <f>IFERROR(IF(INDEX('Algorithm Details'!N$6:N$65, MATCH($P97, 'Algorithm Details'!$A$6:$A$65, 0)) = "", "", INDEX('Algorithm Details'!N$6:N$65, MATCH($P97, 'Algorithm Details'!$A$6:$A$65, 0))), "")</f>
        <v/>
      </c>
      <c r="AG97" s="1" t="str">
        <f>IFERROR(IF(INDEX('Algorithm Details'!O$6:O$65, MATCH($P97, 'Algorithm Details'!$A$6:$A$65, 0)) = "", "", INDEX('Algorithm Details'!O$6:O$65, MATCH($P97, 'Algorithm Details'!$A$6:$A$65, 0))), "")</f>
        <v/>
      </c>
      <c r="AH97" s="1" t="str">
        <f>IFERROR(IF(INDEX('Algorithm Details'!P$6:P$65, MATCH($P97, 'Algorithm Details'!$A$6:$A$65, 0)) = "", "", INDEX('Algorithm Details'!P$6:P$65, MATCH($P97, 'Algorithm Details'!$A$6:$A$65, 0))), "")</f>
        <v/>
      </c>
      <c r="AI97" s="1" t="str">
        <f>IFERROR(IF(INDEX('Algorithm Details'!Q$6:Q$65, MATCH($P97, 'Algorithm Details'!$A$6:$A$65, 0)) = "", "", INDEX('Algorithm Details'!Q$6:Q$65, MATCH($P97, 'Algorithm Details'!$A$6:$A$65, 0))), "")</f>
        <v/>
      </c>
      <c r="AJ97" s="1" t="str">
        <f>IFERROR(IF(INDEX('Algorithm Details'!R$6:R$65, MATCH($P97, 'Algorithm Details'!$A$6:$A$65, 0)) = "", "", INDEX('Algorithm Details'!R$6:R$65, MATCH($P97, 'Algorithm Details'!$A$6:$A$65, 0))), "")</f>
        <v/>
      </c>
      <c r="AK97" s="1" t="str">
        <f>IFERROR(IF(INDEX('Algorithm Details'!S$6:S$65, MATCH($P97, 'Algorithm Details'!$A$6:$A$65, 0)) = "", "", INDEX('Algorithm Details'!S$6:S$65, MATCH($P97, 'Algorithm Details'!$A$6:$A$65, 0))), "")</f>
        <v/>
      </c>
      <c r="AL97" s="1" t="str">
        <f>IFERROR(IF(INDEX('Algorithm Details'!T$6:T$65, MATCH($P97, 'Algorithm Details'!$A$6:$A$65, 0)) = "", "", INDEX('Algorithm Details'!T$6:T$65, MATCH($P97, 'Algorithm Details'!$A$6:$A$65, 0))), "")</f>
        <v/>
      </c>
      <c r="AM97" s="1" t="str">
        <f>IFERROR(IF(INDEX('Algorithm Details'!U$6:U$65, MATCH($P97, 'Algorithm Details'!$A$6:$A$65, 0)) = "", "", INDEX('Algorithm Details'!U$6:U$65, MATCH($P97, 'Algorithm Details'!$A$6:$A$65, 0))), "")</f>
        <v/>
      </c>
      <c r="AN97" s="1" t="str">
        <f>IFERROR(IF(INDEX('Algorithm Details'!V$6:V$65, MATCH($P97, 'Algorithm Details'!$A$6:$A$65, 0)) = "", "", INDEX('Algorithm Details'!V$6:V$65, MATCH($P97, 'Algorithm Details'!$A$6:$A$65, 0))), "")</f>
        <v/>
      </c>
      <c r="AO97" s="1" t="str">
        <f>IFERROR(IF(INDEX('Algorithm Details'!W$6:W$65, MATCH($P97, 'Algorithm Details'!$A$6:$A$65, 0)) = "", "", INDEX('Algorithm Details'!W$6:W$65, MATCH($P97, 'Algorithm Details'!$A$6:$A$65, 0))), "")</f>
        <v/>
      </c>
      <c r="AP97" s="1" t="str">
        <f>IFERROR(IF(INDEX('Algorithm Details'!X$6:X$65, MATCH($P97, 'Algorithm Details'!$A$6:$A$65, 0)) = "", "", INDEX('Algorithm Details'!X$6:X$65, MATCH($P97, 'Algorithm Details'!$A$6:$A$65, 0))), "")</f>
        <v/>
      </c>
      <c r="AQ97" s="1" t="str">
        <f>IFERROR(IF(INDEX('Algorithm Details'!Y$6:Y$65, MATCH($P97, 'Algorithm Details'!$A$6:$A$65, 0)) = "", "", INDEX('Algorithm Details'!Y$6:Y$65, MATCH($P97, 'Algorithm Details'!$A$6:$A$65, 0))), "")</f>
        <v/>
      </c>
      <c r="AR97" s="1" t="str">
        <f>IFERROR(IF(INDEX('Algorithm Details'!Z$6:Z$65, MATCH($P97, 'Algorithm Details'!$A$6:$A$65, 0)) = "", "", INDEX('Algorithm Details'!Z$6:Z$65, MATCH($P97, 'Algorithm Details'!$A$6:$A$65, 0))), "")</f>
        <v/>
      </c>
      <c r="AS97" s="1" t="str">
        <f>IFERROR(IF(INDEX('Algorithm Details'!AA$6:AA$65, MATCH($P97, 'Algorithm Details'!$A$6:$A$65, 0)) = "", "", INDEX('Algorithm Details'!AA$6:AA$65, MATCH($P97, 'Algorithm Details'!$A$6:$A$65, 0))), "")</f>
        <v/>
      </c>
      <c r="AT97" s="141" t="str">
        <f>IFERROR(IF(INDEX('Algorithm Details'!AB$6:AB$65, MATCH($P97, 'Algorithm Details'!$A$6:$A$65, 0)) = "", "", INDEX('Algorithm Details'!AB$6:AB$65, MATCH($P97, 'Algorithm Details'!$A$6:$A$65, 0))), "")</f>
        <v/>
      </c>
      <c r="AX97" s="1" t="str">
        <f t="shared" si="19"/>
        <v>LOCUS 2.0</v>
      </c>
      <c r="AY97" s="1">
        <f t="shared" si="20"/>
        <v>12</v>
      </c>
      <c r="AZ97" s="1">
        <f t="shared" si="21"/>
        <v>2</v>
      </c>
      <c r="BA97" s="1">
        <f t="shared" si="22"/>
        <v>8</v>
      </c>
      <c r="BB97" s="1">
        <f t="shared" si="23"/>
        <v>0</v>
      </c>
      <c r="BC97" s="1">
        <f t="shared" si="27"/>
        <v>0</v>
      </c>
      <c r="BD97" s="79">
        <f t="shared" si="24"/>
        <v>0</v>
      </c>
    </row>
    <row r="98" spans="1:56" x14ac:dyDescent="0.25">
      <c r="A98" s="1" t="str">
        <f>Data!A109</f>
        <v>ART-SLAM (IMU)</v>
      </c>
      <c r="B98" s="1">
        <f>'(old)OtherMetrics'!B109</f>
        <v>9</v>
      </c>
      <c r="C98" s="1">
        <f>AuxiliaryTable!EV99</f>
        <v>9</v>
      </c>
      <c r="D98" s="1">
        <f>'(old)OtherMetrics'!C109</f>
        <v>5</v>
      </c>
      <c r="E98" s="1">
        <f>'(old)OtherMetrics'!D109</f>
        <v>2</v>
      </c>
      <c r="F98">
        <f t="shared" si="17"/>
        <v>0</v>
      </c>
      <c r="G98" s="207">
        <f t="shared" si="26"/>
        <v>0</v>
      </c>
      <c r="I98" s="1">
        <f t="shared" si="18"/>
        <v>76</v>
      </c>
      <c r="J98" s="215">
        <f>RANK(G98, $G$14:$G$155, 0)+COUNTIF($I98:I239,I98)-1</f>
        <v>107</v>
      </c>
      <c r="P98" s="144" t="str">
        <f t="shared" si="16"/>
        <v>M-LOAM-rnd</v>
      </c>
      <c r="Q98" s="141">
        <v>85</v>
      </c>
      <c r="R98" s="143">
        <f t="shared" si="25"/>
        <v>0</v>
      </c>
      <c r="S98" s="242" t="str">
        <f>IFERROR(INDEX('Algorithm Details'!$Y$6:$Y$65, MATCH(P98, 'Algorithm Details'!$A$6:$A$65, 0)), "")</f>
        <v/>
      </c>
      <c r="T98" s="1" t="str">
        <f>IFERROR(IF(INDEX('Algorithm Details'!B$6:B$65, MATCH($P98, 'Algorithm Details'!$A$6:$A$65, 0)) = "", "", INDEX('Algorithm Details'!B$6:B$65, MATCH($P98, 'Algorithm Details'!$A$6:$A$65, 0))), "")</f>
        <v/>
      </c>
      <c r="U98" s="249" t="str">
        <f>IFERROR(IF(INDEX('Algorithm Details'!C$6:C$65, MATCH($P98, 'Algorithm Details'!$A$6:$A$65, 0)) = "", "", INDEX('Algorithm Details'!C$6:C$65, MATCH($P98, 'Algorithm Details'!$A$6:$A$65, 0))), "")</f>
        <v/>
      </c>
      <c r="V98" s="1" t="str">
        <f>IFERROR(IF(INDEX('Algorithm Details'!D$6:D$65, MATCH($P98, 'Algorithm Details'!$A$6:$A$65, 0)) = "", "", INDEX('Algorithm Details'!D$6:D$65, MATCH($P98, 'Algorithm Details'!$A$6:$A$65, 0))), "")</f>
        <v/>
      </c>
      <c r="W98" s="1" t="str">
        <f>IFERROR(IF(INDEX('Algorithm Details'!E$6:E$65, MATCH($P98, 'Algorithm Details'!$A$6:$A$65, 0)) = "", "", INDEX('Algorithm Details'!E$6:E$65, MATCH($P98, 'Algorithm Details'!$A$6:$A$65, 0))), "")</f>
        <v/>
      </c>
      <c r="X98" s="1" t="str">
        <f>IFERROR(IF(INDEX('Algorithm Details'!F$6:F$65, MATCH($P98, 'Algorithm Details'!$A$6:$A$65, 0)) = "", "", INDEX('Algorithm Details'!F$6:F$65, MATCH($P98, 'Algorithm Details'!$A$6:$A$65, 0))), "")</f>
        <v/>
      </c>
      <c r="Y98" s="1" t="str">
        <f>IFERROR(IF(INDEX('Algorithm Details'!G$6:G$65, MATCH($P98, 'Algorithm Details'!$A$6:$A$65, 0)) = "", "", INDEX('Algorithm Details'!G$6:G$65, MATCH($P98, 'Algorithm Details'!$A$6:$A$65, 0))), "")</f>
        <v/>
      </c>
      <c r="Z98" s="1" t="str">
        <f>IFERROR(IF(INDEX('Algorithm Details'!H$6:H$65, MATCH($P98, 'Algorithm Details'!$A$6:$A$65, 0)) = "", "", INDEX('Algorithm Details'!H$6:H$65, MATCH($P98, 'Algorithm Details'!$A$6:$A$65, 0))), "")</f>
        <v/>
      </c>
      <c r="AA98" s="1" t="str">
        <f>IFERROR(IF(INDEX('Algorithm Details'!I$6:I$65, MATCH($P98, 'Algorithm Details'!$A$6:$A$65, 0)) = "", "", INDEX('Algorithm Details'!I$6:I$65, MATCH($P98, 'Algorithm Details'!$A$6:$A$65, 0))), "")</f>
        <v/>
      </c>
      <c r="AB98" s="1" t="str">
        <f>IFERROR(IF(INDEX('Algorithm Details'!J$6:J$65, MATCH($P98, 'Algorithm Details'!$A$6:$A$65, 0)) = "", "", INDEX('Algorithm Details'!J$6:J$65, MATCH($P98, 'Algorithm Details'!$A$6:$A$65, 0))), "")</f>
        <v/>
      </c>
      <c r="AC98" s="1" t="str">
        <f>IFERROR(IF(INDEX('Algorithm Details'!K$6:K$65, MATCH($P98, 'Algorithm Details'!$A$6:$A$65, 0)) = "", "", INDEX('Algorithm Details'!K$6:K$65, MATCH($P98, 'Algorithm Details'!$A$6:$A$65, 0))), "")</f>
        <v/>
      </c>
      <c r="AD98" s="1" t="str">
        <f>IFERROR(IF(INDEX('Algorithm Details'!L$6:L$65, MATCH($P98, 'Algorithm Details'!$A$6:$A$65, 0)) = "", "", INDEX('Algorithm Details'!L$6:L$65, MATCH($P98, 'Algorithm Details'!$A$6:$A$65, 0))), "")</f>
        <v/>
      </c>
      <c r="AE98" s="1" t="str">
        <f>IFERROR(IF(INDEX('Algorithm Details'!M$6:M$65, MATCH($P98, 'Algorithm Details'!$A$6:$A$65, 0)) = "", "", INDEX('Algorithm Details'!M$6:M$65, MATCH($P98, 'Algorithm Details'!$A$6:$A$65, 0))), "")</f>
        <v/>
      </c>
      <c r="AF98" s="1" t="str">
        <f>IFERROR(IF(INDEX('Algorithm Details'!N$6:N$65, MATCH($P98, 'Algorithm Details'!$A$6:$A$65, 0)) = "", "", INDEX('Algorithm Details'!N$6:N$65, MATCH($P98, 'Algorithm Details'!$A$6:$A$65, 0))), "")</f>
        <v/>
      </c>
      <c r="AG98" s="1" t="str">
        <f>IFERROR(IF(INDEX('Algorithm Details'!O$6:O$65, MATCH($P98, 'Algorithm Details'!$A$6:$A$65, 0)) = "", "", INDEX('Algorithm Details'!O$6:O$65, MATCH($P98, 'Algorithm Details'!$A$6:$A$65, 0))), "")</f>
        <v/>
      </c>
      <c r="AH98" s="1" t="str">
        <f>IFERROR(IF(INDEX('Algorithm Details'!P$6:P$65, MATCH($P98, 'Algorithm Details'!$A$6:$A$65, 0)) = "", "", INDEX('Algorithm Details'!P$6:P$65, MATCH($P98, 'Algorithm Details'!$A$6:$A$65, 0))), "")</f>
        <v/>
      </c>
      <c r="AI98" s="1" t="str">
        <f>IFERROR(IF(INDEX('Algorithm Details'!Q$6:Q$65, MATCH($P98, 'Algorithm Details'!$A$6:$A$65, 0)) = "", "", INDEX('Algorithm Details'!Q$6:Q$65, MATCH($P98, 'Algorithm Details'!$A$6:$A$65, 0))), "")</f>
        <v/>
      </c>
      <c r="AJ98" s="1" t="str">
        <f>IFERROR(IF(INDEX('Algorithm Details'!R$6:R$65, MATCH($P98, 'Algorithm Details'!$A$6:$A$65, 0)) = "", "", INDEX('Algorithm Details'!R$6:R$65, MATCH($P98, 'Algorithm Details'!$A$6:$A$65, 0))), "")</f>
        <v/>
      </c>
      <c r="AK98" s="1" t="str">
        <f>IFERROR(IF(INDEX('Algorithm Details'!S$6:S$65, MATCH($P98, 'Algorithm Details'!$A$6:$A$65, 0)) = "", "", INDEX('Algorithm Details'!S$6:S$65, MATCH($P98, 'Algorithm Details'!$A$6:$A$65, 0))), "")</f>
        <v/>
      </c>
      <c r="AL98" s="1" t="str">
        <f>IFERROR(IF(INDEX('Algorithm Details'!T$6:T$65, MATCH($P98, 'Algorithm Details'!$A$6:$A$65, 0)) = "", "", INDEX('Algorithm Details'!T$6:T$65, MATCH($P98, 'Algorithm Details'!$A$6:$A$65, 0))), "")</f>
        <v/>
      </c>
      <c r="AM98" s="1" t="str">
        <f>IFERROR(IF(INDEX('Algorithm Details'!U$6:U$65, MATCH($P98, 'Algorithm Details'!$A$6:$A$65, 0)) = "", "", INDEX('Algorithm Details'!U$6:U$65, MATCH($P98, 'Algorithm Details'!$A$6:$A$65, 0))), "")</f>
        <v/>
      </c>
      <c r="AN98" s="1" t="str">
        <f>IFERROR(IF(INDEX('Algorithm Details'!V$6:V$65, MATCH($P98, 'Algorithm Details'!$A$6:$A$65, 0)) = "", "", INDEX('Algorithm Details'!V$6:V$65, MATCH($P98, 'Algorithm Details'!$A$6:$A$65, 0))), "")</f>
        <v/>
      </c>
      <c r="AO98" s="1" t="str">
        <f>IFERROR(IF(INDEX('Algorithm Details'!W$6:W$65, MATCH($P98, 'Algorithm Details'!$A$6:$A$65, 0)) = "", "", INDEX('Algorithm Details'!W$6:W$65, MATCH($P98, 'Algorithm Details'!$A$6:$A$65, 0))), "")</f>
        <v/>
      </c>
      <c r="AP98" s="1" t="str">
        <f>IFERROR(IF(INDEX('Algorithm Details'!X$6:X$65, MATCH($P98, 'Algorithm Details'!$A$6:$A$65, 0)) = "", "", INDEX('Algorithm Details'!X$6:X$65, MATCH($P98, 'Algorithm Details'!$A$6:$A$65, 0))), "")</f>
        <v/>
      </c>
      <c r="AQ98" s="1" t="str">
        <f>IFERROR(IF(INDEX('Algorithm Details'!Y$6:Y$65, MATCH($P98, 'Algorithm Details'!$A$6:$A$65, 0)) = "", "", INDEX('Algorithm Details'!Y$6:Y$65, MATCH($P98, 'Algorithm Details'!$A$6:$A$65, 0))), "")</f>
        <v/>
      </c>
      <c r="AR98" s="1" t="str">
        <f>IFERROR(IF(INDEX('Algorithm Details'!Z$6:Z$65, MATCH($P98, 'Algorithm Details'!$A$6:$A$65, 0)) = "", "", INDEX('Algorithm Details'!Z$6:Z$65, MATCH($P98, 'Algorithm Details'!$A$6:$A$65, 0))), "")</f>
        <v/>
      </c>
      <c r="AS98" s="1" t="str">
        <f>IFERROR(IF(INDEX('Algorithm Details'!AA$6:AA$65, MATCH($P98, 'Algorithm Details'!$A$6:$A$65, 0)) = "", "", INDEX('Algorithm Details'!AA$6:AA$65, MATCH($P98, 'Algorithm Details'!$A$6:$A$65, 0))), "")</f>
        <v/>
      </c>
      <c r="AT98" s="141" t="str">
        <f>IFERROR(IF(INDEX('Algorithm Details'!AB$6:AB$65, MATCH($P98, 'Algorithm Details'!$A$6:$A$65, 0)) = "", "", INDEX('Algorithm Details'!AB$6:AB$65, MATCH($P98, 'Algorithm Details'!$A$6:$A$65, 0))), "")</f>
        <v/>
      </c>
      <c r="AX98" s="1" t="str">
        <f t="shared" si="19"/>
        <v>M-LOAM-rnd</v>
      </c>
      <c r="AY98" s="1">
        <f t="shared" si="20"/>
        <v>5</v>
      </c>
      <c r="AZ98" s="1">
        <f t="shared" si="21"/>
        <v>5</v>
      </c>
      <c r="BA98" s="1">
        <f t="shared" si="22"/>
        <v>0</v>
      </c>
      <c r="BB98" s="1">
        <f t="shared" si="23"/>
        <v>1</v>
      </c>
      <c r="BC98" s="1">
        <f t="shared" si="27"/>
        <v>0</v>
      </c>
      <c r="BD98" s="79">
        <f t="shared" si="24"/>
        <v>0</v>
      </c>
    </row>
    <row r="99" spans="1:56" x14ac:dyDescent="0.25">
      <c r="A99" s="1" t="str">
        <f>Data!A110</f>
        <v>ART-SLAM (GPS)</v>
      </c>
      <c r="B99" s="1">
        <f>'(old)OtherMetrics'!B110</f>
        <v>9</v>
      </c>
      <c r="C99" s="1">
        <f>AuxiliaryTable!EV100</f>
        <v>9</v>
      </c>
      <c r="D99" s="1">
        <f>'(old)OtherMetrics'!C110</f>
        <v>2</v>
      </c>
      <c r="E99" s="1">
        <f>'(old)OtherMetrics'!D110</f>
        <v>2</v>
      </c>
      <c r="F99">
        <f t="shared" si="17"/>
        <v>0</v>
      </c>
      <c r="G99" s="207">
        <f t="shared" si="26"/>
        <v>0</v>
      </c>
      <c r="I99" s="1">
        <f t="shared" si="18"/>
        <v>76</v>
      </c>
      <c r="J99" s="215">
        <f>RANK(G99, $G$14:$G$155, 0)+COUNTIF($I99:I240,I99)-1</f>
        <v>106</v>
      </c>
      <c r="P99" s="144" t="str">
        <f t="shared" si="16"/>
        <v>M-LOAM-gf</v>
      </c>
      <c r="Q99" s="141">
        <v>86</v>
      </c>
      <c r="R99" s="143">
        <f t="shared" si="25"/>
        <v>0</v>
      </c>
      <c r="S99" s="242" t="str">
        <f>IFERROR(INDEX('Algorithm Details'!$Y$6:$Y$65, MATCH(P99, 'Algorithm Details'!$A$6:$A$65, 0)), "")</f>
        <v/>
      </c>
      <c r="T99" s="1" t="str">
        <f>IFERROR(IF(INDEX('Algorithm Details'!B$6:B$65, MATCH($P99, 'Algorithm Details'!$A$6:$A$65, 0)) = "", "", INDEX('Algorithm Details'!B$6:B$65, MATCH($P99, 'Algorithm Details'!$A$6:$A$65, 0))), "")</f>
        <v/>
      </c>
      <c r="U99" s="249" t="str">
        <f>IFERROR(IF(INDEX('Algorithm Details'!C$6:C$65, MATCH($P99, 'Algorithm Details'!$A$6:$A$65, 0)) = "", "", INDEX('Algorithm Details'!C$6:C$65, MATCH($P99, 'Algorithm Details'!$A$6:$A$65, 0))), "")</f>
        <v/>
      </c>
      <c r="V99" s="1" t="str">
        <f>IFERROR(IF(INDEX('Algorithm Details'!D$6:D$65, MATCH($P99, 'Algorithm Details'!$A$6:$A$65, 0)) = "", "", INDEX('Algorithm Details'!D$6:D$65, MATCH($P99, 'Algorithm Details'!$A$6:$A$65, 0))), "")</f>
        <v/>
      </c>
      <c r="W99" s="1" t="str">
        <f>IFERROR(IF(INDEX('Algorithm Details'!E$6:E$65, MATCH($P99, 'Algorithm Details'!$A$6:$A$65, 0)) = "", "", INDEX('Algorithm Details'!E$6:E$65, MATCH($P99, 'Algorithm Details'!$A$6:$A$65, 0))), "")</f>
        <v/>
      </c>
      <c r="X99" s="1" t="str">
        <f>IFERROR(IF(INDEX('Algorithm Details'!F$6:F$65, MATCH($P99, 'Algorithm Details'!$A$6:$A$65, 0)) = "", "", INDEX('Algorithm Details'!F$6:F$65, MATCH($P99, 'Algorithm Details'!$A$6:$A$65, 0))), "")</f>
        <v/>
      </c>
      <c r="Y99" s="1" t="str">
        <f>IFERROR(IF(INDEX('Algorithm Details'!G$6:G$65, MATCH($P99, 'Algorithm Details'!$A$6:$A$65, 0)) = "", "", INDEX('Algorithm Details'!G$6:G$65, MATCH($P99, 'Algorithm Details'!$A$6:$A$65, 0))), "")</f>
        <v/>
      </c>
      <c r="Z99" s="1" t="str">
        <f>IFERROR(IF(INDEX('Algorithm Details'!H$6:H$65, MATCH($P99, 'Algorithm Details'!$A$6:$A$65, 0)) = "", "", INDEX('Algorithm Details'!H$6:H$65, MATCH($P99, 'Algorithm Details'!$A$6:$A$65, 0))), "")</f>
        <v/>
      </c>
      <c r="AA99" s="1" t="str">
        <f>IFERROR(IF(INDEX('Algorithm Details'!I$6:I$65, MATCH($P99, 'Algorithm Details'!$A$6:$A$65, 0)) = "", "", INDEX('Algorithm Details'!I$6:I$65, MATCH($P99, 'Algorithm Details'!$A$6:$A$65, 0))), "")</f>
        <v/>
      </c>
      <c r="AB99" s="1" t="str">
        <f>IFERROR(IF(INDEX('Algorithm Details'!J$6:J$65, MATCH($P99, 'Algorithm Details'!$A$6:$A$65, 0)) = "", "", INDEX('Algorithm Details'!J$6:J$65, MATCH($P99, 'Algorithm Details'!$A$6:$A$65, 0))), "")</f>
        <v/>
      </c>
      <c r="AC99" s="1" t="str">
        <f>IFERROR(IF(INDEX('Algorithm Details'!K$6:K$65, MATCH($P99, 'Algorithm Details'!$A$6:$A$65, 0)) = "", "", INDEX('Algorithm Details'!K$6:K$65, MATCH($P99, 'Algorithm Details'!$A$6:$A$65, 0))), "")</f>
        <v/>
      </c>
      <c r="AD99" s="1" t="str">
        <f>IFERROR(IF(INDEX('Algorithm Details'!L$6:L$65, MATCH($P99, 'Algorithm Details'!$A$6:$A$65, 0)) = "", "", INDEX('Algorithm Details'!L$6:L$65, MATCH($P99, 'Algorithm Details'!$A$6:$A$65, 0))), "")</f>
        <v/>
      </c>
      <c r="AE99" s="1" t="str">
        <f>IFERROR(IF(INDEX('Algorithm Details'!M$6:M$65, MATCH($P99, 'Algorithm Details'!$A$6:$A$65, 0)) = "", "", INDEX('Algorithm Details'!M$6:M$65, MATCH($P99, 'Algorithm Details'!$A$6:$A$65, 0))), "")</f>
        <v/>
      </c>
      <c r="AF99" s="1" t="str">
        <f>IFERROR(IF(INDEX('Algorithm Details'!N$6:N$65, MATCH($P99, 'Algorithm Details'!$A$6:$A$65, 0)) = "", "", INDEX('Algorithm Details'!N$6:N$65, MATCH($P99, 'Algorithm Details'!$A$6:$A$65, 0))), "")</f>
        <v/>
      </c>
      <c r="AG99" s="1" t="str">
        <f>IFERROR(IF(INDEX('Algorithm Details'!O$6:O$65, MATCH($P99, 'Algorithm Details'!$A$6:$A$65, 0)) = "", "", INDEX('Algorithm Details'!O$6:O$65, MATCH($P99, 'Algorithm Details'!$A$6:$A$65, 0))), "")</f>
        <v/>
      </c>
      <c r="AH99" s="1" t="str">
        <f>IFERROR(IF(INDEX('Algorithm Details'!P$6:P$65, MATCH($P99, 'Algorithm Details'!$A$6:$A$65, 0)) = "", "", INDEX('Algorithm Details'!P$6:P$65, MATCH($P99, 'Algorithm Details'!$A$6:$A$65, 0))), "")</f>
        <v/>
      </c>
      <c r="AI99" s="1" t="str">
        <f>IFERROR(IF(INDEX('Algorithm Details'!Q$6:Q$65, MATCH($P99, 'Algorithm Details'!$A$6:$A$65, 0)) = "", "", INDEX('Algorithm Details'!Q$6:Q$65, MATCH($P99, 'Algorithm Details'!$A$6:$A$65, 0))), "")</f>
        <v/>
      </c>
      <c r="AJ99" s="1" t="str">
        <f>IFERROR(IF(INDEX('Algorithm Details'!R$6:R$65, MATCH($P99, 'Algorithm Details'!$A$6:$A$65, 0)) = "", "", INDEX('Algorithm Details'!R$6:R$65, MATCH($P99, 'Algorithm Details'!$A$6:$A$65, 0))), "")</f>
        <v/>
      </c>
      <c r="AK99" s="1" t="str">
        <f>IFERROR(IF(INDEX('Algorithm Details'!S$6:S$65, MATCH($P99, 'Algorithm Details'!$A$6:$A$65, 0)) = "", "", INDEX('Algorithm Details'!S$6:S$65, MATCH($P99, 'Algorithm Details'!$A$6:$A$65, 0))), "")</f>
        <v/>
      </c>
      <c r="AL99" s="1" t="str">
        <f>IFERROR(IF(INDEX('Algorithm Details'!T$6:T$65, MATCH($P99, 'Algorithm Details'!$A$6:$A$65, 0)) = "", "", INDEX('Algorithm Details'!T$6:T$65, MATCH($P99, 'Algorithm Details'!$A$6:$A$65, 0))), "")</f>
        <v/>
      </c>
      <c r="AM99" s="1" t="str">
        <f>IFERROR(IF(INDEX('Algorithm Details'!U$6:U$65, MATCH($P99, 'Algorithm Details'!$A$6:$A$65, 0)) = "", "", INDEX('Algorithm Details'!U$6:U$65, MATCH($P99, 'Algorithm Details'!$A$6:$A$65, 0))), "")</f>
        <v/>
      </c>
      <c r="AN99" s="1" t="str">
        <f>IFERROR(IF(INDEX('Algorithm Details'!V$6:V$65, MATCH($P99, 'Algorithm Details'!$A$6:$A$65, 0)) = "", "", INDEX('Algorithm Details'!V$6:V$65, MATCH($P99, 'Algorithm Details'!$A$6:$A$65, 0))), "")</f>
        <v/>
      </c>
      <c r="AO99" s="1" t="str">
        <f>IFERROR(IF(INDEX('Algorithm Details'!W$6:W$65, MATCH($P99, 'Algorithm Details'!$A$6:$A$65, 0)) = "", "", INDEX('Algorithm Details'!W$6:W$65, MATCH($P99, 'Algorithm Details'!$A$6:$A$65, 0))), "")</f>
        <v/>
      </c>
      <c r="AP99" s="1" t="str">
        <f>IFERROR(IF(INDEX('Algorithm Details'!X$6:X$65, MATCH($P99, 'Algorithm Details'!$A$6:$A$65, 0)) = "", "", INDEX('Algorithm Details'!X$6:X$65, MATCH($P99, 'Algorithm Details'!$A$6:$A$65, 0))), "")</f>
        <v/>
      </c>
      <c r="AQ99" s="1" t="str">
        <f>IFERROR(IF(INDEX('Algorithm Details'!Y$6:Y$65, MATCH($P99, 'Algorithm Details'!$A$6:$A$65, 0)) = "", "", INDEX('Algorithm Details'!Y$6:Y$65, MATCH($P99, 'Algorithm Details'!$A$6:$A$65, 0))), "")</f>
        <v/>
      </c>
      <c r="AR99" s="1" t="str">
        <f>IFERROR(IF(INDEX('Algorithm Details'!Z$6:Z$65, MATCH($P99, 'Algorithm Details'!$A$6:$A$65, 0)) = "", "", INDEX('Algorithm Details'!Z$6:Z$65, MATCH($P99, 'Algorithm Details'!$A$6:$A$65, 0))), "")</f>
        <v/>
      </c>
      <c r="AS99" s="1" t="str">
        <f>IFERROR(IF(INDEX('Algorithm Details'!AA$6:AA$65, MATCH($P99, 'Algorithm Details'!$A$6:$A$65, 0)) = "", "", INDEX('Algorithm Details'!AA$6:AA$65, MATCH($P99, 'Algorithm Details'!$A$6:$A$65, 0))), "")</f>
        <v/>
      </c>
      <c r="AT99" s="141" t="str">
        <f>IFERROR(IF(INDEX('Algorithm Details'!AB$6:AB$65, MATCH($P99, 'Algorithm Details'!$A$6:$A$65, 0)) = "", "", INDEX('Algorithm Details'!AB$6:AB$65, MATCH($P99, 'Algorithm Details'!$A$6:$A$65, 0))), "")</f>
        <v/>
      </c>
      <c r="AX99" s="1" t="str">
        <f t="shared" si="19"/>
        <v>M-LOAM-gf</v>
      </c>
      <c r="AY99" s="1">
        <f t="shared" si="20"/>
        <v>5</v>
      </c>
      <c r="AZ99" s="1">
        <f t="shared" si="21"/>
        <v>5</v>
      </c>
      <c r="BA99" s="1">
        <f t="shared" si="22"/>
        <v>5</v>
      </c>
      <c r="BB99" s="1">
        <f t="shared" si="23"/>
        <v>0</v>
      </c>
      <c r="BC99" s="1">
        <f t="shared" si="27"/>
        <v>0</v>
      </c>
      <c r="BD99" s="79">
        <f t="shared" si="24"/>
        <v>0</v>
      </c>
    </row>
    <row r="100" spans="1:56" x14ac:dyDescent="0.25">
      <c r="A100" s="1" t="str">
        <f>Data!A111</f>
        <v>BALM</v>
      </c>
      <c r="B100" s="1">
        <f>'(old)OtherMetrics'!B111</f>
        <v>21</v>
      </c>
      <c r="C100" s="1">
        <f>AuxiliaryTable!EV101</f>
        <v>11</v>
      </c>
      <c r="D100" s="1">
        <f>'(old)OtherMetrics'!C111</f>
        <v>5</v>
      </c>
      <c r="E100" s="1">
        <f>'(old)OtherMetrics'!D111</f>
        <v>4</v>
      </c>
      <c r="F100">
        <f t="shared" si="17"/>
        <v>4.3</v>
      </c>
      <c r="G100" s="207">
        <f t="shared" si="26"/>
        <v>0.20476190476190476</v>
      </c>
      <c r="I100" s="1">
        <f t="shared" si="18"/>
        <v>27</v>
      </c>
      <c r="J100" s="215">
        <f>RANK(G100, $G$14:$G$155, 0)+COUNTIF($I100:I241,I100)-1</f>
        <v>27</v>
      </c>
      <c r="P100" s="144" t="str">
        <f t="shared" si="16"/>
        <v>VIRAL-SLAM</v>
      </c>
      <c r="Q100" s="141">
        <v>87</v>
      </c>
      <c r="R100" s="143">
        <f t="shared" si="25"/>
        <v>0</v>
      </c>
      <c r="S100" s="242" t="str">
        <f>IFERROR(INDEX('Algorithm Details'!$Y$6:$Y$65, MATCH(P100, 'Algorithm Details'!$A$6:$A$65, 0)), "")</f>
        <v/>
      </c>
      <c r="T100" s="1" t="str">
        <f>IFERROR(IF(INDEX('Algorithm Details'!B$6:B$65, MATCH($P100, 'Algorithm Details'!$A$6:$A$65, 0)) = "", "", INDEX('Algorithm Details'!B$6:B$65, MATCH($P100, 'Algorithm Details'!$A$6:$A$65, 0))), "")</f>
        <v/>
      </c>
      <c r="U100" s="249" t="str">
        <f>IFERROR(IF(INDEX('Algorithm Details'!C$6:C$65, MATCH($P100, 'Algorithm Details'!$A$6:$A$65, 0)) = "", "", INDEX('Algorithm Details'!C$6:C$65, MATCH($P100, 'Algorithm Details'!$A$6:$A$65, 0))), "")</f>
        <v/>
      </c>
      <c r="V100" s="1" t="str">
        <f>IFERROR(IF(INDEX('Algorithm Details'!D$6:D$65, MATCH($P100, 'Algorithm Details'!$A$6:$A$65, 0)) = "", "", INDEX('Algorithm Details'!D$6:D$65, MATCH($P100, 'Algorithm Details'!$A$6:$A$65, 0))), "")</f>
        <v/>
      </c>
      <c r="W100" s="1" t="str">
        <f>IFERROR(IF(INDEX('Algorithm Details'!E$6:E$65, MATCH($P100, 'Algorithm Details'!$A$6:$A$65, 0)) = "", "", INDEX('Algorithm Details'!E$6:E$65, MATCH($P100, 'Algorithm Details'!$A$6:$A$65, 0))), "")</f>
        <v/>
      </c>
      <c r="X100" s="1" t="str">
        <f>IFERROR(IF(INDEX('Algorithm Details'!F$6:F$65, MATCH($P100, 'Algorithm Details'!$A$6:$A$65, 0)) = "", "", INDEX('Algorithm Details'!F$6:F$65, MATCH($P100, 'Algorithm Details'!$A$6:$A$65, 0))), "")</f>
        <v/>
      </c>
      <c r="Y100" s="1" t="str">
        <f>IFERROR(IF(INDEX('Algorithm Details'!G$6:G$65, MATCH($P100, 'Algorithm Details'!$A$6:$A$65, 0)) = "", "", INDEX('Algorithm Details'!G$6:G$65, MATCH($P100, 'Algorithm Details'!$A$6:$A$65, 0))), "")</f>
        <v/>
      </c>
      <c r="Z100" s="1" t="str">
        <f>IFERROR(IF(INDEX('Algorithm Details'!H$6:H$65, MATCH($P100, 'Algorithm Details'!$A$6:$A$65, 0)) = "", "", INDEX('Algorithm Details'!H$6:H$65, MATCH($P100, 'Algorithm Details'!$A$6:$A$65, 0))), "")</f>
        <v/>
      </c>
      <c r="AA100" s="1" t="str">
        <f>IFERROR(IF(INDEX('Algorithm Details'!I$6:I$65, MATCH($P100, 'Algorithm Details'!$A$6:$A$65, 0)) = "", "", INDEX('Algorithm Details'!I$6:I$65, MATCH($P100, 'Algorithm Details'!$A$6:$A$65, 0))), "")</f>
        <v/>
      </c>
      <c r="AB100" s="1" t="str">
        <f>IFERROR(IF(INDEX('Algorithm Details'!J$6:J$65, MATCH($P100, 'Algorithm Details'!$A$6:$A$65, 0)) = "", "", INDEX('Algorithm Details'!J$6:J$65, MATCH($P100, 'Algorithm Details'!$A$6:$A$65, 0))), "")</f>
        <v/>
      </c>
      <c r="AC100" s="1" t="str">
        <f>IFERROR(IF(INDEX('Algorithm Details'!K$6:K$65, MATCH($P100, 'Algorithm Details'!$A$6:$A$65, 0)) = "", "", INDEX('Algorithm Details'!K$6:K$65, MATCH($P100, 'Algorithm Details'!$A$6:$A$65, 0))), "")</f>
        <v/>
      </c>
      <c r="AD100" s="1" t="str">
        <f>IFERROR(IF(INDEX('Algorithm Details'!L$6:L$65, MATCH($P100, 'Algorithm Details'!$A$6:$A$65, 0)) = "", "", INDEX('Algorithm Details'!L$6:L$65, MATCH($P100, 'Algorithm Details'!$A$6:$A$65, 0))), "")</f>
        <v/>
      </c>
      <c r="AE100" s="1" t="str">
        <f>IFERROR(IF(INDEX('Algorithm Details'!M$6:M$65, MATCH($P100, 'Algorithm Details'!$A$6:$A$65, 0)) = "", "", INDEX('Algorithm Details'!M$6:M$65, MATCH($P100, 'Algorithm Details'!$A$6:$A$65, 0))), "")</f>
        <v/>
      </c>
      <c r="AF100" s="1" t="str">
        <f>IFERROR(IF(INDEX('Algorithm Details'!N$6:N$65, MATCH($P100, 'Algorithm Details'!$A$6:$A$65, 0)) = "", "", INDEX('Algorithm Details'!N$6:N$65, MATCH($P100, 'Algorithm Details'!$A$6:$A$65, 0))), "")</f>
        <v/>
      </c>
      <c r="AG100" s="1" t="str">
        <f>IFERROR(IF(INDEX('Algorithm Details'!O$6:O$65, MATCH($P100, 'Algorithm Details'!$A$6:$A$65, 0)) = "", "", INDEX('Algorithm Details'!O$6:O$65, MATCH($P100, 'Algorithm Details'!$A$6:$A$65, 0))), "")</f>
        <v/>
      </c>
      <c r="AH100" s="1" t="str">
        <f>IFERROR(IF(INDEX('Algorithm Details'!P$6:P$65, MATCH($P100, 'Algorithm Details'!$A$6:$A$65, 0)) = "", "", INDEX('Algorithm Details'!P$6:P$65, MATCH($P100, 'Algorithm Details'!$A$6:$A$65, 0))), "")</f>
        <v/>
      </c>
      <c r="AI100" s="1" t="str">
        <f>IFERROR(IF(INDEX('Algorithm Details'!Q$6:Q$65, MATCH($P100, 'Algorithm Details'!$A$6:$A$65, 0)) = "", "", INDEX('Algorithm Details'!Q$6:Q$65, MATCH($P100, 'Algorithm Details'!$A$6:$A$65, 0))), "")</f>
        <v/>
      </c>
      <c r="AJ100" s="1" t="str">
        <f>IFERROR(IF(INDEX('Algorithm Details'!R$6:R$65, MATCH($P100, 'Algorithm Details'!$A$6:$A$65, 0)) = "", "", INDEX('Algorithm Details'!R$6:R$65, MATCH($P100, 'Algorithm Details'!$A$6:$A$65, 0))), "")</f>
        <v/>
      </c>
      <c r="AK100" s="1" t="str">
        <f>IFERROR(IF(INDEX('Algorithm Details'!S$6:S$65, MATCH($P100, 'Algorithm Details'!$A$6:$A$65, 0)) = "", "", INDEX('Algorithm Details'!S$6:S$65, MATCH($P100, 'Algorithm Details'!$A$6:$A$65, 0))), "")</f>
        <v/>
      </c>
      <c r="AL100" s="1" t="str">
        <f>IFERROR(IF(INDEX('Algorithm Details'!T$6:T$65, MATCH($P100, 'Algorithm Details'!$A$6:$A$65, 0)) = "", "", INDEX('Algorithm Details'!T$6:T$65, MATCH($P100, 'Algorithm Details'!$A$6:$A$65, 0))), "")</f>
        <v/>
      </c>
      <c r="AM100" s="1" t="str">
        <f>IFERROR(IF(INDEX('Algorithm Details'!U$6:U$65, MATCH($P100, 'Algorithm Details'!$A$6:$A$65, 0)) = "", "", INDEX('Algorithm Details'!U$6:U$65, MATCH($P100, 'Algorithm Details'!$A$6:$A$65, 0))), "")</f>
        <v/>
      </c>
      <c r="AN100" s="1" t="str">
        <f>IFERROR(IF(INDEX('Algorithm Details'!V$6:V$65, MATCH($P100, 'Algorithm Details'!$A$6:$A$65, 0)) = "", "", INDEX('Algorithm Details'!V$6:V$65, MATCH($P100, 'Algorithm Details'!$A$6:$A$65, 0))), "")</f>
        <v/>
      </c>
      <c r="AO100" s="1" t="str">
        <f>IFERROR(IF(INDEX('Algorithm Details'!W$6:W$65, MATCH($P100, 'Algorithm Details'!$A$6:$A$65, 0)) = "", "", INDEX('Algorithm Details'!W$6:W$65, MATCH($P100, 'Algorithm Details'!$A$6:$A$65, 0))), "")</f>
        <v/>
      </c>
      <c r="AP100" s="1" t="str">
        <f>IFERROR(IF(INDEX('Algorithm Details'!X$6:X$65, MATCH($P100, 'Algorithm Details'!$A$6:$A$65, 0)) = "", "", INDEX('Algorithm Details'!X$6:X$65, MATCH($P100, 'Algorithm Details'!$A$6:$A$65, 0))), "")</f>
        <v/>
      </c>
      <c r="AQ100" s="1" t="str">
        <f>IFERROR(IF(INDEX('Algorithm Details'!Y$6:Y$65, MATCH($P100, 'Algorithm Details'!$A$6:$A$65, 0)) = "", "", INDEX('Algorithm Details'!Y$6:Y$65, MATCH($P100, 'Algorithm Details'!$A$6:$A$65, 0))), "")</f>
        <v/>
      </c>
      <c r="AR100" s="1" t="str">
        <f>IFERROR(IF(INDEX('Algorithm Details'!Z$6:Z$65, MATCH($P100, 'Algorithm Details'!$A$6:$A$65, 0)) = "", "", INDEX('Algorithm Details'!Z$6:Z$65, MATCH($P100, 'Algorithm Details'!$A$6:$A$65, 0))), "")</f>
        <v/>
      </c>
      <c r="AS100" s="1" t="str">
        <f>IFERROR(IF(INDEX('Algorithm Details'!AA$6:AA$65, MATCH($P100, 'Algorithm Details'!$A$6:$A$65, 0)) = "", "", INDEX('Algorithm Details'!AA$6:AA$65, MATCH($P100, 'Algorithm Details'!$A$6:$A$65, 0))), "")</f>
        <v/>
      </c>
      <c r="AT100" s="141" t="str">
        <f>IFERROR(IF(INDEX('Algorithm Details'!AB$6:AB$65, MATCH($P100, 'Algorithm Details'!$A$6:$A$65, 0)) = "", "", INDEX('Algorithm Details'!AB$6:AB$65, MATCH($P100, 'Algorithm Details'!$A$6:$A$65, 0))), "")</f>
        <v/>
      </c>
      <c r="AX100" s="1" t="str">
        <f t="shared" si="19"/>
        <v>VIRAL-SLAM</v>
      </c>
      <c r="AY100" s="1">
        <f t="shared" si="20"/>
        <v>9</v>
      </c>
      <c r="AZ100" s="1">
        <f t="shared" si="21"/>
        <v>7</v>
      </c>
      <c r="BA100" s="1">
        <f t="shared" si="22"/>
        <v>0</v>
      </c>
      <c r="BB100" s="1">
        <f t="shared" si="23"/>
        <v>0</v>
      </c>
      <c r="BC100" s="1">
        <f t="shared" si="27"/>
        <v>0</v>
      </c>
      <c r="BD100" s="79">
        <f t="shared" si="24"/>
        <v>0</v>
      </c>
    </row>
    <row r="101" spans="1:56" x14ac:dyDescent="0.25">
      <c r="A101" s="1" t="str">
        <f>Data!A112</f>
        <v>MULLS</v>
      </c>
      <c r="B101" s="1">
        <f>'(old)OtherMetrics'!B112</f>
        <v>93</v>
      </c>
      <c r="C101" s="1">
        <f>AuxiliaryTable!EV102</f>
        <v>14</v>
      </c>
      <c r="D101" s="1">
        <f>'(old)OtherMetrics'!C112</f>
        <v>11</v>
      </c>
      <c r="E101" s="1">
        <f>'(old)OtherMetrics'!D112</f>
        <v>15</v>
      </c>
      <c r="F101">
        <f t="shared" si="17"/>
        <v>10.7</v>
      </c>
      <c r="G101" s="207">
        <f t="shared" si="26"/>
        <v>0.11505376344086021</v>
      </c>
      <c r="I101" s="1">
        <f t="shared" si="18"/>
        <v>43</v>
      </c>
      <c r="J101" s="215">
        <f>RANK(G101, $G$14:$G$155, 0)+COUNTIF($I101:I242,I101)-1</f>
        <v>43</v>
      </c>
      <c r="P101" s="144" t="str">
        <f t="shared" si="16"/>
        <v>Faster-LIO PHC</v>
      </c>
      <c r="Q101" s="141">
        <v>88</v>
      </c>
      <c r="R101" s="143">
        <f t="shared" si="25"/>
        <v>0</v>
      </c>
      <c r="S101" s="242" t="str">
        <f>IFERROR(INDEX('Algorithm Details'!$Y$6:$Y$65, MATCH(P101, 'Algorithm Details'!$A$6:$A$65, 0)), "")</f>
        <v/>
      </c>
      <c r="T101" s="1" t="str">
        <f>IFERROR(IF(INDEX('Algorithm Details'!B$6:B$65, MATCH($P101, 'Algorithm Details'!$A$6:$A$65, 0)) = "", "", INDEX('Algorithm Details'!B$6:B$65, MATCH($P101, 'Algorithm Details'!$A$6:$A$65, 0))), "")</f>
        <v/>
      </c>
      <c r="U101" s="249" t="str">
        <f>IFERROR(IF(INDEX('Algorithm Details'!C$6:C$65, MATCH($P101, 'Algorithm Details'!$A$6:$A$65, 0)) = "", "", INDEX('Algorithm Details'!C$6:C$65, MATCH($P101, 'Algorithm Details'!$A$6:$A$65, 0))), "")</f>
        <v/>
      </c>
      <c r="V101" s="1" t="str">
        <f>IFERROR(IF(INDEX('Algorithm Details'!D$6:D$65, MATCH($P101, 'Algorithm Details'!$A$6:$A$65, 0)) = "", "", INDEX('Algorithm Details'!D$6:D$65, MATCH($P101, 'Algorithm Details'!$A$6:$A$65, 0))), "")</f>
        <v/>
      </c>
      <c r="W101" s="1" t="str">
        <f>IFERROR(IF(INDEX('Algorithm Details'!E$6:E$65, MATCH($P101, 'Algorithm Details'!$A$6:$A$65, 0)) = "", "", INDEX('Algorithm Details'!E$6:E$65, MATCH($P101, 'Algorithm Details'!$A$6:$A$65, 0))), "")</f>
        <v/>
      </c>
      <c r="X101" s="1" t="str">
        <f>IFERROR(IF(INDEX('Algorithm Details'!F$6:F$65, MATCH($P101, 'Algorithm Details'!$A$6:$A$65, 0)) = "", "", INDEX('Algorithm Details'!F$6:F$65, MATCH($P101, 'Algorithm Details'!$A$6:$A$65, 0))), "")</f>
        <v/>
      </c>
      <c r="Y101" s="1" t="str">
        <f>IFERROR(IF(INDEX('Algorithm Details'!G$6:G$65, MATCH($P101, 'Algorithm Details'!$A$6:$A$65, 0)) = "", "", INDEX('Algorithm Details'!G$6:G$65, MATCH($P101, 'Algorithm Details'!$A$6:$A$65, 0))), "")</f>
        <v/>
      </c>
      <c r="Z101" s="1" t="str">
        <f>IFERROR(IF(INDEX('Algorithm Details'!H$6:H$65, MATCH($P101, 'Algorithm Details'!$A$6:$A$65, 0)) = "", "", INDEX('Algorithm Details'!H$6:H$65, MATCH($P101, 'Algorithm Details'!$A$6:$A$65, 0))), "")</f>
        <v/>
      </c>
      <c r="AA101" s="1" t="str">
        <f>IFERROR(IF(INDEX('Algorithm Details'!I$6:I$65, MATCH($P101, 'Algorithm Details'!$A$6:$A$65, 0)) = "", "", INDEX('Algorithm Details'!I$6:I$65, MATCH($P101, 'Algorithm Details'!$A$6:$A$65, 0))), "")</f>
        <v/>
      </c>
      <c r="AB101" s="1" t="str">
        <f>IFERROR(IF(INDEX('Algorithm Details'!J$6:J$65, MATCH($P101, 'Algorithm Details'!$A$6:$A$65, 0)) = "", "", INDEX('Algorithm Details'!J$6:J$65, MATCH($P101, 'Algorithm Details'!$A$6:$A$65, 0))), "")</f>
        <v/>
      </c>
      <c r="AC101" s="1" t="str">
        <f>IFERROR(IF(INDEX('Algorithm Details'!K$6:K$65, MATCH($P101, 'Algorithm Details'!$A$6:$A$65, 0)) = "", "", INDEX('Algorithm Details'!K$6:K$65, MATCH($P101, 'Algorithm Details'!$A$6:$A$65, 0))), "")</f>
        <v/>
      </c>
      <c r="AD101" s="1" t="str">
        <f>IFERROR(IF(INDEX('Algorithm Details'!L$6:L$65, MATCH($P101, 'Algorithm Details'!$A$6:$A$65, 0)) = "", "", INDEX('Algorithm Details'!L$6:L$65, MATCH($P101, 'Algorithm Details'!$A$6:$A$65, 0))), "")</f>
        <v/>
      </c>
      <c r="AE101" s="1" t="str">
        <f>IFERROR(IF(INDEX('Algorithm Details'!M$6:M$65, MATCH($P101, 'Algorithm Details'!$A$6:$A$65, 0)) = "", "", INDEX('Algorithm Details'!M$6:M$65, MATCH($P101, 'Algorithm Details'!$A$6:$A$65, 0))), "")</f>
        <v/>
      </c>
      <c r="AF101" s="1" t="str">
        <f>IFERROR(IF(INDEX('Algorithm Details'!N$6:N$65, MATCH($P101, 'Algorithm Details'!$A$6:$A$65, 0)) = "", "", INDEX('Algorithm Details'!N$6:N$65, MATCH($P101, 'Algorithm Details'!$A$6:$A$65, 0))), "")</f>
        <v/>
      </c>
      <c r="AG101" s="1" t="str">
        <f>IFERROR(IF(INDEX('Algorithm Details'!O$6:O$65, MATCH($P101, 'Algorithm Details'!$A$6:$A$65, 0)) = "", "", INDEX('Algorithm Details'!O$6:O$65, MATCH($P101, 'Algorithm Details'!$A$6:$A$65, 0))), "")</f>
        <v/>
      </c>
      <c r="AH101" s="1" t="str">
        <f>IFERROR(IF(INDEX('Algorithm Details'!P$6:P$65, MATCH($P101, 'Algorithm Details'!$A$6:$A$65, 0)) = "", "", INDEX('Algorithm Details'!P$6:P$65, MATCH($P101, 'Algorithm Details'!$A$6:$A$65, 0))), "")</f>
        <v/>
      </c>
      <c r="AI101" s="1" t="str">
        <f>IFERROR(IF(INDEX('Algorithm Details'!Q$6:Q$65, MATCH($P101, 'Algorithm Details'!$A$6:$A$65, 0)) = "", "", INDEX('Algorithm Details'!Q$6:Q$65, MATCH($P101, 'Algorithm Details'!$A$6:$A$65, 0))), "")</f>
        <v/>
      </c>
      <c r="AJ101" s="1" t="str">
        <f>IFERROR(IF(INDEX('Algorithm Details'!R$6:R$65, MATCH($P101, 'Algorithm Details'!$A$6:$A$65, 0)) = "", "", INDEX('Algorithm Details'!R$6:R$65, MATCH($P101, 'Algorithm Details'!$A$6:$A$65, 0))), "")</f>
        <v/>
      </c>
      <c r="AK101" s="1" t="str">
        <f>IFERROR(IF(INDEX('Algorithm Details'!S$6:S$65, MATCH($P101, 'Algorithm Details'!$A$6:$A$65, 0)) = "", "", INDEX('Algorithm Details'!S$6:S$65, MATCH($P101, 'Algorithm Details'!$A$6:$A$65, 0))), "")</f>
        <v/>
      </c>
      <c r="AL101" s="1" t="str">
        <f>IFERROR(IF(INDEX('Algorithm Details'!T$6:T$65, MATCH($P101, 'Algorithm Details'!$A$6:$A$65, 0)) = "", "", INDEX('Algorithm Details'!T$6:T$65, MATCH($P101, 'Algorithm Details'!$A$6:$A$65, 0))), "")</f>
        <v/>
      </c>
      <c r="AM101" s="1" t="str">
        <f>IFERROR(IF(INDEX('Algorithm Details'!U$6:U$65, MATCH($P101, 'Algorithm Details'!$A$6:$A$65, 0)) = "", "", INDEX('Algorithm Details'!U$6:U$65, MATCH($P101, 'Algorithm Details'!$A$6:$A$65, 0))), "")</f>
        <v/>
      </c>
      <c r="AN101" s="1" t="str">
        <f>IFERROR(IF(INDEX('Algorithm Details'!V$6:V$65, MATCH($P101, 'Algorithm Details'!$A$6:$A$65, 0)) = "", "", INDEX('Algorithm Details'!V$6:V$65, MATCH($P101, 'Algorithm Details'!$A$6:$A$65, 0))), "")</f>
        <v/>
      </c>
      <c r="AO101" s="1" t="str">
        <f>IFERROR(IF(INDEX('Algorithm Details'!W$6:W$65, MATCH($P101, 'Algorithm Details'!$A$6:$A$65, 0)) = "", "", INDEX('Algorithm Details'!W$6:W$65, MATCH($P101, 'Algorithm Details'!$A$6:$A$65, 0))), "")</f>
        <v/>
      </c>
      <c r="AP101" s="1" t="str">
        <f>IFERROR(IF(INDEX('Algorithm Details'!X$6:X$65, MATCH($P101, 'Algorithm Details'!$A$6:$A$65, 0)) = "", "", INDEX('Algorithm Details'!X$6:X$65, MATCH($P101, 'Algorithm Details'!$A$6:$A$65, 0))), "")</f>
        <v/>
      </c>
      <c r="AQ101" s="1" t="str">
        <f>IFERROR(IF(INDEX('Algorithm Details'!Y$6:Y$65, MATCH($P101, 'Algorithm Details'!$A$6:$A$65, 0)) = "", "", INDEX('Algorithm Details'!Y$6:Y$65, MATCH($P101, 'Algorithm Details'!$A$6:$A$65, 0))), "")</f>
        <v/>
      </c>
      <c r="AR101" s="1" t="str">
        <f>IFERROR(IF(INDEX('Algorithm Details'!Z$6:Z$65, MATCH($P101, 'Algorithm Details'!$A$6:$A$65, 0)) = "", "", INDEX('Algorithm Details'!Z$6:Z$65, MATCH($P101, 'Algorithm Details'!$A$6:$A$65, 0))), "")</f>
        <v/>
      </c>
      <c r="AS101" s="1" t="str">
        <f>IFERROR(IF(INDEX('Algorithm Details'!AA$6:AA$65, MATCH($P101, 'Algorithm Details'!$A$6:$A$65, 0)) = "", "", INDEX('Algorithm Details'!AA$6:AA$65, MATCH($P101, 'Algorithm Details'!$A$6:$A$65, 0))), "")</f>
        <v/>
      </c>
      <c r="AT101" s="141" t="str">
        <f>IFERROR(IF(INDEX('Algorithm Details'!AB$6:AB$65, MATCH($P101, 'Algorithm Details'!$A$6:$A$65, 0)) = "", "", INDEX('Algorithm Details'!AB$6:AB$65, MATCH($P101, 'Algorithm Details'!$A$6:$A$65, 0))), "")</f>
        <v/>
      </c>
      <c r="AX101" s="1" t="str">
        <f t="shared" si="19"/>
        <v>Faster-LIO PHC</v>
      </c>
      <c r="AY101" s="1">
        <f t="shared" si="20"/>
        <v>18</v>
      </c>
      <c r="AZ101" s="1">
        <f t="shared" si="21"/>
        <v>4</v>
      </c>
      <c r="BA101" s="1">
        <f t="shared" si="22"/>
        <v>6</v>
      </c>
      <c r="BB101" s="1">
        <f t="shared" si="23"/>
        <v>10</v>
      </c>
      <c r="BC101" s="1">
        <f t="shared" si="27"/>
        <v>0</v>
      </c>
      <c r="BD101" s="79">
        <f t="shared" si="24"/>
        <v>0</v>
      </c>
    </row>
    <row r="102" spans="1:56" x14ac:dyDescent="0.25">
      <c r="A102" s="1" t="str">
        <f>Data!A113</f>
        <v>livox_mapping</v>
      </c>
      <c r="B102" s="1">
        <f>'(old)OtherMetrics'!B113</f>
        <v>1</v>
      </c>
      <c r="C102" s="1">
        <f>AuxiliaryTable!EV103</f>
        <v>2</v>
      </c>
      <c r="D102" s="1">
        <f>'(old)OtherMetrics'!C113</f>
        <v>1</v>
      </c>
      <c r="E102" s="1">
        <f>'(old)OtherMetrics'!D113</f>
        <v>0</v>
      </c>
      <c r="F102">
        <f t="shared" si="17"/>
        <v>0</v>
      </c>
      <c r="G102" s="207">
        <f t="shared" si="26"/>
        <v>0</v>
      </c>
      <c r="I102" s="1">
        <f t="shared" si="18"/>
        <v>76</v>
      </c>
      <c r="J102" s="215">
        <f>RANK(G102, $G$14:$G$155, 0)+COUNTIF($I102:I243,I102)-1</f>
        <v>105</v>
      </c>
      <c r="P102" s="144" t="str">
        <f t="shared" si="16"/>
        <v>MARS (Lattice)</v>
      </c>
      <c r="Q102" s="141">
        <v>89</v>
      </c>
      <c r="R102" s="143">
        <f t="shared" si="25"/>
        <v>0</v>
      </c>
      <c r="S102" s="242" t="str">
        <f>IFERROR(INDEX('Algorithm Details'!$Y$6:$Y$65, MATCH(P102, 'Algorithm Details'!$A$6:$A$65, 0)), "")</f>
        <v/>
      </c>
      <c r="T102" s="1" t="str">
        <f>IFERROR(IF(INDEX('Algorithm Details'!B$6:B$65, MATCH($P102, 'Algorithm Details'!$A$6:$A$65, 0)) = "", "", INDEX('Algorithm Details'!B$6:B$65, MATCH($P102, 'Algorithm Details'!$A$6:$A$65, 0))), "")</f>
        <v/>
      </c>
      <c r="U102" s="249" t="str">
        <f>IFERROR(IF(INDEX('Algorithm Details'!C$6:C$65, MATCH($P102, 'Algorithm Details'!$A$6:$A$65, 0)) = "", "", INDEX('Algorithm Details'!C$6:C$65, MATCH($P102, 'Algorithm Details'!$A$6:$A$65, 0))), "")</f>
        <v/>
      </c>
      <c r="V102" s="1" t="str">
        <f>IFERROR(IF(INDEX('Algorithm Details'!D$6:D$65, MATCH($P102, 'Algorithm Details'!$A$6:$A$65, 0)) = "", "", INDEX('Algorithm Details'!D$6:D$65, MATCH($P102, 'Algorithm Details'!$A$6:$A$65, 0))), "")</f>
        <v/>
      </c>
      <c r="W102" s="1" t="str">
        <f>IFERROR(IF(INDEX('Algorithm Details'!E$6:E$65, MATCH($P102, 'Algorithm Details'!$A$6:$A$65, 0)) = "", "", INDEX('Algorithm Details'!E$6:E$65, MATCH($P102, 'Algorithm Details'!$A$6:$A$65, 0))), "")</f>
        <v/>
      </c>
      <c r="X102" s="1" t="str">
        <f>IFERROR(IF(INDEX('Algorithm Details'!F$6:F$65, MATCH($P102, 'Algorithm Details'!$A$6:$A$65, 0)) = "", "", INDEX('Algorithm Details'!F$6:F$65, MATCH($P102, 'Algorithm Details'!$A$6:$A$65, 0))), "")</f>
        <v/>
      </c>
      <c r="Y102" s="1" t="str">
        <f>IFERROR(IF(INDEX('Algorithm Details'!G$6:G$65, MATCH($P102, 'Algorithm Details'!$A$6:$A$65, 0)) = "", "", INDEX('Algorithm Details'!G$6:G$65, MATCH($P102, 'Algorithm Details'!$A$6:$A$65, 0))), "")</f>
        <v/>
      </c>
      <c r="Z102" s="1" t="str">
        <f>IFERROR(IF(INDEX('Algorithm Details'!H$6:H$65, MATCH($P102, 'Algorithm Details'!$A$6:$A$65, 0)) = "", "", INDEX('Algorithm Details'!H$6:H$65, MATCH($P102, 'Algorithm Details'!$A$6:$A$65, 0))), "")</f>
        <v/>
      </c>
      <c r="AA102" s="1" t="str">
        <f>IFERROR(IF(INDEX('Algorithm Details'!I$6:I$65, MATCH($P102, 'Algorithm Details'!$A$6:$A$65, 0)) = "", "", INDEX('Algorithm Details'!I$6:I$65, MATCH($P102, 'Algorithm Details'!$A$6:$A$65, 0))), "")</f>
        <v/>
      </c>
      <c r="AB102" s="1" t="str">
        <f>IFERROR(IF(INDEX('Algorithm Details'!J$6:J$65, MATCH($P102, 'Algorithm Details'!$A$6:$A$65, 0)) = "", "", INDEX('Algorithm Details'!J$6:J$65, MATCH($P102, 'Algorithm Details'!$A$6:$A$65, 0))), "")</f>
        <v/>
      </c>
      <c r="AC102" s="1" t="str">
        <f>IFERROR(IF(INDEX('Algorithm Details'!K$6:K$65, MATCH($P102, 'Algorithm Details'!$A$6:$A$65, 0)) = "", "", INDEX('Algorithm Details'!K$6:K$65, MATCH($P102, 'Algorithm Details'!$A$6:$A$65, 0))), "")</f>
        <v/>
      </c>
      <c r="AD102" s="1" t="str">
        <f>IFERROR(IF(INDEX('Algorithm Details'!L$6:L$65, MATCH($P102, 'Algorithm Details'!$A$6:$A$65, 0)) = "", "", INDEX('Algorithm Details'!L$6:L$65, MATCH($P102, 'Algorithm Details'!$A$6:$A$65, 0))), "")</f>
        <v/>
      </c>
      <c r="AE102" s="1" t="str">
        <f>IFERROR(IF(INDEX('Algorithm Details'!M$6:M$65, MATCH($P102, 'Algorithm Details'!$A$6:$A$65, 0)) = "", "", INDEX('Algorithm Details'!M$6:M$65, MATCH($P102, 'Algorithm Details'!$A$6:$A$65, 0))), "")</f>
        <v/>
      </c>
      <c r="AF102" s="1" t="str">
        <f>IFERROR(IF(INDEX('Algorithm Details'!N$6:N$65, MATCH($P102, 'Algorithm Details'!$A$6:$A$65, 0)) = "", "", INDEX('Algorithm Details'!N$6:N$65, MATCH($P102, 'Algorithm Details'!$A$6:$A$65, 0))), "")</f>
        <v/>
      </c>
      <c r="AG102" s="1" t="str">
        <f>IFERROR(IF(INDEX('Algorithm Details'!O$6:O$65, MATCH($P102, 'Algorithm Details'!$A$6:$A$65, 0)) = "", "", INDEX('Algorithm Details'!O$6:O$65, MATCH($P102, 'Algorithm Details'!$A$6:$A$65, 0))), "")</f>
        <v/>
      </c>
      <c r="AH102" s="1" t="str">
        <f>IFERROR(IF(INDEX('Algorithm Details'!P$6:P$65, MATCH($P102, 'Algorithm Details'!$A$6:$A$65, 0)) = "", "", INDEX('Algorithm Details'!P$6:P$65, MATCH($P102, 'Algorithm Details'!$A$6:$A$65, 0))), "")</f>
        <v/>
      </c>
      <c r="AI102" s="1" t="str">
        <f>IFERROR(IF(INDEX('Algorithm Details'!Q$6:Q$65, MATCH($P102, 'Algorithm Details'!$A$6:$A$65, 0)) = "", "", INDEX('Algorithm Details'!Q$6:Q$65, MATCH($P102, 'Algorithm Details'!$A$6:$A$65, 0))), "")</f>
        <v/>
      </c>
      <c r="AJ102" s="1" t="str">
        <f>IFERROR(IF(INDEX('Algorithm Details'!R$6:R$65, MATCH($P102, 'Algorithm Details'!$A$6:$A$65, 0)) = "", "", INDEX('Algorithm Details'!R$6:R$65, MATCH($P102, 'Algorithm Details'!$A$6:$A$65, 0))), "")</f>
        <v/>
      </c>
      <c r="AK102" s="1" t="str">
        <f>IFERROR(IF(INDEX('Algorithm Details'!S$6:S$65, MATCH($P102, 'Algorithm Details'!$A$6:$A$65, 0)) = "", "", INDEX('Algorithm Details'!S$6:S$65, MATCH($P102, 'Algorithm Details'!$A$6:$A$65, 0))), "")</f>
        <v/>
      </c>
      <c r="AL102" s="1" t="str">
        <f>IFERROR(IF(INDEX('Algorithm Details'!T$6:T$65, MATCH($P102, 'Algorithm Details'!$A$6:$A$65, 0)) = "", "", INDEX('Algorithm Details'!T$6:T$65, MATCH($P102, 'Algorithm Details'!$A$6:$A$65, 0))), "")</f>
        <v/>
      </c>
      <c r="AM102" s="1" t="str">
        <f>IFERROR(IF(INDEX('Algorithm Details'!U$6:U$65, MATCH($P102, 'Algorithm Details'!$A$6:$A$65, 0)) = "", "", INDEX('Algorithm Details'!U$6:U$65, MATCH($P102, 'Algorithm Details'!$A$6:$A$65, 0))), "")</f>
        <v/>
      </c>
      <c r="AN102" s="1" t="str">
        <f>IFERROR(IF(INDEX('Algorithm Details'!V$6:V$65, MATCH($P102, 'Algorithm Details'!$A$6:$A$65, 0)) = "", "", INDEX('Algorithm Details'!V$6:V$65, MATCH($P102, 'Algorithm Details'!$A$6:$A$65, 0))), "")</f>
        <v/>
      </c>
      <c r="AO102" s="1" t="str">
        <f>IFERROR(IF(INDEX('Algorithm Details'!W$6:W$65, MATCH($P102, 'Algorithm Details'!$A$6:$A$65, 0)) = "", "", INDEX('Algorithm Details'!W$6:W$65, MATCH($P102, 'Algorithm Details'!$A$6:$A$65, 0))), "")</f>
        <v/>
      </c>
      <c r="AP102" s="1" t="str">
        <f>IFERROR(IF(INDEX('Algorithm Details'!X$6:X$65, MATCH($P102, 'Algorithm Details'!$A$6:$A$65, 0)) = "", "", INDEX('Algorithm Details'!X$6:X$65, MATCH($P102, 'Algorithm Details'!$A$6:$A$65, 0))), "")</f>
        <v/>
      </c>
      <c r="AQ102" s="1" t="str">
        <f>IFERROR(IF(INDEX('Algorithm Details'!Y$6:Y$65, MATCH($P102, 'Algorithm Details'!$A$6:$A$65, 0)) = "", "", INDEX('Algorithm Details'!Y$6:Y$65, MATCH($P102, 'Algorithm Details'!$A$6:$A$65, 0))), "")</f>
        <v/>
      </c>
      <c r="AR102" s="1" t="str">
        <f>IFERROR(IF(INDEX('Algorithm Details'!Z$6:Z$65, MATCH($P102, 'Algorithm Details'!$A$6:$A$65, 0)) = "", "", INDEX('Algorithm Details'!Z$6:Z$65, MATCH($P102, 'Algorithm Details'!$A$6:$A$65, 0))), "")</f>
        <v/>
      </c>
      <c r="AS102" s="1" t="str">
        <f>IFERROR(IF(INDEX('Algorithm Details'!AA$6:AA$65, MATCH($P102, 'Algorithm Details'!$A$6:$A$65, 0)) = "", "", INDEX('Algorithm Details'!AA$6:AA$65, MATCH($P102, 'Algorithm Details'!$A$6:$A$65, 0))), "")</f>
        <v/>
      </c>
      <c r="AT102" s="141" t="str">
        <f>IFERROR(IF(INDEX('Algorithm Details'!AB$6:AB$65, MATCH($P102, 'Algorithm Details'!$A$6:$A$65, 0)) = "", "", INDEX('Algorithm Details'!AB$6:AB$65, MATCH($P102, 'Algorithm Details'!$A$6:$A$65, 0))), "")</f>
        <v/>
      </c>
      <c r="AX102" s="1" t="str">
        <f t="shared" si="19"/>
        <v>MARS (Lattice)</v>
      </c>
      <c r="AY102" s="1">
        <f t="shared" si="20"/>
        <v>21</v>
      </c>
      <c r="AZ102" s="1">
        <f t="shared" si="21"/>
        <v>4</v>
      </c>
      <c r="BA102" s="1">
        <f t="shared" si="22"/>
        <v>12</v>
      </c>
      <c r="BB102" s="1">
        <f t="shared" si="23"/>
        <v>6</v>
      </c>
      <c r="BC102" s="1">
        <f t="shared" si="27"/>
        <v>0</v>
      </c>
      <c r="BD102" s="79">
        <f t="shared" si="24"/>
        <v>0</v>
      </c>
    </row>
    <row r="103" spans="1:56" x14ac:dyDescent="0.25">
      <c r="A103" s="1" t="str">
        <f>Data!A114</f>
        <v>Crowd-SLAM</v>
      </c>
      <c r="B103" s="1">
        <f>'(old)OtherMetrics'!B114</f>
        <v>68</v>
      </c>
      <c r="C103" s="1">
        <f>AuxiliaryTable!EV104</f>
        <v>8</v>
      </c>
      <c r="D103" s="1">
        <f>'(old)OtherMetrics'!C114</f>
        <v>11</v>
      </c>
      <c r="E103" s="1">
        <f>'(old)OtherMetrics'!D114</f>
        <v>30</v>
      </c>
      <c r="F103">
        <f t="shared" si="17"/>
        <v>13.7</v>
      </c>
      <c r="G103" s="207">
        <f t="shared" si="26"/>
        <v>0.2014705882352941</v>
      </c>
      <c r="I103" s="1">
        <f t="shared" si="18"/>
        <v>29</v>
      </c>
      <c r="J103" s="215">
        <f>RANK(G103, $G$14:$G$155, 0)+COUNTIF($I103:I244,I103)-1</f>
        <v>29</v>
      </c>
      <c r="P103" s="144" t="str">
        <f t="shared" si="16"/>
        <v>MARS (Grid)</v>
      </c>
      <c r="Q103" s="141">
        <v>90</v>
      </c>
      <c r="R103" s="143">
        <f t="shared" si="25"/>
        <v>0</v>
      </c>
      <c r="S103" s="242" t="str">
        <f>IFERROR(INDEX('Algorithm Details'!$Y$6:$Y$65, MATCH(P103, 'Algorithm Details'!$A$6:$A$65, 0)), "")</f>
        <v/>
      </c>
      <c r="T103" s="1" t="str">
        <f>IFERROR(IF(INDEX('Algorithm Details'!B$6:B$65, MATCH($P103, 'Algorithm Details'!$A$6:$A$65, 0)) = "", "", INDEX('Algorithm Details'!B$6:B$65, MATCH($P103, 'Algorithm Details'!$A$6:$A$65, 0))), "")</f>
        <v/>
      </c>
      <c r="U103" s="249" t="str">
        <f>IFERROR(IF(INDEX('Algorithm Details'!C$6:C$65, MATCH($P103, 'Algorithm Details'!$A$6:$A$65, 0)) = "", "", INDEX('Algorithm Details'!C$6:C$65, MATCH($P103, 'Algorithm Details'!$A$6:$A$65, 0))), "")</f>
        <v/>
      </c>
      <c r="V103" s="1" t="str">
        <f>IFERROR(IF(INDEX('Algorithm Details'!D$6:D$65, MATCH($P103, 'Algorithm Details'!$A$6:$A$65, 0)) = "", "", INDEX('Algorithm Details'!D$6:D$65, MATCH($P103, 'Algorithm Details'!$A$6:$A$65, 0))), "")</f>
        <v/>
      </c>
      <c r="W103" s="1" t="str">
        <f>IFERROR(IF(INDEX('Algorithm Details'!E$6:E$65, MATCH($P103, 'Algorithm Details'!$A$6:$A$65, 0)) = "", "", INDEX('Algorithm Details'!E$6:E$65, MATCH($P103, 'Algorithm Details'!$A$6:$A$65, 0))), "")</f>
        <v/>
      </c>
      <c r="X103" s="1" t="str">
        <f>IFERROR(IF(INDEX('Algorithm Details'!F$6:F$65, MATCH($P103, 'Algorithm Details'!$A$6:$A$65, 0)) = "", "", INDEX('Algorithm Details'!F$6:F$65, MATCH($P103, 'Algorithm Details'!$A$6:$A$65, 0))), "")</f>
        <v/>
      </c>
      <c r="Y103" s="1" t="str">
        <f>IFERROR(IF(INDEX('Algorithm Details'!G$6:G$65, MATCH($P103, 'Algorithm Details'!$A$6:$A$65, 0)) = "", "", INDEX('Algorithm Details'!G$6:G$65, MATCH($P103, 'Algorithm Details'!$A$6:$A$65, 0))), "")</f>
        <v/>
      </c>
      <c r="Z103" s="1" t="str">
        <f>IFERROR(IF(INDEX('Algorithm Details'!H$6:H$65, MATCH($P103, 'Algorithm Details'!$A$6:$A$65, 0)) = "", "", INDEX('Algorithm Details'!H$6:H$65, MATCH($P103, 'Algorithm Details'!$A$6:$A$65, 0))), "")</f>
        <v/>
      </c>
      <c r="AA103" s="1" t="str">
        <f>IFERROR(IF(INDEX('Algorithm Details'!I$6:I$65, MATCH($P103, 'Algorithm Details'!$A$6:$A$65, 0)) = "", "", INDEX('Algorithm Details'!I$6:I$65, MATCH($P103, 'Algorithm Details'!$A$6:$A$65, 0))), "")</f>
        <v/>
      </c>
      <c r="AB103" s="1" t="str">
        <f>IFERROR(IF(INDEX('Algorithm Details'!J$6:J$65, MATCH($P103, 'Algorithm Details'!$A$6:$A$65, 0)) = "", "", INDEX('Algorithm Details'!J$6:J$65, MATCH($P103, 'Algorithm Details'!$A$6:$A$65, 0))), "")</f>
        <v/>
      </c>
      <c r="AC103" s="1" t="str">
        <f>IFERROR(IF(INDEX('Algorithm Details'!K$6:K$65, MATCH($P103, 'Algorithm Details'!$A$6:$A$65, 0)) = "", "", INDEX('Algorithm Details'!K$6:K$65, MATCH($P103, 'Algorithm Details'!$A$6:$A$65, 0))), "")</f>
        <v/>
      </c>
      <c r="AD103" s="1" t="str">
        <f>IFERROR(IF(INDEX('Algorithm Details'!L$6:L$65, MATCH($P103, 'Algorithm Details'!$A$6:$A$65, 0)) = "", "", INDEX('Algorithm Details'!L$6:L$65, MATCH($P103, 'Algorithm Details'!$A$6:$A$65, 0))), "")</f>
        <v/>
      </c>
      <c r="AE103" s="1" t="str">
        <f>IFERROR(IF(INDEX('Algorithm Details'!M$6:M$65, MATCH($P103, 'Algorithm Details'!$A$6:$A$65, 0)) = "", "", INDEX('Algorithm Details'!M$6:M$65, MATCH($P103, 'Algorithm Details'!$A$6:$A$65, 0))), "")</f>
        <v/>
      </c>
      <c r="AF103" s="1" t="str">
        <f>IFERROR(IF(INDEX('Algorithm Details'!N$6:N$65, MATCH($P103, 'Algorithm Details'!$A$6:$A$65, 0)) = "", "", INDEX('Algorithm Details'!N$6:N$65, MATCH($P103, 'Algorithm Details'!$A$6:$A$65, 0))), "")</f>
        <v/>
      </c>
      <c r="AG103" s="1" t="str">
        <f>IFERROR(IF(INDEX('Algorithm Details'!O$6:O$65, MATCH($P103, 'Algorithm Details'!$A$6:$A$65, 0)) = "", "", INDEX('Algorithm Details'!O$6:O$65, MATCH($P103, 'Algorithm Details'!$A$6:$A$65, 0))), "")</f>
        <v/>
      </c>
      <c r="AH103" s="1" t="str">
        <f>IFERROR(IF(INDEX('Algorithm Details'!P$6:P$65, MATCH($P103, 'Algorithm Details'!$A$6:$A$65, 0)) = "", "", INDEX('Algorithm Details'!P$6:P$65, MATCH($P103, 'Algorithm Details'!$A$6:$A$65, 0))), "")</f>
        <v/>
      </c>
      <c r="AI103" s="1" t="str">
        <f>IFERROR(IF(INDEX('Algorithm Details'!Q$6:Q$65, MATCH($P103, 'Algorithm Details'!$A$6:$A$65, 0)) = "", "", INDEX('Algorithm Details'!Q$6:Q$65, MATCH($P103, 'Algorithm Details'!$A$6:$A$65, 0))), "")</f>
        <v/>
      </c>
      <c r="AJ103" s="1" t="str">
        <f>IFERROR(IF(INDEX('Algorithm Details'!R$6:R$65, MATCH($P103, 'Algorithm Details'!$A$6:$A$65, 0)) = "", "", INDEX('Algorithm Details'!R$6:R$65, MATCH($P103, 'Algorithm Details'!$A$6:$A$65, 0))), "")</f>
        <v/>
      </c>
      <c r="AK103" s="1" t="str">
        <f>IFERROR(IF(INDEX('Algorithm Details'!S$6:S$65, MATCH($P103, 'Algorithm Details'!$A$6:$A$65, 0)) = "", "", INDEX('Algorithm Details'!S$6:S$65, MATCH($P103, 'Algorithm Details'!$A$6:$A$65, 0))), "")</f>
        <v/>
      </c>
      <c r="AL103" s="1" t="str">
        <f>IFERROR(IF(INDEX('Algorithm Details'!T$6:T$65, MATCH($P103, 'Algorithm Details'!$A$6:$A$65, 0)) = "", "", INDEX('Algorithm Details'!T$6:T$65, MATCH($P103, 'Algorithm Details'!$A$6:$A$65, 0))), "")</f>
        <v/>
      </c>
      <c r="AM103" s="1" t="str">
        <f>IFERROR(IF(INDEX('Algorithm Details'!U$6:U$65, MATCH($P103, 'Algorithm Details'!$A$6:$A$65, 0)) = "", "", INDEX('Algorithm Details'!U$6:U$65, MATCH($P103, 'Algorithm Details'!$A$6:$A$65, 0))), "")</f>
        <v/>
      </c>
      <c r="AN103" s="1" t="str">
        <f>IFERROR(IF(INDEX('Algorithm Details'!V$6:V$65, MATCH($P103, 'Algorithm Details'!$A$6:$A$65, 0)) = "", "", INDEX('Algorithm Details'!V$6:V$65, MATCH($P103, 'Algorithm Details'!$A$6:$A$65, 0))), "")</f>
        <v/>
      </c>
      <c r="AO103" s="1" t="str">
        <f>IFERROR(IF(INDEX('Algorithm Details'!W$6:W$65, MATCH($P103, 'Algorithm Details'!$A$6:$A$65, 0)) = "", "", INDEX('Algorithm Details'!W$6:W$65, MATCH($P103, 'Algorithm Details'!$A$6:$A$65, 0))), "")</f>
        <v/>
      </c>
      <c r="AP103" s="1" t="str">
        <f>IFERROR(IF(INDEX('Algorithm Details'!X$6:X$65, MATCH($P103, 'Algorithm Details'!$A$6:$A$65, 0)) = "", "", INDEX('Algorithm Details'!X$6:X$65, MATCH($P103, 'Algorithm Details'!$A$6:$A$65, 0))), "")</f>
        <v/>
      </c>
      <c r="AQ103" s="1" t="str">
        <f>IFERROR(IF(INDEX('Algorithm Details'!Y$6:Y$65, MATCH($P103, 'Algorithm Details'!$A$6:$A$65, 0)) = "", "", INDEX('Algorithm Details'!Y$6:Y$65, MATCH($P103, 'Algorithm Details'!$A$6:$A$65, 0))), "")</f>
        <v/>
      </c>
      <c r="AR103" s="1" t="str">
        <f>IFERROR(IF(INDEX('Algorithm Details'!Z$6:Z$65, MATCH($P103, 'Algorithm Details'!$A$6:$A$65, 0)) = "", "", INDEX('Algorithm Details'!Z$6:Z$65, MATCH($P103, 'Algorithm Details'!$A$6:$A$65, 0))), "")</f>
        <v/>
      </c>
      <c r="AS103" s="1" t="str">
        <f>IFERROR(IF(INDEX('Algorithm Details'!AA$6:AA$65, MATCH($P103, 'Algorithm Details'!$A$6:$A$65, 0)) = "", "", INDEX('Algorithm Details'!AA$6:AA$65, MATCH($P103, 'Algorithm Details'!$A$6:$A$65, 0))), "")</f>
        <v/>
      </c>
      <c r="AT103" s="141" t="str">
        <f>IFERROR(IF(INDEX('Algorithm Details'!AB$6:AB$65, MATCH($P103, 'Algorithm Details'!$A$6:$A$65, 0)) = "", "", INDEX('Algorithm Details'!AB$6:AB$65, MATCH($P103, 'Algorithm Details'!$A$6:$A$65, 0))), "")</f>
        <v/>
      </c>
      <c r="AX103" s="1" t="str">
        <f t="shared" si="19"/>
        <v>MARS (Grid)</v>
      </c>
      <c r="AY103" s="1">
        <f t="shared" si="20"/>
        <v>21</v>
      </c>
      <c r="AZ103" s="1">
        <f t="shared" si="21"/>
        <v>4</v>
      </c>
      <c r="BA103" s="1">
        <f t="shared" si="22"/>
        <v>1</v>
      </c>
      <c r="BB103" s="1">
        <f t="shared" si="23"/>
        <v>12</v>
      </c>
      <c r="BC103" s="1">
        <f t="shared" si="27"/>
        <v>0</v>
      </c>
      <c r="BD103" s="79">
        <f t="shared" si="24"/>
        <v>0</v>
      </c>
    </row>
    <row r="104" spans="1:56" x14ac:dyDescent="0.25">
      <c r="A104" s="1" t="str">
        <f>Data!A115</f>
        <v>RDS-SLAM</v>
      </c>
      <c r="B104" s="1">
        <f>'(old)OtherMetrics'!B115</f>
        <v>68</v>
      </c>
      <c r="C104" s="1">
        <f>AuxiliaryTable!EV105</f>
        <v>8</v>
      </c>
      <c r="D104" s="1">
        <f>'(old)OtherMetrics'!C115</f>
        <v>5</v>
      </c>
      <c r="E104" s="1">
        <f>'(old)OtherMetrics'!D115</f>
        <v>31</v>
      </c>
      <c r="F104">
        <f t="shared" si="17"/>
        <v>9.6999999999999993</v>
      </c>
      <c r="G104" s="207">
        <f t="shared" si="26"/>
        <v>0.1426470588235294</v>
      </c>
      <c r="I104" s="1">
        <f t="shared" si="18"/>
        <v>34</v>
      </c>
      <c r="J104" s="215">
        <f>RANK(G104, $G$14:$G$155, 0)+COUNTIF($I104:I245,I104)-1</f>
        <v>34</v>
      </c>
      <c r="P104" s="144" t="str">
        <f t="shared" si="16"/>
        <v>SuMa++</v>
      </c>
      <c r="Q104" s="141">
        <v>91</v>
      </c>
      <c r="R104" s="143">
        <f t="shared" si="25"/>
        <v>0</v>
      </c>
      <c r="S104" s="242" t="str">
        <f>IFERROR(INDEX('Algorithm Details'!$Y$6:$Y$65, MATCH(P104, 'Algorithm Details'!$A$6:$A$65, 0)), "")</f>
        <v/>
      </c>
      <c r="T104" s="1" t="str">
        <f>IFERROR(IF(INDEX('Algorithm Details'!B$6:B$65, MATCH($P104, 'Algorithm Details'!$A$6:$A$65, 0)) = "", "", INDEX('Algorithm Details'!B$6:B$65, MATCH($P104, 'Algorithm Details'!$A$6:$A$65, 0))), "")</f>
        <v/>
      </c>
      <c r="U104" s="249" t="str">
        <f>IFERROR(IF(INDEX('Algorithm Details'!C$6:C$65, MATCH($P104, 'Algorithm Details'!$A$6:$A$65, 0)) = "", "", INDEX('Algorithm Details'!C$6:C$65, MATCH($P104, 'Algorithm Details'!$A$6:$A$65, 0))), "")</f>
        <v/>
      </c>
      <c r="V104" s="1" t="str">
        <f>IFERROR(IF(INDEX('Algorithm Details'!D$6:D$65, MATCH($P104, 'Algorithm Details'!$A$6:$A$65, 0)) = "", "", INDEX('Algorithm Details'!D$6:D$65, MATCH($P104, 'Algorithm Details'!$A$6:$A$65, 0))), "")</f>
        <v/>
      </c>
      <c r="W104" s="1" t="str">
        <f>IFERROR(IF(INDEX('Algorithm Details'!E$6:E$65, MATCH($P104, 'Algorithm Details'!$A$6:$A$65, 0)) = "", "", INDEX('Algorithm Details'!E$6:E$65, MATCH($P104, 'Algorithm Details'!$A$6:$A$65, 0))), "")</f>
        <v/>
      </c>
      <c r="X104" s="1" t="str">
        <f>IFERROR(IF(INDEX('Algorithm Details'!F$6:F$65, MATCH($P104, 'Algorithm Details'!$A$6:$A$65, 0)) = "", "", INDEX('Algorithm Details'!F$6:F$65, MATCH($P104, 'Algorithm Details'!$A$6:$A$65, 0))), "")</f>
        <v/>
      </c>
      <c r="Y104" s="1" t="str">
        <f>IFERROR(IF(INDEX('Algorithm Details'!G$6:G$65, MATCH($P104, 'Algorithm Details'!$A$6:$A$65, 0)) = "", "", INDEX('Algorithm Details'!G$6:G$65, MATCH($P104, 'Algorithm Details'!$A$6:$A$65, 0))), "")</f>
        <v/>
      </c>
      <c r="Z104" s="1" t="str">
        <f>IFERROR(IF(INDEX('Algorithm Details'!H$6:H$65, MATCH($P104, 'Algorithm Details'!$A$6:$A$65, 0)) = "", "", INDEX('Algorithm Details'!H$6:H$65, MATCH($P104, 'Algorithm Details'!$A$6:$A$65, 0))), "")</f>
        <v/>
      </c>
      <c r="AA104" s="1" t="str">
        <f>IFERROR(IF(INDEX('Algorithm Details'!I$6:I$65, MATCH($P104, 'Algorithm Details'!$A$6:$A$65, 0)) = "", "", INDEX('Algorithm Details'!I$6:I$65, MATCH($P104, 'Algorithm Details'!$A$6:$A$65, 0))), "")</f>
        <v/>
      </c>
      <c r="AB104" s="1" t="str">
        <f>IFERROR(IF(INDEX('Algorithm Details'!J$6:J$65, MATCH($P104, 'Algorithm Details'!$A$6:$A$65, 0)) = "", "", INDEX('Algorithm Details'!J$6:J$65, MATCH($P104, 'Algorithm Details'!$A$6:$A$65, 0))), "")</f>
        <v/>
      </c>
      <c r="AC104" s="1" t="str">
        <f>IFERROR(IF(INDEX('Algorithm Details'!K$6:K$65, MATCH($P104, 'Algorithm Details'!$A$6:$A$65, 0)) = "", "", INDEX('Algorithm Details'!K$6:K$65, MATCH($P104, 'Algorithm Details'!$A$6:$A$65, 0))), "")</f>
        <v/>
      </c>
      <c r="AD104" s="1" t="str">
        <f>IFERROR(IF(INDEX('Algorithm Details'!L$6:L$65, MATCH($P104, 'Algorithm Details'!$A$6:$A$65, 0)) = "", "", INDEX('Algorithm Details'!L$6:L$65, MATCH($P104, 'Algorithm Details'!$A$6:$A$65, 0))), "")</f>
        <v/>
      </c>
      <c r="AE104" s="1" t="str">
        <f>IFERROR(IF(INDEX('Algorithm Details'!M$6:M$65, MATCH($P104, 'Algorithm Details'!$A$6:$A$65, 0)) = "", "", INDEX('Algorithm Details'!M$6:M$65, MATCH($P104, 'Algorithm Details'!$A$6:$A$65, 0))), "")</f>
        <v/>
      </c>
      <c r="AF104" s="1" t="str">
        <f>IFERROR(IF(INDEX('Algorithm Details'!N$6:N$65, MATCH($P104, 'Algorithm Details'!$A$6:$A$65, 0)) = "", "", INDEX('Algorithm Details'!N$6:N$65, MATCH($P104, 'Algorithm Details'!$A$6:$A$65, 0))), "")</f>
        <v/>
      </c>
      <c r="AG104" s="1" t="str">
        <f>IFERROR(IF(INDEX('Algorithm Details'!O$6:O$65, MATCH($P104, 'Algorithm Details'!$A$6:$A$65, 0)) = "", "", INDEX('Algorithm Details'!O$6:O$65, MATCH($P104, 'Algorithm Details'!$A$6:$A$65, 0))), "")</f>
        <v/>
      </c>
      <c r="AH104" s="1" t="str">
        <f>IFERROR(IF(INDEX('Algorithm Details'!P$6:P$65, MATCH($P104, 'Algorithm Details'!$A$6:$A$65, 0)) = "", "", INDEX('Algorithm Details'!P$6:P$65, MATCH($P104, 'Algorithm Details'!$A$6:$A$65, 0))), "")</f>
        <v/>
      </c>
      <c r="AI104" s="1" t="str">
        <f>IFERROR(IF(INDEX('Algorithm Details'!Q$6:Q$65, MATCH($P104, 'Algorithm Details'!$A$6:$A$65, 0)) = "", "", INDEX('Algorithm Details'!Q$6:Q$65, MATCH($P104, 'Algorithm Details'!$A$6:$A$65, 0))), "")</f>
        <v/>
      </c>
      <c r="AJ104" s="1" t="str">
        <f>IFERROR(IF(INDEX('Algorithm Details'!R$6:R$65, MATCH($P104, 'Algorithm Details'!$A$6:$A$65, 0)) = "", "", INDEX('Algorithm Details'!R$6:R$65, MATCH($P104, 'Algorithm Details'!$A$6:$A$65, 0))), "")</f>
        <v/>
      </c>
      <c r="AK104" s="1" t="str">
        <f>IFERROR(IF(INDEX('Algorithm Details'!S$6:S$65, MATCH($P104, 'Algorithm Details'!$A$6:$A$65, 0)) = "", "", INDEX('Algorithm Details'!S$6:S$65, MATCH($P104, 'Algorithm Details'!$A$6:$A$65, 0))), "")</f>
        <v/>
      </c>
      <c r="AL104" s="1" t="str">
        <f>IFERROR(IF(INDEX('Algorithm Details'!T$6:T$65, MATCH($P104, 'Algorithm Details'!$A$6:$A$65, 0)) = "", "", INDEX('Algorithm Details'!T$6:T$65, MATCH($P104, 'Algorithm Details'!$A$6:$A$65, 0))), "")</f>
        <v/>
      </c>
      <c r="AM104" s="1" t="str">
        <f>IFERROR(IF(INDEX('Algorithm Details'!U$6:U$65, MATCH($P104, 'Algorithm Details'!$A$6:$A$65, 0)) = "", "", INDEX('Algorithm Details'!U$6:U$65, MATCH($P104, 'Algorithm Details'!$A$6:$A$65, 0))), "")</f>
        <v/>
      </c>
      <c r="AN104" s="1" t="str">
        <f>IFERROR(IF(INDEX('Algorithm Details'!V$6:V$65, MATCH($P104, 'Algorithm Details'!$A$6:$A$65, 0)) = "", "", INDEX('Algorithm Details'!V$6:V$65, MATCH($P104, 'Algorithm Details'!$A$6:$A$65, 0))), "")</f>
        <v/>
      </c>
      <c r="AO104" s="1" t="str">
        <f>IFERROR(IF(INDEX('Algorithm Details'!W$6:W$65, MATCH($P104, 'Algorithm Details'!$A$6:$A$65, 0)) = "", "", INDEX('Algorithm Details'!W$6:W$65, MATCH($P104, 'Algorithm Details'!$A$6:$A$65, 0))), "")</f>
        <v/>
      </c>
      <c r="AP104" s="1" t="str">
        <f>IFERROR(IF(INDEX('Algorithm Details'!X$6:X$65, MATCH($P104, 'Algorithm Details'!$A$6:$A$65, 0)) = "", "", INDEX('Algorithm Details'!X$6:X$65, MATCH($P104, 'Algorithm Details'!$A$6:$A$65, 0))), "")</f>
        <v/>
      </c>
      <c r="AQ104" s="1" t="str">
        <f>IFERROR(IF(INDEX('Algorithm Details'!Y$6:Y$65, MATCH($P104, 'Algorithm Details'!$A$6:$A$65, 0)) = "", "", INDEX('Algorithm Details'!Y$6:Y$65, MATCH($P104, 'Algorithm Details'!$A$6:$A$65, 0))), "")</f>
        <v/>
      </c>
      <c r="AR104" s="1" t="str">
        <f>IFERROR(IF(INDEX('Algorithm Details'!Z$6:Z$65, MATCH($P104, 'Algorithm Details'!$A$6:$A$65, 0)) = "", "", INDEX('Algorithm Details'!Z$6:Z$65, MATCH($P104, 'Algorithm Details'!$A$6:$A$65, 0))), "")</f>
        <v/>
      </c>
      <c r="AS104" s="1" t="str">
        <f>IFERROR(IF(INDEX('Algorithm Details'!AA$6:AA$65, MATCH($P104, 'Algorithm Details'!$A$6:$A$65, 0)) = "", "", INDEX('Algorithm Details'!AA$6:AA$65, MATCH($P104, 'Algorithm Details'!$A$6:$A$65, 0))), "")</f>
        <v/>
      </c>
      <c r="AT104" s="141" t="str">
        <f>IFERROR(IF(INDEX('Algorithm Details'!AB$6:AB$65, MATCH($P104, 'Algorithm Details'!$A$6:$A$65, 0)) = "", "", INDEX('Algorithm Details'!AB$6:AB$65, MATCH($P104, 'Algorithm Details'!$A$6:$A$65, 0))), "")</f>
        <v/>
      </c>
      <c r="AX104" s="1" t="str">
        <f t="shared" si="19"/>
        <v>SuMa++</v>
      </c>
      <c r="AY104" s="1">
        <f t="shared" si="20"/>
        <v>1</v>
      </c>
      <c r="AZ104" s="1">
        <f t="shared" si="21"/>
        <v>2</v>
      </c>
      <c r="BA104" s="1">
        <f t="shared" si="22"/>
        <v>0</v>
      </c>
      <c r="BB104" s="1">
        <f t="shared" si="23"/>
        <v>0</v>
      </c>
      <c r="BC104" s="1">
        <f t="shared" si="27"/>
        <v>0</v>
      </c>
      <c r="BD104" s="79">
        <f t="shared" si="24"/>
        <v>0</v>
      </c>
    </row>
    <row r="105" spans="1:56" x14ac:dyDescent="0.25">
      <c r="A105" s="1" t="str">
        <f>Data!A116</f>
        <v>LC-CRF SLAM</v>
      </c>
      <c r="B105" s="1">
        <f>'(old)OtherMetrics'!B116</f>
        <v>68</v>
      </c>
      <c r="C105" s="1">
        <f>AuxiliaryTable!EV106</f>
        <v>8</v>
      </c>
      <c r="D105" s="1">
        <f>'(old)OtherMetrics'!C116</f>
        <v>7</v>
      </c>
      <c r="E105" s="1">
        <f>'(old)OtherMetrics'!D116</f>
        <v>28</v>
      </c>
      <c r="F105">
        <f t="shared" si="17"/>
        <v>10.5</v>
      </c>
      <c r="G105" s="207">
        <f t="shared" si="26"/>
        <v>0.15441176470588236</v>
      </c>
      <c r="I105" s="1">
        <f t="shared" si="18"/>
        <v>32</v>
      </c>
      <c r="J105" s="215">
        <f>RANK(G105, $G$14:$G$155, 0)+COUNTIF($I105:I246,I105)-1</f>
        <v>32</v>
      </c>
      <c r="P105" s="144" t="str">
        <f t="shared" si="16"/>
        <v>pyLiDAR F2M</v>
      </c>
      <c r="Q105" s="141">
        <v>92</v>
      </c>
      <c r="R105" s="143">
        <f t="shared" si="25"/>
        <v>0</v>
      </c>
      <c r="S105" s="242" t="str">
        <f>IFERROR(INDEX('Algorithm Details'!$Y$6:$Y$65, MATCH(P105, 'Algorithm Details'!$A$6:$A$65, 0)), "")</f>
        <v/>
      </c>
      <c r="T105" s="1" t="str">
        <f>IFERROR(IF(INDEX('Algorithm Details'!B$6:B$65, MATCH($P105, 'Algorithm Details'!$A$6:$A$65, 0)) = "", "", INDEX('Algorithm Details'!B$6:B$65, MATCH($P105, 'Algorithm Details'!$A$6:$A$65, 0))), "")</f>
        <v/>
      </c>
      <c r="U105" s="249" t="str">
        <f>IFERROR(IF(INDEX('Algorithm Details'!C$6:C$65, MATCH($P105, 'Algorithm Details'!$A$6:$A$65, 0)) = "", "", INDEX('Algorithm Details'!C$6:C$65, MATCH($P105, 'Algorithm Details'!$A$6:$A$65, 0))), "")</f>
        <v/>
      </c>
      <c r="V105" s="1" t="str">
        <f>IFERROR(IF(INDEX('Algorithm Details'!D$6:D$65, MATCH($P105, 'Algorithm Details'!$A$6:$A$65, 0)) = "", "", INDEX('Algorithm Details'!D$6:D$65, MATCH($P105, 'Algorithm Details'!$A$6:$A$65, 0))), "")</f>
        <v/>
      </c>
      <c r="W105" s="1" t="str">
        <f>IFERROR(IF(INDEX('Algorithm Details'!E$6:E$65, MATCH($P105, 'Algorithm Details'!$A$6:$A$65, 0)) = "", "", INDEX('Algorithm Details'!E$6:E$65, MATCH($P105, 'Algorithm Details'!$A$6:$A$65, 0))), "")</f>
        <v/>
      </c>
      <c r="X105" s="1" t="str">
        <f>IFERROR(IF(INDEX('Algorithm Details'!F$6:F$65, MATCH($P105, 'Algorithm Details'!$A$6:$A$65, 0)) = "", "", INDEX('Algorithm Details'!F$6:F$65, MATCH($P105, 'Algorithm Details'!$A$6:$A$65, 0))), "")</f>
        <v/>
      </c>
      <c r="Y105" s="1" t="str">
        <f>IFERROR(IF(INDEX('Algorithm Details'!G$6:G$65, MATCH($P105, 'Algorithm Details'!$A$6:$A$65, 0)) = "", "", INDEX('Algorithm Details'!G$6:G$65, MATCH($P105, 'Algorithm Details'!$A$6:$A$65, 0))), "")</f>
        <v/>
      </c>
      <c r="Z105" s="1" t="str">
        <f>IFERROR(IF(INDEX('Algorithm Details'!H$6:H$65, MATCH($P105, 'Algorithm Details'!$A$6:$A$65, 0)) = "", "", INDEX('Algorithm Details'!H$6:H$65, MATCH($P105, 'Algorithm Details'!$A$6:$A$65, 0))), "")</f>
        <v/>
      </c>
      <c r="AA105" s="1" t="str">
        <f>IFERROR(IF(INDEX('Algorithm Details'!I$6:I$65, MATCH($P105, 'Algorithm Details'!$A$6:$A$65, 0)) = "", "", INDEX('Algorithm Details'!I$6:I$65, MATCH($P105, 'Algorithm Details'!$A$6:$A$65, 0))), "")</f>
        <v/>
      </c>
      <c r="AB105" s="1" t="str">
        <f>IFERROR(IF(INDEX('Algorithm Details'!J$6:J$65, MATCH($P105, 'Algorithm Details'!$A$6:$A$65, 0)) = "", "", INDEX('Algorithm Details'!J$6:J$65, MATCH($P105, 'Algorithm Details'!$A$6:$A$65, 0))), "")</f>
        <v/>
      </c>
      <c r="AC105" s="1" t="str">
        <f>IFERROR(IF(INDEX('Algorithm Details'!K$6:K$65, MATCH($P105, 'Algorithm Details'!$A$6:$A$65, 0)) = "", "", INDEX('Algorithm Details'!K$6:K$65, MATCH($P105, 'Algorithm Details'!$A$6:$A$65, 0))), "")</f>
        <v/>
      </c>
      <c r="AD105" s="1" t="str">
        <f>IFERROR(IF(INDEX('Algorithm Details'!L$6:L$65, MATCH($P105, 'Algorithm Details'!$A$6:$A$65, 0)) = "", "", INDEX('Algorithm Details'!L$6:L$65, MATCH($P105, 'Algorithm Details'!$A$6:$A$65, 0))), "")</f>
        <v/>
      </c>
      <c r="AE105" s="1" t="str">
        <f>IFERROR(IF(INDEX('Algorithm Details'!M$6:M$65, MATCH($P105, 'Algorithm Details'!$A$6:$A$65, 0)) = "", "", INDEX('Algorithm Details'!M$6:M$65, MATCH($P105, 'Algorithm Details'!$A$6:$A$65, 0))), "")</f>
        <v/>
      </c>
      <c r="AF105" s="1" t="str">
        <f>IFERROR(IF(INDEX('Algorithm Details'!N$6:N$65, MATCH($P105, 'Algorithm Details'!$A$6:$A$65, 0)) = "", "", INDEX('Algorithm Details'!N$6:N$65, MATCH($P105, 'Algorithm Details'!$A$6:$A$65, 0))), "")</f>
        <v/>
      </c>
      <c r="AG105" s="1" t="str">
        <f>IFERROR(IF(INDEX('Algorithm Details'!O$6:O$65, MATCH($P105, 'Algorithm Details'!$A$6:$A$65, 0)) = "", "", INDEX('Algorithm Details'!O$6:O$65, MATCH($P105, 'Algorithm Details'!$A$6:$A$65, 0))), "")</f>
        <v/>
      </c>
      <c r="AH105" s="1" t="str">
        <f>IFERROR(IF(INDEX('Algorithm Details'!P$6:P$65, MATCH($P105, 'Algorithm Details'!$A$6:$A$65, 0)) = "", "", INDEX('Algorithm Details'!P$6:P$65, MATCH($P105, 'Algorithm Details'!$A$6:$A$65, 0))), "")</f>
        <v/>
      </c>
      <c r="AI105" s="1" t="str">
        <f>IFERROR(IF(INDEX('Algorithm Details'!Q$6:Q$65, MATCH($P105, 'Algorithm Details'!$A$6:$A$65, 0)) = "", "", INDEX('Algorithm Details'!Q$6:Q$65, MATCH($P105, 'Algorithm Details'!$A$6:$A$65, 0))), "")</f>
        <v/>
      </c>
      <c r="AJ105" s="1" t="str">
        <f>IFERROR(IF(INDEX('Algorithm Details'!R$6:R$65, MATCH($P105, 'Algorithm Details'!$A$6:$A$65, 0)) = "", "", INDEX('Algorithm Details'!R$6:R$65, MATCH($P105, 'Algorithm Details'!$A$6:$A$65, 0))), "")</f>
        <v/>
      </c>
      <c r="AK105" s="1" t="str">
        <f>IFERROR(IF(INDEX('Algorithm Details'!S$6:S$65, MATCH($P105, 'Algorithm Details'!$A$6:$A$65, 0)) = "", "", INDEX('Algorithm Details'!S$6:S$65, MATCH($P105, 'Algorithm Details'!$A$6:$A$65, 0))), "")</f>
        <v/>
      </c>
      <c r="AL105" s="1" t="str">
        <f>IFERROR(IF(INDEX('Algorithm Details'!T$6:T$65, MATCH($P105, 'Algorithm Details'!$A$6:$A$65, 0)) = "", "", INDEX('Algorithm Details'!T$6:T$65, MATCH($P105, 'Algorithm Details'!$A$6:$A$65, 0))), "")</f>
        <v/>
      </c>
      <c r="AM105" s="1" t="str">
        <f>IFERROR(IF(INDEX('Algorithm Details'!U$6:U$65, MATCH($P105, 'Algorithm Details'!$A$6:$A$65, 0)) = "", "", INDEX('Algorithm Details'!U$6:U$65, MATCH($P105, 'Algorithm Details'!$A$6:$A$65, 0))), "")</f>
        <v/>
      </c>
      <c r="AN105" s="1" t="str">
        <f>IFERROR(IF(INDEX('Algorithm Details'!V$6:V$65, MATCH($P105, 'Algorithm Details'!$A$6:$A$65, 0)) = "", "", INDEX('Algorithm Details'!V$6:V$65, MATCH($P105, 'Algorithm Details'!$A$6:$A$65, 0))), "")</f>
        <v/>
      </c>
      <c r="AO105" s="1" t="str">
        <f>IFERROR(IF(INDEX('Algorithm Details'!W$6:W$65, MATCH($P105, 'Algorithm Details'!$A$6:$A$65, 0)) = "", "", INDEX('Algorithm Details'!W$6:W$65, MATCH($P105, 'Algorithm Details'!$A$6:$A$65, 0))), "")</f>
        <v/>
      </c>
      <c r="AP105" s="1" t="str">
        <f>IFERROR(IF(INDEX('Algorithm Details'!X$6:X$65, MATCH($P105, 'Algorithm Details'!$A$6:$A$65, 0)) = "", "", INDEX('Algorithm Details'!X$6:X$65, MATCH($P105, 'Algorithm Details'!$A$6:$A$65, 0))), "")</f>
        <v/>
      </c>
      <c r="AQ105" s="1" t="str">
        <f>IFERROR(IF(INDEX('Algorithm Details'!Y$6:Y$65, MATCH($P105, 'Algorithm Details'!$A$6:$A$65, 0)) = "", "", INDEX('Algorithm Details'!Y$6:Y$65, MATCH($P105, 'Algorithm Details'!$A$6:$A$65, 0))), "")</f>
        <v/>
      </c>
      <c r="AR105" s="1" t="str">
        <f>IFERROR(IF(INDEX('Algorithm Details'!Z$6:Z$65, MATCH($P105, 'Algorithm Details'!$A$6:$A$65, 0)) = "", "", INDEX('Algorithm Details'!Z$6:Z$65, MATCH($P105, 'Algorithm Details'!$A$6:$A$65, 0))), "")</f>
        <v/>
      </c>
      <c r="AS105" s="1" t="str">
        <f>IFERROR(IF(INDEX('Algorithm Details'!AA$6:AA$65, MATCH($P105, 'Algorithm Details'!$A$6:$A$65, 0)) = "", "", INDEX('Algorithm Details'!AA$6:AA$65, MATCH($P105, 'Algorithm Details'!$A$6:$A$65, 0))), "")</f>
        <v/>
      </c>
      <c r="AT105" s="141" t="str">
        <f>IFERROR(IF(INDEX('Algorithm Details'!AB$6:AB$65, MATCH($P105, 'Algorithm Details'!$A$6:$A$65, 0)) = "", "", INDEX('Algorithm Details'!AB$6:AB$65, MATCH($P105, 'Algorithm Details'!$A$6:$A$65, 0))), "")</f>
        <v/>
      </c>
      <c r="AX105" s="1" t="str">
        <f t="shared" si="19"/>
        <v>pyLiDAR F2M</v>
      </c>
      <c r="AY105" s="1">
        <f t="shared" si="20"/>
        <v>38</v>
      </c>
      <c r="AZ105" s="1">
        <f t="shared" si="21"/>
        <v>3</v>
      </c>
      <c r="BA105" s="1">
        <f t="shared" si="22"/>
        <v>4</v>
      </c>
      <c r="BB105" s="1">
        <f t="shared" si="23"/>
        <v>9</v>
      </c>
      <c r="BC105" s="1">
        <f t="shared" si="27"/>
        <v>0</v>
      </c>
      <c r="BD105" s="79">
        <f t="shared" si="24"/>
        <v>0</v>
      </c>
    </row>
    <row r="106" spans="1:56" x14ac:dyDescent="0.25">
      <c r="A106" s="1" t="str">
        <f>Data!A117</f>
        <v>Blitz-SLAM</v>
      </c>
      <c r="B106" s="1">
        <f>'(old)OtherMetrics'!B117</f>
        <v>32</v>
      </c>
      <c r="C106" s="1">
        <f>AuxiliaryTable!EV107</f>
        <v>6</v>
      </c>
      <c r="D106" s="1">
        <f>'(old)OtherMetrics'!C117</f>
        <v>1</v>
      </c>
      <c r="E106" s="1">
        <f>'(old)OtherMetrics'!D117</f>
        <v>17</v>
      </c>
      <c r="F106">
        <f t="shared" si="17"/>
        <v>4.1000000000000005</v>
      </c>
      <c r="G106" s="207">
        <f t="shared" si="26"/>
        <v>0.12812500000000002</v>
      </c>
      <c r="I106" s="1">
        <f t="shared" si="18"/>
        <v>39</v>
      </c>
      <c r="J106" s="215">
        <f>RANK(G106, $G$14:$G$155, 0)+COUNTIF($I106:I247,I106)-1</f>
        <v>39</v>
      </c>
      <c r="P106" s="144" t="str">
        <f t="shared" si="16"/>
        <v>DynaSLAM (G)</v>
      </c>
      <c r="Q106" s="141">
        <v>93</v>
      </c>
      <c r="R106" s="143">
        <f t="shared" si="25"/>
        <v>0</v>
      </c>
      <c r="S106" s="242" t="str">
        <f>IFERROR(INDEX('Algorithm Details'!$Y$6:$Y$65, MATCH(P106, 'Algorithm Details'!$A$6:$A$65, 0)), "")</f>
        <v/>
      </c>
      <c r="T106" s="1" t="str">
        <f>IFERROR(IF(INDEX('Algorithm Details'!B$6:B$65, MATCH($P106, 'Algorithm Details'!$A$6:$A$65, 0)) = "", "", INDEX('Algorithm Details'!B$6:B$65, MATCH($P106, 'Algorithm Details'!$A$6:$A$65, 0))), "")</f>
        <v/>
      </c>
      <c r="U106" s="249" t="str">
        <f>IFERROR(IF(INDEX('Algorithm Details'!C$6:C$65, MATCH($P106, 'Algorithm Details'!$A$6:$A$65, 0)) = "", "", INDEX('Algorithm Details'!C$6:C$65, MATCH($P106, 'Algorithm Details'!$A$6:$A$65, 0))), "")</f>
        <v/>
      </c>
      <c r="V106" s="1" t="str">
        <f>IFERROR(IF(INDEX('Algorithm Details'!D$6:D$65, MATCH($P106, 'Algorithm Details'!$A$6:$A$65, 0)) = "", "", INDEX('Algorithm Details'!D$6:D$65, MATCH($P106, 'Algorithm Details'!$A$6:$A$65, 0))), "")</f>
        <v/>
      </c>
      <c r="W106" s="1" t="str">
        <f>IFERROR(IF(INDEX('Algorithm Details'!E$6:E$65, MATCH($P106, 'Algorithm Details'!$A$6:$A$65, 0)) = "", "", INDEX('Algorithm Details'!E$6:E$65, MATCH($P106, 'Algorithm Details'!$A$6:$A$65, 0))), "")</f>
        <v/>
      </c>
      <c r="X106" s="1" t="str">
        <f>IFERROR(IF(INDEX('Algorithm Details'!F$6:F$65, MATCH($P106, 'Algorithm Details'!$A$6:$A$65, 0)) = "", "", INDEX('Algorithm Details'!F$6:F$65, MATCH($P106, 'Algorithm Details'!$A$6:$A$65, 0))), "")</f>
        <v/>
      </c>
      <c r="Y106" s="1" t="str">
        <f>IFERROR(IF(INDEX('Algorithm Details'!G$6:G$65, MATCH($P106, 'Algorithm Details'!$A$6:$A$65, 0)) = "", "", INDEX('Algorithm Details'!G$6:G$65, MATCH($P106, 'Algorithm Details'!$A$6:$A$65, 0))), "")</f>
        <v/>
      </c>
      <c r="Z106" s="1" t="str">
        <f>IFERROR(IF(INDEX('Algorithm Details'!H$6:H$65, MATCH($P106, 'Algorithm Details'!$A$6:$A$65, 0)) = "", "", INDEX('Algorithm Details'!H$6:H$65, MATCH($P106, 'Algorithm Details'!$A$6:$A$65, 0))), "")</f>
        <v/>
      </c>
      <c r="AA106" s="1" t="str">
        <f>IFERROR(IF(INDEX('Algorithm Details'!I$6:I$65, MATCH($P106, 'Algorithm Details'!$A$6:$A$65, 0)) = "", "", INDEX('Algorithm Details'!I$6:I$65, MATCH($P106, 'Algorithm Details'!$A$6:$A$65, 0))), "")</f>
        <v/>
      </c>
      <c r="AB106" s="1" t="str">
        <f>IFERROR(IF(INDEX('Algorithm Details'!J$6:J$65, MATCH($P106, 'Algorithm Details'!$A$6:$A$65, 0)) = "", "", INDEX('Algorithm Details'!J$6:J$65, MATCH($P106, 'Algorithm Details'!$A$6:$A$65, 0))), "")</f>
        <v/>
      </c>
      <c r="AC106" s="1" t="str">
        <f>IFERROR(IF(INDEX('Algorithm Details'!K$6:K$65, MATCH($P106, 'Algorithm Details'!$A$6:$A$65, 0)) = "", "", INDEX('Algorithm Details'!K$6:K$65, MATCH($P106, 'Algorithm Details'!$A$6:$A$65, 0))), "")</f>
        <v/>
      </c>
      <c r="AD106" s="1" t="str">
        <f>IFERROR(IF(INDEX('Algorithm Details'!L$6:L$65, MATCH($P106, 'Algorithm Details'!$A$6:$A$65, 0)) = "", "", INDEX('Algorithm Details'!L$6:L$65, MATCH($P106, 'Algorithm Details'!$A$6:$A$65, 0))), "")</f>
        <v/>
      </c>
      <c r="AE106" s="1" t="str">
        <f>IFERROR(IF(INDEX('Algorithm Details'!M$6:M$65, MATCH($P106, 'Algorithm Details'!$A$6:$A$65, 0)) = "", "", INDEX('Algorithm Details'!M$6:M$65, MATCH($P106, 'Algorithm Details'!$A$6:$A$65, 0))), "")</f>
        <v/>
      </c>
      <c r="AF106" s="1" t="str">
        <f>IFERROR(IF(INDEX('Algorithm Details'!N$6:N$65, MATCH($P106, 'Algorithm Details'!$A$6:$A$65, 0)) = "", "", INDEX('Algorithm Details'!N$6:N$65, MATCH($P106, 'Algorithm Details'!$A$6:$A$65, 0))), "")</f>
        <v/>
      </c>
      <c r="AG106" s="1" t="str">
        <f>IFERROR(IF(INDEX('Algorithm Details'!O$6:O$65, MATCH($P106, 'Algorithm Details'!$A$6:$A$65, 0)) = "", "", INDEX('Algorithm Details'!O$6:O$65, MATCH($P106, 'Algorithm Details'!$A$6:$A$65, 0))), "")</f>
        <v/>
      </c>
      <c r="AH106" s="1" t="str">
        <f>IFERROR(IF(INDEX('Algorithm Details'!P$6:P$65, MATCH($P106, 'Algorithm Details'!$A$6:$A$65, 0)) = "", "", INDEX('Algorithm Details'!P$6:P$65, MATCH($P106, 'Algorithm Details'!$A$6:$A$65, 0))), "")</f>
        <v/>
      </c>
      <c r="AI106" s="1" t="str">
        <f>IFERROR(IF(INDEX('Algorithm Details'!Q$6:Q$65, MATCH($P106, 'Algorithm Details'!$A$6:$A$65, 0)) = "", "", INDEX('Algorithm Details'!Q$6:Q$65, MATCH($P106, 'Algorithm Details'!$A$6:$A$65, 0))), "")</f>
        <v/>
      </c>
      <c r="AJ106" s="1" t="str">
        <f>IFERROR(IF(INDEX('Algorithm Details'!R$6:R$65, MATCH($P106, 'Algorithm Details'!$A$6:$A$65, 0)) = "", "", INDEX('Algorithm Details'!R$6:R$65, MATCH($P106, 'Algorithm Details'!$A$6:$A$65, 0))), "")</f>
        <v/>
      </c>
      <c r="AK106" s="1" t="str">
        <f>IFERROR(IF(INDEX('Algorithm Details'!S$6:S$65, MATCH($P106, 'Algorithm Details'!$A$6:$A$65, 0)) = "", "", INDEX('Algorithm Details'!S$6:S$65, MATCH($P106, 'Algorithm Details'!$A$6:$A$65, 0))), "")</f>
        <v/>
      </c>
      <c r="AL106" s="1" t="str">
        <f>IFERROR(IF(INDEX('Algorithm Details'!T$6:T$65, MATCH($P106, 'Algorithm Details'!$A$6:$A$65, 0)) = "", "", INDEX('Algorithm Details'!T$6:T$65, MATCH($P106, 'Algorithm Details'!$A$6:$A$65, 0))), "")</f>
        <v/>
      </c>
      <c r="AM106" s="1" t="str">
        <f>IFERROR(IF(INDEX('Algorithm Details'!U$6:U$65, MATCH($P106, 'Algorithm Details'!$A$6:$A$65, 0)) = "", "", INDEX('Algorithm Details'!U$6:U$65, MATCH($P106, 'Algorithm Details'!$A$6:$A$65, 0))), "")</f>
        <v/>
      </c>
      <c r="AN106" s="1" t="str">
        <f>IFERROR(IF(INDEX('Algorithm Details'!V$6:V$65, MATCH($P106, 'Algorithm Details'!$A$6:$A$65, 0)) = "", "", INDEX('Algorithm Details'!V$6:V$65, MATCH($P106, 'Algorithm Details'!$A$6:$A$65, 0))), "")</f>
        <v/>
      </c>
      <c r="AO106" s="1" t="str">
        <f>IFERROR(IF(INDEX('Algorithm Details'!W$6:W$65, MATCH($P106, 'Algorithm Details'!$A$6:$A$65, 0)) = "", "", INDEX('Algorithm Details'!W$6:W$65, MATCH($P106, 'Algorithm Details'!$A$6:$A$65, 0))), "")</f>
        <v/>
      </c>
      <c r="AP106" s="1" t="str">
        <f>IFERROR(IF(INDEX('Algorithm Details'!X$6:X$65, MATCH($P106, 'Algorithm Details'!$A$6:$A$65, 0)) = "", "", INDEX('Algorithm Details'!X$6:X$65, MATCH($P106, 'Algorithm Details'!$A$6:$A$65, 0))), "")</f>
        <v/>
      </c>
      <c r="AQ106" s="1" t="str">
        <f>IFERROR(IF(INDEX('Algorithm Details'!Y$6:Y$65, MATCH($P106, 'Algorithm Details'!$A$6:$A$65, 0)) = "", "", INDEX('Algorithm Details'!Y$6:Y$65, MATCH($P106, 'Algorithm Details'!$A$6:$A$65, 0))), "")</f>
        <v/>
      </c>
      <c r="AR106" s="1" t="str">
        <f>IFERROR(IF(INDEX('Algorithm Details'!Z$6:Z$65, MATCH($P106, 'Algorithm Details'!$A$6:$A$65, 0)) = "", "", INDEX('Algorithm Details'!Z$6:Z$65, MATCH($P106, 'Algorithm Details'!$A$6:$A$65, 0))), "")</f>
        <v/>
      </c>
      <c r="AS106" s="1" t="str">
        <f>IFERROR(IF(INDEX('Algorithm Details'!AA$6:AA$65, MATCH($P106, 'Algorithm Details'!$A$6:$A$65, 0)) = "", "", INDEX('Algorithm Details'!AA$6:AA$65, MATCH($P106, 'Algorithm Details'!$A$6:$A$65, 0))), "")</f>
        <v/>
      </c>
      <c r="AT106" s="141" t="str">
        <f>IFERROR(IF(INDEX('Algorithm Details'!AB$6:AB$65, MATCH($P106, 'Algorithm Details'!$A$6:$A$65, 0)) = "", "", INDEX('Algorithm Details'!AB$6:AB$65, MATCH($P106, 'Algorithm Details'!$A$6:$A$65, 0))), "")</f>
        <v/>
      </c>
      <c r="AX106" s="1" t="str">
        <f t="shared" si="19"/>
        <v>DynaSLAM (G)</v>
      </c>
      <c r="AY106" s="1">
        <f t="shared" si="20"/>
        <v>30</v>
      </c>
      <c r="AZ106" s="1">
        <f t="shared" si="21"/>
        <v>4</v>
      </c>
      <c r="BA106" s="1">
        <f t="shared" si="22"/>
        <v>5</v>
      </c>
      <c r="BB106" s="1">
        <f t="shared" si="23"/>
        <v>2</v>
      </c>
      <c r="BC106" s="1">
        <f t="shared" si="27"/>
        <v>0</v>
      </c>
      <c r="BD106" s="79">
        <f t="shared" si="24"/>
        <v>0</v>
      </c>
    </row>
    <row r="107" spans="1:56" x14ac:dyDescent="0.25">
      <c r="A107" s="1" t="str">
        <f>Data!A118</f>
        <v>CFP-SLAM</v>
      </c>
      <c r="B107" s="1">
        <f>'(old)OtherMetrics'!B118</f>
        <v>32</v>
      </c>
      <c r="C107" s="1">
        <f>AuxiliaryTable!EV108</f>
        <v>6</v>
      </c>
      <c r="D107" s="1">
        <f>'(old)OtherMetrics'!C118</f>
        <v>10</v>
      </c>
      <c r="E107" s="1">
        <f>'(old)OtherMetrics'!D118</f>
        <v>14</v>
      </c>
      <c r="F107">
        <f t="shared" si="17"/>
        <v>9.8000000000000007</v>
      </c>
      <c r="G107" s="207">
        <f t="shared" si="26"/>
        <v>0.30625000000000002</v>
      </c>
      <c r="I107" s="1">
        <f t="shared" si="18"/>
        <v>9</v>
      </c>
      <c r="J107" s="215">
        <f>RANK(G107, $G$14:$G$155, 0)+COUNTIF($I107:I248,I107)-1</f>
        <v>9</v>
      </c>
      <c r="P107" s="144" t="str">
        <f t="shared" si="16"/>
        <v>MaskFusion</v>
      </c>
      <c r="Q107" s="141">
        <v>94</v>
      </c>
      <c r="R107" s="143">
        <f t="shared" si="25"/>
        <v>0</v>
      </c>
      <c r="S107" s="242" t="str">
        <f>IFERROR(INDEX('Algorithm Details'!$Y$6:$Y$65, MATCH(P107, 'Algorithm Details'!$A$6:$A$65, 0)), "")</f>
        <v/>
      </c>
      <c r="T107" s="1" t="str">
        <f>IFERROR(IF(INDEX('Algorithm Details'!B$6:B$65, MATCH($P107, 'Algorithm Details'!$A$6:$A$65, 0)) = "", "", INDEX('Algorithm Details'!B$6:B$65, MATCH($P107, 'Algorithm Details'!$A$6:$A$65, 0))), "")</f>
        <v/>
      </c>
      <c r="U107" s="249" t="str">
        <f>IFERROR(IF(INDEX('Algorithm Details'!C$6:C$65, MATCH($P107, 'Algorithm Details'!$A$6:$A$65, 0)) = "", "", INDEX('Algorithm Details'!C$6:C$65, MATCH($P107, 'Algorithm Details'!$A$6:$A$65, 0))), "")</f>
        <v/>
      </c>
      <c r="V107" s="1" t="str">
        <f>IFERROR(IF(INDEX('Algorithm Details'!D$6:D$65, MATCH($P107, 'Algorithm Details'!$A$6:$A$65, 0)) = "", "", INDEX('Algorithm Details'!D$6:D$65, MATCH($P107, 'Algorithm Details'!$A$6:$A$65, 0))), "")</f>
        <v/>
      </c>
      <c r="W107" s="1" t="str">
        <f>IFERROR(IF(INDEX('Algorithm Details'!E$6:E$65, MATCH($P107, 'Algorithm Details'!$A$6:$A$65, 0)) = "", "", INDEX('Algorithm Details'!E$6:E$65, MATCH($P107, 'Algorithm Details'!$A$6:$A$65, 0))), "")</f>
        <v/>
      </c>
      <c r="X107" s="1" t="str">
        <f>IFERROR(IF(INDEX('Algorithm Details'!F$6:F$65, MATCH($P107, 'Algorithm Details'!$A$6:$A$65, 0)) = "", "", INDEX('Algorithm Details'!F$6:F$65, MATCH($P107, 'Algorithm Details'!$A$6:$A$65, 0))), "")</f>
        <v/>
      </c>
      <c r="Y107" s="1" t="str">
        <f>IFERROR(IF(INDEX('Algorithm Details'!G$6:G$65, MATCH($P107, 'Algorithm Details'!$A$6:$A$65, 0)) = "", "", INDEX('Algorithm Details'!G$6:G$65, MATCH($P107, 'Algorithm Details'!$A$6:$A$65, 0))), "")</f>
        <v/>
      </c>
      <c r="Z107" s="1" t="str">
        <f>IFERROR(IF(INDEX('Algorithm Details'!H$6:H$65, MATCH($P107, 'Algorithm Details'!$A$6:$A$65, 0)) = "", "", INDEX('Algorithm Details'!H$6:H$65, MATCH($P107, 'Algorithm Details'!$A$6:$A$65, 0))), "")</f>
        <v/>
      </c>
      <c r="AA107" s="1" t="str">
        <f>IFERROR(IF(INDEX('Algorithm Details'!I$6:I$65, MATCH($P107, 'Algorithm Details'!$A$6:$A$65, 0)) = "", "", INDEX('Algorithm Details'!I$6:I$65, MATCH($P107, 'Algorithm Details'!$A$6:$A$65, 0))), "")</f>
        <v/>
      </c>
      <c r="AB107" s="1" t="str">
        <f>IFERROR(IF(INDEX('Algorithm Details'!J$6:J$65, MATCH($P107, 'Algorithm Details'!$A$6:$A$65, 0)) = "", "", INDEX('Algorithm Details'!J$6:J$65, MATCH($P107, 'Algorithm Details'!$A$6:$A$65, 0))), "")</f>
        <v/>
      </c>
      <c r="AC107" s="1" t="str">
        <f>IFERROR(IF(INDEX('Algorithm Details'!K$6:K$65, MATCH($P107, 'Algorithm Details'!$A$6:$A$65, 0)) = "", "", INDEX('Algorithm Details'!K$6:K$65, MATCH($P107, 'Algorithm Details'!$A$6:$A$65, 0))), "")</f>
        <v/>
      </c>
      <c r="AD107" s="1" t="str">
        <f>IFERROR(IF(INDEX('Algorithm Details'!L$6:L$65, MATCH($P107, 'Algorithm Details'!$A$6:$A$65, 0)) = "", "", INDEX('Algorithm Details'!L$6:L$65, MATCH($P107, 'Algorithm Details'!$A$6:$A$65, 0))), "")</f>
        <v/>
      </c>
      <c r="AE107" s="1" t="str">
        <f>IFERROR(IF(INDEX('Algorithm Details'!M$6:M$65, MATCH($P107, 'Algorithm Details'!$A$6:$A$65, 0)) = "", "", INDEX('Algorithm Details'!M$6:M$65, MATCH($P107, 'Algorithm Details'!$A$6:$A$65, 0))), "")</f>
        <v/>
      </c>
      <c r="AF107" s="1" t="str">
        <f>IFERROR(IF(INDEX('Algorithm Details'!N$6:N$65, MATCH($P107, 'Algorithm Details'!$A$6:$A$65, 0)) = "", "", INDEX('Algorithm Details'!N$6:N$65, MATCH($P107, 'Algorithm Details'!$A$6:$A$65, 0))), "")</f>
        <v/>
      </c>
      <c r="AG107" s="1" t="str">
        <f>IFERROR(IF(INDEX('Algorithm Details'!O$6:O$65, MATCH($P107, 'Algorithm Details'!$A$6:$A$65, 0)) = "", "", INDEX('Algorithm Details'!O$6:O$65, MATCH($P107, 'Algorithm Details'!$A$6:$A$65, 0))), "")</f>
        <v/>
      </c>
      <c r="AH107" s="1" t="str">
        <f>IFERROR(IF(INDEX('Algorithm Details'!P$6:P$65, MATCH($P107, 'Algorithm Details'!$A$6:$A$65, 0)) = "", "", INDEX('Algorithm Details'!P$6:P$65, MATCH($P107, 'Algorithm Details'!$A$6:$A$65, 0))), "")</f>
        <v/>
      </c>
      <c r="AI107" s="1" t="str">
        <f>IFERROR(IF(INDEX('Algorithm Details'!Q$6:Q$65, MATCH($P107, 'Algorithm Details'!$A$6:$A$65, 0)) = "", "", INDEX('Algorithm Details'!Q$6:Q$65, MATCH($P107, 'Algorithm Details'!$A$6:$A$65, 0))), "")</f>
        <v/>
      </c>
      <c r="AJ107" s="1" t="str">
        <f>IFERROR(IF(INDEX('Algorithm Details'!R$6:R$65, MATCH($P107, 'Algorithm Details'!$A$6:$A$65, 0)) = "", "", INDEX('Algorithm Details'!R$6:R$65, MATCH($P107, 'Algorithm Details'!$A$6:$A$65, 0))), "")</f>
        <v/>
      </c>
      <c r="AK107" s="1" t="str">
        <f>IFERROR(IF(INDEX('Algorithm Details'!S$6:S$65, MATCH($P107, 'Algorithm Details'!$A$6:$A$65, 0)) = "", "", INDEX('Algorithm Details'!S$6:S$65, MATCH($P107, 'Algorithm Details'!$A$6:$A$65, 0))), "")</f>
        <v/>
      </c>
      <c r="AL107" s="1" t="str">
        <f>IFERROR(IF(INDEX('Algorithm Details'!T$6:T$65, MATCH($P107, 'Algorithm Details'!$A$6:$A$65, 0)) = "", "", INDEX('Algorithm Details'!T$6:T$65, MATCH($P107, 'Algorithm Details'!$A$6:$A$65, 0))), "")</f>
        <v/>
      </c>
      <c r="AM107" s="1" t="str">
        <f>IFERROR(IF(INDEX('Algorithm Details'!U$6:U$65, MATCH($P107, 'Algorithm Details'!$A$6:$A$65, 0)) = "", "", INDEX('Algorithm Details'!U$6:U$65, MATCH($P107, 'Algorithm Details'!$A$6:$A$65, 0))), "")</f>
        <v/>
      </c>
      <c r="AN107" s="1" t="str">
        <f>IFERROR(IF(INDEX('Algorithm Details'!V$6:V$65, MATCH($P107, 'Algorithm Details'!$A$6:$A$65, 0)) = "", "", INDEX('Algorithm Details'!V$6:V$65, MATCH($P107, 'Algorithm Details'!$A$6:$A$65, 0))), "")</f>
        <v/>
      </c>
      <c r="AO107" s="1" t="str">
        <f>IFERROR(IF(INDEX('Algorithm Details'!W$6:W$65, MATCH($P107, 'Algorithm Details'!$A$6:$A$65, 0)) = "", "", INDEX('Algorithm Details'!W$6:W$65, MATCH($P107, 'Algorithm Details'!$A$6:$A$65, 0))), "")</f>
        <v/>
      </c>
      <c r="AP107" s="1" t="str">
        <f>IFERROR(IF(INDEX('Algorithm Details'!X$6:X$65, MATCH($P107, 'Algorithm Details'!$A$6:$A$65, 0)) = "", "", INDEX('Algorithm Details'!X$6:X$65, MATCH($P107, 'Algorithm Details'!$A$6:$A$65, 0))), "")</f>
        <v/>
      </c>
      <c r="AQ107" s="1" t="str">
        <f>IFERROR(IF(INDEX('Algorithm Details'!Y$6:Y$65, MATCH($P107, 'Algorithm Details'!$A$6:$A$65, 0)) = "", "", INDEX('Algorithm Details'!Y$6:Y$65, MATCH($P107, 'Algorithm Details'!$A$6:$A$65, 0))), "")</f>
        <v/>
      </c>
      <c r="AR107" s="1" t="str">
        <f>IFERROR(IF(INDEX('Algorithm Details'!Z$6:Z$65, MATCH($P107, 'Algorithm Details'!$A$6:$A$65, 0)) = "", "", INDEX('Algorithm Details'!Z$6:Z$65, MATCH($P107, 'Algorithm Details'!$A$6:$A$65, 0))), "")</f>
        <v/>
      </c>
      <c r="AS107" s="1" t="str">
        <f>IFERROR(IF(INDEX('Algorithm Details'!AA$6:AA$65, MATCH($P107, 'Algorithm Details'!$A$6:$A$65, 0)) = "", "", INDEX('Algorithm Details'!AA$6:AA$65, MATCH($P107, 'Algorithm Details'!$A$6:$A$65, 0))), "")</f>
        <v/>
      </c>
      <c r="AT107" s="141" t="str">
        <f>IFERROR(IF(INDEX('Algorithm Details'!AB$6:AB$65, MATCH($P107, 'Algorithm Details'!$A$6:$A$65, 0)) = "", "", INDEX('Algorithm Details'!AB$6:AB$65, MATCH($P107, 'Algorithm Details'!$A$6:$A$65, 0))), "")</f>
        <v/>
      </c>
      <c r="AX107" s="1" t="str">
        <f t="shared" si="19"/>
        <v>MaskFusion</v>
      </c>
      <c r="AY107" s="1">
        <f t="shared" si="20"/>
        <v>6</v>
      </c>
      <c r="AZ107" s="1">
        <f t="shared" si="21"/>
        <v>4</v>
      </c>
      <c r="BA107" s="1">
        <f t="shared" si="22"/>
        <v>0</v>
      </c>
      <c r="BB107" s="1">
        <f t="shared" si="23"/>
        <v>0</v>
      </c>
      <c r="BC107" s="1">
        <f t="shared" si="27"/>
        <v>0</v>
      </c>
      <c r="BD107" s="79">
        <f t="shared" si="24"/>
        <v>0</v>
      </c>
    </row>
    <row r="108" spans="1:56" x14ac:dyDescent="0.25">
      <c r="A108" s="1" t="str">
        <f>Data!A119</f>
        <v>OVD-SLAM</v>
      </c>
      <c r="B108" s="1">
        <f>'(old)OtherMetrics'!B119</f>
        <v>68</v>
      </c>
      <c r="C108" s="1">
        <f>AuxiliaryTable!EV109</f>
        <v>8</v>
      </c>
      <c r="D108" s="1">
        <f>'(old)OtherMetrics'!C119</f>
        <v>42</v>
      </c>
      <c r="E108" s="1">
        <f>'(old)OtherMetrics'!D119</f>
        <v>24</v>
      </c>
      <c r="F108">
        <f t="shared" si="17"/>
        <v>34.200000000000003</v>
      </c>
      <c r="G108" s="207">
        <f t="shared" si="26"/>
        <v>0.50294117647058822</v>
      </c>
      <c r="I108" s="1">
        <f t="shared" si="18"/>
        <v>2</v>
      </c>
      <c r="J108" s="215">
        <f>RANK(G108, $G$14:$G$155, 0)+COUNTIF($I108:I249,I108)-1</f>
        <v>2</v>
      </c>
      <c r="P108" s="144" t="str">
        <f t="shared" si="16"/>
        <v>maplab 2.0, FAST-LIO2 +SP +B</v>
      </c>
      <c r="Q108" s="141">
        <v>95</v>
      </c>
      <c r="R108" s="143">
        <f t="shared" si="25"/>
        <v>0</v>
      </c>
      <c r="S108" s="242" t="str">
        <f>IFERROR(INDEX('Algorithm Details'!$Y$6:$Y$65, MATCH(P108, 'Algorithm Details'!$A$6:$A$65, 0)), "")</f>
        <v/>
      </c>
      <c r="T108" s="1" t="str">
        <f>IFERROR(IF(INDEX('Algorithm Details'!B$6:B$65, MATCH($P108, 'Algorithm Details'!$A$6:$A$65, 0)) = "", "", INDEX('Algorithm Details'!B$6:B$65, MATCH($P108, 'Algorithm Details'!$A$6:$A$65, 0))), "")</f>
        <v/>
      </c>
      <c r="U108" s="249" t="str">
        <f>IFERROR(IF(INDEX('Algorithm Details'!C$6:C$65, MATCH($P108, 'Algorithm Details'!$A$6:$A$65, 0)) = "", "", INDEX('Algorithm Details'!C$6:C$65, MATCH($P108, 'Algorithm Details'!$A$6:$A$65, 0))), "")</f>
        <v/>
      </c>
      <c r="V108" s="1" t="str">
        <f>IFERROR(IF(INDEX('Algorithm Details'!D$6:D$65, MATCH($P108, 'Algorithm Details'!$A$6:$A$65, 0)) = "", "", INDEX('Algorithm Details'!D$6:D$65, MATCH($P108, 'Algorithm Details'!$A$6:$A$65, 0))), "")</f>
        <v/>
      </c>
      <c r="W108" s="1" t="str">
        <f>IFERROR(IF(INDEX('Algorithm Details'!E$6:E$65, MATCH($P108, 'Algorithm Details'!$A$6:$A$65, 0)) = "", "", INDEX('Algorithm Details'!E$6:E$65, MATCH($P108, 'Algorithm Details'!$A$6:$A$65, 0))), "")</f>
        <v/>
      </c>
      <c r="X108" s="1" t="str">
        <f>IFERROR(IF(INDEX('Algorithm Details'!F$6:F$65, MATCH($P108, 'Algorithm Details'!$A$6:$A$65, 0)) = "", "", INDEX('Algorithm Details'!F$6:F$65, MATCH($P108, 'Algorithm Details'!$A$6:$A$65, 0))), "")</f>
        <v/>
      </c>
      <c r="Y108" s="1" t="str">
        <f>IFERROR(IF(INDEX('Algorithm Details'!G$6:G$65, MATCH($P108, 'Algorithm Details'!$A$6:$A$65, 0)) = "", "", INDEX('Algorithm Details'!G$6:G$65, MATCH($P108, 'Algorithm Details'!$A$6:$A$65, 0))), "")</f>
        <v/>
      </c>
      <c r="Z108" s="1" t="str">
        <f>IFERROR(IF(INDEX('Algorithm Details'!H$6:H$65, MATCH($P108, 'Algorithm Details'!$A$6:$A$65, 0)) = "", "", INDEX('Algorithm Details'!H$6:H$65, MATCH($P108, 'Algorithm Details'!$A$6:$A$65, 0))), "")</f>
        <v/>
      </c>
      <c r="AA108" s="1" t="str">
        <f>IFERROR(IF(INDEX('Algorithm Details'!I$6:I$65, MATCH($P108, 'Algorithm Details'!$A$6:$A$65, 0)) = "", "", INDEX('Algorithm Details'!I$6:I$65, MATCH($P108, 'Algorithm Details'!$A$6:$A$65, 0))), "")</f>
        <v/>
      </c>
      <c r="AB108" s="1" t="str">
        <f>IFERROR(IF(INDEX('Algorithm Details'!J$6:J$65, MATCH($P108, 'Algorithm Details'!$A$6:$A$65, 0)) = "", "", INDEX('Algorithm Details'!J$6:J$65, MATCH($P108, 'Algorithm Details'!$A$6:$A$65, 0))), "")</f>
        <v/>
      </c>
      <c r="AC108" s="1" t="str">
        <f>IFERROR(IF(INDEX('Algorithm Details'!K$6:K$65, MATCH($P108, 'Algorithm Details'!$A$6:$A$65, 0)) = "", "", INDEX('Algorithm Details'!K$6:K$65, MATCH($P108, 'Algorithm Details'!$A$6:$A$65, 0))), "")</f>
        <v/>
      </c>
      <c r="AD108" s="1" t="str">
        <f>IFERROR(IF(INDEX('Algorithm Details'!L$6:L$65, MATCH($P108, 'Algorithm Details'!$A$6:$A$65, 0)) = "", "", INDEX('Algorithm Details'!L$6:L$65, MATCH($P108, 'Algorithm Details'!$A$6:$A$65, 0))), "")</f>
        <v/>
      </c>
      <c r="AE108" s="1" t="str">
        <f>IFERROR(IF(INDEX('Algorithm Details'!M$6:M$65, MATCH($P108, 'Algorithm Details'!$A$6:$A$65, 0)) = "", "", INDEX('Algorithm Details'!M$6:M$65, MATCH($P108, 'Algorithm Details'!$A$6:$A$65, 0))), "")</f>
        <v/>
      </c>
      <c r="AF108" s="1" t="str">
        <f>IFERROR(IF(INDEX('Algorithm Details'!N$6:N$65, MATCH($P108, 'Algorithm Details'!$A$6:$A$65, 0)) = "", "", INDEX('Algorithm Details'!N$6:N$65, MATCH($P108, 'Algorithm Details'!$A$6:$A$65, 0))), "")</f>
        <v/>
      </c>
      <c r="AG108" s="1" t="str">
        <f>IFERROR(IF(INDEX('Algorithm Details'!O$6:O$65, MATCH($P108, 'Algorithm Details'!$A$6:$A$65, 0)) = "", "", INDEX('Algorithm Details'!O$6:O$65, MATCH($P108, 'Algorithm Details'!$A$6:$A$65, 0))), "")</f>
        <v/>
      </c>
      <c r="AH108" s="1" t="str">
        <f>IFERROR(IF(INDEX('Algorithm Details'!P$6:P$65, MATCH($P108, 'Algorithm Details'!$A$6:$A$65, 0)) = "", "", INDEX('Algorithm Details'!P$6:P$65, MATCH($P108, 'Algorithm Details'!$A$6:$A$65, 0))), "")</f>
        <v/>
      </c>
      <c r="AI108" s="1" t="str">
        <f>IFERROR(IF(INDEX('Algorithm Details'!Q$6:Q$65, MATCH($P108, 'Algorithm Details'!$A$6:$A$65, 0)) = "", "", INDEX('Algorithm Details'!Q$6:Q$65, MATCH($P108, 'Algorithm Details'!$A$6:$A$65, 0))), "")</f>
        <v/>
      </c>
      <c r="AJ108" s="1" t="str">
        <f>IFERROR(IF(INDEX('Algorithm Details'!R$6:R$65, MATCH($P108, 'Algorithm Details'!$A$6:$A$65, 0)) = "", "", INDEX('Algorithm Details'!R$6:R$65, MATCH($P108, 'Algorithm Details'!$A$6:$A$65, 0))), "")</f>
        <v/>
      </c>
      <c r="AK108" s="1" t="str">
        <f>IFERROR(IF(INDEX('Algorithm Details'!S$6:S$65, MATCH($P108, 'Algorithm Details'!$A$6:$A$65, 0)) = "", "", INDEX('Algorithm Details'!S$6:S$65, MATCH($P108, 'Algorithm Details'!$A$6:$A$65, 0))), "")</f>
        <v/>
      </c>
      <c r="AL108" s="1" t="str">
        <f>IFERROR(IF(INDEX('Algorithm Details'!T$6:T$65, MATCH($P108, 'Algorithm Details'!$A$6:$A$65, 0)) = "", "", INDEX('Algorithm Details'!T$6:T$65, MATCH($P108, 'Algorithm Details'!$A$6:$A$65, 0))), "")</f>
        <v/>
      </c>
      <c r="AM108" s="1" t="str">
        <f>IFERROR(IF(INDEX('Algorithm Details'!U$6:U$65, MATCH($P108, 'Algorithm Details'!$A$6:$A$65, 0)) = "", "", INDEX('Algorithm Details'!U$6:U$65, MATCH($P108, 'Algorithm Details'!$A$6:$A$65, 0))), "")</f>
        <v/>
      </c>
      <c r="AN108" s="1" t="str">
        <f>IFERROR(IF(INDEX('Algorithm Details'!V$6:V$65, MATCH($P108, 'Algorithm Details'!$A$6:$A$65, 0)) = "", "", INDEX('Algorithm Details'!V$6:V$65, MATCH($P108, 'Algorithm Details'!$A$6:$A$65, 0))), "")</f>
        <v/>
      </c>
      <c r="AO108" s="1" t="str">
        <f>IFERROR(IF(INDEX('Algorithm Details'!W$6:W$65, MATCH($P108, 'Algorithm Details'!$A$6:$A$65, 0)) = "", "", INDEX('Algorithm Details'!W$6:W$65, MATCH($P108, 'Algorithm Details'!$A$6:$A$65, 0))), "")</f>
        <v/>
      </c>
      <c r="AP108" s="1" t="str">
        <f>IFERROR(IF(INDEX('Algorithm Details'!X$6:X$65, MATCH($P108, 'Algorithm Details'!$A$6:$A$65, 0)) = "", "", INDEX('Algorithm Details'!X$6:X$65, MATCH($P108, 'Algorithm Details'!$A$6:$A$65, 0))), "")</f>
        <v/>
      </c>
      <c r="AQ108" s="1" t="str">
        <f>IFERROR(IF(INDEX('Algorithm Details'!Y$6:Y$65, MATCH($P108, 'Algorithm Details'!$A$6:$A$65, 0)) = "", "", INDEX('Algorithm Details'!Y$6:Y$65, MATCH($P108, 'Algorithm Details'!$A$6:$A$65, 0))), "")</f>
        <v/>
      </c>
      <c r="AR108" s="1" t="str">
        <f>IFERROR(IF(INDEX('Algorithm Details'!Z$6:Z$65, MATCH($P108, 'Algorithm Details'!$A$6:$A$65, 0)) = "", "", INDEX('Algorithm Details'!Z$6:Z$65, MATCH($P108, 'Algorithm Details'!$A$6:$A$65, 0))), "")</f>
        <v/>
      </c>
      <c r="AS108" s="1" t="str">
        <f>IFERROR(IF(INDEX('Algorithm Details'!AA$6:AA$65, MATCH($P108, 'Algorithm Details'!$A$6:$A$65, 0)) = "", "", INDEX('Algorithm Details'!AA$6:AA$65, MATCH($P108, 'Algorithm Details'!$A$6:$A$65, 0))), "")</f>
        <v/>
      </c>
      <c r="AT108" s="141" t="str">
        <f>IFERROR(IF(INDEX('Algorithm Details'!AB$6:AB$65, MATCH($P108, 'Algorithm Details'!$A$6:$A$65, 0)) = "", "", INDEX('Algorithm Details'!AB$6:AB$65, MATCH($P108, 'Algorithm Details'!$A$6:$A$65, 0))), "")</f>
        <v/>
      </c>
      <c r="AX108" s="1" t="str">
        <f t="shared" si="19"/>
        <v>maplab 2.0, FAST-LIO2 +SP +B</v>
      </c>
      <c r="AY108" s="1">
        <f t="shared" si="20"/>
        <v>9</v>
      </c>
      <c r="AZ108" s="1">
        <f t="shared" si="21"/>
        <v>10</v>
      </c>
      <c r="BA108" s="1">
        <f t="shared" si="22"/>
        <v>9</v>
      </c>
      <c r="BB108" s="1">
        <f t="shared" si="23"/>
        <v>0</v>
      </c>
      <c r="BC108" s="1">
        <f t="shared" si="27"/>
        <v>0</v>
      </c>
      <c r="BD108" s="79">
        <f t="shared" si="24"/>
        <v>0</v>
      </c>
    </row>
    <row r="109" spans="1:56" x14ac:dyDescent="0.25">
      <c r="A109" s="1" t="str">
        <f>Data!A120</f>
        <v>YOLO-SLAM</v>
      </c>
      <c r="B109" s="1">
        <f>'(old)OtherMetrics'!B120</f>
        <v>36</v>
      </c>
      <c r="C109" s="1">
        <f>AuxiliaryTable!EV110</f>
        <v>6</v>
      </c>
      <c r="D109" s="1">
        <f>'(old)OtherMetrics'!C120</f>
        <v>3</v>
      </c>
      <c r="E109" s="1">
        <f>'(old)OtherMetrics'!D120</f>
        <v>1</v>
      </c>
      <c r="F109">
        <f t="shared" si="17"/>
        <v>2.2999999999999998</v>
      </c>
      <c r="G109" s="207">
        <f t="shared" si="26"/>
        <v>6.3888888888888884E-2</v>
      </c>
      <c r="I109" s="1">
        <f t="shared" si="18"/>
        <v>51</v>
      </c>
      <c r="J109" s="215">
        <f>RANK(G109, $G$14:$G$155, 0)+COUNTIF($I109:I250,I109)-1</f>
        <v>51</v>
      </c>
      <c r="P109" s="144" t="str">
        <f t="shared" si="16"/>
        <v>maplab 2.0, OKVIS +ICP</v>
      </c>
      <c r="Q109" s="141">
        <v>96</v>
      </c>
      <c r="R109" s="143">
        <f t="shared" si="25"/>
        <v>0</v>
      </c>
      <c r="S109" s="242" t="str">
        <f>IFERROR(INDEX('Algorithm Details'!$Y$6:$Y$65, MATCH(P109, 'Algorithm Details'!$A$6:$A$65, 0)), "")</f>
        <v/>
      </c>
      <c r="T109" s="1" t="str">
        <f>IFERROR(IF(INDEX('Algorithm Details'!B$6:B$65, MATCH($P109, 'Algorithm Details'!$A$6:$A$65, 0)) = "", "", INDEX('Algorithm Details'!B$6:B$65, MATCH($P109, 'Algorithm Details'!$A$6:$A$65, 0))), "")</f>
        <v/>
      </c>
      <c r="U109" s="249" t="str">
        <f>IFERROR(IF(INDEX('Algorithm Details'!C$6:C$65, MATCH($P109, 'Algorithm Details'!$A$6:$A$65, 0)) = "", "", INDEX('Algorithm Details'!C$6:C$65, MATCH($P109, 'Algorithm Details'!$A$6:$A$65, 0))), "")</f>
        <v/>
      </c>
      <c r="V109" s="1" t="str">
        <f>IFERROR(IF(INDEX('Algorithm Details'!D$6:D$65, MATCH($P109, 'Algorithm Details'!$A$6:$A$65, 0)) = "", "", INDEX('Algorithm Details'!D$6:D$65, MATCH($P109, 'Algorithm Details'!$A$6:$A$65, 0))), "")</f>
        <v/>
      </c>
      <c r="W109" s="1" t="str">
        <f>IFERROR(IF(INDEX('Algorithm Details'!E$6:E$65, MATCH($P109, 'Algorithm Details'!$A$6:$A$65, 0)) = "", "", INDEX('Algorithm Details'!E$6:E$65, MATCH($P109, 'Algorithm Details'!$A$6:$A$65, 0))), "")</f>
        <v/>
      </c>
      <c r="X109" s="1" t="str">
        <f>IFERROR(IF(INDEX('Algorithm Details'!F$6:F$65, MATCH($P109, 'Algorithm Details'!$A$6:$A$65, 0)) = "", "", INDEX('Algorithm Details'!F$6:F$65, MATCH($P109, 'Algorithm Details'!$A$6:$A$65, 0))), "")</f>
        <v/>
      </c>
      <c r="Y109" s="1" t="str">
        <f>IFERROR(IF(INDEX('Algorithm Details'!G$6:G$65, MATCH($P109, 'Algorithm Details'!$A$6:$A$65, 0)) = "", "", INDEX('Algorithm Details'!G$6:G$65, MATCH($P109, 'Algorithm Details'!$A$6:$A$65, 0))), "")</f>
        <v/>
      </c>
      <c r="Z109" s="1" t="str">
        <f>IFERROR(IF(INDEX('Algorithm Details'!H$6:H$65, MATCH($P109, 'Algorithm Details'!$A$6:$A$65, 0)) = "", "", INDEX('Algorithm Details'!H$6:H$65, MATCH($P109, 'Algorithm Details'!$A$6:$A$65, 0))), "")</f>
        <v/>
      </c>
      <c r="AA109" s="1" t="str">
        <f>IFERROR(IF(INDEX('Algorithm Details'!I$6:I$65, MATCH($P109, 'Algorithm Details'!$A$6:$A$65, 0)) = "", "", INDEX('Algorithm Details'!I$6:I$65, MATCH($P109, 'Algorithm Details'!$A$6:$A$65, 0))), "")</f>
        <v/>
      </c>
      <c r="AB109" s="1" t="str">
        <f>IFERROR(IF(INDEX('Algorithm Details'!J$6:J$65, MATCH($P109, 'Algorithm Details'!$A$6:$A$65, 0)) = "", "", INDEX('Algorithm Details'!J$6:J$65, MATCH($P109, 'Algorithm Details'!$A$6:$A$65, 0))), "")</f>
        <v/>
      </c>
      <c r="AC109" s="1" t="str">
        <f>IFERROR(IF(INDEX('Algorithm Details'!K$6:K$65, MATCH($P109, 'Algorithm Details'!$A$6:$A$65, 0)) = "", "", INDEX('Algorithm Details'!K$6:K$65, MATCH($P109, 'Algorithm Details'!$A$6:$A$65, 0))), "")</f>
        <v/>
      </c>
      <c r="AD109" s="1" t="str">
        <f>IFERROR(IF(INDEX('Algorithm Details'!L$6:L$65, MATCH($P109, 'Algorithm Details'!$A$6:$A$65, 0)) = "", "", INDEX('Algorithm Details'!L$6:L$65, MATCH($P109, 'Algorithm Details'!$A$6:$A$65, 0))), "")</f>
        <v/>
      </c>
      <c r="AE109" s="1" t="str">
        <f>IFERROR(IF(INDEX('Algorithm Details'!M$6:M$65, MATCH($P109, 'Algorithm Details'!$A$6:$A$65, 0)) = "", "", INDEX('Algorithm Details'!M$6:M$65, MATCH($P109, 'Algorithm Details'!$A$6:$A$65, 0))), "")</f>
        <v/>
      </c>
      <c r="AF109" s="1" t="str">
        <f>IFERROR(IF(INDEX('Algorithm Details'!N$6:N$65, MATCH($P109, 'Algorithm Details'!$A$6:$A$65, 0)) = "", "", INDEX('Algorithm Details'!N$6:N$65, MATCH($P109, 'Algorithm Details'!$A$6:$A$65, 0))), "")</f>
        <v/>
      </c>
      <c r="AG109" s="1" t="str">
        <f>IFERROR(IF(INDEX('Algorithm Details'!O$6:O$65, MATCH($P109, 'Algorithm Details'!$A$6:$A$65, 0)) = "", "", INDEX('Algorithm Details'!O$6:O$65, MATCH($P109, 'Algorithm Details'!$A$6:$A$65, 0))), "")</f>
        <v/>
      </c>
      <c r="AH109" s="1" t="str">
        <f>IFERROR(IF(INDEX('Algorithm Details'!P$6:P$65, MATCH($P109, 'Algorithm Details'!$A$6:$A$65, 0)) = "", "", INDEX('Algorithm Details'!P$6:P$65, MATCH($P109, 'Algorithm Details'!$A$6:$A$65, 0))), "")</f>
        <v/>
      </c>
      <c r="AI109" s="1" t="str">
        <f>IFERROR(IF(INDEX('Algorithm Details'!Q$6:Q$65, MATCH($P109, 'Algorithm Details'!$A$6:$A$65, 0)) = "", "", INDEX('Algorithm Details'!Q$6:Q$65, MATCH($P109, 'Algorithm Details'!$A$6:$A$65, 0))), "")</f>
        <v/>
      </c>
      <c r="AJ109" s="1" t="str">
        <f>IFERROR(IF(INDEX('Algorithm Details'!R$6:R$65, MATCH($P109, 'Algorithm Details'!$A$6:$A$65, 0)) = "", "", INDEX('Algorithm Details'!R$6:R$65, MATCH($P109, 'Algorithm Details'!$A$6:$A$65, 0))), "")</f>
        <v/>
      </c>
      <c r="AK109" s="1" t="str">
        <f>IFERROR(IF(INDEX('Algorithm Details'!S$6:S$65, MATCH($P109, 'Algorithm Details'!$A$6:$A$65, 0)) = "", "", INDEX('Algorithm Details'!S$6:S$65, MATCH($P109, 'Algorithm Details'!$A$6:$A$65, 0))), "")</f>
        <v/>
      </c>
      <c r="AL109" s="1" t="str">
        <f>IFERROR(IF(INDEX('Algorithm Details'!T$6:T$65, MATCH($P109, 'Algorithm Details'!$A$6:$A$65, 0)) = "", "", INDEX('Algorithm Details'!T$6:T$65, MATCH($P109, 'Algorithm Details'!$A$6:$A$65, 0))), "")</f>
        <v/>
      </c>
      <c r="AM109" s="1" t="str">
        <f>IFERROR(IF(INDEX('Algorithm Details'!U$6:U$65, MATCH($P109, 'Algorithm Details'!$A$6:$A$65, 0)) = "", "", INDEX('Algorithm Details'!U$6:U$65, MATCH($P109, 'Algorithm Details'!$A$6:$A$65, 0))), "")</f>
        <v/>
      </c>
      <c r="AN109" s="1" t="str">
        <f>IFERROR(IF(INDEX('Algorithm Details'!V$6:V$65, MATCH($P109, 'Algorithm Details'!$A$6:$A$65, 0)) = "", "", INDEX('Algorithm Details'!V$6:V$65, MATCH($P109, 'Algorithm Details'!$A$6:$A$65, 0))), "")</f>
        <v/>
      </c>
      <c r="AO109" s="1" t="str">
        <f>IFERROR(IF(INDEX('Algorithm Details'!W$6:W$65, MATCH($P109, 'Algorithm Details'!$A$6:$A$65, 0)) = "", "", INDEX('Algorithm Details'!W$6:W$65, MATCH($P109, 'Algorithm Details'!$A$6:$A$65, 0))), "")</f>
        <v/>
      </c>
      <c r="AP109" s="1" t="str">
        <f>IFERROR(IF(INDEX('Algorithm Details'!X$6:X$65, MATCH($P109, 'Algorithm Details'!$A$6:$A$65, 0)) = "", "", INDEX('Algorithm Details'!X$6:X$65, MATCH($P109, 'Algorithm Details'!$A$6:$A$65, 0))), "")</f>
        <v/>
      </c>
      <c r="AQ109" s="1" t="str">
        <f>IFERROR(IF(INDEX('Algorithm Details'!Y$6:Y$65, MATCH($P109, 'Algorithm Details'!$A$6:$A$65, 0)) = "", "", INDEX('Algorithm Details'!Y$6:Y$65, MATCH($P109, 'Algorithm Details'!$A$6:$A$65, 0))), "")</f>
        <v/>
      </c>
      <c r="AR109" s="1" t="str">
        <f>IFERROR(IF(INDEX('Algorithm Details'!Z$6:Z$65, MATCH($P109, 'Algorithm Details'!$A$6:$A$65, 0)) = "", "", INDEX('Algorithm Details'!Z$6:Z$65, MATCH($P109, 'Algorithm Details'!$A$6:$A$65, 0))), "")</f>
        <v/>
      </c>
      <c r="AS109" s="1" t="str">
        <f>IFERROR(IF(INDEX('Algorithm Details'!AA$6:AA$65, MATCH($P109, 'Algorithm Details'!$A$6:$A$65, 0)) = "", "", INDEX('Algorithm Details'!AA$6:AA$65, MATCH($P109, 'Algorithm Details'!$A$6:$A$65, 0))), "")</f>
        <v/>
      </c>
      <c r="AT109" s="141" t="str">
        <f>IFERROR(IF(INDEX('Algorithm Details'!AB$6:AB$65, MATCH($P109, 'Algorithm Details'!$A$6:$A$65, 0)) = "", "", INDEX('Algorithm Details'!AB$6:AB$65, MATCH($P109, 'Algorithm Details'!$A$6:$A$65, 0))), "")</f>
        <v/>
      </c>
      <c r="AX109" s="1" t="str">
        <f t="shared" si="19"/>
        <v>maplab 2.0, OKVIS +ICP</v>
      </c>
      <c r="AY109" s="1">
        <f t="shared" si="20"/>
        <v>9</v>
      </c>
      <c r="AZ109" s="1">
        <f t="shared" si="21"/>
        <v>10</v>
      </c>
      <c r="BA109" s="1">
        <f t="shared" si="22"/>
        <v>2</v>
      </c>
      <c r="BB109" s="1">
        <f t="shared" si="23"/>
        <v>1</v>
      </c>
      <c r="BC109" s="1">
        <f t="shared" si="27"/>
        <v>0</v>
      </c>
      <c r="BD109" s="79">
        <f t="shared" si="24"/>
        <v>0</v>
      </c>
    </row>
    <row r="110" spans="1:56" x14ac:dyDescent="0.25">
      <c r="A110" s="1" t="str">
        <f>Data!A121</f>
        <v>ReFusion</v>
      </c>
      <c r="B110" s="1">
        <f>'(old)OtherMetrics'!B121</f>
        <v>66</v>
      </c>
      <c r="C110" s="1">
        <f>AuxiliaryTable!EV111</f>
        <v>10</v>
      </c>
      <c r="D110" s="1">
        <f>'(old)OtherMetrics'!C121</f>
        <v>3</v>
      </c>
      <c r="E110" s="1">
        <f>'(old)OtherMetrics'!D121</f>
        <v>0</v>
      </c>
      <c r="F110">
        <f t="shared" si="17"/>
        <v>2.0999999999999996</v>
      </c>
      <c r="G110" s="207">
        <f t="shared" si="26"/>
        <v>3.1818181818181815E-2</v>
      </c>
      <c r="I110" s="1">
        <f t="shared" si="18"/>
        <v>58</v>
      </c>
      <c r="J110" s="215">
        <f>RANK(G110, $G$14:$G$155, 0)+COUNTIF($I110:I251,I110)-1</f>
        <v>59</v>
      </c>
      <c r="P110" s="144" t="str">
        <f t="shared" si="16"/>
        <v>maplab 2.0, OKVIS +SP +B</v>
      </c>
      <c r="Q110" s="141">
        <v>97</v>
      </c>
      <c r="R110" s="143">
        <f t="shared" si="25"/>
        <v>0</v>
      </c>
      <c r="S110" s="242" t="str">
        <f>IFERROR(INDEX('Algorithm Details'!$Y$6:$Y$65, MATCH(P110, 'Algorithm Details'!$A$6:$A$65, 0)), "")</f>
        <v/>
      </c>
      <c r="T110" s="1" t="str">
        <f>IFERROR(IF(INDEX('Algorithm Details'!B$6:B$65, MATCH($P110, 'Algorithm Details'!$A$6:$A$65, 0)) = "", "", INDEX('Algorithm Details'!B$6:B$65, MATCH($P110, 'Algorithm Details'!$A$6:$A$65, 0))), "")</f>
        <v/>
      </c>
      <c r="U110" s="249" t="str">
        <f>IFERROR(IF(INDEX('Algorithm Details'!C$6:C$65, MATCH($P110, 'Algorithm Details'!$A$6:$A$65, 0)) = "", "", INDEX('Algorithm Details'!C$6:C$65, MATCH($P110, 'Algorithm Details'!$A$6:$A$65, 0))), "")</f>
        <v/>
      </c>
      <c r="V110" s="1" t="str">
        <f>IFERROR(IF(INDEX('Algorithm Details'!D$6:D$65, MATCH($P110, 'Algorithm Details'!$A$6:$A$65, 0)) = "", "", INDEX('Algorithm Details'!D$6:D$65, MATCH($P110, 'Algorithm Details'!$A$6:$A$65, 0))), "")</f>
        <v/>
      </c>
      <c r="W110" s="1" t="str">
        <f>IFERROR(IF(INDEX('Algorithm Details'!E$6:E$65, MATCH($P110, 'Algorithm Details'!$A$6:$A$65, 0)) = "", "", INDEX('Algorithm Details'!E$6:E$65, MATCH($P110, 'Algorithm Details'!$A$6:$A$65, 0))), "")</f>
        <v/>
      </c>
      <c r="X110" s="1" t="str">
        <f>IFERROR(IF(INDEX('Algorithm Details'!F$6:F$65, MATCH($P110, 'Algorithm Details'!$A$6:$A$65, 0)) = "", "", INDEX('Algorithm Details'!F$6:F$65, MATCH($P110, 'Algorithm Details'!$A$6:$A$65, 0))), "")</f>
        <v/>
      </c>
      <c r="Y110" s="1" t="str">
        <f>IFERROR(IF(INDEX('Algorithm Details'!G$6:G$65, MATCH($P110, 'Algorithm Details'!$A$6:$A$65, 0)) = "", "", INDEX('Algorithm Details'!G$6:G$65, MATCH($P110, 'Algorithm Details'!$A$6:$A$65, 0))), "")</f>
        <v/>
      </c>
      <c r="Z110" s="1" t="str">
        <f>IFERROR(IF(INDEX('Algorithm Details'!H$6:H$65, MATCH($P110, 'Algorithm Details'!$A$6:$A$65, 0)) = "", "", INDEX('Algorithm Details'!H$6:H$65, MATCH($P110, 'Algorithm Details'!$A$6:$A$65, 0))), "")</f>
        <v/>
      </c>
      <c r="AA110" s="1" t="str">
        <f>IFERROR(IF(INDEX('Algorithm Details'!I$6:I$65, MATCH($P110, 'Algorithm Details'!$A$6:$A$65, 0)) = "", "", INDEX('Algorithm Details'!I$6:I$65, MATCH($P110, 'Algorithm Details'!$A$6:$A$65, 0))), "")</f>
        <v/>
      </c>
      <c r="AB110" s="1" t="str">
        <f>IFERROR(IF(INDEX('Algorithm Details'!J$6:J$65, MATCH($P110, 'Algorithm Details'!$A$6:$A$65, 0)) = "", "", INDEX('Algorithm Details'!J$6:J$65, MATCH($P110, 'Algorithm Details'!$A$6:$A$65, 0))), "")</f>
        <v/>
      </c>
      <c r="AC110" s="1" t="str">
        <f>IFERROR(IF(INDEX('Algorithm Details'!K$6:K$65, MATCH($P110, 'Algorithm Details'!$A$6:$A$65, 0)) = "", "", INDEX('Algorithm Details'!K$6:K$65, MATCH($P110, 'Algorithm Details'!$A$6:$A$65, 0))), "")</f>
        <v/>
      </c>
      <c r="AD110" s="1" t="str">
        <f>IFERROR(IF(INDEX('Algorithm Details'!L$6:L$65, MATCH($P110, 'Algorithm Details'!$A$6:$A$65, 0)) = "", "", INDEX('Algorithm Details'!L$6:L$65, MATCH($P110, 'Algorithm Details'!$A$6:$A$65, 0))), "")</f>
        <v/>
      </c>
      <c r="AE110" s="1" t="str">
        <f>IFERROR(IF(INDEX('Algorithm Details'!M$6:M$65, MATCH($P110, 'Algorithm Details'!$A$6:$A$65, 0)) = "", "", INDEX('Algorithm Details'!M$6:M$65, MATCH($P110, 'Algorithm Details'!$A$6:$A$65, 0))), "")</f>
        <v/>
      </c>
      <c r="AF110" s="1" t="str">
        <f>IFERROR(IF(INDEX('Algorithm Details'!N$6:N$65, MATCH($P110, 'Algorithm Details'!$A$6:$A$65, 0)) = "", "", INDEX('Algorithm Details'!N$6:N$65, MATCH($P110, 'Algorithm Details'!$A$6:$A$65, 0))), "")</f>
        <v/>
      </c>
      <c r="AG110" s="1" t="str">
        <f>IFERROR(IF(INDEX('Algorithm Details'!O$6:O$65, MATCH($P110, 'Algorithm Details'!$A$6:$A$65, 0)) = "", "", INDEX('Algorithm Details'!O$6:O$65, MATCH($P110, 'Algorithm Details'!$A$6:$A$65, 0))), "")</f>
        <v/>
      </c>
      <c r="AH110" s="1" t="str">
        <f>IFERROR(IF(INDEX('Algorithm Details'!P$6:P$65, MATCH($P110, 'Algorithm Details'!$A$6:$A$65, 0)) = "", "", INDEX('Algorithm Details'!P$6:P$65, MATCH($P110, 'Algorithm Details'!$A$6:$A$65, 0))), "")</f>
        <v/>
      </c>
      <c r="AI110" s="1" t="str">
        <f>IFERROR(IF(INDEX('Algorithm Details'!Q$6:Q$65, MATCH($P110, 'Algorithm Details'!$A$6:$A$65, 0)) = "", "", INDEX('Algorithm Details'!Q$6:Q$65, MATCH($P110, 'Algorithm Details'!$A$6:$A$65, 0))), "")</f>
        <v/>
      </c>
      <c r="AJ110" s="1" t="str">
        <f>IFERROR(IF(INDEX('Algorithm Details'!R$6:R$65, MATCH($P110, 'Algorithm Details'!$A$6:$A$65, 0)) = "", "", INDEX('Algorithm Details'!R$6:R$65, MATCH($P110, 'Algorithm Details'!$A$6:$A$65, 0))), "")</f>
        <v/>
      </c>
      <c r="AK110" s="1" t="str">
        <f>IFERROR(IF(INDEX('Algorithm Details'!S$6:S$65, MATCH($P110, 'Algorithm Details'!$A$6:$A$65, 0)) = "", "", INDEX('Algorithm Details'!S$6:S$65, MATCH($P110, 'Algorithm Details'!$A$6:$A$65, 0))), "")</f>
        <v/>
      </c>
      <c r="AL110" s="1" t="str">
        <f>IFERROR(IF(INDEX('Algorithm Details'!T$6:T$65, MATCH($P110, 'Algorithm Details'!$A$6:$A$65, 0)) = "", "", INDEX('Algorithm Details'!T$6:T$65, MATCH($P110, 'Algorithm Details'!$A$6:$A$65, 0))), "")</f>
        <v/>
      </c>
      <c r="AM110" s="1" t="str">
        <f>IFERROR(IF(INDEX('Algorithm Details'!U$6:U$65, MATCH($P110, 'Algorithm Details'!$A$6:$A$65, 0)) = "", "", INDEX('Algorithm Details'!U$6:U$65, MATCH($P110, 'Algorithm Details'!$A$6:$A$65, 0))), "")</f>
        <v/>
      </c>
      <c r="AN110" s="1" t="str">
        <f>IFERROR(IF(INDEX('Algorithm Details'!V$6:V$65, MATCH($P110, 'Algorithm Details'!$A$6:$A$65, 0)) = "", "", INDEX('Algorithm Details'!V$6:V$65, MATCH($P110, 'Algorithm Details'!$A$6:$A$65, 0))), "")</f>
        <v/>
      </c>
      <c r="AO110" s="1" t="str">
        <f>IFERROR(IF(INDEX('Algorithm Details'!W$6:W$65, MATCH($P110, 'Algorithm Details'!$A$6:$A$65, 0)) = "", "", INDEX('Algorithm Details'!W$6:W$65, MATCH($P110, 'Algorithm Details'!$A$6:$A$65, 0))), "")</f>
        <v/>
      </c>
      <c r="AP110" s="1" t="str">
        <f>IFERROR(IF(INDEX('Algorithm Details'!X$6:X$65, MATCH($P110, 'Algorithm Details'!$A$6:$A$65, 0)) = "", "", INDEX('Algorithm Details'!X$6:X$65, MATCH($P110, 'Algorithm Details'!$A$6:$A$65, 0))), "")</f>
        <v/>
      </c>
      <c r="AQ110" s="1" t="str">
        <f>IFERROR(IF(INDEX('Algorithm Details'!Y$6:Y$65, MATCH($P110, 'Algorithm Details'!$A$6:$A$65, 0)) = "", "", INDEX('Algorithm Details'!Y$6:Y$65, MATCH($P110, 'Algorithm Details'!$A$6:$A$65, 0))), "")</f>
        <v/>
      </c>
      <c r="AR110" s="1" t="str">
        <f>IFERROR(IF(INDEX('Algorithm Details'!Z$6:Z$65, MATCH($P110, 'Algorithm Details'!$A$6:$A$65, 0)) = "", "", INDEX('Algorithm Details'!Z$6:Z$65, MATCH($P110, 'Algorithm Details'!$A$6:$A$65, 0))), "")</f>
        <v/>
      </c>
      <c r="AS110" s="1" t="str">
        <f>IFERROR(IF(INDEX('Algorithm Details'!AA$6:AA$65, MATCH($P110, 'Algorithm Details'!$A$6:$A$65, 0)) = "", "", INDEX('Algorithm Details'!AA$6:AA$65, MATCH($P110, 'Algorithm Details'!$A$6:$A$65, 0))), "")</f>
        <v/>
      </c>
      <c r="AT110" s="141" t="str">
        <f>IFERROR(IF(INDEX('Algorithm Details'!AB$6:AB$65, MATCH($P110, 'Algorithm Details'!$A$6:$A$65, 0)) = "", "", INDEX('Algorithm Details'!AB$6:AB$65, MATCH($P110, 'Algorithm Details'!$A$6:$A$65, 0))), "")</f>
        <v/>
      </c>
      <c r="AX110" s="1" t="str">
        <f t="shared" si="19"/>
        <v>maplab 2.0, OKVIS +SP +B</v>
      </c>
      <c r="AY110" s="1">
        <f t="shared" si="20"/>
        <v>9</v>
      </c>
      <c r="AZ110" s="1">
        <f t="shared" si="21"/>
        <v>10</v>
      </c>
      <c r="BA110" s="1">
        <f t="shared" si="22"/>
        <v>1</v>
      </c>
      <c r="BB110" s="1">
        <f t="shared" si="23"/>
        <v>2</v>
      </c>
      <c r="BC110" s="1">
        <f t="shared" si="27"/>
        <v>0</v>
      </c>
      <c r="BD110" s="79">
        <f t="shared" si="24"/>
        <v>0</v>
      </c>
    </row>
    <row r="111" spans="1:56" x14ac:dyDescent="0.25">
      <c r="A111" s="1" t="str">
        <f>Data!A122</f>
        <v>LIO-SAM LC</v>
      </c>
      <c r="B111" s="1">
        <f>'(old)OtherMetrics'!B122</f>
        <v>8</v>
      </c>
      <c r="C111" s="1">
        <f>AuxiliaryTable!EV112</f>
        <v>4</v>
      </c>
      <c r="D111" s="1">
        <f>'(old)OtherMetrics'!C122</f>
        <v>2</v>
      </c>
      <c r="E111" s="1">
        <f>'(old)OtherMetrics'!D122</f>
        <v>1</v>
      </c>
      <c r="F111">
        <f t="shared" si="17"/>
        <v>0</v>
      </c>
      <c r="G111" s="207">
        <f t="shared" si="26"/>
        <v>0</v>
      </c>
      <c r="I111" s="1">
        <f t="shared" si="18"/>
        <v>76</v>
      </c>
      <c r="J111" s="215">
        <f>RANK(G111, $G$14:$G$155, 0)+COUNTIF($I111:I252,I111)-1</f>
        <v>104</v>
      </c>
      <c r="P111" s="144" t="str">
        <f t="shared" si="16"/>
        <v>maplab 2.0, ROVIO + SIFT</v>
      </c>
      <c r="Q111" s="141">
        <v>98</v>
      </c>
      <c r="R111" s="143">
        <f t="shared" si="25"/>
        <v>0</v>
      </c>
      <c r="S111" s="242" t="str">
        <f>IFERROR(INDEX('Algorithm Details'!$Y$6:$Y$65, MATCH(P111, 'Algorithm Details'!$A$6:$A$65, 0)), "")</f>
        <v/>
      </c>
      <c r="T111" s="1" t="str">
        <f>IFERROR(IF(INDEX('Algorithm Details'!B$6:B$65, MATCH($P111, 'Algorithm Details'!$A$6:$A$65, 0)) = "", "", INDEX('Algorithm Details'!B$6:B$65, MATCH($P111, 'Algorithm Details'!$A$6:$A$65, 0))), "")</f>
        <v/>
      </c>
      <c r="U111" s="249" t="str">
        <f>IFERROR(IF(INDEX('Algorithm Details'!C$6:C$65, MATCH($P111, 'Algorithm Details'!$A$6:$A$65, 0)) = "", "", INDEX('Algorithm Details'!C$6:C$65, MATCH($P111, 'Algorithm Details'!$A$6:$A$65, 0))), "")</f>
        <v/>
      </c>
      <c r="V111" s="1" t="str">
        <f>IFERROR(IF(INDEX('Algorithm Details'!D$6:D$65, MATCH($P111, 'Algorithm Details'!$A$6:$A$65, 0)) = "", "", INDEX('Algorithm Details'!D$6:D$65, MATCH($P111, 'Algorithm Details'!$A$6:$A$65, 0))), "")</f>
        <v/>
      </c>
      <c r="W111" s="1" t="str">
        <f>IFERROR(IF(INDEX('Algorithm Details'!E$6:E$65, MATCH($P111, 'Algorithm Details'!$A$6:$A$65, 0)) = "", "", INDEX('Algorithm Details'!E$6:E$65, MATCH($P111, 'Algorithm Details'!$A$6:$A$65, 0))), "")</f>
        <v/>
      </c>
      <c r="X111" s="1" t="str">
        <f>IFERROR(IF(INDEX('Algorithm Details'!F$6:F$65, MATCH($P111, 'Algorithm Details'!$A$6:$A$65, 0)) = "", "", INDEX('Algorithm Details'!F$6:F$65, MATCH($P111, 'Algorithm Details'!$A$6:$A$65, 0))), "")</f>
        <v/>
      </c>
      <c r="Y111" s="1" t="str">
        <f>IFERROR(IF(INDEX('Algorithm Details'!G$6:G$65, MATCH($P111, 'Algorithm Details'!$A$6:$A$65, 0)) = "", "", INDEX('Algorithm Details'!G$6:G$65, MATCH($P111, 'Algorithm Details'!$A$6:$A$65, 0))), "")</f>
        <v/>
      </c>
      <c r="Z111" s="1" t="str">
        <f>IFERROR(IF(INDEX('Algorithm Details'!H$6:H$65, MATCH($P111, 'Algorithm Details'!$A$6:$A$65, 0)) = "", "", INDEX('Algorithm Details'!H$6:H$65, MATCH($P111, 'Algorithm Details'!$A$6:$A$65, 0))), "")</f>
        <v/>
      </c>
      <c r="AA111" s="1" t="str">
        <f>IFERROR(IF(INDEX('Algorithm Details'!I$6:I$65, MATCH($P111, 'Algorithm Details'!$A$6:$A$65, 0)) = "", "", INDEX('Algorithm Details'!I$6:I$65, MATCH($P111, 'Algorithm Details'!$A$6:$A$65, 0))), "")</f>
        <v/>
      </c>
      <c r="AB111" s="1" t="str">
        <f>IFERROR(IF(INDEX('Algorithm Details'!J$6:J$65, MATCH($P111, 'Algorithm Details'!$A$6:$A$65, 0)) = "", "", INDEX('Algorithm Details'!J$6:J$65, MATCH($P111, 'Algorithm Details'!$A$6:$A$65, 0))), "")</f>
        <v/>
      </c>
      <c r="AC111" s="1" t="str">
        <f>IFERROR(IF(INDEX('Algorithm Details'!K$6:K$65, MATCH($P111, 'Algorithm Details'!$A$6:$A$65, 0)) = "", "", INDEX('Algorithm Details'!K$6:K$65, MATCH($P111, 'Algorithm Details'!$A$6:$A$65, 0))), "")</f>
        <v/>
      </c>
      <c r="AD111" s="1" t="str">
        <f>IFERROR(IF(INDEX('Algorithm Details'!L$6:L$65, MATCH($P111, 'Algorithm Details'!$A$6:$A$65, 0)) = "", "", INDEX('Algorithm Details'!L$6:L$65, MATCH($P111, 'Algorithm Details'!$A$6:$A$65, 0))), "")</f>
        <v/>
      </c>
      <c r="AE111" s="1" t="str">
        <f>IFERROR(IF(INDEX('Algorithm Details'!M$6:M$65, MATCH($P111, 'Algorithm Details'!$A$6:$A$65, 0)) = "", "", INDEX('Algorithm Details'!M$6:M$65, MATCH($P111, 'Algorithm Details'!$A$6:$A$65, 0))), "")</f>
        <v/>
      </c>
      <c r="AF111" s="1" t="str">
        <f>IFERROR(IF(INDEX('Algorithm Details'!N$6:N$65, MATCH($P111, 'Algorithm Details'!$A$6:$A$65, 0)) = "", "", INDEX('Algorithm Details'!N$6:N$65, MATCH($P111, 'Algorithm Details'!$A$6:$A$65, 0))), "")</f>
        <v/>
      </c>
      <c r="AG111" s="1" t="str">
        <f>IFERROR(IF(INDEX('Algorithm Details'!O$6:O$65, MATCH($P111, 'Algorithm Details'!$A$6:$A$65, 0)) = "", "", INDEX('Algorithm Details'!O$6:O$65, MATCH($P111, 'Algorithm Details'!$A$6:$A$65, 0))), "")</f>
        <v/>
      </c>
      <c r="AH111" s="1" t="str">
        <f>IFERROR(IF(INDEX('Algorithm Details'!P$6:P$65, MATCH($P111, 'Algorithm Details'!$A$6:$A$65, 0)) = "", "", INDEX('Algorithm Details'!P$6:P$65, MATCH($P111, 'Algorithm Details'!$A$6:$A$65, 0))), "")</f>
        <v/>
      </c>
      <c r="AI111" s="1" t="str">
        <f>IFERROR(IF(INDEX('Algorithm Details'!Q$6:Q$65, MATCH($P111, 'Algorithm Details'!$A$6:$A$65, 0)) = "", "", INDEX('Algorithm Details'!Q$6:Q$65, MATCH($P111, 'Algorithm Details'!$A$6:$A$65, 0))), "")</f>
        <v/>
      </c>
      <c r="AJ111" s="1" t="str">
        <f>IFERROR(IF(INDEX('Algorithm Details'!R$6:R$65, MATCH($P111, 'Algorithm Details'!$A$6:$A$65, 0)) = "", "", INDEX('Algorithm Details'!R$6:R$65, MATCH($P111, 'Algorithm Details'!$A$6:$A$65, 0))), "")</f>
        <v/>
      </c>
      <c r="AK111" s="1" t="str">
        <f>IFERROR(IF(INDEX('Algorithm Details'!S$6:S$65, MATCH($P111, 'Algorithm Details'!$A$6:$A$65, 0)) = "", "", INDEX('Algorithm Details'!S$6:S$65, MATCH($P111, 'Algorithm Details'!$A$6:$A$65, 0))), "")</f>
        <v/>
      </c>
      <c r="AL111" s="1" t="str">
        <f>IFERROR(IF(INDEX('Algorithm Details'!T$6:T$65, MATCH($P111, 'Algorithm Details'!$A$6:$A$65, 0)) = "", "", INDEX('Algorithm Details'!T$6:T$65, MATCH($P111, 'Algorithm Details'!$A$6:$A$65, 0))), "")</f>
        <v/>
      </c>
      <c r="AM111" s="1" t="str">
        <f>IFERROR(IF(INDEX('Algorithm Details'!U$6:U$65, MATCH($P111, 'Algorithm Details'!$A$6:$A$65, 0)) = "", "", INDEX('Algorithm Details'!U$6:U$65, MATCH($P111, 'Algorithm Details'!$A$6:$A$65, 0))), "")</f>
        <v/>
      </c>
      <c r="AN111" s="1" t="str">
        <f>IFERROR(IF(INDEX('Algorithm Details'!V$6:V$65, MATCH($P111, 'Algorithm Details'!$A$6:$A$65, 0)) = "", "", INDEX('Algorithm Details'!V$6:V$65, MATCH($P111, 'Algorithm Details'!$A$6:$A$65, 0))), "")</f>
        <v/>
      </c>
      <c r="AO111" s="1" t="str">
        <f>IFERROR(IF(INDEX('Algorithm Details'!W$6:W$65, MATCH($P111, 'Algorithm Details'!$A$6:$A$65, 0)) = "", "", INDEX('Algorithm Details'!W$6:W$65, MATCH($P111, 'Algorithm Details'!$A$6:$A$65, 0))), "")</f>
        <v/>
      </c>
      <c r="AP111" s="1" t="str">
        <f>IFERROR(IF(INDEX('Algorithm Details'!X$6:X$65, MATCH($P111, 'Algorithm Details'!$A$6:$A$65, 0)) = "", "", INDEX('Algorithm Details'!X$6:X$65, MATCH($P111, 'Algorithm Details'!$A$6:$A$65, 0))), "")</f>
        <v/>
      </c>
      <c r="AQ111" s="1" t="str">
        <f>IFERROR(IF(INDEX('Algorithm Details'!Y$6:Y$65, MATCH($P111, 'Algorithm Details'!$A$6:$A$65, 0)) = "", "", INDEX('Algorithm Details'!Y$6:Y$65, MATCH($P111, 'Algorithm Details'!$A$6:$A$65, 0))), "")</f>
        <v/>
      </c>
      <c r="AR111" s="1" t="str">
        <f>IFERROR(IF(INDEX('Algorithm Details'!Z$6:Z$65, MATCH($P111, 'Algorithm Details'!$A$6:$A$65, 0)) = "", "", INDEX('Algorithm Details'!Z$6:Z$65, MATCH($P111, 'Algorithm Details'!$A$6:$A$65, 0))), "")</f>
        <v/>
      </c>
      <c r="AS111" s="1" t="str">
        <f>IFERROR(IF(INDEX('Algorithm Details'!AA$6:AA$65, MATCH($P111, 'Algorithm Details'!$A$6:$A$65, 0)) = "", "", INDEX('Algorithm Details'!AA$6:AA$65, MATCH($P111, 'Algorithm Details'!$A$6:$A$65, 0))), "")</f>
        <v/>
      </c>
      <c r="AT111" s="141" t="str">
        <f>IFERROR(IF(INDEX('Algorithm Details'!AB$6:AB$65, MATCH($P111, 'Algorithm Details'!$A$6:$A$65, 0)) = "", "", INDEX('Algorithm Details'!AB$6:AB$65, MATCH($P111, 'Algorithm Details'!$A$6:$A$65, 0))), "")</f>
        <v/>
      </c>
      <c r="AX111" s="1" t="str">
        <f t="shared" si="19"/>
        <v>maplab 2.0, ROVIO + SIFT</v>
      </c>
      <c r="AY111" s="1">
        <f t="shared" si="20"/>
        <v>9</v>
      </c>
      <c r="AZ111" s="1">
        <f t="shared" si="21"/>
        <v>10</v>
      </c>
      <c r="BA111" s="1">
        <f t="shared" si="22"/>
        <v>0</v>
      </c>
      <c r="BB111" s="1">
        <f t="shared" si="23"/>
        <v>1</v>
      </c>
      <c r="BC111" s="1">
        <f t="shared" si="27"/>
        <v>0</v>
      </c>
      <c r="BD111" s="79">
        <f t="shared" si="24"/>
        <v>0</v>
      </c>
    </row>
    <row r="112" spans="1:56" x14ac:dyDescent="0.25">
      <c r="A112" s="1" t="str">
        <f>Data!A123</f>
        <v>CT-ICP</v>
      </c>
      <c r="B112" s="1">
        <f>'(old)OtherMetrics'!B123</f>
        <v>49</v>
      </c>
      <c r="C112" s="1">
        <f>AuxiliaryTable!EV113</f>
        <v>9</v>
      </c>
      <c r="D112" s="1">
        <f>'(old)OtherMetrics'!C123</f>
        <v>33</v>
      </c>
      <c r="E112" s="1">
        <f>'(old)OtherMetrics'!D123</f>
        <v>9</v>
      </c>
      <c r="F112">
        <f t="shared" si="17"/>
        <v>24.9</v>
      </c>
      <c r="G112" s="207">
        <f t="shared" si="26"/>
        <v>0.50816326530612244</v>
      </c>
      <c r="I112" s="1">
        <f t="shared" si="18"/>
        <v>1</v>
      </c>
      <c r="J112" s="215">
        <f>RANK(G112, $G$14:$G$155, 0)+COUNTIF($I112:I253,I112)-1</f>
        <v>1</v>
      </c>
      <c r="P112" s="144" t="str">
        <f t="shared" si="16"/>
        <v>maplab 2.0</v>
      </c>
      <c r="Q112" s="141">
        <v>99</v>
      </c>
      <c r="R112" s="143">
        <f t="shared" si="25"/>
        <v>0</v>
      </c>
      <c r="S112" s="242">
        <f>IFERROR(INDEX('Algorithm Details'!$Y$6:$Y$65, MATCH(P112, 'Algorithm Details'!$A$6:$A$65, 0)), "")</f>
        <v>45095</v>
      </c>
      <c r="T112" s="1" t="str">
        <f>IFERROR(IF(INDEX('Algorithm Details'!B$6:B$65, MATCH($P112, 'Algorithm Details'!$A$6:$A$65, 0)) = "", "", INDEX('Algorithm Details'!B$6:B$65, MATCH($P112, 'Algorithm Details'!$A$6:$A$65, 0))), "")</f>
        <v>ROS1 (Melodic)</v>
      </c>
      <c r="U112" s="249" t="str">
        <f>IFERROR(IF(INDEX('Algorithm Details'!C$6:C$65, MATCH($P112, 'Algorithm Details'!$A$6:$A$65, 0)) = "", "", INDEX('Algorithm Details'!C$6:C$65, MATCH($P112, 'Algorithm Details'!$A$6:$A$65, 0))), "")</f>
        <v>Apache 2.0</v>
      </c>
      <c r="V112" s="1" t="str">
        <f>IFERROR(IF(INDEX('Algorithm Details'!D$6:D$65, MATCH($P112, 'Algorithm Details'!$A$6:$A$65, 0)) = "", "", INDEX('Algorithm Details'!D$6:D$65, MATCH($P112, 'Algorithm Details'!$A$6:$A$65, 0))), "")</f>
        <v/>
      </c>
      <c r="W112" s="1" t="str">
        <f>IFERROR(IF(INDEX('Algorithm Details'!E$6:E$65, MATCH($P112, 'Algorithm Details'!$A$6:$A$65, 0)) = "", "", INDEX('Algorithm Details'!E$6:E$65, MATCH($P112, 'Algorithm Details'!$A$6:$A$65, 0))), "")</f>
        <v>O</v>
      </c>
      <c r="X112" s="1" t="str">
        <f>IFERROR(IF(INDEX('Algorithm Details'!F$6:F$65, MATCH($P112, 'Algorithm Details'!$A$6:$A$65, 0)) = "", "", INDEX('Algorithm Details'!F$6:F$65, MATCH($P112, 'Algorithm Details'!$A$6:$A$65, 0))), "")</f>
        <v>R</v>
      </c>
      <c r="Y112" s="1" t="str">
        <f>IFERROR(IF(INDEX('Algorithm Details'!G$6:G$65, MATCH($P112, 'Algorithm Details'!$A$6:$A$65, 0)) = "", "", INDEX('Algorithm Details'!G$6:G$65, MATCH($P112, 'Algorithm Details'!$A$6:$A$65, 0))), "")</f>
        <v>R</v>
      </c>
      <c r="Z112" s="1" t="str">
        <f>IFERROR(IF(INDEX('Algorithm Details'!H$6:H$65, MATCH($P112, 'Algorithm Details'!$A$6:$A$65, 0)) = "", "", INDEX('Algorithm Details'!H$6:H$65, MATCH($P112, 'Algorithm Details'!$A$6:$A$65, 0))), "")</f>
        <v>O</v>
      </c>
      <c r="AA112" s="1" t="str">
        <f>IFERROR(IF(INDEX('Algorithm Details'!I$6:I$65, MATCH($P112, 'Algorithm Details'!$A$6:$A$65, 0)) = "", "", INDEX('Algorithm Details'!I$6:I$65, MATCH($P112, 'Algorithm Details'!$A$6:$A$65, 0))), "")</f>
        <v/>
      </c>
      <c r="AB112" s="1" t="str">
        <f>IFERROR(IF(INDEX('Algorithm Details'!J$6:J$65, MATCH($P112, 'Algorithm Details'!$A$6:$A$65, 0)) = "", "", INDEX('Algorithm Details'!J$6:J$65, MATCH($P112, 'Algorithm Details'!$A$6:$A$65, 0))), "")</f>
        <v/>
      </c>
      <c r="AC112" s="1" t="str">
        <f>IFERROR(IF(INDEX('Algorithm Details'!K$6:K$65, MATCH($P112, 'Algorithm Details'!$A$6:$A$65, 0)) = "", "", INDEX('Algorithm Details'!K$6:K$65, MATCH($P112, 'Algorithm Details'!$A$6:$A$65, 0))), "")</f>
        <v>3D</v>
      </c>
      <c r="AD112" s="1" t="str">
        <f>IFERROR(IF(INDEX('Algorithm Details'!L$6:L$65, MATCH($P112, 'Algorithm Details'!$A$6:$A$65, 0)) = "", "", INDEX('Algorithm Details'!L$6:L$65, MATCH($P112, 'Algorithm Details'!$A$6:$A$65, 0))), "")</f>
        <v/>
      </c>
      <c r="AE112" s="1" t="str">
        <f>IFERROR(IF(INDEX('Algorithm Details'!M$6:M$65, MATCH($P112, 'Algorithm Details'!$A$6:$A$65, 0)) = "", "", INDEX('Algorithm Details'!M$6:M$65, MATCH($P112, 'Algorithm Details'!$A$6:$A$65, 0))), "")</f>
        <v>S</v>
      </c>
      <c r="AF112" s="1" t="str">
        <f>IFERROR(IF(INDEX('Algorithm Details'!N$6:N$65, MATCH($P112, 'Algorithm Details'!$A$6:$A$65, 0)) = "", "", INDEX('Algorithm Details'!N$6:N$65, MATCH($P112, 'Algorithm Details'!$A$6:$A$65, 0))), "")</f>
        <v>S</v>
      </c>
      <c r="AG112" s="1" t="str">
        <f>IFERROR(IF(INDEX('Algorithm Details'!O$6:O$65, MATCH($P112, 'Algorithm Details'!$A$6:$A$65, 0)) = "", "", INDEX('Algorithm Details'!O$6:O$65, MATCH($P112, 'Algorithm Details'!$A$6:$A$65, 0))), "")</f>
        <v/>
      </c>
      <c r="AH112" s="1" t="str">
        <f>IFERROR(IF(INDEX('Algorithm Details'!P$6:P$65, MATCH($P112, 'Algorithm Details'!$A$6:$A$65, 0)) = "", "", INDEX('Algorithm Details'!P$6:P$65, MATCH($P112, 'Algorithm Details'!$A$6:$A$65, 0))), "")</f>
        <v>6-axis</v>
      </c>
      <c r="AI112" s="1" t="str">
        <f>IFERROR(IF(INDEX('Algorithm Details'!Q$6:Q$65, MATCH($P112, 'Algorithm Details'!$A$6:$A$65, 0)) = "", "", INDEX('Algorithm Details'!Q$6:Q$65, MATCH($P112, 'Algorithm Details'!$A$6:$A$65, 0))), "")</f>
        <v/>
      </c>
      <c r="AJ112" s="1" t="str">
        <f>IFERROR(IF(INDEX('Algorithm Details'!R$6:R$65, MATCH($P112, 'Algorithm Details'!$A$6:$A$65, 0)) = "", "", INDEX('Algorithm Details'!R$6:R$65, MATCH($P112, 'Algorithm Details'!$A$6:$A$65, 0))), "")</f>
        <v>S</v>
      </c>
      <c r="AK112" s="1" t="str">
        <f>IFERROR(IF(INDEX('Algorithm Details'!S$6:S$65, MATCH($P112, 'Algorithm Details'!$A$6:$A$65, 0)) = "", "", INDEX('Algorithm Details'!S$6:S$65, MATCH($P112, 'Algorithm Details'!$A$6:$A$65, 0))), "")</f>
        <v>S</v>
      </c>
      <c r="AL112" s="1" t="str">
        <f>IFERROR(IF(INDEX('Algorithm Details'!T$6:T$65, MATCH($P112, 'Algorithm Details'!$A$6:$A$65, 0)) = "", "", INDEX('Algorithm Details'!T$6:T$65, MATCH($P112, 'Algorithm Details'!$A$6:$A$65, 0))), "")</f>
        <v/>
      </c>
      <c r="AM112" s="1" t="str">
        <f>IFERROR(IF(INDEX('Algorithm Details'!U$6:U$65, MATCH($P112, 'Algorithm Details'!$A$6:$A$65, 0)) = "", "", INDEX('Algorithm Details'!U$6:U$65, MATCH($P112, 'Algorithm Details'!$A$6:$A$65, 0))), "")</f>
        <v/>
      </c>
      <c r="AN112" s="1" t="str">
        <f>IFERROR(IF(INDEX('Algorithm Details'!V$6:V$65, MATCH($P112, 'Algorithm Details'!$A$6:$A$65, 0)) = "", "", INDEX('Algorithm Details'!V$6:V$65, MATCH($P112, 'Algorithm Details'!$A$6:$A$65, 0))), "")</f>
        <v/>
      </c>
      <c r="AO112" s="1" t="str">
        <f>IFERROR(IF(INDEX('Algorithm Details'!W$6:W$65, MATCH($P112, 'Algorithm Details'!$A$6:$A$65, 0)) = "", "", INDEX('Algorithm Details'!W$6:W$65, MATCH($P112, 'Algorithm Details'!$A$6:$A$65, 0))), "")</f>
        <v>website, github</v>
      </c>
      <c r="AP112" s="1">
        <f ca="1">IFERROR(IF(INDEX('Algorithm Details'!X$6:X$65, MATCH($P112, 'Algorithm Details'!$A$6:$A$65, 0)) = "", "", INDEX('Algorithm Details'!X$6:X$65, MATCH($P112, 'Algorithm Details'!$A$6:$A$65, 0))), "")</f>
        <v>3</v>
      </c>
      <c r="AQ112" s="1">
        <f>IFERROR(IF(INDEX('Algorithm Details'!Y$6:Y$65, MATCH($P112, 'Algorithm Details'!$A$6:$A$65, 0)) = "", "", INDEX('Algorithm Details'!Y$6:Y$65, MATCH($P112, 'Algorithm Details'!$A$6:$A$65, 0))), "")</f>
        <v>45095</v>
      </c>
      <c r="AR112" s="1" t="str">
        <f>IFERROR(IF(INDEX('Algorithm Details'!Z$6:Z$65, MATCH($P112, 'Algorithm Details'!$A$6:$A$65, 0)) = "", "", INDEX('Algorithm Details'!Z$6:Z$65, MATCH($P112, 'Algorithm Details'!$A$6:$A$65, 0))), "")</f>
        <v>-</v>
      </c>
      <c r="AS112" s="1" t="str">
        <f>IFERROR(IF(INDEX('Algorithm Details'!AA$6:AA$65, MATCH($P112, 'Algorithm Details'!$A$6:$A$65, 0)) = "", "", INDEX('Algorithm Details'!AA$6:AA$65, MATCH($P112, 'Algorithm Details'!$A$6:$A$65, 0))), "")</f>
        <v>+</v>
      </c>
      <c r="AT112" s="141" t="str">
        <f>IFERROR(IF(INDEX('Algorithm Details'!AB$6:AB$65, MATCH($P112, 'Algorithm Details'!$A$6:$A$65, 0)) = "", "", INDEX('Algorithm Details'!AB$6:AB$65, MATCH($P112, 'Algorithm Details'!$A$6:$A$65, 0))), "")</f>
        <v>10.1109/LRA.2018.2800113 10.1109/LRA.2022.3227865</v>
      </c>
      <c r="AX112" s="1" t="str">
        <f t="shared" si="19"/>
        <v>maplab 2.0</v>
      </c>
      <c r="AY112" s="1">
        <f t="shared" si="20"/>
        <v>0</v>
      </c>
      <c r="AZ112" s="1">
        <f t="shared" si="21"/>
        <v>0</v>
      </c>
      <c r="BA112" s="1">
        <f t="shared" si="22"/>
        <v>0</v>
      </c>
      <c r="BB112" s="1">
        <f t="shared" si="23"/>
        <v>0</v>
      </c>
      <c r="BC112" s="1">
        <f t="shared" si="27"/>
        <v>0</v>
      </c>
      <c r="BD112" s="79">
        <f t="shared" si="24"/>
        <v>0</v>
      </c>
    </row>
    <row r="113" spans="1:56" x14ac:dyDescent="0.25">
      <c r="A113" s="1" t="str">
        <f>Data!A124</f>
        <v>KISS-ICP</v>
      </c>
      <c r="B113" s="1">
        <f>'(old)OtherMetrics'!B124</f>
        <v>28</v>
      </c>
      <c r="C113" s="1">
        <f>AuxiliaryTable!EV114</f>
        <v>8</v>
      </c>
      <c r="D113" s="1">
        <f>'(old)OtherMetrics'!C124</f>
        <v>18</v>
      </c>
      <c r="E113" s="1">
        <f>'(old)OtherMetrics'!D124</f>
        <v>1</v>
      </c>
      <c r="F113">
        <f t="shared" si="17"/>
        <v>12.799999999999999</v>
      </c>
      <c r="G113" s="207">
        <f t="shared" si="26"/>
        <v>0.45714285714285713</v>
      </c>
      <c r="I113" s="1">
        <f t="shared" si="18"/>
        <v>5</v>
      </c>
      <c r="J113" s="215">
        <f>RANK(G113, $G$14:$G$155, 0)+COUNTIF($I113:I254,I113)-1</f>
        <v>5</v>
      </c>
      <c r="P113" s="144" t="str">
        <f t="shared" si="16"/>
        <v>Faster-LIO</v>
      </c>
      <c r="Q113" s="141">
        <v>100</v>
      </c>
      <c r="R113" s="143">
        <f t="shared" si="25"/>
        <v>0</v>
      </c>
      <c r="S113" s="242">
        <f>IFERROR(INDEX('Algorithm Details'!$Y$6:$Y$65, MATCH(P113, 'Algorithm Details'!$A$6:$A$65, 0)), "")</f>
        <v>45192</v>
      </c>
      <c r="T113" s="1" t="str">
        <f>IFERROR(IF(INDEX('Algorithm Details'!B$6:B$65, MATCH($P113, 'Algorithm Details'!$A$6:$A$65, 0)) = "", "", INDEX('Algorithm Details'!B$6:B$65, MATCH($P113, 'Algorithm Details'!$A$6:$A$65, 0))), "")</f>
        <v>ROS1 (Melodic, Noetic)</v>
      </c>
      <c r="U113" s="249" t="str">
        <f>IFERROR(IF(INDEX('Algorithm Details'!C$6:C$65, MATCH($P113, 'Algorithm Details'!$A$6:$A$65, 0)) = "", "", INDEX('Algorithm Details'!C$6:C$65, MATCH($P113, 'Algorithm Details'!$A$6:$A$65, 0))), "")</f>
        <v>GPL v2</v>
      </c>
      <c r="V113" s="1" t="str">
        <f>IFERROR(IF(INDEX('Algorithm Details'!D$6:D$65, MATCH($P113, 'Algorithm Details'!$A$6:$A$65, 0)) = "", "", INDEX('Algorithm Details'!D$6:D$65, MATCH($P113, 'Algorithm Details'!$A$6:$A$65, 0))), "")</f>
        <v>-</v>
      </c>
      <c r="W113" s="1" t="str">
        <f>IFERROR(IF(INDEX('Algorithm Details'!E$6:E$65, MATCH($P113, 'Algorithm Details'!$A$6:$A$65, 0)) = "", "", INDEX('Algorithm Details'!E$6:E$65, MATCH($P113, 'Algorithm Details'!$A$6:$A$65, 0))), "")</f>
        <v>R</v>
      </c>
      <c r="X113" s="1" t="str">
        <f>IFERROR(IF(INDEX('Algorithm Details'!F$6:F$65, MATCH($P113, 'Algorithm Details'!$A$6:$A$65, 0)) = "", "", INDEX('Algorithm Details'!F$6:F$65, MATCH($P113, 'Algorithm Details'!$A$6:$A$65, 0))), "")</f>
        <v>-</v>
      </c>
      <c r="Y113" s="1" t="str">
        <f>IFERROR(IF(INDEX('Algorithm Details'!G$6:G$65, MATCH($P113, 'Algorithm Details'!$A$6:$A$65, 0)) = "", "", INDEX('Algorithm Details'!G$6:G$65, MATCH($P113, 'Algorithm Details'!$A$6:$A$65, 0))), "")</f>
        <v>R</v>
      </c>
      <c r="Z113" s="1" t="str">
        <f>IFERROR(IF(INDEX('Algorithm Details'!H$6:H$65, MATCH($P113, 'Algorithm Details'!$A$6:$A$65, 0)) = "", "", INDEX('Algorithm Details'!H$6:H$65, MATCH($P113, 'Algorithm Details'!$A$6:$A$65, 0))), "")</f>
        <v>-</v>
      </c>
      <c r="AA113" s="1" t="str">
        <f>IFERROR(IF(INDEX('Algorithm Details'!I$6:I$65, MATCH($P113, 'Algorithm Details'!$A$6:$A$65, 0)) = "", "", INDEX('Algorithm Details'!I$6:I$65, MATCH($P113, 'Algorithm Details'!$A$6:$A$65, 0))), "")</f>
        <v>-</v>
      </c>
      <c r="AB113" s="1" t="str">
        <f>IFERROR(IF(INDEX('Algorithm Details'!J$6:J$65, MATCH($P113, 'Algorithm Details'!$A$6:$A$65, 0)) = "", "", INDEX('Algorithm Details'!J$6:J$65, MATCH($P113, 'Algorithm Details'!$A$6:$A$65, 0))), "")</f>
        <v>Both</v>
      </c>
      <c r="AC113" s="1" t="str">
        <f>IFERROR(IF(INDEX('Algorithm Details'!K$6:K$65, MATCH($P113, 'Algorithm Details'!$A$6:$A$65, 0)) = "", "", INDEX('Algorithm Details'!K$6:K$65, MATCH($P113, 'Algorithm Details'!$A$6:$A$65, 0))), "")</f>
        <v>3D</v>
      </c>
      <c r="AD113" s="1" t="str">
        <f>IFERROR(IF(INDEX('Algorithm Details'!L$6:L$65, MATCH($P113, 'Algorithm Details'!$A$6:$A$65, 0)) = "", "", INDEX('Algorithm Details'!L$6:L$65, MATCH($P113, 'Algorithm Details'!$A$6:$A$65, 0))), "")</f>
        <v>-</v>
      </c>
      <c r="AE113" s="1" t="str">
        <f>IFERROR(IF(INDEX('Algorithm Details'!M$6:M$65, MATCH($P113, 'Algorithm Details'!$A$6:$A$65, 0)) = "", "", INDEX('Algorithm Details'!M$6:M$65, MATCH($P113, 'Algorithm Details'!$A$6:$A$65, 0))), "")</f>
        <v>-</v>
      </c>
      <c r="AF113" s="1" t="str">
        <f>IFERROR(IF(INDEX('Algorithm Details'!N$6:N$65, MATCH($P113, 'Algorithm Details'!$A$6:$A$65, 0)) = "", "", INDEX('Algorithm Details'!N$6:N$65, MATCH($P113, 'Algorithm Details'!$A$6:$A$65, 0))), "")</f>
        <v>-</v>
      </c>
      <c r="AG113" s="1" t="str">
        <f>IFERROR(IF(INDEX('Algorithm Details'!O$6:O$65, MATCH($P113, 'Algorithm Details'!$A$6:$A$65, 0)) = "", "", INDEX('Algorithm Details'!O$6:O$65, MATCH($P113, 'Algorithm Details'!$A$6:$A$65, 0))), "")</f>
        <v>-</v>
      </c>
      <c r="AH113" s="1" t="str">
        <f>IFERROR(IF(INDEX('Algorithm Details'!P$6:P$65, MATCH($P113, 'Algorithm Details'!$A$6:$A$65, 0)) = "", "", INDEX('Algorithm Details'!P$6:P$65, MATCH($P113, 'Algorithm Details'!$A$6:$A$65, 0))), "")</f>
        <v>6-axis</v>
      </c>
      <c r="AI113" s="1" t="str">
        <f>IFERROR(IF(INDEX('Algorithm Details'!Q$6:Q$65, MATCH($P113, 'Algorithm Details'!$A$6:$A$65, 0)) = "", "", INDEX('Algorithm Details'!Q$6:Q$65, MATCH($P113, 'Algorithm Details'!$A$6:$A$65, 0))), "")</f>
        <v>-</v>
      </c>
      <c r="AJ113" s="1" t="str">
        <f>IFERROR(IF(INDEX('Algorithm Details'!R$6:R$65, MATCH($P113, 'Algorithm Details'!$A$6:$A$65, 0)) = "", "", INDEX('Algorithm Details'!R$6:R$65, MATCH($P113, 'Algorithm Details'!$A$6:$A$65, 0))), "")</f>
        <v>-</v>
      </c>
      <c r="AK113" s="1" t="str">
        <f>IFERROR(IF(INDEX('Algorithm Details'!S$6:S$65, MATCH($P113, 'Algorithm Details'!$A$6:$A$65, 0)) = "", "", INDEX('Algorithm Details'!S$6:S$65, MATCH($P113, 'Algorithm Details'!$A$6:$A$65, 0))), "")</f>
        <v>-</v>
      </c>
      <c r="AL113" s="1" t="str">
        <f>IFERROR(IF(INDEX('Algorithm Details'!T$6:T$65, MATCH($P113, 'Algorithm Details'!$A$6:$A$65, 0)) = "", "", INDEX('Algorithm Details'!T$6:T$65, MATCH($P113, 'Algorithm Details'!$A$6:$A$65, 0))), "")</f>
        <v/>
      </c>
      <c r="AM113" s="1" t="str">
        <f>IFERROR(IF(INDEX('Algorithm Details'!U$6:U$65, MATCH($P113, 'Algorithm Details'!$A$6:$A$65, 0)) = "", "", INDEX('Algorithm Details'!U$6:U$65, MATCH($P113, 'Algorithm Details'!$A$6:$A$65, 0))), "")</f>
        <v>-</v>
      </c>
      <c r="AN113" s="1" t="str">
        <f>IFERROR(IF(INDEX('Algorithm Details'!V$6:V$65, MATCH($P113, 'Algorithm Details'!$A$6:$A$65, 0)) = "", "", INDEX('Algorithm Details'!V$6:V$65, MATCH($P113, 'Algorithm Details'!$A$6:$A$65, 0))), "")</f>
        <v>Intel i7-10750H CPU (6 cores, boost 5G Hz)</v>
      </c>
      <c r="AO113" s="1" t="str">
        <f>IFERROR(IF(INDEX('Algorithm Details'!W$6:W$65, MATCH($P113, 'Algorithm Details'!$A$6:$A$65, 0)) = "", "", INDEX('Algorithm Details'!W$6:W$65, MATCH($P113, 'Algorithm Details'!$A$6:$A$65, 0))), "")</f>
        <v>github</v>
      </c>
      <c r="AP113" s="1">
        <f ca="1">IFERROR(IF(INDEX('Algorithm Details'!X$6:X$65, MATCH($P113, 'Algorithm Details'!$A$6:$A$65, 0)) = "", "", INDEX('Algorithm Details'!X$6:X$65, MATCH($P113, 'Algorithm Details'!$A$6:$A$65, 0))), "")</f>
        <v>3</v>
      </c>
      <c r="AQ113" s="1">
        <f>IFERROR(IF(INDEX('Algorithm Details'!Y$6:Y$65, MATCH($P113, 'Algorithm Details'!$A$6:$A$65, 0)) = "", "", INDEX('Algorithm Details'!Y$6:Y$65, MATCH($P113, 'Algorithm Details'!$A$6:$A$65, 0))), "")</f>
        <v>45192</v>
      </c>
      <c r="AR113" s="1" t="str">
        <f>IFERROR(IF(INDEX('Algorithm Details'!Z$6:Z$65, MATCH($P113, 'Algorithm Details'!$A$6:$A$65, 0)) = "", "", INDEX('Algorithm Details'!Z$6:Z$65, MATCH($P113, 'Algorithm Details'!$A$6:$A$65, 0))), "")</f>
        <v>+</v>
      </c>
      <c r="AS113" s="1" t="str">
        <f>IFERROR(IF(INDEX('Algorithm Details'!AA$6:AA$65, MATCH($P113, 'Algorithm Details'!$A$6:$A$65, 0)) = "", "", INDEX('Algorithm Details'!AA$6:AA$65, MATCH($P113, 'Algorithm Details'!$A$6:$A$65, 0))), "")</f>
        <v>NCLT, UTBM</v>
      </c>
      <c r="AT113" s="141" t="str">
        <f>IFERROR(IF(INDEX('Algorithm Details'!AB$6:AB$65, MATCH($P113, 'Algorithm Details'!$A$6:$A$65, 0)) = "", "", INDEX('Algorithm Details'!AB$6:AB$65, MATCH($P113, 'Algorithm Details'!$A$6:$A$65, 0))), "")</f>
        <v>10.1109/LRA.2022.3152830</v>
      </c>
      <c r="AX113" s="1" t="str">
        <f t="shared" si="19"/>
        <v>Faster-LIO</v>
      </c>
      <c r="AY113" s="1">
        <f t="shared" si="20"/>
        <v>22</v>
      </c>
      <c r="AZ113" s="1">
        <f t="shared" si="21"/>
        <v>5</v>
      </c>
      <c r="BA113" s="1">
        <f t="shared" si="22"/>
        <v>4</v>
      </c>
      <c r="BB113" s="1">
        <f t="shared" si="23"/>
        <v>13</v>
      </c>
      <c r="BC113" s="1">
        <f t="shared" si="27"/>
        <v>0</v>
      </c>
      <c r="BD113" s="79">
        <f t="shared" si="24"/>
        <v>0</v>
      </c>
    </row>
    <row r="114" spans="1:56" x14ac:dyDescent="0.25">
      <c r="A114" s="1" t="str">
        <f>Data!A125</f>
        <v>ART-SLAM (odom)</v>
      </c>
      <c r="B114" s="1">
        <f>'(old)OtherMetrics'!B125</f>
        <v>12</v>
      </c>
      <c r="C114" s="1">
        <f>AuxiliaryTable!EV115</f>
        <v>2</v>
      </c>
      <c r="D114" s="1">
        <f>'(old)OtherMetrics'!C125</f>
        <v>2</v>
      </c>
      <c r="E114" s="1">
        <f>'(old)OtherMetrics'!D125</f>
        <v>4</v>
      </c>
      <c r="F114">
        <f t="shared" si="17"/>
        <v>0</v>
      </c>
      <c r="G114" s="207">
        <f t="shared" si="26"/>
        <v>0</v>
      </c>
      <c r="I114" s="1">
        <f t="shared" si="18"/>
        <v>76</v>
      </c>
      <c r="J114" s="215">
        <f>RANK(G114, $G$14:$G$155, 0)+COUNTIF($I114:I255,I114)-1</f>
        <v>103</v>
      </c>
      <c r="P114" s="144" t="str">
        <f t="shared" si="16"/>
        <v>LiTAMIN2</v>
      </c>
      <c r="Q114" s="141">
        <v>101</v>
      </c>
      <c r="R114" s="143">
        <f t="shared" si="25"/>
        <v>0</v>
      </c>
      <c r="S114" s="242">
        <f>IFERROR(INDEX('Algorithm Details'!$Y$6:$Y$65, MATCH(P114, 'Algorithm Details'!$A$6:$A$65, 0)), "")</f>
        <v>44581</v>
      </c>
      <c r="T114" s="1" t="str">
        <f>IFERROR(IF(INDEX('Algorithm Details'!B$6:B$65, MATCH($P114, 'Algorithm Details'!$A$6:$A$65, 0)) = "", "", INDEX('Algorithm Details'!B$6:B$65, MATCH($P114, 'Algorithm Details'!$A$6:$A$65, 0))), "")</f>
        <v>ROS1</v>
      </c>
      <c r="U114" s="249" t="str">
        <f>IFERROR(IF(INDEX('Algorithm Details'!C$6:C$65, MATCH($P114, 'Algorithm Details'!$A$6:$A$65, 0)) = "", "", INDEX('Algorithm Details'!C$6:C$65, MATCH($P114, 'Algorithm Details'!$A$6:$A$65, 0))), "")</f>
        <v>none</v>
      </c>
      <c r="V114" s="1" t="str">
        <f>IFERROR(IF(INDEX('Algorithm Details'!D$6:D$65, MATCH($P114, 'Algorithm Details'!$A$6:$A$65, 0)) = "", "", INDEX('Algorithm Details'!D$6:D$65, MATCH($P114, 'Algorithm Details'!$A$6:$A$65, 0))), "")</f>
        <v>-</v>
      </c>
      <c r="W114" s="1" t="str">
        <f>IFERROR(IF(INDEX('Algorithm Details'!E$6:E$65, MATCH($P114, 'Algorithm Details'!$A$6:$A$65, 0)) = "", "", INDEX('Algorithm Details'!E$6:E$65, MATCH($P114, 'Algorithm Details'!$A$6:$A$65, 0))), "")</f>
        <v>R</v>
      </c>
      <c r="X114" s="1" t="str">
        <f>IFERROR(IF(INDEX('Algorithm Details'!F$6:F$65, MATCH($P114, 'Algorithm Details'!$A$6:$A$65, 0)) = "", "", INDEX('Algorithm Details'!F$6:F$65, MATCH($P114, 'Algorithm Details'!$A$6:$A$65, 0))), "")</f>
        <v>-</v>
      </c>
      <c r="Y114" s="1" t="str">
        <f>IFERROR(IF(INDEX('Algorithm Details'!G$6:G$65, MATCH($P114, 'Algorithm Details'!$A$6:$A$65, 0)) = "", "", INDEX('Algorithm Details'!G$6:G$65, MATCH($P114, 'Algorithm Details'!$A$6:$A$65, 0))), "")</f>
        <v>-</v>
      </c>
      <c r="Z114" s="1" t="str">
        <f>IFERROR(IF(INDEX('Algorithm Details'!H$6:H$65, MATCH($P114, 'Algorithm Details'!$A$6:$A$65, 0)) = "", "", INDEX('Algorithm Details'!H$6:H$65, MATCH($P114, 'Algorithm Details'!$A$6:$A$65, 0))), "")</f>
        <v>-</v>
      </c>
      <c r="AA114" s="1" t="str">
        <f>IFERROR(IF(INDEX('Algorithm Details'!I$6:I$65, MATCH($P114, 'Algorithm Details'!$A$6:$A$65, 0)) = "", "", INDEX('Algorithm Details'!I$6:I$65, MATCH($P114, 'Algorithm Details'!$A$6:$A$65, 0))), "")</f>
        <v>-</v>
      </c>
      <c r="AB114" s="1" t="str">
        <f>IFERROR(IF(INDEX('Algorithm Details'!J$6:J$65, MATCH($P114, 'Algorithm Details'!$A$6:$A$65, 0)) = "", "", INDEX('Algorithm Details'!J$6:J$65, MATCH($P114, 'Algorithm Details'!$A$6:$A$65, 0))), "")</f>
        <v>Mech</v>
      </c>
      <c r="AC114" s="1" t="str">
        <f>IFERROR(IF(INDEX('Algorithm Details'!K$6:K$65, MATCH($P114, 'Algorithm Details'!$A$6:$A$65, 0)) = "", "", INDEX('Algorithm Details'!K$6:K$65, MATCH($P114, 'Algorithm Details'!$A$6:$A$65, 0))), "")</f>
        <v>3D</v>
      </c>
      <c r="AD114" s="1" t="str">
        <f>IFERROR(IF(INDEX('Algorithm Details'!L$6:L$65, MATCH($P114, 'Algorithm Details'!$A$6:$A$65, 0)) = "", "", INDEX('Algorithm Details'!L$6:L$65, MATCH($P114, 'Algorithm Details'!$A$6:$A$65, 0))), "")</f>
        <v>-</v>
      </c>
      <c r="AE114" s="1" t="str">
        <f>IFERROR(IF(INDEX('Algorithm Details'!M$6:M$65, MATCH($P114, 'Algorithm Details'!$A$6:$A$65, 0)) = "", "", INDEX('Algorithm Details'!M$6:M$65, MATCH($P114, 'Algorithm Details'!$A$6:$A$65, 0))), "")</f>
        <v>-</v>
      </c>
      <c r="AF114" s="1" t="str">
        <f>IFERROR(IF(INDEX('Algorithm Details'!N$6:N$65, MATCH($P114, 'Algorithm Details'!$A$6:$A$65, 0)) = "", "", INDEX('Algorithm Details'!N$6:N$65, MATCH($P114, 'Algorithm Details'!$A$6:$A$65, 0))), "")</f>
        <v>-</v>
      </c>
      <c r="AG114" s="1" t="str">
        <f>IFERROR(IF(INDEX('Algorithm Details'!O$6:O$65, MATCH($P114, 'Algorithm Details'!$A$6:$A$65, 0)) = "", "", INDEX('Algorithm Details'!O$6:O$65, MATCH($P114, 'Algorithm Details'!$A$6:$A$65, 0))), "")</f>
        <v>-</v>
      </c>
      <c r="AH114" s="1" t="str">
        <f>IFERROR(IF(INDEX('Algorithm Details'!P$6:P$65, MATCH($P114, 'Algorithm Details'!$A$6:$A$65, 0)) = "", "", INDEX('Algorithm Details'!P$6:P$65, MATCH($P114, 'Algorithm Details'!$A$6:$A$65, 0))), "")</f>
        <v>-</v>
      </c>
      <c r="AI114" s="1" t="str">
        <f>IFERROR(IF(INDEX('Algorithm Details'!Q$6:Q$65, MATCH($P114, 'Algorithm Details'!$A$6:$A$65, 0)) = "", "", INDEX('Algorithm Details'!Q$6:Q$65, MATCH($P114, 'Algorithm Details'!$A$6:$A$65, 0))), "")</f>
        <v>-</v>
      </c>
      <c r="AJ114" s="1" t="str">
        <f>IFERROR(IF(INDEX('Algorithm Details'!R$6:R$65, MATCH($P114, 'Algorithm Details'!$A$6:$A$65, 0)) = "", "", INDEX('Algorithm Details'!R$6:R$65, MATCH($P114, 'Algorithm Details'!$A$6:$A$65, 0))), "")</f>
        <v>-</v>
      </c>
      <c r="AK114" s="1" t="str">
        <f>IFERROR(IF(INDEX('Algorithm Details'!S$6:S$65, MATCH($P114, 'Algorithm Details'!$A$6:$A$65, 0)) = "", "", INDEX('Algorithm Details'!S$6:S$65, MATCH($P114, 'Algorithm Details'!$A$6:$A$65, 0))), "")</f>
        <v>S</v>
      </c>
      <c r="AL114" s="1" t="str">
        <f>IFERROR(IF(INDEX('Algorithm Details'!T$6:T$65, MATCH($P114, 'Algorithm Details'!$A$6:$A$65, 0)) = "", "", INDEX('Algorithm Details'!T$6:T$65, MATCH($P114, 'Algorithm Details'!$A$6:$A$65, 0))), "")</f>
        <v/>
      </c>
      <c r="AM114" s="1" t="str">
        <f>IFERROR(IF(INDEX('Algorithm Details'!U$6:U$65, MATCH($P114, 'Algorithm Details'!$A$6:$A$65, 0)) = "", "", INDEX('Algorithm Details'!U$6:U$65, MATCH($P114, 'Algorithm Details'!$A$6:$A$65, 0))), "")</f>
        <v>-</v>
      </c>
      <c r="AN114" s="1" t="str">
        <f>IFERROR(IF(INDEX('Algorithm Details'!V$6:V$65, MATCH($P114, 'Algorithm Details'!$A$6:$A$65, 0)) = "", "", INDEX('Algorithm Details'!V$6:V$65, MATCH($P114, 'Algorithm Details'!$A$6:$A$65, 0))), "")</f>
        <v>-</v>
      </c>
      <c r="AO114" s="1" t="str">
        <f>IFERROR(IF(INDEX('Algorithm Details'!W$6:W$65, MATCH($P114, 'Algorithm Details'!$A$6:$A$65, 0)) = "", "", INDEX('Algorithm Details'!W$6:W$65, MATCH($P114, 'Algorithm Details'!$A$6:$A$65, 0))), "")</f>
        <v>github</v>
      </c>
      <c r="AP114" s="1">
        <f ca="1">IFERROR(IF(INDEX('Algorithm Details'!X$6:X$65, MATCH($P114, 'Algorithm Details'!$A$6:$A$65, 0)) = "", "", INDEX('Algorithm Details'!X$6:X$65, MATCH($P114, 'Algorithm Details'!$A$6:$A$65, 0))), "")</f>
        <v>4</v>
      </c>
      <c r="AQ114" s="1">
        <f>IFERROR(IF(INDEX('Algorithm Details'!Y$6:Y$65, MATCH($P114, 'Algorithm Details'!$A$6:$A$65, 0)) = "", "", INDEX('Algorithm Details'!Y$6:Y$65, MATCH($P114, 'Algorithm Details'!$A$6:$A$65, 0))), "")</f>
        <v>44581</v>
      </c>
      <c r="AR114" s="1" t="str">
        <f>IFERROR(IF(INDEX('Algorithm Details'!Z$6:Z$65, MATCH($P114, 'Algorithm Details'!$A$6:$A$65, 0)) = "", "", INDEX('Algorithm Details'!Z$6:Z$65, MATCH($P114, 'Algorithm Details'!$A$6:$A$65, 0))), "")</f>
        <v>-</v>
      </c>
      <c r="AS114" s="1" t="str">
        <f>IFERROR(IF(INDEX('Algorithm Details'!AA$6:AA$65, MATCH($P114, 'Algorithm Details'!$A$6:$A$65, 0)) = "", "", INDEX('Algorithm Details'!AA$6:AA$65, MATCH($P114, 'Algorithm Details'!$A$6:$A$65, 0))), "")</f>
        <v>KITTI</v>
      </c>
      <c r="AT114" s="141" t="str">
        <f>IFERROR(IF(INDEX('Algorithm Details'!AB$6:AB$65, MATCH($P114, 'Algorithm Details'!$A$6:$A$65, 0)) = "", "", INDEX('Algorithm Details'!AB$6:AB$65, MATCH($P114, 'Algorithm Details'!$A$6:$A$65, 0))), "")</f>
        <v>10.1109/ICRA48506.2021.9560947</v>
      </c>
      <c r="AX114" s="1" t="str">
        <f t="shared" si="19"/>
        <v>LiTAMIN2</v>
      </c>
      <c r="AY114" s="1">
        <f t="shared" si="20"/>
        <v>22</v>
      </c>
      <c r="AZ114" s="1">
        <f t="shared" si="21"/>
        <v>5</v>
      </c>
      <c r="BA114" s="1">
        <f t="shared" si="22"/>
        <v>1</v>
      </c>
      <c r="BB114" s="1">
        <f t="shared" si="23"/>
        <v>5</v>
      </c>
      <c r="BC114" s="1">
        <f t="shared" si="27"/>
        <v>0</v>
      </c>
      <c r="BD114" s="79">
        <f t="shared" si="24"/>
        <v>0</v>
      </c>
    </row>
    <row r="115" spans="1:56" ht="30" x14ac:dyDescent="0.25">
      <c r="A115" s="1" t="str">
        <f>Data!A126</f>
        <v>LINS</v>
      </c>
      <c r="B115" s="1">
        <f>'(old)OtherMetrics'!B126</f>
        <v>52</v>
      </c>
      <c r="C115" s="1">
        <f>AuxiliaryTable!EV116</f>
        <v>15</v>
      </c>
      <c r="D115" s="1">
        <f>'(old)OtherMetrics'!C126</f>
        <v>9</v>
      </c>
      <c r="E115" s="1">
        <f>'(old)OtherMetrics'!D126</f>
        <v>4</v>
      </c>
      <c r="F115">
        <f t="shared" ref="F115:F155" si="28">IF(AND(B115&gt;=($I$9),C115&gt;=$I$10),D115*$I$5+E115*$I$6+C115*$I$7,0)</f>
        <v>7.1</v>
      </c>
      <c r="G115" s="207">
        <f t="shared" ref="G115:G155" si="29">IF(F115=0,0,F115/B115)</f>
        <v>0.13653846153846153</v>
      </c>
      <c r="I115" s="1">
        <f t="shared" si="18"/>
        <v>37</v>
      </c>
      <c r="J115" s="215">
        <f>RANK(G115, $G$14:$G$155, 0)+COUNTIF($I115:I256,I115)-1</f>
        <v>37</v>
      </c>
      <c r="P115" s="144" t="str">
        <f t="shared" si="16"/>
        <v>MARS</v>
      </c>
      <c r="Q115" s="141">
        <v>102</v>
      </c>
      <c r="R115" s="143">
        <f t="shared" si="25"/>
        <v>0</v>
      </c>
      <c r="S115" s="242">
        <f>IFERROR(INDEX('Algorithm Details'!$Y$6:$Y$65, MATCH(P115, 'Algorithm Details'!$A$6:$A$65, 0)), "")</f>
        <v>45478</v>
      </c>
      <c r="T115" s="1" t="str">
        <f>IFERROR(IF(INDEX('Algorithm Details'!B$6:B$65, MATCH($P115, 'Algorithm Details'!$A$6:$A$65, 0)) = "", "", INDEX('Algorithm Details'!B$6:B$65, MATCH($P115, 'Algorithm Details'!$A$6:$A$65, 0))), "")</f>
        <v>ROS1</v>
      </c>
      <c r="U115" s="249" t="str">
        <f>IFERROR(IF(INDEX('Algorithm Details'!C$6:C$65, MATCH($P115, 'Algorithm Details'!$A$6:$A$65, 0)) = "", "", INDEX('Algorithm Details'!C$6:C$65, MATCH($P115, 'Algorithm Details'!$A$6:$A$65, 0))), "")</f>
        <v>RA: BSD 3-Clause
C: BSD 3-Clause</v>
      </c>
      <c r="V115" s="1" t="str">
        <f>IFERROR(IF(INDEX('Algorithm Details'!D$6:D$65, MATCH($P115, 'Algorithm Details'!$A$6:$A$65, 0)) = "", "", INDEX('Algorithm Details'!D$6:D$65, MATCH($P115, 'Algorithm Details'!$A$6:$A$65, 0))), "")</f>
        <v>-</v>
      </c>
      <c r="W115" s="1" t="str">
        <f>IFERROR(IF(INDEX('Algorithm Details'!E$6:E$65, MATCH($P115, 'Algorithm Details'!$A$6:$A$65, 0)) = "", "", INDEX('Algorithm Details'!E$6:E$65, MATCH($P115, 'Algorithm Details'!$A$6:$A$65, 0))), "")</f>
        <v>R</v>
      </c>
      <c r="X115" s="1" t="str">
        <f>IFERROR(IF(INDEX('Algorithm Details'!F$6:F$65, MATCH($P115, 'Algorithm Details'!$A$6:$A$65, 0)) = "", "", INDEX('Algorithm Details'!F$6:F$65, MATCH($P115, 'Algorithm Details'!$A$6:$A$65, 0))), "")</f>
        <v>-</v>
      </c>
      <c r="Y115" s="1" t="str">
        <f>IFERROR(IF(INDEX('Algorithm Details'!G$6:G$65, MATCH($P115, 'Algorithm Details'!$A$6:$A$65, 0)) = "", "", INDEX('Algorithm Details'!G$6:G$65, MATCH($P115, 'Algorithm Details'!$A$6:$A$65, 0))), "")</f>
        <v>S</v>
      </c>
      <c r="Z115" s="1" t="str">
        <f>IFERROR(IF(INDEX('Algorithm Details'!H$6:H$65, MATCH($P115, 'Algorithm Details'!$A$6:$A$65, 0)) = "", "", INDEX('Algorithm Details'!H$6:H$65, MATCH($P115, 'Algorithm Details'!$A$6:$A$65, 0))), "")</f>
        <v>S</v>
      </c>
      <c r="AA115" s="1" t="str">
        <f>IFERROR(IF(INDEX('Algorithm Details'!I$6:I$65, MATCH($P115, 'Algorithm Details'!$A$6:$A$65, 0)) = "", "", INDEX('Algorithm Details'!I$6:I$65, MATCH($P115, 'Algorithm Details'!$A$6:$A$65, 0))), "")</f>
        <v>-</v>
      </c>
      <c r="AB115" s="1" t="str">
        <f>IFERROR(IF(INDEX('Algorithm Details'!J$6:J$65, MATCH($P115, 'Algorithm Details'!$A$6:$A$65, 0)) = "", "", INDEX('Algorithm Details'!J$6:J$65, MATCH($P115, 'Algorithm Details'!$A$6:$A$65, 0))), "")</f>
        <v>Mech</v>
      </c>
      <c r="AC115" s="1" t="str">
        <f>IFERROR(IF(INDEX('Algorithm Details'!K$6:K$65, MATCH($P115, 'Algorithm Details'!$A$6:$A$65, 0)) = "", "", INDEX('Algorithm Details'!K$6:K$65, MATCH($P115, 'Algorithm Details'!$A$6:$A$65, 0))), "")</f>
        <v>3D</v>
      </c>
      <c r="AD115" s="1" t="str">
        <f>IFERROR(IF(INDEX('Algorithm Details'!L$6:L$65, MATCH($P115, 'Algorithm Details'!$A$6:$A$65, 0)) = "", "", INDEX('Algorithm Details'!L$6:L$65, MATCH($P115, 'Algorithm Details'!$A$6:$A$65, 0))), "")</f>
        <v>-</v>
      </c>
      <c r="AE115" s="1" t="str">
        <f>IFERROR(IF(INDEX('Algorithm Details'!M$6:M$65, MATCH($P115, 'Algorithm Details'!$A$6:$A$65, 0)) = "", "", INDEX('Algorithm Details'!M$6:M$65, MATCH($P115, 'Algorithm Details'!$A$6:$A$65, 0))), "")</f>
        <v>-</v>
      </c>
      <c r="AF115" s="1" t="str">
        <f>IFERROR(IF(INDEX('Algorithm Details'!N$6:N$65, MATCH($P115, 'Algorithm Details'!$A$6:$A$65, 0)) = "", "", INDEX('Algorithm Details'!N$6:N$65, MATCH($P115, 'Algorithm Details'!$A$6:$A$65, 0))), "")</f>
        <v>-</v>
      </c>
      <c r="AG115" s="1" t="str">
        <f>IFERROR(IF(INDEX('Algorithm Details'!O$6:O$65, MATCH($P115, 'Algorithm Details'!$A$6:$A$65, 0)) = "", "", INDEX('Algorithm Details'!O$6:O$65, MATCH($P115, 'Algorithm Details'!$A$6:$A$65, 0))), "")</f>
        <v>-</v>
      </c>
      <c r="AH115" s="1" t="str">
        <f>IFERROR(IF(INDEX('Algorithm Details'!P$6:P$65, MATCH($P115, 'Algorithm Details'!$A$6:$A$65, 0)) = "", "", INDEX('Algorithm Details'!P$6:P$65, MATCH($P115, 'Algorithm Details'!$A$6:$A$65, 0))), "")</f>
        <v/>
      </c>
      <c r="AI115" s="1" t="str">
        <f>IFERROR(IF(INDEX('Algorithm Details'!Q$6:Q$65, MATCH($P115, 'Algorithm Details'!$A$6:$A$65, 0)) = "", "", INDEX('Algorithm Details'!Q$6:Q$65, MATCH($P115, 'Algorithm Details'!$A$6:$A$65, 0))), "")</f>
        <v/>
      </c>
      <c r="AJ115" s="1" t="str">
        <f>IFERROR(IF(INDEX('Algorithm Details'!R$6:R$65, MATCH($P115, 'Algorithm Details'!$A$6:$A$65, 0)) = "", "", INDEX('Algorithm Details'!R$6:R$65, MATCH($P115, 'Algorithm Details'!$A$6:$A$65, 0))), "")</f>
        <v>-</v>
      </c>
      <c r="AK115" s="1" t="str">
        <f>IFERROR(IF(INDEX('Algorithm Details'!S$6:S$65, MATCH($P115, 'Algorithm Details'!$A$6:$A$65, 0)) = "", "", INDEX('Algorithm Details'!S$6:S$65, MATCH($P115, 'Algorithm Details'!$A$6:$A$65, 0))), "")</f>
        <v>-</v>
      </c>
      <c r="AL115" s="1" t="str">
        <f>IFERROR(IF(INDEX('Algorithm Details'!T$6:T$65, MATCH($P115, 'Algorithm Details'!$A$6:$A$65, 0)) = "", "", INDEX('Algorithm Details'!T$6:T$65, MATCH($P115, 'Algorithm Details'!$A$6:$A$65, 0))), "")</f>
        <v/>
      </c>
      <c r="AM115" s="1" t="str">
        <f>IFERROR(IF(INDEX('Algorithm Details'!U$6:U$65, MATCH($P115, 'Algorithm Details'!$A$6:$A$65, 0)) = "", "", INDEX('Algorithm Details'!U$6:U$65, MATCH($P115, 'Algorithm Details'!$A$6:$A$65, 0))), "")</f>
        <v/>
      </c>
      <c r="AN115" s="1" t="str">
        <f>IFERROR(IF(INDEX('Algorithm Details'!V$6:V$65, MATCH($P115, 'Algorithm Details'!$A$6:$A$65, 0)) = "", "", INDEX('Algorithm Details'!V$6:V$65, MATCH($P115, 'Algorithm Details'!$A$6:$A$65, 0))), "")</f>
        <v>Runs on CPU only</v>
      </c>
      <c r="AO115" s="1" t="str">
        <f>IFERROR(IF(INDEX('Algorithm Details'!W$6:W$65, MATCH($P115, 'Algorithm Details'!$A$6:$A$65, 0)) = "", "", INDEX('Algorithm Details'!W$6:W$65, MATCH($P115, 'Algorithm Details'!$A$6:$A$65, 0))), "")</f>
        <v>github</v>
      </c>
      <c r="AP115" s="1">
        <f ca="1">IFERROR(IF(INDEX('Algorithm Details'!X$6:X$65, MATCH($P115, 'Algorithm Details'!$A$6:$A$65, 0)) = "", "", INDEX('Algorithm Details'!X$6:X$65, MATCH($P115, 'Algorithm Details'!$A$6:$A$65, 0))), "")</f>
        <v>2</v>
      </c>
      <c r="AQ115" s="1">
        <f>IFERROR(IF(INDEX('Algorithm Details'!Y$6:Y$65, MATCH($P115, 'Algorithm Details'!$A$6:$A$65, 0)) = "", "", INDEX('Algorithm Details'!Y$6:Y$65, MATCH($P115, 'Algorithm Details'!$A$6:$A$65, 0))), "")</f>
        <v>45478</v>
      </c>
      <c r="AR115" s="1" t="str">
        <f>IFERROR(IF(INDEX('Algorithm Details'!Z$6:Z$65, MATCH($P115, 'Algorithm Details'!$A$6:$A$65, 0)) = "", "", INDEX('Algorithm Details'!Z$6:Z$65, MATCH($P115, 'Algorithm Details'!$A$6:$A$65, 0))), "")</f>
        <v/>
      </c>
      <c r="AS115" s="1" t="str">
        <f>IFERROR(IF(INDEX('Algorithm Details'!AA$6:AA$65, MATCH($P115, 'Algorithm Details'!$A$6:$A$65, 0)) = "", "", INDEX('Algorithm Details'!AA$6:AA$65, MATCH($P115, 'Algorithm Details'!$A$6:$A$65, 0))), "")</f>
        <v xml:space="preserve">UrbanLoco, Newer College, Oxford, LIVE, </v>
      </c>
      <c r="AT115" s="141" t="str">
        <f>IFERROR(IF(INDEX('Algorithm Details'!AB$6:AB$65, MATCH($P115, 'Algorithm Details'!$A$6:$A$65, 0)) = "", "", INDEX('Algorithm Details'!AB$6:AB$65, MATCH($P115, 'Algorithm Details'!$A$6:$A$65, 0))), "")</f>
        <v>10.1109/IROS51168.2021.9636763</v>
      </c>
      <c r="AX115" s="1" t="str">
        <f t="shared" si="19"/>
        <v>MARS</v>
      </c>
      <c r="AY115" s="1">
        <f t="shared" si="20"/>
        <v>22</v>
      </c>
      <c r="AZ115" s="1">
        <f t="shared" si="21"/>
        <v>5</v>
      </c>
      <c r="BA115" s="1">
        <f t="shared" si="22"/>
        <v>0</v>
      </c>
      <c r="BB115" s="1">
        <f t="shared" si="23"/>
        <v>0</v>
      </c>
      <c r="BC115" s="1">
        <f t="shared" si="27"/>
        <v>0</v>
      </c>
      <c r="BD115" s="79">
        <f t="shared" si="24"/>
        <v>0</v>
      </c>
    </row>
    <row r="116" spans="1:56" x14ac:dyDescent="0.25">
      <c r="A116" s="1" t="str">
        <f>Data!A127</f>
        <v>CLINS</v>
      </c>
      <c r="B116" s="1">
        <f>'(old)OtherMetrics'!B127</f>
        <v>34</v>
      </c>
      <c r="C116" s="1">
        <f>AuxiliaryTable!EV117</f>
        <v>9</v>
      </c>
      <c r="D116" s="1">
        <f>'(old)OtherMetrics'!C127</f>
        <v>11</v>
      </c>
      <c r="E116" s="1">
        <f>'(old)OtherMetrics'!D127</f>
        <v>4</v>
      </c>
      <c r="F116">
        <f t="shared" si="28"/>
        <v>8.5</v>
      </c>
      <c r="G116" s="207">
        <f t="shared" si="29"/>
        <v>0.25</v>
      </c>
      <c r="I116" s="1">
        <f t="shared" si="18"/>
        <v>19</v>
      </c>
      <c r="J116" s="215">
        <f>RANK(G116, $G$14:$G$155, 0)+COUNTIF($I116:I257,I116)-1</f>
        <v>19</v>
      </c>
      <c r="P116" s="144" t="str">
        <f t="shared" si="16"/>
        <v>ART-SLAM (odom)</v>
      </c>
      <c r="Q116" s="141">
        <v>103</v>
      </c>
      <c r="R116" s="143">
        <f t="shared" si="25"/>
        <v>0</v>
      </c>
      <c r="S116" s="242" t="str">
        <f>IFERROR(INDEX('Algorithm Details'!$Y$6:$Y$65, MATCH(P116, 'Algorithm Details'!$A$6:$A$65, 0)), "")</f>
        <v/>
      </c>
      <c r="T116" s="1" t="str">
        <f>IFERROR(IF(INDEX('Algorithm Details'!B$6:B$65, MATCH($P116, 'Algorithm Details'!$A$6:$A$65, 0)) = "", "", INDEX('Algorithm Details'!B$6:B$65, MATCH($P116, 'Algorithm Details'!$A$6:$A$65, 0))), "")</f>
        <v/>
      </c>
      <c r="U116" s="249" t="str">
        <f>IFERROR(IF(INDEX('Algorithm Details'!C$6:C$65, MATCH($P116, 'Algorithm Details'!$A$6:$A$65, 0)) = "", "", INDEX('Algorithm Details'!C$6:C$65, MATCH($P116, 'Algorithm Details'!$A$6:$A$65, 0))), "")</f>
        <v/>
      </c>
      <c r="V116" s="1" t="str">
        <f>IFERROR(IF(INDEX('Algorithm Details'!D$6:D$65, MATCH($P116, 'Algorithm Details'!$A$6:$A$65, 0)) = "", "", INDEX('Algorithm Details'!D$6:D$65, MATCH($P116, 'Algorithm Details'!$A$6:$A$65, 0))), "")</f>
        <v/>
      </c>
      <c r="W116" s="1" t="str">
        <f>IFERROR(IF(INDEX('Algorithm Details'!E$6:E$65, MATCH($P116, 'Algorithm Details'!$A$6:$A$65, 0)) = "", "", INDEX('Algorithm Details'!E$6:E$65, MATCH($P116, 'Algorithm Details'!$A$6:$A$65, 0))), "")</f>
        <v/>
      </c>
      <c r="X116" s="1" t="str">
        <f>IFERROR(IF(INDEX('Algorithm Details'!F$6:F$65, MATCH($P116, 'Algorithm Details'!$A$6:$A$65, 0)) = "", "", INDEX('Algorithm Details'!F$6:F$65, MATCH($P116, 'Algorithm Details'!$A$6:$A$65, 0))), "")</f>
        <v/>
      </c>
      <c r="Y116" s="1" t="str">
        <f>IFERROR(IF(INDEX('Algorithm Details'!G$6:G$65, MATCH($P116, 'Algorithm Details'!$A$6:$A$65, 0)) = "", "", INDEX('Algorithm Details'!G$6:G$65, MATCH($P116, 'Algorithm Details'!$A$6:$A$65, 0))), "")</f>
        <v/>
      </c>
      <c r="Z116" s="1" t="str">
        <f>IFERROR(IF(INDEX('Algorithm Details'!H$6:H$65, MATCH($P116, 'Algorithm Details'!$A$6:$A$65, 0)) = "", "", INDEX('Algorithm Details'!H$6:H$65, MATCH($P116, 'Algorithm Details'!$A$6:$A$65, 0))), "")</f>
        <v/>
      </c>
      <c r="AA116" s="1" t="str">
        <f>IFERROR(IF(INDEX('Algorithm Details'!I$6:I$65, MATCH($P116, 'Algorithm Details'!$A$6:$A$65, 0)) = "", "", INDEX('Algorithm Details'!I$6:I$65, MATCH($P116, 'Algorithm Details'!$A$6:$A$65, 0))), "")</f>
        <v/>
      </c>
      <c r="AB116" s="1" t="str">
        <f>IFERROR(IF(INDEX('Algorithm Details'!J$6:J$65, MATCH($P116, 'Algorithm Details'!$A$6:$A$65, 0)) = "", "", INDEX('Algorithm Details'!J$6:J$65, MATCH($P116, 'Algorithm Details'!$A$6:$A$65, 0))), "")</f>
        <v/>
      </c>
      <c r="AC116" s="1" t="str">
        <f>IFERROR(IF(INDEX('Algorithm Details'!K$6:K$65, MATCH($P116, 'Algorithm Details'!$A$6:$A$65, 0)) = "", "", INDEX('Algorithm Details'!K$6:K$65, MATCH($P116, 'Algorithm Details'!$A$6:$A$65, 0))), "")</f>
        <v/>
      </c>
      <c r="AD116" s="1" t="str">
        <f>IFERROR(IF(INDEX('Algorithm Details'!L$6:L$65, MATCH($P116, 'Algorithm Details'!$A$6:$A$65, 0)) = "", "", INDEX('Algorithm Details'!L$6:L$65, MATCH($P116, 'Algorithm Details'!$A$6:$A$65, 0))), "")</f>
        <v/>
      </c>
      <c r="AE116" s="1" t="str">
        <f>IFERROR(IF(INDEX('Algorithm Details'!M$6:M$65, MATCH($P116, 'Algorithm Details'!$A$6:$A$65, 0)) = "", "", INDEX('Algorithm Details'!M$6:M$65, MATCH($P116, 'Algorithm Details'!$A$6:$A$65, 0))), "")</f>
        <v/>
      </c>
      <c r="AF116" s="1" t="str">
        <f>IFERROR(IF(INDEX('Algorithm Details'!N$6:N$65, MATCH($P116, 'Algorithm Details'!$A$6:$A$65, 0)) = "", "", INDEX('Algorithm Details'!N$6:N$65, MATCH($P116, 'Algorithm Details'!$A$6:$A$65, 0))), "")</f>
        <v/>
      </c>
      <c r="AG116" s="1" t="str">
        <f>IFERROR(IF(INDEX('Algorithm Details'!O$6:O$65, MATCH($P116, 'Algorithm Details'!$A$6:$A$65, 0)) = "", "", INDEX('Algorithm Details'!O$6:O$65, MATCH($P116, 'Algorithm Details'!$A$6:$A$65, 0))), "")</f>
        <v/>
      </c>
      <c r="AH116" s="1" t="str">
        <f>IFERROR(IF(INDEX('Algorithm Details'!P$6:P$65, MATCH($P116, 'Algorithm Details'!$A$6:$A$65, 0)) = "", "", INDEX('Algorithm Details'!P$6:P$65, MATCH($P116, 'Algorithm Details'!$A$6:$A$65, 0))), "")</f>
        <v/>
      </c>
      <c r="AI116" s="1" t="str">
        <f>IFERROR(IF(INDEX('Algorithm Details'!Q$6:Q$65, MATCH($P116, 'Algorithm Details'!$A$6:$A$65, 0)) = "", "", INDEX('Algorithm Details'!Q$6:Q$65, MATCH($P116, 'Algorithm Details'!$A$6:$A$65, 0))), "")</f>
        <v/>
      </c>
      <c r="AJ116" s="1" t="str">
        <f>IFERROR(IF(INDEX('Algorithm Details'!R$6:R$65, MATCH($P116, 'Algorithm Details'!$A$6:$A$65, 0)) = "", "", INDEX('Algorithm Details'!R$6:R$65, MATCH($P116, 'Algorithm Details'!$A$6:$A$65, 0))), "")</f>
        <v/>
      </c>
      <c r="AK116" s="1" t="str">
        <f>IFERROR(IF(INDEX('Algorithm Details'!S$6:S$65, MATCH($P116, 'Algorithm Details'!$A$6:$A$65, 0)) = "", "", INDEX('Algorithm Details'!S$6:S$65, MATCH($P116, 'Algorithm Details'!$A$6:$A$65, 0))), "")</f>
        <v/>
      </c>
      <c r="AL116" s="1" t="str">
        <f>IFERROR(IF(INDEX('Algorithm Details'!T$6:T$65, MATCH($P116, 'Algorithm Details'!$A$6:$A$65, 0)) = "", "", INDEX('Algorithm Details'!T$6:T$65, MATCH($P116, 'Algorithm Details'!$A$6:$A$65, 0))), "")</f>
        <v/>
      </c>
      <c r="AM116" s="1" t="str">
        <f>IFERROR(IF(INDEX('Algorithm Details'!U$6:U$65, MATCH($P116, 'Algorithm Details'!$A$6:$A$65, 0)) = "", "", INDEX('Algorithm Details'!U$6:U$65, MATCH($P116, 'Algorithm Details'!$A$6:$A$65, 0))), "")</f>
        <v/>
      </c>
      <c r="AN116" s="1" t="str">
        <f>IFERROR(IF(INDEX('Algorithm Details'!V$6:V$65, MATCH($P116, 'Algorithm Details'!$A$6:$A$65, 0)) = "", "", INDEX('Algorithm Details'!V$6:V$65, MATCH($P116, 'Algorithm Details'!$A$6:$A$65, 0))), "")</f>
        <v/>
      </c>
      <c r="AO116" s="1" t="str">
        <f>IFERROR(IF(INDEX('Algorithm Details'!W$6:W$65, MATCH($P116, 'Algorithm Details'!$A$6:$A$65, 0)) = "", "", INDEX('Algorithm Details'!W$6:W$65, MATCH($P116, 'Algorithm Details'!$A$6:$A$65, 0))), "")</f>
        <v/>
      </c>
      <c r="AP116" s="1" t="str">
        <f>IFERROR(IF(INDEX('Algorithm Details'!X$6:X$65, MATCH($P116, 'Algorithm Details'!$A$6:$A$65, 0)) = "", "", INDEX('Algorithm Details'!X$6:X$65, MATCH($P116, 'Algorithm Details'!$A$6:$A$65, 0))), "")</f>
        <v/>
      </c>
      <c r="AQ116" s="1" t="str">
        <f>IFERROR(IF(INDEX('Algorithm Details'!Y$6:Y$65, MATCH($P116, 'Algorithm Details'!$A$6:$A$65, 0)) = "", "", INDEX('Algorithm Details'!Y$6:Y$65, MATCH($P116, 'Algorithm Details'!$A$6:$A$65, 0))), "")</f>
        <v/>
      </c>
      <c r="AR116" s="1" t="str">
        <f>IFERROR(IF(INDEX('Algorithm Details'!Z$6:Z$65, MATCH($P116, 'Algorithm Details'!$A$6:$A$65, 0)) = "", "", INDEX('Algorithm Details'!Z$6:Z$65, MATCH($P116, 'Algorithm Details'!$A$6:$A$65, 0))), "")</f>
        <v/>
      </c>
      <c r="AS116" s="1" t="str">
        <f>IFERROR(IF(INDEX('Algorithm Details'!AA$6:AA$65, MATCH($P116, 'Algorithm Details'!$A$6:$A$65, 0)) = "", "", INDEX('Algorithm Details'!AA$6:AA$65, MATCH($P116, 'Algorithm Details'!$A$6:$A$65, 0))), "")</f>
        <v/>
      </c>
      <c r="AT116" s="141" t="str">
        <f>IFERROR(IF(INDEX('Algorithm Details'!AB$6:AB$65, MATCH($P116, 'Algorithm Details'!$A$6:$A$65, 0)) = "", "", INDEX('Algorithm Details'!AB$6:AB$65, MATCH($P116, 'Algorithm Details'!$A$6:$A$65, 0))), "")</f>
        <v/>
      </c>
      <c r="AX116" s="1" t="str">
        <f t="shared" si="19"/>
        <v>ART-SLAM (odom)</v>
      </c>
      <c r="AY116" s="1">
        <f t="shared" si="20"/>
        <v>12</v>
      </c>
      <c r="AZ116" s="1">
        <f t="shared" si="21"/>
        <v>2</v>
      </c>
      <c r="BA116" s="1">
        <f t="shared" si="22"/>
        <v>2</v>
      </c>
      <c r="BB116" s="1">
        <f t="shared" si="23"/>
        <v>4</v>
      </c>
      <c r="BC116" s="1">
        <f t="shared" si="27"/>
        <v>0</v>
      </c>
      <c r="BD116" s="79">
        <f t="shared" si="24"/>
        <v>0</v>
      </c>
    </row>
    <row r="117" spans="1:56" x14ac:dyDescent="0.25">
      <c r="A117" s="1" t="str">
        <f>Data!A128</f>
        <v>DLO</v>
      </c>
      <c r="B117" s="1">
        <f>'(old)OtherMetrics'!B128</f>
        <v>28</v>
      </c>
      <c r="C117" s="1">
        <f>AuxiliaryTable!EV118</f>
        <v>12</v>
      </c>
      <c r="D117" s="1">
        <f>'(old)OtherMetrics'!C128</f>
        <v>12</v>
      </c>
      <c r="E117" s="1">
        <f>'(old)OtherMetrics'!D128</f>
        <v>1</v>
      </c>
      <c r="F117">
        <f t="shared" si="28"/>
        <v>8.5999999999999979</v>
      </c>
      <c r="G117" s="207">
        <f t="shared" si="29"/>
        <v>0.30714285714285705</v>
      </c>
      <c r="I117" s="1">
        <f t="shared" si="18"/>
        <v>8</v>
      </c>
      <c r="J117" s="215">
        <f>RANK(G117, $G$14:$G$155, 0)+COUNTIF($I117:I258,I117)-1</f>
        <v>8</v>
      </c>
      <c r="P117" s="144" t="str">
        <f t="shared" si="16"/>
        <v>LIO-SAM LC</v>
      </c>
      <c r="Q117" s="141">
        <v>104</v>
      </c>
      <c r="R117" s="143">
        <f t="shared" si="25"/>
        <v>0</v>
      </c>
      <c r="S117" s="242" t="str">
        <f>IFERROR(INDEX('Algorithm Details'!$Y$6:$Y$65, MATCH(P117, 'Algorithm Details'!$A$6:$A$65, 0)), "")</f>
        <v/>
      </c>
      <c r="T117" s="1" t="str">
        <f>IFERROR(IF(INDEX('Algorithm Details'!B$6:B$65, MATCH($P117, 'Algorithm Details'!$A$6:$A$65, 0)) = "", "", INDEX('Algorithm Details'!B$6:B$65, MATCH($P117, 'Algorithm Details'!$A$6:$A$65, 0))), "")</f>
        <v/>
      </c>
      <c r="U117" s="249" t="str">
        <f>IFERROR(IF(INDEX('Algorithm Details'!C$6:C$65, MATCH($P117, 'Algorithm Details'!$A$6:$A$65, 0)) = "", "", INDEX('Algorithm Details'!C$6:C$65, MATCH($P117, 'Algorithm Details'!$A$6:$A$65, 0))), "")</f>
        <v/>
      </c>
      <c r="V117" s="1" t="str">
        <f>IFERROR(IF(INDEX('Algorithm Details'!D$6:D$65, MATCH($P117, 'Algorithm Details'!$A$6:$A$65, 0)) = "", "", INDEX('Algorithm Details'!D$6:D$65, MATCH($P117, 'Algorithm Details'!$A$6:$A$65, 0))), "")</f>
        <v/>
      </c>
      <c r="W117" s="1" t="str">
        <f>IFERROR(IF(INDEX('Algorithm Details'!E$6:E$65, MATCH($P117, 'Algorithm Details'!$A$6:$A$65, 0)) = "", "", INDEX('Algorithm Details'!E$6:E$65, MATCH($P117, 'Algorithm Details'!$A$6:$A$65, 0))), "")</f>
        <v/>
      </c>
      <c r="X117" s="1" t="str">
        <f>IFERROR(IF(INDEX('Algorithm Details'!F$6:F$65, MATCH($P117, 'Algorithm Details'!$A$6:$A$65, 0)) = "", "", INDEX('Algorithm Details'!F$6:F$65, MATCH($P117, 'Algorithm Details'!$A$6:$A$65, 0))), "")</f>
        <v/>
      </c>
      <c r="Y117" s="1" t="str">
        <f>IFERROR(IF(INDEX('Algorithm Details'!G$6:G$65, MATCH($P117, 'Algorithm Details'!$A$6:$A$65, 0)) = "", "", INDEX('Algorithm Details'!G$6:G$65, MATCH($P117, 'Algorithm Details'!$A$6:$A$65, 0))), "")</f>
        <v/>
      </c>
      <c r="Z117" s="1" t="str">
        <f>IFERROR(IF(INDEX('Algorithm Details'!H$6:H$65, MATCH($P117, 'Algorithm Details'!$A$6:$A$65, 0)) = "", "", INDEX('Algorithm Details'!H$6:H$65, MATCH($P117, 'Algorithm Details'!$A$6:$A$65, 0))), "")</f>
        <v/>
      </c>
      <c r="AA117" s="1" t="str">
        <f>IFERROR(IF(INDEX('Algorithm Details'!I$6:I$65, MATCH($P117, 'Algorithm Details'!$A$6:$A$65, 0)) = "", "", INDEX('Algorithm Details'!I$6:I$65, MATCH($P117, 'Algorithm Details'!$A$6:$A$65, 0))), "")</f>
        <v/>
      </c>
      <c r="AB117" s="1" t="str">
        <f>IFERROR(IF(INDEX('Algorithm Details'!J$6:J$65, MATCH($P117, 'Algorithm Details'!$A$6:$A$65, 0)) = "", "", INDEX('Algorithm Details'!J$6:J$65, MATCH($P117, 'Algorithm Details'!$A$6:$A$65, 0))), "")</f>
        <v/>
      </c>
      <c r="AC117" s="1" t="str">
        <f>IFERROR(IF(INDEX('Algorithm Details'!K$6:K$65, MATCH($P117, 'Algorithm Details'!$A$6:$A$65, 0)) = "", "", INDEX('Algorithm Details'!K$6:K$65, MATCH($P117, 'Algorithm Details'!$A$6:$A$65, 0))), "")</f>
        <v/>
      </c>
      <c r="AD117" s="1" t="str">
        <f>IFERROR(IF(INDEX('Algorithm Details'!L$6:L$65, MATCH($P117, 'Algorithm Details'!$A$6:$A$65, 0)) = "", "", INDEX('Algorithm Details'!L$6:L$65, MATCH($P117, 'Algorithm Details'!$A$6:$A$65, 0))), "")</f>
        <v/>
      </c>
      <c r="AE117" s="1" t="str">
        <f>IFERROR(IF(INDEX('Algorithm Details'!M$6:M$65, MATCH($P117, 'Algorithm Details'!$A$6:$A$65, 0)) = "", "", INDEX('Algorithm Details'!M$6:M$65, MATCH($P117, 'Algorithm Details'!$A$6:$A$65, 0))), "")</f>
        <v/>
      </c>
      <c r="AF117" s="1" t="str">
        <f>IFERROR(IF(INDEX('Algorithm Details'!N$6:N$65, MATCH($P117, 'Algorithm Details'!$A$6:$A$65, 0)) = "", "", INDEX('Algorithm Details'!N$6:N$65, MATCH($P117, 'Algorithm Details'!$A$6:$A$65, 0))), "")</f>
        <v/>
      </c>
      <c r="AG117" s="1" t="str">
        <f>IFERROR(IF(INDEX('Algorithm Details'!O$6:O$65, MATCH($P117, 'Algorithm Details'!$A$6:$A$65, 0)) = "", "", INDEX('Algorithm Details'!O$6:O$65, MATCH($P117, 'Algorithm Details'!$A$6:$A$65, 0))), "")</f>
        <v/>
      </c>
      <c r="AH117" s="1" t="str">
        <f>IFERROR(IF(INDEX('Algorithm Details'!P$6:P$65, MATCH($P117, 'Algorithm Details'!$A$6:$A$65, 0)) = "", "", INDEX('Algorithm Details'!P$6:P$65, MATCH($P117, 'Algorithm Details'!$A$6:$A$65, 0))), "")</f>
        <v/>
      </c>
      <c r="AI117" s="1" t="str">
        <f>IFERROR(IF(INDEX('Algorithm Details'!Q$6:Q$65, MATCH($P117, 'Algorithm Details'!$A$6:$A$65, 0)) = "", "", INDEX('Algorithm Details'!Q$6:Q$65, MATCH($P117, 'Algorithm Details'!$A$6:$A$65, 0))), "")</f>
        <v/>
      </c>
      <c r="AJ117" s="1" t="str">
        <f>IFERROR(IF(INDEX('Algorithm Details'!R$6:R$65, MATCH($P117, 'Algorithm Details'!$A$6:$A$65, 0)) = "", "", INDEX('Algorithm Details'!R$6:R$65, MATCH($P117, 'Algorithm Details'!$A$6:$A$65, 0))), "")</f>
        <v/>
      </c>
      <c r="AK117" s="1" t="str">
        <f>IFERROR(IF(INDEX('Algorithm Details'!S$6:S$65, MATCH($P117, 'Algorithm Details'!$A$6:$A$65, 0)) = "", "", INDEX('Algorithm Details'!S$6:S$65, MATCH($P117, 'Algorithm Details'!$A$6:$A$65, 0))), "")</f>
        <v/>
      </c>
      <c r="AL117" s="1" t="str">
        <f>IFERROR(IF(INDEX('Algorithm Details'!T$6:T$65, MATCH($P117, 'Algorithm Details'!$A$6:$A$65, 0)) = "", "", INDEX('Algorithm Details'!T$6:T$65, MATCH($P117, 'Algorithm Details'!$A$6:$A$65, 0))), "")</f>
        <v/>
      </c>
      <c r="AM117" s="1" t="str">
        <f>IFERROR(IF(INDEX('Algorithm Details'!U$6:U$65, MATCH($P117, 'Algorithm Details'!$A$6:$A$65, 0)) = "", "", INDEX('Algorithm Details'!U$6:U$65, MATCH($P117, 'Algorithm Details'!$A$6:$A$65, 0))), "")</f>
        <v/>
      </c>
      <c r="AN117" s="1" t="str">
        <f>IFERROR(IF(INDEX('Algorithm Details'!V$6:V$65, MATCH($P117, 'Algorithm Details'!$A$6:$A$65, 0)) = "", "", INDEX('Algorithm Details'!V$6:V$65, MATCH($P117, 'Algorithm Details'!$A$6:$A$65, 0))), "")</f>
        <v/>
      </c>
      <c r="AO117" s="1" t="str">
        <f>IFERROR(IF(INDEX('Algorithm Details'!W$6:W$65, MATCH($P117, 'Algorithm Details'!$A$6:$A$65, 0)) = "", "", INDEX('Algorithm Details'!W$6:W$65, MATCH($P117, 'Algorithm Details'!$A$6:$A$65, 0))), "")</f>
        <v/>
      </c>
      <c r="AP117" s="1" t="str">
        <f>IFERROR(IF(INDEX('Algorithm Details'!X$6:X$65, MATCH($P117, 'Algorithm Details'!$A$6:$A$65, 0)) = "", "", INDEX('Algorithm Details'!X$6:X$65, MATCH($P117, 'Algorithm Details'!$A$6:$A$65, 0))), "")</f>
        <v/>
      </c>
      <c r="AQ117" s="1" t="str">
        <f>IFERROR(IF(INDEX('Algorithm Details'!Y$6:Y$65, MATCH($P117, 'Algorithm Details'!$A$6:$A$65, 0)) = "", "", INDEX('Algorithm Details'!Y$6:Y$65, MATCH($P117, 'Algorithm Details'!$A$6:$A$65, 0))), "")</f>
        <v/>
      </c>
      <c r="AR117" s="1" t="str">
        <f>IFERROR(IF(INDEX('Algorithm Details'!Z$6:Z$65, MATCH($P117, 'Algorithm Details'!$A$6:$A$65, 0)) = "", "", INDEX('Algorithm Details'!Z$6:Z$65, MATCH($P117, 'Algorithm Details'!$A$6:$A$65, 0))), "")</f>
        <v/>
      </c>
      <c r="AS117" s="1" t="str">
        <f>IFERROR(IF(INDEX('Algorithm Details'!AA$6:AA$65, MATCH($P117, 'Algorithm Details'!$A$6:$A$65, 0)) = "", "", INDEX('Algorithm Details'!AA$6:AA$65, MATCH($P117, 'Algorithm Details'!$A$6:$A$65, 0))), "")</f>
        <v/>
      </c>
      <c r="AT117" s="141" t="str">
        <f>IFERROR(IF(INDEX('Algorithm Details'!AB$6:AB$65, MATCH($P117, 'Algorithm Details'!$A$6:$A$65, 0)) = "", "", INDEX('Algorithm Details'!AB$6:AB$65, MATCH($P117, 'Algorithm Details'!$A$6:$A$65, 0))), "")</f>
        <v/>
      </c>
      <c r="AX117" s="1" t="str">
        <f t="shared" si="19"/>
        <v>LIO-SAM LC</v>
      </c>
      <c r="AY117" s="1">
        <f t="shared" si="20"/>
        <v>8</v>
      </c>
      <c r="AZ117" s="1">
        <f t="shared" si="21"/>
        <v>4</v>
      </c>
      <c r="BA117" s="1">
        <f t="shared" si="22"/>
        <v>2</v>
      </c>
      <c r="BB117" s="1">
        <f t="shared" si="23"/>
        <v>1</v>
      </c>
      <c r="BC117" s="1">
        <f t="shared" si="27"/>
        <v>0</v>
      </c>
      <c r="BD117" s="79">
        <f t="shared" si="24"/>
        <v>0</v>
      </c>
    </row>
    <row r="118" spans="1:56" x14ac:dyDescent="0.25">
      <c r="A118" s="1" t="str">
        <f>Data!A129</f>
        <v>CLINS (No LoopClosure)</v>
      </c>
      <c r="B118" s="1">
        <f>'(old)OtherMetrics'!B129</f>
        <v>18</v>
      </c>
      <c r="C118" s="1">
        <f>AuxiliaryTable!EV119</f>
        <v>7</v>
      </c>
      <c r="D118" s="1">
        <f>'(old)OtherMetrics'!C129</f>
        <v>0</v>
      </c>
      <c r="E118" s="1">
        <f>'(old)OtherMetrics'!D129</f>
        <v>2</v>
      </c>
      <c r="F118">
        <f t="shared" si="28"/>
        <v>0.4</v>
      </c>
      <c r="G118" s="207">
        <f t="shared" si="29"/>
        <v>2.2222222222222223E-2</v>
      </c>
      <c r="I118" s="1">
        <f t="shared" si="18"/>
        <v>64</v>
      </c>
      <c r="J118" s="215">
        <f>RANK(G118, $G$14:$G$155, 0)+COUNTIF($I118:I259,I118)-1</f>
        <v>64</v>
      </c>
      <c r="P118" s="144" t="str">
        <f t="shared" si="16"/>
        <v>livox_mapping</v>
      </c>
      <c r="Q118" s="141">
        <v>105</v>
      </c>
      <c r="R118" s="143">
        <f t="shared" si="25"/>
        <v>0</v>
      </c>
      <c r="S118" s="242">
        <f>IFERROR(INDEX('Algorithm Details'!$Y$6:$Y$65, MATCH(P118, 'Algorithm Details'!$A$6:$A$65, 0)), "")</f>
        <v>44137</v>
      </c>
      <c r="T118" s="1" t="str">
        <f>IFERROR(IF(INDEX('Algorithm Details'!B$6:B$65, MATCH($P118, 'Algorithm Details'!$A$6:$A$65, 0)) = "", "", INDEX('Algorithm Details'!B$6:B$65, MATCH($P118, 'Algorithm Details'!$A$6:$A$65, 0))), "")</f>
        <v>ROS1 (Melodic, Kinetic)</v>
      </c>
      <c r="U118" s="249" t="str">
        <f>IFERROR(IF(INDEX('Algorithm Details'!C$6:C$65, MATCH($P118, 'Algorithm Details'!$A$6:$A$65, 0)) = "", "", INDEX('Algorithm Details'!C$6:C$65, MATCH($P118, 'Algorithm Details'!$A$6:$A$65, 0))), "")</f>
        <v>BSD 3-Clause</v>
      </c>
      <c r="V118" s="1" t="str">
        <f>IFERROR(IF(INDEX('Algorithm Details'!D$6:D$65, MATCH($P118, 'Algorithm Details'!$A$6:$A$65, 0)) = "", "", INDEX('Algorithm Details'!D$6:D$65, MATCH($P118, 'Algorithm Details'!$A$6:$A$65, 0))), "")</f>
        <v>-</v>
      </c>
      <c r="W118" s="1" t="str">
        <f>IFERROR(IF(INDEX('Algorithm Details'!E$6:E$65, MATCH($P118, 'Algorithm Details'!$A$6:$A$65, 0)) = "", "", INDEX('Algorithm Details'!E$6:E$65, MATCH($P118, 'Algorithm Details'!$A$6:$A$65, 0))), "")</f>
        <v>R</v>
      </c>
      <c r="X118" s="1" t="str">
        <f>IFERROR(IF(INDEX('Algorithm Details'!F$6:F$65, MATCH($P118, 'Algorithm Details'!$A$6:$A$65, 0)) = "", "", INDEX('Algorithm Details'!F$6:F$65, MATCH($P118, 'Algorithm Details'!$A$6:$A$65, 0))), "")</f>
        <v>-</v>
      </c>
      <c r="Y118" s="1" t="str">
        <f>IFERROR(IF(INDEX('Algorithm Details'!G$6:G$65, MATCH($P118, 'Algorithm Details'!$A$6:$A$65, 0)) = "", "", INDEX('Algorithm Details'!G$6:G$65, MATCH($P118, 'Algorithm Details'!$A$6:$A$65, 0))), "")</f>
        <v>-</v>
      </c>
      <c r="Z118" s="1" t="str">
        <f>IFERROR(IF(INDEX('Algorithm Details'!H$6:H$65, MATCH($P118, 'Algorithm Details'!$A$6:$A$65, 0)) = "", "", INDEX('Algorithm Details'!H$6:H$65, MATCH($P118, 'Algorithm Details'!$A$6:$A$65, 0))), "")</f>
        <v>-</v>
      </c>
      <c r="AA118" s="1" t="str">
        <f>IFERROR(IF(INDEX('Algorithm Details'!I$6:I$65, MATCH($P118, 'Algorithm Details'!$A$6:$A$65, 0)) = "", "", INDEX('Algorithm Details'!I$6:I$65, MATCH($P118, 'Algorithm Details'!$A$6:$A$65, 0))), "")</f>
        <v>-</v>
      </c>
      <c r="AB118" s="1" t="str">
        <f>IFERROR(IF(INDEX('Algorithm Details'!J$6:J$65, MATCH($P118, 'Algorithm Details'!$A$6:$A$65, 0)) = "", "", INDEX('Algorithm Details'!J$6:J$65, MATCH($P118, 'Algorithm Details'!$A$6:$A$65, 0))), "")</f>
        <v>L</v>
      </c>
      <c r="AC118" s="1" t="str">
        <f>IFERROR(IF(INDEX('Algorithm Details'!K$6:K$65, MATCH($P118, 'Algorithm Details'!$A$6:$A$65, 0)) = "", "", INDEX('Algorithm Details'!K$6:K$65, MATCH($P118, 'Algorithm Details'!$A$6:$A$65, 0))), "")</f>
        <v>3D</v>
      </c>
      <c r="AD118" s="1" t="str">
        <f>IFERROR(IF(INDEX('Algorithm Details'!L$6:L$65, MATCH($P118, 'Algorithm Details'!$A$6:$A$65, 0)) = "", "", INDEX('Algorithm Details'!L$6:L$65, MATCH($P118, 'Algorithm Details'!$A$6:$A$65, 0))), "")</f>
        <v>-</v>
      </c>
      <c r="AE118" s="1" t="str">
        <f>IFERROR(IF(INDEX('Algorithm Details'!M$6:M$65, MATCH($P118, 'Algorithm Details'!$A$6:$A$65, 0)) = "", "", INDEX('Algorithm Details'!M$6:M$65, MATCH($P118, 'Algorithm Details'!$A$6:$A$65, 0))), "")</f>
        <v>-</v>
      </c>
      <c r="AF118" s="1" t="str">
        <f>IFERROR(IF(INDEX('Algorithm Details'!N$6:N$65, MATCH($P118, 'Algorithm Details'!$A$6:$A$65, 0)) = "", "", INDEX('Algorithm Details'!N$6:N$65, MATCH($P118, 'Algorithm Details'!$A$6:$A$65, 0))), "")</f>
        <v>-</v>
      </c>
      <c r="AG118" s="1" t="str">
        <f>IFERROR(IF(INDEX('Algorithm Details'!O$6:O$65, MATCH($P118, 'Algorithm Details'!$A$6:$A$65, 0)) = "", "", INDEX('Algorithm Details'!O$6:O$65, MATCH($P118, 'Algorithm Details'!$A$6:$A$65, 0))), "")</f>
        <v>-</v>
      </c>
      <c r="AH118" s="1" t="str">
        <f>IFERROR(IF(INDEX('Algorithm Details'!P$6:P$65, MATCH($P118, 'Algorithm Details'!$A$6:$A$65, 0)) = "", "", INDEX('Algorithm Details'!P$6:P$65, MATCH($P118, 'Algorithm Details'!$A$6:$A$65, 0))), "")</f>
        <v>-</v>
      </c>
      <c r="AI118" s="1" t="str">
        <f>IFERROR(IF(INDEX('Algorithm Details'!Q$6:Q$65, MATCH($P118, 'Algorithm Details'!$A$6:$A$65, 0)) = "", "", INDEX('Algorithm Details'!Q$6:Q$65, MATCH($P118, 'Algorithm Details'!$A$6:$A$65, 0))), "")</f>
        <v>-</v>
      </c>
      <c r="AJ118" s="1" t="str">
        <f>IFERROR(IF(INDEX('Algorithm Details'!R$6:R$65, MATCH($P118, 'Algorithm Details'!$A$6:$A$65, 0)) = "", "", INDEX('Algorithm Details'!R$6:R$65, MATCH($P118, 'Algorithm Details'!$A$6:$A$65, 0))), "")</f>
        <v>-</v>
      </c>
      <c r="AK118" s="1" t="str">
        <f>IFERROR(IF(INDEX('Algorithm Details'!S$6:S$65, MATCH($P118, 'Algorithm Details'!$A$6:$A$65, 0)) = "", "", INDEX('Algorithm Details'!S$6:S$65, MATCH($P118, 'Algorithm Details'!$A$6:$A$65, 0))), "")</f>
        <v>-</v>
      </c>
      <c r="AL118" s="1" t="str">
        <f>IFERROR(IF(INDEX('Algorithm Details'!T$6:T$65, MATCH($P118, 'Algorithm Details'!$A$6:$A$65, 0)) = "", "", INDEX('Algorithm Details'!T$6:T$65, MATCH($P118, 'Algorithm Details'!$A$6:$A$65, 0))), "")</f>
        <v/>
      </c>
      <c r="AM118" s="1" t="str">
        <f>IFERROR(IF(INDEX('Algorithm Details'!U$6:U$65, MATCH($P118, 'Algorithm Details'!$A$6:$A$65, 0)) = "", "", INDEX('Algorithm Details'!U$6:U$65, MATCH($P118, 'Algorithm Details'!$A$6:$A$65, 0))), "")</f>
        <v>-</v>
      </c>
      <c r="AN118" s="1" t="str">
        <f>IFERROR(IF(INDEX('Algorithm Details'!V$6:V$65, MATCH($P118, 'Algorithm Details'!$A$6:$A$65, 0)) = "", "", INDEX('Algorithm Details'!V$6:V$65, MATCH($P118, 'Algorithm Details'!$A$6:$A$65, 0))), "")</f>
        <v>-</v>
      </c>
      <c r="AO118" s="1" t="str">
        <f>IFERROR(IF(INDEX('Algorithm Details'!W$6:W$65, MATCH($P118, 'Algorithm Details'!$A$6:$A$65, 0)) = "", "", INDEX('Algorithm Details'!W$6:W$65, MATCH($P118, 'Algorithm Details'!$A$6:$A$65, 0))), "")</f>
        <v>github</v>
      </c>
      <c r="AP118" s="1">
        <f ca="1">IFERROR(IF(INDEX('Algorithm Details'!X$6:X$65, MATCH($P118, 'Algorithm Details'!$A$6:$A$65, 0)) = "", "", INDEX('Algorithm Details'!X$6:X$65, MATCH($P118, 'Algorithm Details'!$A$6:$A$65, 0))), "")</f>
        <v>6</v>
      </c>
      <c r="AQ118" s="1">
        <f>IFERROR(IF(INDEX('Algorithm Details'!Y$6:Y$65, MATCH($P118, 'Algorithm Details'!$A$6:$A$65, 0)) = "", "", INDEX('Algorithm Details'!Y$6:Y$65, MATCH($P118, 'Algorithm Details'!$A$6:$A$65, 0))), "")</f>
        <v>44137</v>
      </c>
      <c r="AR118" s="1" t="str">
        <f>IFERROR(IF(INDEX('Algorithm Details'!Z$6:Z$65, MATCH($P118, 'Algorithm Details'!$A$6:$A$65, 0)) = "", "", INDEX('Algorithm Details'!Z$6:Z$65, MATCH($P118, 'Algorithm Details'!$A$6:$A$65, 0))), "")</f>
        <v>-</v>
      </c>
      <c r="AS118" s="1" t="str">
        <f>IFERROR(IF(INDEX('Algorithm Details'!AA$6:AA$65, MATCH($P118, 'Algorithm Details'!$A$6:$A$65, 0)) = "", "", INDEX('Algorithm Details'!AA$6:AA$65, MATCH($P118, 'Algorithm Details'!$A$6:$A$65, 0))), "")</f>
        <v/>
      </c>
      <c r="AT118" s="141" t="str">
        <f>IFERROR(IF(INDEX('Algorithm Details'!AB$6:AB$65, MATCH($P118, 'Algorithm Details'!$A$6:$A$65, 0)) = "", "", INDEX('Algorithm Details'!AB$6:AB$65, MATCH($P118, 'Algorithm Details'!$A$6:$A$65, 0))), "")</f>
        <v>-</v>
      </c>
      <c r="AX118" s="1" t="str">
        <f t="shared" si="19"/>
        <v>livox_mapping</v>
      </c>
      <c r="AY118" s="1">
        <f t="shared" si="20"/>
        <v>1</v>
      </c>
      <c r="AZ118" s="1">
        <f t="shared" si="21"/>
        <v>2</v>
      </c>
      <c r="BA118" s="1">
        <f t="shared" si="22"/>
        <v>1</v>
      </c>
      <c r="BB118" s="1">
        <f t="shared" si="23"/>
        <v>0</v>
      </c>
      <c r="BC118" s="1">
        <f t="shared" si="27"/>
        <v>0</v>
      </c>
      <c r="BD118" s="79">
        <f t="shared" si="24"/>
        <v>0</v>
      </c>
    </row>
    <row r="119" spans="1:56" x14ac:dyDescent="0.25">
      <c r="A119" s="1" t="str">
        <f>Data!A130</f>
        <v>MARS</v>
      </c>
      <c r="B119" s="1">
        <f>'(old)OtherMetrics'!B130</f>
        <v>22</v>
      </c>
      <c r="C119" s="1">
        <f>AuxiliaryTable!EV120</f>
        <v>5</v>
      </c>
      <c r="D119" s="1">
        <f>'(old)OtherMetrics'!C130</f>
        <v>0</v>
      </c>
      <c r="E119" s="1">
        <f>'(old)OtherMetrics'!D130</f>
        <v>0</v>
      </c>
      <c r="F119">
        <f t="shared" si="28"/>
        <v>0</v>
      </c>
      <c r="G119" s="207">
        <f t="shared" si="29"/>
        <v>0</v>
      </c>
      <c r="I119" s="1">
        <f t="shared" si="18"/>
        <v>76</v>
      </c>
      <c r="J119" s="215">
        <f>RANK(G119, $G$14:$G$155, 0)+COUNTIF($I119:I260,I119)-1</f>
        <v>102</v>
      </c>
      <c r="P119" s="144" t="str">
        <f t="shared" si="16"/>
        <v>ART-SLAM (GPS)</v>
      </c>
      <c r="Q119" s="141">
        <v>106</v>
      </c>
      <c r="R119" s="143">
        <f t="shared" si="25"/>
        <v>0</v>
      </c>
      <c r="S119" s="242" t="str">
        <f>IFERROR(INDEX('Algorithm Details'!$Y$6:$Y$65, MATCH(P119, 'Algorithm Details'!$A$6:$A$65, 0)), "")</f>
        <v/>
      </c>
      <c r="T119" s="1" t="str">
        <f>IFERROR(IF(INDEX('Algorithm Details'!B$6:B$65, MATCH($P119, 'Algorithm Details'!$A$6:$A$65, 0)) = "", "", INDEX('Algorithm Details'!B$6:B$65, MATCH($P119, 'Algorithm Details'!$A$6:$A$65, 0))), "")</f>
        <v/>
      </c>
      <c r="U119" s="249" t="str">
        <f>IFERROR(IF(INDEX('Algorithm Details'!C$6:C$65, MATCH($P119, 'Algorithm Details'!$A$6:$A$65, 0)) = "", "", INDEX('Algorithm Details'!C$6:C$65, MATCH($P119, 'Algorithm Details'!$A$6:$A$65, 0))), "")</f>
        <v/>
      </c>
      <c r="V119" s="1" t="str">
        <f>IFERROR(IF(INDEX('Algorithm Details'!D$6:D$65, MATCH($P119, 'Algorithm Details'!$A$6:$A$65, 0)) = "", "", INDEX('Algorithm Details'!D$6:D$65, MATCH($P119, 'Algorithm Details'!$A$6:$A$65, 0))), "")</f>
        <v/>
      </c>
      <c r="W119" s="1" t="str">
        <f>IFERROR(IF(INDEX('Algorithm Details'!E$6:E$65, MATCH($P119, 'Algorithm Details'!$A$6:$A$65, 0)) = "", "", INDEX('Algorithm Details'!E$6:E$65, MATCH($P119, 'Algorithm Details'!$A$6:$A$65, 0))), "")</f>
        <v/>
      </c>
      <c r="X119" s="1" t="str">
        <f>IFERROR(IF(INDEX('Algorithm Details'!F$6:F$65, MATCH($P119, 'Algorithm Details'!$A$6:$A$65, 0)) = "", "", INDEX('Algorithm Details'!F$6:F$65, MATCH($P119, 'Algorithm Details'!$A$6:$A$65, 0))), "")</f>
        <v/>
      </c>
      <c r="Y119" s="1" t="str">
        <f>IFERROR(IF(INDEX('Algorithm Details'!G$6:G$65, MATCH($P119, 'Algorithm Details'!$A$6:$A$65, 0)) = "", "", INDEX('Algorithm Details'!G$6:G$65, MATCH($P119, 'Algorithm Details'!$A$6:$A$65, 0))), "")</f>
        <v/>
      </c>
      <c r="Z119" s="1" t="str">
        <f>IFERROR(IF(INDEX('Algorithm Details'!H$6:H$65, MATCH($P119, 'Algorithm Details'!$A$6:$A$65, 0)) = "", "", INDEX('Algorithm Details'!H$6:H$65, MATCH($P119, 'Algorithm Details'!$A$6:$A$65, 0))), "")</f>
        <v/>
      </c>
      <c r="AA119" s="1" t="str">
        <f>IFERROR(IF(INDEX('Algorithm Details'!I$6:I$65, MATCH($P119, 'Algorithm Details'!$A$6:$A$65, 0)) = "", "", INDEX('Algorithm Details'!I$6:I$65, MATCH($P119, 'Algorithm Details'!$A$6:$A$65, 0))), "")</f>
        <v/>
      </c>
      <c r="AB119" s="1" t="str">
        <f>IFERROR(IF(INDEX('Algorithm Details'!J$6:J$65, MATCH($P119, 'Algorithm Details'!$A$6:$A$65, 0)) = "", "", INDEX('Algorithm Details'!J$6:J$65, MATCH($P119, 'Algorithm Details'!$A$6:$A$65, 0))), "")</f>
        <v/>
      </c>
      <c r="AC119" s="1" t="str">
        <f>IFERROR(IF(INDEX('Algorithm Details'!K$6:K$65, MATCH($P119, 'Algorithm Details'!$A$6:$A$65, 0)) = "", "", INDEX('Algorithm Details'!K$6:K$65, MATCH($P119, 'Algorithm Details'!$A$6:$A$65, 0))), "")</f>
        <v/>
      </c>
      <c r="AD119" s="1" t="str">
        <f>IFERROR(IF(INDEX('Algorithm Details'!L$6:L$65, MATCH($P119, 'Algorithm Details'!$A$6:$A$65, 0)) = "", "", INDEX('Algorithm Details'!L$6:L$65, MATCH($P119, 'Algorithm Details'!$A$6:$A$65, 0))), "")</f>
        <v/>
      </c>
      <c r="AE119" s="1" t="str">
        <f>IFERROR(IF(INDEX('Algorithm Details'!M$6:M$65, MATCH($P119, 'Algorithm Details'!$A$6:$A$65, 0)) = "", "", INDEX('Algorithm Details'!M$6:M$65, MATCH($P119, 'Algorithm Details'!$A$6:$A$65, 0))), "")</f>
        <v/>
      </c>
      <c r="AF119" s="1" t="str">
        <f>IFERROR(IF(INDEX('Algorithm Details'!N$6:N$65, MATCH($P119, 'Algorithm Details'!$A$6:$A$65, 0)) = "", "", INDEX('Algorithm Details'!N$6:N$65, MATCH($P119, 'Algorithm Details'!$A$6:$A$65, 0))), "")</f>
        <v/>
      </c>
      <c r="AG119" s="1" t="str">
        <f>IFERROR(IF(INDEX('Algorithm Details'!O$6:O$65, MATCH($P119, 'Algorithm Details'!$A$6:$A$65, 0)) = "", "", INDEX('Algorithm Details'!O$6:O$65, MATCH($P119, 'Algorithm Details'!$A$6:$A$65, 0))), "")</f>
        <v/>
      </c>
      <c r="AH119" s="1" t="str">
        <f>IFERROR(IF(INDEX('Algorithm Details'!P$6:P$65, MATCH($P119, 'Algorithm Details'!$A$6:$A$65, 0)) = "", "", INDEX('Algorithm Details'!P$6:P$65, MATCH($P119, 'Algorithm Details'!$A$6:$A$65, 0))), "")</f>
        <v/>
      </c>
      <c r="AI119" s="1" t="str">
        <f>IFERROR(IF(INDEX('Algorithm Details'!Q$6:Q$65, MATCH($P119, 'Algorithm Details'!$A$6:$A$65, 0)) = "", "", INDEX('Algorithm Details'!Q$6:Q$65, MATCH($P119, 'Algorithm Details'!$A$6:$A$65, 0))), "")</f>
        <v/>
      </c>
      <c r="AJ119" s="1" t="str">
        <f>IFERROR(IF(INDEX('Algorithm Details'!R$6:R$65, MATCH($P119, 'Algorithm Details'!$A$6:$A$65, 0)) = "", "", INDEX('Algorithm Details'!R$6:R$65, MATCH($P119, 'Algorithm Details'!$A$6:$A$65, 0))), "")</f>
        <v/>
      </c>
      <c r="AK119" s="1" t="str">
        <f>IFERROR(IF(INDEX('Algorithm Details'!S$6:S$65, MATCH($P119, 'Algorithm Details'!$A$6:$A$65, 0)) = "", "", INDEX('Algorithm Details'!S$6:S$65, MATCH($P119, 'Algorithm Details'!$A$6:$A$65, 0))), "")</f>
        <v/>
      </c>
      <c r="AL119" s="1" t="str">
        <f>IFERROR(IF(INDEX('Algorithm Details'!T$6:T$65, MATCH($P119, 'Algorithm Details'!$A$6:$A$65, 0)) = "", "", INDEX('Algorithm Details'!T$6:T$65, MATCH($P119, 'Algorithm Details'!$A$6:$A$65, 0))), "")</f>
        <v/>
      </c>
      <c r="AM119" s="1" t="str">
        <f>IFERROR(IF(INDEX('Algorithm Details'!U$6:U$65, MATCH($P119, 'Algorithm Details'!$A$6:$A$65, 0)) = "", "", INDEX('Algorithm Details'!U$6:U$65, MATCH($P119, 'Algorithm Details'!$A$6:$A$65, 0))), "")</f>
        <v/>
      </c>
      <c r="AN119" s="1" t="str">
        <f>IFERROR(IF(INDEX('Algorithm Details'!V$6:V$65, MATCH($P119, 'Algorithm Details'!$A$6:$A$65, 0)) = "", "", INDEX('Algorithm Details'!V$6:V$65, MATCH($P119, 'Algorithm Details'!$A$6:$A$65, 0))), "")</f>
        <v/>
      </c>
      <c r="AO119" s="1" t="str">
        <f>IFERROR(IF(INDEX('Algorithm Details'!W$6:W$65, MATCH($P119, 'Algorithm Details'!$A$6:$A$65, 0)) = "", "", INDEX('Algorithm Details'!W$6:W$65, MATCH($P119, 'Algorithm Details'!$A$6:$A$65, 0))), "")</f>
        <v/>
      </c>
      <c r="AP119" s="1" t="str">
        <f>IFERROR(IF(INDEX('Algorithm Details'!X$6:X$65, MATCH($P119, 'Algorithm Details'!$A$6:$A$65, 0)) = "", "", INDEX('Algorithm Details'!X$6:X$65, MATCH($P119, 'Algorithm Details'!$A$6:$A$65, 0))), "")</f>
        <v/>
      </c>
      <c r="AQ119" s="1" t="str">
        <f>IFERROR(IF(INDEX('Algorithm Details'!Y$6:Y$65, MATCH($P119, 'Algorithm Details'!$A$6:$A$65, 0)) = "", "", INDEX('Algorithm Details'!Y$6:Y$65, MATCH($P119, 'Algorithm Details'!$A$6:$A$65, 0))), "")</f>
        <v/>
      </c>
      <c r="AR119" s="1" t="str">
        <f>IFERROR(IF(INDEX('Algorithm Details'!Z$6:Z$65, MATCH($P119, 'Algorithm Details'!$A$6:$A$65, 0)) = "", "", INDEX('Algorithm Details'!Z$6:Z$65, MATCH($P119, 'Algorithm Details'!$A$6:$A$65, 0))), "")</f>
        <v/>
      </c>
      <c r="AS119" s="1" t="str">
        <f>IFERROR(IF(INDEX('Algorithm Details'!AA$6:AA$65, MATCH($P119, 'Algorithm Details'!$A$6:$A$65, 0)) = "", "", INDEX('Algorithm Details'!AA$6:AA$65, MATCH($P119, 'Algorithm Details'!$A$6:$A$65, 0))), "")</f>
        <v/>
      </c>
      <c r="AT119" s="141" t="str">
        <f>IFERROR(IF(INDEX('Algorithm Details'!AB$6:AB$65, MATCH($P119, 'Algorithm Details'!$A$6:$A$65, 0)) = "", "", INDEX('Algorithm Details'!AB$6:AB$65, MATCH($P119, 'Algorithm Details'!$A$6:$A$65, 0))), "")</f>
        <v/>
      </c>
      <c r="AX119" s="1" t="str">
        <f t="shared" si="19"/>
        <v>ART-SLAM (GPS)</v>
      </c>
      <c r="AY119" s="1">
        <f t="shared" si="20"/>
        <v>9</v>
      </c>
      <c r="AZ119" s="1">
        <f t="shared" si="21"/>
        <v>9</v>
      </c>
      <c r="BA119" s="1">
        <f t="shared" si="22"/>
        <v>2</v>
      </c>
      <c r="BB119" s="1">
        <f t="shared" si="23"/>
        <v>2</v>
      </c>
      <c r="BC119" s="1">
        <f t="shared" si="27"/>
        <v>0</v>
      </c>
      <c r="BD119" s="79">
        <f t="shared" si="24"/>
        <v>0</v>
      </c>
    </row>
    <row r="120" spans="1:56" x14ac:dyDescent="0.25">
      <c r="A120" s="1" t="str">
        <f>Data!A131</f>
        <v>MLOAM</v>
      </c>
      <c r="B120" s="1">
        <f>'(old)OtherMetrics'!B131</f>
        <v>14</v>
      </c>
      <c r="C120" s="1">
        <f>AuxiliaryTable!EV121</f>
        <v>12</v>
      </c>
      <c r="D120" s="1">
        <f>'(old)OtherMetrics'!C131</f>
        <v>0</v>
      </c>
      <c r="E120" s="1">
        <f>'(old)OtherMetrics'!D131</f>
        <v>1</v>
      </c>
      <c r="F120">
        <f t="shared" si="28"/>
        <v>0.2</v>
      </c>
      <c r="G120" s="207">
        <f t="shared" si="29"/>
        <v>1.4285714285714287E-2</v>
      </c>
      <c r="I120" s="1">
        <f t="shared" si="18"/>
        <v>71</v>
      </c>
      <c r="J120" s="215">
        <f>RANK(G120, $G$14:$G$155, 0)+COUNTIF($I120:I261,I120)-1</f>
        <v>71</v>
      </c>
      <c r="P120" s="144" t="str">
        <f t="shared" si="16"/>
        <v>ART-SLAM (IMU)</v>
      </c>
      <c r="Q120" s="141">
        <v>107</v>
      </c>
      <c r="R120" s="143">
        <f t="shared" si="25"/>
        <v>0</v>
      </c>
      <c r="S120" s="242" t="str">
        <f>IFERROR(INDEX('Algorithm Details'!$Y$6:$Y$65, MATCH(P120, 'Algorithm Details'!$A$6:$A$65, 0)), "")</f>
        <v/>
      </c>
      <c r="T120" s="1" t="str">
        <f>IFERROR(IF(INDEX('Algorithm Details'!B$6:B$65, MATCH($P120, 'Algorithm Details'!$A$6:$A$65, 0)) = "", "", INDEX('Algorithm Details'!B$6:B$65, MATCH($P120, 'Algorithm Details'!$A$6:$A$65, 0))), "")</f>
        <v/>
      </c>
      <c r="U120" s="249" t="str">
        <f>IFERROR(IF(INDEX('Algorithm Details'!C$6:C$65, MATCH($P120, 'Algorithm Details'!$A$6:$A$65, 0)) = "", "", INDEX('Algorithm Details'!C$6:C$65, MATCH($P120, 'Algorithm Details'!$A$6:$A$65, 0))), "")</f>
        <v/>
      </c>
      <c r="V120" s="1" t="str">
        <f>IFERROR(IF(INDEX('Algorithm Details'!D$6:D$65, MATCH($P120, 'Algorithm Details'!$A$6:$A$65, 0)) = "", "", INDEX('Algorithm Details'!D$6:D$65, MATCH($P120, 'Algorithm Details'!$A$6:$A$65, 0))), "")</f>
        <v/>
      </c>
      <c r="W120" s="1" t="str">
        <f>IFERROR(IF(INDEX('Algorithm Details'!E$6:E$65, MATCH($P120, 'Algorithm Details'!$A$6:$A$65, 0)) = "", "", INDEX('Algorithm Details'!E$6:E$65, MATCH($P120, 'Algorithm Details'!$A$6:$A$65, 0))), "")</f>
        <v/>
      </c>
      <c r="X120" s="1" t="str">
        <f>IFERROR(IF(INDEX('Algorithm Details'!F$6:F$65, MATCH($P120, 'Algorithm Details'!$A$6:$A$65, 0)) = "", "", INDEX('Algorithm Details'!F$6:F$65, MATCH($P120, 'Algorithm Details'!$A$6:$A$65, 0))), "")</f>
        <v/>
      </c>
      <c r="Y120" s="1" t="str">
        <f>IFERROR(IF(INDEX('Algorithm Details'!G$6:G$65, MATCH($P120, 'Algorithm Details'!$A$6:$A$65, 0)) = "", "", INDEX('Algorithm Details'!G$6:G$65, MATCH($P120, 'Algorithm Details'!$A$6:$A$65, 0))), "")</f>
        <v/>
      </c>
      <c r="Z120" s="1" t="str">
        <f>IFERROR(IF(INDEX('Algorithm Details'!H$6:H$65, MATCH($P120, 'Algorithm Details'!$A$6:$A$65, 0)) = "", "", INDEX('Algorithm Details'!H$6:H$65, MATCH($P120, 'Algorithm Details'!$A$6:$A$65, 0))), "")</f>
        <v/>
      </c>
      <c r="AA120" s="1" t="str">
        <f>IFERROR(IF(INDEX('Algorithm Details'!I$6:I$65, MATCH($P120, 'Algorithm Details'!$A$6:$A$65, 0)) = "", "", INDEX('Algorithm Details'!I$6:I$65, MATCH($P120, 'Algorithm Details'!$A$6:$A$65, 0))), "")</f>
        <v/>
      </c>
      <c r="AB120" s="1" t="str">
        <f>IFERROR(IF(INDEX('Algorithm Details'!J$6:J$65, MATCH($P120, 'Algorithm Details'!$A$6:$A$65, 0)) = "", "", INDEX('Algorithm Details'!J$6:J$65, MATCH($P120, 'Algorithm Details'!$A$6:$A$65, 0))), "")</f>
        <v/>
      </c>
      <c r="AC120" s="1" t="str">
        <f>IFERROR(IF(INDEX('Algorithm Details'!K$6:K$65, MATCH($P120, 'Algorithm Details'!$A$6:$A$65, 0)) = "", "", INDEX('Algorithm Details'!K$6:K$65, MATCH($P120, 'Algorithm Details'!$A$6:$A$65, 0))), "")</f>
        <v/>
      </c>
      <c r="AD120" s="1" t="str">
        <f>IFERROR(IF(INDEX('Algorithm Details'!L$6:L$65, MATCH($P120, 'Algorithm Details'!$A$6:$A$65, 0)) = "", "", INDEX('Algorithm Details'!L$6:L$65, MATCH($P120, 'Algorithm Details'!$A$6:$A$65, 0))), "")</f>
        <v/>
      </c>
      <c r="AE120" s="1" t="str">
        <f>IFERROR(IF(INDEX('Algorithm Details'!M$6:M$65, MATCH($P120, 'Algorithm Details'!$A$6:$A$65, 0)) = "", "", INDEX('Algorithm Details'!M$6:M$65, MATCH($P120, 'Algorithm Details'!$A$6:$A$65, 0))), "")</f>
        <v/>
      </c>
      <c r="AF120" s="1" t="str">
        <f>IFERROR(IF(INDEX('Algorithm Details'!N$6:N$65, MATCH($P120, 'Algorithm Details'!$A$6:$A$65, 0)) = "", "", INDEX('Algorithm Details'!N$6:N$65, MATCH($P120, 'Algorithm Details'!$A$6:$A$65, 0))), "")</f>
        <v/>
      </c>
      <c r="AG120" s="1" t="str">
        <f>IFERROR(IF(INDEX('Algorithm Details'!O$6:O$65, MATCH($P120, 'Algorithm Details'!$A$6:$A$65, 0)) = "", "", INDEX('Algorithm Details'!O$6:O$65, MATCH($P120, 'Algorithm Details'!$A$6:$A$65, 0))), "")</f>
        <v/>
      </c>
      <c r="AH120" s="1" t="str">
        <f>IFERROR(IF(INDEX('Algorithm Details'!P$6:P$65, MATCH($P120, 'Algorithm Details'!$A$6:$A$65, 0)) = "", "", INDEX('Algorithm Details'!P$6:P$65, MATCH($P120, 'Algorithm Details'!$A$6:$A$65, 0))), "")</f>
        <v/>
      </c>
      <c r="AI120" s="1" t="str">
        <f>IFERROR(IF(INDEX('Algorithm Details'!Q$6:Q$65, MATCH($P120, 'Algorithm Details'!$A$6:$A$65, 0)) = "", "", INDEX('Algorithm Details'!Q$6:Q$65, MATCH($P120, 'Algorithm Details'!$A$6:$A$65, 0))), "")</f>
        <v/>
      </c>
      <c r="AJ120" s="1" t="str">
        <f>IFERROR(IF(INDEX('Algorithm Details'!R$6:R$65, MATCH($P120, 'Algorithm Details'!$A$6:$A$65, 0)) = "", "", INDEX('Algorithm Details'!R$6:R$65, MATCH($P120, 'Algorithm Details'!$A$6:$A$65, 0))), "")</f>
        <v/>
      </c>
      <c r="AK120" s="1" t="str">
        <f>IFERROR(IF(INDEX('Algorithm Details'!S$6:S$65, MATCH($P120, 'Algorithm Details'!$A$6:$A$65, 0)) = "", "", INDEX('Algorithm Details'!S$6:S$65, MATCH($P120, 'Algorithm Details'!$A$6:$A$65, 0))), "")</f>
        <v/>
      </c>
      <c r="AL120" s="1" t="str">
        <f>IFERROR(IF(INDEX('Algorithm Details'!T$6:T$65, MATCH($P120, 'Algorithm Details'!$A$6:$A$65, 0)) = "", "", INDEX('Algorithm Details'!T$6:T$65, MATCH($P120, 'Algorithm Details'!$A$6:$A$65, 0))), "")</f>
        <v/>
      </c>
      <c r="AM120" s="1" t="str">
        <f>IFERROR(IF(INDEX('Algorithm Details'!U$6:U$65, MATCH($P120, 'Algorithm Details'!$A$6:$A$65, 0)) = "", "", INDEX('Algorithm Details'!U$6:U$65, MATCH($P120, 'Algorithm Details'!$A$6:$A$65, 0))), "")</f>
        <v/>
      </c>
      <c r="AN120" s="1" t="str">
        <f>IFERROR(IF(INDEX('Algorithm Details'!V$6:V$65, MATCH($P120, 'Algorithm Details'!$A$6:$A$65, 0)) = "", "", INDEX('Algorithm Details'!V$6:V$65, MATCH($P120, 'Algorithm Details'!$A$6:$A$65, 0))), "")</f>
        <v/>
      </c>
      <c r="AO120" s="1" t="str">
        <f>IFERROR(IF(INDEX('Algorithm Details'!W$6:W$65, MATCH($P120, 'Algorithm Details'!$A$6:$A$65, 0)) = "", "", INDEX('Algorithm Details'!W$6:W$65, MATCH($P120, 'Algorithm Details'!$A$6:$A$65, 0))), "")</f>
        <v/>
      </c>
      <c r="AP120" s="1" t="str">
        <f>IFERROR(IF(INDEX('Algorithm Details'!X$6:X$65, MATCH($P120, 'Algorithm Details'!$A$6:$A$65, 0)) = "", "", INDEX('Algorithm Details'!X$6:X$65, MATCH($P120, 'Algorithm Details'!$A$6:$A$65, 0))), "")</f>
        <v/>
      </c>
      <c r="AQ120" s="1" t="str">
        <f>IFERROR(IF(INDEX('Algorithm Details'!Y$6:Y$65, MATCH($P120, 'Algorithm Details'!$A$6:$A$65, 0)) = "", "", INDEX('Algorithm Details'!Y$6:Y$65, MATCH($P120, 'Algorithm Details'!$A$6:$A$65, 0))), "")</f>
        <v/>
      </c>
      <c r="AR120" s="1" t="str">
        <f>IFERROR(IF(INDEX('Algorithm Details'!Z$6:Z$65, MATCH($P120, 'Algorithm Details'!$A$6:$A$65, 0)) = "", "", INDEX('Algorithm Details'!Z$6:Z$65, MATCH($P120, 'Algorithm Details'!$A$6:$A$65, 0))), "")</f>
        <v/>
      </c>
      <c r="AS120" s="1" t="str">
        <f>IFERROR(IF(INDEX('Algorithm Details'!AA$6:AA$65, MATCH($P120, 'Algorithm Details'!$A$6:$A$65, 0)) = "", "", INDEX('Algorithm Details'!AA$6:AA$65, MATCH($P120, 'Algorithm Details'!$A$6:$A$65, 0))), "")</f>
        <v/>
      </c>
      <c r="AT120" s="141" t="str">
        <f>IFERROR(IF(INDEX('Algorithm Details'!AB$6:AB$65, MATCH($P120, 'Algorithm Details'!$A$6:$A$65, 0)) = "", "", INDEX('Algorithm Details'!AB$6:AB$65, MATCH($P120, 'Algorithm Details'!$A$6:$A$65, 0))), "")</f>
        <v/>
      </c>
      <c r="AX120" s="1" t="str">
        <f t="shared" si="19"/>
        <v>ART-SLAM (IMU)</v>
      </c>
      <c r="AY120" s="1">
        <f t="shared" si="20"/>
        <v>9</v>
      </c>
      <c r="AZ120" s="1">
        <f t="shared" si="21"/>
        <v>9</v>
      </c>
      <c r="BA120" s="1">
        <f t="shared" si="22"/>
        <v>5</v>
      </c>
      <c r="BB120" s="1">
        <f t="shared" si="23"/>
        <v>2</v>
      </c>
      <c r="BC120" s="1">
        <f t="shared" si="27"/>
        <v>0</v>
      </c>
      <c r="BD120" s="79">
        <f t="shared" si="24"/>
        <v>0</v>
      </c>
    </row>
    <row r="121" spans="1:56" x14ac:dyDescent="0.25">
      <c r="A121" s="1" t="str">
        <f>Data!A132</f>
        <v>FAST-LIVO</v>
      </c>
      <c r="B121" s="1">
        <f>'(old)OtherMetrics'!B132</f>
        <v>18</v>
      </c>
      <c r="C121" s="1">
        <f>AuxiliaryTable!EV122</f>
        <v>10</v>
      </c>
      <c r="D121" s="1">
        <f>'(old)OtherMetrics'!C132</f>
        <v>10</v>
      </c>
      <c r="E121" s="1">
        <f>'(old)OtherMetrics'!D132</f>
        <v>4</v>
      </c>
      <c r="F121">
        <f t="shared" si="28"/>
        <v>7.8</v>
      </c>
      <c r="G121" s="207">
        <f t="shared" si="29"/>
        <v>0.43333333333333335</v>
      </c>
      <c r="I121" s="1">
        <f t="shared" si="18"/>
        <v>6</v>
      </c>
      <c r="J121" s="215">
        <f>RANK(G121, $G$14:$G$155, 0)+COUNTIF($I121:I262,I121)-1</f>
        <v>6</v>
      </c>
      <c r="P121" s="144" t="str">
        <f t="shared" si="16"/>
        <v>ART-SLAM (SC)</v>
      </c>
      <c r="Q121" s="141">
        <v>108</v>
      </c>
      <c r="R121" s="143">
        <f t="shared" si="25"/>
        <v>0</v>
      </c>
      <c r="S121" s="242" t="str">
        <f>IFERROR(INDEX('Algorithm Details'!$Y$6:$Y$65, MATCH(P121, 'Algorithm Details'!$A$6:$A$65, 0)), "")</f>
        <v/>
      </c>
      <c r="T121" s="1" t="str">
        <f>IFERROR(IF(INDEX('Algorithm Details'!B$6:B$65, MATCH($P121, 'Algorithm Details'!$A$6:$A$65, 0)) = "", "", INDEX('Algorithm Details'!B$6:B$65, MATCH($P121, 'Algorithm Details'!$A$6:$A$65, 0))), "")</f>
        <v/>
      </c>
      <c r="U121" s="249" t="str">
        <f>IFERROR(IF(INDEX('Algorithm Details'!C$6:C$65, MATCH($P121, 'Algorithm Details'!$A$6:$A$65, 0)) = "", "", INDEX('Algorithm Details'!C$6:C$65, MATCH($P121, 'Algorithm Details'!$A$6:$A$65, 0))), "")</f>
        <v/>
      </c>
      <c r="V121" s="1" t="str">
        <f>IFERROR(IF(INDEX('Algorithm Details'!D$6:D$65, MATCH($P121, 'Algorithm Details'!$A$6:$A$65, 0)) = "", "", INDEX('Algorithm Details'!D$6:D$65, MATCH($P121, 'Algorithm Details'!$A$6:$A$65, 0))), "")</f>
        <v/>
      </c>
      <c r="W121" s="1" t="str">
        <f>IFERROR(IF(INDEX('Algorithm Details'!E$6:E$65, MATCH($P121, 'Algorithm Details'!$A$6:$A$65, 0)) = "", "", INDEX('Algorithm Details'!E$6:E$65, MATCH($P121, 'Algorithm Details'!$A$6:$A$65, 0))), "")</f>
        <v/>
      </c>
      <c r="X121" s="1" t="str">
        <f>IFERROR(IF(INDEX('Algorithm Details'!F$6:F$65, MATCH($P121, 'Algorithm Details'!$A$6:$A$65, 0)) = "", "", INDEX('Algorithm Details'!F$6:F$65, MATCH($P121, 'Algorithm Details'!$A$6:$A$65, 0))), "")</f>
        <v/>
      </c>
      <c r="Y121" s="1" t="str">
        <f>IFERROR(IF(INDEX('Algorithm Details'!G$6:G$65, MATCH($P121, 'Algorithm Details'!$A$6:$A$65, 0)) = "", "", INDEX('Algorithm Details'!G$6:G$65, MATCH($P121, 'Algorithm Details'!$A$6:$A$65, 0))), "")</f>
        <v/>
      </c>
      <c r="Z121" s="1" t="str">
        <f>IFERROR(IF(INDEX('Algorithm Details'!H$6:H$65, MATCH($P121, 'Algorithm Details'!$A$6:$A$65, 0)) = "", "", INDEX('Algorithm Details'!H$6:H$65, MATCH($P121, 'Algorithm Details'!$A$6:$A$65, 0))), "")</f>
        <v/>
      </c>
      <c r="AA121" s="1" t="str">
        <f>IFERROR(IF(INDEX('Algorithm Details'!I$6:I$65, MATCH($P121, 'Algorithm Details'!$A$6:$A$65, 0)) = "", "", INDEX('Algorithm Details'!I$6:I$65, MATCH($P121, 'Algorithm Details'!$A$6:$A$65, 0))), "")</f>
        <v/>
      </c>
      <c r="AB121" s="1" t="str">
        <f>IFERROR(IF(INDEX('Algorithm Details'!J$6:J$65, MATCH($P121, 'Algorithm Details'!$A$6:$A$65, 0)) = "", "", INDEX('Algorithm Details'!J$6:J$65, MATCH($P121, 'Algorithm Details'!$A$6:$A$65, 0))), "")</f>
        <v/>
      </c>
      <c r="AC121" s="1" t="str">
        <f>IFERROR(IF(INDEX('Algorithm Details'!K$6:K$65, MATCH($P121, 'Algorithm Details'!$A$6:$A$65, 0)) = "", "", INDEX('Algorithm Details'!K$6:K$65, MATCH($P121, 'Algorithm Details'!$A$6:$A$65, 0))), "")</f>
        <v/>
      </c>
      <c r="AD121" s="1" t="str">
        <f>IFERROR(IF(INDEX('Algorithm Details'!L$6:L$65, MATCH($P121, 'Algorithm Details'!$A$6:$A$65, 0)) = "", "", INDEX('Algorithm Details'!L$6:L$65, MATCH($P121, 'Algorithm Details'!$A$6:$A$65, 0))), "")</f>
        <v/>
      </c>
      <c r="AE121" s="1" t="str">
        <f>IFERROR(IF(INDEX('Algorithm Details'!M$6:M$65, MATCH($P121, 'Algorithm Details'!$A$6:$A$65, 0)) = "", "", INDEX('Algorithm Details'!M$6:M$65, MATCH($P121, 'Algorithm Details'!$A$6:$A$65, 0))), "")</f>
        <v/>
      </c>
      <c r="AF121" s="1" t="str">
        <f>IFERROR(IF(INDEX('Algorithm Details'!N$6:N$65, MATCH($P121, 'Algorithm Details'!$A$6:$A$65, 0)) = "", "", INDEX('Algorithm Details'!N$6:N$65, MATCH($P121, 'Algorithm Details'!$A$6:$A$65, 0))), "")</f>
        <v/>
      </c>
      <c r="AG121" s="1" t="str">
        <f>IFERROR(IF(INDEX('Algorithm Details'!O$6:O$65, MATCH($P121, 'Algorithm Details'!$A$6:$A$65, 0)) = "", "", INDEX('Algorithm Details'!O$6:O$65, MATCH($P121, 'Algorithm Details'!$A$6:$A$65, 0))), "")</f>
        <v/>
      </c>
      <c r="AH121" s="1" t="str">
        <f>IFERROR(IF(INDEX('Algorithm Details'!P$6:P$65, MATCH($P121, 'Algorithm Details'!$A$6:$A$65, 0)) = "", "", INDEX('Algorithm Details'!P$6:P$65, MATCH($P121, 'Algorithm Details'!$A$6:$A$65, 0))), "")</f>
        <v/>
      </c>
      <c r="AI121" s="1" t="str">
        <f>IFERROR(IF(INDEX('Algorithm Details'!Q$6:Q$65, MATCH($P121, 'Algorithm Details'!$A$6:$A$65, 0)) = "", "", INDEX('Algorithm Details'!Q$6:Q$65, MATCH($P121, 'Algorithm Details'!$A$6:$A$65, 0))), "")</f>
        <v/>
      </c>
      <c r="AJ121" s="1" t="str">
        <f>IFERROR(IF(INDEX('Algorithm Details'!R$6:R$65, MATCH($P121, 'Algorithm Details'!$A$6:$A$65, 0)) = "", "", INDEX('Algorithm Details'!R$6:R$65, MATCH($P121, 'Algorithm Details'!$A$6:$A$65, 0))), "")</f>
        <v/>
      </c>
      <c r="AK121" s="1" t="str">
        <f>IFERROR(IF(INDEX('Algorithm Details'!S$6:S$65, MATCH($P121, 'Algorithm Details'!$A$6:$A$65, 0)) = "", "", INDEX('Algorithm Details'!S$6:S$65, MATCH($P121, 'Algorithm Details'!$A$6:$A$65, 0))), "")</f>
        <v/>
      </c>
      <c r="AL121" s="1" t="str">
        <f>IFERROR(IF(INDEX('Algorithm Details'!T$6:T$65, MATCH($P121, 'Algorithm Details'!$A$6:$A$65, 0)) = "", "", INDEX('Algorithm Details'!T$6:T$65, MATCH($P121, 'Algorithm Details'!$A$6:$A$65, 0))), "")</f>
        <v/>
      </c>
      <c r="AM121" s="1" t="str">
        <f>IFERROR(IF(INDEX('Algorithm Details'!U$6:U$65, MATCH($P121, 'Algorithm Details'!$A$6:$A$65, 0)) = "", "", INDEX('Algorithm Details'!U$6:U$65, MATCH($P121, 'Algorithm Details'!$A$6:$A$65, 0))), "")</f>
        <v/>
      </c>
      <c r="AN121" s="1" t="str">
        <f>IFERROR(IF(INDEX('Algorithm Details'!V$6:V$65, MATCH($P121, 'Algorithm Details'!$A$6:$A$65, 0)) = "", "", INDEX('Algorithm Details'!V$6:V$65, MATCH($P121, 'Algorithm Details'!$A$6:$A$65, 0))), "")</f>
        <v/>
      </c>
      <c r="AO121" s="1" t="str">
        <f>IFERROR(IF(INDEX('Algorithm Details'!W$6:W$65, MATCH($P121, 'Algorithm Details'!$A$6:$A$65, 0)) = "", "", INDEX('Algorithm Details'!W$6:W$65, MATCH($P121, 'Algorithm Details'!$A$6:$A$65, 0))), "")</f>
        <v/>
      </c>
      <c r="AP121" s="1" t="str">
        <f>IFERROR(IF(INDEX('Algorithm Details'!X$6:X$65, MATCH($P121, 'Algorithm Details'!$A$6:$A$65, 0)) = "", "", INDEX('Algorithm Details'!X$6:X$65, MATCH($P121, 'Algorithm Details'!$A$6:$A$65, 0))), "")</f>
        <v/>
      </c>
      <c r="AQ121" s="1" t="str">
        <f>IFERROR(IF(INDEX('Algorithm Details'!Y$6:Y$65, MATCH($P121, 'Algorithm Details'!$A$6:$A$65, 0)) = "", "", INDEX('Algorithm Details'!Y$6:Y$65, MATCH($P121, 'Algorithm Details'!$A$6:$A$65, 0))), "")</f>
        <v/>
      </c>
      <c r="AR121" s="1" t="str">
        <f>IFERROR(IF(INDEX('Algorithm Details'!Z$6:Z$65, MATCH($P121, 'Algorithm Details'!$A$6:$A$65, 0)) = "", "", INDEX('Algorithm Details'!Z$6:Z$65, MATCH($P121, 'Algorithm Details'!$A$6:$A$65, 0))), "")</f>
        <v/>
      </c>
      <c r="AS121" s="1" t="str">
        <f>IFERROR(IF(INDEX('Algorithm Details'!AA$6:AA$65, MATCH($P121, 'Algorithm Details'!$A$6:$A$65, 0)) = "", "", INDEX('Algorithm Details'!AA$6:AA$65, MATCH($P121, 'Algorithm Details'!$A$6:$A$65, 0))), "")</f>
        <v/>
      </c>
      <c r="AT121" s="141" t="str">
        <f>IFERROR(IF(INDEX('Algorithm Details'!AB$6:AB$65, MATCH($P121, 'Algorithm Details'!$A$6:$A$65, 0)) = "", "", INDEX('Algorithm Details'!AB$6:AB$65, MATCH($P121, 'Algorithm Details'!$A$6:$A$65, 0))), "")</f>
        <v/>
      </c>
      <c r="AX121" s="1" t="str">
        <f t="shared" si="19"/>
        <v>ART-SLAM (SC)</v>
      </c>
      <c r="AY121" s="1">
        <f t="shared" si="20"/>
        <v>9</v>
      </c>
      <c r="AZ121" s="1">
        <f t="shared" si="21"/>
        <v>9</v>
      </c>
      <c r="BA121" s="1">
        <f t="shared" si="22"/>
        <v>0</v>
      </c>
      <c r="BB121" s="1">
        <f t="shared" si="23"/>
        <v>1</v>
      </c>
      <c r="BC121" s="1">
        <f t="shared" si="27"/>
        <v>0</v>
      </c>
      <c r="BD121" s="79">
        <f t="shared" si="24"/>
        <v>0</v>
      </c>
    </row>
    <row r="122" spans="1:56" x14ac:dyDescent="0.25">
      <c r="A122" s="1" t="str">
        <f>Data!A133</f>
        <v>LiTAMIN2</v>
      </c>
      <c r="B122" s="1">
        <f>'(old)OtherMetrics'!B133</f>
        <v>22</v>
      </c>
      <c r="C122" s="1">
        <f>AuxiliaryTable!EV123</f>
        <v>5</v>
      </c>
      <c r="D122" s="1">
        <f>'(old)OtherMetrics'!C133</f>
        <v>1</v>
      </c>
      <c r="E122" s="1">
        <f>'(old)OtherMetrics'!D133</f>
        <v>5</v>
      </c>
      <c r="F122">
        <f t="shared" si="28"/>
        <v>0</v>
      </c>
      <c r="G122" s="207">
        <f t="shared" si="29"/>
        <v>0</v>
      </c>
      <c r="I122" s="1">
        <f t="shared" si="18"/>
        <v>76</v>
      </c>
      <c r="J122" s="215">
        <f>RANK(G122, $G$14:$G$155, 0)+COUNTIF($I122:I263,I122)-1</f>
        <v>101</v>
      </c>
      <c r="P122" s="144" t="str">
        <f t="shared" si="16"/>
        <v>LeGO-LOAM-BOR</v>
      </c>
      <c r="Q122" s="141">
        <v>109</v>
      </c>
      <c r="R122" s="143">
        <f t="shared" si="25"/>
        <v>0</v>
      </c>
      <c r="S122" s="242" t="str">
        <f>IFERROR(INDEX('Algorithm Details'!$Y$6:$Y$65, MATCH(P122, 'Algorithm Details'!$A$6:$A$65, 0)), "")</f>
        <v/>
      </c>
      <c r="T122" s="1" t="str">
        <f>IFERROR(IF(INDEX('Algorithm Details'!B$6:B$65, MATCH($P122, 'Algorithm Details'!$A$6:$A$65, 0)) = "", "", INDEX('Algorithm Details'!B$6:B$65, MATCH($P122, 'Algorithm Details'!$A$6:$A$65, 0))), "")</f>
        <v/>
      </c>
      <c r="U122" s="249" t="str">
        <f>IFERROR(IF(INDEX('Algorithm Details'!C$6:C$65, MATCH($P122, 'Algorithm Details'!$A$6:$A$65, 0)) = "", "", INDEX('Algorithm Details'!C$6:C$65, MATCH($P122, 'Algorithm Details'!$A$6:$A$65, 0))), "")</f>
        <v/>
      </c>
      <c r="V122" s="1" t="str">
        <f>IFERROR(IF(INDEX('Algorithm Details'!D$6:D$65, MATCH($P122, 'Algorithm Details'!$A$6:$A$65, 0)) = "", "", INDEX('Algorithm Details'!D$6:D$65, MATCH($P122, 'Algorithm Details'!$A$6:$A$65, 0))), "")</f>
        <v/>
      </c>
      <c r="W122" s="1" t="str">
        <f>IFERROR(IF(INDEX('Algorithm Details'!E$6:E$65, MATCH($P122, 'Algorithm Details'!$A$6:$A$65, 0)) = "", "", INDEX('Algorithm Details'!E$6:E$65, MATCH($P122, 'Algorithm Details'!$A$6:$A$65, 0))), "")</f>
        <v/>
      </c>
      <c r="X122" s="1" t="str">
        <f>IFERROR(IF(INDEX('Algorithm Details'!F$6:F$65, MATCH($P122, 'Algorithm Details'!$A$6:$A$65, 0)) = "", "", INDEX('Algorithm Details'!F$6:F$65, MATCH($P122, 'Algorithm Details'!$A$6:$A$65, 0))), "")</f>
        <v/>
      </c>
      <c r="Y122" s="1" t="str">
        <f>IFERROR(IF(INDEX('Algorithm Details'!G$6:G$65, MATCH($P122, 'Algorithm Details'!$A$6:$A$65, 0)) = "", "", INDEX('Algorithm Details'!G$6:G$65, MATCH($P122, 'Algorithm Details'!$A$6:$A$65, 0))), "")</f>
        <v/>
      </c>
      <c r="Z122" s="1" t="str">
        <f>IFERROR(IF(INDEX('Algorithm Details'!H$6:H$65, MATCH($P122, 'Algorithm Details'!$A$6:$A$65, 0)) = "", "", INDEX('Algorithm Details'!H$6:H$65, MATCH($P122, 'Algorithm Details'!$A$6:$A$65, 0))), "")</f>
        <v/>
      </c>
      <c r="AA122" s="1" t="str">
        <f>IFERROR(IF(INDEX('Algorithm Details'!I$6:I$65, MATCH($P122, 'Algorithm Details'!$A$6:$A$65, 0)) = "", "", INDEX('Algorithm Details'!I$6:I$65, MATCH($P122, 'Algorithm Details'!$A$6:$A$65, 0))), "")</f>
        <v/>
      </c>
      <c r="AB122" s="1" t="str">
        <f>IFERROR(IF(INDEX('Algorithm Details'!J$6:J$65, MATCH($P122, 'Algorithm Details'!$A$6:$A$65, 0)) = "", "", INDEX('Algorithm Details'!J$6:J$65, MATCH($P122, 'Algorithm Details'!$A$6:$A$65, 0))), "")</f>
        <v/>
      </c>
      <c r="AC122" s="1" t="str">
        <f>IFERROR(IF(INDEX('Algorithm Details'!K$6:K$65, MATCH($P122, 'Algorithm Details'!$A$6:$A$65, 0)) = "", "", INDEX('Algorithm Details'!K$6:K$65, MATCH($P122, 'Algorithm Details'!$A$6:$A$65, 0))), "")</f>
        <v/>
      </c>
      <c r="AD122" s="1" t="str">
        <f>IFERROR(IF(INDEX('Algorithm Details'!L$6:L$65, MATCH($P122, 'Algorithm Details'!$A$6:$A$65, 0)) = "", "", INDEX('Algorithm Details'!L$6:L$65, MATCH($P122, 'Algorithm Details'!$A$6:$A$65, 0))), "")</f>
        <v/>
      </c>
      <c r="AE122" s="1" t="str">
        <f>IFERROR(IF(INDEX('Algorithm Details'!M$6:M$65, MATCH($P122, 'Algorithm Details'!$A$6:$A$65, 0)) = "", "", INDEX('Algorithm Details'!M$6:M$65, MATCH($P122, 'Algorithm Details'!$A$6:$A$65, 0))), "")</f>
        <v/>
      </c>
      <c r="AF122" s="1" t="str">
        <f>IFERROR(IF(INDEX('Algorithm Details'!N$6:N$65, MATCH($P122, 'Algorithm Details'!$A$6:$A$65, 0)) = "", "", INDEX('Algorithm Details'!N$6:N$65, MATCH($P122, 'Algorithm Details'!$A$6:$A$65, 0))), "")</f>
        <v/>
      </c>
      <c r="AG122" s="1" t="str">
        <f>IFERROR(IF(INDEX('Algorithm Details'!O$6:O$65, MATCH($P122, 'Algorithm Details'!$A$6:$A$65, 0)) = "", "", INDEX('Algorithm Details'!O$6:O$65, MATCH($P122, 'Algorithm Details'!$A$6:$A$65, 0))), "")</f>
        <v/>
      </c>
      <c r="AH122" s="1" t="str">
        <f>IFERROR(IF(INDEX('Algorithm Details'!P$6:P$65, MATCH($P122, 'Algorithm Details'!$A$6:$A$65, 0)) = "", "", INDEX('Algorithm Details'!P$6:P$65, MATCH($P122, 'Algorithm Details'!$A$6:$A$65, 0))), "")</f>
        <v/>
      </c>
      <c r="AI122" s="1" t="str">
        <f>IFERROR(IF(INDEX('Algorithm Details'!Q$6:Q$65, MATCH($P122, 'Algorithm Details'!$A$6:$A$65, 0)) = "", "", INDEX('Algorithm Details'!Q$6:Q$65, MATCH($P122, 'Algorithm Details'!$A$6:$A$65, 0))), "")</f>
        <v/>
      </c>
      <c r="AJ122" s="1" t="str">
        <f>IFERROR(IF(INDEX('Algorithm Details'!R$6:R$65, MATCH($P122, 'Algorithm Details'!$A$6:$A$65, 0)) = "", "", INDEX('Algorithm Details'!R$6:R$65, MATCH($P122, 'Algorithm Details'!$A$6:$A$65, 0))), "")</f>
        <v/>
      </c>
      <c r="AK122" s="1" t="str">
        <f>IFERROR(IF(INDEX('Algorithm Details'!S$6:S$65, MATCH($P122, 'Algorithm Details'!$A$6:$A$65, 0)) = "", "", INDEX('Algorithm Details'!S$6:S$65, MATCH($P122, 'Algorithm Details'!$A$6:$A$65, 0))), "")</f>
        <v/>
      </c>
      <c r="AL122" s="1" t="str">
        <f>IFERROR(IF(INDEX('Algorithm Details'!T$6:T$65, MATCH($P122, 'Algorithm Details'!$A$6:$A$65, 0)) = "", "", INDEX('Algorithm Details'!T$6:T$65, MATCH($P122, 'Algorithm Details'!$A$6:$A$65, 0))), "")</f>
        <v/>
      </c>
      <c r="AM122" s="1" t="str">
        <f>IFERROR(IF(INDEX('Algorithm Details'!U$6:U$65, MATCH($P122, 'Algorithm Details'!$A$6:$A$65, 0)) = "", "", INDEX('Algorithm Details'!U$6:U$65, MATCH($P122, 'Algorithm Details'!$A$6:$A$65, 0))), "")</f>
        <v/>
      </c>
      <c r="AN122" s="1" t="str">
        <f>IFERROR(IF(INDEX('Algorithm Details'!V$6:V$65, MATCH($P122, 'Algorithm Details'!$A$6:$A$65, 0)) = "", "", INDEX('Algorithm Details'!V$6:V$65, MATCH($P122, 'Algorithm Details'!$A$6:$A$65, 0))), "")</f>
        <v/>
      </c>
      <c r="AO122" s="1" t="str">
        <f>IFERROR(IF(INDEX('Algorithm Details'!W$6:W$65, MATCH($P122, 'Algorithm Details'!$A$6:$A$65, 0)) = "", "", INDEX('Algorithm Details'!W$6:W$65, MATCH($P122, 'Algorithm Details'!$A$6:$A$65, 0))), "")</f>
        <v/>
      </c>
      <c r="AP122" s="1" t="str">
        <f>IFERROR(IF(INDEX('Algorithm Details'!X$6:X$65, MATCH($P122, 'Algorithm Details'!$A$6:$A$65, 0)) = "", "", INDEX('Algorithm Details'!X$6:X$65, MATCH($P122, 'Algorithm Details'!$A$6:$A$65, 0))), "")</f>
        <v/>
      </c>
      <c r="AQ122" s="1" t="str">
        <f>IFERROR(IF(INDEX('Algorithm Details'!Y$6:Y$65, MATCH($P122, 'Algorithm Details'!$A$6:$A$65, 0)) = "", "", INDEX('Algorithm Details'!Y$6:Y$65, MATCH($P122, 'Algorithm Details'!$A$6:$A$65, 0))), "")</f>
        <v/>
      </c>
      <c r="AR122" s="1" t="str">
        <f>IFERROR(IF(INDEX('Algorithm Details'!Z$6:Z$65, MATCH($P122, 'Algorithm Details'!$A$6:$A$65, 0)) = "", "", INDEX('Algorithm Details'!Z$6:Z$65, MATCH($P122, 'Algorithm Details'!$A$6:$A$65, 0))), "")</f>
        <v/>
      </c>
      <c r="AS122" s="1" t="str">
        <f>IFERROR(IF(INDEX('Algorithm Details'!AA$6:AA$65, MATCH($P122, 'Algorithm Details'!$A$6:$A$65, 0)) = "", "", INDEX('Algorithm Details'!AA$6:AA$65, MATCH($P122, 'Algorithm Details'!$A$6:$A$65, 0))), "")</f>
        <v/>
      </c>
      <c r="AT122" s="141" t="str">
        <f>IFERROR(IF(INDEX('Algorithm Details'!AB$6:AB$65, MATCH($P122, 'Algorithm Details'!$A$6:$A$65, 0)) = "", "", INDEX('Algorithm Details'!AB$6:AB$65, MATCH($P122, 'Algorithm Details'!$A$6:$A$65, 0))), "")</f>
        <v/>
      </c>
      <c r="AX122" s="1" t="str">
        <f t="shared" si="19"/>
        <v>LeGO-LOAM-BOR</v>
      </c>
      <c r="AY122" s="1">
        <f t="shared" si="20"/>
        <v>9</v>
      </c>
      <c r="AZ122" s="1">
        <f t="shared" si="21"/>
        <v>9</v>
      </c>
      <c r="BA122" s="1">
        <f t="shared" si="22"/>
        <v>0</v>
      </c>
      <c r="BB122" s="1">
        <f t="shared" si="23"/>
        <v>0</v>
      </c>
      <c r="BC122" s="1">
        <f t="shared" si="27"/>
        <v>0</v>
      </c>
      <c r="BD122" s="79">
        <f t="shared" si="24"/>
        <v>0</v>
      </c>
    </row>
    <row r="123" spans="1:56" x14ac:dyDescent="0.25">
      <c r="A123" s="1" t="str">
        <f>Data!A134</f>
        <v>SuMa</v>
      </c>
      <c r="B123" s="1">
        <f>'(old)OtherMetrics'!B134</f>
        <v>57</v>
      </c>
      <c r="C123" s="1">
        <f>AuxiliaryTable!EV124</f>
        <v>11</v>
      </c>
      <c r="D123" s="1">
        <f>'(old)OtherMetrics'!C134</f>
        <v>8</v>
      </c>
      <c r="E123" s="1">
        <f>'(old)OtherMetrics'!D134</f>
        <v>7</v>
      </c>
      <c r="F123">
        <f t="shared" si="28"/>
        <v>7</v>
      </c>
      <c r="G123" s="207">
        <f t="shared" si="29"/>
        <v>0.12280701754385964</v>
      </c>
      <c r="I123" s="1">
        <f t="shared" si="18"/>
        <v>41</v>
      </c>
      <c r="J123" s="215">
        <f>RANK(G123, $G$14:$G$155, 0)+COUNTIF($I123:I264,I123)-1</f>
        <v>41</v>
      </c>
      <c r="P123" s="144" t="str">
        <f t="shared" si="16"/>
        <v>SC-LeGO-LOAM</v>
      </c>
      <c r="Q123" s="141">
        <v>110</v>
      </c>
      <c r="R123" s="143">
        <f t="shared" si="25"/>
        <v>0</v>
      </c>
      <c r="S123" s="242" t="str">
        <f>IFERROR(INDEX('Algorithm Details'!$Y$6:$Y$65, MATCH(P123, 'Algorithm Details'!$A$6:$A$65, 0)), "")</f>
        <v/>
      </c>
      <c r="T123" s="1" t="str">
        <f>IFERROR(IF(INDEX('Algorithm Details'!B$6:B$65, MATCH($P123, 'Algorithm Details'!$A$6:$A$65, 0)) = "", "", INDEX('Algorithm Details'!B$6:B$65, MATCH($P123, 'Algorithm Details'!$A$6:$A$65, 0))), "")</f>
        <v/>
      </c>
      <c r="U123" s="249" t="str">
        <f>IFERROR(IF(INDEX('Algorithm Details'!C$6:C$65, MATCH($P123, 'Algorithm Details'!$A$6:$A$65, 0)) = "", "", INDEX('Algorithm Details'!C$6:C$65, MATCH($P123, 'Algorithm Details'!$A$6:$A$65, 0))), "")</f>
        <v/>
      </c>
      <c r="V123" s="1" t="str">
        <f>IFERROR(IF(INDEX('Algorithm Details'!D$6:D$65, MATCH($P123, 'Algorithm Details'!$A$6:$A$65, 0)) = "", "", INDEX('Algorithm Details'!D$6:D$65, MATCH($P123, 'Algorithm Details'!$A$6:$A$65, 0))), "")</f>
        <v/>
      </c>
      <c r="W123" s="1" t="str">
        <f>IFERROR(IF(INDEX('Algorithm Details'!E$6:E$65, MATCH($P123, 'Algorithm Details'!$A$6:$A$65, 0)) = "", "", INDEX('Algorithm Details'!E$6:E$65, MATCH($P123, 'Algorithm Details'!$A$6:$A$65, 0))), "")</f>
        <v/>
      </c>
      <c r="X123" s="1" t="str">
        <f>IFERROR(IF(INDEX('Algorithm Details'!F$6:F$65, MATCH($P123, 'Algorithm Details'!$A$6:$A$65, 0)) = "", "", INDEX('Algorithm Details'!F$6:F$65, MATCH($P123, 'Algorithm Details'!$A$6:$A$65, 0))), "")</f>
        <v/>
      </c>
      <c r="Y123" s="1" t="str">
        <f>IFERROR(IF(INDEX('Algorithm Details'!G$6:G$65, MATCH($P123, 'Algorithm Details'!$A$6:$A$65, 0)) = "", "", INDEX('Algorithm Details'!G$6:G$65, MATCH($P123, 'Algorithm Details'!$A$6:$A$65, 0))), "")</f>
        <v/>
      </c>
      <c r="Z123" s="1" t="str">
        <f>IFERROR(IF(INDEX('Algorithm Details'!H$6:H$65, MATCH($P123, 'Algorithm Details'!$A$6:$A$65, 0)) = "", "", INDEX('Algorithm Details'!H$6:H$65, MATCH($P123, 'Algorithm Details'!$A$6:$A$65, 0))), "")</f>
        <v/>
      </c>
      <c r="AA123" s="1" t="str">
        <f>IFERROR(IF(INDEX('Algorithm Details'!I$6:I$65, MATCH($P123, 'Algorithm Details'!$A$6:$A$65, 0)) = "", "", INDEX('Algorithm Details'!I$6:I$65, MATCH($P123, 'Algorithm Details'!$A$6:$A$65, 0))), "")</f>
        <v/>
      </c>
      <c r="AB123" s="1" t="str">
        <f>IFERROR(IF(INDEX('Algorithm Details'!J$6:J$65, MATCH($P123, 'Algorithm Details'!$A$6:$A$65, 0)) = "", "", INDEX('Algorithm Details'!J$6:J$65, MATCH($P123, 'Algorithm Details'!$A$6:$A$65, 0))), "")</f>
        <v/>
      </c>
      <c r="AC123" s="1" t="str">
        <f>IFERROR(IF(INDEX('Algorithm Details'!K$6:K$65, MATCH($P123, 'Algorithm Details'!$A$6:$A$65, 0)) = "", "", INDEX('Algorithm Details'!K$6:K$65, MATCH($P123, 'Algorithm Details'!$A$6:$A$65, 0))), "")</f>
        <v/>
      </c>
      <c r="AD123" s="1" t="str">
        <f>IFERROR(IF(INDEX('Algorithm Details'!L$6:L$65, MATCH($P123, 'Algorithm Details'!$A$6:$A$65, 0)) = "", "", INDEX('Algorithm Details'!L$6:L$65, MATCH($P123, 'Algorithm Details'!$A$6:$A$65, 0))), "")</f>
        <v/>
      </c>
      <c r="AE123" s="1" t="str">
        <f>IFERROR(IF(INDEX('Algorithm Details'!M$6:M$65, MATCH($P123, 'Algorithm Details'!$A$6:$A$65, 0)) = "", "", INDEX('Algorithm Details'!M$6:M$65, MATCH($P123, 'Algorithm Details'!$A$6:$A$65, 0))), "")</f>
        <v/>
      </c>
      <c r="AF123" s="1" t="str">
        <f>IFERROR(IF(INDEX('Algorithm Details'!N$6:N$65, MATCH($P123, 'Algorithm Details'!$A$6:$A$65, 0)) = "", "", INDEX('Algorithm Details'!N$6:N$65, MATCH($P123, 'Algorithm Details'!$A$6:$A$65, 0))), "")</f>
        <v/>
      </c>
      <c r="AG123" s="1" t="str">
        <f>IFERROR(IF(INDEX('Algorithm Details'!O$6:O$65, MATCH($P123, 'Algorithm Details'!$A$6:$A$65, 0)) = "", "", INDEX('Algorithm Details'!O$6:O$65, MATCH($P123, 'Algorithm Details'!$A$6:$A$65, 0))), "")</f>
        <v/>
      </c>
      <c r="AH123" s="1" t="str">
        <f>IFERROR(IF(INDEX('Algorithm Details'!P$6:P$65, MATCH($P123, 'Algorithm Details'!$A$6:$A$65, 0)) = "", "", INDEX('Algorithm Details'!P$6:P$65, MATCH($P123, 'Algorithm Details'!$A$6:$A$65, 0))), "")</f>
        <v/>
      </c>
      <c r="AI123" s="1" t="str">
        <f>IFERROR(IF(INDEX('Algorithm Details'!Q$6:Q$65, MATCH($P123, 'Algorithm Details'!$A$6:$A$65, 0)) = "", "", INDEX('Algorithm Details'!Q$6:Q$65, MATCH($P123, 'Algorithm Details'!$A$6:$A$65, 0))), "")</f>
        <v/>
      </c>
      <c r="AJ123" s="1" t="str">
        <f>IFERROR(IF(INDEX('Algorithm Details'!R$6:R$65, MATCH($P123, 'Algorithm Details'!$A$6:$A$65, 0)) = "", "", INDEX('Algorithm Details'!R$6:R$65, MATCH($P123, 'Algorithm Details'!$A$6:$A$65, 0))), "")</f>
        <v/>
      </c>
      <c r="AK123" s="1" t="str">
        <f>IFERROR(IF(INDEX('Algorithm Details'!S$6:S$65, MATCH($P123, 'Algorithm Details'!$A$6:$A$65, 0)) = "", "", INDEX('Algorithm Details'!S$6:S$65, MATCH($P123, 'Algorithm Details'!$A$6:$A$65, 0))), "")</f>
        <v/>
      </c>
      <c r="AL123" s="1" t="str">
        <f>IFERROR(IF(INDEX('Algorithm Details'!T$6:T$65, MATCH($P123, 'Algorithm Details'!$A$6:$A$65, 0)) = "", "", INDEX('Algorithm Details'!T$6:T$65, MATCH($P123, 'Algorithm Details'!$A$6:$A$65, 0))), "")</f>
        <v/>
      </c>
      <c r="AM123" s="1" t="str">
        <f>IFERROR(IF(INDEX('Algorithm Details'!U$6:U$65, MATCH($P123, 'Algorithm Details'!$A$6:$A$65, 0)) = "", "", INDEX('Algorithm Details'!U$6:U$65, MATCH($P123, 'Algorithm Details'!$A$6:$A$65, 0))), "")</f>
        <v/>
      </c>
      <c r="AN123" s="1" t="str">
        <f>IFERROR(IF(INDEX('Algorithm Details'!V$6:V$65, MATCH($P123, 'Algorithm Details'!$A$6:$A$65, 0)) = "", "", INDEX('Algorithm Details'!V$6:V$65, MATCH($P123, 'Algorithm Details'!$A$6:$A$65, 0))), "")</f>
        <v/>
      </c>
      <c r="AO123" s="1" t="str">
        <f>IFERROR(IF(INDEX('Algorithm Details'!W$6:W$65, MATCH($P123, 'Algorithm Details'!$A$6:$A$65, 0)) = "", "", INDEX('Algorithm Details'!W$6:W$65, MATCH($P123, 'Algorithm Details'!$A$6:$A$65, 0))), "")</f>
        <v/>
      </c>
      <c r="AP123" s="1" t="str">
        <f>IFERROR(IF(INDEX('Algorithm Details'!X$6:X$65, MATCH($P123, 'Algorithm Details'!$A$6:$A$65, 0)) = "", "", INDEX('Algorithm Details'!X$6:X$65, MATCH($P123, 'Algorithm Details'!$A$6:$A$65, 0))), "")</f>
        <v/>
      </c>
      <c r="AQ123" s="1" t="str">
        <f>IFERROR(IF(INDEX('Algorithm Details'!Y$6:Y$65, MATCH($P123, 'Algorithm Details'!$A$6:$A$65, 0)) = "", "", INDEX('Algorithm Details'!Y$6:Y$65, MATCH($P123, 'Algorithm Details'!$A$6:$A$65, 0))), "")</f>
        <v/>
      </c>
      <c r="AR123" s="1" t="str">
        <f>IFERROR(IF(INDEX('Algorithm Details'!Z$6:Z$65, MATCH($P123, 'Algorithm Details'!$A$6:$A$65, 0)) = "", "", INDEX('Algorithm Details'!Z$6:Z$65, MATCH($P123, 'Algorithm Details'!$A$6:$A$65, 0))), "")</f>
        <v/>
      </c>
      <c r="AS123" s="1" t="str">
        <f>IFERROR(IF(INDEX('Algorithm Details'!AA$6:AA$65, MATCH($P123, 'Algorithm Details'!$A$6:$A$65, 0)) = "", "", INDEX('Algorithm Details'!AA$6:AA$65, MATCH($P123, 'Algorithm Details'!$A$6:$A$65, 0))), "")</f>
        <v/>
      </c>
      <c r="AT123" s="141" t="str">
        <f>IFERROR(IF(INDEX('Algorithm Details'!AB$6:AB$65, MATCH($P123, 'Algorithm Details'!$A$6:$A$65, 0)) = "", "", INDEX('Algorithm Details'!AB$6:AB$65, MATCH($P123, 'Algorithm Details'!$A$6:$A$65, 0))), "")</f>
        <v/>
      </c>
      <c r="AX123" s="1" t="str">
        <f t="shared" si="19"/>
        <v>SC-LeGO-LOAM</v>
      </c>
      <c r="AY123" s="1">
        <f t="shared" si="20"/>
        <v>4</v>
      </c>
      <c r="AZ123" s="1">
        <f t="shared" si="21"/>
        <v>4</v>
      </c>
      <c r="BA123" s="1">
        <f t="shared" si="22"/>
        <v>0</v>
      </c>
      <c r="BB123" s="1">
        <f t="shared" si="23"/>
        <v>2</v>
      </c>
      <c r="BC123" s="1">
        <f t="shared" si="27"/>
        <v>0</v>
      </c>
      <c r="BD123" s="79">
        <f t="shared" si="24"/>
        <v>0</v>
      </c>
    </row>
    <row r="124" spans="1:56" x14ac:dyDescent="0.25">
      <c r="A124" s="1" t="str">
        <f>Data!A135</f>
        <v>Faster-LIO</v>
      </c>
      <c r="B124" s="1">
        <f>'(old)OtherMetrics'!B135</f>
        <v>22</v>
      </c>
      <c r="C124" s="1">
        <f>AuxiliaryTable!EV125</f>
        <v>5</v>
      </c>
      <c r="D124" s="1">
        <f>'(old)OtherMetrics'!C135</f>
        <v>4</v>
      </c>
      <c r="E124" s="1">
        <f>'(old)OtherMetrics'!D135</f>
        <v>13</v>
      </c>
      <c r="F124">
        <f t="shared" si="28"/>
        <v>0</v>
      </c>
      <c r="G124" s="207">
        <f t="shared" si="29"/>
        <v>0</v>
      </c>
      <c r="I124" s="1">
        <f t="shared" si="18"/>
        <v>76</v>
      </c>
      <c r="J124" s="215">
        <f>RANK(G124, $G$14:$G$155, 0)+COUNTIF($I124:I265,I124)-1</f>
        <v>100</v>
      </c>
      <c r="P124" s="144" t="str">
        <f t="shared" si="16"/>
        <v>ROVIO</v>
      </c>
      <c r="Q124" s="141">
        <v>111</v>
      </c>
      <c r="R124" s="143">
        <f t="shared" si="25"/>
        <v>0</v>
      </c>
      <c r="S124" s="242" t="str">
        <f>IFERROR(INDEX('Algorithm Details'!$Y$6:$Y$65, MATCH(P124, 'Algorithm Details'!$A$6:$A$65, 0)), "")</f>
        <v/>
      </c>
      <c r="T124" s="1" t="str">
        <f>IFERROR(IF(INDEX('Algorithm Details'!B$6:B$65, MATCH($P124, 'Algorithm Details'!$A$6:$A$65, 0)) = "", "", INDEX('Algorithm Details'!B$6:B$65, MATCH($P124, 'Algorithm Details'!$A$6:$A$65, 0))), "")</f>
        <v/>
      </c>
      <c r="U124" s="249" t="str">
        <f>IFERROR(IF(INDEX('Algorithm Details'!C$6:C$65, MATCH($P124, 'Algorithm Details'!$A$6:$A$65, 0)) = "", "", INDEX('Algorithm Details'!C$6:C$65, MATCH($P124, 'Algorithm Details'!$A$6:$A$65, 0))), "")</f>
        <v/>
      </c>
      <c r="V124" s="1" t="str">
        <f>IFERROR(IF(INDEX('Algorithm Details'!D$6:D$65, MATCH($P124, 'Algorithm Details'!$A$6:$A$65, 0)) = "", "", INDEX('Algorithm Details'!D$6:D$65, MATCH($P124, 'Algorithm Details'!$A$6:$A$65, 0))), "")</f>
        <v/>
      </c>
      <c r="W124" s="1" t="str">
        <f>IFERROR(IF(INDEX('Algorithm Details'!E$6:E$65, MATCH($P124, 'Algorithm Details'!$A$6:$A$65, 0)) = "", "", INDEX('Algorithm Details'!E$6:E$65, MATCH($P124, 'Algorithm Details'!$A$6:$A$65, 0))), "")</f>
        <v/>
      </c>
      <c r="X124" s="1" t="str">
        <f>IFERROR(IF(INDEX('Algorithm Details'!F$6:F$65, MATCH($P124, 'Algorithm Details'!$A$6:$A$65, 0)) = "", "", INDEX('Algorithm Details'!F$6:F$65, MATCH($P124, 'Algorithm Details'!$A$6:$A$65, 0))), "")</f>
        <v/>
      </c>
      <c r="Y124" s="1" t="str">
        <f>IFERROR(IF(INDEX('Algorithm Details'!G$6:G$65, MATCH($P124, 'Algorithm Details'!$A$6:$A$65, 0)) = "", "", INDEX('Algorithm Details'!G$6:G$65, MATCH($P124, 'Algorithm Details'!$A$6:$A$65, 0))), "")</f>
        <v/>
      </c>
      <c r="Z124" s="1" t="str">
        <f>IFERROR(IF(INDEX('Algorithm Details'!H$6:H$65, MATCH($P124, 'Algorithm Details'!$A$6:$A$65, 0)) = "", "", INDEX('Algorithm Details'!H$6:H$65, MATCH($P124, 'Algorithm Details'!$A$6:$A$65, 0))), "")</f>
        <v/>
      </c>
      <c r="AA124" s="1" t="str">
        <f>IFERROR(IF(INDEX('Algorithm Details'!I$6:I$65, MATCH($P124, 'Algorithm Details'!$A$6:$A$65, 0)) = "", "", INDEX('Algorithm Details'!I$6:I$65, MATCH($P124, 'Algorithm Details'!$A$6:$A$65, 0))), "")</f>
        <v/>
      </c>
      <c r="AB124" s="1" t="str">
        <f>IFERROR(IF(INDEX('Algorithm Details'!J$6:J$65, MATCH($P124, 'Algorithm Details'!$A$6:$A$65, 0)) = "", "", INDEX('Algorithm Details'!J$6:J$65, MATCH($P124, 'Algorithm Details'!$A$6:$A$65, 0))), "")</f>
        <v/>
      </c>
      <c r="AC124" s="1" t="str">
        <f>IFERROR(IF(INDEX('Algorithm Details'!K$6:K$65, MATCH($P124, 'Algorithm Details'!$A$6:$A$65, 0)) = "", "", INDEX('Algorithm Details'!K$6:K$65, MATCH($P124, 'Algorithm Details'!$A$6:$A$65, 0))), "")</f>
        <v/>
      </c>
      <c r="AD124" s="1" t="str">
        <f>IFERROR(IF(INDEX('Algorithm Details'!L$6:L$65, MATCH($P124, 'Algorithm Details'!$A$6:$A$65, 0)) = "", "", INDEX('Algorithm Details'!L$6:L$65, MATCH($P124, 'Algorithm Details'!$A$6:$A$65, 0))), "")</f>
        <v/>
      </c>
      <c r="AE124" s="1" t="str">
        <f>IFERROR(IF(INDEX('Algorithm Details'!M$6:M$65, MATCH($P124, 'Algorithm Details'!$A$6:$A$65, 0)) = "", "", INDEX('Algorithm Details'!M$6:M$65, MATCH($P124, 'Algorithm Details'!$A$6:$A$65, 0))), "")</f>
        <v/>
      </c>
      <c r="AF124" s="1" t="str">
        <f>IFERROR(IF(INDEX('Algorithm Details'!N$6:N$65, MATCH($P124, 'Algorithm Details'!$A$6:$A$65, 0)) = "", "", INDEX('Algorithm Details'!N$6:N$65, MATCH($P124, 'Algorithm Details'!$A$6:$A$65, 0))), "")</f>
        <v/>
      </c>
      <c r="AG124" s="1" t="str">
        <f>IFERROR(IF(INDEX('Algorithm Details'!O$6:O$65, MATCH($P124, 'Algorithm Details'!$A$6:$A$65, 0)) = "", "", INDEX('Algorithm Details'!O$6:O$65, MATCH($P124, 'Algorithm Details'!$A$6:$A$65, 0))), "")</f>
        <v/>
      </c>
      <c r="AH124" s="1" t="str">
        <f>IFERROR(IF(INDEX('Algorithm Details'!P$6:P$65, MATCH($P124, 'Algorithm Details'!$A$6:$A$65, 0)) = "", "", INDEX('Algorithm Details'!P$6:P$65, MATCH($P124, 'Algorithm Details'!$A$6:$A$65, 0))), "")</f>
        <v/>
      </c>
      <c r="AI124" s="1" t="str">
        <f>IFERROR(IF(INDEX('Algorithm Details'!Q$6:Q$65, MATCH($P124, 'Algorithm Details'!$A$6:$A$65, 0)) = "", "", INDEX('Algorithm Details'!Q$6:Q$65, MATCH($P124, 'Algorithm Details'!$A$6:$A$65, 0))), "")</f>
        <v/>
      </c>
      <c r="AJ124" s="1" t="str">
        <f>IFERROR(IF(INDEX('Algorithm Details'!R$6:R$65, MATCH($P124, 'Algorithm Details'!$A$6:$A$65, 0)) = "", "", INDEX('Algorithm Details'!R$6:R$65, MATCH($P124, 'Algorithm Details'!$A$6:$A$65, 0))), "")</f>
        <v/>
      </c>
      <c r="AK124" s="1" t="str">
        <f>IFERROR(IF(INDEX('Algorithm Details'!S$6:S$65, MATCH($P124, 'Algorithm Details'!$A$6:$A$65, 0)) = "", "", INDEX('Algorithm Details'!S$6:S$65, MATCH($P124, 'Algorithm Details'!$A$6:$A$65, 0))), "")</f>
        <v/>
      </c>
      <c r="AL124" s="1" t="str">
        <f>IFERROR(IF(INDEX('Algorithm Details'!T$6:T$65, MATCH($P124, 'Algorithm Details'!$A$6:$A$65, 0)) = "", "", INDEX('Algorithm Details'!T$6:T$65, MATCH($P124, 'Algorithm Details'!$A$6:$A$65, 0))), "")</f>
        <v/>
      </c>
      <c r="AM124" s="1" t="str">
        <f>IFERROR(IF(INDEX('Algorithm Details'!U$6:U$65, MATCH($P124, 'Algorithm Details'!$A$6:$A$65, 0)) = "", "", INDEX('Algorithm Details'!U$6:U$65, MATCH($P124, 'Algorithm Details'!$A$6:$A$65, 0))), "")</f>
        <v/>
      </c>
      <c r="AN124" s="1" t="str">
        <f>IFERROR(IF(INDEX('Algorithm Details'!V$6:V$65, MATCH($P124, 'Algorithm Details'!$A$6:$A$65, 0)) = "", "", INDEX('Algorithm Details'!V$6:V$65, MATCH($P124, 'Algorithm Details'!$A$6:$A$65, 0))), "")</f>
        <v/>
      </c>
      <c r="AO124" s="1" t="str">
        <f>IFERROR(IF(INDEX('Algorithm Details'!W$6:W$65, MATCH($P124, 'Algorithm Details'!$A$6:$A$65, 0)) = "", "", INDEX('Algorithm Details'!W$6:W$65, MATCH($P124, 'Algorithm Details'!$A$6:$A$65, 0))), "")</f>
        <v/>
      </c>
      <c r="AP124" s="1" t="str">
        <f>IFERROR(IF(INDEX('Algorithm Details'!X$6:X$65, MATCH($P124, 'Algorithm Details'!$A$6:$A$65, 0)) = "", "", INDEX('Algorithm Details'!X$6:X$65, MATCH($P124, 'Algorithm Details'!$A$6:$A$65, 0))), "")</f>
        <v/>
      </c>
      <c r="AQ124" s="1" t="str">
        <f>IFERROR(IF(INDEX('Algorithm Details'!Y$6:Y$65, MATCH($P124, 'Algorithm Details'!$A$6:$A$65, 0)) = "", "", INDEX('Algorithm Details'!Y$6:Y$65, MATCH($P124, 'Algorithm Details'!$A$6:$A$65, 0))), "")</f>
        <v/>
      </c>
      <c r="AR124" s="1" t="str">
        <f>IFERROR(IF(INDEX('Algorithm Details'!Z$6:Z$65, MATCH($P124, 'Algorithm Details'!$A$6:$A$65, 0)) = "", "", INDEX('Algorithm Details'!Z$6:Z$65, MATCH($P124, 'Algorithm Details'!$A$6:$A$65, 0))), "")</f>
        <v/>
      </c>
      <c r="AS124" s="1" t="str">
        <f>IFERROR(IF(INDEX('Algorithm Details'!AA$6:AA$65, MATCH($P124, 'Algorithm Details'!$A$6:$A$65, 0)) = "", "", INDEX('Algorithm Details'!AA$6:AA$65, MATCH($P124, 'Algorithm Details'!$A$6:$A$65, 0))), "")</f>
        <v/>
      </c>
      <c r="AT124" s="141" t="str">
        <f>IFERROR(IF(INDEX('Algorithm Details'!AB$6:AB$65, MATCH($P124, 'Algorithm Details'!$A$6:$A$65, 0)) = "", "", INDEX('Algorithm Details'!AB$6:AB$65, MATCH($P124, 'Algorithm Details'!$A$6:$A$65, 0))), "")</f>
        <v/>
      </c>
      <c r="AX124" s="1" t="str">
        <f t="shared" si="19"/>
        <v>ROVIO</v>
      </c>
      <c r="AY124" s="1">
        <f t="shared" si="20"/>
        <v>18</v>
      </c>
      <c r="AZ124" s="1">
        <f t="shared" si="21"/>
        <v>14</v>
      </c>
      <c r="BA124" s="1">
        <f t="shared" si="22"/>
        <v>0</v>
      </c>
      <c r="BB124" s="1">
        <f t="shared" si="23"/>
        <v>0</v>
      </c>
      <c r="BC124" s="1">
        <f t="shared" si="27"/>
        <v>0</v>
      </c>
      <c r="BD124" s="79">
        <f t="shared" si="24"/>
        <v>0</v>
      </c>
    </row>
    <row r="125" spans="1:56" x14ac:dyDescent="0.25">
      <c r="A125" s="1" t="str">
        <f>Data!A138</f>
        <v>maplab 2.0</v>
      </c>
      <c r="B125" s="1">
        <f>'(old)OtherMetrics'!B136</f>
        <v>84</v>
      </c>
      <c r="C125" s="1">
        <f>AuxiliaryTable!EV126</f>
        <v>6</v>
      </c>
      <c r="D125" s="1">
        <f>'(old)OtherMetrics'!C136</f>
        <v>0</v>
      </c>
      <c r="E125" s="1">
        <f>'(old)OtherMetrics'!D136</f>
        <v>2</v>
      </c>
      <c r="F125">
        <f t="shared" si="28"/>
        <v>0.4</v>
      </c>
      <c r="G125" s="207">
        <f t="shared" si="29"/>
        <v>4.7619047619047623E-3</v>
      </c>
      <c r="I125" s="1">
        <f t="shared" si="18"/>
        <v>75</v>
      </c>
      <c r="J125" s="215">
        <f>RANK(G125, $G$14:$G$155, 0)+COUNTIF($I125:I266,I125)-1</f>
        <v>75</v>
      </c>
      <c r="P125" s="144" t="str">
        <f t="shared" si="16"/>
        <v>ISC-LOAM</v>
      </c>
      <c r="Q125" s="141">
        <v>112</v>
      </c>
      <c r="R125" s="143">
        <f t="shared" si="25"/>
        <v>0</v>
      </c>
      <c r="S125" s="242">
        <f>IFERROR(INDEX('Algorithm Details'!$Y$6:$Y$65, MATCH(P125, 'Algorithm Details'!$A$6:$A$65, 0)), "")</f>
        <v>45375</v>
      </c>
      <c r="T125" s="1" t="str">
        <f>IFERROR(IF(INDEX('Algorithm Details'!B$6:B$65, MATCH($P125, 'Algorithm Details'!$A$6:$A$65, 0)) = "", "", INDEX('Algorithm Details'!B$6:B$65, MATCH($P125, 'Algorithm Details'!$A$6:$A$65, 0))), "")</f>
        <v>ROS1 (Noetic)</v>
      </c>
      <c r="U125" s="249" t="str">
        <f>IFERROR(IF(INDEX('Algorithm Details'!C$6:C$65, MATCH($P125, 'Algorithm Details'!$A$6:$A$65, 0)) = "", "", INDEX('Algorithm Details'!C$6:C$65, MATCH($P125, 'Algorithm Details'!$A$6:$A$65, 0))), "")</f>
        <v>BSD 3-Clause</v>
      </c>
      <c r="V125" s="1" t="str">
        <f>IFERROR(IF(INDEX('Algorithm Details'!D$6:D$65, MATCH($P125, 'Algorithm Details'!$A$6:$A$65, 0)) = "", "", INDEX('Algorithm Details'!D$6:D$65, MATCH($P125, 'Algorithm Details'!$A$6:$A$65, 0))), "")</f>
        <v>-</v>
      </c>
      <c r="W125" s="1" t="str">
        <f>IFERROR(IF(INDEX('Algorithm Details'!E$6:E$65, MATCH($P125, 'Algorithm Details'!$A$6:$A$65, 0)) = "", "", INDEX('Algorithm Details'!E$6:E$65, MATCH($P125, 'Algorithm Details'!$A$6:$A$65, 0))), "")</f>
        <v>R</v>
      </c>
      <c r="X125" s="1" t="str">
        <f>IFERROR(IF(INDEX('Algorithm Details'!F$6:F$65, MATCH($P125, 'Algorithm Details'!$A$6:$A$65, 0)) = "", "", INDEX('Algorithm Details'!F$6:F$65, MATCH($P125, 'Algorithm Details'!$A$6:$A$65, 0))), "")</f>
        <v>-</v>
      </c>
      <c r="Y125" s="1" t="str">
        <f>IFERROR(IF(INDEX('Algorithm Details'!G$6:G$65, MATCH($P125, 'Algorithm Details'!$A$6:$A$65, 0)) = "", "", INDEX('Algorithm Details'!G$6:G$65, MATCH($P125, 'Algorithm Details'!$A$6:$A$65, 0))), "")</f>
        <v>-</v>
      </c>
      <c r="Z125" s="1" t="str">
        <f>IFERROR(IF(INDEX('Algorithm Details'!H$6:H$65, MATCH($P125, 'Algorithm Details'!$A$6:$A$65, 0)) = "", "", INDEX('Algorithm Details'!H$6:H$65, MATCH($P125, 'Algorithm Details'!$A$6:$A$65, 0))), "")</f>
        <v>-</v>
      </c>
      <c r="AA125" s="1" t="str">
        <f>IFERROR(IF(INDEX('Algorithm Details'!I$6:I$65, MATCH($P125, 'Algorithm Details'!$A$6:$A$65, 0)) = "", "", INDEX('Algorithm Details'!I$6:I$65, MATCH($P125, 'Algorithm Details'!$A$6:$A$65, 0))), "")</f>
        <v>-</v>
      </c>
      <c r="AB125" s="1" t="str">
        <f>IFERROR(IF(INDEX('Algorithm Details'!J$6:J$65, MATCH($P125, 'Algorithm Details'!$A$6:$A$65, 0)) = "", "", INDEX('Algorithm Details'!J$6:J$65, MATCH($P125, 'Algorithm Details'!$A$6:$A$65, 0))), "")</f>
        <v>Mech</v>
      </c>
      <c r="AC125" s="1" t="str">
        <f>IFERROR(IF(INDEX('Algorithm Details'!K$6:K$65, MATCH($P125, 'Algorithm Details'!$A$6:$A$65, 0)) = "", "", INDEX('Algorithm Details'!K$6:K$65, MATCH($P125, 'Algorithm Details'!$A$6:$A$65, 0))), "")</f>
        <v>3D</v>
      </c>
      <c r="AD125" s="1" t="str">
        <f>IFERROR(IF(INDEX('Algorithm Details'!L$6:L$65, MATCH($P125, 'Algorithm Details'!$A$6:$A$65, 0)) = "", "", INDEX('Algorithm Details'!L$6:L$65, MATCH($P125, 'Algorithm Details'!$A$6:$A$65, 0))), "")</f>
        <v>-</v>
      </c>
      <c r="AE125" s="1" t="str">
        <f>IFERROR(IF(INDEX('Algorithm Details'!M$6:M$65, MATCH($P125, 'Algorithm Details'!$A$6:$A$65, 0)) = "", "", INDEX('Algorithm Details'!M$6:M$65, MATCH($P125, 'Algorithm Details'!$A$6:$A$65, 0))), "")</f>
        <v>-</v>
      </c>
      <c r="AF125" s="1" t="str">
        <f>IFERROR(IF(INDEX('Algorithm Details'!N$6:N$65, MATCH($P125, 'Algorithm Details'!$A$6:$A$65, 0)) = "", "", INDEX('Algorithm Details'!N$6:N$65, MATCH($P125, 'Algorithm Details'!$A$6:$A$65, 0))), "")</f>
        <v>-</v>
      </c>
      <c r="AG125" s="1" t="str">
        <f>IFERROR(IF(INDEX('Algorithm Details'!O$6:O$65, MATCH($P125, 'Algorithm Details'!$A$6:$A$65, 0)) = "", "", INDEX('Algorithm Details'!O$6:O$65, MATCH($P125, 'Algorithm Details'!$A$6:$A$65, 0))), "")</f>
        <v>-</v>
      </c>
      <c r="AH125" s="1" t="str">
        <f>IFERROR(IF(INDEX('Algorithm Details'!P$6:P$65, MATCH($P125, 'Algorithm Details'!$A$6:$A$65, 0)) = "", "", INDEX('Algorithm Details'!P$6:P$65, MATCH($P125, 'Algorithm Details'!$A$6:$A$65, 0))), "")</f>
        <v>-</v>
      </c>
      <c r="AI125" s="1" t="str">
        <f>IFERROR(IF(INDEX('Algorithm Details'!Q$6:Q$65, MATCH($P125, 'Algorithm Details'!$A$6:$A$65, 0)) = "", "", INDEX('Algorithm Details'!Q$6:Q$65, MATCH($P125, 'Algorithm Details'!$A$6:$A$65, 0))), "")</f>
        <v>-</v>
      </c>
      <c r="AJ125" s="1" t="str">
        <f>IFERROR(IF(INDEX('Algorithm Details'!R$6:R$65, MATCH($P125, 'Algorithm Details'!$A$6:$A$65, 0)) = "", "", INDEX('Algorithm Details'!R$6:R$65, MATCH($P125, 'Algorithm Details'!$A$6:$A$65, 0))), "")</f>
        <v>-</v>
      </c>
      <c r="AK125" s="1" t="str">
        <f>IFERROR(IF(INDEX('Algorithm Details'!S$6:S$65, MATCH($P125, 'Algorithm Details'!$A$6:$A$65, 0)) = "", "", INDEX('Algorithm Details'!S$6:S$65, MATCH($P125, 'Algorithm Details'!$A$6:$A$65, 0))), "")</f>
        <v>S</v>
      </c>
      <c r="AL125" s="1" t="str">
        <f>IFERROR(IF(INDEX('Algorithm Details'!T$6:T$65, MATCH($P125, 'Algorithm Details'!$A$6:$A$65, 0)) = "", "", INDEX('Algorithm Details'!T$6:T$65, MATCH($P125, 'Algorithm Details'!$A$6:$A$65, 0))), "")</f>
        <v/>
      </c>
      <c r="AM125" s="1" t="str">
        <f>IFERROR(IF(INDEX('Algorithm Details'!U$6:U$65, MATCH($P125, 'Algorithm Details'!$A$6:$A$65, 0)) = "", "", INDEX('Algorithm Details'!U$6:U$65, MATCH($P125, 'Algorithm Details'!$A$6:$A$65, 0))), "")</f>
        <v/>
      </c>
      <c r="AN125" s="1" t="str">
        <f>IFERROR(IF(INDEX('Algorithm Details'!V$6:V$65, MATCH($P125, 'Algorithm Details'!$A$6:$A$65, 0)) = "", "", INDEX('Algorithm Details'!V$6:V$65, MATCH($P125, 'Algorithm Details'!$A$6:$A$65, 0))), "")</f>
        <v>Intel® Core™ i7-8700 CPU @ 3.20GHz</v>
      </c>
      <c r="AO125" s="1" t="str">
        <f>IFERROR(IF(INDEX('Algorithm Details'!W$6:W$65, MATCH($P125, 'Algorithm Details'!$A$6:$A$65, 0)) = "", "", INDEX('Algorithm Details'!W$6:W$65, MATCH($P125, 'Algorithm Details'!$A$6:$A$65, 0))), "")</f>
        <v>github</v>
      </c>
      <c r="AP125" s="1">
        <f ca="1">IFERROR(IF(INDEX('Algorithm Details'!X$6:X$65, MATCH($P125, 'Algorithm Details'!$A$6:$A$65, 0)) = "", "", INDEX('Algorithm Details'!X$6:X$65, MATCH($P125, 'Algorithm Details'!$A$6:$A$65, 0))), "")</f>
        <v>2</v>
      </c>
      <c r="AQ125" s="1">
        <f>IFERROR(IF(INDEX('Algorithm Details'!Y$6:Y$65, MATCH($P125, 'Algorithm Details'!$A$6:$A$65, 0)) = "", "", INDEX('Algorithm Details'!Y$6:Y$65, MATCH($P125, 'Algorithm Details'!$A$6:$A$65, 0))), "")</f>
        <v>45375</v>
      </c>
      <c r="AR125" s="1" t="str">
        <f>IFERROR(IF(INDEX('Algorithm Details'!Z$6:Z$65, MATCH($P125, 'Algorithm Details'!$A$6:$A$65, 0)) = "", "", INDEX('Algorithm Details'!Z$6:Z$65, MATCH($P125, 'Algorithm Details'!$A$6:$A$65, 0))), "")</f>
        <v>-</v>
      </c>
      <c r="AS125" s="1" t="str">
        <f>IFERROR(IF(INDEX('Algorithm Details'!AA$6:AA$65, MATCH($P125, 'Algorithm Details'!$A$6:$A$65, 0)) = "", "", INDEX('Algorithm Details'!AA$6:AA$65, MATCH($P125, 'Algorithm Details'!$A$6:$A$65, 0))), "")</f>
        <v>KITTI</v>
      </c>
      <c r="AT125" s="141" t="str">
        <f>IFERROR(IF(INDEX('Algorithm Details'!AB$6:AB$65, MATCH($P125, 'Algorithm Details'!$A$6:$A$65, 0)) = "", "", INDEX('Algorithm Details'!AB$6:AB$65, MATCH($P125, 'Algorithm Details'!$A$6:$A$65, 0))), "")</f>
        <v>10.1109/ICRA40945.2020.9196764</v>
      </c>
      <c r="AX125" s="1" t="str">
        <f t="shared" si="19"/>
        <v>ISC-LOAM</v>
      </c>
      <c r="AY125" s="1">
        <f t="shared" si="20"/>
        <v>22</v>
      </c>
      <c r="AZ125" s="1">
        <f t="shared" si="21"/>
        <v>2</v>
      </c>
      <c r="BA125" s="1">
        <f t="shared" si="22"/>
        <v>7</v>
      </c>
      <c r="BB125" s="1">
        <f t="shared" si="23"/>
        <v>11</v>
      </c>
      <c r="BC125" s="1">
        <f t="shared" si="27"/>
        <v>0</v>
      </c>
      <c r="BD125" s="79">
        <f t="shared" si="24"/>
        <v>0</v>
      </c>
    </row>
    <row r="126" spans="1:56" x14ac:dyDescent="0.25">
      <c r="A126" s="1" t="str">
        <f>Data!A137</f>
        <v>LVI-SAM</v>
      </c>
      <c r="B126" s="1">
        <f>'(old)OtherMetrics'!B137</f>
        <v>15</v>
      </c>
      <c r="C126" s="1">
        <f>AuxiliaryTable!EV127</f>
        <v>17</v>
      </c>
      <c r="D126" s="1">
        <f>'(old)OtherMetrics'!C137</f>
        <v>5</v>
      </c>
      <c r="E126" s="1">
        <f>'(old)OtherMetrics'!D137</f>
        <v>1</v>
      </c>
      <c r="F126">
        <f t="shared" si="28"/>
        <v>3.7</v>
      </c>
      <c r="G126" s="207">
        <f t="shared" si="29"/>
        <v>0.24666666666666667</v>
      </c>
      <c r="I126" s="1">
        <f t="shared" si="18"/>
        <v>21</v>
      </c>
      <c r="J126" s="215">
        <f>RANK(G126, $G$14:$G$155, 0)+COUNTIF($I126:I267,I126)-1</f>
        <v>21</v>
      </c>
      <c r="P126" s="144" t="str">
        <f t="shared" si="16"/>
        <v>RDS-SLAM, SegNet</v>
      </c>
      <c r="Q126" s="141">
        <v>113</v>
      </c>
      <c r="R126" s="143">
        <f t="shared" si="25"/>
        <v>0</v>
      </c>
      <c r="S126" s="242" t="str">
        <f>IFERROR(INDEX('Algorithm Details'!$Y$6:$Y$65, MATCH(P126, 'Algorithm Details'!$A$6:$A$65, 0)), "")</f>
        <v/>
      </c>
      <c r="T126" s="1" t="str">
        <f>IFERROR(IF(INDEX('Algorithm Details'!B$6:B$65, MATCH($P126, 'Algorithm Details'!$A$6:$A$65, 0)) = "", "", INDEX('Algorithm Details'!B$6:B$65, MATCH($P126, 'Algorithm Details'!$A$6:$A$65, 0))), "")</f>
        <v/>
      </c>
      <c r="U126" s="249" t="str">
        <f>IFERROR(IF(INDEX('Algorithm Details'!C$6:C$65, MATCH($P126, 'Algorithm Details'!$A$6:$A$65, 0)) = "", "", INDEX('Algorithm Details'!C$6:C$65, MATCH($P126, 'Algorithm Details'!$A$6:$A$65, 0))), "")</f>
        <v/>
      </c>
      <c r="V126" s="1" t="str">
        <f>IFERROR(IF(INDEX('Algorithm Details'!D$6:D$65, MATCH($P126, 'Algorithm Details'!$A$6:$A$65, 0)) = "", "", INDEX('Algorithm Details'!D$6:D$65, MATCH($P126, 'Algorithm Details'!$A$6:$A$65, 0))), "")</f>
        <v/>
      </c>
      <c r="W126" s="1" t="str">
        <f>IFERROR(IF(INDEX('Algorithm Details'!E$6:E$65, MATCH($P126, 'Algorithm Details'!$A$6:$A$65, 0)) = "", "", INDEX('Algorithm Details'!E$6:E$65, MATCH($P126, 'Algorithm Details'!$A$6:$A$65, 0))), "")</f>
        <v/>
      </c>
      <c r="X126" s="1" t="str">
        <f>IFERROR(IF(INDEX('Algorithm Details'!F$6:F$65, MATCH($P126, 'Algorithm Details'!$A$6:$A$65, 0)) = "", "", INDEX('Algorithm Details'!F$6:F$65, MATCH($P126, 'Algorithm Details'!$A$6:$A$65, 0))), "")</f>
        <v/>
      </c>
      <c r="Y126" s="1" t="str">
        <f>IFERROR(IF(INDEX('Algorithm Details'!G$6:G$65, MATCH($P126, 'Algorithm Details'!$A$6:$A$65, 0)) = "", "", INDEX('Algorithm Details'!G$6:G$65, MATCH($P126, 'Algorithm Details'!$A$6:$A$65, 0))), "")</f>
        <v/>
      </c>
      <c r="Z126" s="1" t="str">
        <f>IFERROR(IF(INDEX('Algorithm Details'!H$6:H$65, MATCH($P126, 'Algorithm Details'!$A$6:$A$65, 0)) = "", "", INDEX('Algorithm Details'!H$6:H$65, MATCH($P126, 'Algorithm Details'!$A$6:$A$65, 0))), "")</f>
        <v/>
      </c>
      <c r="AA126" s="1" t="str">
        <f>IFERROR(IF(INDEX('Algorithm Details'!I$6:I$65, MATCH($P126, 'Algorithm Details'!$A$6:$A$65, 0)) = "", "", INDEX('Algorithm Details'!I$6:I$65, MATCH($P126, 'Algorithm Details'!$A$6:$A$65, 0))), "")</f>
        <v/>
      </c>
      <c r="AB126" s="1" t="str">
        <f>IFERROR(IF(INDEX('Algorithm Details'!J$6:J$65, MATCH($P126, 'Algorithm Details'!$A$6:$A$65, 0)) = "", "", INDEX('Algorithm Details'!J$6:J$65, MATCH($P126, 'Algorithm Details'!$A$6:$A$65, 0))), "")</f>
        <v/>
      </c>
      <c r="AC126" s="1" t="str">
        <f>IFERROR(IF(INDEX('Algorithm Details'!K$6:K$65, MATCH($P126, 'Algorithm Details'!$A$6:$A$65, 0)) = "", "", INDEX('Algorithm Details'!K$6:K$65, MATCH($P126, 'Algorithm Details'!$A$6:$A$65, 0))), "")</f>
        <v/>
      </c>
      <c r="AD126" s="1" t="str">
        <f>IFERROR(IF(INDEX('Algorithm Details'!L$6:L$65, MATCH($P126, 'Algorithm Details'!$A$6:$A$65, 0)) = "", "", INDEX('Algorithm Details'!L$6:L$65, MATCH($P126, 'Algorithm Details'!$A$6:$A$65, 0))), "")</f>
        <v/>
      </c>
      <c r="AE126" s="1" t="str">
        <f>IFERROR(IF(INDEX('Algorithm Details'!M$6:M$65, MATCH($P126, 'Algorithm Details'!$A$6:$A$65, 0)) = "", "", INDEX('Algorithm Details'!M$6:M$65, MATCH($P126, 'Algorithm Details'!$A$6:$A$65, 0))), "")</f>
        <v/>
      </c>
      <c r="AF126" s="1" t="str">
        <f>IFERROR(IF(INDEX('Algorithm Details'!N$6:N$65, MATCH($P126, 'Algorithm Details'!$A$6:$A$65, 0)) = "", "", INDEX('Algorithm Details'!N$6:N$65, MATCH($P126, 'Algorithm Details'!$A$6:$A$65, 0))), "")</f>
        <v/>
      </c>
      <c r="AG126" s="1" t="str">
        <f>IFERROR(IF(INDEX('Algorithm Details'!O$6:O$65, MATCH($P126, 'Algorithm Details'!$A$6:$A$65, 0)) = "", "", INDEX('Algorithm Details'!O$6:O$65, MATCH($P126, 'Algorithm Details'!$A$6:$A$65, 0))), "")</f>
        <v/>
      </c>
      <c r="AH126" s="1" t="str">
        <f>IFERROR(IF(INDEX('Algorithm Details'!P$6:P$65, MATCH($P126, 'Algorithm Details'!$A$6:$A$65, 0)) = "", "", INDEX('Algorithm Details'!P$6:P$65, MATCH($P126, 'Algorithm Details'!$A$6:$A$65, 0))), "")</f>
        <v/>
      </c>
      <c r="AI126" s="1" t="str">
        <f>IFERROR(IF(INDEX('Algorithm Details'!Q$6:Q$65, MATCH($P126, 'Algorithm Details'!$A$6:$A$65, 0)) = "", "", INDEX('Algorithm Details'!Q$6:Q$65, MATCH($P126, 'Algorithm Details'!$A$6:$A$65, 0))), "")</f>
        <v/>
      </c>
      <c r="AJ126" s="1" t="str">
        <f>IFERROR(IF(INDEX('Algorithm Details'!R$6:R$65, MATCH($P126, 'Algorithm Details'!$A$6:$A$65, 0)) = "", "", INDEX('Algorithm Details'!R$6:R$65, MATCH($P126, 'Algorithm Details'!$A$6:$A$65, 0))), "")</f>
        <v/>
      </c>
      <c r="AK126" s="1" t="str">
        <f>IFERROR(IF(INDEX('Algorithm Details'!S$6:S$65, MATCH($P126, 'Algorithm Details'!$A$6:$A$65, 0)) = "", "", INDEX('Algorithm Details'!S$6:S$65, MATCH($P126, 'Algorithm Details'!$A$6:$A$65, 0))), "")</f>
        <v/>
      </c>
      <c r="AL126" s="1" t="str">
        <f>IFERROR(IF(INDEX('Algorithm Details'!T$6:T$65, MATCH($P126, 'Algorithm Details'!$A$6:$A$65, 0)) = "", "", INDEX('Algorithm Details'!T$6:T$65, MATCH($P126, 'Algorithm Details'!$A$6:$A$65, 0))), "")</f>
        <v/>
      </c>
      <c r="AM126" s="1" t="str">
        <f>IFERROR(IF(INDEX('Algorithm Details'!U$6:U$65, MATCH($P126, 'Algorithm Details'!$A$6:$A$65, 0)) = "", "", INDEX('Algorithm Details'!U$6:U$65, MATCH($P126, 'Algorithm Details'!$A$6:$A$65, 0))), "")</f>
        <v/>
      </c>
      <c r="AN126" s="1" t="str">
        <f>IFERROR(IF(INDEX('Algorithm Details'!V$6:V$65, MATCH($P126, 'Algorithm Details'!$A$6:$A$65, 0)) = "", "", INDEX('Algorithm Details'!V$6:V$65, MATCH($P126, 'Algorithm Details'!$A$6:$A$65, 0))), "")</f>
        <v/>
      </c>
      <c r="AO126" s="1" t="str">
        <f>IFERROR(IF(INDEX('Algorithm Details'!W$6:W$65, MATCH($P126, 'Algorithm Details'!$A$6:$A$65, 0)) = "", "", INDEX('Algorithm Details'!W$6:W$65, MATCH($P126, 'Algorithm Details'!$A$6:$A$65, 0))), "")</f>
        <v/>
      </c>
      <c r="AP126" s="1" t="str">
        <f>IFERROR(IF(INDEX('Algorithm Details'!X$6:X$65, MATCH($P126, 'Algorithm Details'!$A$6:$A$65, 0)) = "", "", INDEX('Algorithm Details'!X$6:X$65, MATCH($P126, 'Algorithm Details'!$A$6:$A$65, 0))), "")</f>
        <v/>
      </c>
      <c r="AQ126" s="1" t="str">
        <f>IFERROR(IF(INDEX('Algorithm Details'!Y$6:Y$65, MATCH($P126, 'Algorithm Details'!$A$6:$A$65, 0)) = "", "", INDEX('Algorithm Details'!Y$6:Y$65, MATCH($P126, 'Algorithm Details'!$A$6:$A$65, 0))), "")</f>
        <v/>
      </c>
      <c r="AR126" s="1" t="str">
        <f>IFERROR(IF(INDEX('Algorithm Details'!Z$6:Z$65, MATCH($P126, 'Algorithm Details'!$A$6:$A$65, 0)) = "", "", INDEX('Algorithm Details'!Z$6:Z$65, MATCH($P126, 'Algorithm Details'!$A$6:$A$65, 0))), "")</f>
        <v/>
      </c>
      <c r="AS126" s="1" t="str">
        <f>IFERROR(IF(INDEX('Algorithm Details'!AA$6:AA$65, MATCH($P126, 'Algorithm Details'!$A$6:$A$65, 0)) = "", "", INDEX('Algorithm Details'!AA$6:AA$65, MATCH($P126, 'Algorithm Details'!$A$6:$A$65, 0))), "")</f>
        <v/>
      </c>
      <c r="AT126" s="141" t="str">
        <f>IFERROR(IF(INDEX('Algorithm Details'!AB$6:AB$65, MATCH($P126, 'Algorithm Details'!$A$6:$A$65, 0)) = "", "", INDEX('Algorithm Details'!AB$6:AB$65, MATCH($P126, 'Algorithm Details'!$A$6:$A$65, 0))), "")</f>
        <v/>
      </c>
      <c r="AX126" s="1" t="str">
        <f t="shared" si="19"/>
        <v>RDS-SLAM, SegNet</v>
      </c>
      <c r="AY126" s="1">
        <f t="shared" si="20"/>
        <v>30</v>
      </c>
      <c r="AZ126" s="1">
        <f t="shared" si="21"/>
        <v>9</v>
      </c>
      <c r="BA126" s="1">
        <f t="shared" si="22"/>
        <v>0</v>
      </c>
      <c r="BB126" s="1">
        <f t="shared" si="23"/>
        <v>0</v>
      </c>
      <c r="BC126" s="1">
        <f t="shared" si="27"/>
        <v>0</v>
      </c>
      <c r="BD126" s="79">
        <f t="shared" si="24"/>
        <v>0</v>
      </c>
    </row>
    <row r="127" spans="1:56" x14ac:dyDescent="0.25">
      <c r="A127" s="1" t="str">
        <f>Data!A138</f>
        <v>maplab 2.0</v>
      </c>
      <c r="B127" s="1">
        <f>'(old)OtherMetrics'!B138</f>
        <v>0</v>
      </c>
      <c r="C127" s="1">
        <f>AuxiliaryTable!EV128</f>
        <v>0</v>
      </c>
      <c r="D127" s="1">
        <f>'(old)OtherMetrics'!C138</f>
        <v>0</v>
      </c>
      <c r="E127" s="1">
        <f>'(old)OtherMetrics'!D138</f>
        <v>0</v>
      </c>
      <c r="F127">
        <f t="shared" si="28"/>
        <v>0</v>
      </c>
      <c r="G127" s="207">
        <f t="shared" si="29"/>
        <v>0</v>
      </c>
      <c r="I127" s="1">
        <f t="shared" si="18"/>
        <v>76</v>
      </c>
      <c r="J127" s="215">
        <f>RANK(G127, $G$14:$G$155, 0)+COUNTIF($I127:I268,I127)-1</f>
        <v>99</v>
      </c>
      <c r="P127" s="144" t="str">
        <f t="shared" si="16"/>
        <v>Detect-SLAM</v>
      </c>
      <c r="Q127" s="141">
        <v>114</v>
      </c>
      <c r="R127" s="143">
        <f t="shared" si="25"/>
        <v>0</v>
      </c>
      <c r="S127" s="242" t="str">
        <f>IFERROR(INDEX('Algorithm Details'!$Y$6:$Y$65, MATCH(P127, 'Algorithm Details'!$A$6:$A$65, 0)), "")</f>
        <v/>
      </c>
      <c r="T127" s="1" t="str">
        <f>IFERROR(IF(INDEX('Algorithm Details'!B$6:B$65, MATCH($P127, 'Algorithm Details'!$A$6:$A$65, 0)) = "", "", INDEX('Algorithm Details'!B$6:B$65, MATCH($P127, 'Algorithm Details'!$A$6:$A$65, 0))), "")</f>
        <v/>
      </c>
      <c r="U127" s="249" t="str">
        <f>IFERROR(IF(INDEX('Algorithm Details'!C$6:C$65, MATCH($P127, 'Algorithm Details'!$A$6:$A$65, 0)) = "", "", INDEX('Algorithm Details'!C$6:C$65, MATCH($P127, 'Algorithm Details'!$A$6:$A$65, 0))), "")</f>
        <v/>
      </c>
      <c r="V127" s="1" t="str">
        <f>IFERROR(IF(INDEX('Algorithm Details'!D$6:D$65, MATCH($P127, 'Algorithm Details'!$A$6:$A$65, 0)) = "", "", INDEX('Algorithm Details'!D$6:D$65, MATCH($P127, 'Algorithm Details'!$A$6:$A$65, 0))), "")</f>
        <v/>
      </c>
      <c r="W127" s="1" t="str">
        <f>IFERROR(IF(INDEX('Algorithm Details'!E$6:E$65, MATCH($P127, 'Algorithm Details'!$A$6:$A$65, 0)) = "", "", INDEX('Algorithm Details'!E$6:E$65, MATCH($P127, 'Algorithm Details'!$A$6:$A$65, 0))), "")</f>
        <v/>
      </c>
      <c r="X127" s="1" t="str">
        <f>IFERROR(IF(INDEX('Algorithm Details'!F$6:F$65, MATCH($P127, 'Algorithm Details'!$A$6:$A$65, 0)) = "", "", INDEX('Algorithm Details'!F$6:F$65, MATCH($P127, 'Algorithm Details'!$A$6:$A$65, 0))), "")</f>
        <v/>
      </c>
      <c r="Y127" s="1" t="str">
        <f>IFERROR(IF(INDEX('Algorithm Details'!G$6:G$65, MATCH($P127, 'Algorithm Details'!$A$6:$A$65, 0)) = "", "", INDEX('Algorithm Details'!G$6:G$65, MATCH($P127, 'Algorithm Details'!$A$6:$A$65, 0))), "")</f>
        <v/>
      </c>
      <c r="Z127" s="1" t="str">
        <f>IFERROR(IF(INDEX('Algorithm Details'!H$6:H$65, MATCH($P127, 'Algorithm Details'!$A$6:$A$65, 0)) = "", "", INDEX('Algorithm Details'!H$6:H$65, MATCH($P127, 'Algorithm Details'!$A$6:$A$65, 0))), "")</f>
        <v/>
      </c>
      <c r="AA127" s="1" t="str">
        <f>IFERROR(IF(INDEX('Algorithm Details'!I$6:I$65, MATCH($P127, 'Algorithm Details'!$A$6:$A$65, 0)) = "", "", INDEX('Algorithm Details'!I$6:I$65, MATCH($P127, 'Algorithm Details'!$A$6:$A$65, 0))), "")</f>
        <v/>
      </c>
      <c r="AB127" s="1" t="str">
        <f>IFERROR(IF(INDEX('Algorithm Details'!J$6:J$65, MATCH($P127, 'Algorithm Details'!$A$6:$A$65, 0)) = "", "", INDEX('Algorithm Details'!J$6:J$65, MATCH($P127, 'Algorithm Details'!$A$6:$A$65, 0))), "")</f>
        <v/>
      </c>
      <c r="AC127" s="1" t="str">
        <f>IFERROR(IF(INDEX('Algorithm Details'!K$6:K$65, MATCH($P127, 'Algorithm Details'!$A$6:$A$65, 0)) = "", "", INDEX('Algorithm Details'!K$6:K$65, MATCH($P127, 'Algorithm Details'!$A$6:$A$65, 0))), "")</f>
        <v/>
      </c>
      <c r="AD127" s="1" t="str">
        <f>IFERROR(IF(INDEX('Algorithm Details'!L$6:L$65, MATCH($P127, 'Algorithm Details'!$A$6:$A$65, 0)) = "", "", INDEX('Algorithm Details'!L$6:L$65, MATCH($P127, 'Algorithm Details'!$A$6:$A$65, 0))), "")</f>
        <v/>
      </c>
      <c r="AE127" s="1" t="str">
        <f>IFERROR(IF(INDEX('Algorithm Details'!M$6:M$65, MATCH($P127, 'Algorithm Details'!$A$6:$A$65, 0)) = "", "", INDEX('Algorithm Details'!M$6:M$65, MATCH($P127, 'Algorithm Details'!$A$6:$A$65, 0))), "")</f>
        <v/>
      </c>
      <c r="AF127" s="1" t="str">
        <f>IFERROR(IF(INDEX('Algorithm Details'!N$6:N$65, MATCH($P127, 'Algorithm Details'!$A$6:$A$65, 0)) = "", "", INDEX('Algorithm Details'!N$6:N$65, MATCH($P127, 'Algorithm Details'!$A$6:$A$65, 0))), "")</f>
        <v/>
      </c>
      <c r="AG127" s="1" t="str">
        <f>IFERROR(IF(INDEX('Algorithm Details'!O$6:O$65, MATCH($P127, 'Algorithm Details'!$A$6:$A$65, 0)) = "", "", INDEX('Algorithm Details'!O$6:O$65, MATCH($P127, 'Algorithm Details'!$A$6:$A$65, 0))), "")</f>
        <v/>
      </c>
      <c r="AH127" s="1" t="str">
        <f>IFERROR(IF(INDEX('Algorithm Details'!P$6:P$65, MATCH($P127, 'Algorithm Details'!$A$6:$A$65, 0)) = "", "", INDEX('Algorithm Details'!P$6:P$65, MATCH($P127, 'Algorithm Details'!$A$6:$A$65, 0))), "")</f>
        <v/>
      </c>
      <c r="AI127" s="1" t="str">
        <f>IFERROR(IF(INDEX('Algorithm Details'!Q$6:Q$65, MATCH($P127, 'Algorithm Details'!$A$6:$A$65, 0)) = "", "", INDEX('Algorithm Details'!Q$6:Q$65, MATCH($P127, 'Algorithm Details'!$A$6:$A$65, 0))), "")</f>
        <v/>
      </c>
      <c r="AJ127" s="1" t="str">
        <f>IFERROR(IF(INDEX('Algorithm Details'!R$6:R$65, MATCH($P127, 'Algorithm Details'!$A$6:$A$65, 0)) = "", "", INDEX('Algorithm Details'!R$6:R$65, MATCH($P127, 'Algorithm Details'!$A$6:$A$65, 0))), "")</f>
        <v/>
      </c>
      <c r="AK127" s="1" t="str">
        <f>IFERROR(IF(INDEX('Algorithm Details'!S$6:S$65, MATCH($P127, 'Algorithm Details'!$A$6:$A$65, 0)) = "", "", INDEX('Algorithm Details'!S$6:S$65, MATCH($P127, 'Algorithm Details'!$A$6:$A$65, 0))), "")</f>
        <v/>
      </c>
      <c r="AL127" s="1" t="str">
        <f>IFERROR(IF(INDEX('Algorithm Details'!T$6:T$65, MATCH($P127, 'Algorithm Details'!$A$6:$A$65, 0)) = "", "", INDEX('Algorithm Details'!T$6:T$65, MATCH($P127, 'Algorithm Details'!$A$6:$A$65, 0))), "")</f>
        <v/>
      </c>
      <c r="AM127" s="1" t="str">
        <f>IFERROR(IF(INDEX('Algorithm Details'!U$6:U$65, MATCH($P127, 'Algorithm Details'!$A$6:$A$65, 0)) = "", "", INDEX('Algorithm Details'!U$6:U$65, MATCH($P127, 'Algorithm Details'!$A$6:$A$65, 0))), "")</f>
        <v/>
      </c>
      <c r="AN127" s="1" t="str">
        <f>IFERROR(IF(INDEX('Algorithm Details'!V$6:V$65, MATCH($P127, 'Algorithm Details'!$A$6:$A$65, 0)) = "", "", INDEX('Algorithm Details'!V$6:V$65, MATCH($P127, 'Algorithm Details'!$A$6:$A$65, 0))), "")</f>
        <v/>
      </c>
      <c r="AO127" s="1" t="str">
        <f>IFERROR(IF(INDEX('Algorithm Details'!W$6:W$65, MATCH($P127, 'Algorithm Details'!$A$6:$A$65, 0)) = "", "", INDEX('Algorithm Details'!W$6:W$65, MATCH($P127, 'Algorithm Details'!$A$6:$A$65, 0))), "")</f>
        <v/>
      </c>
      <c r="AP127" s="1" t="str">
        <f>IFERROR(IF(INDEX('Algorithm Details'!X$6:X$65, MATCH($P127, 'Algorithm Details'!$A$6:$A$65, 0)) = "", "", INDEX('Algorithm Details'!X$6:X$65, MATCH($P127, 'Algorithm Details'!$A$6:$A$65, 0))), "")</f>
        <v/>
      </c>
      <c r="AQ127" s="1" t="str">
        <f>IFERROR(IF(INDEX('Algorithm Details'!Y$6:Y$65, MATCH($P127, 'Algorithm Details'!$A$6:$A$65, 0)) = "", "", INDEX('Algorithm Details'!Y$6:Y$65, MATCH($P127, 'Algorithm Details'!$A$6:$A$65, 0))), "")</f>
        <v/>
      </c>
      <c r="AR127" s="1" t="str">
        <f>IFERROR(IF(INDEX('Algorithm Details'!Z$6:Z$65, MATCH($P127, 'Algorithm Details'!$A$6:$A$65, 0)) = "", "", INDEX('Algorithm Details'!Z$6:Z$65, MATCH($P127, 'Algorithm Details'!$A$6:$A$65, 0))), "")</f>
        <v/>
      </c>
      <c r="AS127" s="1" t="str">
        <f>IFERROR(IF(INDEX('Algorithm Details'!AA$6:AA$65, MATCH($P127, 'Algorithm Details'!$A$6:$A$65, 0)) = "", "", INDEX('Algorithm Details'!AA$6:AA$65, MATCH($P127, 'Algorithm Details'!$A$6:$A$65, 0))), "")</f>
        <v/>
      </c>
      <c r="AT127" s="141" t="str">
        <f>IFERROR(IF(INDEX('Algorithm Details'!AB$6:AB$65, MATCH($P127, 'Algorithm Details'!$A$6:$A$65, 0)) = "", "", INDEX('Algorithm Details'!AB$6:AB$65, MATCH($P127, 'Algorithm Details'!$A$6:$A$65, 0))), "")</f>
        <v/>
      </c>
      <c r="AX127" s="1" t="str">
        <f t="shared" si="19"/>
        <v>Detect-SLAM</v>
      </c>
      <c r="AY127" s="1">
        <f t="shared" si="20"/>
        <v>10</v>
      </c>
      <c r="AZ127" s="1">
        <f t="shared" si="21"/>
        <v>9</v>
      </c>
      <c r="BA127" s="1">
        <f t="shared" si="22"/>
        <v>0</v>
      </c>
      <c r="BB127" s="1">
        <f t="shared" si="23"/>
        <v>0</v>
      </c>
      <c r="BC127" s="1">
        <f t="shared" si="27"/>
        <v>0</v>
      </c>
      <c r="BD127" s="79">
        <f t="shared" si="24"/>
        <v>0</v>
      </c>
    </row>
    <row r="128" spans="1:56" x14ac:dyDescent="0.25">
      <c r="A128" s="1" t="str">
        <f>Data!A139</f>
        <v>maplab 2.0, ROVIO + SIFT</v>
      </c>
      <c r="B128" s="1">
        <f>'(old)OtherMetrics'!B139</f>
        <v>9</v>
      </c>
      <c r="C128" s="1">
        <f>AuxiliaryTable!EV129</f>
        <v>10</v>
      </c>
      <c r="D128" s="1">
        <f>'(old)OtherMetrics'!C139</f>
        <v>0</v>
      </c>
      <c r="E128" s="1">
        <f>'(old)OtherMetrics'!D139</f>
        <v>1</v>
      </c>
      <c r="F128">
        <f t="shared" si="28"/>
        <v>0</v>
      </c>
      <c r="G128" s="207">
        <f t="shared" si="29"/>
        <v>0</v>
      </c>
      <c r="I128" s="1">
        <f t="shared" si="18"/>
        <v>76</v>
      </c>
      <c r="J128" s="215">
        <f>RANK(G128, $G$14:$G$155, 0)+COUNTIF($I128:I269,I128)-1</f>
        <v>98</v>
      </c>
      <c r="P128" s="144" t="str">
        <f t="shared" si="16"/>
        <v>Hector-SLAM</v>
      </c>
      <c r="Q128" s="141">
        <v>115</v>
      </c>
      <c r="R128" s="143">
        <f t="shared" si="25"/>
        <v>0</v>
      </c>
      <c r="S128" s="242">
        <f>IFERROR(INDEX('Algorithm Details'!$Y$6:$Y$65, MATCH(P128, 'Algorithm Details'!$A$6:$A$65, 0)), "")</f>
        <v>45399</v>
      </c>
      <c r="T128" s="1" t="str">
        <f>IFERROR(IF(INDEX('Algorithm Details'!B$6:B$65, MATCH($P128, 'Algorithm Details'!$A$6:$A$65, 0)) = "", "", INDEX('Algorithm Details'!B$6:B$65, MATCH($P128, 'Algorithm Details'!$A$6:$A$65, 0))), "")</f>
        <v>ROS1 (Noetic)</v>
      </c>
      <c r="U128" s="249" t="str">
        <f>IFERROR(IF(INDEX('Algorithm Details'!C$6:C$65, MATCH($P128, 'Algorithm Details'!$A$6:$A$65, 0)) = "", "", INDEX('Algorithm Details'!C$6:C$65, MATCH($P128, 'Algorithm Details'!$A$6:$A$65, 0))), "")</f>
        <v/>
      </c>
      <c r="V128" s="1" t="str">
        <f>IFERROR(IF(INDEX('Algorithm Details'!D$6:D$65, MATCH($P128, 'Algorithm Details'!$A$6:$A$65, 0)) = "", "", INDEX('Algorithm Details'!D$6:D$65, MATCH($P128, 'Algorithm Details'!$A$6:$A$65, 0))), "")</f>
        <v>-</v>
      </c>
      <c r="W128" s="1" t="str">
        <f>IFERROR(IF(INDEX('Algorithm Details'!E$6:E$65, MATCH($P128, 'Algorithm Details'!$A$6:$A$65, 0)) = "", "", INDEX('Algorithm Details'!E$6:E$65, MATCH($P128, 'Algorithm Details'!$A$6:$A$65, 0))), "")</f>
        <v>R</v>
      </c>
      <c r="X128" s="1" t="str">
        <f>IFERROR(IF(INDEX('Algorithm Details'!F$6:F$65, MATCH($P128, 'Algorithm Details'!$A$6:$A$65, 0)) = "", "", INDEX('Algorithm Details'!F$6:F$65, MATCH($P128, 'Algorithm Details'!$A$6:$A$65, 0))), "")</f>
        <v>-</v>
      </c>
      <c r="Y128" s="1" t="str">
        <f>IFERROR(IF(INDEX('Algorithm Details'!G$6:G$65, MATCH($P128, 'Algorithm Details'!$A$6:$A$65, 0)) = "", "", INDEX('Algorithm Details'!G$6:G$65, MATCH($P128, 'Algorithm Details'!$A$6:$A$65, 0))), "")</f>
        <v>-</v>
      </c>
      <c r="Z128" s="1" t="str">
        <f>IFERROR(IF(INDEX('Algorithm Details'!H$6:H$65, MATCH($P128, 'Algorithm Details'!$A$6:$A$65, 0)) = "", "", INDEX('Algorithm Details'!H$6:H$65, MATCH($P128, 'Algorithm Details'!$A$6:$A$65, 0))), "")</f>
        <v>-</v>
      </c>
      <c r="AA128" s="1" t="str">
        <f>IFERROR(IF(INDEX('Algorithm Details'!I$6:I$65, MATCH($P128, 'Algorithm Details'!$A$6:$A$65, 0)) = "", "", INDEX('Algorithm Details'!I$6:I$65, MATCH($P128, 'Algorithm Details'!$A$6:$A$65, 0))), "")</f>
        <v>-</v>
      </c>
      <c r="AB128" s="1" t="str">
        <f>IFERROR(IF(INDEX('Algorithm Details'!J$6:J$65, MATCH($P128, 'Algorithm Details'!$A$6:$A$65, 0)) = "", "", INDEX('Algorithm Details'!J$6:J$65, MATCH($P128, 'Algorithm Details'!$A$6:$A$65, 0))), "")</f>
        <v>L</v>
      </c>
      <c r="AC128" s="1" t="str">
        <f>IFERROR(IF(INDEX('Algorithm Details'!K$6:K$65, MATCH($P128, 'Algorithm Details'!$A$6:$A$65, 0)) = "", "", INDEX('Algorithm Details'!K$6:K$65, MATCH($P128, 'Algorithm Details'!$A$6:$A$65, 0))), "")</f>
        <v>2D</v>
      </c>
      <c r="AD128" s="1" t="str">
        <f>IFERROR(IF(INDEX('Algorithm Details'!L$6:L$65, MATCH($P128, 'Algorithm Details'!$A$6:$A$65, 0)) = "", "", INDEX('Algorithm Details'!L$6:L$65, MATCH($P128, 'Algorithm Details'!$A$6:$A$65, 0))), "")</f>
        <v>-</v>
      </c>
      <c r="AE128" s="1" t="str">
        <f>IFERROR(IF(INDEX('Algorithm Details'!M$6:M$65, MATCH($P128, 'Algorithm Details'!$A$6:$A$65, 0)) = "", "", INDEX('Algorithm Details'!M$6:M$65, MATCH($P128, 'Algorithm Details'!$A$6:$A$65, 0))), "")</f>
        <v>-</v>
      </c>
      <c r="AF128" s="1" t="str">
        <f>IFERROR(IF(INDEX('Algorithm Details'!N$6:N$65, MATCH($P128, 'Algorithm Details'!$A$6:$A$65, 0)) = "", "", INDEX('Algorithm Details'!N$6:N$65, MATCH($P128, 'Algorithm Details'!$A$6:$A$65, 0))), "")</f>
        <v>-</v>
      </c>
      <c r="AG128" s="1" t="str">
        <f>IFERROR(IF(INDEX('Algorithm Details'!O$6:O$65, MATCH($P128, 'Algorithm Details'!$A$6:$A$65, 0)) = "", "", INDEX('Algorithm Details'!O$6:O$65, MATCH($P128, 'Algorithm Details'!$A$6:$A$65, 0))), "")</f>
        <v>-</v>
      </c>
      <c r="AH128" s="1" t="str">
        <f>IFERROR(IF(INDEX('Algorithm Details'!P$6:P$65, MATCH($P128, 'Algorithm Details'!$A$6:$A$65, 0)) = "", "", INDEX('Algorithm Details'!P$6:P$65, MATCH($P128, 'Algorithm Details'!$A$6:$A$65, 0))), "")</f>
        <v>-</v>
      </c>
      <c r="AI128" s="1" t="str">
        <f>IFERROR(IF(INDEX('Algorithm Details'!Q$6:Q$65, MATCH($P128, 'Algorithm Details'!$A$6:$A$65, 0)) = "", "", INDEX('Algorithm Details'!Q$6:Q$65, MATCH($P128, 'Algorithm Details'!$A$6:$A$65, 0))), "")</f>
        <v>-</v>
      </c>
      <c r="AJ128" s="1" t="str">
        <f>IFERROR(IF(INDEX('Algorithm Details'!R$6:R$65, MATCH($P128, 'Algorithm Details'!$A$6:$A$65, 0)) = "", "", INDEX('Algorithm Details'!R$6:R$65, MATCH($P128, 'Algorithm Details'!$A$6:$A$65, 0))), "")</f>
        <v>-</v>
      </c>
      <c r="AK128" s="1" t="str">
        <f>IFERROR(IF(INDEX('Algorithm Details'!S$6:S$65, MATCH($P128, 'Algorithm Details'!$A$6:$A$65, 0)) = "", "", INDEX('Algorithm Details'!S$6:S$65, MATCH($P128, 'Algorithm Details'!$A$6:$A$65, 0))), "")</f>
        <v>-</v>
      </c>
      <c r="AL128" s="1" t="str">
        <f>IFERROR(IF(INDEX('Algorithm Details'!T$6:T$65, MATCH($P128, 'Algorithm Details'!$A$6:$A$65, 0)) = "", "", INDEX('Algorithm Details'!T$6:T$65, MATCH($P128, 'Algorithm Details'!$A$6:$A$65, 0))), "")</f>
        <v/>
      </c>
      <c r="AM128" s="1" t="str">
        <f>IFERROR(IF(INDEX('Algorithm Details'!U$6:U$65, MATCH($P128, 'Algorithm Details'!$A$6:$A$65, 0)) = "", "", INDEX('Algorithm Details'!U$6:U$65, MATCH($P128, 'Algorithm Details'!$A$6:$A$65, 0))), "")</f>
        <v/>
      </c>
      <c r="AN128" s="1" t="str">
        <f>IFERROR(IF(INDEX('Algorithm Details'!V$6:V$65, MATCH($P128, 'Algorithm Details'!$A$6:$A$65, 0)) = "", "", INDEX('Algorithm Details'!V$6:V$65, MATCH($P128, 'Algorithm Details'!$A$6:$A$65, 0))), "")</f>
        <v/>
      </c>
      <c r="AO128" s="1" t="str">
        <f>IFERROR(IF(INDEX('Algorithm Details'!W$6:W$65, MATCH($P128, 'Algorithm Details'!$A$6:$A$65, 0)) = "", "", INDEX('Algorithm Details'!W$6:W$65, MATCH($P128, 'Algorithm Details'!$A$6:$A$65, 0))), "")</f>
        <v>github, ros wiki</v>
      </c>
      <c r="AP128" s="1">
        <f ca="1">IFERROR(IF(INDEX('Algorithm Details'!X$6:X$65, MATCH($P128, 'Algorithm Details'!$A$6:$A$65, 0)) = "", "", INDEX('Algorithm Details'!X$6:X$65, MATCH($P128, 'Algorithm Details'!$A$6:$A$65, 0))), "")</f>
        <v>2</v>
      </c>
      <c r="AQ128" s="1">
        <f>IFERROR(IF(INDEX('Algorithm Details'!Y$6:Y$65, MATCH($P128, 'Algorithm Details'!$A$6:$A$65, 0)) = "", "", INDEX('Algorithm Details'!Y$6:Y$65, MATCH($P128, 'Algorithm Details'!$A$6:$A$65, 0))), "")</f>
        <v>45399</v>
      </c>
      <c r="AR128" s="1" t="str">
        <f>IFERROR(IF(INDEX('Algorithm Details'!Z$6:Z$65, MATCH($P128, 'Algorithm Details'!$A$6:$A$65, 0)) = "", "", INDEX('Algorithm Details'!Z$6:Z$65, MATCH($P128, 'Algorithm Details'!$A$6:$A$65, 0))), "")</f>
        <v>-</v>
      </c>
      <c r="AS128" s="1" t="str">
        <f>IFERROR(IF(INDEX('Algorithm Details'!AA$6:AA$65, MATCH($P128, 'Algorithm Details'!$A$6:$A$65, 0)) = "", "", INDEX('Algorithm Details'!AA$6:AA$65, MATCH($P128, 'Algorithm Details'!$A$6:$A$65, 0))), "")</f>
        <v/>
      </c>
      <c r="AT128" s="141" t="str">
        <f>IFERROR(IF(INDEX('Algorithm Details'!AB$6:AB$65, MATCH($P128, 'Algorithm Details'!$A$6:$A$65, 0)) = "", "", INDEX('Algorithm Details'!AB$6:AB$65, MATCH($P128, 'Algorithm Details'!$A$6:$A$65, 0))), "")</f>
        <v>10.1109/SSRR.2011.6106777</v>
      </c>
      <c r="AX128" s="1" t="str">
        <f t="shared" si="19"/>
        <v>Hector-SLAM</v>
      </c>
      <c r="AY128" s="1">
        <f t="shared" si="20"/>
        <v>18</v>
      </c>
      <c r="AZ128" s="1">
        <f t="shared" si="21"/>
        <v>3</v>
      </c>
      <c r="BA128" s="1">
        <f t="shared" si="22"/>
        <v>13</v>
      </c>
      <c r="BB128" s="1">
        <f t="shared" si="23"/>
        <v>3</v>
      </c>
      <c r="BC128" s="1">
        <f t="shared" si="27"/>
        <v>0</v>
      </c>
      <c r="BD128" s="79">
        <f t="shared" si="24"/>
        <v>0</v>
      </c>
    </row>
    <row r="129" spans="1:56" x14ac:dyDescent="0.25">
      <c r="A129" s="1" t="str">
        <f>Data!A140</f>
        <v>maplab 2.0, OKVIS +SP +B</v>
      </c>
      <c r="B129" s="1">
        <f>'(old)OtherMetrics'!B140</f>
        <v>9</v>
      </c>
      <c r="C129" s="1">
        <f>AuxiliaryTable!EV130</f>
        <v>10</v>
      </c>
      <c r="D129" s="1">
        <f>'(old)OtherMetrics'!C140</f>
        <v>1</v>
      </c>
      <c r="E129" s="1">
        <f>'(old)OtherMetrics'!D140</f>
        <v>2</v>
      </c>
      <c r="F129">
        <f t="shared" si="28"/>
        <v>0</v>
      </c>
      <c r="G129" s="207">
        <f t="shared" si="29"/>
        <v>0</v>
      </c>
      <c r="I129" s="1">
        <f t="shared" si="18"/>
        <v>76</v>
      </c>
      <c r="J129" s="215">
        <f>RANK(G129, $G$14:$G$155, 0)+COUNTIF($I129:I270,I129)-1</f>
        <v>97</v>
      </c>
      <c r="P129" s="144" t="str">
        <f t="shared" si="16"/>
        <v>Gmapping</v>
      </c>
      <c r="Q129" s="141">
        <v>116</v>
      </c>
      <c r="R129" s="143">
        <f t="shared" si="25"/>
        <v>0</v>
      </c>
      <c r="S129" s="242">
        <f>IFERROR(INDEX('Algorithm Details'!$Y$6:$Y$65, MATCH(P129, 'Algorithm Details'!$A$6:$A$65, 0)), "")</f>
        <v>45525</v>
      </c>
      <c r="T129" s="1" t="str">
        <f>IFERROR(IF(INDEX('Algorithm Details'!B$6:B$65, MATCH($P129, 'Algorithm Details'!$A$6:$A$65, 0)) = "", "", INDEX('Algorithm Details'!B$6:B$65, MATCH($P129, 'Algorithm Details'!$A$6:$A$65, 0))), "")</f>
        <v>ROS1 (Melodic, groovy, hydro)</v>
      </c>
      <c r="U129" s="249" t="str">
        <f>IFERROR(IF(INDEX('Algorithm Details'!C$6:C$65, MATCH($P129, 'Algorithm Details'!$A$6:$A$65, 0)) = "", "", INDEX('Algorithm Details'!C$6:C$65, MATCH($P129, 'Algorithm Details'!$A$6:$A$65, 0))), "")</f>
        <v>BSD 3-Clause</v>
      </c>
      <c r="V129" s="1" t="str">
        <f>IFERROR(IF(INDEX('Algorithm Details'!D$6:D$65, MATCH($P129, 'Algorithm Details'!$A$6:$A$65, 0)) = "", "", INDEX('Algorithm Details'!D$6:D$65, MATCH($P129, 'Algorithm Details'!$A$6:$A$65, 0))), "")</f>
        <v>-</v>
      </c>
      <c r="W129" s="1" t="str">
        <f>IFERROR(IF(INDEX('Algorithm Details'!E$6:E$65, MATCH($P129, 'Algorithm Details'!$A$6:$A$65, 0)) = "", "", INDEX('Algorithm Details'!E$6:E$65, MATCH($P129, 'Algorithm Details'!$A$6:$A$65, 0))), "")</f>
        <v>R</v>
      </c>
      <c r="X129" s="1" t="str">
        <f>IFERROR(IF(INDEX('Algorithm Details'!F$6:F$65, MATCH($P129, 'Algorithm Details'!$A$6:$A$65, 0)) = "", "", INDEX('Algorithm Details'!F$6:F$65, MATCH($P129, 'Algorithm Details'!$A$6:$A$65, 0))), "")</f>
        <v>-</v>
      </c>
      <c r="Y129" s="1" t="str">
        <f>IFERROR(IF(INDEX('Algorithm Details'!G$6:G$65, MATCH($P129, 'Algorithm Details'!$A$6:$A$65, 0)) = "", "", INDEX('Algorithm Details'!G$6:G$65, MATCH($P129, 'Algorithm Details'!$A$6:$A$65, 0))), "")</f>
        <v>-</v>
      </c>
      <c r="Z129" s="1" t="str">
        <f>IFERROR(IF(INDEX('Algorithm Details'!H$6:H$65, MATCH($P129, 'Algorithm Details'!$A$6:$A$65, 0)) = "", "", INDEX('Algorithm Details'!H$6:H$65, MATCH($P129, 'Algorithm Details'!$A$6:$A$65, 0))), "")</f>
        <v>-</v>
      </c>
      <c r="AA129" s="1" t="str">
        <f>IFERROR(IF(INDEX('Algorithm Details'!I$6:I$65, MATCH($P129, 'Algorithm Details'!$A$6:$A$65, 0)) = "", "", INDEX('Algorithm Details'!I$6:I$65, MATCH($P129, 'Algorithm Details'!$A$6:$A$65, 0))), "")</f>
        <v>-</v>
      </c>
      <c r="AB129" s="1" t="str">
        <f>IFERROR(IF(INDEX('Algorithm Details'!J$6:J$65, MATCH($P129, 'Algorithm Details'!$A$6:$A$65, 0)) = "", "", INDEX('Algorithm Details'!J$6:J$65, MATCH($P129, 'Algorithm Details'!$A$6:$A$65, 0))), "")</f>
        <v>L</v>
      </c>
      <c r="AC129" s="1" t="str">
        <f>IFERROR(IF(INDEX('Algorithm Details'!K$6:K$65, MATCH($P129, 'Algorithm Details'!$A$6:$A$65, 0)) = "", "", INDEX('Algorithm Details'!K$6:K$65, MATCH($P129, 'Algorithm Details'!$A$6:$A$65, 0))), "")</f>
        <v>2D</v>
      </c>
      <c r="AD129" s="1" t="str">
        <f>IFERROR(IF(INDEX('Algorithm Details'!L$6:L$65, MATCH($P129, 'Algorithm Details'!$A$6:$A$65, 0)) = "", "", INDEX('Algorithm Details'!L$6:L$65, MATCH($P129, 'Algorithm Details'!$A$6:$A$65, 0))), "")</f>
        <v>-</v>
      </c>
      <c r="AE129" s="1" t="str">
        <f>IFERROR(IF(INDEX('Algorithm Details'!M$6:M$65, MATCH($P129, 'Algorithm Details'!$A$6:$A$65, 0)) = "", "", INDEX('Algorithm Details'!M$6:M$65, MATCH($P129, 'Algorithm Details'!$A$6:$A$65, 0))), "")</f>
        <v>-</v>
      </c>
      <c r="AF129" s="1" t="str">
        <f>IFERROR(IF(INDEX('Algorithm Details'!N$6:N$65, MATCH($P129, 'Algorithm Details'!$A$6:$A$65, 0)) = "", "", INDEX('Algorithm Details'!N$6:N$65, MATCH($P129, 'Algorithm Details'!$A$6:$A$65, 0))), "")</f>
        <v>-</v>
      </c>
      <c r="AG129" s="1" t="str">
        <f>IFERROR(IF(INDEX('Algorithm Details'!O$6:O$65, MATCH($P129, 'Algorithm Details'!$A$6:$A$65, 0)) = "", "", INDEX('Algorithm Details'!O$6:O$65, MATCH($P129, 'Algorithm Details'!$A$6:$A$65, 0))), "")</f>
        <v>-</v>
      </c>
      <c r="AH129" s="1" t="str">
        <f>IFERROR(IF(INDEX('Algorithm Details'!P$6:P$65, MATCH($P129, 'Algorithm Details'!$A$6:$A$65, 0)) = "", "", INDEX('Algorithm Details'!P$6:P$65, MATCH($P129, 'Algorithm Details'!$A$6:$A$65, 0))), "")</f>
        <v>-</v>
      </c>
      <c r="AI129" s="1" t="str">
        <f>IFERROR(IF(INDEX('Algorithm Details'!Q$6:Q$65, MATCH($P129, 'Algorithm Details'!$A$6:$A$65, 0)) = "", "", INDEX('Algorithm Details'!Q$6:Q$65, MATCH($P129, 'Algorithm Details'!$A$6:$A$65, 0))), "")</f>
        <v>-</v>
      </c>
      <c r="AJ129" s="1" t="str">
        <f>IFERROR(IF(INDEX('Algorithm Details'!R$6:R$65, MATCH($P129, 'Algorithm Details'!$A$6:$A$65, 0)) = "", "", INDEX('Algorithm Details'!R$6:R$65, MATCH($P129, 'Algorithm Details'!$A$6:$A$65, 0))), "")</f>
        <v>-</v>
      </c>
      <c r="AK129" s="1" t="str">
        <f>IFERROR(IF(INDEX('Algorithm Details'!S$6:S$65, MATCH($P129, 'Algorithm Details'!$A$6:$A$65, 0)) = "", "", INDEX('Algorithm Details'!S$6:S$65, MATCH($P129, 'Algorithm Details'!$A$6:$A$65, 0))), "")</f>
        <v>-</v>
      </c>
      <c r="AL129" s="1" t="str">
        <f>IFERROR(IF(INDEX('Algorithm Details'!T$6:T$65, MATCH($P129, 'Algorithm Details'!$A$6:$A$65, 0)) = "", "", INDEX('Algorithm Details'!T$6:T$65, MATCH($P129, 'Algorithm Details'!$A$6:$A$65, 0))), "")</f>
        <v/>
      </c>
      <c r="AM129" s="1" t="str">
        <f>IFERROR(IF(INDEX('Algorithm Details'!U$6:U$65, MATCH($P129, 'Algorithm Details'!$A$6:$A$65, 0)) = "", "", INDEX('Algorithm Details'!U$6:U$65, MATCH($P129, 'Algorithm Details'!$A$6:$A$65, 0))), "")</f>
        <v/>
      </c>
      <c r="AN129" s="1" t="str">
        <f>IFERROR(IF(INDEX('Algorithm Details'!V$6:V$65, MATCH($P129, 'Algorithm Details'!$A$6:$A$65, 0)) = "", "", INDEX('Algorithm Details'!V$6:V$65, MATCH($P129, 'Algorithm Details'!$A$6:$A$65, 0))), "")</f>
        <v/>
      </c>
      <c r="AO129" s="1" t="str">
        <f>IFERROR(IF(INDEX('Algorithm Details'!W$6:W$65, MATCH($P129, 'Algorithm Details'!$A$6:$A$65, 0)) = "", "", INDEX('Algorithm Details'!W$6:W$65, MATCH($P129, 'Algorithm Details'!$A$6:$A$65, 0))), "")</f>
        <v>github, ros wiki</v>
      </c>
      <c r="AP129" s="1">
        <f ca="1">IFERROR(IF(INDEX('Algorithm Details'!X$6:X$65, MATCH($P129, 'Algorithm Details'!$A$6:$A$65, 0)) = "", "", INDEX('Algorithm Details'!X$6:X$65, MATCH($P129, 'Algorithm Details'!$A$6:$A$65, 0))), "")</f>
        <v>2</v>
      </c>
      <c r="AQ129" s="1">
        <f>IFERROR(IF(INDEX('Algorithm Details'!Y$6:Y$65, MATCH($P129, 'Algorithm Details'!$A$6:$A$65, 0)) = "", "", INDEX('Algorithm Details'!Y$6:Y$65, MATCH($P129, 'Algorithm Details'!$A$6:$A$65, 0))), "")</f>
        <v>45525</v>
      </c>
      <c r="AR129" s="1" t="str">
        <f>IFERROR(IF(INDEX('Algorithm Details'!Z$6:Z$65, MATCH($P129, 'Algorithm Details'!$A$6:$A$65, 0)) = "", "", INDEX('Algorithm Details'!Z$6:Z$65, MATCH($P129, 'Algorithm Details'!$A$6:$A$65, 0))), "")</f>
        <v>-</v>
      </c>
      <c r="AS129" s="1" t="str">
        <f>IFERROR(IF(INDEX('Algorithm Details'!AA$6:AA$65, MATCH($P129, 'Algorithm Details'!$A$6:$A$65, 0)) = "", "", INDEX('Algorithm Details'!AA$6:AA$65, MATCH($P129, 'Algorithm Details'!$A$6:$A$65, 0))), "")</f>
        <v/>
      </c>
      <c r="AT129" s="141" t="str">
        <f>IFERROR(IF(INDEX('Algorithm Details'!AB$6:AB$65, MATCH($P129, 'Algorithm Details'!$A$6:$A$65, 0)) = "", "", INDEX('Algorithm Details'!AB$6:AB$65, MATCH($P129, 'Algorithm Details'!$A$6:$A$65, 0))), "")</f>
        <v>10.1109/ROBOT.2005.1570477</v>
      </c>
      <c r="AX129" s="1" t="str">
        <f t="shared" si="19"/>
        <v>Gmapping</v>
      </c>
      <c r="AY129" s="1">
        <f t="shared" si="20"/>
        <v>18</v>
      </c>
      <c r="AZ129" s="1">
        <f t="shared" si="21"/>
        <v>3</v>
      </c>
      <c r="BA129" s="1">
        <f t="shared" si="22"/>
        <v>5</v>
      </c>
      <c r="BB129" s="1">
        <f t="shared" si="23"/>
        <v>8</v>
      </c>
      <c r="BC129" s="1">
        <f t="shared" si="27"/>
        <v>0</v>
      </c>
      <c r="BD129" s="79">
        <f t="shared" si="24"/>
        <v>0</v>
      </c>
    </row>
    <row r="130" spans="1:56" x14ac:dyDescent="0.25">
      <c r="A130" s="1" t="str">
        <f>Data!A141</f>
        <v>maplab 2.0, OKVIS +ICP</v>
      </c>
      <c r="B130" s="1">
        <f>'(old)OtherMetrics'!B141</f>
        <v>9</v>
      </c>
      <c r="C130" s="1">
        <f>AuxiliaryTable!EV131</f>
        <v>10</v>
      </c>
      <c r="D130" s="1">
        <f>'(old)OtherMetrics'!C141</f>
        <v>2</v>
      </c>
      <c r="E130" s="1">
        <f>'(old)OtherMetrics'!D141</f>
        <v>1</v>
      </c>
      <c r="F130">
        <f t="shared" si="28"/>
        <v>0</v>
      </c>
      <c r="G130" s="207">
        <f t="shared" si="29"/>
        <v>0</v>
      </c>
      <c r="I130" s="1">
        <f t="shared" si="18"/>
        <v>76</v>
      </c>
      <c r="J130" s="215">
        <f>RANK(G130, $G$14:$G$155, 0)+COUNTIF($I130:I271,I130)-1</f>
        <v>96</v>
      </c>
      <c r="P130" s="144" t="str">
        <f t="shared" si="16"/>
        <v>StaticMapping</v>
      </c>
      <c r="Q130" s="141">
        <v>117</v>
      </c>
      <c r="R130" s="143">
        <f t="shared" si="25"/>
        <v>0</v>
      </c>
      <c r="S130" s="242">
        <f>IFERROR(INDEX('Algorithm Details'!$Y$6:$Y$65, MATCH(P130, 'Algorithm Details'!$A$6:$A$65, 0)), "")</f>
        <v>44831</v>
      </c>
      <c r="T130" s="1" t="str">
        <f>IFERROR(IF(INDEX('Algorithm Details'!B$6:B$65, MATCH($P130, 'Algorithm Details'!$A$6:$A$65, 0)) = "", "", INDEX('Algorithm Details'!B$6:B$65, MATCH($P130, 'Algorithm Details'!$A$6:$A$65, 0))), "")</f>
        <v>ROS1</v>
      </c>
      <c r="U130" s="249" t="str">
        <f>IFERROR(IF(INDEX('Algorithm Details'!C$6:C$65, MATCH($P130, 'Algorithm Details'!$A$6:$A$65, 0)) = "", "", INDEX('Algorithm Details'!C$6:C$65, MATCH($P130, 'Algorithm Details'!$A$6:$A$65, 0))), "")</f>
        <v>MIT</v>
      </c>
      <c r="V130" s="1" t="str">
        <f>IFERROR(IF(INDEX('Algorithm Details'!D$6:D$65, MATCH($P130, 'Algorithm Details'!$A$6:$A$65, 0)) = "", "", INDEX('Algorithm Details'!D$6:D$65, MATCH($P130, 'Algorithm Details'!$A$6:$A$65, 0))), "")</f>
        <v>-</v>
      </c>
      <c r="W130" s="1" t="str">
        <f>IFERROR(IF(INDEX('Algorithm Details'!E$6:E$65, MATCH($P130, 'Algorithm Details'!$A$6:$A$65, 0)) = "", "", INDEX('Algorithm Details'!E$6:E$65, MATCH($P130, 'Algorithm Details'!$A$6:$A$65, 0))), "")</f>
        <v>R</v>
      </c>
      <c r="X130" s="1" t="str">
        <f>IFERROR(IF(INDEX('Algorithm Details'!F$6:F$65, MATCH($P130, 'Algorithm Details'!$A$6:$A$65, 0)) = "", "", INDEX('Algorithm Details'!F$6:F$65, MATCH($P130, 'Algorithm Details'!$A$6:$A$65, 0))), "")</f>
        <v>-</v>
      </c>
      <c r="Y130" s="1" t="str">
        <f>IFERROR(IF(INDEX('Algorithm Details'!G$6:G$65, MATCH($P130, 'Algorithm Details'!$A$6:$A$65, 0)) = "", "", INDEX('Algorithm Details'!G$6:G$65, MATCH($P130, 'Algorithm Details'!$A$6:$A$65, 0))), "")</f>
        <v>O</v>
      </c>
      <c r="Z130" s="1" t="str">
        <f>IFERROR(IF(INDEX('Algorithm Details'!H$6:H$65, MATCH($P130, 'Algorithm Details'!$A$6:$A$65, 0)) = "", "", INDEX('Algorithm Details'!H$6:H$65, MATCH($P130, 'Algorithm Details'!$A$6:$A$65, 0))), "")</f>
        <v>O</v>
      </c>
      <c r="AA130" s="1" t="str">
        <f>IFERROR(IF(INDEX('Algorithm Details'!I$6:I$65, MATCH($P130, 'Algorithm Details'!$A$6:$A$65, 0)) = "", "", INDEX('Algorithm Details'!I$6:I$65, MATCH($P130, 'Algorithm Details'!$A$6:$A$65, 0))), "")</f>
        <v>Wheel odometry</v>
      </c>
      <c r="AB130" s="1" t="str">
        <f>IFERROR(IF(INDEX('Algorithm Details'!J$6:J$65, MATCH($P130, 'Algorithm Details'!$A$6:$A$65, 0)) = "", "", INDEX('Algorithm Details'!J$6:J$65, MATCH($P130, 'Algorithm Details'!$A$6:$A$65, 0))), "")</f>
        <v>N/S</v>
      </c>
      <c r="AC130" s="1" t="str">
        <f>IFERROR(IF(INDEX('Algorithm Details'!K$6:K$65, MATCH($P130, 'Algorithm Details'!$A$6:$A$65, 0)) = "", "", INDEX('Algorithm Details'!K$6:K$65, MATCH($P130, 'Algorithm Details'!$A$6:$A$65, 0))), "")</f>
        <v>3D</v>
      </c>
      <c r="AD130" s="1" t="str">
        <f>IFERROR(IF(INDEX('Algorithm Details'!L$6:L$65, MATCH($P130, 'Algorithm Details'!$A$6:$A$65, 0)) = "", "", INDEX('Algorithm Details'!L$6:L$65, MATCH($P130, 'Algorithm Details'!$A$6:$A$65, 0))), "")</f>
        <v>-</v>
      </c>
      <c r="AE130" s="1" t="str">
        <f>IFERROR(IF(INDEX('Algorithm Details'!M$6:M$65, MATCH($P130, 'Algorithm Details'!$A$6:$A$65, 0)) = "", "", INDEX('Algorithm Details'!M$6:M$65, MATCH($P130, 'Algorithm Details'!$A$6:$A$65, 0))), "")</f>
        <v>-</v>
      </c>
      <c r="AF130" s="1" t="str">
        <f>IFERROR(IF(INDEX('Algorithm Details'!N$6:N$65, MATCH($P130, 'Algorithm Details'!$A$6:$A$65, 0)) = "", "", INDEX('Algorithm Details'!N$6:N$65, MATCH($P130, 'Algorithm Details'!$A$6:$A$65, 0))), "")</f>
        <v>-</v>
      </c>
      <c r="AG130" s="1" t="str">
        <f>IFERROR(IF(INDEX('Algorithm Details'!O$6:O$65, MATCH($P130, 'Algorithm Details'!$A$6:$A$65, 0)) = "", "", INDEX('Algorithm Details'!O$6:O$65, MATCH($P130, 'Algorithm Details'!$A$6:$A$65, 0))), "")</f>
        <v>-</v>
      </c>
      <c r="AH130" s="1" t="str">
        <f>IFERROR(IF(INDEX('Algorithm Details'!P$6:P$65, MATCH($P130, 'Algorithm Details'!$A$6:$A$65, 0)) = "", "", INDEX('Algorithm Details'!P$6:P$65, MATCH($P130, 'Algorithm Details'!$A$6:$A$65, 0))), "")</f>
        <v/>
      </c>
      <c r="AI130" s="1" t="str">
        <f>IFERROR(IF(INDEX('Algorithm Details'!Q$6:Q$65, MATCH($P130, 'Algorithm Details'!$A$6:$A$65, 0)) = "", "", INDEX('Algorithm Details'!Q$6:Q$65, MATCH($P130, 'Algorithm Details'!$A$6:$A$65, 0))), "")</f>
        <v/>
      </c>
      <c r="AJ130" s="1" t="str">
        <f>IFERROR(IF(INDEX('Algorithm Details'!R$6:R$65, MATCH($P130, 'Algorithm Details'!$A$6:$A$65, 0)) = "", "", INDEX('Algorithm Details'!R$6:R$65, MATCH($P130, 'Algorithm Details'!$A$6:$A$65, 0))), "")</f>
        <v/>
      </c>
      <c r="AK130" s="1" t="str">
        <f>IFERROR(IF(INDEX('Algorithm Details'!S$6:S$65, MATCH($P130, 'Algorithm Details'!$A$6:$A$65, 0)) = "", "", INDEX('Algorithm Details'!S$6:S$65, MATCH($P130, 'Algorithm Details'!$A$6:$A$65, 0))), "")</f>
        <v>S</v>
      </c>
      <c r="AL130" s="1" t="str">
        <f>IFERROR(IF(INDEX('Algorithm Details'!T$6:T$65, MATCH($P130, 'Algorithm Details'!$A$6:$A$65, 0)) = "", "", INDEX('Algorithm Details'!T$6:T$65, MATCH($P130, 'Algorithm Details'!$A$6:$A$65, 0))), "")</f>
        <v/>
      </c>
      <c r="AM130" s="1" t="str">
        <f>IFERROR(IF(INDEX('Algorithm Details'!U$6:U$65, MATCH($P130, 'Algorithm Details'!$A$6:$A$65, 0)) = "", "", INDEX('Algorithm Details'!U$6:U$65, MATCH($P130, 'Algorithm Details'!$A$6:$A$65, 0))), "")</f>
        <v/>
      </c>
      <c r="AN130" s="1" t="str">
        <f>IFERROR(IF(INDEX('Algorithm Details'!V$6:V$65, MATCH($P130, 'Algorithm Details'!$A$6:$A$65, 0)) = "", "", INDEX('Algorithm Details'!V$6:V$65, MATCH($P130, 'Algorithm Details'!$A$6:$A$65, 0))), "")</f>
        <v/>
      </c>
      <c r="AO130" s="1" t="str">
        <f>IFERROR(IF(INDEX('Algorithm Details'!W$6:W$65, MATCH($P130, 'Algorithm Details'!$A$6:$A$65, 0)) = "", "", INDEX('Algorithm Details'!W$6:W$65, MATCH($P130, 'Algorithm Details'!$A$6:$A$65, 0))), "")</f>
        <v>github</v>
      </c>
      <c r="AP130" s="1">
        <f ca="1">IFERROR(IF(INDEX('Algorithm Details'!X$6:X$65, MATCH($P130, 'Algorithm Details'!$A$6:$A$65, 0)) = "", "", INDEX('Algorithm Details'!X$6:X$65, MATCH($P130, 'Algorithm Details'!$A$6:$A$65, 0))), "")</f>
        <v>4</v>
      </c>
      <c r="AQ130" s="1">
        <f>IFERROR(IF(INDEX('Algorithm Details'!Y$6:Y$65, MATCH($P130, 'Algorithm Details'!$A$6:$A$65, 0)) = "", "", INDEX('Algorithm Details'!Y$6:Y$65, MATCH($P130, 'Algorithm Details'!$A$6:$A$65, 0))), "")</f>
        <v>44831</v>
      </c>
      <c r="AR130" s="1" t="str">
        <f>IFERROR(IF(INDEX('Algorithm Details'!Z$6:Z$65, MATCH($P130, 'Algorithm Details'!$A$6:$A$65, 0)) = "", "", INDEX('Algorithm Details'!Z$6:Z$65, MATCH($P130, 'Algorithm Details'!$A$6:$A$65, 0))), "")</f>
        <v>+</v>
      </c>
      <c r="AS130" s="1" t="str">
        <f>IFERROR(IF(INDEX('Algorithm Details'!AA$6:AA$65, MATCH($P130, 'Algorithm Details'!$A$6:$A$65, 0)) = "", "", INDEX('Algorithm Details'!AA$6:AA$65, MATCH($P130, 'Algorithm Details'!$A$6:$A$65, 0))), "")</f>
        <v>KITTI</v>
      </c>
      <c r="AT130" s="141" t="str">
        <f>IFERROR(IF(INDEX('Algorithm Details'!AB$6:AB$65, MATCH($P130, 'Algorithm Details'!$A$6:$A$65, 0)) = "", "", INDEX('Algorithm Details'!AB$6:AB$65, MATCH($P130, 'Algorithm Details'!$A$6:$A$65, 0))), "")</f>
        <v>-</v>
      </c>
      <c r="AX130" s="1" t="str">
        <f t="shared" si="19"/>
        <v>StaticMapping</v>
      </c>
      <c r="AY130" s="1">
        <f t="shared" si="20"/>
        <v>20</v>
      </c>
      <c r="AZ130" s="1">
        <f t="shared" si="21"/>
        <v>3</v>
      </c>
      <c r="BA130" s="1">
        <f t="shared" si="22"/>
        <v>0</v>
      </c>
      <c r="BB130" s="1">
        <f t="shared" si="23"/>
        <v>0</v>
      </c>
      <c r="BC130" s="1">
        <f t="shared" si="27"/>
        <v>0</v>
      </c>
      <c r="BD130" s="79">
        <f t="shared" si="24"/>
        <v>0</v>
      </c>
    </row>
    <row r="131" spans="1:56" x14ac:dyDescent="0.25">
      <c r="A131" s="1" t="str">
        <f>Data!A142</f>
        <v>maplab 2.0, FAST-LIO2 +SP +B</v>
      </c>
      <c r="B131" s="1">
        <f>'(old)OtherMetrics'!B142</f>
        <v>9</v>
      </c>
      <c r="C131" s="1">
        <f>AuxiliaryTable!EV132</f>
        <v>10</v>
      </c>
      <c r="D131" s="1">
        <f>'(old)OtherMetrics'!C142</f>
        <v>9</v>
      </c>
      <c r="E131" s="1">
        <f>'(old)OtherMetrics'!D142</f>
        <v>0</v>
      </c>
      <c r="F131">
        <f t="shared" si="28"/>
        <v>0</v>
      </c>
      <c r="G131" s="207">
        <f t="shared" si="29"/>
        <v>0</v>
      </c>
      <c r="I131" s="1">
        <f t="shared" si="18"/>
        <v>76</v>
      </c>
      <c r="J131" s="215">
        <f>RANK(G131, $G$14:$G$155, 0)+COUNTIF($I131:I272,I131)-1</f>
        <v>95</v>
      </c>
      <c r="P131" s="144" t="str">
        <f t="shared" si="16"/>
        <v>CCNY</v>
      </c>
      <c r="Q131" s="141">
        <v>118</v>
      </c>
      <c r="R131" s="143">
        <f t="shared" si="25"/>
        <v>0</v>
      </c>
      <c r="S131" s="242" t="str">
        <f>IFERROR(INDEX('Algorithm Details'!$Y$6:$Y$65, MATCH(P131, 'Algorithm Details'!$A$6:$A$65, 0)), "")</f>
        <v/>
      </c>
      <c r="T131" s="1" t="str">
        <f>IFERROR(IF(INDEX('Algorithm Details'!B$6:B$65, MATCH($P131, 'Algorithm Details'!$A$6:$A$65, 0)) = "", "", INDEX('Algorithm Details'!B$6:B$65, MATCH($P131, 'Algorithm Details'!$A$6:$A$65, 0))), "")</f>
        <v/>
      </c>
      <c r="U131" s="249" t="str">
        <f>IFERROR(IF(INDEX('Algorithm Details'!C$6:C$65, MATCH($P131, 'Algorithm Details'!$A$6:$A$65, 0)) = "", "", INDEX('Algorithm Details'!C$6:C$65, MATCH($P131, 'Algorithm Details'!$A$6:$A$65, 0))), "")</f>
        <v/>
      </c>
      <c r="V131" s="1" t="str">
        <f>IFERROR(IF(INDEX('Algorithm Details'!D$6:D$65, MATCH($P131, 'Algorithm Details'!$A$6:$A$65, 0)) = "", "", INDEX('Algorithm Details'!D$6:D$65, MATCH($P131, 'Algorithm Details'!$A$6:$A$65, 0))), "")</f>
        <v/>
      </c>
      <c r="W131" s="1" t="str">
        <f>IFERROR(IF(INDEX('Algorithm Details'!E$6:E$65, MATCH($P131, 'Algorithm Details'!$A$6:$A$65, 0)) = "", "", INDEX('Algorithm Details'!E$6:E$65, MATCH($P131, 'Algorithm Details'!$A$6:$A$65, 0))), "")</f>
        <v/>
      </c>
      <c r="X131" s="1" t="str">
        <f>IFERROR(IF(INDEX('Algorithm Details'!F$6:F$65, MATCH($P131, 'Algorithm Details'!$A$6:$A$65, 0)) = "", "", INDEX('Algorithm Details'!F$6:F$65, MATCH($P131, 'Algorithm Details'!$A$6:$A$65, 0))), "")</f>
        <v/>
      </c>
      <c r="Y131" s="1" t="str">
        <f>IFERROR(IF(INDEX('Algorithm Details'!G$6:G$65, MATCH($P131, 'Algorithm Details'!$A$6:$A$65, 0)) = "", "", INDEX('Algorithm Details'!G$6:G$65, MATCH($P131, 'Algorithm Details'!$A$6:$A$65, 0))), "")</f>
        <v/>
      </c>
      <c r="Z131" s="1" t="str">
        <f>IFERROR(IF(INDEX('Algorithm Details'!H$6:H$65, MATCH($P131, 'Algorithm Details'!$A$6:$A$65, 0)) = "", "", INDEX('Algorithm Details'!H$6:H$65, MATCH($P131, 'Algorithm Details'!$A$6:$A$65, 0))), "")</f>
        <v/>
      </c>
      <c r="AA131" s="1" t="str">
        <f>IFERROR(IF(INDEX('Algorithm Details'!I$6:I$65, MATCH($P131, 'Algorithm Details'!$A$6:$A$65, 0)) = "", "", INDEX('Algorithm Details'!I$6:I$65, MATCH($P131, 'Algorithm Details'!$A$6:$A$65, 0))), "")</f>
        <v/>
      </c>
      <c r="AB131" s="1" t="str">
        <f>IFERROR(IF(INDEX('Algorithm Details'!J$6:J$65, MATCH($P131, 'Algorithm Details'!$A$6:$A$65, 0)) = "", "", INDEX('Algorithm Details'!J$6:J$65, MATCH($P131, 'Algorithm Details'!$A$6:$A$65, 0))), "")</f>
        <v/>
      </c>
      <c r="AC131" s="1" t="str">
        <f>IFERROR(IF(INDEX('Algorithm Details'!K$6:K$65, MATCH($P131, 'Algorithm Details'!$A$6:$A$65, 0)) = "", "", INDEX('Algorithm Details'!K$6:K$65, MATCH($P131, 'Algorithm Details'!$A$6:$A$65, 0))), "")</f>
        <v/>
      </c>
      <c r="AD131" s="1" t="str">
        <f>IFERROR(IF(INDEX('Algorithm Details'!L$6:L$65, MATCH($P131, 'Algorithm Details'!$A$6:$A$65, 0)) = "", "", INDEX('Algorithm Details'!L$6:L$65, MATCH($P131, 'Algorithm Details'!$A$6:$A$65, 0))), "")</f>
        <v/>
      </c>
      <c r="AE131" s="1" t="str">
        <f>IFERROR(IF(INDEX('Algorithm Details'!M$6:M$65, MATCH($P131, 'Algorithm Details'!$A$6:$A$65, 0)) = "", "", INDEX('Algorithm Details'!M$6:M$65, MATCH($P131, 'Algorithm Details'!$A$6:$A$65, 0))), "")</f>
        <v/>
      </c>
      <c r="AF131" s="1" t="str">
        <f>IFERROR(IF(INDEX('Algorithm Details'!N$6:N$65, MATCH($P131, 'Algorithm Details'!$A$6:$A$65, 0)) = "", "", INDEX('Algorithm Details'!N$6:N$65, MATCH($P131, 'Algorithm Details'!$A$6:$A$65, 0))), "")</f>
        <v/>
      </c>
      <c r="AG131" s="1" t="str">
        <f>IFERROR(IF(INDEX('Algorithm Details'!O$6:O$65, MATCH($P131, 'Algorithm Details'!$A$6:$A$65, 0)) = "", "", INDEX('Algorithm Details'!O$6:O$65, MATCH($P131, 'Algorithm Details'!$A$6:$A$65, 0))), "")</f>
        <v/>
      </c>
      <c r="AH131" s="1" t="str">
        <f>IFERROR(IF(INDEX('Algorithm Details'!P$6:P$65, MATCH($P131, 'Algorithm Details'!$A$6:$A$65, 0)) = "", "", INDEX('Algorithm Details'!P$6:P$65, MATCH($P131, 'Algorithm Details'!$A$6:$A$65, 0))), "")</f>
        <v/>
      </c>
      <c r="AI131" s="1" t="str">
        <f>IFERROR(IF(INDEX('Algorithm Details'!Q$6:Q$65, MATCH($P131, 'Algorithm Details'!$A$6:$A$65, 0)) = "", "", INDEX('Algorithm Details'!Q$6:Q$65, MATCH($P131, 'Algorithm Details'!$A$6:$A$65, 0))), "")</f>
        <v/>
      </c>
      <c r="AJ131" s="1" t="str">
        <f>IFERROR(IF(INDEX('Algorithm Details'!R$6:R$65, MATCH($P131, 'Algorithm Details'!$A$6:$A$65, 0)) = "", "", INDEX('Algorithm Details'!R$6:R$65, MATCH($P131, 'Algorithm Details'!$A$6:$A$65, 0))), "")</f>
        <v/>
      </c>
      <c r="AK131" s="1" t="str">
        <f>IFERROR(IF(INDEX('Algorithm Details'!S$6:S$65, MATCH($P131, 'Algorithm Details'!$A$6:$A$65, 0)) = "", "", INDEX('Algorithm Details'!S$6:S$65, MATCH($P131, 'Algorithm Details'!$A$6:$A$65, 0))), "")</f>
        <v/>
      </c>
      <c r="AL131" s="1" t="str">
        <f>IFERROR(IF(INDEX('Algorithm Details'!T$6:T$65, MATCH($P131, 'Algorithm Details'!$A$6:$A$65, 0)) = "", "", INDEX('Algorithm Details'!T$6:T$65, MATCH($P131, 'Algorithm Details'!$A$6:$A$65, 0))), "")</f>
        <v/>
      </c>
      <c r="AM131" s="1" t="str">
        <f>IFERROR(IF(INDEX('Algorithm Details'!U$6:U$65, MATCH($P131, 'Algorithm Details'!$A$6:$A$65, 0)) = "", "", INDEX('Algorithm Details'!U$6:U$65, MATCH($P131, 'Algorithm Details'!$A$6:$A$65, 0))), "")</f>
        <v/>
      </c>
      <c r="AN131" s="1" t="str">
        <f>IFERROR(IF(INDEX('Algorithm Details'!V$6:V$65, MATCH($P131, 'Algorithm Details'!$A$6:$A$65, 0)) = "", "", INDEX('Algorithm Details'!V$6:V$65, MATCH($P131, 'Algorithm Details'!$A$6:$A$65, 0))), "")</f>
        <v/>
      </c>
      <c r="AO131" s="1" t="str">
        <f>IFERROR(IF(INDEX('Algorithm Details'!W$6:W$65, MATCH($P131, 'Algorithm Details'!$A$6:$A$65, 0)) = "", "", INDEX('Algorithm Details'!W$6:W$65, MATCH($P131, 'Algorithm Details'!$A$6:$A$65, 0))), "")</f>
        <v/>
      </c>
      <c r="AP131" s="1" t="str">
        <f>IFERROR(IF(INDEX('Algorithm Details'!X$6:X$65, MATCH($P131, 'Algorithm Details'!$A$6:$A$65, 0)) = "", "", INDEX('Algorithm Details'!X$6:X$65, MATCH($P131, 'Algorithm Details'!$A$6:$A$65, 0))), "")</f>
        <v/>
      </c>
      <c r="AQ131" s="1" t="str">
        <f>IFERROR(IF(INDEX('Algorithm Details'!Y$6:Y$65, MATCH($P131, 'Algorithm Details'!$A$6:$A$65, 0)) = "", "", INDEX('Algorithm Details'!Y$6:Y$65, MATCH($P131, 'Algorithm Details'!$A$6:$A$65, 0))), "")</f>
        <v/>
      </c>
      <c r="AR131" s="1" t="str">
        <f>IFERROR(IF(INDEX('Algorithm Details'!Z$6:Z$65, MATCH($P131, 'Algorithm Details'!$A$6:$A$65, 0)) = "", "", INDEX('Algorithm Details'!Z$6:Z$65, MATCH($P131, 'Algorithm Details'!$A$6:$A$65, 0))), "")</f>
        <v/>
      </c>
      <c r="AS131" s="1" t="str">
        <f>IFERROR(IF(INDEX('Algorithm Details'!AA$6:AA$65, MATCH($P131, 'Algorithm Details'!$A$6:$A$65, 0)) = "", "", INDEX('Algorithm Details'!AA$6:AA$65, MATCH($P131, 'Algorithm Details'!$A$6:$A$65, 0))), "")</f>
        <v/>
      </c>
      <c r="AT131" s="141" t="str">
        <f>IFERROR(IF(INDEX('Algorithm Details'!AB$6:AB$65, MATCH($P131, 'Algorithm Details'!$A$6:$A$65, 0)) = "", "", INDEX('Algorithm Details'!AB$6:AB$65, MATCH($P131, 'Algorithm Details'!$A$6:$A$65, 0))), "")</f>
        <v/>
      </c>
      <c r="AX131" s="1" t="str">
        <f t="shared" si="19"/>
        <v>CCNY</v>
      </c>
      <c r="AY131" s="1">
        <f t="shared" si="20"/>
        <v>12</v>
      </c>
      <c r="AZ131" s="1">
        <f t="shared" si="21"/>
        <v>9</v>
      </c>
      <c r="BA131" s="1">
        <f t="shared" si="22"/>
        <v>0</v>
      </c>
      <c r="BB131" s="1">
        <f t="shared" si="23"/>
        <v>0</v>
      </c>
      <c r="BC131" s="1">
        <f t="shared" si="27"/>
        <v>0</v>
      </c>
      <c r="BD131" s="79">
        <f t="shared" si="24"/>
        <v>0</v>
      </c>
    </row>
    <row r="132" spans="1:56" x14ac:dyDescent="0.25">
      <c r="A132" s="1" t="str">
        <f>Data!A143</f>
        <v>MaskFusion</v>
      </c>
      <c r="B132" s="1">
        <f>'(old)OtherMetrics'!B143</f>
        <v>6</v>
      </c>
      <c r="C132" s="1">
        <f>AuxiliaryTable!EV133</f>
        <v>4</v>
      </c>
      <c r="D132" s="1">
        <f>'(old)OtherMetrics'!C143</f>
        <v>0</v>
      </c>
      <c r="E132" s="1">
        <f>'(old)OtherMetrics'!D143</f>
        <v>0</v>
      </c>
      <c r="F132">
        <f t="shared" si="28"/>
        <v>0</v>
      </c>
      <c r="G132" s="207">
        <f t="shared" si="29"/>
        <v>0</v>
      </c>
      <c r="I132" s="1">
        <f t="shared" si="18"/>
        <v>76</v>
      </c>
      <c r="J132" s="215">
        <f>RANK(G132, $G$14:$G$155, 0)+COUNTIF($I132:I273,I132)-1</f>
        <v>94</v>
      </c>
      <c r="P132" s="144" t="str">
        <f t="shared" si="16"/>
        <v>ICPOdometry</v>
      </c>
      <c r="Q132" s="141">
        <v>119</v>
      </c>
      <c r="R132" s="143">
        <f t="shared" si="25"/>
        <v>0</v>
      </c>
      <c r="S132" s="242" t="str">
        <f>IFERROR(INDEX('Algorithm Details'!$Y$6:$Y$65, MATCH(P132, 'Algorithm Details'!$A$6:$A$65, 0)), "")</f>
        <v/>
      </c>
      <c r="T132" s="1" t="str">
        <f>IFERROR(IF(INDEX('Algorithm Details'!B$6:B$65, MATCH($P132, 'Algorithm Details'!$A$6:$A$65, 0)) = "", "", INDEX('Algorithm Details'!B$6:B$65, MATCH($P132, 'Algorithm Details'!$A$6:$A$65, 0))), "")</f>
        <v/>
      </c>
      <c r="U132" s="249" t="str">
        <f>IFERROR(IF(INDEX('Algorithm Details'!C$6:C$65, MATCH($P132, 'Algorithm Details'!$A$6:$A$65, 0)) = "", "", INDEX('Algorithm Details'!C$6:C$65, MATCH($P132, 'Algorithm Details'!$A$6:$A$65, 0))), "")</f>
        <v/>
      </c>
      <c r="V132" s="1" t="str">
        <f>IFERROR(IF(INDEX('Algorithm Details'!D$6:D$65, MATCH($P132, 'Algorithm Details'!$A$6:$A$65, 0)) = "", "", INDEX('Algorithm Details'!D$6:D$65, MATCH($P132, 'Algorithm Details'!$A$6:$A$65, 0))), "")</f>
        <v/>
      </c>
      <c r="W132" s="1" t="str">
        <f>IFERROR(IF(INDEX('Algorithm Details'!E$6:E$65, MATCH($P132, 'Algorithm Details'!$A$6:$A$65, 0)) = "", "", INDEX('Algorithm Details'!E$6:E$65, MATCH($P132, 'Algorithm Details'!$A$6:$A$65, 0))), "")</f>
        <v/>
      </c>
      <c r="X132" s="1" t="str">
        <f>IFERROR(IF(INDEX('Algorithm Details'!F$6:F$65, MATCH($P132, 'Algorithm Details'!$A$6:$A$65, 0)) = "", "", INDEX('Algorithm Details'!F$6:F$65, MATCH($P132, 'Algorithm Details'!$A$6:$A$65, 0))), "")</f>
        <v/>
      </c>
      <c r="Y132" s="1" t="str">
        <f>IFERROR(IF(INDEX('Algorithm Details'!G$6:G$65, MATCH($P132, 'Algorithm Details'!$A$6:$A$65, 0)) = "", "", INDEX('Algorithm Details'!G$6:G$65, MATCH($P132, 'Algorithm Details'!$A$6:$A$65, 0))), "")</f>
        <v/>
      </c>
      <c r="Z132" s="1" t="str">
        <f>IFERROR(IF(INDEX('Algorithm Details'!H$6:H$65, MATCH($P132, 'Algorithm Details'!$A$6:$A$65, 0)) = "", "", INDEX('Algorithm Details'!H$6:H$65, MATCH($P132, 'Algorithm Details'!$A$6:$A$65, 0))), "")</f>
        <v/>
      </c>
      <c r="AA132" s="1" t="str">
        <f>IFERROR(IF(INDEX('Algorithm Details'!I$6:I$65, MATCH($P132, 'Algorithm Details'!$A$6:$A$65, 0)) = "", "", INDEX('Algorithm Details'!I$6:I$65, MATCH($P132, 'Algorithm Details'!$A$6:$A$65, 0))), "")</f>
        <v/>
      </c>
      <c r="AB132" s="1" t="str">
        <f>IFERROR(IF(INDEX('Algorithm Details'!J$6:J$65, MATCH($P132, 'Algorithm Details'!$A$6:$A$65, 0)) = "", "", INDEX('Algorithm Details'!J$6:J$65, MATCH($P132, 'Algorithm Details'!$A$6:$A$65, 0))), "")</f>
        <v/>
      </c>
      <c r="AC132" s="1" t="str">
        <f>IFERROR(IF(INDEX('Algorithm Details'!K$6:K$65, MATCH($P132, 'Algorithm Details'!$A$6:$A$65, 0)) = "", "", INDEX('Algorithm Details'!K$6:K$65, MATCH($P132, 'Algorithm Details'!$A$6:$A$65, 0))), "")</f>
        <v/>
      </c>
      <c r="AD132" s="1" t="str">
        <f>IFERROR(IF(INDEX('Algorithm Details'!L$6:L$65, MATCH($P132, 'Algorithm Details'!$A$6:$A$65, 0)) = "", "", INDEX('Algorithm Details'!L$6:L$65, MATCH($P132, 'Algorithm Details'!$A$6:$A$65, 0))), "")</f>
        <v/>
      </c>
      <c r="AE132" s="1" t="str">
        <f>IFERROR(IF(INDEX('Algorithm Details'!M$6:M$65, MATCH($P132, 'Algorithm Details'!$A$6:$A$65, 0)) = "", "", INDEX('Algorithm Details'!M$6:M$65, MATCH($P132, 'Algorithm Details'!$A$6:$A$65, 0))), "")</f>
        <v/>
      </c>
      <c r="AF132" s="1" t="str">
        <f>IFERROR(IF(INDEX('Algorithm Details'!N$6:N$65, MATCH($P132, 'Algorithm Details'!$A$6:$A$65, 0)) = "", "", INDEX('Algorithm Details'!N$6:N$65, MATCH($P132, 'Algorithm Details'!$A$6:$A$65, 0))), "")</f>
        <v/>
      </c>
      <c r="AG132" s="1" t="str">
        <f>IFERROR(IF(INDEX('Algorithm Details'!O$6:O$65, MATCH($P132, 'Algorithm Details'!$A$6:$A$65, 0)) = "", "", INDEX('Algorithm Details'!O$6:O$65, MATCH($P132, 'Algorithm Details'!$A$6:$A$65, 0))), "")</f>
        <v/>
      </c>
      <c r="AH132" s="1" t="str">
        <f>IFERROR(IF(INDEX('Algorithm Details'!P$6:P$65, MATCH($P132, 'Algorithm Details'!$A$6:$A$65, 0)) = "", "", INDEX('Algorithm Details'!P$6:P$65, MATCH($P132, 'Algorithm Details'!$A$6:$A$65, 0))), "")</f>
        <v/>
      </c>
      <c r="AI132" s="1" t="str">
        <f>IFERROR(IF(INDEX('Algorithm Details'!Q$6:Q$65, MATCH($P132, 'Algorithm Details'!$A$6:$A$65, 0)) = "", "", INDEX('Algorithm Details'!Q$6:Q$65, MATCH($P132, 'Algorithm Details'!$A$6:$A$65, 0))), "")</f>
        <v/>
      </c>
      <c r="AJ132" s="1" t="str">
        <f>IFERROR(IF(INDEX('Algorithm Details'!R$6:R$65, MATCH($P132, 'Algorithm Details'!$A$6:$A$65, 0)) = "", "", INDEX('Algorithm Details'!R$6:R$65, MATCH($P132, 'Algorithm Details'!$A$6:$A$65, 0))), "")</f>
        <v/>
      </c>
      <c r="AK132" s="1" t="str">
        <f>IFERROR(IF(INDEX('Algorithm Details'!S$6:S$65, MATCH($P132, 'Algorithm Details'!$A$6:$A$65, 0)) = "", "", INDEX('Algorithm Details'!S$6:S$65, MATCH($P132, 'Algorithm Details'!$A$6:$A$65, 0))), "")</f>
        <v/>
      </c>
      <c r="AL132" s="1" t="str">
        <f>IFERROR(IF(INDEX('Algorithm Details'!T$6:T$65, MATCH($P132, 'Algorithm Details'!$A$6:$A$65, 0)) = "", "", INDEX('Algorithm Details'!T$6:T$65, MATCH($P132, 'Algorithm Details'!$A$6:$A$65, 0))), "")</f>
        <v/>
      </c>
      <c r="AM132" s="1" t="str">
        <f>IFERROR(IF(INDEX('Algorithm Details'!U$6:U$65, MATCH($P132, 'Algorithm Details'!$A$6:$A$65, 0)) = "", "", INDEX('Algorithm Details'!U$6:U$65, MATCH($P132, 'Algorithm Details'!$A$6:$A$65, 0))), "")</f>
        <v/>
      </c>
      <c r="AN132" s="1" t="str">
        <f>IFERROR(IF(INDEX('Algorithm Details'!V$6:V$65, MATCH($P132, 'Algorithm Details'!$A$6:$A$65, 0)) = "", "", INDEX('Algorithm Details'!V$6:V$65, MATCH($P132, 'Algorithm Details'!$A$6:$A$65, 0))), "")</f>
        <v/>
      </c>
      <c r="AO132" s="1" t="str">
        <f>IFERROR(IF(INDEX('Algorithm Details'!W$6:W$65, MATCH($P132, 'Algorithm Details'!$A$6:$A$65, 0)) = "", "", INDEX('Algorithm Details'!W$6:W$65, MATCH($P132, 'Algorithm Details'!$A$6:$A$65, 0))), "")</f>
        <v/>
      </c>
      <c r="AP132" s="1" t="str">
        <f>IFERROR(IF(INDEX('Algorithm Details'!X$6:X$65, MATCH($P132, 'Algorithm Details'!$A$6:$A$65, 0)) = "", "", INDEX('Algorithm Details'!X$6:X$65, MATCH($P132, 'Algorithm Details'!$A$6:$A$65, 0))), "")</f>
        <v/>
      </c>
      <c r="AQ132" s="1" t="str">
        <f>IFERROR(IF(INDEX('Algorithm Details'!Y$6:Y$65, MATCH($P132, 'Algorithm Details'!$A$6:$A$65, 0)) = "", "", INDEX('Algorithm Details'!Y$6:Y$65, MATCH($P132, 'Algorithm Details'!$A$6:$A$65, 0))), "")</f>
        <v/>
      </c>
      <c r="AR132" s="1" t="str">
        <f>IFERROR(IF(INDEX('Algorithm Details'!Z$6:Z$65, MATCH($P132, 'Algorithm Details'!$A$6:$A$65, 0)) = "", "", INDEX('Algorithm Details'!Z$6:Z$65, MATCH($P132, 'Algorithm Details'!$A$6:$A$65, 0))), "")</f>
        <v/>
      </c>
      <c r="AS132" s="1" t="str">
        <f>IFERROR(IF(INDEX('Algorithm Details'!AA$6:AA$65, MATCH($P132, 'Algorithm Details'!$A$6:$A$65, 0)) = "", "", INDEX('Algorithm Details'!AA$6:AA$65, MATCH($P132, 'Algorithm Details'!$A$6:$A$65, 0))), "")</f>
        <v/>
      </c>
      <c r="AT132" s="141" t="str">
        <f>IFERROR(IF(INDEX('Algorithm Details'!AB$6:AB$65, MATCH($P132, 'Algorithm Details'!$A$6:$A$65, 0)) = "", "", INDEX('Algorithm Details'!AB$6:AB$65, MATCH($P132, 'Algorithm Details'!$A$6:$A$65, 0))), "")</f>
        <v/>
      </c>
      <c r="AX132" s="1" t="str">
        <f t="shared" si="19"/>
        <v>ICPOdometry</v>
      </c>
      <c r="AY132" s="1">
        <f t="shared" si="20"/>
        <v>12</v>
      </c>
      <c r="AZ132" s="1">
        <f t="shared" si="21"/>
        <v>9</v>
      </c>
      <c r="BA132" s="1">
        <f t="shared" si="22"/>
        <v>0</v>
      </c>
      <c r="BB132" s="1">
        <f t="shared" si="23"/>
        <v>0</v>
      </c>
      <c r="BC132" s="1">
        <f t="shared" si="27"/>
        <v>0</v>
      </c>
      <c r="BD132" s="79">
        <f t="shared" si="24"/>
        <v>0</v>
      </c>
    </row>
    <row r="133" spans="1:56" x14ac:dyDescent="0.25">
      <c r="A133" s="1" t="str">
        <f>Data!A144</f>
        <v>DynaSLAM (G)</v>
      </c>
      <c r="B133" s="1">
        <f>'(old)OtherMetrics'!B144</f>
        <v>30</v>
      </c>
      <c r="C133" s="1">
        <f>AuxiliaryTable!EV134</f>
        <v>4</v>
      </c>
      <c r="D133" s="1">
        <f>'(old)OtherMetrics'!C144</f>
        <v>5</v>
      </c>
      <c r="E133" s="1">
        <f>'(old)OtherMetrics'!D144</f>
        <v>2</v>
      </c>
      <c r="F133">
        <f t="shared" si="28"/>
        <v>0</v>
      </c>
      <c r="G133" s="207">
        <f t="shared" si="29"/>
        <v>0</v>
      </c>
      <c r="I133" s="1">
        <f t="shared" si="18"/>
        <v>76</v>
      </c>
      <c r="J133" s="215">
        <f>RANK(G133, $G$14:$G$155, 0)+COUNTIF($I133:I274,I133)-1</f>
        <v>93</v>
      </c>
      <c r="P133" s="144" t="str">
        <f t="shared" si="16"/>
        <v>Fovis</v>
      </c>
      <c r="Q133" s="141">
        <v>120</v>
      </c>
      <c r="R133" s="143">
        <f t="shared" si="25"/>
        <v>0</v>
      </c>
      <c r="S133" s="242" t="str">
        <f>IFERROR(INDEX('Algorithm Details'!$Y$6:$Y$65, MATCH(P133, 'Algorithm Details'!$A$6:$A$65, 0)), "")</f>
        <v/>
      </c>
      <c r="T133" s="1" t="str">
        <f>IFERROR(IF(INDEX('Algorithm Details'!B$6:B$65, MATCH($P133, 'Algorithm Details'!$A$6:$A$65, 0)) = "", "", INDEX('Algorithm Details'!B$6:B$65, MATCH($P133, 'Algorithm Details'!$A$6:$A$65, 0))), "")</f>
        <v/>
      </c>
      <c r="U133" s="249" t="str">
        <f>IFERROR(IF(INDEX('Algorithm Details'!C$6:C$65, MATCH($P133, 'Algorithm Details'!$A$6:$A$65, 0)) = "", "", INDEX('Algorithm Details'!C$6:C$65, MATCH($P133, 'Algorithm Details'!$A$6:$A$65, 0))), "")</f>
        <v/>
      </c>
      <c r="V133" s="1" t="str">
        <f>IFERROR(IF(INDEX('Algorithm Details'!D$6:D$65, MATCH($P133, 'Algorithm Details'!$A$6:$A$65, 0)) = "", "", INDEX('Algorithm Details'!D$6:D$65, MATCH($P133, 'Algorithm Details'!$A$6:$A$65, 0))), "")</f>
        <v/>
      </c>
      <c r="W133" s="1" t="str">
        <f>IFERROR(IF(INDEX('Algorithm Details'!E$6:E$65, MATCH($P133, 'Algorithm Details'!$A$6:$A$65, 0)) = "", "", INDEX('Algorithm Details'!E$6:E$65, MATCH($P133, 'Algorithm Details'!$A$6:$A$65, 0))), "")</f>
        <v/>
      </c>
      <c r="X133" s="1" t="str">
        <f>IFERROR(IF(INDEX('Algorithm Details'!F$6:F$65, MATCH($P133, 'Algorithm Details'!$A$6:$A$65, 0)) = "", "", INDEX('Algorithm Details'!F$6:F$65, MATCH($P133, 'Algorithm Details'!$A$6:$A$65, 0))), "")</f>
        <v/>
      </c>
      <c r="Y133" s="1" t="str">
        <f>IFERROR(IF(INDEX('Algorithm Details'!G$6:G$65, MATCH($P133, 'Algorithm Details'!$A$6:$A$65, 0)) = "", "", INDEX('Algorithm Details'!G$6:G$65, MATCH($P133, 'Algorithm Details'!$A$6:$A$65, 0))), "")</f>
        <v/>
      </c>
      <c r="Z133" s="1" t="str">
        <f>IFERROR(IF(INDEX('Algorithm Details'!H$6:H$65, MATCH($P133, 'Algorithm Details'!$A$6:$A$65, 0)) = "", "", INDEX('Algorithm Details'!H$6:H$65, MATCH($P133, 'Algorithm Details'!$A$6:$A$65, 0))), "")</f>
        <v/>
      </c>
      <c r="AA133" s="1" t="str">
        <f>IFERROR(IF(INDEX('Algorithm Details'!I$6:I$65, MATCH($P133, 'Algorithm Details'!$A$6:$A$65, 0)) = "", "", INDEX('Algorithm Details'!I$6:I$65, MATCH($P133, 'Algorithm Details'!$A$6:$A$65, 0))), "")</f>
        <v/>
      </c>
      <c r="AB133" s="1" t="str">
        <f>IFERROR(IF(INDEX('Algorithm Details'!J$6:J$65, MATCH($P133, 'Algorithm Details'!$A$6:$A$65, 0)) = "", "", INDEX('Algorithm Details'!J$6:J$65, MATCH($P133, 'Algorithm Details'!$A$6:$A$65, 0))), "")</f>
        <v/>
      </c>
      <c r="AC133" s="1" t="str">
        <f>IFERROR(IF(INDEX('Algorithm Details'!K$6:K$65, MATCH($P133, 'Algorithm Details'!$A$6:$A$65, 0)) = "", "", INDEX('Algorithm Details'!K$6:K$65, MATCH($P133, 'Algorithm Details'!$A$6:$A$65, 0))), "")</f>
        <v/>
      </c>
      <c r="AD133" s="1" t="str">
        <f>IFERROR(IF(INDEX('Algorithm Details'!L$6:L$65, MATCH($P133, 'Algorithm Details'!$A$6:$A$65, 0)) = "", "", INDEX('Algorithm Details'!L$6:L$65, MATCH($P133, 'Algorithm Details'!$A$6:$A$65, 0))), "")</f>
        <v/>
      </c>
      <c r="AE133" s="1" t="str">
        <f>IFERROR(IF(INDEX('Algorithm Details'!M$6:M$65, MATCH($P133, 'Algorithm Details'!$A$6:$A$65, 0)) = "", "", INDEX('Algorithm Details'!M$6:M$65, MATCH($P133, 'Algorithm Details'!$A$6:$A$65, 0))), "")</f>
        <v/>
      </c>
      <c r="AF133" s="1" t="str">
        <f>IFERROR(IF(INDEX('Algorithm Details'!N$6:N$65, MATCH($P133, 'Algorithm Details'!$A$6:$A$65, 0)) = "", "", INDEX('Algorithm Details'!N$6:N$65, MATCH($P133, 'Algorithm Details'!$A$6:$A$65, 0))), "")</f>
        <v/>
      </c>
      <c r="AG133" s="1" t="str">
        <f>IFERROR(IF(INDEX('Algorithm Details'!O$6:O$65, MATCH($P133, 'Algorithm Details'!$A$6:$A$65, 0)) = "", "", INDEX('Algorithm Details'!O$6:O$65, MATCH($P133, 'Algorithm Details'!$A$6:$A$65, 0))), "")</f>
        <v/>
      </c>
      <c r="AH133" s="1" t="str">
        <f>IFERROR(IF(INDEX('Algorithm Details'!P$6:P$65, MATCH($P133, 'Algorithm Details'!$A$6:$A$65, 0)) = "", "", INDEX('Algorithm Details'!P$6:P$65, MATCH($P133, 'Algorithm Details'!$A$6:$A$65, 0))), "")</f>
        <v/>
      </c>
      <c r="AI133" s="1" t="str">
        <f>IFERROR(IF(INDEX('Algorithm Details'!Q$6:Q$65, MATCH($P133, 'Algorithm Details'!$A$6:$A$65, 0)) = "", "", INDEX('Algorithm Details'!Q$6:Q$65, MATCH($P133, 'Algorithm Details'!$A$6:$A$65, 0))), "")</f>
        <v/>
      </c>
      <c r="AJ133" s="1" t="str">
        <f>IFERROR(IF(INDEX('Algorithm Details'!R$6:R$65, MATCH($P133, 'Algorithm Details'!$A$6:$A$65, 0)) = "", "", INDEX('Algorithm Details'!R$6:R$65, MATCH($P133, 'Algorithm Details'!$A$6:$A$65, 0))), "")</f>
        <v/>
      </c>
      <c r="AK133" s="1" t="str">
        <f>IFERROR(IF(INDEX('Algorithm Details'!S$6:S$65, MATCH($P133, 'Algorithm Details'!$A$6:$A$65, 0)) = "", "", INDEX('Algorithm Details'!S$6:S$65, MATCH($P133, 'Algorithm Details'!$A$6:$A$65, 0))), "")</f>
        <v/>
      </c>
      <c r="AL133" s="1" t="str">
        <f>IFERROR(IF(INDEX('Algorithm Details'!T$6:T$65, MATCH($P133, 'Algorithm Details'!$A$6:$A$65, 0)) = "", "", INDEX('Algorithm Details'!T$6:T$65, MATCH($P133, 'Algorithm Details'!$A$6:$A$65, 0))), "")</f>
        <v/>
      </c>
      <c r="AM133" s="1" t="str">
        <f>IFERROR(IF(INDEX('Algorithm Details'!U$6:U$65, MATCH($P133, 'Algorithm Details'!$A$6:$A$65, 0)) = "", "", INDEX('Algorithm Details'!U$6:U$65, MATCH($P133, 'Algorithm Details'!$A$6:$A$65, 0))), "")</f>
        <v/>
      </c>
      <c r="AN133" s="1" t="str">
        <f>IFERROR(IF(INDEX('Algorithm Details'!V$6:V$65, MATCH($P133, 'Algorithm Details'!$A$6:$A$65, 0)) = "", "", INDEX('Algorithm Details'!V$6:V$65, MATCH($P133, 'Algorithm Details'!$A$6:$A$65, 0))), "")</f>
        <v/>
      </c>
      <c r="AO133" s="1" t="str">
        <f>IFERROR(IF(INDEX('Algorithm Details'!W$6:W$65, MATCH($P133, 'Algorithm Details'!$A$6:$A$65, 0)) = "", "", INDEX('Algorithm Details'!W$6:W$65, MATCH($P133, 'Algorithm Details'!$A$6:$A$65, 0))), "")</f>
        <v/>
      </c>
      <c r="AP133" s="1" t="str">
        <f>IFERROR(IF(INDEX('Algorithm Details'!X$6:X$65, MATCH($P133, 'Algorithm Details'!$A$6:$A$65, 0)) = "", "", INDEX('Algorithm Details'!X$6:X$65, MATCH($P133, 'Algorithm Details'!$A$6:$A$65, 0))), "")</f>
        <v/>
      </c>
      <c r="AQ133" s="1" t="str">
        <f>IFERROR(IF(INDEX('Algorithm Details'!Y$6:Y$65, MATCH($P133, 'Algorithm Details'!$A$6:$A$65, 0)) = "", "", INDEX('Algorithm Details'!Y$6:Y$65, MATCH($P133, 'Algorithm Details'!$A$6:$A$65, 0))), "")</f>
        <v/>
      </c>
      <c r="AR133" s="1" t="str">
        <f>IFERROR(IF(INDEX('Algorithm Details'!Z$6:Z$65, MATCH($P133, 'Algorithm Details'!$A$6:$A$65, 0)) = "", "", INDEX('Algorithm Details'!Z$6:Z$65, MATCH($P133, 'Algorithm Details'!$A$6:$A$65, 0))), "")</f>
        <v/>
      </c>
      <c r="AS133" s="1" t="str">
        <f>IFERROR(IF(INDEX('Algorithm Details'!AA$6:AA$65, MATCH($P133, 'Algorithm Details'!$A$6:$A$65, 0)) = "", "", INDEX('Algorithm Details'!AA$6:AA$65, MATCH($P133, 'Algorithm Details'!$A$6:$A$65, 0))), "")</f>
        <v/>
      </c>
      <c r="AT133" s="141" t="str">
        <f>IFERROR(IF(INDEX('Algorithm Details'!AB$6:AB$65, MATCH($P133, 'Algorithm Details'!$A$6:$A$65, 0)) = "", "", INDEX('Algorithm Details'!AB$6:AB$65, MATCH($P133, 'Algorithm Details'!$A$6:$A$65, 0))), "")</f>
        <v/>
      </c>
      <c r="AX133" s="1" t="str">
        <f t="shared" si="19"/>
        <v>Fovis</v>
      </c>
      <c r="AY133" s="1">
        <f t="shared" si="20"/>
        <v>12</v>
      </c>
      <c r="AZ133" s="1">
        <f t="shared" si="21"/>
        <v>9</v>
      </c>
      <c r="BA133" s="1">
        <f t="shared" si="22"/>
        <v>0</v>
      </c>
      <c r="BB133" s="1">
        <f t="shared" si="23"/>
        <v>0</v>
      </c>
      <c r="BC133" s="1">
        <f t="shared" si="27"/>
        <v>0</v>
      </c>
      <c r="BD133" s="79">
        <f t="shared" si="24"/>
        <v>0</v>
      </c>
    </row>
    <row r="134" spans="1:56" x14ac:dyDescent="0.25">
      <c r="A134" s="1" t="str">
        <f>Data!A145</f>
        <v>IMLS-SLAM</v>
      </c>
      <c r="B134" s="1">
        <f>'(old)OtherMetrics'!B145</f>
        <v>40</v>
      </c>
      <c r="C134" s="1">
        <f>AuxiliaryTable!EV135</f>
        <v>6</v>
      </c>
      <c r="D134" s="1">
        <f>'(old)OtherMetrics'!C145</f>
        <v>3</v>
      </c>
      <c r="E134" s="1">
        <f>'(old)OtherMetrics'!D145</f>
        <v>16</v>
      </c>
      <c r="F134">
        <f t="shared" si="28"/>
        <v>5.3</v>
      </c>
      <c r="G134" s="207">
        <f t="shared" si="29"/>
        <v>0.13250000000000001</v>
      </c>
      <c r="I134" s="1">
        <f t="shared" si="18"/>
        <v>38</v>
      </c>
      <c r="J134" s="215">
        <f>RANK(G134, $G$14:$G$155, 0)+COUNTIF($I134:I275,I134)-1</f>
        <v>38</v>
      </c>
      <c r="P134" s="144" t="str">
        <f t="shared" si="16"/>
        <v>DVO</v>
      </c>
      <c r="Q134" s="141">
        <v>121</v>
      </c>
      <c r="R134" s="143">
        <f t="shared" si="25"/>
        <v>0</v>
      </c>
      <c r="S134" s="242" t="str">
        <f>IFERROR(INDEX('Algorithm Details'!$Y$6:$Y$65, MATCH(P134, 'Algorithm Details'!$A$6:$A$65, 0)), "")</f>
        <v/>
      </c>
      <c r="T134" s="1" t="str">
        <f>IFERROR(IF(INDEX('Algorithm Details'!B$6:B$65, MATCH($P134, 'Algorithm Details'!$A$6:$A$65, 0)) = "", "", INDEX('Algorithm Details'!B$6:B$65, MATCH($P134, 'Algorithm Details'!$A$6:$A$65, 0))), "")</f>
        <v/>
      </c>
      <c r="U134" s="249" t="str">
        <f>IFERROR(IF(INDEX('Algorithm Details'!C$6:C$65, MATCH($P134, 'Algorithm Details'!$A$6:$A$65, 0)) = "", "", INDEX('Algorithm Details'!C$6:C$65, MATCH($P134, 'Algorithm Details'!$A$6:$A$65, 0))), "")</f>
        <v/>
      </c>
      <c r="V134" s="1" t="str">
        <f>IFERROR(IF(INDEX('Algorithm Details'!D$6:D$65, MATCH($P134, 'Algorithm Details'!$A$6:$A$65, 0)) = "", "", INDEX('Algorithm Details'!D$6:D$65, MATCH($P134, 'Algorithm Details'!$A$6:$A$65, 0))), "")</f>
        <v/>
      </c>
      <c r="W134" s="1" t="str">
        <f>IFERROR(IF(INDEX('Algorithm Details'!E$6:E$65, MATCH($P134, 'Algorithm Details'!$A$6:$A$65, 0)) = "", "", INDEX('Algorithm Details'!E$6:E$65, MATCH($P134, 'Algorithm Details'!$A$6:$A$65, 0))), "")</f>
        <v/>
      </c>
      <c r="X134" s="1" t="str">
        <f>IFERROR(IF(INDEX('Algorithm Details'!F$6:F$65, MATCH($P134, 'Algorithm Details'!$A$6:$A$65, 0)) = "", "", INDEX('Algorithm Details'!F$6:F$65, MATCH($P134, 'Algorithm Details'!$A$6:$A$65, 0))), "")</f>
        <v/>
      </c>
      <c r="Y134" s="1" t="str">
        <f>IFERROR(IF(INDEX('Algorithm Details'!G$6:G$65, MATCH($P134, 'Algorithm Details'!$A$6:$A$65, 0)) = "", "", INDEX('Algorithm Details'!G$6:G$65, MATCH($P134, 'Algorithm Details'!$A$6:$A$65, 0))), "")</f>
        <v/>
      </c>
      <c r="Z134" s="1" t="str">
        <f>IFERROR(IF(INDEX('Algorithm Details'!H$6:H$65, MATCH($P134, 'Algorithm Details'!$A$6:$A$65, 0)) = "", "", INDEX('Algorithm Details'!H$6:H$65, MATCH($P134, 'Algorithm Details'!$A$6:$A$65, 0))), "")</f>
        <v/>
      </c>
      <c r="AA134" s="1" t="str">
        <f>IFERROR(IF(INDEX('Algorithm Details'!I$6:I$65, MATCH($P134, 'Algorithm Details'!$A$6:$A$65, 0)) = "", "", INDEX('Algorithm Details'!I$6:I$65, MATCH($P134, 'Algorithm Details'!$A$6:$A$65, 0))), "")</f>
        <v/>
      </c>
      <c r="AB134" s="1" t="str">
        <f>IFERROR(IF(INDEX('Algorithm Details'!J$6:J$65, MATCH($P134, 'Algorithm Details'!$A$6:$A$65, 0)) = "", "", INDEX('Algorithm Details'!J$6:J$65, MATCH($P134, 'Algorithm Details'!$A$6:$A$65, 0))), "")</f>
        <v/>
      </c>
      <c r="AC134" s="1" t="str">
        <f>IFERROR(IF(INDEX('Algorithm Details'!K$6:K$65, MATCH($P134, 'Algorithm Details'!$A$6:$A$65, 0)) = "", "", INDEX('Algorithm Details'!K$6:K$65, MATCH($P134, 'Algorithm Details'!$A$6:$A$65, 0))), "")</f>
        <v/>
      </c>
      <c r="AD134" s="1" t="str">
        <f>IFERROR(IF(INDEX('Algorithm Details'!L$6:L$65, MATCH($P134, 'Algorithm Details'!$A$6:$A$65, 0)) = "", "", INDEX('Algorithm Details'!L$6:L$65, MATCH($P134, 'Algorithm Details'!$A$6:$A$65, 0))), "")</f>
        <v/>
      </c>
      <c r="AE134" s="1" t="str">
        <f>IFERROR(IF(INDEX('Algorithm Details'!M$6:M$65, MATCH($P134, 'Algorithm Details'!$A$6:$A$65, 0)) = "", "", INDEX('Algorithm Details'!M$6:M$65, MATCH($P134, 'Algorithm Details'!$A$6:$A$65, 0))), "")</f>
        <v/>
      </c>
      <c r="AF134" s="1" t="str">
        <f>IFERROR(IF(INDEX('Algorithm Details'!N$6:N$65, MATCH($P134, 'Algorithm Details'!$A$6:$A$65, 0)) = "", "", INDEX('Algorithm Details'!N$6:N$65, MATCH($P134, 'Algorithm Details'!$A$6:$A$65, 0))), "")</f>
        <v/>
      </c>
      <c r="AG134" s="1" t="str">
        <f>IFERROR(IF(INDEX('Algorithm Details'!O$6:O$65, MATCH($P134, 'Algorithm Details'!$A$6:$A$65, 0)) = "", "", INDEX('Algorithm Details'!O$6:O$65, MATCH($P134, 'Algorithm Details'!$A$6:$A$65, 0))), "")</f>
        <v/>
      </c>
      <c r="AH134" s="1" t="str">
        <f>IFERROR(IF(INDEX('Algorithm Details'!P$6:P$65, MATCH($P134, 'Algorithm Details'!$A$6:$A$65, 0)) = "", "", INDEX('Algorithm Details'!P$6:P$65, MATCH($P134, 'Algorithm Details'!$A$6:$A$65, 0))), "")</f>
        <v/>
      </c>
      <c r="AI134" s="1" t="str">
        <f>IFERROR(IF(INDEX('Algorithm Details'!Q$6:Q$65, MATCH($P134, 'Algorithm Details'!$A$6:$A$65, 0)) = "", "", INDEX('Algorithm Details'!Q$6:Q$65, MATCH($P134, 'Algorithm Details'!$A$6:$A$65, 0))), "")</f>
        <v/>
      </c>
      <c r="AJ134" s="1" t="str">
        <f>IFERROR(IF(INDEX('Algorithm Details'!R$6:R$65, MATCH($P134, 'Algorithm Details'!$A$6:$A$65, 0)) = "", "", INDEX('Algorithm Details'!R$6:R$65, MATCH($P134, 'Algorithm Details'!$A$6:$A$65, 0))), "")</f>
        <v/>
      </c>
      <c r="AK134" s="1" t="str">
        <f>IFERROR(IF(INDEX('Algorithm Details'!S$6:S$65, MATCH($P134, 'Algorithm Details'!$A$6:$A$65, 0)) = "", "", INDEX('Algorithm Details'!S$6:S$65, MATCH($P134, 'Algorithm Details'!$A$6:$A$65, 0))), "")</f>
        <v/>
      </c>
      <c r="AL134" s="1" t="str">
        <f>IFERROR(IF(INDEX('Algorithm Details'!T$6:T$65, MATCH($P134, 'Algorithm Details'!$A$6:$A$65, 0)) = "", "", INDEX('Algorithm Details'!T$6:T$65, MATCH($P134, 'Algorithm Details'!$A$6:$A$65, 0))), "")</f>
        <v/>
      </c>
      <c r="AM134" s="1" t="str">
        <f>IFERROR(IF(INDEX('Algorithm Details'!U$6:U$65, MATCH($P134, 'Algorithm Details'!$A$6:$A$65, 0)) = "", "", INDEX('Algorithm Details'!U$6:U$65, MATCH($P134, 'Algorithm Details'!$A$6:$A$65, 0))), "")</f>
        <v/>
      </c>
      <c r="AN134" s="1" t="str">
        <f>IFERROR(IF(INDEX('Algorithm Details'!V$6:V$65, MATCH($P134, 'Algorithm Details'!$A$6:$A$65, 0)) = "", "", INDEX('Algorithm Details'!V$6:V$65, MATCH($P134, 'Algorithm Details'!$A$6:$A$65, 0))), "")</f>
        <v/>
      </c>
      <c r="AO134" s="1" t="str">
        <f>IFERROR(IF(INDEX('Algorithm Details'!W$6:W$65, MATCH($P134, 'Algorithm Details'!$A$6:$A$65, 0)) = "", "", INDEX('Algorithm Details'!W$6:W$65, MATCH($P134, 'Algorithm Details'!$A$6:$A$65, 0))), "")</f>
        <v/>
      </c>
      <c r="AP134" s="1" t="str">
        <f>IFERROR(IF(INDEX('Algorithm Details'!X$6:X$65, MATCH($P134, 'Algorithm Details'!$A$6:$A$65, 0)) = "", "", INDEX('Algorithm Details'!X$6:X$65, MATCH($P134, 'Algorithm Details'!$A$6:$A$65, 0))), "")</f>
        <v/>
      </c>
      <c r="AQ134" s="1" t="str">
        <f>IFERROR(IF(INDEX('Algorithm Details'!Y$6:Y$65, MATCH($P134, 'Algorithm Details'!$A$6:$A$65, 0)) = "", "", INDEX('Algorithm Details'!Y$6:Y$65, MATCH($P134, 'Algorithm Details'!$A$6:$A$65, 0))), "")</f>
        <v/>
      </c>
      <c r="AR134" s="1" t="str">
        <f>IFERROR(IF(INDEX('Algorithm Details'!Z$6:Z$65, MATCH($P134, 'Algorithm Details'!$A$6:$A$65, 0)) = "", "", INDEX('Algorithm Details'!Z$6:Z$65, MATCH($P134, 'Algorithm Details'!$A$6:$A$65, 0))), "")</f>
        <v/>
      </c>
      <c r="AS134" s="1" t="str">
        <f>IFERROR(IF(INDEX('Algorithm Details'!AA$6:AA$65, MATCH($P134, 'Algorithm Details'!$A$6:$A$65, 0)) = "", "", INDEX('Algorithm Details'!AA$6:AA$65, MATCH($P134, 'Algorithm Details'!$A$6:$A$65, 0))), "")</f>
        <v/>
      </c>
      <c r="AT134" s="141" t="str">
        <f>IFERROR(IF(INDEX('Algorithm Details'!AB$6:AB$65, MATCH($P134, 'Algorithm Details'!$A$6:$A$65, 0)) = "", "", INDEX('Algorithm Details'!AB$6:AB$65, MATCH($P134, 'Algorithm Details'!$A$6:$A$65, 0))), "")</f>
        <v/>
      </c>
      <c r="AX134" s="1" t="str">
        <f t="shared" si="19"/>
        <v>DVO</v>
      </c>
      <c r="AY134" s="1">
        <f t="shared" si="20"/>
        <v>12</v>
      </c>
      <c r="AZ134" s="1">
        <f t="shared" si="21"/>
        <v>9</v>
      </c>
      <c r="BA134" s="1">
        <f t="shared" si="22"/>
        <v>0</v>
      </c>
      <c r="BB134" s="1">
        <f t="shared" si="23"/>
        <v>0</v>
      </c>
      <c r="BC134" s="1">
        <f t="shared" si="27"/>
        <v>0</v>
      </c>
      <c r="BD134" s="79">
        <f t="shared" si="24"/>
        <v>0</v>
      </c>
    </row>
    <row r="135" spans="1:56" x14ac:dyDescent="0.25">
      <c r="A135" s="1" t="str">
        <f>Data!A146</f>
        <v>pyLiDAR F2M</v>
      </c>
      <c r="B135" s="1">
        <f>'(old)OtherMetrics'!B146</f>
        <v>38</v>
      </c>
      <c r="C135" s="1">
        <f>AuxiliaryTable!EV136</f>
        <v>3</v>
      </c>
      <c r="D135" s="1">
        <f>'(old)OtherMetrics'!C146</f>
        <v>4</v>
      </c>
      <c r="E135" s="1">
        <f>'(old)OtherMetrics'!D146</f>
        <v>9</v>
      </c>
      <c r="F135">
        <f t="shared" si="28"/>
        <v>0</v>
      </c>
      <c r="G135" s="207">
        <f t="shared" si="29"/>
        <v>0</v>
      </c>
      <c r="I135" s="1">
        <f t="shared" si="18"/>
        <v>76</v>
      </c>
      <c r="J135" s="215">
        <f>RANK(G135, $G$14:$G$155, 0)+COUNTIF($I135:I276,I135)-1</f>
        <v>92</v>
      </c>
      <c r="P135" s="144" t="str">
        <f t="shared" si="16"/>
        <v>RGB-DOdometry</v>
      </c>
      <c r="Q135" s="141">
        <v>122</v>
      </c>
      <c r="R135" s="143">
        <f t="shared" si="25"/>
        <v>0</v>
      </c>
      <c r="S135" s="242" t="str">
        <f>IFERROR(INDEX('Algorithm Details'!$Y$6:$Y$65, MATCH(P135, 'Algorithm Details'!$A$6:$A$65, 0)), "")</f>
        <v/>
      </c>
      <c r="T135" s="1" t="str">
        <f>IFERROR(IF(INDEX('Algorithm Details'!B$6:B$65, MATCH($P135, 'Algorithm Details'!$A$6:$A$65, 0)) = "", "", INDEX('Algorithm Details'!B$6:B$65, MATCH($P135, 'Algorithm Details'!$A$6:$A$65, 0))), "")</f>
        <v/>
      </c>
      <c r="U135" s="249" t="str">
        <f>IFERROR(IF(INDEX('Algorithm Details'!C$6:C$65, MATCH($P135, 'Algorithm Details'!$A$6:$A$65, 0)) = "", "", INDEX('Algorithm Details'!C$6:C$65, MATCH($P135, 'Algorithm Details'!$A$6:$A$65, 0))), "")</f>
        <v/>
      </c>
      <c r="V135" s="1" t="str">
        <f>IFERROR(IF(INDEX('Algorithm Details'!D$6:D$65, MATCH($P135, 'Algorithm Details'!$A$6:$A$65, 0)) = "", "", INDEX('Algorithm Details'!D$6:D$65, MATCH($P135, 'Algorithm Details'!$A$6:$A$65, 0))), "")</f>
        <v/>
      </c>
      <c r="W135" s="1" t="str">
        <f>IFERROR(IF(INDEX('Algorithm Details'!E$6:E$65, MATCH($P135, 'Algorithm Details'!$A$6:$A$65, 0)) = "", "", INDEX('Algorithm Details'!E$6:E$65, MATCH($P135, 'Algorithm Details'!$A$6:$A$65, 0))), "")</f>
        <v/>
      </c>
      <c r="X135" s="1" t="str">
        <f>IFERROR(IF(INDEX('Algorithm Details'!F$6:F$65, MATCH($P135, 'Algorithm Details'!$A$6:$A$65, 0)) = "", "", INDEX('Algorithm Details'!F$6:F$65, MATCH($P135, 'Algorithm Details'!$A$6:$A$65, 0))), "")</f>
        <v/>
      </c>
      <c r="Y135" s="1" t="str">
        <f>IFERROR(IF(INDEX('Algorithm Details'!G$6:G$65, MATCH($P135, 'Algorithm Details'!$A$6:$A$65, 0)) = "", "", INDEX('Algorithm Details'!G$6:G$65, MATCH($P135, 'Algorithm Details'!$A$6:$A$65, 0))), "")</f>
        <v/>
      </c>
      <c r="Z135" s="1" t="str">
        <f>IFERROR(IF(INDEX('Algorithm Details'!H$6:H$65, MATCH($P135, 'Algorithm Details'!$A$6:$A$65, 0)) = "", "", INDEX('Algorithm Details'!H$6:H$65, MATCH($P135, 'Algorithm Details'!$A$6:$A$65, 0))), "")</f>
        <v/>
      </c>
      <c r="AA135" s="1" t="str">
        <f>IFERROR(IF(INDEX('Algorithm Details'!I$6:I$65, MATCH($P135, 'Algorithm Details'!$A$6:$A$65, 0)) = "", "", INDEX('Algorithm Details'!I$6:I$65, MATCH($P135, 'Algorithm Details'!$A$6:$A$65, 0))), "")</f>
        <v/>
      </c>
      <c r="AB135" s="1" t="str">
        <f>IFERROR(IF(INDEX('Algorithm Details'!J$6:J$65, MATCH($P135, 'Algorithm Details'!$A$6:$A$65, 0)) = "", "", INDEX('Algorithm Details'!J$6:J$65, MATCH($P135, 'Algorithm Details'!$A$6:$A$65, 0))), "")</f>
        <v/>
      </c>
      <c r="AC135" s="1" t="str">
        <f>IFERROR(IF(INDEX('Algorithm Details'!K$6:K$65, MATCH($P135, 'Algorithm Details'!$A$6:$A$65, 0)) = "", "", INDEX('Algorithm Details'!K$6:K$65, MATCH($P135, 'Algorithm Details'!$A$6:$A$65, 0))), "")</f>
        <v/>
      </c>
      <c r="AD135" s="1" t="str">
        <f>IFERROR(IF(INDEX('Algorithm Details'!L$6:L$65, MATCH($P135, 'Algorithm Details'!$A$6:$A$65, 0)) = "", "", INDEX('Algorithm Details'!L$6:L$65, MATCH($P135, 'Algorithm Details'!$A$6:$A$65, 0))), "")</f>
        <v/>
      </c>
      <c r="AE135" s="1" t="str">
        <f>IFERROR(IF(INDEX('Algorithm Details'!M$6:M$65, MATCH($P135, 'Algorithm Details'!$A$6:$A$65, 0)) = "", "", INDEX('Algorithm Details'!M$6:M$65, MATCH($P135, 'Algorithm Details'!$A$6:$A$65, 0))), "")</f>
        <v/>
      </c>
      <c r="AF135" s="1" t="str">
        <f>IFERROR(IF(INDEX('Algorithm Details'!N$6:N$65, MATCH($P135, 'Algorithm Details'!$A$6:$A$65, 0)) = "", "", INDEX('Algorithm Details'!N$6:N$65, MATCH($P135, 'Algorithm Details'!$A$6:$A$65, 0))), "")</f>
        <v/>
      </c>
      <c r="AG135" s="1" t="str">
        <f>IFERROR(IF(INDEX('Algorithm Details'!O$6:O$65, MATCH($P135, 'Algorithm Details'!$A$6:$A$65, 0)) = "", "", INDEX('Algorithm Details'!O$6:O$65, MATCH($P135, 'Algorithm Details'!$A$6:$A$65, 0))), "")</f>
        <v/>
      </c>
      <c r="AH135" s="1" t="str">
        <f>IFERROR(IF(INDEX('Algorithm Details'!P$6:P$65, MATCH($P135, 'Algorithm Details'!$A$6:$A$65, 0)) = "", "", INDEX('Algorithm Details'!P$6:P$65, MATCH($P135, 'Algorithm Details'!$A$6:$A$65, 0))), "")</f>
        <v/>
      </c>
      <c r="AI135" s="1" t="str">
        <f>IFERROR(IF(INDEX('Algorithm Details'!Q$6:Q$65, MATCH($P135, 'Algorithm Details'!$A$6:$A$65, 0)) = "", "", INDEX('Algorithm Details'!Q$6:Q$65, MATCH($P135, 'Algorithm Details'!$A$6:$A$65, 0))), "")</f>
        <v/>
      </c>
      <c r="AJ135" s="1" t="str">
        <f>IFERROR(IF(INDEX('Algorithm Details'!R$6:R$65, MATCH($P135, 'Algorithm Details'!$A$6:$A$65, 0)) = "", "", INDEX('Algorithm Details'!R$6:R$65, MATCH($P135, 'Algorithm Details'!$A$6:$A$65, 0))), "")</f>
        <v/>
      </c>
      <c r="AK135" s="1" t="str">
        <f>IFERROR(IF(INDEX('Algorithm Details'!S$6:S$65, MATCH($P135, 'Algorithm Details'!$A$6:$A$65, 0)) = "", "", INDEX('Algorithm Details'!S$6:S$65, MATCH($P135, 'Algorithm Details'!$A$6:$A$65, 0))), "")</f>
        <v/>
      </c>
      <c r="AL135" s="1" t="str">
        <f>IFERROR(IF(INDEX('Algorithm Details'!T$6:T$65, MATCH($P135, 'Algorithm Details'!$A$6:$A$65, 0)) = "", "", INDEX('Algorithm Details'!T$6:T$65, MATCH($P135, 'Algorithm Details'!$A$6:$A$65, 0))), "")</f>
        <v/>
      </c>
      <c r="AM135" s="1" t="str">
        <f>IFERROR(IF(INDEX('Algorithm Details'!U$6:U$65, MATCH($P135, 'Algorithm Details'!$A$6:$A$65, 0)) = "", "", INDEX('Algorithm Details'!U$6:U$65, MATCH($P135, 'Algorithm Details'!$A$6:$A$65, 0))), "")</f>
        <v/>
      </c>
      <c r="AN135" s="1" t="str">
        <f>IFERROR(IF(INDEX('Algorithm Details'!V$6:V$65, MATCH($P135, 'Algorithm Details'!$A$6:$A$65, 0)) = "", "", INDEX('Algorithm Details'!V$6:V$65, MATCH($P135, 'Algorithm Details'!$A$6:$A$65, 0))), "")</f>
        <v/>
      </c>
      <c r="AO135" s="1" t="str">
        <f>IFERROR(IF(INDEX('Algorithm Details'!W$6:W$65, MATCH($P135, 'Algorithm Details'!$A$6:$A$65, 0)) = "", "", INDEX('Algorithm Details'!W$6:W$65, MATCH($P135, 'Algorithm Details'!$A$6:$A$65, 0))), "")</f>
        <v/>
      </c>
      <c r="AP135" s="1" t="str">
        <f>IFERROR(IF(INDEX('Algorithm Details'!X$6:X$65, MATCH($P135, 'Algorithm Details'!$A$6:$A$65, 0)) = "", "", INDEX('Algorithm Details'!X$6:X$65, MATCH($P135, 'Algorithm Details'!$A$6:$A$65, 0))), "")</f>
        <v/>
      </c>
      <c r="AQ135" s="1" t="str">
        <f>IFERROR(IF(INDEX('Algorithm Details'!Y$6:Y$65, MATCH($P135, 'Algorithm Details'!$A$6:$A$65, 0)) = "", "", INDEX('Algorithm Details'!Y$6:Y$65, MATCH($P135, 'Algorithm Details'!$A$6:$A$65, 0))), "")</f>
        <v/>
      </c>
      <c r="AR135" s="1" t="str">
        <f>IFERROR(IF(INDEX('Algorithm Details'!Z$6:Z$65, MATCH($P135, 'Algorithm Details'!$A$6:$A$65, 0)) = "", "", INDEX('Algorithm Details'!Z$6:Z$65, MATCH($P135, 'Algorithm Details'!$A$6:$A$65, 0))), "")</f>
        <v/>
      </c>
      <c r="AS135" s="1" t="str">
        <f>IFERROR(IF(INDEX('Algorithm Details'!AA$6:AA$65, MATCH($P135, 'Algorithm Details'!$A$6:$A$65, 0)) = "", "", INDEX('Algorithm Details'!AA$6:AA$65, MATCH($P135, 'Algorithm Details'!$A$6:$A$65, 0))), "")</f>
        <v/>
      </c>
      <c r="AT135" s="141" t="str">
        <f>IFERROR(IF(INDEX('Algorithm Details'!AB$6:AB$65, MATCH($P135, 'Algorithm Details'!$A$6:$A$65, 0)) = "", "", INDEX('Algorithm Details'!AB$6:AB$65, MATCH($P135, 'Algorithm Details'!$A$6:$A$65, 0))), "")</f>
        <v/>
      </c>
      <c r="AX135" s="1" t="str">
        <f t="shared" si="19"/>
        <v>RGB-DOdometry</v>
      </c>
      <c r="AY135" s="1">
        <f t="shared" si="20"/>
        <v>12</v>
      </c>
      <c r="AZ135" s="1">
        <f t="shared" si="21"/>
        <v>9</v>
      </c>
      <c r="BA135" s="1">
        <f t="shared" si="22"/>
        <v>0</v>
      </c>
      <c r="BB135" s="1">
        <f t="shared" si="23"/>
        <v>0</v>
      </c>
      <c r="BC135" s="1">
        <f t="shared" si="27"/>
        <v>0</v>
      </c>
      <c r="BD135" s="79">
        <f t="shared" si="24"/>
        <v>0</v>
      </c>
    </row>
    <row r="136" spans="1:56" x14ac:dyDescent="0.25">
      <c r="A136" s="1" t="str">
        <f>Data!A147</f>
        <v>SuMa++</v>
      </c>
      <c r="B136" s="1">
        <f>'(old)OtherMetrics'!B147</f>
        <v>1</v>
      </c>
      <c r="C136" s="1">
        <f>AuxiliaryTable!EV137</f>
        <v>2</v>
      </c>
      <c r="D136" s="1">
        <f>'(old)OtherMetrics'!C147</f>
        <v>0</v>
      </c>
      <c r="E136" s="1">
        <f>'(old)OtherMetrics'!D147</f>
        <v>0</v>
      </c>
      <c r="F136">
        <f t="shared" si="28"/>
        <v>0</v>
      </c>
      <c r="G136" s="207">
        <f t="shared" si="29"/>
        <v>0</v>
      </c>
      <c r="I136" s="1">
        <f t="shared" si="18"/>
        <v>76</v>
      </c>
      <c r="J136" s="215">
        <f>RANK(G136, $G$14:$G$155, 0)+COUNTIF($I136:I277,I136)-1</f>
        <v>91</v>
      </c>
      <c r="P136" s="144" t="str">
        <f t="shared" si="16"/>
        <v>KinectFusion</v>
      </c>
      <c r="Q136" s="141">
        <v>123</v>
      </c>
      <c r="R136" s="143">
        <f t="shared" si="25"/>
        <v>0</v>
      </c>
      <c r="S136" s="242" t="str">
        <f>IFERROR(INDEX('Algorithm Details'!$Y$6:$Y$65, MATCH(P136, 'Algorithm Details'!$A$6:$A$65, 0)), "")</f>
        <v/>
      </c>
      <c r="T136" s="1" t="str">
        <f>IFERROR(IF(INDEX('Algorithm Details'!B$6:B$65, MATCH($P136, 'Algorithm Details'!$A$6:$A$65, 0)) = "", "", INDEX('Algorithm Details'!B$6:B$65, MATCH($P136, 'Algorithm Details'!$A$6:$A$65, 0))), "")</f>
        <v/>
      </c>
      <c r="U136" s="249" t="str">
        <f>IFERROR(IF(INDEX('Algorithm Details'!C$6:C$65, MATCH($P136, 'Algorithm Details'!$A$6:$A$65, 0)) = "", "", INDEX('Algorithm Details'!C$6:C$65, MATCH($P136, 'Algorithm Details'!$A$6:$A$65, 0))), "")</f>
        <v/>
      </c>
      <c r="V136" s="1" t="str">
        <f>IFERROR(IF(INDEX('Algorithm Details'!D$6:D$65, MATCH($P136, 'Algorithm Details'!$A$6:$A$65, 0)) = "", "", INDEX('Algorithm Details'!D$6:D$65, MATCH($P136, 'Algorithm Details'!$A$6:$A$65, 0))), "")</f>
        <v/>
      </c>
      <c r="W136" s="1" t="str">
        <f>IFERROR(IF(INDEX('Algorithm Details'!E$6:E$65, MATCH($P136, 'Algorithm Details'!$A$6:$A$65, 0)) = "", "", INDEX('Algorithm Details'!E$6:E$65, MATCH($P136, 'Algorithm Details'!$A$6:$A$65, 0))), "")</f>
        <v/>
      </c>
      <c r="X136" s="1" t="str">
        <f>IFERROR(IF(INDEX('Algorithm Details'!F$6:F$65, MATCH($P136, 'Algorithm Details'!$A$6:$A$65, 0)) = "", "", INDEX('Algorithm Details'!F$6:F$65, MATCH($P136, 'Algorithm Details'!$A$6:$A$65, 0))), "")</f>
        <v/>
      </c>
      <c r="Y136" s="1" t="str">
        <f>IFERROR(IF(INDEX('Algorithm Details'!G$6:G$65, MATCH($P136, 'Algorithm Details'!$A$6:$A$65, 0)) = "", "", INDEX('Algorithm Details'!G$6:G$65, MATCH($P136, 'Algorithm Details'!$A$6:$A$65, 0))), "")</f>
        <v/>
      </c>
      <c r="Z136" s="1" t="str">
        <f>IFERROR(IF(INDEX('Algorithm Details'!H$6:H$65, MATCH($P136, 'Algorithm Details'!$A$6:$A$65, 0)) = "", "", INDEX('Algorithm Details'!H$6:H$65, MATCH($P136, 'Algorithm Details'!$A$6:$A$65, 0))), "")</f>
        <v/>
      </c>
      <c r="AA136" s="1" t="str">
        <f>IFERROR(IF(INDEX('Algorithm Details'!I$6:I$65, MATCH($P136, 'Algorithm Details'!$A$6:$A$65, 0)) = "", "", INDEX('Algorithm Details'!I$6:I$65, MATCH($P136, 'Algorithm Details'!$A$6:$A$65, 0))), "")</f>
        <v/>
      </c>
      <c r="AB136" s="1" t="str">
        <f>IFERROR(IF(INDEX('Algorithm Details'!J$6:J$65, MATCH($P136, 'Algorithm Details'!$A$6:$A$65, 0)) = "", "", INDEX('Algorithm Details'!J$6:J$65, MATCH($P136, 'Algorithm Details'!$A$6:$A$65, 0))), "")</f>
        <v/>
      </c>
      <c r="AC136" s="1" t="str">
        <f>IFERROR(IF(INDEX('Algorithm Details'!K$6:K$65, MATCH($P136, 'Algorithm Details'!$A$6:$A$65, 0)) = "", "", INDEX('Algorithm Details'!K$6:K$65, MATCH($P136, 'Algorithm Details'!$A$6:$A$65, 0))), "")</f>
        <v/>
      </c>
      <c r="AD136" s="1" t="str">
        <f>IFERROR(IF(INDEX('Algorithm Details'!L$6:L$65, MATCH($P136, 'Algorithm Details'!$A$6:$A$65, 0)) = "", "", INDEX('Algorithm Details'!L$6:L$65, MATCH($P136, 'Algorithm Details'!$A$6:$A$65, 0))), "")</f>
        <v/>
      </c>
      <c r="AE136" s="1" t="str">
        <f>IFERROR(IF(INDEX('Algorithm Details'!M$6:M$65, MATCH($P136, 'Algorithm Details'!$A$6:$A$65, 0)) = "", "", INDEX('Algorithm Details'!M$6:M$65, MATCH($P136, 'Algorithm Details'!$A$6:$A$65, 0))), "")</f>
        <v/>
      </c>
      <c r="AF136" s="1" t="str">
        <f>IFERROR(IF(INDEX('Algorithm Details'!N$6:N$65, MATCH($P136, 'Algorithm Details'!$A$6:$A$65, 0)) = "", "", INDEX('Algorithm Details'!N$6:N$65, MATCH($P136, 'Algorithm Details'!$A$6:$A$65, 0))), "")</f>
        <v/>
      </c>
      <c r="AG136" s="1" t="str">
        <f>IFERROR(IF(INDEX('Algorithm Details'!O$6:O$65, MATCH($P136, 'Algorithm Details'!$A$6:$A$65, 0)) = "", "", INDEX('Algorithm Details'!O$6:O$65, MATCH($P136, 'Algorithm Details'!$A$6:$A$65, 0))), "")</f>
        <v/>
      </c>
      <c r="AH136" s="1" t="str">
        <f>IFERROR(IF(INDEX('Algorithm Details'!P$6:P$65, MATCH($P136, 'Algorithm Details'!$A$6:$A$65, 0)) = "", "", INDEX('Algorithm Details'!P$6:P$65, MATCH($P136, 'Algorithm Details'!$A$6:$A$65, 0))), "")</f>
        <v/>
      </c>
      <c r="AI136" s="1" t="str">
        <f>IFERROR(IF(INDEX('Algorithm Details'!Q$6:Q$65, MATCH($P136, 'Algorithm Details'!$A$6:$A$65, 0)) = "", "", INDEX('Algorithm Details'!Q$6:Q$65, MATCH($P136, 'Algorithm Details'!$A$6:$A$65, 0))), "")</f>
        <v/>
      </c>
      <c r="AJ136" s="1" t="str">
        <f>IFERROR(IF(INDEX('Algorithm Details'!R$6:R$65, MATCH($P136, 'Algorithm Details'!$A$6:$A$65, 0)) = "", "", INDEX('Algorithm Details'!R$6:R$65, MATCH($P136, 'Algorithm Details'!$A$6:$A$65, 0))), "")</f>
        <v/>
      </c>
      <c r="AK136" s="1" t="str">
        <f>IFERROR(IF(INDEX('Algorithm Details'!S$6:S$65, MATCH($P136, 'Algorithm Details'!$A$6:$A$65, 0)) = "", "", INDEX('Algorithm Details'!S$6:S$65, MATCH($P136, 'Algorithm Details'!$A$6:$A$65, 0))), "")</f>
        <v/>
      </c>
      <c r="AL136" s="1" t="str">
        <f>IFERROR(IF(INDEX('Algorithm Details'!T$6:T$65, MATCH($P136, 'Algorithm Details'!$A$6:$A$65, 0)) = "", "", INDEX('Algorithm Details'!T$6:T$65, MATCH($P136, 'Algorithm Details'!$A$6:$A$65, 0))), "")</f>
        <v/>
      </c>
      <c r="AM136" s="1" t="str">
        <f>IFERROR(IF(INDEX('Algorithm Details'!U$6:U$65, MATCH($P136, 'Algorithm Details'!$A$6:$A$65, 0)) = "", "", INDEX('Algorithm Details'!U$6:U$65, MATCH($P136, 'Algorithm Details'!$A$6:$A$65, 0))), "")</f>
        <v/>
      </c>
      <c r="AN136" s="1" t="str">
        <f>IFERROR(IF(INDEX('Algorithm Details'!V$6:V$65, MATCH($P136, 'Algorithm Details'!$A$6:$A$65, 0)) = "", "", INDEX('Algorithm Details'!V$6:V$65, MATCH($P136, 'Algorithm Details'!$A$6:$A$65, 0))), "")</f>
        <v/>
      </c>
      <c r="AO136" s="1" t="str">
        <f>IFERROR(IF(INDEX('Algorithm Details'!W$6:W$65, MATCH($P136, 'Algorithm Details'!$A$6:$A$65, 0)) = "", "", INDEX('Algorithm Details'!W$6:W$65, MATCH($P136, 'Algorithm Details'!$A$6:$A$65, 0))), "")</f>
        <v/>
      </c>
      <c r="AP136" s="1" t="str">
        <f>IFERROR(IF(INDEX('Algorithm Details'!X$6:X$65, MATCH($P136, 'Algorithm Details'!$A$6:$A$65, 0)) = "", "", INDEX('Algorithm Details'!X$6:X$65, MATCH($P136, 'Algorithm Details'!$A$6:$A$65, 0))), "")</f>
        <v/>
      </c>
      <c r="AQ136" s="1" t="str">
        <f>IFERROR(IF(INDEX('Algorithm Details'!Y$6:Y$65, MATCH($P136, 'Algorithm Details'!$A$6:$A$65, 0)) = "", "", INDEX('Algorithm Details'!Y$6:Y$65, MATCH($P136, 'Algorithm Details'!$A$6:$A$65, 0))), "")</f>
        <v/>
      </c>
      <c r="AR136" s="1" t="str">
        <f>IFERROR(IF(INDEX('Algorithm Details'!Z$6:Z$65, MATCH($P136, 'Algorithm Details'!$A$6:$A$65, 0)) = "", "", INDEX('Algorithm Details'!Z$6:Z$65, MATCH($P136, 'Algorithm Details'!$A$6:$A$65, 0))), "")</f>
        <v/>
      </c>
      <c r="AS136" s="1" t="str">
        <f>IFERROR(IF(INDEX('Algorithm Details'!AA$6:AA$65, MATCH($P136, 'Algorithm Details'!$A$6:$A$65, 0)) = "", "", INDEX('Algorithm Details'!AA$6:AA$65, MATCH($P136, 'Algorithm Details'!$A$6:$A$65, 0))), "")</f>
        <v/>
      </c>
      <c r="AT136" s="141" t="str">
        <f>IFERROR(IF(INDEX('Algorithm Details'!AB$6:AB$65, MATCH($P136, 'Algorithm Details'!$A$6:$A$65, 0)) = "", "", INDEX('Algorithm Details'!AB$6:AB$65, MATCH($P136, 'Algorithm Details'!$A$6:$A$65, 0))), "")</f>
        <v/>
      </c>
      <c r="AX136" s="1" t="str">
        <f t="shared" si="19"/>
        <v>KinectFusion</v>
      </c>
      <c r="AY136" s="1">
        <f t="shared" si="20"/>
        <v>4</v>
      </c>
      <c r="AZ136" s="1">
        <f t="shared" si="21"/>
        <v>5</v>
      </c>
      <c r="BA136" s="1">
        <f t="shared" si="22"/>
        <v>0</v>
      </c>
      <c r="BB136" s="1">
        <f t="shared" si="23"/>
        <v>0</v>
      </c>
      <c r="BC136" s="1">
        <f t="shared" si="27"/>
        <v>0</v>
      </c>
      <c r="BD136" s="79">
        <f t="shared" si="24"/>
        <v>0</v>
      </c>
    </row>
    <row r="137" spans="1:56" x14ac:dyDescent="0.25">
      <c r="A137" s="1" t="str">
        <f>Data!A148</f>
        <v>LIOM</v>
      </c>
      <c r="B137" s="1">
        <f>'(old)OtherMetrics'!B148</f>
        <v>60</v>
      </c>
      <c r="C137" s="1">
        <f>AuxiliaryTable!EV138</f>
        <v>17</v>
      </c>
      <c r="D137" s="1">
        <f>'(old)OtherMetrics'!C148</f>
        <v>10</v>
      </c>
      <c r="E137" s="1">
        <f>'(old)OtherMetrics'!D148</f>
        <v>10</v>
      </c>
      <c r="F137">
        <f t="shared" si="28"/>
        <v>9</v>
      </c>
      <c r="G137" s="207">
        <f t="shared" si="29"/>
        <v>0.15</v>
      </c>
      <c r="I137" s="1">
        <f t="shared" si="18"/>
        <v>33</v>
      </c>
      <c r="J137" s="215">
        <f>RANK(G137, $G$14:$G$155, 0)+COUNTIF($I137:I278,I137)-1</f>
        <v>33</v>
      </c>
      <c r="P137" s="144" t="str">
        <f t="shared" si="16"/>
        <v>Plane-Edge-SLAM</v>
      </c>
      <c r="Q137" s="141">
        <v>124</v>
      </c>
      <c r="R137" s="143">
        <f t="shared" si="25"/>
        <v>0</v>
      </c>
      <c r="S137" s="242" t="str">
        <f>IFERROR(INDEX('Algorithm Details'!$Y$6:$Y$65, MATCH(P137, 'Algorithm Details'!$A$6:$A$65, 0)), "")</f>
        <v/>
      </c>
      <c r="T137" s="1" t="str">
        <f>IFERROR(IF(INDEX('Algorithm Details'!B$6:B$65, MATCH($P137, 'Algorithm Details'!$A$6:$A$65, 0)) = "", "", INDEX('Algorithm Details'!B$6:B$65, MATCH($P137, 'Algorithm Details'!$A$6:$A$65, 0))), "")</f>
        <v/>
      </c>
      <c r="U137" s="249" t="str">
        <f>IFERROR(IF(INDEX('Algorithm Details'!C$6:C$65, MATCH($P137, 'Algorithm Details'!$A$6:$A$65, 0)) = "", "", INDEX('Algorithm Details'!C$6:C$65, MATCH($P137, 'Algorithm Details'!$A$6:$A$65, 0))), "")</f>
        <v/>
      </c>
      <c r="V137" s="1" t="str">
        <f>IFERROR(IF(INDEX('Algorithm Details'!D$6:D$65, MATCH($P137, 'Algorithm Details'!$A$6:$A$65, 0)) = "", "", INDEX('Algorithm Details'!D$6:D$65, MATCH($P137, 'Algorithm Details'!$A$6:$A$65, 0))), "")</f>
        <v/>
      </c>
      <c r="W137" s="1" t="str">
        <f>IFERROR(IF(INDEX('Algorithm Details'!E$6:E$65, MATCH($P137, 'Algorithm Details'!$A$6:$A$65, 0)) = "", "", INDEX('Algorithm Details'!E$6:E$65, MATCH($P137, 'Algorithm Details'!$A$6:$A$65, 0))), "")</f>
        <v/>
      </c>
      <c r="X137" s="1" t="str">
        <f>IFERROR(IF(INDEX('Algorithm Details'!F$6:F$65, MATCH($P137, 'Algorithm Details'!$A$6:$A$65, 0)) = "", "", INDEX('Algorithm Details'!F$6:F$65, MATCH($P137, 'Algorithm Details'!$A$6:$A$65, 0))), "")</f>
        <v/>
      </c>
      <c r="Y137" s="1" t="str">
        <f>IFERROR(IF(INDEX('Algorithm Details'!G$6:G$65, MATCH($P137, 'Algorithm Details'!$A$6:$A$65, 0)) = "", "", INDEX('Algorithm Details'!G$6:G$65, MATCH($P137, 'Algorithm Details'!$A$6:$A$65, 0))), "")</f>
        <v/>
      </c>
      <c r="Z137" s="1" t="str">
        <f>IFERROR(IF(INDEX('Algorithm Details'!H$6:H$65, MATCH($P137, 'Algorithm Details'!$A$6:$A$65, 0)) = "", "", INDEX('Algorithm Details'!H$6:H$65, MATCH($P137, 'Algorithm Details'!$A$6:$A$65, 0))), "")</f>
        <v/>
      </c>
      <c r="AA137" s="1" t="str">
        <f>IFERROR(IF(INDEX('Algorithm Details'!I$6:I$65, MATCH($P137, 'Algorithm Details'!$A$6:$A$65, 0)) = "", "", INDEX('Algorithm Details'!I$6:I$65, MATCH($P137, 'Algorithm Details'!$A$6:$A$65, 0))), "")</f>
        <v/>
      </c>
      <c r="AB137" s="1" t="str">
        <f>IFERROR(IF(INDEX('Algorithm Details'!J$6:J$65, MATCH($P137, 'Algorithm Details'!$A$6:$A$65, 0)) = "", "", INDEX('Algorithm Details'!J$6:J$65, MATCH($P137, 'Algorithm Details'!$A$6:$A$65, 0))), "")</f>
        <v/>
      </c>
      <c r="AC137" s="1" t="str">
        <f>IFERROR(IF(INDEX('Algorithm Details'!K$6:K$65, MATCH($P137, 'Algorithm Details'!$A$6:$A$65, 0)) = "", "", INDEX('Algorithm Details'!K$6:K$65, MATCH($P137, 'Algorithm Details'!$A$6:$A$65, 0))), "")</f>
        <v/>
      </c>
      <c r="AD137" s="1" t="str">
        <f>IFERROR(IF(INDEX('Algorithm Details'!L$6:L$65, MATCH($P137, 'Algorithm Details'!$A$6:$A$65, 0)) = "", "", INDEX('Algorithm Details'!L$6:L$65, MATCH($P137, 'Algorithm Details'!$A$6:$A$65, 0))), "")</f>
        <v/>
      </c>
      <c r="AE137" s="1" t="str">
        <f>IFERROR(IF(INDEX('Algorithm Details'!M$6:M$65, MATCH($P137, 'Algorithm Details'!$A$6:$A$65, 0)) = "", "", INDEX('Algorithm Details'!M$6:M$65, MATCH($P137, 'Algorithm Details'!$A$6:$A$65, 0))), "")</f>
        <v/>
      </c>
      <c r="AF137" s="1" t="str">
        <f>IFERROR(IF(INDEX('Algorithm Details'!N$6:N$65, MATCH($P137, 'Algorithm Details'!$A$6:$A$65, 0)) = "", "", INDEX('Algorithm Details'!N$6:N$65, MATCH($P137, 'Algorithm Details'!$A$6:$A$65, 0))), "")</f>
        <v/>
      </c>
      <c r="AG137" s="1" t="str">
        <f>IFERROR(IF(INDEX('Algorithm Details'!O$6:O$65, MATCH($P137, 'Algorithm Details'!$A$6:$A$65, 0)) = "", "", INDEX('Algorithm Details'!O$6:O$65, MATCH($P137, 'Algorithm Details'!$A$6:$A$65, 0))), "")</f>
        <v/>
      </c>
      <c r="AH137" s="1" t="str">
        <f>IFERROR(IF(INDEX('Algorithm Details'!P$6:P$65, MATCH($P137, 'Algorithm Details'!$A$6:$A$65, 0)) = "", "", INDEX('Algorithm Details'!P$6:P$65, MATCH($P137, 'Algorithm Details'!$A$6:$A$65, 0))), "")</f>
        <v/>
      </c>
      <c r="AI137" s="1" t="str">
        <f>IFERROR(IF(INDEX('Algorithm Details'!Q$6:Q$65, MATCH($P137, 'Algorithm Details'!$A$6:$A$65, 0)) = "", "", INDEX('Algorithm Details'!Q$6:Q$65, MATCH($P137, 'Algorithm Details'!$A$6:$A$65, 0))), "")</f>
        <v/>
      </c>
      <c r="AJ137" s="1" t="str">
        <f>IFERROR(IF(INDEX('Algorithm Details'!R$6:R$65, MATCH($P137, 'Algorithm Details'!$A$6:$A$65, 0)) = "", "", INDEX('Algorithm Details'!R$6:R$65, MATCH($P137, 'Algorithm Details'!$A$6:$A$65, 0))), "")</f>
        <v/>
      </c>
      <c r="AK137" s="1" t="str">
        <f>IFERROR(IF(INDEX('Algorithm Details'!S$6:S$65, MATCH($P137, 'Algorithm Details'!$A$6:$A$65, 0)) = "", "", INDEX('Algorithm Details'!S$6:S$65, MATCH($P137, 'Algorithm Details'!$A$6:$A$65, 0))), "")</f>
        <v/>
      </c>
      <c r="AL137" s="1" t="str">
        <f>IFERROR(IF(INDEX('Algorithm Details'!T$6:T$65, MATCH($P137, 'Algorithm Details'!$A$6:$A$65, 0)) = "", "", INDEX('Algorithm Details'!T$6:T$65, MATCH($P137, 'Algorithm Details'!$A$6:$A$65, 0))), "")</f>
        <v/>
      </c>
      <c r="AM137" s="1" t="str">
        <f>IFERROR(IF(INDEX('Algorithm Details'!U$6:U$65, MATCH($P137, 'Algorithm Details'!$A$6:$A$65, 0)) = "", "", INDEX('Algorithm Details'!U$6:U$65, MATCH($P137, 'Algorithm Details'!$A$6:$A$65, 0))), "")</f>
        <v/>
      </c>
      <c r="AN137" s="1" t="str">
        <f>IFERROR(IF(INDEX('Algorithm Details'!V$6:V$65, MATCH($P137, 'Algorithm Details'!$A$6:$A$65, 0)) = "", "", INDEX('Algorithm Details'!V$6:V$65, MATCH($P137, 'Algorithm Details'!$A$6:$A$65, 0))), "")</f>
        <v/>
      </c>
      <c r="AO137" s="1" t="str">
        <f>IFERROR(IF(INDEX('Algorithm Details'!W$6:W$65, MATCH($P137, 'Algorithm Details'!$A$6:$A$65, 0)) = "", "", INDEX('Algorithm Details'!W$6:W$65, MATCH($P137, 'Algorithm Details'!$A$6:$A$65, 0))), "")</f>
        <v/>
      </c>
      <c r="AP137" s="1" t="str">
        <f>IFERROR(IF(INDEX('Algorithm Details'!X$6:X$65, MATCH($P137, 'Algorithm Details'!$A$6:$A$65, 0)) = "", "", INDEX('Algorithm Details'!X$6:X$65, MATCH($P137, 'Algorithm Details'!$A$6:$A$65, 0))), "")</f>
        <v/>
      </c>
      <c r="AQ137" s="1" t="str">
        <f>IFERROR(IF(INDEX('Algorithm Details'!Y$6:Y$65, MATCH($P137, 'Algorithm Details'!$A$6:$A$65, 0)) = "", "", INDEX('Algorithm Details'!Y$6:Y$65, MATCH($P137, 'Algorithm Details'!$A$6:$A$65, 0))), "")</f>
        <v/>
      </c>
      <c r="AR137" s="1" t="str">
        <f>IFERROR(IF(INDEX('Algorithm Details'!Z$6:Z$65, MATCH($P137, 'Algorithm Details'!$A$6:$A$65, 0)) = "", "", INDEX('Algorithm Details'!Z$6:Z$65, MATCH($P137, 'Algorithm Details'!$A$6:$A$65, 0))), "")</f>
        <v/>
      </c>
      <c r="AS137" s="1" t="str">
        <f>IFERROR(IF(INDEX('Algorithm Details'!AA$6:AA$65, MATCH($P137, 'Algorithm Details'!$A$6:$A$65, 0)) = "", "", INDEX('Algorithm Details'!AA$6:AA$65, MATCH($P137, 'Algorithm Details'!$A$6:$A$65, 0))), "")</f>
        <v/>
      </c>
      <c r="AT137" s="141" t="str">
        <f>IFERROR(IF(INDEX('Algorithm Details'!AB$6:AB$65, MATCH($P137, 'Algorithm Details'!$A$6:$A$65, 0)) = "", "", INDEX('Algorithm Details'!AB$6:AB$65, MATCH($P137, 'Algorithm Details'!$A$6:$A$65, 0))), "")</f>
        <v/>
      </c>
      <c r="AX137" s="1" t="str">
        <f t="shared" si="19"/>
        <v>Plane-Edge-SLAM</v>
      </c>
      <c r="AY137" s="1">
        <f t="shared" si="20"/>
        <v>6</v>
      </c>
      <c r="AZ137" s="1">
        <f t="shared" si="21"/>
        <v>8</v>
      </c>
      <c r="BA137" s="1">
        <f t="shared" si="22"/>
        <v>1</v>
      </c>
      <c r="BB137" s="1">
        <f t="shared" si="23"/>
        <v>2</v>
      </c>
      <c r="BC137" s="1">
        <f t="shared" si="27"/>
        <v>0</v>
      </c>
      <c r="BD137" s="79">
        <f t="shared" si="24"/>
        <v>0</v>
      </c>
    </row>
    <row r="138" spans="1:56" x14ac:dyDescent="0.25">
      <c r="A138" s="1" t="str">
        <f>Data!A149</f>
        <v>BLAM</v>
      </c>
      <c r="B138" s="1">
        <f>'(old)OtherMetrics'!B149</f>
        <v>22</v>
      </c>
      <c r="C138" s="1">
        <f>AuxiliaryTable!EV139</f>
        <v>9</v>
      </c>
      <c r="D138" s="1">
        <f>'(old)OtherMetrics'!C149</f>
        <v>0</v>
      </c>
      <c r="E138" s="1">
        <f>'(old)OtherMetrics'!D149</f>
        <v>1</v>
      </c>
      <c r="F138">
        <f t="shared" si="28"/>
        <v>0.2</v>
      </c>
      <c r="G138" s="207">
        <f t="shared" si="29"/>
        <v>9.0909090909090922E-3</v>
      </c>
      <c r="I138" s="1">
        <f t="shared" si="18"/>
        <v>74</v>
      </c>
      <c r="J138" s="215">
        <f>RANK(G138, $G$14:$G$155, 0)+COUNTIF($I138:I279,I138)-1</f>
        <v>74</v>
      </c>
      <c r="P138" s="144" t="str">
        <f t="shared" si="16"/>
        <v>ID-RGBDO</v>
      </c>
      <c r="Q138" s="141">
        <v>125</v>
      </c>
      <c r="R138" s="143">
        <f t="shared" si="25"/>
        <v>0</v>
      </c>
      <c r="S138" s="242" t="str">
        <f>IFERROR(INDEX('Algorithm Details'!$Y$6:$Y$65, MATCH(P138, 'Algorithm Details'!$A$6:$A$65, 0)), "")</f>
        <v/>
      </c>
      <c r="T138" s="1" t="str">
        <f>IFERROR(IF(INDEX('Algorithm Details'!B$6:B$65, MATCH($P138, 'Algorithm Details'!$A$6:$A$65, 0)) = "", "", INDEX('Algorithm Details'!B$6:B$65, MATCH($P138, 'Algorithm Details'!$A$6:$A$65, 0))), "")</f>
        <v/>
      </c>
      <c r="U138" s="249" t="str">
        <f>IFERROR(IF(INDEX('Algorithm Details'!C$6:C$65, MATCH($P138, 'Algorithm Details'!$A$6:$A$65, 0)) = "", "", INDEX('Algorithm Details'!C$6:C$65, MATCH($P138, 'Algorithm Details'!$A$6:$A$65, 0))), "")</f>
        <v/>
      </c>
      <c r="V138" s="1" t="str">
        <f>IFERROR(IF(INDEX('Algorithm Details'!D$6:D$65, MATCH($P138, 'Algorithm Details'!$A$6:$A$65, 0)) = "", "", INDEX('Algorithm Details'!D$6:D$65, MATCH($P138, 'Algorithm Details'!$A$6:$A$65, 0))), "")</f>
        <v/>
      </c>
      <c r="W138" s="1" t="str">
        <f>IFERROR(IF(INDEX('Algorithm Details'!E$6:E$65, MATCH($P138, 'Algorithm Details'!$A$6:$A$65, 0)) = "", "", INDEX('Algorithm Details'!E$6:E$65, MATCH($P138, 'Algorithm Details'!$A$6:$A$65, 0))), "")</f>
        <v/>
      </c>
      <c r="X138" s="1" t="str">
        <f>IFERROR(IF(INDEX('Algorithm Details'!F$6:F$65, MATCH($P138, 'Algorithm Details'!$A$6:$A$65, 0)) = "", "", INDEX('Algorithm Details'!F$6:F$65, MATCH($P138, 'Algorithm Details'!$A$6:$A$65, 0))), "")</f>
        <v/>
      </c>
      <c r="Y138" s="1" t="str">
        <f>IFERROR(IF(INDEX('Algorithm Details'!G$6:G$65, MATCH($P138, 'Algorithm Details'!$A$6:$A$65, 0)) = "", "", INDEX('Algorithm Details'!G$6:G$65, MATCH($P138, 'Algorithm Details'!$A$6:$A$65, 0))), "")</f>
        <v/>
      </c>
      <c r="Z138" s="1" t="str">
        <f>IFERROR(IF(INDEX('Algorithm Details'!H$6:H$65, MATCH($P138, 'Algorithm Details'!$A$6:$A$65, 0)) = "", "", INDEX('Algorithm Details'!H$6:H$65, MATCH($P138, 'Algorithm Details'!$A$6:$A$65, 0))), "")</f>
        <v/>
      </c>
      <c r="AA138" s="1" t="str">
        <f>IFERROR(IF(INDEX('Algorithm Details'!I$6:I$65, MATCH($P138, 'Algorithm Details'!$A$6:$A$65, 0)) = "", "", INDEX('Algorithm Details'!I$6:I$65, MATCH($P138, 'Algorithm Details'!$A$6:$A$65, 0))), "")</f>
        <v/>
      </c>
      <c r="AB138" s="1" t="str">
        <f>IFERROR(IF(INDEX('Algorithm Details'!J$6:J$65, MATCH($P138, 'Algorithm Details'!$A$6:$A$65, 0)) = "", "", INDEX('Algorithm Details'!J$6:J$65, MATCH($P138, 'Algorithm Details'!$A$6:$A$65, 0))), "")</f>
        <v/>
      </c>
      <c r="AC138" s="1" t="str">
        <f>IFERROR(IF(INDEX('Algorithm Details'!K$6:K$65, MATCH($P138, 'Algorithm Details'!$A$6:$A$65, 0)) = "", "", INDEX('Algorithm Details'!K$6:K$65, MATCH($P138, 'Algorithm Details'!$A$6:$A$65, 0))), "")</f>
        <v/>
      </c>
      <c r="AD138" s="1" t="str">
        <f>IFERROR(IF(INDEX('Algorithm Details'!L$6:L$65, MATCH($P138, 'Algorithm Details'!$A$6:$A$65, 0)) = "", "", INDEX('Algorithm Details'!L$6:L$65, MATCH($P138, 'Algorithm Details'!$A$6:$A$65, 0))), "")</f>
        <v/>
      </c>
      <c r="AE138" s="1" t="str">
        <f>IFERROR(IF(INDEX('Algorithm Details'!M$6:M$65, MATCH($P138, 'Algorithm Details'!$A$6:$A$65, 0)) = "", "", INDEX('Algorithm Details'!M$6:M$65, MATCH($P138, 'Algorithm Details'!$A$6:$A$65, 0))), "")</f>
        <v/>
      </c>
      <c r="AF138" s="1" t="str">
        <f>IFERROR(IF(INDEX('Algorithm Details'!N$6:N$65, MATCH($P138, 'Algorithm Details'!$A$6:$A$65, 0)) = "", "", INDEX('Algorithm Details'!N$6:N$65, MATCH($P138, 'Algorithm Details'!$A$6:$A$65, 0))), "")</f>
        <v/>
      </c>
      <c r="AG138" s="1" t="str">
        <f>IFERROR(IF(INDEX('Algorithm Details'!O$6:O$65, MATCH($P138, 'Algorithm Details'!$A$6:$A$65, 0)) = "", "", INDEX('Algorithm Details'!O$6:O$65, MATCH($P138, 'Algorithm Details'!$A$6:$A$65, 0))), "")</f>
        <v/>
      </c>
      <c r="AH138" s="1" t="str">
        <f>IFERROR(IF(INDEX('Algorithm Details'!P$6:P$65, MATCH($P138, 'Algorithm Details'!$A$6:$A$65, 0)) = "", "", INDEX('Algorithm Details'!P$6:P$65, MATCH($P138, 'Algorithm Details'!$A$6:$A$65, 0))), "")</f>
        <v/>
      </c>
      <c r="AI138" s="1" t="str">
        <f>IFERROR(IF(INDEX('Algorithm Details'!Q$6:Q$65, MATCH($P138, 'Algorithm Details'!$A$6:$A$65, 0)) = "", "", INDEX('Algorithm Details'!Q$6:Q$65, MATCH($P138, 'Algorithm Details'!$A$6:$A$65, 0))), "")</f>
        <v/>
      </c>
      <c r="AJ138" s="1" t="str">
        <f>IFERROR(IF(INDEX('Algorithm Details'!R$6:R$65, MATCH($P138, 'Algorithm Details'!$A$6:$A$65, 0)) = "", "", INDEX('Algorithm Details'!R$6:R$65, MATCH($P138, 'Algorithm Details'!$A$6:$A$65, 0))), "")</f>
        <v/>
      </c>
      <c r="AK138" s="1" t="str">
        <f>IFERROR(IF(INDEX('Algorithm Details'!S$6:S$65, MATCH($P138, 'Algorithm Details'!$A$6:$A$65, 0)) = "", "", INDEX('Algorithm Details'!S$6:S$65, MATCH($P138, 'Algorithm Details'!$A$6:$A$65, 0))), "")</f>
        <v/>
      </c>
      <c r="AL138" s="1" t="str">
        <f>IFERROR(IF(INDEX('Algorithm Details'!T$6:T$65, MATCH($P138, 'Algorithm Details'!$A$6:$A$65, 0)) = "", "", INDEX('Algorithm Details'!T$6:T$65, MATCH($P138, 'Algorithm Details'!$A$6:$A$65, 0))), "")</f>
        <v/>
      </c>
      <c r="AM138" s="1" t="str">
        <f>IFERROR(IF(INDEX('Algorithm Details'!U$6:U$65, MATCH($P138, 'Algorithm Details'!$A$6:$A$65, 0)) = "", "", INDEX('Algorithm Details'!U$6:U$65, MATCH($P138, 'Algorithm Details'!$A$6:$A$65, 0))), "")</f>
        <v/>
      </c>
      <c r="AN138" s="1" t="str">
        <f>IFERROR(IF(INDEX('Algorithm Details'!V$6:V$65, MATCH($P138, 'Algorithm Details'!$A$6:$A$65, 0)) = "", "", INDEX('Algorithm Details'!V$6:V$65, MATCH($P138, 'Algorithm Details'!$A$6:$A$65, 0))), "")</f>
        <v/>
      </c>
      <c r="AO138" s="1" t="str">
        <f>IFERROR(IF(INDEX('Algorithm Details'!W$6:W$65, MATCH($P138, 'Algorithm Details'!$A$6:$A$65, 0)) = "", "", INDEX('Algorithm Details'!W$6:W$65, MATCH($P138, 'Algorithm Details'!$A$6:$A$65, 0))), "")</f>
        <v/>
      </c>
      <c r="AP138" s="1" t="str">
        <f>IFERROR(IF(INDEX('Algorithm Details'!X$6:X$65, MATCH($P138, 'Algorithm Details'!$A$6:$A$65, 0)) = "", "", INDEX('Algorithm Details'!X$6:X$65, MATCH($P138, 'Algorithm Details'!$A$6:$A$65, 0))), "")</f>
        <v/>
      </c>
      <c r="AQ138" s="1" t="str">
        <f>IFERROR(IF(INDEX('Algorithm Details'!Y$6:Y$65, MATCH($P138, 'Algorithm Details'!$A$6:$A$65, 0)) = "", "", INDEX('Algorithm Details'!Y$6:Y$65, MATCH($P138, 'Algorithm Details'!$A$6:$A$65, 0))), "")</f>
        <v/>
      </c>
      <c r="AR138" s="1" t="str">
        <f>IFERROR(IF(INDEX('Algorithm Details'!Z$6:Z$65, MATCH($P138, 'Algorithm Details'!$A$6:$A$65, 0)) = "", "", INDEX('Algorithm Details'!Z$6:Z$65, MATCH($P138, 'Algorithm Details'!$A$6:$A$65, 0))), "")</f>
        <v/>
      </c>
      <c r="AS138" s="1" t="str">
        <f>IFERROR(IF(INDEX('Algorithm Details'!AA$6:AA$65, MATCH($P138, 'Algorithm Details'!$A$6:$A$65, 0)) = "", "", INDEX('Algorithm Details'!AA$6:AA$65, MATCH($P138, 'Algorithm Details'!$A$6:$A$65, 0))), "")</f>
        <v/>
      </c>
      <c r="AT138" s="141" t="str">
        <f>IFERROR(IF(INDEX('Algorithm Details'!AB$6:AB$65, MATCH($P138, 'Algorithm Details'!$A$6:$A$65, 0)) = "", "", INDEX('Algorithm Details'!AB$6:AB$65, MATCH($P138, 'Algorithm Details'!$A$6:$A$65, 0))), "")</f>
        <v/>
      </c>
      <c r="AX138" s="1" t="str">
        <f t="shared" si="19"/>
        <v>ID-RGBDO</v>
      </c>
      <c r="AY138" s="1">
        <f t="shared" si="20"/>
        <v>6</v>
      </c>
      <c r="AZ138" s="1">
        <f t="shared" si="21"/>
        <v>8</v>
      </c>
      <c r="BA138" s="1">
        <f t="shared" si="22"/>
        <v>0</v>
      </c>
      <c r="BB138" s="1">
        <f t="shared" si="23"/>
        <v>0</v>
      </c>
      <c r="BC138" s="1">
        <f t="shared" si="27"/>
        <v>0</v>
      </c>
      <c r="BD138" s="79">
        <f t="shared" si="24"/>
        <v>0</v>
      </c>
    </row>
    <row r="139" spans="1:56" x14ac:dyDescent="0.25">
      <c r="A139" s="1" t="str">
        <f>Data!A150</f>
        <v>Cartographer</v>
      </c>
      <c r="B139" s="1">
        <f>'(old)OtherMetrics'!B150</f>
        <v>22</v>
      </c>
      <c r="C139" s="1">
        <f>AuxiliaryTable!EV140</f>
        <v>9</v>
      </c>
      <c r="D139" s="1">
        <f>'(old)OtherMetrics'!C150</f>
        <v>1</v>
      </c>
      <c r="E139" s="1">
        <f>'(old)OtherMetrics'!D150</f>
        <v>0</v>
      </c>
      <c r="F139">
        <f t="shared" si="28"/>
        <v>0.7</v>
      </c>
      <c r="G139" s="207">
        <f t="shared" si="29"/>
        <v>3.1818181818181815E-2</v>
      </c>
      <c r="I139" s="1">
        <f t="shared" si="18"/>
        <v>58</v>
      </c>
      <c r="J139" s="215">
        <f>RANK(G139, $G$14:$G$155, 0)+COUNTIF($I139:I280,I139)-1</f>
        <v>58</v>
      </c>
      <c r="P139" s="144" t="str">
        <f t="shared" si="16"/>
        <v>RGBDTAM</v>
      </c>
      <c r="Q139" s="141">
        <v>126</v>
      </c>
      <c r="R139" s="143">
        <f t="shared" si="25"/>
        <v>0</v>
      </c>
      <c r="S139" s="242" t="str">
        <f>IFERROR(INDEX('Algorithm Details'!$Y$6:$Y$65, MATCH(P139, 'Algorithm Details'!$A$6:$A$65, 0)), "")</f>
        <v/>
      </c>
      <c r="T139" s="1" t="str">
        <f>IFERROR(IF(INDEX('Algorithm Details'!B$6:B$65, MATCH($P139, 'Algorithm Details'!$A$6:$A$65, 0)) = "", "", INDEX('Algorithm Details'!B$6:B$65, MATCH($P139, 'Algorithm Details'!$A$6:$A$65, 0))), "")</f>
        <v/>
      </c>
      <c r="U139" s="249" t="str">
        <f>IFERROR(IF(INDEX('Algorithm Details'!C$6:C$65, MATCH($P139, 'Algorithm Details'!$A$6:$A$65, 0)) = "", "", INDEX('Algorithm Details'!C$6:C$65, MATCH($P139, 'Algorithm Details'!$A$6:$A$65, 0))), "")</f>
        <v/>
      </c>
      <c r="V139" s="1" t="str">
        <f>IFERROR(IF(INDEX('Algorithm Details'!D$6:D$65, MATCH($P139, 'Algorithm Details'!$A$6:$A$65, 0)) = "", "", INDEX('Algorithm Details'!D$6:D$65, MATCH($P139, 'Algorithm Details'!$A$6:$A$65, 0))), "")</f>
        <v/>
      </c>
      <c r="W139" s="1" t="str">
        <f>IFERROR(IF(INDEX('Algorithm Details'!E$6:E$65, MATCH($P139, 'Algorithm Details'!$A$6:$A$65, 0)) = "", "", INDEX('Algorithm Details'!E$6:E$65, MATCH($P139, 'Algorithm Details'!$A$6:$A$65, 0))), "")</f>
        <v/>
      </c>
      <c r="X139" s="1" t="str">
        <f>IFERROR(IF(INDEX('Algorithm Details'!F$6:F$65, MATCH($P139, 'Algorithm Details'!$A$6:$A$65, 0)) = "", "", INDEX('Algorithm Details'!F$6:F$65, MATCH($P139, 'Algorithm Details'!$A$6:$A$65, 0))), "")</f>
        <v/>
      </c>
      <c r="Y139" s="1" t="str">
        <f>IFERROR(IF(INDEX('Algorithm Details'!G$6:G$65, MATCH($P139, 'Algorithm Details'!$A$6:$A$65, 0)) = "", "", INDEX('Algorithm Details'!G$6:G$65, MATCH($P139, 'Algorithm Details'!$A$6:$A$65, 0))), "")</f>
        <v/>
      </c>
      <c r="Z139" s="1" t="str">
        <f>IFERROR(IF(INDEX('Algorithm Details'!H$6:H$65, MATCH($P139, 'Algorithm Details'!$A$6:$A$65, 0)) = "", "", INDEX('Algorithm Details'!H$6:H$65, MATCH($P139, 'Algorithm Details'!$A$6:$A$65, 0))), "")</f>
        <v/>
      </c>
      <c r="AA139" s="1" t="str">
        <f>IFERROR(IF(INDEX('Algorithm Details'!I$6:I$65, MATCH($P139, 'Algorithm Details'!$A$6:$A$65, 0)) = "", "", INDEX('Algorithm Details'!I$6:I$65, MATCH($P139, 'Algorithm Details'!$A$6:$A$65, 0))), "")</f>
        <v/>
      </c>
      <c r="AB139" s="1" t="str">
        <f>IFERROR(IF(INDEX('Algorithm Details'!J$6:J$65, MATCH($P139, 'Algorithm Details'!$A$6:$A$65, 0)) = "", "", INDEX('Algorithm Details'!J$6:J$65, MATCH($P139, 'Algorithm Details'!$A$6:$A$65, 0))), "")</f>
        <v/>
      </c>
      <c r="AC139" s="1" t="str">
        <f>IFERROR(IF(INDEX('Algorithm Details'!K$6:K$65, MATCH($P139, 'Algorithm Details'!$A$6:$A$65, 0)) = "", "", INDEX('Algorithm Details'!K$6:K$65, MATCH($P139, 'Algorithm Details'!$A$6:$A$65, 0))), "")</f>
        <v/>
      </c>
      <c r="AD139" s="1" t="str">
        <f>IFERROR(IF(INDEX('Algorithm Details'!L$6:L$65, MATCH($P139, 'Algorithm Details'!$A$6:$A$65, 0)) = "", "", INDEX('Algorithm Details'!L$6:L$65, MATCH($P139, 'Algorithm Details'!$A$6:$A$65, 0))), "")</f>
        <v/>
      </c>
      <c r="AE139" s="1" t="str">
        <f>IFERROR(IF(INDEX('Algorithm Details'!M$6:M$65, MATCH($P139, 'Algorithm Details'!$A$6:$A$65, 0)) = "", "", INDEX('Algorithm Details'!M$6:M$65, MATCH($P139, 'Algorithm Details'!$A$6:$A$65, 0))), "")</f>
        <v/>
      </c>
      <c r="AF139" s="1" t="str">
        <f>IFERROR(IF(INDEX('Algorithm Details'!N$6:N$65, MATCH($P139, 'Algorithm Details'!$A$6:$A$65, 0)) = "", "", INDEX('Algorithm Details'!N$6:N$65, MATCH($P139, 'Algorithm Details'!$A$6:$A$65, 0))), "")</f>
        <v/>
      </c>
      <c r="AG139" s="1" t="str">
        <f>IFERROR(IF(INDEX('Algorithm Details'!O$6:O$65, MATCH($P139, 'Algorithm Details'!$A$6:$A$65, 0)) = "", "", INDEX('Algorithm Details'!O$6:O$65, MATCH($P139, 'Algorithm Details'!$A$6:$A$65, 0))), "")</f>
        <v/>
      </c>
      <c r="AH139" s="1" t="str">
        <f>IFERROR(IF(INDEX('Algorithm Details'!P$6:P$65, MATCH($P139, 'Algorithm Details'!$A$6:$A$65, 0)) = "", "", INDEX('Algorithm Details'!P$6:P$65, MATCH($P139, 'Algorithm Details'!$A$6:$A$65, 0))), "")</f>
        <v/>
      </c>
      <c r="AI139" s="1" t="str">
        <f>IFERROR(IF(INDEX('Algorithm Details'!Q$6:Q$65, MATCH($P139, 'Algorithm Details'!$A$6:$A$65, 0)) = "", "", INDEX('Algorithm Details'!Q$6:Q$65, MATCH($P139, 'Algorithm Details'!$A$6:$A$65, 0))), "")</f>
        <v/>
      </c>
      <c r="AJ139" s="1" t="str">
        <f>IFERROR(IF(INDEX('Algorithm Details'!R$6:R$65, MATCH($P139, 'Algorithm Details'!$A$6:$A$65, 0)) = "", "", INDEX('Algorithm Details'!R$6:R$65, MATCH($P139, 'Algorithm Details'!$A$6:$A$65, 0))), "")</f>
        <v/>
      </c>
      <c r="AK139" s="1" t="str">
        <f>IFERROR(IF(INDEX('Algorithm Details'!S$6:S$65, MATCH($P139, 'Algorithm Details'!$A$6:$A$65, 0)) = "", "", INDEX('Algorithm Details'!S$6:S$65, MATCH($P139, 'Algorithm Details'!$A$6:$A$65, 0))), "")</f>
        <v/>
      </c>
      <c r="AL139" s="1" t="str">
        <f>IFERROR(IF(INDEX('Algorithm Details'!T$6:T$65, MATCH($P139, 'Algorithm Details'!$A$6:$A$65, 0)) = "", "", INDEX('Algorithm Details'!T$6:T$65, MATCH($P139, 'Algorithm Details'!$A$6:$A$65, 0))), "")</f>
        <v/>
      </c>
      <c r="AM139" s="1" t="str">
        <f>IFERROR(IF(INDEX('Algorithm Details'!U$6:U$65, MATCH($P139, 'Algorithm Details'!$A$6:$A$65, 0)) = "", "", INDEX('Algorithm Details'!U$6:U$65, MATCH($P139, 'Algorithm Details'!$A$6:$A$65, 0))), "")</f>
        <v/>
      </c>
      <c r="AN139" s="1" t="str">
        <f>IFERROR(IF(INDEX('Algorithm Details'!V$6:V$65, MATCH($P139, 'Algorithm Details'!$A$6:$A$65, 0)) = "", "", INDEX('Algorithm Details'!V$6:V$65, MATCH($P139, 'Algorithm Details'!$A$6:$A$65, 0))), "")</f>
        <v/>
      </c>
      <c r="AO139" s="1" t="str">
        <f>IFERROR(IF(INDEX('Algorithm Details'!W$6:W$65, MATCH($P139, 'Algorithm Details'!$A$6:$A$65, 0)) = "", "", INDEX('Algorithm Details'!W$6:W$65, MATCH($P139, 'Algorithm Details'!$A$6:$A$65, 0))), "")</f>
        <v/>
      </c>
      <c r="AP139" s="1" t="str">
        <f>IFERROR(IF(INDEX('Algorithm Details'!X$6:X$65, MATCH($P139, 'Algorithm Details'!$A$6:$A$65, 0)) = "", "", INDEX('Algorithm Details'!X$6:X$65, MATCH($P139, 'Algorithm Details'!$A$6:$A$65, 0))), "")</f>
        <v/>
      </c>
      <c r="AQ139" s="1" t="str">
        <f>IFERROR(IF(INDEX('Algorithm Details'!Y$6:Y$65, MATCH($P139, 'Algorithm Details'!$A$6:$A$65, 0)) = "", "", INDEX('Algorithm Details'!Y$6:Y$65, MATCH($P139, 'Algorithm Details'!$A$6:$A$65, 0))), "")</f>
        <v/>
      </c>
      <c r="AR139" s="1" t="str">
        <f>IFERROR(IF(INDEX('Algorithm Details'!Z$6:Z$65, MATCH($P139, 'Algorithm Details'!$A$6:$A$65, 0)) = "", "", INDEX('Algorithm Details'!Z$6:Z$65, MATCH($P139, 'Algorithm Details'!$A$6:$A$65, 0))), "")</f>
        <v/>
      </c>
      <c r="AS139" s="1" t="str">
        <f>IFERROR(IF(INDEX('Algorithm Details'!AA$6:AA$65, MATCH($P139, 'Algorithm Details'!$A$6:$A$65, 0)) = "", "", INDEX('Algorithm Details'!AA$6:AA$65, MATCH($P139, 'Algorithm Details'!$A$6:$A$65, 0))), "")</f>
        <v/>
      </c>
      <c r="AT139" s="141" t="str">
        <f>IFERROR(IF(INDEX('Algorithm Details'!AB$6:AB$65, MATCH($P139, 'Algorithm Details'!$A$6:$A$65, 0)) = "", "", INDEX('Algorithm Details'!AB$6:AB$65, MATCH($P139, 'Algorithm Details'!$A$6:$A$65, 0))), "")</f>
        <v/>
      </c>
      <c r="AX139" s="1" t="str">
        <f t="shared" si="19"/>
        <v>RGBDTAM</v>
      </c>
      <c r="AY139" s="1">
        <f t="shared" si="20"/>
        <v>6</v>
      </c>
      <c r="AZ139" s="1">
        <f t="shared" si="21"/>
        <v>8</v>
      </c>
      <c r="BA139" s="1">
        <f t="shared" si="22"/>
        <v>1</v>
      </c>
      <c r="BB139" s="1">
        <f t="shared" si="23"/>
        <v>0</v>
      </c>
      <c r="BC139" s="1">
        <f t="shared" si="27"/>
        <v>0</v>
      </c>
      <c r="BD139" s="79">
        <f t="shared" si="24"/>
        <v>0</v>
      </c>
    </row>
    <row r="140" spans="1:56" x14ac:dyDescent="0.25">
      <c r="A140" s="1" t="str">
        <f>Data!A151</f>
        <v>LOCUS</v>
      </c>
      <c r="B140" s="1">
        <f>'(old)OtherMetrics'!B151</f>
        <v>22</v>
      </c>
      <c r="C140" s="1">
        <f>AuxiliaryTable!EV141</f>
        <v>9</v>
      </c>
      <c r="D140" s="1">
        <f>'(old)OtherMetrics'!C151</f>
        <v>0</v>
      </c>
      <c r="E140" s="1">
        <f>'(old)OtherMetrics'!D151</f>
        <v>2</v>
      </c>
      <c r="F140">
        <f t="shared" si="28"/>
        <v>0.4</v>
      </c>
      <c r="G140" s="207">
        <f t="shared" si="29"/>
        <v>1.8181818181818184E-2</v>
      </c>
      <c r="I140" s="1">
        <f t="shared" si="18"/>
        <v>65</v>
      </c>
      <c r="J140" s="215">
        <f>RANK(G140, $G$14:$G$155, 0)+COUNTIF($I140:I281,I140)-1</f>
        <v>65</v>
      </c>
      <c r="P140" s="144" t="str">
        <f t="shared" si="16"/>
        <v>RGBDSLAMv2</v>
      </c>
      <c r="Q140" s="141">
        <v>127</v>
      </c>
      <c r="R140" s="143">
        <f t="shared" si="25"/>
        <v>0</v>
      </c>
      <c r="S140" s="242" t="str">
        <f>IFERROR(INDEX('Algorithm Details'!$Y$6:$Y$65, MATCH(P140, 'Algorithm Details'!$A$6:$A$65, 0)), "")</f>
        <v/>
      </c>
      <c r="T140" s="1" t="str">
        <f>IFERROR(IF(INDEX('Algorithm Details'!B$6:B$65, MATCH($P140, 'Algorithm Details'!$A$6:$A$65, 0)) = "", "", INDEX('Algorithm Details'!B$6:B$65, MATCH($P140, 'Algorithm Details'!$A$6:$A$65, 0))), "")</f>
        <v/>
      </c>
      <c r="U140" s="249" t="str">
        <f>IFERROR(IF(INDEX('Algorithm Details'!C$6:C$65, MATCH($P140, 'Algorithm Details'!$A$6:$A$65, 0)) = "", "", INDEX('Algorithm Details'!C$6:C$65, MATCH($P140, 'Algorithm Details'!$A$6:$A$65, 0))), "")</f>
        <v/>
      </c>
      <c r="V140" s="1" t="str">
        <f>IFERROR(IF(INDEX('Algorithm Details'!D$6:D$65, MATCH($P140, 'Algorithm Details'!$A$6:$A$65, 0)) = "", "", INDEX('Algorithm Details'!D$6:D$65, MATCH($P140, 'Algorithm Details'!$A$6:$A$65, 0))), "")</f>
        <v/>
      </c>
      <c r="W140" s="1" t="str">
        <f>IFERROR(IF(INDEX('Algorithm Details'!E$6:E$65, MATCH($P140, 'Algorithm Details'!$A$6:$A$65, 0)) = "", "", INDEX('Algorithm Details'!E$6:E$65, MATCH($P140, 'Algorithm Details'!$A$6:$A$65, 0))), "")</f>
        <v/>
      </c>
      <c r="X140" s="1" t="str">
        <f>IFERROR(IF(INDEX('Algorithm Details'!F$6:F$65, MATCH($P140, 'Algorithm Details'!$A$6:$A$65, 0)) = "", "", INDEX('Algorithm Details'!F$6:F$65, MATCH($P140, 'Algorithm Details'!$A$6:$A$65, 0))), "")</f>
        <v/>
      </c>
      <c r="Y140" s="1" t="str">
        <f>IFERROR(IF(INDEX('Algorithm Details'!G$6:G$65, MATCH($P140, 'Algorithm Details'!$A$6:$A$65, 0)) = "", "", INDEX('Algorithm Details'!G$6:G$65, MATCH($P140, 'Algorithm Details'!$A$6:$A$65, 0))), "")</f>
        <v/>
      </c>
      <c r="Z140" s="1" t="str">
        <f>IFERROR(IF(INDEX('Algorithm Details'!H$6:H$65, MATCH($P140, 'Algorithm Details'!$A$6:$A$65, 0)) = "", "", INDEX('Algorithm Details'!H$6:H$65, MATCH($P140, 'Algorithm Details'!$A$6:$A$65, 0))), "")</f>
        <v/>
      </c>
      <c r="AA140" s="1" t="str">
        <f>IFERROR(IF(INDEX('Algorithm Details'!I$6:I$65, MATCH($P140, 'Algorithm Details'!$A$6:$A$65, 0)) = "", "", INDEX('Algorithm Details'!I$6:I$65, MATCH($P140, 'Algorithm Details'!$A$6:$A$65, 0))), "")</f>
        <v/>
      </c>
      <c r="AB140" s="1" t="str">
        <f>IFERROR(IF(INDEX('Algorithm Details'!J$6:J$65, MATCH($P140, 'Algorithm Details'!$A$6:$A$65, 0)) = "", "", INDEX('Algorithm Details'!J$6:J$65, MATCH($P140, 'Algorithm Details'!$A$6:$A$65, 0))), "")</f>
        <v/>
      </c>
      <c r="AC140" s="1" t="str">
        <f>IFERROR(IF(INDEX('Algorithm Details'!K$6:K$65, MATCH($P140, 'Algorithm Details'!$A$6:$A$65, 0)) = "", "", INDEX('Algorithm Details'!K$6:K$65, MATCH($P140, 'Algorithm Details'!$A$6:$A$65, 0))), "")</f>
        <v/>
      </c>
      <c r="AD140" s="1" t="str">
        <f>IFERROR(IF(INDEX('Algorithm Details'!L$6:L$65, MATCH($P140, 'Algorithm Details'!$A$6:$A$65, 0)) = "", "", INDEX('Algorithm Details'!L$6:L$65, MATCH($P140, 'Algorithm Details'!$A$6:$A$65, 0))), "")</f>
        <v/>
      </c>
      <c r="AE140" s="1" t="str">
        <f>IFERROR(IF(INDEX('Algorithm Details'!M$6:M$65, MATCH($P140, 'Algorithm Details'!$A$6:$A$65, 0)) = "", "", INDEX('Algorithm Details'!M$6:M$65, MATCH($P140, 'Algorithm Details'!$A$6:$A$65, 0))), "")</f>
        <v/>
      </c>
      <c r="AF140" s="1" t="str">
        <f>IFERROR(IF(INDEX('Algorithm Details'!N$6:N$65, MATCH($P140, 'Algorithm Details'!$A$6:$A$65, 0)) = "", "", INDEX('Algorithm Details'!N$6:N$65, MATCH($P140, 'Algorithm Details'!$A$6:$A$65, 0))), "")</f>
        <v/>
      </c>
      <c r="AG140" s="1" t="str">
        <f>IFERROR(IF(INDEX('Algorithm Details'!O$6:O$65, MATCH($P140, 'Algorithm Details'!$A$6:$A$65, 0)) = "", "", INDEX('Algorithm Details'!O$6:O$65, MATCH($P140, 'Algorithm Details'!$A$6:$A$65, 0))), "")</f>
        <v/>
      </c>
      <c r="AH140" s="1" t="str">
        <f>IFERROR(IF(INDEX('Algorithm Details'!P$6:P$65, MATCH($P140, 'Algorithm Details'!$A$6:$A$65, 0)) = "", "", INDEX('Algorithm Details'!P$6:P$65, MATCH($P140, 'Algorithm Details'!$A$6:$A$65, 0))), "")</f>
        <v/>
      </c>
      <c r="AI140" s="1" t="str">
        <f>IFERROR(IF(INDEX('Algorithm Details'!Q$6:Q$65, MATCH($P140, 'Algorithm Details'!$A$6:$A$65, 0)) = "", "", INDEX('Algorithm Details'!Q$6:Q$65, MATCH($P140, 'Algorithm Details'!$A$6:$A$65, 0))), "")</f>
        <v/>
      </c>
      <c r="AJ140" s="1" t="str">
        <f>IFERROR(IF(INDEX('Algorithm Details'!R$6:R$65, MATCH($P140, 'Algorithm Details'!$A$6:$A$65, 0)) = "", "", INDEX('Algorithm Details'!R$6:R$65, MATCH($P140, 'Algorithm Details'!$A$6:$A$65, 0))), "")</f>
        <v/>
      </c>
      <c r="AK140" s="1" t="str">
        <f>IFERROR(IF(INDEX('Algorithm Details'!S$6:S$65, MATCH($P140, 'Algorithm Details'!$A$6:$A$65, 0)) = "", "", INDEX('Algorithm Details'!S$6:S$65, MATCH($P140, 'Algorithm Details'!$A$6:$A$65, 0))), "")</f>
        <v/>
      </c>
      <c r="AL140" s="1" t="str">
        <f>IFERROR(IF(INDEX('Algorithm Details'!T$6:T$65, MATCH($P140, 'Algorithm Details'!$A$6:$A$65, 0)) = "", "", INDEX('Algorithm Details'!T$6:T$65, MATCH($P140, 'Algorithm Details'!$A$6:$A$65, 0))), "")</f>
        <v/>
      </c>
      <c r="AM140" s="1" t="str">
        <f>IFERROR(IF(INDEX('Algorithm Details'!U$6:U$65, MATCH($P140, 'Algorithm Details'!$A$6:$A$65, 0)) = "", "", INDEX('Algorithm Details'!U$6:U$65, MATCH($P140, 'Algorithm Details'!$A$6:$A$65, 0))), "")</f>
        <v/>
      </c>
      <c r="AN140" s="1" t="str">
        <f>IFERROR(IF(INDEX('Algorithm Details'!V$6:V$65, MATCH($P140, 'Algorithm Details'!$A$6:$A$65, 0)) = "", "", INDEX('Algorithm Details'!V$6:V$65, MATCH($P140, 'Algorithm Details'!$A$6:$A$65, 0))), "")</f>
        <v/>
      </c>
      <c r="AO140" s="1" t="str">
        <f>IFERROR(IF(INDEX('Algorithm Details'!W$6:W$65, MATCH($P140, 'Algorithm Details'!$A$6:$A$65, 0)) = "", "", INDEX('Algorithm Details'!W$6:W$65, MATCH($P140, 'Algorithm Details'!$A$6:$A$65, 0))), "")</f>
        <v/>
      </c>
      <c r="AP140" s="1" t="str">
        <f>IFERROR(IF(INDEX('Algorithm Details'!X$6:X$65, MATCH($P140, 'Algorithm Details'!$A$6:$A$65, 0)) = "", "", INDEX('Algorithm Details'!X$6:X$65, MATCH($P140, 'Algorithm Details'!$A$6:$A$65, 0))), "")</f>
        <v/>
      </c>
      <c r="AQ140" s="1" t="str">
        <f>IFERROR(IF(INDEX('Algorithm Details'!Y$6:Y$65, MATCH($P140, 'Algorithm Details'!$A$6:$A$65, 0)) = "", "", INDEX('Algorithm Details'!Y$6:Y$65, MATCH($P140, 'Algorithm Details'!$A$6:$A$65, 0))), "")</f>
        <v/>
      </c>
      <c r="AR140" s="1" t="str">
        <f>IFERROR(IF(INDEX('Algorithm Details'!Z$6:Z$65, MATCH($P140, 'Algorithm Details'!$A$6:$A$65, 0)) = "", "", INDEX('Algorithm Details'!Z$6:Z$65, MATCH($P140, 'Algorithm Details'!$A$6:$A$65, 0))), "")</f>
        <v/>
      </c>
      <c r="AS140" s="1" t="str">
        <f>IFERROR(IF(INDEX('Algorithm Details'!AA$6:AA$65, MATCH($P140, 'Algorithm Details'!$A$6:$A$65, 0)) = "", "", INDEX('Algorithm Details'!AA$6:AA$65, MATCH($P140, 'Algorithm Details'!$A$6:$A$65, 0))), "")</f>
        <v/>
      </c>
      <c r="AT140" s="141" t="str">
        <f>IFERROR(IF(INDEX('Algorithm Details'!AB$6:AB$65, MATCH($P140, 'Algorithm Details'!$A$6:$A$65, 0)) = "", "", INDEX('Algorithm Details'!AB$6:AB$65, MATCH($P140, 'Algorithm Details'!$A$6:$A$65, 0))), "")</f>
        <v/>
      </c>
      <c r="AX140" s="1" t="str">
        <f t="shared" si="19"/>
        <v>RGBDSLAMv2</v>
      </c>
      <c r="AY140" s="1">
        <f t="shared" si="20"/>
        <v>25</v>
      </c>
      <c r="AZ140" s="1">
        <f t="shared" si="21"/>
        <v>16</v>
      </c>
      <c r="BA140" s="1">
        <f t="shared" si="22"/>
        <v>0</v>
      </c>
      <c r="BB140" s="1">
        <f t="shared" si="23"/>
        <v>0</v>
      </c>
      <c r="BC140" s="1">
        <f t="shared" si="27"/>
        <v>0</v>
      </c>
      <c r="BD140" s="79">
        <f t="shared" si="24"/>
        <v>0</v>
      </c>
    </row>
    <row r="141" spans="1:56" x14ac:dyDescent="0.25">
      <c r="A141" s="1" t="str">
        <f>Data!A152</f>
        <v>MARS (Grid)</v>
      </c>
      <c r="B141" s="1">
        <f>'(old)OtherMetrics'!B152</f>
        <v>21</v>
      </c>
      <c r="C141" s="1">
        <f>AuxiliaryTable!EV142</f>
        <v>4</v>
      </c>
      <c r="D141" s="1">
        <f>'(old)OtherMetrics'!C152</f>
        <v>1</v>
      </c>
      <c r="E141" s="1">
        <f>'(old)OtherMetrics'!D152</f>
        <v>12</v>
      </c>
      <c r="F141">
        <f t="shared" si="28"/>
        <v>0</v>
      </c>
      <c r="G141" s="207">
        <f t="shared" si="29"/>
        <v>0</v>
      </c>
      <c r="I141" s="1">
        <f t="shared" si="18"/>
        <v>76</v>
      </c>
      <c r="J141" s="215">
        <f>RANK(G141, $G$14:$G$155, 0)+COUNTIF($I141:I282,I141)-1</f>
        <v>90</v>
      </c>
      <c r="P141" s="144" t="str">
        <f t="shared" si="16"/>
        <v>ElasticFusion*</v>
      </c>
      <c r="Q141" s="141">
        <v>128</v>
      </c>
      <c r="R141" s="143">
        <f t="shared" si="25"/>
        <v>0</v>
      </c>
      <c r="S141" s="242" t="str">
        <f>IFERROR(INDEX('Algorithm Details'!$Y$6:$Y$65, MATCH(P141, 'Algorithm Details'!$A$6:$A$65, 0)), "")</f>
        <v/>
      </c>
      <c r="T141" s="1" t="str">
        <f>IFERROR(IF(INDEX('Algorithm Details'!B$6:B$65, MATCH($P141, 'Algorithm Details'!$A$6:$A$65, 0)) = "", "", INDEX('Algorithm Details'!B$6:B$65, MATCH($P141, 'Algorithm Details'!$A$6:$A$65, 0))), "")</f>
        <v/>
      </c>
      <c r="U141" s="249" t="str">
        <f>IFERROR(IF(INDEX('Algorithm Details'!C$6:C$65, MATCH($P141, 'Algorithm Details'!$A$6:$A$65, 0)) = "", "", INDEX('Algorithm Details'!C$6:C$65, MATCH($P141, 'Algorithm Details'!$A$6:$A$65, 0))), "")</f>
        <v/>
      </c>
      <c r="V141" s="1" t="str">
        <f>IFERROR(IF(INDEX('Algorithm Details'!D$6:D$65, MATCH($P141, 'Algorithm Details'!$A$6:$A$65, 0)) = "", "", INDEX('Algorithm Details'!D$6:D$65, MATCH($P141, 'Algorithm Details'!$A$6:$A$65, 0))), "")</f>
        <v/>
      </c>
      <c r="W141" s="1" t="str">
        <f>IFERROR(IF(INDEX('Algorithm Details'!E$6:E$65, MATCH($P141, 'Algorithm Details'!$A$6:$A$65, 0)) = "", "", INDEX('Algorithm Details'!E$6:E$65, MATCH($P141, 'Algorithm Details'!$A$6:$A$65, 0))), "")</f>
        <v/>
      </c>
      <c r="X141" s="1" t="str">
        <f>IFERROR(IF(INDEX('Algorithm Details'!F$6:F$65, MATCH($P141, 'Algorithm Details'!$A$6:$A$65, 0)) = "", "", INDEX('Algorithm Details'!F$6:F$65, MATCH($P141, 'Algorithm Details'!$A$6:$A$65, 0))), "")</f>
        <v/>
      </c>
      <c r="Y141" s="1" t="str">
        <f>IFERROR(IF(INDEX('Algorithm Details'!G$6:G$65, MATCH($P141, 'Algorithm Details'!$A$6:$A$65, 0)) = "", "", INDEX('Algorithm Details'!G$6:G$65, MATCH($P141, 'Algorithm Details'!$A$6:$A$65, 0))), "")</f>
        <v/>
      </c>
      <c r="Z141" s="1" t="str">
        <f>IFERROR(IF(INDEX('Algorithm Details'!H$6:H$65, MATCH($P141, 'Algorithm Details'!$A$6:$A$65, 0)) = "", "", INDEX('Algorithm Details'!H$6:H$65, MATCH($P141, 'Algorithm Details'!$A$6:$A$65, 0))), "")</f>
        <v/>
      </c>
      <c r="AA141" s="1" t="str">
        <f>IFERROR(IF(INDEX('Algorithm Details'!I$6:I$65, MATCH($P141, 'Algorithm Details'!$A$6:$A$65, 0)) = "", "", INDEX('Algorithm Details'!I$6:I$65, MATCH($P141, 'Algorithm Details'!$A$6:$A$65, 0))), "")</f>
        <v/>
      </c>
      <c r="AB141" s="1" t="str">
        <f>IFERROR(IF(INDEX('Algorithm Details'!J$6:J$65, MATCH($P141, 'Algorithm Details'!$A$6:$A$65, 0)) = "", "", INDEX('Algorithm Details'!J$6:J$65, MATCH($P141, 'Algorithm Details'!$A$6:$A$65, 0))), "")</f>
        <v/>
      </c>
      <c r="AC141" s="1" t="str">
        <f>IFERROR(IF(INDEX('Algorithm Details'!K$6:K$65, MATCH($P141, 'Algorithm Details'!$A$6:$A$65, 0)) = "", "", INDEX('Algorithm Details'!K$6:K$65, MATCH($P141, 'Algorithm Details'!$A$6:$A$65, 0))), "")</f>
        <v/>
      </c>
      <c r="AD141" s="1" t="str">
        <f>IFERROR(IF(INDEX('Algorithm Details'!L$6:L$65, MATCH($P141, 'Algorithm Details'!$A$6:$A$65, 0)) = "", "", INDEX('Algorithm Details'!L$6:L$65, MATCH($P141, 'Algorithm Details'!$A$6:$A$65, 0))), "")</f>
        <v/>
      </c>
      <c r="AE141" s="1" t="str">
        <f>IFERROR(IF(INDEX('Algorithm Details'!M$6:M$65, MATCH($P141, 'Algorithm Details'!$A$6:$A$65, 0)) = "", "", INDEX('Algorithm Details'!M$6:M$65, MATCH($P141, 'Algorithm Details'!$A$6:$A$65, 0))), "")</f>
        <v/>
      </c>
      <c r="AF141" s="1" t="str">
        <f>IFERROR(IF(INDEX('Algorithm Details'!N$6:N$65, MATCH($P141, 'Algorithm Details'!$A$6:$A$65, 0)) = "", "", INDEX('Algorithm Details'!N$6:N$65, MATCH($P141, 'Algorithm Details'!$A$6:$A$65, 0))), "")</f>
        <v/>
      </c>
      <c r="AG141" s="1" t="str">
        <f>IFERROR(IF(INDEX('Algorithm Details'!O$6:O$65, MATCH($P141, 'Algorithm Details'!$A$6:$A$65, 0)) = "", "", INDEX('Algorithm Details'!O$6:O$65, MATCH($P141, 'Algorithm Details'!$A$6:$A$65, 0))), "")</f>
        <v/>
      </c>
      <c r="AH141" s="1" t="str">
        <f>IFERROR(IF(INDEX('Algorithm Details'!P$6:P$65, MATCH($P141, 'Algorithm Details'!$A$6:$A$65, 0)) = "", "", INDEX('Algorithm Details'!P$6:P$65, MATCH($P141, 'Algorithm Details'!$A$6:$A$65, 0))), "")</f>
        <v/>
      </c>
      <c r="AI141" s="1" t="str">
        <f>IFERROR(IF(INDEX('Algorithm Details'!Q$6:Q$65, MATCH($P141, 'Algorithm Details'!$A$6:$A$65, 0)) = "", "", INDEX('Algorithm Details'!Q$6:Q$65, MATCH($P141, 'Algorithm Details'!$A$6:$A$65, 0))), "")</f>
        <v/>
      </c>
      <c r="AJ141" s="1" t="str">
        <f>IFERROR(IF(INDEX('Algorithm Details'!R$6:R$65, MATCH($P141, 'Algorithm Details'!$A$6:$A$65, 0)) = "", "", INDEX('Algorithm Details'!R$6:R$65, MATCH($P141, 'Algorithm Details'!$A$6:$A$65, 0))), "")</f>
        <v/>
      </c>
      <c r="AK141" s="1" t="str">
        <f>IFERROR(IF(INDEX('Algorithm Details'!S$6:S$65, MATCH($P141, 'Algorithm Details'!$A$6:$A$65, 0)) = "", "", INDEX('Algorithm Details'!S$6:S$65, MATCH($P141, 'Algorithm Details'!$A$6:$A$65, 0))), "")</f>
        <v/>
      </c>
      <c r="AL141" s="1" t="str">
        <f>IFERROR(IF(INDEX('Algorithm Details'!T$6:T$65, MATCH($P141, 'Algorithm Details'!$A$6:$A$65, 0)) = "", "", INDEX('Algorithm Details'!T$6:T$65, MATCH($P141, 'Algorithm Details'!$A$6:$A$65, 0))), "")</f>
        <v/>
      </c>
      <c r="AM141" s="1" t="str">
        <f>IFERROR(IF(INDEX('Algorithm Details'!U$6:U$65, MATCH($P141, 'Algorithm Details'!$A$6:$A$65, 0)) = "", "", INDEX('Algorithm Details'!U$6:U$65, MATCH($P141, 'Algorithm Details'!$A$6:$A$65, 0))), "")</f>
        <v/>
      </c>
      <c r="AN141" s="1" t="str">
        <f>IFERROR(IF(INDEX('Algorithm Details'!V$6:V$65, MATCH($P141, 'Algorithm Details'!$A$6:$A$65, 0)) = "", "", INDEX('Algorithm Details'!V$6:V$65, MATCH($P141, 'Algorithm Details'!$A$6:$A$65, 0))), "")</f>
        <v/>
      </c>
      <c r="AO141" s="1" t="str">
        <f>IFERROR(IF(INDEX('Algorithm Details'!W$6:W$65, MATCH($P141, 'Algorithm Details'!$A$6:$A$65, 0)) = "", "", INDEX('Algorithm Details'!W$6:W$65, MATCH($P141, 'Algorithm Details'!$A$6:$A$65, 0))), "")</f>
        <v/>
      </c>
      <c r="AP141" s="1" t="str">
        <f>IFERROR(IF(INDEX('Algorithm Details'!X$6:X$65, MATCH($P141, 'Algorithm Details'!$A$6:$A$65, 0)) = "", "", INDEX('Algorithm Details'!X$6:X$65, MATCH($P141, 'Algorithm Details'!$A$6:$A$65, 0))), "")</f>
        <v/>
      </c>
      <c r="AQ141" s="1" t="str">
        <f>IFERROR(IF(INDEX('Algorithm Details'!Y$6:Y$65, MATCH($P141, 'Algorithm Details'!$A$6:$A$65, 0)) = "", "", INDEX('Algorithm Details'!Y$6:Y$65, MATCH($P141, 'Algorithm Details'!$A$6:$A$65, 0))), "")</f>
        <v/>
      </c>
      <c r="AR141" s="1" t="str">
        <f>IFERROR(IF(INDEX('Algorithm Details'!Z$6:Z$65, MATCH($P141, 'Algorithm Details'!$A$6:$A$65, 0)) = "", "", INDEX('Algorithm Details'!Z$6:Z$65, MATCH($P141, 'Algorithm Details'!$A$6:$A$65, 0))), "")</f>
        <v/>
      </c>
      <c r="AS141" s="1" t="str">
        <f>IFERROR(IF(INDEX('Algorithm Details'!AA$6:AA$65, MATCH($P141, 'Algorithm Details'!$A$6:$A$65, 0)) = "", "", INDEX('Algorithm Details'!AA$6:AA$65, MATCH($P141, 'Algorithm Details'!$A$6:$A$65, 0))), "")</f>
        <v/>
      </c>
      <c r="AT141" s="141" t="str">
        <f>IFERROR(IF(INDEX('Algorithm Details'!AB$6:AB$65, MATCH($P141, 'Algorithm Details'!$A$6:$A$65, 0)) = "", "", INDEX('Algorithm Details'!AB$6:AB$65, MATCH($P141, 'Algorithm Details'!$A$6:$A$65, 0))), "")</f>
        <v/>
      </c>
      <c r="AX141" s="1" t="str">
        <f t="shared" si="19"/>
        <v>ElasticFusion*</v>
      </c>
      <c r="AY141" s="1">
        <f t="shared" si="20"/>
        <v>17</v>
      </c>
      <c r="AZ141" s="1">
        <f t="shared" si="21"/>
        <v>9</v>
      </c>
      <c r="BA141" s="1">
        <f t="shared" si="22"/>
        <v>0</v>
      </c>
      <c r="BB141" s="1">
        <f t="shared" si="23"/>
        <v>0</v>
      </c>
      <c r="BC141" s="1">
        <f t="shared" si="27"/>
        <v>0</v>
      </c>
      <c r="BD141" s="79">
        <f t="shared" si="24"/>
        <v>0</v>
      </c>
    </row>
    <row r="142" spans="1:56" x14ac:dyDescent="0.25">
      <c r="A142" s="1" t="str">
        <f>Data!A153</f>
        <v>MARS (Lattice)</v>
      </c>
      <c r="B142" s="1">
        <f>'(old)OtherMetrics'!B153</f>
        <v>21</v>
      </c>
      <c r="C142" s="1">
        <f>AuxiliaryTable!EV143</f>
        <v>4</v>
      </c>
      <c r="D142" s="1">
        <f>'(old)OtherMetrics'!C153</f>
        <v>12</v>
      </c>
      <c r="E142" s="1">
        <f>'(old)OtherMetrics'!D153</f>
        <v>6</v>
      </c>
      <c r="F142">
        <f t="shared" si="28"/>
        <v>0</v>
      </c>
      <c r="G142" s="207">
        <f t="shared" si="29"/>
        <v>0</v>
      </c>
      <c r="I142" s="1">
        <f t="shared" si="18"/>
        <v>76</v>
      </c>
      <c r="J142" s="215">
        <f>RANK(G142, $G$14:$G$155, 0)+COUNTIF($I142:I283,I142)-1</f>
        <v>89</v>
      </c>
      <c r="P142" s="144" t="str">
        <f t="shared" ref="P142:P148" si="30">INDEX($A$14:$A$155, MATCH(ROW(A129), $J$14:$J$155, 0))</f>
        <v>RTAB. MSCKF (IMU+Ste.)</v>
      </c>
      <c r="Q142" s="141">
        <v>129</v>
      </c>
      <c r="R142" s="143">
        <f t="shared" si="25"/>
        <v>0</v>
      </c>
      <c r="S142" s="242" t="str">
        <f>IFERROR(INDEX('Algorithm Details'!$Y$6:$Y$65, MATCH(P142, 'Algorithm Details'!$A$6:$A$65, 0)), "")</f>
        <v/>
      </c>
      <c r="T142" s="1" t="str">
        <f>IFERROR(IF(INDEX('Algorithm Details'!B$6:B$65, MATCH($P142, 'Algorithm Details'!$A$6:$A$65, 0)) = "", "", INDEX('Algorithm Details'!B$6:B$65, MATCH($P142, 'Algorithm Details'!$A$6:$A$65, 0))), "")</f>
        <v/>
      </c>
      <c r="U142" s="249" t="str">
        <f>IFERROR(IF(INDEX('Algorithm Details'!C$6:C$65, MATCH($P142, 'Algorithm Details'!$A$6:$A$65, 0)) = "", "", INDEX('Algorithm Details'!C$6:C$65, MATCH($P142, 'Algorithm Details'!$A$6:$A$65, 0))), "")</f>
        <v/>
      </c>
      <c r="V142" s="1" t="str">
        <f>IFERROR(IF(INDEX('Algorithm Details'!D$6:D$65, MATCH($P142, 'Algorithm Details'!$A$6:$A$65, 0)) = "", "", INDEX('Algorithm Details'!D$6:D$65, MATCH($P142, 'Algorithm Details'!$A$6:$A$65, 0))), "")</f>
        <v/>
      </c>
      <c r="W142" s="1" t="str">
        <f>IFERROR(IF(INDEX('Algorithm Details'!E$6:E$65, MATCH($P142, 'Algorithm Details'!$A$6:$A$65, 0)) = "", "", INDEX('Algorithm Details'!E$6:E$65, MATCH($P142, 'Algorithm Details'!$A$6:$A$65, 0))), "")</f>
        <v/>
      </c>
      <c r="X142" s="1" t="str">
        <f>IFERROR(IF(INDEX('Algorithm Details'!F$6:F$65, MATCH($P142, 'Algorithm Details'!$A$6:$A$65, 0)) = "", "", INDEX('Algorithm Details'!F$6:F$65, MATCH($P142, 'Algorithm Details'!$A$6:$A$65, 0))), "")</f>
        <v/>
      </c>
      <c r="Y142" s="1" t="str">
        <f>IFERROR(IF(INDEX('Algorithm Details'!G$6:G$65, MATCH($P142, 'Algorithm Details'!$A$6:$A$65, 0)) = "", "", INDEX('Algorithm Details'!G$6:G$65, MATCH($P142, 'Algorithm Details'!$A$6:$A$65, 0))), "")</f>
        <v/>
      </c>
      <c r="Z142" s="1" t="str">
        <f>IFERROR(IF(INDEX('Algorithm Details'!H$6:H$65, MATCH($P142, 'Algorithm Details'!$A$6:$A$65, 0)) = "", "", INDEX('Algorithm Details'!H$6:H$65, MATCH($P142, 'Algorithm Details'!$A$6:$A$65, 0))), "")</f>
        <v/>
      </c>
      <c r="AA142" s="1" t="str">
        <f>IFERROR(IF(INDEX('Algorithm Details'!I$6:I$65, MATCH($P142, 'Algorithm Details'!$A$6:$A$65, 0)) = "", "", INDEX('Algorithm Details'!I$6:I$65, MATCH($P142, 'Algorithm Details'!$A$6:$A$65, 0))), "")</f>
        <v/>
      </c>
      <c r="AB142" s="1" t="str">
        <f>IFERROR(IF(INDEX('Algorithm Details'!J$6:J$65, MATCH($P142, 'Algorithm Details'!$A$6:$A$65, 0)) = "", "", INDEX('Algorithm Details'!J$6:J$65, MATCH($P142, 'Algorithm Details'!$A$6:$A$65, 0))), "")</f>
        <v/>
      </c>
      <c r="AC142" s="1" t="str">
        <f>IFERROR(IF(INDEX('Algorithm Details'!K$6:K$65, MATCH($P142, 'Algorithm Details'!$A$6:$A$65, 0)) = "", "", INDEX('Algorithm Details'!K$6:K$65, MATCH($P142, 'Algorithm Details'!$A$6:$A$65, 0))), "")</f>
        <v/>
      </c>
      <c r="AD142" s="1" t="str">
        <f>IFERROR(IF(INDEX('Algorithm Details'!L$6:L$65, MATCH($P142, 'Algorithm Details'!$A$6:$A$65, 0)) = "", "", INDEX('Algorithm Details'!L$6:L$65, MATCH($P142, 'Algorithm Details'!$A$6:$A$65, 0))), "")</f>
        <v/>
      </c>
      <c r="AE142" s="1" t="str">
        <f>IFERROR(IF(INDEX('Algorithm Details'!M$6:M$65, MATCH($P142, 'Algorithm Details'!$A$6:$A$65, 0)) = "", "", INDEX('Algorithm Details'!M$6:M$65, MATCH($P142, 'Algorithm Details'!$A$6:$A$65, 0))), "")</f>
        <v/>
      </c>
      <c r="AF142" s="1" t="str">
        <f>IFERROR(IF(INDEX('Algorithm Details'!N$6:N$65, MATCH($P142, 'Algorithm Details'!$A$6:$A$65, 0)) = "", "", INDEX('Algorithm Details'!N$6:N$65, MATCH($P142, 'Algorithm Details'!$A$6:$A$65, 0))), "")</f>
        <v/>
      </c>
      <c r="AG142" s="1" t="str">
        <f>IFERROR(IF(INDEX('Algorithm Details'!O$6:O$65, MATCH($P142, 'Algorithm Details'!$A$6:$A$65, 0)) = "", "", INDEX('Algorithm Details'!O$6:O$65, MATCH($P142, 'Algorithm Details'!$A$6:$A$65, 0))), "")</f>
        <v/>
      </c>
      <c r="AH142" s="1" t="str">
        <f>IFERROR(IF(INDEX('Algorithm Details'!P$6:P$65, MATCH($P142, 'Algorithm Details'!$A$6:$A$65, 0)) = "", "", INDEX('Algorithm Details'!P$6:P$65, MATCH($P142, 'Algorithm Details'!$A$6:$A$65, 0))), "")</f>
        <v/>
      </c>
      <c r="AI142" s="1" t="str">
        <f>IFERROR(IF(INDEX('Algorithm Details'!Q$6:Q$65, MATCH($P142, 'Algorithm Details'!$A$6:$A$65, 0)) = "", "", INDEX('Algorithm Details'!Q$6:Q$65, MATCH($P142, 'Algorithm Details'!$A$6:$A$65, 0))), "")</f>
        <v/>
      </c>
      <c r="AJ142" s="1" t="str">
        <f>IFERROR(IF(INDEX('Algorithm Details'!R$6:R$65, MATCH($P142, 'Algorithm Details'!$A$6:$A$65, 0)) = "", "", INDEX('Algorithm Details'!R$6:R$65, MATCH($P142, 'Algorithm Details'!$A$6:$A$65, 0))), "")</f>
        <v/>
      </c>
      <c r="AK142" s="1" t="str">
        <f>IFERROR(IF(INDEX('Algorithm Details'!S$6:S$65, MATCH($P142, 'Algorithm Details'!$A$6:$A$65, 0)) = "", "", INDEX('Algorithm Details'!S$6:S$65, MATCH($P142, 'Algorithm Details'!$A$6:$A$65, 0))), "")</f>
        <v/>
      </c>
      <c r="AL142" s="1" t="str">
        <f>IFERROR(IF(INDEX('Algorithm Details'!T$6:T$65, MATCH($P142, 'Algorithm Details'!$A$6:$A$65, 0)) = "", "", INDEX('Algorithm Details'!T$6:T$65, MATCH($P142, 'Algorithm Details'!$A$6:$A$65, 0))), "")</f>
        <v/>
      </c>
      <c r="AM142" s="1" t="str">
        <f>IFERROR(IF(INDEX('Algorithm Details'!U$6:U$65, MATCH($P142, 'Algorithm Details'!$A$6:$A$65, 0)) = "", "", INDEX('Algorithm Details'!U$6:U$65, MATCH($P142, 'Algorithm Details'!$A$6:$A$65, 0))), "")</f>
        <v/>
      </c>
      <c r="AN142" s="1" t="str">
        <f>IFERROR(IF(INDEX('Algorithm Details'!V$6:V$65, MATCH($P142, 'Algorithm Details'!$A$6:$A$65, 0)) = "", "", INDEX('Algorithm Details'!V$6:V$65, MATCH($P142, 'Algorithm Details'!$A$6:$A$65, 0))), "")</f>
        <v/>
      </c>
      <c r="AO142" s="1" t="str">
        <f>IFERROR(IF(INDEX('Algorithm Details'!W$6:W$65, MATCH($P142, 'Algorithm Details'!$A$6:$A$65, 0)) = "", "", INDEX('Algorithm Details'!W$6:W$65, MATCH($P142, 'Algorithm Details'!$A$6:$A$65, 0))), "")</f>
        <v/>
      </c>
      <c r="AP142" s="1" t="str">
        <f>IFERROR(IF(INDEX('Algorithm Details'!X$6:X$65, MATCH($P142, 'Algorithm Details'!$A$6:$A$65, 0)) = "", "", INDEX('Algorithm Details'!X$6:X$65, MATCH($P142, 'Algorithm Details'!$A$6:$A$65, 0))), "")</f>
        <v/>
      </c>
      <c r="AQ142" s="1" t="str">
        <f>IFERROR(IF(INDEX('Algorithm Details'!Y$6:Y$65, MATCH($P142, 'Algorithm Details'!$A$6:$A$65, 0)) = "", "", INDEX('Algorithm Details'!Y$6:Y$65, MATCH($P142, 'Algorithm Details'!$A$6:$A$65, 0))), "")</f>
        <v/>
      </c>
      <c r="AR142" s="1" t="str">
        <f>IFERROR(IF(INDEX('Algorithm Details'!Z$6:Z$65, MATCH($P142, 'Algorithm Details'!$A$6:$A$65, 0)) = "", "", INDEX('Algorithm Details'!Z$6:Z$65, MATCH($P142, 'Algorithm Details'!$A$6:$A$65, 0))), "")</f>
        <v/>
      </c>
      <c r="AS142" s="1" t="str">
        <f>IFERROR(IF(INDEX('Algorithm Details'!AA$6:AA$65, MATCH($P142, 'Algorithm Details'!$A$6:$A$65, 0)) = "", "", INDEX('Algorithm Details'!AA$6:AA$65, MATCH($P142, 'Algorithm Details'!$A$6:$A$65, 0))), "")</f>
        <v/>
      </c>
      <c r="AT142" s="141" t="str">
        <f>IFERROR(IF(INDEX('Algorithm Details'!AB$6:AB$65, MATCH($P142, 'Algorithm Details'!$A$6:$A$65, 0)) = "", "", INDEX('Algorithm Details'!AB$6:AB$65, MATCH($P142, 'Algorithm Details'!$A$6:$A$65, 0))), "")</f>
        <v/>
      </c>
      <c r="AX142" s="1" t="str">
        <f t="shared" si="19"/>
        <v>RTAB. MSCKF (IMU+Ste.)</v>
      </c>
      <c r="AY142" s="1">
        <f t="shared" si="20"/>
        <v>11</v>
      </c>
      <c r="AZ142" s="1">
        <f t="shared" si="21"/>
        <v>5</v>
      </c>
      <c r="BA142" s="1">
        <f t="shared" si="22"/>
        <v>0</v>
      </c>
      <c r="BB142" s="1">
        <f t="shared" si="23"/>
        <v>0</v>
      </c>
      <c r="BC142" s="1">
        <f t="shared" si="27"/>
        <v>0</v>
      </c>
      <c r="BD142" s="79">
        <f t="shared" si="24"/>
        <v>0</v>
      </c>
    </row>
    <row r="143" spans="1:56" x14ac:dyDescent="0.25">
      <c r="A143" s="1" t="str">
        <f>Data!A154</f>
        <v>Faster-LIO PHC</v>
      </c>
      <c r="B143" s="1">
        <f>'(old)OtherMetrics'!B154</f>
        <v>18</v>
      </c>
      <c r="C143" s="1">
        <f>AuxiliaryTable!EV144</f>
        <v>4</v>
      </c>
      <c r="D143" s="1">
        <f>'(old)OtherMetrics'!C154</f>
        <v>6</v>
      </c>
      <c r="E143" s="1">
        <f>'(old)OtherMetrics'!D154</f>
        <v>10</v>
      </c>
      <c r="F143">
        <f t="shared" si="28"/>
        <v>0</v>
      </c>
      <c r="G143" s="207">
        <f t="shared" si="29"/>
        <v>0</v>
      </c>
      <c r="I143" s="1">
        <f t="shared" ref="I143:I155" si="31">RANK(G143, $G$14:$G$155, 0)</f>
        <v>76</v>
      </c>
      <c r="J143" s="215">
        <f>RANK(G143, $G$14:$G$155, 0)+COUNTIF($I143:I284,I143)-1</f>
        <v>88</v>
      </c>
      <c r="P143" s="144" t="str">
        <f t="shared" si="30"/>
        <v>RTAB. OKVIS (IMU+Ste.)</v>
      </c>
      <c r="Q143" s="141">
        <v>130</v>
      </c>
      <c r="R143" s="143">
        <f t="shared" si="25"/>
        <v>0</v>
      </c>
      <c r="S143" s="242" t="str">
        <f>IFERROR(INDEX('Algorithm Details'!$Y$6:$Y$65, MATCH(P143, 'Algorithm Details'!$A$6:$A$65, 0)), "")</f>
        <v/>
      </c>
      <c r="T143" s="1" t="str">
        <f>IFERROR(IF(INDEX('Algorithm Details'!B$6:B$65, MATCH($P143, 'Algorithm Details'!$A$6:$A$65, 0)) = "", "", INDEX('Algorithm Details'!B$6:B$65, MATCH($P143, 'Algorithm Details'!$A$6:$A$65, 0))), "")</f>
        <v/>
      </c>
      <c r="U143" s="249" t="str">
        <f>IFERROR(IF(INDEX('Algorithm Details'!C$6:C$65, MATCH($P143, 'Algorithm Details'!$A$6:$A$65, 0)) = "", "", INDEX('Algorithm Details'!C$6:C$65, MATCH($P143, 'Algorithm Details'!$A$6:$A$65, 0))), "")</f>
        <v/>
      </c>
      <c r="V143" s="1" t="str">
        <f>IFERROR(IF(INDEX('Algorithm Details'!D$6:D$65, MATCH($P143, 'Algorithm Details'!$A$6:$A$65, 0)) = "", "", INDEX('Algorithm Details'!D$6:D$65, MATCH($P143, 'Algorithm Details'!$A$6:$A$65, 0))), "")</f>
        <v/>
      </c>
      <c r="W143" s="1" t="str">
        <f>IFERROR(IF(INDEX('Algorithm Details'!E$6:E$65, MATCH($P143, 'Algorithm Details'!$A$6:$A$65, 0)) = "", "", INDEX('Algorithm Details'!E$6:E$65, MATCH($P143, 'Algorithm Details'!$A$6:$A$65, 0))), "")</f>
        <v/>
      </c>
      <c r="X143" s="1" t="str">
        <f>IFERROR(IF(INDEX('Algorithm Details'!F$6:F$65, MATCH($P143, 'Algorithm Details'!$A$6:$A$65, 0)) = "", "", INDEX('Algorithm Details'!F$6:F$65, MATCH($P143, 'Algorithm Details'!$A$6:$A$65, 0))), "")</f>
        <v/>
      </c>
      <c r="Y143" s="1" t="str">
        <f>IFERROR(IF(INDEX('Algorithm Details'!G$6:G$65, MATCH($P143, 'Algorithm Details'!$A$6:$A$65, 0)) = "", "", INDEX('Algorithm Details'!G$6:G$65, MATCH($P143, 'Algorithm Details'!$A$6:$A$65, 0))), "")</f>
        <v/>
      </c>
      <c r="Z143" s="1" t="str">
        <f>IFERROR(IF(INDEX('Algorithm Details'!H$6:H$65, MATCH($P143, 'Algorithm Details'!$A$6:$A$65, 0)) = "", "", INDEX('Algorithm Details'!H$6:H$65, MATCH($P143, 'Algorithm Details'!$A$6:$A$65, 0))), "")</f>
        <v/>
      </c>
      <c r="AA143" s="1" t="str">
        <f>IFERROR(IF(INDEX('Algorithm Details'!I$6:I$65, MATCH($P143, 'Algorithm Details'!$A$6:$A$65, 0)) = "", "", INDEX('Algorithm Details'!I$6:I$65, MATCH($P143, 'Algorithm Details'!$A$6:$A$65, 0))), "")</f>
        <v/>
      </c>
      <c r="AB143" s="1" t="str">
        <f>IFERROR(IF(INDEX('Algorithm Details'!J$6:J$65, MATCH($P143, 'Algorithm Details'!$A$6:$A$65, 0)) = "", "", INDEX('Algorithm Details'!J$6:J$65, MATCH($P143, 'Algorithm Details'!$A$6:$A$65, 0))), "")</f>
        <v/>
      </c>
      <c r="AC143" s="1" t="str">
        <f>IFERROR(IF(INDEX('Algorithm Details'!K$6:K$65, MATCH($P143, 'Algorithm Details'!$A$6:$A$65, 0)) = "", "", INDEX('Algorithm Details'!K$6:K$65, MATCH($P143, 'Algorithm Details'!$A$6:$A$65, 0))), "")</f>
        <v/>
      </c>
      <c r="AD143" s="1" t="str">
        <f>IFERROR(IF(INDEX('Algorithm Details'!L$6:L$65, MATCH($P143, 'Algorithm Details'!$A$6:$A$65, 0)) = "", "", INDEX('Algorithm Details'!L$6:L$65, MATCH($P143, 'Algorithm Details'!$A$6:$A$65, 0))), "")</f>
        <v/>
      </c>
      <c r="AE143" s="1" t="str">
        <f>IFERROR(IF(INDEX('Algorithm Details'!M$6:M$65, MATCH($P143, 'Algorithm Details'!$A$6:$A$65, 0)) = "", "", INDEX('Algorithm Details'!M$6:M$65, MATCH($P143, 'Algorithm Details'!$A$6:$A$65, 0))), "")</f>
        <v/>
      </c>
      <c r="AF143" s="1" t="str">
        <f>IFERROR(IF(INDEX('Algorithm Details'!N$6:N$65, MATCH($P143, 'Algorithm Details'!$A$6:$A$65, 0)) = "", "", INDEX('Algorithm Details'!N$6:N$65, MATCH($P143, 'Algorithm Details'!$A$6:$A$65, 0))), "")</f>
        <v/>
      </c>
      <c r="AG143" s="1" t="str">
        <f>IFERROR(IF(INDEX('Algorithm Details'!O$6:O$65, MATCH($P143, 'Algorithm Details'!$A$6:$A$65, 0)) = "", "", INDEX('Algorithm Details'!O$6:O$65, MATCH($P143, 'Algorithm Details'!$A$6:$A$65, 0))), "")</f>
        <v/>
      </c>
      <c r="AH143" s="1" t="str">
        <f>IFERROR(IF(INDEX('Algorithm Details'!P$6:P$65, MATCH($P143, 'Algorithm Details'!$A$6:$A$65, 0)) = "", "", INDEX('Algorithm Details'!P$6:P$65, MATCH($P143, 'Algorithm Details'!$A$6:$A$65, 0))), "")</f>
        <v/>
      </c>
      <c r="AI143" s="1" t="str">
        <f>IFERROR(IF(INDEX('Algorithm Details'!Q$6:Q$65, MATCH($P143, 'Algorithm Details'!$A$6:$A$65, 0)) = "", "", INDEX('Algorithm Details'!Q$6:Q$65, MATCH($P143, 'Algorithm Details'!$A$6:$A$65, 0))), "")</f>
        <v/>
      </c>
      <c r="AJ143" s="1" t="str">
        <f>IFERROR(IF(INDEX('Algorithm Details'!R$6:R$65, MATCH($P143, 'Algorithm Details'!$A$6:$A$65, 0)) = "", "", INDEX('Algorithm Details'!R$6:R$65, MATCH($P143, 'Algorithm Details'!$A$6:$A$65, 0))), "")</f>
        <v/>
      </c>
      <c r="AK143" s="1" t="str">
        <f>IFERROR(IF(INDEX('Algorithm Details'!S$6:S$65, MATCH($P143, 'Algorithm Details'!$A$6:$A$65, 0)) = "", "", INDEX('Algorithm Details'!S$6:S$65, MATCH($P143, 'Algorithm Details'!$A$6:$A$65, 0))), "")</f>
        <v/>
      </c>
      <c r="AL143" s="1" t="str">
        <f>IFERROR(IF(INDEX('Algorithm Details'!T$6:T$65, MATCH($P143, 'Algorithm Details'!$A$6:$A$65, 0)) = "", "", INDEX('Algorithm Details'!T$6:T$65, MATCH($P143, 'Algorithm Details'!$A$6:$A$65, 0))), "")</f>
        <v/>
      </c>
      <c r="AM143" s="1" t="str">
        <f>IFERROR(IF(INDEX('Algorithm Details'!U$6:U$65, MATCH($P143, 'Algorithm Details'!$A$6:$A$65, 0)) = "", "", INDEX('Algorithm Details'!U$6:U$65, MATCH($P143, 'Algorithm Details'!$A$6:$A$65, 0))), "")</f>
        <v/>
      </c>
      <c r="AN143" s="1" t="str">
        <f>IFERROR(IF(INDEX('Algorithm Details'!V$6:V$65, MATCH($P143, 'Algorithm Details'!$A$6:$A$65, 0)) = "", "", INDEX('Algorithm Details'!V$6:V$65, MATCH($P143, 'Algorithm Details'!$A$6:$A$65, 0))), "")</f>
        <v/>
      </c>
      <c r="AO143" s="1" t="str">
        <f>IFERROR(IF(INDEX('Algorithm Details'!W$6:W$65, MATCH($P143, 'Algorithm Details'!$A$6:$A$65, 0)) = "", "", INDEX('Algorithm Details'!W$6:W$65, MATCH($P143, 'Algorithm Details'!$A$6:$A$65, 0))), "")</f>
        <v/>
      </c>
      <c r="AP143" s="1" t="str">
        <f>IFERROR(IF(INDEX('Algorithm Details'!X$6:X$65, MATCH($P143, 'Algorithm Details'!$A$6:$A$65, 0)) = "", "", INDEX('Algorithm Details'!X$6:X$65, MATCH($P143, 'Algorithm Details'!$A$6:$A$65, 0))), "")</f>
        <v/>
      </c>
      <c r="AQ143" s="1" t="str">
        <f>IFERROR(IF(INDEX('Algorithm Details'!Y$6:Y$65, MATCH($P143, 'Algorithm Details'!$A$6:$A$65, 0)) = "", "", INDEX('Algorithm Details'!Y$6:Y$65, MATCH($P143, 'Algorithm Details'!$A$6:$A$65, 0))), "")</f>
        <v/>
      </c>
      <c r="AR143" s="1" t="str">
        <f>IFERROR(IF(INDEX('Algorithm Details'!Z$6:Z$65, MATCH($P143, 'Algorithm Details'!$A$6:$A$65, 0)) = "", "", INDEX('Algorithm Details'!Z$6:Z$65, MATCH($P143, 'Algorithm Details'!$A$6:$A$65, 0))), "")</f>
        <v/>
      </c>
      <c r="AS143" s="1" t="str">
        <f>IFERROR(IF(INDEX('Algorithm Details'!AA$6:AA$65, MATCH($P143, 'Algorithm Details'!$A$6:$A$65, 0)) = "", "", INDEX('Algorithm Details'!AA$6:AA$65, MATCH($P143, 'Algorithm Details'!$A$6:$A$65, 0))), "")</f>
        <v/>
      </c>
      <c r="AT143" s="141" t="str">
        <f>IFERROR(IF(INDEX('Algorithm Details'!AB$6:AB$65, MATCH($P143, 'Algorithm Details'!$A$6:$A$65, 0)) = "", "", INDEX('Algorithm Details'!AB$6:AB$65, MATCH($P143, 'Algorithm Details'!$A$6:$A$65, 0))), "")</f>
        <v/>
      </c>
      <c r="AX143" s="1" t="str">
        <f t="shared" ref="AX143:AX155" si="32">INDEX(A$14:A$155, MATCH(ROW(A130), $J$14:$J$155, 0))</f>
        <v>RTAB. OKVIS (IMU+Ste.)</v>
      </c>
      <c r="AY143" s="1">
        <f t="shared" ref="AY143:AY155" si="33">INDEX(B$14:B$155, MATCH(ROW(B130), $J$14:$J$155, 0))</f>
        <v>11</v>
      </c>
      <c r="AZ143" s="1">
        <f t="shared" ref="AZ143:AZ155" si="34">INDEX(C$14:C$155, MATCH(ROW(C130), $J$14:$J$155, 0))</f>
        <v>5</v>
      </c>
      <c r="BA143" s="1">
        <f t="shared" ref="BA143:BA155" si="35">INDEX(D$14:D$155, MATCH(ROW(D130), $J$14:$J$155, 0))</f>
        <v>1</v>
      </c>
      <c r="BB143" s="1">
        <f t="shared" ref="BB143:BB155" si="36">INDEX(E$14:E$155, MATCH(ROW(E130), $J$14:$J$155, 0))</f>
        <v>2</v>
      </c>
      <c r="BC143" s="1">
        <f t="shared" si="27"/>
        <v>0</v>
      </c>
      <c r="BD143" s="79">
        <f t="shared" si="24"/>
        <v>0</v>
      </c>
    </row>
    <row r="144" spans="1:56" x14ac:dyDescent="0.25">
      <c r="A144" s="1" t="str">
        <f>Data!A155</f>
        <v>VIRAL-SLAM</v>
      </c>
      <c r="B144" s="1">
        <f>'(old)OtherMetrics'!B155</f>
        <v>9</v>
      </c>
      <c r="C144" s="1">
        <f>AuxiliaryTable!EV145</f>
        <v>7</v>
      </c>
      <c r="D144" s="1">
        <f>'(old)OtherMetrics'!C155</f>
        <v>0</v>
      </c>
      <c r="E144" s="1">
        <f>'(old)OtherMetrics'!D155</f>
        <v>0</v>
      </c>
      <c r="F144">
        <f t="shared" si="28"/>
        <v>0</v>
      </c>
      <c r="G144" s="207">
        <f t="shared" si="29"/>
        <v>0</v>
      </c>
      <c r="I144" s="1">
        <f t="shared" si="31"/>
        <v>76</v>
      </c>
      <c r="J144" s="215">
        <f>RANK(G144, $G$14:$G$155, 0)+COUNTIF($I144:I285,I144)-1</f>
        <v>87</v>
      </c>
      <c r="P144" s="144" t="str">
        <f t="shared" si="30"/>
        <v>RTAB. Stereo. Viso2</v>
      </c>
      <c r="Q144" s="141">
        <v>131</v>
      </c>
      <c r="R144" s="143">
        <f t="shared" si="25"/>
        <v>0</v>
      </c>
      <c r="S144" s="242" t="str">
        <f>IFERROR(INDEX('Algorithm Details'!$Y$6:$Y$65, MATCH(P144, 'Algorithm Details'!$A$6:$A$65, 0)), "")</f>
        <v/>
      </c>
      <c r="T144" s="1" t="str">
        <f>IFERROR(IF(INDEX('Algorithm Details'!B$6:B$65, MATCH($P144, 'Algorithm Details'!$A$6:$A$65, 0)) = "", "", INDEX('Algorithm Details'!B$6:B$65, MATCH($P144, 'Algorithm Details'!$A$6:$A$65, 0))), "")</f>
        <v/>
      </c>
      <c r="U144" s="249" t="str">
        <f>IFERROR(IF(INDEX('Algorithm Details'!C$6:C$65, MATCH($P144, 'Algorithm Details'!$A$6:$A$65, 0)) = "", "", INDEX('Algorithm Details'!C$6:C$65, MATCH($P144, 'Algorithm Details'!$A$6:$A$65, 0))), "")</f>
        <v/>
      </c>
      <c r="V144" s="1" t="str">
        <f>IFERROR(IF(INDEX('Algorithm Details'!D$6:D$65, MATCH($P144, 'Algorithm Details'!$A$6:$A$65, 0)) = "", "", INDEX('Algorithm Details'!D$6:D$65, MATCH($P144, 'Algorithm Details'!$A$6:$A$65, 0))), "")</f>
        <v/>
      </c>
      <c r="W144" s="1" t="str">
        <f>IFERROR(IF(INDEX('Algorithm Details'!E$6:E$65, MATCH($P144, 'Algorithm Details'!$A$6:$A$65, 0)) = "", "", INDEX('Algorithm Details'!E$6:E$65, MATCH($P144, 'Algorithm Details'!$A$6:$A$65, 0))), "")</f>
        <v/>
      </c>
      <c r="X144" s="1" t="str">
        <f>IFERROR(IF(INDEX('Algorithm Details'!F$6:F$65, MATCH($P144, 'Algorithm Details'!$A$6:$A$65, 0)) = "", "", INDEX('Algorithm Details'!F$6:F$65, MATCH($P144, 'Algorithm Details'!$A$6:$A$65, 0))), "")</f>
        <v/>
      </c>
      <c r="Y144" s="1" t="str">
        <f>IFERROR(IF(INDEX('Algorithm Details'!G$6:G$65, MATCH($P144, 'Algorithm Details'!$A$6:$A$65, 0)) = "", "", INDEX('Algorithm Details'!G$6:G$65, MATCH($P144, 'Algorithm Details'!$A$6:$A$65, 0))), "")</f>
        <v/>
      </c>
      <c r="Z144" s="1" t="str">
        <f>IFERROR(IF(INDEX('Algorithm Details'!H$6:H$65, MATCH($P144, 'Algorithm Details'!$A$6:$A$65, 0)) = "", "", INDEX('Algorithm Details'!H$6:H$65, MATCH($P144, 'Algorithm Details'!$A$6:$A$65, 0))), "")</f>
        <v/>
      </c>
      <c r="AA144" s="1" t="str">
        <f>IFERROR(IF(INDEX('Algorithm Details'!I$6:I$65, MATCH($P144, 'Algorithm Details'!$A$6:$A$65, 0)) = "", "", INDEX('Algorithm Details'!I$6:I$65, MATCH($P144, 'Algorithm Details'!$A$6:$A$65, 0))), "")</f>
        <v/>
      </c>
      <c r="AB144" s="1" t="str">
        <f>IFERROR(IF(INDEX('Algorithm Details'!J$6:J$65, MATCH($P144, 'Algorithm Details'!$A$6:$A$65, 0)) = "", "", INDEX('Algorithm Details'!J$6:J$65, MATCH($P144, 'Algorithm Details'!$A$6:$A$65, 0))), "")</f>
        <v/>
      </c>
      <c r="AC144" s="1" t="str">
        <f>IFERROR(IF(INDEX('Algorithm Details'!K$6:K$65, MATCH($P144, 'Algorithm Details'!$A$6:$A$65, 0)) = "", "", INDEX('Algorithm Details'!K$6:K$65, MATCH($P144, 'Algorithm Details'!$A$6:$A$65, 0))), "")</f>
        <v/>
      </c>
      <c r="AD144" s="1" t="str">
        <f>IFERROR(IF(INDEX('Algorithm Details'!L$6:L$65, MATCH($P144, 'Algorithm Details'!$A$6:$A$65, 0)) = "", "", INDEX('Algorithm Details'!L$6:L$65, MATCH($P144, 'Algorithm Details'!$A$6:$A$65, 0))), "")</f>
        <v/>
      </c>
      <c r="AE144" s="1" t="str">
        <f>IFERROR(IF(INDEX('Algorithm Details'!M$6:M$65, MATCH($P144, 'Algorithm Details'!$A$6:$A$65, 0)) = "", "", INDEX('Algorithm Details'!M$6:M$65, MATCH($P144, 'Algorithm Details'!$A$6:$A$65, 0))), "")</f>
        <v/>
      </c>
      <c r="AF144" s="1" t="str">
        <f>IFERROR(IF(INDEX('Algorithm Details'!N$6:N$65, MATCH($P144, 'Algorithm Details'!$A$6:$A$65, 0)) = "", "", INDEX('Algorithm Details'!N$6:N$65, MATCH($P144, 'Algorithm Details'!$A$6:$A$65, 0))), "")</f>
        <v/>
      </c>
      <c r="AG144" s="1" t="str">
        <f>IFERROR(IF(INDEX('Algorithm Details'!O$6:O$65, MATCH($P144, 'Algorithm Details'!$A$6:$A$65, 0)) = "", "", INDEX('Algorithm Details'!O$6:O$65, MATCH($P144, 'Algorithm Details'!$A$6:$A$65, 0))), "")</f>
        <v/>
      </c>
      <c r="AH144" s="1" t="str">
        <f>IFERROR(IF(INDEX('Algorithm Details'!P$6:P$65, MATCH($P144, 'Algorithm Details'!$A$6:$A$65, 0)) = "", "", INDEX('Algorithm Details'!P$6:P$65, MATCH($P144, 'Algorithm Details'!$A$6:$A$65, 0))), "")</f>
        <v/>
      </c>
      <c r="AI144" s="1" t="str">
        <f>IFERROR(IF(INDEX('Algorithm Details'!Q$6:Q$65, MATCH($P144, 'Algorithm Details'!$A$6:$A$65, 0)) = "", "", INDEX('Algorithm Details'!Q$6:Q$65, MATCH($P144, 'Algorithm Details'!$A$6:$A$65, 0))), "")</f>
        <v/>
      </c>
      <c r="AJ144" s="1" t="str">
        <f>IFERROR(IF(INDEX('Algorithm Details'!R$6:R$65, MATCH($P144, 'Algorithm Details'!$A$6:$A$65, 0)) = "", "", INDEX('Algorithm Details'!R$6:R$65, MATCH($P144, 'Algorithm Details'!$A$6:$A$65, 0))), "")</f>
        <v/>
      </c>
      <c r="AK144" s="1" t="str">
        <f>IFERROR(IF(INDEX('Algorithm Details'!S$6:S$65, MATCH($P144, 'Algorithm Details'!$A$6:$A$65, 0)) = "", "", INDEX('Algorithm Details'!S$6:S$65, MATCH($P144, 'Algorithm Details'!$A$6:$A$65, 0))), "")</f>
        <v/>
      </c>
      <c r="AL144" s="1" t="str">
        <f>IFERROR(IF(INDEX('Algorithm Details'!T$6:T$65, MATCH($P144, 'Algorithm Details'!$A$6:$A$65, 0)) = "", "", INDEX('Algorithm Details'!T$6:T$65, MATCH($P144, 'Algorithm Details'!$A$6:$A$65, 0))), "")</f>
        <v/>
      </c>
      <c r="AM144" s="1" t="str">
        <f>IFERROR(IF(INDEX('Algorithm Details'!U$6:U$65, MATCH($P144, 'Algorithm Details'!$A$6:$A$65, 0)) = "", "", INDEX('Algorithm Details'!U$6:U$65, MATCH($P144, 'Algorithm Details'!$A$6:$A$65, 0))), "")</f>
        <v/>
      </c>
      <c r="AN144" s="1" t="str">
        <f>IFERROR(IF(INDEX('Algorithm Details'!V$6:V$65, MATCH($P144, 'Algorithm Details'!$A$6:$A$65, 0)) = "", "", INDEX('Algorithm Details'!V$6:V$65, MATCH($P144, 'Algorithm Details'!$A$6:$A$65, 0))), "")</f>
        <v/>
      </c>
      <c r="AO144" s="1" t="str">
        <f>IFERROR(IF(INDEX('Algorithm Details'!W$6:W$65, MATCH($P144, 'Algorithm Details'!$A$6:$A$65, 0)) = "", "", INDEX('Algorithm Details'!W$6:W$65, MATCH($P144, 'Algorithm Details'!$A$6:$A$65, 0))), "")</f>
        <v/>
      </c>
      <c r="AP144" s="1" t="str">
        <f>IFERROR(IF(INDEX('Algorithm Details'!X$6:X$65, MATCH($P144, 'Algorithm Details'!$A$6:$A$65, 0)) = "", "", INDEX('Algorithm Details'!X$6:X$65, MATCH($P144, 'Algorithm Details'!$A$6:$A$65, 0))), "")</f>
        <v/>
      </c>
      <c r="AQ144" s="1" t="str">
        <f>IFERROR(IF(INDEX('Algorithm Details'!Y$6:Y$65, MATCH($P144, 'Algorithm Details'!$A$6:$A$65, 0)) = "", "", INDEX('Algorithm Details'!Y$6:Y$65, MATCH($P144, 'Algorithm Details'!$A$6:$A$65, 0))), "")</f>
        <v/>
      </c>
      <c r="AR144" s="1" t="str">
        <f>IFERROR(IF(INDEX('Algorithm Details'!Z$6:Z$65, MATCH($P144, 'Algorithm Details'!$A$6:$A$65, 0)) = "", "", INDEX('Algorithm Details'!Z$6:Z$65, MATCH($P144, 'Algorithm Details'!$A$6:$A$65, 0))), "")</f>
        <v/>
      </c>
      <c r="AS144" s="1" t="str">
        <f>IFERROR(IF(INDEX('Algorithm Details'!AA$6:AA$65, MATCH($P144, 'Algorithm Details'!$A$6:$A$65, 0)) = "", "", INDEX('Algorithm Details'!AA$6:AA$65, MATCH($P144, 'Algorithm Details'!$A$6:$A$65, 0))), "")</f>
        <v/>
      </c>
      <c r="AT144" s="141" t="str">
        <f>IFERROR(IF(INDEX('Algorithm Details'!AB$6:AB$65, MATCH($P144, 'Algorithm Details'!$A$6:$A$65, 0)) = "", "", INDEX('Algorithm Details'!AB$6:AB$65, MATCH($P144, 'Algorithm Details'!$A$6:$A$65, 0))), "")</f>
        <v/>
      </c>
      <c r="AX144" s="1" t="str">
        <f t="shared" si="32"/>
        <v>RTAB. Stereo. Viso2</v>
      </c>
      <c r="AY144" s="1">
        <f t="shared" si="33"/>
        <v>11</v>
      </c>
      <c r="AZ144" s="1">
        <f t="shared" si="34"/>
        <v>12</v>
      </c>
      <c r="BA144" s="1">
        <f t="shared" si="35"/>
        <v>0</v>
      </c>
      <c r="BB144" s="1">
        <f t="shared" si="36"/>
        <v>0</v>
      </c>
      <c r="BC144" s="1">
        <f t="shared" si="27"/>
        <v>0</v>
      </c>
      <c r="BD144" s="79">
        <f t="shared" ref="BD144:BD155" si="37">INDEX(G$14:G$155, MATCH(ROW(G131), $J$14:$J$155, 0))</f>
        <v>0</v>
      </c>
    </row>
    <row r="145" spans="1:56" x14ac:dyDescent="0.25">
      <c r="A145" s="1" t="str">
        <f>Data!A156</f>
        <v>M-LOAM-gf</v>
      </c>
      <c r="B145" s="1">
        <f>'(old)OtherMetrics'!B156</f>
        <v>5</v>
      </c>
      <c r="C145" s="1">
        <f>AuxiliaryTable!EV146</f>
        <v>5</v>
      </c>
      <c r="D145" s="1">
        <f>'(old)OtherMetrics'!C156</f>
        <v>5</v>
      </c>
      <c r="E145" s="1">
        <f>'(old)OtherMetrics'!D156</f>
        <v>0</v>
      </c>
      <c r="F145">
        <f t="shared" si="28"/>
        <v>0</v>
      </c>
      <c r="G145" s="207">
        <f t="shared" si="29"/>
        <v>0</v>
      </c>
      <c r="I145" s="1">
        <f t="shared" si="31"/>
        <v>76</v>
      </c>
      <c r="J145" s="215">
        <f>RANK(G145, $G$14:$G$155, 0)+COUNTIF($I145:I286,I145)-1</f>
        <v>86</v>
      </c>
      <c r="P145" s="144" t="str">
        <f t="shared" si="30"/>
        <v>RTAB. Stereo. Fovis</v>
      </c>
      <c r="Q145" s="141">
        <v>132</v>
      </c>
      <c r="R145" s="143">
        <f t="shared" si="25"/>
        <v>0</v>
      </c>
      <c r="S145" s="242" t="str">
        <f>IFERROR(INDEX('Algorithm Details'!$Y$6:$Y$65, MATCH(P145, 'Algorithm Details'!$A$6:$A$65, 0)), "")</f>
        <v/>
      </c>
      <c r="T145" s="1" t="str">
        <f>IFERROR(IF(INDEX('Algorithm Details'!B$6:B$65, MATCH($P145, 'Algorithm Details'!$A$6:$A$65, 0)) = "", "", INDEX('Algorithm Details'!B$6:B$65, MATCH($P145, 'Algorithm Details'!$A$6:$A$65, 0))), "")</f>
        <v/>
      </c>
      <c r="U145" s="249" t="str">
        <f>IFERROR(IF(INDEX('Algorithm Details'!C$6:C$65, MATCH($P145, 'Algorithm Details'!$A$6:$A$65, 0)) = "", "", INDEX('Algorithm Details'!C$6:C$65, MATCH($P145, 'Algorithm Details'!$A$6:$A$65, 0))), "")</f>
        <v/>
      </c>
      <c r="V145" s="1" t="str">
        <f>IFERROR(IF(INDEX('Algorithm Details'!D$6:D$65, MATCH($P145, 'Algorithm Details'!$A$6:$A$65, 0)) = "", "", INDEX('Algorithm Details'!D$6:D$65, MATCH($P145, 'Algorithm Details'!$A$6:$A$65, 0))), "")</f>
        <v/>
      </c>
      <c r="W145" s="1" t="str">
        <f>IFERROR(IF(INDEX('Algorithm Details'!E$6:E$65, MATCH($P145, 'Algorithm Details'!$A$6:$A$65, 0)) = "", "", INDEX('Algorithm Details'!E$6:E$65, MATCH($P145, 'Algorithm Details'!$A$6:$A$65, 0))), "")</f>
        <v/>
      </c>
      <c r="X145" s="1" t="str">
        <f>IFERROR(IF(INDEX('Algorithm Details'!F$6:F$65, MATCH($P145, 'Algorithm Details'!$A$6:$A$65, 0)) = "", "", INDEX('Algorithm Details'!F$6:F$65, MATCH($P145, 'Algorithm Details'!$A$6:$A$65, 0))), "")</f>
        <v/>
      </c>
      <c r="Y145" s="1" t="str">
        <f>IFERROR(IF(INDEX('Algorithm Details'!G$6:G$65, MATCH($P145, 'Algorithm Details'!$A$6:$A$65, 0)) = "", "", INDEX('Algorithm Details'!G$6:G$65, MATCH($P145, 'Algorithm Details'!$A$6:$A$65, 0))), "")</f>
        <v/>
      </c>
      <c r="Z145" s="1" t="str">
        <f>IFERROR(IF(INDEX('Algorithm Details'!H$6:H$65, MATCH($P145, 'Algorithm Details'!$A$6:$A$65, 0)) = "", "", INDEX('Algorithm Details'!H$6:H$65, MATCH($P145, 'Algorithm Details'!$A$6:$A$65, 0))), "")</f>
        <v/>
      </c>
      <c r="AA145" s="1" t="str">
        <f>IFERROR(IF(INDEX('Algorithm Details'!I$6:I$65, MATCH($P145, 'Algorithm Details'!$A$6:$A$65, 0)) = "", "", INDEX('Algorithm Details'!I$6:I$65, MATCH($P145, 'Algorithm Details'!$A$6:$A$65, 0))), "")</f>
        <v/>
      </c>
      <c r="AB145" s="1" t="str">
        <f>IFERROR(IF(INDEX('Algorithm Details'!J$6:J$65, MATCH($P145, 'Algorithm Details'!$A$6:$A$65, 0)) = "", "", INDEX('Algorithm Details'!J$6:J$65, MATCH($P145, 'Algorithm Details'!$A$6:$A$65, 0))), "")</f>
        <v/>
      </c>
      <c r="AC145" s="1" t="str">
        <f>IFERROR(IF(INDEX('Algorithm Details'!K$6:K$65, MATCH($P145, 'Algorithm Details'!$A$6:$A$65, 0)) = "", "", INDEX('Algorithm Details'!K$6:K$65, MATCH($P145, 'Algorithm Details'!$A$6:$A$65, 0))), "")</f>
        <v/>
      </c>
      <c r="AD145" s="1" t="str">
        <f>IFERROR(IF(INDEX('Algorithm Details'!L$6:L$65, MATCH($P145, 'Algorithm Details'!$A$6:$A$65, 0)) = "", "", INDEX('Algorithm Details'!L$6:L$65, MATCH($P145, 'Algorithm Details'!$A$6:$A$65, 0))), "")</f>
        <v/>
      </c>
      <c r="AE145" s="1" t="str">
        <f>IFERROR(IF(INDEX('Algorithm Details'!M$6:M$65, MATCH($P145, 'Algorithm Details'!$A$6:$A$65, 0)) = "", "", INDEX('Algorithm Details'!M$6:M$65, MATCH($P145, 'Algorithm Details'!$A$6:$A$65, 0))), "")</f>
        <v/>
      </c>
      <c r="AF145" s="1" t="str">
        <f>IFERROR(IF(INDEX('Algorithm Details'!N$6:N$65, MATCH($P145, 'Algorithm Details'!$A$6:$A$65, 0)) = "", "", INDEX('Algorithm Details'!N$6:N$65, MATCH($P145, 'Algorithm Details'!$A$6:$A$65, 0))), "")</f>
        <v/>
      </c>
      <c r="AG145" s="1" t="str">
        <f>IFERROR(IF(INDEX('Algorithm Details'!O$6:O$65, MATCH($P145, 'Algorithm Details'!$A$6:$A$65, 0)) = "", "", INDEX('Algorithm Details'!O$6:O$65, MATCH($P145, 'Algorithm Details'!$A$6:$A$65, 0))), "")</f>
        <v/>
      </c>
      <c r="AH145" s="1" t="str">
        <f>IFERROR(IF(INDEX('Algorithm Details'!P$6:P$65, MATCH($P145, 'Algorithm Details'!$A$6:$A$65, 0)) = "", "", INDEX('Algorithm Details'!P$6:P$65, MATCH($P145, 'Algorithm Details'!$A$6:$A$65, 0))), "")</f>
        <v/>
      </c>
      <c r="AI145" s="1" t="str">
        <f>IFERROR(IF(INDEX('Algorithm Details'!Q$6:Q$65, MATCH($P145, 'Algorithm Details'!$A$6:$A$65, 0)) = "", "", INDEX('Algorithm Details'!Q$6:Q$65, MATCH($P145, 'Algorithm Details'!$A$6:$A$65, 0))), "")</f>
        <v/>
      </c>
      <c r="AJ145" s="1" t="str">
        <f>IFERROR(IF(INDEX('Algorithm Details'!R$6:R$65, MATCH($P145, 'Algorithm Details'!$A$6:$A$65, 0)) = "", "", INDEX('Algorithm Details'!R$6:R$65, MATCH($P145, 'Algorithm Details'!$A$6:$A$65, 0))), "")</f>
        <v/>
      </c>
      <c r="AK145" s="1" t="str">
        <f>IFERROR(IF(INDEX('Algorithm Details'!S$6:S$65, MATCH($P145, 'Algorithm Details'!$A$6:$A$65, 0)) = "", "", INDEX('Algorithm Details'!S$6:S$65, MATCH($P145, 'Algorithm Details'!$A$6:$A$65, 0))), "")</f>
        <v/>
      </c>
      <c r="AL145" s="1" t="str">
        <f>IFERROR(IF(INDEX('Algorithm Details'!T$6:T$65, MATCH($P145, 'Algorithm Details'!$A$6:$A$65, 0)) = "", "", INDEX('Algorithm Details'!T$6:T$65, MATCH($P145, 'Algorithm Details'!$A$6:$A$65, 0))), "")</f>
        <v/>
      </c>
      <c r="AM145" s="1" t="str">
        <f>IFERROR(IF(INDEX('Algorithm Details'!U$6:U$65, MATCH($P145, 'Algorithm Details'!$A$6:$A$65, 0)) = "", "", INDEX('Algorithm Details'!U$6:U$65, MATCH($P145, 'Algorithm Details'!$A$6:$A$65, 0))), "")</f>
        <v/>
      </c>
      <c r="AN145" s="1" t="str">
        <f>IFERROR(IF(INDEX('Algorithm Details'!V$6:V$65, MATCH($P145, 'Algorithm Details'!$A$6:$A$65, 0)) = "", "", INDEX('Algorithm Details'!V$6:V$65, MATCH($P145, 'Algorithm Details'!$A$6:$A$65, 0))), "")</f>
        <v/>
      </c>
      <c r="AO145" s="1" t="str">
        <f>IFERROR(IF(INDEX('Algorithm Details'!W$6:W$65, MATCH($P145, 'Algorithm Details'!$A$6:$A$65, 0)) = "", "", INDEX('Algorithm Details'!W$6:W$65, MATCH($P145, 'Algorithm Details'!$A$6:$A$65, 0))), "")</f>
        <v/>
      </c>
      <c r="AP145" s="1" t="str">
        <f>IFERROR(IF(INDEX('Algorithm Details'!X$6:X$65, MATCH($P145, 'Algorithm Details'!$A$6:$A$65, 0)) = "", "", INDEX('Algorithm Details'!X$6:X$65, MATCH($P145, 'Algorithm Details'!$A$6:$A$65, 0))), "")</f>
        <v/>
      </c>
      <c r="AQ145" s="1" t="str">
        <f>IFERROR(IF(INDEX('Algorithm Details'!Y$6:Y$65, MATCH($P145, 'Algorithm Details'!$A$6:$A$65, 0)) = "", "", INDEX('Algorithm Details'!Y$6:Y$65, MATCH($P145, 'Algorithm Details'!$A$6:$A$65, 0))), "")</f>
        <v/>
      </c>
      <c r="AR145" s="1" t="str">
        <f>IFERROR(IF(INDEX('Algorithm Details'!Z$6:Z$65, MATCH($P145, 'Algorithm Details'!$A$6:$A$65, 0)) = "", "", INDEX('Algorithm Details'!Z$6:Z$65, MATCH($P145, 'Algorithm Details'!$A$6:$A$65, 0))), "")</f>
        <v/>
      </c>
      <c r="AS145" s="1" t="str">
        <f>IFERROR(IF(INDEX('Algorithm Details'!AA$6:AA$65, MATCH($P145, 'Algorithm Details'!$A$6:$A$65, 0)) = "", "", INDEX('Algorithm Details'!AA$6:AA$65, MATCH($P145, 'Algorithm Details'!$A$6:$A$65, 0))), "")</f>
        <v/>
      </c>
      <c r="AT145" s="141" t="str">
        <f>IFERROR(IF(INDEX('Algorithm Details'!AB$6:AB$65, MATCH($P145, 'Algorithm Details'!$A$6:$A$65, 0)) = "", "", INDEX('Algorithm Details'!AB$6:AB$65, MATCH($P145, 'Algorithm Details'!$A$6:$A$65, 0))), "")</f>
        <v/>
      </c>
      <c r="AX145" s="1" t="str">
        <f t="shared" si="32"/>
        <v>RTAB. Stereo. Fovis</v>
      </c>
      <c r="AY145" s="1">
        <f t="shared" si="33"/>
        <v>22</v>
      </c>
      <c r="AZ145" s="1">
        <f t="shared" si="34"/>
        <v>16</v>
      </c>
      <c r="BA145" s="1">
        <f t="shared" si="35"/>
        <v>0</v>
      </c>
      <c r="BB145" s="1">
        <f t="shared" si="36"/>
        <v>0</v>
      </c>
      <c r="BC145" s="1">
        <f t="shared" si="27"/>
        <v>0</v>
      </c>
      <c r="BD145" s="79">
        <f t="shared" si="37"/>
        <v>0</v>
      </c>
    </row>
    <row r="146" spans="1:56" x14ac:dyDescent="0.25">
      <c r="A146" s="1" t="str">
        <f>Data!A157</f>
        <v>M-LOAM-rnd</v>
      </c>
      <c r="B146" s="1">
        <f>'(old)OtherMetrics'!B157</f>
        <v>5</v>
      </c>
      <c r="C146" s="1">
        <f>AuxiliaryTable!EV147</f>
        <v>5</v>
      </c>
      <c r="D146" s="1">
        <f>'(old)OtherMetrics'!C157</f>
        <v>0</v>
      </c>
      <c r="E146" s="1">
        <f>'(old)OtherMetrics'!D157</f>
        <v>1</v>
      </c>
      <c r="F146">
        <f t="shared" si="28"/>
        <v>0</v>
      </c>
      <c r="G146" s="207">
        <f t="shared" si="29"/>
        <v>0</v>
      </c>
      <c r="I146" s="1">
        <f t="shared" si="31"/>
        <v>76</v>
      </c>
      <c r="J146" s="215">
        <f>RANK(G146, $G$14:$G$155, 0)+COUNTIF($I146:I287,I146)-1</f>
        <v>85</v>
      </c>
      <c r="P146" s="144" t="str">
        <f t="shared" si="30"/>
        <v>RTAB-MAP LOAM</v>
      </c>
      <c r="Q146" s="141">
        <v>133</v>
      </c>
      <c r="R146" s="143">
        <f t="shared" si="25"/>
        <v>0</v>
      </c>
      <c r="S146" s="242" t="str">
        <f>IFERROR(INDEX('Algorithm Details'!$Y$6:$Y$65, MATCH(P146, 'Algorithm Details'!$A$6:$A$65, 0)), "")</f>
        <v/>
      </c>
      <c r="T146" s="1" t="str">
        <f>IFERROR(IF(INDEX('Algorithm Details'!B$6:B$65, MATCH($P146, 'Algorithm Details'!$A$6:$A$65, 0)) = "", "", INDEX('Algorithm Details'!B$6:B$65, MATCH($P146, 'Algorithm Details'!$A$6:$A$65, 0))), "")</f>
        <v/>
      </c>
      <c r="U146" s="249" t="str">
        <f>IFERROR(IF(INDEX('Algorithm Details'!C$6:C$65, MATCH($P146, 'Algorithm Details'!$A$6:$A$65, 0)) = "", "", INDEX('Algorithm Details'!C$6:C$65, MATCH($P146, 'Algorithm Details'!$A$6:$A$65, 0))), "")</f>
        <v/>
      </c>
      <c r="V146" s="1" t="str">
        <f>IFERROR(IF(INDEX('Algorithm Details'!D$6:D$65, MATCH($P146, 'Algorithm Details'!$A$6:$A$65, 0)) = "", "", INDEX('Algorithm Details'!D$6:D$65, MATCH($P146, 'Algorithm Details'!$A$6:$A$65, 0))), "")</f>
        <v/>
      </c>
      <c r="W146" s="1" t="str">
        <f>IFERROR(IF(INDEX('Algorithm Details'!E$6:E$65, MATCH($P146, 'Algorithm Details'!$A$6:$A$65, 0)) = "", "", INDEX('Algorithm Details'!E$6:E$65, MATCH($P146, 'Algorithm Details'!$A$6:$A$65, 0))), "")</f>
        <v/>
      </c>
      <c r="X146" s="1" t="str">
        <f>IFERROR(IF(INDEX('Algorithm Details'!F$6:F$65, MATCH($P146, 'Algorithm Details'!$A$6:$A$65, 0)) = "", "", INDEX('Algorithm Details'!F$6:F$65, MATCH($P146, 'Algorithm Details'!$A$6:$A$65, 0))), "")</f>
        <v/>
      </c>
      <c r="Y146" s="1" t="str">
        <f>IFERROR(IF(INDEX('Algorithm Details'!G$6:G$65, MATCH($P146, 'Algorithm Details'!$A$6:$A$65, 0)) = "", "", INDEX('Algorithm Details'!G$6:G$65, MATCH($P146, 'Algorithm Details'!$A$6:$A$65, 0))), "")</f>
        <v/>
      </c>
      <c r="Z146" s="1" t="str">
        <f>IFERROR(IF(INDEX('Algorithm Details'!H$6:H$65, MATCH($P146, 'Algorithm Details'!$A$6:$A$65, 0)) = "", "", INDEX('Algorithm Details'!H$6:H$65, MATCH($P146, 'Algorithm Details'!$A$6:$A$65, 0))), "")</f>
        <v/>
      </c>
      <c r="AA146" s="1" t="str">
        <f>IFERROR(IF(INDEX('Algorithm Details'!I$6:I$65, MATCH($P146, 'Algorithm Details'!$A$6:$A$65, 0)) = "", "", INDEX('Algorithm Details'!I$6:I$65, MATCH($P146, 'Algorithm Details'!$A$6:$A$65, 0))), "")</f>
        <v/>
      </c>
      <c r="AB146" s="1" t="str">
        <f>IFERROR(IF(INDEX('Algorithm Details'!J$6:J$65, MATCH($P146, 'Algorithm Details'!$A$6:$A$65, 0)) = "", "", INDEX('Algorithm Details'!J$6:J$65, MATCH($P146, 'Algorithm Details'!$A$6:$A$65, 0))), "")</f>
        <v/>
      </c>
      <c r="AC146" s="1" t="str">
        <f>IFERROR(IF(INDEX('Algorithm Details'!K$6:K$65, MATCH($P146, 'Algorithm Details'!$A$6:$A$65, 0)) = "", "", INDEX('Algorithm Details'!K$6:K$65, MATCH($P146, 'Algorithm Details'!$A$6:$A$65, 0))), "")</f>
        <v/>
      </c>
      <c r="AD146" s="1" t="str">
        <f>IFERROR(IF(INDEX('Algorithm Details'!L$6:L$65, MATCH($P146, 'Algorithm Details'!$A$6:$A$65, 0)) = "", "", INDEX('Algorithm Details'!L$6:L$65, MATCH($P146, 'Algorithm Details'!$A$6:$A$65, 0))), "")</f>
        <v/>
      </c>
      <c r="AE146" s="1" t="str">
        <f>IFERROR(IF(INDEX('Algorithm Details'!M$6:M$65, MATCH($P146, 'Algorithm Details'!$A$6:$A$65, 0)) = "", "", INDEX('Algorithm Details'!M$6:M$65, MATCH($P146, 'Algorithm Details'!$A$6:$A$65, 0))), "")</f>
        <v/>
      </c>
      <c r="AF146" s="1" t="str">
        <f>IFERROR(IF(INDEX('Algorithm Details'!N$6:N$65, MATCH($P146, 'Algorithm Details'!$A$6:$A$65, 0)) = "", "", INDEX('Algorithm Details'!N$6:N$65, MATCH($P146, 'Algorithm Details'!$A$6:$A$65, 0))), "")</f>
        <v/>
      </c>
      <c r="AG146" s="1" t="str">
        <f>IFERROR(IF(INDEX('Algorithm Details'!O$6:O$65, MATCH($P146, 'Algorithm Details'!$A$6:$A$65, 0)) = "", "", INDEX('Algorithm Details'!O$6:O$65, MATCH($P146, 'Algorithm Details'!$A$6:$A$65, 0))), "")</f>
        <v/>
      </c>
      <c r="AH146" s="1" t="str">
        <f>IFERROR(IF(INDEX('Algorithm Details'!P$6:P$65, MATCH($P146, 'Algorithm Details'!$A$6:$A$65, 0)) = "", "", INDEX('Algorithm Details'!P$6:P$65, MATCH($P146, 'Algorithm Details'!$A$6:$A$65, 0))), "")</f>
        <v/>
      </c>
      <c r="AI146" s="1" t="str">
        <f>IFERROR(IF(INDEX('Algorithm Details'!Q$6:Q$65, MATCH($P146, 'Algorithm Details'!$A$6:$A$65, 0)) = "", "", INDEX('Algorithm Details'!Q$6:Q$65, MATCH($P146, 'Algorithm Details'!$A$6:$A$65, 0))), "")</f>
        <v/>
      </c>
      <c r="AJ146" s="1" t="str">
        <f>IFERROR(IF(INDEX('Algorithm Details'!R$6:R$65, MATCH($P146, 'Algorithm Details'!$A$6:$A$65, 0)) = "", "", INDEX('Algorithm Details'!R$6:R$65, MATCH($P146, 'Algorithm Details'!$A$6:$A$65, 0))), "")</f>
        <v/>
      </c>
      <c r="AK146" s="1" t="str">
        <f>IFERROR(IF(INDEX('Algorithm Details'!S$6:S$65, MATCH($P146, 'Algorithm Details'!$A$6:$A$65, 0)) = "", "", INDEX('Algorithm Details'!S$6:S$65, MATCH($P146, 'Algorithm Details'!$A$6:$A$65, 0))), "")</f>
        <v/>
      </c>
      <c r="AL146" s="1" t="str">
        <f>IFERROR(IF(INDEX('Algorithm Details'!T$6:T$65, MATCH($P146, 'Algorithm Details'!$A$6:$A$65, 0)) = "", "", INDEX('Algorithm Details'!T$6:T$65, MATCH($P146, 'Algorithm Details'!$A$6:$A$65, 0))), "")</f>
        <v/>
      </c>
      <c r="AM146" s="1" t="str">
        <f>IFERROR(IF(INDEX('Algorithm Details'!U$6:U$65, MATCH($P146, 'Algorithm Details'!$A$6:$A$65, 0)) = "", "", INDEX('Algorithm Details'!U$6:U$65, MATCH($P146, 'Algorithm Details'!$A$6:$A$65, 0))), "")</f>
        <v/>
      </c>
      <c r="AN146" s="1" t="str">
        <f>IFERROR(IF(INDEX('Algorithm Details'!V$6:V$65, MATCH($P146, 'Algorithm Details'!$A$6:$A$65, 0)) = "", "", INDEX('Algorithm Details'!V$6:V$65, MATCH($P146, 'Algorithm Details'!$A$6:$A$65, 0))), "")</f>
        <v/>
      </c>
      <c r="AO146" s="1" t="str">
        <f>IFERROR(IF(INDEX('Algorithm Details'!W$6:W$65, MATCH($P146, 'Algorithm Details'!$A$6:$A$65, 0)) = "", "", INDEX('Algorithm Details'!W$6:W$65, MATCH($P146, 'Algorithm Details'!$A$6:$A$65, 0))), "")</f>
        <v/>
      </c>
      <c r="AP146" s="1" t="str">
        <f>IFERROR(IF(INDEX('Algorithm Details'!X$6:X$65, MATCH($P146, 'Algorithm Details'!$A$6:$A$65, 0)) = "", "", INDEX('Algorithm Details'!X$6:X$65, MATCH($P146, 'Algorithm Details'!$A$6:$A$65, 0))), "")</f>
        <v/>
      </c>
      <c r="AQ146" s="1" t="str">
        <f>IFERROR(IF(INDEX('Algorithm Details'!Y$6:Y$65, MATCH($P146, 'Algorithm Details'!$A$6:$A$65, 0)) = "", "", INDEX('Algorithm Details'!Y$6:Y$65, MATCH($P146, 'Algorithm Details'!$A$6:$A$65, 0))), "")</f>
        <v/>
      </c>
      <c r="AR146" s="1" t="str">
        <f>IFERROR(IF(INDEX('Algorithm Details'!Z$6:Z$65, MATCH($P146, 'Algorithm Details'!$A$6:$A$65, 0)) = "", "", INDEX('Algorithm Details'!Z$6:Z$65, MATCH($P146, 'Algorithm Details'!$A$6:$A$65, 0))), "")</f>
        <v/>
      </c>
      <c r="AS146" s="1" t="str">
        <f>IFERROR(IF(INDEX('Algorithm Details'!AA$6:AA$65, MATCH($P146, 'Algorithm Details'!$A$6:$A$65, 0)) = "", "", INDEX('Algorithm Details'!AA$6:AA$65, MATCH($P146, 'Algorithm Details'!$A$6:$A$65, 0))), "")</f>
        <v/>
      </c>
      <c r="AT146" s="141" t="str">
        <f>IFERROR(IF(INDEX('Algorithm Details'!AB$6:AB$65, MATCH($P146, 'Algorithm Details'!$A$6:$A$65, 0)) = "", "", INDEX('Algorithm Details'!AB$6:AB$65, MATCH($P146, 'Algorithm Details'!$A$6:$A$65, 0))), "")</f>
        <v/>
      </c>
      <c r="AX146" s="1" t="str">
        <f t="shared" si="32"/>
        <v>RTAB-MAP LOAM</v>
      </c>
      <c r="AY146" s="1">
        <f t="shared" si="33"/>
        <v>11</v>
      </c>
      <c r="AZ146" s="1">
        <f t="shared" si="34"/>
        <v>12</v>
      </c>
      <c r="BA146" s="1">
        <f t="shared" si="35"/>
        <v>0</v>
      </c>
      <c r="BB146" s="1">
        <f t="shared" si="36"/>
        <v>0</v>
      </c>
      <c r="BC146" s="1">
        <f t="shared" si="27"/>
        <v>0</v>
      </c>
      <c r="BD146" s="79">
        <f t="shared" si="37"/>
        <v>0</v>
      </c>
    </row>
    <row r="147" spans="1:56" ht="30" x14ac:dyDescent="0.25">
      <c r="A147" s="1" t="str">
        <f>Data!A158</f>
        <v>LOCUS 2.0</v>
      </c>
      <c r="B147" s="1">
        <f>'(old)OtherMetrics'!B158</f>
        <v>12</v>
      </c>
      <c r="C147" s="1">
        <f>AuxiliaryTable!EV148</f>
        <v>2</v>
      </c>
      <c r="D147" s="1">
        <f>'(old)OtherMetrics'!C158</f>
        <v>8</v>
      </c>
      <c r="E147" s="1">
        <f>'(old)OtherMetrics'!D158</f>
        <v>0</v>
      </c>
      <c r="F147">
        <f t="shared" si="28"/>
        <v>0</v>
      </c>
      <c r="G147" s="207">
        <f t="shared" si="29"/>
        <v>0</v>
      </c>
      <c r="I147" s="1">
        <f t="shared" si="31"/>
        <v>76</v>
      </c>
      <c r="J147" s="215">
        <f>RANK(G147, $G$14:$G$155, 0)+COUNTIF($I147:I288,I147)-1</f>
        <v>84</v>
      </c>
      <c r="P147" s="144" t="str">
        <f t="shared" si="30"/>
        <v>RS-SLAM</v>
      </c>
      <c r="Q147" s="141">
        <v>134</v>
      </c>
      <c r="R147" s="143">
        <f t="shared" si="25"/>
        <v>0</v>
      </c>
      <c r="S147" s="242">
        <f>IFERROR(INDEX('Algorithm Details'!$Y$6:$Y$65, MATCH(P147, 'Algorithm Details'!$A$6:$A$65, 0)), "")</f>
        <v>43735</v>
      </c>
      <c r="T147" s="1" t="str">
        <f>IFERROR(IF(INDEX('Algorithm Details'!B$6:B$65, MATCH($P147, 'Algorithm Details'!$A$6:$A$65, 0)) = "", "", INDEX('Algorithm Details'!B$6:B$65, MATCH($P147, 'Algorithm Details'!$A$6:$A$65, 0))), "")</f>
        <v>ROS1 (Hydro)</v>
      </c>
      <c r="U147" s="249" t="str">
        <f>IFERROR(IF(INDEX('Algorithm Details'!C$6:C$65, MATCH($P147, 'Algorithm Details'!$A$6:$A$65, 0)) = "", "", INDEX('Algorithm Details'!C$6:C$65, MATCH($P147, 'Algorithm Details'!$A$6:$A$65, 0))), "")</f>
        <v>RA: GPL v3 
C: undisclosed</v>
      </c>
      <c r="V147" s="1" t="str">
        <f>IFERROR(IF(INDEX('Algorithm Details'!D$6:D$65, MATCH($P147, 'Algorithm Details'!$A$6:$A$65, 0)) = "", "", INDEX('Algorithm Details'!D$6:D$65, MATCH($P147, 'Algorithm Details'!$A$6:$A$65, 0))), "")</f>
        <v>-</v>
      </c>
      <c r="W147" s="1" t="str">
        <f>IFERROR(IF(INDEX('Algorithm Details'!E$6:E$65, MATCH($P147, 'Algorithm Details'!$A$6:$A$65, 0)) = "", "", INDEX('Algorithm Details'!E$6:E$65, MATCH($P147, 'Algorithm Details'!$A$6:$A$65, 0))), "")</f>
        <v>-</v>
      </c>
      <c r="X147" s="1" t="str">
        <f>IFERROR(IF(INDEX('Algorithm Details'!F$6:F$65, MATCH($P147, 'Algorithm Details'!$A$6:$A$65, 0)) = "", "", INDEX('Algorithm Details'!F$6:F$65, MATCH($P147, 'Algorithm Details'!$A$6:$A$65, 0))), "")</f>
        <v>R</v>
      </c>
      <c r="Y147" s="1" t="str">
        <f>IFERROR(IF(INDEX('Algorithm Details'!G$6:G$65, MATCH($P147, 'Algorithm Details'!$A$6:$A$65, 0)) = "", "", INDEX('Algorithm Details'!G$6:G$65, MATCH($P147, 'Algorithm Details'!$A$6:$A$65, 0))), "")</f>
        <v>-</v>
      </c>
      <c r="Z147" s="1" t="str">
        <f>IFERROR(IF(INDEX('Algorithm Details'!H$6:H$65, MATCH($P147, 'Algorithm Details'!$A$6:$A$65, 0)) = "", "", INDEX('Algorithm Details'!H$6:H$65, MATCH($P147, 'Algorithm Details'!$A$6:$A$65, 0))), "")</f>
        <v>-</v>
      </c>
      <c r="AA147" s="1" t="str">
        <f>IFERROR(IF(INDEX('Algorithm Details'!I$6:I$65, MATCH($P147, 'Algorithm Details'!$A$6:$A$65, 0)) = "", "", INDEX('Algorithm Details'!I$6:I$65, MATCH($P147, 'Algorithm Details'!$A$6:$A$65, 0))), "")</f>
        <v>-</v>
      </c>
      <c r="AB147" s="1" t="str">
        <f>IFERROR(IF(INDEX('Algorithm Details'!J$6:J$65, MATCH($P147, 'Algorithm Details'!$A$6:$A$65, 0)) = "", "", INDEX('Algorithm Details'!J$6:J$65, MATCH($P147, 'Algorithm Details'!$A$6:$A$65, 0))), "")</f>
        <v>-</v>
      </c>
      <c r="AC147" s="1" t="str">
        <f>IFERROR(IF(INDEX('Algorithm Details'!K$6:K$65, MATCH($P147, 'Algorithm Details'!$A$6:$A$65, 0)) = "", "", INDEX('Algorithm Details'!K$6:K$65, MATCH($P147, 'Algorithm Details'!$A$6:$A$65, 0))), "")</f>
        <v>-</v>
      </c>
      <c r="AD147" s="1" t="str">
        <f>IFERROR(IF(INDEX('Algorithm Details'!L$6:L$65, MATCH($P147, 'Algorithm Details'!$A$6:$A$65, 0)) = "", "", INDEX('Algorithm Details'!L$6:L$65, MATCH($P147, 'Algorithm Details'!$A$6:$A$65, 0))), "")</f>
        <v>-</v>
      </c>
      <c r="AE147" s="1" t="str">
        <f>IFERROR(IF(INDEX('Algorithm Details'!M$6:M$65, MATCH($P147, 'Algorithm Details'!$A$6:$A$65, 0)) = "", "", INDEX('Algorithm Details'!M$6:M$65, MATCH($P147, 'Algorithm Details'!$A$6:$A$65, 0))), "")</f>
        <v>S</v>
      </c>
      <c r="AF147" s="1" t="str">
        <f>IFERROR(IF(INDEX('Algorithm Details'!N$6:N$65, MATCH($P147, 'Algorithm Details'!$A$6:$A$65, 0)) = "", "", INDEX('Algorithm Details'!N$6:N$65, MATCH($P147, 'Algorithm Details'!$A$6:$A$65, 0))), "")</f>
        <v>S</v>
      </c>
      <c r="AG147" s="1" t="str">
        <f>IFERROR(IF(INDEX('Algorithm Details'!O$6:O$65, MATCH($P147, 'Algorithm Details'!$A$6:$A$65, 0)) = "", "", INDEX('Algorithm Details'!O$6:O$65, MATCH($P147, 'Algorithm Details'!$A$6:$A$65, 0))), "")</f>
        <v>S</v>
      </c>
      <c r="AH147" s="1" t="str">
        <f>IFERROR(IF(INDEX('Algorithm Details'!P$6:P$65, MATCH($P147, 'Algorithm Details'!$A$6:$A$65, 0)) = "", "", INDEX('Algorithm Details'!P$6:P$65, MATCH($P147, 'Algorithm Details'!$A$6:$A$65, 0))), "")</f>
        <v>-</v>
      </c>
      <c r="AI147" s="1" t="str">
        <f>IFERROR(IF(INDEX('Algorithm Details'!Q$6:Q$65, MATCH($P147, 'Algorithm Details'!$A$6:$A$65, 0)) = "", "", INDEX('Algorithm Details'!Q$6:Q$65, MATCH($P147, 'Algorithm Details'!$A$6:$A$65, 0))), "")</f>
        <v>S</v>
      </c>
      <c r="AJ147" s="1" t="str">
        <f>IFERROR(IF(INDEX('Algorithm Details'!R$6:R$65, MATCH($P147, 'Algorithm Details'!$A$6:$A$65, 0)) = "", "", INDEX('Algorithm Details'!R$6:R$65, MATCH($P147, 'Algorithm Details'!$A$6:$A$65, 0))), "")</f>
        <v>S</v>
      </c>
      <c r="AK147" s="1" t="str">
        <f>IFERROR(IF(INDEX('Algorithm Details'!S$6:S$65, MATCH($P147, 'Algorithm Details'!$A$6:$A$65, 0)) = "", "", INDEX('Algorithm Details'!S$6:S$65, MATCH($P147, 'Algorithm Details'!$A$6:$A$65, 0))), "")</f>
        <v>S</v>
      </c>
      <c r="AL147" s="1" t="str">
        <f>IFERROR(IF(INDEX('Algorithm Details'!T$6:T$65, MATCH($P147, 'Algorithm Details'!$A$6:$A$65, 0)) = "", "", INDEX('Algorithm Details'!T$6:T$65, MATCH($P147, 'Algorithm Details'!$A$6:$A$65, 0))), "")</f>
        <v>ORB</v>
      </c>
      <c r="AM147" s="1" t="str">
        <f>IFERROR(IF(INDEX('Algorithm Details'!U$6:U$65, MATCH($P147, 'Algorithm Details'!$A$6:$A$65, 0)) = "", "", INDEX('Algorithm Details'!U$6:U$65, MATCH($P147, 'Algorithm Details'!$A$6:$A$65, 0))), "")</f>
        <v>OctoMap</v>
      </c>
      <c r="AN147" s="1" t="str">
        <f>IFERROR(IF(INDEX('Algorithm Details'!V$6:V$65, MATCH($P147, 'Algorithm Details'!$A$6:$A$65, 0)) = "", "", INDEX('Algorithm Details'!V$6:V$65, MATCH($P147, 'Algorithm Details'!$A$6:$A$65, 0))), "")</f>
        <v xml:space="preserve"> i5-7500 CPU, Nvidia GTX 1060 GPU, 16 GB RAM</v>
      </c>
      <c r="AO147" s="1" t="str">
        <f>IFERROR(IF(INDEX('Algorithm Details'!W$6:W$65, MATCH($P147, 'Algorithm Details'!$A$6:$A$65, 0)) = "", "", INDEX('Algorithm Details'!W$6:W$65, MATCH($P147, 'Algorithm Details'!$A$6:$A$65, 0))), "")</f>
        <v>github</v>
      </c>
      <c r="AP147" s="1">
        <f ca="1">IFERROR(IF(INDEX('Algorithm Details'!X$6:X$65, MATCH($P147, 'Algorithm Details'!$A$6:$A$65, 0)) = "", "", INDEX('Algorithm Details'!X$6:X$65, MATCH($P147, 'Algorithm Details'!$A$6:$A$65, 0))), "")</f>
        <v>7</v>
      </c>
      <c r="AQ147" s="1">
        <f>IFERROR(IF(INDEX('Algorithm Details'!Y$6:Y$65, MATCH($P147, 'Algorithm Details'!$A$6:$A$65, 0)) = "", "", INDEX('Algorithm Details'!Y$6:Y$65, MATCH($P147, 'Algorithm Details'!$A$6:$A$65, 0))), "")</f>
        <v>43735</v>
      </c>
      <c r="AR147" s="1" t="str">
        <f>IFERROR(IF(INDEX('Algorithm Details'!Z$6:Z$65, MATCH($P147, 'Algorithm Details'!$A$6:$A$65, 0)) = "", "", INDEX('Algorithm Details'!Z$6:Z$65, MATCH($P147, 'Algorithm Details'!$A$6:$A$65, 0))), "")</f>
        <v>-</v>
      </c>
      <c r="AS147" s="1" t="str">
        <f>IFERROR(IF(INDEX('Algorithm Details'!AA$6:AA$65, MATCH($P147, 'Algorithm Details'!$A$6:$A$65, 0)) = "", "", INDEX('Algorithm Details'!AA$6:AA$65, MATCH($P147, 'Algorithm Details'!$A$6:$A$65, 0))), "")</f>
        <v>TUM RGB-D</v>
      </c>
      <c r="AT147" s="141" t="str">
        <f>IFERROR(IF(INDEX('Algorithm Details'!AB$6:AB$65, MATCH($P147, 'Algorithm Details'!$A$6:$A$65, 0)) = "", "", INDEX('Algorithm Details'!AB$6:AB$65, MATCH($P147, 'Algorithm Details'!$A$6:$A$65, 0))), "")</f>
        <v>10.1109/JSEN.2021.3099511</v>
      </c>
      <c r="AX147" s="1" t="str">
        <f t="shared" si="32"/>
        <v>RS-SLAM</v>
      </c>
      <c r="AY147" s="1">
        <f t="shared" si="33"/>
        <v>0</v>
      </c>
      <c r="AZ147" s="1">
        <f t="shared" si="34"/>
        <v>0</v>
      </c>
      <c r="BA147" s="1">
        <f t="shared" si="35"/>
        <v>0</v>
      </c>
      <c r="BB147" s="1">
        <f t="shared" si="36"/>
        <v>0</v>
      </c>
      <c r="BC147" s="1">
        <f t="shared" si="27"/>
        <v>0</v>
      </c>
      <c r="BD147" s="79">
        <f t="shared" si="37"/>
        <v>0</v>
      </c>
    </row>
    <row r="148" spans="1:56" x14ac:dyDescent="0.25">
      <c r="A148" s="1" t="str">
        <f>Data!A159</f>
        <v>OpenVINS (No LoopClosure)</v>
      </c>
      <c r="B148" s="1">
        <f>'(old)OtherMetrics'!B159</f>
        <v>6</v>
      </c>
      <c r="C148" s="1">
        <f>AuxiliaryTable!EV149</f>
        <v>7</v>
      </c>
      <c r="D148" s="1">
        <f>'(old)OtherMetrics'!C159</f>
        <v>0</v>
      </c>
      <c r="E148" s="1">
        <f>'(old)OtherMetrics'!D159</f>
        <v>0</v>
      </c>
      <c r="F148">
        <f t="shared" si="28"/>
        <v>0</v>
      </c>
      <c r="G148" s="207">
        <f t="shared" si="29"/>
        <v>0</v>
      </c>
      <c r="I148" s="1">
        <f t="shared" si="31"/>
        <v>76</v>
      </c>
      <c r="J148" s="215">
        <f>RANK(G148, $G$14:$G$155, 0)+COUNTIF($I148:I289,I148)-1</f>
        <v>83</v>
      </c>
      <c r="P148" s="144" t="str">
        <f t="shared" si="30"/>
        <v>DynaVINS</v>
      </c>
      <c r="Q148" s="141">
        <v>135</v>
      </c>
      <c r="R148" s="143">
        <f t="shared" si="25"/>
        <v>0</v>
      </c>
      <c r="S148" s="242">
        <f>IFERROR(INDEX('Algorithm Details'!$Y$6:$Y$65, MATCH(P148, 'Algorithm Details'!$A$6:$A$65, 0)), "")</f>
        <v>44868</v>
      </c>
      <c r="T148" s="1" t="str">
        <f>IFERROR(IF(INDEX('Algorithm Details'!B$6:B$65, MATCH($P148, 'Algorithm Details'!$A$6:$A$65, 0)) = "", "", INDEX('Algorithm Details'!B$6:B$65, MATCH($P148, 'Algorithm Details'!$A$6:$A$65, 0))), "")</f>
        <v>ROS1 (Melodic)</v>
      </c>
      <c r="U148" s="249" t="str">
        <f>IFERROR(IF(INDEX('Algorithm Details'!C$6:C$65, MATCH($P148, 'Algorithm Details'!$A$6:$A$65, 0)) = "", "", INDEX('Algorithm Details'!C$6:C$65, MATCH($P148, 'Algorithm Details'!$A$6:$A$65, 0))), "")</f>
        <v>GPL v3</v>
      </c>
      <c r="V148" s="1" t="str">
        <f>IFERROR(IF(INDEX('Algorithm Details'!D$6:D$65, MATCH($P148, 'Algorithm Details'!$A$6:$A$65, 0)) = "", "", INDEX('Algorithm Details'!D$6:D$65, MATCH($P148, 'Algorithm Details'!$A$6:$A$65, 0))), "")</f>
        <v>-</v>
      </c>
      <c r="W148" s="1" t="str">
        <f>IFERROR(IF(INDEX('Algorithm Details'!E$6:E$65, MATCH($P148, 'Algorithm Details'!$A$6:$A$65, 0)) = "", "", INDEX('Algorithm Details'!E$6:E$65, MATCH($P148, 'Algorithm Details'!$A$6:$A$65, 0))), "")</f>
        <v>-</v>
      </c>
      <c r="X148" s="1" t="str">
        <f>IFERROR(IF(INDEX('Algorithm Details'!F$6:F$65, MATCH($P148, 'Algorithm Details'!$A$6:$A$65, 0)) = "", "", INDEX('Algorithm Details'!F$6:F$65, MATCH($P148, 'Algorithm Details'!$A$6:$A$65, 0))), "")</f>
        <v>R</v>
      </c>
      <c r="Y148" s="1" t="str">
        <f>IFERROR(IF(INDEX('Algorithm Details'!G$6:G$65, MATCH($P148, 'Algorithm Details'!$A$6:$A$65, 0)) = "", "", INDEX('Algorithm Details'!G$6:G$65, MATCH($P148, 'Algorithm Details'!$A$6:$A$65, 0))), "")</f>
        <v>R</v>
      </c>
      <c r="Z148" s="1" t="str">
        <f>IFERROR(IF(INDEX('Algorithm Details'!H$6:H$65, MATCH($P148, 'Algorithm Details'!$A$6:$A$65, 0)) = "", "", INDEX('Algorithm Details'!H$6:H$65, MATCH($P148, 'Algorithm Details'!$A$6:$A$65, 0))), "")</f>
        <v>-</v>
      </c>
      <c r="AA148" s="1" t="str">
        <f>IFERROR(IF(INDEX('Algorithm Details'!I$6:I$65, MATCH($P148, 'Algorithm Details'!$A$6:$A$65, 0)) = "", "", INDEX('Algorithm Details'!I$6:I$65, MATCH($P148, 'Algorithm Details'!$A$6:$A$65, 0))), "")</f>
        <v>-</v>
      </c>
      <c r="AB148" s="1" t="str">
        <f>IFERROR(IF(INDEX('Algorithm Details'!J$6:J$65, MATCH($P148, 'Algorithm Details'!$A$6:$A$65, 0)) = "", "", INDEX('Algorithm Details'!J$6:J$65, MATCH($P148, 'Algorithm Details'!$A$6:$A$65, 0))), "")</f>
        <v>-</v>
      </c>
      <c r="AC148" s="1" t="str">
        <f>IFERROR(IF(INDEX('Algorithm Details'!K$6:K$65, MATCH($P148, 'Algorithm Details'!$A$6:$A$65, 0)) = "", "", INDEX('Algorithm Details'!K$6:K$65, MATCH($P148, 'Algorithm Details'!$A$6:$A$65, 0))), "")</f>
        <v>-</v>
      </c>
      <c r="AD148" s="1" t="str">
        <f>IFERROR(IF(INDEX('Algorithm Details'!L$6:L$65, MATCH($P148, 'Algorithm Details'!$A$6:$A$65, 0)) = "", "", INDEX('Algorithm Details'!L$6:L$65, MATCH($P148, 'Algorithm Details'!$A$6:$A$65, 0))), "")</f>
        <v>-</v>
      </c>
      <c r="AE148" s="1" t="str">
        <f>IFERROR(IF(INDEX('Algorithm Details'!M$6:M$65, MATCH($P148, 'Algorithm Details'!$A$6:$A$65, 0)) = "", "", INDEX('Algorithm Details'!M$6:M$65, MATCH($P148, 'Algorithm Details'!$A$6:$A$65, 0))), "")</f>
        <v>S</v>
      </c>
      <c r="AF148" s="1" t="str">
        <f>IFERROR(IF(INDEX('Algorithm Details'!N$6:N$65, MATCH($P148, 'Algorithm Details'!$A$6:$A$65, 0)) = "", "", INDEX('Algorithm Details'!N$6:N$65, MATCH($P148, 'Algorithm Details'!$A$6:$A$65, 0))), "")</f>
        <v>S</v>
      </c>
      <c r="AG148" s="1" t="str">
        <f>IFERROR(IF(INDEX('Algorithm Details'!O$6:O$65, MATCH($P148, 'Algorithm Details'!$A$6:$A$65, 0)) = "", "", INDEX('Algorithm Details'!O$6:O$65, MATCH($P148, 'Algorithm Details'!$A$6:$A$65, 0))), "")</f>
        <v>-</v>
      </c>
      <c r="AH148" s="1" t="str">
        <f>IFERROR(IF(INDEX('Algorithm Details'!P$6:P$65, MATCH($P148, 'Algorithm Details'!$A$6:$A$65, 0)) = "", "", INDEX('Algorithm Details'!P$6:P$65, MATCH($P148, 'Algorithm Details'!$A$6:$A$65, 0))), "")</f>
        <v>?-axis</v>
      </c>
      <c r="AI148" s="1" t="str">
        <f>IFERROR(IF(INDEX('Algorithm Details'!Q$6:Q$65, MATCH($P148, 'Algorithm Details'!$A$6:$A$65, 0)) = "", "", INDEX('Algorithm Details'!Q$6:Q$65, MATCH($P148, 'Algorithm Details'!$A$6:$A$65, 0))), "")</f>
        <v/>
      </c>
      <c r="AJ148" s="1" t="str">
        <f>IFERROR(IF(INDEX('Algorithm Details'!R$6:R$65, MATCH($P148, 'Algorithm Details'!$A$6:$A$65, 0)) = "", "", INDEX('Algorithm Details'!R$6:R$65, MATCH($P148, 'Algorithm Details'!$A$6:$A$65, 0))), "")</f>
        <v/>
      </c>
      <c r="AK148" s="1" t="str">
        <f>IFERROR(IF(INDEX('Algorithm Details'!S$6:S$65, MATCH($P148, 'Algorithm Details'!$A$6:$A$65, 0)) = "", "", INDEX('Algorithm Details'!S$6:S$65, MATCH($P148, 'Algorithm Details'!$A$6:$A$65, 0))), "")</f>
        <v>S</v>
      </c>
      <c r="AL148" s="1" t="str">
        <f>IFERROR(IF(INDEX('Algorithm Details'!T$6:T$65, MATCH($P148, 'Algorithm Details'!$A$6:$A$65, 0)) = "", "", INDEX('Algorithm Details'!T$6:T$65, MATCH($P148, 'Algorithm Details'!$A$6:$A$65, 0))), "")</f>
        <v>Feature based (feature type not specified)</v>
      </c>
      <c r="AM148" s="1" t="str">
        <f>IFERROR(IF(INDEX('Algorithm Details'!U$6:U$65, MATCH($P148, 'Algorithm Details'!$A$6:$A$65, 0)) = "", "", INDEX('Algorithm Details'!U$6:U$65, MATCH($P148, 'Algorithm Details'!$A$6:$A$65, 0))), "")</f>
        <v/>
      </c>
      <c r="AN148" s="1" t="str">
        <f>IFERROR(IF(INDEX('Algorithm Details'!V$6:V$65, MATCH($P148, 'Algorithm Details'!$A$6:$A$65, 0)) = "", "", INDEX('Algorithm Details'!V$6:V$65, MATCH($P148, 'Algorithm Details'!$A$6:$A$65, 0))), "")</f>
        <v/>
      </c>
      <c r="AO148" s="1" t="str">
        <f>IFERROR(IF(INDEX('Algorithm Details'!W$6:W$65, MATCH($P148, 'Algorithm Details'!$A$6:$A$65, 0)) = "", "", INDEX('Algorithm Details'!W$6:W$65, MATCH($P148, 'Algorithm Details'!$A$6:$A$65, 0))), "")</f>
        <v>github</v>
      </c>
      <c r="AP148" s="1">
        <f ca="1">IFERROR(IF(INDEX('Algorithm Details'!X$6:X$65, MATCH($P148, 'Algorithm Details'!$A$6:$A$65, 0)) = "", "", INDEX('Algorithm Details'!X$6:X$65, MATCH($P148, 'Algorithm Details'!$A$6:$A$65, 0))), "")</f>
        <v>4</v>
      </c>
      <c r="AQ148" s="1">
        <f>IFERROR(IF(INDEX('Algorithm Details'!Y$6:Y$65, MATCH($P148, 'Algorithm Details'!$A$6:$A$65, 0)) = "", "", INDEX('Algorithm Details'!Y$6:Y$65, MATCH($P148, 'Algorithm Details'!$A$6:$A$65, 0))), "")</f>
        <v>44868</v>
      </c>
      <c r="AR148" s="1" t="str">
        <f>IFERROR(IF(INDEX('Algorithm Details'!Z$6:Z$65, MATCH($P148, 'Algorithm Details'!$A$6:$A$65, 0)) = "", "", INDEX('Algorithm Details'!Z$6:Z$65, MATCH($P148, 'Algorithm Details'!$A$6:$A$65, 0))), "")</f>
        <v/>
      </c>
      <c r="AS148" s="1" t="str">
        <f>IFERROR(IF(INDEX('Algorithm Details'!AA$6:AA$65, MATCH($P148, 'Algorithm Details'!$A$6:$A$65, 0)) = "", "", INDEX('Algorithm Details'!AA$6:AA$65, MATCH($P148, 'Algorithm Details'!$A$6:$A$65, 0))), "")</f>
        <v>VIODE</v>
      </c>
      <c r="AT148" s="141" t="str">
        <f>IFERROR(IF(INDEX('Algorithm Details'!AB$6:AB$65, MATCH($P148, 'Algorithm Details'!$A$6:$A$65, 0)) = "", "", INDEX('Algorithm Details'!AB$6:AB$65, MATCH($P148, 'Algorithm Details'!$A$6:$A$65, 0))), "")</f>
        <v>10.1109/LRA.2022.3203231</v>
      </c>
      <c r="AX148" s="1" t="str">
        <f t="shared" si="32"/>
        <v>DynaVINS</v>
      </c>
      <c r="AY148" s="1">
        <f t="shared" si="33"/>
        <v>16</v>
      </c>
      <c r="AZ148" s="1">
        <f t="shared" si="34"/>
        <v>3</v>
      </c>
      <c r="BA148" s="1">
        <f t="shared" si="35"/>
        <v>10</v>
      </c>
      <c r="BB148" s="1">
        <f t="shared" si="36"/>
        <v>6</v>
      </c>
      <c r="BC148" s="1">
        <f t="shared" si="27"/>
        <v>0</v>
      </c>
      <c r="BD148" s="79">
        <f t="shared" si="37"/>
        <v>0</v>
      </c>
    </row>
    <row r="149" spans="1:56" x14ac:dyDescent="0.25">
      <c r="A149" s="1" t="str">
        <f>Data!A160</f>
        <v>LOCUS (FGA)</v>
      </c>
      <c r="B149" s="1">
        <f>'(old)OtherMetrics'!B160</f>
        <v>8</v>
      </c>
      <c r="C149" s="1">
        <f>AuxiliaryTable!EV150</f>
        <v>6</v>
      </c>
      <c r="D149" s="1">
        <f>'(old)OtherMetrics'!C160</f>
        <v>6</v>
      </c>
      <c r="E149" s="1">
        <f>'(old)OtherMetrics'!D160</f>
        <v>0</v>
      </c>
      <c r="F149">
        <f t="shared" si="28"/>
        <v>0</v>
      </c>
      <c r="G149" s="207">
        <f t="shared" si="29"/>
        <v>0</v>
      </c>
      <c r="I149" s="1">
        <f t="shared" si="31"/>
        <v>76</v>
      </c>
      <c r="J149" s="215">
        <f>RANK(G149, $G$14:$G$155, 0)+COUNTIF($I149:I290,I149)-1</f>
        <v>82</v>
      </c>
      <c r="P149" s="144" t="str">
        <f>INDEX($A$14:$A$155, MATCH(ROW(A136), $J$14:$J$155, 0))</f>
        <v>cuVSLAM</v>
      </c>
      <c r="Q149" s="141">
        <v>136</v>
      </c>
      <c r="R149" s="143">
        <f t="shared" si="25"/>
        <v>0</v>
      </c>
      <c r="S149" s="242">
        <f>IFERROR(INDEX('Algorithm Details'!$Y$6:$Y$65, MATCH(P149, 'Algorithm Details'!$A$6:$A$65, 0)), "")</f>
        <v>45247</v>
      </c>
      <c r="T149" s="1" t="str">
        <f>IFERROR(IF(INDEX('Algorithm Details'!B$6:B$65, MATCH($P149, 'Algorithm Details'!$A$6:$A$65, 0)) = "", "", INDEX('Algorithm Details'!B$6:B$65, MATCH($P149, 'Algorithm Details'!$A$6:$A$65, 0))), "")</f>
        <v>ROS2 (Humble)</v>
      </c>
      <c r="U149" s="249" t="str">
        <f>IFERROR(IF(INDEX('Algorithm Details'!C$6:C$65, MATCH($P149, 'Algorithm Details'!$A$6:$A$65, 0)) = "", "", INDEX('Algorithm Details'!C$6:C$65, MATCH($P149, 'Algorithm Details'!$A$6:$A$65, 0))), "")</f>
        <v>Apache 2.0</v>
      </c>
      <c r="V149" s="1" t="str">
        <f>IFERROR(IF(INDEX('Algorithm Details'!D$6:D$65, MATCH($P149, 'Algorithm Details'!$A$6:$A$65, 0)) = "", "", INDEX('Algorithm Details'!D$6:D$65, MATCH($P149, 'Algorithm Details'!$A$6:$A$65, 0))), "")</f>
        <v>-</v>
      </c>
      <c r="W149" s="1" t="str">
        <f>IFERROR(IF(INDEX('Algorithm Details'!E$6:E$65, MATCH($P149, 'Algorithm Details'!$A$6:$A$65, 0)) = "", "", INDEX('Algorithm Details'!E$6:E$65, MATCH($P149, 'Algorithm Details'!$A$6:$A$65, 0))), "")</f>
        <v>-</v>
      </c>
      <c r="X149" s="1" t="str">
        <f>IFERROR(IF(INDEX('Algorithm Details'!F$6:F$65, MATCH($P149, 'Algorithm Details'!$A$6:$A$65, 0)) = "", "", INDEX('Algorithm Details'!F$6:F$65, MATCH($P149, 'Algorithm Details'!$A$6:$A$65, 0))), "")</f>
        <v>R</v>
      </c>
      <c r="Y149" s="1" t="str">
        <f>IFERROR(IF(INDEX('Algorithm Details'!G$6:G$65, MATCH($P149, 'Algorithm Details'!$A$6:$A$65, 0)) = "", "", INDEX('Algorithm Details'!G$6:G$65, MATCH($P149, 'Algorithm Details'!$A$6:$A$65, 0))), "")</f>
        <v>O</v>
      </c>
      <c r="Z149" s="1" t="str">
        <f>IFERROR(IF(INDEX('Algorithm Details'!H$6:H$65, MATCH($P149, 'Algorithm Details'!$A$6:$A$65, 0)) = "", "", INDEX('Algorithm Details'!H$6:H$65, MATCH($P149, 'Algorithm Details'!$A$6:$A$65, 0))), "")</f>
        <v>-</v>
      </c>
      <c r="AA149" s="1" t="str">
        <f>IFERROR(IF(INDEX('Algorithm Details'!I$6:I$65, MATCH($P149, 'Algorithm Details'!$A$6:$A$65, 0)) = "", "", INDEX('Algorithm Details'!I$6:I$65, MATCH($P149, 'Algorithm Details'!$A$6:$A$65, 0))), "")</f>
        <v>-</v>
      </c>
      <c r="AB149" s="1" t="str">
        <f>IFERROR(IF(INDEX('Algorithm Details'!J$6:J$65, MATCH($P149, 'Algorithm Details'!$A$6:$A$65, 0)) = "", "", INDEX('Algorithm Details'!J$6:J$65, MATCH($P149, 'Algorithm Details'!$A$6:$A$65, 0))), "")</f>
        <v>-</v>
      </c>
      <c r="AC149" s="1" t="str">
        <f>IFERROR(IF(INDEX('Algorithm Details'!K$6:K$65, MATCH($P149, 'Algorithm Details'!$A$6:$A$65, 0)) = "", "", INDEX('Algorithm Details'!K$6:K$65, MATCH($P149, 'Algorithm Details'!$A$6:$A$65, 0))), "")</f>
        <v>-</v>
      </c>
      <c r="AD149" s="1" t="str">
        <f>IFERROR(IF(INDEX('Algorithm Details'!L$6:L$65, MATCH($P149, 'Algorithm Details'!$A$6:$A$65, 0)) = "", "", INDEX('Algorithm Details'!L$6:L$65, MATCH($P149, 'Algorithm Details'!$A$6:$A$65, 0))), "")</f>
        <v>-</v>
      </c>
      <c r="AE149" s="1" t="str">
        <f>IFERROR(IF(INDEX('Algorithm Details'!M$6:M$65, MATCH($P149, 'Algorithm Details'!$A$6:$A$65, 0)) = "", "", INDEX('Algorithm Details'!M$6:M$65, MATCH($P149, 'Algorithm Details'!$A$6:$A$65, 0))), "")</f>
        <v>-</v>
      </c>
      <c r="AF149" s="1" t="str">
        <f>IFERROR(IF(INDEX('Algorithm Details'!N$6:N$65, MATCH($P149, 'Algorithm Details'!$A$6:$A$65, 0)) = "", "", INDEX('Algorithm Details'!N$6:N$65, MATCH($P149, 'Algorithm Details'!$A$6:$A$65, 0))), "")</f>
        <v>S</v>
      </c>
      <c r="AG149" s="1" t="str">
        <f>IFERROR(IF(INDEX('Algorithm Details'!O$6:O$65, MATCH($P149, 'Algorithm Details'!$A$6:$A$65, 0)) = "", "", INDEX('Algorithm Details'!O$6:O$65, MATCH($P149, 'Algorithm Details'!$A$6:$A$65, 0))), "")</f>
        <v>-</v>
      </c>
      <c r="AH149" s="1" t="str">
        <f>IFERROR(IF(INDEX('Algorithm Details'!P$6:P$65, MATCH($P149, 'Algorithm Details'!$A$6:$A$65, 0)) = "", "", INDEX('Algorithm Details'!P$6:P$65, MATCH($P149, 'Algorithm Details'!$A$6:$A$65, 0))), "")</f>
        <v>?-axis</v>
      </c>
      <c r="AI149" s="1" t="str">
        <f>IFERROR(IF(INDEX('Algorithm Details'!Q$6:Q$65, MATCH($P149, 'Algorithm Details'!$A$6:$A$65, 0)) = "", "", INDEX('Algorithm Details'!Q$6:Q$65, MATCH($P149, 'Algorithm Details'!$A$6:$A$65, 0))), "")</f>
        <v/>
      </c>
      <c r="AJ149" s="1" t="str">
        <f>IFERROR(IF(INDEX('Algorithm Details'!R$6:R$65, MATCH($P149, 'Algorithm Details'!$A$6:$A$65, 0)) = "", "", INDEX('Algorithm Details'!R$6:R$65, MATCH($P149, 'Algorithm Details'!$A$6:$A$65, 0))), "")</f>
        <v/>
      </c>
      <c r="AK149" s="1" t="str">
        <f>IFERROR(IF(INDEX('Algorithm Details'!S$6:S$65, MATCH($P149, 'Algorithm Details'!$A$6:$A$65, 0)) = "", "", INDEX('Algorithm Details'!S$6:S$65, MATCH($P149, 'Algorithm Details'!$A$6:$A$65, 0))), "")</f>
        <v>S</v>
      </c>
      <c r="AL149" s="1" t="str">
        <f>IFERROR(IF(INDEX('Algorithm Details'!T$6:T$65, MATCH($P149, 'Algorithm Details'!$A$6:$A$65, 0)) = "", "", INDEX('Algorithm Details'!T$6:T$65, MATCH($P149, 'Algorithm Details'!$A$6:$A$65, 0))), "")</f>
        <v/>
      </c>
      <c r="AM149" s="1" t="str">
        <f>IFERROR(IF(INDEX('Algorithm Details'!U$6:U$65, MATCH($P149, 'Algorithm Details'!$A$6:$A$65, 0)) = "", "", INDEX('Algorithm Details'!U$6:U$65, MATCH($P149, 'Algorithm Details'!$A$6:$A$65, 0))), "")</f>
        <v/>
      </c>
      <c r="AN149" s="1" t="str">
        <f>IFERROR(IF(INDEX('Algorithm Details'!V$6:V$65, MATCH($P149, 'Algorithm Details'!$A$6:$A$65, 0)) = "", "", INDEX('Algorithm Details'!V$6:V$65, MATCH($P149, 'Algorithm Details'!$A$6:$A$65, 0))), "")</f>
        <v>Can ruun in NVIDIA Jetson</v>
      </c>
      <c r="AO149" s="1" t="str">
        <f>IFERROR(IF(INDEX('Algorithm Details'!W$6:W$65, MATCH($P149, 'Algorithm Details'!$A$6:$A$65, 0)) = "", "", INDEX('Algorithm Details'!W$6:W$65, MATCH($P149, 'Algorithm Details'!$A$6:$A$65, 0))), "")</f>
        <v>github, website</v>
      </c>
      <c r="AP149" s="1">
        <f ca="1">IFERROR(IF(INDEX('Algorithm Details'!X$6:X$65, MATCH($P149, 'Algorithm Details'!$A$6:$A$65, 0)) = "", "", INDEX('Algorithm Details'!X$6:X$65, MATCH($P149, 'Algorithm Details'!$A$6:$A$65, 0))), "")</f>
        <v>3</v>
      </c>
      <c r="AQ149" s="1">
        <f>IFERROR(IF(INDEX('Algorithm Details'!Y$6:Y$65, MATCH($P149, 'Algorithm Details'!$A$6:$A$65, 0)) = "", "", INDEX('Algorithm Details'!Y$6:Y$65, MATCH($P149, 'Algorithm Details'!$A$6:$A$65, 0))), "")</f>
        <v>45247</v>
      </c>
      <c r="AR149" s="1" t="str">
        <f>IFERROR(IF(INDEX('Algorithm Details'!Z$6:Z$65, MATCH($P149, 'Algorithm Details'!$A$6:$A$65, 0)) = "", "", INDEX('Algorithm Details'!Z$6:Z$65, MATCH($P149, 'Algorithm Details'!$A$6:$A$65, 0))), "")</f>
        <v>-</v>
      </c>
      <c r="AS149" s="1" t="str">
        <f>IFERROR(IF(INDEX('Algorithm Details'!AA$6:AA$65, MATCH($P149, 'Algorithm Details'!$A$6:$A$65, 0)) = "", "", INDEX('Algorithm Details'!AA$6:AA$65, MATCH($P149, 'Algorithm Details'!$A$6:$A$65, 0))), "")</f>
        <v>-</v>
      </c>
      <c r="AT149" s="141" t="str">
        <f>IFERROR(IF(INDEX('Algorithm Details'!AB$6:AB$65, MATCH($P149, 'Algorithm Details'!$A$6:$A$65, 0)) = "", "", INDEX('Algorithm Details'!AB$6:AB$65, MATCH($P149, 'Algorithm Details'!$A$6:$A$65, 0))), "")</f>
        <v>doi.org/10.48550/arXiv.2506.04359</v>
      </c>
      <c r="AX149" s="1" t="str">
        <f t="shared" si="32"/>
        <v>cuVSLAM</v>
      </c>
      <c r="AY149" s="1">
        <f t="shared" si="33"/>
        <v>0</v>
      </c>
      <c r="AZ149" s="1">
        <f t="shared" si="34"/>
        <v>0</v>
      </c>
      <c r="BA149" s="1">
        <f t="shared" si="35"/>
        <v>0</v>
      </c>
      <c r="BB149" s="1">
        <f t="shared" si="36"/>
        <v>0</v>
      </c>
      <c r="BC149" s="1">
        <f t="shared" si="27"/>
        <v>0</v>
      </c>
      <c r="BD149" s="79">
        <f t="shared" si="37"/>
        <v>0</v>
      </c>
    </row>
    <row r="150" spans="1:56" ht="30" x14ac:dyDescent="0.25">
      <c r="A150" s="1" t="str">
        <f>Data!A161</f>
        <v>CoFusion</v>
      </c>
      <c r="B150" s="1">
        <f>'(old)OtherMetrics'!B161</f>
        <v>54</v>
      </c>
      <c r="C150" s="1">
        <f>AuxiliaryTable!EV151</f>
        <v>2</v>
      </c>
      <c r="D150" s="1">
        <f>'(old)OtherMetrics'!C161</f>
        <v>0</v>
      </c>
      <c r="E150" s="1">
        <f>'(old)OtherMetrics'!D161</f>
        <v>0</v>
      </c>
      <c r="F150">
        <f t="shared" si="28"/>
        <v>0</v>
      </c>
      <c r="G150" s="207">
        <f t="shared" si="29"/>
        <v>0</v>
      </c>
      <c r="I150" s="1">
        <f t="shared" si="31"/>
        <v>76</v>
      </c>
      <c r="J150" s="215">
        <f>RANK(G150, $G$14:$G$155, 0)+COUNTIF($I150:I291,I150)-1</f>
        <v>81</v>
      </c>
      <c r="P150" s="144" t="str">
        <f t="shared" ref="P150:P155" si="38">INDEX($A$14:$A$155, MATCH(ROW(A137), $J$14:$J$155, 0))</f>
        <v>R3LIVE</v>
      </c>
      <c r="Q150" s="141">
        <v>137</v>
      </c>
      <c r="R150" s="143">
        <f t="shared" si="25"/>
        <v>0</v>
      </c>
      <c r="S150" s="242">
        <f>IFERROR(INDEX('Algorithm Details'!$Y$6:$Y$65, MATCH(P150, 'Algorithm Details'!$A$6:$A$65, 0)), "")</f>
        <v>44736</v>
      </c>
      <c r="T150" s="1" t="str">
        <f>IFERROR(IF(INDEX('Algorithm Details'!B$6:B$65, MATCH($P150, 'Algorithm Details'!$A$6:$A$65, 0)) = "", "", INDEX('Algorithm Details'!B$6:B$65, MATCH($P150, 'Algorithm Details'!$A$6:$A$65, 0))), "")</f>
        <v>ROS1 (Kinetic, Noetic)</v>
      </c>
      <c r="U150" s="249" t="str">
        <f>IFERROR(IF(INDEX('Algorithm Details'!C$6:C$65, MATCH($P150, 'Algorithm Details'!$A$6:$A$65, 0)) = "", "", INDEX('Algorithm Details'!C$6:C$65, MATCH($P150, 'Algorithm Details'!$A$6:$A$65, 0))), "")</f>
        <v>RA: GPL2
C: undisclosed</v>
      </c>
      <c r="V150" s="1" t="str">
        <f>IFERROR(IF(INDEX('Algorithm Details'!D$6:D$65, MATCH($P150, 'Algorithm Details'!$A$6:$A$65, 0)) = "", "", INDEX('Algorithm Details'!D$6:D$65, MATCH($P150, 'Algorithm Details'!$A$6:$A$65, 0))), "")</f>
        <v>Concurrent</v>
      </c>
      <c r="W150" s="1" t="str">
        <f>IFERROR(IF(INDEX('Algorithm Details'!E$6:E$65, MATCH($P150, 'Algorithm Details'!$A$6:$A$65, 0)) = "", "", INDEX('Algorithm Details'!E$6:E$65, MATCH($P150, 'Algorithm Details'!$A$6:$A$65, 0))), "")</f>
        <v>R</v>
      </c>
      <c r="X150" s="1" t="str">
        <f>IFERROR(IF(INDEX('Algorithm Details'!F$6:F$65, MATCH($P150, 'Algorithm Details'!$A$6:$A$65, 0)) = "", "", INDEX('Algorithm Details'!F$6:F$65, MATCH($P150, 'Algorithm Details'!$A$6:$A$65, 0))), "")</f>
        <v>R</v>
      </c>
      <c r="Y150" s="1" t="str">
        <f>IFERROR(IF(INDEX('Algorithm Details'!G$6:G$65, MATCH($P150, 'Algorithm Details'!$A$6:$A$65, 0)) = "", "", INDEX('Algorithm Details'!G$6:G$65, MATCH($P150, 'Algorithm Details'!$A$6:$A$65, 0))), "")</f>
        <v>R</v>
      </c>
      <c r="Z150" s="1" t="str">
        <f>IFERROR(IF(INDEX('Algorithm Details'!H$6:H$65, MATCH($P150, 'Algorithm Details'!$A$6:$A$65, 0)) = "", "", INDEX('Algorithm Details'!H$6:H$65, MATCH($P150, 'Algorithm Details'!$A$6:$A$65, 0))), "")</f>
        <v/>
      </c>
      <c r="AA150" s="1" t="str">
        <f>IFERROR(IF(INDEX('Algorithm Details'!I$6:I$65, MATCH($P150, 'Algorithm Details'!$A$6:$A$65, 0)) = "", "", INDEX('Algorithm Details'!I$6:I$65, MATCH($P150, 'Algorithm Details'!$A$6:$A$65, 0))), "")</f>
        <v/>
      </c>
      <c r="AB150" s="1" t="str">
        <f>IFERROR(IF(INDEX('Algorithm Details'!J$6:J$65, MATCH($P150, 'Algorithm Details'!$A$6:$A$65, 0)) = "", "", INDEX('Algorithm Details'!J$6:J$65, MATCH($P150, 'Algorithm Details'!$A$6:$A$65, 0))), "")</f>
        <v>L</v>
      </c>
      <c r="AC150" s="1" t="str">
        <f>IFERROR(IF(INDEX('Algorithm Details'!K$6:K$65, MATCH($P150, 'Algorithm Details'!$A$6:$A$65, 0)) = "", "", INDEX('Algorithm Details'!K$6:K$65, MATCH($P150, 'Algorithm Details'!$A$6:$A$65, 0))), "")</f>
        <v>3D</v>
      </c>
      <c r="AD150" s="1" t="str">
        <f>IFERROR(IF(INDEX('Algorithm Details'!L$6:L$65, MATCH($P150, 'Algorithm Details'!$A$6:$A$65, 0)) = "", "", INDEX('Algorithm Details'!L$6:L$65, MATCH($P150, 'Algorithm Details'!$A$6:$A$65, 0))), "")</f>
        <v/>
      </c>
      <c r="AE150" s="1" t="str">
        <f>IFERROR(IF(INDEX('Algorithm Details'!M$6:M$65, MATCH($P150, 'Algorithm Details'!$A$6:$A$65, 0)) = "", "", INDEX('Algorithm Details'!M$6:M$65, MATCH($P150, 'Algorithm Details'!$A$6:$A$65, 0))), "")</f>
        <v>S</v>
      </c>
      <c r="AF150" s="1" t="str">
        <f>IFERROR(IF(INDEX('Algorithm Details'!N$6:N$65, MATCH($P150, 'Algorithm Details'!$A$6:$A$65, 0)) = "", "", INDEX('Algorithm Details'!N$6:N$65, MATCH($P150, 'Algorithm Details'!$A$6:$A$65, 0))), "")</f>
        <v/>
      </c>
      <c r="AG150" s="1" t="str">
        <f>IFERROR(IF(INDEX('Algorithm Details'!O$6:O$65, MATCH($P150, 'Algorithm Details'!$A$6:$A$65, 0)) = "", "", INDEX('Algorithm Details'!O$6:O$65, MATCH($P150, 'Algorithm Details'!$A$6:$A$65, 0))), "")</f>
        <v/>
      </c>
      <c r="AH150" s="1" t="str">
        <f>IFERROR(IF(INDEX('Algorithm Details'!P$6:P$65, MATCH($P150, 'Algorithm Details'!$A$6:$A$65, 0)) = "", "", INDEX('Algorithm Details'!P$6:P$65, MATCH($P150, 'Algorithm Details'!$A$6:$A$65, 0))), "")</f>
        <v>6-axis</v>
      </c>
      <c r="AI150" s="1" t="str">
        <f>IFERROR(IF(INDEX('Algorithm Details'!Q$6:Q$65, MATCH($P150, 'Algorithm Details'!$A$6:$A$65, 0)) = "", "", INDEX('Algorithm Details'!Q$6:Q$65, MATCH($P150, 'Algorithm Details'!$A$6:$A$65, 0))), "")</f>
        <v/>
      </c>
      <c r="AJ150" s="1" t="str">
        <f>IFERROR(IF(INDEX('Algorithm Details'!R$6:R$65, MATCH($P150, 'Algorithm Details'!$A$6:$A$65, 0)) = "", "", INDEX('Algorithm Details'!R$6:R$65, MATCH($P150, 'Algorithm Details'!$A$6:$A$65, 0))), "")</f>
        <v/>
      </c>
      <c r="AK150" s="1" t="str">
        <f>IFERROR(IF(INDEX('Algorithm Details'!S$6:S$65, MATCH($P150, 'Algorithm Details'!$A$6:$A$65, 0)) = "", "", INDEX('Algorithm Details'!S$6:S$65, MATCH($P150, 'Algorithm Details'!$A$6:$A$65, 0))), "")</f>
        <v>?</v>
      </c>
      <c r="AL150" s="1" t="str">
        <f>IFERROR(IF(INDEX('Algorithm Details'!T$6:T$65, MATCH($P150, 'Algorithm Details'!$A$6:$A$65, 0)) = "", "", INDEX('Algorithm Details'!T$6:T$65, MATCH($P150, 'Algorithm Details'!$A$6:$A$65, 0))), "")</f>
        <v>Pixel colors and LiDAR geometry</v>
      </c>
      <c r="AM150" s="1" t="str">
        <f>IFERROR(IF(INDEX('Algorithm Details'!U$6:U$65, MATCH($P150, 'Algorithm Details'!$A$6:$A$65, 0)) = "", "", INDEX('Algorithm Details'!U$6:U$65, MATCH($P150, 'Algorithm Details'!$A$6:$A$65, 0))), "")</f>
        <v/>
      </c>
      <c r="AN150" s="1" t="str">
        <f>IFERROR(IF(INDEX('Algorithm Details'!V$6:V$65, MATCH($P150, 'Algorithm Details'!$A$6:$A$65, 0)) = "", "", INDEX('Algorithm Details'!V$6:V$65, MATCH($P150, 'Algorithm Details'!$A$6:$A$65, 0))), "")</f>
        <v>Can run in real-time at on-board system (i7-8550U,  8 GB RAM)</v>
      </c>
      <c r="AO150" s="1" t="str">
        <f>IFERROR(IF(INDEX('Algorithm Details'!W$6:W$65, MATCH($P150, 'Algorithm Details'!$A$6:$A$65, 0)) = "", "", INDEX('Algorithm Details'!W$6:W$65, MATCH($P150, 'Algorithm Details'!$A$6:$A$65, 0))), "")</f>
        <v>github</v>
      </c>
      <c r="AP150" s="1">
        <f ca="1">IFERROR(IF(INDEX('Algorithm Details'!X$6:X$65, MATCH($P150, 'Algorithm Details'!$A$6:$A$65, 0)) = "", "", INDEX('Algorithm Details'!X$6:X$65, MATCH($P150, 'Algorithm Details'!$A$6:$A$65, 0))), "")</f>
        <v>4</v>
      </c>
      <c r="AQ150" s="1">
        <f>IFERROR(IF(INDEX('Algorithm Details'!Y$6:Y$65, MATCH($P150, 'Algorithm Details'!$A$6:$A$65, 0)) = "", "", INDEX('Algorithm Details'!Y$6:Y$65, MATCH($P150, 'Algorithm Details'!$A$6:$A$65, 0))), "")</f>
        <v>44736</v>
      </c>
      <c r="AR150" s="1" t="str">
        <f>IFERROR(IF(INDEX('Algorithm Details'!Z$6:Z$65, MATCH($P150, 'Algorithm Details'!$A$6:$A$65, 0)) = "", "", INDEX('Algorithm Details'!Z$6:Z$65, MATCH($P150, 'Algorithm Details'!$A$6:$A$65, 0))), "")</f>
        <v/>
      </c>
      <c r="AS150" s="1" t="str">
        <f>IFERROR(IF(INDEX('Algorithm Details'!AA$6:AA$65, MATCH($P150, 'Algorithm Details'!$A$6:$A$65, 0)) = "", "", INDEX('Algorithm Details'!AA$6:AA$65, MATCH($P150, 'Algorithm Details'!$A$6:$A$65, 0))), "")</f>
        <v>-</v>
      </c>
      <c r="AT150" s="141" t="str">
        <f>IFERROR(IF(INDEX('Algorithm Details'!AB$6:AB$65, MATCH($P150, 'Algorithm Details'!$A$6:$A$65, 0)) = "", "", INDEX('Algorithm Details'!AB$6:AB$65, MATCH($P150, 'Algorithm Details'!$A$6:$A$65, 0))), "")</f>
        <v>10.1109/ICRA46639.2022.9811935</v>
      </c>
      <c r="AX150" s="1" t="str">
        <f t="shared" si="32"/>
        <v>R3LIVE</v>
      </c>
      <c r="AY150" s="1">
        <f t="shared" si="33"/>
        <v>24</v>
      </c>
      <c r="AZ150" s="1">
        <f t="shared" si="34"/>
        <v>3</v>
      </c>
      <c r="BA150" s="1">
        <f t="shared" si="35"/>
        <v>11</v>
      </c>
      <c r="BB150" s="1">
        <f t="shared" si="36"/>
        <v>10</v>
      </c>
      <c r="BC150" s="1">
        <f t="shared" si="27"/>
        <v>0</v>
      </c>
      <c r="BD150" s="79">
        <f t="shared" si="37"/>
        <v>0</v>
      </c>
    </row>
    <row r="151" spans="1:56" x14ac:dyDescent="0.25">
      <c r="A151" s="1" t="str">
        <f>Data!A162</f>
        <v>VINS-Fusion MI</v>
      </c>
      <c r="B151" s="1">
        <f>'(old)OtherMetrics'!B162</f>
        <v>16</v>
      </c>
      <c r="C151" s="1">
        <f>AuxiliaryTable!EV152</f>
        <v>3</v>
      </c>
      <c r="D151" s="1">
        <f>'(old)OtherMetrics'!C162</f>
        <v>0</v>
      </c>
      <c r="E151" s="1">
        <f>'(old)OtherMetrics'!D162</f>
        <v>1</v>
      </c>
      <c r="F151">
        <f t="shared" si="28"/>
        <v>0</v>
      </c>
      <c r="G151" s="207">
        <f t="shared" si="29"/>
        <v>0</v>
      </c>
      <c r="I151" s="1">
        <f t="shared" si="31"/>
        <v>76</v>
      </c>
      <c r="J151" s="215">
        <f>RANK(G151, $G$14:$G$155, 0)+COUNTIF($I151:I292,I151)-1</f>
        <v>80</v>
      </c>
      <c r="P151" s="144" t="str">
        <f t="shared" si="38"/>
        <v>SDV-LOAM</v>
      </c>
      <c r="Q151" s="141">
        <v>138</v>
      </c>
      <c r="R151" s="143">
        <f t="shared" ref="R151:R155" si="39">INDEX($G$14:$G$155, MATCH(ROW(A138), $J$14:$J$155, 0))</f>
        <v>0</v>
      </c>
      <c r="S151" s="242">
        <f>IFERROR(INDEX('Algorithm Details'!$Y$6:$Y$65, MATCH(P151, 'Algorithm Details'!$A$6:$A$65, 0)), "")</f>
        <v>45104</v>
      </c>
      <c r="T151" s="1" t="str">
        <f>IFERROR(IF(INDEX('Algorithm Details'!B$6:B$65, MATCH($P151, 'Algorithm Details'!$A$6:$A$65, 0)) = "", "", INDEX('Algorithm Details'!B$6:B$65, MATCH($P151, 'Algorithm Details'!$A$6:$A$65, 0))), "")</f>
        <v>ROS1 (Ubuntu 16, unknown ROS ver. )</v>
      </c>
      <c r="U151" s="249" t="str">
        <f>IFERROR(IF(INDEX('Algorithm Details'!C$6:C$65, MATCH($P151, 'Algorithm Details'!$A$6:$A$65, 0)) = "", "", INDEX('Algorithm Details'!C$6:C$65, MATCH($P151, 'Algorithm Details'!$A$6:$A$65, 0))), "")</f>
        <v>Not fully open-source</v>
      </c>
      <c r="V151" s="1" t="str">
        <f>IFERROR(IF(INDEX('Algorithm Details'!D$6:D$65, MATCH($P151, 'Algorithm Details'!$A$6:$A$65, 0)) = "", "", INDEX('Algorithm Details'!D$6:D$65, MATCH($P151, 'Algorithm Details'!$A$6:$A$65, 0))), "")</f>
        <v>+Visual</v>
      </c>
      <c r="W151" s="1" t="str">
        <f>IFERROR(IF(INDEX('Algorithm Details'!E$6:E$65, MATCH($P151, 'Algorithm Details'!$A$6:$A$65, 0)) = "", "", INDEX('Algorithm Details'!E$6:E$65, MATCH($P151, 'Algorithm Details'!$A$6:$A$65, 0))), "")</f>
        <v>R</v>
      </c>
      <c r="X151" s="1" t="str">
        <f>IFERROR(IF(INDEX('Algorithm Details'!F$6:F$65, MATCH($P151, 'Algorithm Details'!$A$6:$A$65, 0)) = "", "", INDEX('Algorithm Details'!F$6:F$65, MATCH($P151, 'Algorithm Details'!$A$6:$A$65, 0))), "")</f>
        <v>R</v>
      </c>
      <c r="Y151" s="1" t="str">
        <f>IFERROR(IF(INDEX('Algorithm Details'!G$6:G$65, MATCH($P151, 'Algorithm Details'!$A$6:$A$65, 0)) = "", "", INDEX('Algorithm Details'!G$6:G$65, MATCH($P151, 'Algorithm Details'!$A$6:$A$65, 0))), "")</f>
        <v>-</v>
      </c>
      <c r="Z151" s="1" t="str">
        <f>IFERROR(IF(INDEX('Algorithm Details'!H$6:H$65, MATCH($P151, 'Algorithm Details'!$A$6:$A$65, 0)) = "", "", INDEX('Algorithm Details'!H$6:H$65, MATCH($P151, 'Algorithm Details'!$A$6:$A$65, 0))), "")</f>
        <v>-</v>
      </c>
      <c r="AA151" s="1" t="str">
        <f>IFERROR(IF(INDEX('Algorithm Details'!I$6:I$65, MATCH($P151, 'Algorithm Details'!$A$6:$A$65, 0)) = "", "", INDEX('Algorithm Details'!I$6:I$65, MATCH($P151, 'Algorithm Details'!$A$6:$A$65, 0))), "")</f>
        <v>-</v>
      </c>
      <c r="AB151" s="1" t="str">
        <f>IFERROR(IF(INDEX('Algorithm Details'!J$6:J$65, MATCH($P151, 'Algorithm Details'!$A$6:$A$65, 0)) = "", "", INDEX('Algorithm Details'!J$6:J$65, MATCH($P151, 'Algorithm Details'!$A$6:$A$65, 0))), "")</f>
        <v>Mech.</v>
      </c>
      <c r="AC151" s="1" t="str">
        <f>IFERROR(IF(INDEX('Algorithm Details'!K$6:K$65, MATCH($P151, 'Algorithm Details'!$A$6:$A$65, 0)) = "", "", INDEX('Algorithm Details'!K$6:K$65, MATCH($P151, 'Algorithm Details'!$A$6:$A$65, 0))), "")</f>
        <v>3D</v>
      </c>
      <c r="AD151" s="1" t="str">
        <f>IFERROR(IF(INDEX('Algorithm Details'!L$6:L$65, MATCH($P151, 'Algorithm Details'!$A$6:$A$65, 0)) = "", "", INDEX('Algorithm Details'!L$6:L$65, MATCH($P151, 'Algorithm Details'!$A$6:$A$65, 0))), "")</f>
        <v>-</v>
      </c>
      <c r="AE151" s="1" t="str">
        <f>IFERROR(IF(INDEX('Algorithm Details'!M$6:M$65, MATCH($P151, 'Algorithm Details'!$A$6:$A$65, 0)) = "", "", INDEX('Algorithm Details'!M$6:M$65, MATCH($P151, 'Algorithm Details'!$A$6:$A$65, 0))), "")</f>
        <v>S</v>
      </c>
      <c r="AF151" s="1" t="str">
        <f>IFERROR(IF(INDEX('Algorithm Details'!N$6:N$65, MATCH($P151, 'Algorithm Details'!$A$6:$A$65, 0)) = "", "", INDEX('Algorithm Details'!N$6:N$65, MATCH($P151, 'Algorithm Details'!$A$6:$A$65, 0))), "")</f>
        <v>-</v>
      </c>
      <c r="AG151" s="1" t="str">
        <f>IFERROR(IF(INDEX('Algorithm Details'!O$6:O$65, MATCH($P151, 'Algorithm Details'!$A$6:$A$65, 0)) = "", "", INDEX('Algorithm Details'!O$6:O$65, MATCH($P151, 'Algorithm Details'!$A$6:$A$65, 0))), "")</f>
        <v>-</v>
      </c>
      <c r="AH151" s="1" t="str">
        <f>IFERROR(IF(INDEX('Algorithm Details'!P$6:P$65, MATCH($P151, 'Algorithm Details'!$A$6:$A$65, 0)) = "", "", INDEX('Algorithm Details'!P$6:P$65, MATCH($P151, 'Algorithm Details'!$A$6:$A$65, 0))), "")</f>
        <v>-</v>
      </c>
      <c r="AI151" s="1" t="str">
        <f>IFERROR(IF(INDEX('Algorithm Details'!Q$6:Q$65, MATCH($P151, 'Algorithm Details'!$A$6:$A$65, 0)) = "", "", INDEX('Algorithm Details'!Q$6:Q$65, MATCH($P151, 'Algorithm Details'!$A$6:$A$65, 0))), "")</f>
        <v>-</v>
      </c>
      <c r="AJ151" s="1" t="str">
        <f>IFERROR(IF(INDEX('Algorithm Details'!R$6:R$65, MATCH($P151, 'Algorithm Details'!$A$6:$A$65, 0)) = "", "", INDEX('Algorithm Details'!R$6:R$65, MATCH($P151, 'Algorithm Details'!$A$6:$A$65, 0))), "")</f>
        <v>-</v>
      </c>
      <c r="AK151" s="1" t="str">
        <f>IFERROR(IF(INDEX('Algorithm Details'!S$6:S$65, MATCH($P151, 'Algorithm Details'!$A$6:$A$65, 0)) = "", "", INDEX('Algorithm Details'!S$6:S$65, MATCH($P151, 'Algorithm Details'!$A$6:$A$65, 0))), "")</f>
        <v>S</v>
      </c>
      <c r="AL151" s="1" t="str">
        <f>IFERROR(IF(INDEX('Algorithm Details'!T$6:T$65, MATCH($P151, 'Algorithm Details'!$A$6:$A$65, 0)) = "", "", INDEX('Algorithm Details'!T$6:T$65, MATCH($P151, 'Algorithm Details'!$A$6:$A$65, 0))), "")</f>
        <v/>
      </c>
      <c r="AM151" s="1" t="str">
        <f>IFERROR(IF(INDEX('Algorithm Details'!U$6:U$65, MATCH($P151, 'Algorithm Details'!$A$6:$A$65, 0)) = "", "", INDEX('Algorithm Details'!U$6:U$65, MATCH($P151, 'Algorithm Details'!$A$6:$A$65, 0))), "")</f>
        <v/>
      </c>
      <c r="AN151" s="1" t="str">
        <f>IFERROR(IF(INDEX('Algorithm Details'!V$6:V$65, MATCH($P151, 'Algorithm Details'!$A$6:$A$65, 0)) = "", "", INDEX('Algorithm Details'!V$6:V$65, MATCH($P151, 'Algorithm Details'!$A$6:$A$65, 0))), "")</f>
        <v/>
      </c>
      <c r="AO151" s="1" t="str">
        <f>IFERROR(IF(INDEX('Algorithm Details'!W$6:W$65, MATCH($P151, 'Algorithm Details'!$A$6:$A$65, 0)) = "", "", INDEX('Algorithm Details'!W$6:W$65, MATCH($P151, 'Algorithm Details'!$A$6:$A$65, 0))), "")</f>
        <v>github</v>
      </c>
      <c r="AP151" s="1">
        <f ca="1">IFERROR(IF(INDEX('Algorithm Details'!X$6:X$65, MATCH($P151, 'Algorithm Details'!$A$6:$A$65, 0)) = "", "", INDEX('Algorithm Details'!X$6:X$65, MATCH($P151, 'Algorithm Details'!$A$6:$A$65, 0))), "")</f>
        <v>3</v>
      </c>
      <c r="AQ151" s="1">
        <f>IFERROR(IF(INDEX('Algorithm Details'!Y$6:Y$65, MATCH($P151, 'Algorithm Details'!$A$6:$A$65, 0)) = "", "", INDEX('Algorithm Details'!Y$6:Y$65, MATCH($P151, 'Algorithm Details'!$A$6:$A$65, 0))), "")</f>
        <v>45104</v>
      </c>
      <c r="AR151" s="1" t="str">
        <f>IFERROR(IF(INDEX('Algorithm Details'!Z$6:Z$65, MATCH($P151, 'Algorithm Details'!$A$6:$A$65, 0)) = "", "", INDEX('Algorithm Details'!Z$6:Z$65, MATCH($P151, 'Algorithm Details'!$A$6:$A$65, 0))), "")</f>
        <v>-</v>
      </c>
      <c r="AS151" s="1" t="str">
        <f>IFERROR(IF(INDEX('Algorithm Details'!AA$6:AA$65, MATCH($P151, 'Algorithm Details'!$A$6:$A$65, 0)) = "", "", INDEX('Algorithm Details'!AA$6:AA$65, MATCH($P151, 'Algorithm Details'!$A$6:$A$65, 0))), "")</f>
        <v>KITTI</v>
      </c>
      <c r="AT151" s="141" t="str">
        <f>IFERROR(IF(INDEX('Algorithm Details'!AB$6:AB$65, MATCH($P151, 'Algorithm Details'!$A$6:$A$65, 0)) = "", "", INDEX('Algorithm Details'!AB$6:AB$65, MATCH($P151, 'Algorithm Details'!$A$6:$A$65, 0))), "")</f>
        <v>10.1109/TPAMI.2023.3262817</v>
      </c>
      <c r="AX151" s="1" t="str">
        <f t="shared" si="32"/>
        <v>SDV-LOAM</v>
      </c>
      <c r="AY151" s="1">
        <f t="shared" si="33"/>
        <v>0</v>
      </c>
      <c r="AZ151" s="1">
        <f t="shared" si="34"/>
        <v>0</v>
      </c>
      <c r="BA151" s="1">
        <f t="shared" si="35"/>
        <v>0</v>
      </c>
      <c r="BB151" s="1">
        <f t="shared" si="36"/>
        <v>0</v>
      </c>
      <c r="BC151" s="1">
        <f t="shared" si="27"/>
        <v>0</v>
      </c>
      <c r="BD151" s="79">
        <f t="shared" si="37"/>
        <v>0</v>
      </c>
    </row>
    <row r="152" spans="1:56" x14ac:dyDescent="0.25">
      <c r="A152" s="1" t="str">
        <f>Data!A163</f>
        <v>VINS-Fusion MI (SC)</v>
      </c>
      <c r="B152" s="1">
        <f>'(old)OtherMetrics'!B163</f>
        <v>2</v>
      </c>
      <c r="C152" s="1">
        <f>AuxiliaryTable!EV153</f>
        <v>3</v>
      </c>
      <c r="D152" s="1">
        <f>'(old)OtherMetrics'!C163</f>
        <v>0</v>
      </c>
      <c r="E152" s="1">
        <f>'(old)OtherMetrics'!D163</f>
        <v>0</v>
      </c>
      <c r="F152">
        <f t="shared" si="28"/>
        <v>0</v>
      </c>
      <c r="G152" s="207">
        <f t="shared" si="29"/>
        <v>0</v>
      </c>
      <c r="I152" s="1">
        <f t="shared" si="31"/>
        <v>76</v>
      </c>
      <c r="J152" s="215">
        <f>RANK(G152, $G$14:$G$155, 0)+COUNTIF($I152:I293,I152)-1</f>
        <v>79</v>
      </c>
      <c r="P152" s="144" t="str">
        <f t="shared" si="38"/>
        <v>DynSLAM</v>
      </c>
      <c r="Q152" s="141">
        <v>139</v>
      </c>
      <c r="R152" s="143">
        <f t="shared" si="39"/>
        <v>0</v>
      </c>
      <c r="S152" s="242">
        <f>IFERROR(INDEX('Algorithm Details'!$Y$6:$Y$65, MATCH(P152, 'Algorithm Details'!$A$6:$A$65, 0)), "")</f>
        <v>44469</v>
      </c>
      <c r="T152" s="1" t="str">
        <f>IFERROR(IF(INDEX('Algorithm Details'!B$6:B$65, MATCH($P152, 'Algorithm Details'!$A$6:$A$65, 0)) = "", "", INDEX('Algorithm Details'!B$6:B$65, MATCH($P152, 'Algorithm Details'!$A$6:$A$65, 0))), "")</f>
        <v>-</v>
      </c>
      <c r="U152" s="249" t="str">
        <f>IFERROR(IF(INDEX('Algorithm Details'!C$6:C$65, MATCH($P152, 'Algorithm Details'!$A$6:$A$65, 0)) = "", "", INDEX('Algorithm Details'!C$6:C$65, MATCH($P152, 'Algorithm Details'!$A$6:$A$65, 0))), "")</f>
        <v>BSD 3-Clause</v>
      </c>
      <c r="V152" s="1" t="str">
        <f>IFERROR(IF(INDEX('Algorithm Details'!D$6:D$65, MATCH($P152, 'Algorithm Details'!$A$6:$A$65, 0)) = "", "", INDEX('Algorithm Details'!D$6:D$65, MATCH($P152, 'Algorithm Details'!$A$6:$A$65, 0))), "")</f>
        <v>-</v>
      </c>
      <c r="W152" s="1" t="str">
        <f>IFERROR(IF(INDEX('Algorithm Details'!E$6:E$65, MATCH($P152, 'Algorithm Details'!$A$6:$A$65, 0)) = "", "", INDEX('Algorithm Details'!E$6:E$65, MATCH($P152, 'Algorithm Details'!$A$6:$A$65, 0))), "")</f>
        <v>-</v>
      </c>
      <c r="X152" s="1" t="str">
        <f>IFERROR(IF(INDEX('Algorithm Details'!F$6:F$65, MATCH($P152, 'Algorithm Details'!$A$6:$A$65, 0)) = "", "", INDEX('Algorithm Details'!F$6:F$65, MATCH($P152, 'Algorithm Details'!$A$6:$A$65, 0))), "")</f>
        <v>R</v>
      </c>
      <c r="Y152" s="1" t="str">
        <f>IFERROR(IF(INDEX('Algorithm Details'!G$6:G$65, MATCH($P152, 'Algorithm Details'!$A$6:$A$65, 0)) = "", "", INDEX('Algorithm Details'!G$6:G$65, MATCH($P152, 'Algorithm Details'!$A$6:$A$65, 0))), "")</f>
        <v>-</v>
      </c>
      <c r="Z152" s="1" t="str">
        <f>IFERROR(IF(INDEX('Algorithm Details'!H$6:H$65, MATCH($P152, 'Algorithm Details'!$A$6:$A$65, 0)) = "", "", INDEX('Algorithm Details'!H$6:H$65, MATCH($P152, 'Algorithm Details'!$A$6:$A$65, 0))), "")</f>
        <v>-</v>
      </c>
      <c r="AA152" s="1" t="str">
        <f>IFERROR(IF(INDEX('Algorithm Details'!I$6:I$65, MATCH($P152, 'Algorithm Details'!$A$6:$A$65, 0)) = "", "", INDEX('Algorithm Details'!I$6:I$65, MATCH($P152, 'Algorithm Details'!$A$6:$A$65, 0))), "")</f>
        <v>-</v>
      </c>
      <c r="AB152" s="1" t="str">
        <f>IFERROR(IF(INDEX('Algorithm Details'!J$6:J$65, MATCH($P152, 'Algorithm Details'!$A$6:$A$65, 0)) = "", "", INDEX('Algorithm Details'!J$6:J$65, MATCH($P152, 'Algorithm Details'!$A$6:$A$65, 0))), "")</f>
        <v>-</v>
      </c>
      <c r="AC152" s="1" t="str">
        <f>IFERROR(IF(INDEX('Algorithm Details'!K$6:K$65, MATCH($P152, 'Algorithm Details'!$A$6:$A$65, 0)) = "", "", INDEX('Algorithm Details'!K$6:K$65, MATCH($P152, 'Algorithm Details'!$A$6:$A$65, 0))), "")</f>
        <v>-</v>
      </c>
      <c r="AD152" s="1" t="str">
        <f>IFERROR(IF(INDEX('Algorithm Details'!L$6:L$65, MATCH($P152, 'Algorithm Details'!$A$6:$A$65, 0)) = "", "", INDEX('Algorithm Details'!L$6:L$65, MATCH($P152, 'Algorithm Details'!$A$6:$A$65, 0))), "")</f>
        <v>-</v>
      </c>
      <c r="AE152" s="1" t="str">
        <f>IFERROR(IF(INDEX('Algorithm Details'!M$6:M$65, MATCH($P152, 'Algorithm Details'!$A$6:$A$65, 0)) = "", "", INDEX('Algorithm Details'!M$6:M$65, MATCH($P152, 'Algorithm Details'!$A$6:$A$65, 0))), "")</f>
        <v>-</v>
      </c>
      <c r="AF152" s="1" t="str">
        <f>IFERROR(IF(INDEX('Algorithm Details'!N$6:N$65, MATCH($P152, 'Algorithm Details'!$A$6:$A$65, 0)) = "", "", INDEX('Algorithm Details'!N$6:N$65, MATCH($P152, 'Algorithm Details'!$A$6:$A$65, 0))), "")</f>
        <v>S</v>
      </c>
      <c r="AG152" s="1" t="str">
        <f>IFERROR(IF(INDEX('Algorithm Details'!O$6:O$65, MATCH($P152, 'Algorithm Details'!$A$6:$A$65, 0)) = "", "", INDEX('Algorithm Details'!O$6:O$65, MATCH($P152, 'Algorithm Details'!$A$6:$A$65, 0))), "")</f>
        <v>-</v>
      </c>
      <c r="AH152" s="1" t="str">
        <f>IFERROR(IF(INDEX('Algorithm Details'!P$6:P$65, MATCH($P152, 'Algorithm Details'!$A$6:$A$65, 0)) = "", "", INDEX('Algorithm Details'!P$6:P$65, MATCH($P152, 'Algorithm Details'!$A$6:$A$65, 0))), "")</f>
        <v>-</v>
      </c>
      <c r="AI152" s="1" t="str">
        <f>IFERROR(IF(INDEX('Algorithm Details'!Q$6:Q$65, MATCH($P152, 'Algorithm Details'!$A$6:$A$65, 0)) = "", "", INDEX('Algorithm Details'!Q$6:Q$65, MATCH($P152, 'Algorithm Details'!$A$6:$A$65, 0))), "")</f>
        <v>-</v>
      </c>
      <c r="AJ152" s="1" t="str">
        <f>IFERROR(IF(INDEX('Algorithm Details'!R$6:R$65, MATCH($P152, 'Algorithm Details'!$A$6:$A$65, 0)) = "", "", INDEX('Algorithm Details'!R$6:R$65, MATCH($P152, 'Algorithm Details'!$A$6:$A$65, 0))), "")</f>
        <v/>
      </c>
      <c r="AK152" s="1" t="str">
        <f>IFERROR(IF(INDEX('Algorithm Details'!S$6:S$65, MATCH($P152, 'Algorithm Details'!$A$6:$A$65, 0)) = "", "", INDEX('Algorithm Details'!S$6:S$65, MATCH($P152, 'Algorithm Details'!$A$6:$A$65, 0))), "")</f>
        <v/>
      </c>
      <c r="AL152" s="1" t="str">
        <f>IFERROR(IF(INDEX('Algorithm Details'!T$6:T$65, MATCH($P152, 'Algorithm Details'!$A$6:$A$65, 0)) = "", "", INDEX('Algorithm Details'!T$6:T$65, MATCH($P152, 'Algorithm Details'!$A$6:$A$65, 0))), "")</f>
        <v>simple blob features , corner features</v>
      </c>
      <c r="AM152" s="1" t="str">
        <f>IFERROR(IF(INDEX('Algorithm Details'!U$6:U$65, MATCH($P152, 'Algorithm Details'!$A$6:$A$65, 0)) = "", "", INDEX('Algorithm Details'!U$6:U$65, MATCH($P152, 'Algorithm Details'!$A$6:$A$65, 0))), "")</f>
        <v>Implements CNN for semantic segmentation</v>
      </c>
      <c r="AN152" s="1" t="str">
        <f>IFERROR(IF(INDEX('Algorithm Details'!V$6:V$65, MATCH($P152, 'Algorithm Details'!$A$6:$A$65, 0)) = "", "", INDEX('Algorithm Details'!V$6:V$65, MATCH($P152, 'Algorithm Details'!$A$6:$A$65, 0))), "")</f>
        <v xml:space="preserve">"Our system is able to run at approximately 2.5Hz on a PC equipped with an nVIDIA GeForce GTX 1080 GPU" </v>
      </c>
      <c r="AO152" s="1" t="str">
        <f>IFERROR(IF(INDEX('Algorithm Details'!W$6:W$65, MATCH($P152, 'Algorithm Details'!$A$6:$A$65, 0)) = "", "", INDEX('Algorithm Details'!W$6:W$65, MATCH($P152, 'Algorithm Details'!$A$6:$A$65, 0))), "")</f>
        <v>github</v>
      </c>
      <c r="AP152" s="1">
        <f ca="1">IFERROR(IF(INDEX('Algorithm Details'!X$6:X$65, MATCH($P152, 'Algorithm Details'!$A$6:$A$65, 0)) = "", "", INDEX('Algorithm Details'!X$6:X$65, MATCH($P152, 'Algorithm Details'!$A$6:$A$65, 0))), "")</f>
        <v>5</v>
      </c>
      <c r="AQ152" s="1">
        <f>IFERROR(IF(INDEX('Algorithm Details'!Y$6:Y$65, MATCH($P152, 'Algorithm Details'!$A$6:$A$65, 0)) = "", "", INDEX('Algorithm Details'!Y$6:Y$65, MATCH($P152, 'Algorithm Details'!$A$6:$A$65, 0))), "")</f>
        <v>44469</v>
      </c>
      <c r="AR152" s="1" t="str">
        <f>IFERROR(IF(INDEX('Algorithm Details'!Z$6:Z$65, MATCH($P152, 'Algorithm Details'!$A$6:$A$65, 0)) = "", "", INDEX('Algorithm Details'!Z$6:Z$65, MATCH($P152, 'Algorithm Details'!$A$6:$A$65, 0))), "")</f>
        <v>+</v>
      </c>
      <c r="AS152" s="1" t="str">
        <f>IFERROR(IF(INDEX('Algorithm Details'!AA$6:AA$65, MATCH($P152, 'Algorithm Details'!$A$6:$A$65, 0)) = "", "", INDEX('Algorithm Details'!AA$6:AA$65, MATCH($P152, 'Algorithm Details'!$A$6:$A$65, 0))), "")</f>
        <v>+</v>
      </c>
      <c r="AT152" s="141" t="str">
        <f>IFERROR(IF(INDEX('Algorithm Details'!AB$6:AB$65, MATCH($P152, 'Algorithm Details'!$A$6:$A$65, 0)) = "", "", INDEX('Algorithm Details'!AB$6:AB$65, MATCH($P152, 'Algorithm Details'!$A$6:$A$65, 0))), "")</f>
        <v>10.1109/ICRA.2018.8462974</v>
      </c>
      <c r="AX152" s="1" t="str">
        <f t="shared" si="32"/>
        <v>DynSLAM</v>
      </c>
      <c r="AY152" s="1">
        <f t="shared" si="33"/>
        <v>0</v>
      </c>
      <c r="AZ152" s="1">
        <f t="shared" si="34"/>
        <v>0</v>
      </c>
      <c r="BA152" s="1">
        <f t="shared" si="35"/>
        <v>0</v>
      </c>
      <c r="BB152" s="1">
        <f t="shared" si="36"/>
        <v>0</v>
      </c>
      <c r="BC152" s="1">
        <f t="shared" si="27"/>
        <v>0</v>
      </c>
      <c r="BD152" s="79">
        <f t="shared" si="37"/>
        <v>0</v>
      </c>
    </row>
    <row r="153" spans="1:56" x14ac:dyDescent="0.25">
      <c r="A153" s="1" t="str">
        <f>Data!A164</f>
        <v>ORB-SLAM3 MI</v>
      </c>
      <c r="B153" s="1">
        <f>'(old)OtherMetrics'!B164</f>
        <v>16</v>
      </c>
      <c r="C153" s="1">
        <f>AuxiliaryTable!EV154</f>
        <v>3</v>
      </c>
      <c r="D153" s="1">
        <f>'(old)OtherMetrics'!C164</f>
        <v>0</v>
      </c>
      <c r="E153" s="1">
        <f>'(old)OtherMetrics'!D164</f>
        <v>0</v>
      </c>
      <c r="F153">
        <f t="shared" si="28"/>
        <v>0</v>
      </c>
      <c r="G153" s="207">
        <f t="shared" si="29"/>
        <v>0</v>
      </c>
      <c r="I153" s="1">
        <f t="shared" si="31"/>
        <v>76</v>
      </c>
      <c r="J153" s="215">
        <f>RANK(G153, $G$14:$G$155, 0)+COUNTIF($I153:I294,I153)-1</f>
        <v>78</v>
      </c>
      <c r="P153" s="144" t="str">
        <f t="shared" si="38"/>
        <v>DRE</v>
      </c>
      <c r="Q153" s="141">
        <v>140</v>
      </c>
      <c r="R153" s="143">
        <f t="shared" si="39"/>
        <v>0</v>
      </c>
      <c r="S153" s="242" t="str">
        <f>IFERROR(INDEX('Algorithm Details'!$Y$6:$Y$65, MATCH(P153, 'Algorithm Details'!$A$6:$A$65, 0)), "")</f>
        <v/>
      </c>
      <c r="T153" s="1" t="str">
        <f>IFERROR(IF(INDEX('Algorithm Details'!B$6:B$65, MATCH($P153, 'Algorithm Details'!$A$6:$A$65, 0)) = "", "", INDEX('Algorithm Details'!B$6:B$65, MATCH($P153, 'Algorithm Details'!$A$6:$A$65, 0))), "")</f>
        <v/>
      </c>
      <c r="U153" s="249" t="str">
        <f>IFERROR(IF(INDEX('Algorithm Details'!C$6:C$65, MATCH($P153, 'Algorithm Details'!$A$6:$A$65, 0)) = "", "", INDEX('Algorithm Details'!C$6:C$65, MATCH($P153, 'Algorithm Details'!$A$6:$A$65, 0))), "")</f>
        <v/>
      </c>
      <c r="V153" s="1" t="str">
        <f>IFERROR(IF(INDEX('Algorithm Details'!D$6:D$65, MATCH($P153, 'Algorithm Details'!$A$6:$A$65, 0)) = "", "", INDEX('Algorithm Details'!D$6:D$65, MATCH($P153, 'Algorithm Details'!$A$6:$A$65, 0))), "")</f>
        <v/>
      </c>
      <c r="W153" s="1" t="str">
        <f>IFERROR(IF(INDEX('Algorithm Details'!E$6:E$65, MATCH($P153, 'Algorithm Details'!$A$6:$A$65, 0)) = "", "", INDEX('Algorithm Details'!E$6:E$65, MATCH($P153, 'Algorithm Details'!$A$6:$A$65, 0))), "")</f>
        <v/>
      </c>
      <c r="X153" s="1" t="str">
        <f>IFERROR(IF(INDEX('Algorithm Details'!F$6:F$65, MATCH($P153, 'Algorithm Details'!$A$6:$A$65, 0)) = "", "", INDEX('Algorithm Details'!F$6:F$65, MATCH($P153, 'Algorithm Details'!$A$6:$A$65, 0))), "")</f>
        <v/>
      </c>
      <c r="Y153" s="1" t="str">
        <f>IFERROR(IF(INDEX('Algorithm Details'!G$6:G$65, MATCH($P153, 'Algorithm Details'!$A$6:$A$65, 0)) = "", "", INDEX('Algorithm Details'!G$6:G$65, MATCH($P153, 'Algorithm Details'!$A$6:$A$65, 0))), "")</f>
        <v/>
      </c>
      <c r="Z153" s="1" t="str">
        <f>IFERROR(IF(INDEX('Algorithm Details'!H$6:H$65, MATCH($P153, 'Algorithm Details'!$A$6:$A$65, 0)) = "", "", INDEX('Algorithm Details'!H$6:H$65, MATCH($P153, 'Algorithm Details'!$A$6:$A$65, 0))), "")</f>
        <v/>
      </c>
      <c r="AA153" s="1" t="str">
        <f>IFERROR(IF(INDEX('Algorithm Details'!I$6:I$65, MATCH($P153, 'Algorithm Details'!$A$6:$A$65, 0)) = "", "", INDEX('Algorithm Details'!I$6:I$65, MATCH($P153, 'Algorithm Details'!$A$6:$A$65, 0))), "")</f>
        <v/>
      </c>
      <c r="AB153" s="1" t="str">
        <f>IFERROR(IF(INDEX('Algorithm Details'!J$6:J$65, MATCH($P153, 'Algorithm Details'!$A$6:$A$65, 0)) = "", "", INDEX('Algorithm Details'!J$6:J$65, MATCH($P153, 'Algorithm Details'!$A$6:$A$65, 0))), "")</f>
        <v/>
      </c>
      <c r="AC153" s="1" t="str">
        <f>IFERROR(IF(INDEX('Algorithm Details'!K$6:K$65, MATCH($P153, 'Algorithm Details'!$A$6:$A$65, 0)) = "", "", INDEX('Algorithm Details'!K$6:K$65, MATCH($P153, 'Algorithm Details'!$A$6:$A$65, 0))), "")</f>
        <v/>
      </c>
      <c r="AD153" s="1" t="str">
        <f>IFERROR(IF(INDEX('Algorithm Details'!L$6:L$65, MATCH($P153, 'Algorithm Details'!$A$6:$A$65, 0)) = "", "", INDEX('Algorithm Details'!L$6:L$65, MATCH($P153, 'Algorithm Details'!$A$6:$A$65, 0))), "")</f>
        <v/>
      </c>
      <c r="AE153" s="1" t="str">
        <f>IFERROR(IF(INDEX('Algorithm Details'!M$6:M$65, MATCH($P153, 'Algorithm Details'!$A$6:$A$65, 0)) = "", "", INDEX('Algorithm Details'!M$6:M$65, MATCH($P153, 'Algorithm Details'!$A$6:$A$65, 0))), "")</f>
        <v/>
      </c>
      <c r="AF153" s="1" t="str">
        <f>IFERROR(IF(INDEX('Algorithm Details'!N$6:N$65, MATCH($P153, 'Algorithm Details'!$A$6:$A$65, 0)) = "", "", INDEX('Algorithm Details'!N$6:N$65, MATCH($P153, 'Algorithm Details'!$A$6:$A$65, 0))), "")</f>
        <v/>
      </c>
      <c r="AG153" s="1" t="str">
        <f>IFERROR(IF(INDEX('Algorithm Details'!O$6:O$65, MATCH($P153, 'Algorithm Details'!$A$6:$A$65, 0)) = "", "", INDEX('Algorithm Details'!O$6:O$65, MATCH($P153, 'Algorithm Details'!$A$6:$A$65, 0))), "")</f>
        <v/>
      </c>
      <c r="AH153" s="1" t="str">
        <f>IFERROR(IF(INDEX('Algorithm Details'!P$6:P$65, MATCH($P153, 'Algorithm Details'!$A$6:$A$65, 0)) = "", "", INDEX('Algorithm Details'!P$6:P$65, MATCH($P153, 'Algorithm Details'!$A$6:$A$65, 0))), "")</f>
        <v/>
      </c>
      <c r="AI153" s="1" t="str">
        <f>IFERROR(IF(INDEX('Algorithm Details'!Q$6:Q$65, MATCH($P153, 'Algorithm Details'!$A$6:$A$65, 0)) = "", "", INDEX('Algorithm Details'!Q$6:Q$65, MATCH($P153, 'Algorithm Details'!$A$6:$A$65, 0))), "")</f>
        <v/>
      </c>
      <c r="AJ153" s="1" t="str">
        <f>IFERROR(IF(INDEX('Algorithm Details'!R$6:R$65, MATCH($P153, 'Algorithm Details'!$A$6:$A$65, 0)) = "", "", INDEX('Algorithm Details'!R$6:R$65, MATCH($P153, 'Algorithm Details'!$A$6:$A$65, 0))), "")</f>
        <v/>
      </c>
      <c r="AK153" s="1" t="str">
        <f>IFERROR(IF(INDEX('Algorithm Details'!S$6:S$65, MATCH($P153, 'Algorithm Details'!$A$6:$A$65, 0)) = "", "", INDEX('Algorithm Details'!S$6:S$65, MATCH($P153, 'Algorithm Details'!$A$6:$A$65, 0))), "")</f>
        <v/>
      </c>
      <c r="AL153" s="1" t="str">
        <f>IFERROR(IF(INDEX('Algorithm Details'!T$6:T$65, MATCH($P153, 'Algorithm Details'!$A$6:$A$65, 0)) = "", "", INDEX('Algorithm Details'!T$6:T$65, MATCH($P153, 'Algorithm Details'!$A$6:$A$65, 0))), "")</f>
        <v/>
      </c>
      <c r="AM153" s="1" t="str">
        <f>IFERROR(IF(INDEX('Algorithm Details'!U$6:U$65, MATCH($P153, 'Algorithm Details'!$A$6:$A$65, 0)) = "", "", INDEX('Algorithm Details'!U$6:U$65, MATCH($P153, 'Algorithm Details'!$A$6:$A$65, 0))), "")</f>
        <v/>
      </c>
      <c r="AN153" s="1" t="str">
        <f>IFERROR(IF(INDEX('Algorithm Details'!V$6:V$65, MATCH($P153, 'Algorithm Details'!$A$6:$A$65, 0)) = "", "", INDEX('Algorithm Details'!V$6:V$65, MATCH($P153, 'Algorithm Details'!$A$6:$A$65, 0))), "")</f>
        <v/>
      </c>
      <c r="AO153" s="1" t="str">
        <f>IFERROR(IF(INDEX('Algorithm Details'!W$6:W$65, MATCH($P153, 'Algorithm Details'!$A$6:$A$65, 0)) = "", "", INDEX('Algorithm Details'!W$6:W$65, MATCH($P153, 'Algorithm Details'!$A$6:$A$65, 0))), "")</f>
        <v/>
      </c>
      <c r="AP153" s="1" t="str">
        <f>IFERROR(IF(INDEX('Algorithm Details'!X$6:X$65, MATCH($P153, 'Algorithm Details'!$A$6:$A$65, 0)) = "", "", INDEX('Algorithm Details'!X$6:X$65, MATCH($P153, 'Algorithm Details'!$A$6:$A$65, 0))), "")</f>
        <v/>
      </c>
      <c r="AQ153" s="1" t="str">
        <f>IFERROR(IF(INDEX('Algorithm Details'!Y$6:Y$65, MATCH($P153, 'Algorithm Details'!$A$6:$A$65, 0)) = "", "", INDEX('Algorithm Details'!Y$6:Y$65, MATCH($P153, 'Algorithm Details'!$A$6:$A$65, 0))), "")</f>
        <v/>
      </c>
      <c r="AR153" s="1" t="str">
        <f>IFERROR(IF(INDEX('Algorithm Details'!Z$6:Z$65, MATCH($P153, 'Algorithm Details'!$A$6:$A$65, 0)) = "", "", INDEX('Algorithm Details'!Z$6:Z$65, MATCH($P153, 'Algorithm Details'!$A$6:$A$65, 0))), "")</f>
        <v/>
      </c>
      <c r="AS153" s="1" t="str">
        <f>IFERROR(IF(INDEX('Algorithm Details'!AA$6:AA$65, MATCH($P153, 'Algorithm Details'!$A$6:$A$65, 0)) = "", "", INDEX('Algorithm Details'!AA$6:AA$65, MATCH($P153, 'Algorithm Details'!$A$6:$A$65, 0))), "")</f>
        <v/>
      </c>
      <c r="AT153" s="141" t="str">
        <f>IFERROR(IF(INDEX('Algorithm Details'!AB$6:AB$65, MATCH($P153, 'Algorithm Details'!$A$6:$A$65, 0)) = "", "", INDEX('Algorithm Details'!AB$6:AB$65, MATCH($P153, 'Algorithm Details'!$A$6:$A$65, 0))), "")</f>
        <v/>
      </c>
      <c r="AX153" s="1" t="str">
        <f t="shared" si="32"/>
        <v>DRE</v>
      </c>
      <c r="AY153" s="1">
        <f t="shared" si="33"/>
        <v>54</v>
      </c>
      <c r="AZ153" s="1">
        <f t="shared" si="34"/>
        <v>2</v>
      </c>
      <c r="BA153" s="1">
        <f t="shared" si="35"/>
        <v>42</v>
      </c>
      <c r="BB153" s="1">
        <f t="shared" si="36"/>
        <v>2</v>
      </c>
      <c r="BC153" s="1">
        <f t="shared" si="27"/>
        <v>0</v>
      </c>
      <c r="BD153" s="79">
        <f t="shared" si="37"/>
        <v>0</v>
      </c>
    </row>
    <row r="154" spans="1:56" x14ac:dyDescent="0.25">
      <c r="A154" s="1" t="str">
        <f>Data!A165</f>
        <v xml:space="preserve">DynaVINS MI </v>
      </c>
      <c r="B154" s="1">
        <f>'(old)OtherMetrics'!B165</f>
        <v>16</v>
      </c>
      <c r="C154" s="1">
        <f>AuxiliaryTable!EV155</f>
        <v>3</v>
      </c>
      <c r="D154" s="1">
        <f>'(old)OtherMetrics'!C165</f>
        <v>4</v>
      </c>
      <c r="E154" s="1">
        <f>'(old)OtherMetrics'!D165</f>
        <v>0</v>
      </c>
      <c r="F154">
        <f t="shared" si="28"/>
        <v>0</v>
      </c>
      <c r="G154" s="207">
        <f t="shared" si="29"/>
        <v>0</v>
      </c>
      <c r="I154" s="1">
        <f t="shared" si="31"/>
        <v>76</v>
      </c>
      <c r="J154" s="215">
        <f>RANK(G154, $G$14:$G$155, 0)+COUNTIF($I154:I295,I154)-1</f>
        <v>77</v>
      </c>
      <c r="P154" s="144" t="str">
        <f t="shared" si="38"/>
        <v>MapLab</v>
      </c>
      <c r="Q154" s="141">
        <v>141</v>
      </c>
      <c r="R154" s="143">
        <f t="shared" si="39"/>
        <v>0</v>
      </c>
      <c r="S154" s="242" t="str">
        <f>IFERROR(INDEX('Algorithm Details'!$Y$6:$Y$65, MATCH(P154, 'Algorithm Details'!$A$6:$A$65, 0)), "")</f>
        <v/>
      </c>
      <c r="T154" s="1" t="str">
        <f>IFERROR(IF(INDEX('Algorithm Details'!B$6:B$65, MATCH($P154, 'Algorithm Details'!$A$6:$A$65, 0)) = "", "", INDEX('Algorithm Details'!B$6:B$65, MATCH($P154, 'Algorithm Details'!$A$6:$A$65, 0))), "")</f>
        <v/>
      </c>
      <c r="U154" s="249" t="str">
        <f>IFERROR(IF(INDEX('Algorithm Details'!C$6:C$65, MATCH($P154, 'Algorithm Details'!$A$6:$A$65, 0)) = "", "", INDEX('Algorithm Details'!C$6:C$65, MATCH($P154, 'Algorithm Details'!$A$6:$A$65, 0))), "")</f>
        <v/>
      </c>
      <c r="V154" s="1" t="str">
        <f>IFERROR(IF(INDEX('Algorithm Details'!D$6:D$65, MATCH($P154, 'Algorithm Details'!$A$6:$A$65, 0)) = "", "", INDEX('Algorithm Details'!D$6:D$65, MATCH($P154, 'Algorithm Details'!$A$6:$A$65, 0))), "")</f>
        <v/>
      </c>
      <c r="W154" s="1" t="str">
        <f>IFERROR(IF(INDEX('Algorithm Details'!E$6:E$65, MATCH($P154, 'Algorithm Details'!$A$6:$A$65, 0)) = "", "", INDEX('Algorithm Details'!E$6:E$65, MATCH($P154, 'Algorithm Details'!$A$6:$A$65, 0))), "")</f>
        <v/>
      </c>
      <c r="X154" s="1" t="str">
        <f>IFERROR(IF(INDEX('Algorithm Details'!F$6:F$65, MATCH($P154, 'Algorithm Details'!$A$6:$A$65, 0)) = "", "", INDEX('Algorithm Details'!F$6:F$65, MATCH($P154, 'Algorithm Details'!$A$6:$A$65, 0))), "")</f>
        <v/>
      </c>
      <c r="Y154" s="1" t="str">
        <f>IFERROR(IF(INDEX('Algorithm Details'!G$6:G$65, MATCH($P154, 'Algorithm Details'!$A$6:$A$65, 0)) = "", "", INDEX('Algorithm Details'!G$6:G$65, MATCH($P154, 'Algorithm Details'!$A$6:$A$65, 0))), "")</f>
        <v/>
      </c>
      <c r="Z154" s="1" t="str">
        <f>IFERROR(IF(INDEX('Algorithm Details'!H$6:H$65, MATCH($P154, 'Algorithm Details'!$A$6:$A$65, 0)) = "", "", INDEX('Algorithm Details'!H$6:H$65, MATCH($P154, 'Algorithm Details'!$A$6:$A$65, 0))), "")</f>
        <v/>
      </c>
      <c r="AA154" s="1" t="str">
        <f>IFERROR(IF(INDEX('Algorithm Details'!I$6:I$65, MATCH($P154, 'Algorithm Details'!$A$6:$A$65, 0)) = "", "", INDEX('Algorithm Details'!I$6:I$65, MATCH($P154, 'Algorithm Details'!$A$6:$A$65, 0))), "")</f>
        <v/>
      </c>
      <c r="AB154" s="1" t="str">
        <f>IFERROR(IF(INDEX('Algorithm Details'!J$6:J$65, MATCH($P154, 'Algorithm Details'!$A$6:$A$65, 0)) = "", "", INDEX('Algorithm Details'!J$6:J$65, MATCH($P154, 'Algorithm Details'!$A$6:$A$65, 0))), "")</f>
        <v/>
      </c>
      <c r="AC154" s="1" t="str">
        <f>IFERROR(IF(INDEX('Algorithm Details'!K$6:K$65, MATCH($P154, 'Algorithm Details'!$A$6:$A$65, 0)) = "", "", INDEX('Algorithm Details'!K$6:K$65, MATCH($P154, 'Algorithm Details'!$A$6:$A$65, 0))), "")</f>
        <v/>
      </c>
      <c r="AD154" s="1" t="str">
        <f>IFERROR(IF(INDEX('Algorithm Details'!L$6:L$65, MATCH($P154, 'Algorithm Details'!$A$6:$A$65, 0)) = "", "", INDEX('Algorithm Details'!L$6:L$65, MATCH($P154, 'Algorithm Details'!$A$6:$A$65, 0))), "")</f>
        <v/>
      </c>
      <c r="AE154" s="1" t="str">
        <f>IFERROR(IF(INDEX('Algorithm Details'!M$6:M$65, MATCH($P154, 'Algorithm Details'!$A$6:$A$65, 0)) = "", "", INDEX('Algorithm Details'!M$6:M$65, MATCH($P154, 'Algorithm Details'!$A$6:$A$65, 0))), "")</f>
        <v/>
      </c>
      <c r="AF154" s="1" t="str">
        <f>IFERROR(IF(INDEX('Algorithm Details'!N$6:N$65, MATCH($P154, 'Algorithm Details'!$A$6:$A$65, 0)) = "", "", INDEX('Algorithm Details'!N$6:N$65, MATCH($P154, 'Algorithm Details'!$A$6:$A$65, 0))), "")</f>
        <v/>
      </c>
      <c r="AG154" s="1" t="str">
        <f>IFERROR(IF(INDEX('Algorithm Details'!O$6:O$65, MATCH($P154, 'Algorithm Details'!$A$6:$A$65, 0)) = "", "", INDEX('Algorithm Details'!O$6:O$65, MATCH($P154, 'Algorithm Details'!$A$6:$A$65, 0))), "")</f>
        <v/>
      </c>
      <c r="AH154" s="1" t="str">
        <f>IFERROR(IF(INDEX('Algorithm Details'!P$6:P$65, MATCH($P154, 'Algorithm Details'!$A$6:$A$65, 0)) = "", "", INDEX('Algorithm Details'!P$6:P$65, MATCH($P154, 'Algorithm Details'!$A$6:$A$65, 0))), "")</f>
        <v/>
      </c>
      <c r="AI154" s="1" t="str">
        <f>IFERROR(IF(INDEX('Algorithm Details'!Q$6:Q$65, MATCH($P154, 'Algorithm Details'!$A$6:$A$65, 0)) = "", "", INDEX('Algorithm Details'!Q$6:Q$65, MATCH($P154, 'Algorithm Details'!$A$6:$A$65, 0))), "")</f>
        <v/>
      </c>
      <c r="AJ154" s="1" t="str">
        <f>IFERROR(IF(INDEX('Algorithm Details'!R$6:R$65, MATCH($P154, 'Algorithm Details'!$A$6:$A$65, 0)) = "", "", INDEX('Algorithm Details'!R$6:R$65, MATCH($P154, 'Algorithm Details'!$A$6:$A$65, 0))), "")</f>
        <v/>
      </c>
      <c r="AK154" s="1" t="str">
        <f>IFERROR(IF(INDEX('Algorithm Details'!S$6:S$65, MATCH($P154, 'Algorithm Details'!$A$6:$A$65, 0)) = "", "", INDEX('Algorithm Details'!S$6:S$65, MATCH($P154, 'Algorithm Details'!$A$6:$A$65, 0))), "")</f>
        <v/>
      </c>
      <c r="AL154" s="1" t="str">
        <f>IFERROR(IF(INDEX('Algorithm Details'!T$6:T$65, MATCH($P154, 'Algorithm Details'!$A$6:$A$65, 0)) = "", "", INDEX('Algorithm Details'!T$6:T$65, MATCH($P154, 'Algorithm Details'!$A$6:$A$65, 0))), "")</f>
        <v/>
      </c>
      <c r="AM154" s="1" t="str">
        <f>IFERROR(IF(INDEX('Algorithm Details'!U$6:U$65, MATCH($P154, 'Algorithm Details'!$A$6:$A$65, 0)) = "", "", INDEX('Algorithm Details'!U$6:U$65, MATCH($P154, 'Algorithm Details'!$A$6:$A$65, 0))), "")</f>
        <v/>
      </c>
      <c r="AN154" s="1" t="str">
        <f>IFERROR(IF(INDEX('Algorithm Details'!V$6:V$65, MATCH($P154, 'Algorithm Details'!$A$6:$A$65, 0)) = "", "", INDEX('Algorithm Details'!V$6:V$65, MATCH($P154, 'Algorithm Details'!$A$6:$A$65, 0))), "")</f>
        <v/>
      </c>
      <c r="AO154" s="1" t="str">
        <f>IFERROR(IF(INDEX('Algorithm Details'!W$6:W$65, MATCH($P154, 'Algorithm Details'!$A$6:$A$65, 0)) = "", "", INDEX('Algorithm Details'!W$6:W$65, MATCH($P154, 'Algorithm Details'!$A$6:$A$65, 0))), "")</f>
        <v/>
      </c>
      <c r="AP154" s="1" t="str">
        <f>IFERROR(IF(INDEX('Algorithm Details'!X$6:X$65, MATCH($P154, 'Algorithm Details'!$A$6:$A$65, 0)) = "", "", INDEX('Algorithm Details'!X$6:X$65, MATCH($P154, 'Algorithm Details'!$A$6:$A$65, 0))), "")</f>
        <v/>
      </c>
      <c r="AQ154" s="1" t="str">
        <f>IFERROR(IF(INDEX('Algorithm Details'!Y$6:Y$65, MATCH($P154, 'Algorithm Details'!$A$6:$A$65, 0)) = "", "", INDEX('Algorithm Details'!Y$6:Y$65, MATCH($P154, 'Algorithm Details'!$A$6:$A$65, 0))), "")</f>
        <v/>
      </c>
      <c r="AR154" s="1" t="str">
        <f>IFERROR(IF(INDEX('Algorithm Details'!Z$6:Z$65, MATCH($P154, 'Algorithm Details'!$A$6:$A$65, 0)) = "", "", INDEX('Algorithm Details'!Z$6:Z$65, MATCH($P154, 'Algorithm Details'!$A$6:$A$65, 0))), "")</f>
        <v/>
      </c>
      <c r="AS154" s="1" t="str">
        <f>IFERROR(IF(INDEX('Algorithm Details'!AA$6:AA$65, MATCH($P154, 'Algorithm Details'!$A$6:$A$65, 0)) = "", "", INDEX('Algorithm Details'!AA$6:AA$65, MATCH($P154, 'Algorithm Details'!$A$6:$A$65, 0))), "")</f>
        <v/>
      </c>
      <c r="AT154" s="141" t="str">
        <f>IFERROR(IF(INDEX('Algorithm Details'!AB$6:AB$65, MATCH($P154, 'Algorithm Details'!$A$6:$A$65, 0)) = "", "", INDEX('Algorithm Details'!AB$6:AB$65, MATCH($P154, 'Algorithm Details'!$A$6:$A$65, 0))), "")</f>
        <v/>
      </c>
      <c r="AX154" s="1" t="str">
        <f t="shared" si="32"/>
        <v>MapLab</v>
      </c>
      <c r="AY154" s="1">
        <f t="shared" si="33"/>
        <v>29</v>
      </c>
      <c r="AZ154" s="1">
        <f t="shared" si="34"/>
        <v>18</v>
      </c>
      <c r="BA154" s="1">
        <f t="shared" si="35"/>
        <v>0</v>
      </c>
      <c r="BB154" s="1">
        <f t="shared" si="36"/>
        <v>0</v>
      </c>
      <c r="BC154" s="1">
        <f t="shared" si="27"/>
        <v>0</v>
      </c>
      <c r="BD154" s="79">
        <f t="shared" si="37"/>
        <v>0</v>
      </c>
    </row>
    <row r="155" spans="1:56" ht="30.75" thickBot="1" x14ac:dyDescent="0.3">
      <c r="A155" s="1" t="str">
        <f>Data!A166</f>
        <v>VINS-Fusion SI (SC)</v>
      </c>
      <c r="B155" s="1">
        <f>'(old)OtherMetrics'!B166</f>
        <v>2</v>
      </c>
      <c r="C155" s="1">
        <f>AuxiliaryTable!EV156</f>
        <v>3</v>
      </c>
      <c r="D155" s="1">
        <f>'(old)OtherMetrics'!C166</f>
        <v>0</v>
      </c>
      <c r="E155" s="1">
        <f>'(old)OtherMetrics'!D166</f>
        <v>0</v>
      </c>
      <c r="F155">
        <f t="shared" si="28"/>
        <v>0</v>
      </c>
      <c r="G155" s="207">
        <f t="shared" si="29"/>
        <v>0</v>
      </c>
      <c r="I155" s="1">
        <f t="shared" si="31"/>
        <v>76</v>
      </c>
      <c r="J155" s="215">
        <f>RANK(G155, $G$14:$G$155, 0)+COUNTIF($I155:I296,I155)-1</f>
        <v>76</v>
      </c>
      <c r="P155" s="144" t="str">
        <f t="shared" si="38"/>
        <v>ORB-SLAM</v>
      </c>
      <c r="Q155" s="141">
        <v>142</v>
      </c>
      <c r="R155" s="150">
        <f t="shared" si="39"/>
        <v>0</v>
      </c>
      <c r="S155" s="243">
        <f>IFERROR(INDEX('Algorithm Details'!$Y$6:$Y$65, MATCH(P155, 'Algorithm Details'!$A$6:$A$65, 0)), "")</f>
        <v>42718</v>
      </c>
      <c r="T155" s="146" t="str">
        <f>IFERROR(IF(INDEX('Algorithm Details'!B$6:B$65, MATCH($P155, 'Algorithm Details'!$A$6:$A$65, 0)) = "", "", INDEX('Algorithm Details'!B$6:B$65, MATCH($P155, 'Algorithm Details'!$A$6:$A$65, 0))), "")</f>
        <v>ROS1 EOL (Fuerte, Groovy, Hydro)</v>
      </c>
      <c r="U155" s="248" t="str">
        <f>IFERROR(IF(INDEX('Algorithm Details'!C$6:C$65, MATCH($P155, 'Algorithm Details'!$A$6:$A$65, 0)) = "", "", INDEX('Algorithm Details'!C$6:C$65, MATCH($P155, 'Algorithm Details'!$A$6:$A$65, 0))), "")</f>
        <v>RA: GPL v3
C: undisclosed</v>
      </c>
      <c r="V155" s="146" t="str">
        <f>IFERROR(IF(INDEX('Algorithm Details'!D$6:D$65, MATCH($P155, 'Algorithm Details'!$A$6:$A$65, 0)) = "", "", INDEX('Algorithm Details'!D$6:D$65, MATCH($P155, 'Algorithm Details'!$A$6:$A$65, 0))), "")</f>
        <v>-</v>
      </c>
      <c r="W155" s="146" t="str">
        <f>IFERROR(IF(INDEX('Algorithm Details'!E$6:E$65, MATCH($P155, 'Algorithm Details'!$A$6:$A$65, 0)) = "", "", INDEX('Algorithm Details'!E$6:E$65, MATCH($P155, 'Algorithm Details'!$A$6:$A$65, 0))), "")</f>
        <v>-</v>
      </c>
      <c r="X155" s="146" t="str">
        <f>IFERROR(IF(INDEX('Algorithm Details'!F$6:F$65, MATCH($P155, 'Algorithm Details'!$A$6:$A$65, 0)) = "", "", INDEX('Algorithm Details'!F$6:F$65, MATCH($P155, 'Algorithm Details'!$A$6:$A$65, 0))), "")</f>
        <v>R</v>
      </c>
      <c r="Y155" s="146" t="str">
        <f>IFERROR(IF(INDEX('Algorithm Details'!G$6:G$65, MATCH($P155, 'Algorithm Details'!$A$6:$A$65, 0)) = "", "", INDEX('Algorithm Details'!G$6:G$65, MATCH($P155, 'Algorithm Details'!$A$6:$A$65, 0))), "")</f>
        <v>-</v>
      </c>
      <c r="Z155" s="146" t="str">
        <f>IFERROR(IF(INDEX('Algorithm Details'!H$6:H$65, MATCH($P155, 'Algorithm Details'!$A$6:$A$65, 0)) = "", "", INDEX('Algorithm Details'!H$6:H$65, MATCH($P155, 'Algorithm Details'!$A$6:$A$65, 0))), "")</f>
        <v>-</v>
      </c>
      <c r="AA155" s="146" t="str">
        <f>IFERROR(IF(INDEX('Algorithm Details'!I$6:I$65, MATCH($P155, 'Algorithm Details'!$A$6:$A$65, 0)) = "", "", INDEX('Algorithm Details'!I$6:I$65, MATCH($P155, 'Algorithm Details'!$A$6:$A$65, 0))), "")</f>
        <v>-</v>
      </c>
      <c r="AB155" s="146" t="str">
        <f>IFERROR(IF(INDEX('Algorithm Details'!J$6:J$65, MATCH($P155, 'Algorithm Details'!$A$6:$A$65, 0)) = "", "", INDEX('Algorithm Details'!J$6:J$65, MATCH($P155, 'Algorithm Details'!$A$6:$A$65, 0))), "")</f>
        <v>-</v>
      </c>
      <c r="AC155" s="146" t="str">
        <f>IFERROR(IF(INDEX('Algorithm Details'!K$6:K$65, MATCH($P155, 'Algorithm Details'!$A$6:$A$65, 0)) = "", "", INDEX('Algorithm Details'!K$6:K$65, MATCH($P155, 'Algorithm Details'!$A$6:$A$65, 0))), "")</f>
        <v>-</v>
      </c>
      <c r="AD155" s="146" t="str">
        <f>IFERROR(IF(INDEX('Algorithm Details'!L$6:L$65, MATCH($P155, 'Algorithm Details'!$A$6:$A$65, 0)) = "", "", INDEX('Algorithm Details'!L$6:L$65, MATCH($P155, 'Algorithm Details'!$A$6:$A$65, 0))), "")</f>
        <v>-</v>
      </c>
      <c r="AE155" s="146" t="str">
        <f>IFERROR(IF(INDEX('Algorithm Details'!M$6:M$65, MATCH($P155, 'Algorithm Details'!$A$6:$A$65, 0)) = "", "", INDEX('Algorithm Details'!M$6:M$65, MATCH($P155, 'Algorithm Details'!$A$6:$A$65, 0))), "")</f>
        <v>S</v>
      </c>
      <c r="AF155" s="146" t="str">
        <f>IFERROR(IF(INDEX('Algorithm Details'!N$6:N$65, MATCH($P155, 'Algorithm Details'!$A$6:$A$65, 0)) = "", "", INDEX('Algorithm Details'!N$6:N$65, MATCH($P155, 'Algorithm Details'!$A$6:$A$65, 0))), "")</f>
        <v>-</v>
      </c>
      <c r="AG155" s="146" t="str">
        <f>IFERROR(IF(INDEX('Algorithm Details'!O$6:O$65, MATCH($P155, 'Algorithm Details'!$A$6:$A$65, 0)) = "", "", INDEX('Algorithm Details'!O$6:O$65, MATCH($P155, 'Algorithm Details'!$A$6:$A$65, 0))), "")</f>
        <v>-</v>
      </c>
      <c r="AH155" s="146" t="str">
        <f>IFERROR(IF(INDEX('Algorithm Details'!P$6:P$65, MATCH($P155, 'Algorithm Details'!$A$6:$A$65, 0)) = "", "", INDEX('Algorithm Details'!P$6:P$65, MATCH($P155, 'Algorithm Details'!$A$6:$A$65, 0))), "")</f>
        <v>-</v>
      </c>
      <c r="AI155" s="146" t="str">
        <f>IFERROR(IF(INDEX('Algorithm Details'!Q$6:Q$65, MATCH($P155, 'Algorithm Details'!$A$6:$A$65, 0)) = "", "", INDEX('Algorithm Details'!Q$6:Q$65, MATCH($P155, 'Algorithm Details'!$A$6:$A$65, 0))), "")</f>
        <v>S</v>
      </c>
      <c r="AJ155" s="146" t="str">
        <f>IFERROR(IF(INDEX('Algorithm Details'!R$6:R$65, MATCH($P155, 'Algorithm Details'!$A$6:$A$65, 0)) = "", "", INDEX('Algorithm Details'!R$6:R$65, MATCH($P155, 'Algorithm Details'!$A$6:$A$65, 0))), "")</f>
        <v/>
      </c>
      <c r="AK155" s="146" t="str">
        <f>IFERROR(IF(INDEX('Algorithm Details'!S$6:S$65, MATCH($P155, 'Algorithm Details'!$A$6:$A$65, 0)) = "", "", INDEX('Algorithm Details'!S$6:S$65, MATCH($P155, 'Algorithm Details'!$A$6:$A$65, 0))), "")</f>
        <v>S</v>
      </c>
      <c r="AL155" s="146" t="str">
        <f>IFERROR(IF(INDEX('Algorithm Details'!T$6:T$65, MATCH($P155, 'Algorithm Details'!$A$6:$A$65, 0)) = "", "", INDEX('Algorithm Details'!T$6:T$65, MATCH($P155, 'Algorithm Details'!$A$6:$A$65, 0))), "")</f>
        <v>ORB</v>
      </c>
      <c r="AM155" s="146" t="str">
        <f>IFERROR(IF(INDEX('Algorithm Details'!U$6:U$65, MATCH($P155, 'Algorithm Details'!$A$6:$A$65, 0)) = "", "", INDEX('Algorithm Details'!U$6:U$65, MATCH($P155, 'Algorithm Details'!$A$6:$A$65, 0))), "")</f>
        <v/>
      </c>
      <c r="AN155" s="146" t="str">
        <f>IFERROR(IF(INDEX('Algorithm Details'!V$6:V$65, MATCH($P155, 'Algorithm Details'!$A$6:$A$65, 0)) = "", "", INDEX('Algorithm Details'!V$6:V$65, MATCH($P155, 'Algorithm Details'!$A$6:$A$65, 0))), "")</f>
        <v>uses 3 threads</v>
      </c>
      <c r="AO155" s="146" t="str">
        <f>IFERROR(IF(INDEX('Algorithm Details'!W$6:W$65, MATCH($P155, 'Algorithm Details'!$A$6:$A$65, 0)) = "", "", INDEX('Algorithm Details'!W$6:W$65, MATCH($P155, 'Algorithm Details'!$A$6:$A$65, 0))), "")</f>
        <v>github</v>
      </c>
      <c r="AP155" s="146">
        <f ca="1">IFERROR(IF(INDEX('Algorithm Details'!X$6:X$65, MATCH($P155, 'Algorithm Details'!$A$6:$A$65, 0)) = "", "", INDEX('Algorithm Details'!X$6:X$65, MATCH($P155, 'Algorithm Details'!$A$6:$A$65, 0))), "")</f>
        <v>10</v>
      </c>
      <c r="AQ155" s="146">
        <f>IFERROR(IF(INDEX('Algorithm Details'!Y$6:Y$65, MATCH($P155, 'Algorithm Details'!$A$6:$A$65, 0)) = "", "", INDEX('Algorithm Details'!Y$6:Y$65, MATCH($P155, 'Algorithm Details'!$A$6:$A$65, 0))), "")</f>
        <v>42718</v>
      </c>
      <c r="AR155" s="146" t="str">
        <f>IFERROR(IF(INDEX('Algorithm Details'!Z$6:Z$65, MATCH($P155, 'Algorithm Details'!$A$6:$A$65, 0)) = "", "", INDEX('Algorithm Details'!Z$6:Z$65, MATCH($P155, 'Algorithm Details'!$A$6:$A$65, 0))), "")</f>
        <v>-</v>
      </c>
      <c r="AS155" s="146" t="str">
        <f>IFERROR(IF(INDEX('Algorithm Details'!AA$6:AA$65, MATCH($P155, 'Algorithm Details'!$A$6:$A$65, 0)) = "", "", INDEX('Algorithm Details'!AA$6:AA$65, MATCH($P155, 'Algorithm Details'!$A$6:$A$65, 0))), "")</f>
        <v>+</v>
      </c>
      <c r="AT155" s="142" t="str">
        <f>IFERROR(IF(INDEX('Algorithm Details'!AB$6:AB$65, MATCH($P155, 'Algorithm Details'!$A$6:$A$65, 0)) = "", "", INDEX('Algorithm Details'!AB$6:AB$65, MATCH($P155, 'Algorithm Details'!$A$6:$A$65, 0))), "")</f>
        <v>10.1109/TRO.2015.2463671</v>
      </c>
      <c r="AX155" s="1" t="str">
        <f t="shared" si="32"/>
        <v>ORB-SLAM</v>
      </c>
      <c r="AY155" s="1">
        <f t="shared" si="33"/>
        <v>11</v>
      </c>
      <c r="AZ155" s="1">
        <f t="shared" si="34"/>
        <v>3</v>
      </c>
      <c r="BA155" s="1">
        <f t="shared" si="35"/>
        <v>5</v>
      </c>
      <c r="BB155" s="1">
        <f t="shared" si="36"/>
        <v>0</v>
      </c>
      <c r="BC155" s="1">
        <f t="shared" si="27"/>
        <v>0</v>
      </c>
      <c r="BD155" s="79">
        <f t="shared" si="37"/>
        <v>0</v>
      </c>
    </row>
    <row r="162" spans="860:875" x14ac:dyDescent="0.25">
      <c r="AGB162" s="132">
        <v>0.21</v>
      </c>
      <c r="AGC162" s="1">
        <v>0.182</v>
      </c>
      <c r="AGD162" s="1">
        <v>0.56000000000000005</v>
      </c>
      <c r="AGE162" s="1">
        <v>0.51</v>
      </c>
      <c r="AGF162" s="1">
        <v>0.32800000000000001</v>
      </c>
      <c r="AGG162" s="1">
        <v>0.371</v>
      </c>
      <c r="AGH162" s="1">
        <v>0.45700000000000002</v>
      </c>
      <c r="AGI162" s="1">
        <v>0.46400000000000002</v>
      </c>
      <c r="AGJ162" s="1">
        <v>0.10199999999999999</v>
      </c>
      <c r="AGK162" s="1">
        <v>0.13800000000000001</v>
      </c>
      <c r="AGL162" s="1">
        <v>0.70699999999999996</v>
      </c>
      <c r="AGM162" s="1">
        <v>1.135</v>
      </c>
      <c r="AGN162" s="1">
        <v>0.08</v>
      </c>
      <c r="AGO162" s="1">
        <v>0.46300000000000002</v>
      </c>
      <c r="AGP162" s="1">
        <v>0.41399999999999998</v>
      </c>
      <c r="AGQ162" s="1">
        <v>0.72699999999999998</v>
      </c>
    </row>
    <row r="163" spans="860:875" x14ac:dyDescent="0.25">
      <c r="AGP163" s="1">
        <v>9.0999999999999998E-2</v>
      </c>
      <c r="AGQ163" s="1">
        <v>0.73599999999999999</v>
      </c>
    </row>
    <row r="164" spans="860:875" x14ac:dyDescent="0.25">
      <c r="AGB164" s="132">
        <v>1940</v>
      </c>
      <c r="AGC164" s="1">
        <v>0.85699999999999998</v>
      </c>
      <c r="AGD164" s="1">
        <v>4.4859999999999998</v>
      </c>
      <c r="AGE164" s="1" t="s">
        <v>115</v>
      </c>
      <c r="AGF164" s="1" t="s">
        <v>115</v>
      </c>
      <c r="AGG164" s="1" t="s">
        <v>115</v>
      </c>
      <c r="AGH164" s="1" t="s">
        <v>115</v>
      </c>
      <c r="AGI164" s="1" t="s">
        <v>115</v>
      </c>
      <c r="AGJ164" s="1">
        <v>0.14699999999999999</v>
      </c>
      <c r="AGK164" s="1">
        <v>0.17499999999999999</v>
      </c>
      <c r="AGL164" s="1">
        <v>0.14499999999999999</v>
      </c>
      <c r="AGM164" s="1">
        <v>0.19400000000000001</v>
      </c>
      <c r="AGN164" s="1">
        <v>0.379</v>
      </c>
      <c r="AGO164" s="1">
        <v>1.3740000000000001</v>
      </c>
      <c r="AGP164" s="1">
        <v>0.77500000000000002</v>
      </c>
      <c r="AGQ164" s="1" t="s">
        <v>115</v>
      </c>
    </row>
    <row r="165" spans="860:875" x14ac:dyDescent="0.25">
      <c r="AGB165" s="132">
        <v>0.224</v>
      </c>
      <c r="AGC165" s="1">
        <v>0.16700000000000001</v>
      </c>
      <c r="AGD165" s="1">
        <v>0.154</v>
      </c>
      <c r="AGE165" s="1">
        <v>0.36399999999999999</v>
      </c>
      <c r="AGF165" s="1">
        <v>0.189</v>
      </c>
      <c r="AGG165" s="1">
        <v>0.18099999999999999</v>
      </c>
      <c r="AGH165" s="1">
        <v>0.184</v>
      </c>
      <c r="AGI165" s="1">
        <v>0.25600000000000001</v>
      </c>
      <c r="AGJ165" s="1">
        <v>9.7000000000000003E-2</v>
      </c>
      <c r="AGK165" s="1">
        <v>0.12</v>
      </c>
      <c r="AGL165" s="1">
        <v>0.11799999999999999</v>
      </c>
      <c r="AGM165" s="1">
        <v>0.14899999999999999</v>
      </c>
      <c r="AGN165" s="1">
        <v>4.8000000000000001E-2</v>
      </c>
      <c r="AGO165" s="1">
        <v>0.14099999999999999</v>
      </c>
      <c r="AGP165" s="1">
        <v>5.0999999999999997E-2</v>
      </c>
      <c r="AGQ165" s="1">
        <v>0.107</v>
      </c>
    </row>
    <row r="166" spans="860:875" x14ac:dyDescent="0.25">
      <c r="AGP166" s="1">
        <v>3.4000000000000002E-2</v>
      </c>
      <c r="AGQ166" s="1">
        <v>0.68600000000000005</v>
      </c>
    </row>
  </sheetData>
  <mergeCells count="12">
    <mergeCell ref="AGN23:AGQ23"/>
    <mergeCell ref="D5:H5"/>
    <mergeCell ref="D6:H6"/>
    <mergeCell ref="D7:H7"/>
    <mergeCell ref="K12:L12"/>
    <mergeCell ref="D10:H10"/>
    <mergeCell ref="D9:H9"/>
    <mergeCell ref="B9:C10"/>
    <mergeCell ref="B5:C7"/>
    <mergeCell ref="AGF23:AGI23"/>
    <mergeCell ref="AGB23:AGE23"/>
    <mergeCell ref="AGJ23:AGM23"/>
  </mergeCells>
  <conditionalFormatting sqref="I14:I155">
    <cfRule type="duplicateValues" dxfId="158" priority="3"/>
  </conditionalFormatting>
  <conditionalFormatting sqref="J14:J155">
    <cfRule type="duplicateValues" dxfId="157" priority="2"/>
  </conditionalFormatting>
  <conditionalFormatting sqref="R14:R155">
    <cfRule type="duplicateValues" dxfId="156"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754F-8A86-47C6-991D-8C1AA5DFF83C}">
  <dimension ref="A1:FA175"/>
  <sheetViews>
    <sheetView workbookViewId="0">
      <selection activeCell="B9" sqref="B9"/>
    </sheetView>
  </sheetViews>
  <sheetFormatPr defaultRowHeight="15" x14ac:dyDescent="0.25"/>
  <cols>
    <col min="1" max="1" width="33.42578125" style="1" bestFit="1" customWidth="1"/>
    <col min="2" max="2" width="21.28515625" style="1" customWidth="1"/>
    <col min="3" max="3" width="10.28515625" style="1" bestFit="1" customWidth="1"/>
    <col min="4" max="4" width="11.28515625" style="1" bestFit="1" customWidth="1"/>
    <col min="5" max="5" width="10.28515625" style="1" bestFit="1" customWidth="1"/>
    <col min="6" max="124" width="9.140625" style="1"/>
    <col min="125" max="125" width="8.85546875" style="1" customWidth="1"/>
    <col min="126" max="143" width="9.140625" style="1"/>
    <col min="144" max="144" width="8.28515625" style="1" customWidth="1"/>
    <col min="145" max="150" width="9.140625" style="1"/>
    <col min="151" max="151" width="33.42578125" style="1" bestFit="1" customWidth="1"/>
    <col min="152" max="16384" width="9.140625" style="1"/>
  </cols>
  <sheetData>
    <row r="1" spans="1:153" x14ac:dyDescent="0.25">
      <c r="Z1" s="1" t="s">
        <v>636</v>
      </c>
      <c r="AA1" s="1" t="s">
        <v>637</v>
      </c>
      <c r="AB1" s="1" t="s">
        <v>638</v>
      </c>
      <c r="AC1" s="1" t="s">
        <v>639</v>
      </c>
      <c r="AD1" s="1" t="s">
        <v>640</v>
      </c>
      <c r="AE1" s="1" t="s">
        <v>641</v>
      </c>
    </row>
    <row r="2" spans="1:153" x14ac:dyDescent="0.25">
      <c r="Y2" s="1" t="s">
        <v>636</v>
      </c>
      <c r="Z2" s="1" t="s">
        <v>642</v>
      </c>
      <c r="AA2" s="1">
        <v>2</v>
      </c>
      <c r="AB2" s="1">
        <v>1</v>
      </c>
      <c r="AC2" s="1">
        <v>0</v>
      </c>
      <c r="AD2" s="1">
        <v>0</v>
      </c>
      <c r="AE2" s="1">
        <v>0</v>
      </c>
    </row>
    <row r="3" spans="1:153" x14ac:dyDescent="0.25">
      <c r="Y3" s="1" t="s">
        <v>637</v>
      </c>
      <c r="Z3" s="1">
        <v>2</v>
      </c>
      <c r="AA3" s="1" t="s">
        <v>642</v>
      </c>
      <c r="AB3" s="1">
        <v>1</v>
      </c>
      <c r="AC3" s="1">
        <v>2</v>
      </c>
      <c r="AD3" s="1">
        <v>1</v>
      </c>
      <c r="AE3" s="1">
        <v>0</v>
      </c>
    </row>
    <row r="4" spans="1:153" x14ac:dyDescent="0.25">
      <c r="Y4" s="1" t="s">
        <v>638</v>
      </c>
      <c r="Z4" s="1">
        <v>1</v>
      </c>
      <c r="AA4" s="1">
        <v>1</v>
      </c>
      <c r="AB4" s="1" t="s">
        <v>642</v>
      </c>
      <c r="AC4" s="1">
        <v>0</v>
      </c>
      <c r="AD4" s="1">
        <v>0</v>
      </c>
      <c r="AE4" s="1">
        <v>0</v>
      </c>
    </row>
    <row r="5" spans="1:153" x14ac:dyDescent="0.25">
      <c r="Y5" s="1" t="s">
        <v>639</v>
      </c>
      <c r="Z5" s="1">
        <v>0</v>
      </c>
      <c r="AA5" s="1">
        <v>2</v>
      </c>
      <c r="AB5" s="1">
        <v>0</v>
      </c>
      <c r="AC5" s="1" t="s">
        <v>642</v>
      </c>
      <c r="AD5" s="1">
        <v>1</v>
      </c>
      <c r="AE5" s="1">
        <v>0</v>
      </c>
    </row>
    <row r="6" spans="1:153" x14ac:dyDescent="0.25">
      <c r="Y6" s="1" t="s">
        <v>640</v>
      </c>
      <c r="Z6" s="1">
        <v>0</v>
      </c>
      <c r="AA6" s="1">
        <v>1</v>
      </c>
      <c r="AB6" s="1">
        <v>0</v>
      </c>
      <c r="AC6" s="1">
        <v>1</v>
      </c>
      <c r="AD6" s="1" t="s">
        <v>642</v>
      </c>
      <c r="AE6" s="1">
        <v>0</v>
      </c>
    </row>
    <row r="7" spans="1:153" x14ac:dyDescent="0.25">
      <c r="Y7" s="1" t="s">
        <v>641</v>
      </c>
      <c r="Z7" s="1">
        <v>0</v>
      </c>
      <c r="AA7" s="1">
        <v>0</v>
      </c>
      <c r="AB7" s="1">
        <v>0</v>
      </c>
      <c r="AC7" s="1">
        <v>0</v>
      </c>
      <c r="AD7" s="1">
        <v>0</v>
      </c>
      <c r="AE7" s="1" t="s">
        <v>642</v>
      </c>
    </row>
    <row r="9" spans="1:153" x14ac:dyDescent="0.25">
      <c r="B9" s="2"/>
      <c r="C9" s="71" t="s">
        <v>88</v>
      </c>
      <c r="D9" s="71" t="s">
        <v>8</v>
      </c>
      <c r="E9" s="71" t="s">
        <v>768</v>
      </c>
      <c r="F9" s="71" t="s">
        <v>9</v>
      </c>
      <c r="G9" s="71" t="s">
        <v>10</v>
      </c>
      <c r="H9" s="71" t="s">
        <v>11</v>
      </c>
      <c r="I9" s="71" t="s">
        <v>12</v>
      </c>
      <c r="J9" s="71" t="s">
        <v>13</v>
      </c>
      <c r="K9" s="71" t="s">
        <v>14</v>
      </c>
      <c r="L9" s="71" t="s">
        <v>15</v>
      </c>
      <c r="M9" s="71" t="s">
        <v>16</v>
      </c>
      <c r="N9" s="71" t="s">
        <v>17</v>
      </c>
      <c r="O9" s="71" t="s">
        <v>18</v>
      </c>
      <c r="P9" s="71" t="s">
        <v>19</v>
      </c>
      <c r="Q9" s="71" t="s">
        <v>27</v>
      </c>
      <c r="R9" s="71" t="s">
        <v>28</v>
      </c>
      <c r="S9" s="71" t="s">
        <v>35</v>
      </c>
      <c r="T9" s="71" t="s">
        <v>38</v>
      </c>
      <c r="U9" s="71" t="s">
        <v>39</v>
      </c>
      <c r="V9" s="71" t="s">
        <v>45</v>
      </c>
      <c r="W9" s="71" t="s">
        <v>64</v>
      </c>
      <c r="X9" s="71" t="s">
        <v>46</v>
      </c>
      <c r="Y9" s="71" t="s">
        <v>659</v>
      </c>
      <c r="Z9" s="71" t="s">
        <v>127</v>
      </c>
      <c r="AA9" s="71" t="s">
        <v>164</v>
      </c>
      <c r="AB9" s="71" t="s">
        <v>212</v>
      </c>
      <c r="AC9" s="71" t="s">
        <v>327</v>
      </c>
      <c r="AD9" s="71" t="s">
        <v>669</v>
      </c>
      <c r="AE9" s="71" t="s">
        <v>695</v>
      </c>
      <c r="AF9" s="71" t="s">
        <v>340</v>
      </c>
      <c r="AG9" s="71" t="s">
        <v>341</v>
      </c>
      <c r="AH9" s="71" t="s">
        <v>251</v>
      </c>
      <c r="AI9" s="71" t="s">
        <v>255</v>
      </c>
      <c r="AJ9" s="71" t="s">
        <v>256</v>
      </c>
      <c r="AK9" s="71" t="s">
        <v>254</v>
      </c>
      <c r="AL9" s="71" t="s">
        <v>283</v>
      </c>
      <c r="AM9" s="71" t="s">
        <v>284</v>
      </c>
      <c r="AN9" s="71" t="s">
        <v>285</v>
      </c>
      <c r="AO9" s="71" t="s">
        <v>290</v>
      </c>
      <c r="AP9" s="71" t="s">
        <v>291</v>
      </c>
      <c r="AQ9" s="71" t="s">
        <v>292</v>
      </c>
      <c r="AR9" s="71" t="s">
        <v>293</v>
      </c>
      <c r="AS9" s="71" t="s">
        <v>294</v>
      </c>
      <c r="AT9" s="71" t="s">
        <v>323</v>
      </c>
      <c r="AU9" s="71" t="s">
        <v>324</v>
      </c>
      <c r="AV9" s="71" t="s">
        <v>381</v>
      </c>
      <c r="AW9" s="71" t="s">
        <v>382</v>
      </c>
      <c r="AX9" s="71" t="s">
        <v>654</v>
      </c>
      <c r="AY9" s="71" t="s">
        <v>391</v>
      </c>
      <c r="AZ9" s="71" t="s">
        <v>402</v>
      </c>
      <c r="BA9" s="71" t="s">
        <v>435</v>
      </c>
      <c r="BB9" s="71" t="s">
        <v>436</v>
      </c>
      <c r="BC9" s="71" t="s">
        <v>752</v>
      </c>
      <c r="BD9" s="71" t="s">
        <v>437</v>
      </c>
      <c r="BE9" s="71" t="s">
        <v>440</v>
      </c>
      <c r="BF9" s="71" t="s">
        <v>438</v>
      </c>
      <c r="BG9" s="71" t="s">
        <v>439</v>
      </c>
      <c r="BH9" s="71" t="s">
        <v>751</v>
      </c>
      <c r="BI9" s="71" t="s">
        <v>450</v>
      </c>
      <c r="BJ9" s="71" t="s">
        <v>458</v>
      </c>
      <c r="BK9" s="71" t="s">
        <v>459</v>
      </c>
      <c r="BL9" s="71" t="s">
        <v>460</v>
      </c>
      <c r="BM9" s="71" t="s">
        <v>461</v>
      </c>
      <c r="BN9" s="71" t="s">
        <v>462</v>
      </c>
      <c r="BO9" s="71" t="s">
        <v>463</v>
      </c>
      <c r="BP9" s="71" t="s">
        <v>960</v>
      </c>
      <c r="BQ9" s="71" t="s">
        <v>753</v>
      </c>
      <c r="BR9" s="71" t="s">
        <v>501</v>
      </c>
      <c r="BS9" s="71" t="s">
        <v>502</v>
      </c>
      <c r="BT9" s="71" t="s">
        <v>520</v>
      </c>
      <c r="BU9" s="71" t="s">
        <v>521</v>
      </c>
      <c r="BV9" s="71" t="s">
        <v>522</v>
      </c>
      <c r="BW9" s="71" t="s">
        <v>523</v>
      </c>
      <c r="BX9" s="71" t="s">
        <v>524</v>
      </c>
      <c r="BY9" s="71" t="s">
        <v>526</v>
      </c>
      <c r="BZ9" s="71" t="s">
        <v>525</v>
      </c>
      <c r="CA9" s="71" t="s">
        <v>534</v>
      </c>
      <c r="CB9" s="71" t="s">
        <v>535</v>
      </c>
      <c r="CC9" s="71" t="s">
        <v>539</v>
      </c>
      <c r="CD9" s="71" t="s">
        <v>553</v>
      </c>
      <c r="CE9" s="71" t="s">
        <v>554</v>
      </c>
      <c r="CF9" s="71" t="s">
        <v>564</v>
      </c>
      <c r="CG9" s="71" t="s">
        <v>565</v>
      </c>
      <c r="CH9" s="71" t="s">
        <v>566</v>
      </c>
      <c r="CI9" s="71" t="s">
        <v>567</v>
      </c>
      <c r="CJ9" s="71" t="s">
        <v>568</v>
      </c>
      <c r="CK9" s="71" t="s">
        <v>577</v>
      </c>
      <c r="CL9" s="71" t="s">
        <v>578</v>
      </c>
      <c r="CM9" s="71" t="s">
        <v>579</v>
      </c>
      <c r="CN9" s="71" t="s">
        <v>602</v>
      </c>
      <c r="CO9" s="71" t="s">
        <v>335</v>
      </c>
      <c r="CP9" s="71" t="s">
        <v>603</v>
      </c>
      <c r="CQ9" s="71" t="s">
        <v>604</v>
      </c>
      <c r="CR9" s="71" t="s">
        <v>605</v>
      </c>
      <c r="CS9" s="71" t="s">
        <v>606</v>
      </c>
      <c r="CT9" s="71" t="s">
        <v>608</v>
      </c>
      <c r="CU9" s="71" t="s">
        <v>609</v>
      </c>
      <c r="CV9" s="71" t="s">
        <v>615</v>
      </c>
      <c r="CW9" s="71" t="s">
        <v>616</v>
      </c>
      <c r="CX9" s="71" t="s">
        <v>617</v>
      </c>
      <c r="CY9" s="71" t="s">
        <v>620</v>
      </c>
      <c r="CZ9" s="71" t="s">
        <v>670</v>
      </c>
      <c r="DA9" s="71" t="s">
        <v>671</v>
      </c>
      <c r="DB9" s="71" t="s">
        <v>672</v>
      </c>
      <c r="DC9" s="71" t="s">
        <v>683</v>
      </c>
      <c r="DD9" s="71" t="s">
        <v>714</v>
      </c>
      <c r="DE9" s="71" t="s">
        <v>696</v>
      </c>
      <c r="DF9" s="71" t="s">
        <v>697</v>
      </c>
      <c r="DG9" s="71" t="s">
        <v>740</v>
      </c>
      <c r="DH9" s="71" t="s">
        <v>741</v>
      </c>
      <c r="DI9" s="71" t="s">
        <v>745</v>
      </c>
      <c r="DJ9" s="71" t="s">
        <v>801</v>
      </c>
      <c r="DK9" s="71" t="s">
        <v>781</v>
      </c>
      <c r="DL9" s="71" t="s">
        <v>769</v>
      </c>
      <c r="DM9" s="71" t="s">
        <v>783</v>
      </c>
      <c r="DN9" s="71" t="s">
        <v>784</v>
      </c>
      <c r="DO9" s="71" t="s">
        <v>785</v>
      </c>
      <c r="DP9" s="71" t="s">
        <v>786</v>
      </c>
      <c r="DQ9" s="71" t="s">
        <v>802</v>
      </c>
      <c r="DR9" s="71" t="s">
        <v>803</v>
      </c>
      <c r="DS9" s="71" t="s">
        <v>838</v>
      </c>
      <c r="DT9" s="1" t="s">
        <v>839</v>
      </c>
      <c r="DU9" s="1" t="s">
        <v>848</v>
      </c>
      <c r="DV9" s="1" t="s">
        <v>869</v>
      </c>
      <c r="DW9" s="1" t="s">
        <v>896</v>
      </c>
      <c r="DX9" s="1" t="s">
        <v>897</v>
      </c>
      <c r="DY9" s="1" t="s">
        <v>898</v>
      </c>
      <c r="DZ9" s="1" t="s">
        <v>900</v>
      </c>
      <c r="EA9" s="1" t="s">
        <v>901</v>
      </c>
      <c r="EB9" s="1" t="s">
        <v>959</v>
      </c>
      <c r="EC9" s="1" t="s">
        <v>698</v>
      </c>
      <c r="ED9" s="1" t="s">
        <v>935</v>
      </c>
      <c r="EE9" s="1" t="s">
        <v>936</v>
      </c>
      <c r="EF9" s="1" t="s">
        <v>995</v>
      </c>
      <c r="EG9" s="1" t="s">
        <v>982</v>
      </c>
      <c r="EH9" s="1" t="s">
        <v>994</v>
      </c>
      <c r="EI9" s="1" t="s">
        <v>1047</v>
      </c>
      <c r="EJ9" s="1" t="s">
        <v>1062</v>
      </c>
      <c r="EK9" s="1" t="s">
        <v>1063</v>
      </c>
      <c r="EL9" s="1" t="s">
        <v>1064</v>
      </c>
      <c r="EM9" s="1" t="s">
        <v>1065</v>
      </c>
      <c r="EN9" s="1" t="s">
        <v>1061</v>
      </c>
    </row>
    <row r="10" spans="1:153" x14ac:dyDescent="0.25">
      <c r="A10" s="1" t="str">
        <f>Data!A25</f>
        <v>ORB-SLAM</v>
      </c>
      <c r="B10" s="12" t="s">
        <v>88</v>
      </c>
      <c r="C10" s="208"/>
      <c r="D10" s="2" cm="1">
        <f t="array" ref="D10">SUMPRODUCT(--(Data!$B$26:$AGQ$26&lt;&gt;"")*(Data!B25:AGQ25&lt;&gt;""))</f>
        <v>0</v>
      </c>
      <c r="E10" s="2" cm="1">
        <f t="array" ref="E10">SUMPRODUCT(--(Data!$B$27:$AGQ$27&lt;&gt;"")*(Data!B25:AGQ25&lt;&gt;""))</f>
        <v>0</v>
      </c>
      <c r="F10" s="2" cm="1">
        <f t="array" ref="F10">SUMPRODUCT(--(Data!$B$28:$AGQ$28&lt;&gt;"")*(Data!B25:AGQ25&lt;&gt;""))</f>
        <v>0</v>
      </c>
      <c r="G10" s="2" cm="1">
        <f t="array" ref="G10">SUMPRODUCT(--(Data!$B$29:$AGQ$29&lt;&gt;"")*(Data!B25:AGQ25&lt;&gt;""))</f>
        <v>0</v>
      </c>
      <c r="H10" s="2" cm="1">
        <f t="array" ref="H10">SUMPRODUCT(--(Data!$B$30:$AGQ$30&lt;&gt;"")*(Data!B25:AGQ25&lt;&gt;""))</f>
        <v>0</v>
      </c>
      <c r="I10" s="2" cm="1">
        <f t="array" ref="I10">SUMPRODUCT(--(Data!$B$31:$AGQ$31&lt;&gt;"")*(Data!B25:AGQ25&lt;&gt;""))</f>
        <v>0</v>
      </c>
      <c r="J10" s="2" cm="1">
        <f t="array" ref="J10">SUMPRODUCT(--(Data!$B$32:$AGQ$32&lt;&gt;"")*(Data!B25:AGQ25&lt;&gt;""))</f>
        <v>0</v>
      </c>
      <c r="K10" s="2" cm="1">
        <f t="array" ref="K10">SUMPRODUCT(--(Data!$B$33:$AGQ$33&lt;&gt;"")*(Data!B25:AGQ25&lt;&gt;""))</f>
        <v>0</v>
      </c>
      <c r="L10" s="2" cm="1">
        <f t="array" ref="L10">SUMPRODUCT(--(Data!$B$34:$AGQ$34&lt;&gt;"")*(Data!B25:AGQ25&lt;&gt;""))</f>
        <v>0</v>
      </c>
      <c r="M10" s="2" cm="1">
        <f t="array" ref="M10">SUMPRODUCT(--(Data!$B$35:$AGQ$35&lt;&gt;"")*(Data!B25:AGQ25&lt;&gt;""))</f>
        <v>11</v>
      </c>
      <c r="N10" s="2" cm="1">
        <f t="array" ref="N10">SUMPRODUCT(--(Data!$B$36:$AGQ$36&lt;&gt;"")*(Data!B25:AGQ25&lt;&gt;""))</f>
        <v>0</v>
      </c>
      <c r="O10" s="2" cm="1">
        <f t="array" ref="O10">SUMPRODUCT(--(Data!$B$37:$AGQ$37&lt;&gt;"")*(Data!B25:AGQ25&lt;&gt;""))</f>
        <v>11</v>
      </c>
      <c r="P10" s="2" cm="1">
        <f t="array" ref="P10">SUMPRODUCT(--(Data!$B$38:$AGQ$38&lt;&gt;"")*(Data!B25:AGQ25&lt;&gt;""))</f>
        <v>11</v>
      </c>
      <c r="Q10" s="2" cm="1">
        <f t="array" ref="Q10">SUMPRODUCT(--(Data!$B$39:$AGQ$39&lt;&gt;"")*(Data!B25:AGQ25&lt;&gt;""))</f>
        <v>0</v>
      </c>
      <c r="R10" s="2" cm="1">
        <f t="array" ref="R10">SUMPRODUCT(--(Data!$B$40:$AGQ$40&lt;&gt;"")*(Data!B25:AGQ25&lt;&gt;""))</f>
        <v>0</v>
      </c>
      <c r="S10" s="2" cm="1">
        <f t="array" ref="S10">SUMPRODUCT(--(Data!$B$41:$AGQ$41&lt;&gt;"")*(Data!B25:AGQ25&lt;&gt;""))</f>
        <v>0</v>
      </c>
      <c r="T10" s="2" cm="1">
        <f t="array" ref="T10">SUMPRODUCT(--(Data!$B$42:$AGQ$42&lt;&gt;"")*(Data!B25:AGQ25&lt;&gt;""))</f>
        <v>0</v>
      </c>
      <c r="U10" s="2" cm="1">
        <f t="array" ref="U10">SUMPRODUCT(--(Data!$B$43:$AGQ$43&lt;&gt;"")*(Data!B25:AGQ25&lt;&gt;""))</f>
        <v>0</v>
      </c>
      <c r="V10" s="2" cm="1">
        <f t="array" ref="V10">SUMPRODUCT(--(Data!$B$44:$AGQ$44&lt;&gt;"")*(Data!B25:AGQ25&lt;&gt;""))</f>
        <v>0</v>
      </c>
      <c r="W10" s="2" cm="1">
        <f t="array" ref="W10">SUMPRODUCT(--(Data!$B$45:$AGQ$45&lt;&gt;"")*(Data!B25:AGQ25&lt;&gt;""))</f>
        <v>0</v>
      </c>
      <c r="X10" s="2" cm="1">
        <f t="array" ref="X10">SUMPRODUCT(--(Data!$B$46:$AGQ$46&lt;&gt;"")*(Data!B25:AGQ25&lt;&gt;""))</f>
        <v>0</v>
      </c>
      <c r="Y10" s="2" cm="1">
        <f t="array" ref="Y10">SUMPRODUCT(--(Data!$B$47:$AGQ$47&lt;&gt;"")*(Data!B25:AGQ25&lt;&gt;""))</f>
        <v>0</v>
      </c>
      <c r="Z10" s="2" cm="1">
        <f t="array" ref="Z10">SUMPRODUCT(--(Data!$B$48:$AGQ$48&lt;&gt;"")*(Data!B25:AGQ25&lt;&gt;""))</f>
        <v>0</v>
      </c>
      <c r="AA10" s="2" cm="1">
        <f t="array" ref="AA10">SUMPRODUCT(--(Data!$B$49:$AGQ$49&lt;&gt;"")*(Data!B25:AGQ25&lt;&gt;""))</f>
        <v>0</v>
      </c>
      <c r="AB10" s="2" cm="1">
        <f t="array" ref="AB10">SUMPRODUCT(--(Data!$B$50:$AGQ$50&lt;&gt;"")*(Data!B25:AGQ25&lt;&gt;""))</f>
        <v>0</v>
      </c>
      <c r="AC10" s="2" cm="1">
        <f t="array" ref="AC10">SUMPRODUCT(--(Data!$B$51:$AGQ$51&lt;&gt;"")*(Data!B25:AGQ25&lt;&gt;""))</f>
        <v>0</v>
      </c>
      <c r="AD10" s="2" cm="1">
        <f t="array" ref="AD10">SUMPRODUCT(--(Data!$B$52:$AGQ$52&lt;&gt;"")*(Data!B25:AGQ25&lt;&gt;""))</f>
        <v>0</v>
      </c>
      <c r="AE10" s="2" cm="1">
        <f t="array" ref="AE10">SUMPRODUCT(--(Data!$B$53:$AGQ$53&lt;&gt;"")*(Data!B25:AGQ25&lt;&gt;""))</f>
        <v>0</v>
      </c>
      <c r="AF10" s="2" cm="1">
        <f t="array" ref="AF10">SUMPRODUCT(--(Data!$B$54:$AGQ$54&lt;&gt;"")*(Data!B25:AGQ25&lt;&gt;""))</f>
        <v>0</v>
      </c>
      <c r="AG10" s="2" cm="1">
        <f t="array" ref="AG10">SUMPRODUCT(--(Data!$B$55:$AGQ$55&lt;&gt;"")*(Data!B25:AGQ25&lt;&gt;""))</f>
        <v>0</v>
      </c>
      <c r="AH10" s="2" cm="1">
        <f t="array" ref="AH10">SUMPRODUCT(--(Data!$B$56:$AGQ$56&lt;&gt;"")*(Data!B25:AGQ25&lt;&gt;""))</f>
        <v>0</v>
      </c>
      <c r="AI10" s="2" cm="1">
        <f t="array" ref="AI10">SUMPRODUCT(--(Data!$B$57:$AGQ$57&lt;&gt;"")*(Data!B25:AGQ25&lt;&gt;""))</f>
        <v>0</v>
      </c>
      <c r="AJ10" s="2" cm="1">
        <f t="array" ref="AJ10">SUMPRODUCT(--(Data!$B$58:$AGQ$58&lt;&gt;"")*(Data!B25:AGQ25&lt;&gt;""))</f>
        <v>0</v>
      </c>
      <c r="AK10" s="2" cm="1">
        <f t="array" ref="AK10">SUMPRODUCT(--(Data!$B$59:$AGQ$59&lt;&gt;"")*(Data!B25:AGQ25&lt;&gt;""))</f>
        <v>0</v>
      </c>
      <c r="AL10" s="2" cm="1">
        <f t="array" ref="AL10">SUMPRODUCT(--(Data!$B$60:$AGQ$60&lt;&gt;"")*(Data!B25:AGQ25&lt;&gt;""))</f>
        <v>0</v>
      </c>
      <c r="AM10" s="2" cm="1">
        <f t="array" ref="AM10">SUMPRODUCT(--(Data!$B$61:$AGQ$61&lt;&gt;"")*(Data!B25:AGQ25&lt;&gt;""))</f>
        <v>0</v>
      </c>
      <c r="AN10" s="2" cm="1">
        <f t="array" ref="AN10">SUMPRODUCT(--(Data!$B$62:$AGQ$62&lt;&gt;"")*(Data!B25:AGQ25&lt;&gt;""))</f>
        <v>0</v>
      </c>
      <c r="AO10" s="2" cm="1">
        <f t="array" ref="AO10">SUMPRODUCT(--(Data!$B$63:$AGQ$63&lt;&gt;"")*(Data!B25:AGQ25&lt;&gt;""))</f>
        <v>0</v>
      </c>
      <c r="AP10" s="2" cm="1">
        <f t="array" ref="AP10">SUMPRODUCT(--(Data!$B$64:$AGQ$64&lt;&gt;"")*(Data!B25:AGQ25&lt;&gt;""))</f>
        <v>0</v>
      </c>
      <c r="AQ10" s="2" cm="1">
        <f t="array" ref="AQ10">SUMPRODUCT(--(Data!$B$65:$AGQ$65&lt;&gt;"")*(Data!B25:AGQ25&lt;&gt;""))</f>
        <v>0</v>
      </c>
      <c r="AR10" s="2" cm="1">
        <f t="array" ref="AR10">SUMPRODUCT(--(Data!$B$66:$AGQ$66&lt;&gt;"")*(Data!B25:AGQ25&lt;&gt;""))</f>
        <v>0</v>
      </c>
      <c r="AS10" s="2" cm="1">
        <f t="array" ref="AS10">SUMPRODUCT(--(Data!$B$67:$AGQ$67&lt;&gt;"")*(Data!B25:AGQ25&lt;&gt;""))</f>
        <v>0</v>
      </c>
      <c r="AT10" s="2" cm="1">
        <f t="array" ref="AT10">SUMPRODUCT(--(Data!$B$68:$AGQ$68&lt;&gt;"")*(Data!B25:AGQ25&lt;&gt;""))</f>
        <v>0</v>
      </c>
      <c r="AU10" s="2" cm="1">
        <f t="array" ref="AU10">SUMPRODUCT(--(Data!$B$69:$AGQ$69&lt;&gt;"")*(Data!B25:AGQ25&lt;&gt;""))</f>
        <v>0</v>
      </c>
      <c r="AV10" s="2" cm="1">
        <f t="array" ref="AV10">SUMPRODUCT(--(Data!$B$70:$AGQ$70&lt;&gt;"")*(Data!B25:AGQ25&lt;&gt;""))</f>
        <v>0</v>
      </c>
      <c r="AW10" s="2" cm="1">
        <f t="array" ref="AW10">SUMPRODUCT(--(Data!$B$71:$AGQ$71&lt;&gt;"")*(Data!B25:AGQ25&lt;&gt;""))</f>
        <v>0</v>
      </c>
      <c r="AX10" s="2" cm="1">
        <f t="array" ref="AX10">SUMPRODUCT(--(Data!$B$72:$AGQ$72&lt;&gt;"")*(Data!B25:AGQ25&lt;&gt;""))</f>
        <v>0</v>
      </c>
      <c r="AY10" s="2" cm="1">
        <f t="array" ref="AY10">SUMPRODUCT(--(Data!$B$73:$AGQ$73&lt;&gt;"")*(Data!B25:AGQ25&lt;&gt;""))</f>
        <v>0</v>
      </c>
      <c r="AZ10" s="2" cm="1">
        <f t="array" ref="AZ10">SUMPRODUCT(--(Data!$B$74:$AGQ$74&lt;&gt;"")*(Data!B25:AGQ25&lt;&gt;""))</f>
        <v>0</v>
      </c>
      <c r="BA10" s="2" cm="1">
        <f t="array" ref="BA10">SUMPRODUCT(--(Data!$B$75:$AGQ$75&lt;&gt;"")*(Data!B25:AGQ25&lt;&gt;""))</f>
        <v>0</v>
      </c>
      <c r="BB10" s="2" cm="1">
        <f t="array" ref="BB10">SUMPRODUCT(--(Data!$B$76:$AGQ$76&lt;&gt;"")*(Data!B25:AGQ25&lt;&gt;""))</f>
        <v>0</v>
      </c>
      <c r="BC10" s="2" cm="1">
        <f t="array" ref="BC10">SUMPRODUCT(--(Data!$B$77:$AGQ$77&lt;&gt;"")*(Data!B25:AGQ25&lt;&gt;""))</f>
        <v>0</v>
      </c>
      <c r="BD10" s="2" cm="1">
        <f t="array" ref="BD10">SUMPRODUCT(--(Data!$B$78:$AGQ$78&lt;&gt;"")*(Data!B25:AGQ25&lt;&gt;""))</f>
        <v>0</v>
      </c>
      <c r="BE10" s="2" cm="1">
        <f t="array" ref="BE10">SUMPRODUCT(--(Data!$B$79:$AGQ$79&lt;&gt;"")*(Data!B25:AGQ25&lt;&gt;""))</f>
        <v>0</v>
      </c>
      <c r="BF10" s="2" cm="1">
        <f t="array" ref="BF10">SUMPRODUCT(--(Data!$B$80:$AGQ$80&lt;&gt;"")*(Data!B25:AGQ25&lt;&gt;""))</f>
        <v>0</v>
      </c>
      <c r="BG10" s="2" cm="1">
        <f t="array" ref="BG10">SUMPRODUCT(--(Data!$B$81:$AGQ$81&lt;&gt;"")*(Data!B25:AGQ25&lt;&gt;""))</f>
        <v>0</v>
      </c>
      <c r="BH10" s="2" cm="1">
        <f t="array" ref="BH10">SUMPRODUCT(--(Data!$B$82:$AGQ$82&lt;&gt;"")*(Data!B25:AGQ25&lt;&gt;""))</f>
        <v>0</v>
      </c>
      <c r="BI10" s="2" cm="1">
        <f t="array" ref="BI10">SUMPRODUCT(--(Data!$B$83:$AGQ$83&lt;&gt;"")*(Data!B25:AGQ25&lt;&gt;""))</f>
        <v>0</v>
      </c>
      <c r="BJ10" s="2" cm="1">
        <f t="array" ref="BJ10">SUMPRODUCT(--(Data!$B$84:$AGQ$84&lt;&gt;"")*(Data!B25:AGQ25&lt;&gt;""))</f>
        <v>0</v>
      </c>
      <c r="BK10" s="2" cm="1">
        <f t="array" ref="BK10">SUMPRODUCT(--(Data!$B$85:$AGQ$85&lt;&gt;"")*(Data!B25:AGQ25&lt;&gt;""))</f>
        <v>0</v>
      </c>
      <c r="BL10" s="2" cm="1">
        <f t="array" ref="BL10">SUMPRODUCT(--(Data!$B$86:$AGQ$86&lt;&gt;"")*(Data!B25:AGQ25&lt;&gt;""))</f>
        <v>0</v>
      </c>
      <c r="BM10" s="2" cm="1">
        <f t="array" ref="BM10">SUMPRODUCT(--(Data!$B$87:$AGQ$87&lt;&gt;"")*(Data!B25:AGQ25&lt;&gt;""))</f>
        <v>0</v>
      </c>
      <c r="BN10" s="2" cm="1">
        <f t="array" ref="BN10">SUMPRODUCT(--(Data!$B$88:$AGQ$88&lt;&gt;"")*(Data!B25:AGQ25&lt;&gt;""))</f>
        <v>0</v>
      </c>
      <c r="BO10" s="2" cm="1">
        <f t="array" ref="BO10">SUMPRODUCT(--(Data!$B$89:$AGQ$89&lt;&gt;"")*(Data!B25:AGQ25&lt;&gt;""))</f>
        <v>0</v>
      </c>
      <c r="BP10" s="2" cm="1">
        <f t="array" ref="BP10">SUMPRODUCT(--(Data!$B$90:$AGQ$90&lt;&gt;"")*(Data!B25:AGQ25&lt;&gt;""))</f>
        <v>0</v>
      </c>
      <c r="BQ10" s="2" cm="1">
        <f t="array" ref="BQ10">SUMPRODUCT(--(Data!$B$91:$AGQ$91&lt;&gt;"")*(Data!B25:AGQ25&lt;&gt;""))</f>
        <v>0</v>
      </c>
      <c r="BR10" s="2" cm="1">
        <f t="array" ref="BR10">SUMPRODUCT(--(Data!$B$92:$AGQ$92&lt;&gt;"")*(Data!B25:AGQ25&lt;&gt;""))</f>
        <v>0</v>
      </c>
      <c r="BS10" s="2" cm="1">
        <f t="array" ref="BS10">SUMPRODUCT(--(Data!$B$93:$AGQ$93&lt;&gt;"")*(Data!B25:AGQ25&lt;&gt;""))</f>
        <v>0</v>
      </c>
      <c r="BT10" s="2" cm="1">
        <f t="array" ref="BT10">SUMPRODUCT(--(Data!$B$94:$AGQ$94&lt;&gt;"")*(Data!B25:AGQ25&lt;&gt;""))</f>
        <v>0</v>
      </c>
      <c r="BU10" s="2" cm="1">
        <f t="array" ref="BU10">SUMPRODUCT(--(Data!$B$95:$AGQ$95&lt;&gt;"")*(Data!B25:AGQ25&lt;&gt;""))</f>
        <v>0</v>
      </c>
      <c r="BV10" s="2" cm="1">
        <f t="array" ref="BV10">SUMPRODUCT(--(Data!$B$96:$AGQ$96&lt;&gt;"")*(Data!B25:AGQ25&lt;&gt;""))</f>
        <v>0</v>
      </c>
      <c r="BW10" s="2" cm="1">
        <f t="array" ref="BW10">SUMPRODUCT(--(Data!$B$97:$AGQ$97&lt;&gt;"")*(Data!B25:AGQ25&lt;&gt;""))</f>
        <v>0</v>
      </c>
      <c r="BX10" s="2" cm="1">
        <f t="array" ref="BX10">SUMPRODUCT(--(Data!$B$98:$AGQ$98&lt;&gt;"")*(Data!B25:AGQ25&lt;&gt;""))</f>
        <v>0</v>
      </c>
      <c r="BY10" s="2" cm="1">
        <f t="array" ref="BY10">SUMPRODUCT(--(Data!$B$99:$AGQ$99&lt;&gt;"")*(Data!B25:AGQ25&lt;&gt;""))</f>
        <v>0</v>
      </c>
      <c r="BZ10" s="2" cm="1">
        <f t="array" ref="BZ10">SUMPRODUCT(--(Data!$B$100:$AGQ$100&lt;&gt;"")*(Data!B25:AGQ25&lt;&gt;""))</f>
        <v>0</v>
      </c>
      <c r="CA10" s="2" cm="1">
        <f t="array" ref="CA10">SUMPRODUCT(--(Data!$B$101:$AGQ$101&lt;&gt;"")*(Data!B25:AGQ25&lt;&gt;""))</f>
        <v>0</v>
      </c>
      <c r="CB10" s="2" cm="1">
        <f t="array" ref="CB10">SUMPRODUCT(--(Data!$B$102:$AGQ$102&lt;&gt;"")*(Data!B25:AGQ25&lt;&gt;""))</f>
        <v>0</v>
      </c>
      <c r="CC10" s="2" cm="1">
        <f t="array" ref="CC10">SUMPRODUCT(--(Data!$B$103:$AGQ$103&lt;&gt;"")*(Data!B25:AGQ25&lt;&gt;""))</f>
        <v>0</v>
      </c>
      <c r="CD10" s="2" cm="1">
        <f t="array" ref="CD10">SUMPRODUCT(--(Data!$B$104:$AGQ$104&lt;&gt;"")*(Data!B25:AGQ25&lt;&gt;""))</f>
        <v>0</v>
      </c>
      <c r="CE10" s="2" cm="1">
        <f t="array" ref="CE10">SUMPRODUCT(--(Data!$B$105:$AGQ$105&lt;&gt;"")*(Data!B25:AGQ25&lt;&gt;""))</f>
        <v>0</v>
      </c>
      <c r="CF10" s="2" cm="1">
        <f t="array" ref="CF10">SUMPRODUCT(--(Data!$B$106:$AGQ$106&lt;&gt;"")*(Data!B25:AGQ25&lt;&gt;""))</f>
        <v>0</v>
      </c>
      <c r="CG10" s="2" cm="1">
        <f t="array" ref="CG10">SUMPRODUCT(--(Data!$B$107:$AGQ$107&lt;&gt;"")*(Data!B25:AGQ25&lt;&gt;""))</f>
        <v>0</v>
      </c>
      <c r="CH10" s="2" cm="1">
        <f t="array" ref="CH10">SUMPRODUCT(--(Data!$B$108:$AGQ$108&lt;&gt;"")*(Data!B25:AGQ25&lt;&gt;""))</f>
        <v>0</v>
      </c>
      <c r="CI10" s="2" cm="1">
        <f t="array" ref="CI10">SUMPRODUCT(--(Data!$B$109:$AGQ$109&lt;&gt;"")*(Data!B25:AGQ25&lt;&gt;""))</f>
        <v>0</v>
      </c>
      <c r="CJ10" s="2" cm="1">
        <f t="array" ref="CJ10">SUMPRODUCT(--(Data!$B$110:$AGQ$110&lt;&gt;"")*(Data!B25:AGQ25&lt;&gt;""))</f>
        <v>0</v>
      </c>
      <c r="CK10" s="2" cm="1">
        <f t="array" ref="CK10">SUMPRODUCT(--(Data!$B$111:$AGQ$111&lt;&gt;"")*(Data!B25:AGQ25&lt;&gt;""))</f>
        <v>0</v>
      </c>
      <c r="CL10" s="2" cm="1">
        <f t="array" ref="CL10">SUMPRODUCT(--(Data!$B$112:$AGQ$112&lt;&gt;"")*(Data!B25:AGQ25&lt;&gt;""))</f>
        <v>0</v>
      </c>
      <c r="CM10" s="2" cm="1">
        <f t="array" ref="CM10">SUMPRODUCT(--(Data!$B$113:$AGQ$113&lt;&gt;"")*(Data!B25:AGQ25&lt;&gt;""))</f>
        <v>0</v>
      </c>
      <c r="CN10" s="2" cm="1">
        <f t="array" ref="CN10">SUMPRODUCT(--(Data!$B$114:$AGQ$114&lt;&gt;"")*(Data!B25:AGQ25&lt;&gt;""))</f>
        <v>0</v>
      </c>
      <c r="CO10" s="2" cm="1">
        <f t="array" ref="CO10">SUMPRODUCT(--(Data!$B$115:$AGQ$115&lt;&gt;"")*(Data!B25:AGQ25&lt;&gt;""))</f>
        <v>0</v>
      </c>
      <c r="CP10" s="2" cm="1">
        <f t="array" ref="CP10">SUMPRODUCT(--(Data!$B$116:$AGQ$116&lt;&gt;"")*(Data!B25:AGQ25&lt;&gt;""))</f>
        <v>0</v>
      </c>
      <c r="CQ10" s="2" cm="1">
        <f t="array" ref="CQ10">SUMPRODUCT(--(Data!$B$117:$AGQ$117&lt;&gt;"")*(Data!B25:AGQ25&lt;&gt;""))</f>
        <v>0</v>
      </c>
      <c r="CR10" s="2" cm="1">
        <f t="array" ref="CR10">SUMPRODUCT(--(Data!$B$118:$AGQ$118&lt;&gt;"")*(Data!B25:AGQ25&lt;&gt;""))</f>
        <v>0</v>
      </c>
      <c r="CS10" s="2" cm="1">
        <f t="array" ref="CS10">SUMPRODUCT(--(Data!$B$119:$AGQ$119&lt;&gt;"")*(Data!B25:AGQ25&lt;&gt;""))</f>
        <v>0</v>
      </c>
      <c r="CT10" s="2" cm="1">
        <f t="array" ref="CT10">SUMPRODUCT(--(Data!$B$120:$AGQ$120&lt;&gt;"")*(Data!B25:AGQ25&lt;&gt;""))</f>
        <v>0</v>
      </c>
      <c r="CU10" s="2" cm="1">
        <f t="array" ref="CU10">SUMPRODUCT(--(Data!$B$121:$AGQ$121&lt;&gt;"")*(Data!B25:AGQ25&lt;&gt;""))</f>
        <v>0</v>
      </c>
      <c r="CV10" s="2" cm="1">
        <f t="array" ref="CV10">SUMPRODUCT(--(Data!$B$122:$AGQ$122&lt;&gt;"")*(Data!B25:AGQ25&lt;&gt;""))</f>
        <v>0</v>
      </c>
      <c r="CW10" s="2" cm="1">
        <f t="array" ref="CW10">SUMPRODUCT(--(Data!$B$123:$AGQ$123&lt;&gt;"")*(Data!B25:AGQ25&lt;&gt;""))</f>
        <v>0</v>
      </c>
      <c r="CX10" s="2" cm="1">
        <f t="array" ref="CX10">SUMPRODUCT(--(Data!$B$124:$AGQ$124&lt;&gt;"")*(Data!B25:AGQ25&lt;&gt;""))</f>
        <v>0</v>
      </c>
      <c r="CY10" s="2" cm="1">
        <f t="array" ref="CY10">SUMPRODUCT(--(Data!$B$125:$AGQ$125&lt;&gt;"")*(Data!B25:AGQ25&lt;&gt;""))</f>
        <v>0</v>
      </c>
      <c r="CZ10" s="2" cm="1">
        <f t="array" ref="CZ10">SUMPRODUCT(--(Data!$B$126:$AGQ$126&lt;&gt;"")*(Data!B25:AGQ25&lt;&gt;""))</f>
        <v>0</v>
      </c>
      <c r="DA10" s="2" cm="1">
        <f t="array" ref="DA10">SUMPRODUCT(--(Data!$B$127:$AGQ$127&lt;&gt;"")*(Data!B25:AGQ25&lt;&gt;""))</f>
        <v>0</v>
      </c>
      <c r="DB10" s="2" cm="1">
        <f t="array" ref="DB10">SUMPRODUCT(--(Data!$B$128:$AGQ$128&lt;&gt;"")*(Data!B25:AGQ25&lt;&gt;""))</f>
        <v>0</v>
      </c>
      <c r="DC10" s="2" cm="1">
        <f t="array" ref="DC10">SUMPRODUCT(--(Data!$B$129:$AGQ$129&lt;&gt;"")*(Data!B25:AGQ25&lt;&gt;""))</f>
        <v>0</v>
      </c>
      <c r="DD10" s="2" cm="1">
        <f t="array" ref="DD10">SUMPRODUCT(--(Data!$B$130:$AGQ$130&lt;&gt;"")*(Data!B25:AGQ25&lt;&gt;""))</f>
        <v>0</v>
      </c>
      <c r="DE10" s="2" cm="1">
        <f t="array" ref="DE10">SUMPRODUCT(--(Data!$B$131:$AGQ$131&lt;&gt;"")*(Data!B25:AGQ25&lt;&gt;""))</f>
        <v>0</v>
      </c>
      <c r="DF10" s="2" cm="1">
        <f t="array" ref="DF10">SUMPRODUCT(--(Data!$B$132:$AGQ$132&lt;&gt;"")*(Data!B25:AGQ25&lt;&gt;""))</f>
        <v>0</v>
      </c>
      <c r="DG10" s="2" cm="1">
        <f t="array" ref="DG10">SUMPRODUCT(--(Data!$B$133:$AGQ$133&lt;&gt;"")*(Data!B25:AGQ25&lt;&gt;""))</f>
        <v>0</v>
      </c>
      <c r="DH10" s="2" cm="1">
        <f t="array" ref="DH10">SUMPRODUCT(--(Data!$B$134:$AGQ$134&lt;&gt;"")*(Data!B25:AGQ25&lt;&gt;""))</f>
        <v>0</v>
      </c>
      <c r="DI10" s="2" cm="1">
        <f t="array" ref="DI10">SUMPRODUCT(--(Data!$B$135:$AGQ$135&lt;&gt;"")*(Data!B25:AGQ25&lt;&gt;""))</f>
        <v>0</v>
      </c>
      <c r="DJ10" s="2" cm="1">
        <f t="array" ref="DJ10">SUMPRODUCT(--(Data!$B$136:$AGQ$136&lt;&gt;"")*(Data!B25:AGQ25&lt;&gt;""))</f>
        <v>0</v>
      </c>
      <c r="DK10" s="2" cm="1">
        <f t="array" ref="DK10">SUMPRODUCT(--(Data!$B$137:$AGQ$137&lt;&gt;"")*(Data!B25:AGQ25&lt;&gt;""))</f>
        <v>0</v>
      </c>
      <c r="DL10" s="2" cm="1">
        <f t="array" ref="DL10">SUMPRODUCT(--(Data!$B$138:$AGQ$138&lt;&gt;"")*(Data!B25:AGQ25&lt;&gt;""))</f>
        <v>0</v>
      </c>
      <c r="DM10" s="2" cm="1">
        <f t="array" ref="DM10">SUMPRODUCT(--(Data!$B$139:$AGQ$139&lt;&gt;"")*(Data!B25:AGQ25&lt;&gt;""))</f>
        <v>0</v>
      </c>
      <c r="DN10" s="2" cm="1">
        <f t="array" ref="DN10">SUMPRODUCT(--(Data!$B$140:$AGQ$140&lt;&gt;"")*(Data!B25:AGQ25&lt;&gt;""))</f>
        <v>0</v>
      </c>
      <c r="DO10" s="2" cm="1">
        <f t="array" ref="DO10">SUMPRODUCT(--(Data!$B$141:$AGQ$141&lt;&gt;"")*(Data!B25:AGQ25&lt;&gt;""))</f>
        <v>0</v>
      </c>
      <c r="DP10" s="2" cm="1">
        <f t="array" ref="DP10">SUMPRODUCT(--(Data!$B$142:$AGQ$142&lt;&gt;"")*(Data!B25:AGQ25&lt;&gt;""))</f>
        <v>0</v>
      </c>
      <c r="DQ10" s="2" cm="1">
        <f t="array" ref="DQ10">SUMPRODUCT(--(Data!$B$143:$AGQ$143&lt;&gt;"")*(Data!B25:AGQ25&lt;&gt;""))</f>
        <v>0</v>
      </c>
      <c r="DR10" s="2" cm="1">
        <f t="array" ref="DR10">SUMPRODUCT(--(Data!$B$144:$AGQ$144&lt;&gt;"")*(Data!B25:AGQ25&lt;&gt;""))</f>
        <v>0</v>
      </c>
      <c r="DS10" s="2" cm="1">
        <f t="array" ref="DS10">SUMPRODUCT(--(Data!$B$145:$AGQ$145&lt;&gt;"")*(Data!B25:AGQ25&lt;&gt;""))</f>
        <v>0</v>
      </c>
      <c r="DT10" s="2" cm="1">
        <f t="array" ref="DT10">SUMPRODUCT(--(Data!$B$146:$AGQ$146&lt;&gt;"")*(Data!B25:AGQ25&lt;&gt;""))</f>
        <v>0</v>
      </c>
      <c r="DU10" s="2" cm="1">
        <f t="array" ref="DU10">SUMPRODUCT(--(Data!$B$147:$AGQ$147&lt;&gt;"")*(Data!B25:AGQ25&lt;&gt;""))</f>
        <v>0</v>
      </c>
      <c r="DV10" s="2" cm="1">
        <f t="array" ref="DV10">SUMPRODUCT(--(Data!$B$148:$AGQ$148&lt;&gt;"")*(Data!B25:AGQ25&lt;&gt;""))</f>
        <v>0</v>
      </c>
      <c r="DW10" s="2" cm="1">
        <f t="array" ref="DW10">SUMPRODUCT(--(Data!$B$149:$AGQ$149&lt;&gt;"")*(Data!B25:AGQ25&lt;&gt;""))</f>
        <v>0</v>
      </c>
      <c r="DX10" s="2" cm="1">
        <f t="array" ref="DX10">SUMPRODUCT(--(Data!$B$150:$AGQ$150&lt;&gt;"")*(Data!B25:AGQ25&lt;&gt;""))</f>
        <v>0</v>
      </c>
      <c r="DY10" s="2" cm="1">
        <f t="array" ref="DY10">SUMPRODUCT(--(Data!$B$151:$AGQ$151&lt;&gt;"")*(Data!B25:AGQ25&lt;&gt;""))</f>
        <v>0</v>
      </c>
      <c r="DZ10" s="2" cm="1">
        <f t="array" ref="DZ10">SUMPRODUCT(--(Data!$B$152:$AGQ$152&lt;&gt;"")*(Data!B25:AGQ25&lt;&gt;""))</f>
        <v>0</v>
      </c>
      <c r="EA10" s="2" cm="1">
        <f t="array" ref="EA10">SUMPRODUCT(--(Data!$B$153:$AGQ$153&lt;&gt;"")*(Data!B25:AGQ25&lt;&gt;""))</f>
        <v>0</v>
      </c>
      <c r="EB10" s="2" cm="1">
        <f t="array" ref="EB10">SUMPRODUCT(--(Data!$B$154:$AGQ$154&lt;&gt;"")*(Data!B25:AGQ25&lt;&gt;""))</f>
        <v>0</v>
      </c>
      <c r="EC10" s="2" cm="1">
        <f t="array" ref="EC10">SUMPRODUCT(--(Data!$B$155:$AGQ$155&lt;&gt;"")*(Data!B25:AGQ25&lt;&gt;""))</f>
        <v>0</v>
      </c>
      <c r="ED10" s="2" cm="1">
        <f t="array" ref="ED10">SUMPRODUCT(--(Data!$B$156:$AGQ$156&lt;&gt;"")*(Data!B25:AGQ25&lt;&gt;""))</f>
        <v>0</v>
      </c>
      <c r="EE10" s="2" cm="1">
        <f t="array" ref="EE10">SUMPRODUCT(--(Data!$B$157:$AGQ$157&lt;&gt;"")*(Data!B25:AGQ25&lt;&gt;""))</f>
        <v>0</v>
      </c>
      <c r="EF10" s="2" cm="1">
        <f t="array" ref="EF10">SUMPRODUCT(--(Data!$B$158:$AGQ$158&lt;&gt;"")*(Data!B25:AGQ25&lt;&gt;""))</f>
        <v>0</v>
      </c>
      <c r="EG10" s="2" cm="1">
        <f t="array" ref="EG10">SUMPRODUCT(--(Data!$B$159:$AGQ$159&lt;&gt;"")*(Data!B25:AGQ25&lt;&gt;""))</f>
        <v>0</v>
      </c>
      <c r="EH10" s="2" cm="1">
        <f t="array" ref="EH10">SUMPRODUCT(--(Data!$B$160:$AGQ$160&lt;&gt;"")*(Data!B25:AGQ25&lt;&gt;""))</f>
        <v>0</v>
      </c>
      <c r="EI10" s="2" cm="1">
        <f t="array" ref="EI10">SUMPRODUCT(--(Data!$B$161:$AGQ$161&lt;&gt;"")*(Data!B25:AGQ25&lt;&gt;""))</f>
        <v>0</v>
      </c>
      <c r="EJ10" s="2" cm="1">
        <f t="array" ref="EJ10">SUMPRODUCT(--(Data!$B$162:$AGQ$162&lt;&gt;"")*(Data!B25:AGQ25&lt;&gt;""))</f>
        <v>0</v>
      </c>
      <c r="EK10" s="2" cm="1">
        <f t="array" ref="EK10">SUMPRODUCT(--(Data!$B$163:$AGQ$163&lt;&gt;"")*(Data!B25:AGQ25&lt;&gt;""))</f>
        <v>0</v>
      </c>
      <c r="EL10" s="2" cm="1">
        <f t="array" ref="EL10">SUMPRODUCT(--(Data!$B$164:$AGQ$164&lt;&gt;"")*(Data!B25:AGQ25&lt;&gt;""))</f>
        <v>0</v>
      </c>
      <c r="EM10" s="2" cm="1">
        <f t="array" ref="EM10">SUMPRODUCT(--(Data!$B$165:$AGQ$165&lt;&gt;"")*(Data!B25:AGQ25&lt;&gt;""))</f>
        <v>0</v>
      </c>
      <c r="EN10" s="2" cm="1">
        <f t="array" ref="EN10">SUMPRODUCT(--(Data!$B$166:$AGQ$166&lt;&gt;"")*(Data!B25:AGQ25&lt;&gt;""))</f>
        <v>0</v>
      </c>
    </row>
    <row r="11" spans="1:153" x14ac:dyDescent="0.25">
      <c r="A11" s="1" t="str">
        <f>Data!A26</f>
        <v>ORB-SLAM2</v>
      </c>
      <c r="B11" s="12" t="s">
        <v>8</v>
      </c>
      <c r="C11" s="2" cm="1">
        <f t="array" ref="C11">SUMPRODUCT(--(Data!$B$25:$AGQ$25&lt;&gt;"")*(Data!B26:AGQ26&lt;&gt;""))</f>
        <v>0</v>
      </c>
      <c r="D11" s="208"/>
      <c r="E11" s="2" cm="1">
        <f t="array" ref="E11">SUMPRODUCT(--(Data!$B$27:$AGQ$27&lt;&gt;"")*(Data!B26:AGQ26&lt;&gt;""))</f>
        <v>8</v>
      </c>
      <c r="F11" s="2" cm="1">
        <f t="array" ref="F11">SUMPRODUCT(--(Data!$B$28:$AGQ$28&lt;&gt;"")*(Data!B26:AGQ26&lt;&gt;""))</f>
        <v>61</v>
      </c>
      <c r="G11" s="2" cm="1">
        <f t="array" ref="G11">SUMPRODUCT(--(Data!$B$29:$AGQ$29&lt;&gt;"")*(Data!B26:AGQ26&lt;&gt;""))</f>
        <v>49</v>
      </c>
      <c r="H11" s="2" cm="1">
        <f t="array" ref="H11">SUMPRODUCT(--(Data!$B$30:$AGQ$30&lt;&gt;"")*(Data!B26:AGQ26&lt;&gt;""))</f>
        <v>35</v>
      </c>
      <c r="I11" s="2" cm="1">
        <f t="array" ref="I11">SUMPRODUCT(--(Data!$B$31:$AGQ$31&lt;&gt;"")*(Data!B26:AGQ26&lt;&gt;""))</f>
        <v>36</v>
      </c>
      <c r="J11" s="2" cm="1">
        <f t="array" ref="J11">SUMPRODUCT(--(Data!$B$32:$AGQ$32&lt;&gt;"")*(Data!B26:AGQ26&lt;&gt;""))</f>
        <v>24</v>
      </c>
      <c r="K11" s="2" cm="1">
        <f t="array" ref="K11">SUMPRODUCT(--(Data!$B$33:$AGQ$33&lt;&gt;"")*(Data!B26:AGQ26&lt;&gt;""))</f>
        <v>8</v>
      </c>
      <c r="L11" s="2" cm="1">
        <f t="array" ref="L11">SUMPRODUCT(--(Data!$B$34:$AGQ$34&lt;&gt;"")*(Data!B26:AGQ26&lt;&gt;""))</f>
        <v>8</v>
      </c>
      <c r="M11" s="2" cm="1">
        <f t="array" ref="M11">SUMPRODUCT(--(Data!$B$35:$AGQ$35&lt;&gt;"")*(Data!B26:AGQ26&lt;&gt;""))</f>
        <v>35</v>
      </c>
      <c r="N11" s="2" cm="1">
        <f t="array" ref="N11">SUMPRODUCT(--(Data!$B$36:$AGQ$36&lt;&gt;"")*(Data!B26:AGQ26&lt;&gt;""))</f>
        <v>0</v>
      </c>
      <c r="O11" s="2" cm="1">
        <f t="array" ref="O11">SUMPRODUCT(--(Data!$B$37:$AGQ$37&lt;&gt;"")*(Data!B26:AGQ26&lt;&gt;""))</f>
        <v>11</v>
      </c>
      <c r="P11" s="2" cm="1">
        <f t="array" ref="P11">SUMPRODUCT(--(Data!$B$38:$AGQ$38&lt;&gt;"")*(Data!B26:AGQ26&lt;&gt;""))</f>
        <v>61</v>
      </c>
      <c r="Q11" s="2" cm="1">
        <f t="array" ref="Q11">SUMPRODUCT(--(Data!$B$39:$AGQ$39&lt;&gt;"")*(Data!B26:AGQ26&lt;&gt;""))</f>
        <v>37</v>
      </c>
      <c r="R11" s="2" cm="1">
        <f t="array" ref="R11">SUMPRODUCT(--(Data!$B$40:$AGQ$40&lt;&gt;"")*(Data!B26:AGQ26&lt;&gt;""))</f>
        <v>0</v>
      </c>
      <c r="S11" s="2" cm="1">
        <f t="array" ref="S11">SUMPRODUCT(--(Data!$B$41:$AGQ$41&lt;&gt;"")*(Data!B26:AGQ26&lt;&gt;""))</f>
        <v>61</v>
      </c>
      <c r="T11" s="2" cm="1">
        <f t="array" ref="T11">SUMPRODUCT(--(Data!$B$42:$AGQ$42&lt;&gt;"")*(Data!B26:AGQ26&lt;&gt;""))</f>
        <v>0</v>
      </c>
      <c r="U11" s="2" cm="1">
        <f t="array" ref="U11">SUMPRODUCT(--(Data!$B$43:$AGQ$43&lt;&gt;"")*(Data!B26:AGQ26&lt;&gt;""))</f>
        <v>20</v>
      </c>
      <c r="V11" s="2" cm="1">
        <f t="array" ref="V11">SUMPRODUCT(--(Data!$B$44:$AGQ$44&lt;&gt;"")*(Data!B26:AGQ26&lt;&gt;""))</f>
        <v>11</v>
      </c>
      <c r="W11" s="2" cm="1">
        <f t="array" ref="W11">SUMPRODUCT(--(Data!$B$45:$AGQ$45&lt;&gt;"")*(Data!B26:AGQ26&lt;&gt;""))</f>
        <v>11</v>
      </c>
      <c r="X11" s="2" cm="1">
        <f t="array" ref="X11">SUMPRODUCT(--(Data!$B$46:$AGQ$46&lt;&gt;"")*(Data!B26:AGQ26&lt;&gt;""))</f>
        <v>0</v>
      </c>
      <c r="Y11" s="2" cm="1">
        <f t="array" ref="Y11">SUMPRODUCT(--(Data!$B$47:$AGQ$47&lt;&gt;"")*(Data!B26:AGQ26&lt;&gt;""))</f>
        <v>0</v>
      </c>
      <c r="Z11" s="2" cm="1">
        <f t="array" ref="Z11">SUMPRODUCT(--(Data!$B$48:$AGQ$48&lt;&gt;"")*(Data!B26:AGQ26&lt;&gt;""))</f>
        <v>0</v>
      </c>
      <c r="AA11" s="2" cm="1">
        <f t="array" ref="AA11">SUMPRODUCT(--(Data!$B$49:$AGQ$49&lt;&gt;"")*(Data!B26:AGQ26&lt;&gt;""))</f>
        <v>0</v>
      </c>
      <c r="AB11" s="2" cm="1">
        <f t="array" ref="AB11">SUMPRODUCT(--(Data!$B$50:$AGQ$50&lt;&gt;"")*(Data!B26:AGQ26&lt;&gt;""))</f>
        <v>0</v>
      </c>
      <c r="AC11" s="2" cm="1">
        <f t="array" ref="AC11">SUMPRODUCT(--(Data!$B$51:$AGQ$51&lt;&gt;"")*(Data!B26:AGQ26&lt;&gt;""))</f>
        <v>0</v>
      </c>
      <c r="AD11" s="2" cm="1">
        <f t="array" ref="AD11">SUMPRODUCT(--(Data!$B$52:$AGQ$52&lt;&gt;"")*(Data!B26:AGQ26&lt;&gt;""))</f>
        <v>0</v>
      </c>
      <c r="AE11" s="2" cm="1">
        <f t="array" ref="AE11">SUMPRODUCT(--(Data!$B$53:$AGQ$53&lt;&gt;"")*(Data!B26:AGQ26&lt;&gt;""))</f>
        <v>0</v>
      </c>
      <c r="AF11" s="2" cm="1">
        <f t="array" ref="AF11">SUMPRODUCT(--(Data!$B$54:$AGQ$54&lt;&gt;"")*(Data!B26:AGQ26&lt;&gt;""))</f>
        <v>0</v>
      </c>
      <c r="AG11" s="2" cm="1">
        <f t="array" ref="AG11">SUMPRODUCT(--(Data!$B$55:$AGQ$55&lt;&gt;"")*(Data!B26:AGQ26&lt;&gt;""))</f>
        <v>0</v>
      </c>
      <c r="AH11" s="2" cm="1">
        <f t="array" ref="AH11">SUMPRODUCT(--(Data!$B$56:$AGQ$56&lt;&gt;"")*(Data!B26:AGQ26&lt;&gt;""))</f>
        <v>11</v>
      </c>
      <c r="AI11" s="2" cm="1">
        <f t="array" ref="AI11">SUMPRODUCT(--(Data!$B$57:$AGQ$57&lt;&gt;"")*(Data!B26:AGQ26&lt;&gt;""))</f>
        <v>11</v>
      </c>
      <c r="AJ11" s="2" cm="1">
        <f t="array" ref="AJ11">SUMPRODUCT(--(Data!$B$58:$AGQ$58&lt;&gt;"")*(Data!B26:AGQ26&lt;&gt;""))</f>
        <v>0</v>
      </c>
      <c r="AK11" s="2" cm="1">
        <f t="array" ref="AK11">SUMPRODUCT(--(Data!$B$59:$AGQ$59&lt;&gt;"")*(Data!B26:AGQ26&lt;&gt;""))</f>
        <v>0</v>
      </c>
      <c r="AL11" s="2" cm="1">
        <f t="array" ref="AL11">SUMPRODUCT(--(Data!$B$60:$AGQ$60&lt;&gt;"")*(Data!B26:AGQ26&lt;&gt;""))</f>
        <v>11</v>
      </c>
      <c r="AM11" s="2" cm="1">
        <f t="array" ref="AM11">SUMPRODUCT(--(Data!$B$61:$AGQ$61&lt;&gt;"")*(Data!B26:AGQ26&lt;&gt;""))</f>
        <v>11</v>
      </c>
      <c r="AN11" s="2" cm="1">
        <f t="array" ref="AN11">SUMPRODUCT(--(Data!$B$62:$AGQ$62&lt;&gt;"")*(Data!B26:AGQ26&lt;&gt;""))</f>
        <v>11</v>
      </c>
      <c r="AO11" s="2" cm="1">
        <f t="array" ref="AO11">SUMPRODUCT(--(Data!$B$63:$AGQ$63&lt;&gt;"")*(Data!B26:AGQ26&lt;&gt;""))</f>
        <v>22</v>
      </c>
      <c r="AP11" s="2" cm="1">
        <f t="array" ref="AP11">SUMPRODUCT(--(Data!$B$64:$AGQ$64&lt;&gt;"")*(Data!B26:AGQ26&lt;&gt;""))</f>
        <v>22</v>
      </c>
      <c r="AQ11" s="2" cm="1">
        <f t="array" ref="AQ11">SUMPRODUCT(--(Data!$B$65:$AGQ$65&lt;&gt;"")*(Data!B26:AGQ26&lt;&gt;""))</f>
        <v>22</v>
      </c>
      <c r="AR11" s="2" cm="1">
        <f t="array" ref="AR11">SUMPRODUCT(--(Data!$B$66:$AGQ$66&lt;&gt;"")*(Data!B26:AGQ26&lt;&gt;""))</f>
        <v>22</v>
      </c>
      <c r="AS11" s="2" cm="1">
        <f t="array" ref="AS11">SUMPRODUCT(--(Data!$B$67:$AGQ$67&lt;&gt;"")*(Data!B26:AGQ26&lt;&gt;""))</f>
        <v>11</v>
      </c>
      <c r="AT11" s="2" cm="1">
        <f t="array" ref="AT11">SUMPRODUCT(--(Data!$B$68:$AGQ$68&lt;&gt;"")*(Data!B26:AGQ26&lt;&gt;""))</f>
        <v>0</v>
      </c>
      <c r="AU11" s="2" cm="1">
        <f t="array" ref="AU11">SUMPRODUCT(--(Data!$B$69:$AGQ$69&lt;&gt;"")*(Data!B26:AGQ26&lt;&gt;""))</f>
        <v>0</v>
      </c>
      <c r="AV11" s="2" cm="1">
        <f t="array" ref="AV11">SUMPRODUCT(--(Data!$B$70:$AGQ$70&lt;&gt;"")*(Data!B26:AGQ26&lt;&gt;""))</f>
        <v>10</v>
      </c>
      <c r="AW11" s="2" cm="1">
        <f t="array" ref="AW11">SUMPRODUCT(--(Data!$B$71:$AGQ$71&lt;&gt;"")*(Data!B26:AGQ26&lt;&gt;""))</f>
        <v>15</v>
      </c>
      <c r="AX11" s="2" cm="1">
        <f t="array" ref="AX11">SUMPRODUCT(--(Data!$B$72:$AGQ$72&lt;&gt;"")*(Data!B26:AGQ26&lt;&gt;""))</f>
        <v>0</v>
      </c>
      <c r="AY11" s="2" cm="1">
        <f t="array" ref="AY11">SUMPRODUCT(--(Data!$B$73:$AGQ$73&lt;&gt;"")*(Data!B26:AGQ26&lt;&gt;""))</f>
        <v>18</v>
      </c>
      <c r="AZ11" s="2" cm="1">
        <f t="array" ref="AZ11">SUMPRODUCT(--(Data!$B$74:$AGQ$74&lt;&gt;"")*(Data!B26:AGQ26&lt;&gt;""))</f>
        <v>29</v>
      </c>
      <c r="BA11" s="2" cm="1">
        <f t="array" ref="BA11">SUMPRODUCT(--(Data!$B$75:$AGQ$75&lt;&gt;"")*(Data!B26:AGQ26&lt;&gt;""))</f>
        <v>29</v>
      </c>
      <c r="BB11" s="2" cm="1">
        <f t="array" ref="BB11">SUMPRODUCT(--(Data!$B$76:$AGQ$76&lt;&gt;"")*(Data!B26:AGQ26&lt;&gt;""))</f>
        <v>17</v>
      </c>
      <c r="BC11" s="2" cm="1">
        <f t="array" ref="BC11">SUMPRODUCT(--(Data!$B$77:$AGQ$77&lt;&gt;"")*(Data!B26:AGQ26&lt;&gt;""))</f>
        <v>25</v>
      </c>
      <c r="BD11" s="2" cm="1">
        <f t="array" ref="BD11">SUMPRODUCT(--(Data!$B$78:$AGQ$78&lt;&gt;"")*(Data!B26:AGQ26&lt;&gt;""))</f>
        <v>17</v>
      </c>
      <c r="BE11" s="2" cm="1">
        <f t="array" ref="BE11">SUMPRODUCT(--(Data!$B$79:$AGQ$79&lt;&gt;"")*(Data!B26:AGQ26&lt;&gt;""))</f>
        <v>10</v>
      </c>
      <c r="BF11" s="2" cm="1">
        <f t="array" ref="BF11">SUMPRODUCT(--(Data!$B$80:$AGQ$80&lt;&gt;"")*(Data!B26:AGQ26&lt;&gt;""))</f>
        <v>6</v>
      </c>
      <c r="BG11" s="2" cm="1">
        <f t="array" ref="BG11">SUMPRODUCT(--(Data!$B$81:$AGQ$81&lt;&gt;"")*(Data!B26:AGQ26&lt;&gt;""))</f>
        <v>6</v>
      </c>
      <c r="BH11" s="2" cm="1">
        <f t="array" ref="BH11">SUMPRODUCT(--(Data!$B$82:$AGQ$82&lt;&gt;"")*(Data!B26:AGQ26&lt;&gt;""))</f>
        <v>6</v>
      </c>
      <c r="BI11" s="2" cm="1">
        <f t="array" ref="BI11">SUMPRODUCT(--(Data!$B$83:$AGQ$83&lt;&gt;"")*(Data!B26:AGQ26&lt;&gt;""))</f>
        <v>4</v>
      </c>
      <c r="BJ11" s="2" cm="1">
        <f t="array" ref="BJ11">SUMPRODUCT(--(Data!$B$84:$AGQ$84&lt;&gt;"")*(Data!B26:AGQ26&lt;&gt;""))</f>
        <v>12</v>
      </c>
      <c r="BK11" s="2" cm="1">
        <f t="array" ref="BK11">SUMPRODUCT(--(Data!$B$85:$AGQ$85&lt;&gt;"")*(Data!B26:AGQ26&lt;&gt;""))</f>
        <v>12</v>
      </c>
      <c r="BL11" s="2" cm="1">
        <f t="array" ref="BL11">SUMPRODUCT(--(Data!$B$86:$AGQ$86&lt;&gt;"")*(Data!B26:AGQ26&lt;&gt;""))</f>
        <v>12</v>
      </c>
      <c r="BM11" s="2" cm="1">
        <f t="array" ref="BM11">SUMPRODUCT(--(Data!$B$87:$AGQ$87&lt;&gt;"")*(Data!B26:AGQ26&lt;&gt;""))</f>
        <v>12</v>
      </c>
      <c r="BN11" s="2" cm="1">
        <f t="array" ref="BN11">SUMPRODUCT(--(Data!$B$88:$AGQ$88&lt;&gt;"")*(Data!B26:AGQ26&lt;&gt;""))</f>
        <v>12</v>
      </c>
      <c r="BO11" s="2" cm="1">
        <f t="array" ref="BO11">SUMPRODUCT(--(Data!$B$89:$AGQ$89&lt;&gt;"")*(Data!B26:AGQ26&lt;&gt;""))</f>
        <v>12</v>
      </c>
      <c r="BP11" s="2" cm="1">
        <f t="array" ref="BP11">SUMPRODUCT(--(Data!$B$90:$AGQ$90&lt;&gt;"")*(Data!B26:AGQ26&lt;&gt;""))</f>
        <v>0</v>
      </c>
      <c r="BQ11" s="2" cm="1">
        <f t="array" ref="BQ11">SUMPRODUCT(--(Data!$B$91:$AGQ$91&lt;&gt;"")*(Data!B26:AGQ26&lt;&gt;""))</f>
        <v>20</v>
      </c>
      <c r="BR11" s="2" cm="1">
        <f t="array" ref="BR11">SUMPRODUCT(--(Data!$B$92:$AGQ$92&lt;&gt;"")*(Data!B26:AGQ26&lt;&gt;""))</f>
        <v>18</v>
      </c>
      <c r="BS11" s="2" cm="1">
        <f t="array" ref="BS11">SUMPRODUCT(--(Data!$B$93:$AGQ$93&lt;&gt;"")*(Data!B26:AGQ26&lt;&gt;""))</f>
        <v>18</v>
      </c>
      <c r="BT11" s="2" cm="1">
        <f t="array" ref="BT11">SUMPRODUCT(--(Data!$B$94:$AGQ$94&lt;&gt;"")*(Data!B26:AGQ26&lt;&gt;""))</f>
        <v>0</v>
      </c>
      <c r="BU11" s="2" cm="1">
        <f t="array" ref="BU11">SUMPRODUCT(--(Data!$B$95:$AGQ$95&lt;&gt;"")*(Data!B26:AGQ26&lt;&gt;""))</f>
        <v>0</v>
      </c>
      <c r="BV11" s="2" cm="1">
        <f t="array" ref="BV11">SUMPRODUCT(--(Data!$B$96:$AGQ$96&lt;&gt;"")*(Data!B26:AGQ26&lt;&gt;""))</f>
        <v>0</v>
      </c>
      <c r="BW11" s="2" cm="1">
        <f t="array" ref="BW11">SUMPRODUCT(--(Data!$B$97:$AGQ$97&lt;&gt;"")*(Data!B26:AGQ26&lt;&gt;""))</f>
        <v>0</v>
      </c>
      <c r="BX11" s="2" cm="1">
        <f t="array" ref="BX11">SUMPRODUCT(--(Data!$B$98:$AGQ$98&lt;&gt;"")*(Data!B26:AGQ26&lt;&gt;""))</f>
        <v>0</v>
      </c>
      <c r="BY11" s="2" cm="1">
        <f t="array" ref="BY11">SUMPRODUCT(--(Data!$B$99:$AGQ$99&lt;&gt;"")*(Data!B26:AGQ26&lt;&gt;""))</f>
        <v>0</v>
      </c>
      <c r="BZ11" s="2" cm="1">
        <f t="array" ref="BZ11">SUMPRODUCT(--(Data!$B$100:$AGQ$100&lt;&gt;"")*(Data!B26:AGQ26&lt;&gt;""))</f>
        <v>0</v>
      </c>
      <c r="CA11" s="2" cm="1">
        <f t="array" ref="CA11">SUMPRODUCT(--(Data!$B$101:$AGQ$101&lt;&gt;"")*(Data!B26:AGQ26&lt;&gt;""))</f>
        <v>0</v>
      </c>
      <c r="CB11" s="2" cm="1">
        <f t="array" ref="CB11">SUMPRODUCT(--(Data!$B$102:$AGQ$102&lt;&gt;"")*(Data!B26:AGQ26&lt;&gt;""))</f>
        <v>0</v>
      </c>
      <c r="CC11" s="2" cm="1">
        <f t="array" ref="CC11">SUMPRODUCT(--(Data!$B$103:$AGQ$103&lt;&gt;"")*(Data!B26:AGQ26&lt;&gt;""))</f>
        <v>9</v>
      </c>
      <c r="CD11" s="2" cm="1">
        <f t="array" ref="CD11">SUMPRODUCT(--(Data!$B$104:$AGQ$104&lt;&gt;"")*(Data!B26:AGQ26&lt;&gt;""))</f>
        <v>0</v>
      </c>
      <c r="CE11" s="2" cm="1">
        <f t="array" ref="CE11">SUMPRODUCT(--(Data!$B$105:$AGQ$105&lt;&gt;"")*(Data!B26:AGQ26&lt;&gt;""))</f>
        <v>0</v>
      </c>
      <c r="CF11" s="2" cm="1">
        <f t="array" ref="CF11">SUMPRODUCT(--(Data!$B$106:$AGQ$106&lt;&gt;"")*(Data!B26:AGQ26&lt;&gt;""))</f>
        <v>0</v>
      </c>
      <c r="CG11" s="2" cm="1">
        <f t="array" ref="CG11">SUMPRODUCT(--(Data!$B$107:$AGQ$107&lt;&gt;"")*(Data!B26:AGQ26&lt;&gt;""))</f>
        <v>0</v>
      </c>
      <c r="CH11" s="2" cm="1">
        <f t="array" ref="CH11">SUMPRODUCT(--(Data!$B$108:$AGQ$108&lt;&gt;"")*(Data!B26:AGQ26&lt;&gt;""))</f>
        <v>0</v>
      </c>
      <c r="CI11" s="2" cm="1">
        <f t="array" ref="CI11">SUMPRODUCT(--(Data!$B$109:$AGQ$109&lt;&gt;"")*(Data!B26:AGQ26&lt;&gt;""))</f>
        <v>0</v>
      </c>
      <c r="CJ11" s="2" cm="1">
        <f t="array" ref="CJ11">SUMPRODUCT(--(Data!$B$110:$AGQ$110&lt;&gt;"")*(Data!B26:AGQ26&lt;&gt;""))</f>
        <v>0</v>
      </c>
      <c r="CK11" s="2" cm="1">
        <f t="array" ref="CK11">SUMPRODUCT(--(Data!$B$111:$AGQ$111&lt;&gt;"")*(Data!B26:AGQ26&lt;&gt;""))</f>
        <v>0</v>
      </c>
      <c r="CL11" s="2" cm="1">
        <f t="array" ref="CL11">SUMPRODUCT(--(Data!$B$112:$AGQ$112&lt;&gt;"")*(Data!B26:AGQ26&lt;&gt;""))</f>
        <v>0</v>
      </c>
      <c r="CM11" s="2" cm="1">
        <f t="array" ref="CM11">SUMPRODUCT(--(Data!$B$113:$AGQ$113&lt;&gt;"")*(Data!B26:AGQ26&lt;&gt;""))</f>
        <v>0</v>
      </c>
      <c r="CN11" s="2" cm="1">
        <f t="array" ref="CN11">SUMPRODUCT(--(Data!$B$114:$AGQ$114&lt;&gt;"")*(Data!B26:AGQ26&lt;&gt;""))</f>
        <v>0</v>
      </c>
      <c r="CO11" s="2" cm="1">
        <f t="array" ref="CO11">SUMPRODUCT(--(Data!$B$115:$AGQ$115&lt;&gt;"")*(Data!B26:AGQ26&lt;&gt;""))</f>
        <v>0</v>
      </c>
      <c r="CP11" s="2" cm="1">
        <f t="array" ref="CP11">SUMPRODUCT(--(Data!$B$116:$AGQ$116&lt;&gt;"")*(Data!B26:AGQ26&lt;&gt;""))</f>
        <v>0</v>
      </c>
      <c r="CQ11" s="2" cm="1">
        <f t="array" ref="CQ11">SUMPRODUCT(--(Data!$B$117:$AGQ$117&lt;&gt;"")*(Data!B26:AGQ26&lt;&gt;""))</f>
        <v>0</v>
      </c>
      <c r="CR11" s="2" cm="1">
        <f t="array" ref="CR11">SUMPRODUCT(--(Data!$B$118:$AGQ$118&lt;&gt;"")*(Data!B26:AGQ26&lt;&gt;""))</f>
        <v>0</v>
      </c>
      <c r="CS11" s="2" cm="1">
        <f t="array" ref="CS11">SUMPRODUCT(--(Data!$B$119:$AGQ$119&lt;&gt;"")*(Data!B26:AGQ26&lt;&gt;""))</f>
        <v>0</v>
      </c>
      <c r="CT11" s="2" cm="1">
        <f t="array" ref="CT11">SUMPRODUCT(--(Data!$B$120:$AGQ$120&lt;&gt;"")*(Data!B26:AGQ26&lt;&gt;""))</f>
        <v>0</v>
      </c>
      <c r="CU11" s="2" cm="1">
        <f t="array" ref="CU11">SUMPRODUCT(--(Data!$B$121:$AGQ$121&lt;&gt;"")*(Data!B26:AGQ26&lt;&gt;""))</f>
        <v>0</v>
      </c>
      <c r="CV11" s="2" cm="1">
        <f t="array" ref="CV11">SUMPRODUCT(--(Data!$B$122:$AGQ$122&lt;&gt;"")*(Data!B26:AGQ26&lt;&gt;""))</f>
        <v>0</v>
      </c>
      <c r="CW11" s="2" cm="1">
        <f t="array" ref="CW11">SUMPRODUCT(--(Data!$B$123:$AGQ$123&lt;&gt;"")*(Data!B26:AGQ26&lt;&gt;""))</f>
        <v>0</v>
      </c>
      <c r="CX11" s="2" cm="1">
        <f t="array" ref="CX11">SUMPRODUCT(--(Data!$B$124:$AGQ$124&lt;&gt;"")*(Data!B26:AGQ26&lt;&gt;""))</f>
        <v>0</v>
      </c>
      <c r="CY11" s="2" cm="1">
        <f t="array" ref="CY11">SUMPRODUCT(--(Data!$B$125:$AGQ$125&lt;&gt;"")*(Data!B26:AGQ26&lt;&gt;""))</f>
        <v>0</v>
      </c>
      <c r="CZ11" s="2" cm="1">
        <f t="array" ref="CZ11">SUMPRODUCT(--(Data!$B$126:$AGQ$126&lt;&gt;"")*(Data!B26:AGQ26&lt;&gt;""))</f>
        <v>0</v>
      </c>
      <c r="DA11" s="2" cm="1">
        <f t="array" ref="DA11">SUMPRODUCT(--(Data!$B$127:$AGQ$127&lt;&gt;"")*(Data!B26:AGQ26&lt;&gt;""))</f>
        <v>0</v>
      </c>
      <c r="DB11" s="2" cm="1">
        <f t="array" ref="DB11">SUMPRODUCT(--(Data!$B$128:$AGQ$128&lt;&gt;"")*(Data!B26:AGQ26&lt;&gt;""))</f>
        <v>0</v>
      </c>
      <c r="DC11" s="2" cm="1">
        <f t="array" ref="DC11">SUMPRODUCT(--(Data!$B$129:$AGQ$129&lt;&gt;"")*(Data!B26:AGQ26&lt;&gt;""))</f>
        <v>0</v>
      </c>
      <c r="DD11" s="2" cm="1">
        <f t="array" ref="DD11">SUMPRODUCT(--(Data!$B$130:$AGQ$130&lt;&gt;"")*(Data!B26:AGQ26&lt;&gt;""))</f>
        <v>0</v>
      </c>
      <c r="DE11" s="2" cm="1">
        <f t="array" ref="DE11">SUMPRODUCT(--(Data!$B$131:$AGQ$131&lt;&gt;"")*(Data!B26:AGQ26&lt;&gt;""))</f>
        <v>0</v>
      </c>
      <c r="DF11" s="2" cm="1">
        <f t="array" ref="DF11">SUMPRODUCT(--(Data!$B$132:$AGQ$132&lt;&gt;"")*(Data!B26:AGQ26&lt;&gt;""))</f>
        <v>0</v>
      </c>
      <c r="DG11" s="2" cm="1">
        <f t="array" ref="DG11">SUMPRODUCT(--(Data!$B$133:$AGQ$133&lt;&gt;"")*(Data!B26:AGQ26&lt;&gt;""))</f>
        <v>0</v>
      </c>
      <c r="DH11" s="2" cm="1">
        <f t="array" ref="DH11">SUMPRODUCT(--(Data!$B$134:$AGQ$134&lt;&gt;"")*(Data!B26:AGQ26&lt;&gt;""))</f>
        <v>0</v>
      </c>
      <c r="DI11" s="2" cm="1">
        <f t="array" ref="DI11">SUMPRODUCT(--(Data!$B$135:$AGQ$135&lt;&gt;"")*(Data!B26:AGQ26&lt;&gt;""))</f>
        <v>0</v>
      </c>
      <c r="DJ11" s="2" cm="1">
        <f t="array" ref="DJ11">SUMPRODUCT(--(Data!$B$136:$AGQ$136&lt;&gt;"")*(Data!B26:AGQ26&lt;&gt;""))</f>
        <v>0</v>
      </c>
      <c r="DK11" s="2" cm="1">
        <f t="array" ref="DK11">SUMPRODUCT(--(Data!$B$137:$AGQ$137&lt;&gt;"")*(Data!B26:AGQ26&lt;&gt;""))</f>
        <v>0</v>
      </c>
      <c r="DL11" s="2" cm="1">
        <f t="array" ref="DL11">SUMPRODUCT(--(Data!$B$138:$AGQ$138&lt;&gt;"")*(Data!B26:AGQ26&lt;&gt;""))</f>
        <v>0</v>
      </c>
      <c r="DM11" s="2" cm="1">
        <f t="array" ref="DM11">SUMPRODUCT(--(Data!$B$139:$AGQ$139&lt;&gt;"")*(Data!B26:AGQ26&lt;&gt;""))</f>
        <v>0</v>
      </c>
      <c r="DN11" s="2" cm="1">
        <f t="array" ref="DN11">SUMPRODUCT(--(Data!$B$140:$AGQ$140&lt;&gt;"")*(Data!B26:AGQ26&lt;&gt;""))</f>
        <v>0</v>
      </c>
      <c r="DO11" s="2" cm="1">
        <f t="array" ref="DO11">SUMPRODUCT(--(Data!$B$141:$AGQ$141&lt;&gt;"")*(Data!B26:AGQ26&lt;&gt;""))</f>
        <v>0</v>
      </c>
      <c r="DP11" s="2" cm="1">
        <f t="array" ref="DP11">SUMPRODUCT(--(Data!$B$142:$AGQ$142&lt;&gt;"")*(Data!B26:AGQ26&lt;&gt;""))</f>
        <v>0</v>
      </c>
      <c r="DQ11" s="2" cm="1">
        <f t="array" ref="DQ11">SUMPRODUCT(--(Data!$B$143:$AGQ$143&lt;&gt;"")*(Data!B26:AGQ26&lt;&gt;""))</f>
        <v>0</v>
      </c>
      <c r="DR11" s="2" cm="1">
        <f t="array" ref="DR11">SUMPRODUCT(--(Data!$B$144:$AGQ$144&lt;&gt;"")*(Data!B26:AGQ26&lt;&gt;""))</f>
        <v>0</v>
      </c>
      <c r="DS11" s="2" cm="1">
        <f t="array" ref="DS11">SUMPRODUCT(--(Data!$B$145:$AGQ$145&lt;&gt;"")*(Data!B26:AGQ26&lt;&gt;""))</f>
        <v>0</v>
      </c>
      <c r="DT11" s="2" cm="1">
        <f t="array" ref="DT11">SUMPRODUCT(--(Data!$B$146:$AGQ$146&lt;&gt;"")*(Data!B26:AGQ26&lt;&gt;""))</f>
        <v>0</v>
      </c>
      <c r="DU11" s="2" cm="1">
        <f t="array" ref="DU11">SUMPRODUCT(--(Data!$B$147:$AGQ$147&lt;&gt;"")*(Data!B26:AGQ26&lt;&gt;""))</f>
        <v>0</v>
      </c>
      <c r="DV11" s="2" cm="1">
        <f t="array" ref="DV11">SUMPRODUCT(--(Data!$B$148:$AGQ$148&lt;&gt;"")*(Data!B26:AGQ26&lt;&gt;""))</f>
        <v>0</v>
      </c>
      <c r="DW11" s="2" cm="1">
        <f t="array" ref="DW11">SUMPRODUCT(--(Data!$B$149:$AGQ$149&lt;&gt;"")*(Data!B26:AGQ26&lt;&gt;""))</f>
        <v>0</v>
      </c>
      <c r="DX11" s="2" cm="1">
        <f t="array" ref="DX11">SUMPRODUCT(--(Data!$B$150:$AGQ$150&lt;&gt;"")*(Data!B26:AGQ26&lt;&gt;""))</f>
        <v>0</v>
      </c>
      <c r="DY11" s="2" cm="1">
        <f t="array" ref="DY11">SUMPRODUCT(--(Data!$B$151:$AGQ$151&lt;&gt;"")*(Data!B26:AGQ26&lt;&gt;""))</f>
        <v>0</v>
      </c>
      <c r="DZ11" s="2" cm="1">
        <f t="array" ref="DZ11">SUMPRODUCT(--(Data!$B$152:$AGQ$152&lt;&gt;"")*(Data!B26:AGQ26&lt;&gt;""))</f>
        <v>0</v>
      </c>
      <c r="EA11" s="2" cm="1">
        <f t="array" ref="EA11">SUMPRODUCT(--(Data!$B$153:$AGQ$153&lt;&gt;"")*(Data!B26:AGQ26&lt;&gt;""))</f>
        <v>0</v>
      </c>
      <c r="EB11" s="2" cm="1">
        <f t="array" ref="EB11">SUMPRODUCT(--(Data!$B$154:$AGQ$154&lt;&gt;"")*(Data!B26:AGQ26&lt;&gt;""))</f>
        <v>0</v>
      </c>
      <c r="EC11" s="2" cm="1">
        <f t="array" ref="EC11">SUMPRODUCT(--(Data!$B$155:$AGQ$155&lt;&gt;"")*(Data!B26:AGQ26&lt;&gt;""))</f>
        <v>0</v>
      </c>
      <c r="ED11" s="2" cm="1">
        <f t="array" ref="ED11">SUMPRODUCT(--(Data!$B$156:$AGQ$156&lt;&gt;"")*(Data!B26:AGQ26&lt;&gt;""))</f>
        <v>0</v>
      </c>
      <c r="EE11" s="2" cm="1">
        <f t="array" ref="EE11">SUMPRODUCT(--(Data!$B$157:$AGQ$157&lt;&gt;"")*(Data!B26:AGQ26&lt;&gt;""))</f>
        <v>0</v>
      </c>
      <c r="EF11" s="2" cm="1">
        <f t="array" ref="EF11">SUMPRODUCT(--(Data!$B$158:$AGQ$158&lt;&gt;"")*(Data!B26:AGQ26&lt;&gt;""))</f>
        <v>0</v>
      </c>
      <c r="EG11" s="2" cm="1">
        <f t="array" ref="EG11">SUMPRODUCT(--(Data!$B$159:$AGQ$159&lt;&gt;"")*(Data!B26:AGQ26&lt;&gt;""))</f>
        <v>0</v>
      </c>
      <c r="EH11" s="2" cm="1">
        <f t="array" ref="EH11">SUMPRODUCT(--(Data!$B$160:$AGQ$160&lt;&gt;"")*(Data!B26:AGQ26&lt;&gt;""))</f>
        <v>0</v>
      </c>
      <c r="EI11" s="2" cm="1">
        <f t="array" ref="EI11">SUMPRODUCT(--(Data!$B$161:$AGQ$161&lt;&gt;"")*(Data!B26:AGQ26&lt;&gt;""))</f>
        <v>0</v>
      </c>
      <c r="EJ11" s="2" cm="1">
        <f t="array" ref="EJ11">SUMPRODUCT(--(Data!$B$162:$AGQ$162&lt;&gt;"")*(Data!B26:AGQ26&lt;&gt;""))</f>
        <v>0</v>
      </c>
      <c r="EK11" s="2" cm="1">
        <f t="array" ref="EK11">SUMPRODUCT(--(Data!$B$163:$AGQ$163&lt;&gt;"")*(Data!B26:AGQ26&lt;&gt;""))</f>
        <v>0</v>
      </c>
      <c r="EL11" s="2" cm="1">
        <f t="array" ref="EL11">SUMPRODUCT(--(Data!$B$164:$AGQ$164&lt;&gt;"")*(Data!B26:AGQ26&lt;&gt;""))</f>
        <v>0</v>
      </c>
      <c r="EM11" s="2" cm="1">
        <f t="array" ref="EM11">SUMPRODUCT(--(Data!$B$165:$AGQ$165&lt;&gt;"")*(Data!B26:AGQ26&lt;&gt;""))</f>
        <v>0</v>
      </c>
      <c r="EN11" s="2" cm="1">
        <f t="array" ref="EN11">SUMPRODUCT(--(Data!$B$166:$AGQ$166&lt;&gt;"")*(Data!B26:AGQ26&lt;&gt;""))</f>
        <v>0</v>
      </c>
      <c r="EU11" s="400" t="s">
        <v>644</v>
      </c>
      <c r="EV11" s="399" t="s">
        <v>643</v>
      </c>
      <c r="EW11" s="399"/>
    </row>
    <row r="12" spans="1:153" x14ac:dyDescent="0.25">
      <c r="A12" s="1" t="str">
        <f>Data!A27</f>
        <v>MapLab</v>
      </c>
      <c r="B12" s="12" t="s">
        <v>768</v>
      </c>
      <c r="C12" s="2" cm="1">
        <f t="array" ref="C12">SUMPRODUCT(--(Data!$B$25:$AGQ$25&lt;&gt;"")*(Data!B27:AGQ27&lt;&gt;""))</f>
        <v>0</v>
      </c>
      <c r="D12" s="2" cm="1">
        <f t="array" ref="D12">SUMPRODUCT(--(Data!$B$26:$AGQ$26&lt;&gt;"")*(Data!B27:AGQ27&lt;&gt;""))</f>
        <v>8</v>
      </c>
      <c r="E12" s="208"/>
      <c r="F12" s="2" cm="1">
        <f t="array" ref="F12">SUMPRODUCT(--(Data!$B$28:$AGQ$28&lt;&gt;"")*(Data!B27:AGQ27&lt;&gt;""))</f>
        <v>8</v>
      </c>
      <c r="G12" s="2" cm="1">
        <f t="array" ref="G12">SUMPRODUCT(--(Data!$B$29:$AGQ$29&lt;&gt;"")*(Data!B27:AGQ27&lt;&gt;""))</f>
        <v>20</v>
      </c>
      <c r="H12" s="2" cm="1">
        <f t="array" ref="H12">SUMPRODUCT(--(Data!$B$30:$AGQ$30&lt;&gt;"")*(Data!B27:AGQ27&lt;&gt;""))</f>
        <v>8</v>
      </c>
      <c r="I12" s="2" cm="1">
        <f t="array" ref="I12">SUMPRODUCT(--(Data!$B$31:$AGQ$31&lt;&gt;"")*(Data!B27:AGQ27&lt;&gt;""))</f>
        <v>20</v>
      </c>
      <c r="J12" s="2" cm="1">
        <f t="array" ref="J12">SUMPRODUCT(--(Data!$B$32:$AGQ$32&lt;&gt;"")*(Data!B27:AGQ27&lt;&gt;""))</f>
        <v>20</v>
      </c>
      <c r="K12" s="2" cm="1">
        <f t="array" ref="K12">SUMPRODUCT(--(Data!$B$33:$AGQ$33&lt;&gt;"")*(Data!B27:AGQ27&lt;&gt;""))</f>
        <v>8</v>
      </c>
      <c r="L12" s="2" cm="1">
        <f t="array" ref="L12">SUMPRODUCT(--(Data!$B$34:$AGQ$34&lt;&gt;"")*(Data!B27:AGQ27&lt;&gt;""))</f>
        <v>20</v>
      </c>
      <c r="M12" s="2" cm="1">
        <f t="array" ref="M12">SUMPRODUCT(--(Data!$B$35:$AGQ$35&lt;&gt;"")*(Data!B27:AGQ27&lt;&gt;""))</f>
        <v>29</v>
      </c>
      <c r="N12" s="2" cm="1">
        <f t="array" ref="N12">SUMPRODUCT(--(Data!$B$36:$AGQ$36&lt;&gt;"")*(Data!B27:AGQ27&lt;&gt;""))</f>
        <v>0</v>
      </c>
      <c r="O12" s="2" cm="1">
        <f t="array" ref="O12">SUMPRODUCT(--(Data!$B$37:$AGQ$37&lt;&gt;"")*(Data!B27:AGQ27&lt;&gt;""))</f>
        <v>0</v>
      </c>
      <c r="P12" s="2" cm="1">
        <f t="array" ref="P12">SUMPRODUCT(--(Data!$B$38:$AGQ$38&lt;&gt;"")*(Data!B27:AGQ27&lt;&gt;""))</f>
        <v>0</v>
      </c>
      <c r="Q12" s="2" cm="1">
        <f t="array" ref="Q12">SUMPRODUCT(--(Data!$B$39:$AGQ$39&lt;&gt;"")*(Data!B27:AGQ27&lt;&gt;""))</f>
        <v>0</v>
      </c>
      <c r="R12" s="2" cm="1">
        <f t="array" ref="R12">SUMPRODUCT(--(Data!$B$40:$AGQ$40&lt;&gt;"")*(Data!B27:AGQ27&lt;&gt;""))</f>
        <v>0</v>
      </c>
      <c r="S12" s="2" cm="1">
        <f t="array" ref="S12">SUMPRODUCT(--(Data!$B$41:$AGQ$41&lt;&gt;"")*(Data!B27:AGQ27&lt;&gt;""))</f>
        <v>9</v>
      </c>
      <c r="T12" s="2" cm="1">
        <f t="array" ref="T12">SUMPRODUCT(--(Data!$B$42:$AGQ$42&lt;&gt;"")*(Data!B27:AGQ27&lt;&gt;""))</f>
        <v>9</v>
      </c>
      <c r="U12" s="2" cm="1">
        <f t="array" ref="U12">SUMPRODUCT(--(Data!$B$43:$AGQ$43&lt;&gt;"")*(Data!B27:AGQ27&lt;&gt;""))</f>
        <v>0</v>
      </c>
      <c r="V12" s="2" cm="1">
        <f t="array" ref="V12">SUMPRODUCT(--(Data!$B$44:$AGQ$44&lt;&gt;"")*(Data!B27:AGQ27&lt;&gt;""))</f>
        <v>0</v>
      </c>
      <c r="W12" s="2" cm="1">
        <f t="array" ref="W12">SUMPRODUCT(--(Data!$B$45:$AGQ$45&lt;&gt;"")*(Data!B27:AGQ27&lt;&gt;""))</f>
        <v>0</v>
      </c>
      <c r="X12" s="2" cm="1">
        <f t="array" ref="X12">SUMPRODUCT(--(Data!$B$46:$AGQ$46&lt;&gt;"")*(Data!B27:AGQ27&lt;&gt;""))</f>
        <v>0</v>
      </c>
      <c r="Y12" s="2" cm="1">
        <f t="array" ref="Y12">SUMPRODUCT(--(Data!$B$47:$AGQ$47&lt;&gt;"")*(Data!B27:AGQ27&lt;&gt;""))</f>
        <v>0</v>
      </c>
      <c r="Z12" s="2" cm="1">
        <f t="array" ref="Z12">SUMPRODUCT(--(Data!$B$48:$AGQ$48&lt;&gt;"")*(Data!B27:AGQ27&lt;&gt;""))</f>
        <v>0</v>
      </c>
      <c r="AA12" s="2" cm="1">
        <f t="array" ref="AA12">SUMPRODUCT(--(Data!$B$49:$AGQ$49&lt;&gt;"")*(Data!B27:AGQ27&lt;&gt;""))</f>
        <v>0</v>
      </c>
      <c r="AB12" s="2" cm="1">
        <f t="array" ref="AB12">SUMPRODUCT(--(Data!$B$50:$AGQ$50&lt;&gt;"")*(Data!B27:AGQ27&lt;&gt;""))</f>
        <v>0</v>
      </c>
      <c r="AC12" s="2" cm="1">
        <f t="array" ref="AC12">SUMPRODUCT(--(Data!$B$51:$AGQ$51&lt;&gt;"")*(Data!B27:AGQ27&lt;&gt;""))</f>
        <v>0</v>
      </c>
      <c r="AD12" s="2" cm="1">
        <f t="array" ref="AD12">SUMPRODUCT(--(Data!$B$52:$AGQ$52&lt;&gt;"")*(Data!B27:AGQ27&lt;&gt;""))</f>
        <v>0</v>
      </c>
      <c r="AE12" s="2" cm="1">
        <f t="array" ref="AE12">SUMPRODUCT(--(Data!$B$53:$AGQ$53&lt;&gt;"")*(Data!B27:AGQ27&lt;&gt;""))</f>
        <v>0</v>
      </c>
      <c r="AF12" s="2" cm="1">
        <f t="array" ref="AF12">SUMPRODUCT(--(Data!$B$54:$AGQ$54&lt;&gt;"")*(Data!B27:AGQ27&lt;&gt;""))</f>
        <v>0</v>
      </c>
      <c r="AG12" s="2" cm="1">
        <f t="array" ref="AG12">SUMPRODUCT(--(Data!$B$55:$AGQ$55&lt;&gt;"")*(Data!B27:AGQ27&lt;&gt;""))</f>
        <v>0</v>
      </c>
      <c r="AH12" s="2" cm="1">
        <f t="array" ref="AH12">SUMPRODUCT(--(Data!$B$56:$AGQ$56&lt;&gt;"")*(Data!B27:AGQ27&lt;&gt;""))</f>
        <v>0</v>
      </c>
      <c r="AI12" s="2" cm="1">
        <f t="array" ref="AI12">SUMPRODUCT(--(Data!$B$57:$AGQ$57&lt;&gt;"")*(Data!B27:AGQ27&lt;&gt;""))</f>
        <v>0</v>
      </c>
      <c r="AJ12" s="2" cm="1">
        <f t="array" ref="AJ12">SUMPRODUCT(--(Data!$B$58:$AGQ$58&lt;&gt;"")*(Data!B27:AGQ27&lt;&gt;""))</f>
        <v>0</v>
      </c>
      <c r="AK12" s="2" cm="1">
        <f t="array" ref="AK12">SUMPRODUCT(--(Data!$B$59:$AGQ$59&lt;&gt;"")*(Data!B27:AGQ27&lt;&gt;""))</f>
        <v>0</v>
      </c>
      <c r="AL12" s="2" cm="1">
        <f t="array" ref="AL12">SUMPRODUCT(--(Data!$B$60:$AGQ$60&lt;&gt;"")*(Data!B27:AGQ27&lt;&gt;""))</f>
        <v>0</v>
      </c>
      <c r="AM12" s="2" cm="1">
        <f t="array" ref="AM12">SUMPRODUCT(--(Data!$B$61:$AGQ$61&lt;&gt;"")*(Data!B27:AGQ27&lt;&gt;""))</f>
        <v>0</v>
      </c>
      <c r="AN12" s="2" cm="1">
        <f t="array" ref="AN12">SUMPRODUCT(--(Data!$B$62:$AGQ$62&lt;&gt;"")*(Data!B27:AGQ27&lt;&gt;""))</f>
        <v>0</v>
      </c>
      <c r="AO12" s="2" cm="1">
        <f t="array" ref="AO12">SUMPRODUCT(--(Data!$B$63:$AGQ$63&lt;&gt;"")*(Data!B27:AGQ27&lt;&gt;""))</f>
        <v>0</v>
      </c>
      <c r="AP12" s="2" cm="1">
        <f t="array" ref="AP12">SUMPRODUCT(--(Data!$B$64:$AGQ$64&lt;&gt;"")*(Data!B27:AGQ27&lt;&gt;""))</f>
        <v>0</v>
      </c>
      <c r="AQ12" s="2" cm="1">
        <f t="array" ref="AQ12">SUMPRODUCT(--(Data!$B$65:$AGQ$65&lt;&gt;"")*(Data!B27:AGQ27&lt;&gt;""))</f>
        <v>0</v>
      </c>
      <c r="AR12" s="2" cm="1">
        <f t="array" ref="AR12">SUMPRODUCT(--(Data!$B$66:$AGQ$66&lt;&gt;"")*(Data!B27:AGQ27&lt;&gt;""))</f>
        <v>0</v>
      </c>
      <c r="AS12" s="2" cm="1">
        <f t="array" ref="AS12">SUMPRODUCT(--(Data!$B$67:$AGQ$67&lt;&gt;"")*(Data!B27:AGQ27&lt;&gt;""))</f>
        <v>0</v>
      </c>
      <c r="AT12" s="2" cm="1">
        <f t="array" ref="AT12">SUMPRODUCT(--(Data!$B$68:$AGQ$68&lt;&gt;"")*(Data!B27:AGQ27&lt;&gt;""))</f>
        <v>0</v>
      </c>
      <c r="AU12" s="2" cm="1">
        <f t="array" ref="AU12">SUMPRODUCT(--(Data!$B$69:$AGQ$69&lt;&gt;"")*(Data!B27:AGQ27&lt;&gt;""))</f>
        <v>0</v>
      </c>
      <c r="AV12" s="2" cm="1">
        <f t="array" ref="AV12">SUMPRODUCT(--(Data!$B$70:$AGQ$70&lt;&gt;"")*(Data!B27:AGQ27&lt;&gt;""))</f>
        <v>0</v>
      </c>
      <c r="AW12" s="2" cm="1">
        <f t="array" ref="AW12">SUMPRODUCT(--(Data!$B$71:$AGQ$71&lt;&gt;"")*(Data!B27:AGQ27&lt;&gt;""))</f>
        <v>9</v>
      </c>
      <c r="AX12" s="2" cm="1">
        <f t="array" ref="AX12">SUMPRODUCT(--(Data!$B$72:$AGQ$72&lt;&gt;"")*(Data!B27:AGQ27&lt;&gt;""))</f>
        <v>0</v>
      </c>
      <c r="AY12" s="2" cm="1">
        <f t="array" ref="AY12">SUMPRODUCT(--(Data!$B$73:$AGQ$73&lt;&gt;"")*(Data!B27:AGQ27&lt;&gt;""))</f>
        <v>0</v>
      </c>
      <c r="AZ12" s="2" cm="1">
        <f t="array" ref="AZ12">SUMPRODUCT(--(Data!$B$74:$AGQ$74&lt;&gt;"")*(Data!B27:AGQ27&lt;&gt;""))</f>
        <v>0</v>
      </c>
      <c r="BA12" s="2" cm="1">
        <f t="array" ref="BA12">SUMPRODUCT(--(Data!$B$75:$AGQ$75&lt;&gt;"")*(Data!B27:AGQ27&lt;&gt;""))</f>
        <v>0</v>
      </c>
      <c r="BB12" s="2" cm="1">
        <f t="array" ref="BB12">SUMPRODUCT(--(Data!$B$76:$AGQ$76&lt;&gt;"")*(Data!B27:AGQ27&lt;&gt;""))</f>
        <v>0</v>
      </c>
      <c r="BC12" s="2" cm="1">
        <f t="array" ref="BC12">SUMPRODUCT(--(Data!$B$77:$AGQ$77&lt;&gt;"")*(Data!B27:AGQ27&lt;&gt;""))</f>
        <v>0</v>
      </c>
      <c r="BD12" s="2" cm="1">
        <f t="array" ref="BD12">SUMPRODUCT(--(Data!$B$78:$AGQ$78&lt;&gt;"")*(Data!B27:AGQ27&lt;&gt;""))</f>
        <v>0</v>
      </c>
      <c r="BE12" s="2" cm="1">
        <f t="array" ref="BE12">SUMPRODUCT(--(Data!$B$79:$AGQ$79&lt;&gt;"")*(Data!B27:AGQ27&lt;&gt;""))</f>
        <v>0</v>
      </c>
      <c r="BF12" s="2" cm="1">
        <f t="array" ref="BF12">SUMPRODUCT(--(Data!$B$80:$AGQ$80&lt;&gt;"")*(Data!B27:AGQ27&lt;&gt;""))</f>
        <v>0</v>
      </c>
      <c r="BG12" s="2" cm="1">
        <f t="array" ref="BG12">SUMPRODUCT(--(Data!$B$81:$AGQ$81&lt;&gt;"")*(Data!B27:AGQ27&lt;&gt;""))</f>
        <v>0</v>
      </c>
      <c r="BH12" s="2" cm="1">
        <f t="array" ref="BH12">SUMPRODUCT(--(Data!$B$82:$AGQ$82&lt;&gt;"")*(Data!B27:AGQ27&lt;&gt;""))</f>
        <v>0</v>
      </c>
      <c r="BI12" s="2" cm="1">
        <f t="array" ref="BI12">SUMPRODUCT(--(Data!$B$83:$AGQ$83&lt;&gt;"")*(Data!B27:AGQ27&lt;&gt;""))</f>
        <v>0</v>
      </c>
      <c r="BJ12" s="2" cm="1">
        <f t="array" ref="BJ12">SUMPRODUCT(--(Data!$B$84:$AGQ$84&lt;&gt;"")*(Data!B27:AGQ27&lt;&gt;""))</f>
        <v>0</v>
      </c>
      <c r="BK12" s="2" cm="1">
        <f t="array" ref="BK12">SUMPRODUCT(--(Data!$B$85:$AGQ$85&lt;&gt;"")*(Data!B27:AGQ27&lt;&gt;""))</f>
        <v>0</v>
      </c>
      <c r="BL12" s="2" cm="1">
        <f t="array" ref="BL12">SUMPRODUCT(--(Data!$B$86:$AGQ$86&lt;&gt;"")*(Data!B27:AGQ27&lt;&gt;""))</f>
        <v>0</v>
      </c>
      <c r="BM12" s="2" cm="1">
        <f t="array" ref="BM12">SUMPRODUCT(--(Data!$B$87:$AGQ$87&lt;&gt;"")*(Data!B27:AGQ27&lt;&gt;""))</f>
        <v>0</v>
      </c>
      <c r="BN12" s="2" cm="1">
        <f t="array" ref="BN12">SUMPRODUCT(--(Data!$B$88:$AGQ$88&lt;&gt;"")*(Data!B27:AGQ27&lt;&gt;""))</f>
        <v>0</v>
      </c>
      <c r="BO12" s="2" cm="1">
        <f t="array" ref="BO12">SUMPRODUCT(--(Data!$B$89:$AGQ$89&lt;&gt;"")*(Data!B27:AGQ27&lt;&gt;""))</f>
        <v>0</v>
      </c>
      <c r="BP12" s="2" cm="1">
        <f t="array" ref="BP12">SUMPRODUCT(--(Data!$B$90:$AGQ$90&lt;&gt;"")*(Data!B27:AGQ27&lt;&gt;""))</f>
        <v>0</v>
      </c>
      <c r="BQ12" s="2" cm="1">
        <f t="array" ref="BQ12">SUMPRODUCT(--(Data!$B$91:$AGQ$91&lt;&gt;"")*(Data!B27:AGQ27&lt;&gt;""))</f>
        <v>0</v>
      </c>
      <c r="BR12" s="2" cm="1">
        <f t="array" ref="BR12">SUMPRODUCT(--(Data!$B$92:$AGQ$92&lt;&gt;"")*(Data!B27:AGQ27&lt;&gt;""))</f>
        <v>0</v>
      </c>
      <c r="BS12" s="2" cm="1">
        <f t="array" ref="BS12">SUMPRODUCT(--(Data!$B$93:$AGQ$93&lt;&gt;"")*(Data!B27:AGQ27&lt;&gt;""))</f>
        <v>0</v>
      </c>
      <c r="BT12" s="2" cm="1">
        <f t="array" ref="BT12">SUMPRODUCT(--(Data!$B$94:$AGQ$94&lt;&gt;"")*(Data!B27:AGQ27&lt;&gt;""))</f>
        <v>0</v>
      </c>
      <c r="BU12" s="2" cm="1">
        <f t="array" ref="BU12">SUMPRODUCT(--(Data!$B$95:$AGQ$95&lt;&gt;"")*(Data!B27:AGQ27&lt;&gt;""))</f>
        <v>0</v>
      </c>
      <c r="BV12" s="2" cm="1">
        <f t="array" ref="BV12">SUMPRODUCT(--(Data!$B$96:$AGQ$96&lt;&gt;"")*(Data!B27:AGQ27&lt;&gt;""))</f>
        <v>0</v>
      </c>
      <c r="BW12" s="2" cm="1">
        <f t="array" ref="BW12">SUMPRODUCT(--(Data!$B$97:$AGQ$97&lt;&gt;"")*(Data!B27:AGQ27&lt;&gt;""))</f>
        <v>0</v>
      </c>
      <c r="BX12" s="2" cm="1">
        <f t="array" ref="BX12">SUMPRODUCT(--(Data!$B$98:$AGQ$98&lt;&gt;"")*(Data!B27:AGQ27&lt;&gt;""))</f>
        <v>0</v>
      </c>
      <c r="BY12" s="2" cm="1">
        <f t="array" ref="BY12">SUMPRODUCT(--(Data!$B$99:$AGQ$99&lt;&gt;"")*(Data!B27:AGQ27&lt;&gt;""))</f>
        <v>0</v>
      </c>
      <c r="BZ12" s="2" cm="1">
        <f t="array" ref="BZ12">SUMPRODUCT(--(Data!$B$100:$AGQ$100&lt;&gt;"")*(Data!B27:AGQ27&lt;&gt;""))</f>
        <v>0</v>
      </c>
      <c r="CA12" s="2" cm="1">
        <f t="array" ref="CA12">SUMPRODUCT(--(Data!$B$101:$AGQ$101&lt;&gt;"")*(Data!B27:AGQ27&lt;&gt;""))</f>
        <v>0</v>
      </c>
      <c r="CB12" s="2" cm="1">
        <f t="array" ref="CB12">SUMPRODUCT(--(Data!$B$102:$AGQ$102&lt;&gt;"")*(Data!B27:AGQ27&lt;&gt;""))</f>
        <v>0</v>
      </c>
      <c r="CC12" s="2" cm="1">
        <f t="array" ref="CC12">SUMPRODUCT(--(Data!$B$103:$AGQ$103&lt;&gt;"")*(Data!B27:AGQ27&lt;&gt;""))</f>
        <v>9</v>
      </c>
      <c r="CD12" s="2" cm="1">
        <f t="array" ref="CD12">SUMPRODUCT(--(Data!$B$104:$AGQ$104&lt;&gt;"")*(Data!B27:AGQ27&lt;&gt;""))</f>
        <v>0</v>
      </c>
      <c r="CE12" s="2" cm="1">
        <f t="array" ref="CE12">SUMPRODUCT(--(Data!$B$105:$AGQ$105&lt;&gt;"")*(Data!B27:AGQ27&lt;&gt;""))</f>
        <v>0</v>
      </c>
      <c r="CF12" s="2" cm="1">
        <f t="array" ref="CF12">SUMPRODUCT(--(Data!$B$106:$AGQ$106&lt;&gt;"")*(Data!B27:AGQ27&lt;&gt;""))</f>
        <v>0</v>
      </c>
      <c r="CG12" s="2" cm="1">
        <f t="array" ref="CG12">SUMPRODUCT(--(Data!$B$107:$AGQ$107&lt;&gt;"")*(Data!B27:AGQ27&lt;&gt;""))</f>
        <v>0</v>
      </c>
      <c r="CH12" s="2" cm="1">
        <f t="array" ref="CH12">SUMPRODUCT(--(Data!$B$108:$AGQ$108&lt;&gt;"")*(Data!B27:AGQ27&lt;&gt;""))</f>
        <v>0</v>
      </c>
      <c r="CI12" s="2" cm="1">
        <f t="array" ref="CI12">SUMPRODUCT(--(Data!$B$109:$AGQ$109&lt;&gt;"")*(Data!B27:AGQ27&lt;&gt;""))</f>
        <v>0</v>
      </c>
      <c r="CJ12" s="2" cm="1">
        <f t="array" ref="CJ12">SUMPRODUCT(--(Data!$B$110:$AGQ$110&lt;&gt;"")*(Data!B27:AGQ27&lt;&gt;""))</f>
        <v>0</v>
      </c>
      <c r="CK12" s="2" cm="1">
        <f t="array" ref="CK12">SUMPRODUCT(--(Data!$B$111:$AGQ$111&lt;&gt;"")*(Data!B27:AGQ27&lt;&gt;""))</f>
        <v>0</v>
      </c>
      <c r="CL12" s="2" cm="1">
        <f t="array" ref="CL12">SUMPRODUCT(--(Data!$B$112:$AGQ$112&lt;&gt;"")*(Data!B27:AGQ27&lt;&gt;""))</f>
        <v>0</v>
      </c>
      <c r="CM12" s="2" cm="1">
        <f t="array" ref="CM12">SUMPRODUCT(--(Data!$B$113:$AGQ$113&lt;&gt;"")*(Data!B27:AGQ27&lt;&gt;""))</f>
        <v>0</v>
      </c>
      <c r="CN12" s="2" cm="1">
        <f t="array" ref="CN12">SUMPRODUCT(--(Data!$B$114:$AGQ$114&lt;&gt;"")*(Data!B27:AGQ27&lt;&gt;""))</f>
        <v>0</v>
      </c>
      <c r="CO12" s="2" cm="1">
        <f t="array" ref="CO12">SUMPRODUCT(--(Data!$B$115:$AGQ$115&lt;&gt;"")*(Data!B27:AGQ27&lt;&gt;""))</f>
        <v>0</v>
      </c>
      <c r="CP12" s="2" cm="1">
        <f t="array" ref="CP12">SUMPRODUCT(--(Data!$B$116:$AGQ$116&lt;&gt;"")*(Data!B27:AGQ27&lt;&gt;""))</f>
        <v>0</v>
      </c>
      <c r="CQ12" s="2" cm="1">
        <f t="array" ref="CQ12">SUMPRODUCT(--(Data!$B$117:$AGQ$117&lt;&gt;"")*(Data!B27:AGQ27&lt;&gt;""))</f>
        <v>0</v>
      </c>
      <c r="CR12" s="2" cm="1">
        <f t="array" ref="CR12">SUMPRODUCT(--(Data!$B$118:$AGQ$118&lt;&gt;"")*(Data!B27:AGQ27&lt;&gt;""))</f>
        <v>0</v>
      </c>
      <c r="CS12" s="2" cm="1">
        <f t="array" ref="CS12">SUMPRODUCT(--(Data!$B$119:$AGQ$119&lt;&gt;"")*(Data!B27:AGQ27&lt;&gt;""))</f>
        <v>0</v>
      </c>
      <c r="CT12" s="2" cm="1">
        <f t="array" ref="CT12">SUMPRODUCT(--(Data!$B$120:$AGQ$120&lt;&gt;"")*(Data!B27:AGQ27&lt;&gt;""))</f>
        <v>0</v>
      </c>
      <c r="CU12" s="2" cm="1">
        <f t="array" ref="CU12">SUMPRODUCT(--(Data!$B$121:$AGQ$121&lt;&gt;"")*(Data!B27:AGQ27&lt;&gt;""))</f>
        <v>0</v>
      </c>
      <c r="CV12" s="2" cm="1">
        <f t="array" ref="CV12">SUMPRODUCT(--(Data!$B$122:$AGQ$122&lt;&gt;"")*(Data!B27:AGQ27&lt;&gt;""))</f>
        <v>0</v>
      </c>
      <c r="CW12" s="2" cm="1">
        <f t="array" ref="CW12">SUMPRODUCT(--(Data!$B$123:$AGQ$123&lt;&gt;"")*(Data!B27:AGQ27&lt;&gt;""))</f>
        <v>0</v>
      </c>
      <c r="CX12" s="2" cm="1">
        <f t="array" ref="CX12">SUMPRODUCT(--(Data!$B$124:$AGQ$124&lt;&gt;"")*(Data!B27:AGQ27&lt;&gt;""))</f>
        <v>0</v>
      </c>
      <c r="CY12" s="2" cm="1">
        <f t="array" ref="CY12">SUMPRODUCT(--(Data!$B$125:$AGQ$125&lt;&gt;"")*(Data!B27:AGQ27&lt;&gt;""))</f>
        <v>0</v>
      </c>
      <c r="CZ12" s="2" cm="1">
        <f t="array" ref="CZ12">SUMPRODUCT(--(Data!$B$126:$AGQ$126&lt;&gt;"")*(Data!B27:AGQ27&lt;&gt;""))</f>
        <v>0</v>
      </c>
      <c r="DA12" s="2" cm="1">
        <f t="array" ref="DA12">SUMPRODUCT(--(Data!$B$127:$AGQ$127&lt;&gt;"")*(Data!B27:AGQ27&lt;&gt;""))</f>
        <v>0</v>
      </c>
      <c r="DB12" s="2" cm="1">
        <f t="array" ref="DB12">SUMPRODUCT(--(Data!$B$128:$AGQ$128&lt;&gt;"")*(Data!B27:AGQ27&lt;&gt;""))</f>
        <v>0</v>
      </c>
      <c r="DC12" s="2" cm="1">
        <f t="array" ref="DC12">SUMPRODUCT(--(Data!$B$129:$AGQ$129&lt;&gt;"")*(Data!B27:AGQ27&lt;&gt;""))</f>
        <v>0</v>
      </c>
      <c r="DD12" s="2" cm="1">
        <f t="array" ref="DD12">SUMPRODUCT(--(Data!$B$130:$AGQ$130&lt;&gt;"")*(Data!B27:AGQ27&lt;&gt;""))</f>
        <v>0</v>
      </c>
      <c r="DE12" s="2" cm="1">
        <f t="array" ref="DE12">SUMPRODUCT(--(Data!$B$131:$AGQ$131&lt;&gt;"")*(Data!B27:AGQ27&lt;&gt;""))</f>
        <v>0</v>
      </c>
      <c r="DF12" s="2" cm="1">
        <f t="array" ref="DF12">SUMPRODUCT(--(Data!$B$132:$AGQ$132&lt;&gt;"")*(Data!B27:AGQ27&lt;&gt;""))</f>
        <v>0</v>
      </c>
      <c r="DG12" s="2" cm="1">
        <f t="array" ref="DG12">SUMPRODUCT(--(Data!$B$133:$AGQ$133&lt;&gt;"")*(Data!B27:AGQ27&lt;&gt;""))</f>
        <v>0</v>
      </c>
      <c r="DH12" s="2" cm="1">
        <f t="array" ref="DH12">SUMPRODUCT(--(Data!$B$134:$AGQ$134&lt;&gt;"")*(Data!B27:AGQ27&lt;&gt;""))</f>
        <v>0</v>
      </c>
      <c r="DI12" s="2" cm="1">
        <f t="array" ref="DI12">SUMPRODUCT(--(Data!$B$135:$AGQ$135&lt;&gt;"")*(Data!B27:AGQ27&lt;&gt;""))</f>
        <v>0</v>
      </c>
      <c r="DJ12" s="2" cm="1">
        <f t="array" ref="DJ12">SUMPRODUCT(--(Data!$B$136:$AGQ$136&lt;&gt;"")*(Data!B27:AGQ27&lt;&gt;""))</f>
        <v>0</v>
      </c>
      <c r="DK12" s="2" cm="1">
        <f t="array" ref="DK12">SUMPRODUCT(--(Data!$B$137:$AGQ$137&lt;&gt;"")*(Data!B27:AGQ27&lt;&gt;""))</f>
        <v>9</v>
      </c>
      <c r="DL12" s="2" cm="1">
        <f t="array" ref="DL12">SUMPRODUCT(--(Data!$B$138:$AGQ$138&lt;&gt;"")*(Data!B27:AGQ27&lt;&gt;""))</f>
        <v>0</v>
      </c>
      <c r="DM12" s="2" cm="1">
        <f t="array" ref="DM12">SUMPRODUCT(--(Data!$B$139:$AGQ$139&lt;&gt;"")*(Data!B27:AGQ27&lt;&gt;""))</f>
        <v>9</v>
      </c>
      <c r="DN12" s="2" cm="1">
        <f t="array" ref="DN12">SUMPRODUCT(--(Data!$B$140:$AGQ$140&lt;&gt;"")*(Data!B27:AGQ27&lt;&gt;""))</f>
        <v>9</v>
      </c>
      <c r="DO12" s="2" cm="1">
        <f t="array" ref="DO12">SUMPRODUCT(--(Data!$B$141:$AGQ$141&lt;&gt;"")*(Data!B27:AGQ27&lt;&gt;""))</f>
        <v>9</v>
      </c>
      <c r="DP12" s="2" cm="1">
        <f t="array" ref="DP12">SUMPRODUCT(--(Data!$B$142:$AGQ$142&lt;&gt;"")*(Data!B27:AGQ27&lt;&gt;""))</f>
        <v>9</v>
      </c>
      <c r="DQ12" s="2" cm="1">
        <f t="array" ref="DQ12">SUMPRODUCT(--(Data!$B$143:$AGQ$143&lt;&gt;"")*(Data!B27:AGQ27&lt;&gt;""))</f>
        <v>0</v>
      </c>
      <c r="DR12" s="2" cm="1">
        <f t="array" ref="DR12">SUMPRODUCT(--(Data!$B$144:$AGQ$144&lt;&gt;"")*(Data!B27:AGQ27&lt;&gt;""))</f>
        <v>0</v>
      </c>
      <c r="DS12" s="2" cm="1">
        <f t="array" ref="DS12">SUMPRODUCT(--(Data!$B$145:$AGQ$145&lt;&gt;"")*(Data!B27:AGQ27&lt;&gt;""))</f>
        <v>0</v>
      </c>
      <c r="DT12" s="2" cm="1">
        <f t="array" ref="DT12">SUMPRODUCT(--(Data!$B$146:$AGQ$146&lt;&gt;"")*(Data!B27:AGQ27&lt;&gt;""))</f>
        <v>0</v>
      </c>
      <c r="DU12" s="2" cm="1">
        <f t="array" ref="DU12">SUMPRODUCT(--(Data!$B$147:$AGQ$147&lt;&gt;"")*(Data!B27:AGQ27&lt;&gt;""))</f>
        <v>0</v>
      </c>
      <c r="DV12" s="2" cm="1">
        <f t="array" ref="DV12">SUMPRODUCT(--(Data!$B$148:$AGQ$148&lt;&gt;"")*(Data!B27:AGQ27&lt;&gt;""))</f>
        <v>0</v>
      </c>
      <c r="DW12" s="2" cm="1">
        <f t="array" ref="DW12">SUMPRODUCT(--(Data!$B$149:$AGQ$149&lt;&gt;"")*(Data!B27:AGQ27&lt;&gt;""))</f>
        <v>0</v>
      </c>
      <c r="DX12" s="2" cm="1">
        <f t="array" ref="DX12">SUMPRODUCT(--(Data!$B$150:$AGQ$150&lt;&gt;"")*(Data!B27:AGQ27&lt;&gt;""))</f>
        <v>0</v>
      </c>
      <c r="DY12" s="2" cm="1">
        <f t="array" ref="DY12">SUMPRODUCT(--(Data!$B$151:$AGQ$151&lt;&gt;"")*(Data!B27:AGQ27&lt;&gt;""))</f>
        <v>0</v>
      </c>
      <c r="DZ12" s="2" cm="1">
        <f t="array" ref="DZ12">SUMPRODUCT(--(Data!$B$152:$AGQ$152&lt;&gt;"")*(Data!B27:AGQ27&lt;&gt;""))</f>
        <v>0</v>
      </c>
      <c r="EA12" s="2" cm="1">
        <f t="array" ref="EA12">SUMPRODUCT(--(Data!$B$153:$AGQ$153&lt;&gt;"")*(Data!B27:AGQ27&lt;&gt;""))</f>
        <v>0</v>
      </c>
      <c r="EB12" s="2" cm="1">
        <f t="array" ref="EB12">SUMPRODUCT(--(Data!$B$154:$AGQ$154&lt;&gt;"")*(Data!B27:AGQ27&lt;&gt;""))</f>
        <v>0</v>
      </c>
      <c r="EC12" s="2" cm="1">
        <f t="array" ref="EC12">SUMPRODUCT(--(Data!$B$155:$AGQ$155&lt;&gt;"")*(Data!B27:AGQ27&lt;&gt;""))</f>
        <v>0</v>
      </c>
      <c r="ED12" s="2" cm="1">
        <f t="array" ref="ED12">SUMPRODUCT(--(Data!$B$156:$AGQ$156&lt;&gt;"")*(Data!B27:AGQ27&lt;&gt;""))</f>
        <v>0</v>
      </c>
      <c r="EE12" s="2" cm="1">
        <f t="array" ref="EE12">SUMPRODUCT(--(Data!$B$157:$AGQ$157&lt;&gt;"")*(Data!B27:AGQ27&lt;&gt;""))</f>
        <v>0</v>
      </c>
      <c r="EF12" s="2" cm="1">
        <f t="array" ref="EF12">SUMPRODUCT(--(Data!$B$158:$AGQ$158&lt;&gt;"")*(Data!B27:AGQ27&lt;&gt;""))</f>
        <v>0</v>
      </c>
      <c r="EG12" s="2" cm="1">
        <f t="array" ref="EG12">SUMPRODUCT(--(Data!$B$159:$AGQ$159&lt;&gt;"")*(Data!B27:AGQ27&lt;&gt;""))</f>
        <v>0</v>
      </c>
      <c r="EH12" s="2" cm="1">
        <f t="array" ref="EH12">SUMPRODUCT(--(Data!$B$160:$AGQ$160&lt;&gt;"")*(Data!B27:AGQ27&lt;&gt;""))</f>
        <v>0</v>
      </c>
      <c r="EI12" s="2" cm="1">
        <f t="array" ref="EI12">SUMPRODUCT(--(Data!$B$161:$AGQ$161&lt;&gt;"")*(Data!B27:AGQ27&lt;&gt;""))</f>
        <v>0</v>
      </c>
      <c r="EJ12" s="2" cm="1">
        <f t="array" ref="EJ12">SUMPRODUCT(--(Data!$B$162:$AGQ$162&lt;&gt;"")*(Data!B27:AGQ27&lt;&gt;""))</f>
        <v>0</v>
      </c>
      <c r="EK12" s="2" cm="1">
        <f t="array" ref="EK12">SUMPRODUCT(--(Data!$B$163:$AGQ$163&lt;&gt;"")*(Data!B27:AGQ27&lt;&gt;""))</f>
        <v>0</v>
      </c>
      <c r="EL12" s="2" cm="1">
        <f t="array" ref="EL12">SUMPRODUCT(--(Data!$B$164:$AGQ$164&lt;&gt;"")*(Data!B27:AGQ27&lt;&gt;""))</f>
        <v>0</v>
      </c>
      <c r="EM12" s="2" cm="1">
        <f t="array" ref="EM12">SUMPRODUCT(--(Data!$B$165:$AGQ$165&lt;&gt;"")*(Data!B27:AGQ27&lt;&gt;""))</f>
        <v>0</v>
      </c>
      <c r="EN12" s="2" cm="1">
        <f t="array" ref="EN12">SUMPRODUCT(--(Data!$B$166:$AGQ$166&lt;&gt;"")*(Data!B27:AGQ27&lt;&gt;""))</f>
        <v>0</v>
      </c>
      <c r="EU12" s="400"/>
      <c r="EV12" s="399"/>
      <c r="EW12" s="399"/>
    </row>
    <row r="13" spans="1:153" x14ac:dyDescent="0.25">
      <c r="A13" s="1" t="str">
        <f>Data!A28</f>
        <v>LDSO</v>
      </c>
      <c r="B13" s="12" t="s">
        <v>9</v>
      </c>
      <c r="C13" s="2" cm="1">
        <f t="array" ref="C13">SUMPRODUCT(--(Data!$B$25:$AGQ$25&lt;&gt;"")*(Data!B28:AGQ28&lt;&gt;""))</f>
        <v>0</v>
      </c>
      <c r="D13" s="2" cm="1">
        <f t="array" ref="D13">SUMPRODUCT(--(Data!$B$26:$AGQ$26&lt;&gt;"")*(Data!B28:AGQ28&lt;&gt;""))</f>
        <v>61</v>
      </c>
      <c r="E13" s="2" cm="1">
        <f t="array" ref="E13">SUMPRODUCT(--(Data!$B$27:$AGQ$27&lt;&gt;"")*(Data!B28:AGQ28&lt;&gt;""))</f>
        <v>8</v>
      </c>
      <c r="F13" s="208"/>
      <c r="G13" s="2" cm="1">
        <f t="array" ref="G13">SUMPRODUCT(--(Data!$B$29:$AGQ$29&lt;&gt;"")*(Data!B28:AGQ28&lt;&gt;""))</f>
        <v>8</v>
      </c>
      <c r="H13" s="2" cm="1">
        <f t="array" ref="H13">SUMPRODUCT(--(Data!$B$30:$AGQ$30&lt;&gt;"")*(Data!B28:AGQ28&lt;&gt;""))</f>
        <v>24</v>
      </c>
      <c r="I13" s="2" cm="1">
        <f t="array" ref="I13">SUMPRODUCT(--(Data!$B$31:$AGQ$31&lt;&gt;"")*(Data!B28:AGQ28&lt;&gt;""))</f>
        <v>24</v>
      </c>
      <c r="J13" s="2" cm="1">
        <f t="array" ref="J13">SUMPRODUCT(--(Data!$B$32:$AGQ$32&lt;&gt;"")*(Data!B28:AGQ28&lt;&gt;""))</f>
        <v>24</v>
      </c>
      <c r="K13" s="2" cm="1">
        <f t="array" ref="K13">SUMPRODUCT(--(Data!$B$33:$AGQ$33&lt;&gt;"")*(Data!B28:AGQ28&lt;&gt;""))</f>
        <v>8</v>
      </c>
      <c r="L13" s="2" cm="1">
        <f t="array" ref="L13">SUMPRODUCT(--(Data!$B$34:$AGQ$34&lt;&gt;"")*(Data!B28:AGQ28&lt;&gt;""))</f>
        <v>8</v>
      </c>
      <c r="M13" s="2" cm="1">
        <f t="array" ref="M13">SUMPRODUCT(--(Data!$B$35:$AGQ$35&lt;&gt;"")*(Data!B28:AGQ28&lt;&gt;""))</f>
        <v>24</v>
      </c>
      <c r="N13" s="2" cm="1">
        <f t="array" ref="N13">SUMPRODUCT(--(Data!$B$36:$AGQ$36&lt;&gt;"")*(Data!B28:AGQ28&lt;&gt;""))</f>
        <v>0</v>
      </c>
      <c r="O13" s="2" cm="1">
        <f t="array" ref="O13">SUMPRODUCT(--(Data!$B$37:$AGQ$37&lt;&gt;"")*(Data!B28:AGQ28&lt;&gt;""))</f>
        <v>0</v>
      </c>
      <c r="P13" s="2" cm="1">
        <f t="array" ref="P13">SUMPRODUCT(--(Data!$B$38:$AGQ$38&lt;&gt;"")*(Data!B28:AGQ28&lt;&gt;""))</f>
        <v>37</v>
      </c>
      <c r="Q13" s="2" cm="1">
        <f t="array" ref="Q13">SUMPRODUCT(--(Data!$B$39:$AGQ$39&lt;&gt;"")*(Data!B28:AGQ28&lt;&gt;""))</f>
        <v>37</v>
      </c>
      <c r="R13" s="2" cm="1">
        <f t="array" ref="R13">SUMPRODUCT(--(Data!$B$40:$AGQ$40&lt;&gt;"")*(Data!B28:AGQ28&lt;&gt;""))</f>
        <v>0</v>
      </c>
      <c r="S13" s="2" cm="1">
        <f t="array" ref="S13">SUMPRODUCT(--(Data!$B$41:$AGQ$41&lt;&gt;"")*(Data!B28:AGQ28&lt;&gt;""))</f>
        <v>0</v>
      </c>
      <c r="T13" s="2" cm="1">
        <f t="array" ref="T13">SUMPRODUCT(--(Data!$B$42:$AGQ$42&lt;&gt;"")*(Data!B28:AGQ28&lt;&gt;""))</f>
        <v>0</v>
      </c>
      <c r="U13" s="2" cm="1">
        <f t="array" ref="U13">SUMPRODUCT(--(Data!$B$43:$AGQ$43&lt;&gt;"")*(Data!B28:AGQ28&lt;&gt;""))</f>
        <v>0</v>
      </c>
      <c r="V13" s="2" cm="1">
        <f t="array" ref="V13">SUMPRODUCT(--(Data!$B$44:$AGQ$44&lt;&gt;"")*(Data!B28:AGQ28&lt;&gt;""))</f>
        <v>0</v>
      </c>
      <c r="W13" s="2" cm="1">
        <f t="array" ref="W13">SUMPRODUCT(--(Data!$B$45:$AGQ$45&lt;&gt;"")*(Data!B28:AGQ28&lt;&gt;""))</f>
        <v>0</v>
      </c>
      <c r="X13" s="2" cm="1">
        <f t="array" ref="X13">SUMPRODUCT(--(Data!$B$46:$AGQ$46&lt;&gt;"")*(Data!B28:AGQ28&lt;&gt;""))</f>
        <v>0</v>
      </c>
      <c r="Y13" s="2" cm="1">
        <f t="array" ref="Y13">SUMPRODUCT(--(Data!$B$47:$AGQ$47&lt;&gt;"")*(Data!B28:AGQ28&lt;&gt;""))</f>
        <v>0</v>
      </c>
      <c r="Z13" s="2" cm="1">
        <f t="array" ref="Z13">SUMPRODUCT(--(Data!$B$48:$AGQ$48&lt;&gt;"")*(Data!B28:AGQ28&lt;&gt;""))</f>
        <v>0</v>
      </c>
      <c r="AA13" s="2" cm="1">
        <f t="array" ref="AA13">SUMPRODUCT(--(Data!$B$49:$AGQ$49&lt;&gt;"")*(Data!B28:AGQ28&lt;&gt;""))</f>
        <v>0</v>
      </c>
      <c r="AB13" s="2" cm="1">
        <f t="array" ref="AB13">SUMPRODUCT(--(Data!$B$50:$AGQ$50&lt;&gt;"")*(Data!B28:AGQ28&lt;&gt;""))</f>
        <v>0</v>
      </c>
      <c r="AC13" s="2" cm="1">
        <f t="array" ref="AC13">SUMPRODUCT(--(Data!$B$51:$AGQ$51&lt;&gt;"")*(Data!B28:AGQ28&lt;&gt;""))</f>
        <v>0</v>
      </c>
      <c r="AD13" s="2" cm="1">
        <f t="array" ref="AD13">SUMPRODUCT(--(Data!$B$52:$AGQ$52&lt;&gt;"")*(Data!B28:AGQ28&lt;&gt;""))</f>
        <v>0</v>
      </c>
      <c r="AE13" s="2" cm="1">
        <f t="array" ref="AE13">SUMPRODUCT(--(Data!$B$53:$AGQ$53&lt;&gt;"")*(Data!B28:AGQ28&lt;&gt;""))</f>
        <v>0</v>
      </c>
      <c r="AF13" s="2" cm="1">
        <f t="array" ref="AF13">SUMPRODUCT(--(Data!$B$54:$AGQ$54&lt;&gt;"")*(Data!B28:AGQ28&lt;&gt;""))</f>
        <v>0</v>
      </c>
      <c r="AG13" s="2" cm="1">
        <f t="array" ref="AG13">SUMPRODUCT(--(Data!$B$55:$AGQ$55&lt;&gt;"")*(Data!B28:AGQ28&lt;&gt;""))</f>
        <v>0</v>
      </c>
      <c r="AH13" s="2" cm="1">
        <f t="array" ref="AH13">SUMPRODUCT(--(Data!$B$56:$AGQ$56&lt;&gt;"")*(Data!B28:AGQ28&lt;&gt;""))</f>
        <v>0</v>
      </c>
      <c r="AI13" s="2" cm="1">
        <f t="array" ref="AI13">SUMPRODUCT(--(Data!$B$57:$AGQ$57&lt;&gt;"")*(Data!B28:AGQ28&lt;&gt;""))</f>
        <v>0</v>
      </c>
      <c r="AJ13" s="2" cm="1">
        <f t="array" ref="AJ13">SUMPRODUCT(--(Data!$B$58:$AGQ$58&lt;&gt;"")*(Data!B28:AGQ28&lt;&gt;""))</f>
        <v>0</v>
      </c>
      <c r="AK13" s="2" cm="1">
        <f t="array" ref="AK13">SUMPRODUCT(--(Data!$B$59:$AGQ$59&lt;&gt;"")*(Data!B28:AGQ28&lt;&gt;""))</f>
        <v>0</v>
      </c>
      <c r="AL13" s="2" cm="1">
        <f t="array" ref="AL13">SUMPRODUCT(--(Data!$B$60:$AGQ$60&lt;&gt;"")*(Data!B28:AGQ28&lt;&gt;""))</f>
        <v>0</v>
      </c>
      <c r="AM13" s="2" cm="1">
        <f t="array" ref="AM13">SUMPRODUCT(--(Data!$B$61:$AGQ$61&lt;&gt;"")*(Data!B28:AGQ28&lt;&gt;""))</f>
        <v>0</v>
      </c>
      <c r="AN13" s="2" cm="1">
        <f t="array" ref="AN13">SUMPRODUCT(--(Data!$B$62:$AGQ$62&lt;&gt;"")*(Data!B28:AGQ28&lt;&gt;""))</f>
        <v>0</v>
      </c>
      <c r="AO13" s="2" cm="1">
        <f t="array" ref="AO13">SUMPRODUCT(--(Data!$B$63:$AGQ$63&lt;&gt;"")*(Data!B28:AGQ28&lt;&gt;""))</f>
        <v>0</v>
      </c>
      <c r="AP13" s="2" cm="1">
        <f t="array" ref="AP13">SUMPRODUCT(--(Data!$B$64:$AGQ$64&lt;&gt;"")*(Data!B28:AGQ28&lt;&gt;""))</f>
        <v>0</v>
      </c>
      <c r="AQ13" s="2" cm="1">
        <f t="array" ref="AQ13">SUMPRODUCT(--(Data!$B$65:$AGQ$65&lt;&gt;"")*(Data!B28:AGQ28&lt;&gt;""))</f>
        <v>0</v>
      </c>
      <c r="AR13" s="2" cm="1">
        <f t="array" ref="AR13">SUMPRODUCT(--(Data!$B$66:$AGQ$66&lt;&gt;"")*(Data!B28:AGQ28&lt;&gt;""))</f>
        <v>0</v>
      </c>
      <c r="AS13" s="2" cm="1">
        <f t="array" ref="AS13">SUMPRODUCT(--(Data!$B$67:$AGQ$67&lt;&gt;"")*(Data!B28:AGQ28&lt;&gt;""))</f>
        <v>0</v>
      </c>
      <c r="AT13" s="2" cm="1">
        <f t="array" ref="AT13">SUMPRODUCT(--(Data!$B$68:$AGQ$68&lt;&gt;"")*(Data!B28:AGQ28&lt;&gt;""))</f>
        <v>0</v>
      </c>
      <c r="AU13" s="2" cm="1">
        <f t="array" ref="AU13">SUMPRODUCT(--(Data!$B$69:$AGQ$69&lt;&gt;"")*(Data!B28:AGQ28&lt;&gt;""))</f>
        <v>0</v>
      </c>
      <c r="AV13" s="2" cm="1">
        <f t="array" ref="AV13">SUMPRODUCT(--(Data!$B$70:$AGQ$70&lt;&gt;"")*(Data!B28:AGQ28&lt;&gt;""))</f>
        <v>0</v>
      </c>
      <c r="AW13" s="2" cm="1">
        <f t="array" ref="AW13">SUMPRODUCT(--(Data!$B$71:$AGQ$71&lt;&gt;"")*(Data!B28:AGQ28&lt;&gt;""))</f>
        <v>0</v>
      </c>
      <c r="AX13" s="2" cm="1">
        <f t="array" ref="AX13">SUMPRODUCT(--(Data!$B$72:$AGQ$72&lt;&gt;"")*(Data!B28:AGQ28&lt;&gt;""))</f>
        <v>0</v>
      </c>
      <c r="AY13" s="2" cm="1">
        <f t="array" ref="AY13">SUMPRODUCT(--(Data!$B$73:$AGQ$73&lt;&gt;"")*(Data!B28:AGQ28&lt;&gt;""))</f>
        <v>0</v>
      </c>
      <c r="AZ13" s="2" cm="1">
        <f t="array" ref="AZ13">SUMPRODUCT(--(Data!$B$74:$AGQ$74&lt;&gt;"")*(Data!B28:AGQ28&lt;&gt;""))</f>
        <v>0</v>
      </c>
      <c r="BA13" s="2" cm="1">
        <f t="array" ref="BA13">SUMPRODUCT(--(Data!$B$75:$AGQ$75&lt;&gt;"")*(Data!B28:AGQ28&lt;&gt;""))</f>
        <v>0</v>
      </c>
      <c r="BB13" s="2" cm="1">
        <f t="array" ref="BB13">SUMPRODUCT(--(Data!$B$76:$AGQ$76&lt;&gt;"")*(Data!B28:AGQ28&lt;&gt;""))</f>
        <v>0</v>
      </c>
      <c r="BC13" s="2" cm="1">
        <f t="array" ref="BC13">SUMPRODUCT(--(Data!$B$77:$AGQ$77&lt;&gt;"")*(Data!B28:AGQ28&lt;&gt;""))</f>
        <v>0</v>
      </c>
      <c r="BD13" s="2" cm="1">
        <f t="array" ref="BD13">SUMPRODUCT(--(Data!$B$78:$AGQ$78&lt;&gt;"")*(Data!B28:AGQ28&lt;&gt;""))</f>
        <v>0</v>
      </c>
      <c r="BE13" s="2" cm="1">
        <f t="array" ref="BE13">SUMPRODUCT(--(Data!$B$79:$AGQ$79&lt;&gt;"")*(Data!B28:AGQ28&lt;&gt;""))</f>
        <v>0</v>
      </c>
      <c r="BF13" s="2" cm="1">
        <f t="array" ref="BF13">SUMPRODUCT(--(Data!$B$80:$AGQ$80&lt;&gt;"")*(Data!B28:AGQ28&lt;&gt;""))</f>
        <v>0</v>
      </c>
      <c r="BG13" s="2" cm="1">
        <f t="array" ref="BG13">SUMPRODUCT(--(Data!$B$81:$AGQ$81&lt;&gt;"")*(Data!B28:AGQ28&lt;&gt;""))</f>
        <v>0</v>
      </c>
      <c r="BH13" s="2" cm="1">
        <f t="array" ref="BH13">SUMPRODUCT(--(Data!$B$82:$AGQ$82&lt;&gt;"")*(Data!B28:AGQ28&lt;&gt;""))</f>
        <v>0</v>
      </c>
      <c r="BI13" s="2" cm="1">
        <f t="array" ref="BI13">SUMPRODUCT(--(Data!$B$83:$AGQ$83&lt;&gt;"")*(Data!B28:AGQ28&lt;&gt;""))</f>
        <v>0</v>
      </c>
      <c r="BJ13" s="2" cm="1">
        <f t="array" ref="BJ13">SUMPRODUCT(--(Data!$B$84:$AGQ$84&lt;&gt;"")*(Data!B28:AGQ28&lt;&gt;""))</f>
        <v>0</v>
      </c>
      <c r="BK13" s="2" cm="1">
        <f t="array" ref="BK13">SUMPRODUCT(--(Data!$B$85:$AGQ$85&lt;&gt;"")*(Data!B28:AGQ28&lt;&gt;""))</f>
        <v>0</v>
      </c>
      <c r="BL13" s="2" cm="1">
        <f t="array" ref="BL13">SUMPRODUCT(--(Data!$B$86:$AGQ$86&lt;&gt;"")*(Data!B28:AGQ28&lt;&gt;""))</f>
        <v>0</v>
      </c>
      <c r="BM13" s="2" cm="1">
        <f t="array" ref="BM13">SUMPRODUCT(--(Data!$B$87:$AGQ$87&lt;&gt;"")*(Data!B28:AGQ28&lt;&gt;""))</f>
        <v>0</v>
      </c>
      <c r="BN13" s="2" cm="1">
        <f t="array" ref="BN13">SUMPRODUCT(--(Data!$B$88:$AGQ$88&lt;&gt;"")*(Data!B28:AGQ28&lt;&gt;""))</f>
        <v>0</v>
      </c>
      <c r="BO13" s="2" cm="1">
        <f t="array" ref="BO13">SUMPRODUCT(--(Data!$B$89:$AGQ$89&lt;&gt;"")*(Data!B28:AGQ28&lt;&gt;""))</f>
        <v>0</v>
      </c>
      <c r="BP13" s="2" cm="1">
        <f t="array" ref="BP13">SUMPRODUCT(--(Data!$B$90:$AGQ$90&lt;&gt;"")*(Data!B28:AGQ28&lt;&gt;""))</f>
        <v>0</v>
      </c>
      <c r="BQ13" s="2" cm="1">
        <f t="array" ref="BQ13">SUMPRODUCT(--(Data!$B$91:$AGQ$91&lt;&gt;"")*(Data!B28:AGQ28&lt;&gt;""))</f>
        <v>0</v>
      </c>
      <c r="BR13" s="2" cm="1">
        <f t="array" ref="BR13">SUMPRODUCT(--(Data!$B$92:$AGQ$92&lt;&gt;"")*(Data!B28:AGQ28&lt;&gt;""))</f>
        <v>0</v>
      </c>
      <c r="BS13" s="2" cm="1">
        <f t="array" ref="BS13">SUMPRODUCT(--(Data!$B$93:$AGQ$93&lt;&gt;"")*(Data!B28:AGQ28&lt;&gt;""))</f>
        <v>0</v>
      </c>
      <c r="BT13" s="2" cm="1">
        <f t="array" ref="BT13">SUMPRODUCT(--(Data!$B$94:$AGQ$94&lt;&gt;"")*(Data!B28:AGQ28&lt;&gt;""))</f>
        <v>0</v>
      </c>
      <c r="BU13" s="2" cm="1">
        <f t="array" ref="BU13">SUMPRODUCT(--(Data!$B$95:$AGQ$95&lt;&gt;"")*(Data!B28:AGQ28&lt;&gt;""))</f>
        <v>0</v>
      </c>
      <c r="BV13" s="2" cm="1">
        <f t="array" ref="BV13">SUMPRODUCT(--(Data!$B$96:$AGQ$96&lt;&gt;"")*(Data!B28:AGQ28&lt;&gt;""))</f>
        <v>0</v>
      </c>
      <c r="BW13" s="2" cm="1">
        <f t="array" ref="BW13">SUMPRODUCT(--(Data!$B$97:$AGQ$97&lt;&gt;"")*(Data!B28:AGQ28&lt;&gt;""))</f>
        <v>0</v>
      </c>
      <c r="BX13" s="2" cm="1">
        <f t="array" ref="BX13">SUMPRODUCT(--(Data!$B$98:$AGQ$98&lt;&gt;"")*(Data!B28:AGQ28&lt;&gt;""))</f>
        <v>0</v>
      </c>
      <c r="BY13" s="2" cm="1">
        <f t="array" ref="BY13">SUMPRODUCT(--(Data!$B$99:$AGQ$99&lt;&gt;"")*(Data!B28:AGQ28&lt;&gt;""))</f>
        <v>0</v>
      </c>
      <c r="BZ13" s="2" cm="1">
        <f t="array" ref="BZ13">SUMPRODUCT(--(Data!$B$100:$AGQ$100&lt;&gt;"")*(Data!B28:AGQ28&lt;&gt;""))</f>
        <v>0</v>
      </c>
      <c r="CA13" s="2" cm="1">
        <f t="array" ref="CA13">SUMPRODUCT(--(Data!$B$101:$AGQ$101&lt;&gt;"")*(Data!B28:AGQ28&lt;&gt;""))</f>
        <v>0</v>
      </c>
      <c r="CB13" s="2" cm="1">
        <f t="array" ref="CB13">SUMPRODUCT(--(Data!$B$102:$AGQ$102&lt;&gt;"")*(Data!B28:AGQ28&lt;&gt;""))</f>
        <v>0</v>
      </c>
      <c r="CC13" s="2" cm="1">
        <f t="array" ref="CC13">SUMPRODUCT(--(Data!$B$103:$AGQ$103&lt;&gt;"")*(Data!B28:AGQ28&lt;&gt;""))</f>
        <v>0</v>
      </c>
      <c r="CD13" s="2" cm="1">
        <f t="array" ref="CD13">SUMPRODUCT(--(Data!$B$104:$AGQ$104&lt;&gt;"")*(Data!B28:AGQ28&lt;&gt;""))</f>
        <v>0</v>
      </c>
      <c r="CE13" s="2" cm="1">
        <f t="array" ref="CE13">SUMPRODUCT(--(Data!$B$105:$AGQ$105&lt;&gt;"")*(Data!B28:AGQ28&lt;&gt;""))</f>
        <v>0</v>
      </c>
      <c r="CF13" s="2" cm="1">
        <f t="array" ref="CF13">SUMPRODUCT(--(Data!$B$106:$AGQ$106&lt;&gt;"")*(Data!B28:AGQ28&lt;&gt;""))</f>
        <v>0</v>
      </c>
      <c r="CG13" s="2" cm="1">
        <f t="array" ref="CG13">SUMPRODUCT(--(Data!$B$107:$AGQ$107&lt;&gt;"")*(Data!B28:AGQ28&lt;&gt;""))</f>
        <v>0</v>
      </c>
      <c r="CH13" s="2" cm="1">
        <f t="array" ref="CH13">SUMPRODUCT(--(Data!$B$108:$AGQ$108&lt;&gt;"")*(Data!B28:AGQ28&lt;&gt;""))</f>
        <v>0</v>
      </c>
      <c r="CI13" s="2" cm="1">
        <f t="array" ref="CI13">SUMPRODUCT(--(Data!$B$109:$AGQ$109&lt;&gt;"")*(Data!B28:AGQ28&lt;&gt;""))</f>
        <v>0</v>
      </c>
      <c r="CJ13" s="2" cm="1">
        <f t="array" ref="CJ13">SUMPRODUCT(--(Data!$B$110:$AGQ$110&lt;&gt;"")*(Data!B28:AGQ28&lt;&gt;""))</f>
        <v>0</v>
      </c>
      <c r="CK13" s="2" cm="1">
        <f t="array" ref="CK13">SUMPRODUCT(--(Data!$B$111:$AGQ$111&lt;&gt;"")*(Data!B28:AGQ28&lt;&gt;""))</f>
        <v>0</v>
      </c>
      <c r="CL13" s="2" cm="1">
        <f t="array" ref="CL13">SUMPRODUCT(--(Data!$B$112:$AGQ$112&lt;&gt;"")*(Data!B28:AGQ28&lt;&gt;""))</f>
        <v>0</v>
      </c>
      <c r="CM13" s="2" cm="1">
        <f t="array" ref="CM13">SUMPRODUCT(--(Data!$B$113:$AGQ$113&lt;&gt;"")*(Data!B28:AGQ28&lt;&gt;""))</f>
        <v>0</v>
      </c>
      <c r="CN13" s="2" cm="1">
        <f t="array" ref="CN13">SUMPRODUCT(--(Data!$B$114:$AGQ$114&lt;&gt;"")*(Data!B28:AGQ28&lt;&gt;""))</f>
        <v>0</v>
      </c>
      <c r="CO13" s="2" cm="1">
        <f t="array" ref="CO13">SUMPRODUCT(--(Data!$B$115:$AGQ$115&lt;&gt;"")*(Data!B28:AGQ28&lt;&gt;""))</f>
        <v>0</v>
      </c>
      <c r="CP13" s="2" cm="1">
        <f t="array" ref="CP13">SUMPRODUCT(--(Data!$B$116:$AGQ$116&lt;&gt;"")*(Data!B28:AGQ28&lt;&gt;""))</f>
        <v>0</v>
      </c>
      <c r="CQ13" s="2" cm="1">
        <f t="array" ref="CQ13">SUMPRODUCT(--(Data!$B$117:$AGQ$117&lt;&gt;"")*(Data!B28:AGQ28&lt;&gt;""))</f>
        <v>0</v>
      </c>
      <c r="CR13" s="2" cm="1">
        <f t="array" ref="CR13">SUMPRODUCT(--(Data!$B$118:$AGQ$118&lt;&gt;"")*(Data!B28:AGQ28&lt;&gt;""))</f>
        <v>0</v>
      </c>
      <c r="CS13" s="2" cm="1">
        <f t="array" ref="CS13">SUMPRODUCT(--(Data!$B$119:$AGQ$119&lt;&gt;"")*(Data!B28:AGQ28&lt;&gt;""))</f>
        <v>0</v>
      </c>
      <c r="CT13" s="2" cm="1">
        <f t="array" ref="CT13">SUMPRODUCT(--(Data!$B$120:$AGQ$120&lt;&gt;"")*(Data!B28:AGQ28&lt;&gt;""))</f>
        <v>0</v>
      </c>
      <c r="CU13" s="2" cm="1">
        <f t="array" ref="CU13">SUMPRODUCT(--(Data!$B$121:$AGQ$121&lt;&gt;"")*(Data!B28:AGQ28&lt;&gt;""))</f>
        <v>0</v>
      </c>
      <c r="CV13" s="2" cm="1">
        <f t="array" ref="CV13">SUMPRODUCT(--(Data!$B$122:$AGQ$122&lt;&gt;"")*(Data!B28:AGQ28&lt;&gt;""))</f>
        <v>0</v>
      </c>
      <c r="CW13" s="2" cm="1">
        <f t="array" ref="CW13">SUMPRODUCT(--(Data!$B$123:$AGQ$123&lt;&gt;"")*(Data!B28:AGQ28&lt;&gt;""))</f>
        <v>0</v>
      </c>
      <c r="CX13" s="2" cm="1">
        <f t="array" ref="CX13">SUMPRODUCT(--(Data!$B$124:$AGQ$124&lt;&gt;"")*(Data!B28:AGQ28&lt;&gt;""))</f>
        <v>0</v>
      </c>
      <c r="CY13" s="2" cm="1">
        <f t="array" ref="CY13">SUMPRODUCT(--(Data!$B$125:$AGQ$125&lt;&gt;"")*(Data!B28:AGQ28&lt;&gt;""))</f>
        <v>0</v>
      </c>
      <c r="CZ13" s="2" cm="1">
        <f t="array" ref="CZ13">SUMPRODUCT(--(Data!$B$126:$AGQ$126&lt;&gt;"")*(Data!B28:AGQ28&lt;&gt;""))</f>
        <v>0</v>
      </c>
      <c r="DA13" s="2" cm="1">
        <f t="array" ref="DA13">SUMPRODUCT(--(Data!$B$127:$AGQ$127&lt;&gt;"")*(Data!B28:AGQ28&lt;&gt;""))</f>
        <v>0</v>
      </c>
      <c r="DB13" s="2" cm="1">
        <f t="array" ref="DB13">SUMPRODUCT(--(Data!$B$128:$AGQ$128&lt;&gt;"")*(Data!B28:AGQ28&lt;&gt;""))</f>
        <v>0</v>
      </c>
      <c r="DC13" s="2" cm="1">
        <f t="array" ref="DC13">SUMPRODUCT(--(Data!$B$129:$AGQ$129&lt;&gt;"")*(Data!B28:AGQ28&lt;&gt;""))</f>
        <v>0</v>
      </c>
      <c r="DD13" s="2" cm="1">
        <f t="array" ref="DD13">SUMPRODUCT(--(Data!$B$130:$AGQ$130&lt;&gt;"")*(Data!B28:AGQ28&lt;&gt;""))</f>
        <v>0</v>
      </c>
      <c r="DE13" s="2" cm="1">
        <f t="array" ref="DE13">SUMPRODUCT(--(Data!$B$131:$AGQ$131&lt;&gt;"")*(Data!B28:AGQ28&lt;&gt;""))</f>
        <v>0</v>
      </c>
      <c r="DF13" s="2" cm="1">
        <f t="array" ref="DF13">SUMPRODUCT(--(Data!$B$132:$AGQ$132&lt;&gt;"")*(Data!B28:AGQ28&lt;&gt;""))</f>
        <v>0</v>
      </c>
      <c r="DG13" s="2" cm="1">
        <f t="array" ref="DG13">SUMPRODUCT(--(Data!$B$133:$AGQ$133&lt;&gt;"")*(Data!B28:AGQ28&lt;&gt;""))</f>
        <v>0</v>
      </c>
      <c r="DH13" s="2" cm="1">
        <f t="array" ref="DH13">SUMPRODUCT(--(Data!$B$134:$AGQ$134&lt;&gt;"")*(Data!B28:AGQ28&lt;&gt;""))</f>
        <v>0</v>
      </c>
      <c r="DI13" s="2" cm="1">
        <f t="array" ref="DI13">SUMPRODUCT(--(Data!$B$135:$AGQ$135&lt;&gt;"")*(Data!B28:AGQ28&lt;&gt;""))</f>
        <v>0</v>
      </c>
      <c r="DJ13" s="2" cm="1">
        <f t="array" ref="DJ13">SUMPRODUCT(--(Data!$B$136:$AGQ$136&lt;&gt;"")*(Data!B28:AGQ28&lt;&gt;""))</f>
        <v>0</v>
      </c>
      <c r="DK13" s="2" cm="1">
        <f t="array" ref="DK13">SUMPRODUCT(--(Data!$B$137:$AGQ$137&lt;&gt;"")*(Data!B28:AGQ28&lt;&gt;""))</f>
        <v>0</v>
      </c>
      <c r="DL13" s="2" cm="1">
        <f t="array" ref="DL13">SUMPRODUCT(--(Data!$B$138:$AGQ$138&lt;&gt;"")*(Data!B28:AGQ28&lt;&gt;""))</f>
        <v>0</v>
      </c>
      <c r="DM13" s="2" cm="1">
        <f t="array" ref="DM13">SUMPRODUCT(--(Data!$B$139:$AGQ$139&lt;&gt;"")*(Data!B28:AGQ28&lt;&gt;""))</f>
        <v>0</v>
      </c>
      <c r="DN13" s="2" cm="1">
        <f t="array" ref="DN13">SUMPRODUCT(--(Data!$B$140:$AGQ$140&lt;&gt;"")*(Data!B28:AGQ28&lt;&gt;""))</f>
        <v>0</v>
      </c>
      <c r="DO13" s="2" cm="1">
        <f t="array" ref="DO13">SUMPRODUCT(--(Data!$B$141:$AGQ$141&lt;&gt;"")*(Data!B28:AGQ28&lt;&gt;""))</f>
        <v>0</v>
      </c>
      <c r="DP13" s="2" cm="1">
        <f t="array" ref="DP13">SUMPRODUCT(--(Data!$B$142:$AGQ$142&lt;&gt;"")*(Data!B28:AGQ28&lt;&gt;""))</f>
        <v>0</v>
      </c>
      <c r="DQ13" s="2" cm="1">
        <f t="array" ref="DQ13">SUMPRODUCT(--(Data!$B$143:$AGQ$143&lt;&gt;"")*(Data!B28:AGQ28&lt;&gt;""))</f>
        <v>0</v>
      </c>
      <c r="DR13" s="2" cm="1">
        <f t="array" ref="DR13">SUMPRODUCT(--(Data!$B$144:$AGQ$144&lt;&gt;"")*(Data!B28:AGQ28&lt;&gt;""))</f>
        <v>0</v>
      </c>
      <c r="DS13" s="2" cm="1">
        <f t="array" ref="DS13">SUMPRODUCT(--(Data!$B$145:$AGQ$145&lt;&gt;"")*(Data!B28:AGQ28&lt;&gt;""))</f>
        <v>0</v>
      </c>
      <c r="DT13" s="2" cm="1">
        <f t="array" ref="DT13">SUMPRODUCT(--(Data!$B$146:$AGQ$146&lt;&gt;"")*(Data!B28:AGQ28&lt;&gt;""))</f>
        <v>0</v>
      </c>
      <c r="DU13" s="2" cm="1">
        <f t="array" ref="DU13">SUMPRODUCT(--(Data!$B$147:$AGQ$147&lt;&gt;"")*(Data!B28:AGQ28&lt;&gt;""))</f>
        <v>0</v>
      </c>
      <c r="DV13" s="2" cm="1">
        <f t="array" ref="DV13">SUMPRODUCT(--(Data!$B$148:$AGQ$148&lt;&gt;"")*(Data!B28:AGQ28&lt;&gt;""))</f>
        <v>0</v>
      </c>
      <c r="DW13" s="2" cm="1">
        <f t="array" ref="DW13">SUMPRODUCT(--(Data!$B$149:$AGQ$149&lt;&gt;"")*(Data!B28:AGQ28&lt;&gt;""))</f>
        <v>0</v>
      </c>
      <c r="DX13" s="2" cm="1">
        <f t="array" ref="DX13">SUMPRODUCT(--(Data!$B$150:$AGQ$150&lt;&gt;"")*(Data!B28:AGQ28&lt;&gt;""))</f>
        <v>0</v>
      </c>
      <c r="DY13" s="2" cm="1">
        <f t="array" ref="DY13">SUMPRODUCT(--(Data!$B$151:$AGQ$151&lt;&gt;"")*(Data!B28:AGQ28&lt;&gt;""))</f>
        <v>0</v>
      </c>
      <c r="DZ13" s="2" cm="1">
        <f t="array" ref="DZ13">SUMPRODUCT(--(Data!$B$152:$AGQ$152&lt;&gt;"")*(Data!B28:AGQ28&lt;&gt;""))</f>
        <v>0</v>
      </c>
      <c r="EA13" s="2" cm="1">
        <f t="array" ref="EA13">SUMPRODUCT(--(Data!$B$153:$AGQ$153&lt;&gt;"")*(Data!B28:AGQ28&lt;&gt;""))</f>
        <v>0</v>
      </c>
      <c r="EB13" s="2" cm="1">
        <f t="array" ref="EB13">SUMPRODUCT(--(Data!$B$154:$AGQ$154&lt;&gt;"")*(Data!B28:AGQ28&lt;&gt;""))</f>
        <v>0</v>
      </c>
      <c r="EC13" s="2" cm="1">
        <f t="array" ref="EC13">SUMPRODUCT(--(Data!$B$155:$AGQ$155&lt;&gt;"")*(Data!B28:AGQ28&lt;&gt;""))</f>
        <v>0</v>
      </c>
      <c r="ED13" s="2" cm="1">
        <f t="array" ref="ED13">SUMPRODUCT(--(Data!$B$156:$AGQ$156&lt;&gt;"")*(Data!B28:AGQ28&lt;&gt;""))</f>
        <v>0</v>
      </c>
      <c r="EE13" s="2" cm="1">
        <f t="array" ref="EE13">SUMPRODUCT(--(Data!$B$157:$AGQ$157&lt;&gt;"")*(Data!B28:AGQ28&lt;&gt;""))</f>
        <v>0</v>
      </c>
      <c r="EF13" s="2" cm="1">
        <f t="array" ref="EF13">SUMPRODUCT(--(Data!$B$158:$AGQ$158&lt;&gt;"")*(Data!B28:AGQ28&lt;&gt;""))</f>
        <v>0</v>
      </c>
      <c r="EG13" s="2" cm="1">
        <f t="array" ref="EG13">SUMPRODUCT(--(Data!$B$159:$AGQ$159&lt;&gt;"")*(Data!B28:AGQ28&lt;&gt;""))</f>
        <v>0</v>
      </c>
      <c r="EH13" s="2" cm="1">
        <f t="array" ref="EH13">SUMPRODUCT(--(Data!$B$160:$AGQ$160&lt;&gt;"")*(Data!B28:AGQ28&lt;&gt;""))</f>
        <v>0</v>
      </c>
      <c r="EI13" s="2" cm="1">
        <f t="array" ref="EI13">SUMPRODUCT(--(Data!$B$161:$AGQ$161&lt;&gt;"")*(Data!B28:AGQ28&lt;&gt;""))</f>
        <v>0</v>
      </c>
      <c r="EJ13" s="2" cm="1">
        <f t="array" ref="EJ13">SUMPRODUCT(--(Data!$B$162:$AGQ$162&lt;&gt;"")*(Data!B28:AGQ28&lt;&gt;""))</f>
        <v>0</v>
      </c>
      <c r="EK13" s="2" cm="1">
        <f t="array" ref="EK13">SUMPRODUCT(--(Data!$B$163:$AGQ$163&lt;&gt;"")*(Data!B28:AGQ28&lt;&gt;""))</f>
        <v>0</v>
      </c>
      <c r="EL13" s="2" cm="1">
        <f t="array" ref="EL13">SUMPRODUCT(--(Data!$B$164:$AGQ$164&lt;&gt;"")*(Data!B28:AGQ28&lt;&gt;""))</f>
        <v>0</v>
      </c>
      <c r="EM13" s="2" cm="1">
        <f t="array" ref="EM13">SUMPRODUCT(--(Data!$B$165:$AGQ$165&lt;&gt;"")*(Data!B28:AGQ28&lt;&gt;""))</f>
        <v>0</v>
      </c>
      <c r="EN13" s="2" cm="1">
        <f t="array" ref="EN13">SUMPRODUCT(--(Data!$B$166:$AGQ$166&lt;&gt;"")*(Data!B28:AGQ28&lt;&gt;""))</f>
        <v>0</v>
      </c>
      <c r="EU13" s="400"/>
      <c r="EV13" s="399"/>
      <c r="EW13" s="399"/>
    </row>
    <row r="14" spans="1:153" x14ac:dyDescent="0.25">
      <c r="A14" s="1" t="str">
        <f>Data!A29</f>
        <v>VINS-Mono</v>
      </c>
      <c r="B14" s="12" t="s">
        <v>10</v>
      </c>
      <c r="C14" s="2" cm="1">
        <f t="array" ref="C14">SUMPRODUCT(--(Data!$B$25:$AGQ$25&lt;&gt;"")*(Data!B29:AGQ29&lt;&gt;""))</f>
        <v>0</v>
      </c>
      <c r="D14" s="2" cm="1">
        <f t="array" ref="D14">SUMPRODUCT(--(Data!$B$26:$AGQ$26&lt;&gt;"")*(Data!B29:AGQ29&lt;&gt;""))</f>
        <v>49</v>
      </c>
      <c r="E14" s="2" cm="1">
        <f t="array" ref="E14">SUMPRODUCT(--(Data!$B$27:$AGQ$27&lt;&gt;"")*(Data!B29:AGQ29&lt;&gt;""))</f>
        <v>20</v>
      </c>
      <c r="F14" s="2" cm="1">
        <f t="array" ref="F14">SUMPRODUCT(--(Data!$B$28:$AGQ$28&lt;&gt;"")*(Data!B29:AGQ29&lt;&gt;""))</f>
        <v>8</v>
      </c>
      <c r="G14" s="208"/>
      <c r="H14" s="2" cm="1">
        <f t="array" ref="H14">SUMPRODUCT(--(Data!$B$30:$AGQ$30&lt;&gt;"")*(Data!B29:AGQ29&lt;&gt;""))</f>
        <v>8</v>
      </c>
      <c r="I14" s="2" cm="1">
        <f t="array" ref="I14">SUMPRODUCT(--(Data!$B$31:$AGQ$31&lt;&gt;"")*(Data!B29:AGQ29&lt;&gt;""))</f>
        <v>40</v>
      </c>
      <c r="J14" s="2" cm="1">
        <f t="array" ref="J14">SUMPRODUCT(--(Data!$B$32:$AGQ$32&lt;&gt;"")*(Data!B29:AGQ29&lt;&gt;""))</f>
        <v>20</v>
      </c>
      <c r="K14" s="2" cm="1">
        <f t="array" ref="K14">SUMPRODUCT(--(Data!$B$33:$AGQ$33&lt;&gt;"")*(Data!B29:AGQ29&lt;&gt;""))</f>
        <v>8</v>
      </c>
      <c r="L14" s="2" cm="1">
        <f t="array" ref="L14">SUMPRODUCT(--(Data!$B$34:$AGQ$34&lt;&gt;"")*(Data!B29:AGQ29&lt;&gt;""))</f>
        <v>20</v>
      </c>
      <c r="M14" s="2" cm="1">
        <f t="array" ref="M14">SUMPRODUCT(--(Data!$B$35:$AGQ$35&lt;&gt;"")*(Data!B29:AGQ29&lt;&gt;""))</f>
        <v>31</v>
      </c>
      <c r="N14" s="2" cm="1">
        <f t="array" ref="N14">SUMPRODUCT(--(Data!$B$36:$AGQ$36&lt;&gt;"")*(Data!B29:AGQ29&lt;&gt;""))</f>
        <v>0</v>
      </c>
      <c r="O14" s="2" cm="1">
        <f t="array" ref="O14">SUMPRODUCT(--(Data!$B$37:$AGQ$37&lt;&gt;"")*(Data!B29:AGQ29&lt;&gt;""))</f>
        <v>0</v>
      </c>
      <c r="P14" s="2" cm="1">
        <f t="array" ref="P14">SUMPRODUCT(--(Data!$B$38:$AGQ$38&lt;&gt;"")*(Data!B29:AGQ29&lt;&gt;""))</f>
        <v>24</v>
      </c>
      <c r="Q14" s="2" cm="1">
        <f t="array" ref="Q14">SUMPRODUCT(--(Data!$B$39:$AGQ$39&lt;&gt;"")*(Data!B29:AGQ29&lt;&gt;""))</f>
        <v>0</v>
      </c>
      <c r="R14" s="2" cm="1">
        <f t="array" ref="R14">SUMPRODUCT(--(Data!$B$40:$AGQ$40&lt;&gt;"")*(Data!B29:AGQ29&lt;&gt;""))</f>
        <v>0</v>
      </c>
      <c r="S14" s="2" cm="1">
        <f t="array" ref="S14">SUMPRODUCT(--(Data!$B$41:$AGQ$41&lt;&gt;"")*(Data!B29:AGQ29&lt;&gt;""))</f>
        <v>0</v>
      </c>
      <c r="T14" s="2" cm="1">
        <f t="array" ref="T14">SUMPRODUCT(--(Data!$B$42:$AGQ$42&lt;&gt;"")*(Data!B29:AGQ29&lt;&gt;""))</f>
        <v>24</v>
      </c>
      <c r="U14" s="2" cm="1">
        <f t="array" ref="U14">SUMPRODUCT(--(Data!$B$43:$AGQ$43&lt;&gt;"")*(Data!B29:AGQ29&lt;&gt;""))</f>
        <v>0</v>
      </c>
      <c r="V14" s="2" cm="1">
        <f t="array" ref="V14">SUMPRODUCT(--(Data!$B$44:$AGQ$44&lt;&gt;"")*(Data!B29:AGQ29&lt;&gt;""))</f>
        <v>0</v>
      </c>
      <c r="W14" s="2" cm="1">
        <f t="array" ref="W14">SUMPRODUCT(--(Data!$B$45:$AGQ$45&lt;&gt;"")*(Data!B29:AGQ29&lt;&gt;""))</f>
        <v>0</v>
      </c>
      <c r="X14" s="2" cm="1">
        <f t="array" ref="X14">SUMPRODUCT(--(Data!$B$46:$AGQ$46&lt;&gt;"")*(Data!B29:AGQ29&lt;&gt;""))</f>
        <v>0</v>
      </c>
      <c r="Y14" s="2" cm="1">
        <f t="array" ref="Y14">SUMPRODUCT(--(Data!$B$47:$AGQ$47&lt;&gt;"")*(Data!B29:AGQ29&lt;&gt;""))</f>
        <v>0</v>
      </c>
      <c r="Z14" s="2" cm="1">
        <f t="array" ref="Z14">SUMPRODUCT(--(Data!$B$48:$AGQ$48&lt;&gt;"")*(Data!B29:AGQ29&lt;&gt;""))</f>
        <v>24</v>
      </c>
      <c r="AA14" s="2" cm="1">
        <f t="array" ref="AA14">SUMPRODUCT(--(Data!$B$49:$AGQ$49&lt;&gt;"")*(Data!B29:AGQ29&lt;&gt;""))</f>
        <v>24</v>
      </c>
      <c r="AB14" s="2" cm="1">
        <f t="array" ref="AB14">SUMPRODUCT(--(Data!$B$50:$AGQ$50&lt;&gt;"")*(Data!B29:AGQ29&lt;&gt;""))</f>
        <v>0</v>
      </c>
      <c r="AC14" s="2" cm="1">
        <f t="array" ref="AC14">SUMPRODUCT(--(Data!$B$51:$AGQ$51&lt;&gt;"")*(Data!B29:AGQ29&lt;&gt;""))</f>
        <v>0</v>
      </c>
      <c r="AD14" s="2" cm="1">
        <f t="array" ref="AD14">SUMPRODUCT(--(Data!$B$52:$AGQ$52&lt;&gt;"")*(Data!B29:AGQ29&lt;&gt;""))</f>
        <v>0</v>
      </c>
      <c r="AE14" s="2" cm="1">
        <f t="array" ref="AE14">SUMPRODUCT(--(Data!$B$53:$AGQ$53&lt;&gt;"")*(Data!B29:AGQ29&lt;&gt;""))</f>
        <v>0</v>
      </c>
      <c r="AF14" s="2" cm="1">
        <f t="array" ref="AF14">SUMPRODUCT(--(Data!$B$54:$AGQ$54&lt;&gt;"")*(Data!B29:AGQ29&lt;&gt;""))</f>
        <v>0</v>
      </c>
      <c r="AG14" s="2" cm="1">
        <f t="array" ref="AG14">SUMPRODUCT(--(Data!$B$55:$AGQ$55&lt;&gt;"")*(Data!B29:AGQ29&lt;&gt;""))</f>
        <v>0</v>
      </c>
      <c r="AH14" s="2" cm="1">
        <f t="array" ref="AH14">SUMPRODUCT(--(Data!$B$56:$AGQ$56&lt;&gt;"")*(Data!B29:AGQ29&lt;&gt;""))</f>
        <v>0</v>
      </c>
      <c r="AI14" s="2" cm="1">
        <f t="array" ref="AI14">SUMPRODUCT(--(Data!$B$57:$AGQ$57&lt;&gt;"")*(Data!B29:AGQ29&lt;&gt;""))</f>
        <v>0</v>
      </c>
      <c r="AJ14" s="2" cm="1">
        <f t="array" ref="AJ14">SUMPRODUCT(--(Data!$B$58:$AGQ$58&lt;&gt;"")*(Data!B29:AGQ29&lt;&gt;""))</f>
        <v>0</v>
      </c>
      <c r="AK14" s="2" cm="1">
        <f t="array" ref="AK14">SUMPRODUCT(--(Data!$B$59:$AGQ$59&lt;&gt;"")*(Data!B29:AGQ29&lt;&gt;""))</f>
        <v>0</v>
      </c>
      <c r="AL14" s="2" cm="1">
        <f t="array" ref="AL14">SUMPRODUCT(--(Data!$B$60:$AGQ$60&lt;&gt;"")*(Data!B29:AGQ29&lt;&gt;""))</f>
        <v>0</v>
      </c>
      <c r="AM14" s="2" cm="1">
        <f t="array" ref="AM14">SUMPRODUCT(--(Data!$B$61:$AGQ$61&lt;&gt;"")*(Data!B29:AGQ29&lt;&gt;""))</f>
        <v>0</v>
      </c>
      <c r="AN14" s="2" cm="1">
        <f t="array" ref="AN14">SUMPRODUCT(--(Data!$B$62:$AGQ$62&lt;&gt;"")*(Data!B29:AGQ29&lt;&gt;""))</f>
        <v>0</v>
      </c>
      <c r="AO14" s="2" cm="1">
        <f t="array" ref="AO14">SUMPRODUCT(--(Data!$B$63:$AGQ$63&lt;&gt;"")*(Data!B29:AGQ29&lt;&gt;""))</f>
        <v>0</v>
      </c>
      <c r="AP14" s="2" cm="1">
        <f t="array" ref="AP14">SUMPRODUCT(--(Data!$B$64:$AGQ$64&lt;&gt;"")*(Data!B29:AGQ29&lt;&gt;""))</f>
        <v>0</v>
      </c>
      <c r="AQ14" s="2" cm="1">
        <f t="array" ref="AQ14">SUMPRODUCT(--(Data!$B$65:$AGQ$65&lt;&gt;"")*(Data!B29:AGQ29&lt;&gt;""))</f>
        <v>0</v>
      </c>
      <c r="AR14" s="2" cm="1">
        <f t="array" ref="AR14">SUMPRODUCT(--(Data!$B$66:$AGQ$66&lt;&gt;"")*(Data!B29:AGQ29&lt;&gt;""))</f>
        <v>0</v>
      </c>
      <c r="AS14" s="2" cm="1">
        <f t="array" ref="AS14">SUMPRODUCT(--(Data!$B$67:$AGQ$67&lt;&gt;"")*(Data!B29:AGQ29&lt;&gt;""))</f>
        <v>0</v>
      </c>
      <c r="AT14" s="2" cm="1">
        <f t="array" ref="AT14">SUMPRODUCT(--(Data!$B$68:$AGQ$68&lt;&gt;"")*(Data!B29:AGQ29&lt;&gt;""))</f>
        <v>0</v>
      </c>
      <c r="AU14" s="2" cm="1">
        <f t="array" ref="AU14">SUMPRODUCT(--(Data!$B$69:$AGQ$69&lt;&gt;"")*(Data!B29:AGQ29&lt;&gt;""))</f>
        <v>0</v>
      </c>
      <c r="AV14" s="2" cm="1">
        <f t="array" ref="AV14">SUMPRODUCT(--(Data!$B$70:$AGQ$70&lt;&gt;"")*(Data!B29:AGQ29&lt;&gt;""))</f>
        <v>50</v>
      </c>
      <c r="AW14" s="2" cm="1">
        <f t="array" ref="AW14">SUMPRODUCT(--(Data!$B$71:$AGQ$71&lt;&gt;"")*(Data!B29:AGQ29&lt;&gt;""))</f>
        <v>55</v>
      </c>
      <c r="AX14" s="2" cm="1">
        <f t="array" ref="AX14">SUMPRODUCT(--(Data!$B$72:$AGQ$72&lt;&gt;"")*(Data!B29:AGQ29&lt;&gt;""))</f>
        <v>0</v>
      </c>
      <c r="AY14" s="2" cm="1">
        <f t="array" ref="AY14">SUMPRODUCT(--(Data!$B$73:$AGQ$73&lt;&gt;"")*(Data!B29:AGQ29&lt;&gt;""))</f>
        <v>18</v>
      </c>
      <c r="AZ14" s="2" cm="1">
        <f t="array" ref="AZ14">SUMPRODUCT(--(Data!$B$74:$AGQ$74&lt;&gt;"")*(Data!B29:AGQ29&lt;&gt;""))</f>
        <v>29</v>
      </c>
      <c r="BA14" s="2" cm="1">
        <f t="array" ref="BA14">SUMPRODUCT(--(Data!$B$75:$AGQ$75&lt;&gt;"")*(Data!B29:AGQ29&lt;&gt;""))</f>
        <v>0</v>
      </c>
      <c r="BB14" s="2" cm="1">
        <f t="array" ref="BB14">SUMPRODUCT(--(Data!$B$76:$AGQ$76&lt;&gt;"")*(Data!B29:AGQ29&lt;&gt;""))</f>
        <v>0</v>
      </c>
      <c r="BC14" s="2" cm="1">
        <f t="array" ref="BC14">SUMPRODUCT(--(Data!$B$77:$AGQ$77&lt;&gt;"")*(Data!B29:AGQ29&lt;&gt;""))</f>
        <v>0</v>
      </c>
      <c r="BD14" s="2" cm="1">
        <f t="array" ref="BD14">SUMPRODUCT(--(Data!$B$78:$AGQ$78&lt;&gt;"")*(Data!B29:AGQ29&lt;&gt;""))</f>
        <v>0</v>
      </c>
      <c r="BE14" s="2" cm="1">
        <f t="array" ref="BE14">SUMPRODUCT(--(Data!$B$79:$AGQ$79&lt;&gt;"")*(Data!B29:AGQ29&lt;&gt;""))</f>
        <v>0</v>
      </c>
      <c r="BF14" s="2" cm="1">
        <f t="array" ref="BF14">SUMPRODUCT(--(Data!$B$80:$AGQ$80&lt;&gt;"")*(Data!B29:AGQ29&lt;&gt;""))</f>
        <v>0</v>
      </c>
      <c r="BG14" s="2" cm="1">
        <f t="array" ref="BG14">SUMPRODUCT(--(Data!$B$81:$AGQ$81&lt;&gt;"")*(Data!B29:AGQ29&lt;&gt;""))</f>
        <v>0</v>
      </c>
      <c r="BH14" s="2" cm="1">
        <f t="array" ref="BH14">SUMPRODUCT(--(Data!$B$82:$AGQ$82&lt;&gt;"")*(Data!B29:AGQ29&lt;&gt;""))</f>
        <v>0</v>
      </c>
      <c r="BI14" s="2" cm="1">
        <f t="array" ref="BI14">SUMPRODUCT(--(Data!$B$83:$AGQ$83&lt;&gt;"")*(Data!B29:AGQ29&lt;&gt;""))</f>
        <v>0</v>
      </c>
      <c r="BJ14" s="2" cm="1">
        <f t="array" ref="BJ14">SUMPRODUCT(--(Data!$B$84:$AGQ$84&lt;&gt;"")*(Data!B29:AGQ29&lt;&gt;""))</f>
        <v>0</v>
      </c>
      <c r="BK14" s="2" cm="1">
        <f t="array" ref="BK14">SUMPRODUCT(--(Data!$B$85:$AGQ$85&lt;&gt;"")*(Data!B29:AGQ29&lt;&gt;""))</f>
        <v>0</v>
      </c>
      <c r="BL14" s="2" cm="1">
        <f t="array" ref="BL14">SUMPRODUCT(--(Data!$B$86:$AGQ$86&lt;&gt;"")*(Data!B29:AGQ29&lt;&gt;""))</f>
        <v>0</v>
      </c>
      <c r="BM14" s="2" cm="1">
        <f t="array" ref="BM14">SUMPRODUCT(--(Data!$B$87:$AGQ$87&lt;&gt;"")*(Data!B29:AGQ29&lt;&gt;""))</f>
        <v>0</v>
      </c>
      <c r="BN14" s="2" cm="1">
        <f t="array" ref="BN14">SUMPRODUCT(--(Data!$B$88:$AGQ$88&lt;&gt;"")*(Data!B29:AGQ29&lt;&gt;""))</f>
        <v>0</v>
      </c>
      <c r="BO14" s="2" cm="1">
        <f t="array" ref="BO14">SUMPRODUCT(--(Data!$B$89:$AGQ$89&lt;&gt;"")*(Data!B29:AGQ29&lt;&gt;""))</f>
        <v>0</v>
      </c>
      <c r="BP14" s="2" cm="1">
        <f t="array" ref="BP14">SUMPRODUCT(--(Data!$B$90:$AGQ$90&lt;&gt;"")*(Data!B29:AGQ29&lt;&gt;""))</f>
        <v>0</v>
      </c>
      <c r="BQ14" s="2" cm="1">
        <f t="array" ref="BQ14">SUMPRODUCT(--(Data!$B$91:$AGQ$91&lt;&gt;"")*(Data!B29:AGQ29&lt;&gt;""))</f>
        <v>0</v>
      </c>
      <c r="BR14" s="2" cm="1">
        <f t="array" ref="BR14">SUMPRODUCT(--(Data!$B$92:$AGQ$92&lt;&gt;"")*(Data!B29:AGQ29&lt;&gt;""))</f>
        <v>0</v>
      </c>
      <c r="BS14" s="2" cm="1">
        <f t="array" ref="BS14">SUMPRODUCT(--(Data!$B$93:$AGQ$93&lt;&gt;"")*(Data!B29:AGQ29&lt;&gt;""))</f>
        <v>0</v>
      </c>
      <c r="BT14" s="2" cm="1">
        <f t="array" ref="BT14">SUMPRODUCT(--(Data!$B$94:$AGQ$94&lt;&gt;"")*(Data!B29:AGQ29&lt;&gt;""))</f>
        <v>0</v>
      </c>
      <c r="BU14" s="2" cm="1">
        <f t="array" ref="BU14">SUMPRODUCT(--(Data!$B$95:$AGQ$95&lt;&gt;"")*(Data!B29:AGQ29&lt;&gt;""))</f>
        <v>0</v>
      </c>
      <c r="BV14" s="2" cm="1">
        <f t="array" ref="BV14">SUMPRODUCT(--(Data!$B$96:$AGQ$96&lt;&gt;"")*(Data!B29:AGQ29&lt;&gt;""))</f>
        <v>0</v>
      </c>
      <c r="BW14" s="2" cm="1">
        <f t="array" ref="BW14">SUMPRODUCT(--(Data!$B$97:$AGQ$97&lt;&gt;"")*(Data!B29:AGQ29&lt;&gt;""))</f>
        <v>0</v>
      </c>
      <c r="BX14" s="2" cm="1">
        <f t="array" ref="BX14">SUMPRODUCT(--(Data!$B$98:$AGQ$98&lt;&gt;"")*(Data!B29:AGQ29&lt;&gt;""))</f>
        <v>0</v>
      </c>
      <c r="BY14" s="2" cm="1">
        <f t="array" ref="BY14">SUMPRODUCT(--(Data!$B$99:$AGQ$99&lt;&gt;"")*(Data!B29:AGQ29&lt;&gt;""))</f>
        <v>0</v>
      </c>
      <c r="BZ14" s="2" cm="1">
        <f t="array" ref="BZ14">SUMPRODUCT(--(Data!$B$100:$AGQ$100&lt;&gt;"")*(Data!B29:AGQ29&lt;&gt;""))</f>
        <v>0</v>
      </c>
      <c r="CA14" s="2" cm="1">
        <f t="array" ref="CA14">SUMPRODUCT(--(Data!$B$101:$AGQ$101&lt;&gt;"")*(Data!B29:AGQ29&lt;&gt;""))</f>
        <v>0</v>
      </c>
      <c r="CB14" s="2" cm="1">
        <f t="array" ref="CB14">SUMPRODUCT(--(Data!$B$102:$AGQ$102&lt;&gt;"")*(Data!B29:AGQ29&lt;&gt;""))</f>
        <v>0</v>
      </c>
      <c r="CC14" s="2" cm="1">
        <f t="array" ref="CC14">SUMPRODUCT(--(Data!$B$103:$AGQ$103&lt;&gt;"")*(Data!B29:AGQ29&lt;&gt;""))</f>
        <v>9</v>
      </c>
      <c r="CD14" s="2" cm="1">
        <f t="array" ref="CD14">SUMPRODUCT(--(Data!$B$104:$AGQ$104&lt;&gt;"")*(Data!B29:AGQ29&lt;&gt;""))</f>
        <v>0</v>
      </c>
      <c r="CE14" s="2" cm="1">
        <f t="array" ref="CE14">SUMPRODUCT(--(Data!$B$105:$AGQ$105&lt;&gt;"")*(Data!B29:AGQ29&lt;&gt;""))</f>
        <v>0</v>
      </c>
      <c r="CF14" s="2" cm="1">
        <f t="array" ref="CF14">SUMPRODUCT(--(Data!$B$106:$AGQ$106&lt;&gt;"")*(Data!B29:AGQ29&lt;&gt;""))</f>
        <v>0</v>
      </c>
      <c r="CG14" s="2" cm="1">
        <f t="array" ref="CG14">SUMPRODUCT(--(Data!$B$107:$AGQ$107&lt;&gt;"")*(Data!B29:AGQ29&lt;&gt;""))</f>
        <v>0</v>
      </c>
      <c r="CH14" s="2" cm="1">
        <f t="array" ref="CH14">SUMPRODUCT(--(Data!$B$108:$AGQ$108&lt;&gt;"")*(Data!B29:AGQ29&lt;&gt;""))</f>
        <v>0</v>
      </c>
      <c r="CI14" s="2" cm="1">
        <f t="array" ref="CI14">SUMPRODUCT(--(Data!$B$109:$AGQ$109&lt;&gt;"")*(Data!B29:AGQ29&lt;&gt;""))</f>
        <v>0</v>
      </c>
      <c r="CJ14" s="2" cm="1">
        <f t="array" ref="CJ14">SUMPRODUCT(--(Data!$B$110:$AGQ$110&lt;&gt;"")*(Data!B29:AGQ29&lt;&gt;""))</f>
        <v>0</v>
      </c>
      <c r="CK14" s="2" cm="1">
        <f t="array" ref="CK14">SUMPRODUCT(--(Data!$B$111:$AGQ$111&lt;&gt;"")*(Data!B29:AGQ29&lt;&gt;""))</f>
        <v>0</v>
      </c>
      <c r="CL14" s="2" cm="1">
        <f t="array" ref="CL14">SUMPRODUCT(--(Data!$B$112:$AGQ$112&lt;&gt;"")*(Data!B29:AGQ29&lt;&gt;""))</f>
        <v>0</v>
      </c>
      <c r="CM14" s="2" cm="1">
        <f t="array" ref="CM14">SUMPRODUCT(--(Data!$B$113:$AGQ$113&lt;&gt;"")*(Data!B29:AGQ29&lt;&gt;""))</f>
        <v>0</v>
      </c>
      <c r="CN14" s="2" cm="1">
        <f t="array" ref="CN14">SUMPRODUCT(--(Data!$B$114:$AGQ$114&lt;&gt;"")*(Data!B29:AGQ29&lt;&gt;""))</f>
        <v>0</v>
      </c>
      <c r="CO14" s="2" cm="1">
        <f t="array" ref="CO14">SUMPRODUCT(--(Data!$B$115:$AGQ$115&lt;&gt;"")*(Data!B29:AGQ29&lt;&gt;""))</f>
        <v>0</v>
      </c>
      <c r="CP14" s="2" cm="1">
        <f t="array" ref="CP14">SUMPRODUCT(--(Data!$B$116:$AGQ$116&lt;&gt;"")*(Data!B29:AGQ29&lt;&gt;""))</f>
        <v>0</v>
      </c>
      <c r="CQ14" s="2" cm="1">
        <f t="array" ref="CQ14">SUMPRODUCT(--(Data!$B$117:$AGQ$117&lt;&gt;"")*(Data!B29:AGQ29&lt;&gt;""))</f>
        <v>0</v>
      </c>
      <c r="CR14" s="2" cm="1">
        <f t="array" ref="CR14">SUMPRODUCT(--(Data!$B$118:$AGQ$118&lt;&gt;"")*(Data!B29:AGQ29&lt;&gt;""))</f>
        <v>0</v>
      </c>
      <c r="CS14" s="2" cm="1">
        <f t="array" ref="CS14">SUMPRODUCT(--(Data!$B$119:$AGQ$119&lt;&gt;"")*(Data!B29:AGQ29&lt;&gt;""))</f>
        <v>0</v>
      </c>
      <c r="CT14" s="2" cm="1">
        <f t="array" ref="CT14">SUMPRODUCT(--(Data!$B$120:$AGQ$120&lt;&gt;"")*(Data!B29:AGQ29&lt;&gt;""))</f>
        <v>0</v>
      </c>
      <c r="CU14" s="2" cm="1">
        <f t="array" ref="CU14">SUMPRODUCT(--(Data!$B$121:$AGQ$121&lt;&gt;"")*(Data!B29:AGQ29&lt;&gt;""))</f>
        <v>0</v>
      </c>
      <c r="CV14" s="2" cm="1">
        <f t="array" ref="CV14">SUMPRODUCT(--(Data!$B$122:$AGQ$122&lt;&gt;"")*(Data!B29:AGQ29&lt;&gt;""))</f>
        <v>0</v>
      </c>
      <c r="CW14" s="2" cm="1">
        <f t="array" ref="CW14">SUMPRODUCT(--(Data!$B$123:$AGQ$123&lt;&gt;"")*(Data!B29:AGQ29&lt;&gt;""))</f>
        <v>0</v>
      </c>
      <c r="CX14" s="2" cm="1">
        <f t="array" ref="CX14">SUMPRODUCT(--(Data!$B$124:$AGQ$124&lt;&gt;"")*(Data!B29:AGQ29&lt;&gt;""))</f>
        <v>0</v>
      </c>
      <c r="CY14" s="2" cm="1">
        <f t="array" ref="CY14">SUMPRODUCT(--(Data!$B$125:$AGQ$125&lt;&gt;"")*(Data!B29:AGQ29&lt;&gt;""))</f>
        <v>0</v>
      </c>
      <c r="CZ14" s="2" cm="1">
        <f t="array" ref="CZ14">SUMPRODUCT(--(Data!$B$126:$AGQ$126&lt;&gt;"")*(Data!B29:AGQ29&lt;&gt;""))</f>
        <v>0</v>
      </c>
      <c r="DA14" s="2" cm="1">
        <f t="array" ref="DA14">SUMPRODUCT(--(Data!$B$127:$AGQ$127&lt;&gt;"")*(Data!B29:AGQ29&lt;&gt;""))</f>
        <v>0</v>
      </c>
      <c r="DB14" s="2" cm="1">
        <f t="array" ref="DB14">SUMPRODUCT(--(Data!$B$128:$AGQ$128&lt;&gt;"")*(Data!B29:AGQ29&lt;&gt;""))</f>
        <v>0</v>
      </c>
      <c r="DC14" s="2" cm="1">
        <f t="array" ref="DC14">SUMPRODUCT(--(Data!$B$129:$AGQ$129&lt;&gt;"")*(Data!B29:AGQ29&lt;&gt;""))</f>
        <v>0</v>
      </c>
      <c r="DD14" s="2" cm="1">
        <f t="array" ref="DD14">SUMPRODUCT(--(Data!$B$130:$AGQ$130&lt;&gt;"")*(Data!B29:AGQ29&lt;&gt;""))</f>
        <v>0</v>
      </c>
      <c r="DE14" s="2" cm="1">
        <f t="array" ref="DE14">SUMPRODUCT(--(Data!$B$131:$AGQ$131&lt;&gt;"")*(Data!B29:AGQ29&lt;&gt;""))</f>
        <v>0</v>
      </c>
      <c r="DF14" s="2" cm="1">
        <f t="array" ref="DF14">SUMPRODUCT(--(Data!$B$132:$AGQ$132&lt;&gt;"")*(Data!B29:AGQ29&lt;&gt;""))</f>
        <v>0</v>
      </c>
      <c r="DG14" s="2" cm="1">
        <f t="array" ref="DG14">SUMPRODUCT(--(Data!$B$133:$AGQ$133&lt;&gt;"")*(Data!B29:AGQ29&lt;&gt;""))</f>
        <v>0</v>
      </c>
      <c r="DH14" s="2" cm="1">
        <f t="array" ref="DH14">SUMPRODUCT(--(Data!$B$134:$AGQ$134&lt;&gt;"")*(Data!B29:AGQ29&lt;&gt;""))</f>
        <v>0</v>
      </c>
      <c r="DI14" s="2" cm="1">
        <f t="array" ref="DI14">SUMPRODUCT(--(Data!$B$135:$AGQ$135&lt;&gt;"")*(Data!B29:AGQ29&lt;&gt;""))</f>
        <v>0</v>
      </c>
      <c r="DJ14" s="2" cm="1">
        <f t="array" ref="DJ14">SUMPRODUCT(--(Data!$B$136:$AGQ$136&lt;&gt;"")*(Data!B29:AGQ29&lt;&gt;""))</f>
        <v>0</v>
      </c>
      <c r="DK14" s="2" cm="1">
        <f t="array" ref="DK14">SUMPRODUCT(--(Data!$B$137:$AGQ$137&lt;&gt;"")*(Data!B29:AGQ29&lt;&gt;""))</f>
        <v>0</v>
      </c>
      <c r="DL14" s="2" cm="1">
        <f t="array" ref="DL14">SUMPRODUCT(--(Data!$B$138:$AGQ$138&lt;&gt;"")*(Data!B29:AGQ29&lt;&gt;""))</f>
        <v>0</v>
      </c>
      <c r="DM14" s="2" cm="1">
        <f t="array" ref="DM14">SUMPRODUCT(--(Data!$B$139:$AGQ$139&lt;&gt;"")*(Data!B29:AGQ29&lt;&gt;""))</f>
        <v>0</v>
      </c>
      <c r="DN14" s="2" cm="1">
        <f t="array" ref="DN14">SUMPRODUCT(--(Data!$B$140:$AGQ$140&lt;&gt;"")*(Data!B29:AGQ29&lt;&gt;""))</f>
        <v>0</v>
      </c>
      <c r="DO14" s="2" cm="1">
        <f t="array" ref="DO14">SUMPRODUCT(--(Data!$B$141:$AGQ$141&lt;&gt;"")*(Data!B29:AGQ29&lt;&gt;""))</f>
        <v>0</v>
      </c>
      <c r="DP14" s="2" cm="1">
        <f t="array" ref="DP14">SUMPRODUCT(--(Data!$B$142:$AGQ$142&lt;&gt;"")*(Data!B29:AGQ29&lt;&gt;""))</f>
        <v>0</v>
      </c>
      <c r="DQ14" s="2" cm="1">
        <f t="array" ref="DQ14">SUMPRODUCT(--(Data!$B$143:$AGQ$143&lt;&gt;"")*(Data!B29:AGQ29&lt;&gt;""))</f>
        <v>0</v>
      </c>
      <c r="DR14" s="2" cm="1">
        <f t="array" ref="DR14">SUMPRODUCT(--(Data!$B$144:$AGQ$144&lt;&gt;"")*(Data!B29:AGQ29&lt;&gt;""))</f>
        <v>0</v>
      </c>
      <c r="DS14" s="2" cm="1">
        <f t="array" ref="DS14">SUMPRODUCT(--(Data!$B$145:$AGQ$145&lt;&gt;"")*(Data!B29:AGQ29&lt;&gt;""))</f>
        <v>0</v>
      </c>
      <c r="DT14" s="2" cm="1">
        <f t="array" ref="DT14">SUMPRODUCT(--(Data!$B$146:$AGQ$146&lt;&gt;"")*(Data!B29:AGQ29&lt;&gt;""))</f>
        <v>0</v>
      </c>
      <c r="DU14" s="2" cm="1">
        <f t="array" ref="DU14">SUMPRODUCT(--(Data!$B$147:$AGQ$147&lt;&gt;"")*(Data!B29:AGQ29&lt;&gt;""))</f>
        <v>0</v>
      </c>
      <c r="DV14" s="2" cm="1">
        <f t="array" ref="DV14">SUMPRODUCT(--(Data!$B$148:$AGQ$148&lt;&gt;"")*(Data!B29:AGQ29&lt;&gt;""))</f>
        <v>0</v>
      </c>
      <c r="DW14" s="2" cm="1">
        <f t="array" ref="DW14">SUMPRODUCT(--(Data!$B$149:$AGQ$149&lt;&gt;"")*(Data!B29:AGQ29&lt;&gt;""))</f>
        <v>0</v>
      </c>
      <c r="DX14" s="2" cm="1">
        <f t="array" ref="DX14">SUMPRODUCT(--(Data!$B$150:$AGQ$150&lt;&gt;"")*(Data!B29:AGQ29&lt;&gt;""))</f>
        <v>0</v>
      </c>
      <c r="DY14" s="2" cm="1">
        <f t="array" ref="DY14">SUMPRODUCT(--(Data!$B$151:$AGQ$151&lt;&gt;"")*(Data!B29:AGQ29&lt;&gt;""))</f>
        <v>0</v>
      </c>
      <c r="DZ14" s="2" cm="1">
        <f t="array" ref="DZ14">SUMPRODUCT(--(Data!$B$152:$AGQ$152&lt;&gt;"")*(Data!B29:AGQ29&lt;&gt;""))</f>
        <v>0</v>
      </c>
      <c r="EA14" s="2" cm="1">
        <f t="array" ref="EA14">SUMPRODUCT(--(Data!$B$153:$AGQ$153&lt;&gt;"")*(Data!B29:AGQ29&lt;&gt;""))</f>
        <v>0</v>
      </c>
      <c r="EB14" s="2" cm="1">
        <f t="array" ref="EB14">SUMPRODUCT(--(Data!$B$154:$AGQ$154&lt;&gt;"")*(Data!B29:AGQ29&lt;&gt;""))</f>
        <v>0</v>
      </c>
      <c r="EC14" s="2" cm="1">
        <f t="array" ref="EC14">SUMPRODUCT(--(Data!$B$155:$AGQ$155&lt;&gt;"")*(Data!B29:AGQ29&lt;&gt;""))</f>
        <v>0</v>
      </c>
      <c r="ED14" s="2" cm="1">
        <f t="array" ref="ED14">SUMPRODUCT(--(Data!$B$156:$AGQ$156&lt;&gt;"")*(Data!B29:AGQ29&lt;&gt;""))</f>
        <v>0</v>
      </c>
      <c r="EE14" s="2" cm="1">
        <f t="array" ref="EE14">SUMPRODUCT(--(Data!$B$157:$AGQ$157&lt;&gt;"")*(Data!B29:AGQ29&lt;&gt;""))</f>
        <v>0</v>
      </c>
      <c r="EF14" s="2" cm="1">
        <f t="array" ref="EF14">SUMPRODUCT(--(Data!$B$158:$AGQ$158&lt;&gt;"")*(Data!B29:AGQ29&lt;&gt;""))</f>
        <v>0</v>
      </c>
      <c r="EG14" s="2" cm="1">
        <f t="array" ref="EG14">SUMPRODUCT(--(Data!$B$159:$AGQ$159&lt;&gt;"")*(Data!B29:AGQ29&lt;&gt;""))</f>
        <v>0</v>
      </c>
      <c r="EH14" s="2" cm="1">
        <f t="array" ref="EH14">SUMPRODUCT(--(Data!$B$160:$AGQ$160&lt;&gt;"")*(Data!B29:AGQ29&lt;&gt;""))</f>
        <v>0</v>
      </c>
      <c r="EI14" s="2" cm="1">
        <f t="array" ref="EI14">SUMPRODUCT(--(Data!$B$161:$AGQ$161&lt;&gt;"")*(Data!B29:AGQ29&lt;&gt;""))</f>
        <v>0</v>
      </c>
      <c r="EJ14" s="2" cm="1">
        <f t="array" ref="EJ14">SUMPRODUCT(--(Data!$B$162:$AGQ$162&lt;&gt;"")*(Data!B29:AGQ29&lt;&gt;""))</f>
        <v>0</v>
      </c>
      <c r="EK14" s="2" cm="1">
        <f t="array" ref="EK14">SUMPRODUCT(--(Data!$B$163:$AGQ$163&lt;&gt;"")*(Data!B29:AGQ29&lt;&gt;""))</f>
        <v>0</v>
      </c>
      <c r="EL14" s="2" cm="1">
        <f t="array" ref="EL14">SUMPRODUCT(--(Data!$B$164:$AGQ$164&lt;&gt;"")*(Data!B29:AGQ29&lt;&gt;""))</f>
        <v>0</v>
      </c>
      <c r="EM14" s="2" cm="1">
        <f t="array" ref="EM14">SUMPRODUCT(--(Data!$B$165:$AGQ$165&lt;&gt;"")*(Data!B29:AGQ29&lt;&gt;""))</f>
        <v>0</v>
      </c>
      <c r="EN14" s="2" cm="1">
        <f t="array" ref="EN14">SUMPRODUCT(--(Data!$B$166:$AGQ$166&lt;&gt;"")*(Data!B29:AGQ29&lt;&gt;""))</f>
        <v>0</v>
      </c>
      <c r="EU14" s="400"/>
      <c r="EV14" s="399"/>
      <c r="EW14" s="399"/>
    </row>
    <row r="15" spans="1:153" x14ac:dyDescent="0.25">
      <c r="A15" s="1" t="str">
        <f>Data!A30</f>
        <v>VINS-Fusion</v>
      </c>
      <c r="B15" s="12" t="s">
        <v>11</v>
      </c>
      <c r="C15" s="2" cm="1">
        <f t="array" ref="C15">SUMPRODUCT(--(Data!$B$25:$AGQ$25&lt;&gt;"")*(Data!B30:AGQ30&lt;&gt;""))</f>
        <v>0</v>
      </c>
      <c r="D15" s="2" cm="1">
        <f t="array" ref="D15">SUMPRODUCT(--(Data!$B$26:$AGQ$26&lt;&gt;"")*(Data!B30:AGQ30&lt;&gt;""))</f>
        <v>35</v>
      </c>
      <c r="E15" s="2" cm="1">
        <f t="array" ref="E15">SUMPRODUCT(--(Data!$B$27:$AGQ$27&lt;&gt;"")*(Data!B30:AGQ30&lt;&gt;""))</f>
        <v>8</v>
      </c>
      <c r="F15" s="2" cm="1">
        <f t="array" ref="F15">SUMPRODUCT(--(Data!$B$28:$AGQ$28&lt;&gt;"")*(Data!B30:AGQ30&lt;&gt;""))</f>
        <v>24</v>
      </c>
      <c r="G15" s="2" cm="1">
        <f t="array" ref="G15">SUMPRODUCT(--(Data!$B$29:$AGQ$29&lt;&gt;"")*(Data!B30:AGQ30&lt;&gt;""))</f>
        <v>8</v>
      </c>
      <c r="H15" s="208"/>
      <c r="I15" s="2" cm="1">
        <f t="array" ref="I15">SUMPRODUCT(--(Data!$B$31:$AGQ$31&lt;&gt;"")*(Data!B30:AGQ30&lt;&gt;""))</f>
        <v>24</v>
      </c>
      <c r="J15" s="2" cm="1">
        <f t="array" ref="J15">SUMPRODUCT(--(Data!$B$32:$AGQ$32&lt;&gt;"")*(Data!B30:AGQ30&lt;&gt;""))</f>
        <v>35</v>
      </c>
      <c r="K15" s="2" cm="1">
        <f t="array" ref="K15">SUMPRODUCT(--(Data!$B$33:$AGQ$33&lt;&gt;"")*(Data!B30:AGQ30&lt;&gt;""))</f>
        <v>19</v>
      </c>
      <c r="L15" s="2" cm="1">
        <f t="array" ref="L15">SUMPRODUCT(--(Data!$B$34:$AGQ$34&lt;&gt;"")*(Data!B30:AGQ30&lt;&gt;""))</f>
        <v>8</v>
      </c>
      <c r="M15" s="2" cm="1">
        <f t="array" ref="M15">SUMPRODUCT(--(Data!$B$35:$AGQ$35&lt;&gt;"")*(Data!B30:AGQ30&lt;&gt;""))</f>
        <v>60</v>
      </c>
      <c r="N15" s="2" cm="1">
        <f t="array" ref="N15">SUMPRODUCT(--(Data!$B$36:$AGQ$36&lt;&gt;"")*(Data!B30:AGQ30&lt;&gt;""))</f>
        <v>0</v>
      </c>
      <c r="O15" s="2" cm="1">
        <f t="array" ref="O15">SUMPRODUCT(--(Data!$B$37:$AGQ$37&lt;&gt;"")*(Data!B30:AGQ30&lt;&gt;""))</f>
        <v>11</v>
      </c>
      <c r="P15" s="2" cm="1">
        <f t="array" ref="P15">SUMPRODUCT(--(Data!$B$38:$AGQ$38&lt;&gt;"")*(Data!B30:AGQ30&lt;&gt;""))</f>
        <v>0</v>
      </c>
      <c r="Q15" s="2" cm="1">
        <f t="array" ref="Q15">SUMPRODUCT(--(Data!$B$39:$AGQ$39&lt;&gt;"")*(Data!B30:AGQ30&lt;&gt;""))</f>
        <v>16</v>
      </c>
      <c r="R15" s="2" cm="1">
        <f t="array" ref="R15">SUMPRODUCT(--(Data!$B$40:$AGQ$40&lt;&gt;"")*(Data!B30:AGQ30&lt;&gt;""))</f>
        <v>0</v>
      </c>
      <c r="S15" s="2" cm="1">
        <f t="array" ref="S15">SUMPRODUCT(--(Data!$B$41:$AGQ$41&lt;&gt;"")*(Data!B30:AGQ30&lt;&gt;""))</f>
        <v>11</v>
      </c>
      <c r="T15" s="2" cm="1">
        <f t="array" ref="T15">SUMPRODUCT(--(Data!$B$42:$AGQ$42&lt;&gt;"")*(Data!B30:AGQ30&lt;&gt;""))</f>
        <v>0</v>
      </c>
      <c r="U15" s="2" cm="1">
        <f t="array" ref="U15">SUMPRODUCT(--(Data!$B$43:$AGQ$43&lt;&gt;"")*(Data!B30:AGQ30&lt;&gt;""))</f>
        <v>0</v>
      </c>
      <c r="V15" s="2" cm="1">
        <f t="array" ref="V15">SUMPRODUCT(--(Data!$B$44:$AGQ$44&lt;&gt;"")*(Data!B30:AGQ30&lt;&gt;""))</f>
        <v>0</v>
      </c>
      <c r="W15" s="2" cm="1">
        <f t="array" ref="W15">SUMPRODUCT(--(Data!$B$45:$AGQ$45&lt;&gt;"")*(Data!B30:AGQ30&lt;&gt;""))</f>
        <v>0</v>
      </c>
      <c r="X15" s="2" cm="1">
        <f t="array" ref="X15">SUMPRODUCT(--(Data!$B$46:$AGQ$46&lt;&gt;"")*(Data!B30:AGQ30&lt;&gt;""))</f>
        <v>0</v>
      </c>
      <c r="Y15" s="2" cm="1">
        <f t="array" ref="Y15">SUMPRODUCT(--(Data!$B$47:$AGQ$47&lt;&gt;"")*(Data!B30:AGQ30&lt;&gt;""))</f>
        <v>0</v>
      </c>
      <c r="Z15" s="2" cm="1">
        <f t="array" ref="Z15">SUMPRODUCT(--(Data!$B$48:$AGQ$48&lt;&gt;"")*(Data!B30:AGQ30&lt;&gt;""))</f>
        <v>0</v>
      </c>
      <c r="AA15" s="2" cm="1">
        <f t="array" ref="AA15">SUMPRODUCT(--(Data!$B$49:$AGQ$49&lt;&gt;"")*(Data!B30:AGQ30&lt;&gt;""))</f>
        <v>0</v>
      </c>
      <c r="AB15" s="2" cm="1">
        <f t="array" ref="AB15">SUMPRODUCT(--(Data!$B$50:$AGQ$50&lt;&gt;"")*(Data!B30:AGQ30&lt;&gt;""))</f>
        <v>0</v>
      </c>
      <c r="AC15" s="2" cm="1">
        <f t="array" ref="AC15">SUMPRODUCT(--(Data!$B$51:$AGQ$51&lt;&gt;"")*(Data!B30:AGQ30&lt;&gt;""))</f>
        <v>16</v>
      </c>
      <c r="AD15" s="2" cm="1">
        <f t="array" ref="AD15">SUMPRODUCT(--(Data!$B$52:$AGQ$52&lt;&gt;"")*(Data!B30:AGQ30&lt;&gt;""))</f>
        <v>0</v>
      </c>
      <c r="AE15" s="2" cm="1">
        <f t="array" ref="AE15">SUMPRODUCT(--(Data!$B$53:$AGQ$53&lt;&gt;"")*(Data!B30:AGQ30&lt;&gt;""))</f>
        <v>0</v>
      </c>
      <c r="AF15" s="2" cm="1">
        <f t="array" ref="AF15">SUMPRODUCT(--(Data!$B$54:$AGQ$54&lt;&gt;"")*(Data!B30:AGQ30&lt;&gt;""))</f>
        <v>0</v>
      </c>
      <c r="AG15" s="2" cm="1">
        <f t="array" ref="AG15">SUMPRODUCT(--(Data!$B$55:$AGQ$55&lt;&gt;"")*(Data!B30:AGQ30&lt;&gt;""))</f>
        <v>0</v>
      </c>
      <c r="AH15" s="2" cm="1">
        <f t="array" ref="AH15">SUMPRODUCT(--(Data!$B$56:$AGQ$56&lt;&gt;"")*(Data!B30:AGQ30&lt;&gt;""))</f>
        <v>0</v>
      </c>
      <c r="AI15" s="2" cm="1">
        <f t="array" ref="AI15">SUMPRODUCT(--(Data!$B$57:$AGQ$57&lt;&gt;"")*(Data!B30:AGQ30&lt;&gt;""))</f>
        <v>0</v>
      </c>
      <c r="AJ15" s="2" cm="1">
        <f t="array" ref="AJ15">SUMPRODUCT(--(Data!$B$58:$AGQ$58&lt;&gt;"")*(Data!B30:AGQ30&lt;&gt;""))</f>
        <v>0</v>
      </c>
      <c r="AK15" s="2" cm="1">
        <f t="array" ref="AK15">SUMPRODUCT(--(Data!$B$59:$AGQ$59&lt;&gt;"")*(Data!B30:AGQ30&lt;&gt;""))</f>
        <v>0</v>
      </c>
      <c r="AL15" s="2" cm="1">
        <f t="array" ref="AL15">SUMPRODUCT(--(Data!$B$60:$AGQ$60&lt;&gt;"")*(Data!B30:AGQ30&lt;&gt;""))</f>
        <v>0</v>
      </c>
      <c r="AM15" s="2" cm="1">
        <f t="array" ref="AM15">SUMPRODUCT(--(Data!$B$61:$AGQ$61&lt;&gt;"")*(Data!B30:AGQ30&lt;&gt;""))</f>
        <v>0</v>
      </c>
      <c r="AN15" s="2" cm="1">
        <f t="array" ref="AN15">SUMPRODUCT(--(Data!$B$62:$AGQ$62&lt;&gt;"")*(Data!B30:AGQ30&lt;&gt;""))</f>
        <v>0</v>
      </c>
      <c r="AO15" s="2" cm="1">
        <f t="array" ref="AO15">SUMPRODUCT(--(Data!$B$63:$AGQ$63&lt;&gt;"")*(Data!B30:AGQ30&lt;&gt;""))</f>
        <v>11</v>
      </c>
      <c r="AP15" s="2" cm="1">
        <f t="array" ref="AP15">SUMPRODUCT(--(Data!$B$64:$AGQ$64&lt;&gt;"")*(Data!B30:AGQ30&lt;&gt;""))</f>
        <v>11</v>
      </c>
      <c r="AQ15" s="2" cm="1">
        <f t="array" ref="AQ15">SUMPRODUCT(--(Data!$B$65:$AGQ$65&lt;&gt;"")*(Data!B30:AGQ30&lt;&gt;""))</f>
        <v>11</v>
      </c>
      <c r="AR15" s="2" cm="1">
        <f t="array" ref="AR15">SUMPRODUCT(--(Data!$B$66:$AGQ$66&lt;&gt;"")*(Data!B30:AGQ30&lt;&gt;""))</f>
        <v>11</v>
      </c>
      <c r="AS15" s="2" cm="1">
        <f t="array" ref="AS15">SUMPRODUCT(--(Data!$B$67:$AGQ$67&lt;&gt;"")*(Data!B30:AGQ30&lt;&gt;""))</f>
        <v>0</v>
      </c>
      <c r="AT15" s="2" cm="1">
        <f t="array" ref="AT15">SUMPRODUCT(--(Data!$B$68:$AGQ$68&lt;&gt;"")*(Data!B30:AGQ30&lt;&gt;""))</f>
        <v>11</v>
      </c>
      <c r="AU15" s="2" cm="1">
        <f t="array" ref="AU15">SUMPRODUCT(--(Data!$B$69:$AGQ$69&lt;&gt;"")*(Data!B30:AGQ30&lt;&gt;""))</f>
        <v>11</v>
      </c>
      <c r="AV15" s="2" cm="1">
        <f t="array" ref="AV15">SUMPRODUCT(--(Data!$B$70:$AGQ$70&lt;&gt;"")*(Data!B30:AGQ30&lt;&gt;""))</f>
        <v>0</v>
      </c>
      <c r="AW15" s="2" cm="1">
        <f t="array" ref="AW15">SUMPRODUCT(--(Data!$B$71:$AGQ$71&lt;&gt;"")*(Data!B30:AGQ30&lt;&gt;""))</f>
        <v>0</v>
      </c>
      <c r="AX15" s="2" cm="1">
        <f t="array" ref="AX15">SUMPRODUCT(--(Data!$B$72:$AGQ$72&lt;&gt;"")*(Data!B30:AGQ30&lt;&gt;""))</f>
        <v>0</v>
      </c>
      <c r="AY15" s="2" cm="1">
        <f t="array" ref="AY15">SUMPRODUCT(--(Data!$B$73:$AGQ$73&lt;&gt;"")*(Data!B30:AGQ30&lt;&gt;""))</f>
        <v>0</v>
      </c>
      <c r="AZ15" s="2" cm="1">
        <f t="array" ref="AZ15">SUMPRODUCT(--(Data!$B$74:$AGQ$74&lt;&gt;"")*(Data!B30:AGQ30&lt;&gt;""))</f>
        <v>0</v>
      </c>
      <c r="BA15" s="2" cm="1">
        <f t="array" ref="BA15">SUMPRODUCT(--(Data!$B$75:$AGQ$75&lt;&gt;"")*(Data!B30:AGQ30&lt;&gt;""))</f>
        <v>0</v>
      </c>
      <c r="BB15" s="2" cm="1">
        <f t="array" ref="BB15">SUMPRODUCT(--(Data!$B$76:$AGQ$76&lt;&gt;"")*(Data!B30:AGQ30&lt;&gt;""))</f>
        <v>0</v>
      </c>
      <c r="BC15" s="2" cm="1">
        <f t="array" ref="BC15">SUMPRODUCT(--(Data!$B$77:$AGQ$77&lt;&gt;"")*(Data!B30:AGQ30&lt;&gt;""))</f>
        <v>0</v>
      </c>
      <c r="BD15" s="2" cm="1">
        <f t="array" ref="BD15">SUMPRODUCT(--(Data!$B$78:$AGQ$78&lt;&gt;"")*(Data!B30:AGQ30&lt;&gt;""))</f>
        <v>0</v>
      </c>
      <c r="BE15" s="2" cm="1">
        <f t="array" ref="BE15">SUMPRODUCT(--(Data!$B$79:$AGQ$79&lt;&gt;"")*(Data!B30:AGQ30&lt;&gt;""))</f>
        <v>0</v>
      </c>
      <c r="BF15" s="2" cm="1">
        <f t="array" ref="BF15">SUMPRODUCT(--(Data!$B$80:$AGQ$80&lt;&gt;"")*(Data!B30:AGQ30&lt;&gt;""))</f>
        <v>0</v>
      </c>
      <c r="BG15" s="2" cm="1">
        <f t="array" ref="BG15">SUMPRODUCT(--(Data!$B$81:$AGQ$81&lt;&gt;"")*(Data!B30:AGQ30&lt;&gt;""))</f>
        <v>0</v>
      </c>
      <c r="BH15" s="2" cm="1">
        <f t="array" ref="BH15">SUMPRODUCT(--(Data!$B$82:$AGQ$82&lt;&gt;"")*(Data!B30:AGQ30&lt;&gt;""))</f>
        <v>0</v>
      </c>
      <c r="BI15" s="2" cm="1">
        <f t="array" ref="BI15">SUMPRODUCT(--(Data!$B$83:$AGQ$83&lt;&gt;"")*(Data!B30:AGQ30&lt;&gt;""))</f>
        <v>0</v>
      </c>
      <c r="BJ15" s="2" cm="1">
        <f t="array" ref="BJ15">SUMPRODUCT(--(Data!$B$84:$AGQ$84&lt;&gt;"")*(Data!B30:AGQ30&lt;&gt;""))</f>
        <v>0</v>
      </c>
      <c r="BK15" s="2" cm="1">
        <f t="array" ref="BK15">SUMPRODUCT(--(Data!$B$85:$AGQ$85&lt;&gt;"")*(Data!B30:AGQ30&lt;&gt;""))</f>
        <v>0</v>
      </c>
      <c r="BL15" s="2" cm="1">
        <f t="array" ref="BL15">SUMPRODUCT(--(Data!$B$86:$AGQ$86&lt;&gt;"")*(Data!B30:AGQ30&lt;&gt;""))</f>
        <v>0</v>
      </c>
      <c r="BM15" s="2" cm="1">
        <f t="array" ref="BM15">SUMPRODUCT(--(Data!$B$87:$AGQ$87&lt;&gt;"")*(Data!B30:AGQ30&lt;&gt;""))</f>
        <v>0</v>
      </c>
      <c r="BN15" s="2" cm="1">
        <f t="array" ref="BN15">SUMPRODUCT(--(Data!$B$88:$AGQ$88&lt;&gt;"")*(Data!B30:AGQ30&lt;&gt;""))</f>
        <v>0</v>
      </c>
      <c r="BO15" s="2" cm="1">
        <f t="array" ref="BO15">SUMPRODUCT(--(Data!$B$89:$AGQ$89&lt;&gt;"")*(Data!B30:AGQ30&lt;&gt;""))</f>
        <v>0</v>
      </c>
      <c r="BP15" s="2" cm="1">
        <f t="array" ref="BP15">SUMPRODUCT(--(Data!$B$90:$AGQ$90&lt;&gt;"")*(Data!B30:AGQ30&lt;&gt;""))</f>
        <v>0</v>
      </c>
      <c r="BQ15" s="2" cm="1">
        <f t="array" ref="BQ15">SUMPRODUCT(--(Data!$B$91:$AGQ$91&lt;&gt;"")*(Data!B30:AGQ30&lt;&gt;""))</f>
        <v>0</v>
      </c>
      <c r="BR15" s="2" cm="1">
        <f t="array" ref="BR15">SUMPRODUCT(--(Data!$B$92:$AGQ$92&lt;&gt;"")*(Data!B30:AGQ30&lt;&gt;""))</f>
        <v>0</v>
      </c>
      <c r="BS15" s="2" cm="1">
        <f t="array" ref="BS15">SUMPRODUCT(--(Data!$B$93:$AGQ$93&lt;&gt;"")*(Data!B30:AGQ30&lt;&gt;""))</f>
        <v>0</v>
      </c>
      <c r="BT15" s="2" cm="1">
        <f t="array" ref="BT15">SUMPRODUCT(--(Data!$B$94:$AGQ$94&lt;&gt;"")*(Data!B30:AGQ30&lt;&gt;""))</f>
        <v>0</v>
      </c>
      <c r="BU15" s="2" cm="1">
        <f t="array" ref="BU15">SUMPRODUCT(--(Data!$B$95:$AGQ$95&lt;&gt;"")*(Data!B30:AGQ30&lt;&gt;""))</f>
        <v>0</v>
      </c>
      <c r="BV15" s="2" cm="1">
        <f t="array" ref="BV15">SUMPRODUCT(--(Data!$B$96:$AGQ$96&lt;&gt;"")*(Data!B30:AGQ30&lt;&gt;""))</f>
        <v>0</v>
      </c>
      <c r="BW15" s="2" cm="1">
        <f t="array" ref="BW15">SUMPRODUCT(--(Data!$B$97:$AGQ$97&lt;&gt;"")*(Data!B30:AGQ30&lt;&gt;""))</f>
        <v>0</v>
      </c>
      <c r="BX15" s="2" cm="1">
        <f t="array" ref="BX15">SUMPRODUCT(--(Data!$B$98:$AGQ$98&lt;&gt;"")*(Data!B30:AGQ30&lt;&gt;""))</f>
        <v>0</v>
      </c>
      <c r="BY15" s="2" cm="1">
        <f t="array" ref="BY15">SUMPRODUCT(--(Data!$B$99:$AGQ$99&lt;&gt;"")*(Data!B30:AGQ30&lt;&gt;""))</f>
        <v>0</v>
      </c>
      <c r="BZ15" s="2" cm="1">
        <f t="array" ref="BZ15">SUMPRODUCT(--(Data!$B$100:$AGQ$100&lt;&gt;"")*(Data!B30:AGQ30&lt;&gt;""))</f>
        <v>0</v>
      </c>
      <c r="CA15" s="2" cm="1">
        <f t="array" ref="CA15">SUMPRODUCT(--(Data!$B$101:$AGQ$101&lt;&gt;"")*(Data!B30:AGQ30&lt;&gt;""))</f>
        <v>0</v>
      </c>
      <c r="CB15" s="2" cm="1">
        <f t="array" ref="CB15">SUMPRODUCT(--(Data!$B$102:$AGQ$102&lt;&gt;"")*(Data!B30:AGQ30&lt;&gt;""))</f>
        <v>0</v>
      </c>
      <c r="CC15" s="2" cm="1">
        <f t="array" ref="CC15">SUMPRODUCT(--(Data!$B$103:$AGQ$103&lt;&gt;"")*(Data!B30:AGQ30&lt;&gt;""))</f>
        <v>0</v>
      </c>
      <c r="CD15" s="2" cm="1">
        <f t="array" ref="CD15">SUMPRODUCT(--(Data!$B$104:$AGQ$104&lt;&gt;"")*(Data!B30:AGQ30&lt;&gt;""))</f>
        <v>0</v>
      </c>
      <c r="CE15" s="2" cm="1">
        <f t="array" ref="CE15">SUMPRODUCT(--(Data!$B$105:$AGQ$105&lt;&gt;"")*(Data!B30:AGQ30&lt;&gt;""))</f>
        <v>0</v>
      </c>
      <c r="CF15" s="2" cm="1">
        <f t="array" ref="CF15">SUMPRODUCT(--(Data!$B$106:$AGQ$106&lt;&gt;"")*(Data!B30:AGQ30&lt;&gt;""))</f>
        <v>0</v>
      </c>
      <c r="CG15" s="2" cm="1">
        <f t="array" ref="CG15">SUMPRODUCT(--(Data!$B$107:$AGQ$107&lt;&gt;"")*(Data!B30:AGQ30&lt;&gt;""))</f>
        <v>0</v>
      </c>
      <c r="CH15" s="2" cm="1">
        <f t="array" ref="CH15">SUMPRODUCT(--(Data!$B$108:$AGQ$108&lt;&gt;"")*(Data!B30:AGQ30&lt;&gt;""))</f>
        <v>0</v>
      </c>
      <c r="CI15" s="2" cm="1">
        <f t="array" ref="CI15">SUMPRODUCT(--(Data!$B$109:$AGQ$109&lt;&gt;"")*(Data!B30:AGQ30&lt;&gt;""))</f>
        <v>0</v>
      </c>
      <c r="CJ15" s="2" cm="1">
        <f t="array" ref="CJ15">SUMPRODUCT(--(Data!$B$110:$AGQ$110&lt;&gt;"")*(Data!B30:AGQ30&lt;&gt;""))</f>
        <v>0</v>
      </c>
      <c r="CK15" s="2" cm="1">
        <f t="array" ref="CK15">SUMPRODUCT(--(Data!$B$111:$AGQ$111&lt;&gt;"")*(Data!B30:AGQ30&lt;&gt;""))</f>
        <v>0</v>
      </c>
      <c r="CL15" s="2" cm="1">
        <f t="array" ref="CL15">SUMPRODUCT(--(Data!$B$112:$AGQ$112&lt;&gt;"")*(Data!B30:AGQ30&lt;&gt;""))</f>
        <v>0</v>
      </c>
      <c r="CM15" s="2" cm="1">
        <f t="array" ref="CM15">SUMPRODUCT(--(Data!$B$113:$AGQ$113&lt;&gt;"")*(Data!B30:AGQ30&lt;&gt;""))</f>
        <v>0</v>
      </c>
      <c r="CN15" s="2" cm="1">
        <f t="array" ref="CN15">SUMPRODUCT(--(Data!$B$114:$AGQ$114&lt;&gt;"")*(Data!B30:AGQ30&lt;&gt;""))</f>
        <v>0</v>
      </c>
      <c r="CO15" s="2" cm="1">
        <f t="array" ref="CO15">SUMPRODUCT(--(Data!$B$115:$AGQ$115&lt;&gt;"")*(Data!B30:AGQ30&lt;&gt;""))</f>
        <v>0</v>
      </c>
      <c r="CP15" s="2" cm="1">
        <f t="array" ref="CP15">SUMPRODUCT(--(Data!$B$116:$AGQ$116&lt;&gt;"")*(Data!B30:AGQ30&lt;&gt;""))</f>
        <v>0</v>
      </c>
      <c r="CQ15" s="2" cm="1">
        <f t="array" ref="CQ15">SUMPRODUCT(--(Data!$B$117:$AGQ$117&lt;&gt;"")*(Data!B30:AGQ30&lt;&gt;""))</f>
        <v>0</v>
      </c>
      <c r="CR15" s="2" cm="1">
        <f t="array" ref="CR15">SUMPRODUCT(--(Data!$B$118:$AGQ$118&lt;&gt;"")*(Data!B30:AGQ30&lt;&gt;""))</f>
        <v>0</v>
      </c>
      <c r="CS15" s="2" cm="1">
        <f t="array" ref="CS15">SUMPRODUCT(--(Data!$B$119:$AGQ$119&lt;&gt;"")*(Data!B30:AGQ30&lt;&gt;""))</f>
        <v>0</v>
      </c>
      <c r="CT15" s="2" cm="1">
        <f t="array" ref="CT15">SUMPRODUCT(--(Data!$B$120:$AGQ$120&lt;&gt;"")*(Data!B30:AGQ30&lt;&gt;""))</f>
        <v>0</v>
      </c>
      <c r="CU15" s="2" cm="1">
        <f t="array" ref="CU15">SUMPRODUCT(--(Data!$B$121:$AGQ$121&lt;&gt;"")*(Data!B30:AGQ30&lt;&gt;""))</f>
        <v>0</v>
      </c>
      <c r="CV15" s="2" cm="1">
        <f t="array" ref="CV15">SUMPRODUCT(--(Data!$B$122:$AGQ$122&lt;&gt;"")*(Data!B30:AGQ30&lt;&gt;""))</f>
        <v>0</v>
      </c>
      <c r="CW15" s="2" cm="1">
        <f t="array" ref="CW15">SUMPRODUCT(--(Data!$B$123:$AGQ$123&lt;&gt;"")*(Data!B30:AGQ30&lt;&gt;""))</f>
        <v>0</v>
      </c>
      <c r="CX15" s="2" cm="1">
        <f t="array" ref="CX15">SUMPRODUCT(--(Data!$B$124:$AGQ$124&lt;&gt;"")*(Data!B30:AGQ30&lt;&gt;""))</f>
        <v>0</v>
      </c>
      <c r="CY15" s="2" cm="1">
        <f t="array" ref="CY15">SUMPRODUCT(--(Data!$B$125:$AGQ$125&lt;&gt;"")*(Data!B30:AGQ30&lt;&gt;""))</f>
        <v>0</v>
      </c>
      <c r="CZ15" s="2" cm="1">
        <f t="array" ref="CZ15">SUMPRODUCT(--(Data!$B$126:$AGQ$126&lt;&gt;"")*(Data!B30:AGQ30&lt;&gt;""))</f>
        <v>0</v>
      </c>
      <c r="DA15" s="2" cm="1">
        <f t="array" ref="DA15">SUMPRODUCT(--(Data!$B$127:$AGQ$127&lt;&gt;"")*(Data!B30:AGQ30&lt;&gt;""))</f>
        <v>0</v>
      </c>
      <c r="DB15" s="2" cm="1">
        <f t="array" ref="DB15">SUMPRODUCT(--(Data!$B$128:$AGQ$128&lt;&gt;"")*(Data!B30:AGQ30&lt;&gt;""))</f>
        <v>0</v>
      </c>
      <c r="DC15" s="2" cm="1">
        <f t="array" ref="DC15">SUMPRODUCT(--(Data!$B$129:$AGQ$129&lt;&gt;"")*(Data!B30:AGQ30&lt;&gt;""))</f>
        <v>0</v>
      </c>
      <c r="DD15" s="2" cm="1">
        <f t="array" ref="DD15">SUMPRODUCT(--(Data!$B$130:$AGQ$130&lt;&gt;"")*(Data!B30:AGQ30&lt;&gt;""))</f>
        <v>0</v>
      </c>
      <c r="DE15" s="2" cm="1">
        <f t="array" ref="DE15">SUMPRODUCT(--(Data!$B$131:$AGQ$131&lt;&gt;"")*(Data!B30:AGQ30&lt;&gt;""))</f>
        <v>0</v>
      </c>
      <c r="DF15" s="2" cm="1">
        <f t="array" ref="DF15">SUMPRODUCT(--(Data!$B$132:$AGQ$132&lt;&gt;"")*(Data!B30:AGQ30&lt;&gt;""))</f>
        <v>0</v>
      </c>
      <c r="DG15" s="2" cm="1">
        <f t="array" ref="DG15">SUMPRODUCT(--(Data!$B$133:$AGQ$133&lt;&gt;"")*(Data!B30:AGQ30&lt;&gt;""))</f>
        <v>0</v>
      </c>
      <c r="DH15" s="2" cm="1">
        <f t="array" ref="DH15">SUMPRODUCT(--(Data!$B$134:$AGQ$134&lt;&gt;"")*(Data!B30:AGQ30&lt;&gt;""))</f>
        <v>0</v>
      </c>
      <c r="DI15" s="2" cm="1">
        <f t="array" ref="DI15">SUMPRODUCT(--(Data!$B$135:$AGQ$135&lt;&gt;"")*(Data!B30:AGQ30&lt;&gt;""))</f>
        <v>0</v>
      </c>
      <c r="DJ15" s="2" cm="1">
        <f t="array" ref="DJ15">SUMPRODUCT(--(Data!$B$136:$AGQ$136&lt;&gt;"")*(Data!B30:AGQ30&lt;&gt;""))</f>
        <v>0</v>
      </c>
      <c r="DK15" s="2" cm="1">
        <f t="array" ref="DK15">SUMPRODUCT(--(Data!$B$137:$AGQ$137&lt;&gt;"")*(Data!B30:AGQ30&lt;&gt;""))</f>
        <v>0</v>
      </c>
      <c r="DL15" s="2" cm="1">
        <f t="array" ref="DL15">SUMPRODUCT(--(Data!$B$138:$AGQ$138&lt;&gt;"")*(Data!B30:AGQ30&lt;&gt;""))</f>
        <v>0</v>
      </c>
      <c r="DM15" s="2" cm="1">
        <f t="array" ref="DM15">SUMPRODUCT(--(Data!$B$139:$AGQ$139&lt;&gt;"")*(Data!B30:AGQ30&lt;&gt;""))</f>
        <v>0</v>
      </c>
      <c r="DN15" s="2" cm="1">
        <f t="array" ref="DN15">SUMPRODUCT(--(Data!$B$140:$AGQ$140&lt;&gt;"")*(Data!B30:AGQ30&lt;&gt;""))</f>
        <v>0</v>
      </c>
      <c r="DO15" s="2" cm="1">
        <f t="array" ref="DO15">SUMPRODUCT(--(Data!$B$141:$AGQ$141&lt;&gt;"")*(Data!B30:AGQ30&lt;&gt;""))</f>
        <v>0</v>
      </c>
      <c r="DP15" s="2" cm="1">
        <f t="array" ref="DP15">SUMPRODUCT(--(Data!$B$142:$AGQ$142&lt;&gt;"")*(Data!B30:AGQ30&lt;&gt;""))</f>
        <v>0</v>
      </c>
      <c r="DQ15" s="2" cm="1">
        <f t="array" ref="DQ15">SUMPRODUCT(--(Data!$B$143:$AGQ$143&lt;&gt;"")*(Data!B30:AGQ30&lt;&gt;""))</f>
        <v>0</v>
      </c>
      <c r="DR15" s="2" cm="1">
        <f t="array" ref="DR15">SUMPRODUCT(--(Data!$B$144:$AGQ$144&lt;&gt;"")*(Data!B30:AGQ30&lt;&gt;""))</f>
        <v>0</v>
      </c>
      <c r="DS15" s="2" cm="1">
        <f t="array" ref="DS15">SUMPRODUCT(--(Data!$B$145:$AGQ$145&lt;&gt;"")*(Data!B30:AGQ30&lt;&gt;""))</f>
        <v>0</v>
      </c>
      <c r="DT15" s="2" cm="1">
        <f t="array" ref="DT15">SUMPRODUCT(--(Data!$B$146:$AGQ$146&lt;&gt;"")*(Data!B30:AGQ30&lt;&gt;""))</f>
        <v>0</v>
      </c>
      <c r="DU15" s="2" cm="1">
        <f t="array" ref="DU15">SUMPRODUCT(--(Data!$B$147:$AGQ$147&lt;&gt;"")*(Data!B30:AGQ30&lt;&gt;""))</f>
        <v>0</v>
      </c>
      <c r="DV15" s="2" cm="1">
        <f t="array" ref="DV15">SUMPRODUCT(--(Data!$B$148:$AGQ$148&lt;&gt;"")*(Data!B30:AGQ30&lt;&gt;""))</f>
        <v>0</v>
      </c>
      <c r="DW15" s="2" cm="1">
        <f t="array" ref="DW15">SUMPRODUCT(--(Data!$B$149:$AGQ$149&lt;&gt;"")*(Data!B30:AGQ30&lt;&gt;""))</f>
        <v>0</v>
      </c>
      <c r="DX15" s="2" cm="1">
        <f t="array" ref="DX15">SUMPRODUCT(--(Data!$B$150:$AGQ$150&lt;&gt;"")*(Data!B30:AGQ30&lt;&gt;""))</f>
        <v>0</v>
      </c>
      <c r="DY15" s="2" cm="1">
        <f t="array" ref="DY15">SUMPRODUCT(--(Data!$B$151:$AGQ$151&lt;&gt;"")*(Data!B30:AGQ30&lt;&gt;""))</f>
        <v>0</v>
      </c>
      <c r="DZ15" s="2" cm="1">
        <f t="array" ref="DZ15">SUMPRODUCT(--(Data!$B$152:$AGQ$152&lt;&gt;"")*(Data!B30:AGQ30&lt;&gt;""))</f>
        <v>0</v>
      </c>
      <c r="EA15" s="2" cm="1">
        <f t="array" ref="EA15">SUMPRODUCT(--(Data!$B$153:$AGQ$153&lt;&gt;"")*(Data!B30:AGQ30&lt;&gt;""))</f>
        <v>0</v>
      </c>
      <c r="EB15" s="2" cm="1">
        <f t="array" ref="EB15">SUMPRODUCT(--(Data!$B$154:$AGQ$154&lt;&gt;"")*(Data!B30:AGQ30&lt;&gt;""))</f>
        <v>0</v>
      </c>
      <c r="EC15" s="2" cm="1">
        <f t="array" ref="EC15">SUMPRODUCT(--(Data!$B$155:$AGQ$155&lt;&gt;"")*(Data!B30:AGQ30&lt;&gt;""))</f>
        <v>0</v>
      </c>
      <c r="ED15" s="2" cm="1">
        <f t="array" ref="ED15">SUMPRODUCT(--(Data!$B$156:$AGQ$156&lt;&gt;"")*(Data!B30:AGQ30&lt;&gt;""))</f>
        <v>0</v>
      </c>
      <c r="EE15" s="2" cm="1">
        <f t="array" ref="EE15">SUMPRODUCT(--(Data!$B$157:$AGQ$157&lt;&gt;"")*(Data!B30:AGQ30&lt;&gt;""))</f>
        <v>0</v>
      </c>
      <c r="EF15" s="2" cm="1">
        <f t="array" ref="EF15">SUMPRODUCT(--(Data!$B$158:$AGQ$158&lt;&gt;"")*(Data!B30:AGQ30&lt;&gt;""))</f>
        <v>0</v>
      </c>
      <c r="EG15" s="2" cm="1">
        <f t="array" ref="EG15">SUMPRODUCT(--(Data!$B$159:$AGQ$159&lt;&gt;"")*(Data!B30:AGQ30&lt;&gt;""))</f>
        <v>0</v>
      </c>
      <c r="EH15" s="2" cm="1">
        <f t="array" ref="EH15">SUMPRODUCT(--(Data!$B$160:$AGQ$160&lt;&gt;"")*(Data!B30:AGQ30&lt;&gt;""))</f>
        <v>0</v>
      </c>
      <c r="EI15" s="2" cm="1">
        <f t="array" ref="EI15">SUMPRODUCT(--(Data!$B$161:$AGQ$161&lt;&gt;"")*(Data!B30:AGQ30&lt;&gt;""))</f>
        <v>0</v>
      </c>
      <c r="EJ15" s="2" cm="1">
        <f t="array" ref="EJ15">SUMPRODUCT(--(Data!$B$162:$AGQ$162&lt;&gt;"")*(Data!B30:AGQ30&lt;&gt;""))</f>
        <v>16</v>
      </c>
      <c r="EK15" s="2" cm="1">
        <f t="array" ref="EK15">SUMPRODUCT(--(Data!$B$163:$AGQ$163&lt;&gt;"")*(Data!B30:AGQ30&lt;&gt;""))</f>
        <v>2</v>
      </c>
      <c r="EL15" s="2" cm="1">
        <f t="array" ref="EL15">SUMPRODUCT(--(Data!$B$164:$AGQ$164&lt;&gt;"")*(Data!B30:AGQ30&lt;&gt;""))</f>
        <v>16</v>
      </c>
      <c r="EM15" s="2" cm="1">
        <f t="array" ref="EM15">SUMPRODUCT(--(Data!$B$165:$AGQ$165&lt;&gt;"")*(Data!B30:AGQ30&lt;&gt;""))</f>
        <v>16</v>
      </c>
      <c r="EN15" s="2" cm="1">
        <f t="array" ref="EN15">SUMPRODUCT(--(Data!$B$166:$AGQ$166&lt;&gt;"")*(Data!B30:AGQ30&lt;&gt;""))</f>
        <v>2</v>
      </c>
      <c r="EU15" s="84" t="str">
        <f t="shared" ref="EU15:EU46" si="0">B10</f>
        <v>ORB-SLAM</v>
      </c>
      <c r="EV15" s="2">
        <f t="shared" ref="EV15:EV46" si="1">COUNTIF(C10:EH10,"&lt;&gt;0")-1</f>
        <v>3</v>
      </c>
    </row>
    <row r="16" spans="1:153" x14ac:dyDescent="0.25">
      <c r="A16" s="1" t="str">
        <f>Data!A31</f>
        <v>OpenVSLAM</v>
      </c>
      <c r="B16" s="12" t="s">
        <v>12</v>
      </c>
      <c r="C16" s="2" cm="1">
        <f t="array" ref="C16">SUMPRODUCT(--(Data!$B$25:$AGQ$25&lt;&gt;"")*(Data!B31:AGQ31&lt;&gt;""))</f>
        <v>0</v>
      </c>
      <c r="D16" s="2" cm="1">
        <f t="array" ref="D16">SUMPRODUCT(--(Data!$B$26:$AGQ$26&lt;&gt;"")*(Data!B31:AGQ31&lt;&gt;""))</f>
        <v>36</v>
      </c>
      <c r="E16" s="2" cm="1">
        <f t="array" ref="E16">SUMPRODUCT(--(Data!$B$27:$AGQ$27&lt;&gt;"")*(Data!B31:AGQ31&lt;&gt;""))</f>
        <v>20</v>
      </c>
      <c r="F16" s="2" cm="1">
        <f t="array" ref="F16">SUMPRODUCT(--(Data!$B$28:$AGQ$28&lt;&gt;"")*(Data!B31:AGQ31&lt;&gt;""))</f>
        <v>24</v>
      </c>
      <c r="G16" s="2" cm="1">
        <f t="array" ref="G16">SUMPRODUCT(--(Data!$B$29:$AGQ$29&lt;&gt;"")*(Data!B31:AGQ31&lt;&gt;""))</f>
        <v>40</v>
      </c>
      <c r="H16" s="2" cm="1">
        <f t="array" ref="H16">SUMPRODUCT(--(Data!$B$30:$AGQ$30&lt;&gt;"")*(Data!B31:AGQ31&lt;&gt;""))</f>
        <v>24</v>
      </c>
      <c r="I16" s="208"/>
      <c r="J16" s="2" cm="1">
        <f t="array" ref="J16">SUMPRODUCT(--(Data!$B$32:$AGQ$32&lt;&gt;"")*(Data!B31:AGQ31&lt;&gt;""))</f>
        <v>36</v>
      </c>
      <c r="K16" s="2" cm="1">
        <f t="array" ref="K16">SUMPRODUCT(--(Data!$B$33:$AGQ$33&lt;&gt;"")*(Data!B31:AGQ31&lt;&gt;""))</f>
        <v>8</v>
      </c>
      <c r="L16" s="2" cm="1">
        <f t="array" ref="L16">SUMPRODUCT(--(Data!$B$34:$AGQ$34&lt;&gt;"")*(Data!B31:AGQ31&lt;&gt;""))</f>
        <v>20</v>
      </c>
      <c r="M16" s="2" cm="1">
        <f t="array" ref="M16">SUMPRODUCT(--(Data!$B$35:$AGQ$35&lt;&gt;"")*(Data!B31:AGQ31&lt;&gt;""))</f>
        <v>36</v>
      </c>
      <c r="N16" s="2" cm="1">
        <f t="array" ref="N16">SUMPRODUCT(--(Data!$B$36:$AGQ$36&lt;&gt;"")*(Data!B31:AGQ31&lt;&gt;""))</f>
        <v>0</v>
      </c>
      <c r="O16" s="2" cm="1">
        <f t="array" ref="O16">SUMPRODUCT(--(Data!$B$37:$AGQ$37&lt;&gt;"")*(Data!B31:AGQ31&lt;&gt;""))</f>
        <v>0</v>
      </c>
      <c r="P16" s="2" cm="1">
        <f t="array" ref="P16">SUMPRODUCT(--(Data!$B$38:$AGQ$38&lt;&gt;"")*(Data!B31:AGQ31&lt;&gt;""))</f>
        <v>0</v>
      </c>
      <c r="Q16" s="2" cm="1">
        <f t="array" ref="Q16">SUMPRODUCT(--(Data!$B$39:$AGQ$39&lt;&gt;"")*(Data!B31:AGQ31&lt;&gt;""))</f>
        <v>0</v>
      </c>
      <c r="R16" s="2" cm="1">
        <f t="array" ref="R16">SUMPRODUCT(--(Data!$B$40:$AGQ$40&lt;&gt;"")*(Data!B31:AGQ31&lt;&gt;""))</f>
        <v>0</v>
      </c>
      <c r="S16" s="2" cm="1">
        <f t="array" ref="S16">SUMPRODUCT(--(Data!$B$41:$AGQ$41&lt;&gt;"")*(Data!B31:AGQ31&lt;&gt;""))</f>
        <v>0</v>
      </c>
      <c r="T16" s="2" cm="1">
        <f t="array" ref="T16">SUMPRODUCT(--(Data!$B$42:$AGQ$42&lt;&gt;"")*(Data!B31:AGQ31&lt;&gt;""))</f>
        <v>0</v>
      </c>
      <c r="U16" s="2" cm="1">
        <f t="array" ref="U16">SUMPRODUCT(--(Data!$B$43:$AGQ$43&lt;&gt;"")*(Data!B31:AGQ31&lt;&gt;""))</f>
        <v>0</v>
      </c>
      <c r="V16" s="2" cm="1">
        <f t="array" ref="V16">SUMPRODUCT(--(Data!$B$44:$AGQ$44&lt;&gt;"")*(Data!B31:AGQ31&lt;&gt;""))</f>
        <v>0</v>
      </c>
      <c r="W16" s="2" cm="1">
        <f t="array" ref="W16">SUMPRODUCT(--(Data!$B$45:$AGQ$45&lt;&gt;"")*(Data!B31:AGQ31&lt;&gt;""))</f>
        <v>0</v>
      </c>
      <c r="X16" s="2" cm="1">
        <f t="array" ref="X16">SUMPRODUCT(--(Data!$B$46:$AGQ$46&lt;&gt;"")*(Data!B31:AGQ31&lt;&gt;""))</f>
        <v>0</v>
      </c>
      <c r="Y16" s="2" cm="1">
        <f t="array" ref="Y16">SUMPRODUCT(--(Data!$B$47:$AGQ$47&lt;&gt;"")*(Data!B31:AGQ31&lt;&gt;""))</f>
        <v>0</v>
      </c>
      <c r="Z16" s="2" cm="1">
        <f t="array" ref="Z16">SUMPRODUCT(--(Data!$B$48:$AGQ$48&lt;&gt;"")*(Data!B31:AGQ31&lt;&gt;""))</f>
        <v>0</v>
      </c>
      <c r="AA16" s="2" cm="1">
        <f t="array" ref="AA16">SUMPRODUCT(--(Data!$B$49:$AGQ$49&lt;&gt;"")*(Data!B31:AGQ31&lt;&gt;""))</f>
        <v>0</v>
      </c>
      <c r="AB16" s="2" cm="1">
        <f t="array" ref="AB16">SUMPRODUCT(--(Data!$B$50:$AGQ$50&lt;&gt;"")*(Data!B31:AGQ31&lt;&gt;""))</f>
        <v>0</v>
      </c>
      <c r="AC16" s="2" cm="1">
        <f t="array" ref="AC16">SUMPRODUCT(--(Data!$B$51:$AGQ$51&lt;&gt;"")*(Data!B31:AGQ31&lt;&gt;""))</f>
        <v>0</v>
      </c>
      <c r="AD16" s="2" cm="1">
        <f t="array" ref="AD16">SUMPRODUCT(--(Data!$B$52:$AGQ$52&lt;&gt;"")*(Data!B31:AGQ31&lt;&gt;""))</f>
        <v>0</v>
      </c>
      <c r="AE16" s="2" cm="1">
        <f t="array" ref="AE16">SUMPRODUCT(--(Data!$B$53:$AGQ$53&lt;&gt;"")*(Data!B31:AGQ31&lt;&gt;""))</f>
        <v>0</v>
      </c>
      <c r="AF16" s="2" cm="1">
        <f t="array" ref="AF16">SUMPRODUCT(--(Data!$B$54:$AGQ$54&lt;&gt;"")*(Data!B31:AGQ31&lt;&gt;""))</f>
        <v>0</v>
      </c>
      <c r="AG16" s="2" cm="1">
        <f t="array" ref="AG16">SUMPRODUCT(--(Data!$B$55:$AGQ$55&lt;&gt;"")*(Data!B31:AGQ31&lt;&gt;""))</f>
        <v>0</v>
      </c>
      <c r="AH16" s="2" cm="1">
        <f t="array" ref="AH16">SUMPRODUCT(--(Data!$B$56:$AGQ$56&lt;&gt;"")*(Data!B31:AGQ31&lt;&gt;""))</f>
        <v>0</v>
      </c>
      <c r="AI16" s="2" cm="1">
        <f t="array" ref="AI16">SUMPRODUCT(--(Data!$B$57:$AGQ$57&lt;&gt;"")*(Data!B31:AGQ31&lt;&gt;""))</f>
        <v>0</v>
      </c>
      <c r="AJ16" s="2" cm="1">
        <f t="array" ref="AJ16">SUMPRODUCT(--(Data!$B$58:$AGQ$58&lt;&gt;"")*(Data!B31:AGQ31&lt;&gt;""))</f>
        <v>0</v>
      </c>
      <c r="AK16" s="2" cm="1">
        <f t="array" ref="AK16">SUMPRODUCT(--(Data!$B$59:$AGQ$59&lt;&gt;"")*(Data!B31:AGQ31&lt;&gt;""))</f>
        <v>0</v>
      </c>
      <c r="AL16" s="2" cm="1">
        <f t="array" ref="AL16">SUMPRODUCT(--(Data!$B$60:$AGQ$60&lt;&gt;"")*(Data!B31:AGQ31&lt;&gt;""))</f>
        <v>0</v>
      </c>
      <c r="AM16" s="2" cm="1">
        <f t="array" ref="AM16">SUMPRODUCT(--(Data!$B$61:$AGQ$61&lt;&gt;"")*(Data!B31:AGQ31&lt;&gt;""))</f>
        <v>0</v>
      </c>
      <c r="AN16" s="2" cm="1">
        <f t="array" ref="AN16">SUMPRODUCT(--(Data!$B$62:$AGQ$62&lt;&gt;"")*(Data!B31:AGQ31&lt;&gt;""))</f>
        <v>0</v>
      </c>
      <c r="AO16" s="2" cm="1">
        <f t="array" ref="AO16">SUMPRODUCT(--(Data!$B$63:$AGQ$63&lt;&gt;"")*(Data!B31:AGQ31&lt;&gt;""))</f>
        <v>0</v>
      </c>
      <c r="AP16" s="2" cm="1">
        <f t="array" ref="AP16">SUMPRODUCT(--(Data!$B$64:$AGQ$64&lt;&gt;"")*(Data!B31:AGQ31&lt;&gt;""))</f>
        <v>0</v>
      </c>
      <c r="AQ16" s="2" cm="1">
        <f t="array" ref="AQ16">SUMPRODUCT(--(Data!$B$65:$AGQ$65&lt;&gt;"")*(Data!B31:AGQ31&lt;&gt;""))</f>
        <v>0</v>
      </c>
      <c r="AR16" s="2" cm="1">
        <f t="array" ref="AR16">SUMPRODUCT(--(Data!$B$66:$AGQ$66&lt;&gt;"")*(Data!B31:AGQ31&lt;&gt;""))</f>
        <v>0</v>
      </c>
      <c r="AS16" s="2" cm="1">
        <f t="array" ref="AS16">SUMPRODUCT(--(Data!$B$67:$AGQ$67&lt;&gt;"")*(Data!B31:AGQ31&lt;&gt;""))</f>
        <v>0</v>
      </c>
      <c r="AT16" s="2" cm="1">
        <f t="array" ref="AT16">SUMPRODUCT(--(Data!$B$68:$AGQ$68&lt;&gt;"")*(Data!B31:AGQ31&lt;&gt;""))</f>
        <v>0</v>
      </c>
      <c r="AU16" s="2" cm="1">
        <f t="array" ref="AU16">SUMPRODUCT(--(Data!$B$69:$AGQ$69&lt;&gt;"")*(Data!B31:AGQ31&lt;&gt;""))</f>
        <v>0</v>
      </c>
      <c r="AV16" s="2" cm="1">
        <f t="array" ref="AV16">SUMPRODUCT(--(Data!$B$70:$AGQ$70&lt;&gt;"")*(Data!B31:AGQ31&lt;&gt;""))</f>
        <v>0</v>
      </c>
      <c r="AW16" s="2" cm="1">
        <f t="array" ref="AW16">SUMPRODUCT(--(Data!$B$71:$AGQ$71&lt;&gt;"")*(Data!B31:AGQ31&lt;&gt;""))</f>
        <v>0</v>
      </c>
      <c r="AX16" s="2" cm="1">
        <f t="array" ref="AX16">SUMPRODUCT(--(Data!$B$72:$AGQ$72&lt;&gt;"")*(Data!B31:AGQ31&lt;&gt;""))</f>
        <v>0</v>
      </c>
      <c r="AY16" s="2" cm="1">
        <f t="array" ref="AY16">SUMPRODUCT(--(Data!$B$73:$AGQ$73&lt;&gt;"")*(Data!B31:AGQ31&lt;&gt;""))</f>
        <v>0</v>
      </c>
      <c r="AZ16" s="2" cm="1">
        <f t="array" ref="AZ16">SUMPRODUCT(--(Data!$B$74:$AGQ$74&lt;&gt;"")*(Data!B31:AGQ31&lt;&gt;""))</f>
        <v>0</v>
      </c>
      <c r="BA16" s="2" cm="1">
        <f t="array" ref="BA16">SUMPRODUCT(--(Data!$B$75:$AGQ$75&lt;&gt;"")*(Data!B31:AGQ31&lt;&gt;""))</f>
        <v>0</v>
      </c>
      <c r="BB16" s="2" cm="1">
        <f t="array" ref="BB16">SUMPRODUCT(--(Data!$B$76:$AGQ$76&lt;&gt;"")*(Data!B31:AGQ31&lt;&gt;""))</f>
        <v>0</v>
      </c>
      <c r="BC16" s="2" cm="1">
        <f t="array" ref="BC16">SUMPRODUCT(--(Data!$B$77:$AGQ$77&lt;&gt;"")*(Data!B31:AGQ31&lt;&gt;""))</f>
        <v>0</v>
      </c>
      <c r="BD16" s="2" cm="1">
        <f t="array" ref="BD16">SUMPRODUCT(--(Data!$B$78:$AGQ$78&lt;&gt;"")*(Data!B31:AGQ31&lt;&gt;""))</f>
        <v>0</v>
      </c>
      <c r="BE16" s="2" cm="1">
        <f t="array" ref="BE16">SUMPRODUCT(--(Data!$B$79:$AGQ$79&lt;&gt;"")*(Data!B31:AGQ31&lt;&gt;""))</f>
        <v>0</v>
      </c>
      <c r="BF16" s="2" cm="1">
        <f t="array" ref="BF16">SUMPRODUCT(--(Data!$B$80:$AGQ$80&lt;&gt;"")*(Data!B31:AGQ31&lt;&gt;""))</f>
        <v>0</v>
      </c>
      <c r="BG16" s="2" cm="1">
        <f t="array" ref="BG16">SUMPRODUCT(--(Data!$B$81:$AGQ$81&lt;&gt;"")*(Data!B31:AGQ31&lt;&gt;""))</f>
        <v>0</v>
      </c>
      <c r="BH16" s="2" cm="1">
        <f t="array" ref="BH16">SUMPRODUCT(--(Data!$B$82:$AGQ$82&lt;&gt;"")*(Data!B31:AGQ31&lt;&gt;""))</f>
        <v>0</v>
      </c>
      <c r="BI16" s="2" cm="1">
        <f t="array" ref="BI16">SUMPRODUCT(--(Data!$B$83:$AGQ$83&lt;&gt;"")*(Data!B31:AGQ31&lt;&gt;""))</f>
        <v>0</v>
      </c>
      <c r="BJ16" s="2" cm="1">
        <f t="array" ref="BJ16">SUMPRODUCT(--(Data!$B$84:$AGQ$84&lt;&gt;"")*(Data!B31:AGQ31&lt;&gt;""))</f>
        <v>0</v>
      </c>
      <c r="BK16" s="2" cm="1">
        <f t="array" ref="BK16">SUMPRODUCT(--(Data!$B$85:$AGQ$85&lt;&gt;"")*(Data!B31:AGQ31&lt;&gt;""))</f>
        <v>0</v>
      </c>
      <c r="BL16" s="2" cm="1">
        <f t="array" ref="BL16">SUMPRODUCT(--(Data!$B$86:$AGQ$86&lt;&gt;"")*(Data!B31:AGQ31&lt;&gt;""))</f>
        <v>0</v>
      </c>
      <c r="BM16" s="2" cm="1">
        <f t="array" ref="BM16">SUMPRODUCT(--(Data!$B$87:$AGQ$87&lt;&gt;"")*(Data!B31:AGQ31&lt;&gt;""))</f>
        <v>0</v>
      </c>
      <c r="BN16" s="2" cm="1">
        <f t="array" ref="BN16">SUMPRODUCT(--(Data!$B$88:$AGQ$88&lt;&gt;"")*(Data!B31:AGQ31&lt;&gt;""))</f>
        <v>0</v>
      </c>
      <c r="BO16" s="2" cm="1">
        <f t="array" ref="BO16">SUMPRODUCT(--(Data!$B$89:$AGQ$89&lt;&gt;"")*(Data!B31:AGQ31&lt;&gt;""))</f>
        <v>0</v>
      </c>
      <c r="BP16" s="2" cm="1">
        <f t="array" ref="BP16">SUMPRODUCT(--(Data!$B$90:$AGQ$90&lt;&gt;"")*(Data!B31:AGQ31&lt;&gt;""))</f>
        <v>0</v>
      </c>
      <c r="BQ16" s="2" cm="1">
        <f t="array" ref="BQ16">SUMPRODUCT(--(Data!$B$91:$AGQ$91&lt;&gt;"")*(Data!B31:AGQ31&lt;&gt;""))</f>
        <v>0</v>
      </c>
      <c r="BR16" s="2" cm="1">
        <f t="array" ref="BR16">SUMPRODUCT(--(Data!$B$92:$AGQ$92&lt;&gt;"")*(Data!B31:AGQ31&lt;&gt;""))</f>
        <v>0</v>
      </c>
      <c r="BS16" s="2" cm="1">
        <f t="array" ref="BS16">SUMPRODUCT(--(Data!$B$93:$AGQ$93&lt;&gt;"")*(Data!B31:AGQ31&lt;&gt;""))</f>
        <v>0</v>
      </c>
      <c r="BT16" s="2" cm="1">
        <f t="array" ref="BT16">SUMPRODUCT(--(Data!$B$94:$AGQ$94&lt;&gt;"")*(Data!B31:AGQ31&lt;&gt;""))</f>
        <v>0</v>
      </c>
      <c r="BU16" s="2" cm="1">
        <f t="array" ref="BU16">SUMPRODUCT(--(Data!$B$95:$AGQ$95&lt;&gt;"")*(Data!B31:AGQ31&lt;&gt;""))</f>
        <v>0</v>
      </c>
      <c r="BV16" s="2" cm="1">
        <f t="array" ref="BV16">SUMPRODUCT(--(Data!$B$96:$AGQ$96&lt;&gt;"")*(Data!B31:AGQ31&lt;&gt;""))</f>
        <v>0</v>
      </c>
      <c r="BW16" s="2" cm="1">
        <f t="array" ref="BW16">SUMPRODUCT(--(Data!$B$97:$AGQ$97&lt;&gt;"")*(Data!B31:AGQ31&lt;&gt;""))</f>
        <v>0</v>
      </c>
      <c r="BX16" s="2" cm="1">
        <f t="array" ref="BX16">SUMPRODUCT(--(Data!$B$98:$AGQ$98&lt;&gt;"")*(Data!B31:AGQ31&lt;&gt;""))</f>
        <v>0</v>
      </c>
      <c r="BY16" s="2" cm="1">
        <f t="array" ref="BY16">SUMPRODUCT(--(Data!$B$99:$AGQ$99&lt;&gt;"")*(Data!B31:AGQ31&lt;&gt;""))</f>
        <v>0</v>
      </c>
      <c r="BZ16" s="2" cm="1">
        <f t="array" ref="BZ16">SUMPRODUCT(--(Data!$B$100:$AGQ$100&lt;&gt;"")*(Data!B31:AGQ31&lt;&gt;""))</f>
        <v>0</v>
      </c>
      <c r="CA16" s="2" cm="1">
        <f t="array" ref="CA16">SUMPRODUCT(--(Data!$B$101:$AGQ$101&lt;&gt;"")*(Data!B31:AGQ31&lt;&gt;""))</f>
        <v>0</v>
      </c>
      <c r="CB16" s="2" cm="1">
        <f t="array" ref="CB16">SUMPRODUCT(--(Data!$B$102:$AGQ$102&lt;&gt;"")*(Data!B31:AGQ31&lt;&gt;""))</f>
        <v>0</v>
      </c>
      <c r="CC16" s="2" cm="1">
        <f t="array" ref="CC16">SUMPRODUCT(--(Data!$B$103:$AGQ$103&lt;&gt;"")*(Data!B31:AGQ31&lt;&gt;""))</f>
        <v>0</v>
      </c>
      <c r="CD16" s="2" cm="1">
        <f t="array" ref="CD16">SUMPRODUCT(--(Data!$B$104:$AGQ$104&lt;&gt;"")*(Data!B31:AGQ31&lt;&gt;""))</f>
        <v>0</v>
      </c>
      <c r="CE16" s="2" cm="1">
        <f t="array" ref="CE16">SUMPRODUCT(--(Data!$B$105:$AGQ$105&lt;&gt;"")*(Data!B31:AGQ31&lt;&gt;""))</f>
        <v>0</v>
      </c>
      <c r="CF16" s="2" cm="1">
        <f t="array" ref="CF16">SUMPRODUCT(--(Data!$B$106:$AGQ$106&lt;&gt;"")*(Data!B31:AGQ31&lt;&gt;""))</f>
        <v>0</v>
      </c>
      <c r="CG16" s="2" cm="1">
        <f t="array" ref="CG16">SUMPRODUCT(--(Data!$B$107:$AGQ$107&lt;&gt;"")*(Data!B31:AGQ31&lt;&gt;""))</f>
        <v>0</v>
      </c>
      <c r="CH16" s="2" cm="1">
        <f t="array" ref="CH16">SUMPRODUCT(--(Data!$B$108:$AGQ$108&lt;&gt;"")*(Data!B31:AGQ31&lt;&gt;""))</f>
        <v>0</v>
      </c>
      <c r="CI16" s="2" cm="1">
        <f t="array" ref="CI16">SUMPRODUCT(--(Data!$B$109:$AGQ$109&lt;&gt;"")*(Data!B31:AGQ31&lt;&gt;""))</f>
        <v>0</v>
      </c>
      <c r="CJ16" s="2" cm="1">
        <f t="array" ref="CJ16">SUMPRODUCT(--(Data!$B$110:$AGQ$110&lt;&gt;"")*(Data!B31:AGQ31&lt;&gt;""))</f>
        <v>0</v>
      </c>
      <c r="CK16" s="2" cm="1">
        <f t="array" ref="CK16">SUMPRODUCT(--(Data!$B$111:$AGQ$111&lt;&gt;"")*(Data!B31:AGQ31&lt;&gt;""))</f>
        <v>0</v>
      </c>
      <c r="CL16" s="2" cm="1">
        <f t="array" ref="CL16">SUMPRODUCT(--(Data!$B$112:$AGQ$112&lt;&gt;"")*(Data!B31:AGQ31&lt;&gt;""))</f>
        <v>0</v>
      </c>
      <c r="CM16" s="2" cm="1">
        <f t="array" ref="CM16">SUMPRODUCT(--(Data!$B$113:$AGQ$113&lt;&gt;"")*(Data!B31:AGQ31&lt;&gt;""))</f>
        <v>0</v>
      </c>
      <c r="CN16" s="2" cm="1">
        <f t="array" ref="CN16">SUMPRODUCT(--(Data!$B$114:$AGQ$114&lt;&gt;"")*(Data!B31:AGQ31&lt;&gt;""))</f>
        <v>0</v>
      </c>
      <c r="CO16" s="2" cm="1">
        <f t="array" ref="CO16">SUMPRODUCT(--(Data!$B$115:$AGQ$115&lt;&gt;"")*(Data!B31:AGQ31&lt;&gt;""))</f>
        <v>0</v>
      </c>
      <c r="CP16" s="2" cm="1">
        <f t="array" ref="CP16">SUMPRODUCT(--(Data!$B$116:$AGQ$116&lt;&gt;"")*(Data!B31:AGQ31&lt;&gt;""))</f>
        <v>0</v>
      </c>
      <c r="CQ16" s="2" cm="1">
        <f t="array" ref="CQ16">SUMPRODUCT(--(Data!$B$117:$AGQ$117&lt;&gt;"")*(Data!B31:AGQ31&lt;&gt;""))</f>
        <v>0</v>
      </c>
      <c r="CR16" s="2" cm="1">
        <f t="array" ref="CR16">SUMPRODUCT(--(Data!$B$118:$AGQ$118&lt;&gt;"")*(Data!B31:AGQ31&lt;&gt;""))</f>
        <v>0</v>
      </c>
      <c r="CS16" s="2" cm="1">
        <f t="array" ref="CS16">SUMPRODUCT(--(Data!$B$119:$AGQ$119&lt;&gt;"")*(Data!B31:AGQ31&lt;&gt;""))</f>
        <v>0</v>
      </c>
      <c r="CT16" s="2" cm="1">
        <f t="array" ref="CT16">SUMPRODUCT(--(Data!$B$120:$AGQ$120&lt;&gt;"")*(Data!B31:AGQ31&lt;&gt;""))</f>
        <v>0</v>
      </c>
      <c r="CU16" s="2" cm="1">
        <f t="array" ref="CU16">SUMPRODUCT(--(Data!$B$121:$AGQ$121&lt;&gt;"")*(Data!B31:AGQ31&lt;&gt;""))</f>
        <v>0</v>
      </c>
      <c r="CV16" s="2" cm="1">
        <f t="array" ref="CV16">SUMPRODUCT(--(Data!$B$122:$AGQ$122&lt;&gt;"")*(Data!B31:AGQ31&lt;&gt;""))</f>
        <v>0</v>
      </c>
      <c r="CW16" s="2" cm="1">
        <f t="array" ref="CW16">SUMPRODUCT(--(Data!$B$123:$AGQ$123&lt;&gt;"")*(Data!B31:AGQ31&lt;&gt;""))</f>
        <v>0</v>
      </c>
      <c r="CX16" s="2" cm="1">
        <f t="array" ref="CX16">SUMPRODUCT(--(Data!$B$124:$AGQ$124&lt;&gt;"")*(Data!B31:AGQ31&lt;&gt;""))</f>
        <v>0</v>
      </c>
      <c r="CY16" s="2" cm="1">
        <f t="array" ref="CY16">SUMPRODUCT(--(Data!$B$125:$AGQ$125&lt;&gt;"")*(Data!B31:AGQ31&lt;&gt;""))</f>
        <v>0</v>
      </c>
      <c r="CZ16" s="2" cm="1">
        <f t="array" ref="CZ16">SUMPRODUCT(--(Data!$B$126:$AGQ$126&lt;&gt;"")*(Data!B31:AGQ31&lt;&gt;""))</f>
        <v>0</v>
      </c>
      <c r="DA16" s="2" cm="1">
        <f t="array" ref="DA16">SUMPRODUCT(--(Data!$B$127:$AGQ$127&lt;&gt;"")*(Data!B31:AGQ31&lt;&gt;""))</f>
        <v>0</v>
      </c>
      <c r="DB16" s="2" cm="1">
        <f t="array" ref="DB16">SUMPRODUCT(--(Data!$B$128:$AGQ$128&lt;&gt;"")*(Data!B31:AGQ31&lt;&gt;""))</f>
        <v>0</v>
      </c>
      <c r="DC16" s="2" cm="1">
        <f t="array" ref="DC16">SUMPRODUCT(--(Data!$B$129:$AGQ$129&lt;&gt;"")*(Data!B31:AGQ31&lt;&gt;""))</f>
        <v>0</v>
      </c>
      <c r="DD16" s="2" cm="1">
        <f t="array" ref="DD16">SUMPRODUCT(--(Data!$B$130:$AGQ$130&lt;&gt;"")*(Data!B31:AGQ31&lt;&gt;""))</f>
        <v>0</v>
      </c>
      <c r="DE16" s="2" cm="1">
        <f t="array" ref="DE16">SUMPRODUCT(--(Data!$B$131:$AGQ$131&lt;&gt;"")*(Data!B31:AGQ31&lt;&gt;""))</f>
        <v>0</v>
      </c>
      <c r="DF16" s="2" cm="1">
        <f t="array" ref="DF16">SUMPRODUCT(--(Data!$B$132:$AGQ$132&lt;&gt;"")*(Data!B31:AGQ31&lt;&gt;""))</f>
        <v>0</v>
      </c>
      <c r="DG16" s="2" cm="1">
        <f t="array" ref="DG16">SUMPRODUCT(--(Data!$B$133:$AGQ$133&lt;&gt;"")*(Data!B31:AGQ31&lt;&gt;""))</f>
        <v>0</v>
      </c>
      <c r="DH16" s="2" cm="1">
        <f t="array" ref="DH16">SUMPRODUCT(--(Data!$B$134:$AGQ$134&lt;&gt;"")*(Data!B31:AGQ31&lt;&gt;""))</f>
        <v>0</v>
      </c>
      <c r="DI16" s="2" cm="1">
        <f t="array" ref="DI16">SUMPRODUCT(--(Data!$B$135:$AGQ$135&lt;&gt;"")*(Data!B31:AGQ31&lt;&gt;""))</f>
        <v>0</v>
      </c>
      <c r="DJ16" s="2" cm="1">
        <f t="array" ref="DJ16">SUMPRODUCT(--(Data!$B$136:$AGQ$136&lt;&gt;"")*(Data!B31:AGQ31&lt;&gt;""))</f>
        <v>0</v>
      </c>
      <c r="DK16" s="2" cm="1">
        <f t="array" ref="DK16">SUMPRODUCT(--(Data!$B$137:$AGQ$137&lt;&gt;"")*(Data!B31:AGQ31&lt;&gt;""))</f>
        <v>0</v>
      </c>
      <c r="DL16" s="2" cm="1">
        <f t="array" ref="DL16">SUMPRODUCT(--(Data!$B$138:$AGQ$138&lt;&gt;"")*(Data!B31:AGQ31&lt;&gt;""))</f>
        <v>0</v>
      </c>
      <c r="DM16" s="2" cm="1">
        <f t="array" ref="DM16">SUMPRODUCT(--(Data!$B$139:$AGQ$139&lt;&gt;"")*(Data!B31:AGQ31&lt;&gt;""))</f>
        <v>0</v>
      </c>
      <c r="DN16" s="2" cm="1">
        <f t="array" ref="DN16">SUMPRODUCT(--(Data!$B$140:$AGQ$140&lt;&gt;"")*(Data!B31:AGQ31&lt;&gt;""))</f>
        <v>0</v>
      </c>
      <c r="DO16" s="2" cm="1">
        <f t="array" ref="DO16">SUMPRODUCT(--(Data!$B$141:$AGQ$141&lt;&gt;"")*(Data!B31:AGQ31&lt;&gt;""))</f>
        <v>0</v>
      </c>
      <c r="DP16" s="2" cm="1">
        <f t="array" ref="DP16">SUMPRODUCT(--(Data!$B$142:$AGQ$142&lt;&gt;"")*(Data!B31:AGQ31&lt;&gt;""))</f>
        <v>0</v>
      </c>
      <c r="DQ16" s="2" cm="1">
        <f t="array" ref="DQ16">SUMPRODUCT(--(Data!$B$143:$AGQ$143&lt;&gt;"")*(Data!B31:AGQ31&lt;&gt;""))</f>
        <v>0</v>
      </c>
      <c r="DR16" s="2" cm="1">
        <f t="array" ref="DR16">SUMPRODUCT(--(Data!$B$144:$AGQ$144&lt;&gt;"")*(Data!B31:AGQ31&lt;&gt;""))</f>
        <v>0</v>
      </c>
      <c r="DS16" s="2" cm="1">
        <f t="array" ref="DS16">SUMPRODUCT(--(Data!$B$145:$AGQ$145&lt;&gt;"")*(Data!B31:AGQ31&lt;&gt;""))</f>
        <v>0</v>
      </c>
      <c r="DT16" s="2" cm="1">
        <f t="array" ref="DT16">SUMPRODUCT(--(Data!$B$146:$AGQ$146&lt;&gt;"")*(Data!B31:AGQ31&lt;&gt;""))</f>
        <v>0</v>
      </c>
      <c r="DU16" s="2" cm="1">
        <f t="array" ref="DU16">SUMPRODUCT(--(Data!$B$147:$AGQ$147&lt;&gt;"")*(Data!B31:AGQ31&lt;&gt;""))</f>
        <v>0</v>
      </c>
      <c r="DV16" s="2" cm="1">
        <f t="array" ref="DV16">SUMPRODUCT(--(Data!$B$148:$AGQ$148&lt;&gt;"")*(Data!B31:AGQ31&lt;&gt;""))</f>
        <v>0</v>
      </c>
      <c r="DW16" s="2" cm="1">
        <f t="array" ref="DW16">SUMPRODUCT(--(Data!$B$149:$AGQ$149&lt;&gt;"")*(Data!B31:AGQ31&lt;&gt;""))</f>
        <v>0</v>
      </c>
      <c r="DX16" s="2" cm="1">
        <f t="array" ref="DX16">SUMPRODUCT(--(Data!$B$150:$AGQ$150&lt;&gt;"")*(Data!B31:AGQ31&lt;&gt;""))</f>
        <v>0</v>
      </c>
      <c r="DY16" s="2" cm="1">
        <f t="array" ref="DY16">SUMPRODUCT(--(Data!$B$151:$AGQ$151&lt;&gt;"")*(Data!B31:AGQ31&lt;&gt;""))</f>
        <v>0</v>
      </c>
      <c r="DZ16" s="2" cm="1">
        <f t="array" ref="DZ16">SUMPRODUCT(--(Data!$B$152:$AGQ$152&lt;&gt;"")*(Data!B31:AGQ31&lt;&gt;""))</f>
        <v>0</v>
      </c>
      <c r="EA16" s="2" cm="1">
        <f t="array" ref="EA16">SUMPRODUCT(--(Data!$B$153:$AGQ$153&lt;&gt;"")*(Data!B31:AGQ31&lt;&gt;""))</f>
        <v>0</v>
      </c>
      <c r="EB16" s="2" cm="1">
        <f t="array" ref="EB16">SUMPRODUCT(--(Data!$B$154:$AGQ$154&lt;&gt;"")*(Data!B31:AGQ31&lt;&gt;""))</f>
        <v>0</v>
      </c>
      <c r="EC16" s="2" cm="1">
        <f t="array" ref="EC16">SUMPRODUCT(--(Data!$B$155:$AGQ$155&lt;&gt;"")*(Data!B31:AGQ31&lt;&gt;""))</f>
        <v>0</v>
      </c>
      <c r="ED16" s="2" cm="1">
        <f t="array" ref="ED16">SUMPRODUCT(--(Data!$B$156:$AGQ$156&lt;&gt;"")*(Data!B31:AGQ31&lt;&gt;""))</f>
        <v>0</v>
      </c>
      <c r="EE16" s="2" cm="1">
        <f t="array" ref="EE16">SUMPRODUCT(--(Data!$B$157:$AGQ$157&lt;&gt;"")*(Data!B31:AGQ31&lt;&gt;""))</f>
        <v>0</v>
      </c>
      <c r="EF16" s="2" cm="1">
        <f t="array" ref="EF16">SUMPRODUCT(--(Data!$B$158:$AGQ$158&lt;&gt;"")*(Data!B31:AGQ31&lt;&gt;""))</f>
        <v>0</v>
      </c>
      <c r="EG16" s="2" cm="1">
        <f t="array" ref="EG16">SUMPRODUCT(--(Data!$B$159:$AGQ$159&lt;&gt;"")*(Data!B31:AGQ31&lt;&gt;""))</f>
        <v>0</v>
      </c>
      <c r="EH16" s="2" cm="1">
        <f t="array" ref="EH16">SUMPRODUCT(--(Data!$B$160:$AGQ$160&lt;&gt;"")*(Data!B31:AGQ31&lt;&gt;""))</f>
        <v>0</v>
      </c>
      <c r="EI16" s="2" cm="1">
        <f t="array" ref="EI16">SUMPRODUCT(--(Data!$B$161:$AGQ$161&lt;&gt;"")*(Data!B31:AGQ31&lt;&gt;""))</f>
        <v>0</v>
      </c>
      <c r="EJ16" s="2" cm="1">
        <f t="array" ref="EJ16">SUMPRODUCT(--(Data!$B$162:$AGQ$162&lt;&gt;"")*(Data!B31:AGQ31&lt;&gt;""))</f>
        <v>0</v>
      </c>
      <c r="EK16" s="2" cm="1">
        <f t="array" ref="EK16">SUMPRODUCT(--(Data!$B$163:$AGQ$163&lt;&gt;"")*(Data!B31:AGQ31&lt;&gt;""))</f>
        <v>0</v>
      </c>
      <c r="EL16" s="2" cm="1">
        <f t="array" ref="EL16">SUMPRODUCT(--(Data!$B$164:$AGQ$164&lt;&gt;"")*(Data!B31:AGQ31&lt;&gt;""))</f>
        <v>0</v>
      </c>
      <c r="EM16" s="2" cm="1">
        <f t="array" ref="EM16">SUMPRODUCT(--(Data!$B$165:$AGQ$165&lt;&gt;"")*(Data!B31:AGQ31&lt;&gt;""))</f>
        <v>0</v>
      </c>
      <c r="EN16" s="2" cm="1">
        <f t="array" ref="EN16">SUMPRODUCT(--(Data!$B$166:$AGQ$166&lt;&gt;"")*(Data!B31:AGQ31&lt;&gt;""))</f>
        <v>0</v>
      </c>
      <c r="EU16" s="2" t="str">
        <f t="shared" si="0"/>
        <v>ORB-SLAM2</v>
      </c>
      <c r="EV16" s="2">
        <f t="shared" si="1"/>
        <v>49</v>
      </c>
    </row>
    <row r="17" spans="1:157" x14ac:dyDescent="0.25">
      <c r="A17" s="1" t="str">
        <f>Data!A32</f>
        <v>Basalt</v>
      </c>
      <c r="B17" s="12" t="s">
        <v>13</v>
      </c>
      <c r="C17" s="2" cm="1">
        <f t="array" ref="C17">SUMPRODUCT(--(Data!$B$25:$AGQ$25&lt;&gt;"")*(Data!B32:AGQ32&lt;&gt;""))</f>
        <v>0</v>
      </c>
      <c r="D17" s="2" cm="1">
        <f t="array" ref="D17">SUMPRODUCT(--(Data!$B$26:$AGQ$26&lt;&gt;"")*(Data!B32:AGQ32&lt;&gt;""))</f>
        <v>24</v>
      </c>
      <c r="E17" s="2" cm="1">
        <f t="array" ref="E17">SUMPRODUCT(--(Data!$B$27:$AGQ$27&lt;&gt;"")*(Data!B32:AGQ32&lt;&gt;""))</f>
        <v>20</v>
      </c>
      <c r="F17" s="2" cm="1">
        <f t="array" ref="F17">SUMPRODUCT(--(Data!$B$28:$AGQ$28&lt;&gt;"")*(Data!B32:AGQ32&lt;&gt;""))</f>
        <v>24</v>
      </c>
      <c r="G17" s="2" cm="1">
        <f t="array" ref="G17">SUMPRODUCT(--(Data!$B$29:$AGQ$29&lt;&gt;"")*(Data!B32:AGQ32&lt;&gt;""))</f>
        <v>20</v>
      </c>
      <c r="H17" s="2" cm="1">
        <f t="array" ref="H17">SUMPRODUCT(--(Data!$B$30:$AGQ$30&lt;&gt;"")*(Data!B32:AGQ32&lt;&gt;""))</f>
        <v>35</v>
      </c>
      <c r="I17" s="2" cm="1">
        <f t="array" ref="I17">SUMPRODUCT(--(Data!$B$31:$AGQ$31&lt;&gt;"")*(Data!B32:AGQ32&lt;&gt;""))</f>
        <v>36</v>
      </c>
      <c r="J17" s="208"/>
      <c r="K17" s="2" cm="1">
        <f t="array" ref="K17">SUMPRODUCT(--(Data!$B$33:$AGQ$33&lt;&gt;"")*(Data!B32:AGQ32&lt;&gt;""))</f>
        <v>27</v>
      </c>
      <c r="L17" s="2" cm="1">
        <f t="array" ref="L17">SUMPRODUCT(--(Data!$B$34:$AGQ$34&lt;&gt;"")*(Data!B32:AGQ32&lt;&gt;""))</f>
        <v>20</v>
      </c>
      <c r="M17" s="2" cm="1">
        <f t="array" ref="M17">SUMPRODUCT(--(Data!$B$35:$AGQ$35&lt;&gt;"")*(Data!B32:AGQ32&lt;&gt;""))</f>
        <v>60</v>
      </c>
      <c r="N17" s="2" cm="1">
        <f t="array" ref="N17">SUMPRODUCT(--(Data!$B$36:$AGQ$36&lt;&gt;"")*(Data!B32:AGQ32&lt;&gt;""))</f>
        <v>0</v>
      </c>
      <c r="O17" s="2" cm="1">
        <f t="array" ref="O17">SUMPRODUCT(--(Data!$B$37:$AGQ$37&lt;&gt;"")*(Data!B32:AGQ32&lt;&gt;""))</f>
        <v>0</v>
      </c>
      <c r="P17" s="2" cm="1">
        <f t="array" ref="P17">SUMPRODUCT(--(Data!$B$38:$AGQ$38&lt;&gt;"")*(Data!B32:AGQ32&lt;&gt;""))</f>
        <v>0</v>
      </c>
      <c r="Q17" s="2" cm="1">
        <f t="array" ref="Q17">SUMPRODUCT(--(Data!$B$39:$AGQ$39&lt;&gt;"")*(Data!B32:AGQ32&lt;&gt;""))</f>
        <v>0</v>
      </c>
      <c r="R17" s="2" cm="1">
        <f t="array" ref="R17">SUMPRODUCT(--(Data!$B$40:$AGQ$40&lt;&gt;"")*(Data!B32:AGQ32&lt;&gt;""))</f>
        <v>0</v>
      </c>
      <c r="S17" s="2" cm="1">
        <f t="array" ref="S17">SUMPRODUCT(--(Data!$B$41:$AGQ$41&lt;&gt;"")*(Data!B32:AGQ32&lt;&gt;""))</f>
        <v>0</v>
      </c>
      <c r="T17" s="2" cm="1">
        <f t="array" ref="T17">SUMPRODUCT(--(Data!$B$42:$AGQ$42&lt;&gt;"")*(Data!B32:AGQ32&lt;&gt;""))</f>
        <v>0</v>
      </c>
      <c r="U17" s="2" cm="1">
        <f t="array" ref="U17">SUMPRODUCT(--(Data!$B$43:$AGQ$43&lt;&gt;"")*(Data!B32:AGQ32&lt;&gt;""))</f>
        <v>13</v>
      </c>
      <c r="V17" s="2" cm="1">
        <f t="array" ref="V17">SUMPRODUCT(--(Data!$B$44:$AGQ$44&lt;&gt;"")*(Data!B32:AGQ32&lt;&gt;""))</f>
        <v>0</v>
      </c>
      <c r="W17" s="2" cm="1">
        <f t="array" ref="W17">SUMPRODUCT(--(Data!$B$45:$AGQ$45&lt;&gt;"")*(Data!B32:AGQ32&lt;&gt;""))</f>
        <v>0</v>
      </c>
      <c r="X17" s="2" cm="1">
        <f t="array" ref="X17">SUMPRODUCT(--(Data!$B$46:$AGQ$46&lt;&gt;"")*(Data!B32:AGQ32&lt;&gt;""))</f>
        <v>0</v>
      </c>
      <c r="Y17" s="2" cm="1">
        <f t="array" ref="Y17">SUMPRODUCT(--(Data!$B$47:$AGQ$47&lt;&gt;"")*(Data!B32:AGQ32&lt;&gt;""))</f>
        <v>0</v>
      </c>
      <c r="Z17" s="2" cm="1">
        <f t="array" ref="Z17">SUMPRODUCT(--(Data!$B$48:$AGQ$48&lt;&gt;"")*(Data!B32:AGQ32&lt;&gt;""))</f>
        <v>0</v>
      </c>
      <c r="AA17" s="2" cm="1">
        <f t="array" ref="AA17">SUMPRODUCT(--(Data!$B$49:$AGQ$49&lt;&gt;"")*(Data!B32:AGQ32&lt;&gt;""))</f>
        <v>0</v>
      </c>
      <c r="AB17" s="2" cm="1">
        <f t="array" ref="AB17">SUMPRODUCT(--(Data!$B$50:$AGQ$50&lt;&gt;"")*(Data!B32:AGQ32&lt;&gt;""))</f>
        <v>0</v>
      </c>
      <c r="AC17" s="2" cm="1">
        <f t="array" ref="AC17">SUMPRODUCT(--(Data!$B$51:$AGQ$51&lt;&gt;"")*(Data!B32:AGQ32&lt;&gt;""))</f>
        <v>0</v>
      </c>
      <c r="AD17" s="2" cm="1">
        <f t="array" ref="AD17">SUMPRODUCT(--(Data!$B$52:$AGQ$52&lt;&gt;"")*(Data!B32:AGQ32&lt;&gt;""))</f>
        <v>0</v>
      </c>
      <c r="AE17" s="2" cm="1">
        <f t="array" ref="AE17">SUMPRODUCT(--(Data!$B$53:$AGQ$53&lt;&gt;"")*(Data!B32:AGQ32&lt;&gt;""))</f>
        <v>0</v>
      </c>
      <c r="AF17" s="2" cm="1">
        <f t="array" ref="AF17">SUMPRODUCT(--(Data!$B$54:$AGQ$54&lt;&gt;"")*(Data!B32:AGQ32&lt;&gt;""))</f>
        <v>0</v>
      </c>
      <c r="AG17" s="2" cm="1">
        <f t="array" ref="AG17">SUMPRODUCT(--(Data!$B$55:$AGQ$55&lt;&gt;"")*(Data!B32:AGQ32&lt;&gt;""))</f>
        <v>0</v>
      </c>
      <c r="AH17" s="2" cm="1">
        <f t="array" ref="AH17">SUMPRODUCT(--(Data!$B$56:$AGQ$56&lt;&gt;"")*(Data!B32:AGQ32&lt;&gt;""))</f>
        <v>13</v>
      </c>
      <c r="AI17" s="2" cm="1">
        <f t="array" ref="AI17">SUMPRODUCT(--(Data!$B$57:$AGQ$57&lt;&gt;"")*(Data!B32:AGQ32&lt;&gt;""))</f>
        <v>13</v>
      </c>
      <c r="AJ17" s="2" cm="1">
        <f t="array" ref="AJ17">SUMPRODUCT(--(Data!$B$58:$AGQ$58&lt;&gt;"")*(Data!B32:AGQ32&lt;&gt;""))</f>
        <v>13</v>
      </c>
      <c r="AK17" s="2" cm="1">
        <f t="array" ref="AK17">SUMPRODUCT(--(Data!$B$59:$AGQ$59&lt;&gt;"")*(Data!B32:AGQ32&lt;&gt;""))</f>
        <v>13</v>
      </c>
      <c r="AL17" s="2" cm="1">
        <f t="array" ref="AL17">SUMPRODUCT(--(Data!$B$60:$AGQ$60&lt;&gt;"")*(Data!B32:AGQ32&lt;&gt;""))</f>
        <v>0</v>
      </c>
      <c r="AM17" s="2" cm="1">
        <f t="array" ref="AM17">SUMPRODUCT(--(Data!$B$61:$AGQ$61&lt;&gt;"")*(Data!B32:AGQ32&lt;&gt;""))</f>
        <v>0</v>
      </c>
      <c r="AN17" s="2" cm="1">
        <f t="array" ref="AN17">SUMPRODUCT(--(Data!$B$62:$AGQ$62&lt;&gt;"")*(Data!B32:AGQ32&lt;&gt;""))</f>
        <v>0</v>
      </c>
      <c r="AO17" s="2" cm="1">
        <f t="array" ref="AO17">SUMPRODUCT(--(Data!$B$63:$AGQ$63&lt;&gt;"")*(Data!B32:AGQ32&lt;&gt;""))</f>
        <v>0</v>
      </c>
      <c r="AP17" s="2" cm="1">
        <f t="array" ref="AP17">SUMPRODUCT(--(Data!$B$64:$AGQ$64&lt;&gt;"")*(Data!B32:AGQ32&lt;&gt;""))</f>
        <v>0</v>
      </c>
      <c r="AQ17" s="2" cm="1">
        <f t="array" ref="AQ17">SUMPRODUCT(--(Data!$B$65:$AGQ$65&lt;&gt;"")*(Data!B32:AGQ32&lt;&gt;""))</f>
        <v>0</v>
      </c>
      <c r="AR17" s="2" cm="1">
        <f t="array" ref="AR17">SUMPRODUCT(--(Data!$B$66:$AGQ$66&lt;&gt;"")*(Data!B32:AGQ32&lt;&gt;""))</f>
        <v>0</v>
      </c>
      <c r="AS17" s="2" cm="1">
        <f t="array" ref="AS17">SUMPRODUCT(--(Data!$B$67:$AGQ$67&lt;&gt;"")*(Data!B32:AGQ32&lt;&gt;""))</f>
        <v>0</v>
      </c>
      <c r="AT17" s="2" cm="1">
        <f t="array" ref="AT17">SUMPRODUCT(--(Data!$B$68:$AGQ$68&lt;&gt;"")*(Data!B32:AGQ32&lt;&gt;""))</f>
        <v>11</v>
      </c>
      <c r="AU17" s="2" cm="1">
        <f t="array" ref="AU17">SUMPRODUCT(--(Data!$B$69:$AGQ$69&lt;&gt;"")*(Data!B32:AGQ32&lt;&gt;""))</f>
        <v>11</v>
      </c>
      <c r="AV17" s="2" cm="1">
        <f t="array" ref="AV17">SUMPRODUCT(--(Data!$B$70:$AGQ$70&lt;&gt;"")*(Data!B32:AGQ32&lt;&gt;""))</f>
        <v>0</v>
      </c>
      <c r="AW17" s="2" cm="1">
        <f t="array" ref="AW17">SUMPRODUCT(--(Data!$B$71:$AGQ$71&lt;&gt;"")*(Data!B32:AGQ32&lt;&gt;""))</f>
        <v>0</v>
      </c>
      <c r="AX17" s="2" cm="1">
        <f t="array" ref="AX17">SUMPRODUCT(--(Data!$B$72:$AGQ$72&lt;&gt;"")*(Data!B32:AGQ32&lt;&gt;""))</f>
        <v>0</v>
      </c>
      <c r="AY17" s="2" cm="1">
        <f t="array" ref="AY17">SUMPRODUCT(--(Data!$B$73:$AGQ$73&lt;&gt;"")*(Data!B32:AGQ32&lt;&gt;""))</f>
        <v>0</v>
      </c>
      <c r="AZ17" s="2" cm="1">
        <f t="array" ref="AZ17">SUMPRODUCT(--(Data!$B$74:$AGQ$74&lt;&gt;"")*(Data!B32:AGQ32&lt;&gt;""))</f>
        <v>0</v>
      </c>
      <c r="BA17" s="2" cm="1">
        <f t="array" ref="BA17">SUMPRODUCT(--(Data!$B$75:$AGQ$75&lt;&gt;"")*(Data!B32:AGQ32&lt;&gt;""))</f>
        <v>0</v>
      </c>
      <c r="BB17" s="2" cm="1">
        <f t="array" ref="BB17">SUMPRODUCT(--(Data!$B$76:$AGQ$76&lt;&gt;"")*(Data!B32:AGQ32&lt;&gt;""))</f>
        <v>0</v>
      </c>
      <c r="BC17" s="2" cm="1">
        <f t="array" ref="BC17">SUMPRODUCT(--(Data!$B$77:$AGQ$77&lt;&gt;"")*(Data!B32:AGQ32&lt;&gt;""))</f>
        <v>0</v>
      </c>
      <c r="BD17" s="2" cm="1">
        <f t="array" ref="BD17">SUMPRODUCT(--(Data!$B$78:$AGQ$78&lt;&gt;"")*(Data!B32:AGQ32&lt;&gt;""))</f>
        <v>0</v>
      </c>
      <c r="BE17" s="2" cm="1">
        <f t="array" ref="BE17">SUMPRODUCT(--(Data!$B$79:$AGQ$79&lt;&gt;"")*(Data!B32:AGQ32&lt;&gt;""))</f>
        <v>0</v>
      </c>
      <c r="BF17" s="2" cm="1">
        <f t="array" ref="BF17">SUMPRODUCT(--(Data!$B$80:$AGQ$80&lt;&gt;"")*(Data!B32:AGQ32&lt;&gt;""))</f>
        <v>0</v>
      </c>
      <c r="BG17" s="2" cm="1">
        <f t="array" ref="BG17">SUMPRODUCT(--(Data!$B$81:$AGQ$81&lt;&gt;"")*(Data!B32:AGQ32&lt;&gt;""))</f>
        <v>0</v>
      </c>
      <c r="BH17" s="2" cm="1">
        <f t="array" ref="BH17">SUMPRODUCT(--(Data!$B$82:$AGQ$82&lt;&gt;"")*(Data!B32:AGQ32&lt;&gt;""))</f>
        <v>0</v>
      </c>
      <c r="BI17" s="2" cm="1">
        <f t="array" ref="BI17">SUMPRODUCT(--(Data!$B$83:$AGQ$83&lt;&gt;"")*(Data!B32:AGQ32&lt;&gt;""))</f>
        <v>0</v>
      </c>
      <c r="BJ17" s="2" cm="1">
        <f t="array" ref="BJ17">SUMPRODUCT(--(Data!$B$84:$AGQ$84&lt;&gt;"")*(Data!B32:AGQ32&lt;&gt;""))</f>
        <v>0</v>
      </c>
      <c r="BK17" s="2" cm="1">
        <f t="array" ref="BK17">SUMPRODUCT(--(Data!$B$85:$AGQ$85&lt;&gt;"")*(Data!B32:AGQ32&lt;&gt;""))</f>
        <v>0</v>
      </c>
      <c r="BL17" s="2" cm="1">
        <f t="array" ref="BL17">SUMPRODUCT(--(Data!$B$86:$AGQ$86&lt;&gt;"")*(Data!B32:AGQ32&lt;&gt;""))</f>
        <v>0</v>
      </c>
      <c r="BM17" s="2" cm="1">
        <f t="array" ref="BM17">SUMPRODUCT(--(Data!$B$87:$AGQ$87&lt;&gt;"")*(Data!B32:AGQ32&lt;&gt;""))</f>
        <v>0</v>
      </c>
      <c r="BN17" s="2" cm="1">
        <f t="array" ref="BN17">SUMPRODUCT(--(Data!$B$88:$AGQ$88&lt;&gt;"")*(Data!B32:AGQ32&lt;&gt;""))</f>
        <v>0</v>
      </c>
      <c r="BO17" s="2" cm="1">
        <f t="array" ref="BO17">SUMPRODUCT(--(Data!$B$89:$AGQ$89&lt;&gt;"")*(Data!B32:AGQ32&lt;&gt;""))</f>
        <v>0</v>
      </c>
      <c r="BP17" s="2" cm="1">
        <f t="array" ref="BP17">SUMPRODUCT(--(Data!$B$90:$AGQ$90&lt;&gt;"")*(Data!B32:AGQ32&lt;&gt;""))</f>
        <v>0</v>
      </c>
      <c r="BQ17" s="2" cm="1">
        <f t="array" ref="BQ17">SUMPRODUCT(--(Data!$B$91:$AGQ$91&lt;&gt;"")*(Data!B32:AGQ32&lt;&gt;""))</f>
        <v>0</v>
      </c>
      <c r="BR17" s="2" cm="1">
        <f t="array" ref="BR17">SUMPRODUCT(--(Data!$B$92:$AGQ$92&lt;&gt;"")*(Data!B32:AGQ32&lt;&gt;""))</f>
        <v>0</v>
      </c>
      <c r="BS17" s="2" cm="1">
        <f t="array" ref="BS17">SUMPRODUCT(--(Data!$B$93:$AGQ$93&lt;&gt;"")*(Data!B32:AGQ32&lt;&gt;""))</f>
        <v>0</v>
      </c>
      <c r="BT17" s="2" cm="1">
        <f t="array" ref="BT17">SUMPRODUCT(--(Data!$B$94:$AGQ$94&lt;&gt;"")*(Data!B32:AGQ32&lt;&gt;""))</f>
        <v>0</v>
      </c>
      <c r="BU17" s="2" cm="1">
        <f t="array" ref="BU17">SUMPRODUCT(--(Data!$B$95:$AGQ$95&lt;&gt;"")*(Data!B32:AGQ32&lt;&gt;""))</f>
        <v>0</v>
      </c>
      <c r="BV17" s="2" cm="1">
        <f t="array" ref="BV17">SUMPRODUCT(--(Data!$B$96:$AGQ$96&lt;&gt;"")*(Data!B32:AGQ32&lt;&gt;""))</f>
        <v>0</v>
      </c>
      <c r="BW17" s="2" cm="1">
        <f t="array" ref="BW17">SUMPRODUCT(--(Data!$B$97:$AGQ$97&lt;&gt;"")*(Data!B32:AGQ32&lt;&gt;""))</f>
        <v>0</v>
      </c>
      <c r="BX17" s="2" cm="1">
        <f t="array" ref="BX17">SUMPRODUCT(--(Data!$B$98:$AGQ$98&lt;&gt;"")*(Data!B32:AGQ32&lt;&gt;""))</f>
        <v>0</v>
      </c>
      <c r="BY17" s="2" cm="1">
        <f t="array" ref="BY17">SUMPRODUCT(--(Data!$B$99:$AGQ$99&lt;&gt;"")*(Data!B32:AGQ32&lt;&gt;""))</f>
        <v>0</v>
      </c>
      <c r="BZ17" s="2" cm="1">
        <f t="array" ref="BZ17">SUMPRODUCT(--(Data!$B$100:$AGQ$100&lt;&gt;"")*(Data!B32:AGQ32&lt;&gt;""))</f>
        <v>0</v>
      </c>
      <c r="CA17" s="2" cm="1">
        <f t="array" ref="CA17">SUMPRODUCT(--(Data!$B$101:$AGQ$101&lt;&gt;"")*(Data!B32:AGQ32&lt;&gt;""))</f>
        <v>0</v>
      </c>
      <c r="CB17" s="2" cm="1">
        <f t="array" ref="CB17">SUMPRODUCT(--(Data!$B$102:$AGQ$102&lt;&gt;"")*(Data!B32:AGQ32&lt;&gt;""))</f>
        <v>0</v>
      </c>
      <c r="CC17" s="2" cm="1">
        <f t="array" ref="CC17">SUMPRODUCT(--(Data!$B$103:$AGQ$103&lt;&gt;"")*(Data!B32:AGQ32&lt;&gt;""))</f>
        <v>0</v>
      </c>
      <c r="CD17" s="2" cm="1">
        <f t="array" ref="CD17">SUMPRODUCT(--(Data!$B$104:$AGQ$104&lt;&gt;"")*(Data!B32:AGQ32&lt;&gt;""))</f>
        <v>0</v>
      </c>
      <c r="CE17" s="2" cm="1">
        <f t="array" ref="CE17">SUMPRODUCT(--(Data!$B$105:$AGQ$105&lt;&gt;"")*(Data!B32:AGQ32&lt;&gt;""))</f>
        <v>0</v>
      </c>
      <c r="CF17" s="2" cm="1">
        <f t="array" ref="CF17">SUMPRODUCT(--(Data!$B$106:$AGQ$106&lt;&gt;"")*(Data!B32:AGQ32&lt;&gt;""))</f>
        <v>0</v>
      </c>
      <c r="CG17" s="2" cm="1">
        <f t="array" ref="CG17">SUMPRODUCT(--(Data!$B$107:$AGQ$107&lt;&gt;"")*(Data!B32:AGQ32&lt;&gt;""))</f>
        <v>0</v>
      </c>
      <c r="CH17" s="2" cm="1">
        <f t="array" ref="CH17">SUMPRODUCT(--(Data!$B$108:$AGQ$108&lt;&gt;"")*(Data!B32:AGQ32&lt;&gt;""))</f>
        <v>0</v>
      </c>
      <c r="CI17" s="2" cm="1">
        <f t="array" ref="CI17">SUMPRODUCT(--(Data!$B$109:$AGQ$109&lt;&gt;"")*(Data!B32:AGQ32&lt;&gt;""))</f>
        <v>0</v>
      </c>
      <c r="CJ17" s="2" cm="1">
        <f t="array" ref="CJ17">SUMPRODUCT(--(Data!$B$110:$AGQ$110&lt;&gt;"")*(Data!B32:AGQ32&lt;&gt;""))</f>
        <v>0</v>
      </c>
      <c r="CK17" s="2" cm="1">
        <f t="array" ref="CK17">SUMPRODUCT(--(Data!$B$111:$AGQ$111&lt;&gt;"")*(Data!B32:AGQ32&lt;&gt;""))</f>
        <v>0</v>
      </c>
      <c r="CL17" s="2" cm="1">
        <f t="array" ref="CL17">SUMPRODUCT(--(Data!$B$112:$AGQ$112&lt;&gt;"")*(Data!B32:AGQ32&lt;&gt;""))</f>
        <v>0</v>
      </c>
      <c r="CM17" s="2" cm="1">
        <f t="array" ref="CM17">SUMPRODUCT(--(Data!$B$113:$AGQ$113&lt;&gt;"")*(Data!B32:AGQ32&lt;&gt;""))</f>
        <v>0</v>
      </c>
      <c r="CN17" s="2" cm="1">
        <f t="array" ref="CN17">SUMPRODUCT(--(Data!$B$114:$AGQ$114&lt;&gt;"")*(Data!B32:AGQ32&lt;&gt;""))</f>
        <v>0</v>
      </c>
      <c r="CO17" s="2" cm="1">
        <f t="array" ref="CO17">SUMPRODUCT(--(Data!$B$115:$AGQ$115&lt;&gt;"")*(Data!B32:AGQ32&lt;&gt;""))</f>
        <v>0</v>
      </c>
      <c r="CP17" s="2" cm="1">
        <f t="array" ref="CP17">SUMPRODUCT(--(Data!$B$116:$AGQ$116&lt;&gt;"")*(Data!B32:AGQ32&lt;&gt;""))</f>
        <v>0</v>
      </c>
      <c r="CQ17" s="2" cm="1">
        <f t="array" ref="CQ17">SUMPRODUCT(--(Data!$B$117:$AGQ$117&lt;&gt;"")*(Data!B32:AGQ32&lt;&gt;""))</f>
        <v>0</v>
      </c>
      <c r="CR17" s="2" cm="1">
        <f t="array" ref="CR17">SUMPRODUCT(--(Data!$B$118:$AGQ$118&lt;&gt;"")*(Data!B32:AGQ32&lt;&gt;""))</f>
        <v>0</v>
      </c>
      <c r="CS17" s="2" cm="1">
        <f t="array" ref="CS17">SUMPRODUCT(--(Data!$B$119:$AGQ$119&lt;&gt;"")*(Data!B32:AGQ32&lt;&gt;""))</f>
        <v>0</v>
      </c>
      <c r="CT17" s="2" cm="1">
        <f t="array" ref="CT17">SUMPRODUCT(--(Data!$B$120:$AGQ$120&lt;&gt;"")*(Data!B32:AGQ32&lt;&gt;""))</f>
        <v>0</v>
      </c>
      <c r="CU17" s="2" cm="1">
        <f t="array" ref="CU17">SUMPRODUCT(--(Data!$B$121:$AGQ$121&lt;&gt;"")*(Data!B32:AGQ32&lt;&gt;""))</f>
        <v>0</v>
      </c>
      <c r="CV17" s="2" cm="1">
        <f t="array" ref="CV17">SUMPRODUCT(--(Data!$B$122:$AGQ$122&lt;&gt;"")*(Data!B32:AGQ32&lt;&gt;""))</f>
        <v>0</v>
      </c>
      <c r="CW17" s="2" cm="1">
        <f t="array" ref="CW17">SUMPRODUCT(--(Data!$B$123:$AGQ$123&lt;&gt;"")*(Data!B32:AGQ32&lt;&gt;""))</f>
        <v>0</v>
      </c>
      <c r="CX17" s="2" cm="1">
        <f t="array" ref="CX17">SUMPRODUCT(--(Data!$B$124:$AGQ$124&lt;&gt;"")*(Data!B32:AGQ32&lt;&gt;""))</f>
        <v>0</v>
      </c>
      <c r="CY17" s="2" cm="1">
        <f t="array" ref="CY17">SUMPRODUCT(--(Data!$B$125:$AGQ$125&lt;&gt;"")*(Data!B32:AGQ32&lt;&gt;""))</f>
        <v>0</v>
      </c>
      <c r="CZ17" s="2" cm="1">
        <f t="array" ref="CZ17">SUMPRODUCT(--(Data!$B$126:$AGQ$126&lt;&gt;"")*(Data!B32:AGQ32&lt;&gt;""))</f>
        <v>0</v>
      </c>
      <c r="DA17" s="2" cm="1">
        <f t="array" ref="DA17">SUMPRODUCT(--(Data!$B$127:$AGQ$127&lt;&gt;"")*(Data!B32:AGQ32&lt;&gt;""))</f>
        <v>0</v>
      </c>
      <c r="DB17" s="2" cm="1">
        <f t="array" ref="DB17">SUMPRODUCT(--(Data!$B$128:$AGQ$128&lt;&gt;"")*(Data!B32:AGQ32&lt;&gt;""))</f>
        <v>0</v>
      </c>
      <c r="DC17" s="2" cm="1">
        <f t="array" ref="DC17">SUMPRODUCT(--(Data!$B$129:$AGQ$129&lt;&gt;"")*(Data!B32:AGQ32&lt;&gt;""))</f>
        <v>0</v>
      </c>
      <c r="DD17" s="2" cm="1">
        <f t="array" ref="DD17">SUMPRODUCT(--(Data!$B$130:$AGQ$130&lt;&gt;"")*(Data!B32:AGQ32&lt;&gt;""))</f>
        <v>0</v>
      </c>
      <c r="DE17" s="2" cm="1">
        <f t="array" ref="DE17">SUMPRODUCT(--(Data!$B$131:$AGQ$131&lt;&gt;"")*(Data!B32:AGQ32&lt;&gt;""))</f>
        <v>0</v>
      </c>
      <c r="DF17" s="2" cm="1">
        <f t="array" ref="DF17">SUMPRODUCT(--(Data!$B$132:$AGQ$132&lt;&gt;"")*(Data!B32:AGQ32&lt;&gt;""))</f>
        <v>0</v>
      </c>
      <c r="DG17" s="2" cm="1">
        <f t="array" ref="DG17">SUMPRODUCT(--(Data!$B$133:$AGQ$133&lt;&gt;"")*(Data!B32:AGQ32&lt;&gt;""))</f>
        <v>0</v>
      </c>
      <c r="DH17" s="2" cm="1">
        <f t="array" ref="DH17">SUMPRODUCT(--(Data!$B$134:$AGQ$134&lt;&gt;"")*(Data!B32:AGQ32&lt;&gt;""))</f>
        <v>0</v>
      </c>
      <c r="DI17" s="2" cm="1">
        <f t="array" ref="DI17">SUMPRODUCT(--(Data!$B$135:$AGQ$135&lt;&gt;"")*(Data!B32:AGQ32&lt;&gt;""))</f>
        <v>0</v>
      </c>
      <c r="DJ17" s="2" cm="1">
        <f t="array" ref="DJ17">SUMPRODUCT(--(Data!$B$136:$AGQ$136&lt;&gt;"")*(Data!B32:AGQ32&lt;&gt;""))</f>
        <v>0</v>
      </c>
      <c r="DK17" s="2" cm="1">
        <f t="array" ref="DK17">SUMPRODUCT(--(Data!$B$137:$AGQ$137&lt;&gt;"")*(Data!B32:AGQ32&lt;&gt;""))</f>
        <v>0</v>
      </c>
      <c r="DL17" s="2" cm="1">
        <f t="array" ref="DL17">SUMPRODUCT(--(Data!$B$138:$AGQ$138&lt;&gt;"")*(Data!B32:AGQ32&lt;&gt;""))</f>
        <v>0</v>
      </c>
      <c r="DM17" s="2" cm="1">
        <f t="array" ref="DM17">SUMPRODUCT(--(Data!$B$139:$AGQ$139&lt;&gt;"")*(Data!B32:AGQ32&lt;&gt;""))</f>
        <v>0</v>
      </c>
      <c r="DN17" s="2" cm="1">
        <f t="array" ref="DN17">SUMPRODUCT(--(Data!$B$140:$AGQ$140&lt;&gt;"")*(Data!B32:AGQ32&lt;&gt;""))</f>
        <v>0</v>
      </c>
      <c r="DO17" s="2" cm="1">
        <f t="array" ref="DO17">SUMPRODUCT(--(Data!$B$141:$AGQ$141&lt;&gt;"")*(Data!B32:AGQ32&lt;&gt;""))</f>
        <v>0</v>
      </c>
      <c r="DP17" s="2" cm="1">
        <f t="array" ref="DP17">SUMPRODUCT(--(Data!$B$142:$AGQ$142&lt;&gt;"")*(Data!B32:AGQ32&lt;&gt;""))</f>
        <v>0</v>
      </c>
      <c r="DQ17" s="2" cm="1">
        <f t="array" ref="DQ17">SUMPRODUCT(--(Data!$B$143:$AGQ$143&lt;&gt;"")*(Data!B32:AGQ32&lt;&gt;""))</f>
        <v>0</v>
      </c>
      <c r="DR17" s="2" cm="1">
        <f t="array" ref="DR17">SUMPRODUCT(--(Data!$B$144:$AGQ$144&lt;&gt;"")*(Data!B32:AGQ32&lt;&gt;""))</f>
        <v>0</v>
      </c>
      <c r="DS17" s="2" cm="1">
        <f t="array" ref="DS17">SUMPRODUCT(--(Data!$B$145:$AGQ$145&lt;&gt;"")*(Data!B32:AGQ32&lt;&gt;""))</f>
        <v>0</v>
      </c>
      <c r="DT17" s="2" cm="1">
        <f t="array" ref="DT17">SUMPRODUCT(--(Data!$B$146:$AGQ$146&lt;&gt;"")*(Data!B32:AGQ32&lt;&gt;""))</f>
        <v>0</v>
      </c>
      <c r="DU17" s="2" cm="1">
        <f t="array" ref="DU17">SUMPRODUCT(--(Data!$B$147:$AGQ$147&lt;&gt;"")*(Data!B32:AGQ32&lt;&gt;""))</f>
        <v>0</v>
      </c>
      <c r="DV17" s="2" cm="1">
        <f t="array" ref="DV17">SUMPRODUCT(--(Data!$B$148:$AGQ$148&lt;&gt;"")*(Data!B32:AGQ32&lt;&gt;""))</f>
        <v>0</v>
      </c>
      <c r="DW17" s="2" cm="1">
        <f t="array" ref="DW17">SUMPRODUCT(--(Data!$B$149:$AGQ$149&lt;&gt;"")*(Data!B32:AGQ32&lt;&gt;""))</f>
        <v>0</v>
      </c>
      <c r="DX17" s="2" cm="1">
        <f t="array" ref="DX17">SUMPRODUCT(--(Data!$B$150:$AGQ$150&lt;&gt;"")*(Data!B32:AGQ32&lt;&gt;""))</f>
        <v>0</v>
      </c>
      <c r="DY17" s="2" cm="1">
        <f t="array" ref="DY17">SUMPRODUCT(--(Data!$B$151:$AGQ$151&lt;&gt;"")*(Data!B32:AGQ32&lt;&gt;""))</f>
        <v>0</v>
      </c>
      <c r="DZ17" s="2" cm="1">
        <f t="array" ref="DZ17">SUMPRODUCT(--(Data!$B$152:$AGQ$152&lt;&gt;"")*(Data!B32:AGQ32&lt;&gt;""))</f>
        <v>0</v>
      </c>
      <c r="EA17" s="2" cm="1">
        <f t="array" ref="EA17">SUMPRODUCT(--(Data!$B$153:$AGQ$153&lt;&gt;"")*(Data!B32:AGQ32&lt;&gt;""))</f>
        <v>0</v>
      </c>
      <c r="EB17" s="2" cm="1">
        <f t="array" ref="EB17">SUMPRODUCT(--(Data!$B$154:$AGQ$154&lt;&gt;"")*(Data!B32:AGQ32&lt;&gt;""))</f>
        <v>0</v>
      </c>
      <c r="EC17" s="2" cm="1">
        <f t="array" ref="EC17">SUMPRODUCT(--(Data!$B$155:$AGQ$155&lt;&gt;"")*(Data!B32:AGQ32&lt;&gt;""))</f>
        <v>0</v>
      </c>
      <c r="ED17" s="2" cm="1">
        <f t="array" ref="ED17">SUMPRODUCT(--(Data!$B$156:$AGQ$156&lt;&gt;"")*(Data!B32:AGQ32&lt;&gt;""))</f>
        <v>0</v>
      </c>
      <c r="EE17" s="2" cm="1">
        <f t="array" ref="EE17">SUMPRODUCT(--(Data!$B$157:$AGQ$157&lt;&gt;"")*(Data!B32:AGQ32&lt;&gt;""))</f>
        <v>0</v>
      </c>
      <c r="EF17" s="2" cm="1">
        <f t="array" ref="EF17">SUMPRODUCT(--(Data!$B$158:$AGQ$158&lt;&gt;"")*(Data!B32:AGQ32&lt;&gt;""))</f>
        <v>0</v>
      </c>
      <c r="EG17" s="2" cm="1">
        <f t="array" ref="EG17">SUMPRODUCT(--(Data!$B$159:$AGQ$159&lt;&gt;"")*(Data!B32:AGQ32&lt;&gt;""))</f>
        <v>0</v>
      </c>
      <c r="EH17" s="2" cm="1">
        <f t="array" ref="EH17">SUMPRODUCT(--(Data!$B$160:$AGQ$160&lt;&gt;"")*(Data!B32:AGQ32&lt;&gt;""))</f>
        <v>0</v>
      </c>
      <c r="EI17" s="2" cm="1">
        <f t="array" ref="EI17">SUMPRODUCT(--(Data!$B$161:$AGQ$161&lt;&gt;"")*(Data!B32:AGQ32&lt;&gt;""))</f>
        <v>0</v>
      </c>
      <c r="EJ17" s="2" cm="1">
        <f t="array" ref="EJ17">SUMPRODUCT(--(Data!$B$162:$AGQ$162&lt;&gt;"")*(Data!B32:AGQ32&lt;&gt;""))</f>
        <v>0</v>
      </c>
      <c r="EK17" s="2" cm="1">
        <f t="array" ref="EK17">SUMPRODUCT(--(Data!$B$163:$AGQ$163&lt;&gt;"")*(Data!B32:AGQ32&lt;&gt;""))</f>
        <v>0</v>
      </c>
      <c r="EL17" s="2" cm="1">
        <f t="array" ref="EL17">SUMPRODUCT(--(Data!$B$164:$AGQ$164&lt;&gt;"")*(Data!B32:AGQ32&lt;&gt;""))</f>
        <v>0</v>
      </c>
      <c r="EM17" s="2" cm="1">
        <f t="array" ref="EM17">SUMPRODUCT(--(Data!$B$165:$AGQ$165&lt;&gt;"")*(Data!B32:AGQ32&lt;&gt;""))</f>
        <v>0</v>
      </c>
      <c r="EN17" s="2" cm="1">
        <f t="array" ref="EN17">SUMPRODUCT(--(Data!$B$166:$AGQ$166&lt;&gt;"")*(Data!B32:AGQ32&lt;&gt;""))</f>
        <v>0</v>
      </c>
      <c r="EU17" s="2" t="str">
        <f t="shared" si="0"/>
        <v>MapLab</v>
      </c>
      <c r="EV17" s="2">
        <f t="shared" si="1"/>
        <v>18</v>
      </c>
    </row>
    <row r="18" spans="1:157" x14ac:dyDescent="0.25">
      <c r="A18" s="1" t="str">
        <f>Data!A33</f>
        <v>Kimera</v>
      </c>
      <c r="B18" s="12" t="s">
        <v>14</v>
      </c>
      <c r="C18" s="2" cm="1">
        <f t="array" ref="C18">SUMPRODUCT(--(Data!$B$25:$AGQ$25&lt;&gt;"")*(Data!B33:AGQ33&lt;&gt;""))</f>
        <v>0</v>
      </c>
      <c r="D18" s="2" cm="1">
        <f t="array" ref="D18">SUMPRODUCT(--(Data!$B$26:$AGQ$26&lt;&gt;"")*(Data!B33:AGQ33&lt;&gt;""))</f>
        <v>8</v>
      </c>
      <c r="E18" s="2" cm="1">
        <f t="array" ref="E18">SUMPRODUCT(--(Data!$B$27:$AGQ$27&lt;&gt;"")*(Data!B33:AGQ33&lt;&gt;""))</f>
        <v>8</v>
      </c>
      <c r="F18" s="2" cm="1">
        <f t="array" ref="F18">SUMPRODUCT(--(Data!$B$28:$AGQ$28&lt;&gt;"")*(Data!B33:AGQ33&lt;&gt;""))</f>
        <v>8</v>
      </c>
      <c r="G18" s="2" cm="1">
        <f t="array" ref="G18">SUMPRODUCT(--(Data!$B$29:$AGQ$29&lt;&gt;"")*(Data!B33:AGQ33&lt;&gt;""))</f>
        <v>8</v>
      </c>
      <c r="H18" s="2" cm="1">
        <f t="array" ref="H18">SUMPRODUCT(--(Data!$B$30:$AGQ$30&lt;&gt;"")*(Data!B33:AGQ33&lt;&gt;""))</f>
        <v>19</v>
      </c>
      <c r="I18" s="2" cm="1">
        <f t="array" ref="I18">SUMPRODUCT(--(Data!$B$31:$AGQ$31&lt;&gt;"")*(Data!B33:AGQ33&lt;&gt;""))</f>
        <v>8</v>
      </c>
      <c r="J18" s="2" cm="1">
        <f t="array" ref="J18">SUMPRODUCT(--(Data!$B$32:$AGQ$32&lt;&gt;"")*(Data!B33:AGQ33&lt;&gt;""))</f>
        <v>27</v>
      </c>
      <c r="K18" s="208"/>
      <c r="L18" s="2" cm="1">
        <f t="array" ref="L18">SUMPRODUCT(--(Data!$B$34:$AGQ$34&lt;&gt;"")*(Data!B33:AGQ33&lt;&gt;""))</f>
        <v>8</v>
      </c>
      <c r="M18" s="2" cm="1">
        <f t="array" ref="M18">SUMPRODUCT(--(Data!$B$35:$AGQ$35&lt;&gt;"")*(Data!B33:AGQ33&lt;&gt;""))</f>
        <v>27</v>
      </c>
      <c r="N18" s="2" cm="1">
        <f t="array" ref="N18">SUMPRODUCT(--(Data!$B$36:$AGQ$36&lt;&gt;"")*(Data!B33:AGQ33&lt;&gt;""))</f>
        <v>0</v>
      </c>
      <c r="O18" s="2" cm="1">
        <f t="array" ref="O18">SUMPRODUCT(--(Data!$B$37:$AGQ$37&lt;&gt;"")*(Data!B33:AGQ33&lt;&gt;""))</f>
        <v>0</v>
      </c>
      <c r="P18" s="2" cm="1">
        <f t="array" ref="P18">SUMPRODUCT(--(Data!$B$38:$AGQ$38&lt;&gt;"")*(Data!B33:AGQ33&lt;&gt;""))</f>
        <v>0</v>
      </c>
      <c r="Q18" s="2" cm="1">
        <f t="array" ref="Q18">SUMPRODUCT(--(Data!$B$39:$AGQ$39&lt;&gt;"")*(Data!B33:AGQ33&lt;&gt;""))</f>
        <v>0</v>
      </c>
      <c r="R18" s="2" cm="1">
        <f t="array" ref="R18">SUMPRODUCT(--(Data!$B$40:$AGQ$40&lt;&gt;"")*(Data!B33:AGQ33&lt;&gt;""))</f>
        <v>0</v>
      </c>
      <c r="S18" s="2" cm="1">
        <f t="array" ref="S18">SUMPRODUCT(--(Data!$B$41:$AGQ$41&lt;&gt;"")*(Data!B33:AGQ33&lt;&gt;""))</f>
        <v>0</v>
      </c>
      <c r="T18" s="2" cm="1">
        <f t="array" ref="T18">SUMPRODUCT(--(Data!$B$42:$AGQ$42&lt;&gt;"")*(Data!B33:AGQ33&lt;&gt;""))</f>
        <v>0</v>
      </c>
      <c r="U18" s="2" cm="1">
        <f t="array" ref="U18">SUMPRODUCT(--(Data!$B$43:$AGQ$43&lt;&gt;"")*(Data!B33:AGQ33&lt;&gt;""))</f>
        <v>8</v>
      </c>
      <c r="V18" s="2" cm="1">
        <f t="array" ref="V18">SUMPRODUCT(--(Data!$B$44:$AGQ$44&lt;&gt;"")*(Data!B33:AGQ33&lt;&gt;""))</f>
        <v>0</v>
      </c>
      <c r="W18" s="2" cm="1">
        <f t="array" ref="W18">SUMPRODUCT(--(Data!$B$45:$AGQ$45&lt;&gt;"")*(Data!B33:AGQ33&lt;&gt;""))</f>
        <v>0</v>
      </c>
      <c r="X18" s="2" cm="1">
        <f t="array" ref="X18">SUMPRODUCT(--(Data!$B$46:$AGQ$46&lt;&gt;"")*(Data!B33:AGQ33&lt;&gt;""))</f>
        <v>0</v>
      </c>
      <c r="Y18" s="2" cm="1">
        <f t="array" ref="Y18">SUMPRODUCT(--(Data!$B$47:$AGQ$47&lt;&gt;"")*(Data!B33:AGQ33&lt;&gt;""))</f>
        <v>0</v>
      </c>
      <c r="Z18" s="2" cm="1">
        <f t="array" ref="Z18">SUMPRODUCT(--(Data!$B$48:$AGQ$48&lt;&gt;"")*(Data!B33:AGQ33&lt;&gt;""))</f>
        <v>0</v>
      </c>
      <c r="AA18" s="2" cm="1">
        <f t="array" ref="AA18">SUMPRODUCT(--(Data!$B$49:$AGQ$49&lt;&gt;"")*(Data!B33:AGQ33&lt;&gt;""))</f>
        <v>0</v>
      </c>
      <c r="AB18" s="2" cm="1">
        <f t="array" ref="AB18">SUMPRODUCT(--(Data!$B$50:$AGQ$50&lt;&gt;"")*(Data!B33:AGQ33&lt;&gt;""))</f>
        <v>0</v>
      </c>
      <c r="AC18" s="2" cm="1">
        <f t="array" ref="AC18">SUMPRODUCT(--(Data!$B$51:$AGQ$51&lt;&gt;"")*(Data!B33:AGQ33&lt;&gt;""))</f>
        <v>0</v>
      </c>
      <c r="AD18" s="2" cm="1">
        <f t="array" ref="AD18">SUMPRODUCT(--(Data!$B$52:$AGQ$52&lt;&gt;"")*(Data!B33:AGQ33&lt;&gt;""))</f>
        <v>0</v>
      </c>
      <c r="AE18" s="2" cm="1">
        <f t="array" ref="AE18">SUMPRODUCT(--(Data!$B$53:$AGQ$53&lt;&gt;"")*(Data!B33:AGQ33&lt;&gt;""))</f>
        <v>0</v>
      </c>
      <c r="AF18" s="2" cm="1">
        <f t="array" ref="AF18">SUMPRODUCT(--(Data!$B$54:$AGQ$54&lt;&gt;"")*(Data!B33:AGQ33&lt;&gt;""))</f>
        <v>0</v>
      </c>
      <c r="AG18" s="2" cm="1">
        <f t="array" ref="AG18">SUMPRODUCT(--(Data!$B$55:$AGQ$55&lt;&gt;"")*(Data!B33:AGQ33&lt;&gt;""))</f>
        <v>0</v>
      </c>
      <c r="AH18" s="2" cm="1">
        <f t="array" ref="AH18">SUMPRODUCT(--(Data!$B$56:$AGQ$56&lt;&gt;"")*(Data!B33:AGQ33&lt;&gt;""))</f>
        <v>8</v>
      </c>
      <c r="AI18" s="2" cm="1">
        <f t="array" ref="AI18">SUMPRODUCT(--(Data!$B$57:$AGQ$57&lt;&gt;"")*(Data!B33:AGQ33&lt;&gt;""))</f>
        <v>8</v>
      </c>
      <c r="AJ18" s="2" cm="1">
        <f t="array" ref="AJ18">SUMPRODUCT(--(Data!$B$58:$AGQ$58&lt;&gt;"")*(Data!B33:AGQ33&lt;&gt;""))</f>
        <v>8</v>
      </c>
      <c r="AK18" s="2" cm="1">
        <f t="array" ref="AK18">SUMPRODUCT(--(Data!$B$59:$AGQ$59&lt;&gt;"")*(Data!B33:AGQ33&lt;&gt;""))</f>
        <v>8</v>
      </c>
      <c r="AL18" s="2" cm="1">
        <f t="array" ref="AL18">SUMPRODUCT(--(Data!$B$60:$AGQ$60&lt;&gt;"")*(Data!B33:AGQ33&lt;&gt;""))</f>
        <v>0</v>
      </c>
      <c r="AM18" s="2" cm="1">
        <f t="array" ref="AM18">SUMPRODUCT(--(Data!$B$61:$AGQ$61&lt;&gt;"")*(Data!B33:AGQ33&lt;&gt;""))</f>
        <v>0</v>
      </c>
      <c r="AN18" s="2" cm="1">
        <f t="array" ref="AN18">SUMPRODUCT(--(Data!$B$62:$AGQ$62&lt;&gt;"")*(Data!B33:AGQ33&lt;&gt;""))</f>
        <v>0</v>
      </c>
      <c r="AO18" s="2" cm="1">
        <f t="array" ref="AO18">SUMPRODUCT(--(Data!$B$63:$AGQ$63&lt;&gt;"")*(Data!B33:AGQ33&lt;&gt;""))</f>
        <v>0</v>
      </c>
      <c r="AP18" s="2" cm="1">
        <f t="array" ref="AP18">SUMPRODUCT(--(Data!$B$64:$AGQ$64&lt;&gt;"")*(Data!B33:AGQ33&lt;&gt;""))</f>
        <v>0</v>
      </c>
      <c r="AQ18" s="2" cm="1">
        <f t="array" ref="AQ18">SUMPRODUCT(--(Data!$B$65:$AGQ$65&lt;&gt;"")*(Data!B33:AGQ33&lt;&gt;""))</f>
        <v>0</v>
      </c>
      <c r="AR18" s="2" cm="1">
        <f t="array" ref="AR18">SUMPRODUCT(--(Data!$B$66:$AGQ$66&lt;&gt;"")*(Data!B33:AGQ33&lt;&gt;""))</f>
        <v>0</v>
      </c>
      <c r="AS18" s="2" cm="1">
        <f t="array" ref="AS18">SUMPRODUCT(--(Data!$B$67:$AGQ$67&lt;&gt;"")*(Data!B33:AGQ33&lt;&gt;""))</f>
        <v>0</v>
      </c>
      <c r="AT18" s="2" cm="1">
        <f t="array" ref="AT18">SUMPRODUCT(--(Data!$B$68:$AGQ$68&lt;&gt;"")*(Data!B33:AGQ33&lt;&gt;""))</f>
        <v>11</v>
      </c>
      <c r="AU18" s="2" cm="1">
        <f t="array" ref="AU18">SUMPRODUCT(--(Data!$B$69:$AGQ$69&lt;&gt;"")*(Data!B33:AGQ33&lt;&gt;""))</f>
        <v>11</v>
      </c>
      <c r="AV18" s="2" cm="1">
        <f t="array" ref="AV18">SUMPRODUCT(--(Data!$B$70:$AGQ$70&lt;&gt;"")*(Data!B33:AGQ33&lt;&gt;""))</f>
        <v>0</v>
      </c>
      <c r="AW18" s="2" cm="1">
        <f t="array" ref="AW18">SUMPRODUCT(--(Data!$B$71:$AGQ$71&lt;&gt;"")*(Data!B33:AGQ33&lt;&gt;""))</f>
        <v>0</v>
      </c>
      <c r="AX18" s="2" cm="1">
        <f t="array" ref="AX18">SUMPRODUCT(--(Data!$B$72:$AGQ$72&lt;&gt;"")*(Data!B33:AGQ33&lt;&gt;""))</f>
        <v>0</v>
      </c>
      <c r="AY18" s="2" cm="1">
        <f t="array" ref="AY18">SUMPRODUCT(--(Data!$B$73:$AGQ$73&lt;&gt;"")*(Data!B33:AGQ33&lt;&gt;""))</f>
        <v>0</v>
      </c>
      <c r="AZ18" s="2" cm="1">
        <f t="array" ref="AZ18">SUMPRODUCT(--(Data!$B$74:$AGQ$74&lt;&gt;"")*(Data!B33:AGQ33&lt;&gt;""))</f>
        <v>0</v>
      </c>
      <c r="BA18" s="2" cm="1">
        <f t="array" ref="BA18">SUMPRODUCT(--(Data!$B$75:$AGQ$75&lt;&gt;"")*(Data!B33:AGQ33&lt;&gt;""))</f>
        <v>0</v>
      </c>
      <c r="BB18" s="2" cm="1">
        <f t="array" ref="BB18">SUMPRODUCT(--(Data!$B$76:$AGQ$76&lt;&gt;"")*(Data!B33:AGQ33&lt;&gt;""))</f>
        <v>0</v>
      </c>
      <c r="BC18" s="2" cm="1">
        <f t="array" ref="BC18">SUMPRODUCT(--(Data!$B$77:$AGQ$77&lt;&gt;"")*(Data!B33:AGQ33&lt;&gt;""))</f>
        <v>0</v>
      </c>
      <c r="BD18" s="2" cm="1">
        <f t="array" ref="BD18">SUMPRODUCT(--(Data!$B$78:$AGQ$78&lt;&gt;"")*(Data!B33:AGQ33&lt;&gt;""))</f>
        <v>0</v>
      </c>
      <c r="BE18" s="2" cm="1">
        <f t="array" ref="BE18">SUMPRODUCT(--(Data!$B$79:$AGQ$79&lt;&gt;"")*(Data!B33:AGQ33&lt;&gt;""))</f>
        <v>0</v>
      </c>
      <c r="BF18" s="2" cm="1">
        <f t="array" ref="BF18">SUMPRODUCT(--(Data!$B$80:$AGQ$80&lt;&gt;"")*(Data!B33:AGQ33&lt;&gt;""))</f>
        <v>0</v>
      </c>
      <c r="BG18" s="2" cm="1">
        <f t="array" ref="BG18">SUMPRODUCT(--(Data!$B$81:$AGQ$81&lt;&gt;"")*(Data!B33:AGQ33&lt;&gt;""))</f>
        <v>0</v>
      </c>
      <c r="BH18" s="2" cm="1">
        <f t="array" ref="BH18">SUMPRODUCT(--(Data!$B$82:$AGQ$82&lt;&gt;"")*(Data!B33:AGQ33&lt;&gt;""))</f>
        <v>0</v>
      </c>
      <c r="BI18" s="2" cm="1">
        <f t="array" ref="BI18">SUMPRODUCT(--(Data!$B$83:$AGQ$83&lt;&gt;"")*(Data!B33:AGQ33&lt;&gt;""))</f>
        <v>0</v>
      </c>
      <c r="BJ18" s="2" cm="1">
        <f t="array" ref="BJ18">SUMPRODUCT(--(Data!$B$84:$AGQ$84&lt;&gt;"")*(Data!B33:AGQ33&lt;&gt;""))</f>
        <v>0</v>
      </c>
      <c r="BK18" s="2" cm="1">
        <f t="array" ref="BK18">SUMPRODUCT(--(Data!$B$85:$AGQ$85&lt;&gt;"")*(Data!B33:AGQ33&lt;&gt;""))</f>
        <v>0</v>
      </c>
      <c r="BL18" s="2" cm="1">
        <f t="array" ref="BL18">SUMPRODUCT(--(Data!$B$86:$AGQ$86&lt;&gt;"")*(Data!B33:AGQ33&lt;&gt;""))</f>
        <v>0</v>
      </c>
      <c r="BM18" s="2" cm="1">
        <f t="array" ref="BM18">SUMPRODUCT(--(Data!$B$87:$AGQ$87&lt;&gt;"")*(Data!B33:AGQ33&lt;&gt;""))</f>
        <v>0</v>
      </c>
      <c r="BN18" s="2" cm="1">
        <f t="array" ref="BN18">SUMPRODUCT(--(Data!$B$88:$AGQ$88&lt;&gt;"")*(Data!B33:AGQ33&lt;&gt;""))</f>
        <v>0</v>
      </c>
      <c r="BO18" s="2" cm="1">
        <f t="array" ref="BO18">SUMPRODUCT(--(Data!$B$89:$AGQ$89&lt;&gt;"")*(Data!B33:AGQ33&lt;&gt;""))</f>
        <v>0</v>
      </c>
      <c r="BP18" s="2" cm="1">
        <f t="array" ref="BP18">SUMPRODUCT(--(Data!$B$90:$AGQ$90&lt;&gt;"")*(Data!B33:AGQ33&lt;&gt;""))</f>
        <v>0</v>
      </c>
      <c r="BQ18" s="2" cm="1">
        <f t="array" ref="BQ18">SUMPRODUCT(--(Data!$B$91:$AGQ$91&lt;&gt;"")*(Data!B33:AGQ33&lt;&gt;""))</f>
        <v>0</v>
      </c>
      <c r="BR18" s="2" cm="1">
        <f t="array" ref="BR18">SUMPRODUCT(--(Data!$B$92:$AGQ$92&lt;&gt;"")*(Data!B33:AGQ33&lt;&gt;""))</f>
        <v>0</v>
      </c>
      <c r="BS18" s="2" cm="1">
        <f t="array" ref="BS18">SUMPRODUCT(--(Data!$B$93:$AGQ$93&lt;&gt;"")*(Data!B33:AGQ33&lt;&gt;""))</f>
        <v>0</v>
      </c>
      <c r="BT18" s="2" cm="1">
        <f t="array" ref="BT18">SUMPRODUCT(--(Data!$B$94:$AGQ$94&lt;&gt;"")*(Data!B33:AGQ33&lt;&gt;""))</f>
        <v>0</v>
      </c>
      <c r="BU18" s="2" cm="1">
        <f t="array" ref="BU18">SUMPRODUCT(--(Data!$B$95:$AGQ$95&lt;&gt;"")*(Data!B33:AGQ33&lt;&gt;""))</f>
        <v>0</v>
      </c>
      <c r="BV18" s="2" cm="1">
        <f t="array" ref="BV18">SUMPRODUCT(--(Data!$B$96:$AGQ$96&lt;&gt;"")*(Data!B33:AGQ33&lt;&gt;""))</f>
        <v>0</v>
      </c>
      <c r="BW18" s="2" cm="1">
        <f t="array" ref="BW18">SUMPRODUCT(--(Data!$B$97:$AGQ$97&lt;&gt;"")*(Data!B33:AGQ33&lt;&gt;""))</f>
        <v>0</v>
      </c>
      <c r="BX18" s="2" cm="1">
        <f t="array" ref="BX18">SUMPRODUCT(--(Data!$B$98:$AGQ$98&lt;&gt;"")*(Data!B33:AGQ33&lt;&gt;""))</f>
        <v>0</v>
      </c>
      <c r="BY18" s="2" cm="1">
        <f t="array" ref="BY18">SUMPRODUCT(--(Data!$B$99:$AGQ$99&lt;&gt;"")*(Data!B33:AGQ33&lt;&gt;""))</f>
        <v>0</v>
      </c>
      <c r="BZ18" s="2" cm="1">
        <f t="array" ref="BZ18">SUMPRODUCT(--(Data!$B$100:$AGQ$100&lt;&gt;"")*(Data!B33:AGQ33&lt;&gt;""))</f>
        <v>0</v>
      </c>
      <c r="CA18" s="2" cm="1">
        <f t="array" ref="CA18">SUMPRODUCT(--(Data!$B$101:$AGQ$101&lt;&gt;"")*(Data!B33:AGQ33&lt;&gt;""))</f>
        <v>0</v>
      </c>
      <c r="CB18" s="2" cm="1">
        <f t="array" ref="CB18">SUMPRODUCT(--(Data!$B$102:$AGQ$102&lt;&gt;"")*(Data!B33:AGQ33&lt;&gt;""))</f>
        <v>0</v>
      </c>
      <c r="CC18" s="2" cm="1">
        <f t="array" ref="CC18">SUMPRODUCT(--(Data!$B$103:$AGQ$103&lt;&gt;"")*(Data!B33:AGQ33&lt;&gt;""))</f>
        <v>0</v>
      </c>
      <c r="CD18" s="2" cm="1">
        <f t="array" ref="CD18">SUMPRODUCT(--(Data!$B$104:$AGQ$104&lt;&gt;"")*(Data!B33:AGQ33&lt;&gt;""))</f>
        <v>0</v>
      </c>
      <c r="CE18" s="2" cm="1">
        <f t="array" ref="CE18">SUMPRODUCT(--(Data!$B$105:$AGQ$105&lt;&gt;"")*(Data!B33:AGQ33&lt;&gt;""))</f>
        <v>0</v>
      </c>
      <c r="CF18" s="2" cm="1">
        <f t="array" ref="CF18">SUMPRODUCT(--(Data!$B$106:$AGQ$106&lt;&gt;"")*(Data!B33:AGQ33&lt;&gt;""))</f>
        <v>0</v>
      </c>
      <c r="CG18" s="2" cm="1">
        <f t="array" ref="CG18">SUMPRODUCT(--(Data!$B$107:$AGQ$107&lt;&gt;"")*(Data!B33:AGQ33&lt;&gt;""))</f>
        <v>0</v>
      </c>
      <c r="CH18" s="2" cm="1">
        <f t="array" ref="CH18">SUMPRODUCT(--(Data!$B$108:$AGQ$108&lt;&gt;"")*(Data!B33:AGQ33&lt;&gt;""))</f>
        <v>0</v>
      </c>
      <c r="CI18" s="2" cm="1">
        <f t="array" ref="CI18">SUMPRODUCT(--(Data!$B$109:$AGQ$109&lt;&gt;"")*(Data!B33:AGQ33&lt;&gt;""))</f>
        <v>0</v>
      </c>
      <c r="CJ18" s="2" cm="1">
        <f t="array" ref="CJ18">SUMPRODUCT(--(Data!$B$110:$AGQ$110&lt;&gt;"")*(Data!B33:AGQ33&lt;&gt;""))</f>
        <v>0</v>
      </c>
      <c r="CK18" s="2" cm="1">
        <f t="array" ref="CK18">SUMPRODUCT(--(Data!$B$111:$AGQ$111&lt;&gt;"")*(Data!B33:AGQ33&lt;&gt;""))</f>
        <v>0</v>
      </c>
      <c r="CL18" s="2" cm="1">
        <f t="array" ref="CL18">SUMPRODUCT(--(Data!$B$112:$AGQ$112&lt;&gt;"")*(Data!B33:AGQ33&lt;&gt;""))</f>
        <v>0</v>
      </c>
      <c r="CM18" s="2" cm="1">
        <f t="array" ref="CM18">SUMPRODUCT(--(Data!$B$113:$AGQ$113&lt;&gt;"")*(Data!B33:AGQ33&lt;&gt;""))</f>
        <v>0</v>
      </c>
      <c r="CN18" s="2" cm="1">
        <f t="array" ref="CN18">SUMPRODUCT(--(Data!$B$114:$AGQ$114&lt;&gt;"")*(Data!B33:AGQ33&lt;&gt;""))</f>
        <v>0</v>
      </c>
      <c r="CO18" s="2" cm="1">
        <f t="array" ref="CO18">SUMPRODUCT(--(Data!$B$115:$AGQ$115&lt;&gt;"")*(Data!B33:AGQ33&lt;&gt;""))</f>
        <v>0</v>
      </c>
      <c r="CP18" s="2" cm="1">
        <f t="array" ref="CP18">SUMPRODUCT(--(Data!$B$116:$AGQ$116&lt;&gt;"")*(Data!B33:AGQ33&lt;&gt;""))</f>
        <v>0</v>
      </c>
      <c r="CQ18" s="2" cm="1">
        <f t="array" ref="CQ18">SUMPRODUCT(--(Data!$B$117:$AGQ$117&lt;&gt;"")*(Data!B33:AGQ33&lt;&gt;""))</f>
        <v>0</v>
      </c>
      <c r="CR18" s="2" cm="1">
        <f t="array" ref="CR18">SUMPRODUCT(--(Data!$B$118:$AGQ$118&lt;&gt;"")*(Data!B33:AGQ33&lt;&gt;""))</f>
        <v>0</v>
      </c>
      <c r="CS18" s="2" cm="1">
        <f t="array" ref="CS18">SUMPRODUCT(--(Data!$B$119:$AGQ$119&lt;&gt;"")*(Data!B33:AGQ33&lt;&gt;""))</f>
        <v>0</v>
      </c>
      <c r="CT18" s="2" cm="1">
        <f t="array" ref="CT18">SUMPRODUCT(--(Data!$B$120:$AGQ$120&lt;&gt;"")*(Data!B33:AGQ33&lt;&gt;""))</f>
        <v>0</v>
      </c>
      <c r="CU18" s="2" cm="1">
        <f t="array" ref="CU18">SUMPRODUCT(--(Data!$B$121:$AGQ$121&lt;&gt;"")*(Data!B33:AGQ33&lt;&gt;""))</f>
        <v>0</v>
      </c>
      <c r="CV18" s="2" cm="1">
        <f t="array" ref="CV18">SUMPRODUCT(--(Data!$B$122:$AGQ$122&lt;&gt;"")*(Data!B33:AGQ33&lt;&gt;""))</f>
        <v>0</v>
      </c>
      <c r="CW18" s="2" cm="1">
        <f t="array" ref="CW18">SUMPRODUCT(--(Data!$B$123:$AGQ$123&lt;&gt;"")*(Data!B33:AGQ33&lt;&gt;""))</f>
        <v>0</v>
      </c>
      <c r="CX18" s="2" cm="1">
        <f t="array" ref="CX18">SUMPRODUCT(--(Data!$B$124:$AGQ$124&lt;&gt;"")*(Data!B33:AGQ33&lt;&gt;""))</f>
        <v>0</v>
      </c>
      <c r="CY18" s="2" cm="1">
        <f t="array" ref="CY18">SUMPRODUCT(--(Data!$B$125:$AGQ$125&lt;&gt;"")*(Data!B33:AGQ33&lt;&gt;""))</f>
        <v>0</v>
      </c>
      <c r="CZ18" s="2" cm="1">
        <f t="array" ref="CZ18">SUMPRODUCT(--(Data!$B$126:$AGQ$126&lt;&gt;"")*(Data!B33:AGQ33&lt;&gt;""))</f>
        <v>0</v>
      </c>
      <c r="DA18" s="2" cm="1">
        <f t="array" ref="DA18">SUMPRODUCT(--(Data!$B$127:$AGQ$127&lt;&gt;"")*(Data!B33:AGQ33&lt;&gt;""))</f>
        <v>0</v>
      </c>
      <c r="DB18" s="2" cm="1">
        <f t="array" ref="DB18">SUMPRODUCT(--(Data!$B$128:$AGQ$128&lt;&gt;"")*(Data!B33:AGQ33&lt;&gt;""))</f>
        <v>0</v>
      </c>
      <c r="DC18" s="2" cm="1">
        <f t="array" ref="DC18">SUMPRODUCT(--(Data!$B$129:$AGQ$129&lt;&gt;"")*(Data!B33:AGQ33&lt;&gt;""))</f>
        <v>0</v>
      </c>
      <c r="DD18" s="2" cm="1">
        <f t="array" ref="DD18">SUMPRODUCT(--(Data!$B$130:$AGQ$130&lt;&gt;"")*(Data!B33:AGQ33&lt;&gt;""))</f>
        <v>0</v>
      </c>
      <c r="DE18" s="2" cm="1">
        <f t="array" ref="DE18">SUMPRODUCT(--(Data!$B$131:$AGQ$131&lt;&gt;"")*(Data!B33:AGQ33&lt;&gt;""))</f>
        <v>0</v>
      </c>
      <c r="DF18" s="2" cm="1">
        <f t="array" ref="DF18">SUMPRODUCT(--(Data!$B$132:$AGQ$132&lt;&gt;"")*(Data!B33:AGQ33&lt;&gt;""))</f>
        <v>0</v>
      </c>
      <c r="DG18" s="2" cm="1">
        <f t="array" ref="DG18">SUMPRODUCT(--(Data!$B$133:$AGQ$133&lt;&gt;"")*(Data!B33:AGQ33&lt;&gt;""))</f>
        <v>0</v>
      </c>
      <c r="DH18" s="2" cm="1">
        <f t="array" ref="DH18">SUMPRODUCT(--(Data!$B$134:$AGQ$134&lt;&gt;"")*(Data!B33:AGQ33&lt;&gt;""))</f>
        <v>0</v>
      </c>
      <c r="DI18" s="2" cm="1">
        <f t="array" ref="DI18">SUMPRODUCT(--(Data!$B$135:$AGQ$135&lt;&gt;"")*(Data!B33:AGQ33&lt;&gt;""))</f>
        <v>0</v>
      </c>
      <c r="DJ18" s="2" cm="1">
        <f t="array" ref="DJ18">SUMPRODUCT(--(Data!$B$136:$AGQ$136&lt;&gt;"")*(Data!B33:AGQ33&lt;&gt;""))</f>
        <v>0</v>
      </c>
      <c r="DK18" s="2" cm="1">
        <f t="array" ref="DK18">SUMPRODUCT(--(Data!$B$137:$AGQ$137&lt;&gt;"")*(Data!B33:AGQ33&lt;&gt;""))</f>
        <v>0</v>
      </c>
      <c r="DL18" s="2" cm="1">
        <f t="array" ref="DL18">SUMPRODUCT(--(Data!$B$138:$AGQ$138&lt;&gt;"")*(Data!B33:AGQ33&lt;&gt;""))</f>
        <v>0</v>
      </c>
      <c r="DM18" s="2" cm="1">
        <f t="array" ref="DM18">SUMPRODUCT(--(Data!$B$139:$AGQ$139&lt;&gt;"")*(Data!B33:AGQ33&lt;&gt;""))</f>
        <v>0</v>
      </c>
      <c r="DN18" s="2" cm="1">
        <f t="array" ref="DN18">SUMPRODUCT(--(Data!$B$140:$AGQ$140&lt;&gt;"")*(Data!B33:AGQ33&lt;&gt;""))</f>
        <v>0</v>
      </c>
      <c r="DO18" s="2" cm="1">
        <f t="array" ref="DO18">SUMPRODUCT(--(Data!$B$141:$AGQ$141&lt;&gt;"")*(Data!B33:AGQ33&lt;&gt;""))</f>
        <v>0</v>
      </c>
      <c r="DP18" s="2" cm="1">
        <f t="array" ref="DP18">SUMPRODUCT(--(Data!$B$142:$AGQ$142&lt;&gt;"")*(Data!B33:AGQ33&lt;&gt;""))</f>
        <v>0</v>
      </c>
      <c r="DQ18" s="2" cm="1">
        <f t="array" ref="DQ18">SUMPRODUCT(--(Data!$B$143:$AGQ$143&lt;&gt;"")*(Data!B33:AGQ33&lt;&gt;""))</f>
        <v>0</v>
      </c>
      <c r="DR18" s="2" cm="1">
        <f t="array" ref="DR18">SUMPRODUCT(--(Data!$B$144:$AGQ$144&lt;&gt;"")*(Data!B33:AGQ33&lt;&gt;""))</f>
        <v>0</v>
      </c>
      <c r="DS18" s="2" cm="1">
        <f t="array" ref="DS18">SUMPRODUCT(--(Data!$B$145:$AGQ$145&lt;&gt;"")*(Data!B33:AGQ33&lt;&gt;""))</f>
        <v>0</v>
      </c>
      <c r="DT18" s="2" cm="1">
        <f t="array" ref="DT18">SUMPRODUCT(--(Data!$B$146:$AGQ$146&lt;&gt;"")*(Data!B33:AGQ33&lt;&gt;""))</f>
        <v>0</v>
      </c>
      <c r="DU18" s="2" cm="1">
        <f t="array" ref="DU18">SUMPRODUCT(--(Data!$B$147:$AGQ$147&lt;&gt;"")*(Data!B33:AGQ33&lt;&gt;""))</f>
        <v>0</v>
      </c>
      <c r="DV18" s="2" cm="1">
        <f t="array" ref="DV18">SUMPRODUCT(--(Data!$B$148:$AGQ$148&lt;&gt;"")*(Data!B33:AGQ33&lt;&gt;""))</f>
        <v>0</v>
      </c>
      <c r="DW18" s="2" cm="1">
        <f t="array" ref="DW18">SUMPRODUCT(--(Data!$B$149:$AGQ$149&lt;&gt;"")*(Data!B33:AGQ33&lt;&gt;""))</f>
        <v>0</v>
      </c>
      <c r="DX18" s="2" cm="1">
        <f t="array" ref="DX18">SUMPRODUCT(--(Data!$B$150:$AGQ$150&lt;&gt;"")*(Data!B33:AGQ33&lt;&gt;""))</f>
        <v>0</v>
      </c>
      <c r="DY18" s="2" cm="1">
        <f t="array" ref="DY18">SUMPRODUCT(--(Data!$B$151:$AGQ$151&lt;&gt;"")*(Data!B33:AGQ33&lt;&gt;""))</f>
        <v>0</v>
      </c>
      <c r="DZ18" s="2" cm="1">
        <f t="array" ref="DZ18">SUMPRODUCT(--(Data!$B$152:$AGQ$152&lt;&gt;"")*(Data!B33:AGQ33&lt;&gt;""))</f>
        <v>0</v>
      </c>
      <c r="EA18" s="2" cm="1">
        <f t="array" ref="EA18">SUMPRODUCT(--(Data!$B$153:$AGQ$153&lt;&gt;"")*(Data!B33:AGQ33&lt;&gt;""))</f>
        <v>0</v>
      </c>
      <c r="EB18" s="2" cm="1">
        <f t="array" ref="EB18">SUMPRODUCT(--(Data!$B$154:$AGQ$154&lt;&gt;"")*(Data!B33:AGQ33&lt;&gt;""))</f>
        <v>0</v>
      </c>
      <c r="EC18" s="2" cm="1">
        <f t="array" ref="EC18">SUMPRODUCT(--(Data!$B$155:$AGQ$155&lt;&gt;"")*(Data!B33:AGQ33&lt;&gt;""))</f>
        <v>0</v>
      </c>
      <c r="ED18" s="2" cm="1">
        <f t="array" ref="ED18">SUMPRODUCT(--(Data!$B$156:$AGQ$156&lt;&gt;"")*(Data!B33:AGQ33&lt;&gt;""))</f>
        <v>0</v>
      </c>
      <c r="EE18" s="2" cm="1">
        <f t="array" ref="EE18">SUMPRODUCT(--(Data!$B$157:$AGQ$157&lt;&gt;"")*(Data!B33:AGQ33&lt;&gt;""))</f>
        <v>0</v>
      </c>
      <c r="EF18" s="2" cm="1">
        <f t="array" ref="EF18">SUMPRODUCT(--(Data!$B$158:$AGQ$158&lt;&gt;"")*(Data!B33:AGQ33&lt;&gt;""))</f>
        <v>0</v>
      </c>
      <c r="EG18" s="2" cm="1">
        <f t="array" ref="EG18">SUMPRODUCT(--(Data!$B$159:$AGQ$159&lt;&gt;"")*(Data!B33:AGQ33&lt;&gt;""))</f>
        <v>0</v>
      </c>
      <c r="EH18" s="2" cm="1">
        <f t="array" ref="EH18">SUMPRODUCT(--(Data!$B$160:$AGQ$160&lt;&gt;"")*(Data!B33:AGQ33&lt;&gt;""))</f>
        <v>0</v>
      </c>
      <c r="EI18" s="2" cm="1">
        <f t="array" ref="EI18">SUMPRODUCT(--(Data!$B$161:$AGQ$161&lt;&gt;"")*(Data!B33:AGQ33&lt;&gt;""))</f>
        <v>0</v>
      </c>
      <c r="EJ18" s="2" cm="1">
        <f t="array" ref="EJ18">SUMPRODUCT(--(Data!$B$162:$AGQ$162&lt;&gt;"")*(Data!B33:AGQ33&lt;&gt;""))</f>
        <v>0</v>
      </c>
      <c r="EK18" s="2" cm="1">
        <f t="array" ref="EK18">SUMPRODUCT(--(Data!$B$163:$AGQ$163&lt;&gt;"")*(Data!B33:AGQ33&lt;&gt;""))</f>
        <v>0</v>
      </c>
      <c r="EL18" s="2" cm="1">
        <f t="array" ref="EL18">SUMPRODUCT(--(Data!$B$164:$AGQ$164&lt;&gt;"")*(Data!B33:AGQ33&lt;&gt;""))</f>
        <v>0</v>
      </c>
      <c r="EM18" s="2" cm="1">
        <f t="array" ref="EM18">SUMPRODUCT(--(Data!$B$165:$AGQ$165&lt;&gt;"")*(Data!B33:AGQ33&lt;&gt;""))</f>
        <v>0</v>
      </c>
      <c r="EN18" s="2" cm="1">
        <f t="array" ref="EN18">SUMPRODUCT(--(Data!$B$166:$AGQ$166&lt;&gt;"")*(Data!B33:AGQ33&lt;&gt;""))</f>
        <v>0</v>
      </c>
      <c r="EU18" s="2" t="str">
        <f t="shared" si="0"/>
        <v>LDSO</v>
      </c>
      <c r="EV18" s="2">
        <f t="shared" si="1"/>
        <v>11</v>
      </c>
    </row>
    <row r="19" spans="1:157" x14ac:dyDescent="0.25">
      <c r="A19" s="1" t="str">
        <f>Data!A34</f>
        <v>OpenVINS</v>
      </c>
      <c r="B19" s="12" t="s">
        <v>15</v>
      </c>
      <c r="C19" s="2" cm="1">
        <f t="array" ref="C19">SUMPRODUCT(--(Data!$B$25:$AGQ$25&lt;&gt;"")*(Data!B34:AGQ34&lt;&gt;""))</f>
        <v>0</v>
      </c>
      <c r="D19" s="2" cm="1">
        <f t="array" ref="D19">SUMPRODUCT(--(Data!$B$26:$AGQ$26&lt;&gt;"")*(Data!B34:AGQ34&lt;&gt;""))</f>
        <v>8</v>
      </c>
      <c r="E19" s="2" cm="1">
        <f t="array" ref="E19">SUMPRODUCT(--(Data!$B$27:$AGQ$27&lt;&gt;"")*(Data!B34:AGQ34&lt;&gt;""))</f>
        <v>20</v>
      </c>
      <c r="F19" s="2" cm="1">
        <f t="array" ref="F19">SUMPRODUCT(--(Data!$B$28:$AGQ$28&lt;&gt;"")*(Data!B34:AGQ34&lt;&gt;""))</f>
        <v>8</v>
      </c>
      <c r="G19" s="2" cm="1">
        <f t="array" ref="G19">SUMPRODUCT(--(Data!$B$29:$AGQ$29&lt;&gt;"")*(Data!B34:AGQ34&lt;&gt;""))</f>
        <v>20</v>
      </c>
      <c r="H19" s="2" cm="1">
        <f t="array" ref="H19">SUMPRODUCT(--(Data!$B$30:$AGQ$30&lt;&gt;"")*(Data!B34:AGQ34&lt;&gt;""))</f>
        <v>8</v>
      </c>
      <c r="I19" s="2" cm="1">
        <f t="array" ref="I19">SUMPRODUCT(--(Data!$B$31:$AGQ$31&lt;&gt;"")*(Data!B34:AGQ34&lt;&gt;""))</f>
        <v>20</v>
      </c>
      <c r="J19" s="2" cm="1">
        <f t="array" ref="J19">SUMPRODUCT(--(Data!$B$32:$AGQ$32&lt;&gt;"")*(Data!B34:AGQ34&lt;&gt;""))</f>
        <v>20</v>
      </c>
      <c r="K19" s="2" cm="1">
        <f t="array" ref="K19">SUMPRODUCT(--(Data!$B$33:$AGQ$33&lt;&gt;"")*(Data!B34:AGQ34&lt;&gt;""))</f>
        <v>8</v>
      </c>
      <c r="L19" s="208"/>
      <c r="M19" s="2" cm="1">
        <f t="array" ref="M19">SUMPRODUCT(--(Data!$B$35:$AGQ$35&lt;&gt;"")*(Data!B34:AGQ34&lt;&gt;""))</f>
        <v>20</v>
      </c>
      <c r="N19" s="2" cm="1">
        <f t="array" ref="N19">SUMPRODUCT(--(Data!$B$36:$AGQ$36&lt;&gt;"")*(Data!B34:AGQ34&lt;&gt;""))</f>
        <v>0</v>
      </c>
      <c r="O19" s="2" cm="1">
        <f t="array" ref="O19">SUMPRODUCT(--(Data!$B$37:$AGQ$37&lt;&gt;"")*(Data!B34:AGQ34&lt;&gt;""))</f>
        <v>0</v>
      </c>
      <c r="P19" s="2" cm="1">
        <f t="array" ref="P19">SUMPRODUCT(--(Data!$B$38:$AGQ$38&lt;&gt;"")*(Data!B34:AGQ34&lt;&gt;""))</f>
        <v>0</v>
      </c>
      <c r="Q19" s="2" cm="1">
        <f t="array" ref="Q19">SUMPRODUCT(--(Data!$B$39:$AGQ$39&lt;&gt;"")*(Data!B34:AGQ34&lt;&gt;""))</f>
        <v>0</v>
      </c>
      <c r="R19" s="2" cm="1">
        <f t="array" ref="R19">SUMPRODUCT(--(Data!$B$40:$AGQ$40&lt;&gt;"")*(Data!B34:AGQ34&lt;&gt;""))</f>
        <v>0</v>
      </c>
      <c r="S19" s="2" cm="1">
        <f t="array" ref="S19">SUMPRODUCT(--(Data!$B$41:$AGQ$41&lt;&gt;"")*(Data!B34:AGQ34&lt;&gt;""))</f>
        <v>0</v>
      </c>
      <c r="T19" s="2" cm="1">
        <f t="array" ref="T19">SUMPRODUCT(--(Data!$B$42:$AGQ$42&lt;&gt;"")*(Data!B34:AGQ34&lt;&gt;""))</f>
        <v>0</v>
      </c>
      <c r="U19" s="2" cm="1">
        <f t="array" ref="U19">SUMPRODUCT(--(Data!$B$43:$AGQ$43&lt;&gt;"")*(Data!B34:AGQ34&lt;&gt;""))</f>
        <v>6</v>
      </c>
      <c r="V19" s="2" cm="1">
        <f t="array" ref="V19">SUMPRODUCT(--(Data!$B$44:$AGQ$44&lt;&gt;"")*(Data!B34:AGQ34&lt;&gt;""))</f>
        <v>0</v>
      </c>
      <c r="W19" s="2" cm="1">
        <f t="array" ref="W19">SUMPRODUCT(--(Data!$B$45:$AGQ$45&lt;&gt;"")*(Data!B34:AGQ34&lt;&gt;""))</f>
        <v>0</v>
      </c>
      <c r="X19" s="2" cm="1">
        <f t="array" ref="X19">SUMPRODUCT(--(Data!$B$46:$AGQ$46&lt;&gt;"")*(Data!B34:AGQ34&lt;&gt;""))</f>
        <v>0</v>
      </c>
      <c r="Y19" s="2" cm="1">
        <f t="array" ref="Y19">SUMPRODUCT(--(Data!$B$47:$AGQ$47&lt;&gt;"")*(Data!B34:AGQ34&lt;&gt;""))</f>
        <v>0</v>
      </c>
      <c r="Z19" s="2" cm="1">
        <f t="array" ref="Z19">SUMPRODUCT(--(Data!$B$48:$AGQ$48&lt;&gt;"")*(Data!B34:AGQ34&lt;&gt;""))</f>
        <v>0</v>
      </c>
      <c r="AA19" s="2" cm="1">
        <f t="array" ref="AA19">SUMPRODUCT(--(Data!$B$49:$AGQ$49&lt;&gt;"")*(Data!B34:AGQ34&lt;&gt;""))</f>
        <v>0</v>
      </c>
      <c r="AB19" s="2" cm="1">
        <f t="array" ref="AB19">SUMPRODUCT(--(Data!$B$50:$AGQ$50&lt;&gt;"")*(Data!B34:AGQ34&lt;&gt;""))</f>
        <v>0</v>
      </c>
      <c r="AC19" s="2" cm="1">
        <f t="array" ref="AC19">SUMPRODUCT(--(Data!$B$51:$AGQ$51&lt;&gt;"")*(Data!B34:AGQ34&lt;&gt;""))</f>
        <v>0</v>
      </c>
      <c r="AD19" s="2" cm="1">
        <f t="array" ref="AD19">SUMPRODUCT(--(Data!$B$52:$AGQ$52&lt;&gt;"")*(Data!B34:AGQ34&lt;&gt;""))</f>
        <v>6</v>
      </c>
      <c r="AE19" s="2" cm="1">
        <f t="array" ref="AE19">SUMPRODUCT(--(Data!$B$53:$AGQ$53&lt;&gt;"")*(Data!B34:AGQ34&lt;&gt;""))</f>
        <v>0</v>
      </c>
      <c r="AF19" s="2" cm="1">
        <f t="array" ref="AF19">SUMPRODUCT(--(Data!$B$54:$AGQ$54&lt;&gt;"")*(Data!B34:AGQ34&lt;&gt;""))</f>
        <v>0</v>
      </c>
      <c r="AG19" s="2" cm="1">
        <f t="array" ref="AG19">SUMPRODUCT(--(Data!$B$55:$AGQ$55&lt;&gt;"")*(Data!B34:AGQ34&lt;&gt;""))</f>
        <v>0</v>
      </c>
      <c r="AH19" s="2" cm="1">
        <f t="array" ref="AH19">SUMPRODUCT(--(Data!$B$56:$AGQ$56&lt;&gt;"")*(Data!B34:AGQ34&lt;&gt;""))</f>
        <v>6</v>
      </c>
      <c r="AI19" s="2" cm="1">
        <f t="array" ref="AI19">SUMPRODUCT(--(Data!$B$57:$AGQ$57&lt;&gt;"")*(Data!B34:AGQ34&lt;&gt;""))</f>
        <v>0</v>
      </c>
      <c r="AJ19" s="2" cm="1">
        <f t="array" ref="AJ19">SUMPRODUCT(--(Data!$B$58:$AGQ$58&lt;&gt;"")*(Data!B34:AGQ34&lt;&gt;""))</f>
        <v>0</v>
      </c>
      <c r="AK19" s="2" cm="1">
        <f t="array" ref="AK19">SUMPRODUCT(--(Data!$B$59:$AGQ$59&lt;&gt;"")*(Data!B34:AGQ34&lt;&gt;""))</f>
        <v>0</v>
      </c>
      <c r="AL19" s="2" cm="1">
        <f t="array" ref="AL19">SUMPRODUCT(--(Data!$B$60:$AGQ$60&lt;&gt;"")*(Data!B34:AGQ34&lt;&gt;""))</f>
        <v>0</v>
      </c>
      <c r="AM19" s="2" cm="1">
        <f t="array" ref="AM19">SUMPRODUCT(--(Data!$B$61:$AGQ$61&lt;&gt;"")*(Data!B34:AGQ34&lt;&gt;""))</f>
        <v>0</v>
      </c>
      <c r="AN19" s="2" cm="1">
        <f t="array" ref="AN19">SUMPRODUCT(--(Data!$B$62:$AGQ$62&lt;&gt;"")*(Data!B34:AGQ34&lt;&gt;""))</f>
        <v>0</v>
      </c>
      <c r="AO19" s="2" cm="1">
        <f t="array" ref="AO19">SUMPRODUCT(--(Data!$B$63:$AGQ$63&lt;&gt;"")*(Data!B34:AGQ34&lt;&gt;""))</f>
        <v>0</v>
      </c>
      <c r="AP19" s="2" cm="1">
        <f t="array" ref="AP19">SUMPRODUCT(--(Data!$B$64:$AGQ$64&lt;&gt;"")*(Data!B34:AGQ34&lt;&gt;""))</f>
        <v>0</v>
      </c>
      <c r="AQ19" s="2" cm="1">
        <f t="array" ref="AQ19">SUMPRODUCT(--(Data!$B$65:$AGQ$65&lt;&gt;"")*(Data!B34:AGQ34&lt;&gt;""))</f>
        <v>0</v>
      </c>
      <c r="AR19" s="2" cm="1">
        <f t="array" ref="AR19">SUMPRODUCT(--(Data!$B$66:$AGQ$66&lt;&gt;"")*(Data!B34:AGQ34&lt;&gt;""))</f>
        <v>0</v>
      </c>
      <c r="AS19" s="2" cm="1">
        <f t="array" ref="AS19">SUMPRODUCT(--(Data!$B$67:$AGQ$67&lt;&gt;"")*(Data!B34:AGQ34&lt;&gt;""))</f>
        <v>0</v>
      </c>
      <c r="AT19" s="2" cm="1">
        <f t="array" ref="AT19">SUMPRODUCT(--(Data!$B$68:$AGQ$68&lt;&gt;"")*(Data!B34:AGQ34&lt;&gt;""))</f>
        <v>0</v>
      </c>
      <c r="AU19" s="2" cm="1">
        <f t="array" ref="AU19">SUMPRODUCT(--(Data!$B$69:$AGQ$69&lt;&gt;"")*(Data!B34:AGQ34&lt;&gt;""))</f>
        <v>0</v>
      </c>
      <c r="AV19" s="2" cm="1">
        <f t="array" ref="AV19">SUMPRODUCT(--(Data!$B$70:$AGQ$70&lt;&gt;"")*(Data!B34:AGQ34&lt;&gt;""))</f>
        <v>0</v>
      </c>
      <c r="AW19" s="2" cm="1">
        <f t="array" ref="AW19">SUMPRODUCT(--(Data!$B$71:$AGQ$71&lt;&gt;"")*(Data!B34:AGQ34&lt;&gt;""))</f>
        <v>0</v>
      </c>
      <c r="AX19" s="2" cm="1">
        <f t="array" ref="AX19">SUMPRODUCT(--(Data!$B$72:$AGQ$72&lt;&gt;"")*(Data!B34:AGQ34&lt;&gt;""))</f>
        <v>0</v>
      </c>
      <c r="AY19" s="2" cm="1">
        <f t="array" ref="AY19">SUMPRODUCT(--(Data!$B$73:$AGQ$73&lt;&gt;"")*(Data!B34:AGQ34&lt;&gt;""))</f>
        <v>0</v>
      </c>
      <c r="AZ19" s="2" cm="1">
        <f t="array" ref="AZ19">SUMPRODUCT(--(Data!$B$74:$AGQ$74&lt;&gt;"")*(Data!B34:AGQ34&lt;&gt;""))</f>
        <v>0</v>
      </c>
      <c r="BA19" s="2" cm="1">
        <f t="array" ref="BA19">SUMPRODUCT(--(Data!$B$75:$AGQ$75&lt;&gt;"")*(Data!B34:AGQ34&lt;&gt;""))</f>
        <v>0</v>
      </c>
      <c r="BB19" s="2" cm="1">
        <f t="array" ref="BB19">SUMPRODUCT(--(Data!$B$76:$AGQ$76&lt;&gt;"")*(Data!B34:AGQ34&lt;&gt;""))</f>
        <v>0</v>
      </c>
      <c r="BC19" s="2" cm="1">
        <f t="array" ref="BC19">SUMPRODUCT(--(Data!$B$77:$AGQ$77&lt;&gt;"")*(Data!B34:AGQ34&lt;&gt;""))</f>
        <v>0</v>
      </c>
      <c r="BD19" s="2" cm="1">
        <f t="array" ref="BD19">SUMPRODUCT(--(Data!$B$78:$AGQ$78&lt;&gt;"")*(Data!B34:AGQ34&lt;&gt;""))</f>
        <v>0</v>
      </c>
      <c r="BE19" s="2" cm="1">
        <f t="array" ref="BE19">SUMPRODUCT(--(Data!$B$79:$AGQ$79&lt;&gt;"")*(Data!B34:AGQ34&lt;&gt;""))</f>
        <v>0</v>
      </c>
      <c r="BF19" s="2" cm="1">
        <f t="array" ref="BF19">SUMPRODUCT(--(Data!$B$80:$AGQ$80&lt;&gt;"")*(Data!B34:AGQ34&lt;&gt;""))</f>
        <v>0</v>
      </c>
      <c r="BG19" s="2" cm="1">
        <f t="array" ref="BG19">SUMPRODUCT(--(Data!$B$81:$AGQ$81&lt;&gt;"")*(Data!B34:AGQ34&lt;&gt;""))</f>
        <v>0</v>
      </c>
      <c r="BH19" s="2" cm="1">
        <f t="array" ref="BH19">SUMPRODUCT(--(Data!$B$82:$AGQ$82&lt;&gt;"")*(Data!B34:AGQ34&lt;&gt;""))</f>
        <v>0</v>
      </c>
      <c r="BI19" s="2" cm="1">
        <f t="array" ref="BI19">SUMPRODUCT(--(Data!$B$83:$AGQ$83&lt;&gt;"")*(Data!B34:AGQ34&lt;&gt;""))</f>
        <v>0</v>
      </c>
      <c r="BJ19" s="2" cm="1">
        <f t="array" ref="BJ19">SUMPRODUCT(--(Data!$B$84:$AGQ$84&lt;&gt;"")*(Data!B34:AGQ34&lt;&gt;""))</f>
        <v>0</v>
      </c>
      <c r="BK19" s="2" cm="1">
        <f t="array" ref="BK19">SUMPRODUCT(--(Data!$B$85:$AGQ$85&lt;&gt;"")*(Data!B34:AGQ34&lt;&gt;""))</f>
        <v>0</v>
      </c>
      <c r="BL19" s="2" cm="1">
        <f t="array" ref="BL19">SUMPRODUCT(--(Data!$B$86:$AGQ$86&lt;&gt;"")*(Data!B34:AGQ34&lt;&gt;""))</f>
        <v>0</v>
      </c>
      <c r="BM19" s="2" cm="1">
        <f t="array" ref="BM19">SUMPRODUCT(--(Data!$B$87:$AGQ$87&lt;&gt;"")*(Data!B34:AGQ34&lt;&gt;""))</f>
        <v>0</v>
      </c>
      <c r="BN19" s="2" cm="1">
        <f t="array" ref="BN19">SUMPRODUCT(--(Data!$B$88:$AGQ$88&lt;&gt;"")*(Data!B34:AGQ34&lt;&gt;""))</f>
        <v>0</v>
      </c>
      <c r="BO19" s="2" cm="1">
        <f t="array" ref="BO19">SUMPRODUCT(--(Data!$B$89:$AGQ$89&lt;&gt;"")*(Data!B34:AGQ34&lt;&gt;""))</f>
        <v>0</v>
      </c>
      <c r="BP19" s="2" cm="1">
        <f t="array" ref="BP19">SUMPRODUCT(--(Data!$B$90:$AGQ$90&lt;&gt;"")*(Data!B34:AGQ34&lt;&gt;""))</f>
        <v>0</v>
      </c>
      <c r="BQ19" s="2" cm="1">
        <f t="array" ref="BQ19">SUMPRODUCT(--(Data!$B$91:$AGQ$91&lt;&gt;"")*(Data!B34:AGQ34&lt;&gt;""))</f>
        <v>0</v>
      </c>
      <c r="BR19" s="2" cm="1">
        <f t="array" ref="BR19">SUMPRODUCT(--(Data!$B$92:$AGQ$92&lt;&gt;"")*(Data!B34:AGQ34&lt;&gt;""))</f>
        <v>0</v>
      </c>
      <c r="BS19" s="2" cm="1">
        <f t="array" ref="BS19">SUMPRODUCT(--(Data!$B$93:$AGQ$93&lt;&gt;"")*(Data!B34:AGQ34&lt;&gt;""))</f>
        <v>0</v>
      </c>
      <c r="BT19" s="2" cm="1">
        <f t="array" ref="BT19">SUMPRODUCT(--(Data!$B$94:$AGQ$94&lt;&gt;"")*(Data!B34:AGQ34&lt;&gt;""))</f>
        <v>0</v>
      </c>
      <c r="BU19" s="2" cm="1">
        <f t="array" ref="BU19">SUMPRODUCT(--(Data!$B$95:$AGQ$95&lt;&gt;"")*(Data!B34:AGQ34&lt;&gt;""))</f>
        <v>0</v>
      </c>
      <c r="BV19" s="2" cm="1">
        <f t="array" ref="BV19">SUMPRODUCT(--(Data!$B$96:$AGQ$96&lt;&gt;"")*(Data!B34:AGQ34&lt;&gt;""))</f>
        <v>0</v>
      </c>
      <c r="BW19" s="2" cm="1">
        <f t="array" ref="BW19">SUMPRODUCT(--(Data!$B$97:$AGQ$97&lt;&gt;"")*(Data!B34:AGQ34&lt;&gt;""))</f>
        <v>0</v>
      </c>
      <c r="BX19" s="2" cm="1">
        <f t="array" ref="BX19">SUMPRODUCT(--(Data!$B$98:$AGQ$98&lt;&gt;"")*(Data!B34:AGQ34&lt;&gt;""))</f>
        <v>0</v>
      </c>
      <c r="BY19" s="2" cm="1">
        <f t="array" ref="BY19">SUMPRODUCT(--(Data!$B$99:$AGQ$99&lt;&gt;"")*(Data!B34:AGQ34&lt;&gt;""))</f>
        <v>0</v>
      </c>
      <c r="BZ19" s="2" cm="1">
        <f t="array" ref="BZ19">SUMPRODUCT(--(Data!$B$100:$AGQ$100&lt;&gt;"")*(Data!B34:AGQ34&lt;&gt;""))</f>
        <v>0</v>
      </c>
      <c r="CA19" s="2" cm="1">
        <f t="array" ref="CA19">SUMPRODUCT(--(Data!$B$101:$AGQ$101&lt;&gt;"")*(Data!B34:AGQ34&lt;&gt;""))</f>
        <v>0</v>
      </c>
      <c r="CB19" s="2" cm="1">
        <f t="array" ref="CB19">SUMPRODUCT(--(Data!$B$102:$AGQ$102&lt;&gt;"")*(Data!B34:AGQ34&lt;&gt;""))</f>
        <v>0</v>
      </c>
      <c r="CC19" s="2" cm="1">
        <f t="array" ref="CC19">SUMPRODUCT(--(Data!$B$103:$AGQ$103&lt;&gt;"")*(Data!B34:AGQ34&lt;&gt;""))</f>
        <v>0</v>
      </c>
      <c r="CD19" s="2" cm="1">
        <f t="array" ref="CD19">SUMPRODUCT(--(Data!$B$104:$AGQ$104&lt;&gt;"")*(Data!B34:AGQ34&lt;&gt;""))</f>
        <v>0</v>
      </c>
      <c r="CE19" s="2" cm="1">
        <f t="array" ref="CE19">SUMPRODUCT(--(Data!$B$105:$AGQ$105&lt;&gt;"")*(Data!B34:AGQ34&lt;&gt;""))</f>
        <v>0</v>
      </c>
      <c r="CF19" s="2" cm="1">
        <f t="array" ref="CF19">SUMPRODUCT(--(Data!$B$106:$AGQ$106&lt;&gt;"")*(Data!B34:AGQ34&lt;&gt;""))</f>
        <v>0</v>
      </c>
      <c r="CG19" s="2" cm="1">
        <f t="array" ref="CG19">SUMPRODUCT(--(Data!$B$107:$AGQ$107&lt;&gt;"")*(Data!B34:AGQ34&lt;&gt;""))</f>
        <v>0</v>
      </c>
      <c r="CH19" s="2" cm="1">
        <f t="array" ref="CH19">SUMPRODUCT(--(Data!$B$108:$AGQ$108&lt;&gt;"")*(Data!B34:AGQ34&lt;&gt;""))</f>
        <v>0</v>
      </c>
      <c r="CI19" s="2" cm="1">
        <f t="array" ref="CI19">SUMPRODUCT(--(Data!$B$109:$AGQ$109&lt;&gt;"")*(Data!B34:AGQ34&lt;&gt;""))</f>
        <v>0</v>
      </c>
      <c r="CJ19" s="2" cm="1">
        <f t="array" ref="CJ19">SUMPRODUCT(--(Data!$B$110:$AGQ$110&lt;&gt;"")*(Data!B34:AGQ34&lt;&gt;""))</f>
        <v>0</v>
      </c>
      <c r="CK19" s="2" cm="1">
        <f t="array" ref="CK19">SUMPRODUCT(--(Data!$B$111:$AGQ$111&lt;&gt;"")*(Data!B34:AGQ34&lt;&gt;""))</f>
        <v>0</v>
      </c>
      <c r="CL19" s="2" cm="1">
        <f t="array" ref="CL19">SUMPRODUCT(--(Data!$B$112:$AGQ$112&lt;&gt;"")*(Data!B34:AGQ34&lt;&gt;""))</f>
        <v>0</v>
      </c>
      <c r="CM19" s="2" cm="1">
        <f t="array" ref="CM19">SUMPRODUCT(--(Data!$B$113:$AGQ$113&lt;&gt;"")*(Data!B34:AGQ34&lt;&gt;""))</f>
        <v>0</v>
      </c>
      <c r="CN19" s="2" cm="1">
        <f t="array" ref="CN19">SUMPRODUCT(--(Data!$B$114:$AGQ$114&lt;&gt;"")*(Data!B34:AGQ34&lt;&gt;""))</f>
        <v>0</v>
      </c>
      <c r="CO19" s="2" cm="1">
        <f t="array" ref="CO19">SUMPRODUCT(--(Data!$B$115:$AGQ$115&lt;&gt;"")*(Data!B34:AGQ34&lt;&gt;""))</f>
        <v>0</v>
      </c>
      <c r="CP19" s="2" cm="1">
        <f t="array" ref="CP19">SUMPRODUCT(--(Data!$B$116:$AGQ$116&lt;&gt;"")*(Data!B34:AGQ34&lt;&gt;""))</f>
        <v>0</v>
      </c>
      <c r="CQ19" s="2" cm="1">
        <f t="array" ref="CQ19">SUMPRODUCT(--(Data!$B$117:$AGQ$117&lt;&gt;"")*(Data!B34:AGQ34&lt;&gt;""))</f>
        <v>0</v>
      </c>
      <c r="CR19" s="2" cm="1">
        <f t="array" ref="CR19">SUMPRODUCT(--(Data!$B$118:$AGQ$118&lt;&gt;"")*(Data!B34:AGQ34&lt;&gt;""))</f>
        <v>0</v>
      </c>
      <c r="CS19" s="2" cm="1">
        <f t="array" ref="CS19">SUMPRODUCT(--(Data!$B$119:$AGQ$119&lt;&gt;"")*(Data!B34:AGQ34&lt;&gt;""))</f>
        <v>0</v>
      </c>
      <c r="CT19" s="2" cm="1">
        <f t="array" ref="CT19">SUMPRODUCT(--(Data!$B$120:$AGQ$120&lt;&gt;"")*(Data!B34:AGQ34&lt;&gt;""))</f>
        <v>0</v>
      </c>
      <c r="CU19" s="2" cm="1">
        <f t="array" ref="CU19">SUMPRODUCT(--(Data!$B$121:$AGQ$121&lt;&gt;"")*(Data!B34:AGQ34&lt;&gt;""))</f>
        <v>0</v>
      </c>
      <c r="CV19" s="2" cm="1">
        <f t="array" ref="CV19">SUMPRODUCT(--(Data!$B$122:$AGQ$122&lt;&gt;"")*(Data!B34:AGQ34&lt;&gt;""))</f>
        <v>0</v>
      </c>
      <c r="CW19" s="2" cm="1">
        <f t="array" ref="CW19">SUMPRODUCT(--(Data!$B$123:$AGQ$123&lt;&gt;"")*(Data!B34:AGQ34&lt;&gt;""))</f>
        <v>0</v>
      </c>
      <c r="CX19" s="2" cm="1">
        <f t="array" ref="CX19">SUMPRODUCT(--(Data!$B$124:$AGQ$124&lt;&gt;"")*(Data!B34:AGQ34&lt;&gt;""))</f>
        <v>0</v>
      </c>
      <c r="CY19" s="2" cm="1">
        <f t="array" ref="CY19">SUMPRODUCT(--(Data!$B$125:$AGQ$125&lt;&gt;"")*(Data!B34:AGQ34&lt;&gt;""))</f>
        <v>0</v>
      </c>
      <c r="CZ19" s="2" cm="1">
        <f t="array" ref="CZ19">SUMPRODUCT(--(Data!$B$126:$AGQ$126&lt;&gt;"")*(Data!B34:AGQ34&lt;&gt;""))</f>
        <v>6</v>
      </c>
      <c r="DA19" s="2" cm="1">
        <f t="array" ref="DA19">SUMPRODUCT(--(Data!$B$127:$AGQ$127&lt;&gt;"")*(Data!B34:AGQ34&lt;&gt;""))</f>
        <v>0</v>
      </c>
      <c r="DB19" s="2" cm="1">
        <f t="array" ref="DB19">SUMPRODUCT(--(Data!$B$128:$AGQ$128&lt;&gt;"")*(Data!B34:AGQ34&lt;&gt;""))</f>
        <v>0</v>
      </c>
      <c r="DC19" s="2" cm="1">
        <f t="array" ref="DC19">SUMPRODUCT(--(Data!$B$129:$AGQ$129&lt;&gt;"")*(Data!B34:AGQ34&lt;&gt;""))</f>
        <v>0</v>
      </c>
      <c r="DD19" s="2" cm="1">
        <f t="array" ref="DD19">SUMPRODUCT(--(Data!$B$130:$AGQ$130&lt;&gt;"")*(Data!B34:AGQ34&lt;&gt;""))</f>
        <v>0</v>
      </c>
      <c r="DE19" s="2" cm="1">
        <f t="array" ref="DE19">SUMPRODUCT(--(Data!$B$131:$AGQ$131&lt;&gt;"")*(Data!B34:AGQ34&lt;&gt;""))</f>
        <v>0</v>
      </c>
      <c r="DF19" s="2" cm="1">
        <f t="array" ref="DF19">SUMPRODUCT(--(Data!$B$132:$AGQ$132&lt;&gt;"")*(Data!B34:AGQ34&lt;&gt;""))</f>
        <v>0</v>
      </c>
      <c r="DG19" s="2" cm="1">
        <f t="array" ref="DG19">SUMPRODUCT(--(Data!$B$133:$AGQ$133&lt;&gt;"")*(Data!B34:AGQ34&lt;&gt;""))</f>
        <v>0</v>
      </c>
      <c r="DH19" s="2" cm="1">
        <f t="array" ref="DH19">SUMPRODUCT(--(Data!$B$134:$AGQ$134&lt;&gt;"")*(Data!B34:AGQ34&lt;&gt;""))</f>
        <v>0</v>
      </c>
      <c r="DI19" s="2" cm="1">
        <f t="array" ref="DI19">SUMPRODUCT(--(Data!$B$135:$AGQ$135&lt;&gt;"")*(Data!B34:AGQ34&lt;&gt;""))</f>
        <v>0</v>
      </c>
      <c r="DJ19" s="2" cm="1">
        <f t="array" ref="DJ19">SUMPRODUCT(--(Data!$B$136:$AGQ$136&lt;&gt;"")*(Data!B34:AGQ34&lt;&gt;""))</f>
        <v>0</v>
      </c>
      <c r="DK19" s="2" cm="1">
        <f t="array" ref="DK19">SUMPRODUCT(--(Data!$B$137:$AGQ$137&lt;&gt;"")*(Data!B34:AGQ34&lt;&gt;""))</f>
        <v>6</v>
      </c>
      <c r="DL19" s="2" cm="1">
        <f t="array" ref="DL19">SUMPRODUCT(--(Data!$B$138:$AGQ$138&lt;&gt;"")*(Data!B34:AGQ34&lt;&gt;""))</f>
        <v>0</v>
      </c>
      <c r="DM19" s="2" cm="1">
        <f t="array" ref="DM19">SUMPRODUCT(--(Data!$B$139:$AGQ$139&lt;&gt;"")*(Data!B34:AGQ34&lt;&gt;""))</f>
        <v>0</v>
      </c>
      <c r="DN19" s="2" cm="1">
        <f t="array" ref="DN19">SUMPRODUCT(--(Data!$B$140:$AGQ$140&lt;&gt;"")*(Data!B34:AGQ34&lt;&gt;""))</f>
        <v>0</v>
      </c>
      <c r="DO19" s="2" cm="1">
        <f t="array" ref="DO19">SUMPRODUCT(--(Data!$B$141:$AGQ$141&lt;&gt;"")*(Data!B34:AGQ34&lt;&gt;""))</f>
        <v>0</v>
      </c>
      <c r="DP19" s="2" cm="1">
        <f t="array" ref="DP19">SUMPRODUCT(--(Data!$B$142:$AGQ$142&lt;&gt;"")*(Data!B34:AGQ34&lt;&gt;""))</f>
        <v>0</v>
      </c>
      <c r="DQ19" s="2" cm="1">
        <f t="array" ref="DQ19">SUMPRODUCT(--(Data!$B$143:$AGQ$143&lt;&gt;"")*(Data!B34:AGQ34&lt;&gt;""))</f>
        <v>0</v>
      </c>
      <c r="DR19" s="2" cm="1">
        <f t="array" ref="DR19">SUMPRODUCT(--(Data!$B$144:$AGQ$144&lt;&gt;"")*(Data!B34:AGQ34&lt;&gt;""))</f>
        <v>0</v>
      </c>
      <c r="DS19" s="2" cm="1">
        <f t="array" ref="DS19">SUMPRODUCT(--(Data!$B$145:$AGQ$145&lt;&gt;"")*(Data!B34:AGQ34&lt;&gt;""))</f>
        <v>0</v>
      </c>
      <c r="DT19" s="2" cm="1">
        <f t="array" ref="DT19">SUMPRODUCT(--(Data!$B$146:$AGQ$146&lt;&gt;"")*(Data!B34:AGQ34&lt;&gt;""))</f>
        <v>0</v>
      </c>
      <c r="DU19" s="2" cm="1">
        <f t="array" ref="DU19">SUMPRODUCT(--(Data!$B$147:$AGQ$147&lt;&gt;"")*(Data!B34:AGQ34&lt;&gt;""))</f>
        <v>0</v>
      </c>
      <c r="DV19" s="2" cm="1">
        <f t="array" ref="DV19">SUMPRODUCT(--(Data!$B$148:$AGQ$148&lt;&gt;"")*(Data!B34:AGQ34&lt;&gt;""))</f>
        <v>6</v>
      </c>
      <c r="DW19" s="2" cm="1">
        <f t="array" ref="DW19">SUMPRODUCT(--(Data!$B$149:$AGQ$149&lt;&gt;"")*(Data!B34:AGQ34&lt;&gt;""))</f>
        <v>0</v>
      </c>
      <c r="DX19" s="2" cm="1">
        <f t="array" ref="DX19">SUMPRODUCT(--(Data!$B$150:$AGQ$150&lt;&gt;"")*(Data!B34:AGQ34&lt;&gt;""))</f>
        <v>0</v>
      </c>
      <c r="DY19" s="2" cm="1">
        <f t="array" ref="DY19">SUMPRODUCT(--(Data!$B$151:$AGQ$151&lt;&gt;"")*(Data!B34:AGQ34&lt;&gt;""))</f>
        <v>0</v>
      </c>
      <c r="DZ19" s="2" cm="1">
        <f t="array" ref="DZ19">SUMPRODUCT(--(Data!$B$152:$AGQ$152&lt;&gt;"")*(Data!B34:AGQ34&lt;&gt;""))</f>
        <v>0</v>
      </c>
      <c r="EA19" s="2" cm="1">
        <f t="array" ref="EA19">SUMPRODUCT(--(Data!$B$153:$AGQ$153&lt;&gt;"")*(Data!B34:AGQ34&lt;&gt;""))</f>
        <v>0</v>
      </c>
      <c r="EB19" s="2" cm="1">
        <f t="array" ref="EB19">SUMPRODUCT(--(Data!$B$154:$AGQ$154&lt;&gt;"")*(Data!B34:AGQ34&lt;&gt;""))</f>
        <v>0</v>
      </c>
      <c r="EC19" s="2" cm="1">
        <f t="array" ref="EC19">SUMPRODUCT(--(Data!$B$155:$AGQ$155&lt;&gt;"")*(Data!B34:AGQ34&lt;&gt;""))</f>
        <v>0</v>
      </c>
      <c r="ED19" s="2" cm="1">
        <f t="array" ref="ED19">SUMPRODUCT(--(Data!$B$156:$AGQ$156&lt;&gt;"")*(Data!B34:AGQ34&lt;&gt;""))</f>
        <v>0</v>
      </c>
      <c r="EE19" s="2" cm="1">
        <f t="array" ref="EE19">SUMPRODUCT(--(Data!$B$157:$AGQ$157&lt;&gt;"")*(Data!B34:AGQ34&lt;&gt;""))</f>
        <v>0</v>
      </c>
      <c r="EF19" s="2" cm="1">
        <f t="array" ref="EF19">SUMPRODUCT(--(Data!$B$158:$AGQ$158&lt;&gt;"")*(Data!B34:AGQ34&lt;&gt;""))</f>
        <v>0</v>
      </c>
      <c r="EG19" s="2" cm="1">
        <f t="array" ref="EG19">SUMPRODUCT(--(Data!$B$159:$AGQ$159&lt;&gt;"")*(Data!B34:AGQ34&lt;&gt;""))</f>
        <v>6</v>
      </c>
      <c r="EH19" s="2" cm="1">
        <f t="array" ref="EH19">SUMPRODUCT(--(Data!$B$160:$AGQ$160&lt;&gt;"")*(Data!B34:AGQ34&lt;&gt;""))</f>
        <v>0</v>
      </c>
      <c r="EI19" s="2" cm="1">
        <f t="array" ref="EI19">SUMPRODUCT(--(Data!$B$161:$AGQ$161&lt;&gt;"")*(Data!B34:AGQ34&lt;&gt;""))</f>
        <v>0</v>
      </c>
      <c r="EJ19" s="2" cm="1">
        <f t="array" ref="EJ19">SUMPRODUCT(--(Data!$B$162:$AGQ$162&lt;&gt;"")*(Data!B34:AGQ34&lt;&gt;""))</f>
        <v>0</v>
      </c>
      <c r="EK19" s="2" cm="1">
        <f t="array" ref="EK19">SUMPRODUCT(--(Data!$B$163:$AGQ$163&lt;&gt;"")*(Data!B34:AGQ34&lt;&gt;""))</f>
        <v>0</v>
      </c>
      <c r="EL19" s="2" cm="1">
        <f t="array" ref="EL19">SUMPRODUCT(--(Data!$B$164:$AGQ$164&lt;&gt;"")*(Data!B34:AGQ34&lt;&gt;""))</f>
        <v>0</v>
      </c>
      <c r="EM19" s="2" cm="1">
        <f t="array" ref="EM19">SUMPRODUCT(--(Data!$B$165:$AGQ$165&lt;&gt;"")*(Data!B34:AGQ34&lt;&gt;""))</f>
        <v>0</v>
      </c>
      <c r="EN19" s="2" cm="1">
        <f t="array" ref="EN19">SUMPRODUCT(--(Data!$B$166:$AGQ$166&lt;&gt;"")*(Data!B34:AGQ34&lt;&gt;""))</f>
        <v>0</v>
      </c>
      <c r="EU19" s="2" t="str">
        <f t="shared" si="0"/>
        <v>VINS-Mono</v>
      </c>
      <c r="EV19" s="2">
        <f t="shared" si="1"/>
        <v>18</v>
      </c>
    </row>
    <row r="20" spans="1:157" x14ac:dyDescent="0.25">
      <c r="A20" s="1" t="str">
        <f>Data!A35</f>
        <v>ORB-SLAM3</v>
      </c>
      <c r="B20" s="12" t="s">
        <v>16</v>
      </c>
      <c r="C20" s="2" cm="1">
        <f t="array" ref="C20">SUMPRODUCT(--(Data!$B$25:$AGQ$25&lt;&gt;"")*(Data!B35:AGQ35&lt;&gt;""))</f>
        <v>11</v>
      </c>
      <c r="D20" s="2" cm="1">
        <f t="array" ref="D20">SUMPRODUCT(--(Data!$B$26:$AGQ$26&lt;&gt;"")*(Data!B35:AGQ35&lt;&gt;""))</f>
        <v>35</v>
      </c>
      <c r="E20" s="2" cm="1">
        <f t="array" ref="E20">SUMPRODUCT(--(Data!$B$27:$AGQ$27&lt;&gt;"")*(Data!B35:AGQ35&lt;&gt;""))</f>
        <v>29</v>
      </c>
      <c r="F20" s="2" cm="1">
        <f t="array" ref="F20">SUMPRODUCT(--(Data!$B$28:$AGQ$28&lt;&gt;"")*(Data!B35:AGQ35&lt;&gt;""))</f>
        <v>24</v>
      </c>
      <c r="G20" s="2" cm="1">
        <f t="array" ref="G20">SUMPRODUCT(--(Data!$B$29:$AGQ$29&lt;&gt;"")*(Data!B35:AGQ35&lt;&gt;""))</f>
        <v>31</v>
      </c>
      <c r="H20" s="2" cm="1">
        <f t="array" ref="H20">SUMPRODUCT(--(Data!$B$30:$AGQ$30&lt;&gt;"")*(Data!B35:AGQ35&lt;&gt;""))</f>
        <v>60</v>
      </c>
      <c r="I20" s="2" cm="1">
        <f t="array" ref="I20">SUMPRODUCT(--(Data!$B$31:$AGQ$31&lt;&gt;"")*(Data!B35:AGQ35&lt;&gt;""))</f>
        <v>36</v>
      </c>
      <c r="J20" s="2" cm="1">
        <f t="array" ref="J20">SUMPRODUCT(--(Data!$B$32:$AGQ$32&lt;&gt;"")*(Data!B35:AGQ35&lt;&gt;""))</f>
        <v>60</v>
      </c>
      <c r="K20" s="2" cm="1">
        <f t="array" ref="K20">SUMPRODUCT(--(Data!$B$33:$AGQ$33&lt;&gt;"")*(Data!B35:AGQ35&lt;&gt;""))</f>
        <v>27</v>
      </c>
      <c r="L20" s="2" cm="1">
        <f t="array" ref="L20">SUMPRODUCT(--(Data!$B$34:$AGQ$34&lt;&gt;"")*(Data!B35:AGQ35&lt;&gt;""))</f>
        <v>20</v>
      </c>
      <c r="M20" s="208"/>
      <c r="N20" s="2" cm="1">
        <f t="array" ref="N20">SUMPRODUCT(--(Data!$B$36:$AGQ$36&lt;&gt;"")*(Data!B35:AGQ35&lt;&gt;""))</f>
        <v>0</v>
      </c>
      <c r="O20" s="2" cm="1">
        <f t="array" ref="O20">SUMPRODUCT(--(Data!$B$37:$AGQ$37&lt;&gt;"")*(Data!B35:AGQ35&lt;&gt;""))</f>
        <v>22</v>
      </c>
      <c r="P20" s="2" cm="1">
        <f t="array" ref="P20">SUMPRODUCT(--(Data!$B$38:$AGQ$38&lt;&gt;"")*(Data!B35:AGQ35&lt;&gt;""))</f>
        <v>11</v>
      </c>
      <c r="Q20" s="2" cm="1">
        <f t="array" ref="Q20">SUMPRODUCT(--(Data!$B$39:$AGQ$39&lt;&gt;"")*(Data!B35:AGQ35&lt;&gt;""))</f>
        <v>44</v>
      </c>
      <c r="R20" s="2" cm="1">
        <f t="array" ref="R20">SUMPRODUCT(--(Data!$B$40:$AGQ$40&lt;&gt;"")*(Data!B35:AGQ35&lt;&gt;""))</f>
        <v>0</v>
      </c>
      <c r="S20" s="2" cm="1">
        <f t="array" ref="S20">SUMPRODUCT(--(Data!$B$41:$AGQ$41&lt;&gt;"")*(Data!B35:AGQ35&lt;&gt;""))</f>
        <v>20</v>
      </c>
      <c r="T20" s="2" cm="1">
        <f t="array" ref="T20">SUMPRODUCT(--(Data!$B$42:$AGQ$42&lt;&gt;"")*(Data!B35:AGQ35&lt;&gt;""))</f>
        <v>9</v>
      </c>
      <c r="U20" s="2" cm="1">
        <f t="array" ref="U20">SUMPRODUCT(--(Data!$B$43:$AGQ$43&lt;&gt;"")*(Data!B35:AGQ35&lt;&gt;""))</f>
        <v>13</v>
      </c>
      <c r="V20" s="2" cm="1">
        <f t="array" ref="V20">SUMPRODUCT(--(Data!$B$44:$AGQ$44&lt;&gt;"")*(Data!B35:AGQ35&lt;&gt;""))</f>
        <v>0</v>
      </c>
      <c r="W20" s="2" cm="1">
        <f t="array" ref="W20">SUMPRODUCT(--(Data!$B$45:$AGQ$45&lt;&gt;"")*(Data!B35:AGQ35&lt;&gt;""))</f>
        <v>0</v>
      </c>
      <c r="X20" s="2" cm="1">
        <f t="array" ref="X20">SUMPRODUCT(--(Data!$B$46:$AGQ$46&lt;&gt;"")*(Data!B35:AGQ35&lt;&gt;""))</f>
        <v>0</v>
      </c>
      <c r="Y20" s="2" cm="1">
        <f t="array" ref="Y20">SUMPRODUCT(--(Data!$B$47:$AGQ$47&lt;&gt;"")*(Data!B35:AGQ35&lt;&gt;""))</f>
        <v>0</v>
      </c>
      <c r="Z20" s="2" cm="1">
        <f t="array" ref="Z20">SUMPRODUCT(--(Data!$B$48:$AGQ$48&lt;&gt;"")*(Data!B35:AGQ35&lt;&gt;""))</f>
        <v>0</v>
      </c>
      <c r="AA20" s="2" cm="1">
        <f t="array" ref="AA20">SUMPRODUCT(--(Data!$B$49:$AGQ$49&lt;&gt;"")*(Data!B35:AGQ35&lt;&gt;""))</f>
        <v>0</v>
      </c>
      <c r="AB20" s="2" cm="1">
        <f t="array" ref="AB20">SUMPRODUCT(--(Data!$B$50:$AGQ$50&lt;&gt;"")*(Data!B35:AGQ35&lt;&gt;""))</f>
        <v>0</v>
      </c>
      <c r="AC20" s="2" cm="1">
        <f t="array" ref="AC20">SUMPRODUCT(--(Data!$B$51:$AGQ$51&lt;&gt;"")*(Data!B35:AGQ35&lt;&gt;""))</f>
        <v>14</v>
      </c>
      <c r="AD20" s="2" cm="1">
        <f t="array" ref="AD20">SUMPRODUCT(--(Data!$B$52:$AGQ$52&lt;&gt;"")*(Data!B35:AGQ35&lt;&gt;""))</f>
        <v>0</v>
      </c>
      <c r="AE20" s="2" cm="1">
        <f t="array" ref="AE20">SUMPRODUCT(--(Data!$B$53:$AGQ$53&lt;&gt;"")*(Data!B35:AGQ35&lt;&gt;""))</f>
        <v>0</v>
      </c>
      <c r="AF20" s="2" cm="1">
        <f t="array" ref="AF20">SUMPRODUCT(--(Data!$B$54:$AGQ$54&lt;&gt;"")*(Data!B35:AGQ35&lt;&gt;""))</f>
        <v>30</v>
      </c>
      <c r="AG20" s="2" cm="1">
        <f t="array" ref="AG20">SUMPRODUCT(--(Data!$B$55:$AGQ$55&lt;&gt;"")*(Data!B35:AGQ35&lt;&gt;""))</f>
        <v>0</v>
      </c>
      <c r="AH20" s="2" cm="1">
        <f t="array" ref="AH20">SUMPRODUCT(--(Data!$B$56:$AGQ$56&lt;&gt;"")*(Data!B35:AGQ35&lt;&gt;""))</f>
        <v>13</v>
      </c>
      <c r="AI20" s="2" cm="1">
        <f t="array" ref="AI20">SUMPRODUCT(--(Data!$B$57:$AGQ$57&lt;&gt;"")*(Data!B35:AGQ35&lt;&gt;""))</f>
        <v>13</v>
      </c>
      <c r="AJ20" s="2" cm="1">
        <f t="array" ref="AJ20">SUMPRODUCT(--(Data!$B$58:$AGQ$58&lt;&gt;"")*(Data!B35:AGQ35&lt;&gt;""))</f>
        <v>13</v>
      </c>
      <c r="AK20" s="2" cm="1">
        <f t="array" ref="AK20">SUMPRODUCT(--(Data!$B$59:$AGQ$59&lt;&gt;"")*(Data!B35:AGQ35&lt;&gt;""))</f>
        <v>13</v>
      </c>
      <c r="AL20" s="2" cm="1">
        <f t="array" ref="AL20">SUMPRODUCT(--(Data!$B$60:$AGQ$60&lt;&gt;"")*(Data!B35:AGQ35&lt;&gt;""))</f>
        <v>0</v>
      </c>
      <c r="AM20" s="2" cm="1">
        <f t="array" ref="AM20">SUMPRODUCT(--(Data!$B$61:$AGQ$61&lt;&gt;"")*(Data!B35:AGQ35&lt;&gt;""))</f>
        <v>0</v>
      </c>
      <c r="AN20" s="2" cm="1">
        <f t="array" ref="AN20">SUMPRODUCT(--(Data!$B$62:$AGQ$62&lt;&gt;"")*(Data!B35:AGQ35&lt;&gt;""))</f>
        <v>0</v>
      </c>
      <c r="AO20" s="2" cm="1">
        <f t="array" ref="AO20">SUMPRODUCT(--(Data!$B$63:$AGQ$63&lt;&gt;"")*(Data!B35:AGQ35&lt;&gt;""))</f>
        <v>11</v>
      </c>
      <c r="AP20" s="2" cm="1">
        <f t="array" ref="AP20">SUMPRODUCT(--(Data!$B$64:$AGQ$64&lt;&gt;"")*(Data!B35:AGQ35&lt;&gt;""))</f>
        <v>11</v>
      </c>
      <c r="AQ20" s="2" cm="1">
        <f t="array" ref="AQ20">SUMPRODUCT(--(Data!$B$65:$AGQ$65&lt;&gt;"")*(Data!B35:AGQ35&lt;&gt;""))</f>
        <v>11</v>
      </c>
      <c r="AR20" s="2" cm="1">
        <f t="array" ref="AR20">SUMPRODUCT(--(Data!$B$66:$AGQ$66&lt;&gt;"")*(Data!B35:AGQ35&lt;&gt;""))</f>
        <v>11</v>
      </c>
      <c r="AS20" s="2" cm="1">
        <f t="array" ref="AS20">SUMPRODUCT(--(Data!$B$67:$AGQ$67&lt;&gt;"")*(Data!B35:AGQ35&lt;&gt;""))</f>
        <v>0</v>
      </c>
      <c r="AT20" s="2" cm="1">
        <f t="array" ref="AT20">SUMPRODUCT(--(Data!$B$68:$AGQ$68&lt;&gt;"")*(Data!B35:AGQ35&lt;&gt;""))</f>
        <v>11</v>
      </c>
      <c r="AU20" s="2" cm="1">
        <f t="array" ref="AU20">SUMPRODUCT(--(Data!$B$69:$AGQ$69&lt;&gt;"")*(Data!B35:AGQ35&lt;&gt;""))</f>
        <v>11</v>
      </c>
      <c r="AV20" s="2" cm="1">
        <f t="array" ref="AV20">SUMPRODUCT(--(Data!$B$70:$AGQ$70&lt;&gt;"")*(Data!B35:AGQ35&lt;&gt;""))</f>
        <v>0</v>
      </c>
      <c r="AW20" s="2" cm="1">
        <f t="array" ref="AW20">SUMPRODUCT(--(Data!$B$71:$AGQ$71&lt;&gt;"")*(Data!B35:AGQ35&lt;&gt;""))</f>
        <v>9</v>
      </c>
      <c r="AX20" s="2" cm="1">
        <f t="array" ref="AX20">SUMPRODUCT(--(Data!$B$72:$AGQ$72&lt;&gt;"")*(Data!B35:AGQ35&lt;&gt;""))</f>
        <v>0</v>
      </c>
      <c r="AY20" s="2" cm="1">
        <f t="array" ref="AY20">SUMPRODUCT(--(Data!$B$73:$AGQ$73&lt;&gt;"")*(Data!B35:AGQ35&lt;&gt;""))</f>
        <v>0</v>
      </c>
      <c r="AZ20" s="2" cm="1">
        <f t="array" ref="AZ20">SUMPRODUCT(--(Data!$B$74:$AGQ$74&lt;&gt;"")*(Data!B35:AGQ35&lt;&gt;""))</f>
        <v>0</v>
      </c>
      <c r="BA20" s="2" cm="1">
        <f t="array" ref="BA20">SUMPRODUCT(--(Data!$B$75:$AGQ$75&lt;&gt;"")*(Data!B35:AGQ35&lt;&gt;""))</f>
        <v>0</v>
      </c>
      <c r="BB20" s="2" cm="1">
        <f t="array" ref="BB20">SUMPRODUCT(--(Data!$B$76:$AGQ$76&lt;&gt;"")*(Data!B35:AGQ35&lt;&gt;""))</f>
        <v>0</v>
      </c>
      <c r="BC20" s="2" cm="1">
        <f t="array" ref="BC20">SUMPRODUCT(--(Data!$B$77:$AGQ$77&lt;&gt;"")*(Data!B35:AGQ35&lt;&gt;""))</f>
        <v>0</v>
      </c>
      <c r="BD20" s="2" cm="1">
        <f t="array" ref="BD20">SUMPRODUCT(--(Data!$B$78:$AGQ$78&lt;&gt;"")*(Data!B35:AGQ35&lt;&gt;""))</f>
        <v>0</v>
      </c>
      <c r="BE20" s="2" cm="1">
        <f t="array" ref="BE20">SUMPRODUCT(--(Data!$B$79:$AGQ$79&lt;&gt;"")*(Data!B35:AGQ35&lt;&gt;""))</f>
        <v>0</v>
      </c>
      <c r="BF20" s="2" cm="1">
        <f t="array" ref="BF20">SUMPRODUCT(--(Data!$B$80:$AGQ$80&lt;&gt;"")*(Data!B35:AGQ35&lt;&gt;""))</f>
        <v>0</v>
      </c>
      <c r="BG20" s="2" cm="1">
        <f t="array" ref="BG20">SUMPRODUCT(--(Data!$B$81:$AGQ$81&lt;&gt;"")*(Data!B35:AGQ35&lt;&gt;""))</f>
        <v>0</v>
      </c>
      <c r="BH20" s="2" cm="1">
        <f t="array" ref="BH20">SUMPRODUCT(--(Data!$B$82:$AGQ$82&lt;&gt;"")*(Data!B35:AGQ35&lt;&gt;""))</f>
        <v>0</v>
      </c>
      <c r="BI20" s="2" cm="1">
        <f t="array" ref="BI20">SUMPRODUCT(--(Data!$B$83:$AGQ$83&lt;&gt;"")*(Data!B35:AGQ35&lt;&gt;""))</f>
        <v>0</v>
      </c>
      <c r="BJ20" s="2" cm="1">
        <f t="array" ref="BJ20">SUMPRODUCT(--(Data!$B$84:$AGQ$84&lt;&gt;"")*(Data!B35:AGQ35&lt;&gt;""))</f>
        <v>0</v>
      </c>
      <c r="BK20" s="2" cm="1">
        <f t="array" ref="BK20">SUMPRODUCT(--(Data!$B$85:$AGQ$85&lt;&gt;"")*(Data!B35:AGQ35&lt;&gt;""))</f>
        <v>0</v>
      </c>
      <c r="BL20" s="2" cm="1">
        <f t="array" ref="BL20">SUMPRODUCT(--(Data!$B$86:$AGQ$86&lt;&gt;"")*(Data!B35:AGQ35&lt;&gt;""))</f>
        <v>0</v>
      </c>
      <c r="BM20" s="2" cm="1">
        <f t="array" ref="BM20">SUMPRODUCT(--(Data!$B$87:$AGQ$87&lt;&gt;"")*(Data!B35:AGQ35&lt;&gt;""))</f>
        <v>0</v>
      </c>
      <c r="BN20" s="2" cm="1">
        <f t="array" ref="BN20">SUMPRODUCT(--(Data!$B$88:$AGQ$88&lt;&gt;"")*(Data!B35:AGQ35&lt;&gt;""))</f>
        <v>0</v>
      </c>
      <c r="BO20" s="2" cm="1">
        <f t="array" ref="BO20">SUMPRODUCT(--(Data!$B$89:$AGQ$89&lt;&gt;"")*(Data!B35:AGQ35&lt;&gt;""))</f>
        <v>0</v>
      </c>
      <c r="BP20" s="2" cm="1">
        <f t="array" ref="BP20">SUMPRODUCT(--(Data!$B$90:$AGQ$90&lt;&gt;"")*(Data!B35:AGQ35&lt;&gt;""))</f>
        <v>0</v>
      </c>
      <c r="BQ20" s="2" cm="1">
        <f t="array" ref="BQ20">SUMPRODUCT(--(Data!$B$91:$AGQ$91&lt;&gt;"")*(Data!B35:AGQ35&lt;&gt;""))</f>
        <v>0</v>
      </c>
      <c r="BR20" s="2" cm="1">
        <f t="array" ref="BR20">SUMPRODUCT(--(Data!$B$92:$AGQ$92&lt;&gt;"")*(Data!B35:AGQ35&lt;&gt;""))</f>
        <v>0</v>
      </c>
      <c r="BS20" s="2" cm="1">
        <f t="array" ref="BS20">SUMPRODUCT(--(Data!$B$93:$AGQ$93&lt;&gt;"")*(Data!B35:AGQ35&lt;&gt;""))</f>
        <v>0</v>
      </c>
      <c r="BT20" s="2" cm="1">
        <f t="array" ref="BT20">SUMPRODUCT(--(Data!$B$94:$AGQ$94&lt;&gt;"")*(Data!B35:AGQ35&lt;&gt;""))</f>
        <v>30</v>
      </c>
      <c r="BU20" s="2" cm="1">
        <f t="array" ref="BU20">SUMPRODUCT(--(Data!$B$95:$AGQ$95&lt;&gt;"")*(Data!B35:AGQ35&lt;&gt;""))</f>
        <v>10</v>
      </c>
      <c r="BV20" s="2" cm="1">
        <f t="array" ref="BV20">SUMPRODUCT(--(Data!$B$96:$AGQ$96&lt;&gt;"")*(Data!B35:AGQ35&lt;&gt;""))</f>
        <v>10</v>
      </c>
      <c r="BW20" s="2" cm="1">
        <f t="array" ref="BW20">SUMPRODUCT(--(Data!$B$97:$AGQ$97&lt;&gt;"")*(Data!B35:AGQ35&lt;&gt;""))</f>
        <v>30</v>
      </c>
      <c r="BX20" s="2" cm="1">
        <f t="array" ref="BX20">SUMPRODUCT(--(Data!$B$98:$AGQ$98&lt;&gt;"")*(Data!B35:AGQ35&lt;&gt;""))</f>
        <v>30</v>
      </c>
      <c r="BY20" s="2" cm="1">
        <f t="array" ref="BY20">SUMPRODUCT(--(Data!$B$99:$AGQ$99&lt;&gt;"")*(Data!B35:AGQ35&lt;&gt;""))</f>
        <v>30</v>
      </c>
      <c r="BZ20" s="2" cm="1">
        <f t="array" ref="BZ20">SUMPRODUCT(--(Data!$B$100:$AGQ$100&lt;&gt;"")*(Data!B35:AGQ35&lt;&gt;""))</f>
        <v>30</v>
      </c>
      <c r="CA20" s="2" cm="1">
        <f t="array" ref="CA20">SUMPRODUCT(--(Data!$B$101:$AGQ$101&lt;&gt;"")*(Data!B35:AGQ35&lt;&gt;""))</f>
        <v>0</v>
      </c>
      <c r="CB20" s="2" cm="1">
        <f t="array" ref="CB20">SUMPRODUCT(--(Data!$B$102:$AGQ$102&lt;&gt;"")*(Data!B35:AGQ35&lt;&gt;""))</f>
        <v>0</v>
      </c>
      <c r="CC20" s="2" cm="1">
        <f t="array" ref="CC20">SUMPRODUCT(--(Data!$B$103:$AGQ$103&lt;&gt;"")*(Data!B35:AGQ35&lt;&gt;""))</f>
        <v>9</v>
      </c>
      <c r="CD20" s="2" cm="1">
        <f t="array" ref="CD20">SUMPRODUCT(--(Data!$B$104:$AGQ$104&lt;&gt;"")*(Data!B35:AGQ35&lt;&gt;""))</f>
        <v>0</v>
      </c>
      <c r="CE20" s="2" cm="1">
        <f t="array" ref="CE20">SUMPRODUCT(--(Data!$B$105:$AGQ$105&lt;&gt;"")*(Data!B35:AGQ35&lt;&gt;""))</f>
        <v>0</v>
      </c>
      <c r="CF20" s="2" cm="1">
        <f t="array" ref="CF20">SUMPRODUCT(--(Data!$B$106:$AGQ$106&lt;&gt;"")*(Data!B35:AGQ35&lt;&gt;""))</f>
        <v>0</v>
      </c>
      <c r="CG20" s="2" cm="1">
        <f t="array" ref="CG20">SUMPRODUCT(--(Data!$B$107:$AGQ$107&lt;&gt;"")*(Data!B35:AGQ35&lt;&gt;""))</f>
        <v>0</v>
      </c>
      <c r="CH20" s="2" cm="1">
        <f t="array" ref="CH20">SUMPRODUCT(--(Data!$B$108:$AGQ$108&lt;&gt;"")*(Data!B35:AGQ35&lt;&gt;""))</f>
        <v>0</v>
      </c>
      <c r="CI20" s="2" cm="1">
        <f t="array" ref="CI20">SUMPRODUCT(--(Data!$B$109:$AGQ$109&lt;&gt;"")*(Data!B35:AGQ35&lt;&gt;""))</f>
        <v>0</v>
      </c>
      <c r="CJ20" s="2" cm="1">
        <f t="array" ref="CJ20">SUMPRODUCT(--(Data!$B$110:$AGQ$110&lt;&gt;"")*(Data!B35:AGQ35&lt;&gt;""))</f>
        <v>0</v>
      </c>
      <c r="CK20" s="2" cm="1">
        <f t="array" ref="CK20">SUMPRODUCT(--(Data!$B$111:$AGQ$111&lt;&gt;"")*(Data!B35:AGQ35&lt;&gt;""))</f>
        <v>0</v>
      </c>
      <c r="CL20" s="2" cm="1">
        <f t="array" ref="CL20">SUMPRODUCT(--(Data!$B$112:$AGQ$112&lt;&gt;"")*(Data!B35:AGQ35&lt;&gt;""))</f>
        <v>0</v>
      </c>
      <c r="CM20" s="2" cm="1">
        <f t="array" ref="CM20">SUMPRODUCT(--(Data!$B$113:$AGQ$113&lt;&gt;"")*(Data!B35:AGQ35&lt;&gt;""))</f>
        <v>0</v>
      </c>
      <c r="CN20" s="2" cm="1">
        <f t="array" ref="CN20">SUMPRODUCT(--(Data!$B$114:$AGQ$114&lt;&gt;"")*(Data!B35:AGQ35&lt;&gt;""))</f>
        <v>68</v>
      </c>
      <c r="CO20" s="2" cm="1">
        <f t="array" ref="CO20">SUMPRODUCT(--(Data!$B$115:$AGQ$115&lt;&gt;"")*(Data!B35:AGQ35&lt;&gt;""))</f>
        <v>68</v>
      </c>
      <c r="CP20" s="2" cm="1">
        <f t="array" ref="CP20">SUMPRODUCT(--(Data!$B$116:$AGQ$116&lt;&gt;"")*(Data!B35:AGQ35&lt;&gt;""))</f>
        <v>68</v>
      </c>
      <c r="CQ20" s="2" cm="1">
        <f t="array" ref="CQ20">SUMPRODUCT(--(Data!$B$117:$AGQ$117&lt;&gt;"")*(Data!B35:AGQ35&lt;&gt;""))</f>
        <v>32</v>
      </c>
      <c r="CR20" s="2" cm="1">
        <f t="array" ref="CR20">SUMPRODUCT(--(Data!$B$118:$AGQ$118&lt;&gt;"")*(Data!B35:AGQ35&lt;&gt;""))</f>
        <v>32</v>
      </c>
      <c r="CS20" s="2" cm="1">
        <f t="array" ref="CS20">SUMPRODUCT(--(Data!$B$119:$AGQ$119&lt;&gt;"")*(Data!B35:AGQ35&lt;&gt;""))</f>
        <v>68</v>
      </c>
      <c r="CT20" s="2" cm="1">
        <f t="array" ref="CT20">SUMPRODUCT(--(Data!$B$120:$AGQ$120&lt;&gt;"")*(Data!B35:AGQ35&lt;&gt;""))</f>
        <v>36</v>
      </c>
      <c r="CU20" s="2" cm="1">
        <f t="array" ref="CU20">SUMPRODUCT(--(Data!$B$121:$AGQ$121&lt;&gt;"")*(Data!B35:AGQ35&lt;&gt;""))</f>
        <v>36</v>
      </c>
      <c r="CV20" s="2" cm="1">
        <f t="array" ref="CV20">SUMPRODUCT(--(Data!$B$122:$AGQ$122&lt;&gt;"")*(Data!B35:AGQ35&lt;&gt;""))</f>
        <v>0</v>
      </c>
      <c r="CW20" s="2" cm="1">
        <f t="array" ref="CW20">SUMPRODUCT(--(Data!$B$123:$AGQ$123&lt;&gt;"")*(Data!B35:AGQ35&lt;&gt;""))</f>
        <v>0</v>
      </c>
      <c r="CX20" s="2" cm="1">
        <f t="array" ref="CX20">SUMPRODUCT(--(Data!$B$124:$AGQ$124&lt;&gt;"")*(Data!B35:AGQ35&lt;&gt;""))</f>
        <v>0</v>
      </c>
      <c r="CY20" s="2" cm="1">
        <f t="array" ref="CY20">SUMPRODUCT(--(Data!$B$125:$AGQ$125&lt;&gt;"")*(Data!B35:AGQ35&lt;&gt;""))</f>
        <v>0</v>
      </c>
      <c r="CZ20" s="2" cm="1">
        <f t="array" ref="CZ20">SUMPRODUCT(--(Data!$B$126:$AGQ$126&lt;&gt;"")*(Data!B35:AGQ35&lt;&gt;""))</f>
        <v>0</v>
      </c>
      <c r="DA20" s="2" cm="1">
        <f t="array" ref="DA20">SUMPRODUCT(--(Data!$B$127:$AGQ$127&lt;&gt;"")*(Data!B35:AGQ35&lt;&gt;""))</f>
        <v>0</v>
      </c>
      <c r="DB20" s="2" cm="1">
        <f t="array" ref="DB20">SUMPRODUCT(--(Data!$B$128:$AGQ$128&lt;&gt;"")*(Data!B35:AGQ35&lt;&gt;""))</f>
        <v>0</v>
      </c>
      <c r="DC20" s="2" cm="1">
        <f t="array" ref="DC20">SUMPRODUCT(--(Data!$B$129:$AGQ$129&lt;&gt;"")*(Data!B35:AGQ35&lt;&gt;""))</f>
        <v>0</v>
      </c>
      <c r="DD20" s="2" cm="1">
        <f t="array" ref="DD20">SUMPRODUCT(--(Data!$B$130:$AGQ$130&lt;&gt;"")*(Data!B35:AGQ35&lt;&gt;""))</f>
        <v>0</v>
      </c>
      <c r="DE20" s="2" cm="1">
        <f t="array" ref="DE20">SUMPRODUCT(--(Data!$B$131:$AGQ$131&lt;&gt;"")*(Data!B35:AGQ35&lt;&gt;""))</f>
        <v>0</v>
      </c>
      <c r="DF20" s="2" cm="1">
        <f t="array" ref="DF20">SUMPRODUCT(--(Data!$B$132:$AGQ$132&lt;&gt;"")*(Data!B35:AGQ35&lt;&gt;""))</f>
        <v>0</v>
      </c>
      <c r="DG20" s="2" cm="1">
        <f t="array" ref="DG20">SUMPRODUCT(--(Data!$B$133:$AGQ$133&lt;&gt;"")*(Data!B35:AGQ35&lt;&gt;""))</f>
        <v>0</v>
      </c>
      <c r="DH20" s="2" cm="1">
        <f t="array" ref="DH20">SUMPRODUCT(--(Data!$B$134:$AGQ$134&lt;&gt;"")*(Data!B35:AGQ35&lt;&gt;""))</f>
        <v>0</v>
      </c>
      <c r="DI20" s="2" cm="1">
        <f t="array" ref="DI20">SUMPRODUCT(--(Data!$B$135:$AGQ$135&lt;&gt;"")*(Data!B35:AGQ35&lt;&gt;""))</f>
        <v>0</v>
      </c>
      <c r="DJ20" s="2" cm="1">
        <f t="array" ref="DJ20">SUMPRODUCT(--(Data!$B$136:$AGQ$136&lt;&gt;"")*(Data!B35:AGQ35&lt;&gt;""))</f>
        <v>0</v>
      </c>
      <c r="DK20" s="2" cm="1">
        <f t="array" ref="DK20">SUMPRODUCT(--(Data!$B$137:$AGQ$137&lt;&gt;"")*(Data!B35:AGQ35&lt;&gt;""))</f>
        <v>9</v>
      </c>
      <c r="DL20" s="2" cm="1">
        <f t="array" ref="DL20">SUMPRODUCT(--(Data!$B$138:$AGQ$138&lt;&gt;"")*(Data!B35:AGQ35&lt;&gt;""))</f>
        <v>0</v>
      </c>
      <c r="DM20" s="2" cm="1">
        <f t="array" ref="DM20">SUMPRODUCT(--(Data!$B$139:$AGQ$139&lt;&gt;"")*(Data!B35:AGQ35&lt;&gt;""))</f>
        <v>9</v>
      </c>
      <c r="DN20" s="2" cm="1">
        <f t="array" ref="DN20">SUMPRODUCT(--(Data!$B$140:$AGQ$140&lt;&gt;"")*(Data!B35:AGQ35&lt;&gt;""))</f>
        <v>9</v>
      </c>
      <c r="DO20" s="2" cm="1">
        <f t="array" ref="DO20">SUMPRODUCT(--(Data!$B$141:$AGQ$141&lt;&gt;"")*(Data!B35:AGQ35&lt;&gt;""))</f>
        <v>9</v>
      </c>
      <c r="DP20" s="2" cm="1">
        <f t="array" ref="DP20">SUMPRODUCT(--(Data!$B$142:$AGQ$142&lt;&gt;"")*(Data!B35:AGQ35&lt;&gt;""))</f>
        <v>9</v>
      </c>
      <c r="DQ20" s="2" cm="1">
        <f t="array" ref="DQ20">SUMPRODUCT(--(Data!$B$143:$AGQ$143&lt;&gt;"")*(Data!B35:AGQ35&lt;&gt;""))</f>
        <v>0</v>
      </c>
      <c r="DR20" s="2" cm="1">
        <f t="array" ref="DR20">SUMPRODUCT(--(Data!$B$144:$AGQ$144&lt;&gt;"")*(Data!B35:AGQ35&lt;&gt;""))</f>
        <v>0</v>
      </c>
      <c r="DS20" s="2" cm="1">
        <f t="array" ref="DS20">SUMPRODUCT(--(Data!$B$145:$AGQ$145&lt;&gt;"")*(Data!B35:AGQ35&lt;&gt;""))</f>
        <v>0</v>
      </c>
      <c r="DT20" s="2" cm="1">
        <f t="array" ref="DT20">SUMPRODUCT(--(Data!$B$146:$AGQ$146&lt;&gt;"")*(Data!B35:AGQ35&lt;&gt;""))</f>
        <v>0</v>
      </c>
      <c r="DU20" s="2" cm="1">
        <f t="array" ref="DU20">SUMPRODUCT(--(Data!$B$147:$AGQ$147&lt;&gt;"")*(Data!B35:AGQ35&lt;&gt;""))</f>
        <v>0</v>
      </c>
      <c r="DV20" s="2" cm="1">
        <f t="array" ref="DV20">SUMPRODUCT(--(Data!$B$148:$AGQ$148&lt;&gt;"")*(Data!B35:AGQ35&lt;&gt;""))</f>
        <v>0</v>
      </c>
      <c r="DW20" s="2" cm="1">
        <f t="array" ref="DW20">SUMPRODUCT(--(Data!$B$149:$AGQ$149&lt;&gt;"")*(Data!B35:AGQ35&lt;&gt;""))</f>
        <v>0</v>
      </c>
      <c r="DX20" s="2" cm="1">
        <f t="array" ref="DX20">SUMPRODUCT(--(Data!$B$150:$AGQ$150&lt;&gt;"")*(Data!B35:AGQ35&lt;&gt;""))</f>
        <v>0</v>
      </c>
      <c r="DY20" s="2" cm="1">
        <f t="array" ref="DY20">SUMPRODUCT(--(Data!$B$151:$AGQ$151&lt;&gt;"")*(Data!B35:AGQ35&lt;&gt;""))</f>
        <v>0</v>
      </c>
      <c r="DZ20" s="2" cm="1">
        <f t="array" ref="DZ20">SUMPRODUCT(--(Data!$B$152:$AGQ$152&lt;&gt;"")*(Data!B35:AGQ35&lt;&gt;""))</f>
        <v>0</v>
      </c>
      <c r="EA20" s="2" cm="1">
        <f t="array" ref="EA20">SUMPRODUCT(--(Data!$B$153:$AGQ$153&lt;&gt;"")*(Data!B35:AGQ35&lt;&gt;""))</f>
        <v>0</v>
      </c>
      <c r="EB20" s="2" cm="1">
        <f t="array" ref="EB20">SUMPRODUCT(--(Data!$B$154:$AGQ$154&lt;&gt;"")*(Data!B35:AGQ35&lt;&gt;""))</f>
        <v>0</v>
      </c>
      <c r="EC20" s="2" cm="1">
        <f t="array" ref="EC20">SUMPRODUCT(--(Data!$B$155:$AGQ$155&lt;&gt;"")*(Data!B35:AGQ35&lt;&gt;""))</f>
        <v>0</v>
      </c>
      <c r="ED20" s="2" cm="1">
        <f t="array" ref="ED20">SUMPRODUCT(--(Data!$B$156:$AGQ$156&lt;&gt;"")*(Data!B35:AGQ35&lt;&gt;""))</f>
        <v>0</v>
      </c>
      <c r="EE20" s="2" cm="1">
        <f t="array" ref="EE20">SUMPRODUCT(--(Data!$B$157:$AGQ$157&lt;&gt;"")*(Data!B35:AGQ35&lt;&gt;""))</f>
        <v>0</v>
      </c>
      <c r="EF20" s="2" cm="1">
        <f t="array" ref="EF20">SUMPRODUCT(--(Data!$B$158:$AGQ$158&lt;&gt;"")*(Data!B35:AGQ35&lt;&gt;""))</f>
        <v>0</v>
      </c>
      <c r="EG20" s="2" cm="1">
        <f t="array" ref="EG20">SUMPRODUCT(--(Data!$B$159:$AGQ$159&lt;&gt;"")*(Data!B35:AGQ35&lt;&gt;""))</f>
        <v>0</v>
      </c>
      <c r="EH20" s="2" cm="1">
        <f t="array" ref="EH20">SUMPRODUCT(--(Data!$B$160:$AGQ$160&lt;&gt;"")*(Data!B35:AGQ35&lt;&gt;""))</f>
        <v>0</v>
      </c>
      <c r="EI20" s="2" cm="1">
        <f t="array" ref="EI20">SUMPRODUCT(--(Data!$B$161:$AGQ$161&lt;&gt;"")*(Data!B35:AGQ35&lt;&gt;""))</f>
        <v>0</v>
      </c>
      <c r="EJ20" s="2" cm="1">
        <f t="array" ref="EJ20">SUMPRODUCT(--(Data!$B$162:$AGQ$162&lt;&gt;"")*(Data!B35:AGQ35&lt;&gt;""))</f>
        <v>14</v>
      </c>
      <c r="EK20" s="2" cm="1">
        <f t="array" ref="EK20">SUMPRODUCT(--(Data!$B$163:$AGQ$163&lt;&gt;"")*(Data!B35:AGQ35&lt;&gt;""))</f>
        <v>2</v>
      </c>
      <c r="EL20" s="2" cm="1">
        <f t="array" ref="EL20">SUMPRODUCT(--(Data!$B$164:$AGQ$164&lt;&gt;"")*(Data!B35:AGQ35&lt;&gt;""))</f>
        <v>14</v>
      </c>
      <c r="EM20" s="2" cm="1">
        <f t="array" ref="EM20">SUMPRODUCT(--(Data!$B$165:$AGQ$165&lt;&gt;"")*(Data!B35:AGQ35&lt;&gt;""))</f>
        <v>14</v>
      </c>
      <c r="EN20" s="2" cm="1">
        <f t="array" ref="EN20">SUMPRODUCT(--(Data!$B$166:$AGQ$166&lt;&gt;"")*(Data!B35:AGQ35&lt;&gt;""))</f>
        <v>2</v>
      </c>
      <c r="EU20" s="2" t="str">
        <f t="shared" si="0"/>
        <v>VINS-Fusion</v>
      </c>
      <c r="EV20" s="2">
        <f t="shared" si="1"/>
        <v>19</v>
      </c>
    </row>
    <row r="21" spans="1:157" x14ac:dyDescent="0.25">
      <c r="A21" s="1" t="str">
        <f>Data!A36</f>
        <v>DRE</v>
      </c>
      <c r="B21" s="12" t="s">
        <v>17</v>
      </c>
      <c r="C21" s="2" cm="1">
        <f t="array" ref="C21">SUMPRODUCT(--(Data!$B$25:$AGQ$25&lt;&gt;"")*(Data!B36:AGQ36&lt;&gt;""))</f>
        <v>0</v>
      </c>
      <c r="D21" s="2" cm="1">
        <f t="array" ref="D21">SUMPRODUCT(--(Data!$B$26:$AGQ$26&lt;&gt;"")*(Data!B36:AGQ36&lt;&gt;""))</f>
        <v>0</v>
      </c>
      <c r="E21" s="2" cm="1">
        <f t="array" ref="E21">SUMPRODUCT(--(Data!$B$27:$AGQ$27&lt;&gt;"")*(Data!B36:AGQ36&lt;&gt;""))</f>
        <v>0</v>
      </c>
      <c r="F21" s="2" cm="1">
        <f t="array" ref="F21">SUMPRODUCT(--(Data!$B$28:$AGQ$28&lt;&gt;"")*(Data!B36:AGQ36&lt;&gt;""))</f>
        <v>0</v>
      </c>
      <c r="G21" s="2" cm="1">
        <f t="array" ref="G21">SUMPRODUCT(--(Data!$B$29:$AGQ$29&lt;&gt;"")*(Data!B36:AGQ36&lt;&gt;""))</f>
        <v>0</v>
      </c>
      <c r="H21" s="2" cm="1">
        <f t="array" ref="H21">SUMPRODUCT(--(Data!$B$30:$AGQ$30&lt;&gt;"")*(Data!B36:AGQ36&lt;&gt;""))</f>
        <v>0</v>
      </c>
      <c r="I21" s="2" cm="1">
        <f t="array" ref="I21">SUMPRODUCT(--(Data!$B$31:$AGQ$31&lt;&gt;"")*(Data!B36:AGQ36&lt;&gt;""))</f>
        <v>0</v>
      </c>
      <c r="J21" s="2" cm="1">
        <f t="array" ref="J21">SUMPRODUCT(--(Data!$B$32:$AGQ$32&lt;&gt;"")*(Data!B36:AGQ36&lt;&gt;""))</f>
        <v>0</v>
      </c>
      <c r="K21" s="2" cm="1">
        <f t="array" ref="K21">SUMPRODUCT(--(Data!$B$33:$AGQ$33&lt;&gt;"")*(Data!B36:AGQ36&lt;&gt;""))</f>
        <v>0</v>
      </c>
      <c r="L21" s="2" cm="1">
        <f t="array" ref="L21">SUMPRODUCT(--(Data!$B$34:$AGQ$34&lt;&gt;"")*(Data!B36:AGQ36&lt;&gt;""))</f>
        <v>0</v>
      </c>
      <c r="M21" s="2" cm="1">
        <f t="array" ref="M21">SUMPRODUCT(--(Data!$B$35:$AGQ$35&lt;&gt;"")*(Data!B36:AGQ36&lt;&gt;""))</f>
        <v>0</v>
      </c>
      <c r="N21" s="208"/>
      <c r="O21" s="2" cm="1">
        <f t="array" ref="O21">SUMPRODUCT(--(Data!$B$37:$AGQ$37&lt;&gt;"")*(Data!B36:AGQ36&lt;&gt;""))</f>
        <v>0</v>
      </c>
      <c r="P21" s="2" cm="1">
        <f t="array" ref="P21">SUMPRODUCT(--(Data!$B$38:$AGQ$38&lt;&gt;"")*(Data!B36:AGQ36&lt;&gt;""))</f>
        <v>0</v>
      </c>
      <c r="Q21" s="2" cm="1">
        <f t="array" ref="Q21">SUMPRODUCT(--(Data!$B$39:$AGQ$39&lt;&gt;"")*(Data!B36:AGQ36&lt;&gt;""))</f>
        <v>0</v>
      </c>
      <c r="R21" s="2" cm="1">
        <f t="array" ref="R21">SUMPRODUCT(--(Data!$B$40:$AGQ$40&lt;&gt;"")*(Data!B36:AGQ36&lt;&gt;""))</f>
        <v>0</v>
      </c>
      <c r="S21" s="2" cm="1">
        <f t="array" ref="S21">SUMPRODUCT(--(Data!$B$41:$AGQ$41&lt;&gt;"")*(Data!B36:AGQ36&lt;&gt;""))</f>
        <v>54</v>
      </c>
      <c r="T21" s="2" cm="1">
        <f t="array" ref="T21">SUMPRODUCT(--(Data!$B$42:$AGQ$42&lt;&gt;"")*(Data!B36:AGQ36&lt;&gt;""))</f>
        <v>0</v>
      </c>
      <c r="U21" s="2" cm="1">
        <f t="array" ref="U21">SUMPRODUCT(--(Data!$B$43:$AGQ$43&lt;&gt;"")*(Data!B36:AGQ36&lt;&gt;""))</f>
        <v>0</v>
      </c>
      <c r="V21" s="2" cm="1">
        <f t="array" ref="V21">SUMPRODUCT(--(Data!$B$44:$AGQ$44&lt;&gt;"")*(Data!B36:AGQ36&lt;&gt;""))</f>
        <v>0</v>
      </c>
      <c r="W21" s="2" cm="1">
        <f t="array" ref="W21">SUMPRODUCT(--(Data!$B$45:$AGQ$45&lt;&gt;"")*(Data!B36:AGQ36&lt;&gt;""))</f>
        <v>0</v>
      </c>
      <c r="X21" s="2" cm="1">
        <f t="array" ref="X21">SUMPRODUCT(--(Data!$B$46:$AGQ$46&lt;&gt;"")*(Data!B36:AGQ36&lt;&gt;""))</f>
        <v>0</v>
      </c>
      <c r="Y21" s="2" cm="1">
        <f t="array" ref="Y21">SUMPRODUCT(--(Data!$B$47:$AGQ$47&lt;&gt;"")*(Data!B36:AGQ36&lt;&gt;""))</f>
        <v>0</v>
      </c>
      <c r="Z21" s="2" cm="1">
        <f t="array" ref="Z21">SUMPRODUCT(--(Data!$B$48:$AGQ$48&lt;&gt;"")*(Data!B36:AGQ36&lt;&gt;""))</f>
        <v>0</v>
      </c>
      <c r="AA21" s="2" cm="1">
        <f t="array" ref="AA21">SUMPRODUCT(--(Data!$B$49:$AGQ$49&lt;&gt;"")*(Data!B36:AGQ36&lt;&gt;""))</f>
        <v>0</v>
      </c>
      <c r="AB21" s="2" cm="1">
        <f t="array" ref="AB21">SUMPRODUCT(--(Data!$B$50:$AGQ$50&lt;&gt;"")*(Data!B36:AGQ36&lt;&gt;""))</f>
        <v>0</v>
      </c>
      <c r="AC21" s="2" cm="1">
        <f t="array" ref="AC21">SUMPRODUCT(--(Data!$B$51:$AGQ$51&lt;&gt;"")*(Data!B36:AGQ36&lt;&gt;""))</f>
        <v>0</v>
      </c>
      <c r="AD21" s="2" cm="1">
        <f t="array" ref="AD21">SUMPRODUCT(--(Data!$B$52:$AGQ$52&lt;&gt;"")*(Data!B36:AGQ36&lt;&gt;""))</f>
        <v>0</v>
      </c>
      <c r="AE21" s="2" cm="1">
        <f t="array" ref="AE21">SUMPRODUCT(--(Data!$B$53:$AGQ$53&lt;&gt;"")*(Data!B36:AGQ36&lt;&gt;""))</f>
        <v>0</v>
      </c>
      <c r="AF21" s="2" cm="1">
        <f t="array" ref="AF21">SUMPRODUCT(--(Data!$B$54:$AGQ$54&lt;&gt;"")*(Data!B36:AGQ36&lt;&gt;""))</f>
        <v>0</v>
      </c>
      <c r="AG21" s="2" cm="1">
        <f t="array" ref="AG21">SUMPRODUCT(--(Data!$B$55:$AGQ$55&lt;&gt;"")*(Data!B36:AGQ36&lt;&gt;""))</f>
        <v>0</v>
      </c>
      <c r="AH21" s="2" cm="1">
        <f t="array" ref="AH21">SUMPRODUCT(--(Data!$B$56:$AGQ$56&lt;&gt;"")*(Data!B36:AGQ36&lt;&gt;""))</f>
        <v>0</v>
      </c>
      <c r="AI21" s="2" cm="1">
        <f t="array" ref="AI21">SUMPRODUCT(--(Data!$B$57:$AGQ$57&lt;&gt;"")*(Data!B36:AGQ36&lt;&gt;""))</f>
        <v>0</v>
      </c>
      <c r="AJ21" s="2" cm="1">
        <f t="array" ref="AJ21">SUMPRODUCT(--(Data!$B$58:$AGQ$58&lt;&gt;"")*(Data!B36:AGQ36&lt;&gt;""))</f>
        <v>0</v>
      </c>
      <c r="AK21" s="2" cm="1">
        <f t="array" ref="AK21">SUMPRODUCT(--(Data!$B$59:$AGQ$59&lt;&gt;"")*(Data!B36:AGQ36&lt;&gt;""))</f>
        <v>0</v>
      </c>
      <c r="AL21" s="2" cm="1">
        <f t="array" ref="AL21">SUMPRODUCT(--(Data!$B$60:$AGQ$60&lt;&gt;"")*(Data!B36:AGQ36&lt;&gt;""))</f>
        <v>0</v>
      </c>
      <c r="AM21" s="2" cm="1">
        <f t="array" ref="AM21">SUMPRODUCT(--(Data!$B$61:$AGQ$61&lt;&gt;"")*(Data!B36:AGQ36&lt;&gt;""))</f>
        <v>0</v>
      </c>
      <c r="AN21" s="2" cm="1">
        <f t="array" ref="AN21">SUMPRODUCT(--(Data!$B$62:$AGQ$62&lt;&gt;"")*(Data!B36:AGQ36&lt;&gt;""))</f>
        <v>0</v>
      </c>
      <c r="AO21" s="2" cm="1">
        <f t="array" ref="AO21">SUMPRODUCT(--(Data!$B$63:$AGQ$63&lt;&gt;"")*(Data!B36:AGQ36&lt;&gt;""))</f>
        <v>0</v>
      </c>
      <c r="AP21" s="2" cm="1">
        <f t="array" ref="AP21">SUMPRODUCT(--(Data!$B$64:$AGQ$64&lt;&gt;"")*(Data!B36:AGQ36&lt;&gt;""))</f>
        <v>0</v>
      </c>
      <c r="AQ21" s="2" cm="1">
        <f t="array" ref="AQ21">SUMPRODUCT(--(Data!$B$65:$AGQ$65&lt;&gt;"")*(Data!B36:AGQ36&lt;&gt;""))</f>
        <v>0</v>
      </c>
      <c r="AR21" s="2" cm="1">
        <f t="array" ref="AR21">SUMPRODUCT(--(Data!$B$66:$AGQ$66&lt;&gt;"")*(Data!B36:AGQ36&lt;&gt;""))</f>
        <v>0</v>
      </c>
      <c r="AS21" s="2" cm="1">
        <f t="array" ref="AS21">SUMPRODUCT(--(Data!$B$67:$AGQ$67&lt;&gt;"")*(Data!B36:AGQ36&lt;&gt;""))</f>
        <v>0</v>
      </c>
      <c r="AT21" s="2" cm="1">
        <f t="array" ref="AT21">SUMPRODUCT(--(Data!$B$68:$AGQ$68&lt;&gt;"")*(Data!B36:AGQ36&lt;&gt;""))</f>
        <v>0</v>
      </c>
      <c r="AU21" s="2" cm="1">
        <f t="array" ref="AU21">SUMPRODUCT(--(Data!$B$69:$AGQ$69&lt;&gt;"")*(Data!B36:AGQ36&lt;&gt;""))</f>
        <v>0</v>
      </c>
      <c r="AV21" s="2" cm="1">
        <f t="array" ref="AV21">SUMPRODUCT(--(Data!$B$70:$AGQ$70&lt;&gt;"")*(Data!B36:AGQ36&lt;&gt;""))</f>
        <v>0</v>
      </c>
      <c r="AW21" s="2" cm="1">
        <f t="array" ref="AW21">SUMPRODUCT(--(Data!$B$71:$AGQ$71&lt;&gt;"")*(Data!B36:AGQ36&lt;&gt;""))</f>
        <v>0</v>
      </c>
      <c r="AX21" s="2" cm="1">
        <f t="array" ref="AX21">SUMPRODUCT(--(Data!$B$72:$AGQ$72&lt;&gt;"")*(Data!B36:AGQ36&lt;&gt;""))</f>
        <v>0</v>
      </c>
      <c r="AY21" s="2" cm="1">
        <f t="array" ref="AY21">SUMPRODUCT(--(Data!$B$73:$AGQ$73&lt;&gt;"")*(Data!B36:AGQ36&lt;&gt;""))</f>
        <v>0</v>
      </c>
      <c r="AZ21" s="2" cm="1">
        <f t="array" ref="AZ21">SUMPRODUCT(--(Data!$B$74:$AGQ$74&lt;&gt;"")*(Data!B36:AGQ36&lt;&gt;""))</f>
        <v>0</v>
      </c>
      <c r="BA21" s="2" cm="1">
        <f t="array" ref="BA21">SUMPRODUCT(--(Data!$B$75:$AGQ$75&lt;&gt;"")*(Data!B36:AGQ36&lt;&gt;""))</f>
        <v>0</v>
      </c>
      <c r="BB21" s="2" cm="1">
        <f t="array" ref="BB21">SUMPRODUCT(--(Data!$B$76:$AGQ$76&lt;&gt;"")*(Data!B36:AGQ36&lt;&gt;""))</f>
        <v>0</v>
      </c>
      <c r="BC21" s="2" cm="1">
        <f t="array" ref="BC21">SUMPRODUCT(--(Data!$B$77:$AGQ$77&lt;&gt;"")*(Data!B36:AGQ36&lt;&gt;""))</f>
        <v>0</v>
      </c>
      <c r="BD21" s="2" cm="1">
        <f t="array" ref="BD21">SUMPRODUCT(--(Data!$B$78:$AGQ$78&lt;&gt;"")*(Data!B36:AGQ36&lt;&gt;""))</f>
        <v>0</v>
      </c>
      <c r="BE21" s="2" cm="1">
        <f t="array" ref="BE21">SUMPRODUCT(--(Data!$B$79:$AGQ$79&lt;&gt;"")*(Data!B36:AGQ36&lt;&gt;""))</f>
        <v>0</v>
      </c>
      <c r="BF21" s="2" cm="1">
        <f t="array" ref="BF21">SUMPRODUCT(--(Data!$B$80:$AGQ$80&lt;&gt;"")*(Data!B36:AGQ36&lt;&gt;""))</f>
        <v>0</v>
      </c>
      <c r="BG21" s="2" cm="1">
        <f t="array" ref="BG21">SUMPRODUCT(--(Data!$B$81:$AGQ$81&lt;&gt;"")*(Data!B36:AGQ36&lt;&gt;""))</f>
        <v>0</v>
      </c>
      <c r="BH21" s="2" cm="1">
        <f t="array" ref="BH21">SUMPRODUCT(--(Data!$B$82:$AGQ$82&lt;&gt;"")*(Data!B36:AGQ36&lt;&gt;""))</f>
        <v>0</v>
      </c>
      <c r="BI21" s="2" cm="1">
        <f t="array" ref="BI21">SUMPRODUCT(--(Data!$B$83:$AGQ$83&lt;&gt;"")*(Data!B36:AGQ36&lt;&gt;""))</f>
        <v>0</v>
      </c>
      <c r="BJ21" s="2" cm="1">
        <f t="array" ref="BJ21">SUMPRODUCT(--(Data!$B$84:$AGQ$84&lt;&gt;"")*(Data!B36:AGQ36&lt;&gt;""))</f>
        <v>0</v>
      </c>
      <c r="BK21" s="2" cm="1">
        <f t="array" ref="BK21">SUMPRODUCT(--(Data!$B$85:$AGQ$85&lt;&gt;"")*(Data!B36:AGQ36&lt;&gt;""))</f>
        <v>0</v>
      </c>
      <c r="BL21" s="2" cm="1">
        <f t="array" ref="BL21">SUMPRODUCT(--(Data!$B$86:$AGQ$86&lt;&gt;"")*(Data!B36:AGQ36&lt;&gt;""))</f>
        <v>0</v>
      </c>
      <c r="BM21" s="2" cm="1">
        <f t="array" ref="BM21">SUMPRODUCT(--(Data!$B$87:$AGQ$87&lt;&gt;"")*(Data!B36:AGQ36&lt;&gt;""))</f>
        <v>0</v>
      </c>
      <c r="BN21" s="2" cm="1">
        <f t="array" ref="BN21">SUMPRODUCT(--(Data!$B$88:$AGQ$88&lt;&gt;"")*(Data!B36:AGQ36&lt;&gt;""))</f>
        <v>0</v>
      </c>
      <c r="BO21" s="2" cm="1">
        <f t="array" ref="BO21">SUMPRODUCT(--(Data!$B$89:$AGQ$89&lt;&gt;"")*(Data!B36:AGQ36&lt;&gt;""))</f>
        <v>0</v>
      </c>
      <c r="BP21" s="2" cm="1">
        <f t="array" ref="BP21">SUMPRODUCT(--(Data!$B$90:$AGQ$90&lt;&gt;"")*(Data!B36:AGQ36&lt;&gt;""))</f>
        <v>0</v>
      </c>
      <c r="BQ21" s="2" cm="1">
        <f t="array" ref="BQ21">SUMPRODUCT(--(Data!$B$91:$AGQ$91&lt;&gt;"")*(Data!B36:AGQ36&lt;&gt;""))</f>
        <v>0</v>
      </c>
      <c r="BR21" s="2" cm="1">
        <f t="array" ref="BR21">SUMPRODUCT(--(Data!$B$92:$AGQ$92&lt;&gt;"")*(Data!B36:AGQ36&lt;&gt;""))</f>
        <v>0</v>
      </c>
      <c r="BS21" s="2" cm="1">
        <f t="array" ref="BS21">SUMPRODUCT(--(Data!$B$93:$AGQ$93&lt;&gt;"")*(Data!B36:AGQ36&lt;&gt;""))</f>
        <v>0</v>
      </c>
      <c r="BT21" s="2" cm="1">
        <f t="array" ref="BT21">SUMPRODUCT(--(Data!$B$94:$AGQ$94&lt;&gt;"")*(Data!B36:AGQ36&lt;&gt;""))</f>
        <v>0</v>
      </c>
      <c r="BU21" s="2" cm="1">
        <f t="array" ref="BU21">SUMPRODUCT(--(Data!$B$95:$AGQ$95&lt;&gt;"")*(Data!B36:AGQ36&lt;&gt;""))</f>
        <v>0</v>
      </c>
      <c r="BV21" s="2" cm="1">
        <f t="array" ref="BV21">SUMPRODUCT(--(Data!$B$96:$AGQ$96&lt;&gt;"")*(Data!B36:AGQ36&lt;&gt;""))</f>
        <v>0</v>
      </c>
      <c r="BW21" s="2" cm="1">
        <f t="array" ref="BW21">SUMPRODUCT(--(Data!$B$97:$AGQ$97&lt;&gt;"")*(Data!B36:AGQ36&lt;&gt;""))</f>
        <v>0</v>
      </c>
      <c r="BX21" s="2" cm="1">
        <f t="array" ref="BX21">SUMPRODUCT(--(Data!$B$98:$AGQ$98&lt;&gt;"")*(Data!B36:AGQ36&lt;&gt;""))</f>
        <v>0</v>
      </c>
      <c r="BY21" s="2" cm="1">
        <f t="array" ref="BY21">SUMPRODUCT(--(Data!$B$99:$AGQ$99&lt;&gt;"")*(Data!B36:AGQ36&lt;&gt;""))</f>
        <v>0</v>
      </c>
      <c r="BZ21" s="2" cm="1">
        <f t="array" ref="BZ21">SUMPRODUCT(--(Data!$B$100:$AGQ$100&lt;&gt;"")*(Data!B36:AGQ36&lt;&gt;""))</f>
        <v>0</v>
      </c>
      <c r="CA21" s="2" cm="1">
        <f t="array" ref="CA21">SUMPRODUCT(--(Data!$B$101:$AGQ$101&lt;&gt;"")*(Data!B36:AGQ36&lt;&gt;""))</f>
        <v>0</v>
      </c>
      <c r="CB21" s="2" cm="1">
        <f t="array" ref="CB21">SUMPRODUCT(--(Data!$B$102:$AGQ$102&lt;&gt;"")*(Data!B36:AGQ36&lt;&gt;""))</f>
        <v>0</v>
      </c>
      <c r="CC21" s="2" cm="1">
        <f t="array" ref="CC21">SUMPRODUCT(--(Data!$B$103:$AGQ$103&lt;&gt;"")*(Data!B36:AGQ36&lt;&gt;""))</f>
        <v>0</v>
      </c>
      <c r="CD21" s="2" cm="1">
        <f t="array" ref="CD21">SUMPRODUCT(--(Data!$B$104:$AGQ$104&lt;&gt;"")*(Data!B36:AGQ36&lt;&gt;""))</f>
        <v>0</v>
      </c>
      <c r="CE21" s="2" cm="1">
        <f t="array" ref="CE21">SUMPRODUCT(--(Data!$B$105:$AGQ$105&lt;&gt;"")*(Data!B36:AGQ36&lt;&gt;""))</f>
        <v>0</v>
      </c>
      <c r="CF21" s="2" cm="1">
        <f t="array" ref="CF21">SUMPRODUCT(--(Data!$B$106:$AGQ$106&lt;&gt;"")*(Data!B36:AGQ36&lt;&gt;""))</f>
        <v>0</v>
      </c>
      <c r="CG21" s="2" cm="1">
        <f t="array" ref="CG21">SUMPRODUCT(--(Data!$B$107:$AGQ$107&lt;&gt;"")*(Data!B36:AGQ36&lt;&gt;""))</f>
        <v>0</v>
      </c>
      <c r="CH21" s="2" cm="1">
        <f t="array" ref="CH21">SUMPRODUCT(--(Data!$B$108:$AGQ$108&lt;&gt;"")*(Data!B36:AGQ36&lt;&gt;""))</f>
        <v>0</v>
      </c>
      <c r="CI21" s="2" cm="1">
        <f t="array" ref="CI21">SUMPRODUCT(--(Data!$B$109:$AGQ$109&lt;&gt;"")*(Data!B36:AGQ36&lt;&gt;""))</f>
        <v>0</v>
      </c>
      <c r="CJ21" s="2" cm="1">
        <f t="array" ref="CJ21">SUMPRODUCT(--(Data!$B$110:$AGQ$110&lt;&gt;"")*(Data!B36:AGQ36&lt;&gt;""))</f>
        <v>0</v>
      </c>
      <c r="CK21" s="2" cm="1">
        <f t="array" ref="CK21">SUMPRODUCT(--(Data!$B$111:$AGQ$111&lt;&gt;"")*(Data!B36:AGQ36&lt;&gt;""))</f>
        <v>0</v>
      </c>
      <c r="CL21" s="2" cm="1">
        <f t="array" ref="CL21">SUMPRODUCT(--(Data!$B$112:$AGQ$112&lt;&gt;"")*(Data!B36:AGQ36&lt;&gt;""))</f>
        <v>0</v>
      </c>
      <c r="CM21" s="2" cm="1">
        <f t="array" ref="CM21">SUMPRODUCT(--(Data!$B$113:$AGQ$113&lt;&gt;"")*(Data!B36:AGQ36&lt;&gt;""))</f>
        <v>0</v>
      </c>
      <c r="CN21" s="2" cm="1">
        <f t="array" ref="CN21">SUMPRODUCT(--(Data!$B$114:$AGQ$114&lt;&gt;"")*(Data!B36:AGQ36&lt;&gt;""))</f>
        <v>0</v>
      </c>
      <c r="CO21" s="2" cm="1">
        <f t="array" ref="CO21">SUMPRODUCT(--(Data!$B$115:$AGQ$115&lt;&gt;"")*(Data!B36:AGQ36&lt;&gt;""))</f>
        <v>0</v>
      </c>
      <c r="CP21" s="2" cm="1">
        <f t="array" ref="CP21">SUMPRODUCT(--(Data!$B$116:$AGQ$116&lt;&gt;"")*(Data!B36:AGQ36&lt;&gt;""))</f>
        <v>0</v>
      </c>
      <c r="CQ21" s="2" cm="1">
        <f t="array" ref="CQ21">SUMPRODUCT(--(Data!$B$117:$AGQ$117&lt;&gt;"")*(Data!B36:AGQ36&lt;&gt;""))</f>
        <v>0</v>
      </c>
      <c r="CR21" s="2" cm="1">
        <f t="array" ref="CR21">SUMPRODUCT(--(Data!$B$118:$AGQ$118&lt;&gt;"")*(Data!B36:AGQ36&lt;&gt;""))</f>
        <v>0</v>
      </c>
      <c r="CS21" s="2" cm="1">
        <f t="array" ref="CS21">SUMPRODUCT(--(Data!$B$119:$AGQ$119&lt;&gt;"")*(Data!B36:AGQ36&lt;&gt;""))</f>
        <v>0</v>
      </c>
      <c r="CT21" s="2" cm="1">
        <f t="array" ref="CT21">SUMPRODUCT(--(Data!$B$120:$AGQ$120&lt;&gt;"")*(Data!B36:AGQ36&lt;&gt;""))</f>
        <v>0</v>
      </c>
      <c r="CU21" s="2" cm="1">
        <f t="array" ref="CU21">SUMPRODUCT(--(Data!$B$121:$AGQ$121&lt;&gt;"")*(Data!B36:AGQ36&lt;&gt;""))</f>
        <v>0</v>
      </c>
      <c r="CV21" s="2" cm="1">
        <f t="array" ref="CV21">SUMPRODUCT(--(Data!$B$122:$AGQ$122&lt;&gt;"")*(Data!B36:AGQ36&lt;&gt;""))</f>
        <v>0</v>
      </c>
      <c r="CW21" s="2" cm="1">
        <f t="array" ref="CW21">SUMPRODUCT(--(Data!$B$123:$AGQ$123&lt;&gt;"")*(Data!B36:AGQ36&lt;&gt;""))</f>
        <v>0</v>
      </c>
      <c r="CX21" s="2" cm="1">
        <f t="array" ref="CX21">SUMPRODUCT(--(Data!$B$124:$AGQ$124&lt;&gt;"")*(Data!B36:AGQ36&lt;&gt;""))</f>
        <v>0</v>
      </c>
      <c r="CY21" s="2" cm="1">
        <f t="array" ref="CY21">SUMPRODUCT(--(Data!$B$125:$AGQ$125&lt;&gt;"")*(Data!B36:AGQ36&lt;&gt;""))</f>
        <v>0</v>
      </c>
      <c r="CZ21" s="2" cm="1">
        <f t="array" ref="CZ21">SUMPRODUCT(--(Data!$B$126:$AGQ$126&lt;&gt;"")*(Data!B36:AGQ36&lt;&gt;""))</f>
        <v>0</v>
      </c>
      <c r="DA21" s="2" cm="1">
        <f t="array" ref="DA21">SUMPRODUCT(--(Data!$B$127:$AGQ$127&lt;&gt;"")*(Data!B36:AGQ36&lt;&gt;""))</f>
        <v>0</v>
      </c>
      <c r="DB21" s="2" cm="1">
        <f t="array" ref="DB21">SUMPRODUCT(--(Data!$B$128:$AGQ$128&lt;&gt;"")*(Data!B36:AGQ36&lt;&gt;""))</f>
        <v>0</v>
      </c>
      <c r="DC21" s="2" cm="1">
        <f t="array" ref="DC21">SUMPRODUCT(--(Data!$B$129:$AGQ$129&lt;&gt;"")*(Data!B36:AGQ36&lt;&gt;""))</f>
        <v>0</v>
      </c>
      <c r="DD21" s="2" cm="1">
        <f t="array" ref="DD21">SUMPRODUCT(--(Data!$B$130:$AGQ$130&lt;&gt;"")*(Data!B36:AGQ36&lt;&gt;""))</f>
        <v>0</v>
      </c>
      <c r="DE21" s="2" cm="1">
        <f t="array" ref="DE21">SUMPRODUCT(--(Data!$B$131:$AGQ$131&lt;&gt;"")*(Data!B36:AGQ36&lt;&gt;""))</f>
        <v>0</v>
      </c>
      <c r="DF21" s="2" cm="1">
        <f t="array" ref="DF21">SUMPRODUCT(--(Data!$B$132:$AGQ$132&lt;&gt;"")*(Data!B36:AGQ36&lt;&gt;""))</f>
        <v>0</v>
      </c>
      <c r="DG21" s="2" cm="1">
        <f t="array" ref="DG21">SUMPRODUCT(--(Data!$B$133:$AGQ$133&lt;&gt;"")*(Data!B36:AGQ36&lt;&gt;""))</f>
        <v>0</v>
      </c>
      <c r="DH21" s="2" cm="1">
        <f t="array" ref="DH21">SUMPRODUCT(--(Data!$B$134:$AGQ$134&lt;&gt;"")*(Data!B36:AGQ36&lt;&gt;""))</f>
        <v>0</v>
      </c>
      <c r="DI21" s="2" cm="1">
        <f t="array" ref="DI21">SUMPRODUCT(--(Data!$B$135:$AGQ$135&lt;&gt;"")*(Data!B36:AGQ36&lt;&gt;""))</f>
        <v>0</v>
      </c>
      <c r="DJ21" s="2" cm="1">
        <f t="array" ref="DJ21">SUMPRODUCT(--(Data!$B$136:$AGQ$136&lt;&gt;"")*(Data!B36:AGQ36&lt;&gt;""))</f>
        <v>54</v>
      </c>
      <c r="DK21" s="2" cm="1">
        <f t="array" ref="DK21">SUMPRODUCT(--(Data!$B$137:$AGQ$137&lt;&gt;"")*(Data!B36:AGQ36&lt;&gt;""))</f>
        <v>0</v>
      </c>
      <c r="DL21" s="2" cm="1">
        <f t="array" ref="DL21">SUMPRODUCT(--(Data!$B$138:$AGQ$138&lt;&gt;"")*(Data!B36:AGQ36&lt;&gt;""))</f>
        <v>0</v>
      </c>
      <c r="DM21" s="2" cm="1">
        <f t="array" ref="DM21">SUMPRODUCT(--(Data!$B$139:$AGQ$139&lt;&gt;"")*(Data!B36:AGQ36&lt;&gt;""))</f>
        <v>0</v>
      </c>
      <c r="DN21" s="2" cm="1">
        <f t="array" ref="DN21">SUMPRODUCT(--(Data!$B$140:$AGQ$140&lt;&gt;"")*(Data!B36:AGQ36&lt;&gt;""))</f>
        <v>0</v>
      </c>
      <c r="DO21" s="2" cm="1">
        <f t="array" ref="DO21">SUMPRODUCT(--(Data!$B$141:$AGQ$141&lt;&gt;"")*(Data!B36:AGQ36&lt;&gt;""))</f>
        <v>0</v>
      </c>
      <c r="DP21" s="2" cm="1">
        <f t="array" ref="DP21">SUMPRODUCT(--(Data!$B$142:$AGQ$142&lt;&gt;"")*(Data!B36:AGQ36&lt;&gt;""))</f>
        <v>0</v>
      </c>
      <c r="DQ21" s="2" cm="1">
        <f t="array" ref="DQ21">SUMPRODUCT(--(Data!$B$143:$AGQ$143&lt;&gt;"")*(Data!B36:AGQ36&lt;&gt;""))</f>
        <v>0</v>
      </c>
      <c r="DR21" s="2" cm="1">
        <f t="array" ref="DR21">SUMPRODUCT(--(Data!$B$144:$AGQ$144&lt;&gt;"")*(Data!B36:AGQ36&lt;&gt;""))</f>
        <v>0</v>
      </c>
      <c r="DS21" s="2" cm="1">
        <f t="array" ref="DS21">SUMPRODUCT(--(Data!$B$145:$AGQ$145&lt;&gt;"")*(Data!B36:AGQ36&lt;&gt;""))</f>
        <v>0</v>
      </c>
      <c r="DT21" s="2" cm="1">
        <f t="array" ref="DT21">SUMPRODUCT(--(Data!$B$146:$AGQ$146&lt;&gt;"")*(Data!B36:AGQ36&lt;&gt;""))</f>
        <v>0</v>
      </c>
      <c r="DU21" s="2" cm="1">
        <f t="array" ref="DU21">SUMPRODUCT(--(Data!$B$147:$AGQ$147&lt;&gt;"")*(Data!B36:AGQ36&lt;&gt;""))</f>
        <v>0</v>
      </c>
      <c r="DV21" s="2" cm="1">
        <f t="array" ref="DV21">SUMPRODUCT(--(Data!$B$148:$AGQ$148&lt;&gt;"")*(Data!B36:AGQ36&lt;&gt;""))</f>
        <v>0</v>
      </c>
      <c r="DW21" s="2" cm="1">
        <f t="array" ref="DW21">SUMPRODUCT(--(Data!$B$149:$AGQ$149&lt;&gt;"")*(Data!B36:AGQ36&lt;&gt;""))</f>
        <v>0</v>
      </c>
      <c r="DX21" s="2" cm="1">
        <f t="array" ref="DX21">SUMPRODUCT(--(Data!$B$150:$AGQ$150&lt;&gt;"")*(Data!B36:AGQ36&lt;&gt;""))</f>
        <v>0</v>
      </c>
      <c r="DY21" s="2" cm="1">
        <f t="array" ref="DY21">SUMPRODUCT(--(Data!$B$151:$AGQ$151&lt;&gt;"")*(Data!B36:AGQ36&lt;&gt;""))</f>
        <v>0</v>
      </c>
      <c r="DZ21" s="2" cm="1">
        <f t="array" ref="DZ21">SUMPRODUCT(--(Data!$B$152:$AGQ$152&lt;&gt;"")*(Data!B36:AGQ36&lt;&gt;""))</f>
        <v>0</v>
      </c>
      <c r="EA21" s="2" cm="1">
        <f t="array" ref="EA21">SUMPRODUCT(--(Data!$B$153:$AGQ$153&lt;&gt;"")*(Data!B36:AGQ36&lt;&gt;""))</f>
        <v>0</v>
      </c>
      <c r="EB21" s="2" cm="1">
        <f t="array" ref="EB21">SUMPRODUCT(--(Data!$B$154:$AGQ$154&lt;&gt;"")*(Data!B36:AGQ36&lt;&gt;""))</f>
        <v>0</v>
      </c>
      <c r="EC21" s="2" cm="1">
        <f t="array" ref="EC21">SUMPRODUCT(--(Data!$B$155:$AGQ$155&lt;&gt;"")*(Data!B36:AGQ36&lt;&gt;""))</f>
        <v>0</v>
      </c>
      <c r="ED21" s="2" cm="1">
        <f t="array" ref="ED21">SUMPRODUCT(--(Data!$B$156:$AGQ$156&lt;&gt;"")*(Data!B36:AGQ36&lt;&gt;""))</f>
        <v>0</v>
      </c>
      <c r="EE21" s="2" cm="1">
        <f t="array" ref="EE21">SUMPRODUCT(--(Data!$B$157:$AGQ$157&lt;&gt;"")*(Data!B36:AGQ36&lt;&gt;""))</f>
        <v>0</v>
      </c>
      <c r="EF21" s="2" cm="1">
        <f t="array" ref="EF21">SUMPRODUCT(--(Data!$B$158:$AGQ$158&lt;&gt;"")*(Data!B36:AGQ36&lt;&gt;""))</f>
        <v>0</v>
      </c>
      <c r="EG21" s="2" cm="1">
        <f t="array" ref="EG21">SUMPRODUCT(--(Data!$B$159:$AGQ$159&lt;&gt;"")*(Data!B36:AGQ36&lt;&gt;""))</f>
        <v>0</v>
      </c>
      <c r="EH21" s="2" cm="1">
        <f t="array" ref="EH21">SUMPRODUCT(--(Data!$B$160:$AGQ$160&lt;&gt;"")*(Data!B36:AGQ36&lt;&gt;""))</f>
        <v>0</v>
      </c>
      <c r="EI21" s="2" cm="1">
        <f t="array" ref="EI21">SUMPRODUCT(--(Data!$B$161:$AGQ$161&lt;&gt;"")*(Data!B36:AGQ36&lt;&gt;""))</f>
        <v>54</v>
      </c>
      <c r="EJ21" s="2" cm="1">
        <f t="array" ref="EJ21">SUMPRODUCT(--(Data!$B$162:$AGQ$162&lt;&gt;"")*(Data!B36:AGQ36&lt;&gt;""))</f>
        <v>0</v>
      </c>
      <c r="EK21" s="2" cm="1">
        <f t="array" ref="EK21">SUMPRODUCT(--(Data!$B$163:$AGQ$163&lt;&gt;"")*(Data!B36:AGQ36&lt;&gt;""))</f>
        <v>0</v>
      </c>
      <c r="EL21" s="2" cm="1">
        <f t="array" ref="EL21">SUMPRODUCT(--(Data!$B$164:$AGQ$164&lt;&gt;"")*(Data!B36:AGQ36&lt;&gt;""))</f>
        <v>0</v>
      </c>
      <c r="EM21" s="2" cm="1">
        <f t="array" ref="EM21">SUMPRODUCT(--(Data!$B$165:$AGQ$165&lt;&gt;"")*(Data!B36:AGQ36&lt;&gt;""))</f>
        <v>0</v>
      </c>
      <c r="EN21" s="2" cm="1">
        <f t="array" ref="EN21">SUMPRODUCT(--(Data!$B$166:$AGQ$166&lt;&gt;"")*(Data!B36:AGQ36&lt;&gt;""))</f>
        <v>0</v>
      </c>
      <c r="EU21" s="2" t="str">
        <f t="shared" si="0"/>
        <v>OpenVSLAM</v>
      </c>
      <c r="EV21" s="2">
        <f t="shared" si="1"/>
        <v>9</v>
      </c>
    </row>
    <row r="22" spans="1:157" x14ac:dyDescent="0.25">
      <c r="A22" s="1" t="str">
        <f>Data!A37</f>
        <v>SVO</v>
      </c>
      <c r="B22" s="12" t="s">
        <v>18</v>
      </c>
      <c r="C22" s="2" cm="1">
        <f t="array" ref="C22">SUMPRODUCT(--(Data!$B$25:$AGQ$25&lt;&gt;"")*(Data!B37:AGQ37&lt;&gt;""))</f>
        <v>11</v>
      </c>
      <c r="D22" s="2" cm="1">
        <f t="array" ref="D22">SUMPRODUCT(--(Data!$B$26:$AGQ$26&lt;&gt;"")*(Data!B37:AGQ37&lt;&gt;""))</f>
        <v>11</v>
      </c>
      <c r="E22" s="2" cm="1">
        <f t="array" ref="E22">SUMPRODUCT(--(Data!$B$27:$AGQ$27&lt;&gt;"")*(Data!B37:AGQ37&lt;&gt;""))</f>
        <v>0</v>
      </c>
      <c r="F22" s="2" cm="1">
        <f t="array" ref="F22">SUMPRODUCT(--(Data!$B$28:$AGQ$28&lt;&gt;"")*(Data!B37:AGQ37&lt;&gt;""))</f>
        <v>0</v>
      </c>
      <c r="G22" s="2" cm="1">
        <f t="array" ref="G22">SUMPRODUCT(--(Data!$B$29:$AGQ$29&lt;&gt;"")*(Data!B37:AGQ37&lt;&gt;""))</f>
        <v>0</v>
      </c>
      <c r="H22" s="2" cm="1">
        <f t="array" ref="H22">SUMPRODUCT(--(Data!$B$30:$AGQ$30&lt;&gt;"")*(Data!B37:AGQ37&lt;&gt;""))</f>
        <v>11</v>
      </c>
      <c r="I22" s="2" cm="1">
        <f t="array" ref="I22">SUMPRODUCT(--(Data!$B$31:$AGQ$31&lt;&gt;"")*(Data!B37:AGQ37&lt;&gt;""))</f>
        <v>0</v>
      </c>
      <c r="J22" s="2" cm="1">
        <f t="array" ref="J22">SUMPRODUCT(--(Data!$B$32:$AGQ$32&lt;&gt;"")*(Data!B37:AGQ37&lt;&gt;""))</f>
        <v>0</v>
      </c>
      <c r="K22" s="2" cm="1">
        <f t="array" ref="K22">SUMPRODUCT(--(Data!$B$33:$AGQ$33&lt;&gt;"")*(Data!B37:AGQ37&lt;&gt;""))</f>
        <v>0</v>
      </c>
      <c r="L22" s="2" cm="1">
        <f t="array" ref="L22">SUMPRODUCT(--(Data!$B$34:$AGQ$34&lt;&gt;"")*(Data!B37:AGQ37&lt;&gt;""))</f>
        <v>0</v>
      </c>
      <c r="M22" s="2" cm="1">
        <f t="array" ref="M22">SUMPRODUCT(--(Data!$B$35:$AGQ$35&lt;&gt;"")*(Data!B37:AGQ37&lt;&gt;""))</f>
        <v>22</v>
      </c>
      <c r="N22" s="2" cm="1">
        <f t="array" ref="N22">SUMPRODUCT(--(Data!$B$36:$AGQ$36&lt;&gt;"")*(Data!B37:AGQ37&lt;&gt;""))</f>
        <v>0</v>
      </c>
      <c r="O22" s="208"/>
      <c r="P22" s="2" cm="1">
        <f t="array" ref="P22">SUMPRODUCT(--(Data!$B$38:$AGQ$38&lt;&gt;"")*(Data!B37:AGQ37&lt;&gt;""))</f>
        <v>11</v>
      </c>
      <c r="Q22" s="2" cm="1">
        <f t="array" ref="Q22">SUMPRODUCT(--(Data!$B$39:$AGQ$39&lt;&gt;"")*(Data!B37:AGQ37&lt;&gt;""))</f>
        <v>0</v>
      </c>
      <c r="R22" s="2" cm="1">
        <f t="array" ref="R22">SUMPRODUCT(--(Data!$B$40:$AGQ$40&lt;&gt;"")*(Data!B37:AGQ37&lt;&gt;""))</f>
        <v>0</v>
      </c>
      <c r="S22" s="2" cm="1">
        <f t="array" ref="S22">SUMPRODUCT(--(Data!$B$41:$AGQ$41&lt;&gt;"")*(Data!B37:AGQ37&lt;&gt;""))</f>
        <v>11</v>
      </c>
      <c r="T22" s="2" cm="1">
        <f t="array" ref="T22">SUMPRODUCT(--(Data!$B$42:$AGQ$42&lt;&gt;"")*(Data!B37:AGQ37&lt;&gt;""))</f>
        <v>9</v>
      </c>
      <c r="U22" s="2" cm="1">
        <f t="array" ref="U22">SUMPRODUCT(--(Data!$B$43:$AGQ$43&lt;&gt;"")*(Data!B37:AGQ37&lt;&gt;""))</f>
        <v>0</v>
      </c>
      <c r="V22" s="2" cm="1">
        <f t="array" ref="V22">SUMPRODUCT(--(Data!$B$44:$AGQ$44&lt;&gt;"")*(Data!B37:AGQ37&lt;&gt;""))</f>
        <v>0</v>
      </c>
      <c r="W22" s="2" cm="1">
        <f t="array" ref="W22">SUMPRODUCT(--(Data!$B$45:$AGQ$45&lt;&gt;"")*(Data!B37:AGQ37&lt;&gt;""))</f>
        <v>9</v>
      </c>
      <c r="X22" s="2" cm="1">
        <f t="array" ref="X22">SUMPRODUCT(--(Data!$B$46:$AGQ$46&lt;&gt;"")*(Data!B37:AGQ37&lt;&gt;""))</f>
        <v>0</v>
      </c>
      <c r="Y22" s="2" cm="1">
        <f t="array" ref="Y22">SUMPRODUCT(--(Data!$B$47:$AGQ$47&lt;&gt;"")*(Data!B37:AGQ37&lt;&gt;""))</f>
        <v>0</v>
      </c>
      <c r="Z22" s="2" cm="1">
        <f t="array" ref="Z22">SUMPRODUCT(--(Data!$B$48:$AGQ$48&lt;&gt;"")*(Data!B37:AGQ37&lt;&gt;""))</f>
        <v>9</v>
      </c>
      <c r="AA22" s="2" cm="1">
        <f t="array" ref="AA22">SUMPRODUCT(--(Data!$B$49:$AGQ$49&lt;&gt;"")*(Data!B37:AGQ37&lt;&gt;""))</f>
        <v>0</v>
      </c>
      <c r="AB22" s="2" cm="1">
        <f t="array" ref="AB22">SUMPRODUCT(--(Data!$B$50:$AGQ$50&lt;&gt;"")*(Data!B37:AGQ37&lt;&gt;""))</f>
        <v>0</v>
      </c>
      <c r="AC22" s="2" cm="1">
        <f t="array" ref="AC22">SUMPRODUCT(--(Data!$B$51:$AGQ$51&lt;&gt;"")*(Data!B37:AGQ37&lt;&gt;""))</f>
        <v>0</v>
      </c>
      <c r="AD22" s="2" cm="1">
        <f t="array" ref="AD22">SUMPRODUCT(--(Data!$B$52:$AGQ$52&lt;&gt;"")*(Data!B37:AGQ37&lt;&gt;""))</f>
        <v>0</v>
      </c>
      <c r="AE22" s="2" cm="1">
        <f t="array" ref="AE22">SUMPRODUCT(--(Data!$B$53:$AGQ$53&lt;&gt;"")*(Data!B37:AGQ37&lt;&gt;""))</f>
        <v>0</v>
      </c>
      <c r="AF22" s="2" cm="1">
        <f t="array" ref="AF22">SUMPRODUCT(--(Data!$B$54:$AGQ$54&lt;&gt;"")*(Data!B37:AGQ37&lt;&gt;""))</f>
        <v>0</v>
      </c>
      <c r="AG22" s="2" cm="1">
        <f t="array" ref="AG22">SUMPRODUCT(--(Data!$B$55:$AGQ$55&lt;&gt;"")*(Data!B37:AGQ37&lt;&gt;""))</f>
        <v>0</v>
      </c>
      <c r="AH22" s="2" cm="1">
        <f t="array" ref="AH22">SUMPRODUCT(--(Data!$B$56:$AGQ$56&lt;&gt;"")*(Data!B37:AGQ37&lt;&gt;""))</f>
        <v>0</v>
      </c>
      <c r="AI22" s="2" cm="1">
        <f t="array" ref="AI22">SUMPRODUCT(--(Data!$B$57:$AGQ$57&lt;&gt;"")*(Data!B37:AGQ37&lt;&gt;""))</f>
        <v>0</v>
      </c>
      <c r="AJ22" s="2" cm="1">
        <f t="array" ref="AJ22">SUMPRODUCT(--(Data!$B$58:$AGQ$58&lt;&gt;"")*(Data!B37:AGQ37&lt;&gt;""))</f>
        <v>0</v>
      </c>
      <c r="AK22" s="2" cm="1">
        <f t="array" ref="AK22">SUMPRODUCT(--(Data!$B$59:$AGQ$59&lt;&gt;"")*(Data!B37:AGQ37&lt;&gt;""))</f>
        <v>0</v>
      </c>
      <c r="AL22" s="2" cm="1">
        <f t="array" ref="AL22">SUMPRODUCT(--(Data!$B$60:$AGQ$60&lt;&gt;"")*(Data!B37:AGQ37&lt;&gt;""))</f>
        <v>0</v>
      </c>
      <c r="AM22" s="2" cm="1">
        <f t="array" ref="AM22">SUMPRODUCT(--(Data!$B$61:$AGQ$61&lt;&gt;"")*(Data!B37:AGQ37&lt;&gt;""))</f>
        <v>0</v>
      </c>
      <c r="AN22" s="2" cm="1">
        <f t="array" ref="AN22">SUMPRODUCT(--(Data!$B$62:$AGQ$62&lt;&gt;"")*(Data!B37:AGQ37&lt;&gt;""))</f>
        <v>0</v>
      </c>
      <c r="AO22" s="2" cm="1">
        <f t="array" ref="AO22">SUMPRODUCT(--(Data!$B$63:$AGQ$63&lt;&gt;"")*(Data!B37:AGQ37&lt;&gt;""))</f>
        <v>11</v>
      </c>
      <c r="AP22" s="2" cm="1">
        <f t="array" ref="AP22">SUMPRODUCT(--(Data!$B$64:$AGQ$64&lt;&gt;"")*(Data!B37:AGQ37&lt;&gt;""))</f>
        <v>11</v>
      </c>
      <c r="AQ22" s="2" cm="1">
        <f t="array" ref="AQ22">SUMPRODUCT(--(Data!$B$65:$AGQ$65&lt;&gt;"")*(Data!B37:AGQ37&lt;&gt;""))</f>
        <v>11</v>
      </c>
      <c r="AR22" s="2" cm="1">
        <f t="array" ref="AR22">SUMPRODUCT(--(Data!$B$66:$AGQ$66&lt;&gt;"")*(Data!B37:AGQ37&lt;&gt;""))</f>
        <v>11</v>
      </c>
      <c r="AS22" s="2" cm="1">
        <f t="array" ref="AS22">SUMPRODUCT(--(Data!$B$67:$AGQ$67&lt;&gt;"")*(Data!B37:AGQ37&lt;&gt;""))</f>
        <v>0</v>
      </c>
      <c r="AT22" s="2" cm="1">
        <f t="array" ref="AT22">SUMPRODUCT(--(Data!$B$68:$AGQ$68&lt;&gt;"")*(Data!B37:AGQ37&lt;&gt;""))</f>
        <v>0</v>
      </c>
      <c r="AU22" s="2" cm="1">
        <f t="array" ref="AU22">SUMPRODUCT(--(Data!$B$69:$AGQ$69&lt;&gt;"")*(Data!B37:AGQ37&lt;&gt;""))</f>
        <v>0</v>
      </c>
      <c r="AV22" s="2" cm="1">
        <f t="array" ref="AV22">SUMPRODUCT(--(Data!$B$70:$AGQ$70&lt;&gt;"")*(Data!B37:AGQ37&lt;&gt;""))</f>
        <v>0</v>
      </c>
      <c r="AW22" s="2" cm="1">
        <f t="array" ref="AW22">SUMPRODUCT(--(Data!$B$71:$AGQ$71&lt;&gt;"")*(Data!B37:AGQ37&lt;&gt;""))</f>
        <v>0</v>
      </c>
      <c r="AX22" s="2" cm="1">
        <f t="array" ref="AX22">SUMPRODUCT(--(Data!$B$72:$AGQ$72&lt;&gt;"")*(Data!B37:AGQ37&lt;&gt;""))</f>
        <v>0</v>
      </c>
      <c r="AY22" s="2" cm="1">
        <f t="array" ref="AY22">SUMPRODUCT(--(Data!$B$73:$AGQ$73&lt;&gt;"")*(Data!B37:AGQ37&lt;&gt;""))</f>
        <v>0</v>
      </c>
      <c r="AZ22" s="2" cm="1">
        <f t="array" ref="AZ22">SUMPRODUCT(--(Data!$B$74:$AGQ$74&lt;&gt;"")*(Data!B37:AGQ37&lt;&gt;""))</f>
        <v>0</v>
      </c>
      <c r="BA22" s="2" cm="1">
        <f t="array" ref="BA22">SUMPRODUCT(--(Data!$B$75:$AGQ$75&lt;&gt;"")*(Data!B37:AGQ37&lt;&gt;""))</f>
        <v>0</v>
      </c>
      <c r="BB22" s="2" cm="1">
        <f t="array" ref="BB22">SUMPRODUCT(--(Data!$B$76:$AGQ$76&lt;&gt;"")*(Data!B37:AGQ37&lt;&gt;""))</f>
        <v>0</v>
      </c>
      <c r="BC22" s="2" cm="1">
        <f t="array" ref="BC22">SUMPRODUCT(--(Data!$B$77:$AGQ$77&lt;&gt;"")*(Data!B37:AGQ37&lt;&gt;""))</f>
        <v>0</v>
      </c>
      <c r="BD22" s="2" cm="1">
        <f t="array" ref="BD22">SUMPRODUCT(--(Data!$B$78:$AGQ$78&lt;&gt;"")*(Data!B37:AGQ37&lt;&gt;""))</f>
        <v>0</v>
      </c>
      <c r="BE22" s="2" cm="1">
        <f t="array" ref="BE22">SUMPRODUCT(--(Data!$B$79:$AGQ$79&lt;&gt;"")*(Data!B37:AGQ37&lt;&gt;""))</f>
        <v>0</v>
      </c>
      <c r="BF22" s="2" cm="1">
        <f t="array" ref="BF22">SUMPRODUCT(--(Data!$B$80:$AGQ$80&lt;&gt;"")*(Data!B37:AGQ37&lt;&gt;""))</f>
        <v>0</v>
      </c>
      <c r="BG22" s="2" cm="1">
        <f t="array" ref="BG22">SUMPRODUCT(--(Data!$B$81:$AGQ$81&lt;&gt;"")*(Data!B37:AGQ37&lt;&gt;""))</f>
        <v>0</v>
      </c>
      <c r="BH22" s="2" cm="1">
        <f t="array" ref="BH22">SUMPRODUCT(--(Data!$B$82:$AGQ$82&lt;&gt;"")*(Data!B37:AGQ37&lt;&gt;""))</f>
        <v>0</v>
      </c>
      <c r="BI22" s="2" cm="1">
        <f t="array" ref="BI22">SUMPRODUCT(--(Data!$B$83:$AGQ$83&lt;&gt;"")*(Data!B37:AGQ37&lt;&gt;""))</f>
        <v>0</v>
      </c>
      <c r="BJ22" s="2" cm="1">
        <f t="array" ref="BJ22">SUMPRODUCT(--(Data!$B$84:$AGQ$84&lt;&gt;"")*(Data!B37:AGQ37&lt;&gt;""))</f>
        <v>0</v>
      </c>
      <c r="BK22" s="2" cm="1">
        <f t="array" ref="BK22">SUMPRODUCT(--(Data!$B$85:$AGQ$85&lt;&gt;"")*(Data!B37:AGQ37&lt;&gt;""))</f>
        <v>0</v>
      </c>
      <c r="BL22" s="2" cm="1">
        <f t="array" ref="BL22">SUMPRODUCT(--(Data!$B$86:$AGQ$86&lt;&gt;"")*(Data!B37:AGQ37&lt;&gt;""))</f>
        <v>0</v>
      </c>
      <c r="BM22" s="2" cm="1">
        <f t="array" ref="BM22">SUMPRODUCT(--(Data!$B$87:$AGQ$87&lt;&gt;"")*(Data!B37:AGQ37&lt;&gt;""))</f>
        <v>0</v>
      </c>
      <c r="BN22" s="2" cm="1">
        <f t="array" ref="BN22">SUMPRODUCT(--(Data!$B$88:$AGQ$88&lt;&gt;"")*(Data!B37:AGQ37&lt;&gt;""))</f>
        <v>0</v>
      </c>
      <c r="BO22" s="2" cm="1">
        <f t="array" ref="BO22">SUMPRODUCT(--(Data!$B$89:$AGQ$89&lt;&gt;"")*(Data!B37:AGQ37&lt;&gt;""))</f>
        <v>0</v>
      </c>
      <c r="BP22" s="2" cm="1">
        <f t="array" ref="BP22">SUMPRODUCT(--(Data!$B$90:$AGQ$90&lt;&gt;"")*(Data!B37:AGQ37&lt;&gt;""))</f>
        <v>0</v>
      </c>
      <c r="BQ22" s="2" cm="1">
        <f t="array" ref="BQ22">SUMPRODUCT(--(Data!$B$91:$AGQ$91&lt;&gt;"")*(Data!B37:AGQ37&lt;&gt;""))</f>
        <v>0</v>
      </c>
      <c r="BR22" s="2" cm="1">
        <f t="array" ref="BR22">SUMPRODUCT(--(Data!$B$92:$AGQ$92&lt;&gt;"")*(Data!B37:AGQ37&lt;&gt;""))</f>
        <v>0</v>
      </c>
      <c r="BS22" s="2" cm="1">
        <f t="array" ref="BS22">SUMPRODUCT(--(Data!$B$93:$AGQ$93&lt;&gt;"")*(Data!B37:AGQ37&lt;&gt;""))</f>
        <v>0</v>
      </c>
      <c r="BT22" s="2" cm="1">
        <f t="array" ref="BT22">SUMPRODUCT(--(Data!$B$94:$AGQ$94&lt;&gt;"")*(Data!B37:AGQ37&lt;&gt;""))</f>
        <v>0</v>
      </c>
      <c r="BU22" s="2" cm="1">
        <f t="array" ref="BU22">SUMPRODUCT(--(Data!$B$95:$AGQ$95&lt;&gt;"")*(Data!B37:AGQ37&lt;&gt;""))</f>
        <v>0</v>
      </c>
      <c r="BV22" s="2" cm="1">
        <f t="array" ref="BV22">SUMPRODUCT(--(Data!$B$96:$AGQ$96&lt;&gt;"")*(Data!B37:AGQ37&lt;&gt;""))</f>
        <v>0</v>
      </c>
      <c r="BW22" s="2" cm="1">
        <f t="array" ref="BW22">SUMPRODUCT(--(Data!$B$97:$AGQ$97&lt;&gt;"")*(Data!B37:AGQ37&lt;&gt;""))</f>
        <v>0</v>
      </c>
      <c r="BX22" s="2" cm="1">
        <f t="array" ref="BX22">SUMPRODUCT(--(Data!$B$98:$AGQ$98&lt;&gt;"")*(Data!B37:AGQ37&lt;&gt;""))</f>
        <v>0</v>
      </c>
      <c r="BY22" s="2" cm="1">
        <f t="array" ref="BY22">SUMPRODUCT(--(Data!$B$99:$AGQ$99&lt;&gt;"")*(Data!B37:AGQ37&lt;&gt;""))</f>
        <v>0</v>
      </c>
      <c r="BZ22" s="2" cm="1">
        <f t="array" ref="BZ22">SUMPRODUCT(--(Data!$B$100:$AGQ$100&lt;&gt;"")*(Data!B37:AGQ37&lt;&gt;""))</f>
        <v>0</v>
      </c>
      <c r="CA22" s="2" cm="1">
        <f t="array" ref="CA22">SUMPRODUCT(--(Data!$B$101:$AGQ$101&lt;&gt;"")*(Data!B37:AGQ37&lt;&gt;""))</f>
        <v>0</v>
      </c>
      <c r="CB22" s="2" cm="1">
        <f t="array" ref="CB22">SUMPRODUCT(--(Data!$B$102:$AGQ$102&lt;&gt;"")*(Data!B37:AGQ37&lt;&gt;""))</f>
        <v>0</v>
      </c>
      <c r="CC22" s="2" cm="1">
        <f t="array" ref="CC22">SUMPRODUCT(--(Data!$B$103:$AGQ$103&lt;&gt;"")*(Data!B37:AGQ37&lt;&gt;""))</f>
        <v>0</v>
      </c>
      <c r="CD22" s="2" cm="1">
        <f t="array" ref="CD22">SUMPRODUCT(--(Data!$B$104:$AGQ$104&lt;&gt;"")*(Data!B37:AGQ37&lt;&gt;""))</f>
        <v>0</v>
      </c>
      <c r="CE22" s="2" cm="1">
        <f t="array" ref="CE22">SUMPRODUCT(--(Data!$B$105:$AGQ$105&lt;&gt;"")*(Data!B37:AGQ37&lt;&gt;""))</f>
        <v>0</v>
      </c>
      <c r="CF22" s="2" cm="1">
        <f t="array" ref="CF22">SUMPRODUCT(--(Data!$B$106:$AGQ$106&lt;&gt;"")*(Data!B37:AGQ37&lt;&gt;""))</f>
        <v>0</v>
      </c>
      <c r="CG22" s="2" cm="1">
        <f t="array" ref="CG22">SUMPRODUCT(--(Data!$B$107:$AGQ$107&lt;&gt;"")*(Data!B37:AGQ37&lt;&gt;""))</f>
        <v>0</v>
      </c>
      <c r="CH22" s="2" cm="1">
        <f t="array" ref="CH22">SUMPRODUCT(--(Data!$B$108:$AGQ$108&lt;&gt;"")*(Data!B37:AGQ37&lt;&gt;""))</f>
        <v>0</v>
      </c>
      <c r="CI22" s="2" cm="1">
        <f t="array" ref="CI22">SUMPRODUCT(--(Data!$B$109:$AGQ$109&lt;&gt;"")*(Data!B37:AGQ37&lt;&gt;""))</f>
        <v>0</v>
      </c>
      <c r="CJ22" s="2" cm="1">
        <f t="array" ref="CJ22">SUMPRODUCT(--(Data!$B$110:$AGQ$110&lt;&gt;"")*(Data!B37:AGQ37&lt;&gt;""))</f>
        <v>0</v>
      </c>
      <c r="CK22" s="2" cm="1">
        <f t="array" ref="CK22">SUMPRODUCT(--(Data!$B$111:$AGQ$111&lt;&gt;"")*(Data!B37:AGQ37&lt;&gt;""))</f>
        <v>0</v>
      </c>
      <c r="CL22" s="2" cm="1">
        <f t="array" ref="CL22">SUMPRODUCT(--(Data!$B$112:$AGQ$112&lt;&gt;"")*(Data!B37:AGQ37&lt;&gt;""))</f>
        <v>0</v>
      </c>
      <c r="CM22" s="2" cm="1">
        <f t="array" ref="CM22">SUMPRODUCT(--(Data!$B$113:$AGQ$113&lt;&gt;"")*(Data!B37:AGQ37&lt;&gt;""))</f>
        <v>0</v>
      </c>
      <c r="CN22" s="2" cm="1">
        <f t="array" ref="CN22">SUMPRODUCT(--(Data!$B$114:$AGQ$114&lt;&gt;"")*(Data!B37:AGQ37&lt;&gt;""))</f>
        <v>0</v>
      </c>
      <c r="CO22" s="2" cm="1">
        <f t="array" ref="CO22">SUMPRODUCT(--(Data!$B$115:$AGQ$115&lt;&gt;"")*(Data!B37:AGQ37&lt;&gt;""))</f>
        <v>0</v>
      </c>
      <c r="CP22" s="2" cm="1">
        <f t="array" ref="CP22">SUMPRODUCT(--(Data!$B$116:$AGQ$116&lt;&gt;"")*(Data!B37:AGQ37&lt;&gt;""))</f>
        <v>0</v>
      </c>
      <c r="CQ22" s="2" cm="1">
        <f t="array" ref="CQ22">SUMPRODUCT(--(Data!$B$117:$AGQ$117&lt;&gt;"")*(Data!B37:AGQ37&lt;&gt;""))</f>
        <v>0</v>
      </c>
      <c r="CR22" s="2" cm="1">
        <f t="array" ref="CR22">SUMPRODUCT(--(Data!$B$118:$AGQ$118&lt;&gt;"")*(Data!B37:AGQ37&lt;&gt;""))</f>
        <v>0</v>
      </c>
      <c r="CS22" s="2" cm="1">
        <f t="array" ref="CS22">SUMPRODUCT(--(Data!$B$119:$AGQ$119&lt;&gt;"")*(Data!B37:AGQ37&lt;&gt;""))</f>
        <v>0</v>
      </c>
      <c r="CT22" s="2" cm="1">
        <f t="array" ref="CT22">SUMPRODUCT(--(Data!$B$120:$AGQ$120&lt;&gt;"")*(Data!B37:AGQ37&lt;&gt;""))</f>
        <v>0</v>
      </c>
      <c r="CU22" s="2" cm="1">
        <f t="array" ref="CU22">SUMPRODUCT(--(Data!$B$121:$AGQ$121&lt;&gt;"")*(Data!B37:AGQ37&lt;&gt;""))</f>
        <v>0</v>
      </c>
      <c r="CV22" s="2" cm="1">
        <f t="array" ref="CV22">SUMPRODUCT(--(Data!$B$122:$AGQ$122&lt;&gt;"")*(Data!B37:AGQ37&lt;&gt;""))</f>
        <v>0</v>
      </c>
      <c r="CW22" s="2" cm="1">
        <f t="array" ref="CW22">SUMPRODUCT(--(Data!$B$123:$AGQ$123&lt;&gt;"")*(Data!B37:AGQ37&lt;&gt;""))</f>
        <v>0</v>
      </c>
      <c r="CX22" s="2" cm="1">
        <f t="array" ref="CX22">SUMPRODUCT(--(Data!$B$124:$AGQ$124&lt;&gt;"")*(Data!B37:AGQ37&lt;&gt;""))</f>
        <v>0</v>
      </c>
      <c r="CY22" s="2" cm="1">
        <f t="array" ref="CY22">SUMPRODUCT(--(Data!$B$125:$AGQ$125&lt;&gt;"")*(Data!B37:AGQ37&lt;&gt;""))</f>
        <v>0</v>
      </c>
      <c r="CZ22" s="2" cm="1">
        <f t="array" ref="CZ22">SUMPRODUCT(--(Data!$B$126:$AGQ$126&lt;&gt;"")*(Data!B37:AGQ37&lt;&gt;""))</f>
        <v>0</v>
      </c>
      <c r="DA22" s="2" cm="1">
        <f t="array" ref="DA22">SUMPRODUCT(--(Data!$B$127:$AGQ$127&lt;&gt;"")*(Data!B37:AGQ37&lt;&gt;""))</f>
        <v>0</v>
      </c>
      <c r="DB22" s="2" cm="1">
        <f t="array" ref="DB22">SUMPRODUCT(--(Data!$B$128:$AGQ$128&lt;&gt;"")*(Data!B37:AGQ37&lt;&gt;""))</f>
        <v>0</v>
      </c>
      <c r="DC22" s="2" cm="1">
        <f t="array" ref="DC22">SUMPRODUCT(--(Data!$B$129:$AGQ$129&lt;&gt;"")*(Data!B37:AGQ37&lt;&gt;""))</f>
        <v>0</v>
      </c>
      <c r="DD22" s="2" cm="1">
        <f t="array" ref="DD22">SUMPRODUCT(--(Data!$B$130:$AGQ$130&lt;&gt;"")*(Data!B37:AGQ37&lt;&gt;""))</f>
        <v>0</v>
      </c>
      <c r="DE22" s="2" cm="1">
        <f t="array" ref="DE22">SUMPRODUCT(--(Data!$B$131:$AGQ$131&lt;&gt;"")*(Data!B37:AGQ37&lt;&gt;""))</f>
        <v>0</v>
      </c>
      <c r="DF22" s="2" cm="1">
        <f t="array" ref="DF22">SUMPRODUCT(--(Data!$B$132:$AGQ$132&lt;&gt;"")*(Data!B37:AGQ37&lt;&gt;""))</f>
        <v>9</v>
      </c>
      <c r="DG22" s="2" cm="1">
        <f t="array" ref="DG22">SUMPRODUCT(--(Data!$B$133:$AGQ$133&lt;&gt;"")*(Data!B37:AGQ37&lt;&gt;""))</f>
        <v>0</v>
      </c>
      <c r="DH22" s="2" cm="1">
        <f t="array" ref="DH22">SUMPRODUCT(--(Data!$B$134:$AGQ$134&lt;&gt;"")*(Data!B37:AGQ37&lt;&gt;""))</f>
        <v>0</v>
      </c>
      <c r="DI22" s="2" cm="1">
        <f t="array" ref="DI22">SUMPRODUCT(--(Data!$B$135:$AGQ$135&lt;&gt;"")*(Data!B37:AGQ37&lt;&gt;""))</f>
        <v>0</v>
      </c>
      <c r="DJ22" s="2" cm="1">
        <f t="array" ref="DJ22">SUMPRODUCT(--(Data!$B$136:$AGQ$136&lt;&gt;"")*(Data!B37:AGQ37&lt;&gt;""))</f>
        <v>0</v>
      </c>
      <c r="DK22" s="2" cm="1">
        <f t="array" ref="DK22">SUMPRODUCT(--(Data!$B$137:$AGQ$137&lt;&gt;"")*(Data!B37:AGQ37&lt;&gt;""))</f>
        <v>0</v>
      </c>
      <c r="DL22" s="2" cm="1">
        <f t="array" ref="DL22">SUMPRODUCT(--(Data!$B$138:$AGQ$138&lt;&gt;"")*(Data!B37:AGQ37&lt;&gt;""))</f>
        <v>0</v>
      </c>
      <c r="DM22" s="2" cm="1">
        <f t="array" ref="DM22">SUMPRODUCT(--(Data!$B$139:$AGQ$139&lt;&gt;"")*(Data!B37:AGQ37&lt;&gt;""))</f>
        <v>0</v>
      </c>
      <c r="DN22" s="2" cm="1">
        <f t="array" ref="DN22">SUMPRODUCT(--(Data!$B$140:$AGQ$140&lt;&gt;"")*(Data!B37:AGQ37&lt;&gt;""))</f>
        <v>0</v>
      </c>
      <c r="DO22" s="2" cm="1">
        <f t="array" ref="DO22">SUMPRODUCT(--(Data!$B$141:$AGQ$141&lt;&gt;"")*(Data!B37:AGQ37&lt;&gt;""))</f>
        <v>0</v>
      </c>
      <c r="DP22" s="2" cm="1">
        <f t="array" ref="DP22">SUMPRODUCT(--(Data!$B$142:$AGQ$142&lt;&gt;"")*(Data!B37:AGQ37&lt;&gt;""))</f>
        <v>0</v>
      </c>
      <c r="DQ22" s="2" cm="1">
        <f t="array" ref="DQ22">SUMPRODUCT(--(Data!$B$143:$AGQ$143&lt;&gt;"")*(Data!B37:AGQ37&lt;&gt;""))</f>
        <v>0</v>
      </c>
      <c r="DR22" s="2" cm="1">
        <f t="array" ref="DR22">SUMPRODUCT(--(Data!$B$144:$AGQ$144&lt;&gt;"")*(Data!B37:AGQ37&lt;&gt;""))</f>
        <v>0</v>
      </c>
      <c r="DS22" s="2" cm="1">
        <f t="array" ref="DS22">SUMPRODUCT(--(Data!$B$145:$AGQ$145&lt;&gt;"")*(Data!B37:AGQ37&lt;&gt;""))</f>
        <v>0</v>
      </c>
      <c r="DT22" s="2" cm="1">
        <f t="array" ref="DT22">SUMPRODUCT(--(Data!$B$146:$AGQ$146&lt;&gt;"")*(Data!B37:AGQ37&lt;&gt;""))</f>
        <v>0</v>
      </c>
      <c r="DU22" s="2" cm="1">
        <f t="array" ref="DU22">SUMPRODUCT(--(Data!$B$147:$AGQ$147&lt;&gt;"")*(Data!B37:AGQ37&lt;&gt;""))</f>
        <v>0</v>
      </c>
      <c r="DV22" s="2" cm="1">
        <f t="array" ref="DV22">SUMPRODUCT(--(Data!$B$148:$AGQ$148&lt;&gt;"")*(Data!B37:AGQ37&lt;&gt;""))</f>
        <v>0</v>
      </c>
      <c r="DW22" s="2" cm="1">
        <f t="array" ref="DW22">SUMPRODUCT(--(Data!$B$149:$AGQ$149&lt;&gt;"")*(Data!B37:AGQ37&lt;&gt;""))</f>
        <v>0</v>
      </c>
      <c r="DX22" s="2" cm="1">
        <f t="array" ref="DX22">SUMPRODUCT(--(Data!$B$150:$AGQ$150&lt;&gt;"")*(Data!B37:AGQ37&lt;&gt;""))</f>
        <v>0</v>
      </c>
      <c r="DY22" s="2" cm="1">
        <f t="array" ref="DY22">SUMPRODUCT(--(Data!$B$151:$AGQ$151&lt;&gt;"")*(Data!B37:AGQ37&lt;&gt;""))</f>
        <v>0</v>
      </c>
      <c r="DZ22" s="2" cm="1">
        <f t="array" ref="DZ22">SUMPRODUCT(--(Data!$B$152:$AGQ$152&lt;&gt;"")*(Data!B37:AGQ37&lt;&gt;""))</f>
        <v>0</v>
      </c>
      <c r="EA22" s="2" cm="1">
        <f t="array" ref="EA22">SUMPRODUCT(--(Data!$B$153:$AGQ$153&lt;&gt;"")*(Data!B37:AGQ37&lt;&gt;""))</f>
        <v>0</v>
      </c>
      <c r="EB22" s="2" cm="1">
        <f t="array" ref="EB22">SUMPRODUCT(--(Data!$B$154:$AGQ$154&lt;&gt;"")*(Data!B37:AGQ37&lt;&gt;""))</f>
        <v>0</v>
      </c>
      <c r="EC22" s="2" cm="1">
        <f t="array" ref="EC22">SUMPRODUCT(--(Data!$B$155:$AGQ$155&lt;&gt;"")*(Data!B37:AGQ37&lt;&gt;""))</f>
        <v>0</v>
      </c>
      <c r="ED22" s="2" cm="1">
        <f t="array" ref="ED22">SUMPRODUCT(--(Data!$B$156:$AGQ$156&lt;&gt;"")*(Data!B37:AGQ37&lt;&gt;""))</f>
        <v>0</v>
      </c>
      <c r="EE22" s="2" cm="1">
        <f t="array" ref="EE22">SUMPRODUCT(--(Data!$B$157:$AGQ$157&lt;&gt;"")*(Data!B37:AGQ37&lt;&gt;""))</f>
        <v>0</v>
      </c>
      <c r="EF22" s="2" cm="1">
        <f t="array" ref="EF22">SUMPRODUCT(--(Data!$B$158:$AGQ$158&lt;&gt;"")*(Data!B37:AGQ37&lt;&gt;""))</f>
        <v>0</v>
      </c>
      <c r="EG22" s="2" cm="1">
        <f t="array" ref="EG22">SUMPRODUCT(--(Data!$B$159:$AGQ$159&lt;&gt;"")*(Data!B37:AGQ37&lt;&gt;""))</f>
        <v>0</v>
      </c>
      <c r="EH22" s="2" cm="1">
        <f t="array" ref="EH22">SUMPRODUCT(--(Data!$B$160:$AGQ$160&lt;&gt;"")*(Data!B37:AGQ37&lt;&gt;""))</f>
        <v>0</v>
      </c>
      <c r="EI22" s="2" cm="1">
        <f t="array" ref="EI22">SUMPRODUCT(--(Data!$B$161:$AGQ$161&lt;&gt;"")*(Data!B37:AGQ37&lt;&gt;""))</f>
        <v>0</v>
      </c>
      <c r="EJ22" s="2" cm="1">
        <f t="array" ref="EJ22">SUMPRODUCT(--(Data!$B$162:$AGQ$162&lt;&gt;"")*(Data!B37:AGQ37&lt;&gt;""))</f>
        <v>0</v>
      </c>
      <c r="EK22" s="2" cm="1">
        <f t="array" ref="EK22">SUMPRODUCT(--(Data!$B$163:$AGQ$163&lt;&gt;"")*(Data!B37:AGQ37&lt;&gt;""))</f>
        <v>0</v>
      </c>
      <c r="EL22" s="2" cm="1">
        <f t="array" ref="EL22">SUMPRODUCT(--(Data!$B$164:$AGQ$164&lt;&gt;"")*(Data!B37:AGQ37&lt;&gt;""))</f>
        <v>0</v>
      </c>
      <c r="EM22" s="2" cm="1">
        <f t="array" ref="EM22">SUMPRODUCT(--(Data!$B$165:$AGQ$165&lt;&gt;"")*(Data!B37:AGQ37&lt;&gt;""))</f>
        <v>0</v>
      </c>
      <c r="EN22" s="2" cm="1">
        <f t="array" ref="EN22">SUMPRODUCT(--(Data!$B$166:$AGQ$166&lt;&gt;"")*(Data!B37:AGQ37&lt;&gt;""))</f>
        <v>0</v>
      </c>
      <c r="EU22" s="2" t="str">
        <f t="shared" si="0"/>
        <v>Basalt</v>
      </c>
      <c r="EV22" s="2">
        <f t="shared" si="1"/>
        <v>16</v>
      </c>
    </row>
    <row r="23" spans="1:157" x14ac:dyDescent="0.25">
      <c r="A23" s="1" t="str">
        <f>Data!A38</f>
        <v>DSO</v>
      </c>
      <c r="B23" s="12" t="s">
        <v>19</v>
      </c>
      <c r="C23" s="2" cm="1">
        <f t="array" ref="C23">SUMPRODUCT(--(Data!$B$25:$AGQ$25&lt;&gt;"")*(Data!B38:AGQ38&lt;&gt;""))</f>
        <v>11</v>
      </c>
      <c r="D23" s="2" cm="1">
        <f t="array" ref="D23">SUMPRODUCT(--(Data!$B$26:$AGQ$26&lt;&gt;"")*(Data!B38:AGQ38&lt;&gt;""))</f>
        <v>61</v>
      </c>
      <c r="E23" s="2" cm="1">
        <f t="array" ref="E23">SUMPRODUCT(--(Data!$B$27:$AGQ$27&lt;&gt;"")*(Data!B38:AGQ38&lt;&gt;""))</f>
        <v>0</v>
      </c>
      <c r="F23" s="2" cm="1">
        <f t="array" ref="F23">SUMPRODUCT(--(Data!$B$28:$AGQ$28&lt;&gt;"")*(Data!B38:AGQ38&lt;&gt;""))</f>
        <v>37</v>
      </c>
      <c r="G23" s="2" cm="1">
        <f t="array" ref="G23">SUMPRODUCT(--(Data!$B$29:$AGQ$29&lt;&gt;"")*(Data!B38:AGQ38&lt;&gt;""))</f>
        <v>24</v>
      </c>
      <c r="H23" s="2" cm="1">
        <f t="array" ref="H23">SUMPRODUCT(--(Data!$B$30:$AGQ$30&lt;&gt;"")*(Data!B38:AGQ38&lt;&gt;""))</f>
        <v>0</v>
      </c>
      <c r="I23" s="2" cm="1">
        <f t="array" ref="I23">SUMPRODUCT(--(Data!$B$31:$AGQ$31&lt;&gt;"")*(Data!B38:AGQ38&lt;&gt;""))</f>
        <v>0</v>
      </c>
      <c r="J23" s="2" cm="1">
        <f t="array" ref="J23">SUMPRODUCT(--(Data!$B$32:$AGQ$32&lt;&gt;"")*(Data!B38:AGQ38&lt;&gt;""))</f>
        <v>0</v>
      </c>
      <c r="K23" s="2" cm="1">
        <f t="array" ref="K23">SUMPRODUCT(--(Data!$B$33:$AGQ$33&lt;&gt;"")*(Data!B38:AGQ38&lt;&gt;""))</f>
        <v>0</v>
      </c>
      <c r="L23" s="2" cm="1">
        <f t="array" ref="L23">SUMPRODUCT(--(Data!$B$34:$AGQ$34&lt;&gt;"")*(Data!B38:AGQ38&lt;&gt;""))</f>
        <v>0</v>
      </c>
      <c r="M23" s="2" cm="1">
        <f t="array" ref="M23">SUMPRODUCT(--(Data!$B$35:$AGQ$35&lt;&gt;"")*(Data!B38:AGQ38&lt;&gt;""))</f>
        <v>11</v>
      </c>
      <c r="N23" s="2" cm="1">
        <f t="array" ref="N23">SUMPRODUCT(--(Data!$B$36:$AGQ$36&lt;&gt;"")*(Data!B38:AGQ38&lt;&gt;""))</f>
        <v>0</v>
      </c>
      <c r="O23" s="2" cm="1">
        <f t="array" ref="O23">SUMPRODUCT(--(Data!$B$37:$AGQ$37&lt;&gt;"")*(Data!B38:AGQ38&lt;&gt;""))</f>
        <v>11</v>
      </c>
      <c r="P23" s="208"/>
      <c r="Q23" s="2" cm="1">
        <f t="array" ref="Q23">SUMPRODUCT(--(Data!$B$39:$AGQ$39&lt;&gt;"")*(Data!B38:AGQ38&lt;&gt;""))</f>
        <v>37</v>
      </c>
      <c r="R23" s="2" cm="1">
        <f t="array" ref="R23">SUMPRODUCT(--(Data!$B$40:$AGQ$40&lt;&gt;"")*(Data!B38:AGQ38&lt;&gt;""))</f>
        <v>0</v>
      </c>
      <c r="S23" s="2" cm="1">
        <f t="array" ref="S23">SUMPRODUCT(--(Data!$B$41:$AGQ$41&lt;&gt;"")*(Data!B38:AGQ38&lt;&gt;""))</f>
        <v>0</v>
      </c>
      <c r="T23" s="2" cm="1">
        <f t="array" ref="T23">SUMPRODUCT(--(Data!$B$42:$AGQ$42&lt;&gt;"")*(Data!B38:AGQ38&lt;&gt;""))</f>
        <v>0</v>
      </c>
      <c r="U23" s="2" cm="1">
        <f t="array" ref="U23">SUMPRODUCT(--(Data!$B$43:$AGQ$43&lt;&gt;"")*(Data!B38:AGQ38&lt;&gt;""))</f>
        <v>0</v>
      </c>
      <c r="V23" s="2" cm="1">
        <f t="array" ref="V23">SUMPRODUCT(--(Data!$B$44:$AGQ$44&lt;&gt;"")*(Data!B38:AGQ38&lt;&gt;""))</f>
        <v>0</v>
      </c>
      <c r="W23" s="2" cm="1">
        <f t="array" ref="W23">SUMPRODUCT(--(Data!$B$45:$AGQ$45&lt;&gt;"")*(Data!B38:AGQ38&lt;&gt;""))</f>
        <v>0</v>
      </c>
      <c r="X23" s="2" cm="1">
        <f t="array" ref="X23">SUMPRODUCT(--(Data!$B$46:$AGQ$46&lt;&gt;"")*(Data!B38:AGQ38&lt;&gt;""))</f>
        <v>0</v>
      </c>
      <c r="Y23" s="2" cm="1">
        <f t="array" ref="Y23">SUMPRODUCT(--(Data!$B$47:$AGQ$47&lt;&gt;"")*(Data!B38:AGQ38&lt;&gt;""))</f>
        <v>0</v>
      </c>
      <c r="Z23" s="2" cm="1">
        <f t="array" ref="Z23">SUMPRODUCT(--(Data!$B$48:$AGQ$48&lt;&gt;"")*(Data!B38:AGQ38&lt;&gt;""))</f>
        <v>0</v>
      </c>
      <c r="AA23" s="2" cm="1">
        <f t="array" ref="AA23">SUMPRODUCT(--(Data!$B$49:$AGQ$49&lt;&gt;"")*(Data!B38:AGQ38&lt;&gt;""))</f>
        <v>0</v>
      </c>
      <c r="AB23" s="2" cm="1">
        <f t="array" ref="AB23">SUMPRODUCT(--(Data!$B$50:$AGQ$50&lt;&gt;"")*(Data!B38:AGQ38&lt;&gt;""))</f>
        <v>0</v>
      </c>
      <c r="AC23" s="2" cm="1">
        <f t="array" ref="AC23">SUMPRODUCT(--(Data!$B$51:$AGQ$51&lt;&gt;"")*(Data!B38:AGQ38&lt;&gt;""))</f>
        <v>0</v>
      </c>
      <c r="AD23" s="2" cm="1">
        <f t="array" ref="AD23">SUMPRODUCT(--(Data!$B$52:$AGQ$52&lt;&gt;"")*(Data!B38:AGQ38&lt;&gt;""))</f>
        <v>0</v>
      </c>
      <c r="AE23" s="2" cm="1">
        <f t="array" ref="AE23">SUMPRODUCT(--(Data!$B$53:$AGQ$53&lt;&gt;"")*(Data!B38:AGQ38&lt;&gt;""))</f>
        <v>0</v>
      </c>
      <c r="AF23" s="2" cm="1">
        <f t="array" ref="AF23">SUMPRODUCT(--(Data!$B$54:$AGQ$54&lt;&gt;"")*(Data!B38:AGQ38&lt;&gt;""))</f>
        <v>0</v>
      </c>
      <c r="AG23" s="2" cm="1">
        <f t="array" ref="AG23">SUMPRODUCT(--(Data!$B$55:$AGQ$55&lt;&gt;"")*(Data!B38:AGQ38&lt;&gt;""))</f>
        <v>0</v>
      </c>
      <c r="AH23" s="2" cm="1">
        <f t="array" ref="AH23">SUMPRODUCT(--(Data!$B$56:$AGQ$56&lt;&gt;"")*(Data!B38:AGQ38&lt;&gt;""))</f>
        <v>0</v>
      </c>
      <c r="AI23" s="2" cm="1">
        <f t="array" ref="AI23">SUMPRODUCT(--(Data!$B$57:$AGQ$57&lt;&gt;"")*(Data!B38:AGQ38&lt;&gt;""))</f>
        <v>0</v>
      </c>
      <c r="AJ23" s="2" cm="1">
        <f t="array" ref="AJ23">SUMPRODUCT(--(Data!$B$58:$AGQ$58&lt;&gt;"")*(Data!B38:AGQ38&lt;&gt;""))</f>
        <v>0</v>
      </c>
      <c r="AK23" s="2" cm="1">
        <f t="array" ref="AK23">SUMPRODUCT(--(Data!$B$59:$AGQ$59&lt;&gt;"")*(Data!B38:AGQ38&lt;&gt;""))</f>
        <v>0</v>
      </c>
      <c r="AL23" s="2" cm="1">
        <f t="array" ref="AL23">SUMPRODUCT(--(Data!$B$60:$AGQ$60&lt;&gt;"")*(Data!B38:AGQ38&lt;&gt;""))</f>
        <v>0</v>
      </c>
      <c r="AM23" s="2" cm="1">
        <f t="array" ref="AM23">SUMPRODUCT(--(Data!$B$61:$AGQ$61&lt;&gt;"")*(Data!B38:AGQ38&lt;&gt;""))</f>
        <v>0</v>
      </c>
      <c r="AN23" s="2" cm="1">
        <f t="array" ref="AN23">SUMPRODUCT(--(Data!$B$62:$AGQ$62&lt;&gt;"")*(Data!B38:AGQ38&lt;&gt;""))</f>
        <v>0</v>
      </c>
      <c r="AO23" s="2" cm="1">
        <f t="array" ref="AO23">SUMPRODUCT(--(Data!$B$63:$AGQ$63&lt;&gt;"")*(Data!B38:AGQ38&lt;&gt;""))</f>
        <v>0</v>
      </c>
      <c r="AP23" s="2" cm="1">
        <f t="array" ref="AP23">SUMPRODUCT(--(Data!$B$64:$AGQ$64&lt;&gt;"")*(Data!B38:AGQ38&lt;&gt;""))</f>
        <v>0</v>
      </c>
      <c r="AQ23" s="2" cm="1">
        <f t="array" ref="AQ23">SUMPRODUCT(--(Data!$B$65:$AGQ$65&lt;&gt;"")*(Data!B38:AGQ38&lt;&gt;""))</f>
        <v>0</v>
      </c>
      <c r="AR23" s="2" cm="1">
        <f t="array" ref="AR23">SUMPRODUCT(--(Data!$B$66:$AGQ$66&lt;&gt;"")*(Data!B38:AGQ38&lt;&gt;""))</f>
        <v>0</v>
      </c>
      <c r="AS23" s="2" cm="1">
        <f t="array" ref="AS23">SUMPRODUCT(--(Data!$B$67:$AGQ$67&lt;&gt;"")*(Data!B38:AGQ38&lt;&gt;""))</f>
        <v>0</v>
      </c>
      <c r="AT23" s="2" cm="1">
        <f t="array" ref="AT23">SUMPRODUCT(--(Data!$B$68:$AGQ$68&lt;&gt;"")*(Data!B38:AGQ38&lt;&gt;""))</f>
        <v>0</v>
      </c>
      <c r="AU23" s="2" cm="1">
        <f t="array" ref="AU23">SUMPRODUCT(--(Data!$B$69:$AGQ$69&lt;&gt;"")*(Data!B38:AGQ38&lt;&gt;""))</f>
        <v>0</v>
      </c>
      <c r="AV23" s="2" cm="1">
        <f t="array" ref="AV23">SUMPRODUCT(--(Data!$B$70:$AGQ$70&lt;&gt;"")*(Data!B38:AGQ38&lt;&gt;""))</f>
        <v>10</v>
      </c>
      <c r="AW23" s="2" cm="1">
        <f t="array" ref="AW23">SUMPRODUCT(--(Data!$B$71:$AGQ$71&lt;&gt;"")*(Data!B38:AGQ38&lt;&gt;""))</f>
        <v>13</v>
      </c>
      <c r="AX23" s="2" cm="1">
        <f t="array" ref="AX23">SUMPRODUCT(--(Data!$B$72:$AGQ$72&lt;&gt;"")*(Data!B38:AGQ38&lt;&gt;""))</f>
        <v>0</v>
      </c>
      <c r="AY23" s="2" cm="1">
        <f t="array" ref="AY23">SUMPRODUCT(--(Data!$B$73:$AGQ$73&lt;&gt;"")*(Data!B38:AGQ38&lt;&gt;""))</f>
        <v>13</v>
      </c>
      <c r="AZ23" s="2" cm="1">
        <f t="array" ref="AZ23">SUMPRODUCT(--(Data!$B$74:$AGQ$74&lt;&gt;"")*(Data!B38:AGQ38&lt;&gt;""))</f>
        <v>24</v>
      </c>
      <c r="BA23" s="2" cm="1">
        <f t="array" ref="BA23">SUMPRODUCT(--(Data!$B$75:$AGQ$75&lt;&gt;"")*(Data!B38:AGQ38&lt;&gt;""))</f>
        <v>0</v>
      </c>
      <c r="BB23" s="2" cm="1">
        <f t="array" ref="BB23">SUMPRODUCT(--(Data!$B$76:$AGQ$76&lt;&gt;"")*(Data!B38:AGQ38&lt;&gt;""))</f>
        <v>0</v>
      </c>
      <c r="BC23" s="2" cm="1">
        <f t="array" ref="BC23">SUMPRODUCT(--(Data!$B$77:$AGQ$77&lt;&gt;"")*(Data!B38:AGQ38&lt;&gt;""))</f>
        <v>0</v>
      </c>
      <c r="BD23" s="2" cm="1">
        <f t="array" ref="BD23">SUMPRODUCT(--(Data!$B$78:$AGQ$78&lt;&gt;"")*(Data!B38:AGQ38&lt;&gt;""))</f>
        <v>0</v>
      </c>
      <c r="BE23" s="2" cm="1">
        <f t="array" ref="BE23">SUMPRODUCT(--(Data!$B$79:$AGQ$79&lt;&gt;"")*(Data!B38:AGQ38&lt;&gt;""))</f>
        <v>0</v>
      </c>
      <c r="BF23" s="2" cm="1">
        <f t="array" ref="BF23">SUMPRODUCT(--(Data!$B$80:$AGQ$80&lt;&gt;"")*(Data!B38:AGQ38&lt;&gt;""))</f>
        <v>0</v>
      </c>
      <c r="BG23" s="2" cm="1">
        <f t="array" ref="BG23">SUMPRODUCT(--(Data!$B$81:$AGQ$81&lt;&gt;"")*(Data!B38:AGQ38&lt;&gt;""))</f>
        <v>0</v>
      </c>
      <c r="BH23" s="2" cm="1">
        <f t="array" ref="BH23">SUMPRODUCT(--(Data!$B$82:$AGQ$82&lt;&gt;"")*(Data!B38:AGQ38&lt;&gt;""))</f>
        <v>0</v>
      </c>
      <c r="BI23" s="2" cm="1">
        <f t="array" ref="BI23">SUMPRODUCT(--(Data!$B$83:$AGQ$83&lt;&gt;"")*(Data!B38:AGQ38&lt;&gt;""))</f>
        <v>0</v>
      </c>
      <c r="BJ23" s="2" cm="1">
        <f t="array" ref="BJ23">SUMPRODUCT(--(Data!$B$84:$AGQ$84&lt;&gt;"")*(Data!B38:AGQ38&lt;&gt;""))</f>
        <v>0</v>
      </c>
      <c r="BK23" s="2" cm="1">
        <f t="array" ref="BK23">SUMPRODUCT(--(Data!$B$85:$AGQ$85&lt;&gt;"")*(Data!B38:AGQ38&lt;&gt;""))</f>
        <v>0</v>
      </c>
      <c r="BL23" s="2" cm="1">
        <f t="array" ref="BL23">SUMPRODUCT(--(Data!$B$86:$AGQ$86&lt;&gt;"")*(Data!B38:AGQ38&lt;&gt;""))</f>
        <v>0</v>
      </c>
      <c r="BM23" s="2" cm="1">
        <f t="array" ref="BM23">SUMPRODUCT(--(Data!$B$87:$AGQ$87&lt;&gt;"")*(Data!B38:AGQ38&lt;&gt;""))</f>
        <v>0</v>
      </c>
      <c r="BN23" s="2" cm="1">
        <f t="array" ref="BN23">SUMPRODUCT(--(Data!$B$88:$AGQ$88&lt;&gt;"")*(Data!B38:AGQ38&lt;&gt;""))</f>
        <v>0</v>
      </c>
      <c r="BO23" s="2" cm="1">
        <f t="array" ref="BO23">SUMPRODUCT(--(Data!$B$89:$AGQ$89&lt;&gt;"")*(Data!B38:AGQ38&lt;&gt;""))</f>
        <v>0</v>
      </c>
      <c r="BP23" s="2" cm="1">
        <f t="array" ref="BP23">SUMPRODUCT(--(Data!$B$90:$AGQ$90&lt;&gt;"")*(Data!B38:AGQ38&lt;&gt;""))</f>
        <v>0</v>
      </c>
      <c r="BQ23" s="2" cm="1">
        <f t="array" ref="BQ23">SUMPRODUCT(--(Data!$B$91:$AGQ$91&lt;&gt;"")*(Data!B38:AGQ38&lt;&gt;""))</f>
        <v>0</v>
      </c>
      <c r="BR23" s="2" cm="1">
        <f t="array" ref="BR23">SUMPRODUCT(--(Data!$B$92:$AGQ$92&lt;&gt;"")*(Data!B38:AGQ38&lt;&gt;""))</f>
        <v>0</v>
      </c>
      <c r="BS23" s="2" cm="1">
        <f t="array" ref="BS23">SUMPRODUCT(--(Data!$B$93:$AGQ$93&lt;&gt;"")*(Data!B38:AGQ38&lt;&gt;""))</f>
        <v>0</v>
      </c>
      <c r="BT23" s="2" cm="1">
        <f t="array" ref="BT23">SUMPRODUCT(--(Data!$B$94:$AGQ$94&lt;&gt;"")*(Data!B38:AGQ38&lt;&gt;""))</f>
        <v>0</v>
      </c>
      <c r="BU23" s="2" cm="1">
        <f t="array" ref="BU23">SUMPRODUCT(--(Data!$B$95:$AGQ$95&lt;&gt;"")*(Data!B38:AGQ38&lt;&gt;""))</f>
        <v>0</v>
      </c>
      <c r="BV23" s="2" cm="1">
        <f t="array" ref="BV23">SUMPRODUCT(--(Data!$B$96:$AGQ$96&lt;&gt;"")*(Data!B38:AGQ38&lt;&gt;""))</f>
        <v>0</v>
      </c>
      <c r="BW23" s="2" cm="1">
        <f t="array" ref="BW23">SUMPRODUCT(--(Data!$B$97:$AGQ$97&lt;&gt;"")*(Data!B38:AGQ38&lt;&gt;""))</f>
        <v>0</v>
      </c>
      <c r="BX23" s="2" cm="1">
        <f t="array" ref="BX23">SUMPRODUCT(--(Data!$B$98:$AGQ$98&lt;&gt;"")*(Data!B38:AGQ38&lt;&gt;""))</f>
        <v>0</v>
      </c>
      <c r="BY23" s="2" cm="1">
        <f t="array" ref="BY23">SUMPRODUCT(--(Data!$B$99:$AGQ$99&lt;&gt;"")*(Data!B38:AGQ38&lt;&gt;""))</f>
        <v>0</v>
      </c>
      <c r="BZ23" s="2" cm="1">
        <f t="array" ref="BZ23">SUMPRODUCT(--(Data!$B$100:$AGQ$100&lt;&gt;"")*(Data!B38:AGQ38&lt;&gt;""))</f>
        <v>0</v>
      </c>
      <c r="CA23" s="2" cm="1">
        <f t="array" ref="CA23">SUMPRODUCT(--(Data!$B$101:$AGQ$101&lt;&gt;"")*(Data!B38:AGQ38&lt;&gt;""))</f>
        <v>0</v>
      </c>
      <c r="CB23" s="2" cm="1">
        <f t="array" ref="CB23">SUMPRODUCT(--(Data!$B$102:$AGQ$102&lt;&gt;"")*(Data!B38:AGQ38&lt;&gt;""))</f>
        <v>0</v>
      </c>
      <c r="CC23" s="2" cm="1">
        <f t="array" ref="CC23">SUMPRODUCT(--(Data!$B$103:$AGQ$103&lt;&gt;"")*(Data!B38:AGQ38&lt;&gt;""))</f>
        <v>9</v>
      </c>
      <c r="CD23" s="2" cm="1">
        <f t="array" ref="CD23">SUMPRODUCT(--(Data!$B$104:$AGQ$104&lt;&gt;"")*(Data!B38:AGQ38&lt;&gt;""))</f>
        <v>0</v>
      </c>
      <c r="CE23" s="2" cm="1">
        <f t="array" ref="CE23">SUMPRODUCT(--(Data!$B$105:$AGQ$105&lt;&gt;"")*(Data!B38:AGQ38&lt;&gt;""))</f>
        <v>0</v>
      </c>
      <c r="CF23" s="2" cm="1">
        <f t="array" ref="CF23">SUMPRODUCT(--(Data!$B$106:$AGQ$106&lt;&gt;"")*(Data!B38:AGQ38&lt;&gt;""))</f>
        <v>0</v>
      </c>
      <c r="CG23" s="2" cm="1">
        <f t="array" ref="CG23">SUMPRODUCT(--(Data!$B$107:$AGQ$107&lt;&gt;"")*(Data!B38:AGQ38&lt;&gt;""))</f>
        <v>0</v>
      </c>
      <c r="CH23" s="2" cm="1">
        <f t="array" ref="CH23">SUMPRODUCT(--(Data!$B$108:$AGQ$108&lt;&gt;"")*(Data!B38:AGQ38&lt;&gt;""))</f>
        <v>0</v>
      </c>
      <c r="CI23" s="2" cm="1">
        <f t="array" ref="CI23">SUMPRODUCT(--(Data!$B$109:$AGQ$109&lt;&gt;"")*(Data!B38:AGQ38&lt;&gt;""))</f>
        <v>0</v>
      </c>
      <c r="CJ23" s="2" cm="1">
        <f t="array" ref="CJ23">SUMPRODUCT(--(Data!$B$110:$AGQ$110&lt;&gt;"")*(Data!B38:AGQ38&lt;&gt;""))</f>
        <v>0</v>
      </c>
      <c r="CK23" s="2" cm="1">
        <f t="array" ref="CK23">SUMPRODUCT(--(Data!$B$111:$AGQ$111&lt;&gt;"")*(Data!B38:AGQ38&lt;&gt;""))</f>
        <v>0</v>
      </c>
      <c r="CL23" s="2" cm="1">
        <f t="array" ref="CL23">SUMPRODUCT(--(Data!$B$112:$AGQ$112&lt;&gt;"")*(Data!B38:AGQ38&lt;&gt;""))</f>
        <v>0</v>
      </c>
      <c r="CM23" s="2" cm="1">
        <f t="array" ref="CM23">SUMPRODUCT(--(Data!$B$113:$AGQ$113&lt;&gt;"")*(Data!B38:AGQ38&lt;&gt;""))</f>
        <v>0</v>
      </c>
      <c r="CN23" s="2" cm="1">
        <f t="array" ref="CN23">SUMPRODUCT(--(Data!$B$114:$AGQ$114&lt;&gt;"")*(Data!B38:AGQ38&lt;&gt;""))</f>
        <v>0</v>
      </c>
      <c r="CO23" s="2" cm="1">
        <f t="array" ref="CO23">SUMPRODUCT(--(Data!$B$115:$AGQ$115&lt;&gt;"")*(Data!B38:AGQ38&lt;&gt;""))</f>
        <v>0</v>
      </c>
      <c r="CP23" s="2" cm="1">
        <f t="array" ref="CP23">SUMPRODUCT(--(Data!$B$116:$AGQ$116&lt;&gt;"")*(Data!B38:AGQ38&lt;&gt;""))</f>
        <v>0</v>
      </c>
      <c r="CQ23" s="2" cm="1">
        <f t="array" ref="CQ23">SUMPRODUCT(--(Data!$B$117:$AGQ$117&lt;&gt;"")*(Data!B38:AGQ38&lt;&gt;""))</f>
        <v>0</v>
      </c>
      <c r="CR23" s="2" cm="1">
        <f t="array" ref="CR23">SUMPRODUCT(--(Data!$B$118:$AGQ$118&lt;&gt;"")*(Data!B38:AGQ38&lt;&gt;""))</f>
        <v>0</v>
      </c>
      <c r="CS23" s="2" cm="1">
        <f t="array" ref="CS23">SUMPRODUCT(--(Data!$B$119:$AGQ$119&lt;&gt;"")*(Data!B38:AGQ38&lt;&gt;""))</f>
        <v>0</v>
      </c>
      <c r="CT23" s="2" cm="1">
        <f t="array" ref="CT23">SUMPRODUCT(--(Data!$B$120:$AGQ$120&lt;&gt;"")*(Data!B38:AGQ38&lt;&gt;""))</f>
        <v>0</v>
      </c>
      <c r="CU23" s="2" cm="1">
        <f t="array" ref="CU23">SUMPRODUCT(--(Data!$B$121:$AGQ$121&lt;&gt;"")*(Data!B38:AGQ38&lt;&gt;""))</f>
        <v>0</v>
      </c>
      <c r="CV23" s="2" cm="1">
        <f t="array" ref="CV23">SUMPRODUCT(--(Data!$B$122:$AGQ$122&lt;&gt;"")*(Data!B38:AGQ38&lt;&gt;""))</f>
        <v>0</v>
      </c>
      <c r="CW23" s="2" cm="1">
        <f t="array" ref="CW23">SUMPRODUCT(--(Data!$B$123:$AGQ$123&lt;&gt;"")*(Data!B38:AGQ38&lt;&gt;""))</f>
        <v>0</v>
      </c>
      <c r="CX23" s="2" cm="1">
        <f t="array" ref="CX23">SUMPRODUCT(--(Data!$B$124:$AGQ$124&lt;&gt;"")*(Data!B38:AGQ38&lt;&gt;""))</f>
        <v>0</v>
      </c>
      <c r="CY23" s="2" cm="1">
        <f t="array" ref="CY23">SUMPRODUCT(--(Data!$B$125:$AGQ$125&lt;&gt;"")*(Data!B38:AGQ38&lt;&gt;""))</f>
        <v>0</v>
      </c>
      <c r="CZ23" s="2" cm="1">
        <f t="array" ref="CZ23">SUMPRODUCT(--(Data!$B$126:$AGQ$126&lt;&gt;"")*(Data!B38:AGQ38&lt;&gt;""))</f>
        <v>0</v>
      </c>
      <c r="DA23" s="2" cm="1">
        <f t="array" ref="DA23">SUMPRODUCT(--(Data!$B$127:$AGQ$127&lt;&gt;"")*(Data!B38:AGQ38&lt;&gt;""))</f>
        <v>0</v>
      </c>
      <c r="DB23" s="2" cm="1">
        <f t="array" ref="DB23">SUMPRODUCT(--(Data!$B$128:$AGQ$128&lt;&gt;"")*(Data!B38:AGQ38&lt;&gt;""))</f>
        <v>0</v>
      </c>
      <c r="DC23" s="2" cm="1">
        <f t="array" ref="DC23">SUMPRODUCT(--(Data!$B$129:$AGQ$129&lt;&gt;"")*(Data!B38:AGQ38&lt;&gt;""))</f>
        <v>0</v>
      </c>
      <c r="DD23" s="2" cm="1">
        <f t="array" ref="DD23">SUMPRODUCT(--(Data!$B$130:$AGQ$130&lt;&gt;"")*(Data!B38:AGQ38&lt;&gt;""))</f>
        <v>0</v>
      </c>
      <c r="DE23" s="2" cm="1">
        <f t="array" ref="DE23">SUMPRODUCT(--(Data!$B$131:$AGQ$131&lt;&gt;"")*(Data!B38:AGQ38&lt;&gt;""))</f>
        <v>0</v>
      </c>
      <c r="DF23" s="2" cm="1">
        <f t="array" ref="DF23">SUMPRODUCT(--(Data!$B$132:$AGQ$132&lt;&gt;"")*(Data!B38:AGQ38&lt;&gt;""))</f>
        <v>0</v>
      </c>
      <c r="DG23" s="2" cm="1">
        <f t="array" ref="DG23">SUMPRODUCT(--(Data!$B$133:$AGQ$133&lt;&gt;"")*(Data!B38:AGQ38&lt;&gt;""))</f>
        <v>0</v>
      </c>
      <c r="DH23" s="2" cm="1">
        <f t="array" ref="DH23">SUMPRODUCT(--(Data!$B$134:$AGQ$134&lt;&gt;"")*(Data!B38:AGQ38&lt;&gt;""))</f>
        <v>0</v>
      </c>
      <c r="DI23" s="2" cm="1">
        <f t="array" ref="DI23">SUMPRODUCT(--(Data!$B$135:$AGQ$135&lt;&gt;"")*(Data!B38:AGQ38&lt;&gt;""))</f>
        <v>0</v>
      </c>
      <c r="DJ23" s="2" cm="1">
        <f t="array" ref="DJ23">SUMPRODUCT(--(Data!$B$136:$AGQ$136&lt;&gt;"")*(Data!B38:AGQ38&lt;&gt;""))</f>
        <v>0</v>
      </c>
      <c r="DK23" s="2" cm="1">
        <f t="array" ref="DK23">SUMPRODUCT(--(Data!$B$137:$AGQ$137&lt;&gt;"")*(Data!B38:AGQ38&lt;&gt;""))</f>
        <v>0</v>
      </c>
      <c r="DL23" s="2" cm="1">
        <f t="array" ref="DL23">SUMPRODUCT(--(Data!$B$138:$AGQ$138&lt;&gt;"")*(Data!B38:AGQ38&lt;&gt;""))</f>
        <v>0</v>
      </c>
      <c r="DM23" s="2" cm="1">
        <f t="array" ref="DM23">SUMPRODUCT(--(Data!$B$139:$AGQ$139&lt;&gt;"")*(Data!B38:AGQ38&lt;&gt;""))</f>
        <v>0</v>
      </c>
      <c r="DN23" s="2" cm="1">
        <f t="array" ref="DN23">SUMPRODUCT(--(Data!$B$140:$AGQ$140&lt;&gt;"")*(Data!B38:AGQ38&lt;&gt;""))</f>
        <v>0</v>
      </c>
      <c r="DO23" s="2" cm="1">
        <f t="array" ref="DO23">SUMPRODUCT(--(Data!$B$141:$AGQ$141&lt;&gt;"")*(Data!B38:AGQ38&lt;&gt;""))</f>
        <v>0</v>
      </c>
      <c r="DP23" s="2" cm="1">
        <f t="array" ref="DP23">SUMPRODUCT(--(Data!$B$142:$AGQ$142&lt;&gt;"")*(Data!B38:AGQ38&lt;&gt;""))</f>
        <v>0</v>
      </c>
      <c r="DQ23" s="2" cm="1">
        <f t="array" ref="DQ23">SUMPRODUCT(--(Data!$B$143:$AGQ$143&lt;&gt;"")*(Data!B38:AGQ38&lt;&gt;""))</f>
        <v>0</v>
      </c>
      <c r="DR23" s="2" cm="1">
        <f t="array" ref="DR23">SUMPRODUCT(--(Data!$B$144:$AGQ$144&lt;&gt;"")*(Data!B38:AGQ38&lt;&gt;""))</f>
        <v>0</v>
      </c>
      <c r="DS23" s="2" cm="1">
        <f t="array" ref="DS23">SUMPRODUCT(--(Data!$B$145:$AGQ$145&lt;&gt;"")*(Data!B38:AGQ38&lt;&gt;""))</f>
        <v>0</v>
      </c>
      <c r="DT23" s="2" cm="1">
        <f t="array" ref="DT23">SUMPRODUCT(--(Data!$B$146:$AGQ$146&lt;&gt;"")*(Data!B38:AGQ38&lt;&gt;""))</f>
        <v>0</v>
      </c>
      <c r="DU23" s="2" cm="1">
        <f t="array" ref="DU23">SUMPRODUCT(--(Data!$B$147:$AGQ$147&lt;&gt;"")*(Data!B38:AGQ38&lt;&gt;""))</f>
        <v>0</v>
      </c>
      <c r="DV23" s="2" cm="1">
        <f t="array" ref="DV23">SUMPRODUCT(--(Data!$B$148:$AGQ$148&lt;&gt;"")*(Data!B38:AGQ38&lt;&gt;""))</f>
        <v>0</v>
      </c>
      <c r="DW23" s="2" cm="1">
        <f t="array" ref="DW23">SUMPRODUCT(--(Data!$B$149:$AGQ$149&lt;&gt;"")*(Data!B38:AGQ38&lt;&gt;""))</f>
        <v>0</v>
      </c>
      <c r="DX23" s="2" cm="1">
        <f t="array" ref="DX23">SUMPRODUCT(--(Data!$B$150:$AGQ$150&lt;&gt;"")*(Data!B38:AGQ38&lt;&gt;""))</f>
        <v>0</v>
      </c>
      <c r="DY23" s="2" cm="1">
        <f t="array" ref="DY23">SUMPRODUCT(--(Data!$B$151:$AGQ$151&lt;&gt;"")*(Data!B38:AGQ38&lt;&gt;""))</f>
        <v>0</v>
      </c>
      <c r="DZ23" s="2" cm="1">
        <f t="array" ref="DZ23">SUMPRODUCT(--(Data!$B$152:$AGQ$152&lt;&gt;"")*(Data!B38:AGQ38&lt;&gt;""))</f>
        <v>0</v>
      </c>
      <c r="EA23" s="2" cm="1">
        <f t="array" ref="EA23">SUMPRODUCT(--(Data!$B$153:$AGQ$153&lt;&gt;"")*(Data!B38:AGQ38&lt;&gt;""))</f>
        <v>0</v>
      </c>
      <c r="EB23" s="2" cm="1">
        <f t="array" ref="EB23">SUMPRODUCT(--(Data!$B$154:$AGQ$154&lt;&gt;"")*(Data!B38:AGQ38&lt;&gt;""))</f>
        <v>0</v>
      </c>
      <c r="EC23" s="2" cm="1">
        <f t="array" ref="EC23">SUMPRODUCT(--(Data!$B$155:$AGQ$155&lt;&gt;"")*(Data!B38:AGQ38&lt;&gt;""))</f>
        <v>0</v>
      </c>
      <c r="ED23" s="2" cm="1">
        <f t="array" ref="ED23">SUMPRODUCT(--(Data!$B$156:$AGQ$156&lt;&gt;"")*(Data!B38:AGQ38&lt;&gt;""))</f>
        <v>0</v>
      </c>
      <c r="EE23" s="2" cm="1">
        <f t="array" ref="EE23">SUMPRODUCT(--(Data!$B$157:$AGQ$157&lt;&gt;"")*(Data!B38:AGQ38&lt;&gt;""))</f>
        <v>0</v>
      </c>
      <c r="EF23" s="2" cm="1">
        <f t="array" ref="EF23">SUMPRODUCT(--(Data!$B$158:$AGQ$158&lt;&gt;"")*(Data!B38:AGQ38&lt;&gt;""))</f>
        <v>0</v>
      </c>
      <c r="EG23" s="2" cm="1">
        <f t="array" ref="EG23">SUMPRODUCT(--(Data!$B$159:$AGQ$159&lt;&gt;"")*(Data!B38:AGQ38&lt;&gt;""))</f>
        <v>0</v>
      </c>
      <c r="EH23" s="2" cm="1">
        <f t="array" ref="EH23">SUMPRODUCT(--(Data!$B$160:$AGQ$160&lt;&gt;"")*(Data!B38:AGQ38&lt;&gt;""))</f>
        <v>0</v>
      </c>
      <c r="EI23" s="2" cm="1">
        <f t="array" ref="EI23">SUMPRODUCT(--(Data!$B$161:$AGQ$161&lt;&gt;"")*(Data!B38:AGQ38&lt;&gt;""))</f>
        <v>0</v>
      </c>
      <c r="EJ23" s="2" cm="1">
        <f t="array" ref="EJ23">SUMPRODUCT(--(Data!$B$162:$AGQ$162&lt;&gt;"")*(Data!B38:AGQ38&lt;&gt;""))</f>
        <v>0</v>
      </c>
      <c r="EK23" s="2" cm="1">
        <f t="array" ref="EK23">SUMPRODUCT(--(Data!$B$163:$AGQ$163&lt;&gt;"")*(Data!B38:AGQ38&lt;&gt;""))</f>
        <v>0</v>
      </c>
      <c r="EL23" s="2" cm="1">
        <f t="array" ref="EL23">SUMPRODUCT(--(Data!$B$164:$AGQ$164&lt;&gt;"")*(Data!B38:AGQ38&lt;&gt;""))</f>
        <v>0</v>
      </c>
      <c r="EM23" s="2" cm="1">
        <f t="array" ref="EM23">SUMPRODUCT(--(Data!$B$165:$AGQ$165&lt;&gt;"")*(Data!B38:AGQ38&lt;&gt;""))</f>
        <v>0</v>
      </c>
      <c r="EN23" s="2" cm="1">
        <f t="array" ref="EN23">SUMPRODUCT(--(Data!$B$166:$AGQ$166&lt;&gt;"")*(Data!B38:AGQ38&lt;&gt;""))</f>
        <v>0</v>
      </c>
      <c r="EU23" s="2" t="str">
        <f t="shared" si="0"/>
        <v>Kimera</v>
      </c>
      <c r="EV23" s="2">
        <f t="shared" si="1"/>
        <v>16</v>
      </c>
    </row>
    <row r="24" spans="1:157" x14ac:dyDescent="0.25">
      <c r="A24" s="1" t="str">
        <f>Data!A39</f>
        <v>DynaSLAM</v>
      </c>
      <c r="B24" s="12" t="s">
        <v>27</v>
      </c>
      <c r="C24" s="2" cm="1">
        <f t="array" ref="C24">SUMPRODUCT(--(Data!$B$25:$AGQ$25&lt;&gt;"")*(Data!B39:AGQ39&lt;&gt;""))</f>
        <v>0</v>
      </c>
      <c r="D24" s="2" cm="1">
        <f t="array" ref="D24">SUMPRODUCT(--(Data!$B$26:$AGQ$26&lt;&gt;"")*(Data!B39:AGQ39&lt;&gt;""))</f>
        <v>37</v>
      </c>
      <c r="E24" s="2" cm="1">
        <f t="array" ref="E24">SUMPRODUCT(--(Data!$B$27:$AGQ$27&lt;&gt;"")*(Data!B39:AGQ39&lt;&gt;""))</f>
        <v>0</v>
      </c>
      <c r="F24" s="2" cm="1">
        <f t="array" ref="F24">SUMPRODUCT(--(Data!$B$28:$AGQ$28&lt;&gt;"")*(Data!B39:AGQ39&lt;&gt;""))</f>
        <v>37</v>
      </c>
      <c r="G24" s="2" cm="1">
        <f t="array" ref="G24">SUMPRODUCT(--(Data!$B$29:$AGQ$29&lt;&gt;"")*(Data!B39:AGQ39&lt;&gt;""))</f>
        <v>0</v>
      </c>
      <c r="H24" s="2" cm="1">
        <f t="array" ref="H24">SUMPRODUCT(--(Data!$B$30:$AGQ$30&lt;&gt;"")*(Data!B39:AGQ39&lt;&gt;""))</f>
        <v>16</v>
      </c>
      <c r="I24" s="2" cm="1">
        <f t="array" ref="I24">SUMPRODUCT(--(Data!$B$31:$AGQ$31&lt;&gt;"")*(Data!B39:AGQ39&lt;&gt;""))</f>
        <v>0</v>
      </c>
      <c r="J24" s="2" cm="1">
        <f t="array" ref="J24">SUMPRODUCT(--(Data!$B$32:$AGQ$32&lt;&gt;"")*(Data!B39:AGQ39&lt;&gt;""))</f>
        <v>0</v>
      </c>
      <c r="K24" s="2" cm="1">
        <f t="array" ref="K24">SUMPRODUCT(--(Data!$B$33:$AGQ$33&lt;&gt;"")*(Data!B39:AGQ39&lt;&gt;""))</f>
        <v>0</v>
      </c>
      <c r="L24" s="2" cm="1">
        <f t="array" ref="L24">SUMPRODUCT(--(Data!$B$34:$AGQ$34&lt;&gt;"")*(Data!B39:AGQ39&lt;&gt;""))</f>
        <v>0</v>
      </c>
      <c r="M24" s="2" cm="1">
        <f t="array" ref="M24">SUMPRODUCT(--(Data!$B$35:$AGQ$35&lt;&gt;"")*(Data!B39:AGQ39&lt;&gt;""))</f>
        <v>44</v>
      </c>
      <c r="N24" s="2" cm="1">
        <f t="array" ref="N24">SUMPRODUCT(--(Data!$B$36:$AGQ$36&lt;&gt;"")*(Data!B39:AGQ39&lt;&gt;""))</f>
        <v>0</v>
      </c>
      <c r="O24" s="2" cm="1">
        <f t="array" ref="O24">SUMPRODUCT(--(Data!$B$37:$AGQ$37&lt;&gt;"")*(Data!B39:AGQ39&lt;&gt;""))</f>
        <v>0</v>
      </c>
      <c r="P24" s="2" cm="1">
        <f t="array" ref="P24">SUMPRODUCT(--(Data!$B$38:$AGQ$38&lt;&gt;"")*(Data!B39:AGQ39&lt;&gt;""))</f>
        <v>37</v>
      </c>
      <c r="Q24" s="208"/>
      <c r="R24" s="2" cm="1">
        <f t="array" ref="R24">SUMPRODUCT(--(Data!$B$40:$AGQ$40&lt;&gt;"")*(Data!B39:AGQ39&lt;&gt;""))</f>
        <v>0</v>
      </c>
      <c r="S24" s="2" cm="1">
        <f t="array" ref="S24">SUMPRODUCT(--(Data!$B$41:$AGQ$41&lt;&gt;"")*(Data!B39:AGQ39&lt;&gt;""))</f>
        <v>0</v>
      </c>
      <c r="T24" s="2" cm="1">
        <f t="array" ref="T24">SUMPRODUCT(--(Data!$B$42:$AGQ$42&lt;&gt;"")*(Data!B39:AGQ39&lt;&gt;""))</f>
        <v>0</v>
      </c>
      <c r="U24" s="2" cm="1">
        <f t="array" ref="U24">SUMPRODUCT(--(Data!$B$43:$AGQ$43&lt;&gt;"")*(Data!B39:AGQ39&lt;&gt;""))</f>
        <v>0</v>
      </c>
      <c r="V24" s="2" cm="1">
        <f t="array" ref="V24">SUMPRODUCT(--(Data!$B$44:$AGQ$44&lt;&gt;"")*(Data!B39:AGQ39&lt;&gt;""))</f>
        <v>0</v>
      </c>
      <c r="W24" s="2" cm="1">
        <f t="array" ref="W24">SUMPRODUCT(--(Data!$B$45:$AGQ$45&lt;&gt;"")*(Data!B39:AGQ39&lt;&gt;""))</f>
        <v>0</v>
      </c>
      <c r="X24" s="2" cm="1">
        <f t="array" ref="X24">SUMPRODUCT(--(Data!$B$46:$AGQ$46&lt;&gt;"")*(Data!B39:AGQ39&lt;&gt;""))</f>
        <v>0</v>
      </c>
      <c r="Y24" s="2" cm="1">
        <f t="array" ref="Y24">SUMPRODUCT(--(Data!$B$47:$AGQ$47&lt;&gt;"")*(Data!B39:AGQ39&lt;&gt;""))</f>
        <v>0</v>
      </c>
      <c r="Z24" s="2" cm="1">
        <f t="array" ref="Z24">SUMPRODUCT(--(Data!$B$48:$AGQ$48&lt;&gt;"")*(Data!B39:AGQ39&lt;&gt;""))</f>
        <v>0</v>
      </c>
      <c r="AA24" s="2" cm="1">
        <f t="array" ref="AA24">SUMPRODUCT(--(Data!$B$49:$AGQ$49&lt;&gt;"")*(Data!B39:AGQ39&lt;&gt;""))</f>
        <v>0</v>
      </c>
      <c r="AB24" s="2" cm="1">
        <f t="array" ref="AB24">SUMPRODUCT(--(Data!$B$50:$AGQ$50&lt;&gt;"")*(Data!B39:AGQ39&lt;&gt;""))</f>
        <v>0</v>
      </c>
      <c r="AC24" s="2" cm="1">
        <f t="array" ref="AC24">SUMPRODUCT(--(Data!$B$51:$AGQ$51&lt;&gt;"")*(Data!B39:AGQ39&lt;&gt;""))</f>
        <v>16</v>
      </c>
      <c r="AD24" s="2" cm="1">
        <f t="array" ref="AD24">SUMPRODUCT(--(Data!$B$52:$AGQ$52&lt;&gt;"")*(Data!B39:AGQ39&lt;&gt;""))</f>
        <v>0</v>
      </c>
      <c r="AE24" s="2" cm="1">
        <f t="array" ref="AE24">SUMPRODUCT(--(Data!$B$53:$AGQ$53&lt;&gt;"")*(Data!B39:AGQ39&lt;&gt;""))</f>
        <v>0</v>
      </c>
      <c r="AF24" s="2" cm="1">
        <f t="array" ref="AF24">SUMPRODUCT(--(Data!$B$54:$AGQ$54&lt;&gt;"")*(Data!B39:AGQ39&lt;&gt;""))</f>
        <v>30</v>
      </c>
      <c r="AG24" s="2" cm="1">
        <f t="array" ref="AG24">SUMPRODUCT(--(Data!$B$55:$AGQ$55&lt;&gt;"")*(Data!B39:AGQ39&lt;&gt;""))</f>
        <v>0</v>
      </c>
      <c r="AH24" s="2" cm="1">
        <f t="array" ref="AH24">SUMPRODUCT(--(Data!$B$56:$AGQ$56&lt;&gt;"")*(Data!B39:AGQ39&lt;&gt;""))</f>
        <v>0</v>
      </c>
      <c r="AI24" s="2" cm="1">
        <f t="array" ref="AI24">SUMPRODUCT(--(Data!$B$57:$AGQ$57&lt;&gt;"")*(Data!B39:AGQ39&lt;&gt;""))</f>
        <v>0</v>
      </c>
      <c r="AJ24" s="2" cm="1">
        <f t="array" ref="AJ24">SUMPRODUCT(--(Data!$B$58:$AGQ$58&lt;&gt;"")*(Data!B39:AGQ39&lt;&gt;""))</f>
        <v>0</v>
      </c>
      <c r="AK24" s="2" cm="1">
        <f t="array" ref="AK24">SUMPRODUCT(--(Data!$B$59:$AGQ$59&lt;&gt;"")*(Data!B39:AGQ39&lt;&gt;""))</f>
        <v>0</v>
      </c>
      <c r="AL24" s="2" cm="1">
        <f t="array" ref="AL24">SUMPRODUCT(--(Data!$B$60:$AGQ$60&lt;&gt;"")*(Data!B39:AGQ39&lt;&gt;""))</f>
        <v>0</v>
      </c>
      <c r="AM24" s="2" cm="1">
        <f t="array" ref="AM24">SUMPRODUCT(--(Data!$B$61:$AGQ$61&lt;&gt;"")*(Data!B39:AGQ39&lt;&gt;""))</f>
        <v>0</v>
      </c>
      <c r="AN24" s="2" cm="1">
        <f t="array" ref="AN24">SUMPRODUCT(--(Data!$B$62:$AGQ$62&lt;&gt;"")*(Data!B39:AGQ39&lt;&gt;""))</f>
        <v>0</v>
      </c>
      <c r="AO24" s="2" cm="1">
        <f t="array" ref="AO24">SUMPRODUCT(--(Data!$B$63:$AGQ$63&lt;&gt;"")*(Data!B39:AGQ39&lt;&gt;""))</f>
        <v>0</v>
      </c>
      <c r="AP24" s="2" cm="1">
        <f t="array" ref="AP24">SUMPRODUCT(--(Data!$B$64:$AGQ$64&lt;&gt;"")*(Data!B39:AGQ39&lt;&gt;""))</f>
        <v>0</v>
      </c>
      <c r="AQ24" s="2" cm="1">
        <f t="array" ref="AQ24">SUMPRODUCT(--(Data!$B$65:$AGQ$65&lt;&gt;"")*(Data!B39:AGQ39&lt;&gt;""))</f>
        <v>0</v>
      </c>
      <c r="AR24" s="2" cm="1">
        <f t="array" ref="AR24">SUMPRODUCT(--(Data!$B$66:$AGQ$66&lt;&gt;"")*(Data!B39:AGQ39&lt;&gt;""))</f>
        <v>0</v>
      </c>
      <c r="AS24" s="2" cm="1">
        <f t="array" ref="AS24">SUMPRODUCT(--(Data!$B$67:$AGQ$67&lt;&gt;"")*(Data!B39:AGQ39&lt;&gt;""))</f>
        <v>0</v>
      </c>
      <c r="AT24" s="2" cm="1">
        <f t="array" ref="AT24">SUMPRODUCT(--(Data!$B$68:$AGQ$68&lt;&gt;"")*(Data!B39:AGQ39&lt;&gt;""))</f>
        <v>0</v>
      </c>
      <c r="AU24" s="2" cm="1">
        <f t="array" ref="AU24">SUMPRODUCT(--(Data!$B$69:$AGQ$69&lt;&gt;"")*(Data!B39:AGQ39&lt;&gt;""))</f>
        <v>0</v>
      </c>
      <c r="AV24" s="2" cm="1">
        <f t="array" ref="AV24">SUMPRODUCT(--(Data!$B$70:$AGQ$70&lt;&gt;"")*(Data!B39:AGQ39&lt;&gt;""))</f>
        <v>0</v>
      </c>
      <c r="AW24" s="2" cm="1">
        <f t="array" ref="AW24">SUMPRODUCT(--(Data!$B$71:$AGQ$71&lt;&gt;"")*(Data!B39:AGQ39&lt;&gt;""))</f>
        <v>0</v>
      </c>
      <c r="AX24" s="2" cm="1">
        <f t="array" ref="AX24">SUMPRODUCT(--(Data!$B$72:$AGQ$72&lt;&gt;"")*(Data!B39:AGQ39&lt;&gt;""))</f>
        <v>0</v>
      </c>
      <c r="AY24" s="2" cm="1">
        <f t="array" ref="AY24">SUMPRODUCT(--(Data!$B$73:$AGQ$73&lt;&gt;"")*(Data!B39:AGQ39&lt;&gt;""))</f>
        <v>0</v>
      </c>
      <c r="AZ24" s="2" cm="1">
        <f t="array" ref="AZ24">SUMPRODUCT(--(Data!$B$74:$AGQ$74&lt;&gt;"")*(Data!B39:AGQ39&lt;&gt;""))</f>
        <v>0</v>
      </c>
      <c r="BA24" s="2" cm="1">
        <f t="array" ref="BA24">SUMPRODUCT(--(Data!$B$75:$AGQ$75&lt;&gt;"")*(Data!B39:AGQ39&lt;&gt;""))</f>
        <v>0</v>
      </c>
      <c r="BB24" s="2" cm="1">
        <f t="array" ref="BB24">SUMPRODUCT(--(Data!$B$76:$AGQ$76&lt;&gt;"")*(Data!B39:AGQ39&lt;&gt;""))</f>
        <v>0</v>
      </c>
      <c r="BC24" s="2" cm="1">
        <f t="array" ref="BC24">SUMPRODUCT(--(Data!$B$77:$AGQ$77&lt;&gt;"")*(Data!B39:AGQ39&lt;&gt;""))</f>
        <v>0</v>
      </c>
      <c r="BD24" s="2" cm="1">
        <f t="array" ref="BD24">SUMPRODUCT(--(Data!$B$78:$AGQ$78&lt;&gt;"")*(Data!B39:AGQ39&lt;&gt;""))</f>
        <v>0</v>
      </c>
      <c r="BE24" s="2" cm="1">
        <f t="array" ref="BE24">SUMPRODUCT(--(Data!$B$79:$AGQ$79&lt;&gt;"")*(Data!B39:AGQ39&lt;&gt;""))</f>
        <v>0</v>
      </c>
      <c r="BF24" s="2" cm="1">
        <f t="array" ref="BF24">SUMPRODUCT(--(Data!$B$80:$AGQ$80&lt;&gt;"")*(Data!B39:AGQ39&lt;&gt;""))</f>
        <v>0</v>
      </c>
      <c r="BG24" s="2" cm="1">
        <f t="array" ref="BG24">SUMPRODUCT(--(Data!$B$81:$AGQ$81&lt;&gt;"")*(Data!B39:AGQ39&lt;&gt;""))</f>
        <v>0</v>
      </c>
      <c r="BH24" s="2" cm="1">
        <f t="array" ref="BH24">SUMPRODUCT(--(Data!$B$82:$AGQ$82&lt;&gt;"")*(Data!B39:AGQ39&lt;&gt;""))</f>
        <v>0</v>
      </c>
      <c r="BI24" s="2" cm="1">
        <f t="array" ref="BI24">SUMPRODUCT(--(Data!$B$83:$AGQ$83&lt;&gt;"")*(Data!B39:AGQ39&lt;&gt;""))</f>
        <v>0</v>
      </c>
      <c r="BJ24" s="2" cm="1">
        <f t="array" ref="BJ24">SUMPRODUCT(--(Data!$B$84:$AGQ$84&lt;&gt;"")*(Data!B39:AGQ39&lt;&gt;""))</f>
        <v>0</v>
      </c>
      <c r="BK24" s="2" cm="1">
        <f t="array" ref="BK24">SUMPRODUCT(--(Data!$B$85:$AGQ$85&lt;&gt;"")*(Data!B39:AGQ39&lt;&gt;""))</f>
        <v>0</v>
      </c>
      <c r="BL24" s="2" cm="1">
        <f t="array" ref="BL24">SUMPRODUCT(--(Data!$B$86:$AGQ$86&lt;&gt;"")*(Data!B39:AGQ39&lt;&gt;""))</f>
        <v>0</v>
      </c>
      <c r="BM24" s="2" cm="1">
        <f t="array" ref="BM24">SUMPRODUCT(--(Data!$B$87:$AGQ$87&lt;&gt;"")*(Data!B39:AGQ39&lt;&gt;""))</f>
        <v>0</v>
      </c>
      <c r="BN24" s="2" cm="1">
        <f t="array" ref="BN24">SUMPRODUCT(--(Data!$B$88:$AGQ$88&lt;&gt;"")*(Data!B39:AGQ39&lt;&gt;""))</f>
        <v>0</v>
      </c>
      <c r="BO24" s="2" cm="1">
        <f t="array" ref="BO24">SUMPRODUCT(--(Data!$B$89:$AGQ$89&lt;&gt;"")*(Data!B39:AGQ39&lt;&gt;""))</f>
        <v>0</v>
      </c>
      <c r="BP24" s="2" cm="1">
        <f t="array" ref="BP24">SUMPRODUCT(--(Data!$B$90:$AGQ$90&lt;&gt;"")*(Data!B39:AGQ39&lt;&gt;""))</f>
        <v>0</v>
      </c>
      <c r="BQ24" s="2" cm="1">
        <f t="array" ref="BQ24">SUMPRODUCT(--(Data!$B$91:$AGQ$91&lt;&gt;"")*(Data!B39:AGQ39&lt;&gt;""))</f>
        <v>0</v>
      </c>
      <c r="BR24" s="2" cm="1">
        <f t="array" ref="BR24">SUMPRODUCT(--(Data!$B$92:$AGQ$92&lt;&gt;"")*(Data!B39:AGQ39&lt;&gt;""))</f>
        <v>0</v>
      </c>
      <c r="BS24" s="2" cm="1">
        <f t="array" ref="BS24">SUMPRODUCT(--(Data!$B$93:$AGQ$93&lt;&gt;"")*(Data!B39:AGQ39&lt;&gt;""))</f>
        <v>0</v>
      </c>
      <c r="BT24" s="2" cm="1">
        <f t="array" ref="BT24">SUMPRODUCT(--(Data!$B$94:$AGQ$94&lt;&gt;"")*(Data!B39:AGQ39&lt;&gt;""))</f>
        <v>30</v>
      </c>
      <c r="BU24" s="2" cm="1">
        <f t="array" ref="BU24">SUMPRODUCT(--(Data!$B$95:$AGQ$95&lt;&gt;"")*(Data!B39:AGQ39&lt;&gt;""))</f>
        <v>10</v>
      </c>
      <c r="BV24" s="2" cm="1">
        <f t="array" ref="BV24">SUMPRODUCT(--(Data!$B$96:$AGQ$96&lt;&gt;"")*(Data!B39:AGQ39&lt;&gt;""))</f>
        <v>10</v>
      </c>
      <c r="BW24" s="2" cm="1">
        <f t="array" ref="BW24">SUMPRODUCT(--(Data!$B$97:$AGQ$97&lt;&gt;"")*(Data!B39:AGQ39&lt;&gt;""))</f>
        <v>30</v>
      </c>
      <c r="BX24" s="2" cm="1">
        <f t="array" ref="BX24">SUMPRODUCT(--(Data!$B$98:$AGQ$98&lt;&gt;"")*(Data!B39:AGQ39&lt;&gt;""))</f>
        <v>30</v>
      </c>
      <c r="BY24" s="2" cm="1">
        <f t="array" ref="BY24">SUMPRODUCT(--(Data!$B$99:$AGQ$99&lt;&gt;"")*(Data!B39:AGQ39&lt;&gt;""))</f>
        <v>30</v>
      </c>
      <c r="BZ24" s="2" cm="1">
        <f t="array" ref="BZ24">SUMPRODUCT(--(Data!$B$100:$AGQ$100&lt;&gt;"")*(Data!B39:AGQ39&lt;&gt;""))</f>
        <v>30</v>
      </c>
      <c r="CA24" s="2" cm="1">
        <f t="array" ref="CA24">SUMPRODUCT(--(Data!$B$101:$AGQ$101&lt;&gt;"")*(Data!B39:AGQ39&lt;&gt;""))</f>
        <v>0</v>
      </c>
      <c r="CB24" s="2" cm="1">
        <f t="array" ref="CB24">SUMPRODUCT(--(Data!$B$102:$AGQ$102&lt;&gt;"")*(Data!B39:AGQ39&lt;&gt;""))</f>
        <v>0</v>
      </c>
      <c r="CC24" s="2" cm="1">
        <f t="array" ref="CC24">SUMPRODUCT(--(Data!$B$103:$AGQ$103&lt;&gt;"")*(Data!B39:AGQ39&lt;&gt;""))</f>
        <v>0</v>
      </c>
      <c r="CD24" s="2" cm="1">
        <f t="array" ref="CD24">SUMPRODUCT(--(Data!$B$104:$AGQ$104&lt;&gt;"")*(Data!B39:AGQ39&lt;&gt;""))</f>
        <v>0</v>
      </c>
      <c r="CE24" s="2" cm="1">
        <f t="array" ref="CE24">SUMPRODUCT(--(Data!$B$105:$AGQ$105&lt;&gt;"")*(Data!B39:AGQ39&lt;&gt;""))</f>
        <v>0</v>
      </c>
      <c r="CF24" s="2" cm="1">
        <f t="array" ref="CF24">SUMPRODUCT(--(Data!$B$106:$AGQ$106&lt;&gt;"")*(Data!B39:AGQ39&lt;&gt;""))</f>
        <v>0</v>
      </c>
      <c r="CG24" s="2" cm="1">
        <f t="array" ref="CG24">SUMPRODUCT(--(Data!$B$107:$AGQ$107&lt;&gt;"")*(Data!B39:AGQ39&lt;&gt;""))</f>
        <v>0</v>
      </c>
      <c r="CH24" s="2" cm="1">
        <f t="array" ref="CH24">SUMPRODUCT(--(Data!$B$108:$AGQ$108&lt;&gt;"")*(Data!B39:AGQ39&lt;&gt;""))</f>
        <v>0</v>
      </c>
      <c r="CI24" s="2" cm="1">
        <f t="array" ref="CI24">SUMPRODUCT(--(Data!$B$109:$AGQ$109&lt;&gt;"")*(Data!B39:AGQ39&lt;&gt;""))</f>
        <v>0</v>
      </c>
      <c r="CJ24" s="2" cm="1">
        <f t="array" ref="CJ24">SUMPRODUCT(--(Data!$B$110:$AGQ$110&lt;&gt;"")*(Data!B39:AGQ39&lt;&gt;""))</f>
        <v>0</v>
      </c>
      <c r="CK24" s="2" cm="1">
        <f t="array" ref="CK24">SUMPRODUCT(--(Data!$B$111:$AGQ$111&lt;&gt;"")*(Data!B39:AGQ39&lt;&gt;""))</f>
        <v>0</v>
      </c>
      <c r="CL24" s="2" cm="1">
        <f t="array" ref="CL24">SUMPRODUCT(--(Data!$B$112:$AGQ$112&lt;&gt;"")*(Data!B39:AGQ39&lt;&gt;""))</f>
        <v>0</v>
      </c>
      <c r="CM24" s="2" cm="1">
        <f t="array" ref="CM24">SUMPRODUCT(--(Data!$B$113:$AGQ$113&lt;&gt;"")*(Data!B39:AGQ39&lt;&gt;""))</f>
        <v>0</v>
      </c>
      <c r="CN24" s="2" cm="1">
        <f t="array" ref="CN24">SUMPRODUCT(--(Data!$B$114:$AGQ$114&lt;&gt;"")*(Data!B39:AGQ39&lt;&gt;""))</f>
        <v>0</v>
      </c>
      <c r="CO24" s="2" cm="1">
        <f t="array" ref="CO24">SUMPRODUCT(--(Data!$B$115:$AGQ$115&lt;&gt;"")*(Data!B39:AGQ39&lt;&gt;""))</f>
        <v>0</v>
      </c>
      <c r="CP24" s="2" cm="1">
        <f t="array" ref="CP24">SUMPRODUCT(--(Data!$B$116:$AGQ$116&lt;&gt;"")*(Data!B39:AGQ39&lt;&gt;""))</f>
        <v>0</v>
      </c>
      <c r="CQ24" s="2" cm="1">
        <f t="array" ref="CQ24">SUMPRODUCT(--(Data!$B$117:$AGQ$117&lt;&gt;"")*(Data!B39:AGQ39&lt;&gt;""))</f>
        <v>0</v>
      </c>
      <c r="CR24" s="2" cm="1">
        <f t="array" ref="CR24">SUMPRODUCT(--(Data!$B$118:$AGQ$118&lt;&gt;"")*(Data!B39:AGQ39&lt;&gt;""))</f>
        <v>0</v>
      </c>
      <c r="CS24" s="2" cm="1">
        <f t="array" ref="CS24">SUMPRODUCT(--(Data!$B$119:$AGQ$119&lt;&gt;"")*(Data!B39:AGQ39&lt;&gt;""))</f>
        <v>0</v>
      </c>
      <c r="CT24" s="2" cm="1">
        <f t="array" ref="CT24">SUMPRODUCT(--(Data!$B$120:$AGQ$120&lt;&gt;"")*(Data!B39:AGQ39&lt;&gt;""))</f>
        <v>0</v>
      </c>
      <c r="CU24" s="2" cm="1">
        <f t="array" ref="CU24">SUMPRODUCT(--(Data!$B$121:$AGQ$121&lt;&gt;"")*(Data!B39:AGQ39&lt;&gt;""))</f>
        <v>30</v>
      </c>
      <c r="CV24" s="2" cm="1">
        <f t="array" ref="CV24">SUMPRODUCT(--(Data!$B$122:$AGQ$122&lt;&gt;"")*(Data!B39:AGQ39&lt;&gt;""))</f>
        <v>0</v>
      </c>
      <c r="CW24" s="2" cm="1">
        <f t="array" ref="CW24">SUMPRODUCT(--(Data!$B$123:$AGQ$123&lt;&gt;"")*(Data!B39:AGQ39&lt;&gt;""))</f>
        <v>0</v>
      </c>
      <c r="CX24" s="2" cm="1">
        <f t="array" ref="CX24">SUMPRODUCT(--(Data!$B$124:$AGQ$124&lt;&gt;"")*(Data!B39:AGQ39&lt;&gt;""))</f>
        <v>0</v>
      </c>
      <c r="CY24" s="2" cm="1">
        <f t="array" ref="CY24">SUMPRODUCT(--(Data!$B$125:$AGQ$125&lt;&gt;"")*(Data!B39:AGQ39&lt;&gt;""))</f>
        <v>0</v>
      </c>
      <c r="CZ24" s="2" cm="1">
        <f t="array" ref="CZ24">SUMPRODUCT(--(Data!$B$126:$AGQ$126&lt;&gt;"")*(Data!B39:AGQ39&lt;&gt;""))</f>
        <v>0</v>
      </c>
      <c r="DA24" s="2" cm="1">
        <f t="array" ref="DA24">SUMPRODUCT(--(Data!$B$127:$AGQ$127&lt;&gt;"")*(Data!B39:AGQ39&lt;&gt;""))</f>
        <v>0</v>
      </c>
      <c r="DB24" s="2" cm="1">
        <f t="array" ref="DB24">SUMPRODUCT(--(Data!$B$128:$AGQ$128&lt;&gt;"")*(Data!B39:AGQ39&lt;&gt;""))</f>
        <v>0</v>
      </c>
      <c r="DC24" s="2" cm="1">
        <f t="array" ref="DC24">SUMPRODUCT(--(Data!$B$129:$AGQ$129&lt;&gt;"")*(Data!B39:AGQ39&lt;&gt;""))</f>
        <v>0</v>
      </c>
      <c r="DD24" s="2" cm="1">
        <f t="array" ref="DD24">SUMPRODUCT(--(Data!$B$130:$AGQ$130&lt;&gt;"")*(Data!B39:AGQ39&lt;&gt;""))</f>
        <v>0</v>
      </c>
      <c r="DE24" s="2" cm="1">
        <f t="array" ref="DE24">SUMPRODUCT(--(Data!$B$131:$AGQ$131&lt;&gt;"")*(Data!B39:AGQ39&lt;&gt;""))</f>
        <v>0</v>
      </c>
      <c r="DF24" s="2" cm="1">
        <f t="array" ref="DF24">SUMPRODUCT(--(Data!$B$132:$AGQ$132&lt;&gt;"")*(Data!B39:AGQ39&lt;&gt;""))</f>
        <v>0</v>
      </c>
      <c r="DG24" s="2" cm="1">
        <f t="array" ref="DG24">SUMPRODUCT(--(Data!$B$133:$AGQ$133&lt;&gt;"")*(Data!B39:AGQ39&lt;&gt;""))</f>
        <v>0</v>
      </c>
      <c r="DH24" s="2" cm="1">
        <f t="array" ref="DH24">SUMPRODUCT(--(Data!$B$134:$AGQ$134&lt;&gt;"")*(Data!B39:AGQ39&lt;&gt;""))</f>
        <v>0</v>
      </c>
      <c r="DI24" s="2" cm="1">
        <f t="array" ref="DI24">SUMPRODUCT(--(Data!$B$135:$AGQ$135&lt;&gt;"")*(Data!B39:AGQ39&lt;&gt;""))</f>
        <v>0</v>
      </c>
      <c r="DJ24" s="2" cm="1">
        <f t="array" ref="DJ24">SUMPRODUCT(--(Data!$B$136:$AGQ$136&lt;&gt;"")*(Data!B39:AGQ39&lt;&gt;""))</f>
        <v>30</v>
      </c>
      <c r="DK24" s="2" cm="1">
        <f t="array" ref="DK24">SUMPRODUCT(--(Data!$B$137:$AGQ$137&lt;&gt;"")*(Data!B39:AGQ39&lt;&gt;""))</f>
        <v>0</v>
      </c>
      <c r="DL24" s="2" cm="1">
        <f t="array" ref="DL24">SUMPRODUCT(--(Data!$B$138:$AGQ$138&lt;&gt;"")*(Data!B39:AGQ39&lt;&gt;""))</f>
        <v>0</v>
      </c>
      <c r="DM24" s="2" cm="1">
        <f t="array" ref="DM24">SUMPRODUCT(--(Data!$B$139:$AGQ$139&lt;&gt;"")*(Data!B39:AGQ39&lt;&gt;""))</f>
        <v>0</v>
      </c>
      <c r="DN24" s="2" cm="1">
        <f t="array" ref="DN24">SUMPRODUCT(--(Data!$B$140:$AGQ$140&lt;&gt;"")*(Data!B39:AGQ39&lt;&gt;""))</f>
        <v>0</v>
      </c>
      <c r="DO24" s="2" cm="1">
        <f t="array" ref="DO24">SUMPRODUCT(--(Data!$B$141:$AGQ$141&lt;&gt;"")*(Data!B39:AGQ39&lt;&gt;""))</f>
        <v>0</v>
      </c>
      <c r="DP24" s="2" cm="1">
        <f t="array" ref="DP24">SUMPRODUCT(--(Data!$B$142:$AGQ$142&lt;&gt;"")*(Data!B39:AGQ39&lt;&gt;""))</f>
        <v>0</v>
      </c>
      <c r="DQ24" s="2" cm="1">
        <f t="array" ref="DQ24">SUMPRODUCT(--(Data!$B$143:$AGQ$143&lt;&gt;"")*(Data!B39:AGQ39&lt;&gt;""))</f>
        <v>6</v>
      </c>
      <c r="DR24" s="2" cm="1">
        <f t="array" ref="DR24">SUMPRODUCT(--(Data!$B$144:$AGQ$144&lt;&gt;"")*(Data!B39:AGQ39&lt;&gt;""))</f>
        <v>30</v>
      </c>
      <c r="DS24" s="2" cm="1">
        <f t="array" ref="DS24">SUMPRODUCT(--(Data!$B$145:$AGQ$145&lt;&gt;"")*(Data!B39:AGQ39&lt;&gt;""))</f>
        <v>0</v>
      </c>
      <c r="DT24" s="2" cm="1">
        <f t="array" ref="DT24">SUMPRODUCT(--(Data!$B$146:$AGQ$146&lt;&gt;"")*(Data!B39:AGQ39&lt;&gt;""))</f>
        <v>0</v>
      </c>
      <c r="DU24" s="2" cm="1">
        <f t="array" ref="DU24">SUMPRODUCT(--(Data!$B$147:$AGQ$147&lt;&gt;"")*(Data!B39:AGQ39&lt;&gt;""))</f>
        <v>0</v>
      </c>
      <c r="DV24" s="2" cm="1">
        <f t="array" ref="DV24">SUMPRODUCT(--(Data!$B$148:$AGQ$148&lt;&gt;"")*(Data!B39:AGQ39&lt;&gt;""))</f>
        <v>0</v>
      </c>
      <c r="DW24" s="2" cm="1">
        <f t="array" ref="DW24">SUMPRODUCT(--(Data!$B$149:$AGQ$149&lt;&gt;"")*(Data!B39:AGQ39&lt;&gt;""))</f>
        <v>0</v>
      </c>
      <c r="DX24" s="2" cm="1">
        <f t="array" ref="DX24">SUMPRODUCT(--(Data!$B$150:$AGQ$150&lt;&gt;"")*(Data!B39:AGQ39&lt;&gt;""))</f>
        <v>0</v>
      </c>
      <c r="DY24" s="2" cm="1">
        <f t="array" ref="DY24">SUMPRODUCT(--(Data!$B$151:$AGQ$151&lt;&gt;"")*(Data!B39:AGQ39&lt;&gt;""))</f>
        <v>0</v>
      </c>
      <c r="DZ24" s="2" cm="1">
        <f t="array" ref="DZ24">SUMPRODUCT(--(Data!$B$152:$AGQ$152&lt;&gt;"")*(Data!B39:AGQ39&lt;&gt;""))</f>
        <v>0</v>
      </c>
      <c r="EA24" s="2" cm="1">
        <f t="array" ref="EA24">SUMPRODUCT(--(Data!$B$153:$AGQ$153&lt;&gt;"")*(Data!B39:AGQ39&lt;&gt;""))</f>
        <v>0</v>
      </c>
      <c r="EB24" s="2" cm="1">
        <f t="array" ref="EB24">SUMPRODUCT(--(Data!$B$154:$AGQ$154&lt;&gt;"")*(Data!B39:AGQ39&lt;&gt;""))</f>
        <v>0</v>
      </c>
      <c r="EC24" s="2" cm="1">
        <f t="array" ref="EC24">SUMPRODUCT(--(Data!$B$155:$AGQ$155&lt;&gt;"")*(Data!B39:AGQ39&lt;&gt;""))</f>
        <v>0</v>
      </c>
      <c r="ED24" s="2" cm="1">
        <f t="array" ref="ED24">SUMPRODUCT(--(Data!$B$156:$AGQ$156&lt;&gt;"")*(Data!B39:AGQ39&lt;&gt;""))</f>
        <v>0</v>
      </c>
      <c r="EE24" s="2" cm="1">
        <f t="array" ref="EE24">SUMPRODUCT(--(Data!$B$157:$AGQ$157&lt;&gt;"")*(Data!B39:AGQ39&lt;&gt;""))</f>
        <v>0</v>
      </c>
      <c r="EF24" s="2" cm="1">
        <f t="array" ref="EF24">SUMPRODUCT(--(Data!$B$158:$AGQ$158&lt;&gt;"")*(Data!B39:AGQ39&lt;&gt;""))</f>
        <v>0</v>
      </c>
      <c r="EG24" s="2" cm="1">
        <f t="array" ref="EG24">SUMPRODUCT(--(Data!$B$159:$AGQ$159&lt;&gt;"")*(Data!B39:AGQ39&lt;&gt;""))</f>
        <v>0</v>
      </c>
      <c r="EH24" s="2" cm="1">
        <f t="array" ref="EH24">SUMPRODUCT(--(Data!$B$160:$AGQ$160&lt;&gt;"")*(Data!B39:AGQ39&lt;&gt;""))</f>
        <v>0</v>
      </c>
      <c r="EI24" s="2" cm="1">
        <f t="array" ref="EI24">SUMPRODUCT(--(Data!$B$161:$AGQ$161&lt;&gt;"")*(Data!B39:AGQ39&lt;&gt;""))</f>
        <v>0</v>
      </c>
      <c r="EJ24" s="2" cm="1">
        <f t="array" ref="EJ24">SUMPRODUCT(--(Data!$B$162:$AGQ$162&lt;&gt;"")*(Data!B39:AGQ39&lt;&gt;""))</f>
        <v>16</v>
      </c>
      <c r="EK24" s="2" cm="1">
        <f t="array" ref="EK24">SUMPRODUCT(--(Data!$B$163:$AGQ$163&lt;&gt;"")*(Data!B39:AGQ39&lt;&gt;""))</f>
        <v>2</v>
      </c>
      <c r="EL24" s="2" cm="1">
        <f t="array" ref="EL24">SUMPRODUCT(--(Data!$B$164:$AGQ$164&lt;&gt;"")*(Data!B39:AGQ39&lt;&gt;""))</f>
        <v>16</v>
      </c>
      <c r="EM24" s="2" cm="1">
        <f t="array" ref="EM24">SUMPRODUCT(--(Data!$B$165:$AGQ$165&lt;&gt;"")*(Data!B39:AGQ39&lt;&gt;""))</f>
        <v>16</v>
      </c>
      <c r="EN24" s="2" cm="1">
        <f t="array" ref="EN24">SUMPRODUCT(--(Data!$B$166:$AGQ$166&lt;&gt;"")*(Data!B39:AGQ39&lt;&gt;""))</f>
        <v>2</v>
      </c>
      <c r="EU24" s="2" t="str">
        <f t="shared" si="0"/>
        <v>OpenVINS</v>
      </c>
      <c r="EV24" s="2">
        <f t="shared" si="1"/>
        <v>16</v>
      </c>
    </row>
    <row r="25" spans="1:157" x14ac:dyDescent="0.25">
      <c r="A25" s="1" t="str">
        <f>Data!A40</f>
        <v>DynSLAM</v>
      </c>
      <c r="B25" s="12" t="s">
        <v>28</v>
      </c>
      <c r="C25" s="2" cm="1">
        <f t="array" ref="C25">SUMPRODUCT(--(Data!$B$25:$AGQ$25&lt;&gt;"")*(Data!B40:AGQ40&lt;&gt;""))</f>
        <v>0</v>
      </c>
      <c r="D25" s="2" cm="1">
        <f t="array" ref="D25">SUMPRODUCT(--(Data!$B$26:$AGQ$26&lt;&gt;"")*(Data!B40:AGQ40&lt;&gt;""))</f>
        <v>0</v>
      </c>
      <c r="E25" s="2" cm="1">
        <f t="array" ref="E25">SUMPRODUCT(--(Data!$B$27:$AGQ$27&lt;&gt;"")*(Data!B40:AGQ40&lt;&gt;""))</f>
        <v>0</v>
      </c>
      <c r="F25" s="2" cm="1">
        <f t="array" ref="F25">SUMPRODUCT(--(Data!$B$28:$AGQ$28&lt;&gt;"")*(Data!B40:AGQ40&lt;&gt;""))</f>
        <v>0</v>
      </c>
      <c r="G25" s="2" cm="1">
        <f t="array" ref="G25">SUMPRODUCT(--(Data!$B$29:$AGQ$29&lt;&gt;"")*(Data!B40:AGQ40&lt;&gt;""))</f>
        <v>0</v>
      </c>
      <c r="H25" s="2" cm="1">
        <f t="array" ref="H25">SUMPRODUCT(--(Data!$B$30:$AGQ$30&lt;&gt;"")*(Data!B40:AGQ40&lt;&gt;""))</f>
        <v>0</v>
      </c>
      <c r="I25" s="2" cm="1">
        <f t="array" ref="I25">SUMPRODUCT(--(Data!$B$31:$AGQ$31&lt;&gt;"")*(Data!B40:AGQ40&lt;&gt;""))</f>
        <v>0</v>
      </c>
      <c r="J25" s="2" cm="1">
        <f t="array" ref="J25">SUMPRODUCT(--(Data!$B$32:$AGQ$32&lt;&gt;"")*(Data!B40:AGQ40&lt;&gt;""))</f>
        <v>0</v>
      </c>
      <c r="K25" s="2" cm="1">
        <f t="array" ref="K25">SUMPRODUCT(--(Data!$B$33:$AGQ$33&lt;&gt;"")*(Data!B40:AGQ40&lt;&gt;""))</f>
        <v>0</v>
      </c>
      <c r="L25" s="2" cm="1">
        <f t="array" ref="L25">SUMPRODUCT(--(Data!$B$34:$AGQ$34&lt;&gt;"")*(Data!B40:AGQ40&lt;&gt;""))</f>
        <v>0</v>
      </c>
      <c r="M25" s="2" cm="1">
        <f t="array" ref="M25">SUMPRODUCT(--(Data!$B$35:$AGQ$35&lt;&gt;"")*(Data!B40:AGQ40&lt;&gt;""))</f>
        <v>0</v>
      </c>
      <c r="N25" s="2" cm="1">
        <f t="array" ref="N25">SUMPRODUCT(--(Data!$B$36:$AGQ$36&lt;&gt;"")*(Data!B40:AGQ40&lt;&gt;""))</f>
        <v>0</v>
      </c>
      <c r="O25" s="2" cm="1">
        <f t="array" ref="O25">SUMPRODUCT(--(Data!$B$37:$AGQ$37&lt;&gt;"")*(Data!B40:AGQ40&lt;&gt;""))</f>
        <v>0</v>
      </c>
      <c r="P25" s="2" cm="1">
        <f t="array" ref="P25">SUMPRODUCT(--(Data!$B$38:$AGQ$38&lt;&gt;"")*(Data!B40:AGQ40&lt;&gt;""))</f>
        <v>0</v>
      </c>
      <c r="Q25" s="2" cm="1">
        <f t="array" ref="Q25">SUMPRODUCT(--(Data!$B$39:$AGQ$39&lt;&gt;"")*(Data!B40:AGQ40&lt;&gt;""))</f>
        <v>0</v>
      </c>
      <c r="R25" s="208"/>
      <c r="S25" s="2" cm="1">
        <f t="array" ref="S25">SUMPRODUCT(--(Data!$B$41:$AGQ$41&lt;&gt;"")*(Data!B40:AGQ40&lt;&gt;""))</f>
        <v>0</v>
      </c>
      <c r="T25" s="2" cm="1">
        <f t="array" ref="T25">SUMPRODUCT(--(Data!$B$42:$AGQ$42&lt;&gt;"")*(Data!B40:AGQ40&lt;&gt;""))</f>
        <v>0</v>
      </c>
      <c r="U25" s="2" cm="1">
        <f t="array" ref="U25">SUMPRODUCT(--(Data!$B$43:$AGQ$43&lt;&gt;"")*(Data!B40:AGQ40&lt;&gt;""))</f>
        <v>0</v>
      </c>
      <c r="V25" s="2" cm="1">
        <f t="array" ref="V25">SUMPRODUCT(--(Data!$B$44:$AGQ$44&lt;&gt;"")*(Data!B40:AGQ40&lt;&gt;""))</f>
        <v>0</v>
      </c>
      <c r="W25" s="2" cm="1">
        <f t="array" ref="W25">SUMPRODUCT(--(Data!$B$45:$AGQ$45&lt;&gt;"")*(Data!B40:AGQ40&lt;&gt;""))</f>
        <v>0</v>
      </c>
      <c r="X25" s="2" cm="1">
        <f t="array" ref="X25">SUMPRODUCT(--(Data!$B$46:$AGQ$46&lt;&gt;"")*(Data!B40:AGQ40&lt;&gt;""))</f>
        <v>0</v>
      </c>
      <c r="Y25" s="2" cm="1">
        <f t="array" ref="Y25">SUMPRODUCT(--(Data!$B$47:$AGQ$47&lt;&gt;"")*(Data!B40:AGQ40&lt;&gt;""))</f>
        <v>0</v>
      </c>
      <c r="Z25" s="2" cm="1">
        <f t="array" ref="Z25">SUMPRODUCT(--(Data!$B$48:$AGQ$48&lt;&gt;"")*(Data!B40:AGQ40&lt;&gt;""))</f>
        <v>0</v>
      </c>
      <c r="AA25" s="2" cm="1">
        <f t="array" ref="AA25">SUMPRODUCT(--(Data!$B$49:$AGQ$49&lt;&gt;"")*(Data!B40:AGQ40&lt;&gt;""))</f>
        <v>0</v>
      </c>
      <c r="AB25" s="2" cm="1">
        <f t="array" ref="AB25">SUMPRODUCT(--(Data!$B$50:$AGQ$50&lt;&gt;"")*(Data!B40:AGQ40&lt;&gt;""))</f>
        <v>0</v>
      </c>
      <c r="AC25" s="2" cm="1">
        <f t="array" ref="AC25">SUMPRODUCT(--(Data!$B$51:$AGQ$51&lt;&gt;"")*(Data!B40:AGQ40&lt;&gt;""))</f>
        <v>0</v>
      </c>
      <c r="AD25" s="2" cm="1">
        <f t="array" ref="AD25">SUMPRODUCT(--(Data!$B$52:$AGQ$52&lt;&gt;"")*(Data!B40:AGQ40&lt;&gt;""))</f>
        <v>0</v>
      </c>
      <c r="AE25" s="2" cm="1">
        <f t="array" ref="AE25">SUMPRODUCT(--(Data!$B$53:$AGQ$53&lt;&gt;"")*(Data!B40:AGQ40&lt;&gt;""))</f>
        <v>0</v>
      </c>
      <c r="AF25" s="2" cm="1">
        <f t="array" ref="AF25">SUMPRODUCT(--(Data!$B$54:$AGQ$54&lt;&gt;"")*(Data!B40:AGQ40&lt;&gt;""))</f>
        <v>0</v>
      </c>
      <c r="AG25" s="2" cm="1">
        <f t="array" ref="AG25">SUMPRODUCT(--(Data!$B$55:$AGQ$55&lt;&gt;"")*(Data!B40:AGQ40&lt;&gt;""))</f>
        <v>0</v>
      </c>
      <c r="AH25" s="2" cm="1">
        <f t="array" ref="AH25">SUMPRODUCT(--(Data!$B$56:$AGQ$56&lt;&gt;"")*(Data!B40:AGQ40&lt;&gt;""))</f>
        <v>0</v>
      </c>
      <c r="AI25" s="2" cm="1">
        <f t="array" ref="AI25">SUMPRODUCT(--(Data!$B$57:$AGQ$57&lt;&gt;"")*(Data!B40:AGQ40&lt;&gt;""))</f>
        <v>0</v>
      </c>
      <c r="AJ25" s="2" cm="1">
        <f t="array" ref="AJ25">SUMPRODUCT(--(Data!$B$58:$AGQ$58&lt;&gt;"")*(Data!B40:AGQ40&lt;&gt;""))</f>
        <v>0</v>
      </c>
      <c r="AK25" s="2" cm="1">
        <f t="array" ref="AK25">SUMPRODUCT(--(Data!$B$59:$AGQ$59&lt;&gt;"")*(Data!B40:AGQ40&lt;&gt;""))</f>
        <v>0</v>
      </c>
      <c r="AL25" s="2" cm="1">
        <f t="array" ref="AL25">SUMPRODUCT(--(Data!$B$60:$AGQ$60&lt;&gt;"")*(Data!B40:AGQ40&lt;&gt;""))</f>
        <v>0</v>
      </c>
      <c r="AM25" s="2" cm="1">
        <f t="array" ref="AM25">SUMPRODUCT(--(Data!$B$61:$AGQ$61&lt;&gt;"")*(Data!B40:AGQ40&lt;&gt;""))</f>
        <v>0</v>
      </c>
      <c r="AN25" s="2" cm="1">
        <f t="array" ref="AN25">SUMPRODUCT(--(Data!$B$62:$AGQ$62&lt;&gt;"")*(Data!B40:AGQ40&lt;&gt;""))</f>
        <v>0</v>
      </c>
      <c r="AO25" s="2" cm="1">
        <f t="array" ref="AO25">SUMPRODUCT(--(Data!$B$63:$AGQ$63&lt;&gt;"")*(Data!B40:AGQ40&lt;&gt;""))</f>
        <v>0</v>
      </c>
      <c r="AP25" s="2" cm="1">
        <f t="array" ref="AP25">SUMPRODUCT(--(Data!$B$64:$AGQ$64&lt;&gt;"")*(Data!B40:AGQ40&lt;&gt;""))</f>
        <v>0</v>
      </c>
      <c r="AQ25" s="2" cm="1">
        <f t="array" ref="AQ25">SUMPRODUCT(--(Data!$B$65:$AGQ$65&lt;&gt;"")*(Data!B40:AGQ40&lt;&gt;""))</f>
        <v>0</v>
      </c>
      <c r="AR25" s="2" cm="1">
        <f t="array" ref="AR25">SUMPRODUCT(--(Data!$B$66:$AGQ$66&lt;&gt;"")*(Data!B40:AGQ40&lt;&gt;""))</f>
        <v>0</v>
      </c>
      <c r="AS25" s="2" cm="1">
        <f t="array" ref="AS25">SUMPRODUCT(--(Data!$B$67:$AGQ$67&lt;&gt;"")*(Data!B40:AGQ40&lt;&gt;""))</f>
        <v>0</v>
      </c>
      <c r="AT25" s="2" cm="1">
        <f t="array" ref="AT25">SUMPRODUCT(--(Data!$B$68:$AGQ$68&lt;&gt;"")*(Data!B40:AGQ40&lt;&gt;""))</f>
        <v>0</v>
      </c>
      <c r="AU25" s="2" cm="1">
        <f t="array" ref="AU25">SUMPRODUCT(--(Data!$B$69:$AGQ$69&lt;&gt;"")*(Data!B40:AGQ40&lt;&gt;""))</f>
        <v>0</v>
      </c>
      <c r="AV25" s="2" cm="1">
        <f t="array" ref="AV25">SUMPRODUCT(--(Data!$B$70:$AGQ$70&lt;&gt;"")*(Data!B40:AGQ40&lt;&gt;""))</f>
        <v>0</v>
      </c>
      <c r="AW25" s="2" cm="1">
        <f t="array" ref="AW25">SUMPRODUCT(--(Data!$B$71:$AGQ$71&lt;&gt;"")*(Data!B40:AGQ40&lt;&gt;""))</f>
        <v>0</v>
      </c>
      <c r="AX25" s="2" cm="1">
        <f t="array" ref="AX25">SUMPRODUCT(--(Data!$B$72:$AGQ$72&lt;&gt;"")*(Data!B40:AGQ40&lt;&gt;""))</f>
        <v>0</v>
      </c>
      <c r="AY25" s="2" cm="1">
        <f t="array" ref="AY25">SUMPRODUCT(--(Data!$B$73:$AGQ$73&lt;&gt;"")*(Data!B40:AGQ40&lt;&gt;""))</f>
        <v>0</v>
      </c>
      <c r="AZ25" s="2" cm="1">
        <f t="array" ref="AZ25">SUMPRODUCT(--(Data!$B$74:$AGQ$74&lt;&gt;"")*(Data!B40:AGQ40&lt;&gt;""))</f>
        <v>0</v>
      </c>
      <c r="BA25" s="2" cm="1">
        <f t="array" ref="BA25">SUMPRODUCT(--(Data!$B$75:$AGQ$75&lt;&gt;"")*(Data!B40:AGQ40&lt;&gt;""))</f>
        <v>0</v>
      </c>
      <c r="BB25" s="2" cm="1">
        <f t="array" ref="BB25">SUMPRODUCT(--(Data!$B$76:$AGQ$76&lt;&gt;"")*(Data!B40:AGQ40&lt;&gt;""))</f>
        <v>0</v>
      </c>
      <c r="BC25" s="2" cm="1">
        <f t="array" ref="BC25">SUMPRODUCT(--(Data!$B$77:$AGQ$77&lt;&gt;"")*(Data!B40:AGQ40&lt;&gt;""))</f>
        <v>0</v>
      </c>
      <c r="BD25" s="2" cm="1">
        <f t="array" ref="BD25">SUMPRODUCT(--(Data!$B$78:$AGQ$78&lt;&gt;"")*(Data!B40:AGQ40&lt;&gt;""))</f>
        <v>0</v>
      </c>
      <c r="BE25" s="2" cm="1">
        <f t="array" ref="BE25">SUMPRODUCT(--(Data!$B$79:$AGQ$79&lt;&gt;"")*(Data!B40:AGQ40&lt;&gt;""))</f>
        <v>0</v>
      </c>
      <c r="BF25" s="2" cm="1">
        <f t="array" ref="BF25">SUMPRODUCT(--(Data!$B$80:$AGQ$80&lt;&gt;"")*(Data!B40:AGQ40&lt;&gt;""))</f>
        <v>0</v>
      </c>
      <c r="BG25" s="2" cm="1">
        <f t="array" ref="BG25">SUMPRODUCT(--(Data!$B$81:$AGQ$81&lt;&gt;"")*(Data!B40:AGQ40&lt;&gt;""))</f>
        <v>0</v>
      </c>
      <c r="BH25" s="2" cm="1">
        <f t="array" ref="BH25">SUMPRODUCT(--(Data!$B$82:$AGQ$82&lt;&gt;"")*(Data!B40:AGQ40&lt;&gt;""))</f>
        <v>0</v>
      </c>
      <c r="BI25" s="2" cm="1">
        <f t="array" ref="BI25">SUMPRODUCT(--(Data!$B$83:$AGQ$83&lt;&gt;"")*(Data!B40:AGQ40&lt;&gt;""))</f>
        <v>0</v>
      </c>
      <c r="BJ25" s="2" cm="1">
        <f t="array" ref="BJ25">SUMPRODUCT(--(Data!$B$84:$AGQ$84&lt;&gt;"")*(Data!B40:AGQ40&lt;&gt;""))</f>
        <v>0</v>
      </c>
      <c r="BK25" s="2" cm="1">
        <f t="array" ref="BK25">SUMPRODUCT(--(Data!$B$85:$AGQ$85&lt;&gt;"")*(Data!B40:AGQ40&lt;&gt;""))</f>
        <v>0</v>
      </c>
      <c r="BL25" s="2" cm="1">
        <f t="array" ref="BL25">SUMPRODUCT(--(Data!$B$86:$AGQ$86&lt;&gt;"")*(Data!B40:AGQ40&lt;&gt;""))</f>
        <v>0</v>
      </c>
      <c r="BM25" s="2" cm="1">
        <f t="array" ref="BM25">SUMPRODUCT(--(Data!$B$87:$AGQ$87&lt;&gt;"")*(Data!B40:AGQ40&lt;&gt;""))</f>
        <v>0</v>
      </c>
      <c r="BN25" s="2" cm="1">
        <f t="array" ref="BN25">SUMPRODUCT(--(Data!$B$88:$AGQ$88&lt;&gt;"")*(Data!B40:AGQ40&lt;&gt;""))</f>
        <v>0</v>
      </c>
      <c r="BO25" s="2" cm="1">
        <f t="array" ref="BO25">SUMPRODUCT(--(Data!$B$89:$AGQ$89&lt;&gt;"")*(Data!B40:AGQ40&lt;&gt;""))</f>
        <v>0</v>
      </c>
      <c r="BP25" s="2" cm="1">
        <f t="array" ref="BP25">SUMPRODUCT(--(Data!$B$90:$AGQ$90&lt;&gt;"")*(Data!B40:AGQ40&lt;&gt;""))</f>
        <v>0</v>
      </c>
      <c r="BQ25" s="2" cm="1">
        <f t="array" ref="BQ25">SUMPRODUCT(--(Data!$B$91:$AGQ$91&lt;&gt;"")*(Data!B40:AGQ40&lt;&gt;""))</f>
        <v>0</v>
      </c>
      <c r="BR25" s="2" cm="1">
        <f t="array" ref="BR25">SUMPRODUCT(--(Data!$B$92:$AGQ$92&lt;&gt;"")*(Data!B40:AGQ40&lt;&gt;""))</f>
        <v>0</v>
      </c>
      <c r="BS25" s="2" cm="1">
        <f t="array" ref="BS25">SUMPRODUCT(--(Data!$B$93:$AGQ$93&lt;&gt;"")*(Data!B40:AGQ40&lt;&gt;""))</f>
        <v>0</v>
      </c>
      <c r="BT25" s="2" cm="1">
        <f t="array" ref="BT25">SUMPRODUCT(--(Data!$B$94:$AGQ$94&lt;&gt;"")*(Data!B40:AGQ40&lt;&gt;""))</f>
        <v>0</v>
      </c>
      <c r="BU25" s="2" cm="1">
        <f t="array" ref="BU25">SUMPRODUCT(--(Data!$B$95:$AGQ$95&lt;&gt;"")*(Data!B40:AGQ40&lt;&gt;""))</f>
        <v>0</v>
      </c>
      <c r="BV25" s="2" cm="1">
        <f t="array" ref="BV25">SUMPRODUCT(--(Data!$B$96:$AGQ$96&lt;&gt;"")*(Data!B40:AGQ40&lt;&gt;""))</f>
        <v>0</v>
      </c>
      <c r="BW25" s="2" cm="1">
        <f t="array" ref="BW25">SUMPRODUCT(--(Data!$B$97:$AGQ$97&lt;&gt;"")*(Data!B40:AGQ40&lt;&gt;""))</f>
        <v>0</v>
      </c>
      <c r="BX25" s="2" cm="1">
        <f t="array" ref="BX25">SUMPRODUCT(--(Data!$B$98:$AGQ$98&lt;&gt;"")*(Data!B40:AGQ40&lt;&gt;""))</f>
        <v>0</v>
      </c>
      <c r="BY25" s="2" cm="1">
        <f t="array" ref="BY25">SUMPRODUCT(--(Data!$B$99:$AGQ$99&lt;&gt;"")*(Data!B40:AGQ40&lt;&gt;""))</f>
        <v>0</v>
      </c>
      <c r="BZ25" s="2" cm="1">
        <f t="array" ref="BZ25">SUMPRODUCT(--(Data!$B$100:$AGQ$100&lt;&gt;"")*(Data!B40:AGQ40&lt;&gt;""))</f>
        <v>0</v>
      </c>
      <c r="CA25" s="2" cm="1">
        <f t="array" ref="CA25">SUMPRODUCT(--(Data!$B$101:$AGQ$101&lt;&gt;"")*(Data!B40:AGQ40&lt;&gt;""))</f>
        <v>0</v>
      </c>
      <c r="CB25" s="2" cm="1">
        <f t="array" ref="CB25">SUMPRODUCT(--(Data!$B$102:$AGQ$102&lt;&gt;"")*(Data!B40:AGQ40&lt;&gt;""))</f>
        <v>0</v>
      </c>
      <c r="CC25" s="2" cm="1">
        <f t="array" ref="CC25">SUMPRODUCT(--(Data!$B$103:$AGQ$103&lt;&gt;"")*(Data!B40:AGQ40&lt;&gt;""))</f>
        <v>0</v>
      </c>
      <c r="CD25" s="2" cm="1">
        <f t="array" ref="CD25">SUMPRODUCT(--(Data!$B$104:$AGQ$104&lt;&gt;"")*(Data!B40:AGQ40&lt;&gt;""))</f>
        <v>0</v>
      </c>
      <c r="CE25" s="2" cm="1">
        <f t="array" ref="CE25">SUMPRODUCT(--(Data!$B$105:$AGQ$105&lt;&gt;"")*(Data!B40:AGQ40&lt;&gt;""))</f>
        <v>0</v>
      </c>
      <c r="CF25" s="2" cm="1">
        <f t="array" ref="CF25">SUMPRODUCT(--(Data!$B$106:$AGQ$106&lt;&gt;"")*(Data!B40:AGQ40&lt;&gt;""))</f>
        <v>0</v>
      </c>
      <c r="CG25" s="2" cm="1">
        <f t="array" ref="CG25">SUMPRODUCT(--(Data!$B$107:$AGQ$107&lt;&gt;"")*(Data!B40:AGQ40&lt;&gt;""))</f>
        <v>0</v>
      </c>
      <c r="CH25" s="2" cm="1">
        <f t="array" ref="CH25">SUMPRODUCT(--(Data!$B$108:$AGQ$108&lt;&gt;"")*(Data!B40:AGQ40&lt;&gt;""))</f>
        <v>0</v>
      </c>
      <c r="CI25" s="2" cm="1">
        <f t="array" ref="CI25">SUMPRODUCT(--(Data!$B$109:$AGQ$109&lt;&gt;"")*(Data!B40:AGQ40&lt;&gt;""))</f>
        <v>0</v>
      </c>
      <c r="CJ25" s="2" cm="1">
        <f t="array" ref="CJ25">SUMPRODUCT(--(Data!$B$110:$AGQ$110&lt;&gt;"")*(Data!B40:AGQ40&lt;&gt;""))</f>
        <v>0</v>
      </c>
      <c r="CK25" s="2" cm="1">
        <f t="array" ref="CK25">SUMPRODUCT(--(Data!$B$111:$AGQ$111&lt;&gt;"")*(Data!B40:AGQ40&lt;&gt;""))</f>
        <v>0</v>
      </c>
      <c r="CL25" s="2" cm="1">
        <f t="array" ref="CL25">SUMPRODUCT(--(Data!$B$112:$AGQ$112&lt;&gt;"")*(Data!B40:AGQ40&lt;&gt;""))</f>
        <v>0</v>
      </c>
      <c r="CM25" s="2" cm="1">
        <f t="array" ref="CM25">SUMPRODUCT(--(Data!$B$113:$AGQ$113&lt;&gt;"")*(Data!B40:AGQ40&lt;&gt;""))</f>
        <v>0</v>
      </c>
      <c r="CN25" s="2" cm="1">
        <f t="array" ref="CN25">SUMPRODUCT(--(Data!$B$114:$AGQ$114&lt;&gt;"")*(Data!B40:AGQ40&lt;&gt;""))</f>
        <v>0</v>
      </c>
      <c r="CO25" s="2" cm="1">
        <f t="array" ref="CO25">SUMPRODUCT(--(Data!$B$115:$AGQ$115&lt;&gt;"")*(Data!B40:AGQ40&lt;&gt;""))</f>
        <v>0</v>
      </c>
      <c r="CP25" s="2" cm="1">
        <f t="array" ref="CP25">SUMPRODUCT(--(Data!$B$116:$AGQ$116&lt;&gt;"")*(Data!B40:AGQ40&lt;&gt;""))</f>
        <v>0</v>
      </c>
      <c r="CQ25" s="2" cm="1">
        <f t="array" ref="CQ25">SUMPRODUCT(--(Data!$B$117:$AGQ$117&lt;&gt;"")*(Data!B40:AGQ40&lt;&gt;""))</f>
        <v>0</v>
      </c>
      <c r="CR25" s="2" cm="1">
        <f t="array" ref="CR25">SUMPRODUCT(--(Data!$B$118:$AGQ$118&lt;&gt;"")*(Data!B40:AGQ40&lt;&gt;""))</f>
        <v>0</v>
      </c>
      <c r="CS25" s="2" cm="1">
        <f t="array" ref="CS25">SUMPRODUCT(--(Data!$B$119:$AGQ$119&lt;&gt;"")*(Data!B40:AGQ40&lt;&gt;""))</f>
        <v>0</v>
      </c>
      <c r="CT25" s="2" cm="1">
        <f t="array" ref="CT25">SUMPRODUCT(--(Data!$B$120:$AGQ$120&lt;&gt;"")*(Data!B40:AGQ40&lt;&gt;""))</f>
        <v>0</v>
      </c>
      <c r="CU25" s="2" cm="1">
        <f t="array" ref="CU25">SUMPRODUCT(--(Data!$B$121:$AGQ$121&lt;&gt;"")*(Data!B40:AGQ40&lt;&gt;""))</f>
        <v>0</v>
      </c>
      <c r="CV25" s="2" cm="1">
        <f t="array" ref="CV25">SUMPRODUCT(--(Data!$B$122:$AGQ$122&lt;&gt;"")*(Data!B40:AGQ40&lt;&gt;""))</f>
        <v>0</v>
      </c>
      <c r="CW25" s="2" cm="1">
        <f t="array" ref="CW25">SUMPRODUCT(--(Data!$B$123:$AGQ$123&lt;&gt;"")*(Data!B40:AGQ40&lt;&gt;""))</f>
        <v>0</v>
      </c>
      <c r="CX25" s="2" cm="1">
        <f t="array" ref="CX25">SUMPRODUCT(--(Data!$B$124:$AGQ$124&lt;&gt;"")*(Data!B40:AGQ40&lt;&gt;""))</f>
        <v>0</v>
      </c>
      <c r="CY25" s="2" cm="1">
        <f t="array" ref="CY25">SUMPRODUCT(--(Data!$B$125:$AGQ$125&lt;&gt;"")*(Data!B40:AGQ40&lt;&gt;""))</f>
        <v>0</v>
      </c>
      <c r="CZ25" s="2" cm="1">
        <f t="array" ref="CZ25">SUMPRODUCT(--(Data!$B$126:$AGQ$126&lt;&gt;"")*(Data!B40:AGQ40&lt;&gt;""))</f>
        <v>0</v>
      </c>
      <c r="DA25" s="2" cm="1">
        <f t="array" ref="DA25">SUMPRODUCT(--(Data!$B$127:$AGQ$127&lt;&gt;"")*(Data!B40:AGQ40&lt;&gt;""))</f>
        <v>0</v>
      </c>
      <c r="DB25" s="2" cm="1">
        <f t="array" ref="DB25">SUMPRODUCT(--(Data!$B$128:$AGQ$128&lt;&gt;"")*(Data!B40:AGQ40&lt;&gt;""))</f>
        <v>0</v>
      </c>
      <c r="DC25" s="2" cm="1">
        <f t="array" ref="DC25">SUMPRODUCT(--(Data!$B$129:$AGQ$129&lt;&gt;"")*(Data!B40:AGQ40&lt;&gt;""))</f>
        <v>0</v>
      </c>
      <c r="DD25" s="2" cm="1">
        <f t="array" ref="DD25">SUMPRODUCT(--(Data!$B$130:$AGQ$130&lt;&gt;"")*(Data!B40:AGQ40&lt;&gt;""))</f>
        <v>0</v>
      </c>
      <c r="DE25" s="2" cm="1">
        <f t="array" ref="DE25">SUMPRODUCT(--(Data!$B$131:$AGQ$131&lt;&gt;"")*(Data!B40:AGQ40&lt;&gt;""))</f>
        <v>0</v>
      </c>
      <c r="DF25" s="2" cm="1">
        <f t="array" ref="DF25">SUMPRODUCT(--(Data!$B$132:$AGQ$132&lt;&gt;"")*(Data!B40:AGQ40&lt;&gt;""))</f>
        <v>0</v>
      </c>
      <c r="DG25" s="2" cm="1">
        <f t="array" ref="DG25">SUMPRODUCT(--(Data!$B$133:$AGQ$133&lt;&gt;"")*(Data!B40:AGQ40&lt;&gt;""))</f>
        <v>0</v>
      </c>
      <c r="DH25" s="2" cm="1">
        <f t="array" ref="DH25">SUMPRODUCT(--(Data!$B$134:$AGQ$134&lt;&gt;"")*(Data!B40:AGQ40&lt;&gt;""))</f>
        <v>0</v>
      </c>
      <c r="DI25" s="2" cm="1">
        <f t="array" ref="DI25">SUMPRODUCT(--(Data!$B$135:$AGQ$135&lt;&gt;"")*(Data!B40:AGQ40&lt;&gt;""))</f>
        <v>0</v>
      </c>
      <c r="DJ25" s="2" cm="1">
        <f t="array" ref="DJ25">SUMPRODUCT(--(Data!$B$136:$AGQ$136&lt;&gt;"")*(Data!B40:AGQ40&lt;&gt;""))</f>
        <v>0</v>
      </c>
      <c r="DK25" s="2" cm="1">
        <f t="array" ref="DK25">SUMPRODUCT(--(Data!$B$137:$AGQ$137&lt;&gt;"")*(Data!B40:AGQ40&lt;&gt;""))</f>
        <v>0</v>
      </c>
      <c r="DL25" s="2" cm="1">
        <f t="array" ref="DL25">SUMPRODUCT(--(Data!$B$138:$AGQ$138&lt;&gt;"")*(Data!B40:AGQ40&lt;&gt;""))</f>
        <v>0</v>
      </c>
      <c r="DM25" s="2" cm="1">
        <f t="array" ref="DM25">SUMPRODUCT(--(Data!$B$139:$AGQ$139&lt;&gt;"")*(Data!B40:AGQ40&lt;&gt;""))</f>
        <v>0</v>
      </c>
      <c r="DN25" s="2" cm="1">
        <f t="array" ref="DN25">SUMPRODUCT(--(Data!$B$140:$AGQ$140&lt;&gt;"")*(Data!B40:AGQ40&lt;&gt;""))</f>
        <v>0</v>
      </c>
      <c r="DO25" s="2" cm="1">
        <f t="array" ref="DO25">SUMPRODUCT(--(Data!$B$141:$AGQ$141&lt;&gt;"")*(Data!B40:AGQ40&lt;&gt;""))</f>
        <v>0</v>
      </c>
      <c r="DP25" s="2" cm="1">
        <f t="array" ref="DP25">SUMPRODUCT(--(Data!$B$142:$AGQ$142&lt;&gt;"")*(Data!B40:AGQ40&lt;&gt;""))</f>
        <v>0</v>
      </c>
      <c r="DQ25" s="2" cm="1">
        <f t="array" ref="DQ25">SUMPRODUCT(--(Data!$B$143:$AGQ$143&lt;&gt;"")*(Data!B40:AGQ40&lt;&gt;""))</f>
        <v>0</v>
      </c>
      <c r="DR25" s="2" cm="1">
        <f t="array" ref="DR25">SUMPRODUCT(--(Data!$B$144:$AGQ$144&lt;&gt;"")*(Data!B40:AGQ40&lt;&gt;""))</f>
        <v>0</v>
      </c>
      <c r="DS25" s="2" cm="1">
        <f t="array" ref="DS25">SUMPRODUCT(--(Data!$B$145:$AGQ$145&lt;&gt;"")*(Data!B40:AGQ40&lt;&gt;""))</f>
        <v>0</v>
      </c>
      <c r="DT25" s="2" cm="1">
        <f t="array" ref="DT25">SUMPRODUCT(--(Data!$B$146:$AGQ$146&lt;&gt;"")*(Data!B40:AGQ40&lt;&gt;""))</f>
        <v>0</v>
      </c>
      <c r="DU25" s="2" cm="1">
        <f t="array" ref="DU25">SUMPRODUCT(--(Data!$B$147:$AGQ$147&lt;&gt;"")*(Data!B40:AGQ40&lt;&gt;""))</f>
        <v>0</v>
      </c>
      <c r="DV25" s="2" cm="1">
        <f t="array" ref="DV25">SUMPRODUCT(--(Data!$B$148:$AGQ$148&lt;&gt;"")*(Data!B40:AGQ40&lt;&gt;""))</f>
        <v>0</v>
      </c>
      <c r="DW25" s="2" cm="1">
        <f t="array" ref="DW25">SUMPRODUCT(--(Data!$B$149:$AGQ$149&lt;&gt;"")*(Data!B40:AGQ40&lt;&gt;""))</f>
        <v>0</v>
      </c>
      <c r="DX25" s="2" cm="1">
        <f t="array" ref="DX25">SUMPRODUCT(--(Data!$B$150:$AGQ$150&lt;&gt;"")*(Data!B40:AGQ40&lt;&gt;""))</f>
        <v>0</v>
      </c>
      <c r="DY25" s="2" cm="1">
        <f t="array" ref="DY25">SUMPRODUCT(--(Data!$B$151:$AGQ$151&lt;&gt;"")*(Data!B40:AGQ40&lt;&gt;""))</f>
        <v>0</v>
      </c>
      <c r="DZ25" s="2" cm="1">
        <f t="array" ref="DZ25">SUMPRODUCT(--(Data!$B$152:$AGQ$152&lt;&gt;"")*(Data!B40:AGQ40&lt;&gt;""))</f>
        <v>0</v>
      </c>
      <c r="EA25" s="2" cm="1">
        <f t="array" ref="EA25">SUMPRODUCT(--(Data!$B$153:$AGQ$153&lt;&gt;"")*(Data!B40:AGQ40&lt;&gt;""))</f>
        <v>0</v>
      </c>
      <c r="EB25" s="2" cm="1">
        <f t="array" ref="EB25">SUMPRODUCT(--(Data!$B$154:$AGQ$154&lt;&gt;"")*(Data!B40:AGQ40&lt;&gt;""))</f>
        <v>0</v>
      </c>
      <c r="EC25" s="2" cm="1">
        <f t="array" ref="EC25">SUMPRODUCT(--(Data!$B$155:$AGQ$155&lt;&gt;"")*(Data!B40:AGQ40&lt;&gt;""))</f>
        <v>0</v>
      </c>
      <c r="ED25" s="2" cm="1">
        <f t="array" ref="ED25">SUMPRODUCT(--(Data!$B$156:$AGQ$156&lt;&gt;"")*(Data!B40:AGQ40&lt;&gt;""))</f>
        <v>0</v>
      </c>
      <c r="EE25" s="2" cm="1">
        <f t="array" ref="EE25">SUMPRODUCT(--(Data!$B$157:$AGQ$157&lt;&gt;"")*(Data!B40:AGQ40&lt;&gt;""))</f>
        <v>0</v>
      </c>
      <c r="EF25" s="2" cm="1">
        <f t="array" ref="EF25">SUMPRODUCT(--(Data!$B$158:$AGQ$158&lt;&gt;"")*(Data!B40:AGQ40&lt;&gt;""))</f>
        <v>0</v>
      </c>
      <c r="EG25" s="2" cm="1">
        <f t="array" ref="EG25">SUMPRODUCT(--(Data!$B$159:$AGQ$159&lt;&gt;"")*(Data!B40:AGQ40&lt;&gt;""))</f>
        <v>0</v>
      </c>
      <c r="EH25" s="2" cm="1">
        <f t="array" ref="EH25">SUMPRODUCT(--(Data!$B$160:$AGQ$160&lt;&gt;"")*(Data!B40:AGQ40&lt;&gt;""))</f>
        <v>0</v>
      </c>
      <c r="EI25" s="2" cm="1">
        <f t="array" ref="EI25">SUMPRODUCT(--(Data!$B$161:$AGQ$161&lt;&gt;"")*(Data!B40:AGQ40&lt;&gt;""))</f>
        <v>0</v>
      </c>
      <c r="EJ25" s="2" cm="1">
        <f t="array" ref="EJ25">SUMPRODUCT(--(Data!$B$162:$AGQ$162&lt;&gt;"")*(Data!B40:AGQ40&lt;&gt;""))</f>
        <v>0</v>
      </c>
      <c r="EK25" s="2" cm="1">
        <f t="array" ref="EK25">SUMPRODUCT(--(Data!$B$163:$AGQ$163&lt;&gt;"")*(Data!B40:AGQ40&lt;&gt;""))</f>
        <v>0</v>
      </c>
      <c r="EL25" s="2" cm="1">
        <f t="array" ref="EL25">SUMPRODUCT(--(Data!$B$164:$AGQ$164&lt;&gt;"")*(Data!B40:AGQ40&lt;&gt;""))</f>
        <v>0</v>
      </c>
      <c r="EM25" s="2" cm="1">
        <f t="array" ref="EM25">SUMPRODUCT(--(Data!$B$165:$AGQ$165&lt;&gt;"")*(Data!B40:AGQ40&lt;&gt;""))</f>
        <v>0</v>
      </c>
      <c r="EN25" s="2" cm="1">
        <f t="array" ref="EN25">SUMPRODUCT(--(Data!$B$166:$AGQ$166&lt;&gt;"")*(Data!B40:AGQ40&lt;&gt;""))</f>
        <v>0</v>
      </c>
      <c r="EU25" s="2" t="str">
        <f t="shared" si="0"/>
        <v>ORB-SLAM3</v>
      </c>
      <c r="EV25" s="2">
        <f t="shared" si="1"/>
        <v>50</v>
      </c>
    </row>
    <row r="26" spans="1:157" x14ac:dyDescent="0.25">
      <c r="A26" s="1" t="str">
        <f>Data!A41</f>
        <v>RTAB-Map</v>
      </c>
      <c r="B26" s="12" t="s">
        <v>35</v>
      </c>
      <c r="C26" s="2" cm="1">
        <f t="array" ref="C26">SUMPRODUCT(--(Data!$B$25:$AGQ$25&lt;&gt;"")*(Data!B41:AGQ41&lt;&gt;""))</f>
        <v>0</v>
      </c>
      <c r="D26" s="2" cm="1">
        <f t="array" ref="D26">SUMPRODUCT(--(Data!$B$26:$AGQ$26&lt;&gt;"")*(Data!B41:AGQ41&lt;&gt;""))</f>
        <v>61</v>
      </c>
      <c r="E26" s="2" cm="1">
        <f t="array" ref="E26">SUMPRODUCT(--(Data!$B$27:$AGQ$27&lt;&gt;"")*(Data!B41:AGQ41&lt;&gt;""))</f>
        <v>9</v>
      </c>
      <c r="F26" s="2" cm="1">
        <f t="array" ref="F26">SUMPRODUCT(--(Data!$B$28:$AGQ$28&lt;&gt;"")*(Data!B41:AGQ41&lt;&gt;""))</f>
        <v>0</v>
      </c>
      <c r="G26" s="2" cm="1">
        <f t="array" ref="G26">SUMPRODUCT(--(Data!$B$29:$AGQ$29&lt;&gt;"")*(Data!B41:AGQ41&lt;&gt;""))</f>
        <v>0</v>
      </c>
      <c r="H26" s="2" cm="1">
        <f t="array" ref="H26">SUMPRODUCT(--(Data!$B$30:$AGQ$30&lt;&gt;"")*(Data!B41:AGQ41&lt;&gt;""))</f>
        <v>11</v>
      </c>
      <c r="I26" s="2" cm="1">
        <f t="array" ref="I26">SUMPRODUCT(--(Data!$B$31:$AGQ$31&lt;&gt;"")*(Data!B41:AGQ41&lt;&gt;""))</f>
        <v>0</v>
      </c>
      <c r="J26" s="2" cm="1">
        <f t="array" ref="J26">SUMPRODUCT(--(Data!$B$32:$AGQ$32&lt;&gt;"")*(Data!B41:AGQ41&lt;&gt;""))</f>
        <v>0</v>
      </c>
      <c r="K26" s="2" cm="1">
        <f t="array" ref="K26">SUMPRODUCT(--(Data!$B$33:$AGQ$33&lt;&gt;"")*(Data!B41:AGQ41&lt;&gt;""))</f>
        <v>0</v>
      </c>
      <c r="L26" s="2" cm="1">
        <f t="array" ref="L26">SUMPRODUCT(--(Data!$B$34:$AGQ$34&lt;&gt;"")*(Data!B41:AGQ41&lt;&gt;""))</f>
        <v>0</v>
      </c>
      <c r="M26" s="2" cm="1">
        <f t="array" ref="M26">SUMPRODUCT(--(Data!$B$35:$AGQ$35&lt;&gt;"")*(Data!B41:AGQ41&lt;&gt;""))</f>
        <v>20</v>
      </c>
      <c r="N26" s="2" cm="1">
        <f t="array" ref="N26">SUMPRODUCT(--(Data!$B$36:$AGQ$36&lt;&gt;"")*(Data!B41:AGQ41&lt;&gt;""))</f>
        <v>54</v>
      </c>
      <c r="O26" s="2" cm="1">
        <f t="array" ref="O26">SUMPRODUCT(--(Data!$B$37:$AGQ$37&lt;&gt;"")*(Data!B41:AGQ41&lt;&gt;""))</f>
        <v>11</v>
      </c>
      <c r="P26" s="2" cm="1">
        <f t="array" ref="P26">SUMPRODUCT(--(Data!$B$38:$AGQ$38&lt;&gt;"")*(Data!B41:AGQ41&lt;&gt;""))</f>
        <v>0</v>
      </c>
      <c r="Q26" s="2" cm="1">
        <f t="array" ref="Q26">SUMPRODUCT(--(Data!$B$39:$AGQ$39&lt;&gt;"")*(Data!B41:AGQ41&lt;&gt;""))</f>
        <v>0</v>
      </c>
      <c r="R26" s="2" cm="1">
        <f t="array" ref="R26">SUMPRODUCT(--(Data!$B$40:$AGQ$40&lt;&gt;"")*(Data!B41:AGQ41&lt;&gt;""))</f>
        <v>0</v>
      </c>
      <c r="S26" s="208"/>
      <c r="T26" s="2" cm="1">
        <f t="array" ref="T26">SUMPRODUCT(--(Data!$B$42:$AGQ$42&lt;&gt;"")*(Data!B41:AGQ41&lt;&gt;""))</f>
        <v>9</v>
      </c>
      <c r="U26" s="2" cm="1">
        <f t="array" ref="U26">SUMPRODUCT(--(Data!$B$43:$AGQ$43&lt;&gt;"")*(Data!B41:AGQ41&lt;&gt;""))</f>
        <v>20</v>
      </c>
      <c r="V26" s="2" cm="1">
        <f t="array" ref="V26">SUMPRODUCT(--(Data!$B$44:$AGQ$44&lt;&gt;"")*(Data!B41:AGQ41&lt;&gt;""))</f>
        <v>0</v>
      </c>
      <c r="W26" s="2" cm="1">
        <f t="array" ref="W26">SUMPRODUCT(--(Data!$B$45:$AGQ$45&lt;&gt;"")*(Data!B41:AGQ41&lt;&gt;""))</f>
        <v>0</v>
      </c>
      <c r="X26" s="2" cm="1">
        <f t="array" ref="X26">SUMPRODUCT(--(Data!$B$46:$AGQ$46&lt;&gt;"")*(Data!B41:AGQ41&lt;&gt;""))</f>
        <v>0</v>
      </c>
      <c r="Y26" s="2" cm="1">
        <f t="array" ref="Y26">SUMPRODUCT(--(Data!$B$47:$AGQ$47&lt;&gt;"")*(Data!B41:AGQ41&lt;&gt;""))</f>
        <v>0</v>
      </c>
      <c r="Z26" s="2" cm="1">
        <f t="array" ref="Z26">SUMPRODUCT(--(Data!$B$48:$AGQ$48&lt;&gt;"")*(Data!B41:AGQ41&lt;&gt;""))</f>
        <v>0</v>
      </c>
      <c r="AA26" s="2" cm="1">
        <f t="array" ref="AA26">SUMPRODUCT(--(Data!$B$49:$AGQ$49&lt;&gt;"")*(Data!B41:AGQ41&lt;&gt;""))</f>
        <v>0</v>
      </c>
      <c r="AB26" s="2" cm="1">
        <f t="array" ref="AB26">SUMPRODUCT(--(Data!$B$50:$AGQ$50&lt;&gt;"")*(Data!B41:AGQ41&lt;&gt;""))</f>
        <v>0</v>
      </c>
      <c r="AC26" s="2" cm="1">
        <f t="array" ref="AC26">SUMPRODUCT(--(Data!$B$51:$AGQ$51&lt;&gt;"")*(Data!B41:AGQ41&lt;&gt;""))</f>
        <v>0</v>
      </c>
      <c r="AD26" s="2" cm="1">
        <f t="array" ref="AD26">SUMPRODUCT(--(Data!$B$52:$AGQ$52&lt;&gt;"")*(Data!B41:AGQ41&lt;&gt;""))</f>
        <v>0</v>
      </c>
      <c r="AE26" s="2" cm="1">
        <f t="array" ref="AE26">SUMPRODUCT(--(Data!$B$53:$AGQ$53&lt;&gt;"")*(Data!B41:AGQ41&lt;&gt;""))</f>
        <v>0</v>
      </c>
      <c r="AF26" s="2" cm="1">
        <f t="array" ref="AF26">SUMPRODUCT(--(Data!$B$54:$AGQ$54&lt;&gt;"")*(Data!B41:AGQ41&lt;&gt;""))</f>
        <v>0</v>
      </c>
      <c r="AG26" s="2" cm="1">
        <f t="array" ref="AG26">SUMPRODUCT(--(Data!$B$55:$AGQ$55&lt;&gt;"")*(Data!B41:AGQ41&lt;&gt;""))</f>
        <v>0</v>
      </c>
      <c r="AH26" s="2" cm="1">
        <f t="array" ref="AH26">SUMPRODUCT(--(Data!$B$56:$AGQ$56&lt;&gt;"")*(Data!B41:AGQ41&lt;&gt;""))</f>
        <v>0</v>
      </c>
      <c r="AI26" s="2" cm="1">
        <f t="array" ref="AI26">SUMPRODUCT(--(Data!$B$57:$AGQ$57&lt;&gt;"")*(Data!B41:AGQ41&lt;&gt;""))</f>
        <v>0</v>
      </c>
      <c r="AJ26" s="2" cm="1">
        <f t="array" ref="AJ26">SUMPRODUCT(--(Data!$B$58:$AGQ$58&lt;&gt;"")*(Data!B41:AGQ41&lt;&gt;""))</f>
        <v>0</v>
      </c>
      <c r="AK26" s="2" cm="1">
        <f t="array" ref="AK26">SUMPRODUCT(--(Data!$B$59:$AGQ$59&lt;&gt;"")*(Data!B41:AGQ41&lt;&gt;""))</f>
        <v>0</v>
      </c>
      <c r="AL26" s="2" cm="1">
        <f t="array" ref="AL26">SUMPRODUCT(--(Data!$B$60:$AGQ$60&lt;&gt;"")*(Data!B41:AGQ41&lt;&gt;""))</f>
        <v>0</v>
      </c>
      <c r="AM26" s="2" cm="1">
        <f t="array" ref="AM26">SUMPRODUCT(--(Data!$B$61:$AGQ$61&lt;&gt;"")*(Data!B41:AGQ41&lt;&gt;""))</f>
        <v>0</v>
      </c>
      <c r="AN26" s="2" cm="1">
        <f t="array" ref="AN26">SUMPRODUCT(--(Data!$B$62:$AGQ$62&lt;&gt;"")*(Data!B41:AGQ41&lt;&gt;""))</f>
        <v>0</v>
      </c>
      <c r="AO26" s="2" cm="1">
        <f t="array" ref="AO26">SUMPRODUCT(--(Data!$B$63:$AGQ$63&lt;&gt;"")*(Data!B41:AGQ41&lt;&gt;""))</f>
        <v>11</v>
      </c>
      <c r="AP26" s="2" cm="1">
        <f t="array" ref="AP26">SUMPRODUCT(--(Data!$B$64:$AGQ$64&lt;&gt;"")*(Data!B41:AGQ41&lt;&gt;""))</f>
        <v>11</v>
      </c>
      <c r="AQ26" s="2" cm="1">
        <f t="array" ref="AQ26">SUMPRODUCT(--(Data!$B$65:$AGQ$65&lt;&gt;"")*(Data!B41:AGQ41&lt;&gt;""))</f>
        <v>11</v>
      </c>
      <c r="AR26" s="2" cm="1">
        <f t="array" ref="AR26">SUMPRODUCT(--(Data!$B$66:$AGQ$66&lt;&gt;"")*(Data!B41:AGQ41&lt;&gt;""))</f>
        <v>11</v>
      </c>
      <c r="AS26" s="2" cm="1">
        <f t="array" ref="AS26">SUMPRODUCT(--(Data!$B$67:$AGQ$67&lt;&gt;"")*(Data!B41:AGQ41&lt;&gt;""))</f>
        <v>0</v>
      </c>
      <c r="AT26" s="2" cm="1">
        <f t="array" ref="AT26">SUMPRODUCT(--(Data!$B$68:$AGQ$68&lt;&gt;"")*(Data!B41:AGQ41&lt;&gt;""))</f>
        <v>0</v>
      </c>
      <c r="AU26" s="2" cm="1">
        <f t="array" ref="AU26">SUMPRODUCT(--(Data!$B$69:$AGQ$69&lt;&gt;"")*(Data!B41:AGQ41&lt;&gt;""))</f>
        <v>0</v>
      </c>
      <c r="AV26" s="2" cm="1">
        <f t="array" ref="AV26">SUMPRODUCT(--(Data!$B$70:$AGQ$70&lt;&gt;"")*(Data!B41:AGQ41&lt;&gt;""))</f>
        <v>0</v>
      </c>
      <c r="AW26" s="2" cm="1">
        <f t="array" ref="AW26">SUMPRODUCT(--(Data!$B$71:$AGQ$71&lt;&gt;"")*(Data!B41:AGQ41&lt;&gt;""))</f>
        <v>9</v>
      </c>
      <c r="AX26" s="2" cm="1">
        <f t="array" ref="AX26">SUMPRODUCT(--(Data!$B$72:$AGQ$72&lt;&gt;"")*(Data!B41:AGQ41&lt;&gt;""))</f>
        <v>0</v>
      </c>
      <c r="AY26" s="2" cm="1">
        <f t="array" ref="AY26">SUMPRODUCT(--(Data!$B$73:$AGQ$73&lt;&gt;"")*(Data!B41:AGQ41&lt;&gt;""))</f>
        <v>0</v>
      </c>
      <c r="AZ26" s="2" cm="1">
        <f t="array" ref="AZ26">SUMPRODUCT(--(Data!$B$74:$AGQ$74&lt;&gt;"")*(Data!B41:AGQ41&lt;&gt;""))</f>
        <v>0</v>
      </c>
      <c r="BA26" s="2" cm="1">
        <f t="array" ref="BA26">SUMPRODUCT(--(Data!$B$75:$AGQ$75&lt;&gt;"")*(Data!B41:AGQ41&lt;&gt;""))</f>
        <v>12</v>
      </c>
      <c r="BB26" s="2" cm="1">
        <f t="array" ref="BB26">SUMPRODUCT(--(Data!$B$76:$AGQ$76&lt;&gt;"")*(Data!B41:AGQ41&lt;&gt;""))</f>
        <v>0</v>
      </c>
      <c r="BC26" s="2" cm="1">
        <f t="array" ref="BC26">SUMPRODUCT(--(Data!$B$77:$AGQ$77&lt;&gt;"")*(Data!B41:AGQ41&lt;&gt;""))</f>
        <v>12</v>
      </c>
      <c r="BD26" s="2" cm="1">
        <f t="array" ref="BD26">SUMPRODUCT(--(Data!$B$78:$AGQ$78&lt;&gt;"")*(Data!B41:AGQ41&lt;&gt;""))</f>
        <v>0</v>
      </c>
      <c r="BE26" s="2" cm="1">
        <f t="array" ref="BE26">SUMPRODUCT(--(Data!$B$79:$AGQ$79&lt;&gt;"")*(Data!B41:AGQ41&lt;&gt;""))</f>
        <v>0</v>
      </c>
      <c r="BF26" s="2" cm="1">
        <f t="array" ref="BF26">SUMPRODUCT(--(Data!$B$80:$AGQ$80&lt;&gt;"")*(Data!B41:AGQ41&lt;&gt;""))</f>
        <v>0</v>
      </c>
      <c r="BG26" s="2" cm="1">
        <f t="array" ref="BG26">SUMPRODUCT(--(Data!$B$81:$AGQ$81&lt;&gt;"")*(Data!B41:AGQ41&lt;&gt;""))</f>
        <v>0</v>
      </c>
      <c r="BH26" s="2" cm="1">
        <f t="array" ref="BH26">SUMPRODUCT(--(Data!$B$82:$AGQ$82&lt;&gt;"")*(Data!B41:AGQ41&lt;&gt;""))</f>
        <v>0</v>
      </c>
      <c r="BI26" s="2" cm="1">
        <f t="array" ref="BI26">SUMPRODUCT(--(Data!$B$83:$AGQ$83&lt;&gt;"")*(Data!B41:AGQ41&lt;&gt;""))</f>
        <v>0</v>
      </c>
      <c r="BJ26" s="2" cm="1">
        <f t="array" ref="BJ26">SUMPRODUCT(--(Data!$B$84:$AGQ$84&lt;&gt;"")*(Data!B41:AGQ41&lt;&gt;""))</f>
        <v>12</v>
      </c>
      <c r="BK26" s="2" cm="1">
        <f t="array" ref="BK26">SUMPRODUCT(--(Data!$B$85:$AGQ$85&lt;&gt;"")*(Data!B41:AGQ41&lt;&gt;""))</f>
        <v>12</v>
      </c>
      <c r="BL26" s="2" cm="1">
        <f t="array" ref="BL26">SUMPRODUCT(--(Data!$B$86:$AGQ$86&lt;&gt;"")*(Data!B41:AGQ41&lt;&gt;""))</f>
        <v>12</v>
      </c>
      <c r="BM26" s="2" cm="1">
        <f t="array" ref="BM26">SUMPRODUCT(--(Data!$B$87:$AGQ$87&lt;&gt;"")*(Data!B41:AGQ41&lt;&gt;""))</f>
        <v>12</v>
      </c>
      <c r="BN26" s="2" cm="1">
        <f t="array" ref="BN26">SUMPRODUCT(--(Data!$B$88:$AGQ$88&lt;&gt;"")*(Data!B41:AGQ41&lt;&gt;""))</f>
        <v>12</v>
      </c>
      <c r="BO26" s="2" cm="1">
        <f t="array" ref="BO26">SUMPRODUCT(--(Data!$B$89:$AGQ$89&lt;&gt;"")*(Data!B41:AGQ41&lt;&gt;""))</f>
        <v>12</v>
      </c>
      <c r="BP26" s="2" cm="1">
        <f t="array" ref="BP26">SUMPRODUCT(--(Data!$B$90:$AGQ$90&lt;&gt;"")*(Data!B41:AGQ41&lt;&gt;""))</f>
        <v>0</v>
      </c>
      <c r="BQ26" s="2" cm="1">
        <f t="array" ref="BQ26">SUMPRODUCT(--(Data!$B$91:$AGQ$91&lt;&gt;"")*(Data!B41:AGQ41&lt;&gt;""))</f>
        <v>20</v>
      </c>
      <c r="BR26" s="2" cm="1">
        <f t="array" ref="BR26">SUMPRODUCT(--(Data!$B$92:$AGQ$92&lt;&gt;"")*(Data!B41:AGQ41&lt;&gt;""))</f>
        <v>18</v>
      </c>
      <c r="BS26" s="2" cm="1">
        <f t="array" ref="BS26">SUMPRODUCT(--(Data!$B$93:$AGQ$93&lt;&gt;"")*(Data!B41:AGQ41&lt;&gt;""))</f>
        <v>18</v>
      </c>
      <c r="BT26" s="2" cm="1">
        <f t="array" ref="BT26">SUMPRODUCT(--(Data!$B$94:$AGQ$94&lt;&gt;"")*(Data!B41:AGQ41&lt;&gt;""))</f>
        <v>0</v>
      </c>
      <c r="BU26" s="2" cm="1">
        <f t="array" ref="BU26">SUMPRODUCT(--(Data!$B$95:$AGQ$95&lt;&gt;"")*(Data!B41:AGQ41&lt;&gt;""))</f>
        <v>0</v>
      </c>
      <c r="BV26" s="2" cm="1">
        <f t="array" ref="BV26">SUMPRODUCT(--(Data!$B$96:$AGQ$96&lt;&gt;"")*(Data!B41:AGQ41&lt;&gt;""))</f>
        <v>0</v>
      </c>
      <c r="BW26" s="2" cm="1">
        <f t="array" ref="BW26">SUMPRODUCT(--(Data!$B$97:$AGQ$97&lt;&gt;"")*(Data!B41:AGQ41&lt;&gt;""))</f>
        <v>0</v>
      </c>
      <c r="BX26" s="2" cm="1">
        <f t="array" ref="BX26">SUMPRODUCT(--(Data!$B$98:$AGQ$98&lt;&gt;"")*(Data!B41:AGQ41&lt;&gt;""))</f>
        <v>0</v>
      </c>
      <c r="BY26" s="2" cm="1">
        <f t="array" ref="BY26">SUMPRODUCT(--(Data!$B$99:$AGQ$99&lt;&gt;"")*(Data!B41:AGQ41&lt;&gt;""))</f>
        <v>0</v>
      </c>
      <c r="BZ26" s="2" cm="1">
        <f t="array" ref="BZ26">SUMPRODUCT(--(Data!$B$100:$AGQ$100&lt;&gt;"")*(Data!B41:AGQ41&lt;&gt;""))</f>
        <v>0</v>
      </c>
      <c r="CA26" s="2" cm="1">
        <f t="array" ref="CA26">SUMPRODUCT(--(Data!$B$101:$AGQ$101&lt;&gt;"")*(Data!B41:AGQ41&lt;&gt;""))</f>
        <v>0</v>
      </c>
      <c r="CB26" s="2" cm="1">
        <f t="array" ref="CB26">SUMPRODUCT(--(Data!$B$102:$AGQ$102&lt;&gt;"")*(Data!B41:AGQ41&lt;&gt;""))</f>
        <v>0</v>
      </c>
      <c r="CC26" s="2" cm="1">
        <f t="array" ref="CC26">SUMPRODUCT(--(Data!$B$103:$AGQ$103&lt;&gt;"")*(Data!B41:AGQ41&lt;&gt;""))</f>
        <v>9</v>
      </c>
      <c r="CD26" s="2" cm="1">
        <f t="array" ref="CD26">SUMPRODUCT(--(Data!$B$104:$AGQ$104&lt;&gt;"")*(Data!B41:AGQ41&lt;&gt;""))</f>
        <v>0</v>
      </c>
      <c r="CE26" s="2" cm="1">
        <f t="array" ref="CE26">SUMPRODUCT(--(Data!$B$105:$AGQ$105&lt;&gt;"")*(Data!B41:AGQ41&lt;&gt;""))</f>
        <v>0</v>
      </c>
      <c r="CF26" s="2" cm="1">
        <f t="array" ref="CF26">SUMPRODUCT(--(Data!$B$106:$AGQ$106&lt;&gt;"")*(Data!B41:AGQ41&lt;&gt;""))</f>
        <v>0</v>
      </c>
      <c r="CG26" s="2" cm="1">
        <f t="array" ref="CG26">SUMPRODUCT(--(Data!$B$107:$AGQ$107&lt;&gt;"")*(Data!B41:AGQ41&lt;&gt;""))</f>
        <v>0</v>
      </c>
      <c r="CH26" s="2" cm="1">
        <f t="array" ref="CH26">SUMPRODUCT(--(Data!$B$108:$AGQ$108&lt;&gt;"")*(Data!B41:AGQ41&lt;&gt;""))</f>
        <v>0</v>
      </c>
      <c r="CI26" s="2" cm="1">
        <f t="array" ref="CI26">SUMPRODUCT(--(Data!$B$109:$AGQ$109&lt;&gt;"")*(Data!B41:AGQ41&lt;&gt;""))</f>
        <v>0</v>
      </c>
      <c r="CJ26" s="2" cm="1">
        <f t="array" ref="CJ26">SUMPRODUCT(--(Data!$B$110:$AGQ$110&lt;&gt;"")*(Data!B41:AGQ41&lt;&gt;""))</f>
        <v>0</v>
      </c>
      <c r="CK26" s="2" cm="1">
        <f t="array" ref="CK26">SUMPRODUCT(--(Data!$B$111:$AGQ$111&lt;&gt;"")*(Data!B41:AGQ41&lt;&gt;""))</f>
        <v>0</v>
      </c>
      <c r="CL26" s="2" cm="1">
        <f t="array" ref="CL26">SUMPRODUCT(--(Data!$B$112:$AGQ$112&lt;&gt;"")*(Data!B41:AGQ41&lt;&gt;""))</f>
        <v>0</v>
      </c>
      <c r="CM26" s="2" cm="1">
        <f t="array" ref="CM26">SUMPRODUCT(--(Data!$B$113:$AGQ$113&lt;&gt;"")*(Data!B41:AGQ41&lt;&gt;""))</f>
        <v>0</v>
      </c>
      <c r="CN26" s="2" cm="1">
        <f t="array" ref="CN26">SUMPRODUCT(--(Data!$B$114:$AGQ$114&lt;&gt;"")*(Data!B41:AGQ41&lt;&gt;""))</f>
        <v>0</v>
      </c>
      <c r="CO26" s="2" cm="1">
        <f t="array" ref="CO26">SUMPRODUCT(--(Data!$B$115:$AGQ$115&lt;&gt;"")*(Data!B41:AGQ41&lt;&gt;""))</f>
        <v>0</v>
      </c>
      <c r="CP26" s="2" cm="1">
        <f t="array" ref="CP26">SUMPRODUCT(--(Data!$B$116:$AGQ$116&lt;&gt;"")*(Data!B41:AGQ41&lt;&gt;""))</f>
        <v>0</v>
      </c>
      <c r="CQ26" s="2" cm="1">
        <f t="array" ref="CQ26">SUMPRODUCT(--(Data!$B$117:$AGQ$117&lt;&gt;"")*(Data!B41:AGQ41&lt;&gt;""))</f>
        <v>0</v>
      </c>
      <c r="CR26" s="2" cm="1">
        <f t="array" ref="CR26">SUMPRODUCT(--(Data!$B$118:$AGQ$118&lt;&gt;"")*(Data!B41:AGQ41&lt;&gt;""))</f>
        <v>0</v>
      </c>
      <c r="CS26" s="2" cm="1">
        <f t="array" ref="CS26">SUMPRODUCT(--(Data!$B$119:$AGQ$119&lt;&gt;"")*(Data!B41:AGQ41&lt;&gt;""))</f>
        <v>0</v>
      </c>
      <c r="CT26" s="2" cm="1">
        <f t="array" ref="CT26">SUMPRODUCT(--(Data!$B$120:$AGQ$120&lt;&gt;"")*(Data!B41:AGQ41&lt;&gt;""))</f>
        <v>0</v>
      </c>
      <c r="CU26" s="2" cm="1">
        <f t="array" ref="CU26">SUMPRODUCT(--(Data!$B$121:$AGQ$121&lt;&gt;"")*(Data!B41:AGQ41&lt;&gt;""))</f>
        <v>0</v>
      </c>
      <c r="CV26" s="2" cm="1">
        <f t="array" ref="CV26">SUMPRODUCT(--(Data!$B$122:$AGQ$122&lt;&gt;"")*(Data!B41:AGQ41&lt;&gt;""))</f>
        <v>0</v>
      </c>
      <c r="CW26" s="2" cm="1">
        <f t="array" ref="CW26">SUMPRODUCT(--(Data!$B$123:$AGQ$123&lt;&gt;"")*(Data!B41:AGQ41&lt;&gt;""))</f>
        <v>0</v>
      </c>
      <c r="CX26" s="2" cm="1">
        <f t="array" ref="CX26">SUMPRODUCT(--(Data!$B$124:$AGQ$124&lt;&gt;"")*(Data!B41:AGQ41&lt;&gt;""))</f>
        <v>0</v>
      </c>
      <c r="CY26" s="2" cm="1">
        <f t="array" ref="CY26">SUMPRODUCT(--(Data!$B$125:$AGQ$125&lt;&gt;"")*(Data!B41:AGQ41&lt;&gt;""))</f>
        <v>0</v>
      </c>
      <c r="CZ26" s="2" cm="1">
        <f t="array" ref="CZ26">SUMPRODUCT(--(Data!$B$126:$AGQ$126&lt;&gt;"")*(Data!B41:AGQ41&lt;&gt;""))</f>
        <v>0</v>
      </c>
      <c r="DA26" s="2" cm="1">
        <f t="array" ref="DA26">SUMPRODUCT(--(Data!$B$127:$AGQ$127&lt;&gt;"")*(Data!B41:AGQ41&lt;&gt;""))</f>
        <v>0</v>
      </c>
      <c r="DB26" s="2" cm="1">
        <f t="array" ref="DB26">SUMPRODUCT(--(Data!$B$128:$AGQ$128&lt;&gt;"")*(Data!B41:AGQ41&lt;&gt;""))</f>
        <v>0</v>
      </c>
      <c r="DC26" s="2" cm="1">
        <f t="array" ref="DC26">SUMPRODUCT(--(Data!$B$129:$AGQ$129&lt;&gt;"")*(Data!B41:AGQ41&lt;&gt;""))</f>
        <v>0</v>
      </c>
      <c r="DD26" s="2" cm="1">
        <f t="array" ref="DD26">SUMPRODUCT(--(Data!$B$130:$AGQ$130&lt;&gt;"")*(Data!B41:AGQ41&lt;&gt;""))</f>
        <v>0</v>
      </c>
      <c r="DE26" s="2" cm="1">
        <f t="array" ref="DE26">SUMPRODUCT(--(Data!$B$131:$AGQ$131&lt;&gt;"")*(Data!B41:AGQ41&lt;&gt;""))</f>
        <v>0</v>
      </c>
      <c r="DF26" s="2" cm="1">
        <f t="array" ref="DF26">SUMPRODUCT(--(Data!$B$132:$AGQ$132&lt;&gt;"")*(Data!B41:AGQ41&lt;&gt;""))</f>
        <v>0</v>
      </c>
      <c r="DG26" s="2" cm="1">
        <f t="array" ref="DG26">SUMPRODUCT(--(Data!$B$133:$AGQ$133&lt;&gt;"")*(Data!B41:AGQ41&lt;&gt;""))</f>
        <v>0</v>
      </c>
      <c r="DH26" s="2" cm="1">
        <f t="array" ref="DH26">SUMPRODUCT(--(Data!$B$134:$AGQ$134&lt;&gt;"")*(Data!B41:AGQ41&lt;&gt;""))</f>
        <v>0</v>
      </c>
      <c r="DI26" s="2" cm="1">
        <f t="array" ref="DI26">SUMPRODUCT(--(Data!$B$135:$AGQ$135&lt;&gt;"")*(Data!B41:AGQ41&lt;&gt;""))</f>
        <v>0</v>
      </c>
      <c r="DJ26" s="2" cm="1">
        <f t="array" ref="DJ26">SUMPRODUCT(--(Data!$B$136:$AGQ$136&lt;&gt;"")*(Data!B41:AGQ41&lt;&gt;""))</f>
        <v>54</v>
      </c>
      <c r="DK26" s="2" cm="1">
        <f t="array" ref="DK26">SUMPRODUCT(--(Data!$B$137:$AGQ$137&lt;&gt;"")*(Data!B41:AGQ41&lt;&gt;""))</f>
        <v>9</v>
      </c>
      <c r="DL26" s="2" cm="1">
        <f t="array" ref="DL26">SUMPRODUCT(--(Data!$B$138:$AGQ$138&lt;&gt;"")*(Data!B41:AGQ41&lt;&gt;""))</f>
        <v>0</v>
      </c>
      <c r="DM26" s="2" cm="1">
        <f t="array" ref="DM26">SUMPRODUCT(--(Data!$B$139:$AGQ$139&lt;&gt;"")*(Data!B41:AGQ41&lt;&gt;""))</f>
        <v>9</v>
      </c>
      <c r="DN26" s="2" cm="1">
        <f t="array" ref="DN26">SUMPRODUCT(--(Data!$B$140:$AGQ$140&lt;&gt;"")*(Data!B41:AGQ41&lt;&gt;""))</f>
        <v>9</v>
      </c>
      <c r="DO26" s="2" cm="1">
        <f t="array" ref="DO26">SUMPRODUCT(--(Data!$B$141:$AGQ$141&lt;&gt;"")*(Data!B41:AGQ41&lt;&gt;""))</f>
        <v>9</v>
      </c>
      <c r="DP26" s="2" cm="1">
        <f t="array" ref="DP26">SUMPRODUCT(--(Data!$B$142:$AGQ$142&lt;&gt;"")*(Data!B41:AGQ41&lt;&gt;""))</f>
        <v>9</v>
      </c>
      <c r="DQ26" s="2" cm="1">
        <f t="array" ref="DQ26">SUMPRODUCT(--(Data!$B$143:$AGQ$143&lt;&gt;"")*(Data!B41:AGQ41&lt;&gt;""))</f>
        <v>0</v>
      </c>
      <c r="DR26" s="2" cm="1">
        <f t="array" ref="DR26">SUMPRODUCT(--(Data!$B$144:$AGQ$144&lt;&gt;"")*(Data!B41:AGQ41&lt;&gt;""))</f>
        <v>0</v>
      </c>
      <c r="DS26" s="2" cm="1">
        <f t="array" ref="DS26">SUMPRODUCT(--(Data!$B$145:$AGQ$145&lt;&gt;"")*(Data!B41:AGQ41&lt;&gt;""))</f>
        <v>0</v>
      </c>
      <c r="DT26" s="2" cm="1">
        <f t="array" ref="DT26">SUMPRODUCT(--(Data!$B$146:$AGQ$146&lt;&gt;"")*(Data!B41:AGQ41&lt;&gt;""))</f>
        <v>0</v>
      </c>
      <c r="DU26" s="2" cm="1">
        <f t="array" ref="DU26">SUMPRODUCT(--(Data!$B$147:$AGQ$147&lt;&gt;"")*(Data!B41:AGQ41&lt;&gt;""))</f>
        <v>0</v>
      </c>
      <c r="DV26" s="2" cm="1">
        <f t="array" ref="DV26">SUMPRODUCT(--(Data!$B$148:$AGQ$148&lt;&gt;"")*(Data!B41:AGQ41&lt;&gt;""))</f>
        <v>0</v>
      </c>
      <c r="DW26" s="2" cm="1">
        <f t="array" ref="DW26">SUMPRODUCT(--(Data!$B$149:$AGQ$149&lt;&gt;"")*(Data!B41:AGQ41&lt;&gt;""))</f>
        <v>0</v>
      </c>
      <c r="DX26" s="2" cm="1">
        <f t="array" ref="DX26">SUMPRODUCT(--(Data!$B$150:$AGQ$150&lt;&gt;"")*(Data!B41:AGQ41&lt;&gt;""))</f>
        <v>0</v>
      </c>
      <c r="DY26" s="2" cm="1">
        <f t="array" ref="DY26">SUMPRODUCT(--(Data!$B$151:$AGQ$151&lt;&gt;"")*(Data!B41:AGQ41&lt;&gt;""))</f>
        <v>0</v>
      </c>
      <c r="DZ26" s="2" cm="1">
        <f t="array" ref="DZ26">SUMPRODUCT(--(Data!$B$152:$AGQ$152&lt;&gt;"")*(Data!B41:AGQ41&lt;&gt;""))</f>
        <v>0</v>
      </c>
      <c r="EA26" s="2" cm="1">
        <f t="array" ref="EA26">SUMPRODUCT(--(Data!$B$153:$AGQ$153&lt;&gt;"")*(Data!B41:AGQ41&lt;&gt;""))</f>
        <v>0</v>
      </c>
      <c r="EB26" s="2" cm="1">
        <f t="array" ref="EB26">SUMPRODUCT(--(Data!$B$154:$AGQ$154&lt;&gt;"")*(Data!B41:AGQ41&lt;&gt;""))</f>
        <v>0</v>
      </c>
      <c r="EC26" s="2" cm="1">
        <f t="array" ref="EC26">SUMPRODUCT(--(Data!$B$155:$AGQ$155&lt;&gt;"")*(Data!B41:AGQ41&lt;&gt;""))</f>
        <v>0</v>
      </c>
      <c r="ED26" s="2" cm="1">
        <f t="array" ref="ED26">SUMPRODUCT(--(Data!$B$156:$AGQ$156&lt;&gt;"")*(Data!B41:AGQ41&lt;&gt;""))</f>
        <v>0</v>
      </c>
      <c r="EE26" s="2" cm="1">
        <f t="array" ref="EE26">SUMPRODUCT(--(Data!$B$157:$AGQ$157&lt;&gt;"")*(Data!B41:AGQ41&lt;&gt;""))</f>
        <v>0</v>
      </c>
      <c r="EF26" s="2" cm="1">
        <f t="array" ref="EF26">SUMPRODUCT(--(Data!$B$158:$AGQ$158&lt;&gt;"")*(Data!B41:AGQ41&lt;&gt;""))</f>
        <v>0</v>
      </c>
      <c r="EG26" s="2" cm="1">
        <f t="array" ref="EG26">SUMPRODUCT(--(Data!$B$159:$AGQ$159&lt;&gt;"")*(Data!B41:AGQ41&lt;&gt;""))</f>
        <v>0</v>
      </c>
      <c r="EH26" s="2" cm="1">
        <f t="array" ref="EH26">SUMPRODUCT(--(Data!$B$160:$AGQ$160&lt;&gt;"")*(Data!B41:AGQ41&lt;&gt;""))</f>
        <v>0</v>
      </c>
      <c r="EI26" s="2" cm="1">
        <f t="array" ref="EI26">SUMPRODUCT(--(Data!$B$161:$AGQ$161&lt;&gt;"")*(Data!B41:AGQ41&lt;&gt;""))</f>
        <v>54</v>
      </c>
      <c r="EJ26" s="2" cm="1">
        <f t="array" ref="EJ26">SUMPRODUCT(--(Data!$B$162:$AGQ$162&lt;&gt;"")*(Data!B41:AGQ41&lt;&gt;""))</f>
        <v>0</v>
      </c>
      <c r="EK26" s="2" cm="1">
        <f t="array" ref="EK26">SUMPRODUCT(--(Data!$B$163:$AGQ$163&lt;&gt;"")*(Data!B41:AGQ41&lt;&gt;""))</f>
        <v>0</v>
      </c>
      <c r="EL26" s="2" cm="1">
        <f t="array" ref="EL26">SUMPRODUCT(--(Data!$B$164:$AGQ$164&lt;&gt;"")*(Data!B41:AGQ41&lt;&gt;""))</f>
        <v>0</v>
      </c>
      <c r="EM26" s="2" cm="1">
        <f t="array" ref="EM26">SUMPRODUCT(--(Data!$B$165:$AGQ$165&lt;&gt;"")*(Data!B41:AGQ41&lt;&gt;""))</f>
        <v>0</v>
      </c>
      <c r="EN26" s="2" cm="1">
        <f t="array" ref="EN26">SUMPRODUCT(--(Data!$B$166:$AGQ$166&lt;&gt;"")*(Data!B41:AGQ41&lt;&gt;""))</f>
        <v>0</v>
      </c>
      <c r="EU26" s="2" t="str">
        <f t="shared" si="0"/>
        <v>DRE</v>
      </c>
      <c r="EV26" s="2">
        <f t="shared" si="1"/>
        <v>2</v>
      </c>
    </row>
    <row r="27" spans="1:157" x14ac:dyDescent="0.25">
      <c r="A27" s="1" t="str">
        <f>Data!A42</f>
        <v>FAST-LIO2</v>
      </c>
      <c r="B27" s="12" t="s">
        <v>38</v>
      </c>
      <c r="C27" s="2" cm="1">
        <f t="array" ref="C27">SUMPRODUCT(--(Data!$B$25:$AGQ$25&lt;&gt;"")*(Data!B42:AGQ42&lt;&gt;""))</f>
        <v>0</v>
      </c>
      <c r="D27" s="2" cm="1">
        <f t="array" ref="D27">SUMPRODUCT(--(Data!$B$26:$AGQ$26&lt;&gt;"")*(Data!B42:AGQ42&lt;&gt;""))</f>
        <v>0</v>
      </c>
      <c r="E27" s="2" cm="1">
        <f t="array" ref="E27">SUMPRODUCT(--(Data!$B$27:$AGQ$27&lt;&gt;"")*(Data!B42:AGQ42&lt;&gt;""))</f>
        <v>9</v>
      </c>
      <c r="F27" s="2" cm="1">
        <f t="array" ref="F27">SUMPRODUCT(--(Data!$B$28:$AGQ$28&lt;&gt;"")*(Data!B42:AGQ42&lt;&gt;""))</f>
        <v>0</v>
      </c>
      <c r="G27" s="2" cm="1">
        <f t="array" ref="G27">SUMPRODUCT(--(Data!$B$29:$AGQ$29&lt;&gt;"")*(Data!B42:AGQ42&lt;&gt;""))</f>
        <v>24</v>
      </c>
      <c r="H27" s="2" cm="1">
        <f t="array" ref="H27">SUMPRODUCT(--(Data!$B$30:$AGQ$30&lt;&gt;"")*(Data!B42:AGQ42&lt;&gt;""))</f>
        <v>0</v>
      </c>
      <c r="I27" s="2" cm="1">
        <f t="array" ref="I27">SUMPRODUCT(--(Data!$B$31:$AGQ$31&lt;&gt;"")*(Data!B42:AGQ42&lt;&gt;""))</f>
        <v>0</v>
      </c>
      <c r="J27" s="2" cm="1">
        <f t="array" ref="J27">SUMPRODUCT(--(Data!$B$32:$AGQ$32&lt;&gt;"")*(Data!B42:AGQ42&lt;&gt;""))</f>
        <v>0</v>
      </c>
      <c r="K27" s="2" cm="1">
        <f t="array" ref="K27">SUMPRODUCT(--(Data!$B$33:$AGQ$33&lt;&gt;"")*(Data!B42:AGQ42&lt;&gt;""))</f>
        <v>0</v>
      </c>
      <c r="L27" s="2" cm="1">
        <f t="array" ref="L27">SUMPRODUCT(--(Data!$B$34:$AGQ$34&lt;&gt;"")*(Data!B42:AGQ42&lt;&gt;""))</f>
        <v>0</v>
      </c>
      <c r="M27" s="2" cm="1">
        <f t="array" ref="M27">SUMPRODUCT(--(Data!$B$35:$AGQ$35&lt;&gt;"")*(Data!B42:AGQ42&lt;&gt;""))</f>
        <v>9</v>
      </c>
      <c r="N27" s="2" cm="1">
        <f t="array" ref="N27">SUMPRODUCT(--(Data!$B$36:$AGQ$36&lt;&gt;"")*(Data!B42:AGQ42&lt;&gt;""))</f>
        <v>0</v>
      </c>
      <c r="O27" s="2" cm="1">
        <f t="array" ref="O27">SUMPRODUCT(--(Data!$B$37:$AGQ$37&lt;&gt;"")*(Data!B42:AGQ42&lt;&gt;""))</f>
        <v>9</v>
      </c>
      <c r="P27" s="2" cm="1">
        <f t="array" ref="P27">SUMPRODUCT(--(Data!$B$38:$AGQ$38&lt;&gt;"")*(Data!B42:AGQ42&lt;&gt;""))</f>
        <v>0</v>
      </c>
      <c r="Q27" s="2" cm="1">
        <f t="array" ref="Q27">SUMPRODUCT(--(Data!$B$39:$AGQ$39&lt;&gt;"")*(Data!B42:AGQ42&lt;&gt;""))</f>
        <v>0</v>
      </c>
      <c r="R27" s="2" cm="1">
        <f t="array" ref="R27">SUMPRODUCT(--(Data!$B$40:$AGQ$40&lt;&gt;"")*(Data!B42:AGQ42&lt;&gt;""))</f>
        <v>0</v>
      </c>
      <c r="S27" s="2" cm="1">
        <f t="array" ref="S27">SUMPRODUCT(--(Data!$B$41:$AGQ$41&lt;&gt;"")*(Data!B42:AGQ42&lt;&gt;""))</f>
        <v>9</v>
      </c>
      <c r="T27" s="208"/>
      <c r="U27" s="2" cm="1">
        <f t="array" ref="U27">SUMPRODUCT(--(Data!$B$43:$AGQ$43&lt;&gt;"")*(Data!B42:AGQ42&lt;&gt;""))</f>
        <v>77</v>
      </c>
      <c r="V27" s="2" cm="1">
        <f t="array" ref="V27">SUMPRODUCT(--(Data!$B$44:$AGQ$44&lt;&gt;"")*(Data!B42:AGQ42&lt;&gt;""))</f>
        <v>0</v>
      </c>
      <c r="W27" s="2" cm="1">
        <f t="array" ref="W27">SUMPRODUCT(--(Data!$B$45:$AGQ$45&lt;&gt;"")*(Data!B42:AGQ42&lt;&gt;""))</f>
        <v>9</v>
      </c>
      <c r="X27" s="2" cm="1">
        <f t="array" ref="X27">SUMPRODUCT(--(Data!$B$46:$AGQ$46&lt;&gt;"")*(Data!B42:AGQ42&lt;&gt;""))</f>
        <v>0</v>
      </c>
      <c r="Y27" s="2" cm="1">
        <f t="array" ref="Y27">SUMPRODUCT(--(Data!$B$47:$AGQ$47&lt;&gt;"")*(Data!B42:AGQ42&lt;&gt;""))</f>
        <v>68</v>
      </c>
      <c r="Z27" s="2" cm="1">
        <f t="array" ref="Z27">SUMPRODUCT(--(Data!$B$48:$AGQ$48&lt;&gt;"")*(Data!B42:AGQ42&lt;&gt;""))</f>
        <v>33</v>
      </c>
      <c r="AA27" s="2" cm="1">
        <f t="array" ref="AA27">SUMPRODUCT(--(Data!$B$49:$AGQ$49&lt;&gt;"")*(Data!B42:AGQ42&lt;&gt;""))</f>
        <v>24</v>
      </c>
      <c r="AB27" s="2" cm="1">
        <f t="array" ref="AB27">SUMPRODUCT(--(Data!$B$50:$AGQ$50&lt;&gt;"")*(Data!B42:AGQ42&lt;&gt;""))</f>
        <v>0</v>
      </c>
      <c r="AC27" s="2" cm="1">
        <f t="array" ref="AC27">SUMPRODUCT(--(Data!$B$51:$AGQ$51&lt;&gt;"")*(Data!B42:AGQ42&lt;&gt;""))</f>
        <v>0</v>
      </c>
      <c r="AD27" s="2" cm="1">
        <f t="array" ref="AD27">SUMPRODUCT(--(Data!$B$52:$AGQ$52&lt;&gt;"")*(Data!B42:AGQ42&lt;&gt;""))</f>
        <v>21</v>
      </c>
      <c r="AE27" s="2" cm="1">
        <f t="array" ref="AE27">SUMPRODUCT(--(Data!$B$53:$AGQ$53&lt;&gt;"")*(Data!B42:AGQ42&lt;&gt;""))</f>
        <v>25</v>
      </c>
      <c r="AF27" s="2" cm="1">
        <f t="array" ref="AF27">SUMPRODUCT(--(Data!$B$54:$AGQ$54&lt;&gt;"")*(Data!B42:AGQ42&lt;&gt;""))</f>
        <v>0</v>
      </c>
      <c r="AG27" s="2" cm="1">
        <f t="array" ref="AG27">SUMPRODUCT(--(Data!$B$55:$AGQ$55&lt;&gt;"")*(Data!B42:AGQ42&lt;&gt;""))</f>
        <v>0</v>
      </c>
      <c r="AH27" s="2" cm="1">
        <f t="array" ref="AH27">SUMPRODUCT(--(Data!$B$56:$AGQ$56&lt;&gt;"")*(Data!B42:AGQ42&lt;&gt;""))</f>
        <v>0</v>
      </c>
      <c r="AI27" s="2" cm="1">
        <f t="array" ref="AI27">SUMPRODUCT(--(Data!$B$57:$AGQ$57&lt;&gt;"")*(Data!B42:AGQ42&lt;&gt;""))</f>
        <v>22</v>
      </c>
      <c r="AJ27" s="2" cm="1">
        <f t="array" ref="AJ27">SUMPRODUCT(--(Data!$B$58:$AGQ$58&lt;&gt;"")*(Data!B42:AGQ42&lt;&gt;""))</f>
        <v>0</v>
      </c>
      <c r="AK27" s="2" cm="1">
        <f t="array" ref="AK27">SUMPRODUCT(--(Data!$B$59:$AGQ$59&lt;&gt;"")*(Data!B42:AGQ42&lt;&gt;""))</f>
        <v>0</v>
      </c>
      <c r="AL27" s="2" cm="1">
        <f t="array" ref="AL27">SUMPRODUCT(--(Data!$B$60:$AGQ$60&lt;&gt;"")*(Data!B42:AGQ42&lt;&gt;""))</f>
        <v>0</v>
      </c>
      <c r="AM27" s="2" cm="1">
        <f t="array" ref="AM27">SUMPRODUCT(--(Data!$B$61:$AGQ$61&lt;&gt;"")*(Data!B42:AGQ42&lt;&gt;""))</f>
        <v>0</v>
      </c>
      <c r="AN27" s="2" cm="1">
        <f t="array" ref="AN27">SUMPRODUCT(--(Data!$B$62:$AGQ$62&lt;&gt;"")*(Data!B42:AGQ42&lt;&gt;""))</f>
        <v>0</v>
      </c>
      <c r="AO27" s="2" cm="1">
        <f t="array" ref="AO27">SUMPRODUCT(--(Data!$B$63:$AGQ$63&lt;&gt;"")*(Data!B42:AGQ42&lt;&gt;""))</f>
        <v>0</v>
      </c>
      <c r="AP27" s="2" cm="1">
        <f t="array" ref="AP27">SUMPRODUCT(--(Data!$B$64:$AGQ$64&lt;&gt;"")*(Data!B42:AGQ42&lt;&gt;""))</f>
        <v>0</v>
      </c>
      <c r="AQ27" s="2" cm="1">
        <f t="array" ref="AQ27">SUMPRODUCT(--(Data!$B$65:$AGQ$65&lt;&gt;"")*(Data!B42:AGQ42&lt;&gt;""))</f>
        <v>0</v>
      </c>
      <c r="AR27" s="2" cm="1">
        <f t="array" ref="AR27">SUMPRODUCT(--(Data!$B$66:$AGQ$66&lt;&gt;"")*(Data!B42:AGQ42&lt;&gt;""))</f>
        <v>0</v>
      </c>
      <c r="AS27" s="2" cm="1">
        <f t="array" ref="AS27">SUMPRODUCT(--(Data!$B$67:$AGQ$67&lt;&gt;"")*(Data!B42:AGQ42&lt;&gt;""))</f>
        <v>0</v>
      </c>
      <c r="AT27" s="2" cm="1">
        <f t="array" ref="AT27">SUMPRODUCT(--(Data!$B$68:$AGQ$68&lt;&gt;"")*(Data!B42:AGQ42&lt;&gt;""))</f>
        <v>0</v>
      </c>
      <c r="AU27" s="2" cm="1">
        <f t="array" ref="AU27">SUMPRODUCT(--(Data!$B$69:$AGQ$69&lt;&gt;"")*(Data!B42:AGQ42&lt;&gt;""))</f>
        <v>0</v>
      </c>
      <c r="AV27" s="2" cm="1">
        <f t="array" ref="AV27">SUMPRODUCT(--(Data!$B$70:$AGQ$70&lt;&gt;"")*(Data!B42:AGQ42&lt;&gt;""))</f>
        <v>0</v>
      </c>
      <c r="AW27" s="2" cm="1">
        <f t="array" ref="AW27">SUMPRODUCT(--(Data!$B$71:$AGQ$71&lt;&gt;"")*(Data!B42:AGQ42&lt;&gt;""))</f>
        <v>9</v>
      </c>
      <c r="AX27" s="2" cm="1">
        <f t="array" ref="AX27">SUMPRODUCT(--(Data!$B$72:$AGQ$72&lt;&gt;"")*(Data!B42:AGQ42&lt;&gt;""))</f>
        <v>47</v>
      </c>
      <c r="AY27" s="2" cm="1">
        <f t="array" ref="AY27">SUMPRODUCT(--(Data!$B$73:$AGQ$73&lt;&gt;"")*(Data!B42:AGQ42&lt;&gt;""))</f>
        <v>0</v>
      </c>
      <c r="AZ27" s="2" cm="1">
        <f t="array" ref="AZ27">SUMPRODUCT(--(Data!$B$74:$AGQ$74&lt;&gt;"")*(Data!B42:AGQ42&lt;&gt;""))</f>
        <v>0</v>
      </c>
      <c r="BA27" s="2" cm="1">
        <f t="array" ref="BA27">SUMPRODUCT(--(Data!$B$75:$AGQ$75&lt;&gt;"")*(Data!B42:AGQ42&lt;&gt;""))</f>
        <v>0</v>
      </c>
      <c r="BB27" s="2" cm="1">
        <f t="array" ref="BB27">SUMPRODUCT(--(Data!$B$76:$AGQ$76&lt;&gt;"")*(Data!B42:AGQ42&lt;&gt;""))</f>
        <v>0</v>
      </c>
      <c r="BC27" s="2" cm="1">
        <f t="array" ref="BC27">SUMPRODUCT(--(Data!$B$77:$AGQ$77&lt;&gt;"")*(Data!B42:AGQ42&lt;&gt;""))</f>
        <v>0</v>
      </c>
      <c r="BD27" s="2" cm="1">
        <f t="array" ref="BD27">SUMPRODUCT(--(Data!$B$78:$AGQ$78&lt;&gt;"")*(Data!B42:AGQ42&lt;&gt;""))</f>
        <v>0</v>
      </c>
      <c r="BE27" s="2" cm="1">
        <f t="array" ref="BE27">SUMPRODUCT(--(Data!$B$79:$AGQ$79&lt;&gt;"")*(Data!B42:AGQ42&lt;&gt;""))</f>
        <v>0</v>
      </c>
      <c r="BF27" s="2" cm="1">
        <f t="array" ref="BF27">SUMPRODUCT(--(Data!$B$80:$AGQ$80&lt;&gt;"")*(Data!B42:AGQ42&lt;&gt;""))</f>
        <v>0</v>
      </c>
      <c r="BG27" s="2" cm="1">
        <f t="array" ref="BG27">SUMPRODUCT(--(Data!$B$81:$AGQ$81&lt;&gt;"")*(Data!B42:AGQ42&lt;&gt;""))</f>
        <v>0</v>
      </c>
      <c r="BH27" s="2" cm="1">
        <f t="array" ref="BH27">SUMPRODUCT(--(Data!$B$82:$AGQ$82&lt;&gt;"")*(Data!B42:AGQ42&lt;&gt;""))</f>
        <v>0</v>
      </c>
      <c r="BI27" s="2" cm="1">
        <f t="array" ref="BI27">SUMPRODUCT(--(Data!$B$83:$AGQ$83&lt;&gt;"")*(Data!B42:AGQ42&lt;&gt;""))</f>
        <v>0</v>
      </c>
      <c r="BJ27" s="2" cm="1">
        <f t="array" ref="BJ27">SUMPRODUCT(--(Data!$B$84:$AGQ$84&lt;&gt;"")*(Data!B42:AGQ42&lt;&gt;""))</f>
        <v>0</v>
      </c>
      <c r="BK27" s="2" cm="1">
        <f t="array" ref="BK27">SUMPRODUCT(--(Data!$B$85:$AGQ$85&lt;&gt;"")*(Data!B42:AGQ42&lt;&gt;""))</f>
        <v>0</v>
      </c>
      <c r="BL27" s="2" cm="1">
        <f t="array" ref="BL27">SUMPRODUCT(--(Data!$B$86:$AGQ$86&lt;&gt;"")*(Data!B42:AGQ42&lt;&gt;""))</f>
        <v>0</v>
      </c>
      <c r="BM27" s="2" cm="1">
        <f t="array" ref="BM27">SUMPRODUCT(--(Data!$B$87:$AGQ$87&lt;&gt;"")*(Data!B42:AGQ42&lt;&gt;""))</f>
        <v>0</v>
      </c>
      <c r="BN27" s="2" cm="1">
        <f t="array" ref="BN27">SUMPRODUCT(--(Data!$B$88:$AGQ$88&lt;&gt;"")*(Data!B42:AGQ42&lt;&gt;""))</f>
        <v>0</v>
      </c>
      <c r="BO27" s="2" cm="1">
        <f t="array" ref="BO27">SUMPRODUCT(--(Data!$B$89:$AGQ$89&lt;&gt;"")*(Data!B42:AGQ42&lt;&gt;""))</f>
        <v>0</v>
      </c>
      <c r="BP27" s="2" cm="1">
        <f t="array" ref="BP27">SUMPRODUCT(--(Data!$B$90:$AGQ$90&lt;&gt;"")*(Data!B42:AGQ42&lt;&gt;""))</f>
        <v>18</v>
      </c>
      <c r="BQ27" s="2" cm="1">
        <f t="array" ref="BQ27">SUMPRODUCT(--(Data!$B$91:$AGQ$91&lt;&gt;"")*(Data!B42:AGQ42&lt;&gt;""))</f>
        <v>0</v>
      </c>
      <c r="BR27" s="2" cm="1">
        <f t="array" ref="BR27">SUMPRODUCT(--(Data!$B$92:$AGQ$92&lt;&gt;"")*(Data!B42:AGQ42&lt;&gt;""))</f>
        <v>0</v>
      </c>
      <c r="BS27" s="2" cm="1">
        <f t="array" ref="BS27">SUMPRODUCT(--(Data!$B$93:$AGQ$93&lt;&gt;"")*(Data!B42:AGQ42&lt;&gt;""))</f>
        <v>0</v>
      </c>
      <c r="BT27" s="2" cm="1">
        <f t="array" ref="BT27">SUMPRODUCT(--(Data!$B$94:$AGQ$94&lt;&gt;"")*(Data!B42:AGQ42&lt;&gt;""))</f>
        <v>0</v>
      </c>
      <c r="BU27" s="2" cm="1">
        <f t="array" ref="BU27">SUMPRODUCT(--(Data!$B$95:$AGQ$95&lt;&gt;"")*(Data!B42:AGQ42&lt;&gt;""))</f>
        <v>0</v>
      </c>
      <c r="BV27" s="2" cm="1">
        <f t="array" ref="BV27">SUMPRODUCT(--(Data!$B$96:$AGQ$96&lt;&gt;"")*(Data!B42:AGQ42&lt;&gt;""))</f>
        <v>0</v>
      </c>
      <c r="BW27" s="2" cm="1">
        <f t="array" ref="BW27">SUMPRODUCT(--(Data!$B$97:$AGQ$97&lt;&gt;"")*(Data!B42:AGQ42&lt;&gt;""))</f>
        <v>0</v>
      </c>
      <c r="BX27" s="2" cm="1">
        <f t="array" ref="BX27">SUMPRODUCT(--(Data!$B$98:$AGQ$98&lt;&gt;"")*(Data!B42:AGQ42&lt;&gt;""))</f>
        <v>0</v>
      </c>
      <c r="BY27" s="2" cm="1">
        <f t="array" ref="BY27">SUMPRODUCT(--(Data!$B$99:$AGQ$99&lt;&gt;"")*(Data!B42:AGQ42&lt;&gt;""))</f>
        <v>0</v>
      </c>
      <c r="BZ27" s="2" cm="1">
        <f t="array" ref="BZ27">SUMPRODUCT(--(Data!$B$100:$AGQ$100&lt;&gt;"")*(Data!B42:AGQ42&lt;&gt;""))</f>
        <v>0</v>
      </c>
      <c r="CA27" s="2" cm="1">
        <f t="array" ref="CA27">SUMPRODUCT(--(Data!$B$101:$AGQ$101&lt;&gt;"")*(Data!B42:AGQ42&lt;&gt;""))</f>
        <v>0</v>
      </c>
      <c r="CB27" s="2" cm="1">
        <f t="array" ref="CB27">SUMPRODUCT(--(Data!$B$102:$AGQ$102&lt;&gt;"")*(Data!B42:AGQ42&lt;&gt;""))</f>
        <v>0</v>
      </c>
      <c r="CC27" s="2" cm="1">
        <f t="array" ref="CC27">SUMPRODUCT(--(Data!$B$103:$AGQ$103&lt;&gt;"")*(Data!B42:AGQ42&lt;&gt;""))</f>
        <v>9</v>
      </c>
      <c r="CD27" s="2" cm="1">
        <f t="array" ref="CD27">SUMPRODUCT(--(Data!$B$104:$AGQ$104&lt;&gt;"")*(Data!B42:AGQ42&lt;&gt;""))</f>
        <v>0</v>
      </c>
      <c r="CE27" s="2" cm="1">
        <f t="array" ref="CE27">SUMPRODUCT(--(Data!$B$105:$AGQ$105&lt;&gt;"")*(Data!B42:AGQ42&lt;&gt;""))</f>
        <v>0</v>
      </c>
      <c r="CF27" s="2" cm="1">
        <f t="array" ref="CF27">SUMPRODUCT(--(Data!$B$106:$AGQ$106&lt;&gt;"")*(Data!B42:AGQ42&lt;&gt;""))</f>
        <v>0</v>
      </c>
      <c r="CG27" s="2" cm="1">
        <f t="array" ref="CG27">SUMPRODUCT(--(Data!$B$107:$AGQ$107&lt;&gt;"")*(Data!B42:AGQ42&lt;&gt;""))</f>
        <v>0</v>
      </c>
      <c r="CH27" s="2" cm="1">
        <f t="array" ref="CH27">SUMPRODUCT(--(Data!$B$108:$AGQ$108&lt;&gt;"")*(Data!B42:AGQ42&lt;&gt;""))</f>
        <v>0</v>
      </c>
      <c r="CI27" s="2" cm="1">
        <f t="array" ref="CI27">SUMPRODUCT(--(Data!$B$109:$AGQ$109&lt;&gt;"")*(Data!B42:AGQ42&lt;&gt;""))</f>
        <v>0</v>
      </c>
      <c r="CJ27" s="2" cm="1">
        <f t="array" ref="CJ27">SUMPRODUCT(--(Data!$B$110:$AGQ$110&lt;&gt;"")*(Data!B42:AGQ42&lt;&gt;""))</f>
        <v>0</v>
      </c>
      <c r="CK27" s="2" cm="1">
        <f t="array" ref="CK27">SUMPRODUCT(--(Data!$B$111:$AGQ$111&lt;&gt;"")*(Data!B42:AGQ42&lt;&gt;""))</f>
        <v>9</v>
      </c>
      <c r="CL27" s="2" cm="1">
        <f t="array" ref="CL27">SUMPRODUCT(--(Data!$B$112:$AGQ$112&lt;&gt;"")*(Data!B42:AGQ42&lt;&gt;""))</f>
        <v>22</v>
      </c>
      <c r="CM27" s="2" cm="1">
        <f t="array" ref="CM27">SUMPRODUCT(--(Data!$B$113:$AGQ$113&lt;&gt;"")*(Data!B42:AGQ42&lt;&gt;""))</f>
        <v>0</v>
      </c>
      <c r="CN27" s="2" cm="1">
        <f t="array" ref="CN27">SUMPRODUCT(--(Data!$B$114:$AGQ$114&lt;&gt;"")*(Data!B42:AGQ42&lt;&gt;""))</f>
        <v>0</v>
      </c>
      <c r="CO27" s="2" cm="1">
        <f t="array" ref="CO27">SUMPRODUCT(--(Data!$B$115:$AGQ$115&lt;&gt;"")*(Data!B42:AGQ42&lt;&gt;""))</f>
        <v>0</v>
      </c>
      <c r="CP27" s="2" cm="1">
        <f t="array" ref="CP27">SUMPRODUCT(--(Data!$B$116:$AGQ$116&lt;&gt;"")*(Data!B42:AGQ42&lt;&gt;""))</f>
        <v>0</v>
      </c>
      <c r="CQ27" s="2" cm="1">
        <f t="array" ref="CQ27">SUMPRODUCT(--(Data!$B$117:$AGQ$117&lt;&gt;"")*(Data!B42:AGQ42&lt;&gt;""))</f>
        <v>0</v>
      </c>
      <c r="CR27" s="2" cm="1">
        <f t="array" ref="CR27">SUMPRODUCT(--(Data!$B$118:$AGQ$118&lt;&gt;"")*(Data!B42:AGQ42&lt;&gt;""))</f>
        <v>0</v>
      </c>
      <c r="CS27" s="2" cm="1">
        <f t="array" ref="CS27">SUMPRODUCT(--(Data!$B$119:$AGQ$119&lt;&gt;"")*(Data!B42:AGQ42&lt;&gt;""))</f>
        <v>0</v>
      </c>
      <c r="CT27" s="2" cm="1">
        <f t="array" ref="CT27">SUMPRODUCT(--(Data!$B$120:$AGQ$120&lt;&gt;"")*(Data!B42:AGQ42&lt;&gt;""))</f>
        <v>0</v>
      </c>
      <c r="CU27" s="2" cm="1">
        <f t="array" ref="CU27">SUMPRODUCT(--(Data!$B$121:$AGQ$121&lt;&gt;"")*(Data!B42:AGQ42&lt;&gt;""))</f>
        <v>0</v>
      </c>
      <c r="CV27" s="2" cm="1">
        <f t="array" ref="CV27">SUMPRODUCT(--(Data!$B$122:$AGQ$122&lt;&gt;"")*(Data!B42:AGQ42&lt;&gt;""))</f>
        <v>8</v>
      </c>
      <c r="CW27" s="2" cm="1">
        <f t="array" ref="CW27">SUMPRODUCT(--(Data!$B$123:$AGQ$123&lt;&gt;"")*(Data!B42:AGQ42&lt;&gt;""))</f>
        <v>8</v>
      </c>
      <c r="CX27" s="2" cm="1">
        <f t="array" ref="CX27">SUMPRODUCT(--(Data!$B$124:$AGQ$124&lt;&gt;"")*(Data!B42:AGQ42&lt;&gt;""))</f>
        <v>8</v>
      </c>
      <c r="CY27" s="2" cm="1">
        <f t="array" ref="CY27">SUMPRODUCT(--(Data!$B$125:$AGQ$125&lt;&gt;"")*(Data!B42:AGQ42&lt;&gt;""))</f>
        <v>0</v>
      </c>
      <c r="CZ27" s="2" cm="1">
        <f t="array" ref="CZ27">SUMPRODUCT(--(Data!$B$126:$AGQ$126&lt;&gt;"")*(Data!B42:AGQ42&lt;&gt;""))</f>
        <v>30</v>
      </c>
      <c r="DA27" s="2" cm="1">
        <f t="array" ref="DA27">SUMPRODUCT(--(Data!$B$127:$AGQ$127&lt;&gt;"")*(Data!B42:AGQ42&lt;&gt;""))</f>
        <v>18</v>
      </c>
      <c r="DB27" s="2" cm="1">
        <f t="array" ref="DB27">SUMPRODUCT(--(Data!$B$128:$AGQ$128&lt;&gt;"")*(Data!B42:AGQ42&lt;&gt;""))</f>
        <v>18</v>
      </c>
      <c r="DC27" s="2" cm="1">
        <f t="array" ref="DC27">SUMPRODUCT(--(Data!$B$129:$AGQ$129&lt;&gt;"")*(Data!B42:AGQ42&lt;&gt;""))</f>
        <v>18</v>
      </c>
      <c r="DD27" s="2" cm="1">
        <f t="array" ref="DD27">SUMPRODUCT(--(Data!$B$130:$AGQ$130&lt;&gt;"")*(Data!B42:AGQ42&lt;&gt;""))</f>
        <v>22</v>
      </c>
      <c r="DE27" s="2" cm="1">
        <f t="array" ref="DE27">SUMPRODUCT(--(Data!$B$131:$AGQ$131&lt;&gt;"")*(Data!B42:AGQ42&lt;&gt;""))</f>
        <v>9</v>
      </c>
      <c r="DF27" s="2" cm="1">
        <f t="array" ref="DF27">SUMPRODUCT(--(Data!$B$132:$AGQ$132&lt;&gt;"")*(Data!B42:AGQ42&lt;&gt;""))</f>
        <v>18</v>
      </c>
      <c r="DG27" s="2" cm="1">
        <f t="array" ref="DG27">SUMPRODUCT(--(Data!$B$133:$AGQ$133&lt;&gt;"")*(Data!B42:AGQ42&lt;&gt;""))</f>
        <v>22</v>
      </c>
      <c r="DH27" s="2" cm="1">
        <f t="array" ref="DH27">SUMPRODUCT(--(Data!$B$134:$AGQ$134&lt;&gt;"")*(Data!B42:AGQ42&lt;&gt;""))</f>
        <v>22</v>
      </c>
      <c r="DI27" s="2" cm="1">
        <f t="array" ref="DI27">SUMPRODUCT(--(Data!$B$135:$AGQ$135&lt;&gt;"")*(Data!B42:AGQ42&lt;&gt;""))</f>
        <v>22</v>
      </c>
      <c r="DJ27" s="2" cm="1">
        <f t="array" ref="DJ27">SUMPRODUCT(--(Data!$B$136:$AGQ$136&lt;&gt;"")*(Data!B42:AGQ42&lt;&gt;""))</f>
        <v>0</v>
      </c>
      <c r="DK27" s="2" cm="1">
        <f t="array" ref="DK27">SUMPRODUCT(--(Data!$B$137:$AGQ$137&lt;&gt;"")*(Data!B42:AGQ42&lt;&gt;""))</f>
        <v>9</v>
      </c>
      <c r="DL27" s="2" cm="1">
        <f t="array" ref="DL27">SUMPRODUCT(--(Data!$B$138:$AGQ$138&lt;&gt;"")*(Data!B42:AGQ42&lt;&gt;""))</f>
        <v>0</v>
      </c>
      <c r="DM27" s="2" cm="1">
        <f t="array" ref="DM27">SUMPRODUCT(--(Data!$B$139:$AGQ$139&lt;&gt;"")*(Data!B42:AGQ42&lt;&gt;""))</f>
        <v>9</v>
      </c>
      <c r="DN27" s="2" cm="1">
        <f t="array" ref="DN27">SUMPRODUCT(--(Data!$B$140:$AGQ$140&lt;&gt;"")*(Data!B42:AGQ42&lt;&gt;""))</f>
        <v>9</v>
      </c>
      <c r="DO27" s="2" cm="1">
        <f t="array" ref="DO27">SUMPRODUCT(--(Data!$B$141:$AGQ$141&lt;&gt;"")*(Data!B42:AGQ42&lt;&gt;""))</f>
        <v>9</v>
      </c>
      <c r="DP27" s="2" cm="1">
        <f t="array" ref="DP27">SUMPRODUCT(--(Data!$B$142:$AGQ$142&lt;&gt;"")*(Data!B42:AGQ42&lt;&gt;""))</f>
        <v>9</v>
      </c>
      <c r="DQ27" s="2" cm="1">
        <f t="array" ref="DQ27">SUMPRODUCT(--(Data!$B$143:$AGQ$143&lt;&gt;"")*(Data!B42:AGQ42&lt;&gt;""))</f>
        <v>0</v>
      </c>
      <c r="DR27" s="2" cm="1">
        <f t="array" ref="DR27">SUMPRODUCT(--(Data!$B$144:$AGQ$144&lt;&gt;"")*(Data!B42:AGQ42&lt;&gt;""))</f>
        <v>0</v>
      </c>
      <c r="DS27" s="2" cm="1">
        <f t="array" ref="DS27">SUMPRODUCT(--(Data!$B$145:$AGQ$145&lt;&gt;"")*(Data!B42:AGQ42&lt;&gt;""))</f>
        <v>0</v>
      </c>
      <c r="DT27" s="2" cm="1">
        <f t="array" ref="DT27">SUMPRODUCT(--(Data!$B$146:$AGQ$146&lt;&gt;"")*(Data!B42:AGQ42&lt;&gt;""))</f>
        <v>0</v>
      </c>
      <c r="DU27" s="2" cm="1">
        <f t="array" ref="DU27">SUMPRODUCT(--(Data!$B$147:$AGQ$147&lt;&gt;"")*(Data!B42:AGQ42&lt;&gt;""))</f>
        <v>0</v>
      </c>
      <c r="DV27" s="2" cm="1">
        <f t="array" ref="DV27">SUMPRODUCT(--(Data!$B$148:$AGQ$148&lt;&gt;"")*(Data!B42:AGQ42&lt;&gt;""))</f>
        <v>0</v>
      </c>
      <c r="DW27" s="2" cm="1">
        <f t="array" ref="DW27">SUMPRODUCT(--(Data!$B$149:$AGQ$149&lt;&gt;"")*(Data!B42:AGQ42&lt;&gt;""))</f>
        <v>0</v>
      </c>
      <c r="DX27" s="2" cm="1">
        <f t="array" ref="DX27">SUMPRODUCT(--(Data!$B$150:$AGQ$150&lt;&gt;"")*(Data!B42:AGQ42&lt;&gt;""))</f>
        <v>0</v>
      </c>
      <c r="DY27" s="2" cm="1">
        <f t="array" ref="DY27">SUMPRODUCT(--(Data!$B$151:$AGQ$151&lt;&gt;"")*(Data!B42:AGQ42&lt;&gt;""))</f>
        <v>0</v>
      </c>
      <c r="DZ27" s="2" cm="1">
        <f t="array" ref="DZ27">SUMPRODUCT(--(Data!$B$152:$AGQ$152&lt;&gt;"")*(Data!B42:AGQ42&lt;&gt;""))</f>
        <v>0</v>
      </c>
      <c r="EA27" s="2" cm="1">
        <f t="array" ref="EA27">SUMPRODUCT(--(Data!$B$153:$AGQ$153&lt;&gt;"")*(Data!B42:AGQ42&lt;&gt;""))</f>
        <v>0</v>
      </c>
      <c r="EB27" s="2" cm="1">
        <f t="array" ref="EB27">SUMPRODUCT(--(Data!$B$154:$AGQ$154&lt;&gt;"")*(Data!B42:AGQ42&lt;&gt;""))</f>
        <v>18</v>
      </c>
      <c r="EC27" s="2" cm="1">
        <f t="array" ref="EC27">SUMPRODUCT(--(Data!$B$155:$AGQ$155&lt;&gt;"")*(Data!B42:AGQ42&lt;&gt;""))</f>
        <v>9</v>
      </c>
      <c r="ED27" s="2" cm="1">
        <f t="array" ref="ED27">SUMPRODUCT(--(Data!$B$156:$AGQ$156&lt;&gt;"")*(Data!B42:AGQ42&lt;&gt;""))</f>
        <v>0</v>
      </c>
      <c r="EE27" s="2" cm="1">
        <f t="array" ref="EE27">SUMPRODUCT(--(Data!$B$157:$AGQ$157&lt;&gt;"")*(Data!B42:AGQ42&lt;&gt;""))</f>
        <v>0</v>
      </c>
      <c r="EF27" s="2" cm="1">
        <f t="array" ref="EF27">SUMPRODUCT(--(Data!$B$158:$AGQ$158&lt;&gt;"")*(Data!B42:AGQ42&lt;&gt;""))</f>
        <v>12</v>
      </c>
      <c r="EG27" s="2" cm="1">
        <f t="array" ref="EG27">SUMPRODUCT(--(Data!$B$159:$AGQ$159&lt;&gt;"")*(Data!B42:AGQ42&lt;&gt;""))</f>
        <v>0</v>
      </c>
      <c r="EH27" s="2" cm="1">
        <f t="array" ref="EH27">SUMPRODUCT(--(Data!$B$160:$AGQ$160&lt;&gt;"")*(Data!B42:AGQ42&lt;&gt;""))</f>
        <v>0</v>
      </c>
      <c r="EI27" s="2" cm="1">
        <f t="array" ref="EI27">SUMPRODUCT(--(Data!$B$161:$AGQ$161&lt;&gt;"")*(Data!B42:AGQ42&lt;&gt;""))</f>
        <v>0</v>
      </c>
      <c r="EJ27" s="2" cm="1">
        <f t="array" ref="EJ27">SUMPRODUCT(--(Data!$B$162:$AGQ$162&lt;&gt;"")*(Data!B42:AGQ42&lt;&gt;""))</f>
        <v>0</v>
      </c>
      <c r="EK27" s="2" cm="1">
        <f t="array" ref="EK27">SUMPRODUCT(--(Data!$B$163:$AGQ$163&lt;&gt;"")*(Data!B42:AGQ42&lt;&gt;""))</f>
        <v>0</v>
      </c>
      <c r="EL27" s="2" cm="1">
        <f t="array" ref="EL27">SUMPRODUCT(--(Data!$B$164:$AGQ$164&lt;&gt;"")*(Data!B42:AGQ42&lt;&gt;""))</f>
        <v>0</v>
      </c>
      <c r="EM27" s="2" cm="1">
        <f t="array" ref="EM27">SUMPRODUCT(--(Data!$B$165:$AGQ$165&lt;&gt;"")*(Data!B42:AGQ42&lt;&gt;""))</f>
        <v>0</v>
      </c>
      <c r="EN27" s="2" cm="1">
        <f t="array" ref="EN27">SUMPRODUCT(--(Data!$B$166:$AGQ$166&lt;&gt;"")*(Data!B42:AGQ42&lt;&gt;""))</f>
        <v>0</v>
      </c>
      <c r="EU27" s="2" t="str">
        <f t="shared" si="0"/>
        <v>SVO</v>
      </c>
      <c r="EV27" s="2">
        <f t="shared" si="1"/>
        <v>14</v>
      </c>
    </row>
    <row r="28" spans="1:157" x14ac:dyDescent="0.25">
      <c r="A28" s="1" t="str">
        <f>Data!A43</f>
        <v>LIO-SAM</v>
      </c>
      <c r="B28" s="12" t="s">
        <v>39</v>
      </c>
      <c r="C28" s="2" cm="1">
        <f t="array" ref="C28">SUMPRODUCT(--(Data!$B$25:$AGQ$25&lt;&gt;"")*(Data!B43:AGQ43&lt;&gt;""))</f>
        <v>0</v>
      </c>
      <c r="D28" s="2" cm="1">
        <f t="array" ref="D28">SUMPRODUCT(--(Data!$B$26:$AGQ$26&lt;&gt;"")*(Data!B43:AGQ43&lt;&gt;""))</f>
        <v>20</v>
      </c>
      <c r="E28" s="2" cm="1">
        <f t="array" ref="E28">SUMPRODUCT(--(Data!$B$27:$AGQ$27&lt;&gt;"")*(Data!B43:AGQ43&lt;&gt;""))</f>
        <v>0</v>
      </c>
      <c r="F28" s="2" cm="1">
        <f t="array" ref="F28">SUMPRODUCT(--(Data!$B$28:$AGQ$28&lt;&gt;"")*(Data!B43:AGQ43&lt;&gt;""))</f>
        <v>0</v>
      </c>
      <c r="G28" s="2" cm="1">
        <f t="array" ref="G28">SUMPRODUCT(--(Data!$B$29:$AGQ$29&lt;&gt;"")*(Data!B43:AGQ43&lt;&gt;""))</f>
        <v>0</v>
      </c>
      <c r="H28" s="2" cm="1">
        <f t="array" ref="H28">SUMPRODUCT(--(Data!$B$30:$AGQ$30&lt;&gt;"")*(Data!B43:AGQ43&lt;&gt;""))</f>
        <v>0</v>
      </c>
      <c r="I28" s="2" cm="1">
        <f t="array" ref="I28">SUMPRODUCT(--(Data!$B$31:$AGQ$31&lt;&gt;"")*(Data!B43:AGQ43&lt;&gt;""))</f>
        <v>0</v>
      </c>
      <c r="J28" s="2" cm="1">
        <f t="array" ref="J28">SUMPRODUCT(--(Data!$B$32:$AGQ$32&lt;&gt;"")*(Data!B43:AGQ43&lt;&gt;""))</f>
        <v>13</v>
      </c>
      <c r="K28" s="2" cm="1">
        <f t="array" ref="K28">SUMPRODUCT(--(Data!$B$33:$AGQ$33&lt;&gt;"")*(Data!B43:AGQ43&lt;&gt;""))</f>
        <v>8</v>
      </c>
      <c r="L28" s="2" cm="1">
        <f t="array" ref="L28">SUMPRODUCT(--(Data!$B$34:$AGQ$34&lt;&gt;"")*(Data!B43:AGQ43&lt;&gt;""))</f>
        <v>6</v>
      </c>
      <c r="M28" s="2" cm="1">
        <f t="array" ref="M28">SUMPRODUCT(--(Data!$B$35:$AGQ$35&lt;&gt;"")*(Data!B43:AGQ43&lt;&gt;""))</f>
        <v>13</v>
      </c>
      <c r="N28" s="2" cm="1">
        <f t="array" ref="N28">SUMPRODUCT(--(Data!$B$36:$AGQ$36&lt;&gt;"")*(Data!B43:AGQ43&lt;&gt;""))</f>
        <v>0</v>
      </c>
      <c r="O28" s="2" cm="1">
        <f t="array" ref="O28">SUMPRODUCT(--(Data!$B$37:$AGQ$37&lt;&gt;"")*(Data!B43:AGQ43&lt;&gt;""))</f>
        <v>0</v>
      </c>
      <c r="P28" s="2" cm="1">
        <f t="array" ref="P28">SUMPRODUCT(--(Data!$B$38:$AGQ$38&lt;&gt;"")*(Data!B43:AGQ43&lt;&gt;""))</f>
        <v>0</v>
      </c>
      <c r="Q28" s="2" cm="1">
        <f t="array" ref="Q28">SUMPRODUCT(--(Data!$B$39:$AGQ$39&lt;&gt;"")*(Data!B43:AGQ43&lt;&gt;""))</f>
        <v>0</v>
      </c>
      <c r="R28" s="2" cm="1">
        <f t="array" ref="R28">SUMPRODUCT(--(Data!$B$40:$AGQ$40&lt;&gt;"")*(Data!B43:AGQ43&lt;&gt;""))</f>
        <v>0</v>
      </c>
      <c r="S28" s="2" cm="1">
        <f t="array" ref="S28">SUMPRODUCT(--(Data!$B$41:$AGQ$41&lt;&gt;"")*(Data!B43:AGQ43&lt;&gt;""))</f>
        <v>20</v>
      </c>
      <c r="T28" s="2" cm="1">
        <f t="array" ref="T28">SUMPRODUCT(--(Data!$B$42:$AGQ$42&lt;&gt;"")*(Data!B43:AGQ43&lt;&gt;""))</f>
        <v>77</v>
      </c>
      <c r="U28" s="208"/>
      <c r="V28" s="2" cm="1">
        <f t="array" ref="V28">SUMPRODUCT(--(Data!$B$44:$AGQ$44&lt;&gt;"")*(Data!B43:AGQ43&lt;&gt;""))</f>
        <v>0</v>
      </c>
      <c r="W28" s="2" cm="1">
        <f t="array" ref="W28">SUMPRODUCT(--(Data!$B$45:$AGQ$45&lt;&gt;"")*(Data!B43:AGQ43&lt;&gt;""))</f>
        <v>0</v>
      </c>
      <c r="X28" s="2" cm="1">
        <f t="array" ref="X28">SUMPRODUCT(--(Data!$B$46:$AGQ$46&lt;&gt;"")*(Data!B43:AGQ43&lt;&gt;""))</f>
        <v>0</v>
      </c>
      <c r="Y28" s="2" cm="1">
        <f t="array" ref="Y28">SUMPRODUCT(--(Data!$B$47:$AGQ$47&lt;&gt;"")*(Data!B43:AGQ43&lt;&gt;""))</f>
        <v>30</v>
      </c>
      <c r="Z28" s="2" cm="1">
        <f t="array" ref="Z28">SUMPRODUCT(--(Data!$B$48:$AGQ$48&lt;&gt;"")*(Data!B43:AGQ43&lt;&gt;""))</f>
        <v>0</v>
      </c>
      <c r="AA28" s="2" cm="1">
        <f t="array" ref="AA28">SUMPRODUCT(--(Data!$B$49:$AGQ$49&lt;&gt;"")*(Data!B43:AGQ43&lt;&gt;""))</f>
        <v>0</v>
      </c>
      <c r="AB28" s="2" cm="1">
        <f t="array" ref="AB28">SUMPRODUCT(--(Data!$B$50:$AGQ$50&lt;&gt;"")*(Data!B43:AGQ43&lt;&gt;""))</f>
        <v>0</v>
      </c>
      <c r="AC28" s="2" cm="1">
        <f t="array" ref="AC28">SUMPRODUCT(--(Data!$B$51:$AGQ$51&lt;&gt;"")*(Data!B43:AGQ43&lt;&gt;""))</f>
        <v>0</v>
      </c>
      <c r="AD28" s="2" cm="1">
        <f t="array" ref="AD28">SUMPRODUCT(--(Data!$B$52:$AGQ$52&lt;&gt;"")*(Data!B43:AGQ43&lt;&gt;""))</f>
        <v>31</v>
      </c>
      <c r="AE28" s="2" cm="1">
        <f t="array" ref="AE28">SUMPRODUCT(--(Data!$B$53:$AGQ$53&lt;&gt;"")*(Data!B43:AGQ43&lt;&gt;""))</f>
        <v>21</v>
      </c>
      <c r="AF28" s="2" cm="1">
        <f t="array" ref="AF28">SUMPRODUCT(--(Data!$B$54:$AGQ$54&lt;&gt;"")*(Data!B43:AGQ43&lt;&gt;""))</f>
        <v>0</v>
      </c>
      <c r="AG28" s="2" cm="1">
        <f t="array" ref="AG28">SUMPRODUCT(--(Data!$B$55:$AGQ$55&lt;&gt;"")*(Data!B43:AGQ43&lt;&gt;""))</f>
        <v>0</v>
      </c>
      <c r="AH28" s="2" cm="1">
        <f t="array" ref="AH28">SUMPRODUCT(--(Data!$B$56:$AGQ$56&lt;&gt;"")*(Data!B43:AGQ43&lt;&gt;""))</f>
        <v>44</v>
      </c>
      <c r="AI28" s="2" cm="1">
        <f t="array" ref="AI28">SUMPRODUCT(--(Data!$B$57:$AGQ$57&lt;&gt;"")*(Data!B43:AGQ43&lt;&gt;""))</f>
        <v>30</v>
      </c>
      <c r="AJ28" s="2" cm="1">
        <f t="array" ref="AJ28">SUMPRODUCT(--(Data!$B$58:$AGQ$58&lt;&gt;"")*(Data!B43:AGQ43&lt;&gt;""))</f>
        <v>22</v>
      </c>
      <c r="AK28" s="2" cm="1">
        <f t="array" ref="AK28">SUMPRODUCT(--(Data!$B$59:$AGQ$59&lt;&gt;"")*(Data!B43:AGQ43&lt;&gt;""))</f>
        <v>13</v>
      </c>
      <c r="AL28" s="2" cm="1">
        <f t="array" ref="AL28">SUMPRODUCT(--(Data!$B$60:$AGQ$60&lt;&gt;"")*(Data!B43:AGQ43&lt;&gt;""))</f>
        <v>0</v>
      </c>
      <c r="AM28" s="2" cm="1">
        <f t="array" ref="AM28">SUMPRODUCT(--(Data!$B$61:$AGQ$61&lt;&gt;"")*(Data!B43:AGQ43&lt;&gt;""))</f>
        <v>0</v>
      </c>
      <c r="AN28" s="2" cm="1">
        <f t="array" ref="AN28">SUMPRODUCT(--(Data!$B$62:$AGQ$62&lt;&gt;"")*(Data!B43:AGQ43&lt;&gt;""))</f>
        <v>0</v>
      </c>
      <c r="AO28" s="2" cm="1">
        <f t="array" ref="AO28">SUMPRODUCT(--(Data!$B$63:$AGQ$63&lt;&gt;"")*(Data!B43:AGQ43&lt;&gt;""))</f>
        <v>0</v>
      </c>
      <c r="AP28" s="2" cm="1">
        <f t="array" ref="AP28">SUMPRODUCT(--(Data!$B$64:$AGQ$64&lt;&gt;"")*(Data!B43:AGQ43&lt;&gt;""))</f>
        <v>0</v>
      </c>
      <c r="AQ28" s="2" cm="1">
        <f t="array" ref="AQ28">SUMPRODUCT(--(Data!$B$65:$AGQ$65&lt;&gt;"")*(Data!B43:AGQ43&lt;&gt;""))</f>
        <v>0</v>
      </c>
      <c r="AR28" s="2" cm="1">
        <f t="array" ref="AR28">SUMPRODUCT(--(Data!$B$66:$AGQ$66&lt;&gt;"")*(Data!B43:AGQ43&lt;&gt;""))</f>
        <v>0</v>
      </c>
      <c r="AS28" s="2" cm="1">
        <f t="array" ref="AS28">SUMPRODUCT(--(Data!$B$67:$AGQ$67&lt;&gt;"")*(Data!B43:AGQ43&lt;&gt;""))</f>
        <v>0</v>
      </c>
      <c r="AT28" s="2" cm="1">
        <f t="array" ref="AT28">SUMPRODUCT(--(Data!$B$68:$AGQ$68&lt;&gt;"")*(Data!B43:AGQ43&lt;&gt;""))</f>
        <v>0</v>
      </c>
      <c r="AU28" s="2" cm="1">
        <f t="array" ref="AU28">SUMPRODUCT(--(Data!$B$69:$AGQ$69&lt;&gt;"")*(Data!B43:AGQ43&lt;&gt;""))</f>
        <v>0</v>
      </c>
      <c r="AV28" s="2" cm="1">
        <f t="array" ref="AV28">SUMPRODUCT(--(Data!$B$70:$AGQ$70&lt;&gt;"")*(Data!B43:AGQ43&lt;&gt;""))</f>
        <v>0</v>
      </c>
      <c r="AW28" s="2" cm="1">
        <f t="array" ref="AW28">SUMPRODUCT(--(Data!$B$71:$AGQ$71&lt;&gt;"")*(Data!B43:AGQ43&lt;&gt;""))</f>
        <v>0</v>
      </c>
      <c r="AX28" s="2" cm="1">
        <f t="array" ref="AX28">SUMPRODUCT(--(Data!$B$72:$AGQ$72&lt;&gt;"")*(Data!B43:AGQ43&lt;&gt;""))</f>
        <v>39</v>
      </c>
      <c r="AY28" s="2" cm="1">
        <f t="array" ref="AY28">SUMPRODUCT(--(Data!$B$73:$AGQ$73&lt;&gt;"")*(Data!B43:AGQ43&lt;&gt;""))</f>
        <v>0</v>
      </c>
      <c r="AZ28" s="2" cm="1">
        <f t="array" ref="AZ28">SUMPRODUCT(--(Data!$B$74:$AGQ$74&lt;&gt;"")*(Data!B43:AGQ43&lt;&gt;""))</f>
        <v>0</v>
      </c>
      <c r="BA28" s="2" cm="1">
        <f t="array" ref="BA28">SUMPRODUCT(--(Data!$B$75:$AGQ$75&lt;&gt;"")*(Data!B43:AGQ43&lt;&gt;""))</f>
        <v>0</v>
      </c>
      <c r="BB28" s="2" cm="1">
        <f t="array" ref="BB28">SUMPRODUCT(--(Data!$B$76:$AGQ$76&lt;&gt;"")*(Data!B43:AGQ43&lt;&gt;""))</f>
        <v>0</v>
      </c>
      <c r="BC28" s="2" cm="1">
        <f t="array" ref="BC28">SUMPRODUCT(--(Data!$B$77:$AGQ$77&lt;&gt;"")*(Data!B43:AGQ43&lt;&gt;""))</f>
        <v>0</v>
      </c>
      <c r="BD28" s="2" cm="1">
        <f t="array" ref="BD28">SUMPRODUCT(--(Data!$B$78:$AGQ$78&lt;&gt;"")*(Data!B43:AGQ43&lt;&gt;""))</f>
        <v>0</v>
      </c>
      <c r="BE28" s="2" cm="1">
        <f t="array" ref="BE28">SUMPRODUCT(--(Data!$B$79:$AGQ$79&lt;&gt;"")*(Data!B43:AGQ43&lt;&gt;""))</f>
        <v>0</v>
      </c>
      <c r="BF28" s="2" cm="1">
        <f t="array" ref="BF28">SUMPRODUCT(--(Data!$B$80:$AGQ$80&lt;&gt;"")*(Data!B43:AGQ43&lt;&gt;""))</f>
        <v>0</v>
      </c>
      <c r="BG28" s="2" cm="1">
        <f t="array" ref="BG28">SUMPRODUCT(--(Data!$B$81:$AGQ$81&lt;&gt;"")*(Data!B43:AGQ43&lt;&gt;""))</f>
        <v>0</v>
      </c>
      <c r="BH28" s="2" cm="1">
        <f t="array" ref="BH28">SUMPRODUCT(--(Data!$B$82:$AGQ$82&lt;&gt;"")*(Data!B43:AGQ43&lt;&gt;""))</f>
        <v>0</v>
      </c>
      <c r="BI28" s="2" cm="1">
        <f t="array" ref="BI28">SUMPRODUCT(--(Data!$B$83:$AGQ$83&lt;&gt;"")*(Data!B43:AGQ43&lt;&gt;""))</f>
        <v>0</v>
      </c>
      <c r="BJ28" s="2" cm="1">
        <f t="array" ref="BJ28">SUMPRODUCT(--(Data!$B$84:$AGQ$84&lt;&gt;"")*(Data!B43:AGQ43&lt;&gt;""))</f>
        <v>0</v>
      </c>
      <c r="BK28" s="2" cm="1">
        <f t="array" ref="BK28">SUMPRODUCT(--(Data!$B$85:$AGQ$85&lt;&gt;"")*(Data!B43:AGQ43&lt;&gt;""))</f>
        <v>0</v>
      </c>
      <c r="BL28" s="2" cm="1">
        <f t="array" ref="BL28">SUMPRODUCT(--(Data!$B$86:$AGQ$86&lt;&gt;"")*(Data!B43:AGQ43&lt;&gt;""))</f>
        <v>0</v>
      </c>
      <c r="BM28" s="2" cm="1">
        <f t="array" ref="BM28">SUMPRODUCT(--(Data!$B$87:$AGQ$87&lt;&gt;"")*(Data!B43:AGQ43&lt;&gt;""))</f>
        <v>0</v>
      </c>
      <c r="BN28" s="2" cm="1">
        <f t="array" ref="BN28">SUMPRODUCT(--(Data!$B$88:$AGQ$88&lt;&gt;"")*(Data!B43:AGQ43&lt;&gt;""))</f>
        <v>0</v>
      </c>
      <c r="BO28" s="2" cm="1">
        <f t="array" ref="BO28">SUMPRODUCT(--(Data!$B$89:$AGQ$89&lt;&gt;"")*(Data!B43:AGQ43&lt;&gt;""))</f>
        <v>0</v>
      </c>
      <c r="BP28" s="2" cm="1">
        <f t="array" ref="BP28">SUMPRODUCT(--(Data!$B$90:$AGQ$90&lt;&gt;"")*(Data!B43:AGQ43&lt;&gt;""))</f>
        <v>22</v>
      </c>
      <c r="BQ28" s="2" cm="1">
        <f t="array" ref="BQ28">SUMPRODUCT(--(Data!$B$91:$AGQ$91&lt;&gt;"")*(Data!B43:AGQ43&lt;&gt;""))</f>
        <v>20</v>
      </c>
      <c r="BR28" s="2" cm="1">
        <f t="array" ref="BR28">SUMPRODUCT(--(Data!$B$92:$AGQ$92&lt;&gt;"")*(Data!B43:AGQ43&lt;&gt;""))</f>
        <v>0</v>
      </c>
      <c r="BS28" s="2" cm="1">
        <f t="array" ref="BS28">SUMPRODUCT(--(Data!$B$93:$AGQ$93&lt;&gt;"")*(Data!B43:AGQ43&lt;&gt;""))</f>
        <v>0</v>
      </c>
      <c r="BT28" s="2" cm="1">
        <f t="array" ref="BT28">SUMPRODUCT(--(Data!$B$94:$AGQ$94&lt;&gt;"")*(Data!B43:AGQ43&lt;&gt;""))</f>
        <v>0</v>
      </c>
      <c r="BU28" s="2" cm="1">
        <f t="array" ref="BU28">SUMPRODUCT(--(Data!$B$95:$AGQ$95&lt;&gt;"")*(Data!B43:AGQ43&lt;&gt;""))</f>
        <v>0</v>
      </c>
      <c r="BV28" s="2" cm="1">
        <f t="array" ref="BV28">SUMPRODUCT(--(Data!$B$96:$AGQ$96&lt;&gt;"")*(Data!B43:AGQ43&lt;&gt;""))</f>
        <v>0</v>
      </c>
      <c r="BW28" s="2" cm="1">
        <f t="array" ref="BW28">SUMPRODUCT(--(Data!$B$97:$AGQ$97&lt;&gt;"")*(Data!B43:AGQ43&lt;&gt;""))</f>
        <v>0</v>
      </c>
      <c r="BX28" s="2" cm="1">
        <f t="array" ref="BX28">SUMPRODUCT(--(Data!$B$98:$AGQ$98&lt;&gt;"")*(Data!B43:AGQ43&lt;&gt;""))</f>
        <v>0</v>
      </c>
      <c r="BY28" s="2" cm="1">
        <f t="array" ref="BY28">SUMPRODUCT(--(Data!$B$99:$AGQ$99&lt;&gt;"")*(Data!B43:AGQ43&lt;&gt;""))</f>
        <v>0</v>
      </c>
      <c r="BZ28" s="2" cm="1">
        <f t="array" ref="BZ28">SUMPRODUCT(--(Data!$B$100:$AGQ$100&lt;&gt;"")*(Data!B43:AGQ43&lt;&gt;""))</f>
        <v>0</v>
      </c>
      <c r="CA28" s="2" cm="1">
        <f t="array" ref="CA28">SUMPRODUCT(--(Data!$B$101:$AGQ$101&lt;&gt;"")*(Data!B43:AGQ43&lt;&gt;""))</f>
        <v>17</v>
      </c>
      <c r="CB28" s="2" cm="1">
        <f t="array" ref="CB28">SUMPRODUCT(--(Data!$B$102:$AGQ$102&lt;&gt;"")*(Data!B43:AGQ43&lt;&gt;""))</f>
        <v>0</v>
      </c>
      <c r="CC28" s="2" cm="1">
        <f t="array" ref="CC28">SUMPRODUCT(--(Data!$B$103:$AGQ$103&lt;&gt;"")*(Data!B43:AGQ43&lt;&gt;""))</f>
        <v>0</v>
      </c>
      <c r="CD28" s="2" cm="1">
        <f t="array" ref="CD28">SUMPRODUCT(--(Data!$B$104:$AGQ$104&lt;&gt;"")*(Data!B43:AGQ43&lt;&gt;""))</f>
        <v>4</v>
      </c>
      <c r="CE28" s="2" cm="1">
        <f t="array" ref="CE28">SUMPRODUCT(--(Data!$B$105:$AGQ$105&lt;&gt;"")*(Data!B43:AGQ43&lt;&gt;""))</f>
        <v>8</v>
      </c>
      <c r="CF28" s="2" cm="1">
        <f t="array" ref="CF28">SUMPRODUCT(--(Data!$B$106:$AGQ$106&lt;&gt;"")*(Data!B43:AGQ43&lt;&gt;""))</f>
        <v>9</v>
      </c>
      <c r="CG28" s="2" cm="1">
        <f t="array" ref="CG28">SUMPRODUCT(--(Data!$B$107:$AGQ$107&lt;&gt;"")*(Data!B43:AGQ43&lt;&gt;""))</f>
        <v>9</v>
      </c>
      <c r="CH28" s="2" cm="1">
        <f t="array" ref="CH28">SUMPRODUCT(--(Data!$B$108:$AGQ$108&lt;&gt;"")*(Data!B43:AGQ43&lt;&gt;""))</f>
        <v>9</v>
      </c>
      <c r="CI28" s="2" cm="1">
        <f t="array" ref="CI28">SUMPRODUCT(--(Data!$B$109:$AGQ$109&lt;&gt;"")*(Data!B43:AGQ43&lt;&gt;""))</f>
        <v>9</v>
      </c>
      <c r="CJ28" s="2" cm="1">
        <f t="array" ref="CJ28">SUMPRODUCT(--(Data!$B$110:$AGQ$110&lt;&gt;"")*(Data!B43:AGQ43&lt;&gt;""))</f>
        <v>9</v>
      </c>
      <c r="CK28" s="2" cm="1">
        <f t="array" ref="CK28">SUMPRODUCT(--(Data!$B$111:$AGQ$111&lt;&gt;"")*(Data!B43:AGQ43&lt;&gt;""))</f>
        <v>9</v>
      </c>
      <c r="CL28" s="2" cm="1">
        <f t="array" ref="CL28">SUMPRODUCT(--(Data!$B$112:$AGQ$112&lt;&gt;"")*(Data!B43:AGQ43&lt;&gt;""))</f>
        <v>0</v>
      </c>
      <c r="CM28" s="2" cm="1">
        <f t="array" ref="CM28">SUMPRODUCT(--(Data!$B$113:$AGQ$113&lt;&gt;"")*(Data!B43:AGQ43&lt;&gt;""))</f>
        <v>0</v>
      </c>
      <c r="CN28" s="2" cm="1">
        <f t="array" ref="CN28">SUMPRODUCT(--(Data!$B$114:$AGQ$114&lt;&gt;"")*(Data!B43:AGQ43&lt;&gt;""))</f>
        <v>0</v>
      </c>
      <c r="CO28" s="2" cm="1">
        <f t="array" ref="CO28">SUMPRODUCT(--(Data!$B$115:$AGQ$115&lt;&gt;"")*(Data!B43:AGQ43&lt;&gt;""))</f>
        <v>0</v>
      </c>
      <c r="CP28" s="2" cm="1">
        <f t="array" ref="CP28">SUMPRODUCT(--(Data!$B$116:$AGQ$116&lt;&gt;"")*(Data!B43:AGQ43&lt;&gt;""))</f>
        <v>0</v>
      </c>
      <c r="CQ28" s="2" cm="1">
        <f t="array" ref="CQ28">SUMPRODUCT(--(Data!$B$117:$AGQ$117&lt;&gt;"")*(Data!B43:AGQ43&lt;&gt;""))</f>
        <v>0</v>
      </c>
      <c r="CR28" s="2" cm="1">
        <f t="array" ref="CR28">SUMPRODUCT(--(Data!$B$118:$AGQ$118&lt;&gt;"")*(Data!B43:AGQ43&lt;&gt;""))</f>
        <v>0</v>
      </c>
      <c r="CS28" s="2" cm="1">
        <f t="array" ref="CS28">SUMPRODUCT(--(Data!$B$119:$AGQ$119&lt;&gt;"")*(Data!B43:AGQ43&lt;&gt;""))</f>
        <v>0</v>
      </c>
      <c r="CT28" s="2" cm="1">
        <f t="array" ref="CT28">SUMPRODUCT(--(Data!$B$120:$AGQ$120&lt;&gt;"")*(Data!B43:AGQ43&lt;&gt;""))</f>
        <v>0</v>
      </c>
      <c r="CU28" s="2" cm="1">
        <f t="array" ref="CU28">SUMPRODUCT(--(Data!$B$121:$AGQ$121&lt;&gt;"")*(Data!B43:AGQ43&lt;&gt;""))</f>
        <v>0</v>
      </c>
      <c r="CV28" s="2" cm="1">
        <f t="array" ref="CV28">SUMPRODUCT(--(Data!$B$122:$AGQ$122&lt;&gt;"")*(Data!B43:AGQ43&lt;&gt;""))</f>
        <v>8</v>
      </c>
      <c r="CW28" s="2" cm="1">
        <f t="array" ref="CW28">SUMPRODUCT(--(Data!$B$123:$AGQ$123&lt;&gt;"")*(Data!B43:AGQ43&lt;&gt;""))</f>
        <v>8</v>
      </c>
      <c r="CX28" s="2" cm="1">
        <f t="array" ref="CX28">SUMPRODUCT(--(Data!$B$124:$AGQ$124&lt;&gt;"")*(Data!B43:AGQ43&lt;&gt;""))</f>
        <v>8</v>
      </c>
      <c r="CY28" s="2" cm="1">
        <f t="array" ref="CY28">SUMPRODUCT(--(Data!$B$125:$AGQ$125&lt;&gt;"")*(Data!B43:AGQ43&lt;&gt;""))</f>
        <v>0</v>
      </c>
      <c r="CZ28" s="2" cm="1">
        <f t="array" ref="CZ28">SUMPRODUCT(--(Data!$B$126:$AGQ$126&lt;&gt;"")*(Data!B43:AGQ43&lt;&gt;""))</f>
        <v>28</v>
      </c>
      <c r="DA28" s="2" cm="1">
        <f t="array" ref="DA28">SUMPRODUCT(--(Data!$B$127:$AGQ$127&lt;&gt;"")*(Data!B43:AGQ43&lt;&gt;""))</f>
        <v>34</v>
      </c>
      <c r="DB28" s="2" cm="1">
        <f t="array" ref="DB28">SUMPRODUCT(--(Data!$B$128:$AGQ$128&lt;&gt;"")*(Data!B43:AGQ43&lt;&gt;""))</f>
        <v>18</v>
      </c>
      <c r="DC28" s="2" cm="1">
        <f t="array" ref="DC28">SUMPRODUCT(--(Data!$B$129:$AGQ$129&lt;&gt;"")*(Data!B43:AGQ43&lt;&gt;""))</f>
        <v>18</v>
      </c>
      <c r="DD28" s="2" cm="1">
        <f t="array" ref="DD28">SUMPRODUCT(--(Data!$B$130:$AGQ$130&lt;&gt;"")*(Data!B43:AGQ43&lt;&gt;""))</f>
        <v>18</v>
      </c>
      <c r="DE28" s="2" cm="1">
        <f t="array" ref="DE28">SUMPRODUCT(--(Data!$B$131:$AGQ$131&lt;&gt;"")*(Data!B43:AGQ43&lt;&gt;""))</f>
        <v>9</v>
      </c>
      <c r="DF28" s="2" cm="1">
        <f t="array" ref="DF28">SUMPRODUCT(--(Data!$B$132:$AGQ$132&lt;&gt;"")*(Data!B43:AGQ43&lt;&gt;""))</f>
        <v>9</v>
      </c>
      <c r="DG28" s="2" cm="1">
        <f t="array" ref="DG28">SUMPRODUCT(--(Data!$B$133:$AGQ$133&lt;&gt;"")*(Data!B43:AGQ43&lt;&gt;""))</f>
        <v>0</v>
      </c>
      <c r="DH28" s="2" cm="1">
        <f t="array" ref="DH28">SUMPRODUCT(--(Data!$B$134:$AGQ$134&lt;&gt;"")*(Data!B43:AGQ43&lt;&gt;""))</f>
        <v>0</v>
      </c>
      <c r="DI28" s="2" cm="1">
        <f t="array" ref="DI28">SUMPRODUCT(--(Data!$B$135:$AGQ$135&lt;&gt;"")*(Data!B43:AGQ43&lt;&gt;""))</f>
        <v>18</v>
      </c>
      <c r="DJ28" s="2" cm="1">
        <f t="array" ref="DJ28">SUMPRODUCT(--(Data!$B$136:$AGQ$136&lt;&gt;"")*(Data!B43:AGQ43&lt;&gt;""))</f>
        <v>0</v>
      </c>
      <c r="DK28" s="2" cm="1">
        <f t="array" ref="DK28">SUMPRODUCT(--(Data!$B$137:$AGQ$137&lt;&gt;"")*(Data!B43:AGQ43&lt;&gt;""))</f>
        <v>6</v>
      </c>
      <c r="DL28" s="2" cm="1">
        <f t="array" ref="DL28">SUMPRODUCT(--(Data!$B$138:$AGQ$138&lt;&gt;"")*(Data!B43:AGQ43&lt;&gt;""))</f>
        <v>0</v>
      </c>
      <c r="DM28" s="2" cm="1">
        <f t="array" ref="DM28">SUMPRODUCT(--(Data!$B$139:$AGQ$139&lt;&gt;"")*(Data!B43:AGQ43&lt;&gt;""))</f>
        <v>0</v>
      </c>
      <c r="DN28" s="2" cm="1">
        <f t="array" ref="DN28">SUMPRODUCT(--(Data!$B$140:$AGQ$140&lt;&gt;"")*(Data!B43:AGQ43&lt;&gt;""))</f>
        <v>0</v>
      </c>
      <c r="DO28" s="2" cm="1">
        <f t="array" ref="DO28">SUMPRODUCT(--(Data!$B$141:$AGQ$141&lt;&gt;"")*(Data!B43:AGQ43&lt;&gt;""))</f>
        <v>0</v>
      </c>
      <c r="DP28" s="2" cm="1">
        <f t="array" ref="DP28">SUMPRODUCT(--(Data!$B$142:$AGQ$142&lt;&gt;"")*(Data!B43:AGQ43&lt;&gt;""))</f>
        <v>0</v>
      </c>
      <c r="DQ28" s="2" cm="1">
        <f t="array" ref="DQ28">SUMPRODUCT(--(Data!$B$143:$AGQ$143&lt;&gt;"")*(Data!B43:AGQ43&lt;&gt;""))</f>
        <v>0</v>
      </c>
      <c r="DR28" s="2" cm="1">
        <f t="array" ref="DR28">SUMPRODUCT(--(Data!$B$144:$AGQ$144&lt;&gt;"")*(Data!B43:AGQ43&lt;&gt;""))</f>
        <v>0</v>
      </c>
      <c r="DS28" s="2" cm="1">
        <f t="array" ref="DS28">SUMPRODUCT(--(Data!$B$145:$AGQ$145&lt;&gt;"")*(Data!B43:AGQ43&lt;&gt;""))</f>
        <v>0</v>
      </c>
      <c r="DT28" s="2" cm="1">
        <f t="array" ref="DT28">SUMPRODUCT(--(Data!$B$146:$AGQ$146&lt;&gt;"")*(Data!B43:AGQ43&lt;&gt;""))</f>
        <v>0</v>
      </c>
      <c r="DU28" s="2" cm="1">
        <f t="array" ref="DU28">SUMPRODUCT(--(Data!$B$147:$AGQ$147&lt;&gt;"")*(Data!B43:AGQ43&lt;&gt;""))</f>
        <v>0</v>
      </c>
      <c r="DV28" s="2" cm="1">
        <f t="array" ref="DV28">SUMPRODUCT(--(Data!$B$148:$AGQ$148&lt;&gt;"")*(Data!B43:AGQ43&lt;&gt;""))</f>
        <v>30</v>
      </c>
      <c r="DW28" s="2" cm="1">
        <f t="array" ref="DW28">SUMPRODUCT(--(Data!$B$149:$AGQ$149&lt;&gt;"")*(Data!B43:AGQ43&lt;&gt;""))</f>
        <v>4</v>
      </c>
      <c r="DX28" s="2" cm="1">
        <f t="array" ref="DX28">SUMPRODUCT(--(Data!$B$150:$AGQ$150&lt;&gt;"")*(Data!B43:AGQ43&lt;&gt;""))</f>
        <v>4</v>
      </c>
      <c r="DY28" s="2" cm="1">
        <f t="array" ref="DY28">SUMPRODUCT(--(Data!$B$151:$AGQ$151&lt;&gt;"")*(Data!B43:AGQ43&lt;&gt;""))</f>
        <v>4</v>
      </c>
      <c r="DZ28" s="2" cm="1">
        <f t="array" ref="DZ28">SUMPRODUCT(--(Data!$B$152:$AGQ$152&lt;&gt;"")*(Data!B43:AGQ43&lt;&gt;""))</f>
        <v>0</v>
      </c>
      <c r="EA28" s="2" cm="1">
        <f t="array" ref="EA28">SUMPRODUCT(--(Data!$B$153:$AGQ$153&lt;&gt;"")*(Data!B43:AGQ43&lt;&gt;""))</f>
        <v>0</v>
      </c>
      <c r="EB28" s="2" cm="1">
        <f t="array" ref="EB28">SUMPRODUCT(--(Data!$B$154:$AGQ$154&lt;&gt;"")*(Data!B43:AGQ43&lt;&gt;""))</f>
        <v>18</v>
      </c>
      <c r="EC28" s="2" cm="1">
        <f t="array" ref="EC28">SUMPRODUCT(--(Data!$B$155:$AGQ$155&lt;&gt;"")*(Data!B43:AGQ43&lt;&gt;""))</f>
        <v>9</v>
      </c>
      <c r="ED28" s="2" cm="1">
        <f t="array" ref="ED28">SUMPRODUCT(--(Data!$B$156:$AGQ$156&lt;&gt;"")*(Data!B43:AGQ43&lt;&gt;""))</f>
        <v>0</v>
      </c>
      <c r="EE28" s="2" cm="1">
        <f t="array" ref="EE28">SUMPRODUCT(--(Data!$B$157:$AGQ$157&lt;&gt;"")*(Data!B43:AGQ43&lt;&gt;""))</f>
        <v>0</v>
      </c>
      <c r="EF28" s="2" cm="1">
        <f t="array" ref="EF28">SUMPRODUCT(--(Data!$B$158:$AGQ$158&lt;&gt;"")*(Data!B43:AGQ43&lt;&gt;""))</f>
        <v>0</v>
      </c>
      <c r="EG28" s="2" cm="1">
        <f t="array" ref="EG28">SUMPRODUCT(--(Data!$B$159:$AGQ$159&lt;&gt;"")*(Data!B43:AGQ43&lt;&gt;""))</f>
        <v>6</v>
      </c>
      <c r="EH28" s="2" cm="1">
        <f t="array" ref="EH28">SUMPRODUCT(--(Data!$B$160:$AGQ$160&lt;&gt;"")*(Data!B43:AGQ43&lt;&gt;""))</f>
        <v>0</v>
      </c>
      <c r="EI28" s="2" cm="1">
        <f t="array" ref="EI28">SUMPRODUCT(--(Data!$B$161:$AGQ$161&lt;&gt;"")*(Data!B43:AGQ43&lt;&gt;""))</f>
        <v>0</v>
      </c>
      <c r="EJ28" s="2" cm="1">
        <f t="array" ref="EJ28">SUMPRODUCT(--(Data!$B$162:$AGQ$162&lt;&gt;"")*(Data!B43:AGQ43&lt;&gt;""))</f>
        <v>0</v>
      </c>
      <c r="EK28" s="2" cm="1">
        <f t="array" ref="EK28">SUMPRODUCT(--(Data!$B$163:$AGQ$163&lt;&gt;"")*(Data!B43:AGQ43&lt;&gt;""))</f>
        <v>0</v>
      </c>
      <c r="EL28" s="2" cm="1">
        <f t="array" ref="EL28">SUMPRODUCT(--(Data!$B$164:$AGQ$164&lt;&gt;"")*(Data!B43:AGQ43&lt;&gt;""))</f>
        <v>0</v>
      </c>
      <c r="EM28" s="2" cm="1">
        <f t="array" ref="EM28">SUMPRODUCT(--(Data!$B$165:$AGQ$165&lt;&gt;"")*(Data!B43:AGQ43&lt;&gt;""))</f>
        <v>0</v>
      </c>
      <c r="EN28" s="2" cm="1">
        <f t="array" ref="EN28">SUMPRODUCT(--(Data!$B$166:$AGQ$166&lt;&gt;"")*(Data!B43:AGQ43&lt;&gt;""))</f>
        <v>0</v>
      </c>
      <c r="EU28" s="2" t="str">
        <f t="shared" si="0"/>
        <v>DSO</v>
      </c>
      <c r="EV28" s="2">
        <f t="shared" si="1"/>
        <v>12</v>
      </c>
    </row>
    <row r="29" spans="1:157" x14ac:dyDescent="0.25">
      <c r="A29" s="1" t="str">
        <f>Data!A44</f>
        <v>DV-LOAM</v>
      </c>
      <c r="B29" s="12" t="s">
        <v>45</v>
      </c>
      <c r="C29" s="2" cm="1">
        <f t="array" ref="C29">SUMPRODUCT(--(Data!$B$25:$AGQ$25&lt;&gt;"")*(Data!B44:AGQ44&lt;&gt;""))</f>
        <v>0</v>
      </c>
      <c r="D29" s="2" cm="1">
        <f t="array" ref="D29">SUMPRODUCT(--(Data!$B$26:$AGQ$26&lt;&gt;"")*(Data!B44:AGQ44&lt;&gt;""))</f>
        <v>11</v>
      </c>
      <c r="E29" s="2" cm="1">
        <f t="array" ref="E29">SUMPRODUCT(--(Data!$B$27:$AGQ$27&lt;&gt;"")*(Data!B44:AGQ44&lt;&gt;""))</f>
        <v>0</v>
      </c>
      <c r="F29" s="2" cm="1">
        <f t="array" ref="F29">SUMPRODUCT(--(Data!$B$28:$AGQ$28&lt;&gt;"")*(Data!B44:AGQ44&lt;&gt;""))</f>
        <v>0</v>
      </c>
      <c r="G29" s="2" cm="1">
        <f t="array" ref="G29">SUMPRODUCT(--(Data!$B$29:$AGQ$29&lt;&gt;"")*(Data!B44:AGQ44&lt;&gt;""))</f>
        <v>0</v>
      </c>
      <c r="H29" s="2" cm="1">
        <f t="array" ref="H29">SUMPRODUCT(--(Data!$B$30:$AGQ$30&lt;&gt;"")*(Data!B44:AGQ44&lt;&gt;""))</f>
        <v>0</v>
      </c>
      <c r="I29" s="2" cm="1">
        <f t="array" ref="I29">SUMPRODUCT(--(Data!$B$31:$AGQ$31&lt;&gt;"")*(Data!B44:AGQ44&lt;&gt;""))</f>
        <v>0</v>
      </c>
      <c r="J29" s="2" cm="1">
        <f t="array" ref="J29">SUMPRODUCT(--(Data!$B$32:$AGQ$32&lt;&gt;"")*(Data!B44:AGQ44&lt;&gt;""))</f>
        <v>0</v>
      </c>
      <c r="K29" s="2" cm="1">
        <f t="array" ref="K29">SUMPRODUCT(--(Data!$B$33:$AGQ$33&lt;&gt;"")*(Data!B44:AGQ44&lt;&gt;""))</f>
        <v>0</v>
      </c>
      <c r="L29" s="2" cm="1">
        <f t="array" ref="L29">SUMPRODUCT(--(Data!$B$34:$AGQ$34&lt;&gt;"")*(Data!B44:AGQ44&lt;&gt;""))</f>
        <v>0</v>
      </c>
      <c r="M29" s="2" cm="1">
        <f t="array" ref="M29">SUMPRODUCT(--(Data!$B$35:$AGQ$35&lt;&gt;"")*(Data!B44:AGQ44&lt;&gt;""))</f>
        <v>0</v>
      </c>
      <c r="N29" s="2" cm="1">
        <f t="array" ref="N29">SUMPRODUCT(--(Data!$B$36:$AGQ$36&lt;&gt;"")*(Data!B44:AGQ44&lt;&gt;""))</f>
        <v>0</v>
      </c>
      <c r="O29" s="2" cm="1">
        <f t="array" ref="O29">SUMPRODUCT(--(Data!$B$37:$AGQ$37&lt;&gt;"")*(Data!B44:AGQ44&lt;&gt;""))</f>
        <v>0</v>
      </c>
      <c r="P29" s="2" cm="1">
        <f t="array" ref="P29">SUMPRODUCT(--(Data!$B$38:$AGQ$38&lt;&gt;"")*(Data!B44:AGQ44&lt;&gt;""))</f>
        <v>0</v>
      </c>
      <c r="Q29" s="2" cm="1">
        <f t="array" ref="Q29">SUMPRODUCT(--(Data!$B$39:$AGQ$39&lt;&gt;"")*(Data!B44:AGQ44&lt;&gt;""))</f>
        <v>0</v>
      </c>
      <c r="R29" s="2" cm="1">
        <f t="array" ref="R29">SUMPRODUCT(--(Data!$B$40:$AGQ$40&lt;&gt;"")*(Data!B44:AGQ44&lt;&gt;""))</f>
        <v>0</v>
      </c>
      <c r="S29" s="2" cm="1">
        <f t="array" ref="S29">SUMPRODUCT(--(Data!$B$41:$AGQ$41&lt;&gt;"")*(Data!B44:AGQ44&lt;&gt;""))</f>
        <v>0</v>
      </c>
      <c r="T29" s="2" cm="1">
        <f t="array" ref="T29">SUMPRODUCT(--(Data!$B$42:$AGQ$42&lt;&gt;"")*(Data!B44:AGQ44&lt;&gt;""))</f>
        <v>0</v>
      </c>
      <c r="U29" s="2" cm="1">
        <f t="array" ref="U29">SUMPRODUCT(--(Data!$B$43:$AGQ$43&lt;&gt;"")*(Data!B44:AGQ44&lt;&gt;""))</f>
        <v>0</v>
      </c>
      <c r="V29" s="208"/>
      <c r="W29" s="2" cm="1">
        <f t="array" ref="W29">SUMPRODUCT(--(Data!$B$45:$AGQ$45&lt;&gt;"")*(Data!B44:AGQ44&lt;&gt;""))</f>
        <v>11</v>
      </c>
      <c r="X29" s="2" cm="1">
        <f t="array" ref="X29">SUMPRODUCT(--(Data!$B$46:$AGQ$46&lt;&gt;"")*(Data!B44:AGQ44&lt;&gt;""))</f>
        <v>0</v>
      </c>
      <c r="Y29" s="2" cm="1">
        <f t="array" ref="Y29">SUMPRODUCT(--(Data!$B$47:$AGQ$47&lt;&gt;"")*(Data!B44:AGQ44&lt;&gt;""))</f>
        <v>0</v>
      </c>
      <c r="Z29" s="2" cm="1">
        <f t="array" ref="Z29">SUMPRODUCT(--(Data!$B$48:$AGQ$48&lt;&gt;"")*(Data!B44:AGQ44&lt;&gt;""))</f>
        <v>0</v>
      </c>
      <c r="AA29" s="2" cm="1">
        <f t="array" ref="AA29">SUMPRODUCT(--(Data!$B$49:$AGQ$49&lt;&gt;"")*(Data!B44:AGQ44&lt;&gt;""))</f>
        <v>0</v>
      </c>
      <c r="AB29" s="2" cm="1">
        <f t="array" ref="AB29">SUMPRODUCT(--(Data!$B$50:$AGQ$50&lt;&gt;"")*(Data!B44:AGQ44&lt;&gt;""))</f>
        <v>0</v>
      </c>
      <c r="AC29" s="2" cm="1">
        <f t="array" ref="AC29">SUMPRODUCT(--(Data!$B$51:$AGQ$51&lt;&gt;"")*(Data!B44:AGQ44&lt;&gt;""))</f>
        <v>0</v>
      </c>
      <c r="AD29" s="2" cm="1">
        <f t="array" ref="AD29">SUMPRODUCT(--(Data!$B$52:$AGQ$52&lt;&gt;"")*(Data!B44:AGQ44&lt;&gt;""))</f>
        <v>0</v>
      </c>
      <c r="AE29" s="2" cm="1">
        <f t="array" ref="AE29">SUMPRODUCT(--(Data!$B$53:$AGQ$53&lt;&gt;"")*(Data!B44:AGQ44&lt;&gt;""))</f>
        <v>0</v>
      </c>
      <c r="AF29" s="2" cm="1">
        <f t="array" ref="AF29">SUMPRODUCT(--(Data!$B$54:$AGQ$54&lt;&gt;"")*(Data!B44:AGQ44&lt;&gt;""))</f>
        <v>0</v>
      </c>
      <c r="AG29" s="2" cm="1">
        <f t="array" ref="AG29">SUMPRODUCT(--(Data!$B$55:$AGQ$55&lt;&gt;"")*(Data!B44:AGQ44&lt;&gt;""))</f>
        <v>0</v>
      </c>
      <c r="AH29" s="2" cm="1">
        <f t="array" ref="AH29">SUMPRODUCT(--(Data!$B$56:$AGQ$56&lt;&gt;"")*(Data!B44:AGQ44&lt;&gt;""))</f>
        <v>11</v>
      </c>
      <c r="AI29" s="2" cm="1">
        <f t="array" ref="AI29">SUMPRODUCT(--(Data!$B$57:$AGQ$57&lt;&gt;"")*(Data!B44:AGQ44&lt;&gt;""))</f>
        <v>11</v>
      </c>
      <c r="AJ29" s="2" cm="1">
        <f t="array" ref="AJ29">SUMPRODUCT(--(Data!$B$58:$AGQ$58&lt;&gt;"")*(Data!B44:AGQ44&lt;&gt;""))</f>
        <v>0</v>
      </c>
      <c r="AK29" s="2" cm="1">
        <f t="array" ref="AK29">SUMPRODUCT(--(Data!$B$59:$AGQ$59&lt;&gt;"")*(Data!B44:AGQ44&lt;&gt;""))</f>
        <v>0</v>
      </c>
      <c r="AL29" s="2" cm="1">
        <f t="array" ref="AL29">SUMPRODUCT(--(Data!$B$60:$AGQ$60&lt;&gt;"")*(Data!B44:AGQ44&lt;&gt;""))</f>
        <v>11</v>
      </c>
      <c r="AM29" s="2" cm="1">
        <f t="array" ref="AM29">SUMPRODUCT(--(Data!$B$61:$AGQ$61&lt;&gt;"")*(Data!B44:AGQ44&lt;&gt;""))</f>
        <v>11</v>
      </c>
      <c r="AN29" s="2" cm="1">
        <f t="array" ref="AN29">SUMPRODUCT(--(Data!$B$62:$AGQ$62&lt;&gt;"")*(Data!B44:AGQ44&lt;&gt;""))</f>
        <v>11</v>
      </c>
      <c r="AO29" s="2" cm="1">
        <f t="array" ref="AO29">SUMPRODUCT(--(Data!$B$63:$AGQ$63&lt;&gt;"")*(Data!B44:AGQ44&lt;&gt;""))</f>
        <v>11</v>
      </c>
      <c r="AP29" s="2" cm="1">
        <f t="array" ref="AP29">SUMPRODUCT(--(Data!$B$64:$AGQ$64&lt;&gt;"")*(Data!B44:AGQ44&lt;&gt;""))</f>
        <v>11</v>
      </c>
      <c r="AQ29" s="2" cm="1">
        <f t="array" ref="AQ29">SUMPRODUCT(--(Data!$B$65:$AGQ$65&lt;&gt;"")*(Data!B44:AGQ44&lt;&gt;""))</f>
        <v>11</v>
      </c>
      <c r="AR29" s="2" cm="1">
        <f t="array" ref="AR29">SUMPRODUCT(--(Data!$B$66:$AGQ$66&lt;&gt;"")*(Data!B44:AGQ44&lt;&gt;""))</f>
        <v>11</v>
      </c>
      <c r="AS29" s="2" cm="1">
        <f t="array" ref="AS29">SUMPRODUCT(--(Data!$B$67:$AGQ$67&lt;&gt;"")*(Data!B44:AGQ44&lt;&gt;""))</f>
        <v>11</v>
      </c>
      <c r="AT29" s="2" cm="1">
        <f t="array" ref="AT29">SUMPRODUCT(--(Data!$B$68:$AGQ$68&lt;&gt;"")*(Data!B44:AGQ44&lt;&gt;""))</f>
        <v>0</v>
      </c>
      <c r="AU29" s="2" cm="1">
        <f t="array" ref="AU29">SUMPRODUCT(--(Data!$B$69:$AGQ$69&lt;&gt;"")*(Data!B44:AGQ44&lt;&gt;""))</f>
        <v>0</v>
      </c>
      <c r="AV29" s="2" cm="1">
        <f t="array" ref="AV29">SUMPRODUCT(--(Data!$B$70:$AGQ$70&lt;&gt;"")*(Data!B44:AGQ44&lt;&gt;""))</f>
        <v>0</v>
      </c>
      <c r="AW29" s="2" cm="1">
        <f t="array" ref="AW29">SUMPRODUCT(--(Data!$B$71:$AGQ$71&lt;&gt;"")*(Data!B44:AGQ44&lt;&gt;""))</f>
        <v>0</v>
      </c>
      <c r="AX29" s="2" cm="1">
        <f t="array" ref="AX29">SUMPRODUCT(--(Data!$B$72:$AGQ$72&lt;&gt;"")*(Data!B44:AGQ44&lt;&gt;""))</f>
        <v>0</v>
      </c>
      <c r="AY29" s="2" cm="1">
        <f t="array" ref="AY29">SUMPRODUCT(--(Data!$B$73:$AGQ$73&lt;&gt;"")*(Data!B44:AGQ44&lt;&gt;""))</f>
        <v>0</v>
      </c>
      <c r="AZ29" s="2" cm="1">
        <f t="array" ref="AZ29">SUMPRODUCT(--(Data!$B$74:$AGQ$74&lt;&gt;"")*(Data!B44:AGQ44&lt;&gt;""))</f>
        <v>0</v>
      </c>
      <c r="BA29" s="2" cm="1">
        <f t="array" ref="BA29">SUMPRODUCT(--(Data!$B$75:$AGQ$75&lt;&gt;"")*(Data!B44:AGQ44&lt;&gt;""))</f>
        <v>0</v>
      </c>
      <c r="BB29" s="2" cm="1">
        <f t="array" ref="BB29">SUMPRODUCT(--(Data!$B$76:$AGQ$76&lt;&gt;"")*(Data!B44:AGQ44&lt;&gt;""))</f>
        <v>0</v>
      </c>
      <c r="BC29" s="2" cm="1">
        <f t="array" ref="BC29">SUMPRODUCT(--(Data!$B$77:$AGQ$77&lt;&gt;"")*(Data!B44:AGQ44&lt;&gt;""))</f>
        <v>0</v>
      </c>
      <c r="BD29" s="2" cm="1">
        <f t="array" ref="BD29">SUMPRODUCT(--(Data!$B$78:$AGQ$78&lt;&gt;"")*(Data!B44:AGQ44&lt;&gt;""))</f>
        <v>0</v>
      </c>
      <c r="BE29" s="2" cm="1">
        <f t="array" ref="BE29">SUMPRODUCT(--(Data!$B$79:$AGQ$79&lt;&gt;"")*(Data!B44:AGQ44&lt;&gt;""))</f>
        <v>0</v>
      </c>
      <c r="BF29" s="2" cm="1">
        <f t="array" ref="BF29">SUMPRODUCT(--(Data!$B$80:$AGQ$80&lt;&gt;"")*(Data!B44:AGQ44&lt;&gt;""))</f>
        <v>0</v>
      </c>
      <c r="BG29" s="2" cm="1">
        <f t="array" ref="BG29">SUMPRODUCT(--(Data!$B$81:$AGQ$81&lt;&gt;"")*(Data!B44:AGQ44&lt;&gt;""))</f>
        <v>0</v>
      </c>
      <c r="BH29" s="2" cm="1">
        <f t="array" ref="BH29">SUMPRODUCT(--(Data!$B$82:$AGQ$82&lt;&gt;"")*(Data!B44:AGQ44&lt;&gt;""))</f>
        <v>0</v>
      </c>
      <c r="BI29" s="2" cm="1">
        <f t="array" ref="BI29">SUMPRODUCT(--(Data!$B$83:$AGQ$83&lt;&gt;"")*(Data!B44:AGQ44&lt;&gt;""))</f>
        <v>0</v>
      </c>
      <c r="BJ29" s="2" cm="1">
        <f t="array" ref="BJ29">SUMPRODUCT(--(Data!$B$84:$AGQ$84&lt;&gt;"")*(Data!B44:AGQ44&lt;&gt;""))</f>
        <v>0</v>
      </c>
      <c r="BK29" s="2" cm="1">
        <f t="array" ref="BK29">SUMPRODUCT(--(Data!$B$85:$AGQ$85&lt;&gt;"")*(Data!B44:AGQ44&lt;&gt;""))</f>
        <v>0</v>
      </c>
      <c r="BL29" s="2" cm="1">
        <f t="array" ref="BL29">SUMPRODUCT(--(Data!$B$86:$AGQ$86&lt;&gt;"")*(Data!B44:AGQ44&lt;&gt;""))</f>
        <v>0</v>
      </c>
      <c r="BM29" s="2" cm="1">
        <f t="array" ref="BM29">SUMPRODUCT(--(Data!$B$87:$AGQ$87&lt;&gt;"")*(Data!B44:AGQ44&lt;&gt;""))</f>
        <v>0</v>
      </c>
      <c r="BN29" s="2" cm="1">
        <f t="array" ref="BN29">SUMPRODUCT(--(Data!$B$88:$AGQ$88&lt;&gt;"")*(Data!B44:AGQ44&lt;&gt;""))</f>
        <v>0</v>
      </c>
      <c r="BO29" s="2" cm="1">
        <f t="array" ref="BO29">SUMPRODUCT(--(Data!$B$89:$AGQ$89&lt;&gt;"")*(Data!B44:AGQ44&lt;&gt;""))</f>
        <v>0</v>
      </c>
      <c r="BP29" s="2" cm="1">
        <f t="array" ref="BP29">SUMPRODUCT(--(Data!$B$90:$AGQ$90&lt;&gt;"")*(Data!B44:AGQ44&lt;&gt;""))</f>
        <v>0</v>
      </c>
      <c r="BQ29" s="2" cm="1">
        <f t="array" ref="BQ29">SUMPRODUCT(--(Data!$B$91:$AGQ$91&lt;&gt;"")*(Data!B44:AGQ44&lt;&gt;""))</f>
        <v>0</v>
      </c>
      <c r="BR29" s="2" cm="1">
        <f t="array" ref="BR29">SUMPRODUCT(--(Data!$B$92:$AGQ$92&lt;&gt;"")*(Data!B44:AGQ44&lt;&gt;""))</f>
        <v>0</v>
      </c>
      <c r="BS29" s="2" cm="1">
        <f t="array" ref="BS29">SUMPRODUCT(--(Data!$B$93:$AGQ$93&lt;&gt;"")*(Data!B44:AGQ44&lt;&gt;""))</f>
        <v>0</v>
      </c>
      <c r="BT29" s="2" cm="1">
        <f t="array" ref="BT29">SUMPRODUCT(--(Data!$B$94:$AGQ$94&lt;&gt;"")*(Data!B44:AGQ44&lt;&gt;""))</f>
        <v>0</v>
      </c>
      <c r="BU29" s="2" cm="1">
        <f t="array" ref="BU29">SUMPRODUCT(--(Data!$B$95:$AGQ$95&lt;&gt;"")*(Data!B44:AGQ44&lt;&gt;""))</f>
        <v>0</v>
      </c>
      <c r="BV29" s="2" cm="1">
        <f t="array" ref="BV29">SUMPRODUCT(--(Data!$B$96:$AGQ$96&lt;&gt;"")*(Data!B44:AGQ44&lt;&gt;""))</f>
        <v>0</v>
      </c>
      <c r="BW29" s="2" cm="1">
        <f t="array" ref="BW29">SUMPRODUCT(--(Data!$B$97:$AGQ$97&lt;&gt;"")*(Data!B44:AGQ44&lt;&gt;""))</f>
        <v>0</v>
      </c>
      <c r="BX29" s="2" cm="1">
        <f t="array" ref="BX29">SUMPRODUCT(--(Data!$B$98:$AGQ$98&lt;&gt;"")*(Data!B44:AGQ44&lt;&gt;""))</f>
        <v>0</v>
      </c>
      <c r="BY29" s="2" cm="1">
        <f t="array" ref="BY29">SUMPRODUCT(--(Data!$B$99:$AGQ$99&lt;&gt;"")*(Data!B44:AGQ44&lt;&gt;""))</f>
        <v>0</v>
      </c>
      <c r="BZ29" s="2" cm="1">
        <f t="array" ref="BZ29">SUMPRODUCT(--(Data!$B$100:$AGQ$100&lt;&gt;"")*(Data!B44:AGQ44&lt;&gt;""))</f>
        <v>0</v>
      </c>
      <c r="CA29" s="2" cm="1">
        <f t="array" ref="CA29">SUMPRODUCT(--(Data!$B$101:$AGQ$101&lt;&gt;"")*(Data!B44:AGQ44&lt;&gt;""))</f>
        <v>0</v>
      </c>
      <c r="CB29" s="2" cm="1">
        <f t="array" ref="CB29">SUMPRODUCT(--(Data!$B$102:$AGQ$102&lt;&gt;"")*(Data!B44:AGQ44&lt;&gt;""))</f>
        <v>0</v>
      </c>
      <c r="CC29" s="2" cm="1">
        <f t="array" ref="CC29">SUMPRODUCT(--(Data!$B$103:$AGQ$103&lt;&gt;"")*(Data!B44:AGQ44&lt;&gt;""))</f>
        <v>0</v>
      </c>
      <c r="CD29" s="2" cm="1">
        <f t="array" ref="CD29">SUMPRODUCT(--(Data!$B$104:$AGQ$104&lt;&gt;"")*(Data!B44:AGQ44&lt;&gt;""))</f>
        <v>0</v>
      </c>
      <c r="CE29" s="2" cm="1">
        <f t="array" ref="CE29">SUMPRODUCT(--(Data!$B$105:$AGQ$105&lt;&gt;"")*(Data!B44:AGQ44&lt;&gt;""))</f>
        <v>0</v>
      </c>
      <c r="CF29" s="2" cm="1">
        <f t="array" ref="CF29">SUMPRODUCT(--(Data!$B$106:$AGQ$106&lt;&gt;"")*(Data!B44:AGQ44&lt;&gt;""))</f>
        <v>0</v>
      </c>
      <c r="CG29" s="2" cm="1">
        <f t="array" ref="CG29">SUMPRODUCT(--(Data!$B$107:$AGQ$107&lt;&gt;"")*(Data!B44:AGQ44&lt;&gt;""))</f>
        <v>0</v>
      </c>
      <c r="CH29" s="2" cm="1">
        <f t="array" ref="CH29">SUMPRODUCT(--(Data!$B$108:$AGQ$108&lt;&gt;"")*(Data!B44:AGQ44&lt;&gt;""))</f>
        <v>0</v>
      </c>
      <c r="CI29" s="2" cm="1">
        <f t="array" ref="CI29">SUMPRODUCT(--(Data!$B$109:$AGQ$109&lt;&gt;"")*(Data!B44:AGQ44&lt;&gt;""))</f>
        <v>0</v>
      </c>
      <c r="CJ29" s="2" cm="1">
        <f t="array" ref="CJ29">SUMPRODUCT(--(Data!$B$110:$AGQ$110&lt;&gt;"")*(Data!B44:AGQ44&lt;&gt;""))</f>
        <v>0</v>
      </c>
      <c r="CK29" s="2" cm="1">
        <f t="array" ref="CK29">SUMPRODUCT(--(Data!$B$111:$AGQ$111&lt;&gt;"")*(Data!B44:AGQ44&lt;&gt;""))</f>
        <v>0</v>
      </c>
      <c r="CL29" s="2" cm="1">
        <f t="array" ref="CL29">SUMPRODUCT(--(Data!$B$112:$AGQ$112&lt;&gt;"")*(Data!B44:AGQ44&lt;&gt;""))</f>
        <v>0</v>
      </c>
      <c r="CM29" s="2" cm="1">
        <f t="array" ref="CM29">SUMPRODUCT(--(Data!$B$113:$AGQ$113&lt;&gt;"")*(Data!B44:AGQ44&lt;&gt;""))</f>
        <v>0</v>
      </c>
      <c r="CN29" s="2" cm="1">
        <f t="array" ref="CN29">SUMPRODUCT(--(Data!$B$114:$AGQ$114&lt;&gt;"")*(Data!B44:AGQ44&lt;&gt;""))</f>
        <v>0</v>
      </c>
      <c r="CO29" s="2" cm="1">
        <f t="array" ref="CO29">SUMPRODUCT(--(Data!$B$115:$AGQ$115&lt;&gt;"")*(Data!B44:AGQ44&lt;&gt;""))</f>
        <v>0</v>
      </c>
      <c r="CP29" s="2" cm="1">
        <f t="array" ref="CP29">SUMPRODUCT(--(Data!$B$116:$AGQ$116&lt;&gt;"")*(Data!B44:AGQ44&lt;&gt;""))</f>
        <v>0</v>
      </c>
      <c r="CQ29" s="2" cm="1">
        <f t="array" ref="CQ29">SUMPRODUCT(--(Data!$B$117:$AGQ$117&lt;&gt;"")*(Data!B44:AGQ44&lt;&gt;""))</f>
        <v>0</v>
      </c>
      <c r="CR29" s="2" cm="1">
        <f t="array" ref="CR29">SUMPRODUCT(--(Data!$B$118:$AGQ$118&lt;&gt;"")*(Data!B44:AGQ44&lt;&gt;""))</f>
        <v>0</v>
      </c>
      <c r="CS29" s="2" cm="1">
        <f t="array" ref="CS29">SUMPRODUCT(--(Data!$B$119:$AGQ$119&lt;&gt;"")*(Data!B44:AGQ44&lt;&gt;""))</f>
        <v>0</v>
      </c>
      <c r="CT29" s="2" cm="1">
        <f t="array" ref="CT29">SUMPRODUCT(--(Data!$B$120:$AGQ$120&lt;&gt;"")*(Data!B44:AGQ44&lt;&gt;""))</f>
        <v>0</v>
      </c>
      <c r="CU29" s="2" cm="1">
        <f t="array" ref="CU29">SUMPRODUCT(--(Data!$B$121:$AGQ$121&lt;&gt;"")*(Data!B44:AGQ44&lt;&gt;""))</f>
        <v>0</v>
      </c>
      <c r="CV29" s="2" cm="1">
        <f t="array" ref="CV29">SUMPRODUCT(--(Data!$B$122:$AGQ$122&lt;&gt;"")*(Data!B44:AGQ44&lt;&gt;""))</f>
        <v>0</v>
      </c>
      <c r="CW29" s="2" cm="1">
        <f t="array" ref="CW29">SUMPRODUCT(--(Data!$B$123:$AGQ$123&lt;&gt;"")*(Data!B44:AGQ44&lt;&gt;""))</f>
        <v>0</v>
      </c>
      <c r="CX29" s="2" cm="1">
        <f t="array" ref="CX29">SUMPRODUCT(--(Data!$B$124:$AGQ$124&lt;&gt;"")*(Data!B44:AGQ44&lt;&gt;""))</f>
        <v>0</v>
      </c>
      <c r="CY29" s="2" cm="1">
        <f t="array" ref="CY29">SUMPRODUCT(--(Data!$B$125:$AGQ$125&lt;&gt;"")*(Data!B44:AGQ44&lt;&gt;""))</f>
        <v>0</v>
      </c>
      <c r="CZ29" s="2" cm="1">
        <f t="array" ref="CZ29">SUMPRODUCT(--(Data!$B$126:$AGQ$126&lt;&gt;"")*(Data!B44:AGQ44&lt;&gt;""))</f>
        <v>0</v>
      </c>
      <c r="DA29" s="2" cm="1">
        <f t="array" ref="DA29">SUMPRODUCT(--(Data!$B$127:$AGQ$127&lt;&gt;"")*(Data!B44:AGQ44&lt;&gt;""))</f>
        <v>0</v>
      </c>
      <c r="DB29" s="2" cm="1">
        <f t="array" ref="DB29">SUMPRODUCT(--(Data!$B$128:$AGQ$128&lt;&gt;"")*(Data!B44:AGQ44&lt;&gt;""))</f>
        <v>0</v>
      </c>
      <c r="DC29" s="2" cm="1">
        <f t="array" ref="DC29">SUMPRODUCT(--(Data!$B$129:$AGQ$129&lt;&gt;"")*(Data!B44:AGQ44&lt;&gt;""))</f>
        <v>0</v>
      </c>
      <c r="DD29" s="2" cm="1">
        <f t="array" ref="DD29">SUMPRODUCT(--(Data!$B$130:$AGQ$130&lt;&gt;"")*(Data!B44:AGQ44&lt;&gt;""))</f>
        <v>0</v>
      </c>
      <c r="DE29" s="2" cm="1">
        <f t="array" ref="DE29">SUMPRODUCT(--(Data!$B$131:$AGQ$131&lt;&gt;"")*(Data!B44:AGQ44&lt;&gt;""))</f>
        <v>0</v>
      </c>
      <c r="DF29" s="2" cm="1">
        <f t="array" ref="DF29">SUMPRODUCT(--(Data!$B$132:$AGQ$132&lt;&gt;"")*(Data!B44:AGQ44&lt;&gt;""))</f>
        <v>0</v>
      </c>
      <c r="DG29" s="2" cm="1">
        <f t="array" ref="DG29">SUMPRODUCT(--(Data!$B$133:$AGQ$133&lt;&gt;"")*(Data!B44:AGQ44&lt;&gt;""))</f>
        <v>0</v>
      </c>
      <c r="DH29" s="2" cm="1">
        <f t="array" ref="DH29">SUMPRODUCT(--(Data!$B$134:$AGQ$134&lt;&gt;"")*(Data!B44:AGQ44&lt;&gt;""))</f>
        <v>0</v>
      </c>
      <c r="DI29" s="2" cm="1">
        <f t="array" ref="DI29">SUMPRODUCT(--(Data!$B$135:$AGQ$135&lt;&gt;"")*(Data!B44:AGQ44&lt;&gt;""))</f>
        <v>0</v>
      </c>
      <c r="DJ29" s="2" cm="1">
        <f t="array" ref="DJ29">SUMPRODUCT(--(Data!$B$136:$AGQ$136&lt;&gt;"")*(Data!B44:AGQ44&lt;&gt;""))</f>
        <v>0</v>
      </c>
      <c r="DK29" s="2" cm="1">
        <f t="array" ref="DK29">SUMPRODUCT(--(Data!$B$137:$AGQ$137&lt;&gt;"")*(Data!B44:AGQ44&lt;&gt;""))</f>
        <v>0</v>
      </c>
      <c r="DL29" s="2" cm="1">
        <f t="array" ref="DL29">SUMPRODUCT(--(Data!$B$138:$AGQ$138&lt;&gt;"")*(Data!B44:AGQ44&lt;&gt;""))</f>
        <v>0</v>
      </c>
      <c r="DM29" s="2" cm="1">
        <f t="array" ref="DM29">SUMPRODUCT(--(Data!$B$139:$AGQ$139&lt;&gt;"")*(Data!B44:AGQ44&lt;&gt;""))</f>
        <v>0</v>
      </c>
      <c r="DN29" s="2" cm="1">
        <f t="array" ref="DN29">SUMPRODUCT(--(Data!$B$140:$AGQ$140&lt;&gt;"")*(Data!B44:AGQ44&lt;&gt;""))</f>
        <v>0</v>
      </c>
      <c r="DO29" s="2" cm="1">
        <f t="array" ref="DO29">SUMPRODUCT(--(Data!$B$141:$AGQ$141&lt;&gt;"")*(Data!B44:AGQ44&lt;&gt;""))</f>
        <v>0</v>
      </c>
      <c r="DP29" s="2" cm="1">
        <f t="array" ref="DP29">SUMPRODUCT(--(Data!$B$142:$AGQ$142&lt;&gt;"")*(Data!B44:AGQ44&lt;&gt;""))</f>
        <v>0</v>
      </c>
      <c r="DQ29" s="2" cm="1">
        <f t="array" ref="DQ29">SUMPRODUCT(--(Data!$B$143:$AGQ$143&lt;&gt;"")*(Data!B44:AGQ44&lt;&gt;""))</f>
        <v>0</v>
      </c>
      <c r="DR29" s="2" cm="1">
        <f t="array" ref="DR29">SUMPRODUCT(--(Data!$B$144:$AGQ$144&lt;&gt;"")*(Data!B44:AGQ44&lt;&gt;""))</f>
        <v>0</v>
      </c>
      <c r="DS29" s="2" cm="1">
        <f t="array" ref="DS29">SUMPRODUCT(--(Data!$B$145:$AGQ$145&lt;&gt;"")*(Data!B44:AGQ44&lt;&gt;""))</f>
        <v>0</v>
      </c>
      <c r="DT29" s="2" cm="1">
        <f t="array" ref="DT29">SUMPRODUCT(--(Data!$B$146:$AGQ$146&lt;&gt;"")*(Data!B44:AGQ44&lt;&gt;""))</f>
        <v>0</v>
      </c>
      <c r="DU29" s="2" cm="1">
        <f t="array" ref="DU29">SUMPRODUCT(--(Data!$B$147:$AGQ$147&lt;&gt;"")*(Data!B44:AGQ44&lt;&gt;""))</f>
        <v>0</v>
      </c>
      <c r="DV29" s="2" cm="1">
        <f t="array" ref="DV29">SUMPRODUCT(--(Data!$B$148:$AGQ$148&lt;&gt;"")*(Data!B44:AGQ44&lt;&gt;""))</f>
        <v>0</v>
      </c>
      <c r="DW29" s="2" cm="1">
        <f t="array" ref="DW29">SUMPRODUCT(--(Data!$B$149:$AGQ$149&lt;&gt;"")*(Data!B44:AGQ44&lt;&gt;""))</f>
        <v>0</v>
      </c>
      <c r="DX29" s="2" cm="1">
        <f t="array" ref="DX29">SUMPRODUCT(--(Data!$B$150:$AGQ$150&lt;&gt;"")*(Data!B44:AGQ44&lt;&gt;""))</f>
        <v>0</v>
      </c>
      <c r="DY29" s="2" cm="1">
        <f t="array" ref="DY29">SUMPRODUCT(--(Data!$B$151:$AGQ$151&lt;&gt;"")*(Data!B44:AGQ44&lt;&gt;""))</f>
        <v>0</v>
      </c>
      <c r="DZ29" s="2" cm="1">
        <f t="array" ref="DZ29">SUMPRODUCT(--(Data!$B$152:$AGQ$152&lt;&gt;"")*(Data!B44:AGQ44&lt;&gt;""))</f>
        <v>0</v>
      </c>
      <c r="EA29" s="2" cm="1">
        <f t="array" ref="EA29">SUMPRODUCT(--(Data!$B$153:$AGQ$153&lt;&gt;"")*(Data!B44:AGQ44&lt;&gt;""))</f>
        <v>0</v>
      </c>
      <c r="EB29" s="2" cm="1">
        <f t="array" ref="EB29">SUMPRODUCT(--(Data!$B$154:$AGQ$154&lt;&gt;"")*(Data!B44:AGQ44&lt;&gt;""))</f>
        <v>0</v>
      </c>
      <c r="EC29" s="2" cm="1">
        <f t="array" ref="EC29">SUMPRODUCT(--(Data!$B$155:$AGQ$155&lt;&gt;"")*(Data!B44:AGQ44&lt;&gt;""))</f>
        <v>0</v>
      </c>
      <c r="ED29" s="2" cm="1">
        <f t="array" ref="ED29">SUMPRODUCT(--(Data!$B$156:$AGQ$156&lt;&gt;"")*(Data!B44:AGQ44&lt;&gt;""))</f>
        <v>0</v>
      </c>
      <c r="EE29" s="2" cm="1">
        <f t="array" ref="EE29">SUMPRODUCT(--(Data!$B$157:$AGQ$157&lt;&gt;"")*(Data!B44:AGQ44&lt;&gt;""))</f>
        <v>0</v>
      </c>
      <c r="EF29" s="2" cm="1">
        <f t="array" ref="EF29">SUMPRODUCT(--(Data!$B$158:$AGQ$158&lt;&gt;"")*(Data!B44:AGQ44&lt;&gt;""))</f>
        <v>0</v>
      </c>
      <c r="EG29" s="2" cm="1">
        <f t="array" ref="EG29">SUMPRODUCT(--(Data!$B$159:$AGQ$159&lt;&gt;"")*(Data!B44:AGQ44&lt;&gt;""))</f>
        <v>0</v>
      </c>
      <c r="EH29" s="2" cm="1">
        <f t="array" ref="EH29">SUMPRODUCT(--(Data!$B$160:$AGQ$160&lt;&gt;"")*(Data!B44:AGQ44&lt;&gt;""))</f>
        <v>0</v>
      </c>
      <c r="EI29" s="2" cm="1">
        <f t="array" ref="EI29">SUMPRODUCT(--(Data!$B$161:$AGQ$161&lt;&gt;"")*(Data!B44:AGQ44&lt;&gt;""))</f>
        <v>0</v>
      </c>
      <c r="EJ29" s="2" cm="1">
        <f t="array" ref="EJ29">SUMPRODUCT(--(Data!$B$162:$AGQ$162&lt;&gt;"")*(Data!B44:AGQ44&lt;&gt;""))</f>
        <v>0</v>
      </c>
      <c r="EK29" s="2" cm="1">
        <f t="array" ref="EK29">SUMPRODUCT(--(Data!$B$163:$AGQ$163&lt;&gt;"")*(Data!B44:AGQ44&lt;&gt;""))</f>
        <v>0</v>
      </c>
      <c r="EL29" s="2" cm="1">
        <f t="array" ref="EL29">SUMPRODUCT(--(Data!$B$164:$AGQ$164&lt;&gt;"")*(Data!B44:AGQ44&lt;&gt;""))</f>
        <v>0</v>
      </c>
      <c r="EM29" s="2" cm="1">
        <f t="array" ref="EM29">SUMPRODUCT(--(Data!$B$165:$AGQ$165&lt;&gt;"")*(Data!B44:AGQ44&lt;&gt;""))</f>
        <v>0</v>
      </c>
      <c r="EN29" s="2" cm="1">
        <f t="array" ref="EN29">SUMPRODUCT(--(Data!$B$166:$AGQ$166&lt;&gt;"")*(Data!B44:AGQ44&lt;&gt;""))</f>
        <v>0</v>
      </c>
      <c r="EU29" s="2" t="str">
        <f t="shared" si="0"/>
        <v>DynaSLAM</v>
      </c>
      <c r="EV29" s="2">
        <f t="shared" si="1"/>
        <v>18</v>
      </c>
    </row>
    <row r="30" spans="1:157" x14ac:dyDescent="0.25">
      <c r="A30" s="1" t="str">
        <f>Data!A45</f>
        <v>DVL-SLAM</v>
      </c>
      <c r="B30" s="12" t="s">
        <v>64</v>
      </c>
      <c r="C30" s="2" cm="1">
        <f t="array" ref="C30">SUMPRODUCT(--(Data!$B$25:$AGQ$25&lt;&gt;"")*(Data!B45:AGQ45&lt;&gt;""))</f>
        <v>0</v>
      </c>
      <c r="D30" s="2" cm="1">
        <f t="array" ref="D30">SUMPRODUCT(--(Data!$B$26:$AGQ$26&lt;&gt;"")*(Data!B45:AGQ45&lt;&gt;""))</f>
        <v>11</v>
      </c>
      <c r="E30" s="2" cm="1">
        <f t="array" ref="E30">SUMPRODUCT(--(Data!$B$27:$AGQ$27&lt;&gt;"")*(Data!B45:AGQ45&lt;&gt;""))</f>
        <v>0</v>
      </c>
      <c r="F30" s="2" cm="1">
        <f t="array" ref="F30">SUMPRODUCT(--(Data!$B$28:$AGQ$28&lt;&gt;"")*(Data!B45:AGQ45&lt;&gt;""))</f>
        <v>0</v>
      </c>
      <c r="G30" s="2" cm="1">
        <f t="array" ref="G30">SUMPRODUCT(--(Data!$B$29:$AGQ$29&lt;&gt;"")*(Data!B45:AGQ45&lt;&gt;""))</f>
        <v>0</v>
      </c>
      <c r="H30" s="2" cm="1">
        <f t="array" ref="H30">SUMPRODUCT(--(Data!$B$30:$AGQ$30&lt;&gt;"")*(Data!B45:AGQ45&lt;&gt;""))</f>
        <v>0</v>
      </c>
      <c r="I30" s="2" cm="1">
        <f t="array" ref="I30">SUMPRODUCT(--(Data!$B$31:$AGQ$31&lt;&gt;"")*(Data!B45:AGQ45&lt;&gt;""))</f>
        <v>0</v>
      </c>
      <c r="J30" s="2" cm="1">
        <f t="array" ref="J30">SUMPRODUCT(--(Data!$B$32:$AGQ$32&lt;&gt;"")*(Data!B45:AGQ45&lt;&gt;""))</f>
        <v>0</v>
      </c>
      <c r="K30" s="2" cm="1">
        <f t="array" ref="K30">SUMPRODUCT(--(Data!$B$33:$AGQ$33&lt;&gt;"")*(Data!B45:AGQ45&lt;&gt;""))</f>
        <v>0</v>
      </c>
      <c r="L30" s="2" cm="1">
        <f t="array" ref="L30">SUMPRODUCT(--(Data!$B$34:$AGQ$34&lt;&gt;"")*(Data!B45:AGQ45&lt;&gt;""))</f>
        <v>0</v>
      </c>
      <c r="M30" s="2" cm="1">
        <f t="array" ref="M30">SUMPRODUCT(--(Data!$B$35:$AGQ$35&lt;&gt;"")*(Data!B45:AGQ45&lt;&gt;""))</f>
        <v>0</v>
      </c>
      <c r="N30" s="2" cm="1">
        <f t="array" ref="N30">SUMPRODUCT(--(Data!$B$36:$AGQ$36&lt;&gt;"")*(Data!B45:AGQ45&lt;&gt;""))</f>
        <v>0</v>
      </c>
      <c r="O30" s="2" cm="1">
        <f t="array" ref="O30">SUMPRODUCT(--(Data!$B$37:$AGQ$37&lt;&gt;"")*(Data!B45:AGQ45&lt;&gt;""))</f>
        <v>9</v>
      </c>
      <c r="P30" s="2" cm="1">
        <f t="array" ref="P30">SUMPRODUCT(--(Data!$B$38:$AGQ$38&lt;&gt;"")*(Data!B45:AGQ45&lt;&gt;""))</f>
        <v>0</v>
      </c>
      <c r="Q30" s="2" cm="1">
        <f t="array" ref="Q30">SUMPRODUCT(--(Data!$B$39:$AGQ$39&lt;&gt;"")*(Data!B45:AGQ45&lt;&gt;""))</f>
        <v>0</v>
      </c>
      <c r="R30" s="2" cm="1">
        <f t="array" ref="R30">SUMPRODUCT(--(Data!$B$40:$AGQ$40&lt;&gt;"")*(Data!B45:AGQ45&lt;&gt;""))</f>
        <v>0</v>
      </c>
      <c r="S30" s="2" cm="1">
        <f t="array" ref="S30">SUMPRODUCT(--(Data!$B$41:$AGQ$41&lt;&gt;"")*(Data!B45:AGQ45&lt;&gt;""))</f>
        <v>0</v>
      </c>
      <c r="T30" s="2" cm="1">
        <f t="array" ref="T30">SUMPRODUCT(--(Data!$B$42:$AGQ$42&lt;&gt;"")*(Data!B45:AGQ45&lt;&gt;""))</f>
        <v>9</v>
      </c>
      <c r="U30" s="2" cm="1">
        <f t="array" ref="U30">SUMPRODUCT(--(Data!$B$43:$AGQ$43&lt;&gt;"")*(Data!B45:AGQ45&lt;&gt;""))</f>
        <v>0</v>
      </c>
      <c r="V30" s="2" cm="1">
        <f t="array" ref="V30">SUMPRODUCT(--(Data!$B$44:$AGQ$44&lt;&gt;"")*(Data!B45:AGQ45&lt;&gt;""))</f>
        <v>11</v>
      </c>
      <c r="W30" s="208"/>
      <c r="X30" s="2" cm="1">
        <f t="array" ref="X30">SUMPRODUCT(--(Data!$B$46:$AGQ$46&lt;&gt;"")*(Data!B45:AGQ45&lt;&gt;""))</f>
        <v>0</v>
      </c>
      <c r="Y30" s="2" cm="1">
        <f t="array" ref="Y30">SUMPRODUCT(--(Data!$B$47:$AGQ$47&lt;&gt;"")*(Data!B45:AGQ45&lt;&gt;""))</f>
        <v>0</v>
      </c>
      <c r="Z30" s="2" cm="1">
        <f t="array" ref="Z30">SUMPRODUCT(--(Data!$B$48:$AGQ$48&lt;&gt;"")*(Data!B45:AGQ45&lt;&gt;""))</f>
        <v>9</v>
      </c>
      <c r="AA30" s="2" cm="1">
        <f t="array" ref="AA30">SUMPRODUCT(--(Data!$B$49:$AGQ$49&lt;&gt;"")*(Data!B45:AGQ45&lt;&gt;""))</f>
        <v>0</v>
      </c>
      <c r="AB30" s="2" cm="1">
        <f t="array" ref="AB30">SUMPRODUCT(--(Data!$B$50:$AGQ$50&lt;&gt;"")*(Data!B45:AGQ45&lt;&gt;""))</f>
        <v>0</v>
      </c>
      <c r="AC30" s="2" cm="1">
        <f t="array" ref="AC30">SUMPRODUCT(--(Data!$B$51:$AGQ$51&lt;&gt;"")*(Data!B45:AGQ45&lt;&gt;""))</f>
        <v>0</v>
      </c>
      <c r="AD30" s="2" cm="1">
        <f t="array" ref="AD30">SUMPRODUCT(--(Data!$B$52:$AGQ$52&lt;&gt;"")*(Data!B45:AGQ45&lt;&gt;""))</f>
        <v>0</v>
      </c>
      <c r="AE30" s="2" cm="1">
        <f t="array" ref="AE30">SUMPRODUCT(--(Data!$B$53:$AGQ$53&lt;&gt;"")*(Data!B45:AGQ45&lt;&gt;""))</f>
        <v>0</v>
      </c>
      <c r="AF30" s="2" cm="1">
        <f t="array" ref="AF30">SUMPRODUCT(--(Data!$B$54:$AGQ$54&lt;&gt;"")*(Data!B45:AGQ45&lt;&gt;""))</f>
        <v>0</v>
      </c>
      <c r="AG30" s="2" cm="1">
        <f t="array" ref="AG30">SUMPRODUCT(--(Data!$B$55:$AGQ$55&lt;&gt;"")*(Data!B45:AGQ45&lt;&gt;""))</f>
        <v>0</v>
      </c>
      <c r="AH30" s="2" cm="1">
        <f t="array" ref="AH30">SUMPRODUCT(--(Data!$B$56:$AGQ$56&lt;&gt;"")*(Data!B45:AGQ45&lt;&gt;""))</f>
        <v>11</v>
      </c>
      <c r="AI30" s="2" cm="1">
        <f t="array" ref="AI30">SUMPRODUCT(--(Data!$B$57:$AGQ$57&lt;&gt;"")*(Data!B45:AGQ45&lt;&gt;""))</f>
        <v>11</v>
      </c>
      <c r="AJ30" s="2" cm="1">
        <f t="array" ref="AJ30">SUMPRODUCT(--(Data!$B$58:$AGQ$58&lt;&gt;"")*(Data!B45:AGQ45&lt;&gt;""))</f>
        <v>0</v>
      </c>
      <c r="AK30" s="2" cm="1">
        <f t="array" ref="AK30">SUMPRODUCT(--(Data!$B$59:$AGQ$59&lt;&gt;"")*(Data!B45:AGQ45&lt;&gt;""))</f>
        <v>0</v>
      </c>
      <c r="AL30" s="2" cm="1">
        <f t="array" ref="AL30">SUMPRODUCT(--(Data!$B$60:$AGQ$60&lt;&gt;"")*(Data!B45:AGQ45&lt;&gt;""))</f>
        <v>11</v>
      </c>
      <c r="AM30" s="2" cm="1">
        <f t="array" ref="AM30">SUMPRODUCT(--(Data!$B$61:$AGQ$61&lt;&gt;"")*(Data!B45:AGQ45&lt;&gt;""))</f>
        <v>11</v>
      </c>
      <c r="AN30" s="2" cm="1">
        <f t="array" ref="AN30">SUMPRODUCT(--(Data!$B$62:$AGQ$62&lt;&gt;"")*(Data!B45:AGQ45&lt;&gt;""))</f>
        <v>11</v>
      </c>
      <c r="AO30" s="2" cm="1">
        <f t="array" ref="AO30">SUMPRODUCT(--(Data!$B$63:$AGQ$63&lt;&gt;"")*(Data!B45:AGQ45&lt;&gt;""))</f>
        <v>11</v>
      </c>
      <c r="AP30" s="2" cm="1">
        <f t="array" ref="AP30">SUMPRODUCT(--(Data!$B$64:$AGQ$64&lt;&gt;"")*(Data!B45:AGQ45&lt;&gt;""))</f>
        <v>11</v>
      </c>
      <c r="AQ30" s="2" cm="1">
        <f t="array" ref="AQ30">SUMPRODUCT(--(Data!$B$65:$AGQ$65&lt;&gt;"")*(Data!B45:AGQ45&lt;&gt;""))</f>
        <v>11</v>
      </c>
      <c r="AR30" s="2" cm="1">
        <f t="array" ref="AR30">SUMPRODUCT(--(Data!$B$66:$AGQ$66&lt;&gt;"")*(Data!B45:AGQ45&lt;&gt;""))</f>
        <v>11</v>
      </c>
      <c r="AS30" s="2" cm="1">
        <f t="array" ref="AS30">SUMPRODUCT(--(Data!$B$67:$AGQ$67&lt;&gt;"")*(Data!B45:AGQ45&lt;&gt;""))</f>
        <v>11</v>
      </c>
      <c r="AT30" s="2" cm="1">
        <f t="array" ref="AT30">SUMPRODUCT(--(Data!$B$68:$AGQ$68&lt;&gt;"")*(Data!B45:AGQ45&lt;&gt;""))</f>
        <v>0</v>
      </c>
      <c r="AU30" s="2" cm="1">
        <f t="array" ref="AU30">SUMPRODUCT(--(Data!$B$69:$AGQ$69&lt;&gt;"")*(Data!B45:AGQ45&lt;&gt;""))</f>
        <v>0</v>
      </c>
      <c r="AV30" s="2" cm="1">
        <f t="array" ref="AV30">SUMPRODUCT(--(Data!$B$70:$AGQ$70&lt;&gt;"")*(Data!B45:AGQ45&lt;&gt;""))</f>
        <v>0</v>
      </c>
      <c r="AW30" s="2" cm="1">
        <f t="array" ref="AW30">SUMPRODUCT(--(Data!$B$71:$AGQ$71&lt;&gt;"")*(Data!B45:AGQ45&lt;&gt;""))</f>
        <v>0</v>
      </c>
      <c r="AX30" s="2" cm="1">
        <f t="array" ref="AX30">SUMPRODUCT(--(Data!$B$72:$AGQ$72&lt;&gt;"")*(Data!B45:AGQ45&lt;&gt;""))</f>
        <v>0</v>
      </c>
      <c r="AY30" s="2" cm="1">
        <f t="array" ref="AY30">SUMPRODUCT(--(Data!$B$73:$AGQ$73&lt;&gt;"")*(Data!B45:AGQ45&lt;&gt;""))</f>
        <v>0</v>
      </c>
      <c r="AZ30" s="2" cm="1">
        <f t="array" ref="AZ30">SUMPRODUCT(--(Data!$B$74:$AGQ$74&lt;&gt;"")*(Data!B45:AGQ45&lt;&gt;""))</f>
        <v>0</v>
      </c>
      <c r="BA30" s="2" cm="1">
        <f t="array" ref="BA30">SUMPRODUCT(--(Data!$B$75:$AGQ$75&lt;&gt;"")*(Data!B45:AGQ45&lt;&gt;""))</f>
        <v>0</v>
      </c>
      <c r="BB30" s="2" cm="1">
        <f t="array" ref="BB30">SUMPRODUCT(--(Data!$B$76:$AGQ$76&lt;&gt;"")*(Data!B45:AGQ45&lt;&gt;""))</f>
        <v>0</v>
      </c>
      <c r="BC30" s="2" cm="1">
        <f t="array" ref="BC30">SUMPRODUCT(--(Data!$B$77:$AGQ$77&lt;&gt;"")*(Data!B45:AGQ45&lt;&gt;""))</f>
        <v>0</v>
      </c>
      <c r="BD30" s="2" cm="1">
        <f t="array" ref="BD30">SUMPRODUCT(--(Data!$B$78:$AGQ$78&lt;&gt;"")*(Data!B45:AGQ45&lt;&gt;""))</f>
        <v>0</v>
      </c>
      <c r="BE30" s="2" cm="1">
        <f t="array" ref="BE30">SUMPRODUCT(--(Data!$B$79:$AGQ$79&lt;&gt;"")*(Data!B45:AGQ45&lt;&gt;""))</f>
        <v>0</v>
      </c>
      <c r="BF30" s="2" cm="1">
        <f t="array" ref="BF30">SUMPRODUCT(--(Data!$B$80:$AGQ$80&lt;&gt;"")*(Data!B45:AGQ45&lt;&gt;""))</f>
        <v>0</v>
      </c>
      <c r="BG30" s="2" cm="1">
        <f t="array" ref="BG30">SUMPRODUCT(--(Data!$B$81:$AGQ$81&lt;&gt;"")*(Data!B45:AGQ45&lt;&gt;""))</f>
        <v>0</v>
      </c>
      <c r="BH30" s="2" cm="1">
        <f t="array" ref="BH30">SUMPRODUCT(--(Data!$B$82:$AGQ$82&lt;&gt;"")*(Data!B45:AGQ45&lt;&gt;""))</f>
        <v>0</v>
      </c>
      <c r="BI30" s="2" cm="1">
        <f t="array" ref="BI30">SUMPRODUCT(--(Data!$B$83:$AGQ$83&lt;&gt;"")*(Data!B45:AGQ45&lt;&gt;""))</f>
        <v>0</v>
      </c>
      <c r="BJ30" s="2" cm="1">
        <f t="array" ref="BJ30">SUMPRODUCT(--(Data!$B$84:$AGQ$84&lt;&gt;"")*(Data!B45:AGQ45&lt;&gt;""))</f>
        <v>0</v>
      </c>
      <c r="BK30" s="2" cm="1">
        <f t="array" ref="BK30">SUMPRODUCT(--(Data!$B$85:$AGQ$85&lt;&gt;"")*(Data!B45:AGQ45&lt;&gt;""))</f>
        <v>0</v>
      </c>
      <c r="BL30" s="2" cm="1">
        <f t="array" ref="BL30">SUMPRODUCT(--(Data!$B$86:$AGQ$86&lt;&gt;"")*(Data!B45:AGQ45&lt;&gt;""))</f>
        <v>0</v>
      </c>
      <c r="BM30" s="2" cm="1">
        <f t="array" ref="BM30">SUMPRODUCT(--(Data!$B$87:$AGQ$87&lt;&gt;"")*(Data!B45:AGQ45&lt;&gt;""))</f>
        <v>0</v>
      </c>
      <c r="BN30" s="2" cm="1">
        <f t="array" ref="BN30">SUMPRODUCT(--(Data!$B$88:$AGQ$88&lt;&gt;"")*(Data!B45:AGQ45&lt;&gt;""))</f>
        <v>0</v>
      </c>
      <c r="BO30" s="2" cm="1">
        <f t="array" ref="BO30">SUMPRODUCT(--(Data!$B$89:$AGQ$89&lt;&gt;"")*(Data!B45:AGQ45&lt;&gt;""))</f>
        <v>0</v>
      </c>
      <c r="BP30" s="2" cm="1">
        <f t="array" ref="BP30">SUMPRODUCT(--(Data!$B$90:$AGQ$90&lt;&gt;"")*(Data!B45:AGQ45&lt;&gt;""))</f>
        <v>0</v>
      </c>
      <c r="BQ30" s="2" cm="1">
        <f t="array" ref="BQ30">SUMPRODUCT(--(Data!$B$91:$AGQ$91&lt;&gt;"")*(Data!B45:AGQ45&lt;&gt;""))</f>
        <v>0</v>
      </c>
      <c r="BR30" s="2" cm="1">
        <f t="array" ref="BR30">SUMPRODUCT(--(Data!$B$92:$AGQ$92&lt;&gt;"")*(Data!B45:AGQ45&lt;&gt;""))</f>
        <v>0</v>
      </c>
      <c r="BS30" s="2" cm="1">
        <f t="array" ref="BS30">SUMPRODUCT(--(Data!$B$93:$AGQ$93&lt;&gt;"")*(Data!B45:AGQ45&lt;&gt;""))</f>
        <v>0</v>
      </c>
      <c r="BT30" s="2" cm="1">
        <f t="array" ref="BT30">SUMPRODUCT(--(Data!$B$94:$AGQ$94&lt;&gt;"")*(Data!B45:AGQ45&lt;&gt;""))</f>
        <v>0</v>
      </c>
      <c r="BU30" s="2" cm="1">
        <f t="array" ref="BU30">SUMPRODUCT(--(Data!$B$95:$AGQ$95&lt;&gt;"")*(Data!B45:AGQ45&lt;&gt;""))</f>
        <v>0</v>
      </c>
      <c r="BV30" s="2" cm="1">
        <f t="array" ref="BV30">SUMPRODUCT(--(Data!$B$96:$AGQ$96&lt;&gt;"")*(Data!B45:AGQ45&lt;&gt;""))</f>
        <v>0</v>
      </c>
      <c r="BW30" s="2" cm="1">
        <f t="array" ref="BW30">SUMPRODUCT(--(Data!$B$97:$AGQ$97&lt;&gt;"")*(Data!B45:AGQ45&lt;&gt;""))</f>
        <v>0</v>
      </c>
      <c r="BX30" s="2" cm="1">
        <f t="array" ref="BX30">SUMPRODUCT(--(Data!$B$98:$AGQ$98&lt;&gt;"")*(Data!B45:AGQ45&lt;&gt;""))</f>
        <v>0</v>
      </c>
      <c r="BY30" s="2" cm="1">
        <f t="array" ref="BY30">SUMPRODUCT(--(Data!$B$99:$AGQ$99&lt;&gt;"")*(Data!B45:AGQ45&lt;&gt;""))</f>
        <v>0</v>
      </c>
      <c r="BZ30" s="2" cm="1">
        <f t="array" ref="BZ30">SUMPRODUCT(--(Data!$B$100:$AGQ$100&lt;&gt;"")*(Data!B45:AGQ45&lt;&gt;""))</f>
        <v>0</v>
      </c>
      <c r="CA30" s="2" cm="1">
        <f t="array" ref="CA30">SUMPRODUCT(--(Data!$B$101:$AGQ$101&lt;&gt;"")*(Data!B45:AGQ45&lt;&gt;""))</f>
        <v>0</v>
      </c>
      <c r="CB30" s="2" cm="1">
        <f t="array" ref="CB30">SUMPRODUCT(--(Data!$B$102:$AGQ$102&lt;&gt;"")*(Data!B45:AGQ45&lt;&gt;""))</f>
        <v>0</v>
      </c>
      <c r="CC30" s="2" cm="1">
        <f t="array" ref="CC30">SUMPRODUCT(--(Data!$B$103:$AGQ$103&lt;&gt;"")*(Data!B45:AGQ45&lt;&gt;""))</f>
        <v>0</v>
      </c>
      <c r="CD30" s="2" cm="1">
        <f t="array" ref="CD30">SUMPRODUCT(--(Data!$B$104:$AGQ$104&lt;&gt;"")*(Data!B45:AGQ45&lt;&gt;""))</f>
        <v>0</v>
      </c>
      <c r="CE30" s="2" cm="1">
        <f t="array" ref="CE30">SUMPRODUCT(--(Data!$B$105:$AGQ$105&lt;&gt;"")*(Data!B45:AGQ45&lt;&gt;""))</f>
        <v>0</v>
      </c>
      <c r="CF30" s="2" cm="1">
        <f t="array" ref="CF30">SUMPRODUCT(--(Data!$B$106:$AGQ$106&lt;&gt;"")*(Data!B45:AGQ45&lt;&gt;""))</f>
        <v>0</v>
      </c>
      <c r="CG30" s="2" cm="1">
        <f t="array" ref="CG30">SUMPRODUCT(--(Data!$B$107:$AGQ$107&lt;&gt;"")*(Data!B45:AGQ45&lt;&gt;""))</f>
        <v>0</v>
      </c>
      <c r="CH30" s="2" cm="1">
        <f t="array" ref="CH30">SUMPRODUCT(--(Data!$B$108:$AGQ$108&lt;&gt;"")*(Data!B45:AGQ45&lt;&gt;""))</f>
        <v>0</v>
      </c>
      <c r="CI30" s="2" cm="1">
        <f t="array" ref="CI30">SUMPRODUCT(--(Data!$B$109:$AGQ$109&lt;&gt;"")*(Data!B45:AGQ45&lt;&gt;""))</f>
        <v>0</v>
      </c>
      <c r="CJ30" s="2" cm="1">
        <f t="array" ref="CJ30">SUMPRODUCT(--(Data!$B$110:$AGQ$110&lt;&gt;"")*(Data!B45:AGQ45&lt;&gt;""))</f>
        <v>0</v>
      </c>
      <c r="CK30" s="2" cm="1">
        <f t="array" ref="CK30">SUMPRODUCT(--(Data!$B$111:$AGQ$111&lt;&gt;"")*(Data!B45:AGQ45&lt;&gt;""))</f>
        <v>0</v>
      </c>
      <c r="CL30" s="2" cm="1">
        <f t="array" ref="CL30">SUMPRODUCT(--(Data!$B$112:$AGQ$112&lt;&gt;"")*(Data!B45:AGQ45&lt;&gt;""))</f>
        <v>0</v>
      </c>
      <c r="CM30" s="2" cm="1">
        <f t="array" ref="CM30">SUMPRODUCT(--(Data!$B$113:$AGQ$113&lt;&gt;"")*(Data!B45:AGQ45&lt;&gt;""))</f>
        <v>0</v>
      </c>
      <c r="CN30" s="2" cm="1">
        <f t="array" ref="CN30">SUMPRODUCT(--(Data!$B$114:$AGQ$114&lt;&gt;"")*(Data!B45:AGQ45&lt;&gt;""))</f>
        <v>0</v>
      </c>
      <c r="CO30" s="2" cm="1">
        <f t="array" ref="CO30">SUMPRODUCT(--(Data!$B$115:$AGQ$115&lt;&gt;"")*(Data!B45:AGQ45&lt;&gt;""))</f>
        <v>0</v>
      </c>
      <c r="CP30" s="2" cm="1">
        <f t="array" ref="CP30">SUMPRODUCT(--(Data!$B$116:$AGQ$116&lt;&gt;"")*(Data!B45:AGQ45&lt;&gt;""))</f>
        <v>0</v>
      </c>
      <c r="CQ30" s="2" cm="1">
        <f t="array" ref="CQ30">SUMPRODUCT(--(Data!$B$117:$AGQ$117&lt;&gt;"")*(Data!B45:AGQ45&lt;&gt;""))</f>
        <v>0</v>
      </c>
      <c r="CR30" s="2" cm="1">
        <f t="array" ref="CR30">SUMPRODUCT(--(Data!$B$118:$AGQ$118&lt;&gt;"")*(Data!B45:AGQ45&lt;&gt;""))</f>
        <v>0</v>
      </c>
      <c r="CS30" s="2" cm="1">
        <f t="array" ref="CS30">SUMPRODUCT(--(Data!$B$119:$AGQ$119&lt;&gt;"")*(Data!B45:AGQ45&lt;&gt;""))</f>
        <v>0</v>
      </c>
      <c r="CT30" s="2" cm="1">
        <f t="array" ref="CT30">SUMPRODUCT(--(Data!$B$120:$AGQ$120&lt;&gt;"")*(Data!B45:AGQ45&lt;&gt;""))</f>
        <v>0</v>
      </c>
      <c r="CU30" s="2" cm="1">
        <f t="array" ref="CU30">SUMPRODUCT(--(Data!$B$121:$AGQ$121&lt;&gt;"")*(Data!B45:AGQ45&lt;&gt;""))</f>
        <v>0</v>
      </c>
      <c r="CV30" s="2" cm="1">
        <f t="array" ref="CV30">SUMPRODUCT(--(Data!$B$122:$AGQ$122&lt;&gt;"")*(Data!B45:AGQ45&lt;&gt;""))</f>
        <v>0</v>
      </c>
      <c r="CW30" s="2" cm="1">
        <f t="array" ref="CW30">SUMPRODUCT(--(Data!$B$123:$AGQ$123&lt;&gt;"")*(Data!B45:AGQ45&lt;&gt;""))</f>
        <v>0</v>
      </c>
      <c r="CX30" s="2" cm="1">
        <f t="array" ref="CX30">SUMPRODUCT(--(Data!$B$124:$AGQ$124&lt;&gt;"")*(Data!B45:AGQ45&lt;&gt;""))</f>
        <v>0</v>
      </c>
      <c r="CY30" s="2" cm="1">
        <f t="array" ref="CY30">SUMPRODUCT(--(Data!$B$125:$AGQ$125&lt;&gt;"")*(Data!B45:AGQ45&lt;&gt;""))</f>
        <v>0</v>
      </c>
      <c r="CZ30" s="2" cm="1">
        <f t="array" ref="CZ30">SUMPRODUCT(--(Data!$B$126:$AGQ$126&lt;&gt;"")*(Data!B45:AGQ45&lt;&gt;""))</f>
        <v>0</v>
      </c>
      <c r="DA30" s="2" cm="1">
        <f t="array" ref="DA30">SUMPRODUCT(--(Data!$B$127:$AGQ$127&lt;&gt;"")*(Data!B45:AGQ45&lt;&gt;""))</f>
        <v>0</v>
      </c>
      <c r="DB30" s="2" cm="1">
        <f t="array" ref="DB30">SUMPRODUCT(--(Data!$B$128:$AGQ$128&lt;&gt;"")*(Data!B45:AGQ45&lt;&gt;""))</f>
        <v>0</v>
      </c>
      <c r="DC30" s="2" cm="1">
        <f t="array" ref="DC30">SUMPRODUCT(--(Data!$B$129:$AGQ$129&lt;&gt;"")*(Data!B45:AGQ45&lt;&gt;""))</f>
        <v>0</v>
      </c>
      <c r="DD30" s="2" cm="1">
        <f t="array" ref="DD30">SUMPRODUCT(--(Data!$B$130:$AGQ$130&lt;&gt;"")*(Data!B45:AGQ45&lt;&gt;""))</f>
        <v>0</v>
      </c>
      <c r="DE30" s="2" cm="1">
        <f t="array" ref="DE30">SUMPRODUCT(--(Data!$B$131:$AGQ$131&lt;&gt;"")*(Data!B45:AGQ45&lt;&gt;""))</f>
        <v>0</v>
      </c>
      <c r="DF30" s="2" cm="1">
        <f t="array" ref="DF30">SUMPRODUCT(--(Data!$B$132:$AGQ$132&lt;&gt;"")*(Data!B45:AGQ45&lt;&gt;""))</f>
        <v>9</v>
      </c>
      <c r="DG30" s="2" cm="1">
        <f t="array" ref="DG30">SUMPRODUCT(--(Data!$B$133:$AGQ$133&lt;&gt;"")*(Data!B45:AGQ45&lt;&gt;""))</f>
        <v>0</v>
      </c>
      <c r="DH30" s="2" cm="1">
        <f t="array" ref="DH30">SUMPRODUCT(--(Data!$B$134:$AGQ$134&lt;&gt;"")*(Data!B45:AGQ45&lt;&gt;""))</f>
        <v>0</v>
      </c>
      <c r="DI30" s="2" cm="1">
        <f t="array" ref="DI30">SUMPRODUCT(--(Data!$B$135:$AGQ$135&lt;&gt;"")*(Data!B45:AGQ45&lt;&gt;""))</f>
        <v>0</v>
      </c>
      <c r="DJ30" s="2" cm="1">
        <f t="array" ref="DJ30">SUMPRODUCT(--(Data!$B$136:$AGQ$136&lt;&gt;"")*(Data!B45:AGQ45&lt;&gt;""))</f>
        <v>0</v>
      </c>
      <c r="DK30" s="2" cm="1">
        <f t="array" ref="DK30">SUMPRODUCT(--(Data!$B$137:$AGQ$137&lt;&gt;"")*(Data!B45:AGQ45&lt;&gt;""))</f>
        <v>0</v>
      </c>
      <c r="DL30" s="2" cm="1">
        <f t="array" ref="DL30">SUMPRODUCT(--(Data!$B$138:$AGQ$138&lt;&gt;"")*(Data!B45:AGQ45&lt;&gt;""))</f>
        <v>0</v>
      </c>
      <c r="DM30" s="2" cm="1">
        <f t="array" ref="DM30">SUMPRODUCT(--(Data!$B$139:$AGQ$139&lt;&gt;"")*(Data!B45:AGQ45&lt;&gt;""))</f>
        <v>0</v>
      </c>
      <c r="DN30" s="2" cm="1">
        <f t="array" ref="DN30">SUMPRODUCT(--(Data!$B$140:$AGQ$140&lt;&gt;"")*(Data!B45:AGQ45&lt;&gt;""))</f>
        <v>0</v>
      </c>
      <c r="DO30" s="2" cm="1">
        <f t="array" ref="DO30">SUMPRODUCT(--(Data!$B$141:$AGQ$141&lt;&gt;"")*(Data!B45:AGQ45&lt;&gt;""))</f>
        <v>0</v>
      </c>
      <c r="DP30" s="2" cm="1">
        <f t="array" ref="DP30">SUMPRODUCT(--(Data!$B$142:$AGQ$142&lt;&gt;"")*(Data!B45:AGQ45&lt;&gt;""))</f>
        <v>0</v>
      </c>
      <c r="DQ30" s="2" cm="1">
        <f t="array" ref="DQ30">SUMPRODUCT(--(Data!$B$143:$AGQ$143&lt;&gt;"")*(Data!B45:AGQ45&lt;&gt;""))</f>
        <v>0</v>
      </c>
      <c r="DR30" s="2" cm="1">
        <f t="array" ref="DR30">SUMPRODUCT(--(Data!$B$144:$AGQ$144&lt;&gt;"")*(Data!B45:AGQ45&lt;&gt;""))</f>
        <v>0</v>
      </c>
      <c r="DS30" s="2" cm="1">
        <f t="array" ref="DS30">SUMPRODUCT(--(Data!$B$145:$AGQ$145&lt;&gt;"")*(Data!B45:AGQ45&lt;&gt;""))</f>
        <v>0</v>
      </c>
      <c r="DT30" s="2" cm="1">
        <f t="array" ref="DT30">SUMPRODUCT(--(Data!$B$146:$AGQ$146&lt;&gt;"")*(Data!B45:AGQ45&lt;&gt;""))</f>
        <v>0</v>
      </c>
      <c r="DU30" s="2" cm="1">
        <f t="array" ref="DU30">SUMPRODUCT(--(Data!$B$147:$AGQ$147&lt;&gt;"")*(Data!B45:AGQ45&lt;&gt;""))</f>
        <v>0</v>
      </c>
      <c r="DV30" s="2" cm="1">
        <f t="array" ref="DV30">SUMPRODUCT(--(Data!$B$148:$AGQ$148&lt;&gt;"")*(Data!B45:AGQ45&lt;&gt;""))</f>
        <v>0</v>
      </c>
      <c r="DW30" s="2" cm="1">
        <f t="array" ref="DW30">SUMPRODUCT(--(Data!$B$149:$AGQ$149&lt;&gt;"")*(Data!B45:AGQ45&lt;&gt;""))</f>
        <v>0</v>
      </c>
      <c r="DX30" s="2" cm="1">
        <f t="array" ref="DX30">SUMPRODUCT(--(Data!$B$150:$AGQ$150&lt;&gt;"")*(Data!B45:AGQ45&lt;&gt;""))</f>
        <v>0</v>
      </c>
      <c r="DY30" s="2" cm="1">
        <f t="array" ref="DY30">SUMPRODUCT(--(Data!$B$151:$AGQ$151&lt;&gt;"")*(Data!B45:AGQ45&lt;&gt;""))</f>
        <v>0</v>
      </c>
      <c r="DZ30" s="2" cm="1">
        <f t="array" ref="DZ30">SUMPRODUCT(--(Data!$B$152:$AGQ$152&lt;&gt;"")*(Data!B45:AGQ45&lt;&gt;""))</f>
        <v>0</v>
      </c>
      <c r="EA30" s="2" cm="1">
        <f t="array" ref="EA30">SUMPRODUCT(--(Data!$B$153:$AGQ$153&lt;&gt;"")*(Data!B45:AGQ45&lt;&gt;""))</f>
        <v>0</v>
      </c>
      <c r="EB30" s="2" cm="1">
        <f t="array" ref="EB30">SUMPRODUCT(--(Data!$B$154:$AGQ$154&lt;&gt;"")*(Data!B45:AGQ45&lt;&gt;""))</f>
        <v>0</v>
      </c>
      <c r="EC30" s="2" cm="1">
        <f t="array" ref="EC30">SUMPRODUCT(--(Data!$B$155:$AGQ$155&lt;&gt;"")*(Data!B45:AGQ45&lt;&gt;""))</f>
        <v>0</v>
      </c>
      <c r="ED30" s="2" cm="1">
        <f t="array" ref="ED30">SUMPRODUCT(--(Data!$B$156:$AGQ$156&lt;&gt;"")*(Data!B45:AGQ45&lt;&gt;""))</f>
        <v>0</v>
      </c>
      <c r="EE30" s="2" cm="1">
        <f t="array" ref="EE30">SUMPRODUCT(--(Data!$B$157:$AGQ$157&lt;&gt;"")*(Data!B45:AGQ45&lt;&gt;""))</f>
        <v>0</v>
      </c>
      <c r="EF30" s="2" cm="1">
        <f t="array" ref="EF30">SUMPRODUCT(--(Data!$B$158:$AGQ$158&lt;&gt;"")*(Data!B45:AGQ45&lt;&gt;""))</f>
        <v>0</v>
      </c>
      <c r="EG30" s="2" cm="1">
        <f t="array" ref="EG30">SUMPRODUCT(--(Data!$B$159:$AGQ$159&lt;&gt;"")*(Data!B45:AGQ45&lt;&gt;""))</f>
        <v>0</v>
      </c>
      <c r="EH30" s="2" cm="1">
        <f t="array" ref="EH30">SUMPRODUCT(--(Data!$B$160:$AGQ$160&lt;&gt;"")*(Data!B45:AGQ45&lt;&gt;""))</f>
        <v>0</v>
      </c>
      <c r="EI30" s="2" cm="1">
        <f t="array" ref="EI30">SUMPRODUCT(--(Data!$B$161:$AGQ$161&lt;&gt;"")*(Data!B45:AGQ45&lt;&gt;""))</f>
        <v>0</v>
      </c>
      <c r="EJ30" s="2" cm="1">
        <f t="array" ref="EJ30">SUMPRODUCT(--(Data!$B$162:$AGQ$162&lt;&gt;"")*(Data!B45:AGQ45&lt;&gt;""))</f>
        <v>0</v>
      </c>
      <c r="EK30" s="2" cm="1">
        <f t="array" ref="EK30">SUMPRODUCT(--(Data!$B$163:$AGQ$163&lt;&gt;"")*(Data!B45:AGQ45&lt;&gt;""))</f>
        <v>0</v>
      </c>
      <c r="EL30" s="2" cm="1">
        <f t="array" ref="EL30">SUMPRODUCT(--(Data!$B$164:$AGQ$164&lt;&gt;"")*(Data!B45:AGQ45&lt;&gt;""))</f>
        <v>0</v>
      </c>
      <c r="EM30" s="2" cm="1">
        <f t="array" ref="EM30">SUMPRODUCT(--(Data!$B$165:$AGQ$165&lt;&gt;"")*(Data!B45:AGQ45&lt;&gt;""))</f>
        <v>0</v>
      </c>
      <c r="EN30" s="2" cm="1">
        <f t="array" ref="EN30">SUMPRODUCT(--(Data!$B$166:$AGQ$166&lt;&gt;"")*(Data!B45:AGQ45&lt;&gt;""))</f>
        <v>0</v>
      </c>
      <c r="EU30" s="2" t="str">
        <f t="shared" si="0"/>
        <v>DynSLAM</v>
      </c>
      <c r="EV30" s="2">
        <f t="shared" si="1"/>
        <v>0</v>
      </c>
      <c r="EW30" s="348" t="s">
        <v>1010</v>
      </c>
      <c r="EX30" s="349"/>
      <c r="EY30" s="349"/>
      <c r="EZ30" s="6"/>
      <c r="FA30" s="6"/>
    </row>
    <row r="31" spans="1:157" x14ac:dyDescent="0.25">
      <c r="A31" s="1" t="str">
        <f>Data!A46</f>
        <v>SDV-LOAM</v>
      </c>
      <c r="B31" s="12" t="s">
        <v>46</v>
      </c>
      <c r="C31" s="2" cm="1">
        <f t="array" ref="C31">SUMPRODUCT(--(Data!$B$25:$AGQ$25&lt;&gt;"")*(Data!B46:AGQ46&lt;&gt;""))</f>
        <v>0</v>
      </c>
      <c r="D31" s="2" cm="1">
        <f t="array" ref="D31">SUMPRODUCT(--(Data!$B$26:$AGQ$26&lt;&gt;"")*(Data!B46:AGQ46&lt;&gt;""))</f>
        <v>0</v>
      </c>
      <c r="E31" s="2" cm="1">
        <f t="array" ref="E31">SUMPRODUCT(--(Data!$B$27:$AGQ$27&lt;&gt;"")*(Data!B46:AGQ46&lt;&gt;""))</f>
        <v>0</v>
      </c>
      <c r="F31" s="2" cm="1">
        <f t="array" ref="F31">SUMPRODUCT(--(Data!$B$28:$AGQ$28&lt;&gt;"")*(Data!B46:AGQ46&lt;&gt;""))</f>
        <v>0</v>
      </c>
      <c r="G31" s="2" cm="1">
        <f t="array" ref="G31">SUMPRODUCT(--(Data!$B$29:$AGQ$29&lt;&gt;"")*(Data!B46:AGQ46&lt;&gt;""))</f>
        <v>0</v>
      </c>
      <c r="H31" s="2" cm="1">
        <f t="array" ref="H31">SUMPRODUCT(--(Data!$B$30:$AGQ$30&lt;&gt;"")*(Data!B46:AGQ46&lt;&gt;""))</f>
        <v>0</v>
      </c>
      <c r="I31" s="2" cm="1">
        <f t="array" ref="I31">SUMPRODUCT(--(Data!$B$31:$AGQ$31&lt;&gt;"")*(Data!B46:AGQ46&lt;&gt;""))</f>
        <v>0</v>
      </c>
      <c r="J31" s="2" cm="1">
        <f t="array" ref="J31">SUMPRODUCT(--(Data!$B$32:$AGQ$32&lt;&gt;"")*(Data!B46:AGQ46&lt;&gt;""))</f>
        <v>0</v>
      </c>
      <c r="K31" s="2" cm="1">
        <f t="array" ref="K31">SUMPRODUCT(--(Data!$B$33:$AGQ$33&lt;&gt;"")*(Data!B46:AGQ46&lt;&gt;""))</f>
        <v>0</v>
      </c>
      <c r="L31" s="2" cm="1">
        <f t="array" ref="L31">SUMPRODUCT(--(Data!$B$34:$AGQ$34&lt;&gt;"")*(Data!B46:AGQ46&lt;&gt;""))</f>
        <v>0</v>
      </c>
      <c r="M31" s="2" cm="1">
        <f t="array" ref="M31">SUMPRODUCT(--(Data!$B$35:$AGQ$35&lt;&gt;"")*(Data!B46:AGQ46&lt;&gt;""))</f>
        <v>0</v>
      </c>
      <c r="N31" s="2" cm="1">
        <f t="array" ref="N31">SUMPRODUCT(--(Data!$B$36:$AGQ$36&lt;&gt;"")*(Data!B46:AGQ46&lt;&gt;""))</f>
        <v>0</v>
      </c>
      <c r="O31" s="2" cm="1">
        <f t="array" ref="O31">SUMPRODUCT(--(Data!$B$37:$AGQ$37&lt;&gt;"")*(Data!B46:AGQ46&lt;&gt;""))</f>
        <v>0</v>
      </c>
      <c r="P31" s="2" cm="1">
        <f t="array" ref="P31">SUMPRODUCT(--(Data!$B$38:$AGQ$38&lt;&gt;"")*(Data!B46:AGQ46&lt;&gt;""))</f>
        <v>0</v>
      </c>
      <c r="Q31" s="2" cm="1">
        <f t="array" ref="Q31">SUMPRODUCT(--(Data!$B$39:$AGQ$39&lt;&gt;"")*(Data!B46:AGQ46&lt;&gt;""))</f>
        <v>0</v>
      </c>
      <c r="R31" s="2" cm="1">
        <f t="array" ref="R31">SUMPRODUCT(--(Data!$B$40:$AGQ$40&lt;&gt;"")*(Data!B46:AGQ46&lt;&gt;""))</f>
        <v>0</v>
      </c>
      <c r="S31" s="2" cm="1">
        <f t="array" ref="S31">SUMPRODUCT(--(Data!$B$41:$AGQ$41&lt;&gt;"")*(Data!B46:AGQ46&lt;&gt;""))</f>
        <v>0</v>
      </c>
      <c r="T31" s="2" cm="1">
        <f t="array" ref="T31">SUMPRODUCT(--(Data!$B$42:$AGQ$42&lt;&gt;"")*(Data!B46:AGQ46&lt;&gt;""))</f>
        <v>0</v>
      </c>
      <c r="U31" s="2" cm="1">
        <f t="array" ref="U31">SUMPRODUCT(--(Data!$B$43:$AGQ$43&lt;&gt;"")*(Data!B46:AGQ46&lt;&gt;""))</f>
        <v>0</v>
      </c>
      <c r="V31" s="2" cm="1">
        <f t="array" ref="V31">SUMPRODUCT(--(Data!$B$44:$AGQ$44&lt;&gt;"")*(Data!B46:AGQ46&lt;&gt;""))</f>
        <v>0</v>
      </c>
      <c r="W31" s="2" cm="1">
        <f t="array" ref="W31">SUMPRODUCT(--(Data!$B$45:$AGQ$45&lt;&gt;"")*(Data!B46:AGQ46&lt;&gt;""))</f>
        <v>0</v>
      </c>
      <c r="X31" s="208"/>
      <c r="Y31" s="2" cm="1">
        <f t="array" ref="Y31">SUMPRODUCT(--(Data!$B$47:$AGQ$47&lt;&gt;"")*(Data!B46:AGQ46&lt;&gt;""))</f>
        <v>0</v>
      </c>
      <c r="Z31" s="2" cm="1">
        <f t="array" ref="Z31">SUMPRODUCT(--(Data!$B$48:$AGQ$48&lt;&gt;"")*(Data!B46:AGQ46&lt;&gt;""))</f>
        <v>0</v>
      </c>
      <c r="AA31" s="2" cm="1">
        <f t="array" ref="AA31">SUMPRODUCT(--(Data!$B$49:$AGQ$49&lt;&gt;"")*(Data!B46:AGQ46&lt;&gt;""))</f>
        <v>0</v>
      </c>
      <c r="AB31" s="2" cm="1">
        <f t="array" ref="AB31">SUMPRODUCT(--(Data!$B$50:$AGQ$50&lt;&gt;"")*(Data!B46:AGQ46&lt;&gt;""))</f>
        <v>0</v>
      </c>
      <c r="AC31" s="2" cm="1">
        <f t="array" ref="AC31">SUMPRODUCT(--(Data!$B$51:$AGQ$51&lt;&gt;"")*(Data!B46:AGQ46&lt;&gt;""))</f>
        <v>0</v>
      </c>
      <c r="AD31" s="2" cm="1">
        <f t="array" ref="AD31">SUMPRODUCT(--(Data!$B$52:$AGQ$52&lt;&gt;"")*(Data!B46:AGQ46&lt;&gt;""))</f>
        <v>0</v>
      </c>
      <c r="AE31" s="2" cm="1">
        <f t="array" ref="AE31">SUMPRODUCT(--(Data!$B$53:$AGQ$53&lt;&gt;"")*(Data!B46:AGQ46&lt;&gt;""))</f>
        <v>0</v>
      </c>
      <c r="AF31" s="2" cm="1">
        <f t="array" ref="AF31">SUMPRODUCT(--(Data!$B$54:$AGQ$54&lt;&gt;"")*(Data!B46:AGQ46&lt;&gt;""))</f>
        <v>0</v>
      </c>
      <c r="AG31" s="2" cm="1">
        <f t="array" ref="AG31">SUMPRODUCT(--(Data!$B$55:$AGQ$55&lt;&gt;"")*(Data!B46:AGQ46&lt;&gt;""))</f>
        <v>0</v>
      </c>
      <c r="AH31" s="2" cm="1">
        <f t="array" ref="AH31">SUMPRODUCT(--(Data!$B$56:$AGQ$56&lt;&gt;"")*(Data!B46:AGQ46&lt;&gt;""))</f>
        <v>0</v>
      </c>
      <c r="AI31" s="2" cm="1">
        <f t="array" ref="AI31">SUMPRODUCT(--(Data!$B$57:$AGQ$57&lt;&gt;"")*(Data!B46:AGQ46&lt;&gt;""))</f>
        <v>0</v>
      </c>
      <c r="AJ31" s="2" cm="1">
        <f t="array" ref="AJ31">SUMPRODUCT(--(Data!$B$58:$AGQ$58&lt;&gt;"")*(Data!B46:AGQ46&lt;&gt;""))</f>
        <v>0</v>
      </c>
      <c r="AK31" s="2" cm="1">
        <f t="array" ref="AK31">SUMPRODUCT(--(Data!$B$59:$AGQ$59&lt;&gt;"")*(Data!B46:AGQ46&lt;&gt;""))</f>
        <v>0</v>
      </c>
      <c r="AL31" s="2" cm="1">
        <f t="array" ref="AL31">SUMPRODUCT(--(Data!$B$60:$AGQ$60&lt;&gt;"")*(Data!B46:AGQ46&lt;&gt;""))</f>
        <v>0</v>
      </c>
      <c r="AM31" s="2" cm="1">
        <f t="array" ref="AM31">SUMPRODUCT(--(Data!$B$61:$AGQ$61&lt;&gt;"")*(Data!B46:AGQ46&lt;&gt;""))</f>
        <v>0</v>
      </c>
      <c r="AN31" s="2" cm="1">
        <f t="array" ref="AN31">SUMPRODUCT(--(Data!$B$62:$AGQ$62&lt;&gt;"")*(Data!B46:AGQ46&lt;&gt;""))</f>
        <v>0</v>
      </c>
      <c r="AO31" s="2" cm="1">
        <f t="array" ref="AO31">SUMPRODUCT(--(Data!$B$63:$AGQ$63&lt;&gt;"")*(Data!B46:AGQ46&lt;&gt;""))</f>
        <v>0</v>
      </c>
      <c r="AP31" s="2" cm="1">
        <f t="array" ref="AP31">SUMPRODUCT(--(Data!$B$64:$AGQ$64&lt;&gt;"")*(Data!B46:AGQ46&lt;&gt;""))</f>
        <v>0</v>
      </c>
      <c r="AQ31" s="2" cm="1">
        <f t="array" ref="AQ31">SUMPRODUCT(--(Data!$B$65:$AGQ$65&lt;&gt;"")*(Data!B46:AGQ46&lt;&gt;""))</f>
        <v>0</v>
      </c>
      <c r="AR31" s="2" cm="1">
        <f t="array" ref="AR31">SUMPRODUCT(--(Data!$B$66:$AGQ$66&lt;&gt;"")*(Data!B46:AGQ46&lt;&gt;""))</f>
        <v>0</v>
      </c>
      <c r="AS31" s="2" cm="1">
        <f t="array" ref="AS31">SUMPRODUCT(--(Data!$B$67:$AGQ$67&lt;&gt;"")*(Data!B46:AGQ46&lt;&gt;""))</f>
        <v>0</v>
      </c>
      <c r="AT31" s="2" cm="1">
        <f t="array" ref="AT31">SUMPRODUCT(--(Data!$B$68:$AGQ$68&lt;&gt;"")*(Data!B46:AGQ46&lt;&gt;""))</f>
        <v>0</v>
      </c>
      <c r="AU31" s="2" cm="1">
        <f t="array" ref="AU31">SUMPRODUCT(--(Data!$B$69:$AGQ$69&lt;&gt;"")*(Data!B46:AGQ46&lt;&gt;""))</f>
        <v>0</v>
      </c>
      <c r="AV31" s="2" cm="1">
        <f t="array" ref="AV31">SUMPRODUCT(--(Data!$B$70:$AGQ$70&lt;&gt;"")*(Data!B46:AGQ46&lt;&gt;""))</f>
        <v>0</v>
      </c>
      <c r="AW31" s="2" cm="1">
        <f t="array" ref="AW31">SUMPRODUCT(--(Data!$B$71:$AGQ$71&lt;&gt;"")*(Data!B46:AGQ46&lt;&gt;""))</f>
        <v>0</v>
      </c>
      <c r="AX31" s="2" cm="1">
        <f t="array" ref="AX31">SUMPRODUCT(--(Data!$B$72:$AGQ$72&lt;&gt;"")*(Data!B46:AGQ46&lt;&gt;""))</f>
        <v>0</v>
      </c>
      <c r="AY31" s="2" cm="1">
        <f t="array" ref="AY31">SUMPRODUCT(--(Data!$B$73:$AGQ$73&lt;&gt;"")*(Data!B46:AGQ46&lt;&gt;""))</f>
        <v>0</v>
      </c>
      <c r="AZ31" s="2" cm="1">
        <f t="array" ref="AZ31">SUMPRODUCT(--(Data!$B$74:$AGQ$74&lt;&gt;"")*(Data!B46:AGQ46&lt;&gt;""))</f>
        <v>0</v>
      </c>
      <c r="BA31" s="2" cm="1">
        <f t="array" ref="BA31">SUMPRODUCT(--(Data!$B$75:$AGQ$75&lt;&gt;"")*(Data!B46:AGQ46&lt;&gt;""))</f>
        <v>0</v>
      </c>
      <c r="BB31" s="2" cm="1">
        <f t="array" ref="BB31">SUMPRODUCT(--(Data!$B$76:$AGQ$76&lt;&gt;"")*(Data!B46:AGQ46&lt;&gt;""))</f>
        <v>0</v>
      </c>
      <c r="BC31" s="2" cm="1">
        <f t="array" ref="BC31">SUMPRODUCT(--(Data!$B$77:$AGQ$77&lt;&gt;"")*(Data!B46:AGQ46&lt;&gt;""))</f>
        <v>0</v>
      </c>
      <c r="BD31" s="2" cm="1">
        <f t="array" ref="BD31">SUMPRODUCT(--(Data!$B$78:$AGQ$78&lt;&gt;"")*(Data!B46:AGQ46&lt;&gt;""))</f>
        <v>0</v>
      </c>
      <c r="BE31" s="2" cm="1">
        <f t="array" ref="BE31">SUMPRODUCT(--(Data!$B$79:$AGQ$79&lt;&gt;"")*(Data!B46:AGQ46&lt;&gt;""))</f>
        <v>0</v>
      </c>
      <c r="BF31" s="2" cm="1">
        <f t="array" ref="BF31">SUMPRODUCT(--(Data!$B$80:$AGQ$80&lt;&gt;"")*(Data!B46:AGQ46&lt;&gt;""))</f>
        <v>0</v>
      </c>
      <c r="BG31" s="2" cm="1">
        <f t="array" ref="BG31">SUMPRODUCT(--(Data!$B$81:$AGQ$81&lt;&gt;"")*(Data!B46:AGQ46&lt;&gt;""))</f>
        <v>0</v>
      </c>
      <c r="BH31" s="2" cm="1">
        <f t="array" ref="BH31">SUMPRODUCT(--(Data!$B$82:$AGQ$82&lt;&gt;"")*(Data!B46:AGQ46&lt;&gt;""))</f>
        <v>0</v>
      </c>
      <c r="BI31" s="2" cm="1">
        <f t="array" ref="BI31">SUMPRODUCT(--(Data!$B$83:$AGQ$83&lt;&gt;"")*(Data!B46:AGQ46&lt;&gt;""))</f>
        <v>0</v>
      </c>
      <c r="BJ31" s="2" cm="1">
        <f t="array" ref="BJ31">SUMPRODUCT(--(Data!$B$84:$AGQ$84&lt;&gt;"")*(Data!B46:AGQ46&lt;&gt;""))</f>
        <v>0</v>
      </c>
      <c r="BK31" s="2" cm="1">
        <f t="array" ref="BK31">SUMPRODUCT(--(Data!$B$85:$AGQ$85&lt;&gt;"")*(Data!B46:AGQ46&lt;&gt;""))</f>
        <v>0</v>
      </c>
      <c r="BL31" s="2" cm="1">
        <f t="array" ref="BL31">SUMPRODUCT(--(Data!$B$86:$AGQ$86&lt;&gt;"")*(Data!B46:AGQ46&lt;&gt;""))</f>
        <v>0</v>
      </c>
      <c r="BM31" s="2" cm="1">
        <f t="array" ref="BM31">SUMPRODUCT(--(Data!$B$87:$AGQ$87&lt;&gt;"")*(Data!B46:AGQ46&lt;&gt;""))</f>
        <v>0</v>
      </c>
      <c r="BN31" s="2" cm="1">
        <f t="array" ref="BN31">SUMPRODUCT(--(Data!$B$88:$AGQ$88&lt;&gt;"")*(Data!B46:AGQ46&lt;&gt;""))</f>
        <v>0</v>
      </c>
      <c r="BO31" s="2" cm="1">
        <f t="array" ref="BO31">SUMPRODUCT(--(Data!$B$89:$AGQ$89&lt;&gt;"")*(Data!B46:AGQ46&lt;&gt;""))</f>
        <v>0</v>
      </c>
      <c r="BP31" s="2" cm="1">
        <f t="array" ref="BP31">SUMPRODUCT(--(Data!$B$90:$AGQ$90&lt;&gt;"")*(Data!B46:AGQ46&lt;&gt;""))</f>
        <v>0</v>
      </c>
      <c r="BQ31" s="2" cm="1">
        <f t="array" ref="BQ31">SUMPRODUCT(--(Data!$B$91:$AGQ$91&lt;&gt;"")*(Data!B46:AGQ46&lt;&gt;""))</f>
        <v>0</v>
      </c>
      <c r="BR31" s="2" cm="1">
        <f t="array" ref="BR31">SUMPRODUCT(--(Data!$B$92:$AGQ$92&lt;&gt;"")*(Data!B46:AGQ46&lt;&gt;""))</f>
        <v>0</v>
      </c>
      <c r="BS31" s="2" cm="1">
        <f t="array" ref="BS31">SUMPRODUCT(--(Data!$B$93:$AGQ$93&lt;&gt;"")*(Data!B46:AGQ46&lt;&gt;""))</f>
        <v>0</v>
      </c>
      <c r="BT31" s="2" cm="1">
        <f t="array" ref="BT31">SUMPRODUCT(--(Data!$B$94:$AGQ$94&lt;&gt;"")*(Data!B46:AGQ46&lt;&gt;""))</f>
        <v>0</v>
      </c>
      <c r="BU31" s="2" cm="1">
        <f t="array" ref="BU31">SUMPRODUCT(--(Data!$B$95:$AGQ$95&lt;&gt;"")*(Data!B46:AGQ46&lt;&gt;""))</f>
        <v>0</v>
      </c>
      <c r="BV31" s="2" cm="1">
        <f t="array" ref="BV31">SUMPRODUCT(--(Data!$B$96:$AGQ$96&lt;&gt;"")*(Data!B46:AGQ46&lt;&gt;""))</f>
        <v>0</v>
      </c>
      <c r="BW31" s="2" cm="1">
        <f t="array" ref="BW31">SUMPRODUCT(--(Data!$B$97:$AGQ$97&lt;&gt;"")*(Data!B46:AGQ46&lt;&gt;""))</f>
        <v>0</v>
      </c>
      <c r="BX31" s="2" cm="1">
        <f t="array" ref="BX31">SUMPRODUCT(--(Data!$B$98:$AGQ$98&lt;&gt;"")*(Data!B46:AGQ46&lt;&gt;""))</f>
        <v>0</v>
      </c>
      <c r="BY31" s="2" cm="1">
        <f t="array" ref="BY31">SUMPRODUCT(--(Data!$B$99:$AGQ$99&lt;&gt;"")*(Data!B46:AGQ46&lt;&gt;""))</f>
        <v>0</v>
      </c>
      <c r="BZ31" s="2" cm="1">
        <f t="array" ref="BZ31">SUMPRODUCT(--(Data!$B$100:$AGQ$100&lt;&gt;"")*(Data!B46:AGQ46&lt;&gt;""))</f>
        <v>0</v>
      </c>
      <c r="CA31" s="2" cm="1">
        <f t="array" ref="CA31">SUMPRODUCT(--(Data!$B$101:$AGQ$101&lt;&gt;"")*(Data!B46:AGQ46&lt;&gt;""))</f>
        <v>0</v>
      </c>
      <c r="CB31" s="2" cm="1">
        <f t="array" ref="CB31">SUMPRODUCT(--(Data!$B$102:$AGQ$102&lt;&gt;"")*(Data!B46:AGQ46&lt;&gt;""))</f>
        <v>0</v>
      </c>
      <c r="CC31" s="2" cm="1">
        <f t="array" ref="CC31">SUMPRODUCT(--(Data!$B$103:$AGQ$103&lt;&gt;"")*(Data!B46:AGQ46&lt;&gt;""))</f>
        <v>0</v>
      </c>
      <c r="CD31" s="2" cm="1">
        <f t="array" ref="CD31">SUMPRODUCT(--(Data!$B$104:$AGQ$104&lt;&gt;"")*(Data!B46:AGQ46&lt;&gt;""))</f>
        <v>0</v>
      </c>
      <c r="CE31" s="2" cm="1">
        <f t="array" ref="CE31">SUMPRODUCT(--(Data!$B$105:$AGQ$105&lt;&gt;"")*(Data!B46:AGQ46&lt;&gt;""))</f>
        <v>0</v>
      </c>
      <c r="CF31" s="2" cm="1">
        <f t="array" ref="CF31">SUMPRODUCT(--(Data!$B$106:$AGQ$106&lt;&gt;"")*(Data!B46:AGQ46&lt;&gt;""))</f>
        <v>0</v>
      </c>
      <c r="CG31" s="2" cm="1">
        <f t="array" ref="CG31">SUMPRODUCT(--(Data!$B$107:$AGQ$107&lt;&gt;"")*(Data!B46:AGQ46&lt;&gt;""))</f>
        <v>0</v>
      </c>
      <c r="CH31" s="2" cm="1">
        <f t="array" ref="CH31">SUMPRODUCT(--(Data!$B$108:$AGQ$108&lt;&gt;"")*(Data!B46:AGQ46&lt;&gt;""))</f>
        <v>0</v>
      </c>
      <c r="CI31" s="2" cm="1">
        <f t="array" ref="CI31">SUMPRODUCT(--(Data!$B$109:$AGQ$109&lt;&gt;"")*(Data!B46:AGQ46&lt;&gt;""))</f>
        <v>0</v>
      </c>
      <c r="CJ31" s="2" cm="1">
        <f t="array" ref="CJ31">SUMPRODUCT(--(Data!$B$110:$AGQ$110&lt;&gt;"")*(Data!B46:AGQ46&lt;&gt;""))</f>
        <v>0</v>
      </c>
      <c r="CK31" s="2" cm="1">
        <f t="array" ref="CK31">SUMPRODUCT(--(Data!$B$111:$AGQ$111&lt;&gt;"")*(Data!B46:AGQ46&lt;&gt;""))</f>
        <v>0</v>
      </c>
      <c r="CL31" s="2" cm="1">
        <f t="array" ref="CL31">SUMPRODUCT(--(Data!$B$112:$AGQ$112&lt;&gt;"")*(Data!B46:AGQ46&lt;&gt;""))</f>
        <v>0</v>
      </c>
      <c r="CM31" s="2" cm="1">
        <f t="array" ref="CM31">SUMPRODUCT(--(Data!$B$113:$AGQ$113&lt;&gt;"")*(Data!B46:AGQ46&lt;&gt;""))</f>
        <v>0</v>
      </c>
      <c r="CN31" s="2" cm="1">
        <f t="array" ref="CN31">SUMPRODUCT(--(Data!$B$114:$AGQ$114&lt;&gt;"")*(Data!B46:AGQ46&lt;&gt;""))</f>
        <v>0</v>
      </c>
      <c r="CO31" s="2" cm="1">
        <f t="array" ref="CO31">SUMPRODUCT(--(Data!$B$115:$AGQ$115&lt;&gt;"")*(Data!B46:AGQ46&lt;&gt;""))</f>
        <v>0</v>
      </c>
      <c r="CP31" s="2" cm="1">
        <f t="array" ref="CP31">SUMPRODUCT(--(Data!$B$116:$AGQ$116&lt;&gt;"")*(Data!B46:AGQ46&lt;&gt;""))</f>
        <v>0</v>
      </c>
      <c r="CQ31" s="2" cm="1">
        <f t="array" ref="CQ31">SUMPRODUCT(--(Data!$B$117:$AGQ$117&lt;&gt;"")*(Data!B46:AGQ46&lt;&gt;""))</f>
        <v>0</v>
      </c>
      <c r="CR31" s="2" cm="1">
        <f t="array" ref="CR31">SUMPRODUCT(--(Data!$B$118:$AGQ$118&lt;&gt;"")*(Data!B46:AGQ46&lt;&gt;""))</f>
        <v>0</v>
      </c>
      <c r="CS31" s="2" cm="1">
        <f t="array" ref="CS31">SUMPRODUCT(--(Data!$B$119:$AGQ$119&lt;&gt;"")*(Data!B46:AGQ46&lt;&gt;""))</f>
        <v>0</v>
      </c>
      <c r="CT31" s="2" cm="1">
        <f t="array" ref="CT31">SUMPRODUCT(--(Data!$B$120:$AGQ$120&lt;&gt;"")*(Data!B46:AGQ46&lt;&gt;""))</f>
        <v>0</v>
      </c>
      <c r="CU31" s="2" cm="1">
        <f t="array" ref="CU31">SUMPRODUCT(--(Data!$B$121:$AGQ$121&lt;&gt;"")*(Data!B46:AGQ46&lt;&gt;""))</f>
        <v>0</v>
      </c>
      <c r="CV31" s="2" cm="1">
        <f t="array" ref="CV31">SUMPRODUCT(--(Data!$B$122:$AGQ$122&lt;&gt;"")*(Data!B46:AGQ46&lt;&gt;""))</f>
        <v>0</v>
      </c>
      <c r="CW31" s="2" cm="1">
        <f t="array" ref="CW31">SUMPRODUCT(--(Data!$B$123:$AGQ$123&lt;&gt;"")*(Data!B46:AGQ46&lt;&gt;""))</f>
        <v>0</v>
      </c>
      <c r="CX31" s="2" cm="1">
        <f t="array" ref="CX31">SUMPRODUCT(--(Data!$B$124:$AGQ$124&lt;&gt;"")*(Data!B46:AGQ46&lt;&gt;""))</f>
        <v>0</v>
      </c>
      <c r="CY31" s="2" cm="1">
        <f t="array" ref="CY31">SUMPRODUCT(--(Data!$B$125:$AGQ$125&lt;&gt;"")*(Data!B46:AGQ46&lt;&gt;""))</f>
        <v>0</v>
      </c>
      <c r="CZ31" s="2" cm="1">
        <f t="array" ref="CZ31">SUMPRODUCT(--(Data!$B$126:$AGQ$126&lt;&gt;"")*(Data!B46:AGQ46&lt;&gt;""))</f>
        <v>0</v>
      </c>
      <c r="DA31" s="2" cm="1">
        <f t="array" ref="DA31">SUMPRODUCT(--(Data!$B$127:$AGQ$127&lt;&gt;"")*(Data!B46:AGQ46&lt;&gt;""))</f>
        <v>0</v>
      </c>
      <c r="DB31" s="2" cm="1">
        <f t="array" ref="DB31">SUMPRODUCT(--(Data!$B$128:$AGQ$128&lt;&gt;"")*(Data!B46:AGQ46&lt;&gt;""))</f>
        <v>0</v>
      </c>
      <c r="DC31" s="2" cm="1">
        <f t="array" ref="DC31">SUMPRODUCT(--(Data!$B$129:$AGQ$129&lt;&gt;"")*(Data!B46:AGQ46&lt;&gt;""))</f>
        <v>0</v>
      </c>
      <c r="DD31" s="2" cm="1">
        <f t="array" ref="DD31">SUMPRODUCT(--(Data!$B$130:$AGQ$130&lt;&gt;"")*(Data!B46:AGQ46&lt;&gt;""))</f>
        <v>0</v>
      </c>
      <c r="DE31" s="2" cm="1">
        <f t="array" ref="DE31">SUMPRODUCT(--(Data!$B$131:$AGQ$131&lt;&gt;"")*(Data!B46:AGQ46&lt;&gt;""))</f>
        <v>0</v>
      </c>
      <c r="DF31" s="2" cm="1">
        <f t="array" ref="DF31">SUMPRODUCT(--(Data!$B$132:$AGQ$132&lt;&gt;"")*(Data!B46:AGQ46&lt;&gt;""))</f>
        <v>0</v>
      </c>
      <c r="DG31" s="2" cm="1">
        <f t="array" ref="DG31">SUMPRODUCT(--(Data!$B$133:$AGQ$133&lt;&gt;"")*(Data!B46:AGQ46&lt;&gt;""))</f>
        <v>0</v>
      </c>
      <c r="DH31" s="2" cm="1">
        <f t="array" ref="DH31">SUMPRODUCT(--(Data!$B$134:$AGQ$134&lt;&gt;"")*(Data!B46:AGQ46&lt;&gt;""))</f>
        <v>0</v>
      </c>
      <c r="DI31" s="2" cm="1">
        <f t="array" ref="DI31">SUMPRODUCT(--(Data!$B$135:$AGQ$135&lt;&gt;"")*(Data!B46:AGQ46&lt;&gt;""))</f>
        <v>0</v>
      </c>
      <c r="DJ31" s="2" cm="1">
        <f t="array" ref="DJ31">SUMPRODUCT(--(Data!$B$136:$AGQ$136&lt;&gt;"")*(Data!B46:AGQ46&lt;&gt;""))</f>
        <v>0</v>
      </c>
      <c r="DK31" s="2" cm="1">
        <f t="array" ref="DK31">SUMPRODUCT(--(Data!$B$137:$AGQ$137&lt;&gt;"")*(Data!B46:AGQ46&lt;&gt;""))</f>
        <v>0</v>
      </c>
      <c r="DL31" s="2" cm="1">
        <f t="array" ref="DL31">SUMPRODUCT(--(Data!$B$138:$AGQ$138&lt;&gt;"")*(Data!B46:AGQ46&lt;&gt;""))</f>
        <v>0</v>
      </c>
      <c r="DM31" s="2" cm="1">
        <f t="array" ref="DM31">SUMPRODUCT(--(Data!$B$139:$AGQ$139&lt;&gt;"")*(Data!B46:AGQ46&lt;&gt;""))</f>
        <v>0</v>
      </c>
      <c r="DN31" s="2" cm="1">
        <f t="array" ref="DN31">SUMPRODUCT(--(Data!$B$140:$AGQ$140&lt;&gt;"")*(Data!B46:AGQ46&lt;&gt;""))</f>
        <v>0</v>
      </c>
      <c r="DO31" s="2" cm="1">
        <f t="array" ref="DO31">SUMPRODUCT(--(Data!$B$141:$AGQ$141&lt;&gt;"")*(Data!B46:AGQ46&lt;&gt;""))</f>
        <v>0</v>
      </c>
      <c r="DP31" s="2" cm="1">
        <f t="array" ref="DP31">SUMPRODUCT(--(Data!$B$142:$AGQ$142&lt;&gt;"")*(Data!B46:AGQ46&lt;&gt;""))</f>
        <v>0</v>
      </c>
      <c r="DQ31" s="2" cm="1">
        <f t="array" ref="DQ31">SUMPRODUCT(--(Data!$B$143:$AGQ$143&lt;&gt;"")*(Data!B46:AGQ46&lt;&gt;""))</f>
        <v>0</v>
      </c>
      <c r="DR31" s="2" cm="1">
        <f t="array" ref="DR31">SUMPRODUCT(--(Data!$B$144:$AGQ$144&lt;&gt;"")*(Data!B46:AGQ46&lt;&gt;""))</f>
        <v>0</v>
      </c>
      <c r="DS31" s="2" cm="1">
        <f t="array" ref="DS31">SUMPRODUCT(--(Data!$B$145:$AGQ$145&lt;&gt;"")*(Data!B46:AGQ46&lt;&gt;""))</f>
        <v>0</v>
      </c>
      <c r="DT31" s="2" cm="1">
        <f t="array" ref="DT31">SUMPRODUCT(--(Data!$B$146:$AGQ$146&lt;&gt;"")*(Data!B46:AGQ46&lt;&gt;""))</f>
        <v>0</v>
      </c>
      <c r="DU31" s="2" cm="1">
        <f t="array" ref="DU31">SUMPRODUCT(--(Data!$B$147:$AGQ$147&lt;&gt;"")*(Data!B46:AGQ46&lt;&gt;""))</f>
        <v>0</v>
      </c>
      <c r="DV31" s="2" cm="1">
        <f t="array" ref="DV31">SUMPRODUCT(--(Data!$B$148:$AGQ$148&lt;&gt;"")*(Data!B46:AGQ46&lt;&gt;""))</f>
        <v>0</v>
      </c>
      <c r="DW31" s="2" cm="1">
        <f t="array" ref="DW31">SUMPRODUCT(--(Data!$B$149:$AGQ$149&lt;&gt;"")*(Data!B46:AGQ46&lt;&gt;""))</f>
        <v>0</v>
      </c>
      <c r="DX31" s="2" cm="1">
        <f t="array" ref="DX31">SUMPRODUCT(--(Data!$B$150:$AGQ$150&lt;&gt;"")*(Data!B46:AGQ46&lt;&gt;""))</f>
        <v>0</v>
      </c>
      <c r="DY31" s="2" cm="1">
        <f t="array" ref="DY31">SUMPRODUCT(--(Data!$B$151:$AGQ$151&lt;&gt;"")*(Data!B46:AGQ46&lt;&gt;""))</f>
        <v>0</v>
      </c>
      <c r="DZ31" s="2" cm="1">
        <f t="array" ref="DZ31">SUMPRODUCT(--(Data!$B$152:$AGQ$152&lt;&gt;"")*(Data!B46:AGQ46&lt;&gt;""))</f>
        <v>0</v>
      </c>
      <c r="EA31" s="2" cm="1">
        <f t="array" ref="EA31">SUMPRODUCT(--(Data!$B$153:$AGQ$153&lt;&gt;"")*(Data!B46:AGQ46&lt;&gt;""))</f>
        <v>0</v>
      </c>
      <c r="EB31" s="2" cm="1">
        <f t="array" ref="EB31">SUMPRODUCT(--(Data!$B$154:$AGQ$154&lt;&gt;"")*(Data!B46:AGQ46&lt;&gt;""))</f>
        <v>0</v>
      </c>
      <c r="EC31" s="2" cm="1">
        <f t="array" ref="EC31">SUMPRODUCT(--(Data!$B$155:$AGQ$155&lt;&gt;"")*(Data!B46:AGQ46&lt;&gt;""))</f>
        <v>0</v>
      </c>
      <c r="ED31" s="2" cm="1">
        <f t="array" ref="ED31">SUMPRODUCT(--(Data!$B$156:$AGQ$156&lt;&gt;"")*(Data!B46:AGQ46&lt;&gt;""))</f>
        <v>0</v>
      </c>
      <c r="EE31" s="2" cm="1">
        <f t="array" ref="EE31">SUMPRODUCT(--(Data!$B$157:$AGQ$157&lt;&gt;"")*(Data!B46:AGQ46&lt;&gt;""))</f>
        <v>0</v>
      </c>
      <c r="EF31" s="2" cm="1">
        <f t="array" ref="EF31">SUMPRODUCT(--(Data!$B$158:$AGQ$158&lt;&gt;"")*(Data!B46:AGQ46&lt;&gt;""))</f>
        <v>0</v>
      </c>
      <c r="EG31" s="2" cm="1">
        <f t="array" ref="EG31">SUMPRODUCT(--(Data!$B$159:$AGQ$159&lt;&gt;"")*(Data!B46:AGQ46&lt;&gt;""))</f>
        <v>0</v>
      </c>
      <c r="EH31" s="2" cm="1">
        <f t="array" ref="EH31">SUMPRODUCT(--(Data!$B$160:$AGQ$160&lt;&gt;"")*(Data!B46:AGQ46&lt;&gt;""))</f>
        <v>0</v>
      </c>
      <c r="EI31" s="2" cm="1">
        <f t="array" ref="EI31">SUMPRODUCT(--(Data!$B$161:$AGQ$161&lt;&gt;"")*(Data!B46:AGQ46&lt;&gt;""))</f>
        <v>0</v>
      </c>
      <c r="EJ31" s="2" cm="1">
        <f t="array" ref="EJ31">SUMPRODUCT(--(Data!$B$162:$AGQ$162&lt;&gt;"")*(Data!B46:AGQ46&lt;&gt;""))</f>
        <v>0</v>
      </c>
      <c r="EK31" s="2" cm="1">
        <f t="array" ref="EK31">SUMPRODUCT(--(Data!$B$163:$AGQ$163&lt;&gt;"")*(Data!B46:AGQ46&lt;&gt;""))</f>
        <v>0</v>
      </c>
      <c r="EL31" s="2" cm="1">
        <f t="array" ref="EL31">SUMPRODUCT(--(Data!$B$164:$AGQ$164&lt;&gt;"")*(Data!B46:AGQ46&lt;&gt;""))</f>
        <v>0</v>
      </c>
      <c r="EM31" s="2" cm="1">
        <f t="array" ref="EM31">SUMPRODUCT(--(Data!$B$165:$AGQ$165&lt;&gt;"")*(Data!B46:AGQ46&lt;&gt;""))</f>
        <v>0</v>
      </c>
      <c r="EN31" s="2" cm="1">
        <f t="array" ref="EN31">SUMPRODUCT(--(Data!$B$166:$AGQ$166&lt;&gt;"")*(Data!B46:AGQ46&lt;&gt;""))</f>
        <v>0</v>
      </c>
      <c r="EU31" s="2" t="str">
        <f t="shared" si="0"/>
        <v>RTAB-Map</v>
      </c>
      <c r="EV31" s="2">
        <f t="shared" si="1"/>
        <v>31</v>
      </c>
    </row>
    <row r="32" spans="1:157" x14ac:dyDescent="0.25">
      <c r="A32" s="1" t="str">
        <f>Data!A47</f>
        <v>VoxelMap</v>
      </c>
      <c r="B32" s="12" t="s">
        <v>659</v>
      </c>
      <c r="C32" s="2" cm="1">
        <f t="array" ref="C32">SUMPRODUCT(--(Data!$B$25:$AGQ$25&lt;&gt;"")*(Data!B47:AGQ47&lt;&gt;""))</f>
        <v>0</v>
      </c>
      <c r="D32" s="2" cm="1">
        <f t="array" ref="D32">SUMPRODUCT(--(Data!$B$26:$AGQ$26&lt;&gt;"")*(Data!B47:AGQ47&lt;&gt;""))</f>
        <v>0</v>
      </c>
      <c r="E32" s="2" cm="1">
        <f t="array" ref="E32">SUMPRODUCT(--(Data!$B$27:$AGQ$27&lt;&gt;"")*(Data!B47:AGQ47&lt;&gt;""))</f>
        <v>0</v>
      </c>
      <c r="F32" s="2" cm="1">
        <f t="array" ref="F32">SUMPRODUCT(--(Data!$B$28:$AGQ$28&lt;&gt;"")*(Data!B47:AGQ47&lt;&gt;""))</f>
        <v>0</v>
      </c>
      <c r="G32" s="2" cm="1">
        <f t="array" ref="G32">SUMPRODUCT(--(Data!$B$29:$AGQ$29&lt;&gt;"")*(Data!B47:AGQ47&lt;&gt;""))</f>
        <v>0</v>
      </c>
      <c r="H32" s="2" cm="1">
        <f t="array" ref="H32">SUMPRODUCT(--(Data!$B$30:$AGQ$30&lt;&gt;"")*(Data!B47:AGQ47&lt;&gt;""))</f>
        <v>0</v>
      </c>
      <c r="I32" s="2" cm="1">
        <f t="array" ref="I32">SUMPRODUCT(--(Data!$B$31:$AGQ$31&lt;&gt;"")*(Data!B47:AGQ47&lt;&gt;""))</f>
        <v>0</v>
      </c>
      <c r="J32" s="2" cm="1">
        <f t="array" ref="J32">SUMPRODUCT(--(Data!$B$32:$AGQ$32&lt;&gt;"")*(Data!B47:AGQ47&lt;&gt;""))</f>
        <v>0</v>
      </c>
      <c r="K32" s="2" cm="1">
        <f t="array" ref="K32">SUMPRODUCT(--(Data!$B$33:$AGQ$33&lt;&gt;"")*(Data!B47:AGQ47&lt;&gt;""))</f>
        <v>0</v>
      </c>
      <c r="L32" s="2" cm="1">
        <f t="array" ref="L32">SUMPRODUCT(--(Data!$B$34:$AGQ$34&lt;&gt;"")*(Data!B47:AGQ47&lt;&gt;""))</f>
        <v>0</v>
      </c>
      <c r="M32" s="2" cm="1">
        <f t="array" ref="M32">SUMPRODUCT(--(Data!$B$35:$AGQ$35&lt;&gt;"")*(Data!B47:AGQ47&lt;&gt;""))</f>
        <v>0</v>
      </c>
      <c r="N32" s="2" cm="1">
        <f t="array" ref="N32">SUMPRODUCT(--(Data!$B$36:$AGQ$36&lt;&gt;"")*(Data!B47:AGQ47&lt;&gt;""))</f>
        <v>0</v>
      </c>
      <c r="O32" s="2" cm="1">
        <f t="array" ref="O32">SUMPRODUCT(--(Data!$B$37:$AGQ$37&lt;&gt;"")*(Data!B47:AGQ47&lt;&gt;""))</f>
        <v>0</v>
      </c>
      <c r="P32" s="2" cm="1">
        <f t="array" ref="P32">SUMPRODUCT(--(Data!$B$38:$AGQ$38&lt;&gt;"")*(Data!B47:AGQ47&lt;&gt;""))</f>
        <v>0</v>
      </c>
      <c r="Q32" s="2" cm="1">
        <f t="array" ref="Q32">SUMPRODUCT(--(Data!$B$39:$AGQ$39&lt;&gt;"")*(Data!B47:AGQ47&lt;&gt;""))</f>
        <v>0</v>
      </c>
      <c r="R32" s="2" cm="1">
        <f t="array" ref="R32">SUMPRODUCT(--(Data!$B$40:$AGQ$40&lt;&gt;"")*(Data!B47:AGQ47&lt;&gt;""))</f>
        <v>0</v>
      </c>
      <c r="S32" s="2" cm="1">
        <f t="array" ref="S32">SUMPRODUCT(--(Data!$B$41:$AGQ$41&lt;&gt;"")*(Data!B47:AGQ47&lt;&gt;""))</f>
        <v>0</v>
      </c>
      <c r="T32" s="2" cm="1">
        <f t="array" ref="T32">SUMPRODUCT(--(Data!$B$42:$AGQ$42&lt;&gt;"")*(Data!B47:AGQ47&lt;&gt;""))</f>
        <v>68</v>
      </c>
      <c r="U32" s="2" cm="1">
        <f t="array" ref="U32">SUMPRODUCT(--(Data!$B$43:$AGQ$43&lt;&gt;"")*(Data!B47:AGQ47&lt;&gt;""))</f>
        <v>30</v>
      </c>
      <c r="V32" s="2" cm="1">
        <f t="array" ref="V32">SUMPRODUCT(--(Data!$B$44:$AGQ$44&lt;&gt;"")*(Data!B47:AGQ47&lt;&gt;""))</f>
        <v>0</v>
      </c>
      <c r="W32" s="2" cm="1">
        <f t="array" ref="W32">SUMPRODUCT(--(Data!$B$45:$AGQ$45&lt;&gt;"")*(Data!B47:AGQ47&lt;&gt;""))</f>
        <v>0</v>
      </c>
      <c r="X32" s="2" cm="1">
        <f t="array" ref="X32">SUMPRODUCT(--(Data!$B$46:$AGQ$46&lt;&gt;"")*(Data!B47:AGQ47&lt;&gt;""))</f>
        <v>0</v>
      </c>
      <c r="Y32" s="208"/>
      <c r="Z32" s="2" cm="1">
        <f t="array" ref="Z32">SUMPRODUCT(--(Data!$B$48:$AGQ$48&lt;&gt;"")*(Data!B47:AGQ47&lt;&gt;""))</f>
        <v>0</v>
      </c>
      <c r="AA32" s="2" cm="1">
        <f t="array" ref="AA32">SUMPRODUCT(--(Data!$B$49:$AGQ$49&lt;&gt;"")*(Data!B47:AGQ47&lt;&gt;""))</f>
        <v>0</v>
      </c>
      <c r="AB32" s="2" cm="1">
        <f t="array" ref="AB32">SUMPRODUCT(--(Data!$B$50:$AGQ$50&lt;&gt;"")*(Data!B47:AGQ47&lt;&gt;""))</f>
        <v>0</v>
      </c>
      <c r="AC32" s="2" cm="1">
        <f t="array" ref="AC32">SUMPRODUCT(--(Data!$B$51:$AGQ$51&lt;&gt;"")*(Data!B47:AGQ47&lt;&gt;""))</f>
        <v>0</v>
      </c>
      <c r="AD32" s="2" cm="1">
        <f t="array" ref="AD32">SUMPRODUCT(--(Data!$B$52:$AGQ$52&lt;&gt;"")*(Data!B47:AGQ47&lt;&gt;""))</f>
        <v>3</v>
      </c>
      <c r="AE32" s="2" cm="1">
        <f t="array" ref="AE32">SUMPRODUCT(--(Data!$B$53:$AGQ$53&lt;&gt;"")*(Data!B47:AGQ47&lt;&gt;""))</f>
        <v>25</v>
      </c>
      <c r="AF32" s="2" cm="1">
        <f t="array" ref="AF32">SUMPRODUCT(--(Data!$B$54:$AGQ$54&lt;&gt;"")*(Data!B47:AGQ47&lt;&gt;""))</f>
        <v>0</v>
      </c>
      <c r="AG32" s="2" cm="1">
        <f t="array" ref="AG32">SUMPRODUCT(--(Data!$B$55:$AGQ$55&lt;&gt;"")*(Data!B47:AGQ47&lt;&gt;""))</f>
        <v>0</v>
      </c>
      <c r="AH32" s="2" cm="1">
        <f t="array" ref="AH32">SUMPRODUCT(--(Data!$B$56:$AGQ$56&lt;&gt;"")*(Data!B47:AGQ47&lt;&gt;""))</f>
        <v>0</v>
      </c>
      <c r="AI32" s="2" cm="1">
        <f t="array" ref="AI32">SUMPRODUCT(--(Data!$B$57:$AGQ$57&lt;&gt;"")*(Data!B47:AGQ47&lt;&gt;""))</f>
        <v>22</v>
      </c>
      <c r="AJ32" s="2" cm="1">
        <f t="array" ref="AJ32">SUMPRODUCT(--(Data!$B$58:$AGQ$58&lt;&gt;"")*(Data!B47:AGQ47&lt;&gt;""))</f>
        <v>0</v>
      </c>
      <c r="AK32" s="2" cm="1">
        <f t="array" ref="AK32">SUMPRODUCT(--(Data!$B$59:$AGQ$59&lt;&gt;"")*(Data!B47:AGQ47&lt;&gt;""))</f>
        <v>0</v>
      </c>
      <c r="AL32" s="2" cm="1">
        <f t="array" ref="AL32">SUMPRODUCT(--(Data!$B$60:$AGQ$60&lt;&gt;"")*(Data!B47:AGQ47&lt;&gt;""))</f>
        <v>0</v>
      </c>
      <c r="AM32" s="2" cm="1">
        <f t="array" ref="AM32">SUMPRODUCT(--(Data!$B$61:$AGQ$61&lt;&gt;"")*(Data!B47:AGQ47&lt;&gt;""))</f>
        <v>0</v>
      </c>
      <c r="AN32" s="2" cm="1">
        <f t="array" ref="AN32">SUMPRODUCT(--(Data!$B$62:$AGQ$62&lt;&gt;"")*(Data!B47:AGQ47&lt;&gt;""))</f>
        <v>0</v>
      </c>
      <c r="AO32" s="2" cm="1">
        <f t="array" ref="AO32">SUMPRODUCT(--(Data!$B$63:$AGQ$63&lt;&gt;"")*(Data!B47:AGQ47&lt;&gt;""))</f>
        <v>0</v>
      </c>
      <c r="AP32" s="2" cm="1">
        <f t="array" ref="AP32">SUMPRODUCT(--(Data!$B$64:$AGQ$64&lt;&gt;"")*(Data!B47:AGQ47&lt;&gt;""))</f>
        <v>0</v>
      </c>
      <c r="AQ32" s="2" cm="1">
        <f t="array" ref="AQ32">SUMPRODUCT(--(Data!$B$65:$AGQ$65&lt;&gt;"")*(Data!B47:AGQ47&lt;&gt;""))</f>
        <v>0</v>
      </c>
      <c r="AR32" s="2" cm="1">
        <f t="array" ref="AR32">SUMPRODUCT(--(Data!$B$66:$AGQ$66&lt;&gt;"")*(Data!B47:AGQ47&lt;&gt;""))</f>
        <v>0</v>
      </c>
      <c r="AS32" s="2" cm="1">
        <f t="array" ref="AS32">SUMPRODUCT(--(Data!$B$67:$AGQ$67&lt;&gt;"")*(Data!B47:AGQ47&lt;&gt;""))</f>
        <v>0</v>
      </c>
      <c r="AT32" s="2" cm="1">
        <f t="array" ref="AT32">SUMPRODUCT(--(Data!$B$68:$AGQ$68&lt;&gt;"")*(Data!B47:AGQ47&lt;&gt;""))</f>
        <v>0</v>
      </c>
      <c r="AU32" s="2" cm="1">
        <f t="array" ref="AU32">SUMPRODUCT(--(Data!$B$69:$AGQ$69&lt;&gt;"")*(Data!B47:AGQ47&lt;&gt;""))</f>
        <v>0</v>
      </c>
      <c r="AV32" s="2" cm="1">
        <f t="array" ref="AV32">SUMPRODUCT(--(Data!$B$70:$AGQ$70&lt;&gt;"")*(Data!B47:AGQ47&lt;&gt;""))</f>
        <v>0</v>
      </c>
      <c r="AW32" s="2" cm="1">
        <f t="array" ref="AW32">SUMPRODUCT(--(Data!$B$71:$AGQ$71&lt;&gt;"")*(Data!B47:AGQ47&lt;&gt;""))</f>
        <v>0</v>
      </c>
      <c r="AX32" s="2" cm="1">
        <f t="array" ref="AX32">SUMPRODUCT(--(Data!$B$72:$AGQ$72&lt;&gt;"")*(Data!B47:AGQ47&lt;&gt;""))</f>
        <v>26</v>
      </c>
      <c r="AY32" s="2" cm="1">
        <f t="array" ref="AY32">SUMPRODUCT(--(Data!$B$73:$AGQ$73&lt;&gt;"")*(Data!B47:AGQ47&lt;&gt;""))</f>
        <v>0</v>
      </c>
      <c r="AZ32" s="2" cm="1">
        <f t="array" ref="AZ32">SUMPRODUCT(--(Data!$B$74:$AGQ$74&lt;&gt;"")*(Data!B47:AGQ47&lt;&gt;""))</f>
        <v>0</v>
      </c>
      <c r="BA32" s="2" cm="1">
        <f t="array" ref="BA32">SUMPRODUCT(--(Data!$B$75:$AGQ$75&lt;&gt;"")*(Data!B47:AGQ47&lt;&gt;""))</f>
        <v>0</v>
      </c>
      <c r="BB32" s="2" cm="1">
        <f t="array" ref="BB32">SUMPRODUCT(--(Data!$B$76:$AGQ$76&lt;&gt;"")*(Data!B47:AGQ47&lt;&gt;""))</f>
        <v>0</v>
      </c>
      <c r="BC32" s="2" cm="1">
        <f t="array" ref="BC32">SUMPRODUCT(--(Data!$B$77:$AGQ$77&lt;&gt;"")*(Data!B47:AGQ47&lt;&gt;""))</f>
        <v>0</v>
      </c>
      <c r="BD32" s="2" cm="1">
        <f t="array" ref="BD32">SUMPRODUCT(--(Data!$B$78:$AGQ$78&lt;&gt;"")*(Data!B47:AGQ47&lt;&gt;""))</f>
        <v>0</v>
      </c>
      <c r="BE32" s="2" cm="1">
        <f t="array" ref="BE32">SUMPRODUCT(--(Data!$B$79:$AGQ$79&lt;&gt;"")*(Data!B47:AGQ47&lt;&gt;""))</f>
        <v>0</v>
      </c>
      <c r="BF32" s="2" cm="1">
        <f t="array" ref="BF32">SUMPRODUCT(--(Data!$B$80:$AGQ$80&lt;&gt;"")*(Data!B47:AGQ47&lt;&gt;""))</f>
        <v>0</v>
      </c>
      <c r="BG32" s="2" cm="1">
        <f t="array" ref="BG32">SUMPRODUCT(--(Data!$B$81:$AGQ$81&lt;&gt;"")*(Data!B47:AGQ47&lt;&gt;""))</f>
        <v>0</v>
      </c>
      <c r="BH32" s="2" cm="1">
        <f t="array" ref="BH32">SUMPRODUCT(--(Data!$B$82:$AGQ$82&lt;&gt;"")*(Data!B47:AGQ47&lt;&gt;""))</f>
        <v>0</v>
      </c>
      <c r="BI32" s="2" cm="1">
        <f t="array" ref="BI32">SUMPRODUCT(--(Data!$B$83:$AGQ$83&lt;&gt;"")*(Data!B47:AGQ47&lt;&gt;""))</f>
        <v>0</v>
      </c>
      <c r="BJ32" s="2" cm="1">
        <f t="array" ref="BJ32">SUMPRODUCT(--(Data!$B$84:$AGQ$84&lt;&gt;"")*(Data!B47:AGQ47&lt;&gt;""))</f>
        <v>0</v>
      </c>
      <c r="BK32" s="2" cm="1">
        <f t="array" ref="BK32">SUMPRODUCT(--(Data!$B$85:$AGQ$85&lt;&gt;"")*(Data!B47:AGQ47&lt;&gt;""))</f>
        <v>0</v>
      </c>
      <c r="BL32" s="2" cm="1">
        <f t="array" ref="BL32">SUMPRODUCT(--(Data!$B$86:$AGQ$86&lt;&gt;"")*(Data!B47:AGQ47&lt;&gt;""))</f>
        <v>0</v>
      </c>
      <c r="BM32" s="2" cm="1">
        <f t="array" ref="BM32">SUMPRODUCT(--(Data!$B$87:$AGQ$87&lt;&gt;"")*(Data!B47:AGQ47&lt;&gt;""))</f>
        <v>0</v>
      </c>
      <c r="BN32" s="2" cm="1">
        <f t="array" ref="BN32">SUMPRODUCT(--(Data!$B$88:$AGQ$88&lt;&gt;"")*(Data!B47:AGQ47&lt;&gt;""))</f>
        <v>0</v>
      </c>
      <c r="BO32" s="2" cm="1">
        <f t="array" ref="BO32">SUMPRODUCT(--(Data!$B$89:$AGQ$89&lt;&gt;"")*(Data!B47:AGQ47&lt;&gt;""))</f>
        <v>0</v>
      </c>
      <c r="BP32" s="2" cm="1">
        <f t="array" ref="BP32">SUMPRODUCT(--(Data!$B$90:$AGQ$90&lt;&gt;"")*(Data!B47:AGQ47&lt;&gt;""))</f>
        <v>0</v>
      </c>
      <c r="BQ32" s="2" cm="1">
        <f t="array" ref="BQ32">SUMPRODUCT(--(Data!$B$91:$AGQ$91&lt;&gt;"")*(Data!B47:AGQ47&lt;&gt;""))</f>
        <v>0</v>
      </c>
      <c r="BR32" s="2" cm="1">
        <f t="array" ref="BR32">SUMPRODUCT(--(Data!$B$92:$AGQ$92&lt;&gt;"")*(Data!B47:AGQ47&lt;&gt;""))</f>
        <v>0</v>
      </c>
      <c r="BS32" s="2" cm="1">
        <f t="array" ref="BS32">SUMPRODUCT(--(Data!$B$93:$AGQ$93&lt;&gt;"")*(Data!B47:AGQ47&lt;&gt;""))</f>
        <v>0</v>
      </c>
      <c r="BT32" s="2" cm="1">
        <f t="array" ref="BT32">SUMPRODUCT(--(Data!$B$94:$AGQ$94&lt;&gt;"")*(Data!B47:AGQ47&lt;&gt;""))</f>
        <v>0</v>
      </c>
      <c r="BU32" s="2" cm="1">
        <f t="array" ref="BU32">SUMPRODUCT(--(Data!$B$95:$AGQ$95&lt;&gt;"")*(Data!B47:AGQ47&lt;&gt;""))</f>
        <v>0</v>
      </c>
      <c r="BV32" s="2" cm="1">
        <f t="array" ref="BV32">SUMPRODUCT(--(Data!$B$96:$AGQ$96&lt;&gt;"")*(Data!B47:AGQ47&lt;&gt;""))</f>
        <v>0</v>
      </c>
      <c r="BW32" s="2" cm="1">
        <f t="array" ref="BW32">SUMPRODUCT(--(Data!$B$97:$AGQ$97&lt;&gt;"")*(Data!B47:AGQ47&lt;&gt;""))</f>
        <v>0</v>
      </c>
      <c r="BX32" s="2" cm="1">
        <f t="array" ref="BX32">SUMPRODUCT(--(Data!$B$98:$AGQ$98&lt;&gt;"")*(Data!B47:AGQ47&lt;&gt;""))</f>
        <v>0</v>
      </c>
      <c r="BY32" s="2" cm="1">
        <f t="array" ref="BY32">SUMPRODUCT(--(Data!$B$99:$AGQ$99&lt;&gt;"")*(Data!B47:AGQ47&lt;&gt;""))</f>
        <v>0</v>
      </c>
      <c r="BZ32" s="2" cm="1">
        <f t="array" ref="BZ32">SUMPRODUCT(--(Data!$B$100:$AGQ$100&lt;&gt;"")*(Data!B47:AGQ47&lt;&gt;""))</f>
        <v>0</v>
      </c>
      <c r="CA32" s="2" cm="1">
        <f t="array" ref="CA32">SUMPRODUCT(--(Data!$B$101:$AGQ$101&lt;&gt;"")*(Data!B47:AGQ47&lt;&gt;""))</f>
        <v>0</v>
      </c>
      <c r="CB32" s="2" cm="1">
        <f t="array" ref="CB32">SUMPRODUCT(--(Data!$B$102:$AGQ$102&lt;&gt;"")*(Data!B47:AGQ47&lt;&gt;""))</f>
        <v>0</v>
      </c>
      <c r="CC32" s="2" cm="1">
        <f t="array" ref="CC32">SUMPRODUCT(--(Data!$B$103:$AGQ$103&lt;&gt;"")*(Data!B47:AGQ47&lt;&gt;""))</f>
        <v>0</v>
      </c>
      <c r="CD32" s="2" cm="1">
        <f t="array" ref="CD32">SUMPRODUCT(--(Data!$B$104:$AGQ$104&lt;&gt;"")*(Data!B47:AGQ47&lt;&gt;""))</f>
        <v>0</v>
      </c>
      <c r="CE32" s="2" cm="1">
        <f t="array" ref="CE32">SUMPRODUCT(--(Data!$B$105:$AGQ$105&lt;&gt;"")*(Data!B47:AGQ47&lt;&gt;""))</f>
        <v>0</v>
      </c>
      <c r="CF32" s="2" cm="1">
        <f t="array" ref="CF32">SUMPRODUCT(--(Data!$B$106:$AGQ$106&lt;&gt;"")*(Data!B47:AGQ47&lt;&gt;""))</f>
        <v>0</v>
      </c>
      <c r="CG32" s="2" cm="1">
        <f t="array" ref="CG32">SUMPRODUCT(--(Data!$B$107:$AGQ$107&lt;&gt;"")*(Data!B47:AGQ47&lt;&gt;""))</f>
        <v>0</v>
      </c>
      <c r="CH32" s="2" cm="1">
        <f t="array" ref="CH32">SUMPRODUCT(--(Data!$B$108:$AGQ$108&lt;&gt;"")*(Data!B47:AGQ47&lt;&gt;""))</f>
        <v>0</v>
      </c>
      <c r="CI32" s="2" cm="1">
        <f t="array" ref="CI32">SUMPRODUCT(--(Data!$B$109:$AGQ$109&lt;&gt;"")*(Data!B47:AGQ47&lt;&gt;""))</f>
        <v>0</v>
      </c>
      <c r="CJ32" s="2" cm="1">
        <f t="array" ref="CJ32">SUMPRODUCT(--(Data!$B$110:$AGQ$110&lt;&gt;"")*(Data!B47:AGQ47&lt;&gt;""))</f>
        <v>0</v>
      </c>
      <c r="CK32" s="2" cm="1">
        <f t="array" ref="CK32">SUMPRODUCT(--(Data!$B$111:$AGQ$111&lt;&gt;"")*(Data!B47:AGQ47&lt;&gt;""))</f>
        <v>9</v>
      </c>
      <c r="CL32" s="2" cm="1">
        <f t="array" ref="CL32">SUMPRODUCT(--(Data!$B$112:$AGQ$112&lt;&gt;"")*(Data!B47:AGQ47&lt;&gt;""))</f>
        <v>22</v>
      </c>
      <c r="CM32" s="2" cm="1">
        <f t="array" ref="CM32">SUMPRODUCT(--(Data!$B$113:$AGQ$113&lt;&gt;"")*(Data!B47:AGQ47&lt;&gt;""))</f>
        <v>0</v>
      </c>
      <c r="CN32" s="2" cm="1">
        <f t="array" ref="CN32">SUMPRODUCT(--(Data!$B$114:$AGQ$114&lt;&gt;"")*(Data!B47:AGQ47&lt;&gt;""))</f>
        <v>0</v>
      </c>
      <c r="CO32" s="2" cm="1">
        <f t="array" ref="CO32">SUMPRODUCT(--(Data!$B$115:$AGQ$115&lt;&gt;"")*(Data!B47:AGQ47&lt;&gt;""))</f>
        <v>0</v>
      </c>
      <c r="CP32" s="2" cm="1">
        <f t="array" ref="CP32">SUMPRODUCT(--(Data!$B$116:$AGQ$116&lt;&gt;"")*(Data!B47:AGQ47&lt;&gt;""))</f>
        <v>0</v>
      </c>
      <c r="CQ32" s="2" cm="1">
        <f t="array" ref="CQ32">SUMPRODUCT(--(Data!$B$117:$AGQ$117&lt;&gt;"")*(Data!B47:AGQ47&lt;&gt;""))</f>
        <v>0</v>
      </c>
      <c r="CR32" s="2" cm="1">
        <f t="array" ref="CR32">SUMPRODUCT(--(Data!$B$118:$AGQ$118&lt;&gt;"")*(Data!B47:AGQ47&lt;&gt;""))</f>
        <v>0</v>
      </c>
      <c r="CS32" s="2" cm="1">
        <f t="array" ref="CS32">SUMPRODUCT(--(Data!$B$119:$AGQ$119&lt;&gt;"")*(Data!B47:AGQ47&lt;&gt;""))</f>
        <v>0</v>
      </c>
      <c r="CT32" s="2" cm="1">
        <f t="array" ref="CT32">SUMPRODUCT(--(Data!$B$120:$AGQ$120&lt;&gt;"")*(Data!B47:AGQ47&lt;&gt;""))</f>
        <v>0</v>
      </c>
      <c r="CU32" s="2" cm="1">
        <f t="array" ref="CU32">SUMPRODUCT(--(Data!$B$121:$AGQ$121&lt;&gt;"")*(Data!B47:AGQ47&lt;&gt;""))</f>
        <v>0</v>
      </c>
      <c r="CV32" s="2" cm="1">
        <f t="array" ref="CV32">SUMPRODUCT(--(Data!$B$122:$AGQ$122&lt;&gt;"")*(Data!B47:AGQ47&lt;&gt;""))</f>
        <v>0</v>
      </c>
      <c r="CW32" s="2" cm="1">
        <f t="array" ref="CW32">SUMPRODUCT(--(Data!$B$123:$AGQ$123&lt;&gt;"")*(Data!B47:AGQ47&lt;&gt;""))</f>
        <v>0</v>
      </c>
      <c r="CX32" s="2" cm="1">
        <f t="array" ref="CX32">SUMPRODUCT(--(Data!$B$124:$AGQ$124&lt;&gt;"")*(Data!B47:AGQ47&lt;&gt;""))</f>
        <v>0</v>
      </c>
      <c r="CY32" s="2" cm="1">
        <f t="array" ref="CY32">SUMPRODUCT(--(Data!$B$125:$AGQ$125&lt;&gt;"")*(Data!B47:AGQ47&lt;&gt;""))</f>
        <v>0</v>
      </c>
      <c r="CZ32" s="2" cm="1">
        <f t="array" ref="CZ32">SUMPRODUCT(--(Data!$B$126:$AGQ$126&lt;&gt;"")*(Data!B47:AGQ47&lt;&gt;""))</f>
        <v>0</v>
      </c>
      <c r="DA32" s="2" cm="1">
        <f t="array" ref="DA32">SUMPRODUCT(--(Data!$B$127:$AGQ$127&lt;&gt;"")*(Data!B47:AGQ47&lt;&gt;""))</f>
        <v>0</v>
      </c>
      <c r="DB32" s="2" cm="1">
        <f t="array" ref="DB32">SUMPRODUCT(--(Data!$B$128:$AGQ$128&lt;&gt;"")*(Data!B47:AGQ47&lt;&gt;""))</f>
        <v>0</v>
      </c>
      <c r="DC32" s="2" cm="1">
        <f t="array" ref="DC32">SUMPRODUCT(--(Data!$B$129:$AGQ$129&lt;&gt;"")*(Data!B47:AGQ47&lt;&gt;""))</f>
        <v>0</v>
      </c>
      <c r="DD32" s="2" cm="1">
        <f t="array" ref="DD32">SUMPRODUCT(--(Data!$B$130:$AGQ$130&lt;&gt;"")*(Data!B47:AGQ47&lt;&gt;""))</f>
        <v>22</v>
      </c>
      <c r="DE32" s="2" cm="1">
        <f t="array" ref="DE32">SUMPRODUCT(--(Data!$B$131:$AGQ$131&lt;&gt;"")*(Data!B47:AGQ47&lt;&gt;""))</f>
        <v>9</v>
      </c>
      <c r="DF32" s="2" cm="1">
        <f t="array" ref="DF32">SUMPRODUCT(--(Data!$B$132:$AGQ$132&lt;&gt;"")*(Data!B47:AGQ47&lt;&gt;""))</f>
        <v>9</v>
      </c>
      <c r="DG32" s="2" cm="1">
        <f t="array" ref="DG32">SUMPRODUCT(--(Data!$B$133:$AGQ$133&lt;&gt;"")*(Data!B47:AGQ47&lt;&gt;""))</f>
        <v>22</v>
      </c>
      <c r="DH32" s="2" cm="1">
        <f t="array" ref="DH32">SUMPRODUCT(--(Data!$B$134:$AGQ$134&lt;&gt;"")*(Data!B47:AGQ47&lt;&gt;""))</f>
        <v>22</v>
      </c>
      <c r="DI32" s="2" cm="1">
        <f t="array" ref="DI32">SUMPRODUCT(--(Data!$B$135:$AGQ$135&lt;&gt;"")*(Data!B47:AGQ47&lt;&gt;""))</f>
        <v>4</v>
      </c>
      <c r="DJ32" s="2" cm="1">
        <f t="array" ref="DJ32">SUMPRODUCT(--(Data!$B$136:$AGQ$136&lt;&gt;"")*(Data!B47:AGQ47&lt;&gt;""))</f>
        <v>0</v>
      </c>
      <c r="DK32" s="2" cm="1">
        <f t="array" ref="DK32">SUMPRODUCT(--(Data!$B$137:$AGQ$137&lt;&gt;"")*(Data!B47:AGQ47&lt;&gt;""))</f>
        <v>0</v>
      </c>
      <c r="DL32" s="2" cm="1">
        <f t="array" ref="DL32">SUMPRODUCT(--(Data!$B$138:$AGQ$138&lt;&gt;"")*(Data!B47:AGQ47&lt;&gt;""))</f>
        <v>0</v>
      </c>
      <c r="DM32" s="2" cm="1">
        <f t="array" ref="DM32">SUMPRODUCT(--(Data!$B$139:$AGQ$139&lt;&gt;"")*(Data!B47:AGQ47&lt;&gt;""))</f>
        <v>0</v>
      </c>
      <c r="DN32" s="2" cm="1">
        <f t="array" ref="DN32">SUMPRODUCT(--(Data!$B$140:$AGQ$140&lt;&gt;"")*(Data!B47:AGQ47&lt;&gt;""))</f>
        <v>0</v>
      </c>
      <c r="DO32" s="2" cm="1">
        <f t="array" ref="DO32">SUMPRODUCT(--(Data!$B$141:$AGQ$141&lt;&gt;"")*(Data!B47:AGQ47&lt;&gt;""))</f>
        <v>0</v>
      </c>
      <c r="DP32" s="2" cm="1">
        <f t="array" ref="DP32">SUMPRODUCT(--(Data!$B$142:$AGQ$142&lt;&gt;"")*(Data!B47:AGQ47&lt;&gt;""))</f>
        <v>0</v>
      </c>
      <c r="DQ32" s="2" cm="1">
        <f t="array" ref="DQ32">SUMPRODUCT(--(Data!$B$143:$AGQ$143&lt;&gt;"")*(Data!B47:AGQ47&lt;&gt;""))</f>
        <v>0</v>
      </c>
      <c r="DR32" s="2" cm="1">
        <f t="array" ref="DR32">SUMPRODUCT(--(Data!$B$144:$AGQ$144&lt;&gt;"")*(Data!B47:AGQ47&lt;&gt;""))</f>
        <v>0</v>
      </c>
      <c r="DS32" s="2" cm="1">
        <f t="array" ref="DS32">SUMPRODUCT(--(Data!$B$145:$AGQ$145&lt;&gt;"")*(Data!B47:AGQ47&lt;&gt;""))</f>
        <v>0</v>
      </c>
      <c r="DT32" s="2" cm="1">
        <f t="array" ref="DT32">SUMPRODUCT(--(Data!$B$146:$AGQ$146&lt;&gt;"")*(Data!B47:AGQ47&lt;&gt;""))</f>
        <v>0</v>
      </c>
      <c r="DU32" s="2" cm="1">
        <f t="array" ref="DU32">SUMPRODUCT(--(Data!$B$147:$AGQ$147&lt;&gt;"")*(Data!B47:AGQ47&lt;&gt;""))</f>
        <v>0</v>
      </c>
      <c r="DV32" s="2" cm="1">
        <f t="array" ref="DV32">SUMPRODUCT(--(Data!$B$148:$AGQ$148&lt;&gt;"")*(Data!B47:AGQ47&lt;&gt;""))</f>
        <v>0</v>
      </c>
      <c r="DW32" s="2" cm="1">
        <f t="array" ref="DW32">SUMPRODUCT(--(Data!$B$149:$AGQ$149&lt;&gt;"")*(Data!B47:AGQ47&lt;&gt;""))</f>
        <v>0</v>
      </c>
      <c r="DX32" s="2" cm="1">
        <f t="array" ref="DX32">SUMPRODUCT(--(Data!$B$150:$AGQ$150&lt;&gt;"")*(Data!B47:AGQ47&lt;&gt;""))</f>
        <v>0</v>
      </c>
      <c r="DY32" s="2" cm="1">
        <f t="array" ref="DY32">SUMPRODUCT(--(Data!$B$151:$AGQ$151&lt;&gt;"")*(Data!B47:AGQ47&lt;&gt;""))</f>
        <v>0</v>
      </c>
      <c r="DZ32" s="2" cm="1">
        <f t="array" ref="DZ32">SUMPRODUCT(--(Data!$B$152:$AGQ$152&lt;&gt;"")*(Data!B47:AGQ47&lt;&gt;""))</f>
        <v>0</v>
      </c>
      <c r="EA32" s="2" cm="1">
        <f t="array" ref="EA32">SUMPRODUCT(--(Data!$B$153:$AGQ$153&lt;&gt;"")*(Data!B47:AGQ47&lt;&gt;""))</f>
        <v>0</v>
      </c>
      <c r="EB32" s="2" cm="1">
        <f t="array" ref="EB32">SUMPRODUCT(--(Data!$B$154:$AGQ$154&lt;&gt;"")*(Data!B47:AGQ47&lt;&gt;""))</f>
        <v>0</v>
      </c>
      <c r="EC32" s="2" cm="1">
        <f t="array" ref="EC32">SUMPRODUCT(--(Data!$B$155:$AGQ$155&lt;&gt;"")*(Data!B47:AGQ47&lt;&gt;""))</f>
        <v>9</v>
      </c>
      <c r="ED32" s="2" cm="1">
        <f t="array" ref="ED32">SUMPRODUCT(--(Data!$B$156:$AGQ$156&lt;&gt;"")*(Data!B47:AGQ47&lt;&gt;""))</f>
        <v>0</v>
      </c>
      <c r="EE32" s="2" cm="1">
        <f t="array" ref="EE32">SUMPRODUCT(--(Data!$B$157:$AGQ$157&lt;&gt;"")*(Data!B47:AGQ47&lt;&gt;""))</f>
        <v>0</v>
      </c>
      <c r="EF32" s="2" cm="1">
        <f t="array" ref="EF32">SUMPRODUCT(--(Data!$B$158:$AGQ$158&lt;&gt;"")*(Data!B47:AGQ47&lt;&gt;""))</f>
        <v>0</v>
      </c>
      <c r="EG32" s="2" cm="1">
        <f t="array" ref="EG32">SUMPRODUCT(--(Data!$B$159:$AGQ$159&lt;&gt;"")*(Data!B47:AGQ47&lt;&gt;""))</f>
        <v>0</v>
      </c>
      <c r="EH32" s="2" cm="1">
        <f t="array" ref="EH32">SUMPRODUCT(--(Data!$B$160:$AGQ$160&lt;&gt;"")*(Data!B47:AGQ47&lt;&gt;""))</f>
        <v>0</v>
      </c>
      <c r="EI32" s="2" cm="1">
        <f t="array" ref="EI32">SUMPRODUCT(--(Data!$B$161:$AGQ$161&lt;&gt;"")*(Data!B47:AGQ47&lt;&gt;""))</f>
        <v>0</v>
      </c>
      <c r="EJ32" s="2" cm="1">
        <f t="array" ref="EJ32">SUMPRODUCT(--(Data!$B$162:$AGQ$162&lt;&gt;"")*(Data!B47:AGQ47&lt;&gt;""))</f>
        <v>0</v>
      </c>
      <c r="EK32" s="2" cm="1">
        <f t="array" ref="EK32">SUMPRODUCT(--(Data!$B$163:$AGQ$163&lt;&gt;"")*(Data!B47:AGQ47&lt;&gt;""))</f>
        <v>0</v>
      </c>
      <c r="EL32" s="2" cm="1">
        <f t="array" ref="EL32">SUMPRODUCT(--(Data!$B$164:$AGQ$164&lt;&gt;"")*(Data!B47:AGQ47&lt;&gt;""))</f>
        <v>0</v>
      </c>
      <c r="EM32" s="2" cm="1">
        <f t="array" ref="EM32">SUMPRODUCT(--(Data!$B$165:$AGQ$165&lt;&gt;"")*(Data!B47:AGQ47&lt;&gt;""))</f>
        <v>0</v>
      </c>
      <c r="EN32" s="2" cm="1">
        <f t="array" ref="EN32">SUMPRODUCT(--(Data!$B$166:$AGQ$166&lt;&gt;"")*(Data!B47:AGQ47&lt;&gt;""))</f>
        <v>0</v>
      </c>
      <c r="EU32" s="2" t="str">
        <f t="shared" si="0"/>
        <v>FAST-LIO2</v>
      </c>
      <c r="EV32" s="2">
        <f t="shared" si="1"/>
        <v>40</v>
      </c>
    </row>
    <row r="33" spans="1:157" x14ac:dyDescent="0.25">
      <c r="A33" s="1" t="str">
        <f>Data!A48</f>
        <v>R2LIVE</v>
      </c>
      <c r="B33" s="12" t="s">
        <v>127</v>
      </c>
      <c r="C33" s="2" cm="1">
        <f t="array" ref="C33">SUMPRODUCT(--(Data!$B$25:$AGQ$25&lt;&gt;"")*(Data!B48:AGQ48&lt;&gt;""))</f>
        <v>0</v>
      </c>
      <c r="D33" s="2" cm="1">
        <f t="array" ref="D33">SUMPRODUCT(--(Data!$B$26:$AGQ$26&lt;&gt;"")*(Data!B48:AGQ48&lt;&gt;""))</f>
        <v>0</v>
      </c>
      <c r="E33" s="2" cm="1">
        <f t="array" ref="E33">SUMPRODUCT(--(Data!$B$27:$AGQ$27&lt;&gt;"")*(Data!B48:AGQ48&lt;&gt;""))</f>
        <v>0</v>
      </c>
      <c r="F33" s="2" cm="1">
        <f t="array" ref="F33">SUMPRODUCT(--(Data!$B$28:$AGQ$28&lt;&gt;"")*(Data!B48:AGQ48&lt;&gt;""))</f>
        <v>0</v>
      </c>
      <c r="G33" s="2" cm="1">
        <f t="array" ref="G33">SUMPRODUCT(--(Data!$B$29:$AGQ$29&lt;&gt;"")*(Data!B48:AGQ48&lt;&gt;""))</f>
        <v>24</v>
      </c>
      <c r="H33" s="2" cm="1">
        <f t="array" ref="H33">SUMPRODUCT(--(Data!$B$30:$AGQ$30&lt;&gt;"")*(Data!B48:AGQ48&lt;&gt;""))</f>
        <v>0</v>
      </c>
      <c r="I33" s="2" cm="1">
        <f t="array" ref="I33">SUMPRODUCT(--(Data!$B$31:$AGQ$31&lt;&gt;"")*(Data!B48:AGQ48&lt;&gt;""))</f>
        <v>0</v>
      </c>
      <c r="J33" s="2" cm="1">
        <f t="array" ref="J33">SUMPRODUCT(--(Data!$B$32:$AGQ$32&lt;&gt;"")*(Data!B48:AGQ48&lt;&gt;""))</f>
        <v>0</v>
      </c>
      <c r="K33" s="2" cm="1">
        <f t="array" ref="K33">SUMPRODUCT(--(Data!$B$33:$AGQ$33&lt;&gt;"")*(Data!B48:AGQ48&lt;&gt;""))</f>
        <v>0</v>
      </c>
      <c r="L33" s="2" cm="1">
        <f t="array" ref="L33">SUMPRODUCT(--(Data!$B$34:$AGQ$34&lt;&gt;"")*(Data!B48:AGQ48&lt;&gt;""))</f>
        <v>0</v>
      </c>
      <c r="M33" s="2" cm="1">
        <f t="array" ref="M33">SUMPRODUCT(--(Data!$B$35:$AGQ$35&lt;&gt;"")*(Data!B48:AGQ48&lt;&gt;""))</f>
        <v>0</v>
      </c>
      <c r="N33" s="2" cm="1">
        <f t="array" ref="N33">SUMPRODUCT(--(Data!$B$36:$AGQ$36&lt;&gt;"")*(Data!B48:AGQ48&lt;&gt;""))</f>
        <v>0</v>
      </c>
      <c r="O33" s="2" cm="1">
        <f t="array" ref="O33">SUMPRODUCT(--(Data!$B$37:$AGQ$37&lt;&gt;"")*(Data!B48:AGQ48&lt;&gt;""))</f>
        <v>9</v>
      </c>
      <c r="P33" s="2" cm="1">
        <f t="array" ref="P33">SUMPRODUCT(--(Data!$B$38:$AGQ$38&lt;&gt;"")*(Data!B48:AGQ48&lt;&gt;""))</f>
        <v>0</v>
      </c>
      <c r="Q33" s="2" cm="1">
        <f t="array" ref="Q33">SUMPRODUCT(--(Data!$B$39:$AGQ$39&lt;&gt;"")*(Data!B48:AGQ48&lt;&gt;""))</f>
        <v>0</v>
      </c>
      <c r="R33" s="2" cm="1">
        <f t="array" ref="R33">SUMPRODUCT(--(Data!$B$40:$AGQ$40&lt;&gt;"")*(Data!B48:AGQ48&lt;&gt;""))</f>
        <v>0</v>
      </c>
      <c r="S33" s="2" cm="1">
        <f t="array" ref="S33">SUMPRODUCT(--(Data!$B$41:$AGQ$41&lt;&gt;"")*(Data!B48:AGQ48&lt;&gt;""))</f>
        <v>0</v>
      </c>
      <c r="T33" s="2" cm="1">
        <f t="array" ref="T33">SUMPRODUCT(--(Data!$B$42:$AGQ$42&lt;&gt;"")*(Data!B48:AGQ48&lt;&gt;""))</f>
        <v>33</v>
      </c>
      <c r="U33" s="2" cm="1">
        <f t="array" ref="U33">SUMPRODUCT(--(Data!$B$43:$AGQ$43&lt;&gt;"")*(Data!B48:AGQ48&lt;&gt;""))</f>
        <v>0</v>
      </c>
      <c r="V33" s="2" cm="1">
        <f t="array" ref="V33">SUMPRODUCT(--(Data!$B$44:$AGQ$44&lt;&gt;"")*(Data!B48:AGQ48&lt;&gt;""))</f>
        <v>0</v>
      </c>
      <c r="W33" s="2" cm="1">
        <f t="array" ref="W33">SUMPRODUCT(--(Data!$B$45:$AGQ$45&lt;&gt;"")*(Data!B48:AGQ48&lt;&gt;""))</f>
        <v>9</v>
      </c>
      <c r="X33" s="2" cm="1">
        <f t="array" ref="X33">SUMPRODUCT(--(Data!$B$46:$AGQ$46&lt;&gt;"")*(Data!B48:AGQ48&lt;&gt;""))</f>
        <v>0</v>
      </c>
      <c r="Y33" s="2" cm="1">
        <f t="array" ref="Y33">SUMPRODUCT(--(Data!$B$47:$AGQ$47&lt;&gt;"")*(Data!B48:AGQ48&lt;&gt;""))</f>
        <v>0</v>
      </c>
      <c r="Z33" s="208"/>
      <c r="AA33" s="2" cm="1">
        <f t="array" ref="AA33">SUMPRODUCT(--(Data!$B$49:$AGQ$49&lt;&gt;"")*(Data!B48:AGQ48&lt;&gt;""))</f>
        <v>24</v>
      </c>
      <c r="AB33" s="2" cm="1">
        <f t="array" ref="AB33">SUMPRODUCT(--(Data!$B$50:$AGQ$50&lt;&gt;"")*(Data!B48:AGQ48&lt;&gt;""))</f>
        <v>0</v>
      </c>
      <c r="AC33" s="2" cm="1">
        <f t="array" ref="AC33">SUMPRODUCT(--(Data!$B$51:$AGQ$51&lt;&gt;"")*(Data!B48:AGQ48&lt;&gt;""))</f>
        <v>0</v>
      </c>
      <c r="AD33" s="2" cm="1">
        <f t="array" ref="AD33">SUMPRODUCT(--(Data!$B$52:$AGQ$52&lt;&gt;"")*(Data!B48:AGQ48&lt;&gt;""))</f>
        <v>0</v>
      </c>
      <c r="AE33" s="2" cm="1">
        <f t="array" ref="AE33">SUMPRODUCT(--(Data!$B$53:$AGQ$53&lt;&gt;"")*(Data!B48:AGQ48&lt;&gt;""))</f>
        <v>0</v>
      </c>
      <c r="AF33" s="2" cm="1">
        <f t="array" ref="AF33">SUMPRODUCT(--(Data!$B$54:$AGQ$54&lt;&gt;"")*(Data!B48:AGQ48&lt;&gt;""))</f>
        <v>0</v>
      </c>
      <c r="AG33" s="2" cm="1">
        <f t="array" ref="AG33">SUMPRODUCT(--(Data!$B$55:$AGQ$55&lt;&gt;"")*(Data!B48:AGQ48&lt;&gt;""))</f>
        <v>0</v>
      </c>
      <c r="AH33" s="2" cm="1">
        <f t="array" ref="AH33">SUMPRODUCT(--(Data!$B$56:$AGQ$56&lt;&gt;"")*(Data!B48:AGQ48&lt;&gt;""))</f>
        <v>0</v>
      </c>
      <c r="AI33" s="2" cm="1">
        <f t="array" ref="AI33">SUMPRODUCT(--(Data!$B$57:$AGQ$57&lt;&gt;"")*(Data!B48:AGQ48&lt;&gt;""))</f>
        <v>0</v>
      </c>
      <c r="AJ33" s="2" cm="1">
        <f t="array" ref="AJ33">SUMPRODUCT(--(Data!$B$58:$AGQ$58&lt;&gt;"")*(Data!B48:AGQ48&lt;&gt;""))</f>
        <v>0</v>
      </c>
      <c r="AK33" s="2" cm="1">
        <f t="array" ref="AK33">SUMPRODUCT(--(Data!$B$59:$AGQ$59&lt;&gt;"")*(Data!B48:AGQ48&lt;&gt;""))</f>
        <v>0</v>
      </c>
      <c r="AL33" s="2" cm="1">
        <f t="array" ref="AL33">SUMPRODUCT(--(Data!$B$60:$AGQ$60&lt;&gt;"")*(Data!B48:AGQ48&lt;&gt;""))</f>
        <v>0</v>
      </c>
      <c r="AM33" s="2" cm="1">
        <f t="array" ref="AM33">SUMPRODUCT(--(Data!$B$61:$AGQ$61&lt;&gt;"")*(Data!B48:AGQ48&lt;&gt;""))</f>
        <v>0</v>
      </c>
      <c r="AN33" s="2" cm="1">
        <f t="array" ref="AN33">SUMPRODUCT(--(Data!$B$62:$AGQ$62&lt;&gt;"")*(Data!B48:AGQ48&lt;&gt;""))</f>
        <v>0</v>
      </c>
      <c r="AO33" s="2" cm="1">
        <f t="array" ref="AO33">SUMPRODUCT(--(Data!$B$63:$AGQ$63&lt;&gt;"")*(Data!B48:AGQ48&lt;&gt;""))</f>
        <v>0</v>
      </c>
      <c r="AP33" s="2" cm="1">
        <f t="array" ref="AP33">SUMPRODUCT(--(Data!$B$64:$AGQ$64&lt;&gt;"")*(Data!B48:AGQ48&lt;&gt;""))</f>
        <v>0</v>
      </c>
      <c r="AQ33" s="2" cm="1">
        <f t="array" ref="AQ33">SUMPRODUCT(--(Data!$B$65:$AGQ$65&lt;&gt;"")*(Data!B48:AGQ48&lt;&gt;""))</f>
        <v>0</v>
      </c>
      <c r="AR33" s="2" cm="1">
        <f t="array" ref="AR33">SUMPRODUCT(--(Data!$B$66:$AGQ$66&lt;&gt;"")*(Data!B48:AGQ48&lt;&gt;""))</f>
        <v>0</v>
      </c>
      <c r="AS33" s="2" cm="1">
        <f t="array" ref="AS33">SUMPRODUCT(--(Data!$B$67:$AGQ$67&lt;&gt;"")*(Data!B48:AGQ48&lt;&gt;""))</f>
        <v>0</v>
      </c>
      <c r="AT33" s="2" cm="1">
        <f t="array" ref="AT33">SUMPRODUCT(--(Data!$B$68:$AGQ$68&lt;&gt;"")*(Data!B48:AGQ48&lt;&gt;""))</f>
        <v>0</v>
      </c>
      <c r="AU33" s="2" cm="1">
        <f t="array" ref="AU33">SUMPRODUCT(--(Data!$B$69:$AGQ$69&lt;&gt;"")*(Data!B48:AGQ48&lt;&gt;""))</f>
        <v>0</v>
      </c>
      <c r="AV33" s="2" cm="1">
        <f t="array" ref="AV33">SUMPRODUCT(--(Data!$B$70:$AGQ$70&lt;&gt;"")*(Data!B48:AGQ48&lt;&gt;""))</f>
        <v>0</v>
      </c>
      <c r="AW33" s="2" cm="1">
        <f t="array" ref="AW33">SUMPRODUCT(--(Data!$B$71:$AGQ$71&lt;&gt;"")*(Data!B48:AGQ48&lt;&gt;""))</f>
        <v>0</v>
      </c>
      <c r="AX33" s="2" cm="1">
        <f t="array" ref="AX33">SUMPRODUCT(--(Data!$B$72:$AGQ$72&lt;&gt;"")*(Data!B48:AGQ48&lt;&gt;""))</f>
        <v>0</v>
      </c>
      <c r="AY33" s="2" cm="1">
        <f t="array" ref="AY33">SUMPRODUCT(--(Data!$B$73:$AGQ$73&lt;&gt;"")*(Data!B48:AGQ48&lt;&gt;""))</f>
        <v>0</v>
      </c>
      <c r="AZ33" s="2" cm="1">
        <f t="array" ref="AZ33">SUMPRODUCT(--(Data!$B$74:$AGQ$74&lt;&gt;"")*(Data!B48:AGQ48&lt;&gt;""))</f>
        <v>0</v>
      </c>
      <c r="BA33" s="2" cm="1">
        <f t="array" ref="BA33">SUMPRODUCT(--(Data!$B$75:$AGQ$75&lt;&gt;"")*(Data!B48:AGQ48&lt;&gt;""))</f>
        <v>0</v>
      </c>
      <c r="BB33" s="2" cm="1">
        <f t="array" ref="BB33">SUMPRODUCT(--(Data!$B$76:$AGQ$76&lt;&gt;"")*(Data!B48:AGQ48&lt;&gt;""))</f>
        <v>0</v>
      </c>
      <c r="BC33" s="2" cm="1">
        <f t="array" ref="BC33">SUMPRODUCT(--(Data!$B$77:$AGQ$77&lt;&gt;"")*(Data!B48:AGQ48&lt;&gt;""))</f>
        <v>0</v>
      </c>
      <c r="BD33" s="2" cm="1">
        <f t="array" ref="BD33">SUMPRODUCT(--(Data!$B$78:$AGQ$78&lt;&gt;"")*(Data!B48:AGQ48&lt;&gt;""))</f>
        <v>0</v>
      </c>
      <c r="BE33" s="2" cm="1">
        <f t="array" ref="BE33">SUMPRODUCT(--(Data!$B$79:$AGQ$79&lt;&gt;"")*(Data!B48:AGQ48&lt;&gt;""))</f>
        <v>0</v>
      </c>
      <c r="BF33" s="2" cm="1">
        <f t="array" ref="BF33">SUMPRODUCT(--(Data!$B$80:$AGQ$80&lt;&gt;"")*(Data!B48:AGQ48&lt;&gt;""))</f>
        <v>0</v>
      </c>
      <c r="BG33" s="2" cm="1">
        <f t="array" ref="BG33">SUMPRODUCT(--(Data!$B$81:$AGQ$81&lt;&gt;"")*(Data!B48:AGQ48&lt;&gt;""))</f>
        <v>0</v>
      </c>
      <c r="BH33" s="2" cm="1">
        <f t="array" ref="BH33">SUMPRODUCT(--(Data!$B$82:$AGQ$82&lt;&gt;"")*(Data!B48:AGQ48&lt;&gt;""))</f>
        <v>0</v>
      </c>
      <c r="BI33" s="2" cm="1">
        <f t="array" ref="BI33">SUMPRODUCT(--(Data!$B$83:$AGQ$83&lt;&gt;"")*(Data!B48:AGQ48&lt;&gt;""))</f>
        <v>0</v>
      </c>
      <c r="BJ33" s="2" cm="1">
        <f t="array" ref="BJ33">SUMPRODUCT(--(Data!$B$84:$AGQ$84&lt;&gt;"")*(Data!B48:AGQ48&lt;&gt;""))</f>
        <v>0</v>
      </c>
      <c r="BK33" s="2" cm="1">
        <f t="array" ref="BK33">SUMPRODUCT(--(Data!$B$85:$AGQ$85&lt;&gt;"")*(Data!B48:AGQ48&lt;&gt;""))</f>
        <v>0</v>
      </c>
      <c r="BL33" s="2" cm="1">
        <f t="array" ref="BL33">SUMPRODUCT(--(Data!$B$86:$AGQ$86&lt;&gt;"")*(Data!B48:AGQ48&lt;&gt;""))</f>
        <v>0</v>
      </c>
      <c r="BM33" s="2" cm="1">
        <f t="array" ref="BM33">SUMPRODUCT(--(Data!$B$87:$AGQ$87&lt;&gt;"")*(Data!B48:AGQ48&lt;&gt;""))</f>
        <v>0</v>
      </c>
      <c r="BN33" s="2" cm="1">
        <f t="array" ref="BN33">SUMPRODUCT(--(Data!$B$88:$AGQ$88&lt;&gt;"")*(Data!B48:AGQ48&lt;&gt;""))</f>
        <v>0</v>
      </c>
      <c r="BO33" s="2" cm="1">
        <f t="array" ref="BO33">SUMPRODUCT(--(Data!$B$89:$AGQ$89&lt;&gt;"")*(Data!B48:AGQ48&lt;&gt;""))</f>
        <v>0</v>
      </c>
      <c r="BP33" s="2" cm="1">
        <f t="array" ref="BP33">SUMPRODUCT(--(Data!$B$90:$AGQ$90&lt;&gt;"")*(Data!B48:AGQ48&lt;&gt;""))</f>
        <v>0</v>
      </c>
      <c r="BQ33" s="2" cm="1">
        <f t="array" ref="BQ33">SUMPRODUCT(--(Data!$B$91:$AGQ$91&lt;&gt;"")*(Data!B48:AGQ48&lt;&gt;""))</f>
        <v>0</v>
      </c>
      <c r="BR33" s="2" cm="1">
        <f t="array" ref="BR33">SUMPRODUCT(--(Data!$B$92:$AGQ$92&lt;&gt;"")*(Data!B48:AGQ48&lt;&gt;""))</f>
        <v>0</v>
      </c>
      <c r="BS33" s="2" cm="1">
        <f t="array" ref="BS33">SUMPRODUCT(--(Data!$B$93:$AGQ$93&lt;&gt;"")*(Data!B48:AGQ48&lt;&gt;""))</f>
        <v>0</v>
      </c>
      <c r="BT33" s="2" cm="1">
        <f t="array" ref="BT33">SUMPRODUCT(--(Data!$B$94:$AGQ$94&lt;&gt;"")*(Data!B48:AGQ48&lt;&gt;""))</f>
        <v>0</v>
      </c>
      <c r="BU33" s="2" cm="1">
        <f t="array" ref="BU33">SUMPRODUCT(--(Data!$B$95:$AGQ$95&lt;&gt;"")*(Data!B48:AGQ48&lt;&gt;""))</f>
        <v>0</v>
      </c>
      <c r="BV33" s="2" cm="1">
        <f t="array" ref="BV33">SUMPRODUCT(--(Data!$B$96:$AGQ$96&lt;&gt;"")*(Data!B48:AGQ48&lt;&gt;""))</f>
        <v>0</v>
      </c>
      <c r="BW33" s="2" cm="1">
        <f t="array" ref="BW33">SUMPRODUCT(--(Data!$B$97:$AGQ$97&lt;&gt;"")*(Data!B48:AGQ48&lt;&gt;""))</f>
        <v>0</v>
      </c>
      <c r="BX33" s="2" cm="1">
        <f t="array" ref="BX33">SUMPRODUCT(--(Data!$B$98:$AGQ$98&lt;&gt;"")*(Data!B48:AGQ48&lt;&gt;""))</f>
        <v>0</v>
      </c>
      <c r="BY33" s="2" cm="1">
        <f t="array" ref="BY33">SUMPRODUCT(--(Data!$B$99:$AGQ$99&lt;&gt;"")*(Data!B48:AGQ48&lt;&gt;""))</f>
        <v>0</v>
      </c>
      <c r="BZ33" s="2" cm="1">
        <f t="array" ref="BZ33">SUMPRODUCT(--(Data!$B$100:$AGQ$100&lt;&gt;"")*(Data!B48:AGQ48&lt;&gt;""))</f>
        <v>0</v>
      </c>
      <c r="CA33" s="2" cm="1">
        <f t="array" ref="CA33">SUMPRODUCT(--(Data!$B$101:$AGQ$101&lt;&gt;"")*(Data!B48:AGQ48&lt;&gt;""))</f>
        <v>0</v>
      </c>
      <c r="CB33" s="2" cm="1">
        <f t="array" ref="CB33">SUMPRODUCT(--(Data!$B$102:$AGQ$102&lt;&gt;"")*(Data!B48:AGQ48&lt;&gt;""))</f>
        <v>0</v>
      </c>
      <c r="CC33" s="2" cm="1">
        <f t="array" ref="CC33">SUMPRODUCT(--(Data!$B$103:$AGQ$103&lt;&gt;"")*(Data!B48:AGQ48&lt;&gt;""))</f>
        <v>0</v>
      </c>
      <c r="CD33" s="2" cm="1">
        <f t="array" ref="CD33">SUMPRODUCT(--(Data!$B$104:$AGQ$104&lt;&gt;"")*(Data!B48:AGQ48&lt;&gt;""))</f>
        <v>0</v>
      </c>
      <c r="CE33" s="2" cm="1">
        <f t="array" ref="CE33">SUMPRODUCT(--(Data!$B$105:$AGQ$105&lt;&gt;"")*(Data!B48:AGQ48&lt;&gt;""))</f>
        <v>0</v>
      </c>
      <c r="CF33" s="2" cm="1">
        <f t="array" ref="CF33">SUMPRODUCT(--(Data!$B$106:$AGQ$106&lt;&gt;"")*(Data!B48:AGQ48&lt;&gt;""))</f>
        <v>0</v>
      </c>
      <c r="CG33" s="2" cm="1">
        <f t="array" ref="CG33">SUMPRODUCT(--(Data!$B$107:$AGQ$107&lt;&gt;"")*(Data!B48:AGQ48&lt;&gt;""))</f>
        <v>0</v>
      </c>
      <c r="CH33" s="2" cm="1">
        <f t="array" ref="CH33">SUMPRODUCT(--(Data!$B$108:$AGQ$108&lt;&gt;"")*(Data!B48:AGQ48&lt;&gt;""))</f>
        <v>0</v>
      </c>
      <c r="CI33" s="2" cm="1">
        <f t="array" ref="CI33">SUMPRODUCT(--(Data!$B$109:$AGQ$109&lt;&gt;"")*(Data!B48:AGQ48&lt;&gt;""))</f>
        <v>0</v>
      </c>
      <c r="CJ33" s="2" cm="1">
        <f t="array" ref="CJ33">SUMPRODUCT(--(Data!$B$110:$AGQ$110&lt;&gt;"")*(Data!B48:AGQ48&lt;&gt;""))</f>
        <v>0</v>
      </c>
      <c r="CK33" s="2" cm="1">
        <f t="array" ref="CK33">SUMPRODUCT(--(Data!$B$111:$AGQ$111&lt;&gt;"")*(Data!B48:AGQ48&lt;&gt;""))</f>
        <v>0</v>
      </c>
      <c r="CL33" s="2" cm="1">
        <f t="array" ref="CL33">SUMPRODUCT(--(Data!$B$112:$AGQ$112&lt;&gt;"")*(Data!B48:AGQ48&lt;&gt;""))</f>
        <v>0</v>
      </c>
      <c r="CM33" s="2" cm="1">
        <f t="array" ref="CM33">SUMPRODUCT(--(Data!$B$113:$AGQ$113&lt;&gt;"")*(Data!B48:AGQ48&lt;&gt;""))</f>
        <v>0</v>
      </c>
      <c r="CN33" s="2" cm="1">
        <f t="array" ref="CN33">SUMPRODUCT(--(Data!$B$114:$AGQ$114&lt;&gt;"")*(Data!B48:AGQ48&lt;&gt;""))</f>
        <v>0</v>
      </c>
      <c r="CO33" s="2" cm="1">
        <f t="array" ref="CO33">SUMPRODUCT(--(Data!$B$115:$AGQ$115&lt;&gt;"")*(Data!B48:AGQ48&lt;&gt;""))</f>
        <v>0</v>
      </c>
      <c r="CP33" s="2" cm="1">
        <f t="array" ref="CP33">SUMPRODUCT(--(Data!$B$116:$AGQ$116&lt;&gt;"")*(Data!B48:AGQ48&lt;&gt;""))</f>
        <v>0</v>
      </c>
      <c r="CQ33" s="2" cm="1">
        <f t="array" ref="CQ33">SUMPRODUCT(--(Data!$B$117:$AGQ$117&lt;&gt;"")*(Data!B48:AGQ48&lt;&gt;""))</f>
        <v>0</v>
      </c>
      <c r="CR33" s="2" cm="1">
        <f t="array" ref="CR33">SUMPRODUCT(--(Data!$B$118:$AGQ$118&lt;&gt;"")*(Data!B48:AGQ48&lt;&gt;""))</f>
        <v>0</v>
      </c>
      <c r="CS33" s="2" cm="1">
        <f t="array" ref="CS33">SUMPRODUCT(--(Data!$B$119:$AGQ$119&lt;&gt;"")*(Data!B48:AGQ48&lt;&gt;""))</f>
        <v>0</v>
      </c>
      <c r="CT33" s="2" cm="1">
        <f t="array" ref="CT33">SUMPRODUCT(--(Data!$B$120:$AGQ$120&lt;&gt;"")*(Data!B48:AGQ48&lt;&gt;""))</f>
        <v>0</v>
      </c>
      <c r="CU33" s="2" cm="1">
        <f t="array" ref="CU33">SUMPRODUCT(--(Data!$B$121:$AGQ$121&lt;&gt;"")*(Data!B48:AGQ48&lt;&gt;""))</f>
        <v>0</v>
      </c>
      <c r="CV33" s="2" cm="1">
        <f t="array" ref="CV33">SUMPRODUCT(--(Data!$B$122:$AGQ$122&lt;&gt;"")*(Data!B48:AGQ48&lt;&gt;""))</f>
        <v>0</v>
      </c>
      <c r="CW33" s="2" cm="1">
        <f t="array" ref="CW33">SUMPRODUCT(--(Data!$B$123:$AGQ$123&lt;&gt;"")*(Data!B48:AGQ48&lt;&gt;""))</f>
        <v>0</v>
      </c>
      <c r="CX33" s="2" cm="1">
        <f t="array" ref="CX33">SUMPRODUCT(--(Data!$B$124:$AGQ$124&lt;&gt;"")*(Data!B48:AGQ48&lt;&gt;""))</f>
        <v>0</v>
      </c>
      <c r="CY33" s="2" cm="1">
        <f t="array" ref="CY33">SUMPRODUCT(--(Data!$B$125:$AGQ$125&lt;&gt;"")*(Data!B48:AGQ48&lt;&gt;""))</f>
        <v>0</v>
      </c>
      <c r="CZ33" s="2" cm="1">
        <f t="array" ref="CZ33">SUMPRODUCT(--(Data!$B$126:$AGQ$126&lt;&gt;"")*(Data!B48:AGQ48&lt;&gt;""))</f>
        <v>0</v>
      </c>
      <c r="DA33" s="2" cm="1">
        <f t="array" ref="DA33">SUMPRODUCT(--(Data!$B$127:$AGQ$127&lt;&gt;"")*(Data!B48:AGQ48&lt;&gt;""))</f>
        <v>0</v>
      </c>
      <c r="DB33" s="2" cm="1">
        <f t="array" ref="DB33">SUMPRODUCT(--(Data!$B$128:$AGQ$128&lt;&gt;"")*(Data!B48:AGQ48&lt;&gt;""))</f>
        <v>0</v>
      </c>
      <c r="DC33" s="2" cm="1">
        <f t="array" ref="DC33">SUMPRODUCT(--(Data!$B$129:$AGQ$129&lt;&gt;"")*(Data!B48:AGQ48&lt;&gt;""))</f>
        <v>0</v>
      </c>
      <c r="DD33" s="2" cm="1">
        <f t="array" ref="DD33">SUMPRODUCT(--(Data!$B$130:$AGQ$130&lt;&gt;"")*(Data!B48:AGQ48&lt;&gt;""))</f>
        <v>0</v>
      </c>
      <c r="DE33" s="2" cm="1">
        <f t="array" ref="DE33">SUMPRODUCT(--(Data!$B$131:$AGQ$131&lt;&gt;"")*(Data!B48:AGQ48&lt;&gt;""))</f>
        <v>0</v>
      </c>
      <c r="DF33" s="2" cm="1">
        <f t="array" ref="DF33">SUMPRODUCT(--(Data!$B$132:$AGQ$132&lt;&gt;"")*(Data!B48:AGQ48&lt;&gt;""))</f>
        <v>9</v>
      </c>
      <c r="DG33" s="2" cm="1">
        <f t="array" ref="DG33">SUMPRODUCT(--(Data!$B$133:$AGQ$133&lt;&gt;"")*(Data!B48:AGQ48&lt;&gt;""))</f>
        <v>0</v>
      </c>
      <c r="DH33" s="2" cm="1">
        <f t="array" ref="DH33">SUMPRODUCT(--(Data!$B$134:$AGQ$134&lt;&gt;"")*(Data!B48:AGQ48&lt;&gt;""))</f>
        <v>0</v>
      </c>
      <c r="DI33" s="2" cm="1">
        <f t="array" ref="DI33">SUMPRODUCT(--(Data!$B$135:$AGQ$135&lt;&gt;"")*(Data!B48:AGQ48&lt;&gt;""))</f>
        <v>0</v>
      </c>
      <c r="DJ33" s="2" cm="1">
        <f t="array" ref="DJ33">SUMPRODUCT(--(Data!$B$136:$AGQ$136&lt;&gt;"")*(Data!B48:AGQ48&lt;&gt;""))</f>
        <v>0</v>
      </c>
      <c r="DK33" s="2" cm="1">
        <f t="array" ref="DK33">SUMPRODUCT(--(Data!$B$137:$AGQ$137&lt;&gt;"")*(Data!B48:AGQ48&lt;&gt;""))</f>
        <v>0</v>
      </c>
      <c r="DL33" s="2" cm="1">
        <f t="array" ref="DL33">SUMPRODUCT(--(Data!$B$138:$AGQ$138&lt;&gt;"")*(Data!B48:AGQ48&lt;&gt;""))</f>
        <v>0</v>
      </c>
      <c r="DM33" s="2" cm="1">
        <f t="array" ref="DM33">SUMPRODUCT(--(Data!$B$139:$AGQ$139&lt;&gt;"")*(Data!B48:AGQ48&lt;&gt;""))</f>
        <v>0</v>
      </c>
      <c r="DN33" s="2" cm="1">
        <f t="array" ref="DN33">SUMPRODUCT(--(Data!$B$140:$AGQ$140&lt;&gt;"")*(Data!B48:AGQ48&lt;&gt;""))</f>
        <v>0</v>
      </c>
      <c r="DO33" s="2" cm="1">
        <f t="array" ref="DO33">SUMPRODUCT(--(Data!$B$141:$AGQ$141&lt;&gt;"")*(Data!B48:AGQ48&lt;&gt;""))</f>
        <v>0</v>
      </c>
      <c r="DP33" s="2" cm="1">
        <f t="array" ref="DP33">SUMPRODUCT(--(Data!$B$142:$AGQ$142&lt;&gt;"")*(Data!B48:AGQ48&lt;&gt;""))</f>
        <v>0</v>
      </c>
      <c r="DQ33" s="2" cm="1">
        <f t="array" ref="DQ33">SUMPRODUCT(--(Data!$B$143:$AGQ$143&lt;&gt;"")*(Data!B48:AGQ48&lt;&gt;""))</f>
        <v>0</v>
      </c>
      <c r="DR33" s="2" cm="1">
        <f t="array" ref="DR33">SUMPRODUCT(--(Data!$B$144:$AGQ$144&lt;&gt;"")*(Data!B48:AGQ48&lt;&gt;""))</f>
        <v>0</v>
      </c>
      <c r="DS33" s="2" cm="1">
        <f t="array" ref="DS33">SUMPRODUCT(--(Data!$B$145:$AGQ$145&lt;&gt;"")*(Data!B48:AGQ48&lt;&gt;""))</f>
        <v>0</v>
      </c>
      <c r="DT33" s="2" cm="1">
        <f t="array" ref="DT33">SUMPRODUCT(--(Data!$B$146:$AGQ$146&lt;&gt;"")*(Data!B48:AGQ48&lt;&gt;""))</f>
        <v>0</v>
      </c>
      <c r="DU33" s="2" cm="1">
        <f t="array" ref="DU33">SUMPRODUCT(--(Data!$B$147:$AGQ$147&lt;&gt;"")*(Data!B48:AGQ48&lt;&gt;""))</f>
        <v>0</v>
      </c>
      <c r="DV33" s="2" cm="1">
        <f t="array" ref="DV33">SUMPRODUCT(--(Data!$B$148:$AGQ$148&lt;&gt;"")*(Data!B48:AGQ48&lt;&gt;""))</f>
        <v>0</v>
      </c>
      <c r="DW33" s="2" cm="1">
        <f t="array" ref="DW33">SUMPRODUCT(--(Data!$B$149:$AGQ$149&lt;&gt;"")*(Data!B48:AGQ48&lt;&gt;""))</f>
        <v>0</v>
      </c>
      <c r="DX33" s="2" cm="1">
        <f t="array" ref="DX33">SUMPRODUCT(--(Data!$B$150:$AGQ$150&lt;&gt;"")*(Data!B48:AGQ48&lt;&gt;""))</f>
        <v>0</v>
      </c>
      <c r="DY33" s="2" cm="1">
        <f t="array" ref="DY33">SUMPRODUCT(--(Data!$B$151:$AGQ$151&lt;&gt;"")*(Data!B48:AGQ48&lt;&gt;""))</f>
        <v>0</v>
      </c>
      <c r="DZ33" s="2" cm="1">
        <f t="array" ref="DZ33">SUMPRODUCT(--(Data!$B$152:$AGQ$152&lt;&gt;"")*(Data!B48:AGQ48&lt;&gt;""))</f>
        <v>0</v>
      </c>
      <c r="EA33" s="2" cm="1">
        <f t="array" ref="EA33">SUMPRODUCT(--(Data!$B$153:$AGQ$153&lt;&gt;"")*(Data!B48:AGQ48&lt;&gt;""))</f>
        <v>0</v>
      </c>
      <c r="EB33" s="2" cm="1">
        <f t="array" ref="EB33">SUMPRODUCT(--(Data!$B$154:$AGQ$154&lt;&gt;"")*(Data!B48:AGQ48&lt;&gt;""))</f>
        <v>0</v>
      </c>
      <c r="EC33" s="2" cm="1">
        <f t="array" ref="EC33">SUMPRODUCT(--(Data!$B$155:$AGQ$155&lt;&gt;"")*(Data!B48:AGQ48&lt;&gt;""))</f>
        <v>0</v>
      </c>
      <c r="ED33" s="2" cm="1">
        <f t="array" ref="ED33">SUMPRODUCT(--(Data!$B$156:$AGQ$156&lt;&gt;"")*(Data!B48:AGQ48&lt;&gt;""))</f>
        <v>0</v>
      </c>
      <c r="EE33" s="2" cm="1">
        <f t="array" ref="EE33">SUMPRODUCT(--(Data!$B$157:$AGQ$157&lt;&gt;"")*(Data!B48:AGQ48&lt;&gt;""))</f>
        <v>0</v>
      </c>
      <c r="EF33" s="2" cm="1">
        <f t="array" ref="EF33">SUMPRODUCT(--(Data!$B$158:$AGQ$158&lt;&gt;"")*(Data!B48:AGQ48&lt;&gt;""))</f>
        <v>0</v>
      </c>
      <c r="EG33" s="2" cm="1">
        <f t="array" ref="EG33">SUMPRODUCT(--(Data!$B$159:$AGQ$159&lt;&gt;"")*(Data!B48:AGQ48&lt;&gt;""))</f>
        <v>0</v>
      </c>
      <c r="EH33" s="2" cm="1">
        <f t="array" ref="EH33">SUMPRODUCT(--(Data!$B$160:$AGQ$160&lt;&gt;"")*(Data!B48:AGQ48&lt;&gt;""))</f>
        <v>0</v>
      </c>
      <c r="EI33" s="2" cm="1">
        <f t="array" ref="EI33">SUMPRODUCT(--(Data!$B$161:$AGQ$161&lt;&gt;"")*(Data!B48:AGQ48&lt;&gt;""))</f>
        <v>0</v>
      </c>
      <c r="EJ33" s="2" cm="1">
        <f t="array" ref="EJ33">SUMPRODUCT(--(Data!$B$162:$AGQ$162&lt;&gt;"")*(Data!B48:AGQ48&lt;&gt;""))</f>
        <v>0</v>
      </c>
      <c r="EK33" s="2" cm="1">
        <f t="array" ref="EK33">SUMPRODUCT(--(Data!$B$163:$AGQ$163&lt;&gt;"")*(Data!B48:AGQ48&lt;&gt;""))</f>
        <v>0</v>
      </c>
      <c r="EL33" s="2" cm="1">
        <f t="array" ref="EL33">SUMPRODUCT(--(Data!$B$164:$AGQ$164&lt;&gt;"")*(Data!B48:AGQ48&lt;&gt;""))</f>
        <v>0</v>
      </c>
      <c r="EM33" s="2" cm="1">
        <f t="array" ref="EM33">SUMPRODUCT(--(Data!$B$165:$AGQ$165&lt;&gt;"")*(Data!B48:AGQ48&lt;&gt;""))</f>
        <v>0</v>
      </c>
      <c r="EN33" s="2" cm="1">
        <f t="array" ref="EN33">SUMPRODUCT(--(Data!$B$166:$AGQ$166&lt;&gt;"")*(Data!B48:AGQ48&lt;&gt;""))</f>
        <v>0</v>
      </c>
      <c r="EU33" s="2" t="str">
        <f t="shared" si="0"/>
        <v>LIO-SAM</v>
      </c>
      <c r="EV33" s="2">
        <f t="shared" si="1"/>
        <v>45</v>
      </c>
    </row>
    <row r="34" spans="1:157" x14ac:dyDescent="0.25">
      <c r="A34" s="1" t="str">
        <f>Data!A49</f>
        <v>R3LIVE</v>
      </c>
      <c r="B34" s="12" t="s">
        <v>164</v>
      </c>
      <c r="C34" s="2" cm="1">
        <f t="array" ref="C34">SUMPRODUCT(--(Data!$B$25:$AGQ$25&lt;&gt;"")*(Data!B49:AGQ49&lt;&gt;""))</f>
        <v>0</v>
      </c>
      <c r="D34" s="2" cm="1">
        <f t="array" ref="D34">SUMPRODUCT(--(Data!$B$26:$AGQ$26&lt;&gt;"")*(Data!B49:AGQ49&lt;&gt;""))</f>
        <v>0</v>
      </c>
      <c r="E34" s="2" cm="1">
        <f t="array" ref="E34">SUMPRODUCT(--(Data!$B$27:$AGQ$27&lt;&gt;"")*(Data!B49:AGQ49&lt;&gt;""))</f>
        <v>0</v>
      </c>
      <c r="F34" s="2" cm="1">
        <f t="array" ref="F34">SUMPRODUCT(--(Data!$B$28:$AGQ$28&lt;&gt;"")*(Data!B49:AGQ49&lt;&gt;""))</f>
        <v>0</v>
      </c>
      <c r="G34" s="2" cm="1">
        <f t="array" ref="G34">SUMPRODUCT(--(Data!$B$29:$AGQ$29&lt;&gt;"")*(Data!B49:AGQ49&lt;&gt;""))</f>
        <v>24</v>
      </c>
      <c r="H34" s="2" cm="1">
        <f t="array" ref="H34">SUMPRODUCT(--(Data!$B$30:$AGQ$30&lt;&gt;"")*(Data!B49:AGQ49&lt;&gt;""))</f>
        <v>0</v>
      </c>
      <c r="I34" s="2" cm="1">
        <f t="array" ref="I34">SUMPRODUCT(--(Data!$B$31:$AGQ$31&lt;&gt;"")*(Data!B49:AGQ49&lt;&gt;""))</f>
        <v>0</v>
      </c>
      <c r="J34" s="2" cm="1">
        <f t="array" ref="J34">SUMPRODUCT(--(Data!$B$32:$AGQ$32&lt;&gt;"")*(Data!B49:AGQ49&lt;&gt;""))</f>
        <v>0</v>
      </c>
      <c r="K34" s="2" cm="1">
        <f t="array" ref="K34">SUMPRODUCT(--(Data!$B$33:$AGQ$33&lt;&gt;"")*(Data!B49:AGQ49&lt;&gt;""))</f>
        <v>0</v>
      </c>
      <c r="L34" s="2" cm="1">
        <f t="array" ref="L34">SUMPRODUCT(--(Data!$B$34:$AGQ$34&lt;&gt;"")*(Data!B49:AGQ49&lt;&gt;""))</f>
        <v>0</v>
      </c>
      <c r="M34" s="2" cm="1">
        <f t="array" ref="M34">SUMPRODUCT(--(Data!$B$35:$AGQ$35&lt;&gt;"")*(Data!B49:AGQ49&lt;&gt;""))</f>
        <v>0</v>
      </c>
      <c r="N34" s="2" cm="1">
        <f t="array" ref="N34">SUMPRODUCT(--(Data!$B$36:$AGQ$36&lt;&gt;"")*(Data!B49:AGQ49&lt;&gt;""))</f>
        <v>0</v>
      </c>
      <c r="O34" s="2" cm="1">
        <f t="array" ref="O34">SUMPRODUCT(--(Data!$B$37:$AGQ$37&lt;&gt;"")*(Data!B49:AGQ49&lt;&gt;""))</f>
        <v>0</v>
      </c>
      <c r="P34" s="2" cm="1">
        <f t="array" ref="P34">SUMPRODUCT(--(Data!$B$38:$AGQ$38&lt;&gt;"")*(Data!B49:AGQ49&lt;&gt;""))</f>
        <v>0</v>
      </c>
      <c r="Q34" s="2" cm="1">
        <f t="array" ref="Q34">SUMPRODUCT(--(Data!$B$39:$AGQ$39&lt;&gt;"")*(Data!B49:AGQ49&lt;&gt;""))</f>
        <v>0</v>
      </c>
      <c r="R34" s="2" cm="1">
        <f t="array" ref="R34">SUMPRODUCT(--(Data!$B$40:$AGQ$40&lt;&gt;"")*(Data!B49:AGQ49&lt;&gt;""))</f>
        <v>0</v>
      </c>
      <c r="S34" s="2" cm="1">
        <f t="array" ref="S34">SUMPRODUCT(--(Data!$B$41:$AGQ$41&lt;&gt;"")*(Data!B49:AGQ49&lt;&gt;""))</f>
        <v>0</v>
      </c>
      <c r="T34" s="2" cm="1">
        <f t="array" ref="T34">SUMPRODUCT(--(Data!$B$42:$AGQ$42&lt;&gt;"")*(Data!B49:AGQ49&lt;&gt;""))</f>
        <v>24</v>
      </c>
      <c r="U34" s="2" cm="1">
        <f t="array" ref="U34">SUMPRODUCT(--(Data!$B$43:$AGQ$43&lt;&gt;"")*(Data!B49:AGQ49&lt;&gt;""))</f>
        <v>0</v>
      </c>
      <c r="V34" s="2" cm="1">
        <f t="array" ref="V34">SUMPRODUCT(--(Data!$B$44:$AGQ$44&lt;&gt;"")*(Data!B49:AGQ49&lt;&gt;""))</f>
        <v>0</v>
      </c>
      <c r="W34" s="2" cm="1">
        <f t="array" ref="W34">SUMPRODUCT(--(Data!$B$45:$AGQ$45&lt;&gt;"")*(Data!B49:AGQ49&lt;&gt;""))</f>
        <v>0</v>
      </c>
      <c r="X34" s="2" cm="1">
        <f t="array" ref="X34">SUMPRODUCT(--(Data!$B$46:$AGQ$46&lt;&gt;"")*(Data!B49:AGQ49&lt;&gt;""))</f>
        <v>0</v>
      </c>
      <c r="Y34" s="2" cm="1">
        <f t="array" ref="Y34">SUMPRODUCT(--(Data!$B$47:$AGQ$47&lt;&gt;"")*(Data!B49:AGQ49&lt;&gt;""))</f>
        <v>0</v>
      </c>
      <c r="Z34" s="2" cm="1">
        <f t="array" ref="Z34">SUMPRODUCT(--(Data!$B$48:$AGQ$48&lt;&gt;"")*(Data!B49:AGQ49&lt;&gt;""))</f>
        <v>24</v>
      </c>
      <c r="AA34" s="208"/>
      <c r="AB34" s="2" cm="1">
        <f t="array" ref="AB34">SUMPRODUCT(--(Data!$B$50:$AGQ$50&lt;&gt;"")*(Data!B49:AGQ49&lt;&gt;""))</f>
        <v>0</v>
      </c>
      <c r="AC34" s="2" cm="1">
        <f t="array" ref="AC34">SUMPRODUCT(--(Data!$B$51:$AGQ$51&lt;&gt;"")*(Data!B49:AGQ49&lt;&gt;""))</f>
        <v>0</v>
      </c>
      <c r="AD34" s="2" cm="1">
        <f t="array" ref="AD34">SUMPRODUCT(--(Data!$B$52:$AGQ$52&lt;&gt;"")*(Data!B49:AGQ49&lt;&gt;""))</f>
        <v>0</v>
      </c>
      <c r="AE34" s="2" cm="1">
        <f t="array" ref="AE34">SUMPRODUCT(--(Data!$B$53:$AGQ$53&lt;&gt;"")*(Data!B49:AGQ49&lt;&gt;""))</f>
        <v>0</v>
      </c>
      <c r="AF34" s="2" cm="1">
        <f t="array" ref="AF34">SUMPRODUCT(--(Data!$B$54:$AGQ$54&lt;&gt;"")*(Data!B49:AGQ49&lt;&gt;""))</f>
        <v>0</v>
      </c>
      <c r="AG34" s="2" cm="1">
        <f t="array" ref="AG34">SUMPRODUCT(--(Data!$B$55:$AGQ$55&lt;&gt;"")*(Data!B49:AGQ49&lt;&gt;""))</f>
        <v>0</v>
      </c>
      <c r="AH34" s="2" cm="1">
        <f t="array" ref="AH34">SUMPRODUCT(--(Data!$B$56:$AGQ$56&lt;&gt;"")*(Data!B49:AGQ49&lt;&gt;""))</f>
        <v>0</v>
      </c>
      <c r="AI34" s="2" cm="1">
        <f t="array" ref="AI34">SUMPRODUCT(--(Data!$B$57:$AGQ$57&lt;&gt;"")*(Data!B49:AGQ49&lt;&gt;""))</f>
        <v>0</v>
      </c>
      <c r="AJ34" s="2" cm="1">
        <f t="array" ref="AJ34">SUMPRODUCT(--(Data!$B$58:$AGQ$58&lt;&gt;"")*(Data!B49:AGQ49&lt;&gt;""))</f>
        <v>0</v>
      </c>
      <c r="AK34" s="2" cm="1">
        <f t="array" ref="AK34">SUMPRODUCT(--(Data!$B$59:$AGQ$59&lt;&gt;"")*(Data!B49:AGQ49&lt;&gt;""))</f>
        <v>0</v>
      </c>
      <c r="AL34" s="2" cm="1">
        <f t="array" ref="AL34">SUMPRODUCT(--(Data!$B$60:$AGQ$60&lt;&gt;"")*(Data!B49:AGQ49&lt;&gt;""))</f>
        <v>0</v>
      </c>
      <c r="AM34" s="2" cm="1">
        <f t="array" ref="AM34">SUMPRODUCT(--(Data!$B$61:$AGQ$61&lt;&gt;"")*(Data!B49:AGQ49&lt;&gt;""))</f>
        <v>0</v>
      </c>
      <c r="AN34" s="2" cm="1">
        <f t="array" ref="AN34">SUMPRODUCT(--(Data!$B$62:$AGQ$62&lt;&gt;"")*(Data!B49:AGQ49&lt;&gt;""))</f>
        <v>0</v>
      </c>
      <c r="AO34" s="2" cm="1">
        <f t="array" ref="AO34">SUMPRODUCT(--(Data!$B$63:$AGQ$63&lt;&gt;"")*(Data!B49:AGQ49&lt;&gt;""))</f>
        <v>0</v>
      </c>
      <c r="AP34" s="2" cm="1">
        <f t="array" ref="AP34">SUMPRODUCT(--(Data!$B$64:$AGQ$64&lt;&gt;"")*(Data!B49:AGQ49&lt;&gt;""))</f>
        <v>0</v>
      </c>
      <c r="AQ34" s="2" cm="1">
        <f t="array" ref="AQ34">SUMPRODUCT(--(Data!$B$65:$AGQ$65&lt;&gt;"")*(Data!B49:AGQ49&lt;&gt;""))</f>
        <v>0</v>
      </c>
      <c r="AR34" s="2" cm="1">
        <f t="array" ref="AR34">SUMPRODUCT(--(Data!$B$66:$AGQ$66&lt;&gt;"")*(Data!B49:AGQ49&lt;&gt;""))</f>
        <v>0</v>
      </c>
      <c r="AS34" s="2" cm="1">
        <f t="array" ref="AS34">SUMPRODUCT(--(Data!$B$67:$AGQ$67&lt;&gt;"")*(Data!B49:AGQ49&lt;&gt;""))</f>
        <v>0</v>
      </c>
      <c r="AT34" s="2" cm="1">
        <f t="array" ref="AT34">SUMPRODUCT(--(Data!$B$68:$AGQ$68&lt;&gt;"")*(Data!B49:AGQ49&lt;&gt;""))</f>
        <v>0</v>
      </c>
      <c r="AU34" s="2" cm="1">
        <f t="array" ref="AU34">SUMPRODUCT(--(Data!$B$69:$AGQ$69&lt;&gt;"")*(Data!B49:AGQ49&lt;&gt;""))</f>
        <v>0</v>
      </c>
      <c r="AV34" s="2" cm="1">
        <f t="array" ref="AV34">SUMPRODUCT(--(Data!$B$70:$AGQ$70&lt;&gt;"")*(Data!B49:AGQ49&lt;&gt;""))</f>
        <v>0</v>
      </c>
      <c r="AW34" s="2" cm="1">
        <f t="array" ref="AW34">SUMPRODUCT(--(Data!$B$71:$AGQ$71&lt;&gt;"")*(Data!B49:AGQ49&lt;&gt;""))</f>
        <v>0</v>
      </c>
      <c r="AX34" s="2" cm="1">
        <f t="array" ref="AX34">SUMPRODUCT(--(Data!$B$72:$AGQ$72&lt;&gt;"")*(Data!B49:AGQ49&lt;&gt;""))</f>
        <v>0</v>
      </c>
      <c r="AY34" s="2" cm="1">
        <f t="array" ref="AY34">SUMPRODUCT(--(Data!$B$73:$AGQ$73&lt;&gt;"")*(Data!B49:AGQ49&lt;&gt;""))</f>
        <v>0</v>
      </c>
      <c r="AZ34" s="2" cm="1">
        <f t="array" ref="AZ34">SUMPRODUCT(--(Data!$B$74:$AGQ$74&lt;&gt;"")*(Data!B49:AGQ49&lt;&gt;""))</f>
        <v>0</v>
      </c>
      <c r="BA34" s="2" cm="1">
        <f t="array" ref="BA34">SUMPRODUCT(--(Data!$B$75:$AGQ$75&lt;&gt;"")*(Data!B49:AGQ49&lt;&gt;""))</f>
        <v>0</v>
      </c>
      <c r="BB34" s="2" cm="1">
        <f t="array" ref="BB34">SUMPRODUCT(--(Data!$B$76:$AGQ$76&lt;&gt;"")*(Data!B49:AGQ49&lt;&gt;""))</f>
        <v>0</v>
      </c>
      <c r="BC34" s="2" cm="1">
        <f t="array" ref="BC34">SUMPRODUCT(--(Data!$B$77:$AGQ$77&lt;&gt;"")*(Data!B49:AGQ49&lt;&gt;""))</f>
        <v>0</v>
      </c>
      <c r="BD34" s="2" cm="1">
        <f t="array" ref="BD34">SUMPRODUCT(--(Data!$B$78:$AGQ$78&lt;&gt;"")*(Data!B49:AGQ49&lt;&gt;""))</f>
        <v>0</v>
      </c>
      <c r="BE34" s="2" cm="1">
        <f t="array" ref="BE34">SUMPRODUCT(--(Data!$B$79:$AGQ$79&lt;&gt;"")*(Data!B49:AGQ49&lt;&gt;""))</f>
        <v>0</v>
      </c>
      <c r="BF34" s="2" cm="1">
        <f t="array" ref="BF34">SUMPRODUCT(--(Data!$B$80:$AGQ$80&lt;&gt;"")*(Data!B49:AGQ49&lt;&gt;""))</f>
        <v>0</v>
      </c>
      <c r="BG34" s="2" cm="1">
        <f t="array" ref="BG34">SUMPRODUCT(--(Data!$B$81:$AGQ$81&lt;&gt;"")*(Data!B49:AGQ49&lt;&gt;""))</f>
        <v>0</v>
      </c>
      <c r="BH34" s="2" cm="1">
        <f t="array" ref="BH34">SUMPRODUCT(--(Data!$B$82:$AGQ$82&lt;&gt;"")*(Data!B49:AGQ49&lt;&gt;""))</f>
        <v>0</v>
      </c>
      <c r="BI34" s="2" cm="1">
        <f t="array" ref="BI34">SUMPRODUCT(--(Data!$B$83:$AGQ$83&lt;&gt;"")*(Data!B49:AGQ49&lt;&gt;""))</f>
        <v>0</v>
      </c>
      <c r="BJ34" s="2" cm="1">
        <f t="array" ref="BJ34">SUMPRODUCT(--(Data!$B$84:$AGQ$84&lt;&gt;"")*(Data!B49:AGQ49&lt;&gt;""))</f>
        <v>0</v>
      </c>
      <c r="BK34" s="2" cm="1">
        <f t="array" ref="BK34">SUMPRODUCT(--(Data!$B$85:$AGQ$85&lt;&gt;"")*(Data!B49:AGQ49&lt;&gt;""))</f>
        <v>0</v>
      </c>
      <c r="BL34" s="2" cm="1">
        <f t="array" ref="BL34">SUMPRODUCT(--(Data!$B$86:$AGQ$86&lt;&gt;"")*(Data!B49:AGQ49&lt;&gt;""))</f>
        <v>0</v>
      </c>
      <c r="BM34" s="2" cm="1">
        <f t="array" ref="BM34">SUMPRODUCT(--(Data!$B$87:$AGQ$87&lt;&gt;"")*(Data!B49:AGQ49&lt;&gt;""))</f>
        <v>0</v>
      </c>
      <c r="BN34" s="2" cm="1">
        <f t="array" ref="BN34">SUMPRODUCT(--(Data!$B$88:$AGQ$88&lt;&gt;"")*(Data!B49:AGQ49&lt;&gt;""))</f>
        <v>0</v>
      </c>
      <c r="BO34" s="2" cm="1">
        <f t="array" ref="BO34">SUMPRODUCT(--(Data!$B$89:$AGQ$89&lt;&gt;"")*(Data!B49:AGQ49&lt;&gt;""))</f>
        <v>0</v>
      </c>
      <c r="BP34" s="2" cm="1">
        <f t="array" ref="BP34">SUMPRODUCT(--(Data!$B$90:$AGQ$90&lt;&gt;"")*(Data!B49:AGQ49&lt;&gt;""))</f>
        <v>0</v>
      </c>
      <c r="BQ34" s="2" cm="1">
        <f t="array" ref="BQ34">SUMPRODUCT(--(Data!$B$91:$AGQ$91&lt;&gt;"")*(Data!B49:AGQ49&lt;&gt;""))</f>
        <v>0</v>
      </c>
      <c r="BR34" s="2" cm="1">
        <f t="array" ref="BR34">SUMPRODUCT(--(Data!$B$92:$AGQ$92&lt;&gt;"")*(Data!B49:AGQ49&lt;&gt;""))</f>
        <v>0</v>
      </c>
      <c r="BS34" s="2" cm="1">
        <f t="array" ref="BS34">SUMPRODUCT(--(Data!$B$93:$AGQ$93&lt;&gt;"")*(Data!B49:AGQ49&lt;&gt;""))</f>
        <v>0</v>
      </c>
      <c r="BT34" s="2" cm="1">
        <f t="array" ref="BT34">SUMPRODUCT(--(Data!$B$94:$AGQ$94&lt;&gt;"")*(Data!B49:AGQ49&lt;&gt;""))</f>
        <v>0</v>
      </c>
      <c r="BU34" s="2" cm="1">
        <f t="array" ref="BU34">SUMPRODUCT(--(Data!$B$95:$AGQ$95&lt;&gt;"")*(Data!B49:AGQ49&lt;&gt;""))</f>
        <v>0</v>
      </c>
      <c r="BV34" s="2" cm="1">
        <f t="array" ref="BV34">SUMPRODUCT(--(Data!$B$96:$AGQ$96&lt;&gt;"")*(Data!B49:AGQ49&lt;&gt;""))</f>
        <v>0</v>
      </c>
      <c r="BW34" s="2" cm="1">
        <f t="array" ref="BW34">SUMPRODUCT(--(Data!$B$97:$AGQ$97&lt;&gt;"")*(Data!B49:AGQ49&lt;&gt;""))</f>
        <v>0</v>
      </c>
      <c r="BX34" s="2" cm="1">
        <f t="array" ref="BX34">SUMPRODUCT(--(Data!$B$98:$AGQ$98&lt;&gt;"")*(Data!B49:AGQ49&lt;&gt;""))</f>
        <v>0</v>
      </c>
      <c r="BY34" s="2" cm="1">
        <f t="array" ref="BY34">SUMPRODUCT(--(Data!$B$99:$AGQ$99&lt;&gt;"")*(Data!B49:AGQ49&lt;&gt;""))</f>
        <v>0</v>
      </c>
      <c r="BZ34" s="2" cm="1">
        <f t="array" ref="BZ34">SUMPRODUCT(--(Data!$B$100:$AGQ$100&lt;&gt;"")*(Data!B49:AGQ49&lt;&gt;""))</f>
        <v>0</v>
      </c>
      <c r="CA34" s="2" cm="1">
        <f t="array" ref="CA34">SUMPRODUCT(--(Data!$B$101:$AGQ$101&lt;&gt;"")*(Data!B49:AGQ49&lt;&gt;""))</f>
        <v>0</v>
      </c>
      <c r="CB34" s="2" cm="1">
        <f t="array" ref="CB34">SUMPRODUCT(--(Data!$B$102:$AGQ$102&lt;&gt;"")*(Data!B49:AGQ49&lt;&gt;""))</f>
        <v>0</v>
      </c>
      <c r="CC34" s="2" cm="1">
        <f t="array" ref="CC34">SUMPRODUCT(--(Data!$B$103:$AGQ$103&lt;&gt;"")*(Data!B49:AGQ49&lt;&gt;""))</f>
        <v>0</v>
      </c>
      <c r="CD34" s="2" cm="1">
        <f t="array" ref="CD34">SUMPRODUCT(--(Data!$B$104:$AGQ$104&lt;&gt;"")*(Data!B49:AGQ49&lt;&gt;""))</f>
        <v>0</v>
      </c>
      <c r="CE34" s="2" cm="1">
        <f t="array" ref="CE34">SUMPRODUCT(--(Data!$B$105:$AGQ$105&lt;&gt;"")*(Data!B49:AGQ49&lt;&gt;""))</f>
        <v>0</v>
      </c>
      <c r="CF34" s="2" cm="1">
        <f t="array" ref="CF34">SUMPRODUCT(--(Data!$B$106:$AGQ$106&lt;&gt;"")*(Data!B49:AGQ49&lt;&gt;""))</f>
        <v>0</v>
      </c>
      <c r="CG34" s="2" cm="1">
        <f t="array" ref="CG34">SUMPRODUCT(--(Data!$B$107:$AGQ$107&lt;&gt;"")*(Data!B49:AGQ49&lt;&gt;""))</f>
        <v>0</v>
      </c>
      <c r="CH34" s="2" cm="1">
        <f t="array" ref="CH34">SUMPRODUCT(--(Data!$B$108:$AGQ$108&lt;&gt;"")*(Data!B49:AGQ49&lt;&gt;""))</f>
        <v>0</v>
      </c>
      <c r="CI34" s="2" cm="1">
        <f t="array" ref="CI34">SUMPRODUCT(--(Data!$B$109:$AGQ$109&lt;&gt;"")*(Data!B49:AGQ49&lt;&gt;""))</f>
        <v>0</v>
      </c>
      <c r="CJ34" s="2" cm="1">
        <f t="array" ref="CJ34">SUMPRODUCT(--(Data!$B$110:$AGQ$110&lt;&gt;"")*(Data!B49:AGQ49&lt;&gt;""))</f>
        <v>0</v>
      </c>
      <c r="CK34" s="2" cm="1">
        <f t="array" ref="CK34">SUMPRODUCT(--(Data!$B$111:$AGQ$111&lt;&gt;"")*(Data!B49:AGQ49&lt;&gt;""))</f>
        <v>0</v>
      </c>
      <c r="CL34" s="2" cm="1">
        <f t="array" ref="CL34">SUMPRODUCT(--(Data!$B$112:$AGQ$112&lt;&gt;"")*(Data!B49:AGQ49&lt;&gt;""))</f>
        <v>0</v>
      </c>
      <c r="CM34" s="2" cm="1">
        <f t="array" ref="CM34">SUMPRODUCT(--(Data!$B$113:$AGQ$113&lt;&gt;"")*(Data!B49:AGQ49&lt;&gt;""))</f>
        <v>0</v>
      </c>
      <c r="CN34" s="2" cm="1">
        <f t="array" ref="CN34">SUMPRODUCT(--(Data!$B$114:$AGQ$114&lt;&gt;"")*(Data!B49:AGQ49&lt;&gt;""))</f>
        <v>0</v>
      </c>
      <c r="CO34" s="2" cm="1">
        <f t="array" ref="CO34">SUMPRODUCT(--(Data!$B$115:$AGQ$115&lt;&gt;"")*(Data!B49:AGQ49&lt;&gt;""))</f>
        <v>0</v>
      </c>
      <c r="CP34" s="2" cm="1">
        <f t="array" ref="CP34">SUMPRODUCT(--(Data!$B$116:$AGQ$116&lt;&gt;"")*(Data!B49:AGQ49&lt;&gt;""))</f>
        <v>0</v>
      </c>
      <c r="CQ34" s="2" cm="1">
        <f t="array" ref="CQ34">SUMPRODUCT(--(Data!$B$117:$AGQ$117&lt;&gt;"")*(Data!B49:AGQ49&lt;&gt;""))</f>
        <v>0</v>
      </c>
      <c r="CR34" s="2" cm="1">
        <f t="array" ref="CR34">SUMPRODUCT(--(Data!$B$118:$AGQ$118&lt;&gt;"")*(Data!B49:AGQ49&lt;&gt;""))</f>
        <v>0</v>
      </c>
      <c r="CS34" s="2" cm="1">
        <f t="array" ref="CS34">SUMPRODUCT(--(Data!$B$119:$AGQ$119&lt;&gt;"")*(Data!B49:AGQ49&lt;&gt;""))</f>
        <v>0</v>
      </c>
      <c r="CT34" s="2" cm="1">
        <f t="array" ref="CT34">SUMPRODUCT(--(Data!$B$120:$AGQ$120&lt;&gt;"")*(Data!B49:AGQ49&lt;&gt;""))</f>
        <v>0</v>
      </c>
      <c r="CU34" s="2" cm="1">
        <f t="array" ref="CU34">SUMPRODUCT(--(Data!$B$121:$AGQ$121&lt;&gt;"")*(Data!B49:AGQ49&lt;&gt;""))</f>
        <v>0</v>
      </c>
      <c r="CV34" s="2" cm="1">
        <f t="array" ref="CV34">SUMPRODUCT(--(Data!$B$122:$AGQ$122&lt;&gt;"")*(Data!B49:AGQ49&lt;&gt;""))</f>
        <v>0</v>
      </c>
      <c r="CW34" s="2" cm="1">
        <f t="array" ref="CW34">SUMPRODUCT(--(Data!$B$123:$AGQ$123&lt;&gt;"")*(Data!B49:AGQ49&lt;&gt;""))</f>
        <v>0</v>
      </c>
      <c r="CX34" s="2" cm="1">
        <f t="array" ref="CX34">SUMPRODUCT(--(Data!$B$124:$AGQ$124&lt;&gt;"")*(Data!B49:AGQ49&lt;&gt;""))</f>
        <v>0</v>
      </c>
      <c r="CY34" s="2" cm="1">
        <f t="array" ref="CY34">SUMPRODUCT(--(Data!$B$125:$AGQ$125&lt;&gt;"")*(Data!B49:AGQ49&lt;&gt;""))</f>
        <v>0</v>
      </c>
      <c r="CZ34" s="2" cm="1">
        <f t="array" ref="CZ34">SUMPRODUCT(--(Data!$B$126:$AGQ$126&lt;&gt;"")*(Data!B49:AGQ49&lt;&gt;""))</f>
        <v>0</v>
      </c>
      <c r="DA34" s="2" cm="1">
        <f t="array" ref="DA34">SUMPRODUCT(--(Data!$B$127:$AGQ$127&lt;&gt;"")*(Data!B49:AGQ49&lt;&gt;""))</f>
        <v>0</v>
      </c>
      <c r="DB34" s="2" cm="1">
        <f t="array" ref="DB34">SUMPRODUCT(--(Data!$B$128:$AGQ$128&lt;&gt;"")*(Data!B49:AGQ49&lt;&gt;""))</f>
        <v>0</v>
      </c>
      <c r="DC34" s="2" cm="1">
        <f t="array" ref="DC34">SUMPRODUCT(--(Data!$B$129:$AGQ$129&lt;&gt;"")*(Data!B49:AGQ49&lt;&gt;""))</f>
        <v>0</v>
      </c>
      <c r="DD34" s="2" cm="1">
        <f t="array" ref="DD34">SUMPRODUCT(--(Data!$B$130:$AGQ$130&lt;&gt;"")*(Data!B49:AGQ49&lt;&gt;""))</f>
        <v>0</v>
      </c>
      <c r="DE34" s="2" cm="1">
        <f t="array" ref="DE34">SUMPRODUCT(--(Data!$B$131:$AGQ$131&lt;&gt;"")*(Data!B49:AGQ49&lt;&gt;""))</f>
        <v>0</v>
      </c>
      <c r="DF34" s="2" cm="1">
        <f t="array" ref="DF34">SUMPRODUCT(--(Data!$B$132:$AGQ$132&lt;&gt;"")*(Data!B49:AGQ49&lt;&gt;""))</f>
        <v>0</v>
      </c>
      <c r="DG34" s="2" cm="1">
        <f t="array" ref="DG34">SUMPRODUCT(--(Data!$B$133:$AGQ$133&lt;&gt;"")*(Data!B49:AGQ49&lt;&gt;""))</f>
        <v>0</v>
      </c>
      <c r="DH34" s="2" cm="1">
        <f t="array" ref="DH34">SUMPRODUCT(--(Data!$B$134:$AGQ$134&lt;&gt;"")*(Data!B49:AGQ49&lt;&gt;""))</f>
        <v>0</v>
      </c>
      <c r="DI34" s="2" cm="1">
        <f t="array" ref="DI34">SUMPRODUCT(--(Data!$B$135:$AGQ$135&lt;&gt;"")*(Data!B49:AGQ49&lt;&gt;""))</f>
        <v>0</v>
      </c>
      <c r="DJ34" s="2" cm="1">
        <f t="array" ref="DJ34">SUMPRODUCT(--(Data!$B$136:$AGQ$136&lt;&gt;"")*(Data!B49:AGQ49&lt;&gt;""))</f>
        <v>0</v>
      </c>
      <c r="DK34" s="2" cm="1">
        <f t="array" ref="DK34">SUMPRODUCT(--(Data!$B$137:$AGQ$137&lt;&gt;"")*(Data!B49:AGQ49&lt;&gt;""))</f>
        <v>0</v>
      </c>
      <c r="DL34" s="2" cm="1">
        <f t="array" ref="DL34">SUMPRODUCT(--(Data!$B$138:$AGQ$138&lt;&gt;"")*(Data!B49:AGQ49&lt;&gt;""))</f>
        <v>0</v>
      </c>
      <c r="DM34" s="2" cm="1">
        <f t="array" ref="DM34">SUMPRODUCT(--(Data!$B$139:$AGQ$139&lt;&gt;"")*(Data!B49:AGQ49&lt;&gt;""))</f>
        <v>0</v>
      </c>
      <c r="DN34" s="2" cm="1">
        <f t="array" ref="DN34">SUMPRODUCT(--(Data!$B$140:$AGQ$140&lt;&gt;"")*(Data!B49:AGQ49&lt;&gt;""))</f>
        <v>0</v>
      </c>
      <c r="DO34" s="2" cm="1">
        <f t="array" ref="DO34">SUMPRODUCT(--(Data!$B$141:$AGQ$141&lt;&gt;"")*(Data!B49:AGQ49&lt;&gt;""))</f>
        <v>0</v>
      </c>
      <c r="DP34" s="2" cm="1">
        <f t="array" ref="DP34">SUMPRODUCT(--(Data!$B$142:$AGQ$142&lt;&gt;"")*(Data!B49:AGQ49&lt;&gt;""))</f>
        <v>0</v>
      </c>
      <c r="DQ34" s="2" cm="1">
        <f t="array" ref="DQ34">SUMPRODUCT(--(Data!$B$143:$AGQ$143&lt;&gt;"")*(Data!B49:AGQ49&lt;&gt;""))</f>
        <v>0</v>
      </c>
      <c r="DR34" s="2" cm="1">
        <f t="array" ref="DR34">SUMPRODUCT(--(Data!$B$144:$AGQ$144&lt;&gt;"")*(Data!B49:AGQ49&lt;&gt;""))</f>
        <v>0</v>
      </c>
      <c r="DS34" s="2" cm="1">
        <f t="array" ref="DS34">SUMPRODUCT(--(Data!$B$145:$AGQ$145&lt;&gt;"")*(Data!B49:AGQ49&lt;&gt;""))</f>
        <v>0</v>
      </c>
      <c r="DT34" s="2" cm="1">
        <f t="array" ref="DT34">SUMPRODUCT(--(Data!$B$146:$AGQ$146&lt;&gt;"")*(Data!B49:AGQ49&lt;&gt;""))</f>
        <v>0</v>
      </c>
      <c r="DU34" s="2" cm="1">
        <f t="array" ref="DU34">SUMPRODUCT(--(Data!$B$147:$AGQ$147&lt;&gt;"")*(Data!B49:AGQ49&lt;&gt;""))</f>
        <v>0</v>
      </c>
      <c r="DV34" s="2" cm="1">
        <f t="array" ref="DV34">SUMPRODUCT(--(Data!$B$148:$AGQ$148&lt;&gt;"")*(Data!B49:AGQ49&lt;&gt;""))</f>
        <v>0</v>
      </c>
      <c r="DW34" s="2" cm="1">
        <f t="array" ref="DW34">SUMPRODUCT(--(Data!$B$149:$AGQ$149&lt;&gt;"")*(Data!B49:AGQ49&lt;&gt;""))</f>
        <v>0</v>
      </c>
      <c r="DX34" s="2" cm="1">
        <f t="array" ref="DX34">SUMPRODUCT(--(Data!$B$150:$AGQ$150&lt;&gt;"")*(Data!B49:AGQ49&lt;&gt;""))</f>
        <v>0</v>
      </c>
      <c r="DY34" s="2" cm="1">
        <f t="array" ref="DY34">SUMPRODUCT(--(Data!$B$151:$AGQ$151&lt;&gt;"")*(Data!B49:AGQ49&lt;&gt;""))</f>
        <v>0</v>
      </c>
      <c r="DZ34" s="2" cm="1">
        <f t="array" ref="DZ34">SUMPRODUCT(--(Data!$B$152:$AGQ$152&lt;&gt;"")*(Data!B49:AGQ49&lt;&gt;""))</f>
        <v>0</v>
      </c>
      <c r="EA34" s="2" cm="1">
        <f t="array" ref="EA34">SUMPRODUCT(--(Data!$B$153:$AGQ$153&lt;&gt;"")*(Data!B49:AGQ49&lt;&gt;""))</f>
        <v>0</v>
      </c>
      <c r="EB34" s="2" cm="1">
        <f t="array" ref="EB34">SUMPRODUCT(--(Data!$B$154:$AGQ$154&lt;&gt;"")*(Data!B49:AGQ49&lt;&gt;""))</f>
        <v>0</v>
      </c>
      <c r="EC34" s="2" cm="1">
        <f t="array" ref="EC34">SUMPRODUCT(--(Data!$B$155:$AGQ$155&lt;&gt;"")*(Data!B49:AGQ49&lt;&gt;""))</f>
        <v>0</v>
      </c>
      <c r="ED34" s="2" cm="1">
        <f t="array" ref="ED34">SUMPRODUCT(--(Data!$B$156:$AGQ$156&lt;&gt;"")*(Data!B49:AGQ49&lt;&gt;""))</f>
        <v>0</v>
      </c>
      <c r="EE34" s="2" cm="1">
        <f t="array" ref="EE34">SUMPRODUCT(--(Data!$B$157:$AGQ$157&lt;&gt;"")*(Data!B49:AGQ49&lt;&gt;""))</f>
        <v>0</v>
      </c>
      <c r="EF34" s="2" cm="1">
        <f t="array" ref="EF34">SUMPRODUCT(--(Data!$B$158:$AGQ$158&lt;&gt;"")*(Data!B49:AGQ49&lt;&gt;""))</f>
        <v>0</v>
      </c>
      <c r="EG34" s="2" cm="1">
        <f t="array" ref="EG34">SUMPRODUCT(--(Data!$B$159:$AGQ$159&lt;&gt;"")*(Data!B49:AGQ49&lt;&gt;""))</f>
        <v>0</v>
      </c>
      <c r="EH34" s="2" cm="1">
        <f t="array" ref="EH34">SUMPRODUCT(--(Data!$B$160:$AGQ$160&lt;&gt;"")*(Data!B49:AGQ49&lt;&gt;""))</f>
        <v>0</v>
      </c>
      <c r="EI34" s="2" cm="1">
        <f t="array" ref="EI34">SUMPRODUCT(--(Data!$B$161:$AGQ$161&lt;&gt;"")*(Data!B49:AGQ49&lt;&gt;""))</f>
        <v>0</v>
      </c>
      <c r="EJ34" s="2" cm="1">
        <f t="array" ref="EJ34">SUMPRODUCT(--(Data!$B$162:$AGQ$162&lt;&gt;"")*(Data!B49:AGQ49&lt;&gt;""))</f>
        <v>0</v>
      </c>
      <c r="EK34" s="2" cm="1">
        <f t="array" ref="EK34">SUMPRODUCT(--(Data!$B$163:$AGQ$163&lt;&gt;"")*(Data!B49:AGQ49&lt;&gt;""))</f>
        <v>0</v>
      </c>
      <c r="EL34" s="2" cm="1">
        <f t="array" ref="EL34">SUMPRODUCT(--(Data!$B$164:$AGQ$164&lt;&gt;"")*(Data!B49:AGQ49&lt;&gt;""))</f>
        <v>0</v>
      </c>
      <c r="EM34" s="2" cm="1">
        <f t="array" ref="EM34">SUMPRODUCT(--(Data!$B$165:$AGQ$165&lt;&gt;"")*(Data!B49:AGQ49&lt;&gt;""))</f>
        <v>0</v>
      </c>
      <c r="EN34" s="2" cm="1">
        <f t="array" ref="EN34">SUMPRODUCT(--(Data!$B$166:$AGQ$166&lt;&gt;"")*(Data!B49:AGQ49&lt;&gt;""))</f>
        <v>0</v>
      </c>
      <c r="EU34" s="2" t="str">
        <f t="shared" si="0"/>
        <v>DV-LOAM</v>
      </c>
      <c r="EV34" s="2">
        <f t="shared" si="1"/>
        <v>12</v>
      </c>
    </row>
    <row r="35" spans="1:157" x14ac:dyDescent="0.25">
      <c r="A35" s="1" t="str">
        <f>Data!A50</f>
        <v>cuVSLAM</v>
      </c>
      <c r="B35" s="12" t="s">
        <v>212</v>
      </c>
      <c r="C35" s="2" cm="1">
        <f t="array" ref="C35">SUMPRODUCT(--(Data!$B$25:$AGQ$25&lt;&gt;"")*(Data!B50:AGQ50&lt;&gt;""))</f>
        <v>0</v>
      </c>
      <c r="D35" s="2" cm="1">
        <f t="array" ref="D35">SUMPRODUCT(--(Data!$B$26:$AGQ$26&lt;&gt;"")*(Data!B50:AGQ50&lt;&gt;""))</f>
        <v>0</v>
      </c>
      <c r="E35" s="2" cm="1">
        <f t="array" ref="E35">SUMPRODUCT(--(Data!$B$27:$AGQ$27&lt;&gt;"")*(Data!B50:AGQ50&lt;&gt;""))</f>
        <v>0</v>
      </c>
      <c r="F35" s="2" cm="1">
        <f t="array" ref="F35">SUMPRODUCT(--(Data!$B$28:$AGQ$28&lt;&gt;"")*(Data!B50:AGQ50&lt;&gt;""))</f>
        <v>0</v>
      </c>
      <c r="G35" s="2" cm="1">
        <f t="array" ref="G35">SUMPRODUCT(--(Data!$B$29:$AGQ$29&lt;&gt;"")*(Data!B50:AGQ50&lt;&gt;""))</f>
        <v>0</v>
      </c>
      <c r="H35" s="2" cm="1">
        <f t="array" ref="H35">SUMPRODUCT(--(Data!$B$30:$AGQ$30&lt;&gt;"")*(Data!B50:AGQ50&lt;&gt;""))</f>
        <v>0</v>
      </c>
      <c r="I35" s="2" cm="1">
        <f t="array" ref="I35">SUMPRODUCT(--(Data!$B$31:$AGQ$31&lt;&gt;"")*(Data!B50:AGQ50&lt;&gt;""))</f>
        <v>0</v>
      </c>
      <c r="J35" s="2" cm="1">
        <f t="array" ref="J35">SUMPRODUCT(--(Data!$B$32:$AGQ$32&lt;&gt;"")*(Data!B50:AGQ50&lt;&gt;""))</f>
        <v>0</v>
      </c>
      <c r="K35" s="2" cm="1">
        <f t="array" ref="K35">SUMPRODUCT(--(Data!$B$33:$AGQ$33&lt;&gt;"")*(Data!B50:AGQ50&lt;&gt;""))</f>
        <v>0</v>
      </c>
      <c r="L35" s="2" cm="1">
        <f t="array" ref="L35">SUMPRODUCT(--(Data!$B$34:$AGQ$34&lt;&gt;"")*(Data!B50:AGQ50&lt;&gt;""))</f>
        <v>0</v>
      </c>
      <c r="M35" s="2" cm="1">
        <f t="array" ref="M35">SUMPRODUCT(--(Data!$B$35:$AGQ$35&lt;&gt;"")*(Data!B50:AGQ50&lt;&gt;""))</f>
        <v>0</v>
      </c>
      <c r="N35" s="2" cm="1">
        <f t="array" ref="N35">SUMPRODUCT(--(Data!$B$36:$AGQ$36&lt;&gt;"")*(Data!B50:AGQ50&lt;&gt;""))</f>
        <v>0</v>
      </c>
      <c r="O35" s="2" cm="1">
        <f t="array" ref="O35">SUMPRODUCT(--(Data!$B$37:$AGQ$37&lt;&gt;"")*(Data!B50:AGQ50&lt;&gt;""))</f>
        <v>0</v>
      </c>
      <c r="P35" s="2" cm="1">
        <f t="array" ref="P35">SUMPRODUCT(--(Data!$B$38:$AGQ$38&lt;&gt;"")*(Data!B50:AGQ50&lt;&gt;""))</f>
        <v>0</v>
      </c>
      <c r="Q35" s="2" cm="1">
        <f t="array" ref="Q35">SUMPRODUCT(--(Data!$B$39:$AGQ$39&lt;&gt;"")*(Data!B50:AGQ50&lt;&gt;""))</f>
        <v>0</v>
      </c>
      <c r="R35" s="2" cm="1">
        <f t="array" ref="R35">SUMPRODUCT(--(Data!$B$40:$AGQ$40&lt;&gt;"")*(Data!B50:AGQ50&lt;&gt;""))</f>
        <v>0</v>
      </c>
      <c r="S35" s="2" cm="1">
        <f t="array" ref="S35">SUMPRODUCT(--(Data!$B$41:$AGQ$41&lt;&gt;"")*(Data!B50:AGQ50&lt;&gt;""))</f>
        <v>0</v>
      </c>
      <c r="T35" s="2" cm="1">
        <f t="array" ref="T35">SUMPRODUCT(--(Data!$B$42:$AGQ$42&lt;&gt;"")*(Data!B50:AGQ50&lt;&gt;""))</f>
        <v>0</v>
      </c>
      <c r="U35" s="2" cm="1">
        <f t="array" ref="U35">SUMPRODUCT(--(Data!$B$43:$AGQ$43&lt;&gt;"")*(Data!B50:AGQ50&lt;&gt;""))</f>
        <v>0</v>
      </c>
      <c r="V35" s="2" cm="1">
        <f t="array" ref="V35">SUMPRODUCT(--(Data!$B$44:$AGQ$44&lt;&gt;"")*(Data!B50:AGQ50&lt;&gt;""))</f>
        <v>0</v>
      </c>
      <c r="W35" s="2" cm="1">
        <f t="array" ref="W35">SUMPRODUCT(--(Data!$B$45:$AGQ$45&lt;&gt;"")*(Data!B50:AGQ50&lt;&gt;""))</f>
        <v>0</v>
      </c>
      <c r="X35" s="2" cm="1">
        <f t="array" ref="X35">SUMPRODUCT(--(Data!$B$46:$AGQ$46&lt;&gt;"")*(Data!B50:AGQ50&lt;&gt;""))</f>
        <v>0</v>
      </c>
      <c r="Y35" s="2" cm="1">
        <f t="array" ref="Y35">SUMPRODUCT(--(Data!$B$47:$AGQ$47&lt;&gt;"")*(Data!B50:AGQ50&lt;&gt;""))</f>
        <v>0</v>
      </c>
      <c r="Z35" s="2" cm="1">
        <f t="array" ref="Z35">SUMPRODUCT(--(Data!$B$48:$AGQ$48&lt;&gt;"")*(Data!B50:AGQ50&lt;&gt;""))</f>
        <v>0</v>
      </c>
      <c r="AA35" s="2" cm="1">
        <f t="array" ref="AA35">SUMPRODUCT(--(Data!$B$49:$AGQ$49&lt;&gt;"")*(Data!B50:AGQ50&lt;&gt;""))</f>
        <v>0</v>
      </c>
      <c r="AB35" s="208"/>
      <c r="AC35" s="2" cm="1">
        <f t="array" ref="AC35">SUMPRODUCT(--(Data!$B$51:$AGQ$51&lt;&gt;"")*(Data!B50:AGQ50&lt;&gt;""))</f>
        <v>0</v>
      </c>
      <c r="AD35" s="2" cm="1">
        <f t="array" ref="AD35">SUMPRODUCT(--(Data!$B$52:$AGQ$52&lt;&gt;"")*(Data!B50:AGQ50&lt;&gt;""))</f>
        <v>0</v>
      </c>
      <c r="AE35" s="2" cm="1">
        <f t="array" ref="AE35">SUMPRODUCT(--(Data!$B$53:$AGQ$53&lt;&gt;"")*(Data!B50:AGQ50&lt;&gt;""))</f>
        <v>0</v>
      </c>
      <c r="AF35" s="2" cm="1">
        <f t="array" ref="AF35">SUMPRODUCT(--(Data!$B$54:$AGQ$54&lt;&gt;"")*(Data!B50:AGQ50&lt;&gt;""))</f>
        <v>0</v>
      </c>
      <c r="AG35" s="2" cm="1">
        <f t="array" ref="AG35">SUMPRODUCT(--(Data!$B$55:$AGQ$55&lt;&gt;"")*(Data!B50:AGQ50&lt;&gt;""))</f>
        <v>0</v>
      </c>
      <c r="AH35" s="2" cm="1">
        <f t="array" ref="AH35">SUMPRODUCT(--(Data!$B$56:$AGQ$56&lt;&gt;"")*(Data!B50:AGQ50&lt;&gt;""))</f>
        <v>0</v>
      </c>
      <c r="AI35" s="2" cm="1">
        <f t="array" ref="AI35">SUMPRODUCT(--(Data!$B$57:$AGQ$57&lt;&gt;"")*(Data!B50:AGQ50&lt;&gt;""))</f>
        <v>0</v>
      </c>
      <c r="AJ35" s="2" cm="1">
        <f t="array" ref="AJ35">SUMPRODUCT(--(Data!$B$58:$AGQ$58&lt;&gt;"")*(Data!B50:AGQ50&lt;&gt;""))</f>
        <v>0</v>
      </c>
      <c r="AK35" s="2" cm="1">
        <f t="array" ref="AK35">SUMPRODUCT(--(Data!$B$59:$AGQ$59&lt;&gt;"")*(Data!B50:AGQ50&lt;&gt;""))</f>
        <v>0</v>
      </c>
      <c r="AL35" s="2" cm="1">
        <f t="array" ref="AL35">SUMPRODUCT(--(Data!$B$60:$AGQ$60&lt;&gt;"")*(Data!B50:AGQ50&lt;&gt;""))</f>
        <v>0</v>
      </c>
      <c r="AM35" s="2" cm="1">
        <f t="array" ref="AM35">SUMPRODUCT(--(Data!$B$61:$AGQ$61&lt;&gt;"")*(Data!B50:AGQ50&lt;&gt;""))</f>
        <v>0</v>
      </c>
      <c r="AN35" s="2" cm="1">
        <f t="array" ref="AN35">SUMPRODUCT(--(Data!$B$62:$AGQ$62&lt;&gt;"")*(Data!B50:AGQ50&lt;&gt;""))</f>
        <v>0</v>
      </c>
      <c r="AO35" s="2" cm="1">
        <f t="array" ref="AO35">SUMPRODUCT(--(Data!$B$63:$AGQ$63&lt;&gt;"")*(Data!B50:AGQ50&lt;&gt;""))</f>
        <v>0</v>
      </c>
      <c r="AP35" s="2" cm="1">
        <f t="array" ref="AP35">SUMPRODUCT(--(Data!$B$64:$AGQ$64&lt;&gt;"")*(Data!B50:AGQ50&lt;&gt;""))</f>
        <v>0</v>
      </c>
      <c r="AQ35" s="2" cm="1">
        <f t="array" ref="AQ35">SUMPRODUCT(--(Data!$B$65:$AGQ$65&lt;&gt;"")*(Data!B50:AGQ50&lt;&gt;""))</f>
        <v>0</v>
      </c>
      <c r="AR35" s="2" cm="1">
        <f t="array" ref="AR35">SUMPRODUCT(--(Data!$B$66:$AGQ$66&lt;&gt;"")*(Data!B50:AGQ50&lt;&gt;""))</f>
        <v>0</v>
      </c>
      <c r="AS35" s="2" cm="1">
        <f t="array" ref="AS35">SUMPRODUCT(--(Data!$B$67:$AGQ$67&lt;&gt;"")*(Data!B50:AGQ50&lt;&gt;""))</f>
        <v>0</v>
      </c>
      <c r="AT35" s="2" cm="1">
        <f t="array" ref="AT35">SUMPRODUCT(--(Data!$B$68:$AGQ$68&lt;&gt;"")*(Data!B50:AGQ50&lt;&gt;""))</f>
        <v>0</v>
      </c>
      <c r="AU35" s="2" cm="1">
        <f t="array" ref="AU35">SUMPRODUCT(--(Data!$B$69:$AGQ$69&lt;&gt;"")*(Data!B50:AGQ50&lt;&gt;""))</f>
        <v>0</v>
      </c>
      <c r="AV35" s="2" cm="1">
        <f t="array" ref="AV35">SUMPRODUCT(--(Data!$B$70:$AGQ$70&lt;&gt;"")*(Data!B50:AGQ50&lt;&gt;""))</f>
        <v>0</v>
      </c>
      <c r="AW35" s="2" cm="1">
        <f t="array" ref="AW35">SUMPRODUCT(--(Data!$B$71:$AGQ$71&lt;&gt;"")*(Data!B50:AGQ50&lt;&gt;""))</f>
        <v>0</v>
      </c>
      <c r="AX35" s="2" cm="1">
        <f t="array" ref="AX35">SUMPRODUCT(--(Data!$B$72:$AGQ$72&lt;&gt;"")*(Data!B50:AGQ50&lt;&gt;""))</f>
        <v>0</v>
      </c>
      <c r="AY35" s="2" cm="1">
        <f t="array" ref="AY35">SUMPRODUCT(--(Data!$B$73:$AGQ$73&lt;&gt;"")*(Data!B50:AGQ50&lt;&gt;""))</f>
        <v>0</v>
      </c>
      <c r="AZ35" s="2" cm="1">
        <f t="array" ref="AZ35">SUMPRODUCT(--(Data!$B$74:$AGQ$74&lt;&gt;"")*(Data!B50:AGQ50&lt;&gt;""))</f>
        <v>0</v>
      </c>
      <c r="BA35" s="2" cm="1">
        <f t="array" ref="BA35">SUMPRODUCT(--(Data!$B$75:$AGQ$75&lt;&gt;"")*(Data!B50:AGQ50&lt;&gt;""))</f>
        <v>0</v>
      </c>
      <c r="BB35" s="2" cm="1">
        <f t="array" ref="BB35">SUMPRODUCT(--(Data!$B$76:$AGQ$76&lt;&gt;"")*(Data!B50:AGQ50&lt;&gt;""))</f>
        <v>0</v>
      </c>
      <c r="BC35" s="2" cm="1">
        <f t="array" ref="BC35">SUMPRODUCT(--(Data!$B$77:$AGQ$77&lt;&gt;"")*(Data!B50:AGQ50&lt;&gt;""))</f>
        <v>0</v>
      </c>
      <c r="BD35" s="2" cm="1">
        <f t="array" ref="BD35">SUMPRODUCT(--(Data!$B$78:$AGQ$78&lt;&gt;"")*(Data!B50:AGQ50&lt;&gt;""))</f>
        <v>0</v>
      </c>
      <c r="BE35" s="2" cm="1">
        <f t="array" ref="BE35">SUMPRODUCT(--(Data!$B$79:$AGQ$79&lt;&gt;"")*(Data!B50:AGQ50&lt;&gt;""))</f>
        <v>0</v>
      </c>
      <c r="BF35" s="2" cm="1">
        <f t="array" ref="BF35">SUMPRODUCT(--(Data!$B$80:$AGQ$80&lt;&gt;"")*(Data!B50:AGQ50&lt;&gt;""))</f>
        <v>0</v>
      </c>
      <c r="BG35" s="2" cm="1">
        <f t="array" ref="BG35">SUMPRODUCT(--(Data!$B$81:$AGQ$81&lt;&gt;"")*(Data!B50:AGQ50&lt;&gt;""))</f>
        <v>0</v>
      </c>
      <c r="BH35" s="2" cm="1">
        <f t="array" ref="BH35">SUMPRODUCT(--(Data!$B$82:$AGQ$82&lt;&gt;"")*(Data!B50:AGQ50&lt;&gt;""))</f>
        <v>0</v>
      </c>
      <c r="BI35" s="2" cm="1">
        <f t="array" ref="BI35">SUMPRODUCT(--(Data!$B$83:$AGQ$83&lt;&gt;"")*(Data!B50:AGQ50&lt;&gt;""))</f>
        <v>0</v>
      </c>
      <c r="BJ35" s="2" cm="1">
        <f t="array" ref="BJ35">SUMPRODUCT(--(Data!$B$84:$AGQ$84&lt;&gt;"")*(Data!B50:AGQ50&lt;&gt;""))</f>
        <v>0</v>
      </c>
      <c r="BK35" s="2" cm="1">
        <f t="array" ref="BK35">SUMPRODUCT(--(Data!$B$85:$AGQ$85&lt;&gt;"")*(Data!B50:AGQ50&lt;&gt;""))</f>
        <v>0</v>
      </c>
      <c r="BL35" s="2" cm="1">
        <f t="array" ref="BL35">SUMPRODUCT(--(Data!$B$86:$AGQ$86&lt;&gt;"")*(Data!B50:AGQ50&lt;&gt;""))</f>
        <v>0</v>
      </c>
      <c r="BM35" s="2" cm="1">
        <f t="array" ref="BM35">SUMPRODUCT(--(Data!$B$87:$AGQ$87&lt;&gt;"")*(Data!B50:AGQ50&lt;&gt;""))</f>
        <v>0</v>
      </c>
      <c r="BN35" s="2" cm="1">
        <f t="array" ref="BN35">SUMPRODUCT(--(Data!$B$88:$AGQ$88&lt;&gt;"")*(Data!B50:AGQ50&lt;&gt;""))</f>
        <v>0</v>
      </c>
      <c r="BO35" s="2" cm="1">
        <f t="array" ref="BO35">SUMPRODUCT(--(Data!$B$89:$AGQ$89&lt;&gt;"")*(Data!B50:AGQ50&lt;&gt;""))</f>
        <v>0</v>
      </c>
      <c r="BP35" s="2" cm="1">
        <f t="array" ref="BP35">SUMPRODUCT(--(Data!$B$90:$AGQ$90&lt;&gt;"")*(Data!B50:AGQ50&lt;&gt;""))</f>
        <v>0</v>
      </c>
      <c r="BQ35" s="2" cm="1">
        <f t="array" ref="BQ35">SUMPRODUCT(--(Data!$B$91:$AGQ$91&lt;&gt;"")*(Data!B50:AGQ50&lt;&gt;""))</f>
        <v>0</v>
      </c>
      <c r="BR35" s="2" cm="1">
        <f t="array" ref="BR35">SUMPRODUCT(--(Data!$B$92:$AGQ$92&lt;&gt;"")*(Data!B50:AGQ50&lt;&gt;""))</f>
        <v>0</v>
      </c>
      <c r="BS35" s="2" cm="1">
        <f t="array" ref="BS35">SUMPRODUCT(--(Data!$B$93:$AGQ$93&lt;&gt;"")*(Data!B50:AGQ50&lt;&gt;""))</f>
        <v>0</v>
      </c>
      <c r="BT35" s="2" cm="1">
        <f t="array" ref="BT35">SUMPRODUCT(--(Data!$B$94:$AGQ$94&lt;&gt;"")*(Data!B50:AGQ50&lt;&gt;""))</f>
        <v>0</v>
      </c>
      <c r="BU35" s="2" cm="1">
        <f t="array" ref="BU35">SUMPRODUCT(--(Data!$B$95:$AGQ$95&lt;&gt;"")*(Data!B50:AGQ50&lt;&gt;""))</f>
        <v>0</v>
      </c>
      <c r="BV35" s="2" cm="1">
        <f t="array" ref="BV35">SUMPRODUCT(--(Data!$B$96:$AGQ$96&lt;&gt;"")*(Data!B50:AGQ50&lt;&gt;""))</f>
        <v>0</v>
      </c>
      <c r="BW35" s="2" cm="1">
        <f t="array" ref="BW35">SUMPRODUCT(--(Data!$B$97:$AGQ$97&lt;&gt;"")*(Data!B50:AGQ50&lt;&gt;""))</f>
        <v>0</v>
      </c>
      <c r="BX35" s="2" cm="1">
        <f t="array" ref="BX35">SUMPRODUCT(--(Data!$B$98:$AGQ$98&lt;&gt;"")*(Data!B50:AGQ50&lt;&gt;""))</f>
        <v>0</v>
      </c>
      <c r="BY35" s="2" cm="1">
        <f t="array" ref="BY35">SUMPRODUCT(--(Data!$B$99:$AGQ$99&lt;&gt;"")*(Data!B50:AGQ50&lt;&gt;""))</f>
        <v>0</v>
      </c>
      <c r="BZ35" s="2" cm="1">
        <f t="array" ref="BZ35">SUMPRODUCT(--(Data!$B$100:$AGQ$100&lt;&gt;"")*(Data!B50:AGQ50&lt;&gt;""))</f>
        <v>0</v>
      </c>
      <c r="CA35" s="2" cm="1">
        <f t="array" ref="CA35">SUMPRODUCT(--(Data!$B$101:$AGQ$101&lt;&gt;"")*(Data!B50:AGQ50&lt;&gt;""))</f>
        <v>0</v>
      </c>
      <c r="CB35" s="2" cm="1">
        <f t="array" ref="CB35">SUMPRODUCT(--(Data!$B$102:$AGQ$102&lt;&gt;"")*(Data!B50:AGQ50&lt;&gt;""))</f>
        <v>0</v>
      </c>
      <c r="CC35" s="2" cm="1">
        <f t="array" ref="CC35">SUMPRODUCT(--(Data!$B$103:$AGQ$103&lt;&gt;"")*(Data!B50:AGQ50&lt;&gt;""))</f>
        <v>0</v>
      </c>
      <c r="CD35" s="2" cm="1">
        <f t="array" ref="CD35">SUMPRODUCT(--(Data!$B$104:$AGQ$104&lt;&gt;"")*(Data!B50:AGQ50&lt;&gt;""))</f>
        <v>0</v>
      </c>
      <c r="CE35" s="2" cm="1">
        <f t="array" ref="CE35">SUMPRODUCT(--(Data!$B$105:$AGQ$105&lt;&gt;"")*(Data!B50:AGQ50&lt;&gt;""))</f>
        <v>0</v>
      </c>
      <c r="CF35" s="2" cm="1">
        <f t="array" ref="CF35">SUMPRODUCT(--(Data!$B$106:$AGQ$106&lt;&gt;"")*(Data!B50:AGQ50&lt;&gt;""))</f>
        <v>0</v>
      </c>
      <c r="CG35" s="2" cm="1">
        <f t="array" ref="CG35">SUMPRODUCT(--(Data!$B$107:$AGQ$107&lt;&gt;"")*(Data!B50:AGQ50&lt;&gt;""))</f>
        <v>0</v>
      </c>
      <c r="CH35" s="2" cm="1">
        <f t="array" ref="CH35">SUMPRODUCT(--(Data!$B$108:$AGQ$108&lt;&gt;"")*(Data!B50:AGQ50&lt;&gt;""))</f>
        <v>0</v>
      </c>
      <c r="CI35" s="2" cm="1">
        <f t="array" ref="CI35">SUMPRODUCT(--(Data!$B$109:$AGQ$109&lt;&gt;"")*(Data!B50:AGQ50&lt;&gt;""))</f>
        <v>0</v>
      </c>
      <c r="CJ35" s="2" cm="1">
        <f t="array" ref="CJ35">SUMPRODUCT(--(Data!$B$110:$AGQ$110&lt;&gt;"")*(Data!B50:AGQ50&lt;&gt;""))</f>
        <v>0</v>
      </c>
      <c r="CK35" s="2" cm="1">
        <f t="array" ref="CK35">SUMPRODUCT(--(Data!$B$111:$AGQ$111&lt;&gt;"")*(Data!B50:AGQ50&lt;&gt;""))</f>
        <v>0</v>
      </c>
      <c r="CL35" s="2" cm="1">
        <f t="array" ref="CL35">SUMPRODUCT(--(Data!$B$112:$AGQ$112&lt;&gt;"")*(Data!B50:AGQ50&lt;&gt;""))</f>
        <v>0</v>
      </c>
      <c r="CM35" s="2" cm="1">
        <f t="array" ref="CM35">SUMPRODUCT(--(Data!$B$113:$AGQ$113&lt;&gt;"")*(Data!B50:AGQ50&lt;&gt;""))</f>
        <v>0</v>
      </c>
      <c r="CN35" s="2" cm="1">
        <f t="array" ref="CN35">SUMPRODUCT(--(Data!$B$114:$AGQ$114&lt;&gt;"")*(Data!B50:AGQ50&lt;&gt;""))</f>
        <v>0</v>
      </c>
      <c r="CO35" s="2" cm="1">
        <f t="array" ref="CO35">SUMPRODUCT(--(Data!$B$115:$AGQ$115&lt;&gt;"")*(Data!B50:AGQ50&lt;&gt;""))</f>
        <v>0</v>
      </c>
      <c r="CP35" s="2" cm="1">
        <f t="array" ref="CP35">SUMPRODUCT(--(Data!$B$116:$AGQ$116&lt;&gt;"")*(Data!B50:AGQ50&lt;&gt;""))</f>
        <v>0</v>
      </c>
      <c r="CQ35" s="2" cm="1">
        <f t="array" ref="CQ35">SUMPRODUCT(--(Data!$B$117:$AGQ$117&lt;&gt;"")*(Data!B50:AGQ50&lt;&gt;""))</f>
        <v>0</v>
      </c>
      <c r="CR35" s="2" cm="1">
        <f t="array" ref="CR35">SUMPRODUCT(--(Data!$B$118:$AGQ$118&lt;&gt;"")*(Data!B50:AGQ50&lt;&gt;""))</f>
        <v>0</v>
      </c>
      <c r="CS35" s="2" cm="1">
        <f t="array" ref="CS35">SUMPRODUCT(--(Data!$B$119:$AGQ$119&lt;&gt;"")*(Data!B50:AGQ50&lt;&gt;""))</f>
        <v>0</v>
      </c>
      <c r="CT35" s="2" cm="1">
        <f t="array" ref="CT35">SUMPRODUCT(--(Data!$B$120:$AGQ$120&lt;&gt;"")*(Data!B50:AGQ50&lt;&gt;""))</f>
        <v>0</v>
      </c>
      <c r="CU35" s="2" cm="1">
        <f t="array" ref="CU35">SUMPRODUCT(--(Data!$B$121:$AGQ$121&lt;&gt;"")*(Data!B50:AGQ50&lt;&gt;""))</f>
        <v>0</v>
      </c>
      <c r="CV35" s="2" cm="1">
        <f t="array" ref="CV35">SUMPRODUCT(--(Data!$B$122:$AGQ$122&lt;&gt;"")*(Data!B50:AGQ50&lt;&gt;""))</f>
        <v>0</v>
      </c>
      <c r="CW35" s="2" cm="1">
        <f t="array" ref="CW35">SUMPRODUCT(--(Data!$B$123:$AGQ$123&lt;&gt;"")*(Data!B50:AGQ50&lt;&gt;""))</f>
        <v>0</v>
      </c>
      <c r="CX35" s="2" cm="1">
        <f t="array" ref="CX35">SUMPRODUCT(--(Data!$B$124:$AGQ$124&lt;&gt;"")*(Data!B50:AGQ50&lt;&gt;""))</f>
        <v>0</v>
      </c>
      <c r="CY35" s="2" cm="1">
        <f t="array" ref="CY35">SUMPRODUCT(--(Data!$B$125:$AGQ$125&lt;&gt;"")*(Data!B50:AGQ50&lt;&gt;""))</f>
        <v>0</v>
      </c>
      <c r="CZ35" s="2" cm="1">
        <f t="array" ref="CZ35">SUMPRODUCT(--(Data!$B$126:$AGQ$126&lt;&gt;"")*(Data!B50:AGQ50&lt;&gt;""))</f>
        <v>0</v>
      </c>
      <c r="DA35" s="2" cm="1">
        <f t="array" ref="DA35">SUMPRODUCT(--(Data!$B$127:$AGQ$127&lt;&gt;"")*(Data!B50:AGQ50&lt;&gt;""))</f>
        <v>0</v>
      </c>
      <c r="DB35" s="2" cm="1">
        <f t="array" ref="DB35">SUMPRODUCT(--(Data!$B$128:$AGQ$128&lt;&gt;"")*(Data!B50:AGQ50&lt;&gt;""))</f>
        <v>0</v>
      </c>
      <c r="DC35" s="2" cm="1">
        <f t="array" ref="DC35">SUMPRODUCT(--(Data!$B$129:$AGQ$129&lt;&gt;"")*(Data!B50:AGQ50&lt;&gt;""))</f>
        <v>0</v>
      </c>
      <c r="DD35" s="2" cm="1">
        <f t="array" ref="DD35">SUMPRODUCT(--(Data!$B$130:$AGQ$130&lt;&gt;"")*(Data!B50:AGQ50&lt;&gt;""))</f>
        <v>0</v>
      </c>
      <c r="DE35" s="2" cm="1">
        <f t="array" ref="DE35">SUMPRODUCT(--(Data!$B$131:$AGQ$131&lt;&gt;"")*(Data!B50:AGQ50&lt;&gt;""))</f>
        <v>0</v>
      </c>
      <c r="DF35" s="2" cm="1">
        <f t="array" ref="DF35">SUMPRODUCT(--(Data!$B$132:$AGQ$132&lt;&gt;"")*(Data!B50:AGQ50&lt;&gt;""))</f>
        <v>0</v>
      </c>
      <c r="DG35" s="2" cm="1">
        <f t="array" ref="DG35">SUMPRODUCT(--(Data!$B$133:$AGQ$133&lt;&gt;"")*(Data!B50:AGQ50&lt;&gt;""))</f>
        <v>0</v>
      </c>
      <c r="DH35" s="2" cm="1">
        <f t="array" ref="DH35">SUMPRODUCT(--(Data!$B$134:$AGQ$134&lt;&gt;"")*(Data!B50:AGQ50&lt;&gt;""))</f>
        <v>0</v>
      </c>
      <c r="DI35" s="2" cm="1">
        <f t="array" ref="DI35">SUMPRODUCT(--(Data!$B$135:$AGQ$135&lt;&gt;"")*(Data!B50:AGQ50&lt;&gt;""))</f>
        <v>0</v>
      </c>
      <c r="DJ35" s="2" cm="1">
        <f t="array" ref="DJ35">SUMPRODUCT(--(Data!$B$136:$AGQ$136&lt;&gt;"")*(Data!B50:AGQ50&lt;&gt;""))</f>
        <v>0</v>
      </c>
      <c r="DK35" s="2" cm="1">
        <f t="array" ref="DK35">SUMPRODUCT(--(Data!$B$137:$AGQ$137&lt;&gt;"")*(Data!B50:AGQ50&lt;&gt;""))</f>
        <v>0</v>
      </c>
      <c r="DL35" s="2" cm="1">
        <f t="array" ref="DL35">SUMPRODUCT(--(Data!$B$138:$AGQ$138&lt;&gt;"")*(Data!B50:AGQ50&lt;&gt;""))</f>
        <v>0</v>
      </c>
      <c r="DM35" s="2" cm="1">
        <f t="array" ref="DM35">SUMPRODUCT(--(Data!$B$139:$AGQ$139&lt;&gt;"")*(Data!B50:AGQ50&lt;&gt;""))</f>
        <v>0</v>
      </c>
      <c r="DN35" s="2" cm="1">
        <f t="array" ref="DN35">SUMPRODUCT(--(Data!$B$140:$AGQ$140&lt;&gt;"")*(Data!B50:AGQ50&lt;&gt;""))</f>
        <v>0</v>
      </c>
      <c r="DO35" s="2" cm="1">
        <f t="array" ref="DO35">SUMPRODUCT(--(Data!$B$141:$AGQ$141&lt;&gt;"")*(Data!B50:AGQ50&lt;&gt;""))</f>
        <v>0</v>
      </c>
      <c r="DP35" s="2" cm="1">
        <f t="array" ref="DP35">SUMPRODUCT(--(Data!$B$142:$AGQ$142&lt;&gt;"")*(Data!B50:AGQ50&lt;&gt;""))</f>
        <v>0</v>
      </c>
      <c r="DQ35" s="2" cm="1">
        <f t="array" ref="DQ35">SUMPRODUCT(--(Data!$B$143:$AGQ$143&lt;&gt;"")*(Data!B50:AGQ50&lt;&gt;""))</f>
        <v>0</v>
      </c>
      <c r="DR35" s="2" cm="1">
        <f t="array" ref="DR35">SUMPRODUCT(--(Data!$B$144:$AGQ$144&lt;&gt;"")*(Data!B50:AGQ50&lt;&gt;""))</f>
        <v>0</v>
      </c>
      <c r="DS35" s="2" cm="1">
        <f t="array" ref="DS35">SUMPRODUCT(--(Data!$B$145:$AGQ$145&lt;&gt;"")*(Data!B50:AGQ50&lt;&gt;""))</f>
        <v>0</v>
      </c>
      <c r="DT35" s="2" cm="1">
        <f t="array" ref="DT35">SUMPRODUCT(--(Data!$B$146:$AGQ$146&lt;&gt;"")*(Data!B50:AGQ50&lt;&gt;""))</f>
        <v>0</v>
      </c>
      <c r="DU35" s="2" cm="1">
        <f t="array" ref="DU35">SUMPRODUCT(--(Data!$B$147:$AGQ$147&lt;&gt;"")*(Data!B50:AGQ50&lt;&gt;""))</f>
        <v>0</v>
      </c>
      <c r="DV35" s="2" cm="1">
        <f t="array" ref="DV35">SUMPRODUCT(--(Data!$B$148:$AGQ$148&lt;&gt;"")*(Data!B50:AGQ50&lt;&gt;""))</f>
        <v>0</v>
      </c>
      <c r="DW35" s="2" cm="1">
        <f t="array" ref="DW35">SUMPRODUCT(--(Data!$B$149:$AGQ$149&lt;&gt;"")*(Data!B50:AGQ50&lt;&gt;""))</f>
        <v>0</v>
      </c>
      <c r="DX35" s="2" cm="1">
        <f t="array" ref="DX35">SUMPRODUCT(--(Data!$B$150:$AGQ$150&lt;&gt;"")*(Data!B50:AGQ50&lt;&gt;""))</f>
        <v>0</v>
      </c>
      <c r="DY35" s="2" cm="1">
        <f t="array" ref="DY35">SUMPRODUCT(--(Data!$B$151:$AGQ$151&lt;&gt;"")*(Data!B50:AGQ50&lt;&gt;""))</f>
        <v>0</v>
      </c>
      <c r="DZ35" s="2" cm="1">
        <f t="array" ref="DZ35">SUMPRODUCT(--(Data!$B$152:$AGQ$152&lt;&gt;"")*(Data!B50:AGQ50&lt;&gt;""))</f>
        <v>0</v>
      </c>
      <c r="EA35" s="2" cm="1">
        <f t="array" ref="EA35">SUMPRODUCT(--(Data!$B$153:$AGQ$153&lt;&gt;"")*(Data!B50:AGQ50&lt;&gt;""))</f>
        <v>0</v>
      </c>
      <c r="EB35" s="2" cm="1">
        <f t="array" ref="EB35">SUMPRODUCT(--(Data!$B$154:$AGQ$154&lt;&gt;"")*(Data!B50:AGQ50&lt;&gt;""))</f>
        <v>0</v>
      </c>
      <c r="EC35" s="2" cm="1">
        <f t="array" ref="EC35">SUMPRODUCT(--(Data!$B$155:$AGQ$155&lt;&gt;"")*(Data!B50:AGQ50&lt;&gt;""))</f>
        <v>0</v>
      </c>
      <c r="ED35" s="2" cm="1">
        <f t="array" ref="ED35">SUMPRODUCT(--(Data!$B$156:$AGQ$156&lt;&gt;"")*(Data!B50:AGQ50&lt;&gt;""))</f>
        <v>0</v>
      </c>
      <c r="EE35" s="2" cm="1">
        <f t="array" ref="EE35">SUMPRODUCT(--(Data!$B$157:$AGQ$157&lt;&gt;"")*(Data!B50:AGQ50&lt;&gt;""))</f>
        <v>0</v>
      </c>
      <c r="EF35" s="2" cm="1">
        <f t="array" ref="EF35">SUMPRODUCT(--(Data!$B$158:$AGQ$158&lt;&gt;"")*(Data!B50:AGQ50&lt;&gt;""))</f>
        <v>0</v>
      </c>
      <c r="EG35" s="2" cm="1">
        <f t="array" ref="EG35">SUMPRODUCT(--(Data!$B$159:$AGQ$159&lt;&gt;"")*(Data!B50:AGQ50&lt;&gt;""))</f>
        <v>0</v>
      </c>
      <c r="EH35" s="2" cm="1">
        <f t="array" ref="EH35">SUMPRODUCT(--(Data!$B$160:$AGQ$160&lt;&gt;"")*(Data!B50:AGQ50&lt;&gt;""))</f>
        <v>0</v>
      </c>
      <c r="EI35" s="2" cm="1">
        <f t="array" ref="EI35">SUMPRODUCT(--(Data!$B$161:$AGQ$161&lt;&gt;"")*(Data!B50:AGQ50&lt;&gt;""))</f>
        <v>0</v>
      </c>
      <c r="EJ35" s="2" cm="1">
        <f t="array" ref="EJ35">SUMPRODUCT(--(Data!$B$162:$AGQ$162&lt;&gt;"")*(Data!B50:AGQ50&lt;&gt;""))</f>
        <v>0</v>
      </c>
      <c r="EK35" s="2" cm="1">
        <f t="array" ref="EK35">SUMPRODUCT(--(Data!$B$163:$AGQ$163&lt;&gt;"")*(Data!B50:AGQ50&lt;&gt;""))</f>
        <v>0</v>
      </c>
      <c r="EL35" s="2" cm="1">
        <f t="array" ref="EL35">SUMPRODUCT(--(Data!$B$164:$AGQ$164&lt;&gt;"")*(Data!B50:AGQ50&lt;&gt;""))</f>
        <v>0</v>
      </c>
      <c r="EM35" s="2" cm="1">
        <f t="array" ref="EM35">SUMPRODUCT(--(Data!$B$165:$AGQ$165&lt;&gt;"")*(Data!B50:AGQ50&lt;&gt;""))</f>
        <v>0</v>
      </c>
      <c r="EN35" s="2" cm="1">
        <f t="array" ref="EN35">SUMPRODUCT(--(Data!$B$166:$AGQ$166&lt;&gt;"")*(Data!B50:AGQ50&lt;&gt;""))</f>
        <v>0</v>
      </c>
      <c r="EU35" s="2" t="str">
        <f t="shared" si="0"/>
        <v>DVL-SLAM</v>
      </c>
      <c r="EV35" s="2">
        <f t="shared" si="1"/>
        <v>16</v>
      </c>
    </row>
    <row r="36" spans="1:157" x14ac:dyDescent="0.25">
      <c r="A36" s="1" t="str">
        <f>Data!A51</f>
        <v>DynaVINS</v>
      </c>
      <c r="B36" s="12" t="s">
        <v>327</v>
      </c>
      <c r="C36" s="2" cm="1">
        <f t="array" ref="C36">SUMPRODUCT(--(Data!$B$25:$AGQ$25&lt;&gt;"")*(Data!B51:AGQ51&lt;&gt;""))</f>
        <v>0</v>
      </c>
      <c r="D36" s="2" cm="1">
        <f t="array" ref="D36">SUMPRODUCT(--(Data!$B$26:$AGQ$26&lt;&gt;"")*(Data!B51:AGQ51&lt;&gt;""))</f>
        <v>0</v>
      </c>
      <c r="E36" s="2" cm="1">
        <f t="array" ref="E36">SUMPRODUCT(--(Data!$B$27:$AGQ$27&lt;&gt;"")*(Data!B51:AGQ51&lt;&gt;""))</f>
        <v>0</v>
      </c>
      <c r="F36" s="2" cm="1">
        <f t="array" ref="F36">SUMPRODUCT(--(Data!$B$28:$AGQ$28&lt;&gt;"")*(Data!B51:AGQ51&lt;&gt;""))</f>
        <v>0</v>
      </c>
      <c r="G36" s="2" cm="1">
        <f t="array" ref="G36">SUMPRODUCT(--(Data!$B$29:$AGQ$29&lt;&gt;"")*(Data!B51:AGQ51&lt;&gt;""))</f>
        <v>0</v>
      </c>
      <c r="H36" s="2" cm="1">
        <f t="array" ref="H36">SUMPRODUCT(--(Data!$B$30:$AGQ$30&lt;&gt;"")*(Data!B51:AGQ51&lt;&gt;""))</f>
        <v>16</v>
      </c>
      <c r="I36" s="2" cm="1">
        <f t="array" ref="I36">SUMPRODUCT(--(Data!$B$31:$AGQ$31&lt;&gt;"")*(Data!B51:AGQ51&lt;&gt;""))</f>
        <v>0</v>
      </c>
      <c r="J36" s="2" cm="1">
        <f t="array" ref="J36">SUMPRODUCT(--(Data!$B$32:$AGQ$32&lt;&gt;"")*(Data!B51:AGQ51&lt;&gt;""))</f>
        <v>0</v>
      </c>
      <c r="K36" s="2" cm="1">
        <f t="array" ref="K36">SUMPRODUCT(--(Data!$B$33:$AGQ$33&lt;&gt;"")*(Data!B51:AGQ51&lt;&gt;""))</f>
        <v>0</v>
      </c>
      <c r="L36" s="2" cm="1">
        <f t="array" ref="L36">SUMPRODUCT(--(Data!$B$34:$AGQ$34&lt;&gt;"")*(Data!B51:AGQ51&lt;&gt;""))</f>
        <v>0</v>
      </c>
      <c r="M36" s="2" cm="1">
        <f t="array" ref="M36">SUMPRODUCT(--(Data!$B$35:$AGQ$35&lt;&gt;"")*(Data!B51:AGQ51&lt;&gt;""))</f>
        <v>14</v>
      </c>
      <c r="N36" s="2" cm="1">
        <f t="array" ref="N36">SUMPRODUCT(--(Data!$B$36:$AGQ$36&lt;&gt;"")*(Data!B51:AGQ51&lt;&gt;""))</f>
        <v>0</v>
      </c>
      <c r="O36" s="2" cm="1">
        <f t="array" ref="O36">SUMPRODUCT(--(Data!$B$37:$AGQ$37&lt;&gt;"")*(Data!B51:AGQ51&lt;&gt;""))</f>
        <v>0</v>
      </c>
      <c r="P36" s="2" cm="1">
        <f t="array" ref="P36">SUMPRODUCT(--(Data!$B$38:$AGQ$38&lt;&gt;"")*(Data!B51:AGQ51&lt;&gt;""))</f>
        <v>0</v>
      </c>
      <c r="Q36" s="2" cm="1">
        <f t="array" ref="Q36">SUMPRODUCT(--(Data!$B$39:$AGQ$39&lt;&gt;"")*(Data!B51:AGQ51&lt;&gt;""))</f>
        <v>16</v>
      </c>
      <c r="R36" s="2" cm="1">
        <f t="array" ref="R36">SUMPRODUCT(--(Data!$B$40:$AGQ$40&lt;&gt;"")*(Data!B51:AGQ51&lt;&gt;""))</f>
        <v>0</v>
      </c>
      <c r="S36" s="2" cm="1">
        <f t="array" ref="S36">SUMPRODUCT(--(Data!$B$41:$AGQ$41&lt;&gt;"")*(Data!B51:AGQ51&lt;&gt;""))</f>
        <v>0</v>
      </c>
      <c r="T36" s="2" cm="1">
        <f t="array" ref="T36">SUMPRODUCT(--(Data!$B$42:$AGQ$42&lt;&gt;"")*(Data!B51:AGQ51&lt;&gt;""))</f>
        <v>0</v>
      </c>
      <c r="U36" s="2" cm="1">
        <f t="array" ref="U36">SUMPRODUCT(--(Data!$B$43:$AGQ$43&lt;&gt;"")*(Data!B51:AGQ51&lt;&gt;""))</f>
        <v>0</v>
      </c>
      <c r="V36" s="2" cm="1">
        <f t="array" ref="V36">SUMPRODUCT(--(Data!$B$44:$AGQ$44&lt;&gt;"")*(Data!B51:AGQ51&lt;&gt;""))</f>
        <v>0</v>
      </c>
      <c r="W36" s="2" cm="1">
        <f t="array" ref="W36">SUMPRODUCT(--(Data!$B$45:$AGQ$45&lt;&gt;"")*(Data!B51:AGQ51&lt;&gt;""))</f>
        <v>0</v>
      </c>
      <c r="X36" s="2" cm="1">
        <f t="array" ref="X36">SUMPRODUCT(--(Data!$B$46:$AGQ$46&lt;&gt;"")*(Data!B51:AGQ51&lt;&gt;""))</f>
        <v>0</v>
      </c>
      <c r="Y36" s="2" cm="1">
        <f t="array" ref="Y36">SUMPRODUCT(--(Data!$B$47:$AGQ$47&lt;&gt;"")*(Data!B51:AGQ51&lt;&gt;""))</f>
        <v>0</v>
      </c>
      <c r="Z36" s="2" cm="1">
        <f t="array" ref="Z36">SUMPRODUCT(--(Data!$B$48:$AGQ$48&lt;&gt;"")*(Data!B51:AGQ51&lt;&gt;""))</f>
        <v>0</v>
      </c>
      <c r="AA36" s="2" cm="1">
        <f t="array" ref="AA36">SUMPRODUCT(--(Data!$B$49:$AGQ$49&lt;&gt;"")*(Data!B51:AGQ51&lt;&gt;""))</f>
        <v>0</v>
      </c>
      <c r="AB36" s="2" cm="1">
        <f t="array" ref="AB36">SUMPRODUCT(--(Data!$B$50:$AGQ$50&lt;&gt;"")*(Data!B51:AGQ51&lt;&gt;""))</f>
        <v>0</v>
      </c>
      <c r="AC36" s="208"/>
      <c r="AD36" s="2" cm="1">
        <f t="array" ref="AD36">SUMPRODUCT(--(Data!$B$52:$AGQ$52&lt;&gt;"")*(Data!B51:AGQ51&lt;&gt;""))</f>
        <v>0</v>
      </c>
      <c r="AE36" s="2" cm="1">
        <f t="array" ref="AE36">SUMPRODUCT(--(Data!$B$53:$AGQ$53&lt;&gt;"")*(Data!B51:AGQ51&lt;&gt;""))</f>
        <v>0</v>
      </c>
      <c r="AF36" s="2" cm="1">
        <f t="array" ref="AF36">SUMPRODUCT(--(Data!$B$54:$AGQ$54&lt;&gt;"")*(Data!B51:AGQ51&lt;&gt;""))</f>
        <v>0</v>
      </c>
      <c r="AG36" s="2" cm="1">
        <f t="array" ref="AG36">SUMPRODUCT(--(Data!$B$55:$AGQ$55&lt;&gt;"")*(Data!B51:AGQ51&lt;&gt;""))</f>
        <v>0</v>
      </c>
      <c r="AH36" s="2" cm="1">
        <f t="array" ref="AH36">SUMPRODUCT(--(Data!$B$56:$AGQ$56&lt;&gt;"")*(Data!B51:AGQ51&lt;&gt;""))</f>
        <v>0</v>
      </c>
      <c r="AI36" s="2" cm="1">
        <f t="array" ref="AI36">SUMPRODUCT(--(Data!$B$57:$AGQ$57&lt;&gt;"")*(Data!B51:AGQ51&lt;&gt;""))</f>
        <v>0</v>
      </c>
      <c r="AJ36" s="2" cm="1">
        <f t="array" ref="AJ36">SUMPRODUCT(--(Data!$B$58:$AGQ$58&lt;&gt;"")*(Data!B51:AGQ51&lt;&gt;""))</f>
        <v>0</v>
      </c>
      <c r="AK36" s="2" cm="1">
        <f t="array" ref="AK36">SUMPRODUCT(--(Data!$B$59:$AGQ$59&lt;&gt;"")*(Data!B51:AGQ51&lt;&gt;""))</f>
        <v>0</v>
      </c>
      <c r="AL36" s="2" cm="1">
        <f t="array" ref="AL36">SUMPRODUCT(--(Data!$B$60:$AGQ$60&lt;&gt;"")*(Data!B51:AGQ51&lt;&gt;""))</f>
        <v>0</v>
      </c>
      <c r="AM36" s="2" cm="1">
        <f t="array" ref="AM36">SUMPRODUCT(--(Data!$B$61:$AGQ$61&lt;&gt;"")*(Data!B51:AGQ51&lt;&gt;""))</f>
        <v>0</v>
      </c>
      <c r="AN36" s="2" cm="1">
        <f t="array" ref="AN36">SUMPRODUCT(--(Data!$B$62:$AGQ$62&lt;&gt;"")*(Data!B51:AGQ51&lt;&gt;""))</f>
        <v>0</v>
      </c>
      <c r="AO36" s="2" cm="1">
        <f t="array" ref="AO36">SUMPRODUCT(--(Data!$B$63:$AGQ$63&lt;&gt;"")*(Data!B51:AGQ51&lt;&gt;""))</f>
        <v>0</v>
      </c>
      <c r="AP36" s="2" cm="1">
        <f t="array" ref="AP36">SUMPRODUCT(--(Data!$B$64:$AGQ$64&lt;&gt;"")*(Data!B51:AGQ51&lt;&gt;""))</f>
        <v>0</v>
      </c>
      <c r="AQ36" s="2" cm="1">
        <f t="array" ref="AQ36">SUMPRODUCT(--(Data!$B$65:$AGQ$65&lt;&gt;"")*(Data!B51:AGQ51&lt;&gt;""))</f>
        <v>0</v>
      </c>
      <c r="AR36" s="2" cm="1">
        <f t="array" ref="AR36">SUMPRODUCT(--(Data!$B$66:$AGQ$66&lt;&gt;"")*(Data!B51:AGQ51&lt;&gt;""))</f>
        <v>0</v>
      </c>
      <c r="AS36" s="2" cm="1">
        <f t="array" ref="AS36">SUMPRODUCT(--(Data!$B$67:$AGQ$67&lt;&gt;"")*(Data!B51:AGQ51&lt;&gt;""))</f>
        <v>0</v>
      </c>
      <c r="AT36" s="2" cm="1">
        <f t="array" ref="AT36">SUMPRODUCT(--(Data!$B$68:$AGQ$68&lt;&gt;"")*(Data!B51:AGQ51&lt;&gt;""))</f>
        <v>0</v>
      </c>
      <c r="AU36" s="2" cm="1">
        <f t="array" ref="AU36">SUMPRODUCT(--(Data!$B$69:$AGQ$69&lt;&gt;"")*(Data!B51:AGQ51&lt;&gt;""))</f>
        <v>0</v>
      </c>
      <c r="AV36" s="2" cm="1">
        <f t="array" ref="AV36">SUMPRODUCT(--(Data!$B$70:$AGQ$70&lt;&gt;"")*(Data!B51:AGQ51&lt;&gt;""))</f>
        <v>0</v>
      </c>
      <c r="AW36" s="2" cm="1">
        <f t="array" ref="AW36">SUMPRODUCT(--(Data!$B$71:$AGQ$71&lt;&gt;"")*(Data!B51:AGQ51&lt;&gt;""))</f>
        <v>0</v>
      </c>
      <c r="AX36" s="2" cm="1">
        <f t="array" ref="AX36">SUMPRODUCT(--(Data!$B$72:$AGQ$72&lt;&gt;"")*(Data!B51:AGQ51&lt;&gt;""))</f>
        <v>0</v>
      </c>
      <c r="AY36" s="2" cm="1">
        <f t="array" ref="AY36">SUMPRODUCT(--(Data!$B$73:$AGQ$73&lt;&gt;"")*(Data!B51:AGQ51&lt;&gt;""))</f>
        <v>0</v>
      </c>
      <c r="AZ36" s="2" cm="1">
        <f t="array" ref="AZ36">SUMPRODUCT(--(Data!$B$74:$AGQ$74&lt;&gt;"")*(Data!B51:AGQ51&lt;&gt;""))</f>
        <v>0</v>
      </c>
      <c r="BA36" s="2" cm="1">
        <f t="array" ref="BA36">SUMPRODUCT(--(Data!$B$75:$AGQ$75&lt;&gt;"")*(Data!B51:AGQ51&lt;&gt;""))</f>
        <v>0</v>
      </c>
      <c r="BB36" s="2" cm="1">
        <f t="array" ref="BB36">SUMPRODUCT(--(Data!$B$76:$AGQ$76&lt;&gt;"")*(Data!B51:AGQ51&lt;&gt;""))</f>
        <v>0</v>
      </c>
      <c r="BC36" s="2" cm="1">
        <f t="array" ref="BC36">SUMPRODUCT(--(Data!$B$77:$AGQ$77&lt;&gt;"")*(Data!B51:AGQ51&lt;&gt;""))</f>
        <v>0</v>
      </c>
      <c r="BD36" s="2" cm="1">
        <f t="array" ref="BD36">SUMPRODUCT(--(Data!$B$78:$AGQ$78&lt;&gt;"")*(Data!B51:AGQ51&lt;&gt;""))</f>
        <v>0</v>
      </c>
      <c r="BE36" s="2" cm="1">
        <f t="array" ref="BE36">SUMPRODUCT(--(Data!$B$79:$AGQ$79&lt;&gt;"")*(Data!B51:AGQ51&lt;&gt;""))</f>
        <v>0</v>
      </c>
      <c r="BF36" s="2" cm="1">
        <f t="array" ref="BF36">SUMPRODUCT(--(Data!$B$80:$AGQ$80&lt;&gt;"")*(Data!B51:AGQ51&lt;&gt;""))</f>
        <v>0</v>
      </c>
      <c r="BG36" s="2" cm="1">
        <f t="array" ref="BG36">SUMPRODUCT(--(Data!$B$81:$AGQ$81&lt;&gt;"")*(Data!B51:AGQ51&lt;&gt;""))</f>
        <v>0</v>
      </c>
      <c r="BH36" s="2" cm="1">
        <f t="array" ref="BH36">SUMPRODUCT(--(Data!$B$82:$AGQ$82&lt;&gt;"")*(Data!B51:AGQ51&lt;&gt;""))</f>
        <v>0</v>
      </c>
      <c r="BI36" s="2" cm="1">
        <f t="array" ref="BI36">SUMPRODUCT(--(Data!$B$83:$AGQ$83&lt;&gt;"")*(Data!B51:AGQ51&lt;&gt;""))</f>
        <v>0</v>
      </c>
      <c r="BJ36" s="2" cm="1">
        <f t="array" ref="BJ36">SUMPRODUCT(--(Data!$B$84:$AGQ$84&lt;&gt;"")*(Data!B51:AGQ51&lt;&gt;""))</f>
        <v>0</v>
      </c>
      <c r="BK36" s="2" cm="1">
        <f t="array" ref="BK36">SUMPRODUCT(--(Data!$B$85:$AGQ$85&lt;&gt;"")*(Data!B51:AGQ51&lt;&gt;""))</f>
        <v>0</v>
      </c>
      <c r="BL36" s="2" cm="1">
        <f t="array" ref="BL36">SUMPRODUCT(--(Data!$B$86:$AGQ$86&lt;&gt;"")*(Data!B51:AGQ51&lt;&gt;""))</f>
        <v>0</v>
      </c>
      <c r="BM36" s="2" cm="1">
        <f t="array" ref="BM36">SUMPRODUCT(--(Data!$B$87:$AGQ$87&lt;&gt;"")*(Data!B51:AGQ51&lt;&gt;""))</f>
        <v>0</v>
      </c>
      <c r="BN36" s="2" cm="1">
        <f t="array" ref="BN36">SUMPRODUCT(--(Data!$B$88:$AGQ$88&lt;&gt;"")*(Data!B51:AGQ51&lt;&gt;""))</f>
        <v>0</v>
      </c>
      <c r="BO36" s="2" cm="1">
        <f t="array" ref="BO36">SUMPRODUCT(--(Data!$B$89:$AGQ$89&lt;&gt;"")*(Data!B51:AGQ51&lt;&gt;""))</f>
        <v>0</v>
      </c>
      <c r="BP36" s="2" cm="1">
        <f t="array" ref="BP36">SUMPRODUCT(--(Data!$B$90:$AGQ$90&lt;&gt;"")*(Data!B51:AGQ51&lt;&gt;""))</f>
        <v>0</v>
      </c>
      <c r="BQ36" s="2" cm="1">
        <f t="array" ref="BQ36">SUMPRODUCT(--(Data!$B$91:$AGQ$91&lt;&gt;"")*(Data!B51:AGQ51&lt;&gt;""))</f>
        <v>0</v>
      </c>
      <c r="BR36" s="2" cm="1">
        <f t="array" ref="BR36">SUMPRODUCT(--(Data!$B$92:$AGQ$92&lt;&gt;"")*(Data!B51:AGQ51&lt;&gt;""))</f>
        <v>0</v>
      </c>
      <c r="BS36" s="2" cm="1">
        <f t="array" ref="BS36">SUMPRODUCT(--(Data!$B$93:$AGQ$93&lt;&gt;"")*(Data!B51:AGQ51&lt;&gt;""))</f>
        <v>0</v>
      </c>
      <c r="BT36" s="2" cm="1">
        <f t="array" ref="BT36">SUMPRODUCT(--(Data!$B$94:$AGQ$94&lt;&gt;"")*(Data!B51:AGQ51&lt;&gt;""))</f>
        <v>0</v>
      </c>
      <c r="BU36" s="2" cm="1">
        <f t="array" ref="BU36">SUMPRODUCT(--(Data!$B$95:$AGQ$95&lt;&gt;"")*(Data!B51:AGQ51&lt;&gt;""))</f>
        <v>0</v>
      </c>
      <c r="BV36" s="2" cm="1">
        <f t="array" ref="BV36">SUMPRODUCT(--(Data!$B$96:$AGQ$96&lt;&gt;"")*(Data!B51:AGQ51&lt;&gt;""))</f>
        <v>0</v>
      </c>
      <c r="BW36" s="2" cm="1">
        <f t="array" ref="BW36">SUMPRODUCT(--(Data!$B$97:$AGQ$97&lt;&gt;"")*(Data!B51:AGQ51&lt;&gt;""))</f>
        <v>0</v>
      </c>
      <c r="BX36" s="2" cm="1">
        <f t="array" ref="BX36">SUMPRODUCT(--(Data!$B$98:$AGQ$98&lt;&gt;"")*(Data!B51:AGQ51&lt;&gt;""))</f>
        <v>0</v>
      </c>
      <c r="BY36" s="2" cm="1">
        <f t="array" ref="BY36">SUMPRODUCT(--(Data!$B$99:$AGQ$99&lt;&gt;"")*(Data!B51:AGQ51&lt;&gt;""))</f>
        <v>0</v>
      </c>
      <c r="BZ36" s="2" cm="1">
        <f t="array" ref="BZ36">SUMPRODUCT(--(Data!$B$100:$AGQ$100&lt;&gt;"")*(Data!B51:AGQ51&lt;&gt;""))</f>
        <v>0</v>
      </c>
      <c r="CA36" s="2" cm="1">
        <f t="array" ref="CA36">SUMPRODUCT(--(Data!$B$101:$AGQ$101&lt;&gt;"")*(Data!B51:AGQ51&lt;&gt;""))</f>
        <v>0</v>
      </c>
      <c r="CB36" s="2" cm="1">
        <f t="array" ref="CB36">SUMPRODUCT(--(Data!$B$102:$AGQ$102&lt;&gt;"")*(Data!B51:AGQ51&lt;&gt;""))</f>
        <v>0</v>
      </c>
      <c r="CC36" s="2" cm="1">
        <f t="array" ref="CC36">SUMPRODUCT(--(Data!$B$103:$AGQ$103&lt;&gt;"")*(Data!B51:AGQ51&lt;&gt;""))</f>
        <v>0</v>
      </c>
      <c r="CD36" s="2" cm="1">
        <f t="array" ref="CD36">SUMPRODUCT(--(Data!$B$104:$AGQ$104&lt;&gt;"")*(Data!B51:AGQ51&lt;&gt;""))</f>
        <v>0</v>
      </c>
      <c r="CE36" s="2" cm="1">
        <f t="array" ref="CE36">SUMPRODUCT(--(Data!$B$105:$AGQ$105&lt;&gt;"")*(Data!B51:AGQ51&lt;&gt;""))</f>
        <v>0</v>
      </c>
      <c r="CF36" s="2" cm="1">
        <f t="array" ref="CF36">SUMPRODUCT(--(Data!$B$106:$AGQ$106&lt;&gt;"")*(Data!B51:AGQ51&lt;&gt;""))</f>
        <v>0</v>
      </c>
      <c r="CG36" s="2" cm="1">
        <f t="array" ref="CG36">SUMPRODUCT(--(Data!$B$107:$AGQ$107&lt;&gt;"")*(Data!B51:AGQ51&lt;&gt;""))</f>
        <v>0</v>
      </c>
      <c r="CH36" s="2" cm="1">
        <f t="array" ref="CH36">SUMPRODUCT(--(Data!$B$108:$AGQ$108&lt;&gt;"")*(Data!B51:AGQ51&lt;&gt;""))</f>
        <v>0</v>
      </c>
      <c r="CI36" s="2" cm="1">
        <f t="array" ref="CI36">SUMPRODUCT(--(Data!$B$109:$AGQ$109&lt;&gt;"")*(Data!B51:AGQ51&lt;&gt;""))</f>
        <v>0</v>
      </c>
      <c r="CJ36" s="2" cm="1">
        <f t="array" ref="CJ36">SUMPRODUCT(--(Data!$B$110:$AGQ$110&lt;&gt;"")*(Data!B51:AGQ51&lt;&gt;""))</f>
        <v>0</v>
      </c>
      <c r="CK36" s="2" cm="1">
        <f t="array" ref="CK36">SUMPRODUCT(--(Data!$B$111:$AGQ$111&lt;&gt;"")*(Data!B51:AGQ51&lt;&gt;""))</f>
        <v>0</v>
      </c>
      <c r="CL36" s="2" cm="1">
        <f t="array" ref="CL36">SUMPRODUCT(--(Data!$B$112:$AGQ$112&lt;&gt;"")*(Data!B51:AGQ51&lt;&gt;""))</f>
        <v>0</v>
      </c>
      <c r="CM36" s="2" cm="1">
        <f t="array" ref="CM36">SUMPRODUCT(--(Data!$B$113:$AGQ$113&lt;&gt;"")*(Data!B51:AGQ51&lt;&gt;""))</f>
        <v>0</v>
      </c>
      <c r="CN36" s="2" cm="1">
        <f t="array" ref="CN36">SUMPRODUCT(--(Data!$B$114:$AGQ$114&lt;&gt;"")*(Data!B51:AGQ51&lt;&gt;""))</f>
        <v>0</v>
      </c>
      <c r="CO36" s="2" cm="1">
        <f t="array" ref="CO36">SUMPRODUCT(--(Data!$B$115:$AGQ$115&lt;&gt;"")*(Data!B51:AGQ51&lt;&gt;""))</f>
        <v>0</v>
      </c>
      <c r="CP36" s="2" cm="1">
        <f t="array" ref="CP36">SUMPRODUCT(--(Data!$B$116:$AGQ$116&lt;&gt;"")*(Data!B51:AGQ51&lt;&gt;""))</f>
        <v>0</v>
      </c>
      <c r="CQ36" s="2" cm="1">
        <f t="array" ref="CQ36">SUMPRODUCT(--(Data!$B$117:$AGQ$117&lt;&gt;"")*(Data!B51:AGQ51&lt;&gt;""))</f>
        <v>0</v>
      </c>
      <c r="CR36" s="2" cm="1">
        <f t="array" ref="CR36">SUMPRODUCT(--(Data!$B$118:$AGQ$118&lt;&gt;"")*(Data!B51:AGQ51&lt;&gt;""))</f>
        <v>0</v>
      </c>
      <c r="CS36" s="2" cm="1">
        <f t="array" ref="CS36">SUMPRODUCT(--(Data!$B$119:$AGQ$119&lt;&gt;"")*(Data!B51:AGQ51&lt;&gt;""))</f>
        <v>0</v>
      </c>
      <c r="CT36" s="2" cm="1">
        <f t="array" ref="CT36">SUMPRODUCT(--(Data!$B$120:$AGQ$120&lt;&gt;"")*(Data!B51:AGQ51&lt;&gt;""))</f>
        <v>0</v>
      </c>
      <c r="CU36" s="2" cm="1">
        <f t="array" ref="CU36">SUMPRODUCT(--(Data!$B$121:$AGQ$121&lt;&gt;"")*(Data!B51:AGQ51&lt;&gt;""))</f>
        <v>0</v>
      </c>
      <c r="CV36" s="2" cm="1">
        <f t="array" ref="CV36">SUMPRODUCT(--(Data!$B$122:$AGQ$122&lt;&gt;"")*(Data!B51:AGQ51&lt;&gt;""))</f>
        <v>0</v>
      </c>
      <c r="CW36" s="2" cm="1">
        <f t="array" ref="CW36">SUMPRODUCT(--(Data!$B$123:$AGQ$123&lt;&gt;"")*(Data!B51:AGQ51&lt;&gt;""))</f>
        <v>0</v>
      </c>
      <c r="CX36" s="2" cm="1">
        <f t="array" ref="CX36">SUMPRODUCT(--(Data!$B$124:$AGQ$124&lt;&gt;"")*(Data!B51:AGQ51&lt;&gt;""))</f>
        <v>0</v>
      </c>
      <c r="CY36" s="2" cm="1">
        <f t="array" ref="CY36">SUMPRODUCT(--(Data!$B$125:$AGQ$125&lt;&gt;"")*(Data!B51:AGQ51&lt;&gt;""))</f>
        <v>0</v>
      </c>
      <c r="CZ36" s="2" cm="1">
        <f t="array" ref="CZ36">SUMPRODUCT(--(Data!$B$126:$AGQ$126&lt;&gt;"")*(Data!B51:AGQ51&lt;&gt;""))</f>
        <v>0</v>
      </c>
      <c r="DA36" s="2" cm="1">
        <f t="array" ref="DA36">SUMPRODUCT(--(Data!$B$127:$AGQ$127&lt;&gt;"")*(Data!B51:AGQ51&lt;&gt;""))</f>
        <v>0</v>
      </c>
      <c r="DB36" s="2" cm="1">
        <f t="array" ref="DB36">SUMPRODUCT(--(Data!$B$128:$AGQ$128&lt;&gt;"")*(Data!B51:AGQ51&lt;&gt;""))</f>
        <v>0</v>
      </c>
      <c r="DC36" s="2" cm="1">
        <f t="array" ref="DC36">SUMPRODUCT(--(Data!$B$129:$AGQ$129&lt;&gt;"")*(Data!B51:AGQ51&lt;&gt;""))</f>
        <v>0</v>
      </c>
      <c r="DD36" s="2" cm="1">
        <f t="array" ref="DD36">SUMPRODUCT(--(Data!$B$130:$AGQ$130&lt;&gt;"")*(Data!B51:AGQ51&lt;&gt;""))</f>
        <v>0</v>
      </c>
      <c r="DE36" s="2" cm="1">
        <f t="array" ref="DE36">SUMPRODUCT(--(Data!$B$131:$AGQ$131&lt;&gt;"")*(Data!B51:AGQ51&lt;&gt;""))</f>
        <v>0</v>
      </c>
      <c r="DF36" s="2" cm="1">
        <f t="array" ref="DF36">SUMPRODUCT(--(Data!$B$132:$AGQ$132&lt;&gt;"")*(Data!B51:AGQ51&lt;&gt;""))</f>
        <v>0</v>
      </c>
      <c r="DG36" s="2" cm="1">
        <f t="array" ref="DG36">SUMPRODUCT(--(Data!$B$133:$AGQ$133&lt;&gt;"")*(Data!B51:AGQ51&lt;&gt;""))</f>
        <v>0</v>
      </c>
      <c r="DH36" s="2" cm="1">
        <f t="array" ref="DH36">SUMPRODUCT(--(Data!$B$134:$AGQ$134&lt;&gt;"")*(Data!B51:AGQ51&lt;&gt;""))</f>
        <v>0</v>
      </c>
      <c r="DI36" s="2" cm="1">
        <f t="array" ref="DI36">SUMPRODUCT(--(Data!$B$135:$AGQ$135&lt;&gt;"")*(Data!B51:AGQ51&lt;&gt;""))</f>
        <v>0</v>
      </c>
      <c r="DJ36" s="2" cm="1">
        <f t="array" ref="DJ36">SUMPRODUCT(--(Data!$B$136:$AGQ$136&lt;&gt;"")*(Data!B51:AGQ51&lt;&gt;""))</f>
        <v>0</v>
      </c>
      <c r="DK36" s="2" cm="1">
        <f t="array" ref="DK36">SUMPRODUCT(--(Data!$B$137:$AGQ$137&lt;&gt;"")*(Data!B51:AGQ51&lt;&gt;""))</f>
        <v>0</v>
      </c>
      <c r="DL36" s="2" cm="1">
        <f t="array" ref="DL36">SUMPRODUCT(--(Data!$B$138:$AGQ$138&lt;&gt;"")*(Data!B51:AGQ51&lt;&gt;""))</f>
        <v>0</v>
      </c>
      <c r="DM36" s="2" cm="1">
        <f t="array" ref="DM36">SUMPRODUCT(--(Data!$B$139:$AGQ$139&lt;&gt;"")*(Data!B51:AGQ51&lt;&gt;""))</f>
        <v>0</v>
      </c>
      <c r="DN36" s="2" cm="1">
        <f t="array" ref="DN36">SUMPRODUCT(--(Data!$B$140:$AGQ$140&lt;&gt;"")*(Data!B51:AGQ51&lt;&gt;""))</f>
        <v>0</v>
      </c>
      <c r="DO36" s="2" cm="1">
        <f t="array" ref="DO36">SUMPRODUCT(--(Data!$B$141:$AGQ$141&lt;&gt;"")*(Data!B51:AGQ51&lt;&gt;""))</f>
        <v>0</v>
      </c>
      <c r="DP36" s="2" cm="1">
        <f t="array" ref="DP36">SUMPRODUCT(--(Data!$B$142:$AGQ$142&lt;&gt;"")*(Data!B51:AGQ51&lt;&gt;""))</f>
        <v>0</v>
      </c>
      <c r="DQ36" s="2" cm="1">
        <f t="array" ref="DQ36">SUMPRODUCT(--(Data!$B$143:$AGQ$143&lt;&gt;"")*(Data!B51:AGQ51&lt;&gt;""))</f>
        <v>0</v>
      </c>
      <c r="DR36" s="2" cm="1">
        <f t="array" ref="DR36">SUMPRODUCT(--(Data!$B$144:$AGQ$144&lt;&gt;"")*(Data!B51:AGQ51&lt;&gt;""))</f>
        <v>0</v>
      </c>
      <c r="DS36" s="2" cm="1">
        <f t="array" ref="DS36">SUMPRODUCT(--(Data!$B$145:$AGQ$145&lt;&gt;"")*(Data!B51:AGQ51&lt;&gt;""))</f>
        <v>0</v>
      </c>
      <c r="DT36" s="2" cm="1">
        <f t="array" ref="DT36">SUMPRODUCT(--(Data!$B$146:$AGQ$146&lt;&gt;"")*(Data!B51:AGQ51&lt;&gt;""))</f>
        <v>0</v>
      </c>
      <c r="DU36" s="2" cm="1">
        <f t="array" ref="DU36">SUMPRODUCT(--(Data!$B$147:$AGQ$147&lt;&gt;"")*(Data!B51:AGQ51&lt;&gt;""))</f>
        <v>0</v>
      </c>
      <c r="DV36" s="2" cm="1">
        <f t="array" ref="DV36">SUMPRODUCT(--(Data!$B$148:$AGQ$148&lt;&gt;"")*(Data!B51:AGQ51&lt;&gt;""))</f>
        <v>0</v>
      </c>
      <c r="DW36" s="2" cm="1">
        <f t="array" ref="DW36">SUMPRODUCT(--(Data!$B$149:$AGQ$149&lt;&gt;"")*(Data!B51:AGQ51&lt;&gt;""))</f>
        <v>0</v>
      </c>
      <c r="DX36" s="2" cm="1">
        <f t="array" ref="DX36">SUMPRODUCT(--(Data!$B$150:$AGQ$150&lt;&gt;"")*(Data!B51:AGQ51&lt;&gt;""))</f>
        <v>0</v>
      </c>
      <c r="DY36" s="2" cm="1">
        <f t="array" ref="DY36">SUMPRODUCT(--(Data!$B$151:$AGQ$151&lt;&gt;"")*(Data!B51:AGQ51&lt;&gt;""))</f>
        <v>0</v>
      </c>
      <c r="DZ36" s="2" cm="1">
        <f t="array" ref="DZ36">SUMPRODUCT(--(Data!$B$152:$AGQ$152&lt;&gt;"")*(Data!B51:AGQ51&lt;&gt;""))</f>
        <v>0</v>
      </c>
      <c r="EA36" s="2" cm="1">
        <f t="array" ref="EA36">SUMPRODUCT(--(Data!$B$153:$AGQ$153&lt;&gt;"")*(Data!B51:AGQ51&lt;&gt;""))</f>
        <v>0</v>
      </c>
      <c r="EB36" s="2" cm="1">
        <f t="array" ref="EB36">SUMPRODUCT(--(Data!$B$154:$AGQ$154&lt;&gt;"")*(Data!B51:AGQ51&lt;&gt;""))</f>
        <v>0</v>
      </c>
      <c r="EC36" s="2" cm="1">
        <f t="array" ref="EC36">SUMPRODUCT(--(Data!$B$155:$AGQ$155&lt;&gt;"")*(Data!B51:AGQ51&lt;&gt;""))</f>
        <v>0</v>
      </c>
      <c r="ED36" s="2" cm="1">
        <f t="array" ref="ED36">SUMPRODUCT(--(Data!$B$156:$AGQ$156&lt;&gt;"")*(Data!B51:AGQ51&lt;&gt;""))</f>
        <v>0</v>
      </c>
      <c r="EE36" s="2" cm="1">
        <f t="array" ref="EE36">SUMPRODUCT(--(Data!$B$157:$AGQ$157&lt;&gt;"")*(Data!B51:AGQ51&lt;&gt;""))</f>
        <v>0</v>
      </c>
      <c r="EF36" s="2" cm="1">
        <f t="array" ref="EF36">SUMPRODUCT(--(Data!$B$158:$AGQ$158&lt;&gt;"")*(Data!B51:AGQ51&lt;&gt;""))</f>
        <v>0</v>
      </c>
      <c r="EG36" s="2" cm="1">
        <f t="array" ref="EG36">SUMPRODUCT(--(Data!$B$159:$AGQ$159&lt;&gt;"")*(Data!B51:AGQ51&lt;&gt;""))</f>
        <v>0</v>
      </c>
      <c r="EH36" s="2" cm="1">
        <f t="array" ref="EH36">SUMPRODUCT(--(Data!$B$160:$AGQ$160&lt;&gt;"")*(Data!B51:AGQ51&lt;&gt;""))</f>
        <v>0</v>
      </c>
      <c r="EI36" s="2" cm="1">
        <f t="array" ref="EI36">SUMPRODUCT(--(Data!$B$161:$AGQ$161&lt;&gt;"")*(Data!B51:AGQ51&lt;&gt;""))</f>
        <v>0</v>
      </c>
      <c r="EJ36" s="2" cm="1">
        <f t="array" ref="EJ36">SUMPRODUCT(--(Data!$B$162:$AGQ$162&lt;&gt;"")*(Data!B51:AGQ51&lt;&gt;""))</f>
        <v>16</v>
      </c>
      <c r="EK36" s="2" cm="1">
        <f t="array" ref="EK36">SUMPRODUCT(--(Data!$B$163:$AGQ$163&lt;&gt;"")*(Data!B51:AGQ51&lt;&gt;""))</f>
        <v>2</v>
      </c>
      <c r="EL36" s="2" cm="1">
        <f t="array" ref="EL36">SUMPRODUCT(--(Data!$B$164:$AGQ$164&lt;&gt;"")*(Data!B51:AGQ51&lt;&gt;""))</f>
        <v>16</v>
      </c>
      <c r="EM36" s="2" cm="1">
        <f t="array" ref="EM36">SUMPRODUCT(--(Data!$B$165:$AGQ$165&lt;&gt;"")*(Data!B51:AGQ51&lt;&gt;""))</f>
        <v>16</v>
      </c>
      <c r="EN36" s="2" cm="1">
        <f t="array" ref="EN36">SUMPRODUCT(--(Data!$B$166:$AGQ$166&lt;&gt;"")*(Data!B51:AGQ51&lt;&gt;""))</f>
        <v>2</v>
      </c>
      <c r="EU36" s="2" t="str">
        <f t="shared" si="0"/>
        <v>SDV-LOAM</v>
      </c>
      <c r="EV36" s="2">
        <f t="shared" si="1"/>
        <v>0</v>
      </c>
      <c r="EX36" s="1" t="s">
        <v>287</v>
      </c>
    </row>
    <row r="37" spans="1:157" x14ac:dyDescent="0.25">
      <c r="A37" s="1" t="str">
        <f>Data!A52</f>
        <v>LIO-SAM (No-LoopClosure)</v>
      </c>
      <c r="B37" s="12" t="s">
        <v>669</v>
      </c>
      <c r="C37" s="2" cm="1">
        <f t="array" ref="C37">SUMPRODUCT(--(Data!$B$25:$AGQ$25&lt;&gt;"")*(Data!B52:AGQ52&lt;&gt;""))</f>
        <v>0</v>
      </c>
      <c r="D37" s="2" cm="1">
        <f t="array" ref="D37">SUMPRODUCT(--(Data!$B$26:$AGQ$26&lt;&gt;"")*(Data!B52:AGQ52&lt;&gt;""))</f>
        <v>0</v>
      </c>
      <c r="E37" s="2" cm="1">
        <f t="array" ref="E37">SUMPRODUCT(--(Data!$B$27:$AGQ$27&lt;&gt;"")*(Data!B52:AGQ52&lt;&gt;""))</f>
        <v>0</v>
      </c>
      <c r="F37" s="2" cm="1">
        <f t="array" ref="F37">SUMPRODUCT(--(Data!$B$28:$AGQ$28&lt;&gt;"")*(Data!B52:AGQ52&lt;&gt;""))</f>
        <v>0</v>
      </c>
      <c r="G37" s="2" cm="1">
        <f t="array" ref="G37">SUMPRODUCT(--(Data!$B$29:$AGQ$29&lt;&gt;"")*(Data!B52:AGQ52&lt;&gt;""))</f>
        <v>0</v>
      </c>
      <c r="H37" s="2" cm="1">
        <f t="array" ref="H37">SUMPRODUCT(--(Data!$B$30:$AGQ$30&lt;&gt;"")*(Data!B52:AGQ52&lt;&gt;""))</f>
        <v>0</v>
      </c>
      <c r="I37" s="2" cm="1">
        <f t="array" ref="I37">SUMPRODUCT(--(Data!$B$31:$AGQ$31&lt;&gt;"")*(Data!B52:AGQ52&lt;&gt;""))</f>
        <v>0</v>
      </c>
      <c r="J37" s="2" cm="1">
        <f t="array" ref="J37">SUMPRODUCT(--(Data!$B$32:$AGQ$32&lt;&gt;"")*(Data!B52:AGQ52&lt;&gt;""))</f>
        <v>0</v>
      </c>
      <c r="K37" s="2" cm="1">
        <f t="array" ref="K37">SUMPRODUCT(--(Data!$B$33:$AGQ$33&lt;&gt;"")*(Data!B52:AGQ52&lt;&gt;""))</f>
        <v>0</v>
      </c>
      <c r="L37" s="2" cm="1">
        <f t="array" ref="L37">SUMPRODUCT(--(Data!$B$34:$AGQ$34&lt;&gt;"")*(Data!B52:AGQ52&lt;&gt;""))</f>
        <v>6</v>
      </c>
      <c r="M37" s="2" cm="1">
        <f t="array" ref="M37">SUMPRODUCT(--(Data!$B$35:$AGQ$35&lt;&gt;"")*(Data!B52:AGQ52&lt;&gt;""))</f>
        <v>0</v>
      </c>
      <c r="N37" s="2" cm="1">
        <f t="array" ref="N37">SUMPRODUCT(--(Data!$B$36:$AGQ$36&lt;&gt;"")*(Data!B52:AGQ52&lt;&gt;""))</f>
        <v>0</v>
      </c>
      <c r="O37" s="2" cm="1">
        <f t="array" ref="O37">SUMPRODUCT(--(Data!$B$37:$AGQ$37&lt;&gt;"")*(Data!B52:AGQ52&lt;&gt;""))</f>
        <v>0</v>
      </c>
      <c r="P37" s="2" cm="1">
        <f t="array" ref="P37">SUMPRODUCT(--(Data!$B$38:$AGQ$38&lt;&gt;"")*(Data!B52:AGQ52&lt;&gt;""))</f>
        <v>0</v>
      </c>
      <c r="Q37" s="2" cm="1">
        <f t="array" ref="Q37">SUMPRODUCT(--(Data!$B$39:$AGQ$39&lt;&gt;"")*(Data!B52:AGQ52&lt;&gt;""))</f>
        <v>0</v>
      </c>
      <c r="R37" s="2" cm="1">
        <f t="array" ref="R37">SUMPRODUCT(--(Data!$B$40:$AGQ$40&lt;&gt;"")*(Data!B52:AGQ52&lt;&gt;""))</f>
        <v>0</v>
      </c>
      <c r="S37" s="2" cm="1">
        <f t="array" ref="S37">SUMPRODUCT(--(Data!$B$41:$AGQ$41&lt;&gt;"")*(Data!B52:AGQ52&lt;&gt;""))</f>
        <v>0</v>
      </c>
      <c r="T37" s="2" cm="1">
        <f t="array" ref="T37">SUMPRODUCT(--(Data!$B$42:$AGQ$42&lt;&gt;"")*(Data!B52:AGQ52&lt;&gt;""))</f>
        <v>21</v>
      </c>
      <c r="U37" s="2" cm="1">
        <f t="array" ref="U37">SUMPRODUCT(--(Data!$B$43:$AGQ$43&lt;&gt;"")*(Data!B52:AGQ52&lt;&gt;""))</f>
        <v>31</v>
      </c>
      <c r="V37" s="2" cm="1">
        <f t="array" ref="V37">SUMPRODUCT(--(Data!$B$44:$AGQ$44&lt;&gt;"")*(Data!B52:AGQ52&lt;&gt;""))</f>
        <v>0</v>
      </c>
      <c r="W37" s="2" cm="1">
        <f t="array" ref="W37">SUMPRODUCT(--(Data!$B$45:$AGQ$45&lt;&gt;"")*(Data!B52:AGQ52&lt;&gt;""))</f>
        <v>0</v>
      </c>
      <c r="X37" s="2" cm="1">
        <f t="array" ref="X37">SUMPRODUCT(--(Data!$B$46:$AGQ$46&lt;&gt;"")*(Data!B52:AGQ52&lt;&gt;""))</f>
        <v>0</v>
      </c>
      <c r="Y37" s="2" cm="1">
        <f t="array" ref="Y37">SUMPRODUCT(--(Data!$B$47:$AGQ$47&lt;&gt;"")*(Data!B52:AGQ52&lt;&gt;""))</f>
        <v>3</v>
      </c>
      <c r="Z37" s="2" cm="1">
        <f t="array" ref="Z37">SUMPRODUCT(--(Data!$B$48:$AGQ$48&lt;&gt;"")*(Data!B52:AGQ52&lt;&gt;""))</f>
        <v>0</v>
      </c>
      <c r="AA37" s="2" cm="1">
        <f t="array" ref="AA37">SUMPRODUCT(--(Data!$B$49:$AGQ$49&lt;&gt;"")*(Data!B52:AGQ52&lt;&gt;""))</f>
        <v>0</v>
      </c>
      <c r="AB37" s="2" cm="1">
        <f t="array" ref="AB37">SUMPRODUCT(--(Data!$B$50:$AGQ$50&lt;&gt;"")*(Data!B52:AGQ52&lt;&gt;""))</f>
        <v>0</v>
      </c>
      <c r="AC37" s="2" cm="1">
        <f t="array" ref="AC37">SUMPRODUCT(--(Data!$B$51:$AGQ$51&lt;&gt;"")*(Data!B52:AGQ52&lt;&gt;""))</f>
        <v>0</v>
      </c>
      <c r="AD37" s="208"/>
      <c r="AE37" s="2" cm="1">
        <f t="array" ref="AE37">SUMPRODUCT(--(Data!$B$53:$AGQ$53&lt;&gt;"")*(Data!B52:AGQ52&lt;&gt;""))</f>
        <v>3</v>
      </c>
      <c r="AF37" s="2" cm="1">
        <f t="array" ref="AF37">SUMPRODUCT(--(Data!$B$54:$AGQ$54&lt;&gt;"")*(Data!B52:AGQ52&lt;&gt;""))</f>
        <v>0</v>
      </c>
      <c r="AG37" s="2" cm="1">
        <f t="array" ref="AG37">SUMPRODUCT(--(Data!$B$55:$AGQ$55&lt;&gt;"")*(Data!B52:AGQ52&lt;&gt;""))</f>
        <v>0</v>
      </c>
      <c r="AH37" s="2" cm="1">
        <f t="array" ref="AH37">SUMPRODUCT(--(Data!$B$56:$AGQ$56&lt;&gt;"")*(Data!B52:AGQ52&lt;&gt;""))</f>
        <v>6</v>
      </c>
      <c r="AI37" s="2" cm="1">
        <f t="array" ref="AI37">SUMPRODUCT(--(Data!$B$57:$AGQ$57&lt;&gt;"")*(Data!B52:AGQ52&lt;&gt;""))</f>
        <v>0</v>
      </c>
      <c r="AJ37" s="2" cm="1">
        <f t="array" ref="AJ37">SUMPRODUCT(--(Data!$B$58:$AGQ$58&lt;&gt;"")*(Data!B52:AGQ52&lt;&gt;""))</f>
        <v>0</v>
      </c>
      <c r="AK37" s="2" cm="1">
        <f t="array" ref="AK37">SUMPRODUCT(--(Data!$B$59:$AGQ$59&lt;&gt;"")*(Data!B52:AGQ52&lt;&gt;""))</f>
        <v>0</v>
      </c>
      <c r="AL37" s="2" cm="1">
        <f t="array" ref="AL37">SUMPRODUCT(--(Data!$B$60:$AGQ$60&lt;&gt;"")*(Data!B52:AGQ52&lt;&gt;""))</f>
        <v>0</v>
      </c>
      <c r="AM37" s="2" cm="1">
        <f t="array" ref="AM37">SUMPRODUCT(--(Data!$B$61:$AGQ$61&lt;&gt;"")*(Data!B52:AGQ52&lt;&gt;""))</f>
        <v>0</v>
      </c>
      <c r="AN37" s="2" cm="1">
        <f t="array" ref="AN37">SUMPRODUCT(--(Data!$B$62:$AGQ$62&lt;&gt;"")*(Data!B52:AGQ52&lt;&gt;""))</f>
        <v>0</v>
      </c>
      <c r="AO37" s="2" cm="1">
        <f t="array" ref="AO37">SUMPRODUCT(--(Data!$B$63:$AGQ$63&lt;&gt;"")*(Data!B52:AGQ52&lt;&gt;""))</f>
        <v>0</v>
      </c>
      <c r="AP37" s="2" cm="1">
        <f t="array" ref="AP37">SUMPRODUCT(--(Data!$B$64:$AGQ$64&lt;&gt;"")*(Data!B52:AGQ52&lt;&gt;""))</f>
        <v>0</v>
      </c>
      <c r="AQ37" s="2" cm="1">
        <f t="array" ref="AQ37">SUMPRODUCT(--(Data!$B$65:$AGQ$65&lt;&gt;"")*(Data!B52:AGQ52&lt;&gt;""))</f>
        <v>0</v>
      </c>
      <c r="AR37" s="2" cm="1">
        <f t="array" ref="AR37">SUMPRODUCT(--(Data!$B$66:$AGQ$66&lt;&gt;"")*(Data!B52:AGQ52&lt;&gt;""))</f>
        <v>0</v>
      </c>
      <c r="AS37" s="2" cm="1">
        <f t="array" ref="AS37">SUMPRODUCT(--(Data!$B$67:$AGQ$67&lt;&gt;"")*(Data!B52:AGQ52&lt;&gt;""))</f>
        <v>0</v>
      </c>
      <c r="AT37" s="2" cm="1">
        <f t="array" ref="AT37">SUMPRODUCT(--(Data!$B$68:$AGQ$68&lt;&gt;"")*(Data!B52:AGQ52&lt;&gt;""))</f>
        <v>0</v>
      </c>
      <c r="AU37" s="2" cm="1">
        <f t="array" ref="AU37">SUMPRODUCT(--(Data!$B$69:$AGQ$69&lt;&gt;"")*(Data!B52:AGQ52&lt;&gt;""))</f>
        <v>0</v>
      </c>
      <c r="AV37" s="2" cm="1">
        <f t="array" ref="AV37">SUMPRODUCT(--(Data!$B$70:$AGQ$70&lt;&gt;"")*(Data!B52:AGQ52&lt;&gt;""))</f>
        <v>0</v>
      </c>
      <c r="AW37" s="2" cm="1">
        <f t="array" ref="AW37">SUMPRODUCT(--(Data!$B$71:$AGQ$71&lt;&gt;"")*(Data!B52:AGQ52&lt;&gt;""))</f>
        <v>0</v>
      </c>
      <c r="AX37" s="2" cm="1">
        <f t="array" ref="AX37">SUMPRODUCT(--(Data!$B$72:$AGQ$72&lt;&gt;"")*(Data!B52:AGQ52&lt;&gt;""))</f>
        <v>18</v>
      </c>
      <c r="AY37" s="2" cm="1">
        <f t="array" ref="AY37">SUMPRODUCT(--(Data!$B$73:$AGQ$73&lt;&gt;"")*(Data!B52:AGQ52&lt;&gt;""))</f>
        <v>0</v>
      </c>
      <c r="AZ37" s="2" cm="1">
        <f t="array" ref="AZ37">SUMPRODUCT(--(Data!$B$74:$AGQ$74&lt;&gt;"")*(Data!B52:AGQ52&lt;&gt;""))</f>
        <v>0</v>
      </c>
      <c r="BA37" s="2" cm="1">
        <f t="array" ref="BA37">SUMPRODUCT(--(Data!$B$75:$AGQ$75&lt;&gt;"")*(Data!B52:AGQ52&lt;&gt;""))</f>
        <v>0</v>
      </c>
      <c r="BB37" s="2" cm="1">
        <f t="array" ref="BB37">SUMPRODUCT(--(Data!$B$76:$AGQ$76&lt;&gt;"")*(Data!B52:AGQ52&lt;&gt;""))</f>
        <v>0</v>
      </c>
      <c r="BC37" s="2" cm="1">
        <f t="array" ref="BC37">SUMPRODUCT(--(Data!$B$77:$AGQ$77&lt;&gt;"")*(Data!B52:AGQ52&lt;&gt;""))</f>
        <v>0</v>
      </c>
      <c r="BD37" s="2" cm="1">
        <f t="array" ref="BD37">SUMPRODUCT(--(Data!$B$78:$AGQ$78&lt;&gt;"")*(Data!B52:AGQ52&lt;&gt;""))</f>
        <v>0</v>
      </c>
      <c r="BE37" s="2" cm="1">
        <f t="array" ref="BE37">SUMPRODUCT(--(Data!$B$79:$AGQ$79&lt;&gt;"")*(Data!B52:AGQ52&lt;&gt;""))</f>
        <v>0</v>
      </c>
      <c r="BF37" s="2" cm="1">
        <f t="array" ref="BF37">SUMPRODUCT(--(Data!$B$80:$AGQ$80&lt;&gt;"")*(Data!B52:AGQ52&lt;&gt;""))</f>
        <v>0</v>
      </c>
      <c r="BG37" s="2" cm="1">
        <f t="array" ref="BG37">SUMPRODUCT(--(Data!$B$81:$AGQ$81&lt;&gt;"")*(Data!B52:AGQ52&lt;&gt;""))</f>
        <v>0</v>
      </c>
      <c r="BH37" s="2" cm="1">
        <f t="array" ref="BH37">SUMPRODUCT(--(Data!$B$82:$AGQ$82&lt;&gt;"")*(Data!B52:AGQ52&lt;&gt;""))</f>
        <v>0</v>
      </c>
      <c r="BI37" s="2" cm="1">
        <f t="array" ref="BI37">SUMPRODUCT(--(Data!$B$83:$AGQ$83&lt;&gt;"")*(Data!B52:AGQ52&lt;&gt;""))</f>
        <v>0</v>
      </c>
      <c r="BJ37" s="2" cm="1">
        <f t="array" ref="BJ37">SUMPRODUCT(--(Data!$B$84:$AGQ$84&lt;&gt;"")*(Data!B52:AGQ52&lt;&gt;""))</f>
        <v>0</v>
      </c>
      <c r="BK37" s="2" cm="1">
        <f t="array" ref="BK37">SUMPRODUCT(--(Data!$B$85:$AGQ$85&lt;&gt;"")*(Data!B52:AGQ52&lt;&gt;""))</f>
        <v>0</v>
      </c>
      <c r="BL37" s="2" cm="1">
        <f t="array" ref="BL37">SUMPRODUCT(--(Data!$B$86:$AGQ$86&lt;&gt;"")*(Data!B52:AGQ52&lt;&gt;""))</f>
        <v>0</v>
      </c>
      <c r="BM37" s="2" cm="1">
        <f t="array" ref="BM37">SUMPRODUCT(--(Data!$B$87:$AGQ$87&lt;&gt;"")*(Data!B52:AGQ52&lt;&gt;""))</f>
        <v>0</v>
      </c>
      <c r="BN37" s="2" cm="1">
        <f t="array" ref="BN37">SUMPRODUCT(--(Data!$B$88:$AGQ$88&lt;&gt;"")*(Data!B52:AGQ52&lt;&gt;""))</f>
        <v>0</v>
      </c>
      <c r="BO37" s="2" cm="1">
        <f t="array" ref="BO37">SUMPRODUCT(--(Data!$B$89:$AGQ$89&lt;&gt;"")*(Data!B52:AGQ52&lt;&gt;""))</f>
        <v>0</v>
      </c>
      <c r="BP37" s="2" cm="1">
        <f t="array" ref="BP37">SUMPRODUCT(--(Data!$B$90:$AGQ$90&lt;&gt;"")*(Data!B52:AGQ52&lt;&gt;""))</f>
        <v>0</v>
      </c>
      <c r="BQ37" s="2" cm="1">
        <f t="array" ref="BQ37">SUMPRODUCT(--(Data!$B$91:$AGQ$91&lt;&gt;"")*(Data!B52:AGQ52&lt;&gt;""))</f>
        <v>0</v>
      </c>
      <c r="BR37" s="2" cm="1">
        <f t="array" ref="BR37">SUMPRODUCT(--(Data!$B$92:$AGQ$92&lt;&gt;"")*(Data!B52:AGQ52&lt;&gt;""))</f>
        <v>0</v>
      </c>
      <c r="BS37" s="2" cm="1">
        <f t="array" ref="BS37">SUMPRODUCT(--(Data!$B$93:$AGQ$93&lt;&gt;"")*(Data!B52:AGQ52&lt;&gt;""))</f>
        <v>0</v>
      </c>
      <c r="BT37" s="2" cm="1">
        <f t="array" ref="BT37">SUMPRODUCT(--(Data!$B$94:$AGQ$94&lt;&gt;"")*(Data!B52:AGQ52&lt;&gt;""))</f>
        <v>0</v>
      </c>
      <c r="BU37" s="2" cm="1">
        <f t="array" ref="BU37">SUMPRODUCT(--(Data!$B$95:$AGQ$95&lt;&gt;"")*(Data!B52:AGQ52&lt;&gt;""))</f>
        <v>0</v>
      </c>
      <c r="BV37" s="2" cm="1">
        <f t="array" ref="BV37">SUMPRODUCT(--(Data!$B$96:$AGQ$96&lt;&gt;"")*(Data!B52:AGQ52&lt;&gt;""))</f>
        <v>0</v>
      </c>
      <c r="BW37" s="2" cm="1">
        <f t="array" ref="BW37">SUMPRODUCT(--(Data!$B$97:$AGQ$97&lt;&gt;"")*(Data!B52:AGQ52&lt;&gt;""))</f>
        <v>0</v>
      </c>
      <c r="BX37" s="2" cm="1">
        <f t="array" ref="BX37">SUMPRODUCT(--(Data!$B$98:$AGQ$98&lt;&gt;"")*(Data!B52:AGQ52&lt;&gt;""))</f>
        <v>0</v>
      </c>
      <c r="BY37" s="2" cm="1">
        <f t="array" ref="BY37">SUMPRODUCT(--(Data!$B$99:$AGQ$99&lt;&gt;"")*(Data!B52:AGQ52&lt;&gt;""))</f>
        <v>0</v>
      </c>
      <c r="BZ37" s="2" cm="1">
        <f t="array" ref="BZ37">SUMPRODUCT(--(Data!$B$100:$AGQ$100&lt;&gt;"")*(Data!B52:AGQ52&lt;&gt;""))</f>
        <v>0</v>
      </c>
      <c r="CA37" s="2" cm="1">
        <f t="array" ref="CA37">SUMPRODUCT(--(Data!$B$101:$AGQ$101&lt;&gt;"")*(Data!B52:AGQ52&lt;&gt;""))</f>
        <v>0</v>
      </c>
      <c r="CB37" s="2" cm="1">
        <f t="array" ref="CB37">SUMPRODUCT(--(Data!$B$102:$AGQ$102&lt;&gt;"")*(Data!B52:AGQ52&lt;&gt;""))</f>
        <v>0</v>
      </c>
      <c r="CC37" s="2" cm="1">
        <f t="array" ref="CC37">SUMPRODUCT(--(Data!$B$103:$AGQ$103&lt;&gt;"")*(Data!B52:AGQ52&lt;&gt;""))</f>
        <v>0</v>
      </c>
      <c r="CD37" s="2" cm="1">
        <f t="array" ref="CD37">SUMPRODUCT(--(Data!$B$104:$AGQ$104&lt;&gt;"")*(Data!B52:AGQ52&lt;&gt;""))</f>
        <v>0</v>
      </c>
      <c r="CE37" s="2" cm="1">
        <f t="array" ref="CE37">SUMPRODUCT(--(Data!$B$105:$AGQ$105&lt;&gt;"")*(Data!B52:AGQ52&lt;&gt;""))</f>
        <v>0</v>
      </c>
      <c r="CF37" s="2" cm="1">
        <f t="array" ref="CF37">SUMPRODUCT(--(Data!$B$106:$AGQ$106&lt;&gt;"")*(Data!B52:AGQ52&lt;&gt;""))</f>
        <v>0</v>
      </c>
      <c r="CG37" s="2" cm="1">
        <f t="array" ref="CG37">SUMPRODUCT(--(Data!$B$107:$AGQ$107&lt;&gt;"")*(Data!B52:AGQ52&lt;&gt;""))</f>
        <v>0</v>
      </c>
      <c r="CH37" s="2" cm="1">
        <f t="array" ref="CH37">SUMPRODUCT(--(Data!$B$108:$AGQ$108&lt;&gt;"")*(Data!B52:AGQ52&lt;&gt;""))</f>
        <v>0</v>
      </c>
      <c r="CI37" s="2" cm="1">
        <f t="array" ref="CI37">SUMPRODUCT(--(Data!$B$109:$AGQ$109&lt;&gt;"")*(Data!B52:AGQ52&lt;&gt;""))</f>
        <v>0</v>
      </c>
      <c r="CJ37" s="2" cm="1">
        <f t="array" ref="CJ37">SUMPRODUCT(--(Data!$B$110:$AGQ$110&lt;&gt;"")*(Data!B52:AGQ52&lt;&gt;""))</f>
        <v>0</v>
      </c>
      <c r="CK37" s="2" cm="1">
        <f t="array" ref="CK37">SUMPRODUCT(--(Data!$B$111:$AGQ$111&lt;&gt;"")*(Data!B52:AGQ52&lt;&gt;""))</f>
        <v>0</v>
      </c>
      <c r="CL37" s="2" cm="1">
        <f t="array" ref="CL37">SUMPRODUCT(--(Data!$B$112:$AGQ$112&lt;&gt;"")*(Data!B52:AGQ52&lt;&gt;""))</f>
        <v>0</v>
      </c>
      <c r="CM37" s="2" cm="1">
        <f t="array" ref="CM37">SUMPRODUCT(--(Data!$B$113:$AGQ$113&lt;&gt;"")*(Data!B52:AGQ52&lt;&gt;""))</f>
        <v>0</v>
      </c>
      <c r="CN37" s="2" cm="1">
        <f t="array" ref="CN37">SUMPRODUCT(--(Data!$B$114:$AGQ$114&lt;&gt;"")*(Data!B52:AGQ52&lt;&gt;""))</f>
        <v>0</v>
      </c>
      <c r="CO37" s="2" cm="1">
        <f t="array" ref="CO37">SUMPRODUCT(--(Data!$B$115:$AGQ$115&lt;&gt;"")*(Data!B52:AGQ52&lt;&gt;""))</f>
        <v>0</v>
      </c>
      <c r="CP37" s="2" cm="1">
        <f t="array" ref="CP37">SUMPRODUCT(--(Data!$B$116:$AGQ$116&lt;&gt;"")*(Data!B52:AGQ52&lt;&gt;""))</f>
        <v>0</v>
      </c>
      <c r="CQ37" s="2" cm="1">
        <f t="array" ref="CQ37">SUMPRODUCT(--(Data!$B$117:$AGQ$117&lt;&gt;"")*(Data!B52:AGQ52&lt;&gt;""))</f>
        <v>0</v>
      </c>
      <c r="CR37" s="2" cm="1">
        <f t="array" ref="CR37">SUMPRODUCT(--(Data!$B$118:$AGQ$118&lt;&gt;"")*(Data!B52:AGQ52&lt;&gt;""))</f>
        <v>0</v>
      </c>
      <c r="CS37" s="2" cm="1">
        <f t="array" ref="CS37">SUMPRODUCT(--(Data!$B$119:$AGQ$119&lt;&gt;"")*(Data!B52:AGQ52&lt;&gt;""))</f>
        <v>0</v>
      </c>
      <c r="CT37" s="2" cm="1">
        <f t="array" ref="CT37">SUMPRODUCT(--(Data!$B$120:$AGQ$120&lt;&gt;"")*(Data!B52:AGQ52&lt;&gt;""))</f>
        <v>0</v>
      </c>
      <c r="CU37" s="2" cm="1">
        <f t="array" ref="CU37">SUMPRODUCT(--(Data!$B$121:$AGQ$121&lt;&gt;"")*(Data!B52:AGQ52&lt;&gt;""))</f>
        <v>0</v>
      </c>
      <c r="CV37" s="2" cm="1">
        <f t="array" ref="CV37">SUMPRODUCT(--(Data!$B$122:$AGQ$122&lt;&gt;"")*(Data!B52:AGQ52&lt;&gt;""))</f>
        <v>0</v>
      </c>
      <c r="CW37" s="2" cm="1">
        <f t="array" ref="CW37">SUMPRODUCT(--(Data!$B$123:$AGQ$123&lt;&gt;"")*(Data!B52:AGQ52&lt;&gt;""))</f>
        <v>0</v>
      </c>
      <c r="CX37" s="2" cm="1">
        <f t="array" ref="CX37">SUMPRODUCT(--(Data!$B$124:$AGQ$124&lt;&gt;"")*(Data!B52:AGQ52&lt;&gt;""))</f>
        <v>0</v>
      </c>
      <c r="CY37" s="2" cm="1">
        <f t="array" ref="CY37">SUMPRODUCT(--(Data!$B$125:$AGQ$125&lt;&gt;"")*(Data!B52:AGQ52&lt;&gt;""))</f>
        <v>0</v>
      </c>
      <c r="CZ37" s="2" cm="1">
        <f t="array" ref="CZ37">SUMPRODUCT(--(Data!$B$126:$AGQ$126&lt;&gt;"")*(Data!B52:AGQ52&lt;&gt;""))</f>
        <v>24</v>
      </c>
      <c r="DA37" s="2" cm="1">
        <f t="array" ref="DA37">SUMPRODUCT(--(Data!$B$127:$AGQ$127&lt;&gt;"")*(Data!B52:AGQ52&lt;&gt;""))</f>
        <v>22</v>
      </c>
      <c r="DB37" s="2" cm="1">
        <f t="array" ref="DB37">SUMPRODUCT(--(Data!$B$128:$AGQ$128&lt;&gt;"")*(Data!B52:AGQ52&lt;&gt;""))</f>
        <v>18</v>
      </c>
      <c r="DC37" s="2" cm="1">
        <f t="array" ref="DC37">SUMPRODUCT(--(Data!$B$129:$AGQ$129&lt;&gt;"")*(Data!B52:AGQ52&lt;&gt;""))</f>
        <v>18</v>
      </c>
      <c r="DD37" s="2" cm="1">
        <f t="array" ref="DD37">SUMPRODUCT(--(Data!$B$130:$AGQ$130&lt;&gt;"")*(Data!B52:AGQ52&lt;&gt;""))</f>
        <v>0</v>
      </c>
      <c r="DE37" s="2" cm="1">
        <f t="array" ref="DE37">SUMPRODUCT(--(Data!$B$131:$AGQ$131&lt;&gt;"")*(Data!B52:AGQ52&lt;&gt;""))</f>
        <v>0</v>
      </c>
      <c r="DF37" s="2" cm="1">
        <f t="array" ref="DF37">SUMPRODUCT(--(Data!$B$132:$AGQ$132&lt;&gt;"")*(Data!B52:AGQ52&lt;&gt;""))</f>
        <v>0</v>
      </c>
      <c r="DG37" s="2" cm="1">
        <f t="array" ref="DG37">SUMPRODUCT(--(Data!$B$133:$AGQ$133&lt;&gt;"")*(Data!B52:AGQ52&lt;&gt;""))</f>
        <v>0</v>
      </c>
      <c r="DH37" s="2" cm="1">
        <f t="array" ref="DH37">SUMPRODUCT(--(Data!$B$134:$AGQ$134&lt;&gt;"")*(Data!B52:AGQ52&lt;&gt;""))</f>
        <v>0</v>
      </c>
      <c r="DI37" s="2" cm="1">
        <f t="array" ref="DI37">SUMPRODUCT(--(Data!$B$135:$AGQ$135&lt;&gt;"")*(Data!B52:AGQ52&lt;&gt;""))</f>
        <v>0</v>
      </c>
      <c r="DJ37" s="2" cm="1">
        <f t="array" ref="DJ37">SUMPRODUCT(--(Data!$B$136:$AGQ$136&lt;&gt;"")*(Data!B52:AGQ52&lt;&gt;""))</f>
        <v>0</v>
      </c>
      <c r="DK37" s="2" cm="1">
        <f t="array" ref="DK37">SUMPRODUCT(--(Data!$B$137:$AGQ$137&lt;&gt;"")*(Data!B52:AGQ52&lt;&gt;""))</f>
        <v>6</v>
      </c>
      <c r="DL37" s="2" cm="1">
        <f t="array" ref="DL37">SUMPRODUCT(--(Data!$B$138:$AGQ$138&lt;&gt;"")*(Data!B52:AGQ52&lt;&gt;""))</f>
        <v>0</v>
      </c>
      <c r="DM37" s="2" cm="1">
        <f t="array" ref="DM37">SUMPRODUCT(--(Data!$B$139:$AGQ$139&lt;&gt;"")*(Data!B52:AGQ52&lt;&gt;""))</f>
        <v>0</v>
      </c>
      <c r="DN37" s="2" cm="1">
        <f t="array" ref="DN37">SUMPRODUCT(--(Data!$B$140:$AGQ$140&lt;&gt;"")*(Data!B52:AGQ52&lt;&gt;""))</f>
        <v>0</v>
      </c>
      <c r="DO37" s="2" cm="1">
        <f t="array" ref="DO37">SUMPRODUCT(--(Data!$B$141:$AGQ$141&lt;&gt;"")*(Data!B52:AGQ52&lt;&gt;""))</f>
        <v>0</v>
      </c>
      <c r="DP37" s="2" cm="1">
        <f t="array" ref="DP37">SUMPRODUCT(--(Data!$B$142:$AGQ$142&lt;&gt;"")*(Data!B52:AGQ52&lt;&gt;""))</f>
        <v>0</v>
      </c>
      <c r="DQ37" s="2" cm="1">
        <f t="array" ref="DQ37">SUMPRODUCT(--(Data!$B$143:$AGQ$143&lt;&gt;"")*(Data!B52:AGQ52&lt;&gt;""))</f>
        <v>0</v>
      </c>
      <c r="DR37" s="2" cm="1">
        <f t="array" ref="DR37">SUMPRODUCT(--(Data!$B$144:$AGQ$144&lt;&gt;"")*(Data!B52:AGQ52&lt;&gt;""))</f>
        <v>0</v>
      </c>
      <c r="DS37" s="2" cm="1">
        <f t="array" ref="DS37">SUMPRODUCT(--(Data!$B$145:$AGQ$145&lt;&gt;"")*(Data!B52:AGQ52&lt;&gt;""))</f>
        <v>0</v>
      </c>
      <c r="DT37" s="2" cm="1">
        <f t="array" ref="DT37">SUMPRODUCT(--(Data!$B$146:$AGQ$146&lt;&gt;"")*(Data!B52:AGQ52&lt;&gt;""))</f>
        <v>0</v>
      </c>
      <c r="DU37" s="2" cm="1">
        <f t="array" ref="DU37">SUMPRODUCT(--(Data!$B$147:$AGQ$147&lt;&gt;"")*(Data!B52:AGQ52&lt;&gt;""))</f>
        <v>0</v>
      </c>
      <c r="DV37" s="2" cm="1">
        <f t="array" ref="DV37">SUMPRODUCT(--(Data!$B$148:$AGQ$148&lt;&gt;"")*(Data!B52:AGQ52&lt;&gt;""))</f>
        <v>10</v>
      </c>
      <c r="DW37" s="2" cm="1">
        <f t="array" ref="DW37">SUMPRODUCT(--(Data!$B$149:$AGQ$149&lt;&gt;"")*(Data!B52:AGQ52&lt;&gt;""))</f>
        <v>0</v>
      </c>
      <c r="DX37" s="2" cm="1">
        <f t="array" ref="DX37">SUMPRODUCT(--(Data!$B$150:$AGQ$150&lt;&gt;"")*(Data!B52:AGQ52&lt;&gt;""))</f>
        <v>0</v>
      </c>
      <c r="DY37" s="2" cm="1">
        <f t="array" ref="DY37">SUMPRODUCT(--(Data!$B$151:$AGQ$151&lt;&gt;"")*(Data!B52:AGQ52&lt;&gt;""))</f>
        <v>0</v>
      </c>
      <c r="DZ37" s="2" cm="1">
        <f t="array" ref="DZ37">SUMPRODUCT(--(Data!$B$152:$AGQ$152&lt;&gt;"")*(Data!B52:AGQ52&lt;&gt;""))</f>
        <v>0</v>
      </c>
      <c r="EA37" s="2" cm="1">
        <f t="array" ref="EA37">SUMPRODUCT(--(Data!$B$153:$AGQ$153&lt;&gt;"")*(Data!B52:AGQ52&lt;&gt;""))</f>
        <v>0</v>
      </c>
      <c r="EB37" s="2" cm="1">
        <f t="array" ref="EB37">SUMPRODUCT(--(Data!$B$154:$AGQ$154&lt;&gt;"")*(Data!B52:AGQ52&lt;&gt;""))</f>
        <v>0</v>
      </c>
      <c r="EC37" s="2" cm="1">
        <f t="array" ref="EC37">SUMPRODUCT(--(Data!$B$155:$AGQ$155&lt;&gt;"")*(Data!B52:AGQ52&lt;&gt;""))</f>
        <v>0</v>
      </c>
      <c r="ED37" s="2" cm="1">
        <f t="array" ref="ED37">SUMPRODUCT(--(Data!$B$156:$AGQ$156&lt;&gt;"")*(Data!B52:AGQ52&lt;&gt;""))</f>
        <v>0</v>
      </c>
      <c r="EE37" s="2" cm="1">
        <f t="array" ref="EE37">SUMPRODUCT(--(Data!$B$157:$AGQ$157&lt;&gt;"")*(Data!B52:AGQ52&lt;&gt;""))</f>
        <v>0</v>
      </c>
      <c r="EF37" s="2" cm="1">
        <f t="array" ref="EF37">SUMPRODUCT(--(Data!$B$158:$AGQ$158&lt;&gt;"")*(Data!B52:AGQ52&lt;&gt;""))</f>
        <v>0</v>
      </c>
      <c r="EG37" s="2" cm="1">
        <f t="array" ref="EG37">SUMPRODUCT(--(Data!$B$159:$AGQ$159&lt;&gt;"")*(Data!B52:AGQ52&lt;&gt;""))</f>
        <v>6</v>
      </c>
      <c r="EH37" s="2" cm="1">
        <f t="array" ref="EH37">SUMPRODUCT(--(Data!$B$160:$AGQ$160&lt;&gt;"")*(Data!B52:AGQ52&lt;&gt;""))</f>
        <v>0</v>
      </c>
      <c r="EI37" s="2" cm="1">
        <f t="array" ref="EI37">SUMPRODUCT(--(Data!$B$161:$AGQ$161&lt;&gt;"")*(Data!B52:AGQ52&lt;&gt;""))</f>
        <v>0</v>
      </c>
      <c r="EJ37" s="2" cm="1">
        <f t="array" ref="EJ37">SUMPRODUCT(--(Data!$B$162:$AGQ$162&lt;&gt;"")*(Data!B52:AGQ52&lt;&gt;""))</f>
        <v>0</v>
      </c>
      <c r="EK37" s="2" cm="1">
        <f t="array" ref="EK37">SUMPRODUCT(--(Data!$B$163:$AGQ$163&lt;&gt;"")*(Data!B52:AGQ52&lt;&gt;""))</f>
        <v>0</v>
      </c>
      <c r="EL37" s="2" cm="1">
        <f t="array" ref="EL37">SUMPRODUCT(--(Data!$B$164:$AGQ$164&lt;&gt;"")*(Data!B52:AGQ52&lt;&gt;""))</f>
        <v>0</v>
      </c>
      <c r="EM37" s="2" cm="1">
        <f t="array" ref="EM37">SUMPRODUCT(--(Data!$B$165:$AGQ$165&lt;&gt;"")*(Data!B52:AGQ52&lt;&gt;""))</f>
        <v>0</v>
      </c>
      <c r="EN37" s="2" cm="1">
        <f t="array" ref="EN37">SUMPRODUCT(--(Data!$B$166:$AGQ$166&lt;&gt;"")*(Data!B52:AGQ52&lt;&gt;""))</f>
        <v>0</v>
      </c>
      <c r="EU37" s="2" t="str">
        <f t="shared" si="0"/>
        <v>VoxelMap</v>
      </c>
      <c r="EV37" s="2">
        <f t="shared" si="1"/>
        <v>15</v>
      </c>
    </row>
    <row r="38" spans="1:157" x14ac:dyDescent="0.25">
      <c r="A38" s="1" t="str">
        <f>Data!A53</f>
        <v>SLICT</v>
      </c>
      <c r="B38" s="12" t="s">
        <v>695</v>
      </c>
      <c r="C38" s="2" cm="1">
        <f t="array" ref="C38">SUMPRODUCT(--(Data!$B$25:$AGQ$25&lt;&gt;"")*(Data!B53:AGQ53&lt;&gt;""))</f>
        <v>0</v>
      </c>
      <c r="D38" s="2" cm="1">
        <f t="array" ref="D38">SUMPRODUCT(--(Data!$B$26:$AGQ$26&lt;&gt;"")*(Data!B53:AGQ53&lt;&gt;""))</f>
        <v>0</v>
      </c>
      <c r="E38" s="2" cm="1">
        <f t="array" ref="E38">SUMPRODUCT(--(Data!$B$27:$AGQ$27&lt;&gt;"")*(Data!B53:AGQ53&lt;&gt;""))</f>
        <v>0</v>
      </c>
      <c r="F38" s="2" cm="1">
        <f t="array" ref="F38">SUMPRODUCT(--(Data!$B$28:$AGQ$28&lt;&gt;"")*(Data!B53:AGQ53&lt;&gt;""))</f>
        <v>0</v>
      </c>
      <c r="G38" s="2" cm="1">
        <f t="array" ref="G38">SUMPRODUCT(--(Data!$B$29:$AGQ$29&lt;&gt;"")*(Data!B53:AGQ53&lt;&gt;""))</f>
        <v>0</v>
      </c>
      <c r="H38" s="2" cm="1">
        <f t="array" ref="H38">SUMPRODUCT(--(Data!$B$30:$AGQ$30&lt;&gt;"")*(Data!B53:AGQ53&lt;&gt;""))</f>
        <v>0</v>
      </c>
      <c r="I38" s="2" cm="1">
        <f t="array" ref="I38">SUMPRODUCT(--(Data!$B$31:$AGQ$31&lt;&gt;"")*(Data!B53:AGQ53&lt;&gt;""))</f>
        <v>0</v>
      </c>
      <c r="J38" s="2" cm="1">
        <f t="array" ref="J38">SUMPRODUCT(--(Data!$B$32:$AGQ$32&lt;&gt;"")*(Data!B53:AGQ53&lt;&gt;""))</f>
        <v>0</v>
      </c>
      <c r="K38" s="2" cm="1">
        <f t="array" ref="K38">SUMPRODUCT(--(Data!$B$33:$AGQ$33&lt;&gt;"")*(Data!B53:AGQ53&lt;&gt;""))</f>
        <v>0</v>
      </c>
      <c r="L38" s="2" cm="1">
        <f t="array" ref="L38">SUMPRODUCT(--(Data!$B$34:$AGQ$34&lt;&gt;"")*(Data!B53:AGQ53&lt;&gt;""))</f>
        <v>0</v>
      </c>
      <c r="M38" s="2" cm="1">
        <f t="array" ref="M38">SUMPRODUCT(--(Data!$B$35:$AGQ$35&lt;&gt;"")*(Data!B53:AGQ53&lt;&gt;""))</f>
        <v>0</v>
      </c>
      <c r="N38" s="2" cm="1">
        <f t="array" ref="N38">SUMPRODUCT(--(Data!$B$36:$AGQ$36&lt;&gt;"")*(Data!B53:AGQ53&lt;&gt;""))</f>
        <v>0</v>
      </c>
      <c r="O38" s="2" cm="1">
        <f t="array" ref="O38">SUMPRODUCT(--(Data!$B$37:$AGQ$37&lt;&gt;"")*(Data!B53:AGQ53&lt;&gt;""))</f>
        <v>0</v>
      </c>
      <c r="P38" s="2" cm="1">
        <f t="array" ref="P38">SUMPRODUCT(--(Data!$B$38:$AGQ$38&lt;&gt;"")*(Data!B53:AGQ53&lt;&gt;""))</f>
        <v>0</v>
      </c>
      <c r="Q38" s="2" cm="1">
        <f t="array" ref="Q38">SUMPRODUCT(--(Data!$B$39:$AGQ$39&lt;&gt;"")*(Data!B53:AGQ53&lt;&gt;""))</f>
        <v>0</v>
      </c>
      <c r="R38" s="2" cm="1">
        <f t="array" ref="R38">SUMPRODUCT(--(Data!$B$40:$AGQ$40&lt;&gt;"")*(Data!B53:AGQ53&lt;&gt;""))</f>
        <v>0</v>
      </c>
      <c r="S38" s="2" cm="1">
        <f t="array" ref="S38">SUMPRODUCT(--(Data!$B$41:$AGQ$41&lt;&gt;"")*(Data!B53:AGQ53&lt;&gt;""))</f>
        <v>0</v>
      </c>
      <c r="T38" s="2" cm="1">
        <f t="array" ref="T38">SUMPRODUCT(--(Data!$B$42:$AGQ$42&lt;&gt;"")*(Data!B53:AGQ53&lt;&gt;""))</f>
        <v>25</v>
      </c>
      <c r="U38" s="2" cm="1">
        <f t="array" ref="U38">SUMPRODUCT(--(Data!$B$43:$AGQ$43&lt;&gt;"")*(Data!B53:AGQ53&lt;&gt;""))</f>
        <v>21</v>
      </c>
      <c r="V38" s="2" cm="1">
        <f t="array" ref="V38">SUMPRODUCT(--(Data!$B$44:$AGQ$44&lt;&gt;"")*(Data!B53:AGQ53&lt;&gt;""))</f>
        <v>0</v>
      </c>
      <c r="W38" s="2" cm="1">
        <f t="array" ref="W38">SUMPRODUCT(--(Data!$B$45:$AGQ$45&lt;&gt;"")*(Data!B53:AGQ53&lt;&gt;""))</f>
        <v>0</v>
      </c>
      <c r="X38" s="2" cm="1">
        <f t="array" ref="X38">SUMPRODUCT(--(Data!$B$46:$AGQ$46&lt;&gt;"")*(Data!B53:AGQ53&lt;&gt;""))</f>
        <v>0</v>
      </c>
      <c r="Y38" s="2" cm="1">
        <f t="array" ref="Y38">SUMPRODUCT(--(Data!$B$47:$AGQ$47&lt;&gt;"")*(Data!B53:AGQ53&lt;&gt;""))</f>
        <v>25</v>
      </c>
      <c r="Z38" s="2" cm="1">
        <f t="array" ref="Z38">SUMPRODUCT(--(Data!$B$48:$AGQ$48&lt;&gt;"")*(Data!B53:AGQ53&lt;&gt;""))</f>
        <v>0</v>
      </c>
      <c r="AA38" s="2" cm="1">
        <f t="array" ref="AA38">SUMPRODUCT(--(Data!$B$49:$AGQ$49&lt;&gt;"")*(Data!B53:AGQ53&lt;&gt;""))</f>
        <v>0</v>
      </c>
      <c r="AB38" s="2" cm="1">
        <f t="array" ref="AB38">SUMPRODUCT(--(Data!$B$50:$AGQ$50&lt;&gt;"")*(Data!B53:AGQ53&lt;&gt;""))</f>
        <v>0</v>
      </c>
      <c r="AC38" s="2" cm="1">
        <f t="array" ref="AC38">SUMPRODUCT(--(Data!$B$51:$AGQ$51&lt;&gt;"")*(Data!B53:AGQ53&lt;&gt;""))</f>
        <v>0</v>
      </c>
      <c r="AD38" s="2" cm="1">
        <f t="array" ref="AD38">SUMPRODUCT(--(Data!$B$52:$AGQ$52&lt;&gt;"")*(Data!B53:AGQ53&lt;&gt;""))</f>
        <v>3</v>
      </c>
      <c r="AE38" s="208"/>
      <c r="AF38" s="2" cm="1">
        <f t="array" ref="AF38">SUMPRODUCT(--(Data!$B$54:$AGQ$54&lt;&gt;"")*(Data!B53:AGQ53&lt;&gt;""))</f>
        <v>0</v>
      </c>
      <c r="AG38" s="2" cm="1">
        <f t="array" ref="AG38">SUMPRODUCT(--(Data!$B$55:$AGQ$55&lt;&gt;"")*(Data!B53:AGQ53&lt;&gt;""))</f>
        <v>0</v>
      </c>
      <c r="AH38" s="2" cm="1">
        <f t="array" ref="AH38">SUMPRODUCT(--(Data!$B$56:$AGQ$56&lt;&gt;"")*(Data!B53:AGQ53&lt;&gt;""))</f>
        <v>0</v>
      </c>
      <c r="AI38" s="2" cm="1">
        <f t="array" ref="AI38">SUMPRODUCT(--(Data!$B$57:$AGQ$57&lt;&gt;"")*(Data!B53:AGQ53&lt;&gt;""))</f>
        <v>0</v>
      </c>
      <c r="AJ38" s="2" cm="1">
        <f t="array" ref="AJ38">SUMPRODUCT(--(Data!$B$58:$AGQ$58&lt;&gt;"")*(Data!B53:AGQ53&lt;&gt;""))</f>
        <v>0</v>
      </c>
      <c r="AK38" s="2" cm="1">
        <f t="array" ref="AK38">SUMPRODUCT(--(Data!$B$59:$AGQ$59&lt;&gt;"")*(Data!B53:AGQ53&lt;&gt;""))</f>
        <v>0</v>
      </c>
      <c r="AL38" s="2" cm="1">
        <f t="array" ref="AL38">SUMPRODUCT(--(Data!$B$60:$AGQ$60&lt;&gt;"")*(Data!B53:AGQ53&lt;&gt;""))</f>
        <v>0</v>
      </c>
      <c r="AM38" s="2" cm="1">
        <f t="array" ref="AM38">SUMPRODUCT(--(Data!$B$61:$AGQ$61&lt;&gt;"")*(Data!B53:AGQ53&lt;&gt;""))</f>
        <v>0</v>
      </c>
      <c r="AN38" s="2" cm="1">
        <f t="array" ref="AN38">SUMPRODUCT(--(Data!$B$62:$AGQ$62&lt;&gt;"")*(Data!B53:AGQ53&lt;&gt;""))</f>
        <v>0</v>
      </c>
      <c r="AO38" s="2" cm="1">
        <f t="array" ref="AO38">SUMPRODUCT(--(Data!$B$63:$AGQ$63&lt;&gt;"")*(Data!B53:AGQ53&lt;&gt;""))</f>
        <v>0</v>
      </c>
      <c r="AP38" s="2" cm="1">
        <f t="array" ref="AP38">SUMPRODUCT(--(Data!$B$64:$AGQ$64&lt;&gt;"")*(Data!B53:AGQ53&lt;&gt;""))</f>
        <v>0</v>
      </c>
      <c r="AQ38" s="2" cm="1">
        <f t="array" ref="AQ38">SUMPRODUCT(--(Data!$B$65:$AGQ$65&lt;&gt;"")*(Data!B53:AGQ53&lt;&gt;""))</f>
        <v>0</v>
      </c>
      <c r="AR38" s="2" cm="1">
        <f t="array" ref="AR38">SUMPRODUCT(--(Data!$B$66:$AGQ$66&lt;&gt;"")*(Data!B53:AGQ53&lt;&gt;""))</f>
        <v>0</v>
      </c>
      <c r="AS38" s="2" cm="1">
        <f t="array" ref="AS38">SUMPRODUCT(--(Data!$B$67:$AGQ$67&lt;&gt;"")*(Data!B53:AGQ53&lt;&gt;""))</f>
        <v>0</v>
      </c>
      <c r="AT38" s="2" cm="1">
        <f t="array" ref="AT38">SUMPRODUCT(--(Data!$B$68:$AGQ$68&lt;&gt;"")*(Data!B53:AGQ53&lt;&gt;""))</f>
        <v>0</v>
      </c>
      <c r="AU38" s="2" cm="1">
        <f t="array" ref="AU38">SUMPRODUCT(--(Data!$B$69:$AGQ$69&lt;&gt;"")*(Data!B53:AGQ53&lt;&gt;""))</f>
        <v>0</v>
      </c>
      <c r="AV38" s="2" cm="1">
        <f t="array" ref="AV38">SUMPRODUCT(--(Data!$B$70:$AGQ$70&lt;&gt;"")*(Data!B53:AGQ53&lt;&gt;""))</f>
        <v>0</v>
      </c>
      <c r="AW38" s="2" cm="1">
        <f t="array" ref="AW38">SUMPRODUCT(--(Data!$B$71:$AGQ$71&lt;&gt;"")*(Data!B53:AGQ53&lt;&gt;""))</f>
        <v>0</v>
      </c>
      <c r="AX38" s="2" cm="1">
        <f t="array" ref="AX38">SUMPRODUCT(--(Data!$B$72:$AGQ$72&lt;&gt;"")*(Data!B53:AGQ53&lt;&gt;""))</f>
        <v>9</v>
      </c>
      <c r="AY38" s="2" cm="1">
        <f t="array" ref="AY38">SUMPRODUCT(--(Data!$B$73:$AGQ$73&lt;&gt;"")*(Data!B53:AGQ53&lt;&gt;""))</f>
        <v>0</v>
      </c>
      <c r="AZ38" s="2" cm="1">
        <f t="array" ref="AZ38">SUMPRODUCT(--(Data!$B$74:$AGQ$74&lt;&gt;"")*(Data!B53:AGQ53&lt;&gt;""))</f>
        <v>0</v>
      </c>
      <c r="BA38" s="2" cm="1">
        <f t="array" ref="BA38">SUMPRODUCT(--(Data!$B$75:$AGQ$75&lt;&gt;"")*(Data!B53:AGQ53&lt;&gt;""))</f>
        <v>0</v>
      </c>
      <c r="BB38" s="2" cm="1">
        <f t="array" ref="BB38">SUMPRODUCT(--(Data!$B$76:$AGQ$76&lt;&gt;"")*(Data!B53:AGQ53&lt;&gt;""))</f>
        <v>0</v>
      </c>
      <c r="BC38" s="2" cm="1">
        <f t="array" ref="BC38">SUMPRODUCT(--(Data!$B$77:$AGQ$77&lt;&gt;"")*(Data!B53:AGQ53&lt;&gt;""))</f>
        <v>0</v>
      </c>
      <c r="BD38" s="2" cm="1">
        <f t="array" ref="BD38">SUMPRODUCT(--(Data!$B$78:$AGQ$78&lt;&gt;"")*(Data!B53:AGQ53&lt;&gt;""))</f>
        <v>0</v>
      </c>
      <c r="BE38" s="2" cm="1">
        <f t="array" ref="BE38">SUMPRODUCT(--(Data!$B$79:$AGQ$79&lt;&gt;"")*(Data!B53:AGQ53&lt;&gt;""))</f>
        <v>0</v>
      </c>
      <c r="BF38" s="2" cm="1">
        <f t="array" ref="BF38">SUMPRODUCT(--(Data!$B$80:$AGQ$80&lt;&gt;"")*(Data!B53:AGQ53&lt;&gt;""))</f>
        <v>0</v>
      </c>
      <c r="BG38" s="2" cm="1">
        <f t="array" ref="BG38">SUMPRODUCT(--(Data!$B$81:$AGQ$81&lt;&gt;"")*(Data!B53:AGQ53&lt;&gt;""))</f>
        <v>0</v>
      </c>
      <c r="BH38" s="2" cm="1">
        <f t="array" ref="BH38">SUMPRODUCT(--(Data!$B$82:$AGQ$82&lt;&gt;"")*(Data!B53:AGQ53&lt;&gt;""))</f>
        <v>0</v>
      </c>
      <c r="BI38" s="2" cm="1">
        <f t="array" ref="BI38">SUMPRODUCT(--(Data!$B$83:$AGQ$83&lt;&gt;"")*(Data!B53:AGQ53&lt;&gt;""))</f>
        <v>0</v>
      </c>
      <c r="BJ38" s="2" cm="1">
        <f t="array" ref="BJ38">SUMPRODUCT(--(Data!$B$84:$AGQ$84&lt;&gt;"")*(Data!B53:AGQ53&lt;&gt;""))</f>
        <v>0</v>
      </c>
      <c r="BK38" s="2" cm="1">
        <f t="array" ref="BK38">SUMPRODUCT(--(Data!$B$85:$AGQ$85&lt;&gt;"")*(Data!B53:AGQ53&lt;&gt;""))</f>
        <v>0</v>
      </c>
      <c r="BL38" s="2" cm="1">
        <f t="array" ref="BL38">SUMPRODUCT(--(Data!$B$86:$AGQ$86&lt;&gt;"")*(Data!B53:AGQ53&lt;&gt;""))</f>
        <v>0</v>
      </c>
      <c r="BM38" s="2" cm="1">
        <f t="array" ref="BM38">SUMPRODUCT(--(Data!$B$87:$AGQ$87&lt;&gt;"")*(Data!B53:AGQ53&lt;&gt;""))</f>
        <v>0</v>
      </c>
      <c r="BN38" s="2" cm="1">
        <f t="array" ref="BN38">SUMPRODUCT(--(Data!$B$88:$AGQ$88&lt;&gt;"")*(Data!B53:AGQ53&lt;&gt;""))</f>
        <v>0</v>
      </c>
      <c r="BO38" s="2" cm="1">
        <f t="array" ref="BO38">SUMPRODUCT(--(Data!$B$89:$AGQ$89&lt;&gt;"")*(Data!B53:AGQ53&lt;&gt;""))</f>
        <v>0</v>
      </c>
      <c r="BP38" s="2" cm="1">
        <f t="array" ref="BP38">SUMPRODUCT(--(Data!$B$90:$AGQ$90&lt;&gt;"")*(Data!B53:AGQ53&lt;&gt;""))</f>
        <v>0</v>
      </c>
      <c r="BQ38" s="2" cm="1">
        <f t="array" ref="BQ38">SUMPRODUCT(--(Data!$B$91:$AGQ$91&lt;&gt;"")*(Data!B53:AGQ53&lt;&gt;""))</f>
        <v>0</v>
      </c>
      <c r="BR38" s="2" cm="1">
        <f t="array" ref="BR38">SUMPRODUCT(--(Data!$B$92:$AGQ$92&lt;&gt;"")*(Data!B53:AGQ53&lt;&gt;""))</f>
        <v>0</v>
      </c>
      <c r="BS38" s="2" cm="1">
        <f t="array" ref="BS38">SUMPRODUCT(--(Data!$B$93:$AGQ$93&lt;&gt;"")*(Data!B53:AGQ53&lt;&gt;""))</f>
        <v>0</v>
      </c>
      <c r="BT38" s="2" cm="1">
        <f t="array" ref="BT38">SUMPRODUCT(--(Data!$B$94:$AGQ$94&lt;&gt;"")*(Data!B53:AGQ53&lt;&gt;""))</f>
        <v>0</v>
      </c>
      <c r="BU38" s="2" cm="1">
        <f t="array" ref="BU38">SUMPRODUCT(--(Data!$B$95:$AGQ$95&lt;&gt;"")*(Data!B53:AGQ53&lt;&gt;""))</f>
        <v>0</v>
      </c>
      <c r="BV38" s="2" cm="1">
        <f t="array" ref="BV38">SUMPRODUCT(--(Data!$B$96:$AGQ$96&lt;&gt;"")*(Data!B53:AGQ53&lt;&gt;""))</f>
        <v>0</v>
      </c>
      <c r="BW38" s="2" cm="1">
        <f t="array" ref="BW38">SUMPRODUCT(--(Data!$B$97:$AGQ$97&lt;&gt;"")*(Data!B53:AGQ53&lt;&gt;""))</f>
        <v>0</v>
      </c>
      <c r="BX38" s="2" cm="1">
        <f t="array" ref="BX38">SUMPRODUCT(--(Data!$B$98:$AGQ$98&lt;&gt;"")*(Data!B53:AGQ53&lt;&gt;""))</f>
        <v>0</v>
      </c>
      <c r="BY38" s="2" cm="1">
        <f t="array" ref="BY38">SUMPRODUCT(--(Data!$B$99:$AGQ$99&lt;&gt;"")*(Data!B53:AGQ53&lt;&gt;""))</f>
        <v>0</v>
      </c>
      <c r="BZ38" s="2" cm="1">
        <f t="array" ref="BZ38">SUMPRODUCT(--(Data!$B$100:$AGQ$100&lt;&gt;"")*(Data!B53:AGQ53&lt;&gt;""))</f>
        <v>0</v>
      </c>
      <c r="CA38" s="2" cm="1">
        <f t="array" ref="CA38">SUMPRODUCT(--(Data!$B$101:$AGQ$101&lt;&gt;"")*(Data!B53:AGQ53&lt;&gt;""))</f>
        <v>0</v>
      </c>
      <c r="CB38" s="2" cm="1">
        <f t="array" ref="CB38">SUMPRODUCT(--(Data!$B$102:$AGQ$102&lt;&gt;"")*(Data!B53:AGQ53&lt;&gt;""))</f>
        <v>0</v>
      </c>
      <c r="CC38" s="2" cm="1">
        <f t="array" ref="CC38">SUMPRODUCT(--(Data!$B$103:$AGQ$103&lt;&gt;"")*(Data!B53:AGQ53&lt;&gt;""))</f>
        <v>0</v>
      </c>
      <c r="CD38" s="2" cm="1">
        <f t="array" ref="CD38">SUMPRODUCT(--(Data!$B$104:$AGQ$104&lt;&gt;"")*(Data!B53:AGQ53&lt;&gt;""))</f>
        <v>0</v>
      </c>
      <c r="CE38" s="2" cm="1">
        <f t="array" ref="CE38">SUMPRODUCT(--(Data!$B$105:$AGQ$105&lt;&gt;"")*(Data!B53:AGQ53&lt;&gt;""))</f>
        <v>0</v>
      </c>
      <c r="CF38" s="2" cm="1">
        <f t="array" ref="CF38">SUMPRODUCT(--(Data!$B$106:$AGQ$106&lt;&gt;"")*(Data!B53:AGQ53&lt;&gt;""))</f>
        <v>0</v>
      </c>
      <c r="CG38" s="2" cm="1">
        <f t="array" ref="CG38">SUMPRODUCT(--(Data!$B$107:$AGQ$107&lt;&gt;"")*(Data!B53:AGQ53&lt;&gt;""))</f>
        <v>0</v>
      </c>
      <c r="CH38" s="2" cm="1">
        <f t="array" ref="CH38">SUMPRODUCT(--(Data!$B$108:$AGQ$108&lt;&gt;"")*(Data!B53:AGQ53&lt;&gt;""))</f>
        <v>0</v>
      </c>
      <c r="CI38" s="2" cm="1">
        <f t="array" ref="CI38">SUMPRODUCT(--(Data!$B$109:$AGQ$109&lt;&gt;"")*(Data!B53:AGQ53&lt;&gt;""))</f>
        <v>0</v>
      </c>
      <c r="CJ38" s="2" cm="1">
        <f t="array" ref="CJ38">SUMPRODUCT(--(Data!$B$110:$AGQ$110&lt;&gt;"")*(Data!B53:AGQ53&lt;&gt;""))</f>
        <v>0</v>
      </c>
      <c r="CK38" s="2" cm="1">
        <f t="array" ref="CK38">SUMPRODUCT(--(Data!$B$111:$AGQ$111&lt;&gt;"")*(Data!B53:AGQ53&lt;&gt;""))</f>
        <v>0</v>
      </c>
      <c r="CL38" s="2" cm="1">
        <f t="array" ref="CL38">SUMPRODUCT(--(Data!$B$112:$AGQ$112&lt;&gt;"")*(Data!B53:AGQ53&lt;&gt;""))</f>
        <v>0</v>
      </c>
      <c r="CM38" s="2" cm="1">
        <f t="array" ref="CM38">SUMPRODUCT(--(Data!$B$113:$AGQ$113&lt;&gt;"")*(Data!B53:AGQ53&lt;&gt;""))</f>
        <v>0</v>
      </c>
      <c r="CN38" s="2" cm="1">
        <f t="array" ref="CN38">SUMPRODUCT(--(Data!$B$114:$AGQ$114&lt;&gt;"")*(Data!B53:AGQ53&lt;&gt;""))</f>
        <v>0</v>
      </c>
      <c r="CO38" s="2" cm="1">
        <f t="array" ref="CO38">SUMPRODUCT(--(Data!$B$115:$AGQ$115&lt;&gt;"")*(Data!B53:AGQ53&lt;&gt;""))</f>
        <v>0</v>
      </c>
      <c r="CP38" s="2" cm="1">
        <f t="array" ref="CP38">SUMPRODUCT(--(Data!$B$116:$AGQ$116&lt;&gt;"")*(Data!B53:AGQ53&lt;&gt;""))</f>
        <v>0</v>
      </c>
      <c r="CQ38" s="2" cm="1">
        <f t="array" ref="CQ38">SUMPRODUCT(--(Data!$B$117:$AGQ$117&lt;&gt;"")*(Data!B53:AGQ53&lt;&gt;""))</f>
        <v>0</v>
      </c>
      <c r="CR38" s="2" cm="1">
        <f t="array" ref="CR38">SUMPRODUCT(--(Data!$B$118:$AGQ$118&lt;&gt;"")*(Data!B53:AGQ53&lt;&gt;""))</f>
        <v>0</v>
      </c>
      <c r="CS38" s="2" cm="1">
        <f t="array" ref="CS38">SUMPRODUCT(--(Data!$B$119:$AGQ$119&lt;&gt;"")*(Data!B53:AGQ53&lt;&gt;""))</f>
        <v>0</v>
      </c>
      <c r="CT38" s="2" cm="1">
        <f t="array" ref="CT38">SUMPRODUCT(--(Data!$B$120:$AGQ$120&lt;&gt;"")*(Data!B53:AGQ53&lt;&gt;""))</f>
        <v>0</v>
      </c>
      <c r="CU38" s="2" cm="1">
        <f t="array" ref="CU38">SUMPRODUCT(--(Data!$B$121:$AGQ$121&lt;&gt;"")*(Data!B53:AGQ53&lt;&gt;""))</f>
        <v>0</v>
      </c>
      <c r="CV38" s="2" cm="1">
        <f t="array" ref="CV38">SUMPRODUCT(--(Data!$B$122:$AGQ$122&lt;&gt;"")*(Data!B53:AGQ53&lt;&gt;""))</f>
        <v>0</v>
      </c>
      <c r="CW38" s="2" cm="1">
        <f t="array" ref="CW38">SUMPRODUCT(--(Data!$B$123:$AGQ$123&lt;&gt;"")*(Data!B53:AGQ53&lt;&gt;""))</f>
        <v>0</v>
      </c>
      <c r="CX38" s="2" cm="1">
        <f t="array" ref="CX38">SUMPRODUCT(--(Data!$B$124:$AGQ$124&lt;&gt;"")*(Data!B53:AGQ53&lt;&gt;""))</f>
        <v>0</v>
      </c>
      <c r="CY38" s="2" cm="1">
        <f t="array" ref="CY38">SUMPRODUCT(--(Data!$B$125:$AGQ$125&lt;&gt;"")*(Data!B53:AGQ53&lt;&gt;""))</f>
        <v>0</v>
      </c>
      <c r="CZ38" s="2" cm="1">
        <f t="array" ref="CZ38">SUMPRODUCT(--(Data!$B$126:$AGQ$126&lt;&gt;"")*(Data!B53:AGQ53&lt;&gt;""))</f>
        <v>0</v>
      </c>
      <c r="DA38" s="2" cm="1">
        <f t="array" ref="DA38">SUMPRODUCT(--(Data!$B$127:$AGQ$127&lt;&gt;"")*(Data!B53:AGQ53&lt;&gt;""))</f>
        <v>0</v>
      </c>
      <c r="DB38" s="2" cm="1">
        <f t="array" ref="DB38">SUMPRODUCT(--(Data!$B$128:$AGQ$128&lt;&gt;"")*(Data!B53:AGQ53&lt;&gt;""))</f>
        <v>0</v>
      </c>
      <c r="DC38" s="2" cm="1">
        <f t="array" ref="DC38">SUMPRODUCT(--(Data!$B$129:$AGQ$129&lt;&gt;"")*(Data!B53:AGQ53&lt;&gt;""))</f>
        <v>0</v>
      </c>
      <c r="DD38" s="2" cm="1">
        <f t="array" ref="DD38">SUMPRODUCT(--(Data!$B$130:$AGQ$130&lt;&gt;"")*(Data!B53:AGQ53&lt;&gt;""))</f>
        <v>22</v>
      </c>
      <c r="DE38" s="2" cm="1">
        <f t="array" ref="DE38">SUMPRODUCT(--(Data!$B$131:$AGQ$131&lt;&gt;"")*(Data!B53:AGQ53&lt;&gt;""))</f>
        <v>0</v>
      </c>
      <c r="DF38" s="2" cm="1">
        <f t="array" ref="DF38">SUMPRODUCT(--(Data!$B$132:$AGQ$132&lt;&gt;"")*(Data!B53:AGQ53&lt;&gt;""))</f>
        <v>0</v>
      </c>
      <c r="DG38" s="2" cm="1">
        <f t="array" ref="DG38">SUMPRODUCT(--(Data!$B$133:$AGQ$133&lt;&gt;"")*(Data!B53:AGQ53&lt;&gt;""))</f>
        <v>0</v>
      </c>
      <c r="DH38" s="2" cm="1">
        <f t="array" ref="DH38">SUMPRODUCT(--(Data!$B$134:$AGQ$134&lt;&gt;"")*(Data!B53:AGQ53&lt;&gt;""))</f>
        <v>0</v>
      </c>
      <c r="DI38" s="2" cm="1">
        <f t="array" ref="DI38">SUMPRODUCT(--(Data!$B$135:$AGQ$135&lt;&gt;"")*(Data!B53:AGQ53&lt;&gt;""))</f>
        <v>0</v>
      </c>
      <c r="DJ38" s="2" cm="1">
        <f t="array" ref="DJ38">SUMPRODUCT(--(Data!$B$136:$AGQ$136&lt;&gt;"")*(Data!B53:AGQ53&lt;&gt;""))</f>
        <v>0</v>
      </c>
      <c r="DK38" s="2" cm="1">
        <f t="array" ref="DK38">SUMPRODUCT(--(Data!$B$137:$AGQ$137&lt;&gt;"")*(Data!B53:AGQ53&lt;&gt;""))</f>
        <v>0</v>
      </c>
      <c r="DL38" s="2" cm="1">
        <f t="array" ref="DL38">SUMPRODUCT(--(Data!$B$138:$AGQ$138&lt;&gt;"")*(Data!B53:AGQ53&lt;&gt;""))</f>
        <v>0</v>
      </c>
      <c r="DM38" s="2" cm="1">
        <f t="array" ref="DM38">SUMPRODUCT(--(Data!$B$139:$AGQ$139&lt;&gt;"")*(Data!B53:AGQ53&lt;&gt;""))</f>
        <v>0</v>
      </c>
      <c r="DN38" s="2" cm="1">
        <f t="array" ref="DN38">SUMPRODUCT(--(Data!$B$140:$AGQ$140&lt;&gt;"")*(Data!B53:AGQ53&lt;&gt;""))</f>
        <v>0</v>
      </c>
      <c r="DO38" s="2" cm="1">
        <f t="array" ref="DO38">SUMPRODUCT(--(Data!$B$141:$AGQ$141&lt;&gt;"")*(Data!B53:AGQ53&lt;&gt;""))</f>
        <v>0</v>
      </c>
      <c r="DP38" s="2" cm="1">
        <f t="array" ref="DP38">SUMPRODUCT(--(Data!$B$142:$AGQ$142&lt;&gt;"")*(Data!B53:AGQ53&lt;&gt;""))</f>
        <v>0</v>
      </c>
      <c r="DQ38" s="2" cm="1">
        <f t="array" ref="DQ38">SUMPRODUCT(--(Data!$B$143:$AGQ$143&lt;&gt;"")*(Data!B53:AGQ53&lt;&gt;""))</f>
        <v>0</v>
      </c>
      <c r="DR38" s="2" cm="1">
        <f t="array" ref="DR38">SUMPRODUCT(--(Data!$B$144:$AGQ$144&lt;&gt;"")*(Data!B53:AGQ53&lt;&gt;""))</f>
        <v>0</v>
      </c>
      <c r="DS38" s="2" cm="1">
        <f t="array" ref="DS38">SUMPRODUCT(--(Data!$B$145:$AGQ$145&lt;&gt;"")*(Data!B53:AGQ53&lt;&gt;""))</f>
        <v>0</v>
      </c>
      <c r="DT38" s="2" cm="1">
        <f t="array" ref="DT38">SUMPRODUCT(--(Data!$B$146:$AGQ$146&lt;&gt;"")*(Data!B53:AGQ53&lt;&gt;""))</f>
        <v>0</v>
      </c>
      <c r="DU38" s="2" cm="1">
        <f t="array" ref="DU38">SUMPRODUCT(--(Data!$B$147:$AGQ$147&lt;&gt;"")*(Data!B53:AGQ53&lt;&gt;""))</f>
        <v>0</v>
      </c>
      <c r="DV38" s="2" cm="1">
        <f t="array" ref="DV38">SUMPRODUCT(--(Data!$B$148:$AGQ$148&lt;&gt;"")*(Data!B53:AGQ53&lt;&gt;""))</f>
        <v>0</v>
      </c>
      <c r="DW38" s="2" cm="1">
        <f t="array" ref="DW38">SUMPRODUCT(--(Data!$B$149:$AGQ$149&lt;&gt;"")*(Data!B53:AGQ53&lt;&gt;""))</f>
        <v>0</v>
      </c>
      <c r="DX38" s="2" cm="1">
        <f t="array" ref="DX38">SUMPRODUCT(--(Data!$B$150:$AGQ$150&lt;&gt;"")*(Data!B53:AGQ53&lt;&gt;""))</f>
        <v>0</v>
      </c>
      <c r="DY38" s="2" cm="1">
        <f t="array" ref="DY38">SUMPRODUCT(--(Data!$B$151:$AGQ$151&lt;&gt;"")*(Data!B53:AGQ53&lt;&gt;""))</f>
        <v>0</v>
      </c>
      <c r="DZ38" s="2" cm="1">
        <f t="array" ref="DZ38">SUMPRODUCT(--(Data!$B$152:$AGQ$152&lt;&gt;"")*(Data!B53:AGQ53&lt;&gt;""))</f>
        <v>0</v>
      </c>
      <c r="EA38" s="2" cm="1">
        <f t="array" ref="EA38">SUMPRODUCT(--(Data!$B$153:$AGQ$153&lt;&gt;"")*(Data!B53:AGQ53&lt;&gt;""))</f>
        <v>0</v>
      </c>
      <c r="EB38" s="2" cm="1">
        <f t="array" ref="EB38">SUMPRODUCT(--(Data!$B$154:$AGQ$154&lt;&gt;"")*(Data!B53:AGQ53&lt;&gt;""))</f>
        <v>0</v>
      </c>
      <c r="EC38" s="2" cm="1">
        <f t="array" ref="EC38">SUMPRODUCT(--(Data!$B$155:$AGQ$155&lt;&gt;"")*(Data!B53:AGQ53&lt;&gt;""))</f>
        <v>0</v>
      </c>
      <c r="ED38" s="2" cm="1">
        <f t="array" ref="ED38">SUMPRODUCT(--(Data!$B$156:$AGQ$156&lt;&gt;"")*(Data!B53:AGQ53&lt;&gt;""))</f>
        <v>0</v>
      </c>
      <c r="EE38" s="2" cm="1">
        <f t="array" ref="EE38">SUMPRODUCT(--(Data!$B$157:$AGQ$157&lt;&gt;"")*(Data!B53:AGQ53&lt;&gt;""))</f>
        <v>0</v>
      </c>
      <c r="EF38" s="2" cm="1">
        <f t="array" ref="EF38">SUMPRODUCT(--(Data!$B$158:$AGQ$158&lt;&gt;"")*(Data!B53:AGQ53&lt;&gt;""))</f>
        <v>0</v>
      </c>
      <c r="EG38" s="2" cm="1">
        <f t="array" ref="EG38">SUMPRODUCT(--(Data!$B$159:$AGQ$159&lt;&gt;"")*(Data!B53:AGQ53&lt;&gt;""))</f>
        <v>0</v>
      </c>
      <c r="EH38" s="2" cm="1">
        <f t="array" ref="EH38">SUMPRODUCT(--(Data!$B$160:$AGQ$160&lt;&gt;"")*(Data!B53:AGQ53&lt;&gt;""))</f>
        <v>0</v>
      </c>
      <c r="EI38" s="2" cm="1">
        <f t="array" ref="EI38">SUMPRODUCT(--(Data!$B$161:$AGQ$161&lt;&gt;"")*(Data!B53:AGQ53&lt;&gt;""))</f>
        <v>0</v>
      </c>
      <c r="EJ38" s="2" cm="1">
        <f t="array" ref="EJ38">SUMPRODUCT(--(Data!$B$162:$AGQ$162&lt;&gt;"")*(Data!B53:AGQ53&lt;&gt;""))</f>
        <v>0</v>
      </c>
      <c r="EK38" s="2" cm="1">
        <f t="array" ref="EK38">SUMPRODUCT(--(Data!$B$163:$AGQ$163&lt;&gt;"")*(Data!B53:AGQ53&lt;&gt;""))</f>
        <v>0</v>
      </c>
      <c r="EL38" s="2" cm="1">
        <f t="array" ref="EL38">SUMPRODUCT(--(Data!$B$164:$AGQ$164&lt;&gt;"")*(Data!B53:AGQ53&lt;&gt;""))</f>
        <v>0</v>
      </c>
      <c r="EM38" s="2" cm="1">
        <f t="array" ref="EM38">SUMPRODUCT(--(Data!$B$165:$AGQ$165&lt;&gt;"")*(Data!B53:AGQ53&lt;&gt;""))</f>
        <v>0</v>
      </c>
      <c r="EN38" s="2" cm="1">
        <f t="array" ref="EN38">SUMPRODUCT(--(Data!$B$166:$AGQ$166&lt;&gt;"")*(Data!B53:AGQ53&lt;&gt;""))</f>
        <v>0</v>
      </c>
      <c r="EU38" s="2" t="str">
        <f t="shared" si="0"/>
        <v>R2LIVE</v>
      </c>
      <c r="EV38" s="2">
        <f t="shared" si="1"/>
        <v>6</v>
      </c>
    </row>
    <row r="39" spans="1:157" x14ac:dyDescent="0.25">
      <c r="A39" s="1" t="str">
        <f>Data!A54</f>
        <v>DS-SLAM</v>
      </c>
      <c r="B39" s="12" t="s">
        <v>340</v>
      </c>
      <c r="C39" s="2" cm="1">
        <f t="array" ref="C39">SUMPRODUCT(--(Data!$B$25:$AGQ$25&lt;&gt;"")*(Data!B54:AGQ54&lt;&gt;""))</f>
        <v>0</v>
      </c>
      <c r="D39" s="2" cm="1">
        <f t="array" ref="D39">SUMPRODUCT(--(Data!$B$26:$AGQ$26&lt;&gt;"")*(Data!B54:AGQ54&lt;&gt;""))</f>
        <v>0</v>
      </c>
      <c r="E39" s="2" cm="1">
        <f t="array" ref="E39">SUMPRODUCT(--(Data!$B$27:$AGQ$27&lt;&gt;"")*(Data!B54:AGQ54&lt;&gt;""))</f>
        <v>0</v>
      </c>
      <c r="F39" s="2" cm="1">
        <f t="array" ref="F39">SUMPRODUCT(--(Data!$B$28:$AGQ$28&lt;&gt;"")*(Data!B54:AGQ54&lt;&gt;""))</f>
        <v>0</v>
      </c>
      <c r="G39" s="2" cm="1">
        <f t="array" ref="G39">SUMPRODUCT(--(Data!$B$29:$AGQ$29&lt;&gt;"")*(Data!B54:AGQ54&lt;&gt;""))</f>
        <v>0</v>
      </c>
      <c r="H39" s="2" cm="1">
        <f t="array" ref="H39">SUMPRODUCT(--(Data!$B$30:$AGQ$30&lt;&gt;"")*(Data!B54:AGQ54&lt;&gt;""))</f>
        <v>0</v>
      </c>
      <c r="I39" s="2" cm="1">
        <f t="array" ref="I39">SUMPRODUCT(--(Data!$B$31:$AGQ$31&lt;&gt;"")*(Data!B54:AGQ54&lt;&gt;""))</f>
        <v>0</v>
      </c>
      <c r="J39" s="2" cm="1">
        <f t="array" ref="J39">SUMPRODUCT(--(Data!$B$32:$AGQ$32&lt;&gt;"")*(Data!B54:AGQ54&lt;&gt;""))</f>
        <v>0</v>
      </c>
      <c r="K39" s="2" cm="1">
        <f t="array" ref="K39">SUMPRODUCT(--(Data!$B$33:$AGQ$33&lt;&gt;"")*(Data!B54:AGQ54&lt;&gt;""))</f>
        <v>0</v>
      </c>
      <c r="L39" s="2" cm="1">
        <f t="array" ref="L39">SUMPRODUCT(--(Data!$B$34:$AGQ$34&lt;&gt;"")*(Data!B54:AGQ54&lt;&gt;""))</f>
        <v>0</v>
      </c>
      <c r="M39" s="2" cm="1">
        <f t="array" ref="M39">SUMPRODUCT(--(Data!$B$35:$AGQ$35&lt;&gt;"")*(Data!B54:AGQ54&lt;&gt;""))</f>
        <v>30</v>
      </c>
      <c r="N39" s="2" cm="1">
        <f t="array" ref="N39">SUMPRODUCT(--(Data!$B$36:$AGQ$36&lt;&gt;"")*(Data!B54:AGQ54&lt;&gt;""))</f>
        <v>0</v>
      </c>
      <c r="O39" s="2" cm="1">
        <f t="array" ref="O39">SUMPRODUCT(--(Data!$B$37:$AGQ$37&lt;&gt;"")*(Data!B54:AGQ54&lt;&gt;""))</f>
        <v>0</v>
      </c>
      <c r="P39" s="2" cm="1">
        <f t="array" ref="P39">SUMPRODUCT(--(Data!$B$38:$AGQ$38&lt;&gt;"")*(Data!B54:AGQ54&lt;&gt;""))</f>
        <v>0</v>
      </c>
      <c r="Q39" s="2" cm="1">
        <f t="array" ref="Q39">SUMPRODUCT(--(Data!$B$39:$AGQ$39&lt;&gt;"")*(Data!B54:AGQ54&lt;&gt;""))</f>
        <v>30</v>
      </c>
      <c r="R39" s="2" cm="1">
        <f t="array" ref="R39">SUMPRODUCT(--(Data!$B$40:$AGQ$40&lt;&gt;"")*(Data!B54:AGQ54&lt;&gt;""))</f>
        <v>0</v>
      </c>
      <c r="S39" s="2" cm="1">
        <f t="array" ref="S39">SUMPRODUCT(--(Data!$B$41:$AGQ$41&lt;&gt;"")*(Data!B54:AGQ54&lt;&gt;""))</f>
        <v>0</v>
      </c>
      <c r="T39" s="2" cm="1">
        <f t="array" ref="T39">SUMPRODUCT(--(Data!$B$42:$AGQ$42&lt;&gt;"")*(Data!B54:AGQ54&lt;&gt;""))</f>
        <v>0</v>
      </c>
      <c r="U39" s="2" cm="1">
        <f t="array" ref="U39">SUMPRODUCT(--(Data!$B$43:$AGQ$43&lt;&gt;"")*(Data!B54:AGQ54&lt;&gt;""))</f>
        <v>0</v>
      </c>
      <c r="V39" s="2" cm="1">
        <f t="array" ref="V39">SUMPRODUCT(--(Data!$B$44:$AGQ$44&lt;&gt;"")*(Data!B54:AGQ54&lt;&gt;""))</f>
        <v>0</v>
      </c>
      <c r="W39" s="2" cm="1">
        <f t="array" ref="W39">SUMPRODUCT(--(Data!$B$45:$AGQ$45&lt;&gt;"")*(Data!B54:AGQ54&lt;&gt;""))</f>
        <v>0</v>
      </c>
      <c r="X39" s="2" cm="1">
        <f t="array" ref="X39">SUMPRODUCT(--(Data!$B$46:$AGQ$46&lt;&gt;"")*(Data!B54:AGQ54&lt;&gt;""))</f>
        <v>0</v>
      </c>
      <c r="Y39" s="2" cm="1">
        <f t="array" ref="Y39">SUMPRODUCT(--(Data!$B$47:$AGQ$47&lt;&gt;"")*(Data!B54:AGQ54&lt;&gt;""))</f>
        <v>0</v>
      </c>
      <c r="Z39" s="2" cm="1">
        <f t="array" ref="Z39">SUMPRODUCT(--(Data!$B$48:$AGQ$48&lt;&gt;"")*(Data!B54:AGQ54&lt;&gt;""))</f>
        <v>0</v>
      </c>
      <c r="AA39" s="2" cm="1">
        <f t="array" ref="AA39">SUMPRODUCT(--(Data!$B$49:$AGQ$49&lt;&gt;"")*(Data!B54:AGQ54&lt;&gt;""))</f>
        <v>0</v>
      </c>
      <c r="AB39" s="2" cm="1">
        <f t="array" ref="AB39">SUMPRODUCT(--(Data!$B$50:$AGQ$50&lt;&gt;"")*(Data!B54:AGQ54&lt;&gt;""))</f>
        <v>0</v>
      </c>
      <c r="AC39" s="2" cm="1">
        <f t="array" ref="AC39">SUMPRODUCT(--(Data!$B$51:$AGQ$51&lt;&gt;"")*(Data!B54:AGQ54&lt;&gt;""))</f>
        <v>0</v>
      </c>
      <c r="AD39" s="2" cm="1">
        <f t="array" ref="AD39">SUMPRODUCT(--(Data!$B$52:$AGQ$52&lt;&gt;"")*(Data!B54:AGQ54&lt;&gt;""))</f>
        <v>0</v>
      </c>
      <c r="AE39" s="2" cm="1">
        <f t="array" ref="AE39">SUMPRODUCT(--(Data!$B$53:$AGQ$53&lt;&gt;"")*(Data!B54:AGQ54&lt;&gt;""))</f>
        <v>0</v>
      </c>
      <c r="AF39" s="208"/>
      <c r="AG39" s="2" cm="1">
        <f t="array" ref="AG39">SUMPRODUCT(--(Data!$B$55:$AGQ$55&lt;&gt;"")*(Data!B54:AGQ54&lt;&gt;""))</f>
        <v>0</v>
      </c>
      <c r="AH39" s="2" cm="1">
        <f t="array" ref="AH39">SUMPRODUCT(--(Data!$B$56:$AGQ$56&lt;&gt;"")*(Data!B54:AGQ54&lt;&gt;""))</f>
        <v>0</v>
      </c>
      <c r="AI39" s="2" cm="1">
        <f t="array" ref="AI39">SUMPRODUCT(--(Data!$B$57:$AGQ$57&lt;&gt;"")*(Data!B54:AGQ54&lt;&gt;""))</f>
        <v>0</v>
      </c>
      <c r="AJ39" s="2" cm="1">
        <f t="array" ref="AJ39">SUMPRODUCT(--(Data!$B$58:$AGQ$58&lt;&gt;"")*(Data!B54:AGQ54&lt;&gt;""))</f>
        <v>0</v>
      </c>
      <c r="AK39" s="2" cm="1">
        <f t="array" ref="AK39">SUMPRODUCT(--(Data!$B$59:$AGQ$59&lt;&gt;"")*(Data!B54:AGQ54&lt;&gt;""))</f>
        <v>0</v>
      </c>
      <c r="AL39" s="2" cm="1">
        <f t="array" ref="AL39">SUMPRODUCT(--(Data!$B$60:$AGQ$60&lt;&gt;"")*(Data!B54:AGQ54&lt;&gt;""))</f>
        <v>0</v>
      </c>
      <c r="AM39" s="2" cm="1">
        <f t="array" ref="AM39">SUMPRODUCT(--(Data!$B$61:$AGQ$61&lt;&gt;"")*(Data!B54:AGQ54&lt;&gt;""))</f>
        <v>0</v>
      </c>
      <c r="AN39" s="2" cm="1">
        <f t="array" ref="AN39">SUMPRODUCT(--(Data!$B$62:$AGQ$62&lt;&gt;"")*(Data!B54:AGQ54&lt;&gt;""))</f>
        <v>0</v>
      </c>
      <c r="AO39" s="2" cm="1">
        <f t="array" ref="AO39">SUMPRODUCT(--(Data!$B$63:$AGQ$63&lt;&gt;"")*(Data!B54:AGQ54&lt;&gt;""))</f>
        <v>0</v>
      </c>
      <c r="AP39" s="2" cm="1">
        <f t="array" ref="AP39">SUMPRODUCT(--(Data!$B$64:$AGQ$64&lt;&gt;"")*(Data!B54:AGQ54&lt;&gt;""))</f>
        <v>0</v>
      </c>
      <c r="AQ39" s="2" cm="1">
        <f t="array" ref="AQ39">SUMPRODUCT(--(Data!$B$65:$AGQ$65&lt;&gt;"")*(Data!B54:AGQ54&lt;&gt;""))</f>
        <v>0</v>
      </c>
      <c r="AR39" s="2" cm="1">
        <f t="array" ref="AR39">SUMPRODUCT(--(Data!$B$66:$AGQ$66&lt;&gt;"")*(Data!B54:AGQ54&lt;&gt;""))</f>
        <v>0</v>
      </c>
      <c r="AS39" s="2" cm="1">
        <f t="array" ref="AS39">SUMPRODUCT(--(Data!$B$67:$AGQ$67&lt;&gt;"")*(Data!B54:AGQ54&lt;&gt;""))</f>
        <v>0</v>
      </c>
      <c r="AT39" s="2" cm="1">
        <f t="array" ref="AT39">SUMPRODUCT(--(Data!$B$68:$AGQ$68&lt;&gt;"")*(Data!B54:AGQ54&lt;&gt;""))</f>
        <v>0</v>
      </c>
      <c r="AU39" s="2" cm="1">
        <f t="array" ref="AU39">SUMPRODUCT(--(Data!$B$69:$AGQ$69&lt;&gt;"")*(Data!B54:AGQ54&lt;&gt;""))</f>
        <v>0</v>
      </c>
      <c r="AV39" s="2" cm="1">
        <f t="array" ref="AV39">SUMPRODUCT(--(Data!$B$70:$AGQ$70&lt;&gt;"")*(Data!B54:AGQ54&lt;&gt;""))</f>
        <v>0</v>
      </c>
      <c r="AW39" s="2" cm="1">
        <f t="array" ref="AW39">SUMPRODUCT(--(Data!$B$71:$AGQ$71&lt;&gt;"")*(Data!B54:AGQ54&lt;&gt;""))</f>
        <v>0</v>
      </c>
      <c r="AX39" s="2" cm="1">
        <f t="array" ref="AX39">SUMPRODUCT(--(Data!$B$72:$AGQ$72&lt;&gt;"")*(Data!B54:AGQ54&lt;&gt;""))</f>
        <v>0</v>
      </c>
      <c r="AY39" s="2" cm="1">
        <f t="array" ref="AY39">SUMPRODUCT(--(Data!$B$73:$AGQ$73&lt;&gt;"")*(Data!B54:AGQ54&lt;&gt;""))</f>
        <v>0</v>
      </c>
      <c r="AZ39" s="2" cm="1">
        <f t="array" ref="AZ39">SUMPRODUCT(--(Data!$B$74:$AGQ$74&lt;&gt;"")*(Data!B54:AGQ54&lt;&gt;""))</f>
        <v>0</v>
      </c>
      <c r="BA39" s="2" cm="1">
        <f t="array" ref="BA39">SUMPRODUCT(--(Data!$B$75:$AGQ$75&lt;&gt;"")*(Data!B54:AGQ54&lt;&gt;""))</f>
        <v>0</v>
      </c>
      <c r="BB39" s="2" cm="1">
        <f t="array" ref="BB39">SUMPRODUCT(--(Data!$B$76:$AGQ$76&lt;&gt;"")*(Data!B54:AGQ54&lt;&gt;""))</f>
        <v>0</v>
      </c>
      <c r="BC39" s="2" cm="1">
        <f t="array" ref="BC39">SUMPRODUCT(--(Data!$B$77:$AGQ$77&lt;&gt;"")*(Data!B54:AGQ54&lt;&gt;""))</f>
        <v>0</v>
      </c>
      <c r="BD39" s="2" cm="1">
        <f t="array" ref="BD39">SUMPRODUCT(--(Data!$B$78:$AGQ$78&lt;&gt;"")*(Data!B54:AGQ54&lt;&gt;""))</f>
        <v>0</v>
      </c>
      <c r="BE39" s="2" cm="1">
        <f t="array" ref="BE39">SUMPRODUCT(--(Data!$B$79:$AGQ$79&lt;&gt;"")*(Data!B54:AGQ54&lt;&gt;""))</f>
        <v>0</v>
      </c>
      <c r="BF39" s="2" cm="1">
        <f t="array" ref="BF39">SUMPRODUCT(--(Data!$B$80:$AGQ$80&lt;&gt;"")*(Data!B54:AGQ54&lt;&gt;""))</f>
        <v>0</v>
      </c>
      <c r="BG39" s="2" cm="1">
        <f t="array" ref="BG39">SUMPRODUCT(--(Data!$B$81:$AGQ$81&lt;&gt;"")*(Data!B54:AGQ54&lt;&gt;""))</f>
        <v>0</v>
      </c>
      <c r="BH39" s="2" cm="1">
        <f t="array" ref="BH39">SUMPRODUCT(--(Data!$B$82:$AGQ$82&lt;&gt;"")*(Data!B54:AGQ54&lt;&gt;""))</f>
        <v>0</v>
      </c>
      <c r="BI39" s="2" cm="1">
        <f t="array" ref="BI39">SUMPRODUCT(--(Data!$B$83:$AGQ$83&lt;&gt;"")*(Data!B54:AGQ54&lt;&gt;""))</f>
        <v>0</v>
      </c>
      <c r="BJ39" s="2" cm="1">
        <f t="array" ref="BJ39">SUMPRODUCT(--(Data!$B$84:$AGQ$84&lt;&gt;"")*(Data!B54:AGQ54&lt;&gt;""))</f>
        <v>0</v>
      </c>
      <c r="BK39" s="2" cm="1">
        <f t="array" ref="BK39">SUMPRODUCT(--(Data!$B$85:$AGQ$85&lt;&gt;"")*(Data!B54:AGQ54&lt;&gt;""))</f>
        <v>0</v>
      </c>
      <c r="BL39" s="2" cm="1">
        <f t="array" ref="BL39">SUMPRODUCT(--(Data!$B$86:$AGQ$86&lt;&gt;"")*(Data!B54:AGQ54&lt;&gt;""))</f>
        <v>0</v>
      </c>
      <c r="BM39" s="2" cm="1">
        <f t="array" ref="BM39">SUMPRODUCT(--(Data!$B$87:$AGQ$87&lt;&gt;"")*(Data!B54:AGQ54&lt;&gt;""))</f>
        <v>0</v>
      </c>
      <c r="BN39" s="2" cm="1">
        <f t="array" ref="BN39">SUMPRODUCT(--(Data!$B$88:$AGQ$88&lt;&gt;"")*(Data!B54:AGQ54&lt;&gt;""))</f>
        <v>0</v>
      </c>
      <c r="BO39" s="2" cm="1">
        <f t="array" ref="BO39">SUMPRODUCT(--(Data!$B$89:$AGQ$89&lt;&gt;"")*(Data!B54:AGQ54&lt;&gt;""))</f>
        <v>0</v>
      </c>
      <c r="BP39" s="2" cm="1">
        <f t="array" ref="BP39">SUMPRODUCT(--(Data!$B$90:$AGQ$90&lt;&gt;"")*(Data!B54:AGQ54&lt;&gt;""))</f>
        <v>0</v>
      </c>
      <c r="BQ39" s="2" cm="1">
        <f t="array" ref="BQ39">SUMPRODUCT(--(Data!$B$91:$AGQ$91&lt;&gt;"")*(Data!B54:AGQ54&lt;&gt;""))</f>
        <v>0</v>
      </c>
      <c r="BR39" s="2" cm="1">
        <f t="array" ref="BR39">SUMPRODUCT(--(Data!$B$92:$AGQ$92&lt;&gt;"")*(Data!B54:AGQ54&lt;&gt;""))</f>
        <v>0</v>
      </c>
      <c r="BS39" s="2" cm="1">
        <f t="array" ref="BS39">SUMPRODUCT(--(Data!$B$93:$AGQ$93&lt;&gt;"")*(Data!B54:AGQ54&lt;&gt;""))</f>
        <v>0</v>
      </c>
      <c r="BT39" s="2" cm="1">
        <f t="array" ref="BT39">SUMPRODUCT(--(Data!$B$94:$AGQ$94&lt;&gt;"")*(Data!B54:AGQ54&lt;&gt;""))</f>
        <v>30</v>
      </c>
      <c r="BU39" s="2" cm="1">
        <f t="array" ref="BU39">SUMPRODUCT(--(Data!$B$95:$AGQ$95&lt;&gt;"")*(Data!B54:AGQ54&lt;&gt;""))</f>
        <v>10</v>
      </c>
      <c r="BV39" s="2" cm="1">
        <f t="array" ref="BV39">SUMPRODUCT(--(Data!$B$96:$AGQ$96&lt;&gt;"")*(Data!B54:AGQ54&lt;&gt;""))</f>
        <v>10</v>
      </c>
      <c r="BW39" s="2" cm="1">
        <f t="array" ref="BW39">SUMPRODUCT(--(Data!$B$97:$AGQ$97&lt;&gt;"")*(Data!B54:AGQ54&lt;&gt;""))</f>
        <v>30</v>
      </c>
      <c r="BX39" s="2" cm="1">
        <f t="array" ref="BX39">SUMPRODUCT(--(Data!$B$98:$AGQ$98&lt;&gt;"")*(Data!B54:AGQ54&lt;&gt;""))</f>
        <v>30</v>
      </c>
      <c r="BY39" s="2" cm="1">
        <f t="array" ref="BY39">SUMPRODUCT(--(Data!$B$99:$AGQ$99&lt;&gt;"")*(Data!B54:AGQ54&lt;&gt;""))</f>
        <v>30</v>
      </c>
      <c r="BZ39" s="2" cm="1">
        <f t="array" ref="BZ39">SUMPRODUCT(--(Data!$B$100:$AGQ$100&lt;&gt;"")*(Data!B54:AGQ54&lt;&gt;""))</f>
        <v>30</v>
      </c>
      <c r="CA39" s="2" cm="1">
        <f t="array" ref="CA39">SUMPRODUCT(--(Data!$B$101:$AGQ$101&lt;&gt;"")*(Data!B54:AGQ54&lt;&gt;""))</f>
        <v>0</v>
      </c>
      <c r="CB39" s="2" cm="1">
        <f t="array" ref="CB39">SUMPRODUCT(--(Data!$B$102:$AGQ$102&lt;&gt;"")*(Data!B54:AGQ54&lt;&gt;""))</f>
        <v>0</v>
      </c>
      <c r="CC39" s="2" cm="1">
        <f t="array" ref="CC39">SUMPRODUCT(--(Data!$B$103:$AGQ$103&lt;&gt;"")*(Data!B54:AGQ54&lt;&gt;""))</f>
        <v>0</v>
      </c>
      <c r="CD39" s="2" cm="1">
        <f t="array" ref="CD39">SUMPRODUCT(--(Data!$B$104:$AGQ$104&lt;&gt;"")*(Data!B54:AGQ54&lt;&gt;""))</f>
        <v>0</v>
      </c>
      <c r="CE39" s="2" cm="1">
        <f t="array" ref="CE39">SUMPRODUCT(--(Data!$B$105:$AGQ$105&lt;&gt;"")*(Data!B54:AGQ54&lt;&gt;""))</f>
        <v>0</v>
      </c>
      <c r="CF39" s="2" cm="1">
        <f t="array" ref="CF39">SUMPRODUCT(--(Data!$B$106:$AGQ$106&lt;&gt;"")*(Data!B54:AGQ54&lt;&gt;""))</f>
        <v>0</v>
      </c>
      <c r="CG39" s="2" cm="1">
        <f t="array" ref="CG39">SUMPRODUCT(--(Data!$B$107:$AGQ$107&lt;&gt;"")*(Data!B54:AGQ54&lt;&gt;""))</f>
        <v>0</v>
      </c>
      <c r="CH39" s="2" cm="1">
        <f t="array" ref="CH39">SUMPRODUCT(--(Data!$B$108:$AGQ$108&lt;&gt;"")*(Data!B54:AGQ54&lt;&gt;""))</f>
        <v>0</v>
      </c>
      <c r="CI39" s="2" cm="1">
        <f t="array" ref="CI39">SUMPRODUCT(--(Data!$B$109:$AGQ$109&lt;&gt;"")*(Data!B54:AGQ54&lt;&gt;""))</f>
        <v>0</v>
      </c>
      <c r="CJ39" s="2" cm="1">
        <f t="array" ref="CJ39">SUMPRODUCT(--(Data!$B$110:$AGQ$110&lt;&gt;"")*(Data!B54:AGQ54&lt;&gt;""))</f>
        <v>0</v>
      </c>
      <c r="CK39" s="2" cm="1">
        <f t="array" ref="CK39">SUMPRODUCT(--(Data!$B$111:$AGQ$111&lt;&gt;"")*(Data!B54:AGQ54&lt;&gt;""))</f>
        <v>0</v>
      </c>
      <c r="CL39" s="2" cm="1">
        <f t="array" ref="CL39">SUMPRODUCT(--(Data!$B$112:$AGQ$112&lt;&gt;"")*(Data!B54:AGQ54&lt;&gt;""))</f>
        <v>0</v>
      </c>
      <c r="CM39" s="2" cm="1">
        <f t="array" ref="CM39">SUMPRODUCT(--(Data!$B$113:$AGQ$113&lt;&gt;"")*(Data!B54:AGQ54&lt;&gt;""))</f>
        <v>0</v>
      </c>
      <c r="CN39" s="2" cm="1">
        <f t="array" ref="CN39">SUMPRODUCT(--(Data!$B$114:$AGQ$114&lt;&gt;"")*(Data!B54:AGQ54&lt;&gt;""))</f>
        <v>0</v>
      </c>
      <c r="CO39" s="2" cm="1">
        <f t="array" ref="CO39">SUMPRODUCT(--(Data!$B$115:$AGQ$115&lt;&gt;"")*(Data!B54:AGQ54&lt;&gt;""))</f>
        <v>0</v>
      </c>
      <c r="CP39" s="2" cm="1">
        <f t="array" ref="CP39">SUMPRODUCT(--(Data!$B$116:$AGQ$116&lt;&gt;"")*(Data!B54:AGQ54&lt;&gt;""))</f>
        <v>0</v>
      </c>
      <c r="CQ39" s="2" cm="1">
        <f t="array" ref="CQ39">SUMPRODUCT(--(Data!$B$117:$AGQ$117&lt;&gt;"")*(Data!B54:AGQ54&lt;&gt;""))</f>
        <v>0</v>
      </c>
      <c r="CR39" s="2" cm="1">
        <f t="array" ref="CR39">SUMPRODUCT(--(Data!$B$118:$AGQ$118&lt;&gt;"")*(Data!B54:AGQ54&lt;&gt;""))</f>
        <v>0</v>
      </c>
      <c r="CS39" s="2" cm="1">
        <f t="array" ref="CS39">SUMPRODUCT(--(Data!$B$119:$AGQ$119&lt;&gt;"")*(Data!B54:AGQ54&lt;&gt;""))</f>
        <v>0</v>
      </c>
      <c r="CT39" s="2" cm="1">
        <f t="array" ref="CT39">SUMPRODUCT(--(Data!$B$120:$AGQ$120&lt;&gt;"")*(Data!B54:AGQ54&lt;&gt;""))</f>
        <v>0</v>
      </c>
      <c r="CU39" s="2" cm="1">
        <f t="array" ref="CU39">SUMPRODUCT(--(Data!$B$121:$AGQ$121&lt;&gt;"")*(Data!B54:AGQ54&lt;&gt;""))</f>
        <v>0</v>
      </c>
      <c r="CV39" s="2" cm="1">
        <f t="array" ref="CV39">SUMPRODUCT(--(Data!$B$122:$AGQ$122&lt;&gt;"")*(Data!B54:AGQ54&lt;&gt;""))</f>
        <v>0</v>
      </c>
      <c r="CW39" s="2" cm="1">
        <f t="array" ref="CW39">SUMPRODUCT(--(Data!$B$123:$AGQ$123&lt;&gt;"")*(Data!B54:AGQ54&lt;&gt;""))</f>
        <v>0</v>
      </c>
      <c r="CX39" s="2" cm="1">
        <f t="array" ref="CX39">SUMPRODUCT(--(Data!$B$124:$AGQ$124&lt;&gt;"")*(Data!B54:AGQ54&lt;&gt;""))</f>
        <v>0</v>
      </c>
      <c r="CY39" s="2" cm="1">
        <f t="array" ref="CY39">SUMPRODUCT(--(Data!$B$125:$AGQ$125&lt;&gt;"")*(Data!B54:AGQ54&lt;&gt;""))</f>
        <v>0</v>
      </c>
      <c r="CZ39" s="2" cm="1">
        <f t="array" ref="CZ39">SUMPRODUCT(--(Data!$B$126:$AGQ$126&lt;&gt;"")*(Data!B54:AGQ54&lt;&gt;""))</f>
        <v>0</v>
      </c>
      <c r="DA39" s="2" cm="1">
        <f t="array" ref="DA39">SUMPRODUCT(--(Data!$B$127:$AGQ$127&lt;&gt;"")*(Data!B54:AGQ54&lt;&gt;""))</f>
        <v>0</v>
      </c>
      <c r="DB39" s="2" cm="1">
        <f t="array" ref="DB39">SUMPRODUCT(--(Data!$B$128:$AGQ$128&lt;&gt;"")*(Data!B54:AGQ54&lt;&gt;""))</f>
        <v>0</v>
      </c>
      <c r="DC39" s="2" cm="1">
        <f t="array" ref="DC39">SUMPRODUCT(--(Data!$B$129:$AGQ$129&lt;&gt;"")*(Data!B54:AGQ54&lt;&gt;""))</f>
        <v>0</v>
      </c>
      <c r="DD39" s="2" cm="1">
        <f t="array" ref="DD39">SUMPRODUCT(--(Data!$B$130:$AGQ$130&lt;&gt;"")*(Data!B54:AGQ54&lt;&gt;""))</f>
        <v>0</v>
      </c>
      <c r="DE39" s="2" cm="1">
        <f t="array" ref="DE39">SUMPRODUCT(--(Data!$B$131:$AGQ$131&lt;&gt;"")*(Data!B54:AGQ54&lt;&gt;""))</f>
        <v>0</v>
      </c>
      <c r="DF39" s="2" cm="1">
        <f t="array" ref="DF39">SUMPRODUCT(--(Data!$B$132:$AGQ$132&lt;&gt;"")*(Data!B54:AGQ54&lt;&gt;""))</f>
        <v>0</v>
      </c>
      <c r="DG39" s="2" cm="1">
        <f t="array" ref="DG39">SUMPRODUCT(--(Data!$B$133:$AGQ$133&lt;&gt;"")*(Data!B54:AGQ54&lt;&gt;""))</f>
        <v>0</v>
      </c>
      <c r="DH39" s="2" cm="1">
        <f t="array" ref="DH39">SUMPRODUCT(--(Data!$B$134:$AGQ$134&lt;&gt;"")*(Data!B54:AGQ54&lt;&gt;""))</f>
        <v>0</v>
      </c>
      <c r="DI39" s="2" cm="1">
        <f t="array" ref="DI39">SUMPRODUCT(--(Data!$B$135:$AGQ$135&lt;&gt;"")*(Data!B54:AGQ54&lt;&gt;""))</f>
        <v>0</v>
      </c>
      <c r="DJ39" s="2" cm="1">
        <f t="array" ref="DJ39">SUMPRODUCT(--(Data!$B$136:$AGQ$136&lt;&gt;"")*(Data!B54:AGQ54&lt;&gt;""))</f>
        <v>0</v>
      </c>
      <c r="DK39" s="2" cm="1">
        <f t="array" ref="DK39">SUMPRODUCT(--(Data!$B$137:$AGQ$137&lt;&gt;"")*(Data!B54:AGQ54&lt;&gt;""))</f>
        <v>0</v>
      </c>
      <c r="DL39" s="2" cm="1">
        <f t="array" ref="DL39">SUMPRODUCT(--(Data!$B$138:$AGQ$138&lt;&gt;"")*(Data!B54:AGQ54&lt;&gt;""))</f>
        <v>0</v>
      </c>
      <c r="DM39" s="2" cm="1">
        <f t="array" ref="DM39">SUMPRODUCT(--(Data!$B$139:$AGQ$139&lt;&gt;"")*(Data!B54:AGQ54&lt;&gt;""))</f>
        <v>0</v>
      </c>
      <c r="DN39" s="2" cm="1">
        <f t="array" ref="DN39">SUMPRODUCT(--(Data!$B$140:$AGQ$140&lt;&gt;"")*(Data!B54:AGQ54&lt;&gt;""))</f>
        <v>0</v>
      </c>
      <c r="DO39" s="2" cm="1">
        <f t="array" ref="DO39">SUMPRODUCT(--(Data!$B$141:$AGQ$141&lt;&gt;"")*(Data!B54:AGQ54&lt;&gt;""))</f>
        <v>0</v>
      </c>
      <c r="DP39" s="2" cm="1">
        <f t="array" ref="DP39">SUMPRODUCT(--(Data!$B$142:$AGQ$142&lt;&gt;"")*(Data!B54:AGQ54&lt;&gt;""))</f>
        <v>0</v>
      </c>
      <c r="DQ39" s="2" cm="1">
        <f t="array" ref="DQ39">SUMPRODUCT(--(Data!$B$143:$AGQ$143&lt;&gt;"")*(Data!B54:AGQ54&lt;&gt;""))</f>
        <v>0</v>
      </c>
      <c r="DR39" s="2" cm="1">
        <f t="array" ref="DR39">SUMPRODUCT(--(Data!$B$144:$AGQ$144&lt;&gt;"")*(Data!B54:AGQ54&lt;&gt;""))</f>
        <v>0</v>
      </c>
      <c r="DS39" s="2" cm="1">
        <f t="array" ref="DS39">SUMPRODUCT(--(Data!$B$145:$AGQ$145&lt;&gt;"")*(Data!B54:AGQ54&lt;&gt;""))</f>
        <v>0</v>
      </c>
      <c r="DT39" s="2" cm="1">
        <f t="array" ref="DT39">SUMPRODUCT(--(Data!$B$146:$AGQ$146&lt;&gt;"")*(Data!B54:AGQ54&lt;&gt;""))</f>
        <v>0</v>
      </c>
      <c r="DU39" s="2" cm="1">
        <f t="array" ref="DU39">SUMPRODUCT(--(Data!$B$147:$AGQ$147&lt;&gt;"")*(Data!B54:AGQ54&lt;&gt;""))</f>
        <v>0</v>
      </c>
      <c r="DV39" s="2" cm="1">
        <f t="array" ref="DV39">SUMPRODUCT(--(Data!$B$148:$AGQ$148&lt;&gt;"")*(Data!B54:AGQ54&lt;&gt;""))</f>
        <v>0</v>
      </c>
      <c r="DW39" s="2" cm="1">
        <f t="array" ref="DW39">SUMPRODUCT(--(Data!$B$149:$AGQ$149&lt;&gt;"")*(Data!B54:AGQ54&lt;&gt;""))</f>
        <v>0</v>
      </c>
      <c r="DX39" s="2" cm="1">
        <f t="array" ref="DX39">SUMPRODUCT(--(Data!$B$150:$AGQ$150&lt;&gt;"")*(Data!B54:AGQ54&lt;&gt;""))</f>
        <v>0</v>
      </c>
      <c r="DY39" s="2" cm="1">
        <f t="array" ref="DY39">SUMPRODUCT(--(Data!$B$151:$AGQ$151&lt;&gt;"")*(Data!B54:AGQ54&lt;&gt;""))</f>
        <v>0</v>
      </c>
      <c r="DZ39" s="2" cm="1">
        <f t="array" ref="DZ39">SUMPRODUCT(--(Data!$B$152:$AGQ$152&lt;&gt;"")*(Data!B54:AGQ54&lt;&gt;""))</f>
        <v>0</v>
      </c>
      <c r="EA39" s="2" cm="1">
        <f t="array" ref="EA39">SUMPRODUCT(--(Data!$B$153:$AGQ$153&lt;&gt;"")*(Data!B54:AGQ54&lt;&gt;""))</f>
        <v>0</v>
      </c>
      <c r="EB39" s="2" cm="1">
        <f t="array" ref="EB39">SUMPRODUCT(--(Data!$B$154:$AGQ$154&lt;&gt;"")*(Data!B54:AGQ54&lt;&gt;""))</f>
        <v>0</v>
      </c>
      <c r="EC39" s="2" cm="1">
        <f t="array" ref="EC39">SUMPRODUCT(--(Data!$B$155:$AGQ$155&lt;&gt;"")*(Data!B54:AGQ54&lt;&gt;""))</f>
        <v>0</v>
      </c>
      <c r="ED39" s="2" cm="1">
        <f t="array" ref="ED39">SUMPRODUCT(--(Data!$B$156:$AGQ$156&lt;&gt;"")*(Data!B54:AGQ54&lt;&gt;""))</f>
        <v>0</v>
      </c>
      <c r="EE39" s="2" cm="1">
        <f t="array" ref="EE39">SUMPRODUCT(--(Data!$B$157:$AGQ$157&lt;&gt;"")*(Data!B54:AGQ54&lt;&gt;""))</f>
        <v>0</v>
      </c>
      <c r="EF39" s="2" cm="1">
        <f t="array" ref="EF39">SUMPRODUCT(--(Data!$B$158:$AGQ$158&lt;&gt;"")*(Data!B54:AGQ54&lt;&gt;""))</f>
        <v>0</v>
      </c>
      <c r="EG39" s="2" cm="1">
        <f t="array" ref="EG39">SUMPRODUCT(--(Data!$B$159:$AGQ$159&lt;&gt;"")*(Data!B54:AGQ54&lt;&gt;""))</f>
        <v>0</v>
      </c>
      <c r="EH39" s="2" cm="1">
        <f t="array" ref="EH39">SUMPRODUCT(--(Data!$B$160:$AGQ$160&lt;&gt;"")*(Data!B54:AGQ54&lt;&gt;""))</f>
        <v>0</v>
      </c>
      <c r="EI39" s="2" cm="1">
        <f t="array" ref="EI39">SUMPRODUCT(--(Data!$B$161:$AGQ$161&lt;&gt;"")*(Data!B54:AGQ54&lt;&gt;""))</f>
        <v>0</v>
      </c>
      <c r="EJ39" s="2" cm="1">
        <f t="array" ref="EJ39">SUMPRODUCT(--(Data!$B$162:$AGQ$162&lt;&gt;"")*(Data!B54:AGQ54&lt;&gt;""))</f>
        <v>0</v>
      </c>
      <c r="EK39" s="2" cm="1">
        <f t="array" ref="EK39">SUMPRODUCT(--(Data!$B$163:$AGQ$163&lt;&gt;"")*(Data!B54:AGQ54&lt;&gt;""))</f>
        <v>0</v>
      </c>
      <c r="EL39" s="2" cm="1">
        <f t="array" ref="EL39">SUMPRODUCT(--(Data!$B$164:$AGQ$164&lt;&gt;"")*(Data!B54:AGQ54&lt;&gt;""))</f>
        <v>0</v>
      </c>
      <c r="EM39" s="2" cm="1">
        <f t="array" ref="EM39">SUMPRODUCT(--(Data!$B$165:$AGQ$165&lt;&gt;"")*(Data!B54:AGQ54&lt;&gt;""))</f>
        <v>0</v>
      </c>
      <c r="EN39" s="2" cm="1">
        <f t="array" ref="EN39">SUMPRODUCT(--(Data!$B$166:$AGQ$166&lt;&gt;"")*(Data!B54:AGQ54&lt;&gt;""))</f>
        <v>0</v>
      </c>
      <c r="EU39" s="2" t="str">
        <f t="shared" si="0"/>
        <v>R3LIVE</v>
      </c>
      <c r="EV39" s="2">
        <f t="shared" si="1"/>
        <v>3</v>
      </c>
    </row>
    <row r="40" spans="1:157" x14ac:dyDescent="0.25">
      <c r="A40" s="1" t="str">
        <f>Data!A55</f>
        <v>RS-SLAM</v>
      </c>
      <c r="B40" s="12" t="s">
        <v>341</v>
      </c>
      <c r="C40" s="2" cm="1">
        <f t="array" ref="C40">SUMPRODUCT(--(Data!$B$25:$AGQ$25&lt;&gt;"")*(Data!B55:AGQ55&lt;&gt;""))</f>
        <v>0</v>
      </c>
      <c r="D40" s="2" cm="1">
        <f t="array" ref="D40">SUMPRODUCT(--(Data!$B$26:$AGQ$26&lt;&gt;"")*(Data!B55:AGQ55&lt;&gt;""))</f>
        <v>0</v>
      </c>
      <c r="E40" s="2" cm="1">
        <f t="array" ref="E40">SUMPRODUCT(--(Data!$B$27:$AGQ$27&lt;&gt;"")*(Data!B55:AGQ55&lt;&gt;""))</f>
        <v>0</v>
      </c>
      <c r="F40" s="2" cm="1">
        <f t="array" ref="F40">SUMPRODUCT(--(Data!$B$28:$AGQ$28&lt;&gt;"")*(Data!B55:AGQ55&lt;&gt;""))</f>
        <v>0</v>
      </c>
      <c r="G40" s="2" cm="1">
        <f t="array" ref="G40">SUMPRODUCT(--(Data!$B$29:$AGQ$29&lt;&gt;"")*(Data!B55:AGQ55&lt;&gt;""))</f>
        <v>0</v>
      </c>
      <c r="H40" s="2" cm="1">
        <f t="array" ref="H40">SUMPRODUCT(--(Data!$B$30:$AGQ$30&lt;&gt;"")*(Data!B55:AGQ55&lt;&gt;""))</f>
        <v>0</v>
      </c>
      <c r="I40" s="2" cm="1">
        <f t="array" ref="I40">SUMPRODUCT(--(Data!$B$31:$AGQ$31&lt;&gt;"")*(Data!B55:AGQ55&lt;&gt;""))</f>
        <v>0</v>
      </c>
      <c r="J40" s="2" cm="1">
        <f t="array" ref="J40">SUMPRODUCT(--(Data!$B$32:$AGQ$32&lt;&gt;"")*(Data!B55:AGQ55&lt;&gt;""))</f>
        <v>0</v>
      </c>
      <c r="K40" s="2" cm="1">
        <f t="array" ref="K40">SUMPRODUCT(--(Data!$B$33:$AGQ$33&lt;&gt;"")*(Data!B55:AGQ55&lt;&gt;""))</f>
        <v>0</v>
      </c>
      <c r="L40" s="2" cm="1">
        <f t="array" ref="L40">SUMPRODUCT(--(Data!$B$34:$AGQ$34&lt;&gt;"")*(Data!B55:AGQ55&lt;&gt;""))</f>
        <v>0</v>
      </c>
      <c r="M40" s="2" cm="1">
        <f t="array" ref="M40">SUMPRODUCT(--(Data!$B$35:$AGQ$35&lt;&gt;"")*(Data!B55:AGQ55&lt;&gt;""))</f>
        <v>0</v>
      </c>
      <c r="N40" s="2" cm="1">
        <f t="array" ref="N40">SUMPRODUCT(--(Data!$B$36:$AGQ$36&lt;&gt;"")*(Data!B55:AGQ55&lt;&gt;""))</f>
        <v>0</v>
      </c>
      <c r="O40" s="2" cm="1">
        <f t="array" ref="O40">SUMPRODUCT(--(Data!$B$37:$AGQ$37&lt;&gt;"")*(Data!B55:AGQ55&lt;&gt;""))</f>
        <v>0</v>
      </c>
      <c r="P40" s="2" cm="1">
        <f t="array" ref="P40">SUMPRODUCT(--(Data!$B$38:$AGQ$38&lt;&gt;"")*(Data!B55:AGQ55&lt;&gt;""))</f>
        <v>0</v>
      </c>
      <c r="Q40" s="2" cm="1">
        <f t="array" ref="Q40">SUMPRODUCT(--(Data!$B$39:$AGQ$39&lt;&gt;"")*(Data!B55:AGQ55&lt;&gt;""))</f>
        <v>0</v>
      </c>
      <c r="R40" s="2" cm="1">
        <f t="array" ref="R40">SUMPRODUCT(--(Data!$B$40:$AGQ$40&lt;&gt;"")*(Data!B55:AGQ55&lt;&gt;""))</f>
        <v>0</v>
      </c>
      <c r="S40" s="2" cm="1">
        <f t="array" ref="S40">SUMPRODUCT(--(Data!$B$41:$AGQ$41&lt;&gt;"")*(Data!B55:AGQ55&lt;&gt;""))</f>
        <v>0</v>
      </c>
      <c r="T40" s="2" cm="1">
        <f t="array" ref="T40">SUMPRODUCT(--(Data!$B$42:$AGQ$42&lt;&gt;"")*(Data!B55:AGQ55&lt;&gt;""))</f>
        <v>0</v>
      </c>
      <c r="U40" s="2" cm="1">
        <f t="array" ref="U40">SUMPRODUCT(--(Data!$B$43:$AGQ$43&lt;&gt;"")*(Data!B55:AGQ55&lt;&gt;""))</f>
        <v>0</v>
      </c>
      <c r="V40" s="2" cm="1">
        <f t="array" ref="V40">SUMPRODUCT(--(Data!$B$44:$AGQ$44&lt;&gt;"")*(Data!B55:AGQ55&lt;&gt;""))</f>
        <v>0</v>
      </c>
      <c r="W40" s="2" cm="1">
        <f t="array" ref="W40">SUMPRODUCT(--(Data!$B$45:$AGQ$45&lt;&gt;"")*(Data!B55:AGQ55&lt;&gt;""))</f>
        <v>0</v>
      </c>
      <c r="X40" s="2" cm="1">
        <f t="array" ref="X40">SUMPRODUCT(--(Data!$B$46:$AGQ$46&lt;&gt;"")*(Data!B55:AGQ55&lt;&gt;""))</f>
        <v>0</v>
      </c>
      <c r="Y40" s="2" cm="1">
        <f t="array" ref="Y40">SUMPRODUCT(--(Data!$B$47:$AGQ$47&lt;&gt;"")*(Data!B55:AGQ55&lt;&gt;""))</f>
        <v>0</v>
      </c>
      <c r="Z40" s="2" cm="1">
        <f t="array" ref="Z40">SUMPRODUCT(--(Data!$B$48:$AGQ$48&lt;&gt;"")*(Data!B55:AGQ55&lt;&gt;""))</f>
        <v>0</v>
      </c>
      <c r="AA40" s="2" cm="1">
        <f t="array" ref="AA40">SUMPRODUCT(--(Data!$B$49:$AGQ$49&lt;&gt;"")*(Data!B55:AGQ55&lt;&gt;""))</f>
        <v>0</v>
      </c>
      <c r="AB40" s="2" cm="1">
        <f t="array" ref="AB40">SUMPRODUCT(--(Data!$B$50:$AGQ$50&lt;&gt;"")*(Data!B55:AGQ55&lt;&gt;""))</f>
        <v>0</v>
      </c>
      <c r="AC40" s="2" cm="1">
        <f t="array" ref="AC40">SUMPRODUCT(--(Data!$B$51:$AGQ$51&lt;&gt;"")*(Data!B55:AGQ55&lt;&gt;""))</f>
        <v>0</v>
      </c>
      <c r="AD40" s="2" cm="1">
        <f t="array" ref="AD40">SUMPRODUCT(--(Data!$B$52:$AGQ$52&lt;&gt;"")*(Data!B55:AGQ55&lt;&gt;""))</f>
        <v>0</v>
      </c>
      <c r="AE40" s="2" cm="1">
        <f t="array" ref="AE40">SUMPRODUCT(--(Data!$B$53:$AGQ$53&lt;&gt;"")*(Data!B55:AGQ55&lt;&gt;""))</f>
        <v>0</v>
      </c>
      <c r="AF40" s="2" cm="1">
        <f t="array" ref="AF40">SUMPRODUCT(--(Data!$B$54:$AGQ$54&lt;&gt;"")*(Data!B55:AGQ55&lt;&gt;""))</f>
        <v>0</v>
      </c>
      <c r="AG40" s="208"/>
      <c r="AH40" s="2" cm="1">
        <f t="array" ref="AH40">SUMPRODUCT(--(Data!$B$56:$AGQ$56&lt;&gt;"")*(Data!B55:AGQ55&lt;&gt;""))</f>
        <v>0</v>
      </c>
      <c r="AI40" s="2" cm="1">
        <f t="array" ref="AI40">SUMPRODUCT(--(Data!$B$57:$AGQ$57&lt;&gt;"")*(Data!B55:AGQ55&lt;&gt;""))</f>
        <v>0</v>
      </c>
      <c r="AJ40" s="2" cm="1">
        <f t="array" ref="AJ40">SUMPRODUCT(--(Data!$B$58:$AGQ$58&lt;&gt;"")*(Data!B55:AGQ55&lt;&gt;""))</f>
        <v>0</v>
      </c>
      <c r="AK40" s="2" cm="1">
        <f t="array" ref="AK40">SUMPRODUCT(--(Data!$B$59:$AGQ$59&lt;&gt;"")*(Data!B55:AGQ55&lt;&gt;""))</f>
        <v>0</v>
      </c>
      <c r="AL40" s="2" cm="1">
        <f t="array" ref="AL40">SUMPRODUCT(--(Data!$B$60:$AGQ$60&lt;&gt;"")*(Data!B55:AGQ55&lt;&gt;""))</f>
        <v>0</v>
      </c>
      <c r="AM40" s="2" cm="1">
        <f t="array" ref="AM40">SUMPRODUCT(--(Data!$B$61:$AGQ$61&lt;&gt;"")*(Data!B55:AGQ55&lt;&gt;""))</f>
        <v>0</v>
      </c>
      <c r="AN40" s="2" cm="1">
        <f t="array" ref="AN40">SUMPRODUCT(--(Data!$B$62:$AGQ$62&lt;&gt;"")*(Data!B55:AGQ55&lt;&gt;""))</f>
        <v>0</v>
      </c>
      <c r="AO40" s="2" cm="1">
        <f t="array" ref="AO40">SUMPRODUCT(--(Data!$B$63:$AGQ$63&lt;&gt;"")*(Data!B55:AGQ55&lt;&gt;""))</f>
        <v>0</v>
      </c>
      <c r="AP40" s="2" cm="1">
        <f t="array" ref="AP40">SUMPRODUCT(--(Data!$B$64:$AGQ$64&lt;&gt;"")*(Data!B55:AGQ55&lt;&gt;""))</f>
        <v>0</v>
      </c>
      <c r="AQ40" s="2" cm="1">
        <f t="array" ref="AQ40">SUMPRODUCT(--(Data!$B$65:$AGQ$65&lt;&gt;"")*(Data!B55:AGQ55&lt;&gt;""))</f>
        <v>0</v>
      </c>
      <c r="AR40" s="2" cm="1">
        <f t="array" ref="AR40">SUMPRODUCT(--(Data!$B$66:$AGQ$66&lt;&gt;"")*(Data!B55:AGQ55&lt;&gt;""))</f>
        <v>0</v>
      </c>
      <c r="AS40" s="2" cm="1">
        <f t="array" ref="AS40">SUMPRODUCT(--(Data!$B$67:$AGQ$67&lt;&gt;"")*(Data!B55:AGQ55&lt;&gt;""))</f>
        <v>0</v>
      </c>
      <c r="AT40" s="2" cm="1">
        <f t="array" ref="AT40">SUMPRODUCT(--(Data!$B$68:$AGQ$68&lt;&gt;"")*(Data!B55:AGQ55&lt;&gt;""))</f>
        <v>0</v>
      </c>
      <c r="AU40" s="2" cm="1">
        <f t="array" ref="AU40">SUMPRODUCT(--(Data!$B$69:$AGQ$69&lt;&gt;"")*(Data!B55:AGQ55&lt;&gt;""))</f>
        <v>0</v>
      </c>
      <c r="AV40" s="2" cm="1">
        <f t="array" ref="AV40">SUMPRODUCT(--(Data!$B$70:$AGQ$70&lt;&gt;"")*(Data!B55:AGQ55&lt;&gt;""))</f>
        <v>0</v>
      </c>
      <c r="AW40" s="2" cm="1">
        <f t="array" ref="AW40">SUMPRODUCT(--(Data!$B$71:$AGQ$71&lt;&gt;"")*(Data!B55:AGQ55&lt;&gt;""))</f>
        <v>0</v>
      </c>
      <c r="AX40" s="2" cm="1">
        <f t="array" ref="AX40">SUMPRODUCT(--(Data!$B$72:$AGQ$72&lt;&gt;"")*(Data!B55:AGQ55&lt;&gt;""))</f>
        <v>0</v>
      </c>
      <c r="AY40" s="2" cm="1">
        <f t="array" ref="AY40">SUMPRODUCT(--(Data!$B$73:$AGQ$73&lt;&gt;"")*(Data!B55:AGQ55&lt;&gt;""))</f>
        <v>0</v>
      </c>
      <c r="AZ40" s="2" cm="1">
        <f t="array" ref="AZ40">SUMPRODUCT(--(Data!$B$74:$AGQ$74&lt;&gt;"")*(Data!B55:AGQ55&lt;&gt;""))</f>
        <v>0</v>
      </c>
      <c r="BA40" s="2" cm="1">
        <f t="array" ref="BA40">SUMPRODUCT(--(Data!$B$75:$AGQ$75&lt;&gt;"")*(Data!B55:AGQ55&lt;&gt;""))</f>
        <v>0</v>
      </c>
      <c r="BB40" s="2" cm="1">
        <f t="array" ref="BB40">SUMPRODUCT(--(Data!$B$76:$AGQ$76&lt;&gt;"")*(Data!B55:AGQ55&lt;&gt;""))</f>
        <v>0</v>
      </c>
      <c r="BC40" s="2" cm="1">
        <f t="array" ref="BC40">SUMPRODUCT(--(Data!$B$77:$AGQ$77&lt;&gt;"")*(Data!B55:AGQ55&lt;&gt;""))</f>
        <v>0</v>
      </c>
      <c r="BD40" s="2" cm="1">
        <f t="array" ref="BD40">SUMPRODUCT(--(Data!$B$78:$AGQ$78&lt;&gt;"")*(Data!B55:AGQ55&lt;&gt;""))</f>
        <v>0</v>
      </c>
      <c r="BE40" s="2" cm="1">
        <f t="array" ref="BE40">SUMPRODUCT(--(Data!$B$79:$AGQ$79&lt;&gt;"")*(Data!B55:AGQ55&lt;&gt;""))</f>
        <v>0</v>
      </c>
      <c r="BF40" s="2" cm="1">
        <f t="array" ref="BF40">SUMPRODUCT(--(Data!$B$80:$AGQ$80&lt;&gt;"")*(Data!B55:AGQ55&lt;&gt;""))</f>
        <v>0</v>
      </c>
      <c r="BG40" s="2" cm="1">
        <f t="array" ref="BG40">SUMPRODUCT(--(Data!$B$81:$AGQ$81&lt;&gt;"")*(Data!B55:AGQ55&lt;&gt;""))</f>
        <v>0</v>
      </c>
      <c r="BH40" s="2" cm="1">
        <f t="array" ref="BH40">SUMPRODUCT(--(Data!$B$82:$AGQ$82&lt;&gt;"")*(Data!B55:AGQ55&lt;&gt;""))</f>
        <v>0</v>
      </c>
      <c r="BI40" s="2" cm="1">
        <f t="array" ref="BI40">SUMPRODUCT(--(Data!$B$83:$AGQ$83&lt;&gt;"")*(Data!B55:AGQ55&lt;&gt;""))</f>
        <v>0</v>
      </c>
      <c r="BJ40" s="2" cm="1">
        <f t="array" ref="BJ40">SUMPRODUCT(--(Data!$B$84:$AGQ$84&lt;&gt;"")*(Data!B55:AGQ55&lt;&gt;""))</f>
        <v>0</v>
      </c>
      <c r="BK40" s="2" cm="1">
        <f t="array" ref="BK40">SUMPRODUCT(--(Data!$B$85:$AGQ$85&lt;&gt;"")*(Data!B55:AGQ55&lt;&gt;""))</f>
        <v>0</v>
      </c>
      <c r="BL40" s="2" cm="1">
        <f t="array" ref="BL40">SUMPRODUCT(--(Data!$B$86:$AGQ$86&lt;&gt;"")*(Data!B55:AGQ55&lt;&gt;""))</f>
        <v>0</v>
      </c>
      <c r="BM40" s="2" cm="1">
        <f t="array" ref="BM40">SUMPRODUCT(--(Data!$B$87:$AGQ$87&lt;&gt;"")*(Data!B55:AGQ55&lt;&gt;""))</f>
        <v>0</v>
      </c>
      <c r="BN40" s="2" cm="1">
        <f t="array" ref="BN40">SUMPRODUCT(--(Data!$B$88:$AGQ$88&lt;&gt;"")*(Data!B55:AGQ55&lt;&gt;""))</f>
        <v>0</v>
      </c>
      <c r="BO40" s="2" cm="1">
        <f t="array" ref="BO40">SUMPRODUCT(--(Data!$B$89:$AGQ$89&lt;&gt;"")*(Data!B55:AGQ55&lt;&gt;""))</f>
        <v>0</v>
      </c>
      <c r="BP40" s="2" cm="1">
        <f t="array" ref="BP40">SUMPRODUCT(--(Data!$B$90:$AGQ$90&lt;&gt;"")*(Data!B55:AGQ55&lt;&gt;""))</f>
        <v>0</v>
      </c>
      <c r="BQ40" s="2" cm="1">
        <f t="array" ref="BQ40">SUMPRODUCT(--(Data!$B$91:$AGQ$91&lt;&gt;"")*(Data!B55:AGQ55&lt;&gt;""))</f>
        <v>0</v>
      </c>
      <c r="BR40" s="2" cm="1">
        <f t="array" ref="BR40">SUMPRODUCT(--(Data!$B$92:$AGQ$92&lt;&gt;"")*(Data!B55:AGQ55&lt;&gt;""))</f>
        <v>0</v>
      </c>
      <c r="BS40" s="2" cm="1">
        <f t="array" ref="BS40">SUMPRODUCT(--(Data!$B$93:$AGQ$93&lt;&gt;"")*(Data!B55:AGQ55&lt;&gt;""))</f>
        <v>0</v>
      </c>
      <c r="BT40" s="2" cm="1">
        <f t="array" ref="BT40">SUMPRODUCT(--(Data!$B$94:$AGQ$94&lt;&gt;"")*(Data!B55:AGQ55&lt;&gt;""))</f>
        <v>0</v>
      </c>
      <c r="BU40" s="2" cm="1">
        <f t="array" ref="BU40">SUMPRODUCT(--(Data!$B$95:$AGQ$95&lt;&gt;"")*(Data!B55:AGQ55&lt;&gt;""))</f>
        <v>0</v>
      </c>
      <c r="BV40" s="2" cm="1">
        <f t="array" ref="BV40">SUMPRODUCT(--(Data!$B$96:$AGQ$96&lt;&gt;"")*(Data!B55:AGQ55&lt;&gt;""))</f>
        <v>0</v>
      </c>
      <c r="BW40" s="2" cm="1">
        <f t="array" ref="BW40">SUMPRODUCT(--(Data!$B$97:$AGQ$97&lt;&gt;"")*(Data!B55:AGQ55&lt;&gt;""))</f>
        <v>0</v>
      </c>
      <c r="BX40" s="2" cm="1">
        <f t="array" ref="BX40">SUMPRODUCT(--(Data!$B$98:$AGQ$98&lt;&gt;"")*(Data!B55:AGQ55&lt;&gt;""))</f>
        <v>0</v>
      </c>
      <c r="BY40" s="2" cm="1">
        <f t="array" ref="BY40">SUMPRODUCT(--(Data!$B$99:$AGQ$99&lt;&gt;"")*(Data!B55:AGQ55&lt;&gt;""))</f>
        <v>0</v>
      </c>
      <c r="BZ40" s="2" cm="1">
        <f t="array" ref="BZ40">SUMPRODUCT(--(Data!$B$100:$AGQ$100&lt;&gt;"")*(Data!B55:AGQ55&lt;&gt;""))</f>
        <v>0</v>
      </c>
      <c r="CA40" s="2" cm="1">
        <f t="array" ref="CA40">SUMPRODUCT(--(Data!$B$101:$AGQ$101&lt;&gt;"")*(Data!B55:AGQ55&lt;&gt;""))</f>
        <v>0</v>
      </c>
      <c r="CB40" s="2" cm="1">
        <f t="array" ref="CB40">SUMPRODUCT(--(Data!$B$102:$AGQ$102&lt;&gt;"")*(Data!B55:AGQ55&lt;&gt;""))</f>
        <v>0</v>
      </c>
      <c r="CC40" s="2" cm="1">
        <f t="array" ref="CC40">SUMPRODUCT(--(Data!$B$103:$AGQ$103&lt;&gt;"")*(Data!B55:AGQ55&lt;&gt;""))</f>
        <v>0</v>
      </c>
      <c r="CD40" s="2" cm="1">
        <f t="array" ref="CD40">SUMPRODUCT(--(Data!$B$104:$AGQ$104&lt;&gt;"")*(Data!B55:AGQ55&lt;&gt;""))</f>
        <v>0</v>
      </c>
      <c r="CE40" s="2" cm="1">
        <f t="array" ref="CE40">SUMPRODUCT(--(Data!$B$105:$AGQ$105&lt;&gt;"")*(Data!B55:AGQ55&lt;&gt;""))</f>
        <v>0</v>
      </c>
      <c r="CF40" s="2" cm="1">
        <f t="array" ref="CF40">SUMPRODUCT(--(Data!$B$106:$AGQ$106&lt;&gt;"")*(Data!B55:AGQ55&lt;&gt;""))</f>
        <v>0</v>
      </c>
      <c r="CG40" s="2" cm="1">
        <f t="array" ref="CG40">SUMPRODUCT(--(Data!$B$107:$AGQ$107&lt;&gt;"")*(Data!B55:AGQ55&lt;&gt;""))</f>
        <v>0</v>
      </c>
      <c r="CH40" s="2" cm="1">
        <f t="array" ref="CH40">SUMPRODUCT(--(Data!$B$108:$AGQ$108&lt;&gt;"")*(Data!B55:AGQ55&lt;&gt;""))</f>
        <v>0</v>
      </c>
      <c r="CI40" s="2" cm="1">
        <f t="array" ref="CI40">SUMPRODUCT(--(Data!$B$109:$AGQ$109&lt;&gt;"")*(Data!B55:AGQ55&lt;&gt;""))</f>
        <v>0</v>
      </c>
      <c r="CJ40" s="2" cm="1">
        <f t="array" ref="CJ40">SUMPRODUCT(--(Data!$B$110:$AGQ$110&lt;&gt;"")*(Data!B55:AGQ55&lt;&gt;""))</f>
        <v>0</v>
      </c>
      <c r="CK40" s="2" cm="1">
        <f t="array" ref="CK40">SUMPRODUCT(--(Data!$B$111:$AGQ$111&lt;&gt;"")*(Data!B55:AGQ55&lt;&gt;""))</f>
        <v>0</v>
      </c>
      <c r="CL40" s="2" cm="1">
        <f t="array" ref="CL40">SUMPRODUCT(--(Data!$B$112:$AGQ$112&lt;&gt;"")*(Data!B55:AGQ55&lt;&gt;""))</f>
        <v>0</v>
      </c>
      <c r="CM40" s="2" cm="1">
        <f t="array" ref="CM40">SUMPRODUCT(--(Data!$B$113:$AGQ$113&lt;&gt;"")*(Data!B55:AGQ55&lt;&gt;""))</f>
        <v>0</v>
      </c>
      <c r="CN40" s="2" cm="1">
        <f t="array" ref="CN40">SUMPRODUCT(--(Data!$B$114:$AGQ$114&lt;&gt;"")*(Data!B55:AGQ55&lt;&gt;""))</f>
        <v>0</v>
      </c>
      <c r="CO40" s="2" cm="1">
        <f t="array" ref="CO40">SUMPRODUCT(--(Data!$B$115:$AGQ$115&lt;&gt;"")*(Data!B55:AGQ55&lt;&gt;""))</f>
        <v>0</v>
      </c>
      <c r="CP40" s="2" cm="1">
        <f t="array" ref="CP40">SUMPRODUCT(--(Data!$B$116:$AGQ$116&lt;&gt;"")*(Data!B55:AGQ55&lt;&gt;""))</f>
        <v>0</v>
      </c>
      <c r="CQ40" s="2" cm="1">
        <f t="array" ref="CQ40">SUMPRODUCT(--(Data!$B$117:$AGQ$117&lt;&gt;"")*(Data!B55:AGQ55&lt;&gt;""))</f>
        <v>0</v>
      </c>
      <c r="CR40" s="2" cm="1">
        <f t="array" ref="CR40">SUMPRODUCT(--(Data!$B$118:$AGQ$118&lt;&gt;"")*(Data!B55:AGQ55&lt;&gt;""))</f>
        <v>0</v>
      </c>
      <c r="CS40" s="2" cm="1">
        <f t="array" ref="CS40">SUMPRODUCT(--(Data!$B$119:$AGQ$119&lt;&gt;"")*(Data!B55:AGQ55&lt;&gt;""))</f>
        <v>0</v>
      </c>
      <c r="CT40" s="2" cm="1">
        <f t="array" ref="CT40">SUMPRODUCT(--(Data!$B$120:$AGQ$120&lt;&gt;"")*(Data!B55:AGQ55&lt;&gt;""))</f>
        <v>0</v>
      </c>
      <c r="CU40" s="2" cm="1">
        <f t="array" ref="CU40">SUMPRODUCT(--(Data!$B$121:$AGQ$121&lt;&gt;"")*(Data!B55:AGQ55&lt;&gt;""))</f>
        <v>0</v>
      </c>
      <c r="CV40" s="2" cm="1">
        <f t="array" ref="CV40">SUMPRODUCT(--(Data!$B$122:$AGQ$122&lt;&gt;"")*(Data!B55:AGQ55&lt;&gt;""))</f>
        <v>0</v>
      </c>
      <c r="CW40" s="2" cm="1">
        <f t="array" ref="CW40">SUMPRODUCT(--(Data!$B$123:$AGQ$123&lt;&gt;"")*(Data!B55:AGQ55&lt;&gt;""))</f>
        <v>0</v>
      </c>
      <c r="CX40" s="2" cm="1">
        <f t="array" ref="CX40">SUMPRODUCT(--(Data!$B$124:$AGQ$124&lt;&gt;"")*(Data!B55:AGQ55&lt;&gt;""))</f>
        <v>0</v>
      </c>
      <c r="CY40" s="2" cm="1">
        <f t="array" ref="CY40">SUMPRODUCT(--(Data!$B$125:$AGQ$125&lt;&gt;"")*(Data!B55:AGQ55&lt;&gt;""))</f>
        <v>0</v>
      </c>
      <c r="CZ40" s="2" cm="1">
        <f t="array" ref="CZ40">SUMPRODUCT(--(Data!$B$126:$AGQ$126&lt;&gt;"")*(Data!B55:AGQ55&lt;&gt;""))</f>
        <v>0</v>
      </c>
      <c r="DA40" s="2" cm="1">
        <f t="array" ref="DA40">SUMPRODUCT(--(Data!$B$127:$AGQ$127&lt;&gt;"")*(Data!B55:AGQ55&lt;&gt;""))</f>
        <v>0</v>
      </c>
      <c r="DB40" s="2" cm="1">
        <f t="array" ref="DB40">SUMPRODUCT(--(Data!$B$128:$AGQ$128&lt;&gt;"")*(Data!B55:AGQ55&lt;&gt;""))</f>
        <v>0</v>
      </c>
      <c r="DC40" s="2" cm="1">
        <f t="array" ref="DC40">SUMPRODUCT(--(Data!$B$129:$AGQ$129&lt;&gt;"")*(Data!B55:AGQ55&lt;&gt;""))</f>
        <v>0</v>
      </c>
      <c r="DD40" s="2" cm="1">
        <f t="array" ref="DD40">SUMPRODUCT(--(Data!$B$130:$AGQ$130&lt;&gt;"")*(Data!B55:AGQ55&lt;&gt;""))</f>
        <v>0</v>
      </c>
      <c r="DE40" s="2" cm="1">
        <f t="array" ref="DE40">SUMPRODUCT(--(Data!$B$131:$AGQ$131&lt;&gt;"")*(Data!B55:AGQ55&lt;&gt;""))</f>
        <v>0</v>
      </c>
      <c r="DF40" s="2" cm="1">
        <f t="array" ref="DF40">SUMPRODUCT(--(Data!$B$132:$AGQ$132&lt;&gt;"")*(Data!B55:AGQ55&lt;&gt;""))</f>
        <v>0</v>
      </c>
      <c r="DG40" s="2" cm="1">
        <f t="array" ref="DG40">SUMPRODUCT(--(Data!$B$133:$AGQ$133&lt;&gt;"")*(Data!B55:AGQ55&lt;&gt;""))</f>
        <v>0</v>
      </c>
      <c r="DH40" s="2" cm="1">
        <f t="array" ref="DH40">SUMPRODUCT(--(Data!$B$134:$AGQ$134&lt;&gt;"")*(Data!B55:AGQ55&lt;&gt;""))</f>
        <v>0</v>
      </c>
      <c r="DI40" s="2" cm="1">
        <f t="array" ref="DI40">SUMPRODUCT(--(Data!$B$135:$AGQ$135&lt;&gt;"")*(Data!B55:AGQ55&lt;&gt;""))</f>
        <v>0</v>
      </c>
      <c r="DJ40" s="2" cm="1">
        <f t="array" ref="DJ40">SUMPRODUCT(--(Data!$B$136:$AGQ$136&lt;&gt;"")*(Data!B55:AGQ55&lt;&gt;""))</f>
        <v>0</v>
      </c>
      <c r="DK40" s="2" cm="1">
        <f t="array" ref="DK40">SUMPRODUCT(--(Data!$B$137:$AGQ$137&lt;&gt;"")*(Data!B55:AGQ55&lt;&gt;""))</f>
        <v>0</v>
      </c>
      <c r="DL40" s="2" cm="1">
        <f t="array" ref="DL40">SUMPRODUCT(--(Data!$B$138:$AGQ$138&lt;&gt;"")*(Data!B55:AGQ55&lt;&gt;""))</f>
        <v>0</v>
      </c>
      <c r="DM40" s="2" cm="1">
        <f t="array" ref="DM40">SUMPRODUCT(--(Data!$B$139:$AGQ$139&lt;&gt;"")*(Data!B55:AGQ55&lt;&gt;""))</f>
        <v>0</v>
      </c>
      <c r="DN40" s="2" cm="1">
        <f t="array" ref="DN40">SUMPRODUCT(--(Data!$B$140:$AGQ$140&lt;&gt;"")*(Data!B55:AGQ55&lt;&gt;""))</f>
        <v>0</v>
      </c>
      <c r="DO40" s="2" cm="1">
        <f t="array" ref="DO40">SUMPRODUCT(--(Data!$B$141:$AGQ$141&lt;&gt;"")*(Data!B55:AGQ55&lt;&gt;""))</f>
        <v>0</v>
      </c>
      <c r="DP40" s="2" cm="1">
        <f t="array" ref="DP40">SUMPRODUCT(--(Data!$B$142:$AGQ$142&lt;&gt;"")*(Data!B55:AGQ55&lt;&gt;""))</f>
        <v>0</v>
      </c>
      <c r="DQ40" s="2" cm="1">
        <f t="array" ref="DQ40">SUMPRODUCT(--(Data!$B$143:$AGQ$143&lt;&gt;"")*(Data!B55:AGQ55&lt;&gt;""))</f>
        <v>0</v>
      </c>
      <c r="DR40" s="2" cm="1">
        <f t="array" ref="DR40">SUMPRODUCT(--(Data!$B$144:$AGQ$144&lt;&gt;"")*(Data!B55:AGQ55&lt;&gt;""))</f>
        <v>0</v>
      </c>
      <c r="DS40" s="2" cm="1">
        <f t="array" ref="DS40">SUMPRODUCT(--(Data!$B$145:$AGQ$145&lt;&gt;"")*(Data!B55:AGQ55&lt;&gt;""))</f>
        <v>0</v>
      </c>
      <c r="DT40" s="2" cm="1">
        <f t="array" ref="DT40">SUMPRODUCT(--(Data!$B$146:$AGQ$146&lt;&gt;"")*(Data!B55:AGQ55&lt;&gt;""))</f>
        <v>0</v>
      </c>
      <c r="DU40" s="2" cm="1">
        <f t="array" ref="DU40">SUMPRODUCT(--(Data!$B$147:$AGQ$147&lt;&gt;"")*(Data!B55:AGQ55&lt;&gt;""))</f>
        <v>0</v>
      </c>
      <c r="DV40" s="2" cm="1">
        <f t="array" ref="DV40">SUMPRODUCT(--(Data!$B$148:$AGQ$148&lt;&gt;"")*(Data!B55:AGQ55&lt;&gt;""))</f>
        <v>0</v>
      </c>
      <c r="DW40" s="2" cm="1">
        <f t="array" ref="DW40">SUMPRODUCT(--(Data!$B$149:$AGQ$149&lt;&gt;"")*(Data!B55:AGQ55&lt;&gt;""))</f>
        <v>0</v>
      </c>
      <c r="DX40" s="2" cm="1">
        <f t="array" ref="DX40">SUMPRODUCT(--(Data!$B$150:$AGQ$150&lt;&gt;"")*(Data!B55:AGQ55&lt;&gt;""))</f>
        <v>0</v>
      </c>
      <c r="DY40" s="2" cm="1">
        <f t="array" ref="DY40">SUMPRODUCT(--(Data!$B$151:$AGQ$151&lt;&gt;"")*(Data!B55:AGQ55&lt;&gt;""))</f>
        <v>0</v>
      </c>
      <c r="DZ40" s="2" cm="1">
        <f t="array" ref="DZ40">SUMPRODUCT(--(Data!$B$152:$AGQ$152&lt;&gt;"")*(Data!B55:AGQ55&lt;&gt;""))</f>
        <v>0</v>
      </c>
      <c r="EA40" s="2" cm="1">
        <f t="array" ref="EA40">SUMPRODUCT(--(Data!$B$153:$AGQ$153&lt;&gt;"")*(Data!B55:AGQ55&lt;&gt;""))</f>
        <v>0</v>
      </c>
      <c r="EB40" s="2" cm="1">
        <f t="array" ref="EB40">SUMPRODUCT(--(Data!$B$154:$AGQ$154&lt;&gt;"")*(Data!B55:AGQ55&lt;&gt;""))</f>
        <v>0</v>
      </c>
      <c r="EC40" s="2" cm="1">
        <f t="array" ref="EC40">SUMPRODUCT(--(Data!$B$155:$AGQ$155&lt;&gt;"")*(Data!B55:AGQ55&lt;&gt;""))</f>
        <v>0</v>
      </c>
      <c r="ED40" s="2" cm="1">
        <f t="array" ref="ED40">SUMPRODUCT(--(Data!$B$156:$AGQ$156&lt;&gt;"")*(Data!B55:AGQ55&lt;&gt;""))</f>
        <v>0</v>
      </c>
      <c r="EE40" s="2" cm="1">
        <f t="array" ref="EE40">SUMPRODUCT(--(Data!$B$157:$AGQ$157&lt;&gt;"")*(Data!B55:AGQ55&lt;&gt;""))</f>
        <v>0</v>
      </c>
      <c r="EF40" s="2" cm="1">
        <f t="array" ref="EF40">SUMPRODUCT(--(Data!$B$158:$AGQ$158&lt;&gt;"")*(Data!B55:AGQ55&lt;&gt;""))</f>
        <v>0</v>
      </c>
      <c r="EG40" s="2" cm="1">
        <f t="array" ref="EG40">SUMPRODUCT(--(Data!$B$159:$AGQ$159&lt;&gt;"")*(Data!B55:AGQ55&lt;&gt;""))</f>
        <v>0</v>
      </c>
      <c r="EH40" s="2" cm="1">
        <f t="array" ref="EH40">SUMPRODUCT(--(Data!$B$160:$AGQ$160&lt;&gt;"")*(Data!B55:AGQ55&lt;&gt;""))</f>
        <v>0</v>
      </c>
      <c r="EI40" s="2" cm="1">
        <f t="array" ref="EI40">SUMPRODUCT(--(Data!$B$161:$AGQ$161&lt;&gt;"")*(Data!B55:AGQ55&lt;&gt;""))</f>
        <v>0</v>
      </c>
      <c r="EJ40" s="2" cm="1">
        <f t="array" ref="EJ40">SUMPRODUCT(--(Data!$B$162:$AGQ$162&lt;&gt;"")*(Data!B55:AGQ55&lt;&gt;""))</f>
        <v>0</v>
      </c>
      <c r="EK40" s="2" cm="1">
        <f t="array" ref="EK40">SUMPRODUCT(--(Data!$B$163:$AGQ$163&lt;&gt;"")*(Data!B55:AGQ55&lt;&gt;""))</f>
        <v>0</v>
      </c>
      <c r="EL40" s="2" cm="1">
        <f t="array" ref="EL40">SUMPRODUCT(--(Data!$B$164:$AGQ$164&lt;&gt;"")*(Data!B55:AGQ55&lt;&gt;""))</f>
        <v>0</v>
      </c>
      <c r="EM40" s="2" cm="1">
        <f t="array" ref="EM40">SUMPRODUCT(--(Data!$B$165:$AGQ$165&lt;&gt;"")*(Data!B55:AGQ55&lt;&gt;""))</f>
        <v>0</v>
      </c>
      <c r="EN40" s="2" cm="1">
        <f t="array" ref="EN40">SUMPRODUCT(--(Data!$B$166:$AGQ$166&lt;&gt;"")*(Data!B55:AGQ55&lt;&gt;""))</f>
        <v>0</v>
      </c>
      <c r="EU40" s="2" t="str">
        <f t="shared" si="0"/>
        <v>cuVSLAM</v>
      </c>
      <c r="EV40" s="2">
        <f t="shared" si="1"/>
        <v>0</v>
      </c>
    </row>
    <row r="41" spans="1:157" x14ac:dyDescent="0.25">
      <c r="A41" s="1" t="str">
        <f>Data!A56</f>
        <v>LOAM</v>
      </c>
      <c r="B41" s="12" t="s">
        <v>251</v>
      </c>
      <c r="C41" s="2" cm="1">
        <f t="array" ref="C41">SUMPRODUCT(--(Data!$B$25:$AGQ$25&lt;&gt;"")*(Data!B56:AGQ56&lt;&gt;""))</f>
        <v>0</v>
      </c>
      <c r="D41" s="2" cm="1">
        <f t="array" ref="D41">SUMPRODUCT(--(Data!$B$26:$AGQ$26&lt;&gt;"")*(Data!B56:AGQ56&lt;&gt;""))</f>
        <v>11</v>
      </c>
      <c r="E41" s="2" cm="1">
        <f t="array" ref="E41">SUMPRODUCT(--(Data!$B$27:$AGQ$27&lt;&gt;"")*(Data!B56:AGQ56&lt;&gt;""))</f>
        <v>0</v>
      </c>
      <c r="F41" s="2" cm="1">
        <f t="array" ref="F41">SUMPRODUCT(--(Data!$B$28:$AGQ$28&lt;&gt;"")*(Data!B56:AGQ56&lt;&gt;""))</f>
        <v>0</v>
      </c>
      <c r="G41" s="2" cm="1">
        <f t="array" ref="G41">SUMPRODUCT(--(Data!$B$29:$AGQ$29&lt;&gt;"")*(Data!B56:AGQ56&lt;&gt;""))</f>
        <v>0</v>
      </c>
      <c r="H41" s="2" cm="1">
        <f t="array" ref="H41">SUMPRODUCT(--(Data!$B$30:$AGQ$30&lt;&gt;"")*(Data!B56:AGQ56&lt;&gt;""))</f>
        <v>0</v>
      </c>
      <c r="I41" s="2" cm="1">
        <f t="array" ref="I41">SUMPRODUCT(--(Data!$B$31:$AGQ$31&lt;&gt;"")*(Data!B56:AGQ56&lt;&gt;""))</f>
        <v>0</v>
      </c>
      <c r="J41" s="2" cm="1">
        <f t="array" ref="J41">SUMPRODUCT(--(Data!$B$32:$AGQ$32&lt;&gt;"")*(Data!B56:AGQ56&lt;&gt;""))</f>
        <v>13</v>
      </c>
      <c r="K41" s="2" cm="1">
        <f t="array" ref="K41">SUMPRODUCT(--(Data!$B$33:$AGQ$33&lt;&gt;"")*(Data!B56:AGQ56&lt;&gt;""))</f>
        <v>8</v>
      </c>
      <c r="L41" s="2" cm="1">
        <f t="array" ref="L41">SUMPRODUCT(--(Data!$B$34:$AGQ$34&lt;&gt;"")*(Data!B56:AGQ56&lt;&gt;""))</f>
        <v>6</v>
      </c>
      <c r="M41" s="2" cm="1">
        <f t="array" ref="M41">SUMPRODUCT(--(Data!$B$35:$AGQ$35&lt;&gt;"")*(Data!B56:AGQ56&lt;&gt;""))</f>
        <v>13</v>
      </c>
      <c r="N41" s="2" cm="1">
        <f t="array" ref="N41">SUMPRODUCT(--(Data!$B$36:$AGQ$36&lt;&gt;"")*(Data!B56:AGQ56&lt;&gt;""))</f>
        <v>0</v>
      </c>
      <c r="O41" s="2" cm="1">
        <f t="array" ref="O41">SUMPRODUCT(--(Data!$B$37:$AGQ$37&lt;&gt;"")*(Data!B56:AGQ56&lt;&gt;""))</f>
        <v>0</v>
      </c>
      <c r="P41" s="2" cm="1">
        <f t="array" ref="P41">SUMPRODUCT(--(Data!$B$38:$AGQ$38&lt;&gt;"")*(Data!B56:AGQ56&lt;&gt;""))</f>
        <v>0</v>
      </c>
      <c r="Q41" s="2" cm="1">
        <f t="array" ref="Q41">SUMPRODUCT(--(Data!$B$39:$AGQ$39&lt;&gt;"")*(Data!B56:AGQ56&lt;&gt;""))</f>
        <v>0</v>
      </c>
      <c r="R41" s="2" cm="1">
        <f t="array" ref="R41">SUMPRODUCT(--(Data!$B$40:$AGQ$40&lt;&gt;"")*(Data!B56:AGQ56&lt;&gt;""))</f>
        <v>0</v>
      </c>
      <c r="S41" s="2" cm="1">
        <f t="array" ref="S41">SUMPRODUCT(--(Data!$B$41:$AGQ$41&lt;&gt;"")*(Data!B56:AGQ56&lt;&gt;""))</f>
        <v>0</v>
      </c>
      <c r="T41" s="2" cm="1">
        <f t="array" ref="T41">SUMPRODUCT(--(Data!$B$42:$AGQ$42&lt;&gt;"")*(Data!B56:AGQ56&lt;&gt;""))</f>
        <v>0</v>
      </c>
      <c r="U41" s="2" cm="1">
        <f t="array" ref="U41">SUMPRODUCT(--(Data!$B$43:$AGQ$43&lt;&gt;"")*(Data!B56:AGQ56&lt;&gt;""))</f>
        <v>44</v>
      </c>
      <c r="V41" s="2" cm="1">
        <f t="array" ref="V41">SUMPRODUCT(--(Data!$B$44:$AGQ$44&lt;&gt;"")*(Data!B56:AGQ56&lt;&gt;""))</f>
        <v>11</v>
      </c>
      <c r="W41" s="2" cm="1">
        <f t="array" ref="W41">SUMPRODUCT(--(Data!$B$45:$AGQ$45&lt;&gt;"")*(Data!B56:AGQ56&lt;&gt;""))</f>
        <v>11</v>
      </c>
      <c r="X41" s="2" cm="1">
        <f t="array" ref="X41">SUMPRODUCT(--(Data!$B$46:$AGQ$46&lt;&gt;"")*(Data!B56:AGQ56&lt;&gt;""))</f>
        <v>0</v>
      </c>
      <c r="Y41" s="2" cm="1">
        <f t="array" ref="Y41">SUMPRODUCT(--(Data!$B$47:$AGQ$47&lt;&gt;"")*(Data!B56:AGQ56&lt;&gt;""))</f>
        <v>0</v>
      </c>
      <c r="Z41" s="2" cm="1">
        <f t="array" ref="Z41">SUMPRODUCT(--(Data!$B$48:$AGQ$48&lt;&gt;"")*(Data!B56:AGQ56&lt;&gt;""))</f>
        <v>0</v>
      </c>
      <c r="AA41" s="2" cm="1">
        <f t="array" ref="AA41">SUMPRODUCT(--(Data!$B$49:$AGQ$49&lt;&gt;"")*(Data!B56:AGQ56&lt;&gt;""))</f>
        <v>0</v>
      </c>
      <c r="AB41" s="2" cm="1">
        <f t="array" ref="AB41">SUMPRODUCT(--(Data!$B$50:$AGQ$50&lt;&gt;"")*(Data!B56:AGQ56&lt;&gt;""))</f>
        <v>0</v>
      </c>
      <c r="AC41" s="2" cm="1">
        <f t="array" ref="AC41">SUMPRODUCT(--(Data!$B$51:$AGQ$51&lt;&gt;"")*(Data!B56:AGQ56&lt;&gt;""))</f>
        <v>0</v>
      </c>
      <c r="AD41" s="2" cm="1">
        <f t="array" ref="AD41">SUMPRODUCT(--(Data!$B$52:$AGQ$52&lt;&gt;"")*(Data!B56:AGQ56&lt;&gt;""))</f>
        <v>6</v>
      </c>
      <c r="AE41" s="2" cm="1">
        <f t="array" ref="AE41">SUMPRODUCT(--(Data!$B$53:$AGQ$53&lt;&gt;"")*(Data!B56:AGQ56&lt;&gt;""))</f>
        <v>0</v>
      </c>
      <c r="AF41" s="2" cm="1">
        <f t="array" ref="AF41">SUMPRODUCT(--(Data!$B$54:$AGQ$54&lt;&gt;"")*(Data!B56:AGQ56&lt;&gt;""))</f>
        <v>0</v>
      </c>
      <c r="AG41" s="2" cm="1">
        <f t="array" ref="AG41">SUMPRODUCT(--(Data!$B$55:$AGQ$55&lt;&gt;"")*(Data!B56:AGQ56&lt;&gt;""))</f>
        <v>0</v>
      </c>
      <c r="AH41" s="208"/>
      <c r="AI41" s="2" cm="1">
        <f t="array" ref="AI41">SUMPRODUCT(--(Data!$B$57:$AGQ$57&lt;&gt;"")*(Data!B56:AGQ56&lt;&gt;""))</f>
        <v>52</v>
      </c>
      <c r="AJ41" s="2" cm="1">
        <f t="array" ref="AJ41">SUMPRODUCT(--(Data!$B$58:$AGQ$58&lt;&gt;"")*(Data!B56:AGQ56&lt;&gt;""))</f>
        <v>22</v>
      </c>
      <c r="AK41" s="2" cm="1">
        <f t="array" ref="AK41">SUMPRODUCT(--(Data!$B$59:$AGQ$59&lt;&gt;"")*(Data!B56:AGQ56&lt;&gt;""))</f>
        <v>13</v>
      </c>
      <c r="AL41" s="2" cm="1">
        <f t="array" ref="AL41">SUMPRODUCT(--(Data!$B$60:$AGQ$60&lt;&gt;"")*(Data!B56:AGQ56&lt;&gt;""))</f>
        <v>11</v>
      </c>
      <c r="AM41" s="2" cm="1">
        <f t="array" ref="AM41">SUMPRODUCT(--(Data!$B$61:$AGQ$61&lt;&gt;"")*(Data!B56:AGQ56&lt;&gt;""))</f>
        <v>11</v>
      </c>
      <c r="AN41" s="2" cm="1">
        <f t="array" ref="AN41">SUMPRODUCT(--(Data!$B$62:$AGQ$62&lt;&gt;"")*(Data!B56:AGQ56&lt;&gt;""))</f>
        <v>11</v>
      </c>
      <c r="AO41" s="2" cm="1">
        <f t="array" ref="AO41">SUMPRODUCT(--(Data!$B$63:$AGQ$63&lt;&gt;"")*(Data!B56:AGQ56&lt;&gt;""))</f>
        <v>11</v>
      </c>
      <c r="AP41" s="2" cm="1">
        <f t="array" ref="AP41">SUMPRODUCT(--(Data!$B$64:$AGQ$64&lt;&gt;"")*(Data!B56:AGQ56&lt;&gt;""))</f>
        <v>11</v>
      </c>
      <c r="AQ41" s="2" cm="1">
        <f t="array" ref="AQ41">SUMPRODUCT(--(Data!$B$65:$AGQ$65&lt;&gt;"")*(Data!B56:AGQ56&lt;&gt;""))</f>
        <v>11</v>
      </c>
      <c r="AR41" s="2" cm="1">
        <f t="array" ref="AR41">SUMPRODUCT(--(Data!$B$66:$AGQ$66&lt;&gt;"")*(Data!B56:AGQ56&lt;&gt;""))</f>
        <v>11</v>
      </c>
      <c r="AS41" s="2" cm="1">
        <f t="array" ref="AS41">SUMPRODUCT(--(Data!$B$67:$AGQ$67&lt;&gt;"")*(Data!B56:AGQ56&lt;&gt;""))</f>
        <v>11</v>
      </c>
      <c r="AT41" s="2" cm="1">
        <f t="array" ref="AT41">SUMPRODUCT(--(Data!$B$68:$AGQ$68&lt;&gt;"")*(Data!B56:AGQ56&lt;&gt;""))</f>
        <v>0</v>
      </c>
      <c r="AU41" s="2" cm="1">
        <f t="array" ref="AU41">SUMPRODUCT(--(Data!$B$69:$AGQ$69&lt;&gt;"")*(Data!B56:AGQ56&lt;&gt;""))</f>
        <v>0</v>
      </c>
      <c r="AV41" s="2" cm="1">
        <f t="array" ref="AV41">SUMPRODUCT(--(Data!$B$70:$AGQ$70&lt;&gt;"")*(Data!B56:AGQ56&lt;&gt;""))</f>
        <v>0</v>
      </c>
      <c r="AW41" s="2" cm="1">
        <f t="array" ref="AW41">SUMPRODUCT(--(Data!$B$71:$AGQ$71&lt;&gt;"")*(Data!B56:AGQ56&lt;&gt;""))</f>
        <v>0</v>
      </c>
      <c r="AX41" s="2" cm="1">
        <f t="array" ref="AX41">SUMPRODUCT(--(Data!$B$72:$AGQ$72&lt;&gt;"")*(Data!B56:AGQ56&lt;&gt;""))</f>
        <v>0</v>
      </c>
      <c r="AY41" s="2" cm="1">
        <f t="array" ref="AY41">SUMPRODUCT(--(Data!$B$73:$AGQ$73&lt;&gt;"")*(Data!B56:AGQ56&lt;&gt;""))</f>
        <v>0</v>
      </c>
      <c r="AZ41" s="2" cm="1">
        <f t="array" ref="AZ41">SUMPRODUCT(--(Data!$B$74:$AGQ$74&lt;&gt;"")*(Data!B56:AGQ56&lt;&gt;""))</f>
        <v>0</v>
      </c>
      <c r="BA41" s="2" cm="1">
        <f t="array" ref="BA41">SUMPRODUCT(--(Data!$B$75:$AGQ$75&lt;&gt;"")*(Data!B56:AGQ56&lt;&gt;""))</f>
        <v>0</v>
      </c>
      <c r="BB41" s="2" cm="1">
        <f t="array" ref="BB41">SUMPRODUCT(--(Data!$B$76:$AGQ$76&lt;&gt;"")*(Data!B56:AGQ56&lt;&gt;""))</f>
        <v>0</v>
      </c>
      <c r="BC41" s="2" cm="1">
        <f t="array" ref="BC41">SUMPRODUCT(--(Data!$B$77:$AGQ$77&lt;&gt;"")*(Data!B56:AGQ56&lt;&gt;""))</f>
        <v>0</v>
      </c>
      <c r="BD41" s="2" cm="1">
        <f t="array" ref="BD41">SUMPRODUCT(--(Data!$B$78:$AGQ$78&lt;&gt;"")*(Data!B56:AGQ56&lt;&gt;""))</f>
        <v>0</v>
      </c>
      <c r="BE41" s="2" cm="1">
        <f t="array" ref="BE41">SUMPRODUCT(--(Data!$B$79:$AGQ$79&lt;&gt;"")*(Data!B56:AGQ56&lt;&gt;""))</f>
        <v>0</v>
      </c>
      <c r="BF41" s="2" cm="1">
        <f t="array" ref="BF41">SUMPRODUCT(--(Data!$B$80:$AGQ$80&lt;&gt;"")*(Data!B56:AGQ56&lt;&gt;""))</f>
        <v>0</v>
      </c>
      <c r="BG41" s="2" cm="1">
        <f t="array" ref="BG41">SUMPRODUCT(--(Data!$B$81:$AGQ$81&lt;&gt;"")*(Data!B56:AGQ56&lt;&gt;""))</f>
        <v>0</v>
      </c>
      <c r="BH41" s="2" cm="1">
        <f t="array" ref="BH41">SUMPRODUCT(--(Data!$B$82:$AGQ$82&lt;&gt;"")*(Data!B56:AGQ56&lt;&gt;""))</f>
        <v>0</v>
      </c>
      <c r="BI41" s="2" cm="1">
        <f t="array" ref="BI41">SUMPRODUCT(--(Data!$B$83:$AGQ$83&lt;&gt;"")*(Data!B56:AGQ56&lt;&gt;""))</f>
        <v>0</v>
      </c>
      <c r="BJ41" s="2" cm="1">
        <f t="array" ref="BJ41">SUMPRODUCT(--(Data!$B$84:$AGQ$84&lt;&gt;"")*(Data!B56:AGQ56&lt;&gt;""))</f>
        <v>0</v>
      </c>
      <c r="BK41" s="2" cm="1">
        <f t="array" ref="BK41">SUMPRODUCT(--(Data!$B$85:$AGQ$85&lt;&gt;"")*(Data!B56:AGQ56&lt;&gt;""))</f>
        <v>0</v>
      </c>
      <c r="BL41" s="2" cm="1">
        <f t="array" ref="BL41">SUMPRODUCT(--(Data!$B$86:$AGQ$86&lt;&gt;"")*(Data!B56:AGQ56&lt;&gt;""))</f>
        <v>0</v>
      </c>
      <c r="BM41" s="2" cm="1">
        <f t="array" ref="BM41">SUMPRODUCT(--(Data!$B$87:$AGQ$87&lt;&gt;"")*(Data!B56:AGQ56&lt;&gt;""))</f>
        <v>0</v>
      </c>
      <c r="BN41" s="2" cm="1">
        <f t="array" ref="BN41">SUMPRODUCT(--(Data!$B$88:$AGQ$88&lt;&gt;"")*(Data!B56:AGQ56&lt;&gt;""))</f>
        <v>0</v>
      </c>
      <c r="BO41" s="2" cm="1">
        <f t="array" ref="BO41">SUMPRODUCT(--(Data!$B$89:$AGQ$89&lt;&gt;"")*(Data!B56:AGQ56&lt;&gt;""))</f>
        <v>0</v>
      </c>
      <c r="BP41" s="2" cm="1">
        <f t="array" ref="BP41">SUMPRODUCT(--(Data!$B$90:$AGQ$90&lt;&gt;"")*(Data!B56:AGQ56&lt;&gt;""))</f>
        <v>9</v>
      </c>
      <c r="BQ41" s="2" cm="1">
        <f t="array" ref="BQ41">SUMPRODUCT(--(Data!$B$91:$AGQ$91&lt;&gt;"")*(Data!B56:AGQ56&lt;&gt;""))</f>
        <v>0</v>
      </c>
      <c r="BR41" s="2" cm="1">
        <f t="array" ref="BR41">SUMPRODUCT(--(Data!$B$92:$AGQ$92&lt;&gt;"")*(Data!B56:AGQ56&lt;&gt;""))</f>
        <v>0</v>
      </c>
      <c r="BS41" s="2" cm="1">
        <f t="array" ref="BS41">SUMPRODUCT(--(Data!$B$93:$AGQ$93&lt;&gt;"")*(Data!B56:AGQ56&lt;&gt;""))</f>
        <v>0</v>
      </c>
      <c r="BT41" s="2" cm="1">
        <f t="array" ref="BT41">SUMPRODUCT(--(Data!$B$94:$AGQ$94&lt;&gt;"")*(Data!B56:AGQ56&lt;&gt;""))</f>
        <v>0</v>
      </c>
      <c r="BU41" s="2" cm="1">
        <f t="array" ref="BU41">SUMPRODUCT(--(Data!$B$95:$AGQ$95&lt;&gt;"")*(Data!B56:AGQ56&lt;&gt;""))</f>
        <v>0</v>
      </c>
      <c r="BV41" s="2" cm="1">
        <f t="array" ref="BV41">SUMPRODUCT(--(Data!$B$96:$AGQ$96&lt;&gt;"")*(Data!B56:AGQ56&lt;&gt;""))</f>
        <v>0</v>
      </c>
      <c r="BW41" s="2" cm="1">
        <f t="array" ref="BW41">SUMPRODUCT(--(Data!$B$97:$AGQ$97&lt;&gt;"")*(Data!B56:AGQ56&lt;&gt;""))</f>
        <v>0</v>
      </c>
      <c r="BX41" s="2" cm="1">
        <f t="array" ref="BX41">SUMPRODUCT(--(Data!$B$98:$AGQ$98&lt;&gt;"")*(Data!B56:AGQ56&lt;&gt;""))</f>
        <v>0</v>
      </c>
      <c r="BY41" s="2" cm="1">
        <f t="array" ref="BY41">SUMPRODUCT(--(Data!$B$99:$AGQ$99&lt;&gt;"")*(Data!B56:AGQ56&lt;&gt;""))</f>
        <v>0</v>
      </c>
      <c r="BZ41" s="2" cm="1">
        <f t="array" ref="BZ41">SUMPRODUCT(--(Data!$B$100:$AGQ$100&lt;&gt;"")*(Data!B56:AGQ56&lt;&gt;""))</f>
        <v>0</v>
      </c>
      <c r="CA41" s="2" cm="1">
        <f t="array" ref="CA41">SUMPRODUCT(--(Data!$B$101:$AGQ$101&lt;&gt;"")*(Data!B56:AGQ56&lt;&gt;""))</f>
        <v>9</v>
      </c>
      <c r="CB41" s="2" cm="1">
        <f t="array" ref="CB41">SUMPRODUCT(--(Data!$B$102:$AGQ$102&lt;&gt;"")*(Data!B56:AGQ56&lt;&gt;""))</f>
        <v>0</v>
      </c>
      <c r="CC41" s="2" cm="1">
        <f t="array" ref="CC41">SUMPRODUCT(--(Data!$B$103:$AGQ$103&lt;&gt;"")*(Data!B56:AGQ56&lt;&gt;""))</f>
        <v>0</v>
      </c>
      <c r="CD41" s="2" cm="1">
        <f t="array" ref="CD41">SUMPRODUCT(--(Data!$B$104:$AGQ$104&lt;&gt;"")*(Data!B56:AGQ56&lt;&gt;""))</f>
        <v>0</v>
      </c>
      <c r="CE41" s="2" cm="1">
        <f t="array" ref="CE41">SUMPRODUCT(--(Data!$B$105:$AGQ$105&lt;&gt;"")*(Data!B56:AGQ56&lt;&gt;""))</f>
        <v>0</v>
      </c>
      <c r="CF41" s="2" cm="1">
        <f t="array" ref="CF41">SUMPRODUCT(--(Data!$B$106:$AGQ$106&lt;&gt;"")*(Data!B56:AGQ56&lt;&gt;""))</f>
        <v>9</v>
      </c>
      <c r="CG41" s="2" cm="1">
        <f t="array" ref="CG41">SUMPRODUCT(--(Data!$B$107:$AGQ$107&lt;&gt;"")*(Data!B56:AGQ56&lt;&gt;""))</f>
        <v>9</v>
      </c>
      <c r="CH41" s="2" cm="1">
        <f t="array" ref="CH41">SUMPRODUCT(--(Data!$B$108:$AGQ$108&lt;&gt;"")*(Data!B56:AGQ56&lt;&gt;""))</f>
        <v>9</v>
      </c>
      <c r="CI41" s="2" cm="1">
        <f t="array" ref="CI41">SUMPRODUCT(--(Data!$B$109:$AGQ$109&lt;&gt;"")*(Data!B56:AGQ56&lt;&gt;""))</f>
        <v>9</v>
      </c>
      <c r="CJ41" s="2" cm="1">
        <f t="array" ref="CJ41">SUMPRODUCT(--(Data!$B$110:$AGQ$110&lt;&gt;"")*(Data!B56:AGQ56&lt;&gt;""))</f>
        <v>9</v>
      </c>
      <c r="CK41" s="2" cm="1">
        <f t="array" ref="CK41">SUMPRODUCT(--(Data!$B$111:$AGQ$111&lt;&gt;"")*(Data!B56:AGQ56&lt;&gt;""))</f>
        <v>0</v>
      </c>
      <c r="CL41" s="2" cm="1">
        <f t="array" ref="CL41">SUMPRODUCT(--(Data!$B$112:$AGQ$112&lt;&gt;"")*(Data!B56:AGQ56&lt;&gt;""))</f>
        <v>0</v>
      </c>
      <c r="CM41" s="2" cm="1">
        <f t="array" ref="CM41">SUMPRODUCT(--(Data!$B$113:$AGQ$113&lt;&gt;"")*(Data!B56:AGQ56&lt;&gt;""))</f>
        <v>0</v>
      </c>
      <c r="CN41" s="2" cm="1">
        <f t="array" ref="CN41">SUMPRODUCT(--(Data!$B$114:$AGQ$114&lt;&gt;"")*(Data!B56:AGQ56&lt;&gt;""))</f>
        <v>0</v>
      </c>
      <c r="CO41" s="2" cm="1">
        <f t="array" ref="CO41">SUMPRODUCT(--(Data!$B$115:$AGQ$115&lt;&gt;"")*(Data!B56:AGQ56&lt;&gt;""))</f>
        <v>0</v>
      </c>
      <c r="CP41" s="2" cm="1">
        <f t="array" ref="CP41">SUMPRODUCT(--(Data!$B$116:$AGQ$116&lt;&gt;"")*(Data!B56:AGQ56&lt;&gt;""))</f>
        <v>0</v>
      </c>
      <c r="CQ41" s="2" cm="1">
        <f t="array" ref="CQ41">SUMPRODUCT(--(Data!$B$117:$AGQ$117&lt;&gt;"")*(Data!B56:AGQ56&lt;&gt;""))</f>
        <v>0</v>
      </c>
      <c r="CR41" s="2" cm="1">
        <f t="array" ref="CR41">SUMPRODUCT(--(Data!$B$118:$AGQ$118&lt;&gt;"")*(Data!B56:AGQ56&lt;&gt;""))</f>
        <v>0</v>
      </c>
      <c r="CS41" s="2" cm="1">
        <f t="array" ref="CS41">SUMPRODUCT(--(Data!$B$119:$AGQ$119&lt;&gt;"")*(Data!B56:AGQ56&lt;&gt;""))</f>
        <v>0</v>
      </c>
      <c r="CT41" s="2" cm="1">
        <f t="array" ref="CT41">SUMPRODUCT(--(Data!$B$120:$AGQ$120&lt;&gt;"")*(Data!B56:AGQ56&lt;&gt;""))</f>
        <v>0</v>
      </c>
      <c r="CU41" s="2" cm="1">
        <f t="array" ref="CU41">SUMPRODUCT(--(Data!$B$121:$AGQ$121&lt;&gt;"")*(Data!B56:AGQ56&lt;&gt;""))</f>
        <v>0</v>
      </c>
      <c r="CV41" s="2" cm="1">
        <f t="array" ref="CV41">SUMPRODUCT(--(Data!$B$122:$AGQ$122&lt;&gt;"")*(Data!B56:AGQ56&lt;&gt;""))</f>
        <v>0</v>
      </c>
      <c r="CW41" s="2" cm="1">
        <f t="array" ref="CW41">SUMPRODUCT(--(Data!$B$123:$AGQ$123&lt;&gt;"")*(Data!B56:AGQ56&lt;&gt;""))</f>
        <v>0</v>
      </c>
      <c r="CX41" s="2" cm="1">
        <f t="array" ref="CX41">SUMPRODUCT(--(Data!$B$124:$AGQ$124&lt;&gt;"")*(Data!B56:AGQ56&lt;&gt;""))</f>
        <v>0</v>
      </c>
      <c r="CY41" s="2" cm="1">
        <f t="array" ref="CY41">SUMPRODUCT(--(Data!$B$125:$AGQ$125&lt;&gt;"")*(Data!B56:AGQ56&lt;&gt;""))</f>
        <v>0</v>
      </c>
      <c r="CZ41" s="2" cm="1">
        <f t="array" ref="CZ41">SUMPRODUCT(--(Data!$B$126:$AGQ$126&lt;&gt;"")*(Data!B56:AGQ56&lt;&gt;""))</f>
        <v>22</v>
      </c>
      <c r="DA41" s="2" cm="1">
        <f t="array" ref="DA41">SUMPRODUCT(--(Data!$B$127:$AGQ$127&lt;&gt;"")*(Data!B56:AGQ56&lt;&gt;""))</f>
        <v>12</v>
      </c>
      <c r="DB41" s="2" cm="1">
        <f t="array" ref="DB41">SUMPRODUCT(--(Data!$B$128:$AGQ$128&lt;&gt;"")*(Data!B56:AGQ56&lt;&gt;""))</f>
        <v>10</v>
      </c>
      <c r="DC41" s="2" cm="1">
        <f t="array" ref="DC41">SUMPRODUCT(--(Data!$B$129:$AGQ$129&lt;&gt;"")*(Data!B56:AGQ56&lt;&gt;""))</f>
        <v>0</v>
      </c>
      <c r="DD41" s="2" cm="1">
        <f t="array" ref="DD41">SUMPRODUCT(--(Data!$B$130:$AGQ$130&lt;&gt;"")*(Data!B56:AGQ56&lt;&gt;""))</f>
        <v>0</v>
      </c>
      <c r="DE41" s="2" cm="1">
        <f t="array" ref="DE41">SUMPRODUCT(--(Data!$B$131:$AGQ$131&lt;&gt;"")*(Data!B56:AGQ56&lt;&gt;""))</f>
        <v>0</v>
      </c>
      <c r="DF41" s="2" cm="1">
        <f t="array" ref="DF41">SUMPRODUCT(--(Data!$B$132:$AGQ$132&lt;&gt;"")*(Data!B56:AGQ56&lt;&gt;""))</f>
        <v>0</v>
      </c>
      <c r="DG41" s="2" cm="1">
        <f t="array" ref="DG41">SUMPRODUCT(--(Data!$B$133:$AGQ$133&lt;&gt;"")*(Data!B56:AGQ56&lt;&gt;""))</f>
        <v>0</v>
      </c>
      <c r="DH41" s="2" cm="1">
        <f t="array" ref="DH41">SUMPRODUCT(--(Data!$B$134:$AGQ$134&lt;&gt;"")*(Data!B56:AGQ56&lt;&gt;""))</f>
        <v>0</v>
      </c>
      <c r="DI41" s="2" cm="1">
        <f t="array" ref="DI41">SUMPRODUCT(--(Data!$B$135:$AGQ$135&lt;&gt;"")*(Data!B56:AGQ56&lt;&gt;""))</f>
        <v>0</v>
      </c>
      <c r="DJ41" s="2" cm="1">
        <f t="array" ref="DJ41">SUMPRODUCT(--(Data!$B$136:$AGQ$136&lt;&gt;"")*(Data!B56:AGQ56&lt;&gt;""))</f>
        <v>0</v>
      </c>
      <c r="DK41" s="2" cm="1">
        <f t="array" ref="DK41">SUMPRODUCT(--(Data!$B$137:$AGQ$137&lt;&gt;"")*(Data!B56:AGQ56&lt;&gt;""))</f>
        <v>6</v>
      </c>
      <c r="DL41" s="2" cm="1">
        <f t="array" ref="DL41">SUMPRODUCT(--(Data!$B$138:$AGQ$138&lt;&gt;"")*(Data!B56:AGQ56&lt;&gt;""))</f>
        <v>0</v>
      </c>
      <c r="DM41" s="2" cm="1">
        <f t="array" ref="DM41">SUMPRODUCT(--(Data!$B$139:$AGQ$139&lt;&gt;"")*(Data!B56:AGQ56&lt;&gt;""))</f>
        <v>0</v>
      </c>
      <c r="DN41" s="2" cm="1">
        <f t="array" ref="DN41">SUMPRODUCT(--(Data!$B$140:$AGQ$140&lt;&gt;"")*(Data!B56:AGQ56&lt;&gt;""))</f>
        <v>0</v>
      </c>
      <c r="DO41" s="2" cm="1">
        <f t="array" ref="DO41">SUMPRODUCT(--(Data!$B$141:$AGQ$141&lt;&gt;"")*(Data!B56:AGQ56&lt;&gt;""))</f>
        <v>0</v>
      </c>
      <c r="DP41" s="2" cm="1">
        <f t="array" ref="DP41">SUMPRODUCT(--(Data!$B$142:$AGQ$142&lt;&gt;"")*(Data!B56:AGQ56&lt;&gt;""))</f>
        <v>0</v>
      </c>
      <c r="DQ41" s="2" cm="1">
        <f t="array" ref="DQ41">SUMPRODUCT(--(Data!$B$143:$AGQ$143&lt;&gt;"")*(Data!B56:AGQ56&lt;&gt;""))</f>
        <v>0</v>
      </c>
      <c r="DR41" s="2" cm="1">
        <f t="array" ref="DR41">SUMPRODUCT(--(Data!$B$144:$AGQ$144&lt;&gt;"")*(Data!B56:AGQ56&lt;&gt;""))</f>
        <v>0</v>
      </c>
      <c r="DS41" s="2" cm="1">
        <f t="array" ref="DS41">SUMPRODUCT(--(Data!$B$145:$AGQ$145&lt;&gt;"")*(Data!B56:AGQ56&lt;&gt;""))</f>
        <v>0</v>
      </c>
      <c r="DT41" s="2" cm="1">
        <f t="array" ref="DT41">SUMPRODUCT(--(Data!$B$146:$AGQ$146&lt;&gt;"")*(Data!B56:AGQ56&lt;&gt;""))</f>
        <v>0</v>
      </c>
      <c r="DU41" s="2" cm="1">
        <f t="array" ref="DU41">SUMPRODUCT(--(Data!$B$147:$AGQ$147&lt;&gt;"")*(Data!B56:AGQ56&lt;&gt;""))</f>
        <v>0</v>
      </c>
      <c r="DV41" s="2" cm="1">
        <f t="array" ref="DV41">SUMPRODUCT(--(Data!$B$148:$AGQ$148&lt;&gt;"")*(Data!B56:AGQ56&lt;&gt;""))</f>
        <v>44</v>
      </c>
      <c r="DW41" s="2" cm="1">
        <f t="array" ref="DW41">SUMPRODUCT(--(Data!$B$149:$AGQ$149&lt;&gt;"")*(Data!B56:AGQ56&lt;&gt;""))</f>
        <v>10</v>
      </c>
      <c r="DX41" s="2" cm="1">
        <f t="array" ref="DX41">SUMPRODUCT(--(Data!$B$150:$AGQ$150&lt;&gt;"")*(Data!B56:AGQ56&lt;&gt;""))</f>
        <v>10</v>
      </c>
      <c r="DY41" s="2" cm="1">
        <f t="array" ref="DY41">SUMPRODUCT(--(Data!$B$151:$AGQ$151&lt;&gt;"")*(Data!B56:AGQ56&lt;&gt;""))</f>
        <v>10</v>
      </c>
      <c r="DZ41" s="2" cm="1">
        <f t="array" ref="DZ41">SUMPRODUCT(--(Data!$B$152:$AGQ$152&lt;&gt;"")*(Data!B56:AGQ56&lt;&gt;""))</f>
        <v>0</v>
      </c>
      <c r="EA41" s="2" cm="1">
        <f t="array" ref="EA41">SUMPRODUCT(--(Data!$B$153:$AGQ$153&lt;&gt;"")*(Data!B56:AGQ56&lt;&gt;""))</f>
        <v>0</v>
      </c>
      <c r="EB41" s="2" cm="1">
        <f t="array" ref="EB41">SUMPRODUCT(--(Data!$B$154:$AGQ$154&lt;&gt;"")*(Data!B56:AGQ56&lt;&gt;""))</f>
        <v>0</v>
      </c>
      <c r="EC41" s="2" cm="1">
        <f t="array" ref="EC41">SUMPRODUCT(--(Data!$B$155:$AGQ$155&lt;&gt;"")*(Data!B56:AGQ56&lt;&gt;""))</f>
        <v>0</v>
      </c>
      <c r="ED41" s="2" cm="1">
        <f t="array" ref="ED41">SUMPRODUCT(--(Data!$B$156:$AGQ$156&lt;&gt;"")*(Data!B56:AGQ56&lt;&gt;""))</f>
        <v>0</v>
      </c>
      <c r="EE41" s="2" cm="1">
        <f t="array" ref="EE41">SUMPRODUCT(--(Data!$B$157:$AGQ$157&lt;&gt;"")*(Data!B56:AGQ56&lt;&gt;""))</f>
        <v>0</v>
      </c>
      <c r="EF41" s="2" cm="1">
        <f t="array" ref="EF41">SUMPRODUCT(--(Data!$B$158:$AGQ$158&lt;&gt;"")*(Data!B56:AGQ56&lt;&gt;""))</f>
        <v>0</v>
      </c>
      <c r="EG41" s="2" cm="1">
        <f t="array" ref="EG41">SUMPRODUCT(--(Data!$B$159:$AGQ$159&lt;&gt;"")*(Data!B56:AGQ56&lt;&gt;""))</f>
        <v>6</v>
      </c>
      <c r="EH41" s="2" cm="1">
        <f t="array" ref="EH41">SUMPRODUCT(--(Data!$B$160:$AGQ$160&lt;&gt;"")*(Data!B56:AGQ56&lt;&gt;""))</f>
        <v>0</v>
      </c>
      <c r="EI41" s="2" cm="1">
        <f t="array" ref="EI41">SUMPRODUCT(--(Data!$B$161:$AGQ$161&lt;&gt;"")*(Data!B56:AGQ56&lt;&gt;""))</f>
        <v>0</v>
      </c>
      <c r="EJ41" s="2" cm="1">
        <f t="array" ref="EJ41">SUMPRODUCT(--(Data!$B$162:$AGQ$162&lt;&gt;"")*(Data!B56:AGQ56&lt;&gt;""))</f>
        <v>0</v>
      </c>
      <c r="EK41" s="2" cm="1">
        <f t="array" ref="EK41">SUMPRODUCT(--(Data!$B$163:$AGQ$163&lt;&gt;"")*(Data!B56:AGQ56&lt;&gt;""))</f>
        <v>0</v>
      </c>
      <c r="EL41" s="2" cm="1">
        <f t="array" ref="EL41">SUMPRODUCT(--(Data!$B$164:$AGQ$164&lt;&gt;"")*(Data!B56:AGQ56&lt;&gt;""))</f>
        <v>0</v>
      </c>
      <c r="EM41" s="2" cm="1">
        <f t="array" ref="EM41">SUMPRODUCT(--(Data!$B$165:$AGQ$165&lt;&gt;"")*(Data!B56:AGQ56&lt;&gt;""))</f>
        <v>0</v>
      </c>
      <c r="EN41" s="2" cm="1">
        <f t="array" ref="EN41">SUMPRODUCT(--(Data!$B$166:$AGQ$166&lt;&gt;"")*(Data!B56:AGQ56&lt;&gt;""))</f>
        <v>0</v>
      </c>
      <c r="EU41" s="2" t="str">
        <f t="shared" si="0"/>
        <v>DynaVINS</v>
      </c>
      <c r="EV41" s="2">
        <f t="shared" si="1"/>
        <v>3</v>
      </c>
    </row>
    <row r="42" spans="1:157" x14ac:dyDescent="0.25">
      <c r="A42" s="1" t="str">
        <f>Data!A57</f>
        <v>LeGO-LOAM</v>
      </c>
      <c r="B42" s="12" t="s">
        <v>255</v>
      </c>
      <c r="C42" s="2" cm="1">
        <f t="array" ref="C42">SUMPRODUCT(--(Data!$B$25:$AGQ$25&lt;&gt;"")*(Data!B57:AGQ57&lt;&gt;""))</f>
        <v>0</v>
      </c>
      <c r="D42" s="2" cm="1">
        <f t="array" ref="D42">SUMPRODUCT(--(Data!$B$26:$AGQ$26&lt;&gt;"")*(Data!B57:AGQ57&lt;&gt;""))</f>
        <v>11</v>
      </c>
      <c r="E42" s="2" cm="1">
        <f t="array" ref="E42">SUMPRODUCT(--(Data!$B$27:$AGQ$27&lt;&gt;"")*(Data!B57:AGQ57&lt;&gt;""))</f>
        <v>0</v>
      </c>
      <c r="F42" s="2" cm="1">
        <f t="array" ref="F42">SUMPRODUCT(--(Data!$B$28:$AGQ$28&lt;&gt;"")*(Data!B57:AGQ57&lt;&gt;""))</f>
        <v>0</v>
      </c>
      <c r="G42" s="2" cm="1">
        <f t="array" ref="G42">SUMPRODUCT(--(Data!$B$29:$AGQ$29&lt;&gt;"")*(Data!B57:AGQ57&lt;&gt;""))</f>
        <v>0</v>
      </c>
      <c r="H42" s="2" cm="1">
        <f t="array" ref="H42">SUMPRODUCT(--(Data!$B$30:$AGQ$30&lt;&gt;"")*(Data!B57:AGQ57&lt;&gt;""))</f>
        <v>0</v>
      </c>
      <c r="I42" s="2" cm="1">
        <f t="array" ref="I42">SUMPRODUCT(--(Data!$B$31:$AGQ$31&lt;&gt;"")*(Data!B57:AGQ57&lt;&gt;""))</f>
        <v>0</v>
      </c>
      <c r="J42" s="2" cm="1">
        <f t="array" ref="J42">SUMPRODUCT(--(Data!$B$32:$AGQ$32&lt;&gt;"")*(Data!B57:AGQ57&lt;&gt;""))</f>
        <v>13</v>
      </c>
      <c r="K42" s="2" cm="1">
        <f t="array" ref="K42">SUMPRODUCT(--(Data!$B$33:$AGQ$33&lt;&gt;"")*(Data!B57:AGQ57&lt;&gt;""))</f>
        <v>8</v>
      </c>
      <c r="L42" s="2" cm="1">
        <f t="array" ref="L42">SUMPRODUCT(--(Data!$B$34:$AGQ$34&lt;&gt;"")*(Data!B57:AGQ57&lt;&gt;""))</f>
        <v>0</v>
      </c>
      <c r="M42" s="2" cm="1">
        <f t="array" ref="M42">SUMPRODUCT(--(Data!$B$35:$AGQ$35&lt;&gt;"")*(Data!B57:AGQ57&lt;&gt;""))</f>
        <v>13</v>
      </c>
      <c r="N42" s="2" cm="1">
        <f t="array" ref="N42">SUMPRODUCT(--(Data!$B$36:$AGQ$36&lt;&gt;"")*(Data!B57:AGQ57&lt;&gt;""))</f>
        <v>0</v>
      </c>
      <c r="O42" s="2" cm="1">
        <f t="array" ref="O42">SUMPRODUCT(--(Data!$B$37:$AGQ$37&lt;&gt;"")*(Data!B57:AGQ57&lt;&gt;""))</f>
        <v>0</v>
      </c>
      <c r="P42" s="2" cm="1">
        <f t="array" ref="P42">SUMPRODUCT(--(Data!$B$38:$AGQ$38&lt;&gt;"")*(Data!B57:AGQ57&lt;&gt;""))</f>
        <v>0</v>
      </c>
      <c r="Q42" s="2" cm="1">
        <f t="array" ref="Q42">SUMPRODUCT(--(Data!$B$39:$AGQ$39&lt;&gt;"")*(Data!B57:AGQ57&lt;&gt;""))</f>
        <v>0</v>
      </c>
      <c r="R42" s="2" cm="1">
        <f t="array" ref="R42">SUMPRODUCT(--(Data!$B$40:$AGQ$40&lt;&gt;"")*(Data!B57:AGQ57&lt;&gt;""))</f>
        <v>0</v>
      </c>
      <c r="S42" s="2" cm="1">
        <f t="array" ref="S42">SUMPRODUCT(--(Data!$B$41:$AGQ$41&lt;&gt;"")*(Data!B57:AGQ57&lt;&gt;""))</f>
        <v>0</v>
      </c>
      <c r="T42" s="2" cm="1">
        <f t="array" ref="T42">SUMPRODUCT(--(Data!$B$42:$AGQ$42&lt;&gt;"")*(Data!B57:AGQ57&lt;&gt;""))</f>
        <v>22</v>
      </c>
      <c r="U42" s="2" cm="1">
        <f t="array" ref="U42">SUMPRODUCT(--(Data!$B$43:$AGQ$43&lt;&gt;"")*(Data!B57:AGQ57&lt;&gt;""))</f>
        <v>30</v>
      </c>
      <c r="V42" s="2" cm="1">
        <f t="array" ref="V42">SUMPRODUCT(--(Data!$B$44:$AGQ$44&lt;&gt;"")*(Data!B57:AGQ57&lt;&gt;""))</f>
        <v>11</v>
      </c>
      <c r="W42" s="2" cm="1">
        <f t="array" ref="W42">SUMPRODUCT(--(Data!$B$45:$AGQ$45&lt;&gt;"")*(Data!B57:AGQ57&lt;&gt;""))</f>
        <v>11</v>
      </c>
      <c r="X42" s="2" cm="1">
        <f t="array" ref="X42">SUMPRODUCT(--(Data!$B$46:$AGQ$46&lt;&gt;"")*(Data!B57:AGQ57&lt;&gt;""))</f>
        <v>0</v>
      </c>
      <c r="Y42" s="2" cm="1">
        <f t="array" ref="Y42">SUMPRODUCT(--(Data!$B$47:$AGQ$47&lt;&gt;"")*(Data!B57:AGQ57&lt;&gt;""))</f>
        <v>22</v>
      </c>
      <c r="Z42" s="2" cm="1">
        <f t="array" ref="Z42">SUMPRODUCT(--(Data!$B$48:$AGQ$48&lt;&gt;"")*(Data!B57:AGQ57&lt;&gt;""))</f>
        <v>0</v>
      </c>
      <c r="AA42" s="2" cm="1">
        <f t="array" ref="AA42">SUMPRODUCT(--(Data!$B$49:$AGQ$49&lt;&gt;"")*(Data!B57:AGQ57&lt;&gt;""))</f>
        <v>0</v>
      </c>
      <c r="AB42" s="2" cm="1">
        <f t="array" ref="AB42">SUMPRODUCT(--(Data!$B$50:$AGQ$50&lt;&gt;"")*(Data!B57:AGQ57&lt;&gt;""))</f>
        <v>0</v>
      </c>
      <c r="AC42" s="2" cm="1">
        <f t="array" ref="AC42">SUMPRODUCT(--(Data!$B$51:$AGQ$51&lt;&gt;"")*(Data!B57:AGQ57&lt;&gt;""))</f>
        <v>0</v>
      </c>
      <c r="AD42" s="2" cm="1">
        <f t="array" ref="AD42">SUMPRODUCT(--(Data!$B$52:$AGQ$52&lt;&gt;"")*(Data!B57:AGQ57&lt;&gt;""))</f>
        <v>0</v>
      </c>
      <c r="AE42" s="2" cm="1">
        <f t="array" ref="AE42">SUMPRODUCT(--(Data!$B$53:$AGQ$53&lt;&gt;"")*(Data!B57:AGQ57&lt;&gt;""))</f>
        <v>0</v>
      </c>
      <c r="AF42" s="2" cm="1">
        <f t="array" ref="AF42">SUMPRODUCT(--(Data!$B$54:$AGQ$54&lt;&gt;"")*(Data!B57:AGQ57&lt;&gt;""))</f>
        <v>0</v>
      </c>
      <c r="AG42" s="2" cm="1">
        <f t="array" ref="AG42">SUMPRODUCT(--(Data!$B$55:$AGQ$55&lt;&gt;"")*(Data!B57:AGQ57&lt;&gt;""))</f>
        <v>0</v>
      </c>
      <c r="AH42" s="2" cm="1">
        <f t="array" ref="AH42">SUMPRODUCT(--(Data!$B$56:$AGQ$56&lt;&gt;"")*(Data!B57:AGQ57&lt;&gt;""))</f>
        <v>52</v>
      </c>
      <c r="AI42" s="208"/>
      <c r="AJ42" s="2" cm="1">
        <f t="array" ref="AJ42">SUMPRODUCT(--(Data!$B$58:$AGQ$58&lt;&gt;"")*(Data!B57:AGQ57&lt;&gt;""))</f>
        <v>22</v>
      </c>
      <c r="AK42" s="2" cm="1">
        <f t="array" ref="AK42">SUMPRODUCT(--(Data!$B$59:$AGQ$59&lt;&gt;"")*(Data!B57:AGQ57&lt;&gt;""))</f>
        <v>13</v>
      </c>
      <c r="AL42" s="2" cm="1">
        <f t="array" ref="AL42">SUMPRODUCT(--(Data!$B$60:$AGQ$60&lt;&gt;"")*(Data!B57:AGQ57&lt;&gt;""))</f>
        <v>11</v>
      </c>
      <c r="AM42" s="2" cm="1">
        <f t="array" ref="AM42">SUMPRODUCT(--(Data!$B$61:$AGQ$61&lt;&gt;"")*(Data!B57:AGQ57&lt;&gt;""))</f>
        <v>11</v>
      </c>
      <c r="AN42" s="2" cm="1">
        <f t="array" ref="AN42">SUMPRODUCT(--(Data!$B$62:$AGQ$62&lt;&gt;"")*(Data!B57:AGQ57&lt;&gt;""))</f>
        <v>11</v>
      </c>
      <c r="AO42" s="2" cm="1">
        <f t="array" ref="AO42">SUMPRODUCT(--(Data!$B$63:$AGQ$63&lt;&gt;"")*(Data!B57:AGQ57&lt;&gt;""))</f>
        <v>11</v>
      </c>
      <c r="AP42" s="2" cm="1">
        <f t="array" ref="AP42">SUMPRODUCT(--(Data!$B$64:$AGQ$64&lt;&gt;"")*(Data!B57:AGQ57&lt;&gt;""))</f>
        <v>11</v>
      </c>
      <c r="AQ42" s="2" cm="1">
        <f t="array" ref="AQ42">SUMPRODUCT(--(Data!$B$65:$AGQ$65&lt;&gt;"")*(Data!B57:AGQ57&lt;&gt;""))</f>
        <v>11</v>
      </c>
      <c r="AR42" s="2" cm="1">
        <f t="array" ref="AR42">SUMPRODUCT(--(Data!$B$66:$AGQ$66&lt;&gt;"")*(Data!B57:AGQ57&lt;&gt;""))</f>
        <v>11</v>
      </c>
      <c r="AS42" s="2" cm="1">
        <f t="array" ref="AS42">SUMPRODUCT(--(Data!$B$67:$AGQ$67&lt;&gt;"")*(Data!B57:AGQ57&lt;&gt;""))</f>
        <v>11</v>
      </c>
      <c r="AT42" s="2" cm="1">
        <f t="array" ref="AT42">SUMPRODUCT(--(Data!$B$68:$AGQ$68&lt;&gt;"")*(Data!B57:AGQ57&lt;&gt;""))</f>
        <v>0</v>
      </c>
      <c r="AU42" s="2" cm="1">
        <f t="array" ref="AU42">SUMPRODUCT(--(Data!$B$69:$AGQ$69&lt;&gt;"")*(Data!B57:AGQ57&lt;&gt;""))</f>
        <v>0</v>
      </c>
      <c r="AV42" s="2" cm="1">
        <f t="array" ref="AV42">SUMPRODUCT(--(Data!$B$70:$AGQ$70&lt;&gt;"")*(Data!B57:AGQ57&lt;&gt;""))</f>
        <v>0</v>
      </c>
      <c r="AW42" s="2" cm="1">
        <f t="array" ref="AW42">SUMPRODUCT(--(Data!$B$71:$AGQ$71&lt;&gt;"")*(Data!B57:AGQ57&lt;&gt;""))</f>
        <v>0</v>
      </c>
      <c r="AX42" s="2" cm="1">
        <f t="array" ref="AX42">SUMPRODUCT(--(Data!$B$72:$AGQ$72&lt;&gt;"")*(Data!B57:AGQ57&lt;&gt;""))</f>
        <v>0</v>
      </c>
      <c r="AY42" s="2" cm="1">
        <f t="array" ref="AY42">SUMPRODUCT(--(Data!$B$73:$AGQ$73&lt;&gt;"")*(Data!B57:AGQ57&lt;&gt;""))</f>
        <v>0</v>
      </c>
      <c r="AZ42" s="2" cm="1">
        <f t="array" ref="AZ42">SUMPRODUCT(--(Data!$B$74:$AGQ$74&lt;&gt;"")*(Data!B57:AGQ57&lt;&gt;""))</f>
        <v>0</v>
      </c>
      <c r="BA42" s="2" cm="1">
        <f t="array" ref="BA42">SUMPRODUCT(--(Data!$B$75:$AGQ$75&lt;&gt;"")*(Data!B57:AGQ57&lt;&gt;""))</f>
        <v>0</v>
      </c>
      <c r="BB42" s="2" cm="1">
        <f t="array" ref="BB42">SUMPRODUCT(--(Data!$B$76:$AGQ$76&lt;&gt;"")*(Data!B57:AGQ57&lt;&gt;""))</f>
        <v>0</v>
      </c>
      <c r="BC42" s="2" cm="1">
        <f t="array" ref="BC42">SUMPRODUCT(--(Data!$B$77:$AGQ$77&lt;&gt;"")*(Data!B57:AGQ57&lt;&gt;""))</f>
        <v>0</v>
      </c>
      <c r="BD42" s="2" cm="1">
        <f t="array" ref="BD42">SUMPRODUCT(--(Data!$B$78:$AGQ$78&lt;&gt;"")*(Data!B57:AGQ57&lt;&gt;""))</f>
        <v>0</v>
      </c>
      <c r="BE42" s="2" cm="1">
        <f t="array" ref="BE42">SUMPRODUCT(--(Data!$B$79:$AGQ$79&lt;&gt;"")*(Data!B57:AGQ57&lt;&gt;""))</f>
        <v>0</v>
      </c>
      <c r="BF42" s="2" cm="1">
        <f t="array" ref="BF42">SUMPRODUCT(--(Data!$B$80:$AGQ$80&lt;&gt;"")*(Data!B57:AGQ57&lt;&gt;""))</f>
        <v>0</v>
      </c>
      <c r="BG42" s="2" cm="1">
        <f t="array" ref="BG42">SUMPRODUCT(--(Data!$B$81:$AGQ$81&lt;&gt;"")*(Data!B57:AGQ57&lt;&gt;""))</f>
        <v>0</v>
      </c>
      <c r="BH42" s="2" cm="1">
        <f t="array" ref="BH42">SUMPRODUCT(--(Data!$B$82:$AGQ$82&lt;&gt;"")*(Data!B57:AGQ57&lt;&gt;""))</f>
        <v>0</v>
      </c>
      <c r="BI42" s="2" cm="1">
        <f t="array" ref="BI42">SUMPRODUCT(--(Data!$B$83:$AGQ$83&lt;&gt;"")*(Data!B57:AGQ57&lt;&gt;""))</f>
        <v>0</v>
      </c>
      <c r="BJ42" s="2" cm="1">
        <f t="array" ref="BJ42">SUMPRODUCT(--(Data!$B$84:$AGQ$84&lt;&gt;"")*(Data!B57:AGQ57&lt;&gt;""))</f>
        <v>0</v>
      </c>
      <c r="BK42" s="2" cm="1">
        <f t="array" ref="BK42">SUMPRODUCT(--(Data!$B$85:$AGQ$85&lt;&gt;"")*(Data!B57:AGQ57&lt;&gt;""))</f>
        <v>0</v>
      </c>
      <c r="BL42" s="2" cm="1">
        <f t="array" ref="BL42">SUMPRODUCT(--(Data!$B$86:$AGQ$86&lt;&gt;"")*(Data!B57:AGQ57&lt;&gt;""))</f>
        <v>0</v>
      </c>
      <c r="BM42" s="2" cm="1">
        <f t="array" ref="BM42">SUMPRODUCT(--(Data!$B$87:$AGQ$87&lt;&gt;"")*(Data!B57:AGQ57&lt;&gt;""))</f>
        <v>0</v>
      </c>
      <c r="BN42" s="2" cm="1">
        <f t="array" ref="BN42">SUMPRODUCT(--(Data!$B$88:$AGQ$88&lt;&gt;"")*(Data!B57:AGQ57&lt;&gt;""))</f>
        <v>0</v>
      </c>
      <c r="BO42" s="2" cm="1">
        <f t="array" ref="BO42">SUMPRODUCT(--(Data!$B$89:$AGQ$89&lt;&gt;"")*(Data!B57:AGQ57&lt;&gt;""))</f>
        <v>0</v>
      </c>
      <c r="BP42" s="2" cm="1">
        <f t="array" ref="BP42">SUMPRODUCT(--(Data!$B$90:$AGQ$90&lt;&gt;"")*(Data!B57:AGQ57&lt;&gt;""))</f>
        <v>9</v>
      </c>
      <c r="BQ42" s="2" cm="1">
        <f t="array" ref="BQ42">SUMPRODUCT(--(Data!$B$91:$AGQ$91&lt;&gt;"")*(Data!B57:AGQ57&lt;&gt;""))</f>
        <v>0</v>
      </c>
      <c r="BR42" s="2" cm="1">
        <f t="array" ref="BR42">SUMPRODUCT(--(Data!$B$92:$AGQ$92&lt;&gt;"")*(Data!B57:AGQ57&lt;&gt;""))</f>
        <v>0</v>
      </c>
      <c r="BS42" s="2" cm="1">
        <f t="array" ref="BS42">SUMPRODUCT(--(Data!$B$93:$AGQ$93&lt;&gt;"")*(Data!B57:AGQ57&lt;&gt;""))</f>
        <v>0</v>
      </c>
      <c r="BT42" s="2" cm="1">
        <f t="array" ref="BT42">SUMPRODUCT(--(Data!$B$94:$AGQ$94&lt;&gt;"")*(Data!B57:AGQ57&lt;&gt;""))</f>
        <v>0</v>
      </c>
      <c r="BU42" s="2" cm="1">
        <f t="array" ref="BU42">SUMPRODUCT(--(Data!$B$95:$AGQ$95&lt;&gt;"")*(Data!B57:AGQ57&lt;&gt;""))</f>
        <v>0</v>
      </c>
      <c r="BV42" s="2" cm="1">
        <f t="array" ref="BV42">SUMPRODUCT(--(Data!$B$96:$AGQ$96&lt;&gt;"")*(Data!B57:AGQ57&lt;&gt;""))</f>
        <v>0</v>
      </c>
      <c r="BW42" s="2" cm="1">
        <f t="array" ref="BW42">SUMPRODUCT(--(Data!$B$97:$AGQ$97&lt;&gt;"")*(Data!B57:AGQ57&lt;&gt;""))</f>
        <v>0</v>
      </c>
      <c r="BX42" s="2" cm="1">
        <f t="array" ref="BX42">SUMPRODUCT(--(Data!$B$98:$AGQ$98&lt;&gt;"")*(Data!B57:AGQ57&lt;&gt;""))</f>
        <v>0</v>
      </c>
      <c r="BY42" s="2" cm="1">
        <f t="array" ref="BY42">SUMPRODUCT(--(Data!$B$99:$AGQ$99&lt;&gt;"")*(Data!B57:AGQ57&lt;&gt;""))</f>
        <v>0</v>
      </c>
      <c r="BZ42" s="2" cm="1">
        <f t="array" ref="BZ42">SUMPRODUCT(--(Data!$B$100:$AGQ$100&lt;&gt;"")*(Data!B57:AGQ57&lt;&gt;""))</f>
        <v>0</v>
      </c>
      <c r="CA42" s="2" cm="1">
        <f t="array" ref="CA42">SUMPRODUCT(--(Data!$B$101:$AGQ$101&lt;&gt;"")*(Data!B57:AGQ57&lt;&gt;""))</f>
        <v>51</v>
      </c>
      <c r="CB42" s="2" cm="1">
        <f t="array" ref="CB42">SUMPRODUCT(--(Data!$B$102:$AGQ$102&lt;&gt;"")*(Data!B57:AGQ57&lt;&gt;""))</f>
        <v>22</v>
      </c>
      <c r="CC42" s="2" cm="1">
        <f t="array" ref="CC42">SUMPRODUCT(--(Data!$B$103:$AGQ$103&lt;&gt;"")*(Data!B57:AGQ57&lt;&gt;""))</f>
        <v>0</v>
      </c>
      <c r="CD42" s="2" cm="1">
        <f t="array" ref="CD42">SUMPRODUCT(--(Data!$B$104:$AGQ$104&lt;&gt;"")*(Data!B57:AGQ57&lt;&gt;""))</f>
        <v>4</v>
      </c>
      <c r="CE42" s="2" cm="1">
        <f t="array" ref="CE42">SUMPRODUCT(--(Data!$B$105:$AGQ$105&lt;&gt;"")*(Data!B57:AGQ57&lt;&gt;""))</f>
        <v>9</v>
      </c>
      <c r="CF42" s="2" cm="1">
        <f t="array" ref="CF42">SUMPRODUCT(--(Data!$B$106:$AGQ$106&lt;&gt;"")*(Data!B57:AGQ57&lt;&gt;""))</f>
        <v>9</v>
      </c>
      <c r="CG42" s="2" cm="1">
        <f t="array" ref="CG42">SUMPRODUCT(--(Data!$B$107:$AGQ$107&lt;&gt;"")*(Data!B57:AGQ57&lt;&gt;""))</f>
        <v>21</v>
      </c>
      <c r="CH42" s="2" cm="1">
        <f t="array" ref="CH42">SUMPRODUCT(--(Data!$B$108:$AGQ$108&lt;&gt;"")*(Data!B57:AGQ57&lt;&gt;""))</f>
        <v>9</v>
      </c>
      <c r="CI42" s="2" cm="1">
        <f t="array" ref="CI42">SUMPRODUCT(--(Data!$B$109:$AGQ$109&lt;&gt;"")*(Data!B57:AGQ57&lt;&gt;""))</f>
        <v>9</v>
      </c>
      <c r="CJ42" s="2" cm="1">
        <f t="array" ref="CJ42">SUMPRODUCT(--(Data!$B$110:$AGQ$110&lt;&gt;"")*(Data!B57:AGQ57&lt;&gt;""))</f>
        <v>9</v>
      </c>
      <c r="CK42" s="2" cm="1">
        <f t="array" ref="CK42">SUMPRODUCT(--(Data!$B$111:$AGQ$111&lt;&gt;"")*(Data!B57:AGQ57&lt;&gt;""))</f>
        <v>11</v>
      </c>
      <c r="CL42" s="2" cm="1">
        <f t="array" ref="CL42">SUMPRODUCT(--(Data!$B$112:$AGQ$112&lt;&gt;"")*(Data!B57:AGQ57&lt;&gt;""))</f>
        <v>33</v>
      </c>
      <c r="CM42" s="2" cm="1">
        <f t="array" ref="CM42">SUMPRODUCT(--(Data!$B$113:$AGQ$113&lt;&gt;"")*(Data!B57:AGQ57&lt;&gt;""))</f>
        <v>0</v>
      </c>
      <c r="CN42" s="2" cm="1">
        <f t="array" ref="CN42">SUMPRODUCT(--(Data!$B$114:$AGQ$114&lt;&gt;"")*(Data!B57:AGQ57&lt;&gt;""))</f>
        <v>0</v>
      </c>
      <c r="CO42" s="2" cm="1">
        <f t="array" ref="CO42">SUMPRODUCT(--(Data!$B$115:$AGQ$115&lt;&gt;"")*(Data!B57:AGQ57&lt;&gt;""))</f>
        <v>0</v>
      </c>
      <c r="CP42" s="2" cm="1">
        <f t="array" ref="CP42">SUMPRODUCT(--(Data!$B$116:$AGQ$116&lt;&gt;"")*(Data!B57:AGQ57&lt;&gt;""))</f>
        <v>0</v>
      </c>
      <c r="CQ42" s="2" cm="1">
        <f t="array" ref="CQ42">SUMPRODUCT(--(Data!$B$117:$AGQ$117&lt;&gt;"")*(Data!B57:AGQ57&lt;&gt;""))</f>
        <v>0</v>
      </c>
      <c r="CR42" s="2" cm="1">
        <f t="array" ref="CR42">SUMPRODUCT(--(Data!$B$118:$AGQ$118&lt;&gt;"")*(Data!B57:AGQ57&lt;&gt;""))</f>
        <v>0</v>
      </c>
      <c r="CS42" s="2" cm="1">
        <f t="array" ref="CS42">SUMPRODUCT(--(Data!$B$119:$AGQ$119&lt;&gt;"")*(Data!B57:AGQ57&lt;&gt;""))</f>
        <v>0</v>
      </c>
      <c r="CT42" s="2" cm="1">
        <f t="array" ref="CT42">SUMPRODUCT(--(Data!$B$120:$AGQ$120&lt;&gt;"")*(Data!B57:AGQ57&lt;&gt;""))</f>
        <v>0</v>
      </c>
      <c r="CU42" s="2" cm="1">
        <f t="array" ref="CU42">SUMPRODUCT(--(Data!$B$121:$AGQ$121&lt;&gt;"")*(Data!B57:AGQ57&lt;&gt;""))</f>
        <v>0</v>
      </c>
      <c r="CV42" s="2" cm="1">
        <f t="array" ref="CV42">SUMPRODUCT(--(Data!$B$122:$AGQ$122&lt;&gt;"")*(Data!B57:AGQ57&lt;&gt;""))</f>
        <v>0</v>
      </c>
      <c r="CW42" s="2" cm="1">
        <f t="array" ref="CW42">SUMPRODUCT(--(Data!$B$123:$AGQ$123&lt;&gt;"")*(Data!B57:AGQ57&lt;&gt;""))</f>
        <v>0</v>
      </c>
      <c r="CX42" s="2" cm="1">
        <f t="array" ref="CX42">SUMPRODUCT(--(Data!$B$124:$AGQ$124&lt;&gt;"")*(Data!B57:AGQ57&lt;&gt;""))</f>
        <v>0</v>
      </c>
      <c r="CY42" s="2" cm="1">
        <f t="array" ref="CY42">SUMPRODUCT(--(Data!$B$125:$AGQ$125&lt;&gt;"")*(Data!B57:AGQ57&lt;&gt;""))</f>
        <v>12</v>
      </c>
      <c r="CZ42" s="2" cm="1">
        <f t="array" ref="CZ42">SUMPRODUCT(--(Data!$B$126:$AGQ$126&lt;&gt;"")*(Data!B57:AGQ57&lt;&gt;""))</f>
        <v>16</v>
      </c>
      <c r="DA42" s="2" cm="1">
        <f t="array" ref="DA42">SUMPRODUCT(--(Data!$B$127:$AGQ$127&lt;&gt;"")*(Data!B57:AGQ57&lt;&gt;""))</f>
        <v>0</v>
      </c>
      <c r="DB42" s="2" cm="1">
        <f t="array" ref="DB42">SUMPRODUCT(--(Data!$B$128:$AGQ$128&lt;&gt;"")*(Data!B57:AGQ57&lt;&gt;""))</f>
        <v>0</v>
      </c>
      <c r="DC42" s="2" cm="1">
        <f t="array" ref="DC42">SUMPRODUCT(--(Data!$B$129:$AGQ$129&lt;&gt;"")*(Data!B57:AGQ57&lt;&gt;""))</f>
        <v>0</v>
      </c>
      <c r="DD42" s="2" cm="1">
        <f t="array" ref="DD42">SUMPRODUCT(--(Data!$B$130:$AGQ$130&lt;&gt;"")*(Data!B57:AGQ57&lt;&gt;""))</f>
        <v>0</v>
      </c>
      <c r="DE42" s="2" cm="1">
        <f t="array" ref="DE42">SUMPRODUCT(--(Data!$B$131:$AGQ$131&lt;&gt;"")*(Data!B57:AGQ57&lt;&gt;""))</f>
        <v>5</v>
      </c>
      <c r="DF42" s="2" cm="1">
        <f t="array" ref="DF42">SUMPRODUCT(--(Data!$B$132:$AGQ$132&lt;&gt;"")*(Data!B57:AGQ57&lt;&gt;""))</f>
        <v>0</v>
      </c>
      <c r="DG42" s="2" cm="1">
        <f t="array" ref="DG42">SUMPRODUCT(--(Data!$B$133:$AGQ$133&lt;&gt;"")*(Data!B57:AGQ57&lt;&gt;""))</f>
        <v>22</v>
      </c>
      <c r="DH42" s="2" cm="1">
        <f t="array" ref="DH42">SUMPRODUCT(--(Data!$B$134:$AGQ$134&lt;&gt;"")*(Data!B57:AGQ57&lt;&gt;""))</f>
        <v>22</v>
      </c>
      <c r="DI42" s="2" cm="1">
        <f t="array" ref="DI42">SUMPRODUCT(--(Data!$B$135:$AGQ$135&lt;&gt;"")*(Data!B57:AGQ57&lt;&gt;""))</f>
        <v>0</v>
      </c>
      <c r="DJ42" s="2" cm="1">
        <f t="array" ref="DJ42">SUMPRODUCT(--(Data!$B$136:$AGQ$136&lt;&gt;"")*(Data!B57:AGQ57&lt;&gt;""))</f>
        <v>0</v>
      </c>
      <c r="DK42" s="2" cm="1">
        <f t="array" ref="DK42">SUMPRODUCT(--(Data!$B$137:$AGQ$137&lt;&gt;"")*(Data!B57:AGQ57&lt;&gt;""))</f>
        <v>0</v>
      </c>
      <c r="DL42" s="2" cm="1">
        <f t="array" ref="DL42">SUMPRODUCT(--(Data!$B$138:$AGQ$138&lt;&gt;"")*(Data!B57:AGQ57&lt;&gt;""))</f>
        <v>0</v>
      </c>
      <c r="DM42" s="2" cm="1">
        <f t="array" ref="DM42">SUMPRODUCT(--(Data!$B$139:$AGQ$139&lt;&gt;"")*(Data!B57:AGQ57&lt;&gt;""))</f>
        <v>0</v>
      </c>
      <c r="DN42" s="2" cm="1">
        <f t="array" ref="DN42">SUMPRODUCT(--(Data!$B$140:$AGQ$140&lt;&gt;"")*(Data!B57:AGQ57&lt;&gt;""))</f>
        <v>0</v>
      </c>
      <c r="DO42" s="2" cm="1">
        <f t="array" ref="DO42">SUMPRODUCT(--(Data!$B$141:$AGQ$141&lt;&gt;"")*(Data!B57:AGQ57&lt;&gt;""))</f>
        <v>0</v>
      </c>
      <c r="DP42" s="2" cm="1">
        <f t="array" ref="DP42">SUMPRODUCT(--(Data!$B$142:$AGQ$142&lt;&gt;"")*(Data!B57:AGQ57&lt;&gt;""))</f>
        <v>0</v>
      </c>
      <c r="DQ42" s="2" cm="1">
        <f t="array" ref="DQ42">SUMPRODUCT(--(Data!$B$143:$AGQ$143&lt;&gt;"")*(Data!B57:AGQ57&lt;&gt;""))</f>
        <v>0</v>
      </c>
      <c r="DR42" s="2" cm="1">
        <f t="array" ref="DR42">SUMPRODUCT(--(Data!$B$144:$AGQ$144&lt;&gt;"")*(Data!B57:AGQ57&lt;&gt;""))</f>
        <v>0</v>
      </c>
      <c r="DS42" s="2" cm="1">
        <f t="array" ref="DS42">SUMPRODUCT(--(Data!$B$145:$AGQ$145&lt;&gt;"")*(Data!B57:AGQ57&lt;&gt;""))</f>
        <v>0</v>
      </c>
      <c r="DT42" s="2" cm="1">
        <f t="array" ref="DT42">SUMPRODUCT(--(Data!$B$146:$AGQ$146&lt;&gt;"")*(Data!B57:AGQ57&lt;&gt;""))</f>
        <v>0</v>
      </c>
      <c r="DU42" s="2" cm="1">
        <f t="array" ref="DU42">SUMPRODUCT(--(Data!$B$147:$AGQ$147&lt;&gt;"")*(Data!B57:AGQ57&lt;&gt;""))</f>
        <v>0</v>
      </c>
      <c r="DV42" s="2" cm="1">
        <f t="array" ref="DV42">SUMPRODUCT(--(Data!$B$148:$AGQ$148&lt;&gt;"")*(Data!B57:AGQ57&lt;&gt;""))</f>
        <v>16</v>
      </c>
      <c r="DW42" s="2" cm="1">
        <f t="array" ref="DW42">SUMPRODUCT(--(Data!$B$149:$AGQ$149&lt;&gt;"")*(Data!B57:AGQ57&lt;&gt;""))</f>
        <v>0</v>
      </c>
      <c r="DX42" s="2" cm="1">
        <f t="array" ref="DX42">SUMPRODUCT(--(Data!$B$150:$AGQ$150&lt;&gt;"")*(Data!B57:AGQ57&lt;&gt;""))</f>
        <v>0</v>
      </c>
      <c r="DY42" s="2" cm="1">
        <f t="array" ref="DY42">SUMPRODUCT(--(Data!$B$151:$AGQ$151&lt;&gt;"")*(Data!B57:AGQ57&lt;&gt;""))</f>
        <v>0</v>
      </c>
      <c r="DZ42" s="2" cm="1">
        <f t="array" ref="DZ42">SUMPRODUCT(--(Data!$B$152:$AGQ$152&lt;&gt;"")*(Data!B57:AGQ57&lt;&gt;""))</f>
        <v>0</v>
      </c>
      <c r="EA42" s="2" cm="1">
        <f t="array" ref="EA42">SUMPRODUCT(--(Data!$B$153:$AGQ$153&lt;&gt;"")*(Data!B57:AGQ57&lt;&gt;""))</f>
        <v>0</v>
      </c>
      <c r="EB42" s="2" cm="1">
        <f t="array" ref="EB42">SUMPRODUCT(--(Data!$B$154:$AGQ$154&lt;&gt;"")*(Data!B57:AGQ57&lt;&gt;""))</f>
        <v>0</v>
      </c>
      <c r="EC42" s="2" cm="1">
        <f t="array" ref="EC42">SUMPRODUCT(--(Data!$B$155:$AGQ$155&lt;&gt;"")*(Data!B57:AGQ57&lt;&gt;""))</f>
        <v>0</v>
      </c>
      <c r="ED42" s="2" cm="1">
        <f t="array" ref="ED42">SUMPRODUCT(--(Data!$B$156:$AGQ$156&lt;&gt;"")*(Data!B57:AGQ57&lt;&gt;""))</f>
        <v>5</v>
      </c>
      <c r="EE42" s="2" cm="1">
        <f t="array" ref="EE42">SUMPRODUCT(--(Data!$B$157:$AGQ$157&lt;&gt;"")*(Data!B57:AGQ57&lt;&gt;""))</f>
        <v>5</v>
      </c>
      <c r="EF42" s="2" cm="1">
        <f t="array" ref="EF42">SUMPRODUCT(--(Data!$B$158:$AGQ$158&lt;&gt;"")*(Data!B57:AGQ57&lt;&gt;""))</f>
        <v>0</v>
      </c>
      <c r="EG42" s="2" cm="1">
        <f t="array" ref="EG42">SUMPRODUCT(--(Data!$B$159:$AGQ$159&lt;&gt;"")*(Data!B57:AGQ57&lt;&gt;""))</f>
        <v>0</v>
      </c>
      <c r="EH42" s="2" cm="1">
        <f t="array" ref="EH42">SUMPRODUCT(--(Data!$B$160:$AGQ$160&lt;&gt;"")*(Data!B57:AGQ57&lt;&gt;""))</f>
        <v>0</v>
      </c>
      <c r="EI42" s="2" cm="1">
        <f t="array" ref="EI42">SUMPRODUCT(--(Data!$B$161:$AGQ$161&lt;&gt;"")*(Data!B57:AGQ57&lt;&gt;""))</f>
        <v>0</v>
      </c>
      <c r="EJ42" s="2" cm="1">
        <f t="array" ref="EJ42">SUMPRODUCT(--(Data!$B$162:$AGQ$162&lt;&gt;"")*(Data!B57:AGQ57&lt;&gt;""))</f>
        <v>0</v>
      </c>
      <c r="EK42" s="2" cm="1">
        <f t="array" ref="EK42">SUMPRODUCT(--(Data!$B$163:$AGQ$163&lt;&gt;"")*(Data!B57:AGQ57&lt;&gt;""))</f>
        <v>0</v>
      </c>
      <c r="EL42" s="2" cm="1">
        <f t="array" ref="EL42">SUMPRODUCT(--(Data!$B$164:$AGQ$164&lt;&gt;"")*(Data!B57:AGQ57&lt;&gt;""))</f>
        <v>0</v>
      </c>
      <c r="EM42" s="2" cm="1">
        <f t="array" ref="EM42">SUMPRODUCT(--(Data!$B$165:$AGQ$165&lt;&gt;"")*(Data!B57:AGQ57&lt;&gt;""))</f>
        <v>0</v>
      </c>
      <c r="EN42" s="2" cm="1">
        <f t="array" ref="EN42">SUMPRODUCT(--(Data!$B$166:$AGQ$166&lt;&gt;"")*(Data!B57:AGQ57&lt;&gt;""))</f>
        <v>0</v>
      </c>
      <c r="EU42" s="2" t="str">
        <f t="shared" si="0"/>
        <v>LIO-SAM (No-LoopClosure)</v>
      </c>
      <c r="EV42" s="2">
        <f t="shared" si="1"/>
        <v>14</v>
      </c>
    </row>
    <row r="43" spans="1:157" x14ac:dyDescent="0.25">
      <c r="A43" s="1" t="str">
        <f>Data!A58</f>
        <v>HDL_Graph_SLAM</v>
      </c>
      <c r="B43" s="12" t="s">
        <v>256</v>
      </c>
      <c r="C43" s="2" cm="1">
        <f t="array" ref="C43">SUMPRODUCT(--(Data!$B$25:$AGQ$25&lt;&gt;"")*(Data!B58:AGQ58&lt;&gt;""))</f>
        <v>0</v>
      </c>
      <c r="D43" s="2" cm="1">
        <f t="array" ref="D43">SUMPRODUCT(--(Data!$B$26:$AGQ$26&lt;&gt;"")*(Data!B58:AGQ58&lt;&gt;""))</f>
        <v>0</v>
      </c>
      <c r="E43" s="2" cm="1">
        <f t="array" ref="E43">SUMPRODUCT(--(Data!$B$27:$AGQ$27&lt;&gt;"")*(Data!B58:AGQ58&lt;&gt;""))</f>
        <v>0</v>
      </c>
      <c r="F43" s="2" cm="1">
        <f t="array" ref="F43">SUMPRODUCT(--(Data!$B$28:$AGQ$28&lt;&gt;"")*(Data!B58:AGQ58&lt;&gt;""))</f>
        <v>0</v>
      </c>
      <c r="G43" s="2" cm="1">
        <f t="array" ref="G43">SUMPRODUCT(--(Data!$B$29:$AGQ$29&lt;&gt;"")*(Data!B58:AGQ58&lt;&gt;""))</f>
        <v>0</v>
      </c>
      <c r="H43" s="2" cm="1">
        <f t="array" ref="H43">SUMPRODUCT(--(Data!$B$30:$AGQ$30&lt;&gt;"")*(Data!B58:AGQ58&lt;&gt;""))</f>
        <v>0</v>
      </c>
      <c r="I43" s="2" cm="1">
        <f t="array" ref="I43">SUMPRODUCT(--(Data!$B$31:$AGQ$31&lt;&gt;"")*(Data!B58:AGQ58&lt;&gt;""))</f>
        <v>0</v>
      </c>
      <c r="J43" s="2" cm="1">
        <f t="array" ref="J43">SUMPRODUCT(--(Data!$B$32:$AGQ$32&lt;&gt;"")*(Data!B58:AGQ58&lt;&gt;""))</f>
        <v>13</v>
      </c>
      <c r="K43" s="2" cm="1">
        <f t="array" ref="K43">SUMPRODUCT(--(Data!$B$33:$AGQ$33&lt;&gt;"")*(Data!B58:AGQ58&lt;&gt;""))</f>
        <v>8</v>
      </c>
      <c r="L43" s="2" cm="1">
        <f t="array" ref="L43">SUMPRODUCT(--(Data!$B$34:$AGQ$34&lt;&gt;"")*(Data!B58:AGQ58&lt;&gt;""))</f>
        <v>0</v>
      </c>
      <c r="M43" s="2" cm="1">
        <f t="array" ref="M43">SUMPRODUCT(--(Data!$B$35:$AGQ$35&lt;&gt;"")*(Data!B58:AGQ58&lt;&gt;""))</f>
        <v>13</v>
      </c>
      <c r="N43" s="2" cm="1">
        <f t="array" ref="N43">SUMPRODUCT(--(Data!$B$36:$AGQ$36&lt;&gt;"")*(Data!B58:AGQ58&lt;&gt;""))</f>
        <v>0</v>
      </c>
      <c r="O43" s="2" cm="1">
        <f t="array" ref="O43">SUMPRODUCT(--(Data!$B$37:$AGQ$37&lt;&gt;"")*(Data!B58:AGQ58&lt;&gt;""))</f>
        <v>0</v>
      </c>
      <c r="P43" s="2" cm="1">
        <f t="array" ref="P43">SUMPRODUCT(--(Data!$B$38:$AGQ$38&lt;&gt;"")*(Data!B58:AGQ58&lt;&gt;""))</f>
        <v>0</v>
      </c>
      <c r="Q43" s="2" cm="1">
        <f t="array" ref="Q43">SUMPRODUCT(--(Data!$B$39:$AGQ$39&lt;&gt;"")*(Data!B58:AGQ58&lt;&gt;""))</f>
        <v>0</v>
      </c>
      <c r="R43" s="2" cm="1">
        <f t="array" ref="R43">SUMPRODUCT(--(Data!$B$40:$AGQ$40&lt;&gt;"")*(Data!B58:AGQ58&lt;&gt;""))</f>
        <v>0</v>
      </c>
      <c r="S43" s="2" cm="1">
        <f t="array" ref="S43">SUMPRODUCT(--(Data!$B$41:$AGQ$41&lt;&gt;"")*(Data!B58:AGQ58&lt;&gt;""))</f>
        <v>0</v>
      </c>
      <c r="T43" s="2" cm="1">
        <f t="array" ref="T43">SUMPRODUCT(--(Data!$B$42:$AGQ$42&lt;&gt;"")*(Data!B58:AGQ58&lt;&gt;""))</f>
        <v>0</v>
      </c>
      <c r="U43" s="2" cm="1">
        <f t="array" ref="U43">SUMPRODUCT(--(Data!$B$43:$AGQ$43&lt;&gt;"")*(Data!B58:AGQ58&lt;&gt;""))</f>
        <v>22</v>
      </c>
      <c r="V43" s="2" cm="1">
        <f t="array" ref="V43">SUMPRODUCT(--(Data!$B$44:$AGQ$44&lt;&gt;"")*(Data!B58:AGQ58&lt;&gt;""))</f>
        <v>0</v>
      </c>
      <c r="W43" s="2" cm="1">
        <f t="array" ref="W43">SUMPRODUCT(--(Data!$B$45:$AGQ$45&lt;&gt;"")*(Data!B58:AGQ58&lt;&gt;""))</f>
        <v>0</v>
      </c>
      <c r="X43" s="2" cm="1">
        <f t="array" ref="X43">SUMPRODUCT(--(Data!$B$46:$AGQ$46&lt;&gt;"")*(Data!B58:AGQ58&lt;&gt;""))</f>
        <v>0</v>
      </c>
      <c r="Y43" s="2" cm="1">
        <f t="array" ref="Y43">SUMPRODUCT(--(Data!$B$47:$AGQ$47&lt;&gt;"")*(Data!B58:AGQ58&lt;&gt;""))</f>
        <v>0</v>
      </c>
      <c r="Z43" s="2" cm="1">
        <f t="array" ref="Z43">SUMPRODUCT(--(Data!$B$48:$AGQ$48&lt;&gt;"")*(Data!B58:AGQ58&lt;&gt;""))</f>
        <v>0</v>
      </c>
      <c r="AA43" s="2" cm="1">
        <f t="array" ref="AA43">SUMPRODUCT(--(Data!$B$49:$AGQ$49&lt;&gt;"")*(Data!B58:AGQ58&lt;&gt;""))</f>
        <v>0</v>
      </c>
      <c r="AB43" s="2" cm="1">
        <f t="array" ref="AB43">SUMPRODUCT(--(Data!$B$50:$AGQ$50&lt;&gt;"")*(Data!B58:AGQ58&lt;&gt;""))</f>
        <v>0</v>
      </c>
      <c r="AC43" s="2" cm="1">
        <f t="array" ref="AC43">SUMPRODUCT(--(Data!$B$51:$AGQ$51&lt;&gt;"")*(Data!B58:AGQ58&lt;&gt;""))</f>
        <v>0</v>
      </c>
      <c r="AD43" s="2" cm="1">
        <f t="array" ref="AD43">SUMPRODUCT(--(Data!$B$52:$AGQ$52&lt;&gt;"")*(Data!B58:AGQ58&lt;&gt;""))</f>
        <v>0</v>
      </c>
      <c r="AE43" s="2" cm="1">
        <f t="array" ref="AE43">SUMPRODUCT(--(Data!$B$53:$AGQ$53&lt;&gt;"")*(Data!B58:AGQ58&lt;&gt;""))</f>
        <v>0</v>
      </c>
      <c r="AF43" s="2" cm="1">
        <f t="array" ref="AF43">SUMPRODUCT(--(Data!$B$54:$AGQ$54&lt;&gt;"")*(Data!B58:AGQ58&lt;&gt;""))</f>
        <v>0</v>
      </c>
      <c r="AG43" s="2" cm="1">
        <f t="array" ref="AG43">SUMPRODUCT(--(Data!$B$55:$AGQ$55&lt;&gt;"")*(Data!B58:AGQ58&lt;&gt;""))</f>
        <v>0</v>
      </c>
      <c r="AH43" s="2" cm="1">
        <f t="array" ref="AH43">SUMPRODUCT(--(Data!$B$56:$AGQ$56&lt;&gt;"")*(Data!B58:AGQ58&lt;&gt;""))</f>
        <v>22</v>
      </c>
      <c r="AI43" s="2" cm="1">
        <f t="array" ref="AI43">SUMPRODUCT(--(Data!$B$57:$AGQ$57&lt;&gt;"")*(Data!B58:AGQ58&lt;&gt;""))</f>
        <v>22</v>
      </c>
      <c r="AJ43" s="208"/>
      <c r="AK43" s="2" cm="1">
        <f t="array" ref="AK43">SUMPRODUCT(--(Data!$B$59:$AGQ$59&lt;&gt;"")*(Data!B58:AGQ58&lt;&gt;""))</f>
        <v>13</v>
      </c>
      <c r="AL43" s="2" cm="1">
        <f t="array" ref="AL43">SUMPRODUCT(--(Data!$B$60:$AGQ$60&lt;&gt;"")*(Data!B58:AGQ58&lt;&gt;""))</f>
        <v>0</v>
      </c>
      <c r="AM43" s="2" cm="1">
        <f t="array" ref="AM43">SUMPRODUCT(--(Data!$B$61:$AGQ$61&lt;&gt;"")*(Data!B58:AGQ58&lt;&gt;""))</f>
        <v>0</v>
      </c>
      <c r="AN43" s="2" cm="1">
        <f t="array" ref="AN43">SUMPRODUCT(--(Data!$B$62:$AGQ$62&lt;&gt;"")*(Data!B58:AGQ58&lt;&gt;""))</f>
        <v>0</v>
      </c>
      <c r="AO43" s="2" cm="1">
        <f t="array" ref="AO43">SUMPRODUCT(--(Data!$B$63:$AGQ$63&lt;&gt;"")*(Data!B58:AGQ58&lt;&gt;""))</f>
        <v>0</v>
      </c>
      <c r="AP43" s="2" cm="1">
        <f t="array" ref="AP43">SUMPRODUCT(--(Data!$B$64:$AGQ$64&lt;&gt;"")*(Data!B58:AGQ58&lt;&gt;""))</f>
        <v>0</v>
      </c>
      <c r="AQ43" s="2" cm="1">
        <f t="array" ref="AQ43">SUMPRODUCT(--(Data!$B$65:$AGQ$65&lt;&gt;"")*(Data!B58:AGQ58&lt;&gt;""))</f>
        <v>0</v>
      </c>
      <c r="AR43" s="2" cm="1">
        <f t="array" ref="AR43">SUMPRODUCT(--(Data!$B$66:$AGQ$66&lt;&gt;"")*(Data!B58:AGQ58&lt;&gt;""))</f>
        <v>0</v>
      </c>
      <c r="AS43" s="2" cm="1">
        <f t="array" ref="AS43">SUMPRODUCT(--(Data!$B$67:$AGQ$67&lt;&gt;"")*(Data!B58:AGQ58&lt;&gt;""))</f>
        <v>0</v>
      </c>
      <c r="AT43" s="2" cm="1">
        <f t="array" ref="AT43">SUMPRODUCT(--(Data!$B$68:$AGQ$68&lt;&gt;"")*(Data!B58:AGQ58&lt;&gt;""))</f>
        <v>0</v>
      </c>
      <c r="AU43" s="2" cm="1">
        <f t="array" ref="AU43">SUMPRODUCT(--(Data!$B$69:$AGQ$69&lt;&gt;"")*(Data!B58:AGQ58&lt;&gt;""))</f>
        <v>0</v>
      </c>
      <c r="AV43" s="2" cm="1">
        <f t="array" ref="AV43">SUMPRODUCT(--(Data!$B$70:$AGQ$70&lt;&gt;"")*(Data!B58:AGQ58&lt;&gt;""))</f>
        <v>0</v>
      </c>
      <c r="AW43" s="2" cm="1">
        <f t="array" ref="AW43">SUMPRODUCT(--(Data!$B$71:$AGQ$71&lt;&gt;"")*(Data!B58:AGQ58&lt;&gt;""))</f>
        <v>0</v>
      </c>
      <c r="AX43" s="2" cm="1">
        <f t="array" ref="AX43">SUMPRODUCT(--(Data!$B$72:$AGQ$72&lt;&gt;"")*(Data!B58:AGQ58&lt;&gt;""))</f>
        <v>0</v>
      </c>
      <c r="AY43" s="2" cm="1">
        <f t="array" ref="AY43">SUMPRODUCT(--(Data!$B$73:$AGQ$73&lt;&gt;"")*(Data!B58:AGQ58&lt;&gt;""))</f>
        <v>0</v>
      </c>
      <c r="AZ43" s="2" cm="1">
        <f t="array" ref="AZ43">SUMPRODUCT(--(Data!$B$74:$AGQ$74&lt;&gt;"")*(Data!B58:AGQ58&lt;&gt;""))</f>
        <v>0</v>
      </c>
      <c r="BA43" s="2" cm="1">
        <f t="array" ref="BA43">SUMPRODUCT(--(Data!$B$75:$AGQ$75&lt;&gt;"")*(Data!B58:AGQ58&lt;&gt;""))</f>
        <v>0</v>
      </c>
      <c r="BB43" s="2" cm="1">
        <f t="array" ref="BB43">SUMPRODUCT(--(Data!$B$76:$AGQ$76&lt;&gt;"")*(Data!B58:AGQ58&lt;&gt;""))</f>
        <v>0</v>
      </c>
      <c r="BC43" s="2" cm="1">
        <f t="array" ref="BC43">SUMPRODUCT(--(Data!$B$77:$AGQ$77&lt;&gt;"")*(Data!B58:AGQ58&lt;&gt;""))</f>
        <v>0</v>
      </c>
      <c r="BD43" s="2" cm="1">
        <f t="array" ref="BD43">SUMPRODUCT(--(Data!$B$78:$AGQ$78&lt;&gt;"")*(Data!B58:AGQ58&lt;&gt;""))</f>
        <v>0</v>
      </c>
      <c r="BE43" s="2" cm="1">
        <f t="array" ref="BE43">SUMPRODUCT(--(Data!$B$79:$AGQ$79&lt;&gt;"")*(Data!B58:AGQ58&lt;&gt;""))</f>
        <v>0</v>
      </c>
      <c r="BF43" s="2" cm="1">
        <f t="array" ref="BF43">SUMPRODUCT(--(Data!$B$80:$AGQ$80&lt;&gt;"")*(Data!B58:AGQ58&lt;&gt;""))</f>
        <v>0</v>
      </c>
      <c r="BG43" s="2" cm="1">
        <f t="array" ref="BG43">SUMPRODUCT(--(Data!$B$81:$AGQ$81&lt;&gt;"")*(Data!B58:AGQ58&lt;&gt;""))</f>
        <v>0</v>
      </c>
      <c r="BH43" s="2" cm="1">
        <f t="array" ref="BH43">SUMPRODUCT(--(Data!$B$82:$AGQ$82&lt;&gt;"")*(Data!B58:AGQ58&lt;&gt;""))</f>
        <v>0</v>
      </c>
      <c r="BI43" s="2" cm="1">
        <f t="array" ref="BI43">SUMPRODUCT(--(Data!$B$83:$AGQ$83&lt;&gt;"")*(Data!B58:AGQ58&lt;&gt;""))</f>
        <v>0</v>
      </c>
      <c r="BJ43" s="2" cm="1">
        <f t="array" ref="BJ43">SUMPRODUCT(--(Data!$B$84:$AGQ$84&lt;&gt;"")*(Data!B58:AGQ58&lt;&gt;""))</f>
        <v>0</v>
      </c>
      <c r="BK43" s="2" cm="1">
        <f t="array" ref="BK43">SUMPRODUCT(--(Data!$B$85:$AGQ$85&lt;&gt;"")*(Data!B58:AGQ58&lt;&gt;""))</f>
        <v>0</v>
      </c>
      <c r="BL43" s="2" cm="1">
        <f t="array" ref="BL43">SUMPRODUCT(--(Data!$B$86:$AGQ$86&lt;&gt;"")*(Data!B58:AGQ58&lt;&gt;""))</f>
        <v>0</v>
      </c>
      <c r="BM43" s="2" cm="1">
        <f t="array" ref="BM43">SUMPRODUCT(--(Data!$B$87:$AGQ$87&lt;&gt;"")*(Data!B58:AGQ58&lt;&gt;""))</f>
        <v>0</v>
      </c>
      <c r="BN43" s="2" cm="1">
        <f t="array" ref="BN43">SUMPRODUCT(--(Data!$B$88:$AGQ$88&lt;&gt;"")*(Data!B58:AGQ58&lt;&gt;""))</f>
        <v>0</v>
      </c>
      <c r="BO43" s="2" cm="1">
        <f t="array" ref="BO43">SUMPRODUCT(--(Data!$B$89:$AGQ$89&lt;&gt;"")*(Data!B58:AGQ58&lt;&gt;""))</f>
        <v>0</v>
      </c>
      <c r="BP43" s="2" cm="1">
        <f t="array" ref="BP43">SUMPRODUCT(--(Data!$B$90:$AGQ$90&lt;&gt;"")*(Data!B58:AGQ58&lt;&gt;""))</f>
        <v>0</v>
      </c>
      <c r="BQ43" s="2" cm="1">
        <f t="array" ref="BQ43">SUMPRODUCT(--(Data!$B$91:$AGQ$91&lt;&gt;"")*(Data!B58:AGQ58&lt;&gt;""))</f>
        <v>0</v>
      </c>
      <c r="BR43" s="2" cm="1">
        <f t="array" ref="BR43">SUMPRODUCT(--(Data!$B$92:$AGQ$92&lt;&gt;"")*(Data!B58:AGQ58&lt;&gt;""))</f>
        <v>0</v>
      </c>
      <c r="BS43" s="2" cm="1">
        <f t="array" ref="BS43">SUMPRODUCT(--(Data!$B$93:$AGQ$93&lt;&gt;"")*(Data!B58:AGQ58&lt;&gt;""))</f>
        <v>0</v>
      </c>
      <c r="BT43" s="2" cm="1">
        <f t="array" ref="BT43">SUMPRODUCT(--(Data!$B$94:$AGQ$94&lt;&gt;"")*(Data!B58:AGQ58&lt;&gt;""))</f>
        <v>0</v>
      </c>
      <c r="BU43" s="2" cm="1">
        <f t="array" ref="BU43">SUMPRODUCT(--(Data!$B$95:$AGQ$95&lt;&gt;"")*(Data!B58:AGQ58&lt;&gt;""))</f>
        <v>0</v>
      </c>
      <c r="BV43" s="2" cm="1">
        <f t="array" ref="BV43">SUMPRODUCT(--(Data!$B$96:$AGQ$96&lt;&gt;"")*(Data!B58:AGQ58&lt;&gt;""))</f>
        <v>0</v>
      </c>
      <c r="BW43" s="2" cm="1">
        <f t="array" ref="BW43">SUMPRODUCT(--(Data!$B$97:$AGQ$97&lt;&gt;"")*(Data!B58:AGQ58&lt;&gt;""))</f>
        <v>0</v>
      </c>
      <c r="BX43" s="2" cm="1">
        <f t="array" ref="BX43">SUMPRODUCT(--(Data!$B$98:$AGQ$98&lt;&gt;"")*(Data!B58:AGQ58&lt;&gt;""))</f>
        <v>0</v>
      </c>
      <c r="BY43" s="2" cm="1">
        <f t="array" ref="BY43">SUMPRODUCT(--(Data!$B$99:$AGQ$99&lt;&gt;"")*(Data!B58:AGQ58&lt;&gt;""))</f>
        <v>0</v>
      </c>
      <c r="BZ43" s="2" cm="1">
        <f t="array" ref="BZ43">SUMPRODUCT(--(Data!$B$100:$AGQ$100&lt;&gt;"")*(Data!B58:AGQ58&lt;&gt;""))</f>
        <v>0</v>
      </c>
      <c r="CA43" s="2" cm="1">
        <f t="array" ref="CA43">SUMPRODUCT(--(Data!$B$101:$AGQ$101&lt;&gt;"")*(Data!B58:AGQ58&lt;&gt;""))</f>
        <v>9</v>
      </c>
      <c r="CB43" s="2" cm="1">
        <f t="array" ref="CB43">SUMPRODUCT(--(Data!$B$102:$AGQ$102&lt;&gt;"")*(Data!B58:AGQ58&lt;&gt;""))</f>
        <v>0</v>
      </c>
      <c r="CC43" s="2" cm="1">
        <f t="array" ref="CC43">SUMPRODUCT(--(Data!$B$103:$AGQ$103&lt;&gt;"")*(Data!B58:AGQ58&lt;&gt;""))</f>
        <v>0</v>
      </c>
      <c r="CD43" s="2" cm="1">
        <f t="array" ref="CD43">SUMPRODUCT(--(Data!$B$104:$AGQ$104&lt;&gt;"")*(Data!B58:AGQ58&lt;&gt;""))</f>
        <v>0</v>
      </c>
      <c r="CE43" s="2" cm="1">
        <f t="array" ref="CE43">SUMPRODUCT(--(Data!$B$105:$AGQ$105&lt;&gt;"")*(Data!B58:AGQ58&lt;&gt;""))</f>
        <v>0</v>
      </c>
      <c r="CF43" s="2" cm="1">
        <f t="array" ref="CF43">SUMPRODUCT(--(Data!$B$106:$AGQ$106&lt;&gt;"")*(Data!B58:AGQ58&lt;&gt;""))</f>
        <v>9</v>
      </c>
      <c r="CG43" s="2" cm="1">
        <f t="array" ref="CG43">SUMPRODUCT(--(Data!$B$107:$AGQ$107&lt;&gt;"")*(Data!B58:AGQ58&lt;&gt;""))</f>
        <v>9</v>
      </c>
      <c r="CH43" s="2" cm="1">
        <f t="array" ref="CH43">SUMPRODUCT(--(Data!$B$108:$AGQ$108&lt;&gt;"")*(Data!B58:AGQ58&lt;&gt;""))</f>
        <v>9</v>
      </c>
      <c r="CI43" s="2" cm="1">
        <f t="array" ref="CI43">SUMPRODUCT(--(Data!$B$109:$AGQ$109&lt;&gt;"")*(Data!B58:AGQ58&lt;&gt;""))</f>
        <v>9</v>
      </c>
      <c r="CJ43" s="2" cm="1">
        <f t="array" ref="CJ43">SUMPRODUCT(--(Data!$B$110:$AGQ$110&lt;&gt;"")*(Data!B58:AGQ58&lt;&gt;""))</f>
        <v>9</v>
      </c>
      <c r="CK43" s="2" cm="1">
        <f t="array" ref="CK43">SUMPRODUCT(--(Data!$B$111:$AGQ$111&lt;&gt;"")*(Data!B58:AGQ58&lt;&gt;""))</f>
        <v>0</v>
      </c>
      <c r="CL43" s="2" cm="1">
        <f t="array" ref="CL43">SUMPRODUCT(--(Data!$B$112:$AGQ$112&lt;&gt;"")*(Data!B58:AGQ58&lt;&gt;""))</f>
        <v>0</v>
      </c>
      <c r="CM43" s="2" cm="1">
        <f t="array" ref="CM43">SUMPRODUCT(--(Data!$B$113:$AGQ$113&lt;&gt;"")*(Data!B58:AGQ58&lt;&gt;""))</f>
        <v>0</v>
      </c>
      <c r="CN43" s="2" cm="1">
        <f t="array" ref="CN43">SUMPRODUCT(--(Data!$B$114:$AGQ$114&lt;&gt;"")*(Data!B58:AGQ58&lt;&gt;""))</f>
        <v>0</v>
      </c>
      <c r="CO43" s="2" cm="1">
        <f t="array" ref="CO43">SUMPRODUCT(--(Data!$B$115:$AGQ$115&lt;&gt;"")*(Data!B58:AGQ58&lt;&gt;""))</f>
        <v>0</v>
      </c>
      <c r="CP43" s="2" cm="1">
        <f t="array" ref="CP43">SUMPRODUCT(--(Data!$B$116:$AGQ$116&lt;&gt;"")*(Data!B58:AGQ58&lt;&gt;""))</f>
        <v>0</v>
      </c>
      <c r="CQ43" s="2" cm="1">
        <f t="array" ref="CQ43">SUMPRODUCT(--(Data!$B$117:$AGQ$117&lt;&gt;"")*(Data!B58:AGQ58&lt;&gt;""))</f>
        <v>0</v>
      </c>
      <c r="CR43" s="2" cm="1">
        <f t="array" ref="CR43">SUMPRODUCT(--(Data!$B$118:$AGQ$118&lt;&gt;"")*(Data!B58:AGQ58&lt;&gt;""))</f>
        <v>0</v>
      </c>
      <c r="CS43" s="2" cm="1">
        <f t="array" ref="CS43">SUMPRODUCT(--(Data!$B$119:$AGQ$119&lt;&gt;"")*(Data!B58:AGQ58&lt;&gt;""))</f>
        <v>0</v>
      </c>
      <c r="CT43" s="2" cm="1">
        <f t="array" ref="CT43">SUMPRODUCT(--(Data!$B$120:$AGQ$120&lt;&gt;"")*(Data!B58:AGQ58&lt;&gt;""))</f>
        <v>0</v>
      </c>
      <c r="CU43" s="2" cm="1">
        <f t="array" ref="CU43">SUMPRODUCT(--(Data!$B$121:$AGQ$121&lt;&gt;"")*(Data!B58:AGQ58&lt;&gt;""))</f>
        <v>0</v>
      </c>
      <c r="CV43" s="2" cm="1">
        <f t="array" ref="CV43">SUMPRODUCT(--(Data!$B$122:$AGQ$122&lt;&gt;"")*(Data!B58:AGQ58&lt;&gt;""))</f>
        <v>0</v>
      </c>
      <c r="CW43" s="2" cm="1">
        <f t="array" ref="CW43">SUMPRODUCT(--(Data!$B$123:$AGQ$123&lt;&gt;"")*(Data!B58:AGQ58&lt;&gt;""))</f>
        <v>0</v>
      </c>
      <c r="CX43" s="2" cm="1">
        <f t="array" ref="CX43">SUMPRODUCT(--(Data!$B$124:$AGQ$124&lt;&gt;"")*(Data!B58:AGQ58&lt;&gt;""))</f>
        <v>0</v>
      </c>
      <c r="CY43" s="2" cm="1">
        <f t="array" ref="CY43">SUMPRODUCT(--(Data!$B$125:$AGQ$125&lt;&gt;"")*(Data!B58:AGQ58&lt;&gt;""))</f>
        <v>0</v>
      </c>
      <c r="CZ43" s="2" cm="1">
        <f t="array" ref="CZ43">SUMPRODUCT(--(Data!$B$126:$AGQ$126&lt;&gt;"")*(Data!B58:AGQ58&lt;&gt;""))</f>
        <v>0</v>
      </c>
      <c r="DA43" s="2" cm="1">
        <f t="array" ref="DA43">SUMPRODUCT(--(Data!$B$127:$AGQ$127&lt;&gt;"")*(Data!B58:AGQ58&lt;&gt;""))</f>
        <v>0</v>
      </c>
      <c r="DB43" s="2" cm="1">
        <f t="array" ref="DB43">SUMPRODUCT(--(Data!$B$128:$AGQ$128&lt;&gt;"")*(Data!B58:AGQ58&lt;&gt;""))</f>
        <v>0</v>
      </c>
      <c r="DC43" s="2" cm="1">
        <f t="array" ref="DC43">SUMPRODUCT(--(Data!$B$129:$AGQ$129&lt;&gt;"")*(Data!B58:AGQ58&lt;&gt;""))</f>
        <v>0</v>
      </c>
      <c r="DD43" s="2" cm="1">
        <f t="array" ref="DD43">SUMPRODUCT(--(Data!$B$130:$AGQ$130&lt;&gt;"")*(Data!B58:AGQ58&lt;&gt;""))</f>
        <v>0</v>
      </c>
      <c r="DE43" s="2" cm="1">
        <f t="array" ref="DE43">SUMPRODUCT(--(Data!$B$131:$AGQ$131&lt;&gt;"")*(Data!B58:AGQ58&lt;&gt;""))</f>
        <v>0</v>
      </c>
      <c r="DF43" s="2" cm="1">
        <f t="array" ref="DF43">SUMPRODUCT(--(Data!$B$132:$AGQ$132&lt;&gt;"")*(Data!B58:AGQ58&lt;&gt;""))</f>
        <v>0</v>
      </c>
      <c r="DG43" s="2" cm="1">
        <f t="array" ref="DG43">SUMPRODUCT(--(Data!$B$133:$AGQ$133&lt;&gt;"")*(Data!B58:AGQ58&lt;&gt;""))</f>
        <v>0</v>
      </c>
      <c r="DH43" s="2" cm="1">
        <f t="array" ref="DH43">SUMPRODUCT(--(Data!$B$134:$AGQ$134&lt;&gt;"")*(Data!B58:AGQ58&lt;&gt;""))</f>
        <v>0</v>
      </c>
      <c r="DI43" s="2" cm="1">
        <f t="array" ref="DI43">SUMPRODUCT(--(Data!$B$135:$AGQ$135&lt;&gt;"")*(Data!B58:AGQ58&lt;&gt;""))</f>
        <v>0</v>
      </c>
      <c r="DJ43" s="2" cm="1">
        <f t="array" ref="DJ43">SUMPRODUCT(--(Data!$B$136:$AGQ$136&lt;&gt;"")*(Data!B58:AGQ58&lt;&gt;""))</f>
        <v>0</v>
      </c>
      <c r="DK43" s="2" cm="1">
        <f t="array" ref="DK43">SUMPRODUCT(--(Data!$B$137:$AGQ$137&lt;&gt;"")*(Data!B58:AGQ58&lt;&gt;""))</f>
        <v>0</v>
      </c>
      <c r="DL43" s="2" cm="1">
        <f t="array" ref="DL43">SUMPRODUCT(--(Data!$B$138:$AGQ$138&lt;&gt;"")*(Data!B58:AGQ58&lt;&gt;""))</f>
        <v>0</v>
      </c>
      <c r="DM43" s="2" cm="1">
        <f t="array" ref="DM43">SUMPRODUCT(--(Data!$B$139:$AGQ$139&lt;&gt;"")*(Data!B58:AGQ58&lt;&gt;""))</f>
        <v>0</v>
      </c>
      <c r="DN43" s="2" cm="1">
        <f t="array" ref="DN43">SUMPRODUCT(--(Data!$B$140:$AGQ$140&lt;&gt;"")*(Data!B58:AGQ58&lt;&gt;""))</f>
        <v>0</v>
      </c>
      <c r="DO43" s="2" cm="1">
        <f t="array" ref="DO43">SUMPRODUCT(--(Data!$B$141:$AGQ$141&lt;&gt;"")*(Data!B58:AGQ58&lt;&gt;""))</f>
        <v>0</v>
      </c>
      <c r="DP43" s="2" cm="1">
        <f t="array" ref="DP43">SUMPRODUCT(--(Data!$B$142:$AGQ$142&lt;&gt;"")*(Data!B58:AGQ58&lt;&gt;""))</f>
        <v>0</v>
      </c>
      <c r="DQ43" s="2" cm="1">
        <f t="array" ref="DQ43">SUMPRODUCT(--(Data!$B$143:$AGQ$143&lt;&gt;"")*(Data!B58:AGQ58&lt;&gt;""))</f>
        <v>0</v>
      </c>
      <c r="DR43" s="2" cm="1">
        <f t="array" ref="DR43">SUMPRODUCT(--(Data!$B$144:$AGQ$144&lt;&gt;"")*(Data!B58:AGQ58&lt;&gt;""))</f>
        <v>0</v>
      </c>
      <c r="DS43" s="2" cm="1">
        <f t="array" ref="DS43">SUMPRODUCT(--(Data!$B$145:$AGQ$145&lt;&gt;"")*(Data!B58:AGQ58&lt;&gt;""))</f>
        <v>0</v>
      </c>
      <c r="DT43" s="2" cm="1">
        <f t="array" ref="DT43">SUMPRODUCT(--(Data!$B$146:$AGQ$146&lt;&gt;"")*(Data!B58:AGQ58&lt;&gt;""))</f>
        <v>0</v>
      </c>
      <c r="DU43" s="2" cm="1">
        <f t="array" ref="DU43">SUMPRODUCT(--(Data!$B$147:$AGQ$147&lt;&gt;"")*(Data!B58:AGQ58&lt;&gt;""))</f>
        <v>0</v>
      </c>
      <c r="DV43" s="2" cm="1">
        <f t="array" ref="DV43">SUMPRODUCT(--(Data!$B$148:$AGQ$148&lt;&gt;"")*(Data!B58:AGQ58&lt;&gt;""))</f>
        <v>0</v>
      </c>
      <c r="DW43" s="2" cm="1">
        <f t="array" ref="DW43">SUMPRODUCT(--(Data!$B$149:$AGQ$149&lt;&gt;"")*(Data!B58:AGQ58&lt;&gt;""))</f>
        <v>0</v>
      </c>
      <c r="DX43" s="2" cm="1">
        <f t="array" ref="DX43">SUMPRODUCT(--(Data!$B$150:$AGQ$150&lt;&gt;"")*(Data!B58:AGQ58&lt;&gt;""))</f>
        <v>0</v>
      </c>
      <c r="DY43" s="2" cm="1">
        <f t="array" ref="DY43">SUMPRODUCT(--(Data!$B$151:$AGQ$151&lt;&gt;"")*(Data!B58:AGQ58&lt;&gt;""))</f>
        <v>0</v>
      </c>
      <c r="DZ43" s="2" cm="1">
        <f t="array" ref="DZ43">SUMPRODUCT(--(Data!$B$152:$AGQ$152&lt;&gt;"")*(Data!B58:AGQ58&lt;&gt;""))</f>
        <v>0</v>
      </c>
      <c r="EA43" s="2" cm="1">
        <f t="array" ref="EA43">SUMPRODUCT(--(Data!$B$153:$AGQ$153&lt;&gt;"")*(Data!B58:AGQ58&lt;&gt;""))</f>
        <v>0</v>
      </c>
      <c r="EB43" s="2" cm="1">
        <f t="array" ref="EB43">SUMPRODUCT(--(Data!$B$154:$AGQ$154&lt;&gt;"")*(Data!B58:AGQ58&lt;&gt;""))</f>
        <v>0</v>
      </c>
      <c r="EC43" s="2" cm="1">
        <f t="array" ref="EC43">SUMPRODUCT(--(Data!$B$155:$AGQ$155&lt;&gt;"")*(Data!B58:AGQ58&lt;&gt;""))</f>
        <v>0</v>
      </c>
      <c r="ED43" s="2" cm="1">
        <f t="array" ref="ED43">SUMPRODUCT(--(Data!$B$156:$AGQ$156&lt;&gt;"")*(Data!B58:AGQ58&lt;&gt;""))</f>
        <v>0</v>
      </c>
      <c r="EE43" s="2" cm="1">
        <f t="array" ref="EE43">SUMPRODUCT(--(Data!$B$157:$AGQ$157&lt;&gt;"")*(Data!B58:AGQ58&lt;&gt;""))</f>
        <v>0</v>
      </c>
      <c r="EF43" s="2" cm="1">
        <f t="array" ref="EF43">SUMPRODUCT(--(Data!$B$158:$AGQ$158&lt;&gt;"")*(Data!B58:AGQ58&lt;&gt;""))</f>
        <v>0</v>
      </c>
      <c r="EG43" s="2" cm="1">
        <f t="array" ref="EG43">SUMPRODUCT(--(Data!$B$159:$AGQ$159&lt;&gt;"")*(Data!B58:AGQ58&lt;&gt;""))</f>
        <v>0</v>
      </c>
      <c r="EH43" s="2" cm="1">
        <f t="array" ref="EH43">SUMPRODUCT(--(Data!$B$160:$AGQ$160&lt;&gt;"")*(Data!B58:AGQ58&lt;&gt;""))</f>
        <v>0</v>
      </c>
      <c r="EI43" s="2" cm="1">
        <f t="array" ref="EI43">SUMPRODUCT(--(Data!$B$161:$AGQ$161&lt;&gt;"")*(Data!B58:AGQ58&lt;&gt;""))</f>
        <v>0</v>
      </c>
      <c r="EJ43" s="2" cm="1">
        <f t="array" ref="EJ43">SUMPRODUCT(--(Data!$B$162:$AGQ$162&lt;&gt;"")*(Data!B58:AGQ58&lt;&gt;""))</f>
        <v>0</v>
      </c>
      <c r="EK43" s="2" cm="1">
        <f t="array" ref="EK43">SUMPRODUCT(--(Data!$B$163:$AGQ$163&lt;&gt;"")*(Data!B58:AGQ58&lt;&gt;""))</f>
        <v>0</v>
      </c>
      <c r="EL43" s="2" cm="1">
        <f t="array" ref="EL43">SUMPRODUCT(--(Data!$B$164:$AGQ$164&lt;&gt;"")*(Data!B58:AGQ58&lt;&gt;""))</f>
        <v>0</v>
      </c>
      <c r="EM43" s="2" cm="1">
        <f t="array" ref="EM43">SUMPRODUCT(--(Data!$B$165:$AGQ$165&lt;&gt;"")*(Data!B58:AGQ58&lt;&gt;""))</f>
        <v>0</v>
      </c>
      <c r="EN43" s="2" cm="1">
        <f t="array" ref="EN43">SUMPRODUCT(--(Data!$B$166:$AGQ$166&lt;&gt;"")*(Data!B58:AGQ58&lt;&gt;""))</f>
        <v>0</v>
      </c>
      <c r="EU43" s="2" t="str">
        <f t="shared" si="0"/>
        <v>SLICT</v>
      </c>
      <c r="EV43" s="2">
        <f t="shared" si="1"/>
        <v>6</v>
      </c>
    </row>
    <row r="44" spans="1:157" x14ac:dyDescent="0.25">
      <c r="A44" s="1" t="str">
        <f>Data!A59</f>
        <v>SVO2</v>
      </c>
      <c r="B44" s="12" t="s">
        <v>254</v>
      </c>
      <c r="C44" s="2" cm="1">
        <f t="array" ref="C44">SUMPRODUCT(--(Data!$B$25:$AGQ$25&lt;&gt;"")*(Data!B59:AGQ59&lt;&gt;""))</f>
        <v>0</v>
      </c>
      <c r="D44" s="2" cm="1">
        <f t="array" ref="D44">SUMPRODUCT(--(Data!$B$26:$AGQ$26&lt;&gt;"")*(Data!B59:AGQ59&lt;&gt;""))</f>
        <v>0</v>
      </c>
      <c r="E44" s="2" cm="1">
        <f t="array" ref="E44">SUMPRODUCT(--(Data!$B$27:$AGQ$27&lt;&gt;"")*(Data!B59:AGQ59&lt;&gt;""))</f>
        <v>0</v>
      </c>
      <c r="F44" s="2" cm="1">
        <f t="array" ref="F44">SUMPRODUCT(--(Data!$B$28:$AGQ$28&lt;&gt;"")*(Data!B59:AGQ59&lt;&gt;""))</f>
        <v>0</v>
      </c>
      <c r="G44" s="2" cm="1">
        <f t="array" ref="G44">SUMPRODUCT(--(Data!$B$29:$AGQ$29&lt;&gt;"")*(Data!B59:AGQ59&lt;&gt;""))</f>
        <v>0</v>
      </c>
      <c r="H44" s="2" cm="1">
        <f t="array" ref="H44">SUMPRODUCT(--(Data!$B$30:$AGQ$30&lt;&gt;"")*(Data!B59:AGQ59&lt;&gt;""))</f>
        <v>0</v>
      </c>
      <c r="I44" s="2" cm="1">
        <f t="array" ref="I44">SUMPRODUCT(--(Data!$B$31:$AGQ$31&lt;&gt;"")*(Data!B59:AGQ59&lt;&gt;""))</f>
        <v>0</v>
      </c>
      <c r="J44" s="2" cm="1">
        <f t="array" ref="J44">SUMPRODUCT(--(Data!$B$32:$AGQ$32&lt;&gt;"")*(Data!B59:AGQ59&lt;&gt;""))</f>
        <v>13</v>
      </c>
      <c r="K44" s="2" cm="1">
        <f t="array" ref="K44">SUMPRODUCT(--(Data!$B$33:$AGQ$33&lt;&gt;"")*(Data!B59:AGQ59&lt;&gt;""))</f>
        <v>8</v>
      </c>
      <c r="L44" s="2" cm="1">
        <f t="array" ref="L44">SUMPRODUCT(--(Data!$B$34:$AGQ$34&lt;&gt;"")*(Data!B59:AGQ59&lt;&gt;""))</f>
        <v>0</v>
      </c>
      <c r="M44" s="2" cm="1">
        <f t="array" ref="M44">SUMPRODUCT(--(Data!$B$35:$AGQ$35&lt;&gt;"")*(Data!B59:AGQ59&lt;&gt;""))</f>
        <v>13</v>
      </c>
      <c r="N44" s="2" cm="1">
        <f t="array" ref="N44">SUMPRODUCT(--(Data!$B$36:$AGQ$36&lt;&gt;"")*(Data!B59:AGQ59&lt;&gt;""))</f>
        <v>0</v>
      </c>
      <c r="O44" s="2" cm="1">
        <f t="array" ref="O44">SUMPRODUCT(--(Data!$B$37:$AGQ$37&lt;&gt;"")*(Data!B59:AGQ59&lt;&gt;""))</f>
        <v>0</v>
      </c>
      <c r="P44" s="2" cm="1">
        <f t="array" ref="P44">SUMPRODUCT(--(Data!$B$38:$AGQ$38&lt;&gt;"")*(Data!B59:AGQ59&lt;&gt;""))</f>
        <v>0</v>
      </c>
      <c r="Q44" s="2" cm="1">
        <f t="array" ref="Q44">SUMPRODUCT(--(Data!$B$39:$AGQ$39&lt;&gt;"")*(Data!B59:AGQ59&lt;&gt;""))</f>
        <v>0</v>
      </c>
      <c r="R44" s="2" cm="1">
        <f t="array" ref="R44">SUMPRODUCT(--(Data!$B$40:$AGQ$40&lt;&gt;"")*(Data!B59:AGQ59&lt;&gt;""))</f>
        <v>0</v>
      </c>
      <c r="S44" s="2" cm="1">
        <f t="array" ref="S44">SUMPRODUCT(--(Data!$B$41:$AGQ$41&lt;&gt;"")*(Data!B59:AGQ59&lt;&gt;""))</f>
        <v>0</v>
      </c>
      <c r="T44" s="2" cm="1">
        <f t="array" ref="T44">SUMPRODUCT(--(Data!$B$42:$AGQ$42&lt;&gt;"")*(Data!B59:AGQ59&lt;&gt;""))</f>
        <v>0</v>
      </c>
      <c r="U44" s="2" cm="1">
        <f t="array" ref="U44">SUMPRODUCT(--(Data!$B$43:$AGQ$43&lt;&gt;"")*(Data!B59:AGQ59&lt;&gt;""))</f>
        <v>13</v>
      </c>
      <c r="V44" s="2" cm="1">
        <f t="array" ref="V44">SUMPRODUCT(--(Data!$B$44:$AGQ$44&lt;&gt;"")*(Data!B59:AGQ59&lt;&gt;""))</f>
        <v>0</v>
      </c>
      <c r="W44" s="2" cm="1">
        <f t="array" ref="W44">SUMPRODUCT(--(Data!$B$45:$AGQ$45&lt;&gt;"")*(Data!B59:AGQ59&lt;&gt;""))</f>
        <v>0</v>
      </c>
      <c r="X44" s="2" cm="1">
        <f t="array" ref="X44">SUMPRODUCT(--(Data!$B$46:$AGQ$46&lt;&gt;"")*(Data!B59:AGQ59&lt;&gt;""))</f>
        <v>0</v>
      </c>
      <c r="Y44" s="2" cm="1">
        <f t="array" ref="Y44">SUMPRODUCT(--(Data!$B$47:$AGQ$47&lt;&gt;"")*(Data!B59:AGQ59&lt;&gt;""))</f>
        <v>0</v>
      </c>
      <c r="Z44" s="2" cm="1">
        <f t="array" ref="Z44">SUMPRODUCT(--(Data!$B$48:$AGQ$48&lt;&gt;"")*(Data!B59:AGQ59&lt;&gt;""))</f>
        <v>0</v>
      </c>
      <c r="AA44" s="2" cm="1">
        <f t="array" ref="AA44">SUMPRODUCT(--(Data!$B$49:$AGQ$49&lt;&gt;"")*(Data!B59:AGQ59&lt;&gt;""))</f>
        <v>0</v>
      </c>
      <c r="AB44" s="2" cm="1">
        <f t="array" ref="AB44">SUMPRODUCT(--(Data!$B$50:$AGQ$50&lt;&gt;"")*(Data!B59:AGQ59&lt;&gt;""))</f>
        <v>0</v>
      </c>
      <c r="AC44" s="2" cm="1">
        <f t="array" ref="AC44">SUMPRODUCT(--(Data!$B$51:$AGQ$51&lt;&gt;"")*(Data!B59:AGQ59&lt;&gt;""))</f>
        <v>0</v>
      </c>
      <c r="AD44" s="2" cm="1">
        <f t="array" ref="AD44">SUMPRODUCT(--(Data!$B$52:$AGQ$52&lt;&gt;"")*(Data!B59:AGQ59&lt;&gt;""))</f>
        <v>0</v>
      </c>
      <c r="AE44" s="2" cm="1">
        <f t="array" ref="AE44">SUMPRODUCT(--(Data!$B$53:$AGQ$53&lt;&gt;"")*(Data!B59:AGQ59&lt;&gt;""))</f>
        <v>0</v>
      </c>
      <c r="AF44" s="2" cm="1">
        <f t="array" ref="AF44">SUMPRODUCT(--(Data!$B$54:$AGQ$54&lt;&gt;"")*(Data!B59:AGQ59&lt;&gt;""))</f>
        <v>0</v>
      </c>
      <c r="AG44" s="2" cm="1">
        <f t="array" ref="AG44">SUMPRODUCT(--(Data!$B$55:$AGQ$55&lt;&gt;"")*(Data!B59:AGQ59&lt;&gt;""))</f>
        <v>0</v>
      </c>
      <c r="AH44" s="2" cm="1">
        <f t="array" ref="AH44">SUMPRODUCT(--(Data!$B$56:$AGQ$56&lt;&gt;"")*(Data!B59:AGQ59&lt;&gt;""))</f>
        <v>13</v>
      </c>
      <c r="AI44" s="2" cm="1">
        <f t="array" ref="AI44">SUMPRODUCT(--(Data!$B$57:$AGQ$57&lt;&gt;"")*(Data!B59:AGQ59&lt;&gt;""))</f>
        <v>13</v>
      </c>
      <c r="AJ44" s="2" cm="1">
        <f t="array" ref="AJ44">SUMPRODUCT(--(Data!$B$58:$AGQ$58&lt;&gt;"")*(Data!B59:AGQ59&lt;&gt;""))</f>
        <v>13</v>
      </c>
      <c r="AK44" s="208"/>
      <c r="AL44" s="2" cm="1">
        <f t="array" ref="AL44">SUMPRODUCT(--(Data!$B$60:$AGQ$60&lt;&gt;"")*(Data!B59:AGQ59&lt;&gt;""))</f>
        <v>0</v>
      </c>
      <c r="AM44" s="2" cm="1">
        <f t="array" ref="AM44">SUMPRODUCT(--(Data!$B$61:$AGQ$61&lt;&gt;"")*(Data!B59:AGQ59&lt;&gt;""))</f>
        <v>0</v>
      </c>
      <c r="AN44" s="2" cm="1">
        <f t="array" ref="AN44">SUMPRODUCT(--(Data!$B$62:$AGQ$62&lt;&gt;"")*(Data!B59:AGQ59&lt;&gt;""))</f>
        <v>0</v>
      </c>
      <c r="AO44" s="2" cm="1">
        <f t="array" ref="AO44">SUMPRODUCT(--(Data!$B$63:$AGQ$63&lt;&gt;"")*(Data!B59:AGQ59&lt;&gt;""))</f>
        <v>0</v>
      </c>
      <c r="AP44" s="2" cm="1">
        <f t="array" ref="AP44">SUMPRODUCT(--(Data!$B$64:$AGQ$64&lt;&gt;"")*(Data!B59:AGQ59&lt;&gt;""))</f>
        <v>0</v>
      </c>
      <c r="AQ44" s="2" cm="1">
        <f t="array" ref="AQ44">SUMPRODUCT(--(Data!$B$65:$AGQ$65&lt;&gt;"")*(Data!B59:AGQ59&lt;&gt;""))</f>
        <v>0</v>
      </c>
      <c r="AR44" s="2" cm="1">
        <f t="array" ref="AR44">SUMPRODUCT(--(Data!$B$66:$AGQ$66&lt;&gt;"")*(Data!B59:AGQ59&lt;&gt;""))</f>
        <v>0</v>
      </c>
      <c r="AS44" s="2" cm="1">
        <f t="array" ref="AS44">SUMPRODUCT(--(Data!$B$67:$AGQ$67&lt;&gt;"")*(Data!B59:AGQ59&lt;&gt;""))</f>
        <v>0</v>
      </c>
      <c r="AT44" s="2" cm="1">
        <f t="array" ref="AT44">SUMPRODUCT(--(Data!$B$68:$AGQ$68&lt;&gt;"")*(Data!B59:AGQ59&lt;&gt;""))</f>
        <v>0</v>
      </c>
      <c r="AU44" s="2" cm="1">
        <f t="array" ref="AU44">SUMPRODUCT(--(Data!$B$69:$AGQ$69&lt;&gt;"")*(Data!B59:AGQ59&lt;&gt;""))</f>
        <v>0</v>
      </c>
      <c r="AV44" s="2" cm="1">
        <f t="array" ref="AV44">SUMPRODUCT(--(Data!$B$70:$AGQ$70&lt;&gt;"")*(Data!B59:AGQ59&lt;&gt;""))</f>
        <v>0</v>
      </c>
      <c r="AW44" s="2" cm="1">
        <f t="array" ref="AW44">SUMPRODUCT(--(Data!$B$71:$AGQ$71&lt;&gt;"")*(Data!B59:AGQ59&lt;&gt;""))</f>
        <v>0</v>
      </c>
      <c r="AX44" s="2" cm="1">
        <f t="array" ref="AX44">SUMPRODUCT(--(Data!$B$72:$AGQ$72&lt;&gt;"")*(Data!B59:AGQ59&lt;&gt;""))</f>
        <v>0</v>
      </c>
      <c r="AY44" s="2" cm="1">
        <f t="array" ref="AY44">SUMPRODUCT(--(Data!$B$73:$AGQ$73&lt;&gt;"")*(Data!B59:AGQ59&lt;&gt;""))</f>
        <v>0</v>
      </c>
      <c r="AZ44" s="2" cm="1">
        <f t="array" ref="AZ44">SUMPRODUCT(--(Data!$B$74:$AGQ$74&lt;&gt;"")*(Data!B59:AGQ59&lt;&gt;""))</f>
        <v>0</v>
      </c>
      <c r="BA44" s="2" cm="1">
        <f t="array" ref="BA44">SUMPRODUCT(--(Data!$B$75:$AGQ$75&lt;&gt;"")*(Data!B59:AGQ59&lt;&gt;""))</f>
        <v>0</v>
      </c>
      <c r="BB44" s="2" cm="1">
        <f t="array" ref="BB44">SUMPRODUCT(--(Data!$B$76:$AGQ$76&lt;&gt;"")*(Data!B59:AGQ59&lt;&gt;""))</f>
        <v>0</v>
      </c>
      <c r="BC44" s="2" cm="1">
        <f t="array" ref="BC44">SUMPRODUCT(--(Data!$B$77:$AGQ$77&lt;&gt;"")*(Data!B59:AGQ59&lt;&gt;""))</f>
        <v>0</v>
      </c>
      <c r="BD44" s="2" cm="1">
        <f t="array" ref="BD44">SUMPRODUCT(--(Data!$B$78:$AGQ$78&lt;&gt;"")*(Data!B59:AGQ59&lt;&gt;""))</f>
        <v>0</v>
      </c>
      <c r="BE44" s="2" cm="1">
        <f t="array" ref="BE44">SUMPRODUCT(--(Data!$B$79:$AGQ$79&lt;&gt;"")*(Data!B59:AGQ59&lt;&gt;""))</f>
        <v>0</v>
      </c>
      <c r="BF44" s="2" cm="1">
        <f t="array" ref="BF44">SUMPRODUCT(--(Data!$B$80:$AGQ$80&lt;&gt;"")*(Data!B59:AGQ59&lt;&gt;""))</f>
        <v>0</v>
      </c>
      <c r="BG44" s="2" cm="1">
        <f t="array" ref="BG44">SUMPRODUCT(--(Data!$B$81:$AGQ$81&lt;&gt;"")*(Data!B59:AGQ59&lt;&gt;""))</f>
        <v>0</v>
      </c>
      <c r="BH44" s="2" cm="1">
        <f t="array" ref="BH44">SUMPRODUCT(--(Data!$B$82:$AGQ$82&lt;&gt;"")*(Data!B59:AGQ59&lt;&gt;""))</f>
        <v>0</v>
      </c>
      <c r="BI44" s="2" cm="1">
        <f t="array" ref="BI44">SUMPRODUCT(--(Data!$B$83:$AGQ$83&lt;&gt;"")*(Data!B59:AGQ59&lt;&gt;""))</f>
        <v>0</v>
      </c>
      <c r="BJ44" s="2" cm="1">
        <f t="array" ref="BJ44">SUMPRODUCT(--(Data!$B$84:$AGQ$84&lt;&gt;"")*(Data!B59:AGQ59&lt;&gt;""))</f>
        <v>0</v>
      </c>
      <c r="BK44" s="2" cm="1">
        <f t="array" ref="BK44">SUMPRODUCT(--(Data!$B$85:$AGQ$85&lt;&gt;"")*(Data!B59:AGQ59&lt;&gt;""))</f>
        <v>0</v>
      </c>
      <c r="BL44" s="2" cm="1">
        <f t="array" ref="BL44">SUMPRODUCT(--(Data!$B$86:$AGQ$86&lt;&gt;"")*(Data!B59:AGQ59&lt;&gt;""))</f>
        <v>0</v>
      </c>
      <c r="BM44" s="2" cm="1">
        <f t="array" ref="BM44">SUMPRODUCT(--(Data!$B$87:$AGQ$87&lt;&gt;"")*(Data!B59:AGQ59&lt;&gt;""))</f>
        <v>0</v>
      </c>
      <c r="BN44" s="2" cm="1">
        <f t="array" ref="BN44">SUMPRODUCT(--(Data!$B$88:$AGQ$88&lt;&gt;"")*(Data!B59:AGQ59&lt;&gt;""))</f>
        <v>0</v>
      </c>
      <c r="BO44" s="2" cm="1">
        <f t="array" ref="BO44">SUMPRODUCT(--(Data!$B$89:$AGQ$89&lt;&gt;"")*(Data!B59:AGQ59&lt;&gt;""))</f>
        <v>0</v>
      </c>
      <c r="BP44" s="2" cm="1">
        <f t="array" ref="BP44">SUMPRODUCT(--(Data!$B$90:$AGQ$90&lt;&gt;"")*(Data!B59:AGQ59&lt;&gt;""))</f>
        <v>0</v>
      </c>
      <c r="BQ44" s="2" cm="1">
        <f t="array" ref="BQ44">SUMPRODUCT(--(Data!$B$91:$AGQ$91&lt;&gt;"")*(Data!B59:AGQ59&lt;&gt;""))</f>
        <v>0</v>
      </c>
      <c r="BR44" s="2" cm="1">
        <f t="array" ref="BR44">SUMPRODUCT(--(Data!$B$92:$AGQ$92&lt;&gt;"")*(Data!B59:AGQ59&lt;&gt;""))</f>
        <v>0</v>
      </c>
      <c r="BS44" s="2" cm="1">
        <f t="array" ref="BS44">SUMPRODUCT(--(Data!$B$93:$AGQ$93&lt;&gt;"")*(Data!B59:AGQ59&lt;&gt;""))</f>
        <v>0</v>
      </c>
      <c r="BT44" s="2" cm="1">
        <f t="array" ref="BT44">SUMPRODUCT(--(Data!$B$94:$AGQ$94&lt;&gt;"")*(Data!B59:AGQ59&lt;&gt;""))</f>
        <v>0</v>
      </c>
      <c r="BU44" s="2" cm="1">
        <f t="array" ref="BU44">SUMPRODUCT(--(Data!$B$95:$AGQ$95&lt;&gt;"")*(Data!B59:AGQ59&lt;&gt;""))</f>
        <v>0</v>
      </c>
      <c r="BV44" s="2" cm="1">
        <f t="array" ref="BV44">SUMPRODUCT(--(Data!$B$96:$AGQ$96&lt;&gt;"")*(Data!B59:AGQ59&lt;&gt;""))</f>
        <v>0</v>
      </c>
      <c r="BW44" s="2" cm="1">
        <f t="array" ref="BW44">SUMPRODUCT(--(Data!$B$97:$AGQ$97&lt;&gt;"")*(Data!B59:AGQ59&lt;&gt;""))</f>
        <v>0</v>
      </c>
      <c r="BX44" s="2" cm="1">
        <f t="array" ref="BX44">SUMPRODUCT(--(Data!$B$98:$AGQ$98&lt;&gt;"")*(Data!B59:AGQ59&lt;&gt;""))</f>
        <v>0</v>
      </c>
      <c r="BY44" s="2" cm="1">
        <f t="array" ref="BY44">SUMPRODUCT(--(Data!$B$99:$AGQ$99&lt;&gt;"")*(Data!B59:AGQ59&lt;&gt;""))</f>
        <v>0</v>
      </c>
      <c r="BZ44" s="2" cm="1">
        <f t="array" ref="BZ44">SUMPRODUCT(--(Data!$B$100:$AGQ$100&lt;&gt;"")*(Data!B59:AGQ59&lt;&gt;""))</f>
        <v>0</v>
      </c>
      <c r="CA44" s="2" cm="1">
        <f t="array" ref="CA44">SUMPRODUCT(--(Data!$B$101:$AGQ$101&lt;&gt;"")*(Data!B59:AGQ59&lt;&gt;""))</f>
        <v>0</v>
      </c>
      <c r="CB44" s="2" cm="1">
        <f t="array" ref="CB44">SUMPRODUCT(--(Data!$B$102:$AGQ$102&lt;&gt;"")*(Data!B59:AGQ59&lt;&gt;""))</f>
        <v>0</v>
      </c>
      <c r="CC44" s="2" cm="1">
        <f t="array" ref="CC44">SUMPRODUCT(--(Data!$B$103:$AGQ$103&lt;&gt;"")*(Data!B59:AGQ59&lt;&gt;""))</f>
        <v>0</v>
      </c>
      <c r="CD44" s="2" cm="1">
        <f t="array" ref="CD44">SUMPRODUCT(--(Data!$B$104:$AGQ$104&lt;&gt;"")*(Data!B59:AGQ59&lt;&gt;""))</f>
        <v>0</v>
      </c>
      <c r="CE44" s="2" cm="1">
        <f t="array" ref="CE44">SUMPRODUCT(--(Data!$B$105:$AGQ$105&lt;&gt;"")*(Data!B59:AGQ59&lt;&gt;""))</f>
        <v>0</v>
      </c>
      <c r="CF44" s="2" cm="1">
        <f t="array" ref="CF44">SUMPRODUCT(--(Data!$B$106:$AGQ$106&lt;&gt;"")*(Data!B59:AGQ59&lt;&gt;""))</f>
        <v>0</v>
      </c>
      <c r="CG44" s="2" cm="1">
        <f t="array" ref="CG44">SUMPRODUCT(--(Data!$B$107:$AGQ$107&lt;&gt;"")*(Data!B59:AGQ59&lt;&gt;""))</f>
        <v>0</v>
      </c>
      <c r="CH44" s="2" cm="1">
        <f t="array" ref="CH44">SUMPRODUCT(--(Data!$B$108:$AGQ$108&lt;&gt;"")*(Data!B59:AGQ59&lt;&gt;""))</f>
        <v>0</v>
      </c>
      <c r="CI44" s="2" cm="1">
        <f t="array" ref="CI44">SUMPRODUCT(--(Data!$B$109:$AGQ$109&lt;&gt;"")*(Data!B59:AGQ59&lt;&gt;""))</f>
        <v>0</v>
      </c>
      <c r="CJ44" s="2" cm="1">
        <f t="array" ref="CJ44">SUMPRODUCT(--(Data!$B$110:$AGQ$110&lt;&gt;"")*(Data!B59:AGQ59&lt;&gt;""))</f>
        <v>0</v>
      </c>
      <c r="CK44" s="2" cm="1">
        <f t="array" ref="CK44">SUMPRODUCT(--(Data!$B$111:$AGQ$111&lt;&gt;"")*(Data!B59:AGQ59&lt;&gt;""))</f>
        <v>0</v>
      </c>
      <c r="CL44" s="2" cm="1">
        <f t="array" ref="CL44">SUMPRODUCT(--(Data!$B$112:$AGQ$112&lt;&gt;"")*(Data!B59:AGQ59&lt;&gt;""))</f>
        <v>0</v>
      </c>
      <c r="CM44" s="2" cm="1">
        <f t="array" ref="CM44">SUMPRODUCT(--(Data!$B$113:$AGQ$113&lt;&gt;"")*(Data!B59:AGQ59&lt;&gt;""))</f>
        <v>0</v>
      </c>
      <c r="CN44" s="2" cm="1">
        <f t="array" ref="CN44">SUMPRODUCT(--(Data!$B$114:$AGQ$114&lt;&gt;"")*(Data!B59:AGQ59&lt;&gt;""))</f>
        <v>0</v>
      </c>
      <c r="CO44" s="2" cm="1">
        <f t="array" ref="CO44">SUMPRODUCT(--(Data!$B$115:$AGQ$115&lt;&gt;"")*(Data!B59:AGQ59&lt;&gt;""))</f>
        <v>0</v>
      </c>
      <c r="CP44" s="2" cm="1">
        <f t="array" ref="CP44">SUMPRODUCT(--(Data!$B$116:$AGQ$116&lt;&gt;"")*(Data!B59:AGQ59&lt;&gt;""))</f>
        <v>0</v>
      </c>
      <c r="CQ44" s="2" cm="1">
        <f t="array" ref="CQ44">SUMPRODUCT(--(Data!$B$117:$AGQ$117&lt;&gt;"")*(Data!B59:AGQ59&lt;&gt;""))</f>
        <v>0</v>
      </c>
      <c r="CR44" s="2" cm="1">
        <f t="array" ref="CR44">SUMPRODUCT(--(Data!$B$118:$AGQ$118&lt;&gt;"")*(Data!B59:AGQ59&lt;&gt;""))</f>
        <v>0</v>
      </c>
      <c r="CS44" s="2" cm="1">
        <f t="array" ref="CS44">SUMPRODUCT(--(Data!$B$119:$AGQ$119&lt;&gt;"")*(Data!B59:AGQ59&lt;&gt;""))</f>
        <v>0</v>
      </c>
      <c r="CT44" s="2" cm="1">
        <f t="array" ref="CT44">SUMPRODUCT(--(Data!$B$120:$AGQ$120&lt;&gt;"")*(Data!B59:AGQ59&lt;&gt;""))</f>
        <v>0</v>
      </c>
      <c r="CU44" s="2" cm="1">
        <f t="array" ref="CU44">SUMPRODUCT(--(Data!$B$121:$AGQ$121&lt;&gt;"")*(Data!B59:AGQ59&lt;&gt;""))</f>
        <v>0</v>
      </c>
      <c r="CV44" s="2" cm="1">
        <f t="array" ref="CV44">SUMPRODUCT(--(Data!$B$122:$AGQ$122&lt;&gt;"")*(Data!B59:AGQ59&lt;&gt;""))</f>
        <v>0</v>
      </c>
      <c r="CW44" s="2" cm="1">
        <f t="array" ref="CW44">SUMPRODUCT(--(Data!$B$123:$AGQ$123&lt;&gt;"")*(Data!B59:AGQ59&lt;&gt;""))</f>
        <v>0</v>
      </c>
      <c r="CX44" s="2" cm="1">
        <f t="array" ref="CX44">SUMPRODUCT(--(Data!$B$124:$AGQ$124&lt;&gt;"")*(Data!B59:AGQ59&lt;&gt;""))</f>
        <v>0</v>
      </c>
      <c r="CY44" s="2" cm="1">
        <f t="array" ref="CY44">SUMPRODUCT(--(Data!$B$125:$AGQ$125&lt;&gt;"")*(Data!B59:AGQ59&lt;&gt;""))</f>
        <v>0</v>
      </c>
      <c r="CZ44" s="2" cm="1">
        <f t="array" ref="CZ44">SUMPRODUCT(--(Data!$B$126:$AGQ$126&lt;&gt;"")*(Data!B59:AGQ59&lt;&gt;""))</f>
        <v>0</v>
      </c>
      <c r="DA44" s="2" cm="1">
        <f t="array" ref="DA44">SUMPRODUCT(--(Data!$B$127:$AGQ$127&lt;&gt;"")*(Data!B59:AGQ59&lt;&gt;""))</f>
        <v>0</v>
      </c>
      <c r="DB44" s="2" cm="1">
        <f t="array" ref="DB44">SUMPRODUCT(--(Data!$B$128:$AGQ$128&lt;&gt;"")*(Data!B59:AGQ59&lt;&gt;""))</f>
        <v>0</v>
      </c>
      <c r="DC44" s="2" cm="1">
        <f t="array" ref="DC44">SUMPRODUCT(--(Data!$B$129:$AGQ$129&lt;&gt;"")*(Data!B59:AGQ59&lt;&gt;""))</f>
        <v>0</v>
      </c>
      <c r="DD44" s="2" cm="1">
        <f t="array" ref="DD44">SUMPRODUCT(--(Data!$B$130:$AGQ$130&lt;&gt;"")*(Data!B59:AGQ59&lt;&gt;""))</f>
        <v>0</v>
      </c>
      <c r="DE44" s="2" cm="1">
        <f t="array" ref="DE44">SUMPRODUCT(--(Data!$B$131:$AGQ$131&lt;&gt;"")*(Data!B59:AGQ59&lt;&gt;""))</f>
        <v>0</v>
      </c>
      <c r="DF44" s="2" cm="1">
        <f t="array" ref="DF44">SUMPRODUCT(--(Data!$B$132:$AGQ$132&lt;&gt;"")*(Data!B59:AGQ59&lt;&gt;""))</f>
        <v>0</v>
      </c>
      <c r="DG44" s="2" cm="1">
        <f t="array" ref="DG44">SUMPRODUCT(--(Data!$B$133:$AGQ$133&lt;&gt;"")*(Data!B59:AGQ59&lt;&gt;""))</f>
        <v>0</v>
      </c>
      <c r="DH44" s="2" cm="1">
        <f t="array" ref="DH44">SUMPRODUCT(--(Data!$B$134:$AGQ$134&lt;&gt;"")*(Data!B59:AGQ59&lt;&gt;""))</f>
        <v>0</v>
      </c>
      <c r="DI44" s="2" cm="1">
        <f t="array" ref="DI44">SUMPRODUCT(--(Data!$B$135:$AGQ$135&lt;&gt;"")*(Data!B59:AGQ59&lt;&gt;""))</f>
        <v>0</v>
      </c>
      <c r="DJ44" s="2" cm="1">
        <f t="array" ref="DJ44">SUMPRODUCT(--(Data!$B$136:$AGQ$136&lt;&gt;"")*(Data!B59:AGQ59&lt;&gt;""))</f>
        <v>0</v>
      </c>
      <c r="DK44" s="2" cm="1">
        <f t="array" ref="DK44">SUMPRODUCT(--(Data!$B$137:$AGQ$137&lt;&gt;"")*(Data!B59:AGQ59&lt;&gt;""))</f>
        <v>0</v>
      </c>
      <c r="DL44" s="2" cm="1">
        <f t="array" ref="DL44">SUMPRODUCT(--(Data!$B$138:$AGQ$138&lt;&gt;"")*(Data!B59:AGQ59&lt;&gt;""))</f>
        <v>0</v>
      </c>
      <c r="DM44" s="2" cm="1">
        <f t="array" ref="DM44">SUMPRODUCT(--(Data!$B$139:$AGQ$139&lt;&gt;"")*(Data!B59:AGQ59&lt;&gt;""))</f>
        <v>0</v>
      </c>
      <c r="DN44" s="2" cm="1">
        <f t="array" ref="DN44">SUMPRODUCT(--(Data!$B$140:$AGQ$140&lt;&gt;"")*(Data!B59:AGQ59&lt;&gt;""))</f>
        <v>0</v>
      </c>
      <c r="DO44" s="2" cm="1">
        <f t="array" ref="DO44">SUMPRODUCT(--(Data!$B$141:$AGQ$141&lt;&gt;"")*(Data!B59:AGQ59&lt;&gt;""))</f>
        <v>0</v>
      </c>
      <c r="DP44" s="2" cm="1">
        <f t="array" ref="DP44">SUMPRODUCT(--(Data!$B$142:$AGQ$142&lt;&gt;"")*(Data!B59:AGQ59&lt;&gt;""))</f>
        <v>0</v>
      </c>
      <c r="DQ44" s="2" cm="1">
        <f t="array" ref="DQ44">SUMPRODUCT(--(Data!$B$143:$AGQ$143&lt;&gt;"")*(Data!B59:AGQ59&lt;&gt;""))</f>
        <v>0</v>
      </c>
      <c r="DR44" s="2" cm="1">
        <f t="array" ref="DR44">SUMPRODUCT(--(Data!$B$144:$AGQ$144&lt;&gt;"")*(Data!B59:AGQ59&lt;&gt;""))</f>
        <v>0</v>
      </c>
      <c r="DS44" s="2" cm="1">
        <f t="array" ref="DS44">SUMPRODUCT(--(Data!$B$145:$AGQ$145&lt;&gt;"")*(Data!B59:AGQ59&lt;&gt;""))</f>
        <v>0</v>
      </c>
      <c r="DT44" s="2" cm="1">
        <f t="array" ref="DT44">SUMPRODUCT(--(Data!$B$146:$AGQ$146&lt;&gt;"")*(Data!B59:AGQ59&lt;&gt;""))</f>
        <v>0</v>
      </c>
      <c r="DU44" s="2" cm="1">
        <f t="array" ref="DU44">SUMPRODUCT(--(Data!$B$147:$AGQ$147&lt;&gt;"")*(Data!B59:AGQ59&lt;&gt;""))</f>
        <v>0</v>
      </c>
      <c r="DV44" s="2" cm="1">
        <f t="array" ref="DV44">SUMPRODUCT(--(Data!$B$148:$AGQ$148&lt;&gt;"")*(Data!B59:AGQ59&lt;&gt;""))</f>
        <v>0</v>
      </c>
      <c r="DW44" s="2" cm="1">
        <f t="array" ref="DW44">SUMPRODUCT(--(Data!$B$149:$AGQ$149&lt;&gt;"")*(Data!B59:AGQ59&lt;&gt;""))</f>
        <v>0</v>
      </c>
      <c r="DX44" s="2" cm="1">
        <f t="array" ref="DX44">SUMPRODUCT(--(Data!$B$150:$AGQ$150&lt;&gt;"")*(Data!B59:AGQ59&lt;&gt;""))</f>
        <v>0</v>
      </c>
      <c r="DY44" s="2" cm="1">
        <f t="array" ref="DY44">SUMPRODUCT(--(Data!$B$151:$AGQ$151&lt;&gt;"")*(Data!B59:AGQ59&lt;&gt;""))</f>
        <v>0</v>
      </c>
      <c r="DZ44" s="2" cm="1">
        <f t="array" ref="DZ44">SUMPRODUCT(--(Data!$B$152:$AGQ$152&lt;&gt;"")*(Data!B59:AGQ59&lt;&gt;""))</f>
        <v>0</v>
      </c>
      <c r="EA44" s="2" cm="1">
        <f t="array" ref="EA44">SUMPRODUCT(--(Data!$B$153:$AGQ$153&lt;&gt;"")*(Data!B59:AGQ59&lt;&gt;""))</f>
        <v>0</v>
      </c>
      <c r="EB44" s="2" cm="1">
        <f t="array" ref="EB44">SUMPRODUCT(--(Data!$B$154:$AGQ$154&lt;&gt;"")*(Data!B59:AGQ59&lt;&gt;""))</f>
        <v>0</v>
      </c>
      <c r="EC44" s="2" cm="1">
        <f t="array" ref="EC44">SUMPRODUCT(--(Data!$B$155:$AGQ$155&lt;&gt;"")*(Data!B59:AGQ59&lt;&gt;""))</f>
        <v>0</v>
      </c>
      <c r="ED44" s="2" cm="1">
        <f t="array" ref="ED44">SUMPRODUCT(--(Data!$B$156:$AGQ$156&lt;&gt;"")*(Data!B59:AGQ59&lt;&gt;""))</f>
        <v>0</v>
      </c>
      <c r="EE44" s="2" cm="1">
        <f t="array" ref="EE44">SUMPRODUCT(--(Data!$B$157:$AGQ$157&lt;&gt;"")*(Data!B59:AGQ59&lt;&gt;""))</f>
        <v>0</v>
      </c>
      <c r="EF44" s="2" cm="1">
        <f t="array" ref="EF44">SUMPRODUCT(--(Data!$B$158:$AGQ$158&lt;&gt;"")*(Data!B59:AGQ59&lt;&gt;""))</f>
        <v>0</v>
      </c>
      <c r="EG44" s="2" cm="1">
        <f t="array" ref="EG44">SUMPRODUCT(--(Data!$B$159:$AGQ$159&lt;&gt;"")*(Data!B59:AGQ59&lt;&gt;""))</f>
        <v>0</v>
      </c>
      <c r="EH44" s="2" cm="1">
        <f t="array" ref="EH44">SUMPRODUCT(--(Data!$B$160:$AGQ$160&lt;&gt;"")*(Data!B59:AGQ59&lt;&gt;""))</f>
        <v>0</v>
      </c>
      <c r="EI44" s="2" cm="1">
        <f t="array" ref="EI44">SUMPRODUCT(--(Data!$B$161:$AGQ$161&lt;&gt;"")*(Data!B59:AGQ59&lt;&gt;""))</f>
        <v>0</v>
      </c>
      <c r="EJ44" s="2" cm="1">
        <f t="array" ref="EJ44">SUMPRODUCT(--(Data!$B$162:$AGQ$162&lt;&gt;"")*(Data!B59:AGQ59&lt;&gt;""))</f>
        <v>0</v>
      </c>
      <c r="EK44" s="2" cm="1">
        <f t="array" ref="EK44">SUMPRODUCT(--(Data!$B$163:$AGQ$163&lt;&gt;"")*(Data!B59:AGQ59&lt;&gt;""))</f>
        <v>0</v>
      </c>
      <c r="EL44" s="2" cm="1">
        <f t="array" ref="EL44">SUMPRODUCT(--(Data!$B$164:$AGQ$164&lt;&gt;"")*(Data!B59:AGQ59&lt;&gt;""))</f>
        <v>0</v>
      </c>
      <c r="EM44" s="2" cm="1">
        <f t="array" ref="EM44">SUMPRODUCT(--(Data!$B$165:$AGQ$165&lt;&gt;"")*(Data!B59:AGQ59&lt;&gt;""))</f>
        <v>0</v>
      </c>
      <c r="EN44" s="2" cm="1">
        <f t="array" ref="EN44">SUMPRODUCT(--(Data!$B$166:$AGQ$166&lt;&gt;"")*(Data!B59:AGQ59&lt;&gt;""))</f>
        <v>0</v>
      </c>
      <c r="EU44" s="2" t="str">
        <f t="shared" si="0"/>
        <v>DS-SLAM</v>
      </c>
      <c r="EV44" s="2">
        <f t="shared" si="1"/>
        <v>9</v>
      </c>
    </row>
    <row r="45" spans="1:157" x14ac:dyDescent="0.25">
      <c r="A45" s="1" t="str">
        <f>Data!A60</f>
        <v>RTAB-MAP S2S</v>
      </c>
      <c r="B45" s="12" t="s">
        <v>283</v>
      </c>
      <c r="C45" s="2" cm="1">
        <f t="array" ref="C45">SUMPRODUCT(--(Data!$B$25:$AGQ$25&lt;&gt;"")*(Data!B60:AGQ60&lt;&gt;""))</f>
        <v>0</v>
      </c>
      <c r="D45" s="2" cm="1">
        <f t="array" ref="D45">SUMPRODUCT(--(Data!$B$26:$AGQ$26&lt;&gt;"")*(Data!B60:AGQ60&lt;&gt;""))</f>
        <v>11</v>
      </c>
      <c r="E45" s="2" cm="1">
        <f t="array" ref="E45">SUMPRODUCT(--(Data!$B$27:$AGQ$27&lt;&gt;"")*(Data!B60:AGQ60&lt;&gt;""))</f>
        <v>0</v>
      </c>
      <c r="F45" s="2" cm="1">
        <f t="array" ref="F45">SUMPRODUCT(--(Data!$B$28:$AGQ$28&lt;&gt;"")*(Data!B60:AGQ60&lt;&gt;""))</f>
        <v>0</v>
      </c>
      <c r="G45" s="2" cm="1">
        <f t="array" ref="G45">SUMPRODUCT(--(Data!$B$29:$AGQ$29&lt;&gt;"")*(Data!B60:AGQ60&lt;&gt;""))</f>
        <v>0</v>
      </c>
      <c r="H45" s="2" cm="1">
        <f t="array" ref="H45">SUMPRODUCT(--(Data!$B$30:$AGQ$30&lt;&gt;"")*(Data!B60:AGQ60&lt;&gt;""))</f>
        <v>0</v>
      </c>
      <c r="I45" s="2" cm="1">
        <f t="array" ref="I45">SUMPRODUCT(--(Data!$B$31:$AGQ$31&lt;&gt;"")*(Data!B60:AGQ60&lt;&gt;""))</f>
        <v>0</v>
      </c>
      <c r="J45" s="2" cm="1">
        <f t="array" ref="J45">SUMPRODUCT(--(Data!$B$32:$AGQ$32&lt;&gt;"")*(Data!B60:AGQ60&lt;&gt;""))</f>
        <v>0</v>
      </c>
      <c r="K45" s="2" cm="1">
        <f t="array" ref="K45">SUMPRODUCT(--(Data!$B$33:$AGQ$33&lt;&gt;"")*(Data!B60:AGQ60&lt;&gt;""))</f>
        <v>0</v>
      </c>
      <c r="L45" s="2" cm="1">
        <f t="array" ref="L45">SUMPRODUCT(--(Data!$B$34:$AGQ$34&lt;&gt;"")*(Data!B60:AGQ60&lt;&gt;""))</f>
        <v>0</v>
      </c>
      <c r="M45" s="2" cm="1">
        <f t="array" ref="M45">SUMPRODUCT(--(Data!$B$35:$AGQ$35&lt;&gt;"")*(Data!B60:AGQ60&lt;&gt;""))</f>
        <v>0</v>
      </c>
      <c r="N45" s="2" cm="1">
        <f t="array" ref="N45">SUMPRODUCT(--(Data!$B$36:$AGQ$36&lt;&gt;"")*(Data!B60:AGQ60&lt;&gt;""))</f>
        <v>0</v>
      </c>
      <c r="O45" s="2" cm="1">
        <f t="array" ref="O45">SUMPRODUCT(--(Data!$B$37:$AGQ$37&lt;&gt;"")*(Data!B60:AGQ60&lt;&gt;""))</f>
        <v>0</v>
      </c>
      <c r="P45" s="2" cm="1">
        <f t="array" ref="P45">SUMPRODUCT(--(Data!$B$38:$AGQ$38&lt;&gt;"")*(Data!B60:AGQ60&lt;&gt;""))</f>
        <v>0</v>
      </c>
      <c r="Q45" s="2" cm="1">
        <f t="array" ref="Q45">SUMPRODUCT(--(Data!$B$39:$AGQ$39&lt;&gt;"")*(Data!B60:AGQ60&lt;&gt;""))</f>
        <v>0</v>
      </c>
      <c r="R45" s="2" cm="1">
        <f t="array" ref="R45">SUMPRODUCT(--(Data!$B$40:$AGQ$40&lt;&gt;"")*(Data!B60:AGQ60&lt;&gt;""))</f>
        <v>0</v>
      </c>
      <c r="S45" s="2" cm="1">
        <f t="array" ref="S45">SUMPRODUCT(--(Data!$B$41:$AGQ$41&lt;&gt;"")*(Data!B60:AGQ60&lt;&gt;""))</f>
        <v>0</v>
      </c>
      <c r="T45" s="2" cm="1">
        <f t="array" ref="T45">SUMPRODUCT(--(Data!$B$42:$AGQ$42&lt;&gt;"")*(Data!B60:AGQ60&lt;&gt;""))</f>
        <v>0</v>
      </c>
      <c r="U45" s="2" cm="1">
        <f t="array" ref="U45">SUMPRODUCT(--(Data!$B$43:$AGQ$43&lt;&gt;"")*(Data!B60:AGQ60&lt;&gt;""))</f>
        <v>0</v>
      </c>
      <c r="V45" s="2" cm="1">
        <f t="array" ref="V45">SUMPRODUCT(--(Data!$B$44:$AGQ$44&lt;&gt;"")*(Data!B60:AGQ60&lt;&gt;""))</f>
        <v>11</v>
      </c>
      <c r="W45" s="2" cm="1">
        <f t="array" ref="W45">SUMPRODUCT(--(Data!$B$45:$AGQ$45&lt;&gt;"")*(Data!B60:AGQ60&lt;&gt;""))</f>
        <v>11</v>
      </c>
      <c r="X45" s="2" cm="1">
        <f t="array" ref="X45">SUMPRODUCT(--(Data!$B$46:$AGQ$46&lt;&gt;"")*(Data!B60:AGQ60&lt;&gt;""))</f>
        <v>0</v>
      </c>
      <c r="Y45" s="2" cm="1">
        <f t="array" ref="Y45">SUMPRODUCT(--(Data!$B$47:$AGQ$47&lt;&gt;"")*(Data!B60:AGQ60&lt;&gt;""))</f>
        <v>0</v>
      </c>
      <c r="Z45" s="2" cm="1">
        <f t="array" ref="Z45">SUMPRODUCT(--(Data!$B$48:$AGQ$48&lt;&gt;"")*(Data!B60:AGQ60&lt;&gt;""))</f>
        <v>0</v>
      </c>
      <c r="AA45" s="2" cm="1">
        <f t="array" ref="AA45">SUMPRODUCT(--(Data!$B$49:$AGQ$49&lt;&gt;"")*(Data!B60:AGQ60&lt;&gt;""))</f>
        <v>0</v>
      </c>
      <c r="AB45" s="2" cm="1">
        <f t="array" ref="AB45">SUMPRODUCT(--(Data!$B$50:$AGQ$50&lt;&gt;"")*(Data!B60:AGQ60&lt;&gt;""))</f>
        <v>0</v>
      </c>
      <c r="AC45" s="2" cm="1">
        <f t="array" ref="AC45">SUMPRODUCT(--(Data!$B$51:$AGQ$51&lt;&gt;"")*(Data!B60:AGQ60&lt;&gt;""))</f>
        <v>0</v>
      </c>
      <c r="AD45" s="2" cm="1">
        <f t="array" ref="AD45">SUMPRODUCT(--(Data!$B$52:$AGQ$52&lt;&gt;"")*(Data!B60:AGQ60&lt;&gt;""))</f>
        <v>0</v>
      </c>
      <c r="AE45" s="2" cm="1">
        <f t="array" ref="AE45">SUMPRODUCT(--(Data!$B$53:$AGQ$53&lt;&gt;"")*(Data!B60:AGQ60&lt;&gt;""))</f>
        <v>0</v>
      </c>
      <c r="AF45" s="2" cm="1">
        <f t="array" ref="AF45">SUMPRODUCT(--(Data!$B$54:$AGQ$54&lt;&gt;"")*(Data!B60:AGQ60&lt;&gt;""))</f>
        <v>0</v>
      </c>
      <c r="AG45" s="2" cm="1">
        <f t="array" ref="AG45">SUMPRODUCT(--(Data!$B$55:$AGQ$55&lt;&gt;"")*(Data!B60:AGQ60&lt;&gt;""))</f>
        <v>0</v>
      </c>
      <c r="AH45" s="2" cm="1">
        <f t="array" ref="AH45">SUMPRODUCT(--(Data!$B$56:$AGQ$56&lt;&gt;"")*(Data!B60:AGQ60&lt;&gt;""))</f>
        <v>11</v>
      </c>
      <c r="AI45" s="2" cm="1">
        <f t="array" ref="AI45">SUMPRODUCT(--(Data!$B$57:$AGQ$57&lt;&gt;"")*(Data!B60:AGQ60&lt;&gt;""))</f>
        <v>11</v>
      </c>
      <c r="AJ45" s="2" cm="1">
        <f t="array" ref="AJ45">SUMPRODUCT(--(Data!$B$58:$AGQ$58&lt;&gt;"")*(Data!B60:AGQ60&lt;&gt;""))</f>
        <v>0</v>
      </c>
      <c r="AK45" s="2" cm="1">
        <f t="array" ref="AK45">SUMPRODUCT(--(Data!$B$59:$AGQ$59&lt;&gt;"")*(Data!B60:AGQ60&lt;&gt;""))</f>
        <v>0</v>
      </c>
      <c r="AL45" s="208"/>
      <c r="AM45" s="2" cm="1">
        <f t="array" ref="AM45">SUMPRODUCT(--(Data!$B$61:$AGQ$61&lt;&gt;"")*(Data!B60:AGQ60&lt;&gt;""))</f>
        <v>11</v>
      </c>
      <c r="AN45" s="2" cm="1">
        <f t="array" ref="AN45">SUMPRODUCT(--(Data!$B$62:$AGQ$62&lt;&gt;"")*(Data!B60:AGQ60&lt;&gt;""))</f>
        <v>11</v>
      </c>
      <c r="AO45" s="2" cm="1">
        <f t="array" ref="AO45">SUMPRODUCT(--(Data!$B$63:$AGQ$63&lt;&gt;"")*(Data!B60:AGQ60&lt;&gt;""))</f>
        <v>11</v>
      </c>
      <c r="AP45" s="2" cm="1">
        <f t="array" ref="AP45">SUMPRODUCT(--(Data!$B$64:$AGQ$64&lt;&gt;"")*(Data!B60:AGQ60&lt;&gt;""))</f>
        <v>11</v>
      </c>
      <c r="AQ45" s="2" cm="1">
        <f t="array" ref="AQ45">SUMPRODUCT(--(Data!$B$65:$AGQ$65&lt;&gt;"")*(Data!B60:AGQ60&lt;&gt;""))</f>
        <v>11</v>
      </c>
      <c r="AR45" s="2" cm="1">
        <f t="array" ref="AR45">SUMPRODUCT(--(Data!$B$66:$AGQ$66&lt;&gt;"")*(Data!B60:AGQ60&lt;&gt;""))</f>
        <v>11</v>
      </c>
      <c r="AS45" s="2" cm="1">
        <f t="array" ref="AS45">SUMPRODUCT(--(Data!$B$67:$AGQ$67&lt;&gt;"")*(Data!B60:AGQ60&lt;&gt;""))</f>
        <v>11</v>
      </c>
      <c r="AT45" s="2" cm="1">
        <f t="array" ref="AT45">SUMPRODUCT(--(Data!$B$68:$AGQ$68&lt;&gt;"")*(Data!B60:AGQ60&lt;&gt;""))</f>
        <v>0</v>
      </c>
      <c r="AU45" s="2" cm="1">
        <f t="array" ref="AU45">SUMPRODUCT(--(Data!$B$69:$AGQ$69&lt;&gt;"")*(Data!B60:AGQ60&lt;&gt;""))</f>
        <v>0</v>
      </c>
      <c r="AV45" s="2" cm="1">
        <f t="array" ref="AV45">SUMPRODUCT(--(Data!$B$70:$AGQ$70&lt;&gt;"")*(Data!B60:AGQ60&lt;&gt;""))</f>
        <v>0</v>
      </c>
      <c r="AW45" s="2" cm="1">
        <f t="array" ref="AW45">SUMPRODUCT(--(Data!$B$71:$AGQ$71&lt;&gt;"")*(Data!B60:AGQ60&lt;&gt;""))</f>
        <v>0</v>
      </c>
      <c r="AX45" s="2" cm="1">
        <f t="array" ref="AX45">SUMPRODUCT(--(Data!$B$72:$AGQ$72&lt;&gt;"")*(Data!B60:AGQ60&lt;&gt;""))</f>
        <v>0</v>
      </c>
      <c r="AY45" s="2" cm="1">
        <f t="array" ref="AY45">SUMPRODUCT(--(Data!$B$73:$AGQ$73&lt;&gt;"")*(Data!B60:AGQ60&lt;&gt;""))</f>
        <v>0</v>
      </c>
      <c r="AZ45" s="2" cm="1">
        <f t="array" ref="AZ45">SUMPRODUCT(--(Data!$B$74:$AGQ$74&lt;&gt;"")*(Data!B60:AGQ60&lt;&gt;""))</f>
        <v>0</v>
      </c>
      <c r="BA45" s="2" cm="1">
        <f t="array" ref="BA45">SUMPRODUCT(--(Data!$B$75:$AGQ$75&lt;&gt;"")*(Data!B60:AGQ60&lt;&gt;""))</f>
        <v>0</v>
      </c>
      <c r="BB45" s="2" cm="1">
        <f t="array" ref="BB45">SUMPRODUCT(--(Data!$B$76:$AGQ$76&lt;&gt;"")*(Data!B60:AGQ60&lt;&gt;""))</f>
        <v>0</v>
      </c>
      <c r="BC45" s="2" cm="1">
        <f t="array" ref="BC45">SUMPRODUCT(--(Data!$B$77:$AGQ$77&lt;&gt;"")*(Data!B60:AGQ60&lt;&gt;""))</f>
        <v>0</v>
      </c>
      <c r="BD45" s="2" cm="1">
        <f t="array" ref="BD45">SUMPRODUCT(--(Data!$B$78:$AGQ$78&lt;&gt;"")*(Data!B60:AGQ60&lt;&gt;""))</f>
        <v>0</v>
      </c>
      <c r="BE45" s="2" cm="1">
        <f t="array" ref="BE45">SUMPRODUCT(--(Data!$B$79:$AGQ$79&lt;&gt;"")*(Data!B60:AGQ60&lt;&gt;""))</f>
        <v>0</v>
      </c>
      <c r="BF45" s="2" cm="1">
        <f t="array" ref="BF45">SUMPRODUCT(--(Data!$B$80:$AGQ$80&lt;&gt;"")*(Data!B60:AGQ60&lt;&gt;""))</f>
        <v>0</v>
      </c>
      <c r="BG45" s="2" cm="1">
        <f t="array" ref="BG45">SUMPRODUCT(--(Data!$B$81:$AGQ$81&lt;&gt;"")*(Data!B60:AGQ60&lt;&gt;""))</f>
        <v>0</v>
      </c>
      <c r="BH45" s="2" cm="1">
        <f t="array" ref="BH45">SUMPRODUCT(--(Data!$B$82:$AGQ$82&lt;&gt;"")*(Data!B60:AGQ60&lt;&gt;""))</f>
        <v>0</v>
      </c>
      <c r="BI45" s="2" cm="1">
        <f t="array" ref="BI45">SUMPRODUCT(--(Data!$B$83:$AGQ$83&lt;&gt;"")*(Data!B60:AGQ60&lt;&gt;""))</f>
        <v>0</v>
      </c>
      <c r="BJ45" s="2" cm="1">
        <f t="array" ref="BJ45">SUMPRODUCT(--(Data!$B$84:$AGQ$84&lt;&gt;"")*(Data!B60:AGQ60&lt;&gt;""))</f>
        <v>0</v>
      </c>
      <c r="BK45" s="2" cm="1">
        <f t="array" ref="BK45">SUMPRODUCT(--(Data!$B$85:$AGQ$85&lt;&gt;"")*(Data!B60:AGQ60&lt;&gt;""))</f>
        <v>0</v>
      </c>
      <c r="BL45" s="2" cm="1">
        <f t="array" ref="BL45">SUMPRODUCT(--(Data!$B$86:$AGQ$86&lt;&gt;"")*(Data!B60:AGQ60&lt;&gt;""))</f>
        <v>0</v>
      </c>
      <c r="BM45" s="2" cm="1">
        <f t="array" ref="BM45">SUMPRODUCT(--(Data!$B$87:$AGQ$87&lt;&gt;"")*(Data!B60:AGQ60&lt;&gt;""))</f>
        <v>0</v>
      </c>
      <c r="BN45" s="2" cm="1">
        <f t="array" ref="BN45">SUMPRODUCT(--(Data!$B$88:$AGQ$88&lt;&gt;"")*(Data!B60:AGQ60&lt;&gt;""))</f>
        <v>0</v>
      </c>
      <c r="BO45" s="2" cm="1">
        <f t="array" ref="BO45">SUMPRODUCT(--(Data!$B$89:$AGQ$89&lt;&gt;"")*(Data!B60:AGQ60&lt;&gt;""))</f>
        <v>0</v>
      </c>
      <c r="BP45" s="2" cm="1">
        <f t="array" ref="BP45">SUMPRODUCT(--(Data!$B$90:$AGQ$90&lt;&gt;"")*(Data!B60:AGQ60&lt;&gt;""))</f>
        <v>0</v>
      </c>
      <c r="BQ45" s="2" cm="1">
        <f t="array" ref="BQ45">SUMPRODUCT(--(Data!$B$91:$AGQ$91&lt;&gt;"")*(Data!B60:AGQ60&lt;&gt;""))</f>
        <v>0</v>
      </c>
      <c r="BR45" s="2" cm="1">
        <f t="array" ref="BR45">SUMPRODUCT(--(Data!$B$92:$AGQ$92&lt;&gt;"")*(Data!B60:AGQ60&lt;&gt;""))</f>
        <v>0</v>
      </c>
      <c r="BS45" s="2" cm="1">
        <f t="array" ref="BS45">SUMPRODUCT(--(Data!$B$93:$AGQ$93&lt;&gt;"")*(Data!B60:AGQ60&lt;&gt;""))</f>
        <v>0</v>
      </c>
      <c r="BT45" s="2" cm="1">
        <f t="array" ref="BT45">SUMPRODUCT(--(Data!$B$94:$AGQ$94&lt;&gt;"")*(Data!B60:AGQ60&lt;&gt;""))</f>
        <v>0</v>
      </c>
      <c r="BU45" s="2" cm="1">
        <f t="array" ref="BU45">SUMPRODUCT(--(Data!$B$95:$AGQ$95&lt;&gt;"")*(Data!B60:AGQ60&lt;&gt;""))</f>
        <v>0</v>
      </c>
      <c r="BV45" s="2" cm="1">
        <f t="array" ref="BV45">SUMPRODUCT(--(Data!$B$96:$AGQ$96&lt;&gt;"")*(Data!B60:AGQ60&lt;&gt;""))</f>
        <v>0</v>
      </c>
      <c r="BW45" s="2" cm="1">
        <f t="array" ref="BW45">SUMPRODUCT(--(Data!$B$97:$AGQ$97&lt;&gt;"")*(Data!B60:AGQ60&lt;&gt;""))</f>
        <v>0</v>
      </c>
      <c r="BX45" s="2" cm="1">
        <f t="array" ref="BX45">SUMPRODUCT(--(Data!$B$98:$AGQ$98&lt;&gt;"")*(Data!B60:AGQ60&lt;&gt;""))</f>
        <v>0</v>
      </c>
      <c r="BY45" s="2" cm="1">
        <f t="array" ref="BY45">SUMPRODUCT(--(Data!$B$99:$AGQ$99&lt;&gt;"")*(Data!B60:AGQ60&lt;&gt;""))</f>
        <v>0</v>
      </c>
      <c r="BZ45" s="2" cm="1">
        <f t="array" ref="BZ45">SUMPRODUCT(--(Data!$B$100:$AGQ$100&lt;&gt;"")*(Data!B60:AGQ60&lt;&gt;""))</f>
        <v>0</v>
      </c>
      <c r="CA45" s="2" cm="1">
        <f t="array" ref="CA45">SUMPRODUCT(--(Data!$B$101:$AGQ$101&lt;&gt;"")*(Data!B60:AGQ60&lt;&gt;""))</f>
        <v>0</v>
      </c>
      <c r="CB45" s="2" cm="1">
        <f t="array" ref="CB45">SUMPRODUCT(--(Data!$B$102:$AGQ$102&lt;&gt;"")*(Data!B60:AGQ60&lt;&gt;""))</f>
        <v>0</v>
      </c>
      <c r="CC45" s="2" cm="1">
        <f t="array" ref="CC45">SUMPRODUCT(--(Data!$B$103:$AGQ$103&lt;&gt;"")*(Data!B60:AGQ60&lt;&gt;""))</f>
        <v>0</v>
      </c>
      <c r="CD45" s="2" cm="1">
        <f t="array" ref="CD45">SUMPRODUCT(--(Data!$B$104:$AGQ$104&lt;&gt;"")*(Data!B60:AGQ60&lt;&gt;""))</f>
        <v>0</v>
      </c>
      <c r="CE45" s="2" cm="1">
        <f t="array" ref="CE45">SUMPRODUCT(--(Data!$B$105:$AGQ$105&lt;&gt;"")*(Data!B60:AGQ60&lt;&gt;""))</f>
        <v>0</v>
      </c>
      <c r="CF45" s="2" cm="1">
        <f t="array" ref="CF45">SUMPRODUCT(--(Data!$B$106:$AGQ$106&lt;&gt;"")*(Data!B60:AGQ60&lt;&gt;""))</f>
        <v>0</v>
      </c>
      <c r="CG45" s="2" cm="1">
        <f t="array" ref="CG45">SUMPRODUCT(--(Data!$B$107:$AGQ$107&lt;&gt;"")*(Data!B60:AGQ60&lt;&gt;""))</f>
        <v>0</v>
      </c>
      <c r="CH45" s="2" cm="1">
        <f t="array" ref="CH45">SUMPRODUCT(--(Data!$B$108:$AGQ$108&lt;&gt;"")*(Data!B60:AGQ60&lt;&gt;""))</f>
        <v>0</v>
      </c>
      <c r="CI45" s="2" cm="1">
        <f t="array" ref="CI45">SUMPRODUCT(--(Data!$B$109:$AGQ$109&lt;&gt;"")*(Data!B60:AGQ60&lt;&gt;""))</f>
        <v>0</v>
      </c>
      <c r="CJ45" s="2" cm="1">
        <f t="array" ref="CJ45">SUMPRODUCT(--(Data!$B$110:$AGQ$110&lt;&gt;"")*(Data!B60:AGQ60&lt;&gt;""))</f>
        <v>0</v>
      </c>
      <c r="CK45" s="2" cm="1">
        <f t="array" ref="CK45">SUMPRODUCT(--(Data!$B$111:$AGQ$111&lt;&gt;"")*(Data!B60:AGQ60&lt;&gt;""))</f>
        <v>0</v>
      </c>
      <c r="CL45" s="2" cm="1">
        <f t="array" ref="CL45">SUMPRODUCT(--(Data!$B$112:$AGQ$112&lt;&gt;"")*(Data!B60:AGQ60&lt;&gt;""))</f>
        <v>0</v>
      </c>
      <c r="CM45" s="2" cm="1">
        <f t="array" ref="CM45">SUMPRODUCT(--(Data!$B$113:$AGQ$113&lt;&gt;"")*(Data!B60:AGQ60&lt;&gt;""))</f>
        <v>0</v>
      </c>
      <c r="CN45" s="2" cm="1">
        <f t="array" ref="CN45">SUMPRODUCT(--(Data!$B$114:$AGQ$114&lt;&gt;"")*(Data!B60:AGQ60&lt;&gt;""))</f>
        <v>0</v>
      </c>
      <c r="CO45" s="2" cm="1">
        <f t="array" ref="CO45">SUMPRODUCT(--(Data!$B$115:$AGQ$115&lt;&gt;"")*(Data!B60:AGQ60&lt;&gt;""))</f>
        <v>0</v>
      </c>
      <c r="CP45" s="2" cm="1">
        <f t="array" ref="CP45">SUMPRODUCT(--(Data!$B$116:$AGQ$116&lt;&gt;"")*(Data!B60:AGQ60&lt;&gt;""))</f>
        <v>0</v>
      </c>
      <c r="CQ45" s="2" cm="1">
        <f t="array" ref="CQ45">SUMPRODUCT(--(Data!$B$117:$AGQ$117&lt;&gt;"")*(Data!B60:AGQ60&lt;&gt;""))</f>
        <v>0</v>
      </c>
      <c r="CR45" s="2" cm="1">
        <f t="array" ref="CR45">SUMPRODUCT(--(Data!$B$118:$AGQ$118&lt;&gt;"")*(Data!B60:AGQ60&lt;&gt;""))</f>
        <v>0</v>
      </c>
      <c r="CS45" s="2" cm="1">
        <f t="array" ref="CS45">SUMPRODUCT(--(Data!$B$119:$AGQ$119&lt;&gt;"")*(Data!B60:AGQ60&lt;&gt;""))</f>
        <v>0</v>
      </c>
      <c r="CT45" s="2" cm="1">
        <f t="array" ref="CT45">SUMPRODUCT(--(Data!$B$120:$AGQ$120&lt;&gt;"")*(Data!B60:AGQ60&lt;&gt;""))</f>
        <v>0</v>
      </c>
      <c r="CU45" s="2" cm="1">
        <f t="array" ref="CU45">SUMPRODUCT(--(Data!$B$121:$AGQ$121&lt;&gt;"")*(Data!B60:AGQ60&lt;&gt;""))</f>
        <v>0</v>
      </c>
      <c r="CV45" s="2" cm="1">
        <f t="array" ref="CV45">SUMPRODUCT(--(Data!$B$122:$AGQ$122&lt;&gt;"")*(Data!B60:AGQ60&lt;&gt;""))</f>
        <v>0</v>
      </c>
      <c r="CW45" s="2" cm="1">
        <f t="array" ref="CW45">SUMPRODUCT(--(Data!$B$123:$AGQ$123&lt;&gt;"")*(Data!B60:AGQ60&lt;&gt;""))</f>
        <v>0</v>
      </c>
      <c r="CX45" s="2" cm="1">
        <f t="array" ref="CX45">SUMPRODUCT(--(Data!$B$124:$AGQ$124&lt;&gt;"")*(Data!B60:AGQ60&lt;&gt;""))</f>
        <v>0</v>
      </c>
      <c r="CY45" s="2" cm="1">
        <f t="array" ref="CY45">SUMPRODUCT(--(Data!$B$125:$AGQ$125&lt;&gt;"")*(Data!B60:AGQ60&lt;&gt;""))</f>
        <v>0</v>
      </c>
      <c r="CZ45" s="2" cm="1">
        <f t="array" ref="CZ45">SUMPRODUCT(--(Data!$B$126:$AGQ$126&lt;&gt;"")*(Data!B60:AGQ60&lt;&gt;""))</f>
        <v>0</v>
      </c>
      <c r="DA45" s="2" cm="1">
        <f t="array" ref="DA45">SUMPRODUCT(--(Data!$B$127:$AGQ$127&lt;&gt;"")*(Data!B60:AGQ60&lt;&gt;""))</f>
        <v>0</v>
      </c>
      <c r="DB45" s="2" cm="1">
        <f t="array" ref="DB45">SUMPRODUCT(--(Data!$B$128:$AGQ$128&lt;&gt;"")*(Data!B60:AGQ60&lt;&gt;""))</f>
        <v>0</v>
      </c>
      <c r="DC45" s="2" cm="1">
        <f t="array" ref="DC45">SUMPRODUCT(--(Data!$B$129:$AGQ$129&lt;&gt;"")*(Data!B60:AGQ60&lt;&gt;""))</f>
        <v>0</v>
      </c>
      <c r="DD45" s="2" cm="1">
        <f t="array" ref="DD45">SUMPRODUCT(--(Data!$B$130:$AGQ$130&lt;&gt;"")*(Data!B60:AGQ60&lt;&gt;""))</f>
        <v>0</v>
      </c>
      <c r="DE45" s="2" cm="1">
        <f t="array" ref="DE45">SUMPRODUCT(--(Data!$B$131:$AGQ$131&lt;&gt;"")*(Data!B60:AGQ60&lt;&gt;""))</f>
        <v>0</v>
      </c>
      <c r="DF45" s="2" cm="1">
        <f t="array" ref="DF45">SUMPRODUCT(--(Data!$B$132:$AGQ$132&lt;&gt;"")*(Data!B60:AGQ60&lt;&gt;""))</f>
        <v>0</v>
      </c>
      <c r="DG45" s="2" cm="1">
        <f t="array" ref="DG45">SUMPRODUCT(--(Data!$B$133:$AGQ$133&lt;&gt;"")*(Data!B60:AGQ60&lt;&gt;""))</f>
        <v>0</v>
      </c>
      <c r="DH45" s="2" cm="1">
        <f t="array" ref="DH45">SUMPRODUCT(--(Data!$B$134:$AGQ$134&lt;&gt;"")*(Data!B60:AGQ60&lt;&gt;""))</f>
        <v>0</v>
      </c>
      <c r="DI45" s="2" cm="1">
        <f t="array" ref="DI45">SUMPRODUCT(--(Data!$B$135:$AGQ$135&lt;&gt;"")*(Data!B60:AGQ60&lt;&gt;""))</f>
        <v>0</v>
      </c>
      <c r="DJ45" s="2" cm="1">
        <f t="array" ref="DJ45">SUMPRODUCT(--(Data!$B$136:$AGQ$136&lt;&gt;"")*(Data!B60:AGQ60&lt;&gt;""))</f>
        <v>0</v>
      </c>
      <c r="DK45" s="2" cm="1">
        <f t="array" ref="DK45">SUMPRODUCT(--(Data!$B$137:$AGQ$137&lt;&gt;"")*(Data!B60:AGQ60&lt;&gt;""))</f>
        <v>0</v>
      </c>
      <c r="DL45" s="2" cm="1">
        <f t="array" ref="DL45">SUMPRODUCT(--(Data!$B$138:$AGQ$138&lt;&gt;"")*(Data!B60:AGQ60&lt;&gt;""))</f>
        <v>0</v>
      </c>
      <c r="DM45" s="2" cm="1">
        <f t="array" ref="DM45">SUMPRODUCT(--(Data!$B$139:$AGQ$139&lt;&gt;"")*(Data!B60:AGQ60&lt;&gt;""))</f>
        <v>0</v>
      </c>
      <c r="DN45" s="2" cm="1">
        <f t="array" ref="DN45">SUMPRODUCT(--(Data!$B$140:$AGQ$140&lt;&gt;"")*(Data!B60:AGQ60&lt;&gt;""))</f>
        <v>0</v>
      </c>
      <c r="DO45" s="2" cm="1">
        <f t="array" ref="DO45">SUMPRODUCT(--(Data!$B$141:$AGQ$141&lt;&gt;"")*(Data!B60:AGQ60&lt;&gt;""))</f>
        <v>0</v>
      </c>
      <c r="DP45" s="2" cm="1">
        <f t="array" ref="DP45">SUMPRODUCT(--(Data!$B$142:$AGQ$142&lt;&gt;"")*(Data!B60:AGQ60&lt;&gt;""))</f>
        <v>0</v>
      </c>
      <c r="DQ45" s="2" cm="1">
        <f t="array" ref="DQ45">SUMPRODUCT(--(Data!$B$143:$AGQ$143&lt;&gt;"")*(Data!B60:AGQ60&lt;&gt;""))</f>
        <v>0</v>
      </c>
      <c r="DR45" s="2" cm="1">
        <f t="array" ref="DR45">SUMPRODUCT(--(Data!$B$144:$AGQ$144&lt;&gt;"")*(Data!B60:AGQ60&lt;&gt;""))</f>
        <v>0</v>
      </c>
      <c r="DS45" s="2" cm="1">
        <f t="array" ref="DS45">SUMPRODUCT(--(Data!$B$145:$AGQ$145&lt;&gt;"")*(Data!B60:AGQ60&lt;&gt;""))</f>
        <v>0</v>
      </c>
      <c r="DT45" s="2" cm="1">
        <f t="array" ref="DT45">SUMPRODUCT(--(Data!$B$146:$AGQ$146&lt;&gt;"")*(Data!B60:AGQ60&lt;&gt;""))</f>
        <v>0</v>
      </c>
      <c r="DU45" s="2" cm="1">
        <f t="array" ref="DU45">SUMPRODUCT(--(Data!$B$147:$AGQ$147&lt;&gt;"")*(Data!B60:AGQ60&lt;&gt;""))</f>
        <v>0</v>
      </c>
      <c r="DV45" s="2" cm="1">
        <f t="array" ref="DV45">SUMPRODUCT(--(Data!$B$148:$AGQ$148&lt;&gt;"")*(Data!B60:AGQ60&lt;&gt;""))</f>
        <v>0</v>
      </c>
      <c r="DW45" s="2" cm="1">
        <f t="array" ref="DW45">SUMPRODUCT(--(Data!$B$149:$AGQ$149&lt;&gt;"")*(Data!B60:AGQ60&lt;&gt;""))</f>
        <v>0</v>
      </c>
      <c r="DX45" s="2" cm="1">
        <f t="array" ref="DX45">SUMPRODUCT(--(Data!$B$150:$AGQ$150&lt;&gt;"")*(Data!B60:AGQ60&lt;&gt;""))</f>
        <v>0</v>
      </c>
      <c r="DY45" s="2" cm="1">
        <f t="array" ref="DY45">SUMPRODUCT(--(Data!$B$151:$AGQ$151&lt;&gt;"")*(Data!B60:AGQ60&lt;&gt;""))</f>
        <v>0</v>
      </c>
      <c r="DZ45" s="2" cm="1">
        <f t="array" ref="DZ45">SUMPRODUCT(--(Data!$B$152:$AGQ$152&lt;&gt;"")*(Data!B60:AGQ60&lt;&gt;""))</f>
        <v>0</v>
      </c>
      <c r="EA45" s="2" cm="1">
        <f t="array" ref="EA45">SUMPRODUCT(--(Data!$B$153:$AGQ$153&lt;&gt;"")*(Data!B60:AGQ60&lt;&gt;""))</f>
        <v>0</v>
      </c>
      <c r="EB45" s="2" cm="1">
        <f t="array" ref="EB45">SUMPRODUCT(--(Data!$B$154:$AGQ$154&lt;&gt;"")*(Data!B60:AGQ60&lt;&gt;""))</f>
        <v>0</v>
      </c>
      <c r="EC45" s="2" cm="1">
        <f t="array" ref="EC45">SUMPRODUCT(--(Data!$B$155:$AGQ$155&lt;&gt;"")*(Data!B60:AGQ60&lt;&gt;""))</f>
        <v>0</v>
      </c>
      <c r="ED45" s="2" cm="1">
        <f t="array" ref="ED45">SUMPRODUCT(--(Data!$B$156:$AGQ$156&lt;&gt;"")*(Data!B60:AGQ60&lt;&gt;""))</f>
        <v>0</v>
      </c>
      <c r="EE45" s="2" cm="1">
        <f t="array" ref="EE45">SUMPRODUCT(--(Data!$B$157:$AGQ$157&lt;&gt;"")*(Data!B60:AGQ60&lt;&gt;""))</f>
        <v>0</v>
      </c>
      <c r="EF45" s="2" cm="1">
        <f t="array" ref="EF45">SUMPRODUCT(--(Data!$B$158:$AGQ$158&lt;&gt;"")*(Data!B60:AGQ60&lt;&gt;""))</f>
        <v>0</v>
      </c>
      <c r="EG45" s="2" cm="1">
        <f t="array" ref="EG45">SUMPRODUCT(--(Data!$B$159:$AGQ$159&lt;&gt;"")*(Data!B60:AGQ60&lt;&gt;""))</f>
        <v>0</v>
      </c>
      <c r="EH45" s="2" cm="1">
        <f t="array" ref="EH45">SUMPRODUCT(--(Data!$B$160:$AGQ$160&lt;&gt;"")*(Data!B60:AGQ60&lt;&gt;""))</f>
        <v>0</v>
      </c>
      <c r="EI45" s="2" cm="1">
        <f t="array" ref="EI45">SUMPRODUCT(--(Data!$B$161:$AGQ$161&lt;&gt;"")*(Data!B60:AGQ60&lt;&gt;""))</f>
        <v>0</v>
      </c>
      <c r="EJ45" s="2" cm="1">
        <f t="array" ref="EJ45">SUMPRODUCT(--(Data!$B$162:$AGQ$162&lt;&gt;"")*(Data!B60:AGQ60&lt;&gt;""))</f>
        <v>0</v>
      </c>
      <c r="EK45" s="2" cm="1">
        <f t="array" ref="EK45">SUMPRODUCT(--(Data!$B$163:$AGQ$163&lt;&gt;"")*(Data!B60:AGQ60&lt;&gt;""))</f>
        <v>0</v>
      </c>
      <c r="EL45" s="2" cm="1">
        <f t="array" ref="EL45">SUMPRODUCT(--(Data!$B$164:$AGQ$164&lt;&gt;"")*(Data!B60:AGQ60&lt;&gt;""))</f>
        <v>0</v>
      </c>
      <c r="EM45" s="2" cm="1">
        <f t="array" ref="EM45">SUMPRODUCT(--(Data!$B$165:$AGQ$165&lt;&gt;"")*(Data!B60:AGQ60&lt;&gt;""))</f>
        <v>0</v>
      </c>
      <c r="EN45" s="2" cm="1">
        <f t="array" ref="EN45">SUMPRODUCT(--(Data!$B$166:$AGQ$166&lt;&gt;"")*(Data!B60:AGQ60&lt;&gt;""))</f>
        <v>0</v>
      </c>
      <c r="EU45" s="2" t="str">
        <f t="shared" si="0"/>
        <v>RS-SLAM</v>
      </c>
      <c r="EV45" s="2">
        <f t="shared" si="1"/>
        <v>0</v>
      </c>
      <c r="EW45" s="401" t="s">
        <v>1009</v>
      </c>
      <c r="EX45" s="352"/>
      <c r="EY45" s="352"/>
      <c r="EZ45" s="6"/>
      <c r="FA45" s="6"/>
    </row>
    <row r="46" spans="1:157" x14ac:dyDescent="0.25">
      <c r="A46" s="1" t="str">
        <f>Data!A61</f>
        <v>RTAB-MAP S2M</v>
      </c>
      <c r="B46" s="12" t="s">
        <v>284</v>
      </c>
      <c r="C46" s="2" cm="1">
        <f t="array" ref="C46">SUMPRODUCT(--(Data!$B$25:$AGQ$25&lt;&gt;"")*(Data!B61:AGQ61&lt;&gt;""))</f>
        <v>0</v>
      </c>
      <c r="D46" s="2" cm="1">
        <f t="array" ref="D46">SUMPRODUCT(--(Data!$B$26:$AGQ$26&lt;&gt;"")*(Data!B61:AGQ61&lt;&gt;""))</f>
        <v>11</v>
      </c>
      <c r="E46" s="2" cm="1">
        <f t="array" ref="E46">SUMPRODUCT(--(Data!$B$27:$AGQ$27&lt;&gt;"")*(Data!B61:AGQ61&lt;&gt;""))</f>
        <v>0</v>
      </c>
      <c r="F46" s="2" cm="1">
        <f t="array" ref="F46">SUMPRODUCT(--(Data!$B$28:$AGQ$28&lt;&gt;"")*(Data!B61:AGQ61&lt;&gt;""))</f>
        <v>0</v>
      </c>
      <c r="G46" s="2" cm="1">
        <f t="array" ref="G46">SUMPRODUCT(--(Data!$B$29:$AGQ$29&lt;&gt;"")*(Data!B61:AGQ61&lt;&gt;""))</f>
        <v>0</v>
      </c>
      <c r="H46" s="2" cm="1">
        <f t="array" ref="H46">SUMPRODUCT(--(Data!$B$30:$AGQ$30&lt;&gt;"")*(Data!B61:AGQ61&lt;&gt;""))</f>
        <v>0</v>
      </c>
      <c r="I46" s="2" cm="1">
        <f t="array" ref="I46">SUMPRODUCT(--(Data!$B$31:$AGQ$31&lt;&gt;"")*(Data!B61:AGQ61&lt;&gt;""))</f>
        <v>0</v>
      </c>
      <c r="J46" s="2" cm="1">
        <f t="array" ref="J46">SUMPRODUCT(--(Data!$B$32:$AGQ$32&lt;&gt;"")*(Data!B61:AGQ61&lt;&gt;""))</f>
        <v>0</v>
      </c>
      <c r="K46" s="2" cm="1">
        <f t="array" ref="K46">SUMPRODUCT(--(Data!$B$33:$AGQ$33&lt;&gt;"")*(Data!B61:AGQ61&lt;&gt;""))</f>
        <v>0</v>
      </c>
      <c r="L46" s="2" cm="1">
        <f t="array" ref="L46">SUMPRODUCT(--(Data!$B$34:$AGQ$34&lt;&gt;"")*(Data!B61:AGQ61&lt;&gt;""))</f>
        <v>0</v>
      </c>
      <c r="M46" s="2" cm="1">
        <f t="array" ref="M46">SUMPRODUCT(--(Data!$B$35:$AGQ$35&lt;&gt;"")*(Data!B61:AGQ61&lt;&gt;""))</f>
        <v>0</v>
      </c>
      <c r="N46" s="2" cm="1">
        <f t="array" ref="N46">SUMPRODUCT(--(Data!$B$36:$AGQ$36&lt;&gt;"")*(Data!B61:AGQ61&lt;&gt;""))</f>
        <v>0</v>
      </c>
      <c r="O46" s="2" cm="1">
        <f t="array" ref="O46">SUMPRODUCT(--(Data!$B$37:$AGQ$37&lt;&gt;"")*(Data!B61:AGQ61&lt;&gt;""))</f>
        <v>0</v>
      </c>
      <c r="P46" s="2" cm="1">
        <f t="array" ref="P46">SUMPRODUCT(--(Data!$B$38:$AGQ$38&lt;&gt;"")*(Data!B61:AGQ61&lt;&gt;""))</f>
        <v>0</v>
      </c>
      <c r="Q46" s="2" cm="1">
        <f t="array" ref="Q46">SUMPRODUCT(--(Data!$B$39:$AGQ$39&lt;&gt;"")*(Data!B61:AGQ61&lt;&gt;""))</f>
        <v>0</v>
      </c>
      <c r="R46" s="2" cm="1">
        <f t="array" ref="R46">SUMPRODUCT(--(Data!$B$40:$AGQ$40&lt;&gt;"")*(Data!B61:AGQ61&lt;&gt;""))</f>
        <v>0</v>
      </c>
      <c r="S46" s="2" cm="1">
        <f t="array" ref="S46">SUMPRODUCT(--(Data!$B$41:$AGQ$41&lt;&gt;"")*(Data!B61:AGQ61&lt;&gt;""))</f>
        <v>0</v>
      </c>
      <c r="T46" s="2" cm="1">
        <f t="array" ref="T46">SUMPRODUCT(--(Data!$B$42:$AGQ$42&lt;&gt;"")*(Data!B61:AGQ61&lt;&gt;""))</f>
        <v>0</v>
      </c>
      <c r="U46" s="2" cm="1">
        <f t="array" ref="U46">SUMPRODUCT(--(Data!$B$43:$AGQ$43&lt;&gt;"")*(Data!B61:AGQ61&lt;&gt;""))</f>
        <v>0</v>
      </c>
      <c r="V46" s="2" cm="1">
        <f t="array" ref="V46">SUMPRODUCT(--(Data!$B$44:$AGQ$44&lt;&gt;"")*(Data!B61:AGQ61&lt;&gt;""))</f>
        <v>11</v>
      </c>
      <c r="W46" s="2" cm="1">
        <f t="array" ref="W46">SUMPRODUCT(--(Data!$B$45:$AGQ$45&lt;&gt;"")*(Data!B61:AGQ61&lt;&gt;""))</f>
        <v>11</v>
      </c>
      <c r="X46" s="2" cm="1">
        <f t="array" ref="X46">SUMPRODUCT(--(Data!$B$46:$AGQ$46&lt;&gt;"")*(Data!B61:AGQ61&lt;&gt;""))</f>
        <v>0</v>
      </c>
      <c r="Y46" s="2" cm="1">
        <f t="array" ref="Y46">SUMPRODUCT(--(Data!$B$47:$AGQ$47&lt;&gt;"")*(Data!B61:AGQ61&lt;&gt;""))</f>
        <v>0</v>
      </c>
      <c r="Z46" s="2" cm="1">
        <f t="array" ref="Z46">SUMPRODUCT(--(Data!$B$48:$AGQ$48&lt;&gt;"")*(Data!B61:AGQ61&lt;&gt;""))</f>
        <v>0</v>
      </c>
      <c r="AA46" s="2" cm="1">
        <f t="array" ref="AA46">SUMPRODUCT(--(Data!$B$49:$AGQ$49&lt;&gt;"")*(Data!B61:AGQ61&lt;&gt;""))</f>
        <v>0</v>
      </c>
      <c r="AB46" s="2" cm="1">
        <f t="array" ref="AB46">SUMPRODUCT(--(Data!$B$50:$AGQ$50&lt;&gt;"")*(Data!B61:AGQ61&lt;&gt;""))</f>
        <v>0</v>
      </c>
      <c r="AC46" s="2" cm="1">
        <f t="array" ref="AC46">SUMPRODUCT(--(Data!$B$51:$AGQ$51&lt;&gt;"")*(Data!B61:AGQ61&lt;&gt;""))</f>
        <v>0</v>
      </c>
      <c r="AD46" s="2" cm="1">
        <f t="array" ref="AD46">SUMPRODUCT(--(Data!$B$52:$AGQ$52&lt;&gt;"")*(Data!B61:AGQ61&lt;&gt;""))</f>
        <v>0</v>
      </c>
      <c r="AE46" s="2" cm="1">
        <f t="array" ref="AE46">SUMPRODUCT(--(Data!$B$53:$AGQ$53&lt;&gt;"")*(Data!B61:AGQ61&lt;&gt;""))</f>
        <v>0</v>
      </c>
      <c r="AF46" s="2" cm="1">
        <f t="array" ref="AF46">SUMPRODUCT(--(Data!$B$54:$AGQ$54&lt;&gt;"")*(Data!B61:AGQ61&lt;&gt;""))</f>
        <v>0</v>
      </c>
      <c r="AG46" s="2" cm="1">
        <f t="array" ref="AG46">SUMPRODUCT(--(Data!$B$55:$AGQ$55&lt;&gt;"")*(Data!B61:AGQ61&lt;&gt;""))</f>
        <v>0</v>
      </c>
      <c r="AH46" s="2" cm="1">
        <f t="array" ref="AH46">SUMPRODUCT(--(Data!$B$56:$AGQ$56&lt;&gt;"")*(Data!B61:AGQ61&lt;&gt;""))</f>
        <v>11</v>
      </c>
      <c r="AI46" s="2" cm="1">
        <f t="array" ref="AI46">SUMPRODUCT(--(Data!$B$57:$AGQ$57&lt;&gt;"")*(Data!B61:AGQ61&lt;&gt;""))</f>
        <v>11</v>
      </c>
      <c r="AJ46" s="2" cm="1">
        <f t="array" ref="AJ46">SUMPRODUCT(--(Data!$B$58:$AGQ$58&lt;&gt;"")*(Data!B61:AGQ61&lt;&gt;""))</f>
        <v>0</v>
      </c>
      <c r="AK46" s="2" cm="1">
        <f t="array" ref="AK46">SUMPRODUCT(--(Data!$B$59:$AGQ$59&lt;&gt;"")*(Data!B61:AGQ61&lt;&gt;""))</f>
        <v>0</v>
      </c>
      <c r="AL46" s="2" cm="1">
        <f t="array" ref="AL46">SUMPRODUCT(--(Data!$B$60:$AGQ$60&lt;&gt;"")*(Data!B61:AGQ61&lt;&gt;""))</f>
        <v>11</v>
      </c>
      <c r="AM46" s="208"/>
      <c r="AN46" s="2" cm="1">
        <f t="array" ref="AN46">SUMPRODUCT(--(Data!$B$62:$AGQ$62&lt;&gt;"")*(Data!B61:AGQ61&lt;&gt;""))</f>
        <v>11</v>
      </c>
      <c r="AO46" s="2" cm="1">
        <f t="array" ref="AO46">SUMPRODUCT(--(Data!$B$63:$AGQ$63&lt;&gt;"")*(Data!B61:AGQ61&lt;&gt;""))</f>
        <v>11</v>
      </c>
      <c r="AP46" s="2" cm="1">
        <f t="array" ref="AP46">SUMPRODUCT(--(Data!$B$64:$AGQ$64&lt;&gt;"")*(Data!B61:AGQ61&lt;&gt;""))</f>
        <v>11</v>
      </c>
      <c r="AQ46" s="2" cm="1">
        <f t="array" ref="AQ46">SUMPRODUCT(--(Data!$B$65:$AGQ$65&lt;&gt;"")*(Data!B61:AGQ61&lt;&gt;""))</f>
        <v>11</v>
      </c>
      <c r="AR46" s="2" cm="1">
        <f t="array" ref="AR46">SUMPRODUCT(--(Data!$B$66:$AGQ$66&lt;&gt;"")*(Data!B61:AGQ61&lt;&gt;""))</f>
        <v>11</v>
      </c>
      <c r="AS46" s="2" cm="1">
        <f t="array" ref="AS46">SUMPRODUCT(--(Data!$B$67:$AGQ$67&lt;&gt;"")*(Data!B61:AGQ61&lt;&gt;""))</f>
        <v>11</v>
      </c>
      <c r="AT46" s="2" cm="1">
        <f t="array" ref="AT46">SUMPRODUCT(--(Data!$B$68:$AGQ$68&lt;&gt;"")*(Data!B61:AGQ61&lt;&gt;""))</f>
        <v>0</v>
      </c>
      <c r="AU46" s="2" cm="1">
        <f t="array" ref="AU46">SUMPRODUCT(--(Data!$B$69:$AGQ$69&lt;&gt;"")*(Data!B61:AGQ61&lt;&gt;""))</f>
        <v>0</v>
      </c>
      <c r="AV46" s="2" cm="1">
        <f t="array" ref="AV46">SUMPRODUCT(--(Data!$B$70:$AGQ$70&lt;&gt;"")*(Data!B61:AGQ61&lt;&gt;""))</f>
        <v>0</v>
      </c>
      <c r="AW46" s="2" cm="1">
        <f t="array" ref="AW46">SUMPRODUCT(--(Data!$B$71:$AGQ$71&lt;&gt;"")*(Data!B61:AGQ61&lt;&gt;""))</f>
        <v>0</v>
      </c>
      <c r="AX46" s="2" cm="1">
        <f t="array" ref="AX46">SUMPRODUCT(--(Data!$B$72:$AGQ$72&lt;&gt;"")*(Data!B61:AGQ61&lt;&gt;""))</f>
        <v>0</v>
      </c>
      <c r="AY46" s="2" cm="1">
        <f t="array" ref="AY46">SUMPRODUCT(--(Data!$B$73:$AGQ$73&lt;&gt;"")*(Data!B61:AGQ61&lt;&gt;""))</f>
        <v>0</v>
      </c>
      <c r="AZ46" s="2" cm="1">
        <f t="array" ref="AZ46">SUMPRODUCT(--(Data!$B$74:$AGQ$74&lt;&gt;"")*(Data!B61:AGQ61&lt;&gt;""))</f>
        <v>0</v>
      </c>
      <c r="BA46" s="2" cm="1">
        <f t="array" ref="BA46">SUMPRODUCT(--(Data!$B$75:$AGQ$75&lt;&gt;"")*(Data!B61:AGQ61&lt;&gt;""))</f>
        <v>0</v>
      </c>
      <c r="BB46" s="2" cm="1">
        <f t="array" ref="BB46">SUMPRODUCT(--(Data!$B$76:$AGQ$76&lt;&gt;"")*(Data!B61:AGQ61&lt;&gt;""))</f>
        <v>0</v>
      </c>
      <c r="BC46" s="2" cm="1">
        <f t="array" ref="BC46">SUMPRODUCT(--(Data!$B$77:$AGQ$77&lt;&gt;"")*(Data!B61:AGQ61&lt;&gt;""))</f>
        <v>0</v>
      </c>
      <c r="BD46" s="2" cm="1">
        <f t="array" ref="BD46">SUMPRODUCT(--(Data!$B$78:$AGQ$78&lt;&gt;"")*(Data!B61:AGQ61&lt;&gt;""))</f>
        <v>0</v>
      </c>
      <c r="BE46" s="2" cm="1">
        <f t="array" ref="BE46">SUMPRODUCT(--(Data!$B$79:$AGQ$79&lt;&gt;"")*(Data!B61:AGQ61&lt;&gt;""))</f>
        <v>0</v>
      </c>
      <c r="BF46" s="2" cm="1">
        <f t="array" ref="BF46">SUMPRODUCT(--(Data!$B$80:$AGQ$80&lt;&gt;"")*(Data!B61:AGQ61&lt;&gt;""))</f>
        <v>0</v>
      </c>
      <c r="BG46" s="2" cm="1">
        <f t="array" ref="BG46">SUMPRODUCT(--(Data!$B$81:$AGQ$81&lt;&gt;"")*(Data!B61:AGQ61&lt;&gt;""))</f>
        <v>0</v>
      </c>
      <c r="BH46" s="2" cm="1">
        <f t="array" ref="BH46">SUMPRODUCT(--(Data!$B$82:$AGQ$82&lt;&gt;"")*(Data!B61:AGQ61&lt;&gt;""))</f>
        <v>0</v>
      </c>
      <c r="BI46" s="2" cm="1">
        <f t="array" ref="BI46">SUMPRODUCT(--(Data!$B$83:$AGQ$83&lt;&gt;"")*(Data!B61:AGQ61&lt;&gt;""))</f>
        <v>0</v>
      </c>
      <c r="BJ46" s="2" cm="1">
        <f t="array" ref="BJ46">SUMPRODUCT(--(Data!$B$84:$AGQ$84&lt;&gt;"")*(Data!B61:AGQ61&lt;&gt;""))</f>
        <v>0</v>
      </c>
      <c r="BK46" s="2" cm="1">
        <f t="array" ref="BK46">SUMPRODUCT(--(Data!$B$85:$AGQ$85&lt;&gt;"")*(Data!B61:AGQ61&lt;&gt;""))</f>
        <v>0</v>
      </c>
      <c r="BL46" s="2" cm="1">
        <f t="array" ref="BL46">SUMPRODUCT(--(Data!$B$86:$AGQ$86&lt;&gt;"")*(Data!B61:AGQ61&lt;&gt;""))</f>
        <v>0</v>
      </c>
      <c r="BM46" s="2" cm="1">
        <f t="array" ref="BM46">SUMPRODUCT(--(Data!$B$87:$AGQ$87&lt;&gt;"")*(Data!B61:AGQ61&lt;&gt;""))</f>
        <v>0</v>
      </c>
      <c r="BN46" s="2" cm="1">
        <f t="array" ref="BN46">SUMPRODUCT(--(Data!$B$88:$AGQ$88&lt;&gt;"")*(Data!B61:AGQ61&lt;&gt;""))</f>
        <v>0</v>
      </c>
      <c r="BO46" s="2" cm="1">
        <f t="array" ref="BO46">SUMPRODUCT(--(Data!$B$89:$AGQ$89&lt;&gt;"")*(Data!B61:AGQ61&lt;&gt;""))</f>
        <v>0</v>
      </c>
      <c r="BP46" s="2" cm="1">
        <f t="array" ref="BP46">SUMPRODUCT(--(Data!$B$90:$AGQ$90&lt;&gt;"")*(Data!B61:AGQ61&lt;&gt;""))</f>
        <v>0</v>
      </c>
      <c r="BQ46" s="2" cm="1">
        <f t="array" ref="BQ46">SUMPRODUCT(--(Data!$B$91:$AGQ$91&lt;&gt;"")*(Data!B61:AGQ61&lt;&gt;""))</f>
        <v>0</v>
      </c>
      <c r="BR46" s="2" cm="1">
        <f t="array" ref="BR46">SUMPRODUCT(--(Data!$B$92:$AGQ$92&lt;&gt;"")*(Data!B61:AGQ61&lt;&gt;""))</f>
        <v>0</v>
      </c>
      <c r="BS46" s="2" cm="1">
        <f t="array" ref="BS46">SUMPRODUCT(--(Data!$B$93:$AGQ$93&lt;&gt;"")*(Data!B61:AGQ61&lt;&gt;""))</f>
        <v>0</v>
      </c>
      <c r="BT46" s="2" cm="1">
        <f t="array" ref="BT46">SUMPRODUCT(--(Data!$B$94:$AGQ$94&lt;&gt;"")*(Data!B61:AGQ61&lt;&gt;""))</f>
        <v>0</v>
      </c>
      <c r="BU46" s="2" cm="1">
        <f t="array" ref="BU46">SUMPRODUCT(--(Data!$B$95:$AGQ$95&lt;&gt;"")*(Data!B61:AGQ61&lt;&gt;""))</f>
        <v>0</v>
      </c>
      <c r="BV46" s="2" cm="1">
        <f t="array" ref="BV46">SUMPRODUCT(--(Data!$B$96:$AGQ$96&lt;&gt;"")*(Data!B61:AGQ61&lt;&gt;""))</f>
        <v>0</v>
      </c>
      <c r="BW46" s="2" cm="1">
        <f t="array" ref="BW46">SUMPRODUCT(--(Data!$B$97:$AGQ$97&lt;&gt;"")*(Data!B61:AGQ61&lt;&gt;""))</f>
        <v>0</v>
      </c>
      <c r="BX46" s="2" cm="1">
        <f t="array" ref="BX46">SUMPRODUCT(--(Data!$B$98:$AGQ$98&lt;&gt;"")*(Data!B61:AGQ61&lt;&gt;""))</f>
        <v>0</v>
      </c>
      <c r="BY46" s="2" cm="1">
        <f t="array" ref="BY46">SUMPRODUCT(--(Data!$B$99:$AGQ$99&lt;&gt;"")*(Data!B61:AGQ61&lt;&gt;""))</f>
        <v>0</v>
      </c>
      <c r="BZ46" s="2" cm="1">
        <f t="array" ref="BZ46">SUMPRODUCT(--(Data!$B$100:$AGQ$100&lt;&gt;"")*(Data!B61:AGQ61&lt;&gt;""))</f>
        <v>0</v>
      </c>
      <c r="CA46" s="2" cm="1">
        <f t="array" ref="CA46">SUMPRODUCT(--(Data!$B$101:$AGQ$101&lt;&gt;"")*(Data!B61:AGQ61&lt;&gt;""))</f>
        <v>0</v>
      </c>
      <c r="CB46" s="2" cm="1">
        <f t="array" ref="CB46">SUMPRODUCT(--(Data!$B$102:$AGQ$102&lt;&gt;"")*(Data!B61:AGQ61&lt;&gt;""))</f>
        <v>0</v>
      </c>
      <c r="CC46" s="2" cm="1">
        <f t="array" ref="CC46">SUMPRODUCT(--(Data!$B$103:$AGQ$103&lt;&gt;"")*(Data!B61:AGQ61&lt;&gt;""))</f>
        <v>0</v>
      </c>
      <c r="CD46" s="2" cm="1">
        <f t="array" ref="CD46">SUMPRODUCT(--(Data!$B$104:$AGQ$104&lt;&gt;"")*(Data!B61:AGQ61&lt;&gt;""))</f>
        <v>0</v>
      </c>
      <c r="CE46" s="2" cm="1">
        <f t="array" ref="CE46">SUMPRODUCT(--(Data!$B$105:$AGQ$105&lt;&gt;"")*(Data!B61:AGQ61&lt;&gt;""))</f>
        <v>0</v>
      </c>
      <c r="CF46" s="2" cm="1">
        <f t="array" ref="CF46">SUMPRODUCT(--(Data!$B$106:$AGQ$106&lt;&gt;"")*(Data!B61:AGQ61&lt;&gt;""))</f>
        <v>0</v>
      </c>
      <c r="CG46" s="2" cm="1">
        <f t="array" ref="CG46">SUMPRODUCT(--(Data!$B$107:$AGQ$107&lt;&gt;"")*(Data!B61:AGQ61&lt;&gt;""))</f>
        <v>0</v>
      </c>
      <c r="CH46" s="2" cm="1">
        <f t="array" ref="CH46">SUMPRODUCT(--(Data!$B$108:$AGQ$108&lt;&gt;"")*(Data!B61:AGQ61&lt;&gt;""))</f>
        <v>0</v>
      </c>
      <c r="CI46" s="2" cm="1">
        <f t="array" ref="CI46">SUMPRODUCT(--(Data!$B$109:$AGQ$109&lt;&gt;"")*(Data!B61:AGQ61&lt;&gt;""))</f>
        <v>0</v>
      </c>
      <c r="CJ46" s="2" cm="1">
        <f t="array" ref="CJ46">SUMPRODUCT(--(Data!$B$110:$AGQ$110&lt;&gt;"")*(Data!B61:AGQ61&lt;&gt;""))</f>
        <v>0</v>
      </c>
      <c r="CK46" s="2" cm="1">
        <f t="array" ref="CK46">SUMPRODUCT(--(Data!$B$111:$AGQ$111&lt;&gt;"")*(Data!B61:AGQ61&lt;&gt;""))</f>
        <v>0</v>
      </c>
      <c r="CL46" s="2" cm="1">
        <f t="array" ref="CL46">SUMPRODUCT(--(Data!$B$112:$AGQ$112&lt;&gt;"")*(Data!B61:AGQ61&lt;&gt;""))</f>
        <v>0</v>
      </c>
      <c r="CM46" s="2" cm="1">
        <f t="array" ref="CM46">SUMPRODUCT(--(Data!$B$113:$AGQ$113&lt;&gt;"")*(Data!B61:AGQ61&lt;&gt;""))</f>
        <v>0</v>
      </c>
      <c r="CN46" s="2" cm="1">
        <f t="array" ref="CN46">SUMPRODUCT(--(Data!$B$114:$AGQ$114&lt;&gt;"")*(Data!B61:AGQ61&lt;&gt;""))</f>
        <v>0</v>
      </c>
      <c r="CO46" s="2" cm="1">
        <f t="array" ref="CO46">SUMPRODUCT(--(Data!$B$115:$AGQ$115&lt;&gt;"")*(Data!B61:AGQ61&lt;&gt;""))</f>
        <v>0</v>
      </c>
      <c r="CP46" s="2" cm="1">
        <f t="array" ref="CP46">SUMPRODUCT(--(Data!$B$116:$AGQ$116&lt;&gt;"")*(Data!B61:AGQ61&lt;&gt;""))</f>
        <v>0</v>
      </c>
      <c r="CQ46" s="2" cm="1">
        <f t="array" ref="CQ46">SUMPRODUCT(--(Data!$B$117:$AGQ$117&lt;&gt;"")*(Data!B61:AGQ61&lt;&gt;""))</f>
        <v>0</v>
      </c>
      <c r="CR46" s="2" cm="1">
        <f t="array" ref="CR46">SUMPRODUCT(--(Data!$B$118:$AGQ$118&lt;&gt;"")*(Data!B61:AGQ61&lt;&gt;""))</f>
        <v>0</v>
      </c>
      <c r="CS46" s="2" cm="1">
        <f t="array" ref="CS46">SUMPRODUCT(--(Data!$B$119:$AGQ$119&lt;&gt;"")*(Data!B61:AGQ61&lt;&gt;""))</f>
        <v>0</v>
      </c>
      <c r="CT46" s="2" cm="1">
        <f t="array" ref="CT46">SUMPRODUCT(--(Data!$B$120:$AGQ$120&lt;&gt;"")*(Data!B61:AGQ61&lt;&gt;""))</f>
        <v>0</v>
      </c>
      <c r="CU46" s="2" cm="1">
        <f t="array" ref="CU46">SUMPRODUCT(--(Data!$B$121:$AGQ$121&lt;&gt;"")*(Data!B61:AGQ61&lt;&gt;""))</f>
        <v>0</v>
      </c>
      <c r="CV46" s="2" cm="1">
        <f t="array" ref="CV46">SUMPRODUCT(--(Data!$B$122:$AGQ$122&lt;&gt;"")*(Data!B61:AGQ61&lt;&gt;""))</f>
        <v>0</v>
      </c>
      <c r="CW46" s="2" cm="1">
        <f t="array" ref="CW46">SUMPRODUCT(--(Data!$B$123:$AGQ$123&lt;&gt;"")*(Data!B61:AGQ61&lt;&gt;""))</f>
        <v>0</v>
      </c>
      <c r="CX46" s="2" cm="1">
        <f t="array" ref="CX46">SUMPRODUCT(--(Data!$B$124:$AGQ$124&lt;&gt;"")*(Data!B61:AGQ61&lt;&gt;""))</f>
        <v>0</v>
      </c>
      <c r="CY46" s="2" cm="1">
        <f t="array" ref="CY46">SUMPRODUCT(--(Data!$B$125:$AGQ$125&lt;&gt;"")*(Data!B61:AGQ61&lt;&gt;""))</f>
        <v>0</v>
      </c>
      <c r="CZ46" s="2" cm="1">
        <f t="array" ref="CZ46">SUMPRODUCT(--(Data!$B$126:$AGQ$126&lt;&gt;"")*(Data!B61:AGQ61&lt;&gt;""))</f>
        <v>0</v>
      </c>
      <c r="DA46" s="2" cm="1">
        <f t="array" ref="DA46">SUMPRODUCT(--(Data!$B$127:$AGQ$127&lt;&gt;"")*(Data!B61:AGQ61&lt;&gt;""))</f>
        <v>0</v>
      </c>
      <c r="DB46" s="2" cm="1">
        <f t="array" ref="DB46">SUMPRODUCT(--(Data!$B$128:$AGQ$128&lt;&gt;"")*(Data!B61:AGQ61&lt;&gt;""))</f>
        <v>0</v>
      </c>
      <c r="DC46" s="2" cm="1">
        <f t="array" ref="DC46">SUMPRODUCT(--(Data!$B$129:$AGQ$129&lt;&gt;"")*(Data!B61:AGQ61&lt;&gt;""))</f>
        <v>0</v>
      </c>
      <c r="DD46" s="2" cm="1">
        <f t="array" ref="DD46">SUMPRODUCT(--(Data!$B$130:$AGQ$130&lt;&gt;"")*(Data!B61:AGQ61&lt;&gt;""))</f>
        <v>0</v>
      </c>
      <c r="DE46" s="2" cm="1">
        <f t="array" ref="DE46">SUMPRODUCT(--(Data!$B$131:$AGQ$131&lt;&gt;"")*(Data!B61:AGQ61&lt;&gt;""))</f>
        <v>0</v>
      </c>
      <c r="DF46" s="2" cm="1">
        <f t="array" ref="DF46">SUMPRODUCT(--(Data!$B$132:$AGQ$132&lt;&gt;"")*(Data!B61:AGQ61&lt;&gt;""))</f>
        <v>0</v>
      </c>
      <c r="DG46" s="2" cm="1">
        <f t="array" ref="DG46">SUMPRODUCT(--(Data!$B$133:$AGQ$133&lt;&gt;"")*(Data!B61:AGQ61&lt;&gt;""))</f>
        <v>0</v>
      </c>
      <c r="DH46" s="2" cm="1">
        <f t="array" ref="DH46">SUMPRODUCT(--(Data!$B$134:$AGQ$134&lt;&gt;"")*(Data!B61:AGQ61&lt;&gt;""))</f>
        <v>0</v>
      </c>
      <c r="DI46" s="2" cm="1">
        <f t="array" ref="DI46">SUMPRODUCT(--(Data!$B$135:$AGQ$135&lt;&gt;"")*(Data!B61:AGQ61&lt;&gt;""))</f>
        <v>0</v>
      </c>
      <c r="DJ46" s="2" cm="1">
        <f t="array" ref="DJ46">SUMPRODUCT(--(Data!$B$136:$AGQ$136&lt;&gt;"")*(Data!B61:AGQ61&lt;&gt;""))</f>
        <v>0</v>
      </c>
      <c r="DK46" s="2" cm="1">
        <f t="array" ref="DK46">SUMPRODUCT(--(Data!$B$137:$AGQ$137&lt;&gt;"")*(Data!B61:AGQ61&lt;&gt;""))</f>
        <v>0</v>
      </c>
      <c r="DL46" s="2" cm="1">
        <f t="array" ref="DL46">SUMPRODUCT(--(Data!$B$138:$AGQ$138&lt;&gt;"")*(Data!B61:AGQ61&lt;&gt;""))</f>
        <v>0</v>
      </c>
      <c r="DM46" s="2" cm="1">
        <f t="array" ref="DM46">SUMPRODUCT(--(Data!$B$139:$AGQ$139&lt;&gt;"")*(Data!B61:AGQ61&lt;&gt;""))</f>
        <v>0</v>
      </c>
      <c r="DN46" s="2" cm="1">
        <f t="array" ref="DN46">SUMPRODUCT(--(Data!$B$140:$AGQ$140&lt;&gt;"")*(Data!B61:AGQ61&lt;&gt;""))</f>
        <v>0</v>
      </c>
      <c r="DO46" s="2" cm="1">
        <f t="array" ref="DO46">SUMPRODUCT(--(Data!$B$141:$AGQ$141&lt;&gt;"")*(Data!B61:AGQ61&lt;&gt;""))</f>
        <v>0</v>
      </c>
      <c r="DP46" s="2" cm="1">
        <f t="array" ref="DP46">SUMPRODUCT(--(Data!$B$142:$AGQ$142&lt;&gt;"")*(Data!B61:AGQ61&lt;&gt;""))</f>
        <v>0</v>
      </c>
      <c r="DQ46" s="2" cm="1">
        <f t="array" ref="DQ46">SUMPRODUCT(--(Data!$B$143:$AGQ$143&lt;&gt;"")*(Data!B61:AGQ61&lt;&gt;""))</f>
        <v>0</v>
      </c>
      <c r="DR46" s="2" cm="1">
        <f t="array" ref="DR46">SUMPRODUCT(--(Data!$B$144:$AGQ$144&lt;&gt;"")*(Data!B61:AGQ61&lt;&gt;""))</f>
        <v>0</v>
      </c>
      <c r="DS46" s="2" cm="1">
        <f t="array" ref="DS46">SUMPRODUCT(--(Data!$B$145:$AGQ$145&lt;&gt;"")*(Data!B61:AGQ61&lt;&gt;""))</f>
        <v>0</v>
      </c>
      <c r="DT46" s="2" cm="1">
        <f t="array" ref="DT46">SUMPRODUCT(--(Data!$B$146:$AGQ$146&lt;&gt;"")*(Data!B61:AGQ61&lt;&gt;""))</f>
        <v>0</v>
      </c>
      <c r="DU46" s="2" cm="1">
        <f t="array" ref="DU46">SUMPRODUCT(--(Data!$B$147:$AGQ$147&lt;&gt;"")*(Data!B61:AGQ61&lt;&gt;""))</f>
        <v>0</v>
      </c>
      <c r="DV46" s="2" cm="1">
        <f t="array" ref="DV46">SUMPRODUCT(--(Data!$B$148:$AGQ$148&lt;&gt;"")*(Data!B61:AGQ61&lt;&gt;""))</f>
        <v>0</v>
      </c>
      <c r="DW46" s="2" cm="1">
        <f t="array" ref="DW46">SUMPRODUCT(--(Data!$B$149:$AGQ$149&lt;&gt;"")*(Data!B61:AGQ61&lt;&gt;""))</f>
        <v>0</v>
      </c>
      <c r="DX46" s="2" cm="1">
        <f t="array" ref="DX46">SUMPRODUCT(--(Data!$B$150:$AGQ$150&lt;&gt;"")*(Data!B61:AGQ61&lt;&gt;""))</f>
        <v>0</v>
      </c>
      <c r="DY46" s="2" cm="1">
        <f t="array" ref="DY46">SUMPRODUCT(--(Data!$B$151:$AGQ$151&lt;&gt;"")*(Data!B61:AGQ61&lt;&gt;""))</f>
        <v>0</v>
      </c>
      <c r="DZ46" s="2" cm="1">
        <f t="array" ref="DZ46">SUMPRODUCT(--(Data!$B$152:$AGQ$152&lt;&gt;"")*(Data!B61:AGQ61&lt;&gt;""))</f>
        <v>0</v>
      </c>
      <c r="EA46" s="2" cm="1">
        <f t="array" ref="EA46">SUMPRODUCT(--(Data!$B$153:$AGQ$153&lt;&gt;"")*(Data!B61:AGQ61&lt;&gt;""))</f>
        <v>0</v>
      </c>
      <c r="EB46" s="2" cm="1">
        <f t="array" ref="EB46">SUMPRODUCT(--(Data!$B$154:$AGQ$154&lt;&gt;"")*(Data!B61:AGQ61&lt;&gt;""))</f>
        <v>0</v>
      </c>
      <c r="EC46" s="2" cm="1">
        <f t="array" ref="EC46">SUMPRODUCT(--(Data!$B$155:$AGQ$155&lt;&gt;"")*(Data!B61:AGQ61&lt;&gt;""))</f>
        <v>0</v>
      </c>
      <c r="ED46" s="2" cm="1">
        <f t="array" ref="ED46">SUMPRODUCT(--(Data!$B$156:$AGQ$156&lt;&gt;"")*(Data!B61:AGQ61&lt;&gt;""))</f>
        <v>0</v>
      </c>
      <c r="EE46" s="2" cm="1">
        <f t="array" ref="EE46">SUMPRODUCT(--(Data!$B$157:$AGQ$157&lt;&gt;"")*(Data!B61:AGQ61&lt;&gt;""))</f>
        <v>0</v>
      </c>
      <c r="EF46" s="2" cm="1">
        <f t="array" ref="EF46">SUMPRODUCT(--(Data!$B$158:$AGQ$158&lt;&gt;"")*(Data!B61:AGQ61&lt;&gt;""))</f>
        <v>0</v>
      </c>
      <c r="EG46" s="2" cm="1">
        <f t="array" ref="EG46">SUMPRODUCT(--(Data!$B$159:$AGQ$159&lt;&gt;"")*(Data!B61:AGQ61&lt;&gt;""))</f>
        <v>0</v>
      </c>
      <c r="EH46" s="2" cm="1">
        <f t="array" ref="EH46">SUMPRODUCT(--(Data!$B$160:$AGQ$160&lt;&gt;"")*(Data!B61:AGQ61&lt;&gt;""))</f>
        <v>0</v>
      </c>
      <c r="EI46" s="2" cm="1">
        <f t="array" ref="EI46">SUMPRODUCT(--(Data!$B$161:$AGQ$161&lt;&gt;"")*(Data!B61:AGQ61&lt;&gt;""))</f>
        <v>0</v>
      </c>
      <c r="EJ46" s="2" cm="1">
        <f t="array" ref="EJ46">SUMPRODUCT(--(Data!$B$162:$AGQ$162&lt;&gt;"")*(Data!B61:AGQ61&lt;&gt;""))</f>
        <v>0</v>
      </c>
      <c r="EK46" s="2" cm="1">
        <f t="array" ref="EK46">SUMPRODUCT(--(Data!$B$163:$AGQ$163&lt;&gt;"")*(Data!B61:AGQ61&lt;&gt;""))</f>
        <v>0</v>
      </c>
      <c r="EL46" s="2" cm="1">
        <f t="array" ref="EL46">SUMPRODUCT(--(Data!$B$164:$AGQ$164&lt;&gt;"")*(Data!B61:AGQ61&lt;&gt;""))</f>
        <v>0</v>
      </c>
      <c r="EM46" s="2" cm="1">
        <f t="array" ref="EM46">SUMPRODUCT(--(Data!$B$165:$AGQ$165&lt;&gt;"")*(Data!B61:AGQ61&lt;&gt;""))</f>
        <v>0</v>
      </c>
      <c r="EN46" s="2" cm="1">
        <f t="array" ref="EN46">SUMPRODUCT(--(Data!$B$166:$AGQ$166&lt;&gt;"")*(Data!B61:AGQ61&lt;&gt;""))</f>
        <v>0</v>
      </c>
      <c r="EU46" s="2" t="str">
        <f t="shared" si="0"/>
        <v>LOAM</v>
      </c>
      <c r="EV46" s="2">
        <f t="shared" si="1"/>
        <v>36</v>
      </c>
    </row>
    <row r="47" spans="1:157" x14ac:dyDescent="0.25">
      <c r="A47" s="1" t="str">
        <f>Data!A62</f>
        <v>RTAB-MAP LOAM</v>
      </c>
      <c r="B47" s="12" t="s">
        <v>285</v>
      </c>
      <c r="C47" s="2" cm="1">
        <f t="array" ref="C47">SUMPRODUCT(--(Data!$B$25:$AGQ$25&lt;&gt;"")*(Data!B62:AGQ62&lt;&gt;""))</f>
        <v>0</v>
      </c>
      <c r="D47" s="2" cm="1">
        <f t="array" ref="D47">SUMPRODUCT(--(Data!$B$26:$AGQ$26&lt;&gt;"")*(Data!B62:AGQ62&lt;&gt;""))</f>
        <v>11</v>
      </c>
      <c r="E47" s="2" cm="1">
        <f t="array" ref="E47">SUMPRODUCT(--(Data!$B$27:$AGQ$27&lt;&gt;"")*(Data!B62:AGQ62&lt;&gt;""))</f>
        <v>0</v>
      </c>
      <c r="F47" s="2" cm="1">
        <f t="array" ref="F47">SUMPRODUCT(--(Data!$B$28:$AGQ$28&lt;&gt;"")*(Data!B62:AGQ62&lt;&gt;""))</f>
        <v>0</v>
      </c>
      <c r="G47" s="2" cm="1">
        <f t="array" ref="G47">SUMPRODUCT(--(Data!$B$29:$AGQ$29&lt;&gt;"")*(Data!B62:AGQ62&lt;&gt;""))</f>
        <v>0</v>
      </c>
      <c r="H47" s="2" cm="1">
        <f t="array" ref="H47">SUMPRODUCT(--(Data!$B$30:$AGQ$30&lt;&gt;"")*(Data!B62:AGQ62&lt;&gt;""))</f>
        <v>0</v>
      </c>
      <c r="I47" s="2" cm="1">
        <f t="array" ref="I47">SUMPRODUCT(--(Data!$B$31:$AGQ$31&lt;&gt;"")*(Data!B62:AGQ62&lt;&gt;""))</f>
        <v>0</v>
      </c>
      <c r="J47" s="2" cm="1">
        <f t="array" ref="J47">SUMPRODUCT(--(Data!$B$32:$AGQ$32&lt;&gt;"")*(Data!B62:AGQ62&lt;&gt;""))</f>
        <v>0</v>
      </c>
      <c r="K47" s="2" cm="1">
        <f t="array" ref="K47">SUMPRODUCT(--(Data!$B$33:$AGQ$33&lt;&gt;"")*(Data!B62:AGQ62&lt;&gt;""))</f>
        <v>0</v>
      </c>
      <c r="L47" s="2" cm="1">
        <f t="array" ref="L47">SUMPRODUCT(--(Data!$B$34:$AGQ$34&lt;&gt;"")*(Data!B62:AGQ62&lt;&gt;""))</f>
        <v>0</v>
      </c>
      <c r="M47" s="2" cm="1">
        <f t="array" ref="M47">SUMPRODUCT(--(Data!$B$35:$AGQ$35&lt;&gt;"")*(Data!B62:AGQ62&lt;&gt;""))</f>
        <v>0</v>
      </c>
      <c r="N47" s="2" cm="1">
        <f t="array" ref="N47">SUMPRODUCT(--(Data!$B$36:$AGQ$36&lt;&gt;"")*(Data!B62:AGQ62&lt;&gt;""))</f>
        <v>0</v>
      </c>
      <c r="O47" s="2" cm="1">
        <f t="array" ref="O47">SUMPRODUCT(--(Data!$B$37:$AGQ$37&lt;&gt;"")*(Data!B62:AGQ62&lt;&gt;""))</f>
        <v>0</v>
      </c>
      <c r="P47" s="2" cm="1">
        <f t="array" ref="P47">SUMPRODUCT(--(Data!$B$38:$AGQ$38&lt;&gt;"")*(Data!B62:AGQ62&lt;&gt;""))</f>
        <v>0</v>
      </c>
      <c r="Q47" s="2" cm="1">
        <f t="array" ref="Q47">SUMPRODUCT(--(Data!$B$39:$AGQ$39&lt;&gt;"")*(Data!B62:AGQ62&lt;&gt;""))</f>
        <v>0</v>
      </c>
      <c r="R47" s="2" cm="1">
        <f t="array" ref="R47">SUMPRODUCT(--(Data!$B$40:$AGQ$40&lt;&gt;"")*(Data!B62:AGQ62&lt;&gt;""))</f>
        <v>0</v>
      </c>
      <c r="S47" s="2" cm="1">
        <f t="array" ref="S47">SUMPRODUCT(--(Data!$B$41:$AGQ$41&lt;&gt;"")*(Data!B62:AGQ62&lt;&gt;""))</f>
        <v>0</v>
      </c>
      <c r="T47" s="2" cm="1">
        <f t="array" ref="T47">SUMPRODUCT(--(Data!$B$42:$AGQ$42&lt;&gt;"")*(Data!B62:AGQ62&lt;&gt;""))</f>
        <v>0</v>
      </c>
      <c r="U47" s="2" cm="1">
        <f t="array" ref="U47">SUMPRODUCT(--(Data!$B$43:$AGQ$43&lt;&gt;"")*(Data!B62:AGQ62&lt;&gt;""))</f>
        <v>0</v>
      </c>
      <c r="V47" s="2" cm="1">
        <f t="array" ref="V47">SUMPRODUCT(--(Data!$B$44:$AGQ$44&lt;&gt;"")*(Data!B62:AGQ62&lt;&gt;""))</f>
        <v>11</v>
      </c>
      <c r="W47" s="2" cm="1">
        <f t="array" ref="W47">SUMPRODUCT(--(Data!$B$45:$AGQ$45&lt;&gt;"")*(Data!B62:AGQ62&lt;&gt;""))</f>
        <v>11</v>
      </c>
      <c r="X47" s="2" cm="1">
        <f t="array" ref="X47">SUMPRODUCT(--(Data!$B$46:$AGQ$46&lt;&gt;"")*(Data!B62:AGQ62&lt;&gt;""))</f>
        <v>0</v>
      </c>
      <c r="Y47" s="2" cm="1">
        <f t="array" ref="Y47">SUMPRODUCT(--(Data!$B$47:$AGQ$47&lt;&gt;"")*(Data!B62:AGQ62&lt;&gt;""))</f>
        <v>0</v>
      </c>
      <c r="Z47" s="2" cm="1">
        <f t="array" ref="Z47">SUMPRODUCT(--(Data!$B$48:$AGQ$48&lt;&gt;"")*(Data!B62:AGQ62&lt;&gt;""))</f>
        <v>0</v>
      </c>
      <c r="AA47" s="2" cm="1">
        <f t="array" ref="AA47">SUMPRODUCT(--(Data!$B$49:$AGQ$49&lt;&gt;"")*(Data!B62:AGQ62&lt;&gt;""))</f>
        <v>0</v>
      </c>
      <c r="AB47" s="2" cm="1">
        <f t="array" ref="AB47">SUMPRODUCT(--(Data!$B$50:$AGQ$50&lt;&gt;"")*(Data!B62:AGQ62&lt;&gt;""))</f>
        <v>0</v>
      </c>
      <c r="AC47" s="2" cm="1">
        <f t="array" ref="AC47">SUMPRODUCT(--(Data!$B$51:$AGQ$51&lt;&gt;"")*(Data!B62:AGQ62&lt;&gt;""))</f>
        <v>0</v>
      </c>
      <c r="AD47" s="2" cm="1">
        <f t="array" ref="AD47">SUMPRODUCT(--(Data!$B$52:$AGQ$52&lt;&gt;"")*(Data!B62:AGQ62&lt;&gt;""))</f>
        <v>0</v>
      </c>
      <c r="AE47" s="2" cm="1">
        <f t="array" ref="AE47">SUMPRODUCT(--(Data!$B$53:$AGQ$53&lt;&gt;"")*(Data!B62:AGQ62&lt;&gt;""))</f>
        <v>0</v>
      </c>
      <c r="AF47" s="2" cm="1">
        <f t="array" ref="AF47">SUMPRODUCT(--(Data!$B$54:$AGQ$54&lt;&gt;"")*(Data!B62:AGQ62&lt;&gt;""))</f>
        <v>0</v>
      </c>
      <c r="AG47" s="2" cm="1">
        <f t="array" ref="AG47">SUMPRODUCT(--(Data!$B$55:$AGQ$55&lt;&gt;"")*(Data!B62:AGQ62&lt;&gt;""))</f>
        <v>0</v>
      </c>
      <c r="AH47" s="2" cm="1">
        <f t="array" ref="AH47">SUMPRODUCT(--(Data!$B$56:$AGQ$56&lt;&gt;"")*(Data!B62:AGQ62&lt;&gt;""))</f>
        <v>11</v>
      </c>
      <c r="AI47" s="2" cm="1">
        <f t="array" ref="AI47">SUMPRODUCT(--(Data!$B$57:$AGQ$57&lt;&gt;"")*(Data!B62:AGQ62&lt;&gt;""))</f>
        <v>11</v>
      </c>
      <c r="AJ47" s="2" cm="1">
        <f t="array" ref="AJ47">SUMPRODUCT(--(Data!$B$58:$AGQ$58&lt;&gt;"")*(Data!B62:AGQ62&lt;&gt;""))</f>
        <v>0</v>
      </c>
      <c r="AK47" s="2" cm="1">
        <f t="array" ref="AK47">SUMPRODUCT(--(Data!$B$59:$AGQ$59&lt;&gt;"")*(Data!B62:AGQ62&lt;&gt;""))</f>
        <v>0</v>
      </c>
      <c r="AL47" s="2" cm="1">
        <f t="array" ref="AL47">SUMPRODUCT(--(Data!$B$60:$AGQ$60&lt;&gt;"")*(Data!B62:AGQ62&lt;&gt;""))</f>
        <v>11</v>
      </c>
      <c r="AM47" s="2" cm="1">
        <f t="array" ref="AM47">SUMPRODUCT(--(Data!$B$61:$AGQ$61&lt;&gt;"")*(Data!B62:AGQ62&lt;&gt;""))</f>
        <v>11</v>
      </c>
      <c r="AN47" s="208"/>
      <c r="AO47" s="2" cm="1">
        <f t="array" ref="AO47">SUMPRODUCT(--(Data!$B$63:$AGQ$63&lt;&gt;"")*(Data!B62:AGQ62&lt;&gt;""))</f>
        <v>11</v>
      </c>
      <c r="AP47" s="2" cm="1">
        <f t="array" ref="AP47">SUMPRODUCT(--(Data!$B$64:$AGQ$64&lt;&gt;"")*(Data!B62:AGQ62&lt;&gt;""))</f>
        <v>11</v>
      </c>
      <c r="AQ47" s="2" cm="1">
        <f t="array" ref="AQ47">SUMPRODUCT(--(Data!$B$65:$AGQ$65&lt;&gt;"")*(Data!B62:AGQ62&lt;&gt;""))</f>
        <v>11</v>
      </c>
      <c r="AR47" s="2" cm="1">
        <f t="array" ref="AR47">SUMPRODUCT(--(Data!$B$66:$AGQ$66&lt;&gt;"")*(Data!B62:AGQ62&lt;&gt;""))</f>
        <v>11</v>
      </c>
      <c r="AS47" s="2" cm="1">
        <f t="array" ref="AS47">SUMPRODUCT(--(Data!$B$67:$AGQ$67&lt;&gt;"")*(Data!B62:AGQ62&lt;&gt;""))</f>
        <v>11</v>
      </c>
      <c r="AT47" s="2" cm="1">
        <f t="array" ref="AT47">SUMPRODUCT(--(Data!$B$68:$AGQ$68&lt;&gt;"")*(Data!B62:AGQ62&lt;&gt;""))</f>
        <v>0</v>
      </c>
      <c r="AU47" s="2" cm="1">
        <f t="array" ref="AU47">SUMPRODUCT(--(Data!$B$69:$AGQ$69&lt;&gt;"")*(Data!B62:AGQ62&lt;&gt;""))</f>
        <v>0</v>
      </c>
      <c r="AV47" s="2" cm="1">
        <f t="array" ref="AV47">SUMPRODUCT(--(Data!$B$70:$AGQ$70&lt;&gt;"")*(Data!B62:AGQ62&lt;&gt;""))</f>
        <v>0</v>
      </c>
      <c r="AW47" s="2" cm="1">
        <f t="array" ref="AW47">SUMPRODUCT(--(Data!$B$71:$AGQ$71&lt;&gt;"")*(Data!B62:AGQ62&lt;&gt;""))</f>
        <v>0</v>
      </c>
      <c r="AX47" s="2" cm="1">
        <f t="array" ref="AX47">SUMPRODUCT(--(Data!$B$72:$AGQ$72&lt;&gt;"")*(Data!B62:AGQ62&lt;&gt;""))</f>
        <v>0</v>
      </c>
      <c r="AY47" s="2" cm="1">
        <f t="array" ref="AY47">SUMPRODUCT(--(Data!$B$73:$AGQ$73&lt;&gt;"")*(Data!B62:AGQ62&lt;&gt;""))</f>
        <v>0</v>
      </c>
      <c r="AZ47" s="2" cm="1">
        <f t="array" ref="AZ47">SUMPRODUCT(--(Data!$B$74:$AGQ$74&lt;&gt;"")*(Data!B62:AGQ62&lt;&gt;""))</f>
        <v>0</v>
      </c>
      <c r="BA47" s="2" cm="1">
        <f t="array" ref="BA47">SUMPRODUCT(--(Data!$B$75:$AGQ$75&lt;&gt;"")*(Data!B62:AGQ62&lt;&gt;""))</f>
        <v>0</v>
      </c>
      <c r="BB47" s="2" cm="1">
        <f t="array" ref="BB47">SUMPRODUCT(--(Data!$B$76:$AGQ$76&lt;&gt;"")*(Data!B62:AGQ62&lt;&gt;""))</f>
        <v>0</v>
      </c>
      <c r="BC47" s="2" cm="1">
        <f t="array" ref="BC47">SUMPRODUCT(--(Data!$B$77:$AGQ$77&lt;&gt;"")*(Data!B62:AGQ62&lt;&gt;""))</f>
        <v>0</v>
      </c>
      <c r="BD47" s="2" cm="1">
        <f t="array" ref="BD47">SUMPRODUCT(--(Data!$B$78:$AGQ$78&lt;&gt;"")*(Data!B62:AGQ62&lt;&gt;""))</f>
        <v>0</v>
      </c>
      <c r="BE47" s="2" cm="1">
        <f t="array" ref="BE47">SUMPRODUCT(--(Data!$B$79:$AGQ$79&lt;&gt;"")*(Data!B62:AGQ62&lt;&gt;""))</f>
        <v>0</v>
      </c>
      <c r="BF47" s="2" cm="1">
        <f t="array" ref="BF47">SUMPRODUCT(--(Data!$B$80:$AGQ$80&lt;&gt;"")*(Data!B62:AGQ62&lt;&gt;""))</f>
        <v>0</v>
      </c>
      <c r="BG47" s="2" cm="1">
        <f t="array" ref="BG47">SUMPRODUCT(--(Data!$B$81:$AGQ$81&lt;&gt;"")*(Data!B62:AGQ62&lt;&gt;""))</f>
        <v>0</v>
      </c>
      <c r="BH47" s="2" cm="1">
        <f t="array" ref="BH47">SUMPRODUCT(--(Data!$B$82:$AGQ$82&lt;&gt;"")*(Data!B62:AGQ62&lt;&gt;""))</f>
        <v>0</v>
      </c>
      <c r="BI47" s="2" cm="1">
        <f t="array" ref="BI47">SUMPRODUCT(--(Data!$B$83:$AGQ$83&lt;&gt;"")*(Data!B62:AGQ62&lt;&gt;""))</f>
        <v>0</v>
      </c>
      <c r="BJ47" s="2" cm="1">
        <f t="array" ref="BJ47">SUMPRODUCT(--(Data!$B$84:$AGQ$84&lt;&gt;"")*(Data!B62:AGQ62&lt;&gt;""))</f>
        <v>0</v>
      </c>
      <c r="BK47" s="2" cm="1">
        <f t="array" ref="BK47">SUMPRODUCT(--(Data!$B$85:$AGQ$85&lt;&gt;"")*(Data!B62:AGQ62&lt;&gt;""))</f>
        <v>0</v>
      </c>
      <c r="BL47" s="2" cm="1">
        <f t="array" ref="BL47">SUMPRODUCT(--(Data!$B$86:$AGQ$86&lt;&gt;"")*(Data!B62:AGQ62&lt;&gt;""))</f>
        <v>0</v>
      </c>
      <c r="BM47" s="2" cm="1">
        <f t="array" ref="BM47">SUMPRODUCT(--(Data!$B$87:$AGQ$87&lt;&gt;"")*(Data!B62:AGQ62&lt;&gt;""))</f>
        <v>0</v>
      </c>
      <c r="BN47" s="2" cm="1">
        <f t="array" ref="BN47">SUMPRODUCT(--(Data!$B$88:$AGQ$88&lt;&gt;"")*(Data!B62:AGQ62&lt;&gt;""))</f>
        <v>0</v>
      </c>
      <c r="BO47" s="2" cm="1">
        <f t="array" ref="BO47">SUMPRODUCT(--(Data!$B$89:$AGQ$89&lt;&gt;"")*(Data!B62:AGQ62&lt;&gt;""))</f>
        <v>0</v>
      </c>
      <c r="BP47" s="2" cm="1">
        <f t="array" ref="BP47">SUMPRODUCT(--(Data!$B$90:$AGQ$90&lt;&gt;"")*(Data!B62:AGQ62&lt;&gt;""))</f>
        <v>0</v>
      </c>
      <c r="BQ47" s="2" cm="1">
        <f t="array" ref="BQ47">SUMPRODUCT(--(Data!$B$91:$AGQ$91&lt;&gt;"")*(Data!B62:AGQ62&lt;&gt;""))</f>
        <v>0</v>
      </c>
      <c r="BR47" s="2" cm="1">
        <f t="array" ref="BR47">SUMPRODUCT(--(Data!$B$92:$AGQ$92&lt;&gt;"")*(Data!B62:AGQ62&lt;&gt;""))</f>
        <v>0</v>
      </c>
      <c r="BS47" s="2" cm="1">
        <f t="array" ref="BS47">SUMPRODUCT(--(Data!$B$93:$AGQ$93&lt;&gt;"")*(Data!B62:AGQ62&lt;&gt;""))</f>
        <v>0</v>
      </c>
      <c r="BT47" s="2" cm="1">
        <f t="array" ref="BT47">SUMPRODUCT(--(Data!$B$94:$AGQ$94&lt;&gt;"")*(Data!B62:AGQ62&lt;&gt;""))</f>
        <v>0</v>
      </c>
      <c r="BU47" s="2" cm="1">
        <f t="array" ref="BU47">SUMPRODUCT(--(Data!$B$95:$AGQ$95&lt;&gt;"")*(Data!B62:AGQ62&lt;&gt;""))</f>
        <v>0</v>
      </c>
      <c r="BV47" s="2" cm="1">
        <f t="array" ref="BV47">SUMPRODUCT(--(Data!$B$96:$AGQ$96&lt;&gt;"")*(Data!B62:AGQ62&lt;&gt;""))</f>
        <v>0</v>
      </c>
      <c r="BW47" s="2" cm="1">
        <f t="array" ref="BW47">SUMPRODUCT(--(Data!$B$97:$AGQ$97&lt;&gt;"")*(Data!B62:AGQ62&lt;&gt;""))</f>
        <v>0</v>
      </c>
      <c r="BX47" s="2" cm="1">
        <f t="array" ref="BX47">SUMPRODUCT(--(Data!$B$98:$AGQ$98&lt;&gt;"")*(Data!B62:AGQ62&lt;&gt;""))</f>
        <v>0</v>
      </c>
      <c r="BY47" s="2" cm="1">
        <f t="array" ref="BY47">SUMPRODUCT(--(Data!$B$99:$AGQ$99&lt;&gt;"")*(Data!B62:AGQ62&lt;&gt;""))</f>
        <v>0</v>
      </c>
      <c r="BZ47" s="2" cm="1">
        <f t="array" ref="BZ47">SUMPRODUCT(--(Data!$B$100:$AGQ$100&lt;&gt;"")*(Data!B62:AGQ62&lt;&gt;""))</f>
        <v>0</v>
      </c>
      <c r="CA47" s="2" cm="1">
        <f t="array" ref="CA47">SUMPRODUCT(--(Data!$B$101:$AGQ$101&lt;&gt;"")*(Data!B62:AGQ62&lt;&gt;""))</f>
        <v>0</v>
      </c>
      <c r="CB47" s="2" cm="1">
        <f t="array" ref="CB47">SUMPRODUCT(--(Data!$B$102:$AGQ$102&lt;&gt;"")*(Data!B62:AGQ62&lt;&gt;""))</f>
        <v>0</v>
      </c>
      <c r="CC47" s="2" cm="1">
        <f t="array" ref="CC47">SUMPRODUCT(--(Data!$B$103:$AGQ$103&lt;&gt;"")*(Data!B62:AGQ62&lt;&gt;""))</f>
        <v>0</v>
      </c>
      <c r="CD47" s="2" cm="1">
        <f t="array" ref="CD47">SUMPRODUCT(--(Data!$B$104:$AGQ$104&lt;&gt;"")*(Data!B62:AGQ62&lt;&gt;""))</f>
        <v>0</v>
      </c>
      <c r="CE47" s="2" cm="1">
        <f t="array" ref="CE47">SUMPRODUCT(--(Data!$B$105:$AGQ$105&lt;&gt;"")*(Data!B62:AGQ62&lt;&gt;""))</f>
        <v>0</v>
      </c>
      <c r="CF47" s="2" cm="1">
        <f t="array" ref="CF47">SUMPRODUCT(--(Data!$B$106:$AGQ$106&lt;&gt;"")*(Data!B62:AGQ62&lt;&gt;""))</f>
        <v>0</v>
      </c>
      <c r="CG47" s="2" cm="1">
        <f t="array" ref="CG47">SUMPRODUCT(--(Data!$B$107:$AGQ$107&lt;&gt;"")*(Data!B62:AGQ62&lt;&gt;""))</f>
        <v>0</v>
      </c>
      <c r="CH47" s="2" cm="1">
        <f t="array" ref="CH47">SUMPRODUCT(--(Data!$B$108:$AGQ$108&lt;&gt;"")*(Data!B62:AGQ62&lt;&gt;""))</f>
        <v>0</v>
      </c>
      <c r="CI47" s="2" cm="1">
        <f t="array" ref="CI47">SUMPRODUCT(--(Data!$B$109:$AGQ$109&lt;&gt;"")*(Data!B62:AGQ62&lt;&gt;""))</f>
        <v>0</v>
      </c>
      <c r="CJ47" s="2" cm="1">
        <f t="array" ref="CJ47">SUMPRODUCT(--(Data!$B$110:$AGQ$110&lt;&gt;"")*(Data!B62:AGQ62&lt;&gt;""))</f>
        <v>0</v>
      </c>
      <c r="CK47" s="2" cm="1">
        <f t="array" ref="CK47">SUMPRODUCT(--(Data!$B$111:$AGQ$111&lt;&gt;"")*(Data!B62:AGQ62&lt;&gt;""))</f>
        <v>0</v>
      </c>
      <c r="CL47" s="2" cm="1">
        <f t="array" ref="CL47">SUMPRODUCT(--(Data!$B$112:$AGQ$112&lt;&gt;"")*(Data!B62:AGQ62&lt;&gt;""))</f>
        <v>0</v>
      </c>
      <c r="CM47" s="2" cm="1">
        <f t="array" ref="CM47">SUMPRODUCT(--(Data!$B$113:$AGQ$113&lt;&gt;"")*(Data!B62:AGQ62&lt;&gt;""))</f>
        <v>0</v>
      </c>
      <c r="CN47" s="2" cm="1">
        <f t="array" ref="CN47">SUMPRODUCT(--(Data!$B$114:$AGQ$114&lt;&gt;"")*(Data!B62:AGQ62&lt;&gt;""))</f>
        <v>0</v>
      </c>
      <c r="CO47" s="2" cm="1">
        <f t="array" ref="CO47">SUMPRODUCT(--(Data!$B$115:$AGQ$115&lt;&gt;"")*(Data!B62:AGQ62&lt;&gt;""))</f>
        <v>0</v>
      </c>
      <c r="CP47" s="2" cm="1">
        <f t="array" ref="CP47">SUMPRODUCT(--(Data!$B$116:$AGQ$116&lt;&gt;"")*(Data!B62:AGQ62&lt;&gt;""))</f>
        <v>0</v>
      </c>
      <c r="CQ47" s="2" cm="1">
        <f t="array" ref="CQ47">SUMPRODUCT(--(Data!$B$117:$AGQ$117&lt;&gt;"")*(Data!B62:AGQ62&lt;&gt;""))</f>
        <v>0</v>
      </c>
      <c r="CR47" s="2" cm="1">
        <f t="array" ref="CR47">SUMPRODUCT(--(Data!$B$118:$AGQ$118&lt;&gt;"")*(Data!B62:AGQ62&lt;&gt;""))</f>
        <v>0</v>
      </c>
      <c r="CS47" s="2" cm="1">
        <f t="array" ref="CS47">SUMPRODUCT(--(Data!$B$119:$AGQ$119&lt;&gt;"")*(Data!B62:AGQ62&lt;&gt;""))</f>
        <v>0</v>
      </c>
      <c r="CT47" s="2" cm="1">
        <f t="array" ref="CT47">SUMPRODUCT(--(Data!$B$120:$AGQ$120&lt;&gt;"")*(Data!B62:AGQ62&lt;&gt;""))</f>
        <v>0</v>
      </c>
      <c r="CU47" s="2" cm="1">
        <f t="array" ref="CU47">SUMPRODUCT(--(Data!$B$121:$AGQ$121&lt;&gt;"")*(Data!B62:AGQ62&lt;&gt;""))</f>
        <v>0</v>
      </c>
      <c r="CV47" s="2" cm="1">
        <f t="array" ref="CV47">SUMPRODUCT(--(Data!$B$122:$AGQ$122&lt;&gt;"")*(Data!B62:AGQ62&lt;&gt;""))</f>
        <v>0</v>
      </c>
      <c r="CW47" s="2" cm="1">
        <f t="array" ref="CW47">SUMPRODUCT(--(Data!$B$123:$AGQ$123&lt;&gt;"")*(Data!B62:AGQ62&lt;&gt;""))</f>
        <v>0</v>
      </c>
      <c r="CX47" s="2" cm="1">
        <f t="array" ref="CX47">SUMPRODUCT(--(Data!$B$124:$AGQ$124&lt;&gt;"")*(Data!B62:AGQ62&lt;&gt;""))</f>
        <v>0</v>
      </c>
      <c r="CY47" s="2" cm="1">
        <f t="array" ref="CY47">SUMPRODUCT(--(Data!$B$125:$AGQ$125&lt;&gt;"")*(Data!B62:AGQ62&lt;&gt;""))</f>
        <v>0</v>
      </c>
      <c r="CZ47" s="2" cm="1">
        <f t="array" ref="CZ47">SUMPRODUCT(--(Data!$B$126:$AGQ$126&lt;&gt;"")*(Data!B62:AGQ62&lt;&gt;""))</f>
        <v>0</v>
      </c>
      <c r="DA47" s="2" cm="1">
        <f t="array" ref="DA47">SUMPRODUCT(--(Data!$B$127:$AGQ$127&lt;&gt;"")*(Data!B62:AGQ62&lt;&gt;""))</f>
        <v>0</v>
      </c>
      <c r="DB47" s="2" cm="1">
        <f t="array" ref="DB47">SUMPRODUCT(--(Data!$B$128:$AGQ$128&lt;&gt;"")*(Data!B62:AGQ62&lt;&gt;""))</f>
        <v>0</v>
      </c>
      <c r="DC47" s="2" cm="1">
        <f t="array" ref="DC47">SUMPRODUCT(--(Data!$B$129:$AGQ$129&lt;&gt;"")*(Data!B62:AGQ62&lt;&gt;""))</f>
        <v>0</v>
      </c>
      <c r="DD47" s="2" cm="1">
        <f t="array" ref="DD47">SUMPRODUCT(--(Data!$B$130:$AGQ$130&lt;&gt;"")*(Data!B62:AGQ62&lt;&gt;""))</f>
        <v>0</v>
      </c>
      <c r="DE47" s="2" cm="1">
        <f t="array" ref="DE47">SUMPRODUCT(--(Data!$B$131:$AGQ$131&lt;&gt;"")*(Data!B62:AGQ62&lt;&gt;""))</f>
        <v>0</v>
      </c>
      <c r="DF47" s="2" cm="1">
        <f t="array" ref="DF47">SUMPRODUCT(--(Data!$B$132:$AGQ$132&lt;&gt;"")*(Data!B62:AGQ62&lt;&gt;""))</f>
        <v>0</v>
      </c>
      <c r="DG47" s="2" cm="1">
        <f t="array" ref="DG47">SUMPRODUCT(--(Data!$B$133:$AGQ$133&lt;&gt;"")*(Data!B62:AGQ62&lt;&gt;""))</f>
        <v>0</v>
      </c>
      <c r="DH47" s="2" cm="1">
        <f t="array" ref="DH47">SUMPRODUCT(--(Data!$B$134:$AGQ$134&lt;&gt;"")*(Data!B62:AGQ62&lt;&gt;""))</f>
        <v>0</v>
      </c>
      <c r="DI47" s="2" cm="1">
        <f t="array" ref="DI47">SUMPRODUCT(--(Data!$B$135:$AGQ$135&lt;&gt;"")*(Data!B62:AGQ62&lt;&gt;""))</f>
        <v>0</v>
      </c>
      <c r="DJ47" s="2" cm="1">
        <f t="array" ref="DJ47">SUMPRODUCT(--(Data!$B$136:$AGQ$136&lt;&gt;"")*(Data!B62:AGQ62&lt;&gt;""))</f>
        <v>0</v>
      </c>
      <c r="DK47" s="2" cm="1">
        <f t="array" ref="DK47">SUMPRODUCT(--(Data!$B$137:$AGQ$137&lt;&gt;"")*(Data!B62:AGQ62&lt;&gt;""))</f>
        <v>0</v>
      </c>
      <c r="DL47" s="2" cm="1">
        <f t="array" ref="DL47">SUMPRODUCT(--(Data!$B$138:$AGQ$138&lt;&gt;"")*(Data!B62:AGQ62&lt;&gt;""))</f>
        <v>0</v>
      </c>
      <c r="DM47" s="2" cm="1">
        <f t="array" ref="DM47">SUMPRODUCT(--(Data!$B$139:$AGQ$139&lt;&gt;"")*(Data!B62:AGQ62&lt;&gt;""))</f>
        <v>0</v>
      </c>
      <c r="DN47" s="2" cm="1">
        <f t="array" ref="DN47">SUMPRODUCT(--(Data!$B$140:$AGQ$140&lt;&gt;"")*(Data!B62:AGQ62&lt;&gt;""))</f>
        <v>0</v>
      </c>
      <c r="DO47" s="2" cm="1">
        <f t="array" ref="DO47">SUMPRODUCT(--(Data!$B$141:$AGQ$141&lt;&gt;"")*(Data!B62:AGQ62&lt;&gt;""))</f>
        <v>0</v>
      </c>
      <c r="DP47" s="2" cm="1">
        <f t="array" ref="DP47">SUMPRODUCT(--(Data!$B$142:$AGQ$142&lt;&gt;"")*(Data!B62:AGQ62&lt;&gt;""))</f>
        <v>0</v>
      </c>
      <c r="DQ47" s="2" cm="1">
        <f t="array" ref="DQ47">SUMPRODUCT(--(Data!$B$143:$AGQ$143&lt;&gt;"")*(Data!B62:AGQ62&lt;&gt;""))</f>
        <v>0</v>
      </c>
      <c r="DR47" s="2" cm="1">
        <f t="array" ref="DR47">SUMPRODUCT(--(Data!$B$144:$AGQ$144&lt;&gt;"")*(Data!B62:AGQ62&lt;&gt;""))</f>
        <v>0</v>
      </c>
      <c r="DS47" s="2" cm="1">
        <f t="array" ref="DS47">SUMPRODUCT(--(Data!$B$145:$AGQ$145&lt;&gt;"")*(Data!B62:AGQ62&lt;&gt;""))</f>
        <v>0</v>
      </c>
      <c r="DT47" s="2" cm="1">
        <f t="array" ref="DT47">SUMPRODUCT(--(Data!$B$146:$AGQ$146&lt;&gt;"")*(Data!B62:AGQ62&lt;&gt;""))</f>
        <v>0</v>
      </c>
      <c r="DU47" s="2" cm="1">
        <f t="array" ref="DU47">SUMPRODUCT(--(Data!$B$147:$AGQ$147&lt;&gt;"")*(Data!B62:AGQ62&lt;&gt;""))</f>
        <v>0</v>
      </c>
      <c r="DV47" s="2" cm="1">
        <f t="array" ref="DV47">SUMPRODUCT(--(Data!$B$148:$AGQ$148&lt;&gt;"")*(Data!B62:AGQ62&lt;&gt;""))</f>
        <v>0</v>
      </c>
      <c r="DW47" s="2" cm="1">
        <f t="array" ref="DW47">SUMPRODUCT(--(Data!$B$149:$AGQ$149&lt;&gt;"")*(Data!B62:AGQ62&lt;&gt;""))</f>
        <v>0</v>
      </c>
      <c r="DX47" s="2" cm="1">
        <f t="array" ref="DX47">SUMPRODUCT(--(Data!$B$150:$AGQ$150&lt;&gt;"")*(Data!B62:AGQ62&lt;&gt;""))</f>
        <v>0</v>
      </c>
      <c r="DY47" s="2" cm="1">
        <f t="array" ref="DY47">SUMPRODUCT(--(Data!$B$151:$AGQ$151&lt;&gt;"")*(Data!B62:AGQ62&lt;&gt;""))</f>
        <v>0</v>
      </c>
      <c r="DZ47" s="2" cm="1">
        <f t="array" ref="DZ47">SUMPRODUCT(--(Data!$B$152:$AGQ$152&lt;&gt;"")*(Data!B62:AGQ62&lt;&gt;""))</f>
        <v>0</v>
      </c>
      <c r="EA47" s="2" cm="1">
        <f t="array" ref="EA47">SUMPRODUCT(--(Data!$B$153:$AGQ$153&lt;&gt;"")*(Data!B62:AGQ62&lt;&gt;""))</f>
        <v>0</v>
      </c>
      <c r="EB47" s="2" cm="1">
        <f t="array" ref="EB47">SUMPRODUCT(--(Data!$B$154:$AGQ$154&lt;&gt;"")*(Data!B62:AGQ62&lt;&gt;""))</f>
        <v>0</v>
      </c>
      <c r="EC47" s="2" cm="1">
        <f t="array" ref="EC47">SUMPRODUCT(--(Data!$B$155:$AGQ$155&lt;&gt;"")*(Data!B62:AGQ62&lt;&gt;""))</f>
        <v>0</v>
      </c>
      <c r="ED47" s="2" cm="1">
        <f t="array" ref="ED47">SUMPRODUCT(--(Data!$B$156:$AGQ$156&lt;&gt;"")*(Data!B62:AGQ62&lt;&gt;""))</f>
        <v>0</v>
      </c>
      <c r="EE47" s="2" cm="1">
        <f t="array" ref="EE47">SUMPRODUCT(--(Data!$B$157:$AGQ$157&lt;&gt;"")*(Data!B62:AGQ62&lt;&gt;""))</f>
        <v>0</v>
      </c>
      <c r="EF47" s="2" cm="1">
        <f t="array" ref="EF47">SUMPRODUCT(--(Data!$B$158:$AGQ$158&lt;&gt;"")*(Data!B62:AGQ62&lt;&gt;""))</f>
        <v>0</v>
      </c>
      <c r="EG47" s="2" cm="1">
        <f t="array" ref="EG47">SUMPRODUCT(--(Data!$B$159:$AGQ$159&lt;&gt;"")*(Data!B62:AGQ62&lt;&gt;""))</f>
        <v>0</v>
      </c>
      <c r="EH47" s="2" cm="1">
        <f t="array" ref="EH47">SUMPRODUCT(--(Data!$B$160:$AGQ$160&lt;&gt;"")*(Data!B62:AGQ62&lt;&gt;""))</f>
        <v>0</v>
      </c>
      <c r="EI47" s="2" cm="1">
        <f t="array" ref="EI47">SUMPRODUCT(--(Data!$B$161:$AGQ$161&lt;&gt;"")*(Data!B62:AGQ62&lt;&gt;""))</f>
        <v>0</v>
      </c>
      <c r="EJ47" s="2" cm="1">
        <f t="array" ref="EJ47">SUMPRODUCT(--(Data!$B$162:$AGQ$162&lt;&gt;"")*(Data!B62:AGQ62&lt;&gt;""))</f>
        <v>0</v>
      </c>
      <c r="EK47" s="2" cm="1">
        <f t="array" ref="EK47">SUMPRODUCT(--(Data!$B$163:$AGQ$163&lt;&gt;"")*(Data!B62:AGQ62&lt;&gt;""))</f>
        <v>0</v>
      </c>
      <c r="EL47" s="2" cm="1">
        <f t="array" ref="EL47">SUMPRODUCT(--(Data!$B$164:$AGQ$164&lt;&gt;"")*(Data!B62:AGQ62&lt;&gt;""))</f>
        <v>0</v>
      </c>
      <c r="EM47" s="2" cm="1">
        <f t="array" ref="EM47">SUMPRODUCT(--(Data!$B$165:$AGQ$165&lt;&gt;"")*(Data!B62:AGQ62&lt;&gt;""))</f>
        <v>0</v>
      </c>
      <c r="EN47" s="2" cm="1">
        <f t="array" ref="EN47">SUMPRODUCT(--(Data!$B$166:$AGQ$166&lt;&gt;"")*(Data!B62:AGQ62&lt;&gt;""))</f>
        <v>0</v>
      </c>
      <c r="EU47" s="2" t="str">
        <f t="shared" ref="EU47:EU78" si="2">B42</f>
        <v>LeGO-LOAM</v>
      </c>
      <c r="EV47" s="2">
        <f t="shared" ref="EV47:EV78" si="3">COUNTIF(C42:EH42,"&lt;&gt;0")-1</f>
        <v>40</v>
      </c>
    </row>
    <row r="48" spans="1:157" x14ac:dyDescent="0.25">
      <c r="A48" s="1" t="str">
        <f>Data!A63</f>
        <v>RTAB. Stereo. F2F</v>
      </c>
      <c r="B48" s="12" t="s">
        <v>290</v>
      </c>
      <c r="C48" s="2" cm="1">
        <f t="array" ref="C48">SUMPRODUCT(--(Data!$B$25:$AGQ$25&lt;&gt;"")*(Data!B63:AGQ63&lt;&gt;""))</f>
        <v>0</v>
      </c>
      <c r="D48" s="2" cm="1">
        <f t="array" ref="D48">SUMPRODUCT(--(Data!$B$26:$AGQ$26&lt;&gt;"")*(Data!B63:AGQ63&lt;&gt;""))</f>
        <v>22</v>
      </c>
      <c r="E48" s="2" cm="1">
        <f t="array" ref="E48">SUMPRODUCT(--(Data!$B$27:$AGQ$27&lt;&gt;"")*(Data!B63:AGQ63&lt;&gt;""))</f>
        <v>0</v>
      </c>
      <c r="F48" s="2" cm="1">
        <f t="array" ref="F48">SUMPRODUCT(--(Data!$B$28:$AGQ$28&lt;&gt;"")*(Data!B63:AGQ63&lt;&gt;""))</f>
        <v>0</v>
      </c>
      <c r="G48" s="2" cm="1">
        <f t="array" ref="G48">SUMPRODUCT(--(Data!$B$29:$AGQ$29&lt;&gt;"")*(Data!B63:AGQ63&lt;&gt;""))</f>
        <v>0</v>
      </c>
      <c r="H48" s="2" cm="1">
        <f t="array" ref="H48">SUMPRODUCT(--(Data!$B$30:$AGQ$30&lt;&gt;"")*(Data!B63:AGQ63&lt;&gt;""))</f>
        <v>11</v>
      </c>
      <c r="I48" s="2" cm="1">
        <f t="array" ref="I48">SUMPRODUCT(--(Data!$B$31:$AGQ$31&lt;&gt;"")*(Data!B63:AGQ63&lt;&gt;""))</f>
        <v>0</v>
      </c>
      <c r="J48" s="2" cm="1">
        <f t="array" ref="J48">SUMPRODUCT(--(Data!$B$32:$AGQ$32&lt;&gt;"")*(Data!B63:AGQ63&lt;&gt;""))</f>
        <v>0</v>
      </c>
      <c r="K48" s="2" cm="1">
        <f t="array" ref="K48">SUMPRODUCT(--(Data!$B$33:$AGQ$33&lt;&gt;"")*(Data!B63:AGQ63&lt;&gt;""))</f>
        <v>0</v>
      </c>
      <c r="L48" s="2" cm="1">
        <f t="array" ref="L48">SUMPRODUCT(--(Data!$B$34:$AGQ$34&lt;&gt;"")*(Data!B63:AGQ63&lt;&gt;""))</f>
        <v>0</v>
      </c>
      <c r="M48" s="2" cm="1">
        <f t="array" ref="M48">SUMPRODUCT(--(Data!$B$35:$AGQ$35&lt;&gt;"")*(Data!B63:AGQ63&lt;&gt;""))</f>
        <v>11</v>
      </c>
      <c r="N48" s="2" cm="1">
        <f t="array" ref="N48">SUMPRODUCT(--(Data!$B$36:$AGQ$36&lt;&gt;"")*(Data!B63:AGQ63&lt;&gt;""))</f>
        <v>0</v>
      </c>
      <c r="O48" s="2" cm="1">
        <f t="array" ref="O48">SUMPRODUCT(--(Data!$B$37:$AGQ$37&lt;&gt;"")*(Data!B63:AGQ63&lt;&gt;""))</f>
        <v>11</v>
      </c>
      <c r="P48" s="2" cm="1">
        <f t="array" ref="P48">SUMPRODUCT(--(Data!$B$38:$AGQ$38&lt;&gt;"")*(Data!B63:AGQ63&lt;&gt;""))</f>
        <v>0</v>
      </c>
      <c r="Q48" s="2" cm="1">
        <f t="array" ref="Q48">SUMPRODUCT(--(Data!$B$39:$AGQ$39&lt;&gt;"")*(Data!B63:AGQ63&lt;&gt;""))</f>
        <v>0</v>
      </c>
      <c r="R48" s="2" cm="1">
        <f t="array" ref="R48">SUMPRODUCT(--(Data!$B$40:$AGQ$40&lt;&gt;"")*(Data!B63:AGQ63&lt;&gt;""))</f>
        <v>0</v>
      </c>
      <c r="S48" s="2" cm="1">
        <f t="array" ref="S48">SUMPRODUCT(--(Data!$B$41:$AGQ$41&lt;&gt;"")*(Data!B63:AGQ63&lt;&gt;""))</f>
        <v>11</v>
      </c>
      <c r="T48" s="2" cm="1">
        <f t="array" ref="T48">SUMPRODUCT(--(Data!$B$42:$AGQ$42&lt;&gt;"")*(Data!B63:AGQ63&lt;&gt;""))</f>
        <v>0</v>
      </c>
      <c r="U48" s="2" cm="1">
        <f t="array" ref="U48">SUMPRODUCT(--(Data!$B$43:$AGQ$43&lt;&gt;"")*(Data!B63:AGQ63&lt;&gt;""))</f>
        <v>0</v>
      </c>
      <c r="V48" s="2" cm="1">
        <f t="array" ref="V48">SUMPRODUCT(--(Data!$B$44:$AGQ$44&lt;&gt;"")*(Data!B63:AGQ63&lt;&gt;""))</f>
        <v>11</v>
      </c>
      <c r="W48" s="2" cm="1">
        <f t="array" ref="W48">SUMPRODUCT(--(Data!$B$45:$AGQ$45&lt;&gt;"")*(Data!B63:AGQ63&lt;&gt;""))</f>
        <v>11</v>
      </c>
      <c r="X48" s="2" cm="1">
        <f t="array" ref="X48">SUMPRODUCT(--(Data!$B$46:$AGQ$46&lt;&gt;"")*(Data!B63:AGQ63&lt;&gt;""))</f>
        <v>0</v>
      </c>
      <c r="Y48" s="2" cm="1">
        <f t="array" ref="Y48">SUMPRODUCT(--(Data!$B$47:$AGQ$47&lt;&gt;"")*(Data!B63:AGQ63&lt;&gt;""))</f>
        <v>0</v>
      </c>
      <c r="Z48" s="2" cm="1">
        <f t="array" ref="Z48">SUMPRODUCT(--(Data!$B$48:$AGQ$48&lt;&gt;"")*(Data!B63:AGQ63&lt;&gt;""))</f>
        <v>0</v>
      </c>
      <c r="AA48" s="2" cm="1">
        <f t="array" ref="AA48">SUMPRODUCT(--(Data!$B$49:$AGQ$49&lt;&gt;"")*(Data!B63:AGQ63&lt;&gt;""))</f>
        <v>0</v>
      </c>
      <c r="AB48" s="2" cm="1">
        <f t="array" ref="AB48">SUMPRODUCT(--(Data!$B$50:$AGQ$50&lt;&gt;"")*(Data!B63:AGQ63&lt;&gt;""))</f>
        <v>0</v>
      </c>
      <c r="AC48" s="2" cm="1">
        <f t="array" ref="AC48">SUMPRODUCT(--(Data!$B$51:$AGQ$51&lt;&gt;"")*(Data!B63:AGQ63&lt;&gt;""))</f>
        <v>0</v>
      </c>
      <c r="AD48" s="2" cm="1">
        <f t="array" ref="AD48">SUMPRODUCT(--(Data!$B$52:$AGQ$52&lt;&gt;"")*(Data!B63:AGQ63&lt;&gt;""))</f>
        <v>0</v>
      </c>
      <c r="AE48" s="2" cm="1">
        <f t="array" ref="AE48">SUMPRODUCT(--(Data!$B$53:$AGQ$53&lt;&gt;"")*(Data!B63:AGQ63&lt;&gt;""))</f>
        <v>0</v>
      </c>
      <c r="AF48" s="2" cm="1">
        <f t="array" ref="AF48">SUMPRODUCT(--(Data!$B$54:$AGQ$54&lt;&gt;"")*(Data!B63:AGQ63&lt;&gt;""))</f>
        <v>0</v>
      </c>
      <c r="AG48" s="2" cm="1">
        <f t="array" ref="AG48">SUMPRODUCT(--(Data!$B$55:$AGQ$55&lt;&gt;"")*(Data!B63:AGQ63&lt;&gt;""))</f>
        <v>0</v>
      </c>
      <c r="AH48" s="2" cm="1">
        <f t="array" ref="AH48">SUMPRODUCT(--(Data!$B$56:$AGQ$56&lt;&gt;"")*(Data!B63:AGQ63&lt;&gt;""))</f>
        <v>11</v>
      </c>
      <c r="AI48" s="2" cm="1">
        <f t="array" ref="AI48">SUMPRODUCT(--(Data!$B$57:$AGQ$57&lt;&gt;"")*(Data!B63:AGQ63&lt;&gt;""))</f>
        <v>11</v>
      </c>
      <c r="AJ48" s="2" cm="1">
        <f t="array" ref="AJ48">SUMPRODUCT(--(Data!$B$58:$AGQ$58&lt;&gt;"")*(Data!B63:AGQ63&lt;&gt;""))</f>
        <v>0</v>
      </c>
      <c r="AK48" s="2" cm="1">
        <f t="array" ref="AK48">SUMPRODUCT(--(Data!$B$59:$AGQ$59&lt;&gt;"")*(Data!B63:AGQ63&lt;&gt;""))</f>
        <v>0</v>
      </c>
      <c r="AL48" s="2" cm="1">
        <f t="array" ref="AL48">SUMPRODUCT(--(Data!$B$60:$AGQ$60&lt;&gt;"")*(Data!B63:AGQ63&lt;&gt;""))</f>
        <v>11</v>
      </c>
      <c r="AM48" s="2" cm="1">
        <f t="array" ref="AM48">SUMPRODUCT(--(Data!$B$61:$AGQ$61&lt;&gt;"")*(Data!B63:AGQ63&lt;&gt;""))</f>
        <v>11</v>
      </c>
      <c r="AN48" s="2" cm="1">
        <f t="array" ref="AN48">SUMPRODUCT(--(Data!$B$62:$AGQ$62&lt;&gt;"")*(Data!B63:AGQ63&lt;&gt;""))</f>
        <v>11</v>
      </c>
      <c r="AO48" s="208"/>
      <c r="AP48" s="2" cm="1">
        <f t="array" ref="AP48">SUMPRODUCT(--(Data!$B$64:$AGQ$64&lt;&gt;"")*(Data!B63:AGQ63&lt;&gt;""))</f>
        <v>22</v>
      </c>
      <c r="AQ48" s="2" cm="1">
        <f t="array" ref="AQ48">SUMPRODUCT(--(Data!$B$65:$AGQ$65&lt;&gt;"")*(Data!B63:AGQ63&lt;&gt;""))</f>
        <v>22</v>
      </c>
      <c r="AR48" s="2" cm="1">
        <f t="array" ref="AR48">SUMPRODUCT(--(Data!$B$66:$AGQ$66&lt;&gt;"")*(Data!B63:AGQ63&lt;&gt;""))</f>
        <v>22</v>
      </c>
      <c r="AS48" s="2" cm="1">
        <f t="array" ref="AS48">SUMPRODUCT(--(Data!$B$67:$AGQ$67&lt;&gt;"")*(Data!B63:AGQ63&lt;&gt;""))</f>
        <v>11</v>
      </c>
      <c r="AT48" s="2" cm="1">
        <f t="array" ref="AT48">SUMPRODUCT(--(Data!$B$68:$AGQ$68&lt;&gt;"")*(Data!B63:AGQ63&lt;&gt;""))</f>
        <v>0</v>
      </c>
      <c r="AU48" s="2" cm="1">
        <f t="array" ref="AU48">SUMPRODUCT(--(Data!$B$69:$AGQ$69&lt;&gt;"")*(Data!B63:AGQ63&lt;&gt;""))</f>
        <v>0</v>
      </c>
      <c r="AV48" s="2" cm="1">
        <f t="array" ref="AV48">SUMPRODUCT(--(Data!$B$70:$AGQ$70&lt;&gt;"")*(Data!B63:AGQ63&lt;&gt;""))</f>
        <v>0</v>
      </c>
      <c r="AW48" s="2" cm="1">
        <f t="array" ref="AW48">SUMPRODUCT(--(Data!$B$71:$AGQ$71&lt;&gt;"")*(Data!B63:AGQ63&lt;&gt;""))</f>
        <v>0</v>
      </c>
      <c r="AX48" s="2" cm="1">
        <f t="array" ref="AX48">SUMPRODUCT(--(Data!$B$72:$AGQ$72&lt;&gt;"")*(Data!B63:AGQ63&lt;&gt;""))</f>
        <v>0</v>
      </c>
      <c r="AY48" s="2" cm="1">
        <f t="array" ref="AY48">SUMPRODUCT(--(Data!$B$73:$AGQ$73&lt;&gt;"")*(Data!B63:AGQ63&lt;&gt;""))</f>
        <v>0</v>
      </c>
      <c r="AZ48" s="2" cm="1">
        <f t="array" ref="AZ48">SUMPRODUCT(--(Data!$B$74:$AGQ$74&lt;&gt;"")*(Data!B63:AGQ63&lt;&gt;""))</f>
        <v>0</v>
      </c>
      <c r="BA48" s="2" cm="1">
        <f t="array" ref="BA48">SUMPRODUCT(--(Data!$B$75:$AGQ$75&lt;&gt;"")*(Data!B63:AGQ63&lt;&gt;""))</f>
        <v>0</v>
      </c>
      <c r="BB48" s="2" cm="1">
        <f t="array" ref="BB48">SUMPRODUCT(--(Data!$B$76:$AGQ$76&lt;&gt;"")*(Data!B63:AGQ63&lt;&gt;""))</f>
        <v>0</v>
      </c>
      <c r="BC48" s="2" cm="1">
        <f t="array" ref="BC48">SUMPRODUCT(--(Data!$B$77:$AGQ$77&lt;&gt;"")*(Data!B63:AGQ63&lt;&gt;""))</f>
        <v>0</v>
      </c>
      <c r="BD48" s="2" cm="1">
        <f t="array" ref="BD48">SUMPRODUCT(--(Data!$B$78:$AGQ$78&lt;&gt;"")*(Data!B63:AGQ63&lt;&gt;""))</f>
        <v>0</v>
      </c>
      <c r="BE48" s="2" cm="1">
        <f t="array" ref="BE48">SUMPRODUCT(--(Data!$B$79:$AGQ$79&lt;&gt;"")*(Data!B63:AGQ63&lt;&gt;""))</f>
        <v>0</v>
      </c>
      <c r="BF48" s="2" cm="1">
        <f t="array" ref="BF48">SUMPRODUCT(--(Data!$B$80:$AGQ$80&lt;&gt;"")*(Data!B63:AGQ63&lt;&gt;""))</f>
        <v>0</v>
      </c>
      <c r="BG48" s="2" cm="1">
        <f t="array" ref="BG48">SUMPRODUCT(--(Data!$B$81:$AGQ$81&lt;&gt;"")*(Data!B63:AGQ63&lt;&gt;""))</f>
        <v>0</v>
      </c>
      <c r="BH48" s="2" cm="1">
        <f t="array" ref="BH48">SUMPRODUCT(--(Data!$B$82:$AGQ$82&lt;&gt;"")*(Data!B63:AGQ63&lt;&gt;""))</f>
        <v>0</v>
      </c>
      <c r="BI48" s="2" cm="1">
        <f t="array" ref="BI48">SUMPRODUCT(--(Data!$B$83:$AGQ$83&lt;&gt;"")*(Data!B63:AGQ63&lt;&gt;""))</f>
        <v>0</v>
      </c>
      <c r="BJ48" s="2" cm="1">
        <f t="array" ref="BJ48">SUMPRODUCT(--(Data!$B$84:$AGQ$84&lt;&gt;"")*(Data!B63:AGQ63&lt;&gt;""))</f>
        <v>0</v>
      </c>
      <c r="BK48" s="2" cm="1">
        <f t="array" ref="BK48">SUMPRODUCT(--(Data!$B$85:$AGQ$85&lt;&gt;"")*(Data!B63:AGQ63&lt;&gt;""))</f>
        <v>0</v>
      </c>
      <c r="BL48" s="2" cm="1">
        <f t="array" ref="BL48">SUMPRODUCT(--(Data!$B$86:$AGQ$86&lt;&gt;"")*(Data!B63:AGQ63&lt;&gt;""))</f>
        <v>0</v>
      </c>
      <c r="BM48" s="2" cm="1">
        <f t="array" ref="BM48">SUMPRODUCT(--(Data!$B$87:$AGQ$87&lt;&gt;"")*(Data!B63:AGQ63&lt;&gt;""))</f>
        <v>0</v>
      </c>
      <c r="BN48" s="2" cm="1">
        <f t="array" ref="BN48">SUMPRODUCT(--(Data!$B$88:$AGQ$88&lt;&gt;"")*(Data!B63:AGQ63&lt;&gt;""))</f>
        <v>0</v>
      </c>
      <c r="BO48" s="2" cm="1">
        <f t="array" ref="BO48">SUMPRODUCT(--(Data!$B$89:$AGQ$89&lt;&gt;"")*(Data!B63:AGQ63&lt;&gt;""))</f>
        <v>0</v>
      </c>
      <c r="BP48" s="2" cm="1">
        <f t="array" ref="BP48">SUMPRODUCT(--(Data!$B$90:$AGQ$90&lt;&gt;"")*(Data!B63:AGQ63&lt;&gt;""))</f>
        <v>0</v>
      </c>
      <c r="BQ48" s="2" cm="1">
        <f t="array" ref="BQ48">SUMPRODUCT(--(Data!$B$91:$AGQ$91&lt;&gt;"")*(Data!B63:AGQ63&lt;&gt;""))</f>
        <v>0</v>
      </c>
      <c r="BR48" s="2" cm="1">
        <f t="array" ref="BR48">SUMPRODUCT(--(Data!$B$92:$AGQ$92&lt;&gt;"")*(Data!B63:AGQ63&lt;&gt;""))</f>
        <v>0</v>
      </c>
      <c r="BS48" s="2" cm="1">
        <f t="array" ref="BS48">SUMPRODUCT(--(Data!$B$93:$AGQ$93&lt;&gt;"")*(Data!B63:AGQ63&lt;&gt;""))</f>
        <v>0</v>
      </c>
      <c r="BT48" s="2" cm="1">
        <f t="array" ref="BT48">SUMPRODUCT(--(Data!$B$94:$AGQ$94&lt;&gt;"")*(Data!B63:AGQ63&lt;&gt;""))</f>
        <v>0</v>
      </c>
      <c r="BU48" s="2" cm="1">
        <f t="array" ref="BU48">SUMPRODUCT(--(Data!$B$95:$AGQ$95&lt;&gt;"")*(Data!B63:AGQ63&lt;&gt;""))</f>
        <v>0</v>
      </c>
      <c r="BV48" s="2" cm="1">
        <f t="array" ref="BV48">SUMPRODUCT(--(Data!$B$96:$AGQ$96&lt;&gt;"")*(Data!B63:AGQ63&lt;&gt;""))</f>
        <v>0</v>
      </c>
      <c r="BW48" s="2" cm="1">
        <f t="array" ref="BW48">SUMPRODUCT(--(Data!$B$97:$AGQ$97&lt;&gt;"")*(Data!B63:AGQ63&lt;&gt;""))</f>
        <v>0</v>
      </c>
      <c r="BX48" s="2" cm="1">
        <f t="array" ref="BX48">SUMPRODUCT(--(Data!$B$98:$AGQ$98&lt;&gt;"")*(Data!B63:AGQ63&lt;&gt;""))</f>
        <v>0</v>
      </c>
      <c r="BY48" s="2" cm="1">
        <f t="array" ref="BY48">SUMPRODUCT(--(Data!$B$99:$AGQ$99&lt;&gt;"")*(Data!B63:AGQ63&lt;&gt;""))</f>
        <v>0</v>
      </c>
      <c r="BZ48" s="2" cm="1">
        <f t="array" ref="BZ48">SUMPRODUCT(--(Data!$B$100:$AGQ$100&lt;&gt;"")*(Data!B63:AGQ63&lt;&gt;""))</f>
        <v>0</v>
      </c>
      <c r="CA48" s="2" cm="1">
        <f t="array" ref="CA48">SUMPRODUCT(--(Data!$B$101:$AGQ$101&lt;&gt;"")*(Data!B63:AGQ63&lt;&gt;""))</f>
        <v>0</v>
      </c>
      <c r="CB48" s="2" cm="1">
        <f t="array" ref="CB48">SUMPRODUCT(--(Data!$B$102:$AGQ$102&lt;&gt;"")*(Data!B63:AGQ63&lt;&gt;""))</f>
        <v>0</v>
      </c>
      <c r="CC48" s="2" cm="1">
        <f t="array" ref="CC48">SUMPRODUCT(--(Data!$B$103:$AGQ$103&lt;&gt;"")*(Data!B63:AGQ63&lt;&gt;""))</f>
        <v>0</v>
      </c>
      <c r="CD48" s="2" cm="1">
        <f t="array" ref="CD48">SUMPRODUCT(--(Data!$B$104:$AGQ$104&lt;&gt;"")*(Data!B63:AGQ63&lt;&gt;""))</f>
        <v>0</v>
      </c>
      <c r="CE48" s="2" cm="1">
        <f t="array" ref="CE48">SUMPRODUCT(--(Data!$B$105:$AGQ$105&lt;&gt;"")*(Data!B63:AGQ63&lt;&gt;""))</f>
        <v>0</v>
      </c>
      <c r="CF48" s="2" cm="1">
        <f t="array" ref="CF48">SUMPRODUCT(--(Data!$B$106:$AGQ$106&lt;&gt;"")*(Data!B63:AGQ63&lt;&gt;""))</f>
        <v>0</v>
      </c>
      <c r="CG48" s="2" cm="1">
        <f t="array" ref="CG48">SUMPRODUCT(--(Data!$B$107:$AGQ$107&lt;&gt;"")*(Data!B63:AGQ63&lt;&gt;""))</f>
        <v>0</v>
      </c>
      <c r="CH48" s="2" cm="1">
        <f t="array" ref="CH48">SUMPRODUCT(--(Data!$B$108:$AGQ$108&lt;&gt;"")*(Data!B63:AGQ63&lt;&gt;""))</f>
        <v>0</v>
      </c>
      <c r="CI48" s="2" cm="1">
        <f t="array" ref="CI48">SUMPRODUCT(--(Data!$B$109:$AGQ$109&lt;&gt;"")*(Data!B63:AGQ63&lt;&gt;""))</f>
        <v>0</v>
      </c>
      <c r="CJ48" s="2" cm="1">
        <f t="array" ref="CJ48">SUMPRODUCT(--(Data!$B$110:$AGQ$110&lt;&gt;"")*(Data!B63:AGQ63&lt;&gt;""))</f>
        <v>0</v>
      </c>
      <c r="CK48" s="2" cm="1">
        <f t="array" ref="CK48">SUMPRODUCT(--(Data!$B$111:$AGQ$111&lt;&gt;"")*(Data!B63:AGQ63&lt;&gt;""))</f>
        <v>0</v>
      </c>
      <c r="CL48" s="2" cm="1">
        <f t="array" ref="CL48">SUMPRODUCT(--(Data!$B$112:$AGQ$112&lt;&gt;"")*(Data!B63:AGQ63&lt;&gt;""))</f>
        <v>0</v>
      </c>
      <c r="CM48" s="2" cm="1">
        <f t="array" ref="CM48">SUMPRODUCT(--(Data!$B$113:$AGQ$113&lt;&gt;"")*(Data!B63:AGQ63&lt;&gt;""))</f>
        <v>0</v>
      </c>
      <c r="CN48" s="2" cm="1">
        <f t="array" ref="CN48">SUMPRODUCT(--(Data!$B$114:$AGQ$114&lt;&gt;"")*(Data!B63:AGQ63&lt;&gt;""))</f>
        <v>0</v>
      </c>
      <c r="CO48" s="2" cm="1">
        <f t="array" ref="CO48">SUMPRODUCT(--(Data!$B$115:$AGQ$115&lt;&gt;"")*(Data!B63:AGQ63&lt;&gt;""))</f>
        <v>0</v>
      </c>
      <c r="CP48" s="2" cm="1">
        <f t="array" ref="CP48">SUMPRODUCT(--(Data!$B$116:$AGQ$116&lt;&gt;"")*(Data!B63:AGQ63&lt;&gt;""))</f>
        <v>0</v>
      </c>
      <c r="CQ48" s="2" cm="1">
        <f t="array" ref="CQ48">SUMPRODUCT(--(Data!$B$117:$AGQ$117&lt;&gt;"")*(Data!B63:AGQ63&lt;&gt;""))</f>
        <v>0</v>
      </c>
      <c r="CR48" s="2" cm="1">
        <f t="array" ref="CR48">SUMPRODUCT(--(Data!$B$118:$AGQ$118&lt;&gt;"")*(Data!B63:AGQ63&lt;&gt;""))</f>
        <v>0</v>
      </c>
      <c r="CS48" s="2" cm="1">
        <f t="array" ref="CS48">SUMPRODUCT(--(Data!$B$119:$AGQ$119&lt;&gt;"")*(Data!B63:AGQ63&lt;&gt;""))</f>
        <v>0</v>
      </c>
      <c r="CT48" s="2" cm="1">
        <f t="array" ref="CT48">SUMPRODUCT(--(Data!$B$120:$AGQ$120&lt;&gt;"")*(Data!B63:AGQ63&lt;&gt;""))</f>
        <v>0</v>
      </c>
      <c r="CU48" s="2" cm="1">
        <f t="array" ref="CU48">SUMPRODUCT(--(Data!$B$121:$AGQ$121&lt;&gt;"")*(Data!B63:AGQ63&lt;&gt;""))</f>
        <v>0</v>
      </c>
      <c r="CV48" s="2" cm="1">
        <f t="array" ref="CV48">SUMPRODUCT(--(Data!$B$122:$AGQ$122&lt;&gt;"")*(Data!B63:AGQ63&lt;&gt;""))</f>
        <v>0</v>
      </c>
      <c r="CW48" s="2" cm="1">
        <f t="array" ref="CW48">SUMPRODUCT(--(Data!$B$123:$AGQ$123&lt;&gt;"")*(Data!B63:AGQ63&lt;&gt;""))</f>
        <v>0</v>
      </c>
      <c r="CX48" s="2" cm="1">
        <f t="array" ref="CX48">SUMPRODUCT(--(Data!$B$124:$AGQ$124&lt;&gt;"")*(Data!B63:AGQ63&lt;&gt;""))</f>
        <v>0</v>
      </c>
      <c r="CY48" s="2" cm="1">
        <f t="array" ref="CY48">SUMPRODUCT(--(Data!$B$125:$AGQ$125&lt;&gt;"")*(Data!B63:AGQ63&lt;&gt;""))</f>
        <v>0</v>
      </c>
      <c r="CZ48" s="2" cm="1">
        <f t="array" ref="CZ48">SUMPRODUCT(--(Data!$B$126:$AGQ$126&lt;&gt;"")*(Data!B63:AGQ63&lt;&gt;""))</f>
        <v>0</v>
      </c>
      <c r="DA48" s="2" cm="1">
        <f t="array" ref="DA48">SUMPRODUCT(--(Data!$B$127:$AGQ$127&lt;&gt;"")*(Data!B63:AGQ63&lt;&gt;""))</f>
        <v>0</v>
      </c>
      <c r="DB48" s="2" cm="1">
        <f t="array" ref="DB48">SUMPRODUCT(--(Data!$B$128:$AGQ$128&lt;&gt;"")*(Data!B63:AGQ63&lt;&gt;""))</f>
        <v>0</v>
      </c>
      <c r="DC48" s="2" cm="1">
        <f t="array" ref="DC48">SUMPRODUCT(--(Data!$B$129:$AGQ$129&lt;&gt;"")*(Data!B63:AGQ63&lt;&gt;""))</f>
        <v>0</v>
      </c>
      <c r="DD48" s="2" cm="1">
        <f t="array" ref="DD48">SUMPRODUCT(--(Data!$B$130:$AGQ$130&lt;&gt;"")*(Data!B63:AGQ63&lt;&gt;""))</f>
        <v>0</v>
      </c>
      <c r="DE48" s="2" cm="1">
        <f t="array" ref="DE48">SUMPRODUCT(--(Data!$B$131:$AGQ$131&lt;&gt;"")*(Data!B63:AGQ63&lt;&gt;""))</f>
        <v>0</v>
      </c>
      <c r="DF48" s="2" cm="1">
        <f t="array" ref="DF48">SUMPRODUCT(--(Data!$B$132:$AGQ$132&lt;&gt;"")*(Data!B63:AGQ63&lt;&gt;""))</f>
        <v>0</v>
      </c>
      <c r="DG48" s="2" cm="1">
        <f t="array" ref="DG48">SUMPRODUCT(--(Data!$B$133:$AGQ$133&lt;&gt;"")*(Data!B63:AGQ63&lt;&gt;""))</f>
        <v>0</v>
      </c>
      <c r="DH48" s="2" cm="1">
        <f t="array" ref="DH48">SUMPRODUCT(--(Data!$B$134:$AGQ$134&lt;&gt;"")*(Data!B63:AGQ63&lt;&gt;""))</f>
        <v>0</v>
      </c>
      <c r="DI48" s="2" cm="1">
        <f t="array" ref="DI48">SUMPRODUCT(--(Data!$B$135:$AGQ$135&lt;&gt;"")*(Data!B63:AGQ63&lt;&gt;""))</f>
        <v>0</v>
      </c>
      <c r="DJ48" s="2" cm="1">
        <f t="array" ref="DJ48">SUMPRODUCT(--(Data!$B$136:$AGQ$136&lt;&gt;"")*(Data!B63:AGQ63&lt;&gt;""))</f>
        <v>0</v>
      </c>
      <c r="DK48" s="2" cm="1">
        <f t="array" ref="DK48">SUMPRODUCT(--(Data!$B$137:$AGQ$137&lt;&gt;"")*(Data!B63:AGQ63&lt;&gt;""))</f>
        <v>0</v>
      </c>
      <c r="DL48" s="2" cm="1">
        <f t="array" ref="DL48">SUMPRODUCT(--(Data!$B$138:$AGQ$138&lt;&gt;"")*(Data!B63:AGQ63&lt;&gt;""))</f>
        <v>0</v>
      </c>
      <c r="DM48" s="2" cm="1">
        <f t="array" ref="DM48">SUMPRODUCT(--(Data!$B$139:$AGQ$139&lt;&gt;"")*(Data!B63:AGQ63&lt;&gt;""))</f>
        <v>0</v>
      </c>
      <c r="DN48" s="2" cm="1">
        <f t="array" ref="DN48">SUMPRODUCT(--(Data!$B$140:$AGQ$140&lt;&gt;"")*(Data!B63:AGQ63&lt;&gt;""))</f>
        <v>0</v>
      </c>
      <c r="DO48" s="2" cm="1">
        <f t="array" ref="DO48">SUMPRODUCT(--(Data!$B$141:$AGQ$141&lt;&gt;"")*(Data!B63:AGQ63&lt;&gt;""))</f>
        <v>0</v>
      </c>
      <c r="DP48" s="2" cm="1">
        <f t="array" ref="DP48">SUMPRODUCT(--(Data!$B$142:$AGQ$142&lt;&gt;"")*(Data!B63:AGQ63&lt;&gt;""))</f>
        <v>0</v>
      </c>
      <c r="DQ48" s="2" cm="1">
        <f t="array" ref="DQ48">SUMPRODUCT(--(Data!$B$143:$AGQ$143&lt;&gt;"")*(Data!B63:AGQ63&lt;&gt;""))</f>
        <v>0</v>
      </c>
      <c r="DR48" s="2" cm="1">
        <f t="array" ref="DR48">SUMPRODUCT(--(Data!$B$144:$AGQ$144&lt;&gt;"")*(Data!B63:AGQ63&lt;&gt;""))</f>
        <v>0</v>
      </c>
      <c r="DS48" s="2" cm="1">
        <f t="array" ref="DS48">SUMPRODUCT(--(Data!$B$145:$AGQ$145&lt;&gt;"")*(Data!B63:AGQ63&lt;&gt;""))</f>
        <v>0</v>
      </c>
      <c r="DT48" s="2" cm="1">
        <f t="array" ref="DT48">SUMPRODUCT(--(Data!$B$146:$AGQ$146&lt;&gt;"")*(Data!B63:AGQ63&lt;&gt;""))</f>
        <v>0</v>
      </c>
      <c r="DU48" s="2" cm="1">
        <f t="array" ref="DU48">SUMPRODUCT(--(Data!$B$147:$AGQ$147&lt;&gt;"")*(Data!B63:AGQ63&lt;&gt;""))</f>
        <v>0</v>
      </c>
      <c r="DV48" s="2" cm="1">
        <f t="array" ref="DV48">SUMPRODUCT(--(Data!$B$148:$AGQ$148&lt;&gt;"")*(Data!B63:AGQ63&lt;&gt;""))</f>
        <v>0</v>
      </c>
      <c r="DW48" s="2" cm="1">
        <f t="array" ref="DW48">SUMPRODUCT(--(Data!$B$149:$AGQ$149&lt;&gt;"")*(Data!B63:AGQ63&lt;&gt;""))</f>
        <v>0</v>
      </c>
      <c r="DX48" s="2" cm="1">
        <f t="array" ref="DX48">SUMPRODUCT(--(Data!$B$150:$AGQ$150&lt;&gt;"")*(Data!B63:AGQ63&lt;&gt;""))</f>
        <v>0</v>
      </c>
      <c r="DY48" s="2" cm="1">
        <f t="array" ref="DY48">SUMPRODUCT(--(Data!$B$151:$AGQ$151&lt;&gt;"")*(Data!B63:AGQ63&lt;&gt;""))</f>
        <v>0</v>
      </c>
      <c r="DZ48" s="2" cm="1">
        <f t="array" ref="DZ48">SUMPRODUCT(--(Data!$B$152:$AGQ$152&lt;&gt;"")*(Data!B63:AGQ63&lt;&gt;""))</f>
        <v>0</v>
      </c>
      <c r="EA48" s="2" cm="1">
        <f t="array" ref="EA48">SUMPRODUCT(--(Data!$B$153:$AGQ$153&lt;&gt;"")*(Data!B63:AGQ63&lt;&gt;""))</f>
        <v>0</v>
      </c>
      <c r="EB48" s="2" cm="1">
        <f t="array" ref="EB48">SUMPRODUCT(--(Data!$B$154:$AGQ$154&lt;&gt;"")*(Data!B63:AGQ63&lt;&gt;""))</f>
        <v>0</v>
      </c>
      <c r="EC48" s="2" cm="1">
        <f t="array" ref="EC48">SUMPRODUCT(--(Data!$B$155:$AGQ$155&lt;&gt;"")*(Data!B63:AGQ63&lt;&gt;""))</f>
        <v>0</v>
      </c>
      <c r="ED48" s="2" cm="1">
        <f t="array" ref="ED48">SUMPRODUCT(--(Data!$B$156:$AGQ$156&lt;&gt;"")*(Data!B63:AGQ63&lt;&gt;""))</f>
        <v>0</v>
      </c>
      <c r="EE48" s="2" cm="1">
        <f t="array" ref="EE48">SUMPRODUCT(--(Data!$B$157:$AGQ$157&lt;&gt;"")*(Data!B63:AGQ63&lt;&gt;""))</f>
        <v>0</v>
      </c>
      <c r="EF48" s="2" cm="1">
        <f t="array" ref="EF48">SUMPRODUCT(--(Data!$B$158:$AGQ$158&lt;&gt;"")*(Data!B63:AGQ63&lt;&gt;""))</f>
        <v>0</v>
      </c>
      <c r="EG48" s="2" cm="1">
        <f t="array" ref="EG48">SUMPRODUCT(--(Data!$B$159:$AGQ$159&lt;&gt;"")*(Data!B63:AGQ63&lt;&gt;""))</f>
        <v>0</v>
      </c>
      <c r="EH48" s="2" cm="1">
        <f t="array" ref="EH48">SUMPRODUCT(--(Data!$B$160:$AGQ$160&lt;&gt;"")*(Data!B63:AGQ63&lt;&gt;""))</f>
        <v>0</v>
      </c>
      <c r="EI48" s="2" cm="1">
        <f t="array" ref="EI48">SUMPRODUCT(--(Data!$B$161:$AGQ$161&lt;&gt;"")*(Data!B63:AGQ63&lt;&gt;""))</f>
        <v>0</v>
      </c>
      <c r="EJ48" s="2" cm="1">
        <f t="array" ref="EJ48">SUMPRODUCT(--(Data!$B$162:$AGQ$162&lt;&gt;"")*(Data!B63:AGQ63&lt;&gt;""))</f>
        <v>0</v>
      </c>
      <c r="EK48" s="2" cm="1">
        <f t="array" ref="EK48">SUMPRODUCT(--(Data!$B$163:$AGQ$163&lt;&gt;"")*(Data!B63:AGQ63&lt;&gt;""))</f>
        <v>0</v>
      </c>
      <c r="EL48" s="2" cm="1">
        <f t="array" ref="EL48">SUMPRODUCT(--(Data!$B$164:$AGQ$164&lt;&gt;"")*(Data!B63:AGQ63&lt;&gt;""))</f>
        <v>0</v>
      </c>
      <c r="EM48" s="2" cm="1">
        <f t="array" ref="EM48">SUMPRODUCT(--(Data!$B$165:$AGQ$165&lt;&gt;"")*(Data!B63:AGQ63&lt;&gt;""))</f>
        <v>0</v>
      </c>
      <c r="EN48" s="2" cm="1">
        <f t="array" ref="EN48">SUMPRODUCT(--(Data!$B$166:$AGQ$166&lt;&gt;"")*(Data!B63:AGQ63&lt;&gt;""))</f>
        <v>0</v>
      </c>
      <c r="EU48" s="2" t="str">
        <f t="shared" si="2"/>
        <v>HDL_Graph_SLAM</v>
      </c>
      <c r="EV48" s="2">
        <f t="shared" si="3"/>
        <v>13</v>
      </c>
    </row>
    <row r="49" spans="1:152" x14ac:dyDescent="0.25">
      <c r="A49" s="1" t="str">
        <f>Data!A64</f>
        <v>RTAB. Stereo. F2M</v>
      </c>
      <c r="B49" s="12" t="s">
        <v>291</v>
      </c>
      <c r="C49" s="2" cm="1">
        <f t="array" ref="C49">SUMPRODUCT(--(Data!$B$25:$AGQ$25&lt;&gt;"")*(Data!B64:AGQ64&lt;&gt;""))</f>
        <v>0</v>
      </c>
      <c r="D49" s="2" cm="1">
        <f t="array" ref="D49">SUMPRODUCT(--(Data!$B$26:$AGQ$26&lt;&gt;"")*(Data!B64:AGQ64&lt;&gt;""))</f>
        <v>22</v>
      </c>
      <c r="E49" s="2" cm="1">
        <f t="array" ref="E49">SUMPRODUCT(--(Data!$B$27:$AGQ$27&lt;&gt;"")*(Data!B64:AGQ64&lt;&gt;""))</f>
        <v>0</v>
      </c>
      <c r="F49" s="2" cm="1">
        <f t="array" ref="F49">SUMPRODUCT(--(Data!$B$28:$AGQ$28&lt;&gt;"")*(Data!B64:AGQ64&lt;&gt;""))</f>
        <v>0</v>
      </c>
      <c r="G49" s="2" cm="1">
        <f t="array" ref="G49">SUMPRODUCT(--(Data!$B$29:$AGQ$29&lt;&gt;"")*(Data!B64:AGQ64&lt;&gt;""))</f>
        <v>0</v>
      </c>
      <c r="H49" s="2" cm="1">
        <f t="array" ref="H49">SUMPRODUCT(--(Data!$B$30:$AGQ$30&lt;&gt;"")*(Data!B64:AGQ64&lt;&gt;""))</f>
        <v>11</v>
      </c>
      <c r="I49" s="2" cm="1">
        <f t="array" ref="I49">SUMPRODUCT(--(Data!$B$31:$AGQ$31&lt;&gt;"")*(Data!B64:AGQ64&lt;&gt;""))</f>
        <v>0</v>
      </c>
      <c r="J49" s="2" cm="1">
        <f t="array" ref="J49">SUMPRODUCT(--(Data!$B$32:$AGQ$32&lt;&gt;"")*(Data!B64:AGQ64&lt;&gt;""))</f>
        <v>0</v>
      </c>
      <c r="K49" s="2" cm="1">
        <f t="array" ref="K49">SUMPRODUCT(--(Data!$B$33:$AGQ$33&lt;&gt;"")*(Data!B64:AGQ64&lt;&gt;""))</f>
        <v>0</v>
      </c>
      <c r="L49" s="2" cm="1">
        <f t="array" ref="L49">SUMPRODUCT(--(Data!$B$34:$AGQ$34&lt;&gt;"")*(Data!B64:AGQ64&lt;&gt;""))</f>
        <v>0</v>
      </c>
      <c r="M49" s="2" cm="1">
        <f t="array" ref="M49">SUMPRODUCT(--(Data!$B$35:$AGQ$35&lt;&gt;"")*(Data!B64:AGQ64&lt;&gt;""))</f>
        <v>11</v>
      </c>
      <c r="N49" s="2" cm="1">
        <f t="array" ref="N49">SUMPRODUCT(--(Data!$B$36:$AGQ$36&lt;&gt;"")*(Data!B64:AGQ64&lt;&gt;""))</f>
        <v>0</v>
      </c>
      <c r="O49" s="2" cm="1">
        <f t="array" ref="O49">SUMPRODUCT(--(Data!$B$37:$AGQ$37&lt;&gt;"")*(Data!B64:AGQ64&lt;&gt;""))</f>
        <v>11</v>
      </c>
      <c r="P49" s="2" cm="1">
        <f t="array" ref="P49">SUMPRODUCT(--(Data!$B$38:$AGQ$38&lt;&gt;"")*(Data!B64:AGQ64&lt;&gt;""))</f>
        <v>0</v>
      </c>
      <c r="Q49" s="2" cm="1">
        <f t="array" ref="Q49">SUMPRODUCT(--(Data!$B$39:$AGQ$39&lt;&gt;"")*(Data!B64:AGQ64&lt;&gt;""))</f>
        <v>0</v>
      </c>
      <c r="R49" s="2" cm="1">
        <f t="array" ref="R49">SUMPRODUCT(--(Data!$B$40:$AGQ$40&lt;&gt;"")*(Data!B64:AGQ64&lt;&gt;""))</f>
        <v>0</v>
      </c>
      <c r="S49" s="2" cm="1">
        <f t="array" ref="S49">SUMPRODUCT(--(Data!$B$41:$AGQ$41&lt;&gt;"")*(Data!B64:AGQ64&lt;&gt;""))</f>
        <v>11</v>
      </c>
      <c r="T49" s="2" cm="1">
        <f t="array" ref="T49">SUMPRODUCT(--(Data!$B$42:$AGQ$42&lt;&gt;"")*(Data!B64:AGQ64&lt;&gt;""))</f>
        <v>0</v>
      </c>
      <c r="U49" s="2" cm="1">
        <f t="array" ref="U49">SUMPRODUCT(--(Data!$B$43:$AGQ$43&lt;&gt;"")*(Data!B64:AGQ64&lt;&gt;""))</f>
        <v>0</v>
      </c>
      <c r="V49" s="2" cm="1">
        <f t="array" ref="V49">SUMPRODUCT(--(Data!$B$44:$AGQ$44&lt;&gt;"")*(Data!B64:AGQ64&lt;&gt;""))</f>
        <v>11</v>
      </c>
      <c r="W49" s="2" cm="1">
        <f t="array" ref="W49">SUMPRODUCT(--(Data!$B$45:$AGQ$45&lt;&gt;"")*(Data!B64:AGQ64&lt;&gt;""))</f>
        <v>11</v>
      </c>
      <c r="X49" s="2" cm="1">
        <f t="array" ref="X49">SUMPRODUCT(--(Data!$B$46:$AGQ$46&lt;&gt;"")*(Data!B64:AGQ64&lt;&gt;""))</f>
        <v>0</v>
      </c>
      <c r="Y49" s="2" cm="1">
        <f t="array" ref="Y49">SUMPRODUCT(--(Data!$B$47:$AGQ$47&lt;&gt;"")*(Data!B64:AGQ64&lt;&gt;""))</f>
        <v>0</v>
      </c>
      <c r="Z49" s="2" cm="1">
        <f t="array" ref="Z49">SUMPRODUCT(--(Data!$B$48:$AGQ$48&lt;&gt;"")*(Data!B64:AGQ64&lt;&gt;""))</f>
        <v>0</v>
      </c>
      <c r="AA49" s="2" cm="1">
        <f t="array" ref="AA49">SUMPRODUCT(--(Data!$B$49:$AGQ$49&lt;&gt;"")*(Data!B64:AGQ64&lt;&gt;""))</f>
        <v>0</v>
      </c>
      <c r="AB49" s="2" cm="1">
        <f t="array" ref="AB49">SUMPRODUCT(--(Data!$B$50:$AGQ$50&lt;&gt;"")*(Data!B64:AGQ64&lt;&gt;""))</f>
        <v>0</v>
      </c>
      <c r="AC49" s="2" cm="1">
        <f t="array" ref="AC49">SUMPRODUCT(--(Data!$B$51:$AGQ$51&lt;&gt;"")*(Data!B64:AGQ64&lt;&gt;""))</f>
        <v>0</v>
      </c>
      <c r="AD49" s="2" cm="1">
        <f t="array" ref="AD49">SUMPRODUCT(--(Data!$B$52:$AGQ$52&lt;&gt;"")*(Data!B64:AGQ64&lt;&gt;""))</f>
        <v>0</v>
      </c>
      <c r="AE49" s="2" cm="1">
        <f t="array" ref="AE49">SUMPRODUCT(--(Data!$B$53:$AGQ$53&lt;&gt;"")*(Data!B64:AGQ64&lt;&gt;""))</f>
        <v>0</v>
      </c>
      <c r="AF49" s="2" cm="1">
        <f t="array" ref="AF49">SUMPRODUCT(--(Data!$B$54:$AGQ$54&lt;&gt;"")*(Data!B64:AGQ64&lt;&gt;""))</f>
        <v>0</v>
      </c>
      <c r="AG49" s="2" cm="1">
        <f t="array" ref="AG49">SUMPRODUCT(--(Data!$B$55:$AGQ$55&lt;&gt;"")*(Data!B64:AGQ64&lt;&gt;""))</f>
        <v>0</v>
      </c>
      <c r="AH49" s="2" cm="1">
        <f t="array" ref="AH49">SUMPRODUCT(--(Data!$B$56:$AGQ$56&lt;&gt;"")*(Data!B64:AGQ64&lt;&gt;""))</f>
        <v>11</v>
      </c>
      <c r="AI49" s="2" cm="1">
        <f t="array" ref="AI49">SUMPRODUCT(--(Data!$B$57:$AGQ$57&lt;&gt;"")*(Data!B64:AGQ64&lt;&gt;""))</f>
        <v>11</v>
      </c>
      <c r="AJ49" s="2" cm="1">
        <f t="array" ref="AJ49">SUMPRODUCT(--(Data!$B$58:$AGQ$58&lt;&gt;"")*(Data!B64:AGQ64&lt;&gt;""))</f>
        <v>0</v>
      </c>
      <c r="AK49" s="2" cm="1">
        <f t="array" ref="AK49">SUMPRODUCT(--(Data!$B$59:$AGQ$59&lt;&gt;"")*(Data!B64:AGQ64&lt;&gt;""))</f>
        <v>0</v>
      </c>
      <c r="AL49" s="2" cm="1">
        <f t="array" ref="AL49">SUMPRODUCT(--(Data!$B$60:$AGQ$60&lt;&gt;"")*(Data!B64:AGQ64&lt;&gt;""))</f>
        <v>11</v>
      </c>
      <c r="AM49" s="2" cm="1">
        <f t="array" ref="AM49">SUMPRODUCT(--(Data!$B$61:$AGQ$61&lt;&gt;"")*(Data!B64:AGQ64&lt;&gt;""))</f>
        <v>11</v>
      </c>
      <c r="AN49" s="2" cm="1">
        <f t="array" ref="AN49">SUMPRODUCT(--(Data!$B$62:$AGQ$62&lt;&gt;"")*(Data!B64:AGQ64&lt;&gt;""))</f>
        <v>11</v>
      </c>
      <c r="AO49" s="2" cm="1">
        <f t="array" ref="AO49">SUMPRODUCT(--(Data!$B$63:$AGQ$63&lt;&gt;"")*(Data!B64:AGQ64&lt;&gt;""))</f>
        <v>22</v>
      </c>
      <c r="AP49" s="208"/>
      <c r="AQ49" s="2" cm="1">
        <f t="array" ref="AQ49">SUMPRODUCT(--(Data!$B$65:$AGQ$65&lt;&gt;"")*(Data!B64:AGQ64&lt;&gt;""))</f>
        <v>22</v>
      </c>
      <c r="AR49" s="2" cm="1">
        <f t="array" ref="AR49">SUMPRODUCT(--(Data!$B$66:$AGQ$66&lt;&gt;"")*(Data!B64:AGQ64&lt;&gt;""))</f>
        <v>22</v>
      </c>
      <c r="AS49" s="2" cm="1">
        <f t="array" ref="AS49">SUMPRODUCT(--(Data!$B$67:$AGQ$67&lt;&gt;"")*(Data!B64:AGQ64&lt;&gt;""))</f>
        <v>11</v>
      </c>
      <c r="AT49" s="2" cm="1">
        <f t="array" ref="AT49">SUMPRODUCT(--(Data!$B$68:$AGQ$68&lt;&gt;"")*(Data!B64:AGQ64&lt;&gt;""))</f>
        <v>0</v>
      </c>
      <c r="AU49" s="2" cm="1">
        <f t="array" ref="AU49">SUMPRODUCT(--(Data!$B$69:$AGQ$69&lt;&gt;"")*(Data!B64:AGQ64&lt;&gt;""))</f>
        <v>0</v>
      </c>
      <c r="AV49" s="2" cm="1">
        <f t="array" ref="AV49">SUMPRODUCT(--(Data!$B$70:$AGQ$70&lt;&gt;"")*(Data!B64:AGQ64&lt;&gt;""))</f>
        <v>0</v>
      </c>
      <c r="AW49" s="2" cm="1">
        <f t="array" ref="AW49">SUMPRODUCT(--(Data!$B$71:$AGQ$71&lt;&gt;"")*(Data!B64:AGQ64&lt;&gt;""))</f>
        <v>0</v>
      </c>
      <c r="AX49" s="2" cm="1">
        <f t="array" ref="AX49">SUMPRODUCT(--(Data!$B$72:$AGQ$72&lt;&gt;"")*(Data!B64:AGQ64&lt;&gt;""))</f>
        <v>0</v>
      </c>
      <c r="AY49" s="2" cm="1">
        <f t="array" ref="AY49">SUMPRODUCT(--(Data!$B$73:$AGQ$73&lt;&gt;"")*(Data!B64:AGQ64&lt;&gt;""))</f>
        <v>0</v>
      </c>
      <c r="AZ49" s="2" cm="1">
        <f t="array" ref="AZ49">SUMPRODUCT(--(Data!$B$74:$AGQ$74&lt;&gt;"")*(Data!B64:AGQ64&lt;&gt;""))</f>
        <v>0</v>
      </c>
      <c r="BA49" s="2" cm="1">
        <f t="array" ref="BA49">SUMPRODUCT(--(Data!$B$75:$AGQ$75&lt;&gt;"")*(Data!B64:AGQ64&lt;&gt;""))</f>
        <v>0</v>
      </c>
      <c r="BB49" s="2" cm="1">
        <f t="array" ref="BB49">SUMPRODUCT(--(Data!$B$76:$AGQ$76&lt;&gt;"")*(Data!B64:AGQ64&lt;&gt;""))</f>
        <v>0</v>
      </c>
      <c r="BC49" s="2" cm="1">
        <f t="array" ref="BC49">SUMPRODUCT(--(Data!$B$77:$AGQ$77&lt;&gt;"")*(Data!B64:AGQ64&lt;&gt;""))</f>
        <v>0</v>
      </c>
      <c r="BD49" s="2" cm="1">
        <f t="array" ref="BD49">SUMPRODUCT(--(Data!$B$78:$AGQ$78&lt;&gt;"")*(Data!B64:AGQ64&lt;&gt;""))</f>
        <v>0</v>
      </c>
      <c r="BE49" s="2" cm="1">
        <f t="array" ref="BE49">SUMPRODUCT(--(Data!$B$79:$AGQ$79&lt;&gt;"")*(Data!B64:AGQ64&lt;&gt;""))</f>
        <v>0</v>
      </c>
      <c r="BF49" s="2" cm="1">
        <f t="array" ref="BF49">SUMPRODUCT(--(Data!$B$80:$AGQ$80&lt;&gt;"")*(Data!B64:AGQ64&lt;&gt;""))</f>
        <v>0</v>
      </c>
      <c r="BG49" s="2" cm="1">
        <f t="array" ref="BG49">SUMPRODUCT(--(Data!$B$81:$AGQ$81&lt;&gt;"")*(Data!B64:AGQ64&lt;&gt;""))</f>
        <v>0</v>
      </c>
      <c r="BH49" s="2" cm="1">
        <f t="array" ref="BH49">SUMPRODUCT(--(Data!$B$82:$AGQ$82&lt;&gt;"")*(Data!B64:AGQ64&lt;&gt;""))</f>
        <v>0</v>
      </c>
      <c r="BI49" s="2" cm="1">
        <f t="array" ref="BI49">SUMPRODUCT(--(Data!$B$83:$AGQ$83&lt;&gt;"")*(Data!B64:AGQ64&lt;&gt;""))</f>
        <v>0</v>
      </c>
      <c r="BJ49" s="2" cm="1">
        <f t="array" ref="BJ49">SUMPRODUCT(--(Data!$B$84:$AGQ$84&lt;&gt;"")*(Data!B64:AGQ64&lt;&gt;""))</f>
        <v>0</v>
      </c>
      <c r="BK49" s="2" cm="1">
        <f t="array" ref="BK49">SUMPRODUCT(--(Data!$B$85:$AGQ$85&lt;&gt;"")*(Data!B64:AGQ64&lt;&gt;""))</f>
        <v>0</v>
      </c>
      <c r="BL49" s="2" cm="1">
        <f t="array" ref="BL49">SUMPRODUCT(--(Data!$B$86:$AGQ$86&lt;&gt;"")*(Data!B64:AGQ64&lt;&gt;""))</f>
        <v>0</v>
      </c>
      <c r="BM49" s="2" cm="1">
        <f t="array" ref="BM49">SUMPRODUCT(--(Data!$B$87:$AGQ$87&lt;&gt;"")*(Data!B64:AGQ64&lt;&gt;""))</f>
        <v>0</v>
      </c>
      <c r="BN49" s="2" cm="1">
        <f t="array" ref="BN49">SUMPRODUCT(--(Data!$B$88:$AGQ$88&lt;&gt;"")*(Data!B64:AGQ64&lt;&gt;""))</f>
        <v>0</v>
      </c>
      <c r="BO49" s="2" cm="1">
        <f t="array" ref="BO49">SUMPRODUCT(--(Data!$B$89:$AGQ$89&lt;&gt;"")*(Data!B64:AGQ64&lt;&gt;""))</f>
        <v>0</v>
      </c>
      <c r="BP49" s="2" cm="1">
        <f t="array" ref="BP49">SUMPRODUCT(--(Data!$B$90:$AGQ$90&lt;&gt;"")*(Data!B64:AGQ64&lt;&gt;""))</f>
        <v>0</v>
      </c>
      <c r="BQ49" s="2" cm="1">
        <f t="array" ref="BQ49">SUMPRODUCT(--(Data!$B$91:$AGQ$91&lt;&gt;"")*(Data!B64:AGQ64&lt;&gt;""))</f>
        <v>0</v>
      </c>
      <c r="BR49" s="2" cm="1">
        <f t="array" ref="BR49">SUMPRODUCT(--(Data!$B$92:$AGQ$92&lt;&gt;"")*(Data!B64:AGQ64&lt;&gt;""))</f>
        <v>0</v>
      </c>
      <c r="BS49" s="2" cm="1">
        <f t="array" ref="BS49">SUMPRODUCT(--(Data!$B$93:$AGQ$93&lt;&gt;"")*(Data!B64:AGQ64&lt;&gt;""))</f>
        <v>0</v>
      </c>
      <c r="BT49" s="2" cm="1">
        <f t="array" ref="BT49">SUMPRODUCT(--(Data!$B$94:$AGQ$94&lt;&gt;"")*(Data!B64:AGQ64&lt;&gt;""))</f>
        <v>0</v>
      </c>
      <c r="BU49" s="2" cm="1">
        <f t="array" ref="BU49">SUMPRODUCT(--(Data!$B$95:$AGQ$95&lt;&gt;"")*(Data!B64:AGQ64&lt;&gt;""))</f>
        <v>0</v>
      </c>
      <c r="BV49" s="2" cm="1">
        <f t="array" ref="BV49">SUMPRODUCT(--(Data!$B$96:$AGQ$96&lt;&gt;"")*(Data!B64:AGQ64&lt;&gt;""))</f>
        <v>0</v>
      </c>
      <c r="BW49" s="2" cm="1">
        <f t="array" ref="BW49">SUMPRODUCT(--(Data!$B$97:$AGQ$97&lt;&gt;"")*(Data!B64:AGQ64&lt;&gt;""))</f>
        <v>0</v>
      </c>
      <c r="BX49" s="2" cm="1">
        <f t="array" ref="BX49">SUMPRODUCT(--(Data!$B$98:$AGQ$98&lt;&gt;"")*(Data!B64:AGQ64&lt;&gt;""))</f>
        <v>0</v>
      </c>
      <c r="BY49" s="2" cm="1">
        <f t="array" ref="BY49">SUMPRODUCT(--(Data!$B$99:$AGQ$99&lt;&gt;"")*(Data!B64:AGQ64&lt;&gt;""))</f>
        <v>0</v>
      </c>
      <c r="BZ49" s="2" cm="1">
        <f t="array" ref="BZ49">SUMPRODUCT(--(Data!$B$100:$AGQ$100&lt;&gt;"")*(Data!B64:AGQ64&lt;&gt;""))</f>
        <v>0</v>
      </c>
      <c r="CA49" s="2" cm="1">
        <f t="array" ref="CA49">SUMPRODUCT(--(Data!$B$101:$AGQ$101&lt;&gt;"")*(Data!B64:AGQ64&lt;&gt;""))</f>
        <v>0</v>
      </c>
      <c r="CB49" s="2" cm="1">
        <f t="array" ref="CB49">SUMPRODUCT(--(Data!$B$102:$AGQ$102&lt;&gt;"")*(Data!B64:AGQ64&lt;&gt;""))</f>
        <v>0</v>
      </c>
      <c r="CC49" s="2" cm="1">
        <f t="array" ref="CC49">SUMPRODUCT(--(Data!$B$103:$AGQ$103&lt;&gt;"")*(Data!B64:AGQ64&lt;&gt;""))</f>
        <v>0</v>
      </c>
      <c r="CD49" s="2" cm="1">
        <f t="array" ref="CD49">SUMPRODUCT(--(Data!$B$104:$AGQ$104&lt;&gt;"")*(Data!B64:AGQ64&lt;&gt;""))</f>
        <v>0</v>
      </c>
      <c r="CE49" s="2" cm="1">
        <f t="array" ref="CE49">SUMPRODUCT(--(Data!$B$105:$AGQ$105&lt;&gt;"")*(Data!B64:AGQ64&lt;&gt;""))</f>
        <v>0</v>
      </c>
      <c r="CF49" s="2" cm="1">
        <f t="array" ref="CF49">SUMPRODUCT(--(Data!$B$106:$AGQ$106&lt;&gt;"")*(Data!B64:AGQ64&lt;&gt;""))</f>
        <v>0</v>
      </c>
      <c r="CG49" s="2" cm="1">
        <f t="array" ref="CG49">SUMPRODUCT(--(Data!$B$107:$AGQ$107&lt;&gt;"")*(Data!B64:AGQ64&lt;&gt;""))</f>
        <v>0</v>
      </c>
      <c r="CH49" s="2" cm="1">
        <f t="array" ref="CH49">SUMPRODUCT(--(Data!$B$108:$AGQ$108&lt;&gt;"")*(Data!B64:AGQ64&lt;&gt;""))</f>
        <v>0</v>
      </c>
      <c r="CI49" s="2" cm="1">
        <f t="array" ref="CI49">SUMPRODUCT(--(Data!$B$109:$AGQ$109&lt;&gt;"")*(Data!B64:AGQ64&lt;&gt;""))</f>
        <v>0</v>
      </c>
      <c r="CJ49" s="2" cm="1">
        <f t="array" ref="CJ49">SUMPRODUCT(--(Data!$B$110:$AGQ$110&lt;&gt;"")*(Data!B64:AGQ64&lt;&gt;""))</f>
        <v>0</v>
      </c>
      <c r="CK49" s="2" cm="1">
        <f t="array" ref="CK49">SUMPRODUCT(--(Data!$B$111:$AGQ$111&lt;&gt;"")*(Data!B64:AGQ64&lt;&gt;""))</f>
        <v>0</v>
      </c>
      <c r="CL49" s="2" cm="1">
        <f t="array" ref="CL49">SUMPRODUCT(--(Data!$B$112:$AGQ$112&lt;&gt;"")*(Data!B64:AGQ64&lt;&gt;""))</f>
        <v>0</v>
      </c>
      <c r="CM49" s="2" cm="1">
        <f t="array" ref="CM49">SUMPRODUCT(--(Data!$B$113:$AGQ$113&lt;&gt;"")*(Data!B64:AGQ64&lt;&gt;""))</f>
        <v>0</v>
      </c>
      <c r="CN49" s="2" cm="1">
        <f t="array" ref="CN49">SUMPRODUCT(--(Data!$B$114:$AGQ$114&lt;&gt;"")*(Data!B64:AGQ64&lt;&gt;""))</f>
        <v>0</v>
      </c>
      <c r="CO49" s="2" cm="1">
        <f t="array" ref="CO49">SUMPRODUCT(--(Data!$B$115:$AGQ$115&lt;&gt;"")*(Data!B64:AGQ64&lt;&gt;""))</f>
        <v>0</v>
      </c>
      <c r="CP49" s="2" cm="1">
        <f t="array" ref="CP49">SUMPRODUCT(--(Data!$B$116:$AGQ$116&lt;&gt;"")*(Data!B64:AGQ64&lt;&gt;""))</f>
        <v>0</v>
      </c>
      <c r="CQ49" s="2" cm="1">
        <f t="array" ref="CQ49">SUMPRODUCT(--(Data!$B$117:$AGQ$117&lt;&gt;"")*(Data!B64:AGQ64&lt;&gt;""))</f>
        <v>0</v>
      </c>
      <c r="CR49" s="2" cm="1">
        <f t="array" ref="CR49">SUMPRODUCT(--(Data!$B$118:$AGQ$118&lt;&gt;"")*(Data!B64:AGQ64&lt;&gt;""))</f>
        <v>0</v>
      </c>
      <c r="CS49" s="2" cm="1">
        <f t="array" ref="CS49">SUMPRODUCT(--(Data!$B$119:$AGQ$119&lt;&gt;"")*(Data!B64:AGQ64&lt;&gt;""))</f>
        <v>0</v>
      </c>
      <c r="CT49" s="2" cm="1">
        <f t="array" ref="CT49">SUMPRODUCT(--(Data!$B$120:$AGQ$120&lt;&gt;"")*(Data!B64:AGQ64&lt;&gt;""))</f>
        <v>0</v>
      </c>
      <c r="CU49" s="2" cm="1">
        <f t="array" ref="CU49">SUMPRODUCT(--(Data!$B$121:$AGQ$121&lt;&gt;"")*(Data!B64:AGQ64&lt;&gt;""))</f>
        <v>0</v>
      </c>
      <c r="CV49" s="2" cm="1">
        <f t="array" ref="CV49">SUMPRODUCT(--(Data!$B$122:$AGQ$122&lt;&gt;"")*(Data!B64:AGQ64&lt;&gt;""))</f>
        <v>0</v>
      </c>
      <c r="CW49" s="2" cm="1">
        <f t="array" ref="CW49">SUMPRODUCT(--(Data!$B$123:$AGQ$123&lt;&gt;"")*(Data!B64:AGQ64&lt;&gt;""))</f>
        <v>0</v>
      </c>
      <c r="CX49" s="2" cm="1">
        <f t="array" ref="CX49">SUMPRODUCT(--(Data!$B$124:$AGQ$124&lt;&gt;"")*(Data!B64:AGQ64&lt;&gt;""))</f>
        <v>0</v>
      </c>
      <c r="CY49" s="2" cm="1">
        <f t="array" ref="CY49">SUMPRODUCT(--(Data!$B$125:$AGQ$125&lt;&gt;"")*(Data!B64:AGQ64&lt;&gt;""))</f>
        <v>0</v>
      </c>
      <c r="CZ49" s="2" cm="1">
        <f t="array" ref="CZ49">SUMPRODUCT(--(Data!$B$126:$AGQ$126&lt;&gt;"")*(Data!B64:AGQ64&lt;&gt;""))</f>
        <v>0</v>
      </c>
      <c r="DA49" s="2" cm="1">
        <f t="array" ref="DA49">SUMPRODUCT(--(Data!$B$127:$AGQ$127&lt;&gt;"")*(Data!B64:AGQ64&lt;&gt;""))</f>
        <v>0</v>
      </c>
      <c r="DB49" s="2" cm="1">
        <f t="array" ref="DB49">SUMPRODUCT(--(Data!$B$128:$AGQ$128&lt;&gt;"")*(Data!B64:AGQ64&lt;&gt;""))</f>
        <v>0</v>
      </c>
      <c r="DC49" s="2" cm="1">
        <f t="array" ref="DC49">SUMPRODUCT(--(Data!$B$129:$AGQ$129&lt;&gt;"")*(Data!B64:AGQ64&lt;&gt;""))</f>
        <v>0</v>
      </c>
      <c r="DD49" s="2" cm="1">
        <f t="array" ref="DD49">SUMPRODUCT(--(Data!$B$130:$AGQ$130&lt;&gt;"")*(Data!B64:AGQ64&lt;&gt;""))</f>
        <v>0</v>
      </c>
      <c r="DE49" s="2" cm="1">
        <f t="array" ref="DE49">SUMPRODUCT(--(Data!$B$131:$AGQ$131&lt;&gt;"")*(Data!B64:AGQ64&lt;&gt;""))</f>
        <v>0</v>
      </c>
      <c r="DF49" s="2" cm="1">
        <f t="array" ref="DF49">SUMPRODUCT(--(Data!$B$132:$AGQ$132&lt;&gt;"")*(Data!B64:AGQ64&lt;&gt;""))</f>
        <v>0</v>
      </c>
      <c r="DG49" s="2" cm="1">
        <f t="array" ref="DG49">SUMPRODUCT(--(Data!$B$133:$AGQ$133&lt;&gt;"")*(Data!B64:AGQ64&lt;&gt;""))</f>
        <v>0</v>
      </c>
      <c r="DH49" s="2" cm="1">
        <f t="array" ref="DH49">SUMPRODUCT(--(Data!$B$134:$AGQ$134&lt;&gt;"")*(Data!B64:AGQ64&lt;&gt;""))</f>
        <v>0</v>
      </c>
      <c r="DI49" s="2" cm="1">
        <f t="array" ref="DI49">SUMPRODUCT(--(Data!$B$135:$AGQ$135&lt;&gt;"")*(Data!B64:AGQ64&lt;&gt;""))</f>
        <v>0</v>
      </c>
      <c r="DJ49" s="2" cm="1">
        <f t="array" ref="DJ49">SUMPRODUCT(--(Data!$B$136:$AGQ$136&lt;&gt;"")*(Data!B64:AGQ64&lt;&gt;""))</f>
        <v>0</v>
      </c>
      <c r="DK49" s="2" cm="1">
        <f t="array" ref="DK49">SUMPRODUCT(--(Data!$B$137:$AGQ$137&lt;&gt;"")*(Data!B64:AGQ64&lt;&gt;""))</f>
        <v>0</v>
      </c>
      <c r="DL49" s="2" cm="1">
        <f t="array" ref="DL49">SUMPRODUCT(--(Data!$B$138:$AGQ$138&lt;&gt;"")*(Data!B64:AGQ64&lt;&gt;""))</f>
        <v>0</v>
      </c>
      <c r="DM49" s="2" cm="1">
        <f t="array" ref="DM49">SUMPRODUCT(--(Data!$B$139:$AGQ$139&lt;&gt;"")*(Data!B64:AGQ64&lt;&gt;""))</f>
        <v>0</v>
      </c>
      <c r="DN49" s="2" cm="1">
        <f t="array" ref="DN49">SUMPRODUCT(--(Data!$B$140:$AGQ$140&lt;&gt;"")*(Data!B64:AGQ64&lt;&gt;""))</f>
        <v>0</v>
      </c>
      <c r="DO49" s="2" cm="1">
        <f t="array" ref="DO49">SUMPRODUCT(--(Data!$B$141:$AGQ$141&lt;&gt;"")*(Data!B64:AGQ64&lt;&gt;""))</f>
        <v>0</v>
      </c>
      <c r="DP49" s="2" cm="1">
        <f t="array" ref="DP49">SUMPRODUCT(--(Data!$B$142:$AGQ$142&lt;&gt;"")*(Data!B64:AGQ64&lt;&gt;""))</f>
        <v>0</v>
      </c>
      <c r="DQ49" s="2" cm="1">
        <f t="array" ref="DQ49">SUMPRODUCT(--(Data!$B$143:$AGQ$143&lt;&gt;"")*(Data!B64:AGQ64&lt;&gt;""))</f>
        <v>0</v>
      </c>
      <c r="DR49" s="2" cm="1">
        <f t="array" ref="DR49">SUMPRODUCT(--(Data!$B$144:$AGQ$144&lt;&gt;"")*(Data!B64:AGQ64&lt;&gt;""))</f>
        <v>0</v>
      </c>
      <c r="DS49" s="2" cm="1">
        <f t="array" ref="DS49">SUMPRODUCT(--(Data!$B$145:$AGQ$145&lt;&gt;"")*(Data!B64:AGQ64&lt;&gt;""))</f>
        <v>0</v>
      </c>
      <c r="DT49" s="2" cm="1">
        <f t="array" ref="DT49">SUMPRODUCT(--(Data!$B$146:$AGQ$146&lt;&gt;"")*(Data!B64:AGQ64&lt;&gt;""))</f>
        <v>0</v>
      </c>
      <c r="DU49" s="2" cm="1">
        <f t="array" ref="DU49">SUMPRODUCT(--(Data!$B$147:$AGQ$147&lt;&gt;"")*(Data!B64:AGQ64&lt;&gt;""))</f>
        <v>0</v>
      </c>
      <c r="DV49" s="2" cm="1">
        <f t="array" ref="DV49">SUMPRODUCT(--(Data!$B$148:$AGQ$148&lt;&gt;"")*(Data!B64:AGQ64&lt;&gt;""))</f>
        <v>0</v>
      </c>
      <c r="DW49" s="2" cm="1">
        <f t="array" ref="DW49">SUMPRODUCT(--(Data!$B$149:$AGQ$149&lt;&gt;"")*(Data!B64:AGQ64&lt;&gt;""))</f>
        <v>0</v>
      </c>
      <c r="DX49" s="2" cm="1">
        <f t="array" ref="DX49">SUMPRODUCT(--(Data!$B$150:$AGQ$150&lt;&gt;"")*(Data!B64:AGQ64&lt;&gt;""))</f>
        <v>0</v>
      </c>
      <c r="DY49" s="2" cm="1">
        <f t="array" ref="DY49">SUMPRODUCT(--(Data!$B$151:$AGQ$151&lt;&gt;"")*(Data!B64:AGQ64&lt;&gt;""))</f>
        <v>0</v>
      </c>
      <c r="DZ49" s="2" cm="1">
        <f t="array" ref="DZ49">SUMPRODUCT(--(Data!$B$152:$AGQ$152&lt;&gt;"")*(Data!B64:AGQ64&lt;&gt;""))</f>
        <v>0</v>
      </c>
      <c r="EA49" s="2" cm="1">
        <f t="array" ref="EA49">SUMPRODUCT(--(Data!$B$153:$AGQ$153&lt;&gt;"")*(Data!B64:AGQ64&lt;&gt;""))</f>
        <v>0</v>
      </c>
      <c r="EB49" s="2" cm="1">
        <f t="array" ref="EB49">SUMPRODUCT(--(Data!$B$154:$AGQ$154&lt;&gt;"")*(Data!B64:AGQ64&lt;&gt;""))</f>
        <v>0</v>
      </c>
      <c r="EC49" s="2" cm="1">
        <f t="array" ref="EC49">SUMPRODUCT(--(Data!$B$155:$AGQ$155&lt;&gt;"")*(Data!B64:AGQ64&lt;&gt;""))</f>
        <v>0</v>
      </c>
      <c r="ED49" s="2" cm="1">
        <f t="array" ref="ED49">SUMPRODUCT(--(Data!$B$156:$AGQ$156&lt;&gt;"")*(Data!B64:AGQ64&lt;&gt;""))</f>
        <v>0</v>
      </c>
      <c r="EE49" s="2" cm="1">
        <f t="array" ref="EE49">SUMPRODUCT(--(Data!$B$157:$AGQ$157&lt;&gt;"")*(Data!B64:AGQ64&lt;&gt;""))</f>
        <v>0</v>
      </c>
      <c r="EF49" s="2" cm="1">
        <f t="array" ref="EF49">SUMPRODUCT(--(Data!$B$158:$AGQ$158&lt;&gt;"")*(Data!B64:AGQ64&lt;&gt;""))</f>
        <v>0</v>
      </c>
      <c r="EG49" s="2" cm="1">
        <f t="array" ref="EG49">SUMPRODUCT(--(Data!$B$159:$AGQ$159&lt;&gt;"")*(Data!B64:AGQ64&lt;&gt;""))</f>
        <v>0</v>
      </c>
      <c r="EH49" s="2" cm="1">
        <f t="array" ref="EH49">SUMPRODUCT(--(Data!$B$160:$AGQ$160&lt;&gt;"")*(Data!B64:AGQ64&lt;&gt;""))</f>
        <v>0</v>
      </c>
      <c r="EI49" s="2" cm="1">
        <f t="array" ref="EI49">SUMPRODUCT(--(Data!$B$161:$AGQ$161&lt;&gt;"")*(Data!B64:AGQ64&lt;&gt;""))</f>
        <v>0</v>
      </c>
      <c r="EJ49" s="2" cm="1">
        <f t="array" ref="EJ49">SUMPRODUCT(--(Data!$B$162:$AGQ$162&lt;&gt;"")*(Data!B64:AGQ64&lt;&gt;""))</f>
        <v>0</v>
      </c>
      <c r="EK49" s="2" cm="1">
        <f t="array" ref="EK49">SUMPRODUCT(--(Data!$B$163:$AGQ$163&lt;&gt;"")*(Data!B64:AGQ64&lt;&gt;""))</f>
        <v>0</v>
      </c>
      <c r="EL49" s="2" cm="1">
        <f t="array" ref="EL49">SUMPRODUCT(--(Data!$B$164:$AGQ$164&lt;&gt;"")*(Data!B64:AGQ64&lt;&gt;""))</f>
        <v>0</v>
      </c>
      <c r="EM49" s="2" cm="1">
        <f t="array" ref="EM49">SUMPRODUCT(--(Data!$B$165:$AGQ$165&lt;&gt;"")*(Data!B64:AGQ64&lt;&gt;""))</f>
        <v>0</v>
      </c>
      <c r="EN49" s="2" cm="1">
        <f t="array" ref="EN49">SUMPRODUCT(--(Data!$B$166:$AGQ$166&lt;&gt;"")*(Data!B64:AGQ64&lt;&gt;""))</f>
        <v>0</v>
      </c>
      <c r="EU49" s="2" t="str">
        <f t="shared" si="2"/>
        <v>SVO2</v>
      </c>
      <c r="EV49" s="2">
        <f t="shared" si="3"/>
        <v>7</v>
      </c>
    </row>
    <row r="50" spans="1:152" x14ac:dyDescent="0.25">
      <c r="A50" s="1" t="str">
        <f>Data!A65</f>
        <v>RTAB. Stereo. Fovis</v>
      </c>
      <c r="B50" s="12" t="s">
        <v>292</v>
      </c>
      <c r="C50" s="2" cm="1">
        <f t="array" ref="C50">SUMPRODUCT(--(Data!$B$25:$AGQ$25&lt;&gt;"")*(Data!B65:AGQ65&lt;&gt;""))</f>
        <v>0</v>
      </c>
      <c r="D50" s="2" cm="1">
        <f t="array" ref="D50">SUMPRODUCT(--(Data!$B$26:$AGQ$26&lt;&gt;"")*(Data!B65:AGQ65&lt;&gt;""))</f>
        <v>22</v>
      </c>
      <c r="E50" s="2" cm="1">
        <f t="array" ref="E50">SUMPRODUCT(--(Data!$B$27:$AGQ$27&lt;&gt;"")*(Data!B65:AGQ65&lt;&gt;""))</f>
        <v>0</v>
      </c>
      <c r="F50" s="2" cm="1">
        <f t="array" ref="F50">SUMPRODUCT(--(Data!$B$28:$AGQ$28&lt;&gt;"")*(Data!B65:AGQ65&lt;&gt;""))</f>
        <v>0</v>
      </c>
      <c r="G50" s="2" cm="1">
        <f t="array" ref="G50">SUMPRODUCT(--(Data!$B$29:$AGQ$29&lt;&gt;"")*(Data!B65:AGQ65&lt;&gt;""))</f>
        <v>0</v>
      </c>
      <c r="H50" s="2" cm="1">
        <f t="array" ref="H50">SUMPRODUCT(--(Data!$B$30:$AGQ$30&lt;&gt;"")*(Data!B65:AGQ65&lt;&gt;""))</f>
        <v>11</v>
      </c>
      <c r="I50" s="2" cm="1">
        <f t="array" ref="I50">SUMPRODUCT(--(Data!$B$31:$AGQ$31&lt;&gt;"")*(Data!B65:AGQ65&lt;&gt;""))</f>
        <v>0</v>
      </c>
      <c r="J50" s="2" cm="1">
        <f t="array" ref="J50">SUMPRODUCT(--(Data!$B$32:$AGQ$32&lt;&gt;"")*(Data!B65:AGQ65&lt;&gt;""))</f>
        <v>0</v>
      </c>
      <c r="K50" s="2" cm="1">
        <f t="array" ref="K50">SUMPRODUCT(--(Data!$B$33:$AGQ$33&lt;&gt;"")*(Data!B65:AGQ65&lt;&gt;""))</f>
        <v>0</v>
      </c>
      <c r="L50" s="2" cm="1">
        <f t="array" ref="L50">SUMPRODUCT(--(Data!$B$34:$AGQ$34&lt;&gt;"")*(Data!B65:AGQ65&lt;&gt;""))</f>
        <v>0</v>
      </c>
      <c r="M50" s="2" cm="1">
        <f t="array" ref="M50">SUMPRODUCT(--(Data!$B$35:$AGQ$35&lt;&gt;"")*(Data!B65:AGQ65&lt;&gt;""))</f>
        <v>11</v>
      </c>
      <c r="N50" s="2" cm="1">
        <f t="array" ref="N50">SUMPRODUCT(--(Data!$B$36:$AGQ$36&lt;&gt;"")*(Data!B65:AGQ65&lt;&gt;""))</f>
        <v>0</v>
      </c>
      <c r="O50" s="2" cm="1">
        <f t="array" ref="O50">SUMPRODUCT(--(Data!$B$37:$AGQ$37&lt;&gt;"")*(Data!B65:AGQ65&lt;&gt;""))</f>
        <v>11</v>
      </c>
      <c r="P50" s="2" cm="1">
        <f t="array" ref="P50">SUMPRODUCT(--(Data!$B$38:$AGQ$38&lt;&gt;"")*(Data!B65:AGQ65&lt;&gt;""))</f>
        <v>0</v>
      </c>
      <c r="Q50" s="2" cm="1">
        <f t="array" ref="Q50">SUMPRODUCT(--(Data!$B$39:$AGQ$39&lt;&gt;"")*(Data!B65:AGQ65&lt;&gt;""))</f>
        <v>0</v>
      </c>
      <c r="R50" s="2" cm="1">
        <f t="array" ref="R50">SUMPRODUCT(--(Data!$B$40:$AGQ$40&lt;&gt;"")*(Data!B65:AGQ65&lt;&gt;""))</f>
        <v>0</v>
      </c>
      <c r="S50" s="2" cm="1">
        <f t="array" ref="S50">SUMPRODUCT(--(Data!$B$41:$AGQ$41&lt;&gt;"")*(Data!B65:AGQ65&lt;&gt;""))</f>
        <v>11</v>
      </c>
      <c r="T50" s="2" cm="1">
        <f t="array" ref="T50">SUMPRODUCT(--(Data!$B$42:$AGQ$42&lt;&gt;"")*(Data!B65:AGQ65&lt;&gt;""))</f>
        <v>0</v>
      </c>
      <c r="U50" s="2" cm="1">
        <f t="array" ref="U50">SUMPRODUCT(--(Data!$B$43:$AGQ$43&lt;&gt;"")*(Data!B65:AGQ65&lt;&gt;""))</f>
        <v>0</v>
      </c>
      <c r="V50" s="2" cm="1">
        <f t="array" ref="V50">SUMPRODUCT(--(Data!$B$44:$AGQ$44&lt;&gt;"")*(Data!B65:AGQ65&lt;&gt;""))</f>
        <v>11</v>
      </c>
      <c r="W50" s="2" cm="1">
        <f t="array" ref="W50">SUMPRODUCT(--(Data!$B$45:$AGQ$45&lt;&gt;"")*(Data!B65:AGQ65&lt;&gt;""))</f>
        <v>11</v>
      </c>
      <c r="X50" s="2" cm="1">
        <f t="array" ref="X50">SUMPRODUCT(--(Data!$B$46:$AGQ$46&lt;&gt;"")*(Data!B65:AGQ65&lt;&gt;""))</f>
        <v>0</v>
      </c>
      <c r="Y50" s="2" cm="1">
        <f t="array" ref="Y50">SUMPRODUCT(--(Data!$B$47:$AGQ$47&lt;&gt;"")*(Data!B65:AGQ65&lt;&gt;""))</f>
        <v>0</v>
      </c>
      <c r="Z50" s="2" cm="1">
        <f t="array" ref="Z50">SUMPRODUCT(--(Data!$B$48:$AGQ$48&lt;&gt;"")*(Data!B65:AGQ65&lt;&gt;""))</f>
        <v>0</v>
      </c>
      <c r="AA50" s="2" cm="1">
        <f t="array" ref="AA50">SUMPRODUCT(--(Data!$B$49:$AGQ$49&lt;&gt;"")*(Data!B65:AGQ65&lt;&gt;""))</f>
        <v>0</v>
      </c>
      <c r="AB50" s="2" cm="1">
        <f t="array" ref="AB50">SUMPRODUCT(--(Data!$B$50:$AGQ$50&lt;&gt;"")*(Data!B65:AGQ65&lt;&gt;""))</f>
        <v>0</v>
      </c>
      <c r="AC50" s="2" cm="1">
        <f t="array" ref="AC50">SUMPRODUCT(--(Data!$B$51:$AGQ$51&lt;&gt;"")*(Data!B65:AGQ65&lt;&gt;""))</f>
        <v>0</v>
      </c>
      <c r="AD50" s="2" cm="1">
        <f t="array" ref="AD50">SUMPRODUCT(--(Data!$B$52:$AGQ$52&lt;&gt;"")*(Data!B65:AGQ65&lt;&gt;""))</f>
        <v>0</v>
      </c>
      <c r="AE50" s="2" cm="1">
        <f t="array" ref="AE50">SUMPRODUCT(--(Data!$B$53:$AGQ$53&lt;&gt;"")*(Data!B65:AGQ65&lt;&gt;""))</f>
        <v>0</v>
      </c>
      <c r="AF50" s="2" cm="1">
        <f t="array" ref="AF50">SUMPRODUCT(--(Data!$B$54:$AGQ$54&lt;&gt;"")*(Data!B65:AGQ65&lt;&gt;""))</f>
        <v>0</v>
      </c>
      <c r="AG50" s="2" cm="1">
        <f t="array" ref="AG50">SUMPRODUCT(--(Data!$B$55:$AGQ$55&lt;&gt;"")*(Data!B65:AGQ65&lt;&gt;""))</f>
        <v>0</v>
      </c>
      <c r="AH50" s="2" cm="1">
        <f t="array" ref="AH50">SUMPRODUCT(--(Data!$B$56:$AGQ$56&lt;&gt;"")*(Data!B65:AGQ65&lt;&gt;""))</f>
        <v>11</v>
      </c>
      <c r="AI50" s="2" cm="1">
        <f t="array" ref="AI50">SUMPRODUCT(--(Data!$B$57:$AGQ$57&lt;&gt;"")*(Data!B65:AGQ65&lt;&gt;""))</f>
        <v>11</v>
      </c>
      <c r="AJ50" s="2" cm="1">
        <f t="array" ref="AJ50">SUMPRODUCT(--(Data!$B$58:$AGQ$58&lt;&gt;"")*(Data!B65:AGQ65&lt;&gt;""))</f>
        <v>0</v>
      </c>
      <c r="AK50" s="2" cm="1">
        <f t="array" ref="AK50">SUMPRODUCT(--(Data!$B$59:$AGQ$59&lt;&gt;"")*(Data!B65:AGQ65&lt;&gt;""))</f>
        <v>0</v>
      </c>
      <c r="AL50" s="2" cm="1">
        <f t="array" ref="AL50">SUMPRODUCT(--(Data!$B$60:$AGQ$60&lt;&gt;"")*(Data!B65:AGQ65&lt;&gt;""))</f>
        <v>11</v>
      </c>
      <c r="AM50" s="2" cm="1">
        <f t="array" ref="AM50">SUMPRODUCT(--(Data!$B$61:$AGQ$61&lt;&gt;"")*(Data!B65:AGQ65&lt;&gt;""))</f>
        <v>11</v>
      </c>
      <c r="AN50" s="2" cm="1">
        <f t="array" ref="AN50">SUMPRODUCT(--(Data!$B$62:$AGQ$62&lt;&gt;"")*(Data!B65:AGQ65&lt;&gt;""))</f>
        <v>11</v>
      </c>
      <c r="AO50" s="2" cm="1">
        <f t="array" ref="AO50">SUMPRODUCT(--(Data!$B$63:$AGQ$63&lt;&gt;"")*(Data!B65:AGQ65&lt;&gt;""))</f>
        <v>22</v>
      </c>
      <c r="AP50" s="2" cm="1">
        <f t="array" ref="AP50">SUMPRODUCT(--(Data!$B$64:$AGQ$64&lt;&gt;"")*(Data!B65:AGQ65&lt;&gt;""))</f>
        <v>22</v>
      </c>
      <c r="AQ50" s="208"/>
      <c r="AR50" s="2" cm="1">
        <f t="array" ref="AR50">SUMPRODUCT(--(Data!$B$66:$AGQ$66&lt;&gt;"")*(Data!B65:AGQ65&lt;&gt;""))</f>
        <v>22</v>
      </c>
      <c r="AS50" s="2" cm="1">
        <f t="array" ref="AS50">SUMPRODUCT(--(Data!$B$67:$AGQ$67&lt;&gt;"")*(Data!B65:AGQ65&lt;&gt;""))</f>
        <v>11</v>
      </c>
      <c r="AT50" s="2" cm="1">
        <f t="array" ref="AT50">SUMPRODUCT(--(Data!$B$68:$AGQ$68&lt;&gt;"")*(Data!B65:AGQ65&lt;&gt;""))</f>
        <v>0</v>
      </c>
      <c r="AU50" s="2" cm="1">
        <f t="array" ref="AU50">SUMPRODUCT(--(Data!$B$69:$AGQ$69&lt;&gt;"")*(Data!B65:AGQ65&lt;&gt;""))</f>
        <v>0</v>
      </c>
      <c r="AV50" s="2" cm="1">
        <f t="array" ref="AV50">SUMPRODUCT(--(Data!$B$70:$AGQ$70&lt;&gt;"")*(Data!B65:AGQ65&lt;&gt;""))</f>
        <v>0</v>
      </c>
      <c r="AW50" s="2" cm="1">
        <f t="array" ref="AW50">SUMPRODUCT(--(Data!$B$71:$AGQ$71&lt;&gt;"")*(Data!B65:AGQ65&lt;&gt;""))</f>
        <v>0</v>
      </c>
      <c r="AX50" s="2" cm="1">
        <f t="array" ref="AX50">SUMPRODUCT(--(Data!$B$72:$AGQ$72&lt;&gt;"")*(Data!B65:AGQ65&lt;&gt;""))</f>
        <v>0</v>
      </c>
      <c r="AY50" s="2" cm="1">
        <f t="array" ref="AY50">SUMPRODUCT(--(Data!$B$73:$AGQ$73&lt;&gt;"")*(Data!B65:AGQ65&lt;&gt;""))</f>
        <v>0</v>
      </c>
      <c r="AZ50" s="2" cm="1">
        <f t="array" ref="AZ50">SUMPRODUCT(--(Data!$B$74:$AGQ$74&lt;&gt;"")*(Data!B65:AGQ65&lt;&gt;""))</f>
        <v>0</v>
      </c>
      <c r="BA50" s="2" cm="1">
        <f t="array" ref="BA50">SUMPRODUCT(--(Data!$B$75:$AGQ$75&lt;&gt;"")*(Data!B65:AGQ65&lt;&gt;""))</f>
        <v>0</v>
      </c>
      <c r="BB50" s="2" cm="1">
        <f t="array" ref="BB50">SUMPRODUCT(--(Data!$B$76:$AGQ$76&lt;&gt;"")*(Data!B65:AGQ65&lt;&gt;""))</f>
        <v>0</v>
      </c>
      <c r="BC50" s="2" cm="1">
        <f t="array" ref="BC50">SUMPRODUCT(--(Data!$B$77:$AGQ$77&lt;&gt;"")*(Data!B65:AGQ65&lt;&gt;""))</f>
        <v>0</v>
      </c>
      <c r="BD50" s="2" cm="1">
        <f t="array" ref="BD50">SUMPRODUCT(--(Data!$B$78:$AGQ$78&lt;&gt;"")*(Data!B65:AGQ65&lt;&gt;""))</f>
        <v>0</v>
      </c>
      <c r="BE50" s="2" cm="1">
        <f t="array" ref="BE50">SUMPRODUCT(--(Data!$B$79:$AGQ$79&lt;&gt;"")*(Data!B65:AGQ65&lt;&gt;""))</f>
        <v>0</v>
      </c>
      <c r="BF50" s="2" cm="1">
        <f t="array" ref="BF50">SUMPRODUCT(--(Data!$B$80:$AGQ$80&lt;&gt;"")*(Data!B65:AGQ65&lt;&gt;""))</f>
        <v>0</v>
      </c>
      <c r="BG50" s="2" cm="1">
        <f t="array" ref="BG50">SUMPRODUCT(--(Data!$B$81:$AGQ$81&lt;&gt;"")*(Data!B65:AGQ65&lt;&gt;""))</f>
        <v>0</v>
      </c>
      <c r="BH50" s="2" cm="1">
        <f t="array" ref="BH50">SUMPRODUCT(--(Data!$B$82:$AGQ$82&lt;&gt;"")*(Data!B65:AGQ65&lt;&gt;""))</f>
        <v>0</v>
      </c>
      <c r="BI50" s="2" cm="1">
        <f t="array" ref="BI50">SUMPRODUCT(--(Data!$B$83:$AGQ$83&lt;&gt;"")*(Data!B65:AGQ65&lt;&gt;""))</f>
        <v>0</v>
      </c>
      <c r="BJ50" s="2" cm="1">
        <f t="array" ref="BJ50">SUMPRODUCT(--(Data!$B$84:$AGQ$84&lt;&gt;"")*(Data!B65:AGQ65&lt;&gt;""))</f>
        <v>0</v>
      </c>
      <c r="BK50" s="2" cm="1">
        <f t="array" ref="BK50">SUMPRODUCT(--(Data!$B$85:$AGQ$85&lt;&gt;"")*(Data!B65:AGQ65&lt;&gt;""))</f>
        <v>0</v>
      </c>
      <c r="BL50" s="2" cm="1">
        <f t="array" ref="BL50">SUMPRODUCT(--(Data!$B$86:$AGQ$86&lt;&gt;"")*(Data!B65:AGQ65&lt;&gt;""))</f>
        <v>0</v>
      </c>
      <c r="BM50" s="2" cm="1">
        <f t="array" ref="BM50">SUMPRODUCT(--(Data!$B$87:$AGQ$87&lt;&gt;"")*(Data!B65:AGQ65&lt;&gt;""))</f>
        <v>0</v>
      </c>
      <c r="BN50" s="2" cm="1">
        <f t="array" ref="BN50">SUMPRODUCT(--(Data!$B$88:$AGQ$88&lt;&gt;"")*(Data!B65:AGQ65&lt;&gt;""))</f>
        <v>0</v>
      </c>
      <c r="BO50" s="2" cm="1">
        <f t="array" ref="BO50">SUMPRODUCT(--(Data!$B$89:$AGQ$89&lt;&gt;"")*(Data!B65:AGQ65&lt;&gt;""))</f>
        <v>0</v>
      </c>
      <c r="BP50" s="2" cm="1">
        <f t="array" ref="BP50">SUMPRODUCT(--(Data!$B$90:$AGQ$90&lt;&gt;"")*(Data!B65:AGQ65&lt;&gt;""))</f>
        <v>0</v>
      </c>
      <c r="BQ50" s="2" cm="1">
        <f t="array" ref="BQ50">SUMPRODUCT(--(Data!$B$91:$AGQ$91&lt;&gt;"")*(Data!B65:AGQ65&lt;&gt;""))</f>
        <v>0</v>
      </c>
      <c r="BR50" s="2" cm="1">
        <f t="array" ref="BR50">SUMPRODUCT(--(Data!$B$92:$AGQ$92&lt;&gt;"")*(Data!B65:AGQ65&lt;&gt;""))</f>
        <v>0</v>
      </c>
      <c r="BS50" s="2" cm="1">
        <f t="array" ref="BS50">SUMPRODUCT(--(Data!$B$93:$AGQ$93&lt;&gt;"")*(Data!B65:AGQ65&lt;&gt;""))</f>
        <v>0</v>
      </c>
      <c r="BT50" s="2" cm="1">
        <f t="array" ref="BT50">SUMPRODUCT(--(Data!$B$94:$AGQ$94&lt;&gt;"")*(Data!B65:AGQ65&lt;&gt;""))</f>
        <v>0</v>
      </c>
      <c r="BU50" s="2" cm="1">
        <f t="array" ref="BU50">SUMPRODUCT(--(Data!$B$95:$AGQ$95&lt;&gt;"")*(Data!B65:AGQ65&lt;&gt;""))</f>
        <v>0</v>
      </c>
      <c r="BV50" s="2" cm="1">
        <f t="array" ref="BV50">SUMPRODUCT(--(Data!$B$96:$AGQ$96&lt;&gt;"")*(Data!B65:AGQ65&lt;&gt;""))</f>
        <v>0</v>
      </c>
      <c r="BW50" s="2" cm="1">
        <f t="array" ref="BW50">SUMPRODUCT(--(Data!$B$97:$AGQ$97&lt;&gt;"")*(Data!B65:AGQ65&lt;&gt;""))</f>
        <v>0</v>
      </c>
      <c r="BX50" s="2" cm="1">
        <f t="array" ref="BX50">SUMPRODUCT(--(Data!$B$98:$AGQ$98&lt;&gt;"")*(Data!B65:AGQ65&lt;&gt;""))</f>
        <v>0</v>
      </c>
      <c r="BY50" s="2" cm="1">
        <f t="array" ref="BY50">SUMPRODUCT(--(Data!$B$99:$AGQ$99&lt;&gt;"")*(Data!B65:AGQ65&lt;&gt;""))</f>
        <v>0</v>
      </c>
      <c r="BZ50" s="2" cm="1">
        <f t="array" ref="BZ50">SUMPRODUCT(--(Data!$B$100:$AGQ$100&lt;&gt;"")*(Data!B65:AGQ65&lt;&gt;""))</f>
        <v>0</v>
      </c>
      <c r="CA50" s="2" cm="1">
        <f t="array" ref="CA50">SUMPRODUCT(--(Data!$B$101:$AGQ$101&lt;&gt;"")*(Data!B65:AGQ65&lt;&gt;""))</f>
        <v>0</v>
      </c>
      <c r="CB50" s="2" cm="1">
        <f t="array" ref="CB50">SUMPRODUCT(--(Data!$B$102:$AGQ$102&lt;&gt;"")*(Data!B65:AGQ65&lt;&gt;""))</f>
        <v>0</v>
      </c>
      <c r="CC50" s="2" cm="1">
        <f t="array" ref="CC50">SUMPRODUCT(--(Data!$B$103:$AGQ$103&lt;&gt;"")*(Data!B65:AGQ65&lt;&gt;""))</f>
        <v>0</v>
      </c>
      <c r="CD50" s="2" cm="1">
        <f t="array" ref="CD50">SUMPRODUCT(--(Data!$B$104:$AGQ$104&lt;&gt;"")*(Data!B65:AGQ65&lt;&gt;""))</f>
        <v>0</v>
      </c>
      <c r="CE50" s="2" cm="1">
        <f t="array" ref="CE50">SUMPRODUCT(--(Data!$B$105:$AGQ$105&lt;&gt;"")*(Data!B65:AGQ65&lt;&gt;""))</f>
        <v>0</v>
      </c>
      <c r="CF50" s="2" cm="1">
        <f t="array" ref="CF50">SUMPRODUCT(--(Data!$B$106:$AGQ$106&lt;&gt;"")*(Data!B65:AGQ65&lt;&gt;""))</f>
        <v>0</v>
      </c>
      <c r="CG50" s="2" cm="1">
        <f t="array" ref="CG50">SUMPRODUCT(--(Data!$B$107:$AGQ$107&lt;&gt;"")*(Data!B65:AGQ65&lt;&gt;""))</f>
        <v>0</v>
      </c>
      <c r="CH50" s="2" cm="1">
        <f t="array" ref="CH50">SUMPRODUCT(--(Data!$B$108:$AGQ$108&lt;&gt;"")*(Data!B65:AGQ65&lt;&gt;""))</f>
        <v>0</v>
      </c>
      <c r="CI50" s="2" cm="1">
        <f t="array" ref="CI50">SUMPRODUCT(--(Data!$B$109:$AGQ$109&lt;&gt;"")*(Data!B65:AGQ65&lt;&gt;""))</f>
        <v>0</v>
      </c>
      <c r="CJ50" s="2" cm="1">
        <f t="array" ref="CJ50">SUMPRODUCT(--(Data!$B$110:$AGQ$110&lt;&gt;"")*(Data!B65:AGQ65&lt;&gt;""))</f>
        <v>0</v>
      </c>
      <c r="CK50" s="2" cm="1">
        <f t="array" ref="CK50">SUMPRODUCT(--(Data!$B$111:$AGQ$111&lt;&gt;"")*(Data!B65:AGQ65&lt;&gt;""))</f>
        <v>0</v>
      </c>
      <c r="CL50" s="2" cm="1">
        <f t="array" ref="CL50">SUMPRODUCT(--(Data!$B$112:$AGQ$112&lt;&gt;"")*(Data!B65:AGQ65&lt;&gt;""))</f>
        <v>0</v>
      </c>
      <c r="CM50" s="2" cm="1">
        <f t="array" ref="CM50">SUMPRODUCT(--(Data!$B$113:$AGQ$113&lt;&gt;"")*(Data!B65:AGQ65&lt;&gt;""))</f>
        <v>0</v>
      </c>
      <c r="CN50" s="2" cm="1">
        <f t="array" ref="CN50">SUMPRODUCT(--(Data!$B$114:$AGQ$114&lt;&gt;"")*(Data!B65:AGQ65&lt;&gt;""))</f>
        <v>0</v>
      </c>
      <c r="CO50" s="2" cm="1">
        <f t="array" ref="CO50">SUMPRODUCT(--(Data!$B$115:$AGQ$115&lt;&gt;"")*(Data!B65:AGQ65&lt;&gt;""))</f>
        <v>0</v>
      </c>
      <c r="CP50" s="2" cm="1">
        <f t="array" ref="CP50">SUMPRODUCT(--(Data!$B$116:$AGQ$116&lt;&gt;"")*(Data!B65:AGQ65&lt;&gt;""))</f>
        <v>0</v>
      </c>
      <c r="CQ50" s="2" cm="1">
        <f t="array" ref="CQ50">SUMPRODUCT(--(Data!$B$117:$AGQ$117&lt;&gt;"")*(Data!B65:AGQ65&lt;&gt;""))</f>
        <v>0</v>
      </c>
      <c r="CR50" s="2" cm="1">
        <f t="array" ref="CR50">SUMPRODUCT(--(Data!$B$118:$AGQ$118&lt;&gt;"")*(Data!B65:AGQ65&lt;&gt;""))</f>
        <v>0</v>
      </c>
      <c r="CS50" s="2" cm="1">
        <f t="array" ref="CS50">SUMPRODUCT(--(Data!$B$119:$AGQ$119&lt;&gt;"")*(Data!B65:AGQ65&lt;&gt;""))</f>
        <v>0</v>
      </c>
      <c r="CT50" s="2" cm="1">
        <f t="array" ref="CT50">SUMPRODUCT(--(Data!$B$120:$AGQ$120&lt;&gt;"")*(Data!B65:AGQ65&lt;&gt;""))</f>
        <v>0</v>
      </c>
      <c r="CU50" s="2" cm="1">
        <f t="array" ref="CU50">SUMPRODUCT(--(Data!$B$121:$AGQ$121&lt;&gt;"")*(Data!B65:AGQ65&lt;&gt;""))</f>
        <v>0</v>
      </c>
      <c r="CV50" s="2" cm="1">
        <f t="array" ref="CV50">SUMPRODUCT(--(Data!$B$122:$AGQ$122&lt;&gt;"")*(Data!B65:AGQ65&lt;&gt;""))</f>
        <v>0</v>
      </c>
      <c r="CW50" s="2" cm="1">
        <f t="array" ref="CW50">SUMPRODUCT(--(Data!$B$123:$AGQ$123&lt;&gt;"")*(Data!B65:AGQ65&lt;&gt;""))</f>
        <v>0</v>
      </c>
      <c r="CX50" s="2" cm="1">
        <f t="array" ref="CX50">SUMPRODUCT(--(Data!$B$124:$AGQ$124&lt;&gt;"")*(Data!B65:AGQ65&lt;&gt;""))</f>
        <v>0</v>
      </c>
      <c r="CY50" s="2" cm="1">
        <f t="array" ref="CY50">SUMPRODUCT(--(Data!$B$125:$AGQ$125&lt;&gt;"")*(Data!B65:AGQ65&lt;&gt;""))</f>
        <v>0</v>
      </c>
      <c r="CZ50" s="2" cm="1">
        <f t="array" ref="CZ50">SUMPRODUCT(--(Data!$B$126:$AGQ$126&lt;&gt;"")*(Data!B65:AGQ65&lt;&gt;""))</f>
        <v>0</v>
      </c>
      <c r="DA50" s="2" cm="1">
        <f t="array" ref="DA50">SUMPRODUCT(--(Data!$B$127:$AGQ$127&lt;&gt;"")*(Data!B65:AGQ65&lt;&gt;""))</f>
        <v>0</v>
      </c>
      <c r="DB50" s="2" cm="1">
        <f t="array" ref="DB50">SUMPRODUCT(--(Data!$B$128:$AGQ$128&lt;&gt;"")*(Data!B65:AGQ65&lt;&gt;""))</f>
        <v>0</v>
      </c>
      <c r="DC50" s="2" cm="1">
        <f t="array" ref="DC50">SUMPRODUCT(--(Data!$B$129:$AGQ$129&lt;&gt;"")*(Data!B65:AGQ65&lt;&gt;""))</f>
        <v>0</v>
      </c>
      <c r="DD50" s="2" cm="1">
        <f t="array" ref="DD50">SUMPRODUCT(--(Data!$B$130:$AGQ$130&lt;&gt;"")*(Data!B65:AGQ65&lt;&gt;""))</f>
        <v>0</v>
      </c>
      <c r="DE50" s="2" cm="1">
        <f t="array" ref="DE50">SUMPRODUCT(--(Data!$B$131:$AGQ$131&lt;&gt;"")*(Data!B65:AGQ65&lt;&gt;""))</f>
        <v>0</v>
      </c>
      <c r="DF50" s="2" cm="1">
        <f t="array" ref="DF50">SUMPRODUCT(--(Data!$B$132:$AGQ$132&lt;&gt;"")*(Data!B65:AGQ65&lt;&gt;""))</f>
        <v>0</v>
      </c>
      <c r="DG50" s="2" cm="1">
        <f t="array" ref="DG50">SUMPRODUCT(--(Data!$B$133:$AGQ$133&lt;&gt;"")*(Data!B65:AGQ65&lt;&gt;""))</f>
        <v>0</v>
      </c>
      <c r="DH50" s="2" cm="1">
        <f t="array" ref="DH50">SUMPRODUCT(--(Data!$B$134:$AGQ$134&lt;&gt;"")*(Data!B65:AGQ65&lt;&gt;""))</f>
        <v>0</v>
      </c>
      <c r="DI50" s="2" cm="1">
        <f t="array" ref="DI50">SUMPRODUCT(--(Data!$B$135:$AGQ$135&lt;&gt;"")*(Data!B65:AGQ65&lt;&gt;""))</f>
        <v>0</v>
      </c>
      <c r="DJ50" s="2" cm="1">
        <f t="array" ref="DJ50">SUMPRODUCT(--(Data!$B$136:$AGQ$136&lt;&gt;"")*(Data!B65:AGQ65&lt;&gt;""))</f>
        <v>0</v>
      </c>
      <c r="DK50" s="2" cm="1">
        <f t="array" ref="DK50">SUMPRODUCT(--(Data!$B$137:$AGQ$137&lt;&gt;"")*(Data!B65:AGQ65&lt;&gt;""))</f>
        <v>0</v>
      </c>
      <c r="DL50" s="2" cm="1">
        <f t="array" ref="DL50">SUMPRODUCT(--(Data!$B$138:$AGQ$138&lt;&gt;"")*(Data!B65:AGQ65&lt;&gt;""))</f>
        <v>0</v>
      </c>
      <c r="DM50" s="2" cm="1">
        <f t="array" ref="DM50">SUMPRODUCT(--(Data!$B$139:$AGQ$139&lt;&gt;"")*(Data!B65:AGQ65&lt;&gt;""))</f>
        <v>0</v>
      </c>
      <c r="DN50" s="2" cm="1">
        <f t="array" ref="DN50">SUMPRODUCT(--(Data!$B$140:$AGQ$140&lt;&gt;"")*(Data!B65:AGQ65&lt;&gt;""))</f>
        <v>0</v>
      </c>
      <c r="DO50" s="2" cm="1">
        <f t="array" ref="DO50">SUMPRODUCT(--(Data!$B$141:$AGQ$141&lt;&gt;"")*(Data!B65:AGQ65&lt;&gt;""))</f>
        <v>0</v>
      </c>
      <c r="DP50" s="2" cm="1">
        <f t="array" ref="DP50">SUMPRODUCT(--(Data!$B$142:$AGQ$142&lt;&gt;"")*(Data!B65:AGQ65&lt;&gt;""))</f>
        <v>0</v>
      </c>
      <c r="DQ50" s="2" cm="1">
        <f t="array" ref="DQ50">SUMPRODUCT(--(Data!$B$143:$AGQ$143&lt;&gt;"")*(Data!B65:AGQ65&lt;&gt;""))</f>
        <v>0</v>
      </c>
      <c r="DR50" s="2" cm="1">
        <f t="array" ref="DR50">SUMPRODUCT(--(Data!$B$144:$AGQ$144&lt;&gt;"")*(Data!B65:AGQ65&lt;&gt;""))</f>
        <v>0</v>
      </c>
      <c r="DS50" s="2" cm="1">
        <f t="array" ref="DS50">SUMPRODUCT(--(Data!$B$145:$AGQ$145&lt;&gt;"")*(Data!B65:AGQ65&lt;&gt;""))</f>
        <v>0</v>
      </c>
      <c r="DT50" s="2" cm="1">
        <f t="array" ref="DT50">SUMPRODUCT(--(Data!$B$146:$AGQ$146&lt;&gt;"")*(Data!B65:AGQ65&lt;&gt;""))</f>
        <v>0</v>
      </c>
      <c r="DU50" s="2" cm="1">
        <f t="array" ref="DU50">SUMPRODUCT(--(Data!$B$147:$AGQ$147&lt;&gt;"")*(Data!B65:AGQ65&lt;&gt;""))</f>
        <v>0</v>
      </c>
      <c r="DV50" s="2" cm="1">
        <f t="array" ref="DV50">SUMPRODUCT(--(Data!$B$148:$AGQ$148&lt;&gt;"")*(Data!B65:AGQ65&lt;&gt;""))</f>
        <v>0</v>
      </c>
      <c r="DW50" s="2" cm="1">
        <f t="array" ref="DW50">SUMPRODUCT(--(Data!$B$149:$AGQ$149&lt;&gt;"")*(Data!B65:AGQ65&lt;&gt;""))</f>
        <v>0</v>
      </c>
      <c r="DX50" s="2" cm="1">
        <f t="array" ref="DX50">SUMPRODUCT(--(Data!$B$150:$AGQ$150&lt;&gt;"")*(Data!B65:AGQ65&lt;&gt;""))</f>
        <v>0</v>
      </c>
      <c r="DY50" s="2" cm="1">
        <f t="array" ref="DY50">SUMPRODUCT(--(Data!$B$151:$AGQ$151&lt;&gt;"")*(Data!B65:AGQ65&lt;&gt;""))</f>
        <v>0</v>
      </c>
      <c r="DZ50" s="2" cm="1">
        <f t="array" ref="DZ50">SUMPRODUCT(--(Data!$B$152:$AGQ$152&lt;&gt;"")*(Data!B65:AGQ65&lt;&gt;""))</f>
        <v>0</v>
      </c>
      <c r="EA50" s="2" cm="1">
        <f t="array" ref="EA50">SUMPRODUCT(--(Data!$B$153:$AGQ$153&lt;&gt;"")*(Data!B65:AGQ65&lt;&gt;""))</f>
        <v>0</v>
      </c>
      <c r="EB50" s="2" cm="1">
        <f t="array" ref="EB50">SUMPRODUCT(--(Data!$B$154:$AGQ$154&lt;&gt;"")*(Data!B65:AGQ65&lt;&gt;""))</f>
        <v>0</v>
      </c>
      <c r="EC50" s="2" cm="1">
        <f t="array" ref="EC50">SUMPRODUCT(--(Data!$B$155:$AGQ$155&lt;&gt;"")*(Data!B65:AGQ65&lt;&gt;""))</f>
        <v>0</v>
      </c>
      <c r="ED50" s="2" cm="1">
        <f t="array" ref="ED50">SUMPRODUCT(--(Data!$B$156:$AGQ$156&lt;&gt;"")*(Data!B65:AGQ65&lt;&gt;""))</f>
        <v>0</v>
      </c>
      <c r="EE50" s="2" cm="1">
        <f t="array" ref="EE50">SUMPRODUCT(--(Data!$B$157:$AGQ$157&lt;&gt;"")*(Data!B65:AGQ65&lt;&gt;""))</f>
        <v>0</v>
      </c>
      <c r="EF50" s="2" cm="1">
        <f t="array" ref="EF50">SUMPRODUCT(--(Data!$B$158:$AGQ$158&lt;&gt;"")*(Data!B65:AGQ65&lt;&gt;""))</f>
        <v>0</v>
      </c>
      <c r="EG50" s="2" cm="1">
        <f t="array" ref="EG50">SUMPRODUCT(--(Data!$B$159:$AGQ$159&lt;&gt;"")*(Data!B65:AGQ65&lt;&gt;""))</f>
        <v>0</v>
      </c>
      <c r="EH50" s="2" cm="1">
        <f t="array" ref="EH50">SUMPRODUCT(--(Data!$B$160:$AGQ$160&lt;&gt;"")*(Data!B65:AGQ65&lt;&gt;""))</f>
        <v>0</v>
      </c>
      <c r="EI50" s="2" cm="1">
        <f t="array" ref="EI50">SUMPRODUCT(--(Data!$B$161:$AGQ$161&lt;&gt;"")*(Data!B65:AGQ65&lt;&gt;""))</f>
        <v>0</v>
      </c>
      <c r="EJ50" s="2" cm="1">
        <f t="array" ref="EJ50">SUMPRODUCT(--(Data!$B$162:$AGQ$162&lt;&gt;"")*(Data!B65:AGQ65&lt;&gt;""))</f>
        <v>0</v>
      </c>
      <c r="EK50" s="2" cm="1">
        <f t="array" ref="EK50">SUMPRODUCT(--(Data!$B$163:$AGQ$163&lt;&gt;"")*(Data!B65:AGQ65&lt;&gt;""))</f>
        <v>0</v>
      </c>
      <c r="EL50" s="2" cm="1">
        <f t="array" ref="EL50">SUMPRODUCT(--(Data!$B$164:$AGQ$164&lt;&gt;"")*(Data!B65:AGQ65&lt;&gt;""))</f>
        <v>0</v>
      </c>
      <c r="EM50" s="2" cm="1">
        <f t="array" ref="EM50">SUMPRODUCT(--(Data!$B$165:$AGQ$165&lt;&gt;"")*(Data!B65:AGQ65&lt;&gt;""))</f>
        <v>0</v>
      </c>
      <c r="EN50" s="2" cm="1">
        <f t="array" ref="EN50">SUMPRODUCT(--(Data!$B$166:$AGQ$166&lt;&gt;"")*(Data!B65:AGQ65&lt;&gt;""))</f>
        <v>0</v>
      </c>
      <c r="EU50" s="2" t="str">
        <f t="shared" si="2"/>
        <v>RTAB-MAP S2S</v>
      </c>
      <c r="EV50" s="2">
        <f t="shared" si="3"/>
        <v>12</v>
      </c>
    </row>
    <row r="51" spans="1:152" x14ac:dyDescent="0.25">
      <c r="A51" s="1" t="str">
        <f>Data!A66</f>
        <v>RTAB. Stereo. ORB2</v>
      </c>
      <c r="B51" s="12" t="s">
        <v>293</v>
      </c>
      <c r="C51" s="2" cm="1">
        <f t="array" ref="C51">SUMPRODUCT(--(Data!$B$25:$AGQ$25&lt;&gt;"")*(Data!B66:AGQ66&lt;&gt;""))</f>
        <v>0</v>
      </c>
      <c r="D51" s="2" cm="1">
        <f t="array" ref="D51">SUMPRODUCT(--(Data!$B$26:$AGQ$26&lt;&gt;"")*(Data!B66:AGQ66&lt;&gt;""))</f>
        <v>22</v>
      </c>
      <c r="E51" s="2" cm="1">
        <f t="array" ref="E51">SUMPRODUCT(--(Data!$B$27:$AGQ$27&lt;&gt;"")*(Data!B66:AGQ66&lt;&gt;""))</f>
        <v>0</v>
      </c>
      <c r="F51" s="2" cm="1">
        <f t="array" ref="F51">SUMPRODUCT(--(Data!$B$28:$AGQ$28&lt;&gt;"")*(Data!B66:AGQ66&lt;&gt;""))</f>
        <v>0</v>
      </c>
      <c r="G51" s="2" cm="1">
        <f t="array" ref="G51">SUMPRODUCT(--(Data!$B$29:$AGQ$29&lt;&gt;"")*(Data!B66:AGQ66&lt;&gt;""))</f>
        <v>0</v>
      </c>
      <c r="H51" s="2" cm="1">
        <f t="array" ref="H51">SUMPRODUCT(--(Data!$B$30:$AGQ$30&lt;&gt;"")*(Data!B66:AGQ66&lt;&gt;""))</f>
        <v>11</v>
      </c>
      <c r="I51" s="2" cm="1">
        <f t="array" ref="I51">SUMPRODUCT(--(Data!$B$31:$AGQ$31&lt;&gt;"")*(Data!B66:AGQ66&lt;&gt;""))</f>
        <v>0</v>
      </c>
      <c r="J51" s="2" cm="1">
        <f t="array" ref="J51">SUMPRODUCT(--(Data!$B$32:$AGQ$32&lt;&gt;"")*(Data!B66:AGQ66&lt;&gt;""))</f>
        <v>0</v>
      </c>
      <c r="K51" s="2" cm="1">
        <f t="array" ref="K51">SUMPRODUCT(--(Data!$B$33:$AGQ$33&lt;&gt;"")*(Data!B66:AGQ66&lt;&gt;""))</f>
        <v>0</v>
      </c>
      <c r="L51" s="2" cm="1">
        <f t="array" ref="L51">SUMPRODUCT(--(Data!$B$34:$AGQ$34&lt;&gt;"")*(Data!B66:AGQ66&lt;&gt;""))</f>
        <v>0</v>
      </c>
      <c r="M51" s="2" cm="1">
        <f t="array" ref="M51">SUMPRODUCT(--(Data!$B$35:$AGQ$35&lt;&gt;"")*(Data!B66:AGQ66&lt;&gt;""))</f>
        <v>11</v>
      </c>
      <c r="N51" s="2" cm="1">
        <f t="array" ref="N51">SUMPRODUCT(--(Data!$B$36:$AGQ$36&lt;&gt;"")*(Data!B66:AGQ66&lt;&gt;""))</f>
        <v>0</v>
      </c>
      <c r="O51" s="2" cm="1">
        <f t="array" ref="O51">SUMPRODUCT(--(Data!$B$37:$AGQ$37&lt;&gt;"")*(Data!B66:AGQ66&lt;&gt;""))</f>
        <v>11</v>
      </c>
      <c r="P51" s="2" cm="1">
        <f t="array" ref="P51">SUMPRODUCT(--(Data!$B$38:$AGQ$38&lt;&gt;"")*(Data!B66:AGQ66&lt;&gt;""))</f>
        <v>0</v>
      </c>
      <c r="Q51" s="2" cm="1">
        <f t="array" ref="Q51">SUMPRODUCT(--(Data!$B$39:$AGQ$39&lt;&gt;"")*(Data!B66:AGQ66&lt;&gt;""))</f>
        <v>0</v>
      </c>
      <c r="R51" s="2" cm="1">
        <f t="array" ref="R51">SUMPRODUCT(--(Data!$B$40:$AGQ$40&lt;&gt;"")*(Data!B66:AGQ66&lt;&gt;""))</f>
        <v>0</v>
      </c>
      <c r="S51" s="2" cm="1">
        <f t="array" ref="S51">SUMPRODUCT(--(Data!$B$41:$AGQ$41&lt;&gt;"")*(Data!B66:AGQ66&lt;&gt;""))</f>
        <v>11</v>
      </c>
      <c r="T51" s="2" cm="1">
        <f t="array" ref="T51">SUMPRODUCT(--(Data!$B$42:$AGQ$42&lt;&gt;"")*(Data!B66:AGQ66&lt;&gt;""))</f>
        <v>0</v>
      </c>
      <c r="U51" s="2" cm="1">
        <f t="array" ref="U51">SUMPRODUCT(--(Data!$B$43:$AGQ$43&lt;&gt;"")*(Data!B66:AGQ66&lt;&gt;""))</f>
        <v>0</v>
      </c>
      <c r="V51" s="2" cm="1">
        <f t="array" ref="V51">SUMPRODUCT(--(Data!$B$44:$AGQ$44&lt;&gt;"")*(Data!B66:AGQ66&lt;&gt;""))</f>
        <v>11</v>
      </c>
      <c r="W51" s="2" cm="1">
        <f t="array" ref="W51">SUMPRODUCT(--(Data!$B$45:$AGQ$45&lt;&gt;"")*(Data!B66:AGQ66&lt;&gt;""))</f>
        <v>11</v>
      </c>
      <c r="X51" s="2" cm="1">
        <f t="array" ref="X51">SUMPRODUCT(--(Data!$B$46:$AGQ$46&lt;&gt;"")*(Data!B66:AGQ66&lt;&gt;""))</f>
        <v>0</v>
      </c>
      <c r="Y51" s="2" cm="1">
        <f t="array" ref="Y51">SUMPRODUCT(--(Data!$B$47:$AGQ$47&lt;&gt;"")*(Data!B66:AGQ66&lt;&gt;""))</f>
        <v>0</v>
      </c>
      <c r="Z51" s="2" cm="1">
        <f t="array" ref="Z51">SUMPRODUCT(--(Data!$B$48:$AGQ$48&lt;&gt;"")*(Data!B66:AGQ66&lt;&gt;""))</f>
        <v>0</v>
      </c>
      <c r="AA51" s="2" cm="1">
        <f t="array" ref="AA51">SUMPRODUCT(--(Data!$B$49:$AGQ$49&lt;&gt;"")*(Data!B66:AGQ66&lt;&gt;""))</f>
        <v>0</v>
      </c>
      <c r="AB51" s="2" cm="1">
        <f t="array" ref="AB51">SUMPRODUCT(--(Data!$B$50:$AGQ$50&lt;&gt;"")*(Data!B66:AGQ66&lt;&gt;""))</f>
        <v>0</v>
      </c>
      <c r="AC51" s="2" cm="1">
        <f t="array" ref="AC51">SUMPRODUCT(--(Data!$B$51:$AGQ$51&lt;&gt;"")*(Data!B66:AGQ66&lt;&gt;""))</f>
        <v>0</v>
      </c>
      <c r="AD51" s="2" cm="1">
        <f t="array" ref="AD51">SUMPRODUCT(--(Data!$B$52:$AGQ$52&lt;&gt;"")*(Data!B66:AGQ66&lt;&gt;""))</f>
        <v>0</v>
      </c>
      <c r="AE51" s="2" cm="1">
        <f t="array" ref="AE51">SUMPRODUCT(--(Data!$B$53:$AGQ$53&lt;&gt;"")*(Data!B66:AGQ66&lt;&gt;""))</f>
        <v>0</v>
      </c>
      <c r="AF51" s="2" cm="1">
        <f t="array" ref="AF51">SUMPRODUCT(--(Data!$B$54:$AGQ$54&lt;&gt;"")*(Data!B66:AGQ66&lt;&gt;""))</f>
        <v>0</v>
      </c>
      <c r="AG51" s="2" cm="1">
        <f t="array" ref="AG51">SUMPRODUCT(--(Data!$B$55:$AGQ$55&lt;&gt;"")*(Data!B66:AGQ66&lt;&gt;""))</f>
        <v>0</v>
      </c>
      <c r="AH51" s="2" cm="1">
        <f t="array" ref="AH51">SUMPRODUCT(--(Data!$B$56:$AGQ$56&lt;&gt;"")*(Data!B66:AGQ66&lt;&gt;""))</f>
        <v>11</v>
      </c>
      <c r="AI51" s="2" cm="1">
        <f t="array" ref="AI51">SUMPRODUCT(--(Data!$B$57:$AGQ$57&lt;&gt;"")*(Data!B66:AGQ66&lt;&gt;""))</f>
        <v>11</v>
      </c>
      <c r="AJ51" s="2" cm="1">
        <f t="array" ref="AJ51">SUMPRODUCT(--(Data!$B$58:$AGQ$58&lt;&gt;"")*(Data!B66:AGQ66&lt;&gt;""))</f>
        <v>0</v>
      </c>
      <c r="AK51" s="2" cm="1">
        <f t="array" ref="AK51">SUMPRODUCT(--(Data!$B$59:$AGQ$59&lt;&gt;"")*(Data!B66:AGQ66&lt;&gt;""))</f>
        <v>0</v>
      </c>
      <c r="AL51" s="2" cm="1">
        <f t="array" ref="AL51">SUMPRODUCT(--(Data!$B$60:$AGQ$60&lt;&gt;"")*(Data!B66:AGQ66&lt;&gt;""))</f>
        <v>11</v>
      </c>
      <c r="AM51" s="2" cm="1">
        <f t="array" ref="AM51">SUMPRODUCT(--(Data!$B$61:$AGQ$61&lt;&gt;"")*(Data!B66:AGQ66&lt;&gt;""))</f>
        <v>11</v>
      </c>
      <c r="AN51" s="2" cm="1">
        <f t="array" ref="AN51">SUMPRODUCT(--(Data!$B$62:$AGQ$62&lt;&gt;"")*(Data!B66:AGQ66&lt;&gt;""))</f>
        <v>11</v>
      </c>
      <c r="AO51" s="2" cm="1">
        <f t="array" ref="AO51">SUMPRODUCT(--(Data!$B$63:$AGQ$63&lt;&gt;"")*(Data!B66:AGQ66&lt;&gt;""))</f>
        <v>22</v>
      </c>
      <c r="AP51" s="2" cm="1">
        <f t="array" ref="AP51">SUMPRODUCT(--(Data!$B$64:$AGQ$64&lt;&gt;"")*(Data!B66:AGQ66&lt;&gt;""))</f>
        <v>22</v>
      </c>
      <c r="AQ51" s="2" cm="1">
        <f t="array" ref="AQ51">SUMPRODUCT(--(Data!$B$65:$AGQ$65&lt;&gt;"")*(Data!B66:AGQ66&lt;&gt;""))</f>
        <v>22</v>
      </c>
      <c r="AR51" s="208"/>
      <c r="AS51" s="2" cm="1">
        <f t="array" ref="AS51">SUMPRODUCT(--(Data!$B$67:$AGQ$67&lt;&gt;"")*(Data!B66:AGQ66&lt;&gt;""))</f>
        <v>11</v>
      </c>
      <c r="AT51" s="2" cm="1">
        <f t="array" ref="AT51">SUMPRODUCT(--(Data!$B$68:$AGQ$68&lt;&gt;"")*(Data!B66:AGQ66&lt;&gt;""))</f>
        <v>0</v>
      </c>
      <c r="AU51" s="2" cm="1">
        <f t="array" ref="AU51">SUMPRODUCT(--(Data!$B$69:$AGQ$69&lt;&gt;"")*(Data!B66:AGQ66&lt;&gt;""))</f>
        <v>0</v>
      </c>
      <c r="AV51" s="2" cm="1">
        <f t="array" ref="AV51">SUMPRODUCT(--(Data!$B$70:$AGQ$70&lt;&gt;"")*(Data!B66:AGQ66&lt;&gt;""))</f>
        <v>0</v>
      </c>
      <c r="AW51" s="2" cm="1">
        <f t="array" ref="AW51">SUMPRODUCT(--(Data!$B$71:$AGQ$71&lt;&gt;"")*(Data!B66:AGQ66&lt;&gt;""))</f>
        <v>0</v>
      </c>
      <c r="AX51" s="2" cm="1">
        <f t="array" ref="AX51">SUMPRODUCT(--(Data!$B$72:$AGQ$72&lt;&gt;"")*(Data!B66:AGQ66&lt;&gt;""))</f>
        <v>0</v>
      </c>
      <c r="AY51" s="2" cm="1">
        <f t="array" ref="AY51">SUMPRODUCT(--(Data!$B$73:$AGQ$73&lt;&gt;"")*(Data!B66:AGQ66&lt;&gt;""))</f>
        <v>0</v>
      </c>
      <c r="AZ51" s="2" cm="1">
        <f t="array" ref="AZ51">SUMPRODUCT(--(Data!$B$74:$AGQ$74&lt;&gt;"")*(Data!B66:AGQ66&lt;&gt;""))</f>
        <v>0</v>
      </c>
      <c r="BA51" s="2" cm="1">
        <f t="array" ref="BA51">SUMPRODUCT(--(Data!$B$75:$AGQ$75&lt;&gt;"")*(Data!B66:AGQ66&lt;&gt;""))</f>
        <v>0</v>
      </c>
      <c r="BB51" s="2" cm="1">
        <f t="array" ref="BB51">SUMPRODUCT(--(Data!$B$76:$AGQ$76&lt;&gt;"")*(Data!B66:AGQ66&lt;&gt;""))</f>
        <v>0</v>
      </c>
      <c r="BC51" s="2" cm="1">
        <f t="array" ref="BC51">SUMPRODUCT(--(Data!$B$77:$AGQ$77&lt;&gt;"")*(Data!B66:AGQ66&lt;&gt;""))</f>
        <v>0</v>
      </c>
      <c r="BD51" s="2" cm="1">
        <f t="array" ref="BD51">SUMPRODUCT(--(Data!$B$78:$AGQ$78&lt;&gt;"")*(Data!B66:AGQ66&lt;&gt;""))</f>
        <v>0</v>
      </c>
      <c r="BE51" s="2" cm="1">
        <f t="array" ref="BE51">SUMPRODUCT(--(Data!$B$79:$AGQ$79&lt;&gt;"")*(Data!B66:AGQ66&lt;&gt;""))</f>
        <v>0</v>
      </c>
      <c r="BF51" s="2" cm="1">
        <f t="array" ref="BF51">SUMPRODUCT(--(Data!$B$80:$AGQ$80&lt;&gt;"")*(Data!B66:AGQ66&lt;&gt;""))</f>
        <v>0</v>
      </c>
      <c r="BG51" s="2" cm="1">
        <f t="array" ref="BG51">SUMPRODUCT(--(Data!$B$81:$AGQ$81&lt;&gt;"")*(Data!B66:AGQ66&lt;&gt;""))</f>
        <v>0</v>
      </c>
      <c r="BH51" s="2" cm="1">
        <f t="array" ref="BH51">SUMPRODUCT(--(Data!$B$82:$AGQ$82&lt;&gt;"")*(Data!B66:AGQ66&lt;&gt;""))</f>
        <v>0</v>
      </c>
      <c r="BI51" s="2" cm="1">
        <f t="array" ref="BI51">SUMPRODUCT(--(Data!$B$83:$AGQ$83&lt;&gt;"")*(Data!B66:AGQ66&lt;&gt;""))</f>
        <v>0</v>
      </c>
      <c r="BJ51" s="2" cm="1">
        <f t="array" ref="BJ51">SUMPRODUCT(--(Data!$B$84:$AGQ$84&lt;&gt;"")*(Data!B66:AGQ66&lt;&gt;""))</f>
        <v>0</v>
      </c>
      <c r="BK51" s="2" cm="1">
        <f t="array" ref="BK51">SUMPRODUCT(--(Data!$B$85:$AGQ$85&lt;&gt;"")*(Data!B66:AGQ66&lt;&gt;""))</f>
        <v>0</v>
      </c>
      <c r="BL51" s="2" cm="1">
        <f t="array" ref="BL51">SUMPRODUCT(--(Data!$B$86:$AGQ$86&lt;&gt;"")*(Data!B66:AGQ66&lt;&gt;""))</f>
        <v>0</v>
      </c>
      <c r="BM51" s="2" cm="1">
        <f t="array" ref="BM51">SUMPRODUCT(--(Data!$B$87:$AGQ$87&lt;&gt;"")*(Data!B66:AGQ66&lt;&gt;""))</f>
        <v>0</v>
      </c>
      <c r="BN51" s="2" cm="1">
        <f t="array" ref="BN51">SUMPRODUCT(--(Data!$B$88:$AGQ$88&lt;&gt;"")*(Data!B66:AGQ66&lt;&gt;""))</f>
        <v>0</v>
      </c>
      <c r="BO51" s="2" cm="1">
        <f t="array" ref="BO51">SUMPRODUCT(--(Data!$B$89:$AGQ$89&lt;&gt;"")*(Data!B66:AGQ66&lt;&gt;""))</f>
        <v>0</v>
      </c>
      <c r="BP51" s="2" cm="1">
        <f t="array" ref="BP51">SUMPRODUCT(--(Data!$B$90:$AGQ$90&lt;&gt;"")*(Data!B66:AGQ66&lt;&gt;""))</f>
        <v>0</v>
      </c>
      <c r="BQ51" s="2" cm="1">
        <f t="array" ref="BQ51">SUMPRODUCT(--(Data!$B$91:$AGQ$91&lt;&gt;"")*(Data!B66:AGQ66&lt;&gt;""))</f>
        <v>0</v>
      </c>
      <c r="BR51" s="2" cm="1">
        <f t="array" ref="BR51">SUMPRODUCT(--(Data!$B$92:$AGQ$92&lt;&gt;"")*(Data!B66:AGQ66&lt;&gt;""))</f>
        <v>0</v>
      </c>
      <c r="BS51" s="2" cm="1">
        <f t="array" ref="BS51">SUMPRODUCT(--(Data!$B$93:$AGQ$93&lt;&gt;"")*(Data!B66:AGQ66&lt;&gt;""))</f>
        <v>0</v>
      </c>
      <c r="BT51" s="2" cm="1">
        <f t="array" ref="BT51">SUMPRODUCT(--(Data!$B$94:$AGQ$94&lt;&gt;"")*(Data!B66:AGQ66&lt;&gt;""))</f>
        <v>0</v>
      </c>
      <c r="BU51" s="2" cm="1">
        <f t="array" ref="BU51">SUMPRODUCT(--(Data!$B$95:$AGQ$95&lt;&gt;"")*(Data!B66:AGQ66&lt;&gt;""))</f>
        <v>0</v>
      </c>
      <c r="BV51" s="2" cm="1">
        <f t="array" ref="BV51">SUMPRODUCT(--(Data!$B$96:$AGQ$96&lt;&gt;"")*(Data!B66:AGQ66&lt;&gt;""))</f>
        <v>0</v>
      </c>
      <c r="BW51" s="2" cm="1">
        <f t="array" ref="BW51">SUMPRODUCT(--(Data!$B$97:$AGQ$97&lt;&gt;"")*(Data!B66:AGQ66&lt;&gt;""))</f>
        <v>0</v>
      </c>
      <c r="BX51" s="2" cm="1">
        <f t="array" ref="BX51">SUMPRODUCT(--(Data!$B$98:$AGQ$98&lt;&gt;"")*(Data!B66:AGQ66&lt;&gt;""))</f>
        <v>0</v>
      </c>
      <c r="BY51" s="2" cm="1">
        <f t="array" ref="BY51">SUMPRODUCT(--(Data!$B$99:$AGQ$99&lt;&gt;"")*(Data!B66:AGQ66&lt;&gt;""))</f>
        <v>0</v>
      </c>
      <c r="BZ51" s="2" cm="1">
        <f t="array" ref="BZ51">SUMPRODUCT(--(Data!$B$100:$AGQ$100&lt;&gt;"")*(Data!B66:AGQ66&lt;&gt;""))</f>
        <v>0</v>
      </c>
      <c r="CA51" s="2" cm="1">
        <f t="array" ref="CA51">SUMPRODUCT(--(Data!$B$101:$AGQ$101&lt;&gt;"")*(Data!B66:AGQ66&lt;&gt;""))</f>
        <v>0</v>
      </c>
      <c r="CB51" s="2" cm="1">
        <f t="array" ref="CB51">SUMPRODUCT(--(Data!$B$102:$AGQ$102&lt;&gt;"")*(Data!B66:AGQ66&lt;&gt;""))</f>
        <v>0</v>
      </c>
      <c r="CC51" s="2" cm="1">
        <f t="array" ref="CC51">SUMPRODUCT(--(Data!$B$103:$AGQ$103&lt;&gt;"")*(Data!B66:AGQ66&lt;&gt;""))</f>
        <v>0</v>
      </c>
      <c r="CD51" s="2" cm="1">
        <f t="array" ref="CD51">SUMPRODUCT(--(Data!$B$104:$AGQ$104&lt;&gt;"")*(Data!B66:AGQ66&lt;&gt;""))</f>
        <v>0</v>
      </c>
      <c r="CE51" s="2" cm="1">
        <f t="array" ref="CE51">SUMPRODUCT(--(Data!$B$105:$AGQ$105&lt;&gt;"")*(Data!B66:AGQ66&lt;&gt;""))</f>
        <v>0</v>
      </c>
      <c r="CF51" s="2" cm="1">
        <f t="array" ref="CF51">SUMPRODUCT(--(Data!$B$106:$AGQ$106&lt;&gt;"")*(Data!B66:AGQ66&lt;&gt;""))</f>
        <v>0</v>
      </c>
      <c r="CG51" s="2" cm="1">
        <f t="array" ref="CG51">SUMPRODUCT(--(Data!$B$107:$AGQ$107&lt;&gt;"")*(Data!B66:AGQ66&lt;&gt;""))</f>
        <v>0</v>
      </c>
      <c r="CH51" s="2" cm="1">
        <f t="array" ref="CH51">SUMPRODUCT(--(Data!$B$108:$AGQ$108&lt;&gt;"")*(Data!B66:AGQ66&lt;&gt;""))</f>
        <v>0</v>
      </c>
      <c r="CI51" s="2" cm="1">
        <f t="array" ref="CI51">SUMPRODUCT(--(Data!$B$109:$AGQ$109&lt;&gt;"")*(Data!B66:AGQ66&lt;&gt;""))</f>
        <v>0</v>
      </c>
      <c r="CJ51" s="2" cm="1">
        <f t="array" ref="CJ51">SUMPRODUCT(--(Data!$B$110:$AGQ$110&lt;&gt;"")*(Data!B66:AGQ66&lt;&gt;""))</f>
        <v>0</v>
      </c>
      <c r="CK51" s="2" cm="1">
        <f t="array" ref="CK51">SUMPRODUCT(--(Data!$B$111:$AGQ$111&lt;&gt;"")*(Data!B66:AGQ66&lt;&gt;""))</f>
        <v>0</v>
      </c>
      <c r="CL51" s="2" cm="1">
        <f t="array" ref="CL51">SUMPRODUCT(--(Data!$B$112:$AGQ$112&lt;&gt;"")*(Data!B66:AGQ66&lt;&gt;""))</f>
        <v>0</v>
      </c>
      <c r="CM51" s="2" cm="1">
        <f t="array" ref="CM51">SUMPRODUCT(--(Data!$B$113:$AGQ$113&lt;&gt;"")*(Data!B66:AGQ66&lt;&gt;""))</f>
        <v>0</v>
      </c>
      <c r="CN51" s="2" cm="1">
        <f t="array" ref="CN51">SUMPRODUCT(--(Data!$B$114:$AGQ$114&lt;&gt;"")*(Data!B66:AGQ66&lt;&gt;""))</f>
        <v>0</v>
      </c>
      <c r="CO51" s="2" cm="1">
        <f t="array" ref="CO51">SUMPRODUCT(--(Data!$B$115:$AGQ$115&lt;&gt;"")*(Data!B66:AGQ66&lt;&gt;""))</f>
        <v>0</v>
      </c>
      <c r="CP51" s="2" cm="1">
        <f t="array" ref="CP51">SUMPRODUCT(--(Data!$B$116:$AGQ$116&lt;&gt;"")*(Data!B66:AGQ66&lt;&gt;""))</f>
        <v>0</v>
      </c>
      <c r="CQ51" s="2" cm="1">
        <f t="array" ref="CQ51">SUMPRODUCT(--(Data!$B$117:$AGQ$117&lt;&gt;"")*(Data!B66:AGQ66&lt;&gt;""))</f>
        <v>0</v>
      </c>
      <c r="CR51" s="2" cm="1">
        <f t="array" ref="CR51">SUMPRODUCT(--(Data!$B$118:$AGQ$118&lt;&gt;"")*(Data!B66:AGQ66&lt;&gt;""))</f>
        <v>0</v>
      </c>
      <c r="CS51" s="2" cm="1">
        <f t="array" ref="CS51">SUMPRODUCT(--(Data!$B$119:$AGQ$119&lt;&gt;"")*(Data!B66:AGQ66&lt;&gt;""))</f>
        <v>0</v>
      </c>
      <c r="CT51" s="2" cm="1">
        <f t="array" ref="CT51">SUMPRODUCT(--(Data!$B$120:$AGQ$120&lt;&gt;"")*(Data!B66:AGQ66&lt;&gt;""))</f>
        <v>0</v>
      </c>
      <c r="CU51" s="2" cm="1">
        <f t="array" ref="CU51">SUMPRODUCT(--(Data!$B$121:$AGQ$121&lt;&gt;"")*(Data!B66:AGQ66&lt;&gt;""))</f>
        <v>0</v>
      </c>
      <c r="CV51" s="2" cm="1">
        <f t="array" ref="CV51">SUMPRODUCT(--(Data!$B$122:$AGQ$122&lt;&gt;"")*(Data!B66:AGQ66&lt;&gt;""))</f>
        <v>0</v>
      </c>
      <c r="CW51" s="2" cm="1">
        <f t="array" ref="CW51">SUMPRODUCT(--(Data!$B$123:$AGQ$123&lt;&gt;"")*(Data!B66:AGQ66&lt;&gt;""))</f>
        <v>0</v>
      </c>
      <c r="CX51" s="2" cm="1">
        <f t="array" ref="CX51">SUMPRODUCT(--(Data!$B$124:$AGQ$124&lt;&gt;"")*(Data!B66:AGQ66&lt;&gt;""))</f>
        <v>0</v>
      </c>
      <c r="CY51" s="2" cm="1">
        <f t="array" ref="CY51">SUMPRODUCT(--(Data!$B$125:$AGQ$125&lt;&gt;"")*(Data!B66:AGQ66&lt;&gt;""))</f>
        <v>0</v>
      </c>
      <c r="CZ51" s="2" cm="1">
        <f t="array" ref="CZ51">SUMPRODUCT(--(Data!$B$126:$AGQ$126&lt;&gt;"")*(Data!B66:AGQ66&lt;&gt;""))</f>
        <v>0</v>
      </c>
      <c r="DA51" s="2" cm="1">
        <f t="array" ref="DA51">SUMPRODUCT(--(Data!$B$127:$AGQ$127&lt;&gt;"")*(Data!B66:AGQ66&lt;&gt;""))</f>
        <v>0</v>
      </c>
      <c r="DB51" s="2" cm="1">
        <f t="array" ref="DB51">SUMPRODUCT(--(Data!$B$128:$AGQ$128&lt;&gt;"")*(Data!B66:AGQ66&lt;&gt;""))</f>
        <v>0</v>
      </c>
      <c r="DC51" s="2" cm="1">
        <f t="array" ref="DC51">SUMPRODUCT(--(Data!$B$129:$AGQ$129&lt;&gt;"")*(Data!B66:AGQ66&lt;&gt;""))</f>
        <v>0</v>
      </c>
      <c r="DD51" s="2" cm="1">
        <f t="array" ref="DD51">SUMPRODUCT(--(Data!$B$130:$AGQ$130&lt;&gt;"")*(Data!B66:AGQ66&lt;&gt;""))</f>
        <v>0</v>
      </c>
      <c r="DE51" s="2" cm="1">
        <f t="array" ref="DE51">SUMPRODUCT(--(Data!$B$131:$AGQ$131&lt;&gt;"")*(Data!B66:AGQ66&lt;&gt;""))</f>
        <v>0</v>
      </c>
      <c r="DF51" s="2" cm="1">
        <f t="array" ref="DF51">SUMPRODUCT(--(Data!$B$132:$AGQ$132&lt;&gt;"")*(Data!B66:AGQ66&lt;&gt;""))</f>
        <v>0</v>
      </c>
      <c r="DG51" s="2" cm="1">
        <f t="array" ref="DG51">SUMPRODUCT(--(Data!$B$133:$AGQ$133&lt;&gt;"")*(Data!B66:AGQ66&lt;&gt;""))</f>
        <v>0</v>
      </c>
      <c r="DH51" s="2" cm="1">
        <f t="array" ref="DH51">SUMPRODUCT(--(Data!$B$134:$AGQ$134&lt;&gt;"")*(Data!B66:AGQ66&lt;&gt;""))</f>
        <v>0</v>
      </c>
      <c r="DI51" s="2" cm="1">
        <f t="array" ref="DI51">SUMPRODUCT(--(Data!$B$135:$AGQ$135&lt;&gt;"")*(Data!B66:AGQ66&lt;&gt;""))</f>
        <v>0</v>
      </c>
      <c r="DJ51" s="2" cm="1">
        <f t="array" ref="DJ51">SUMPRODUCT(--(Data!$B$136:$AGQ$136&lt;&gt;"")*(Data!B66:AGQ66&lt;&gt;""))</f>
        <v>0</v>
      </c>
      <c r="DK51" s="2" cm="1">
        <f t="array" ref="DK51">SUMPRODUCT(--(Data!$B$137:$AGQ$137&lt;&gt;"")*(Data!B66:AGQ66&lt;&gt;""))</f>
        <v>0</v>
      </c>
      <c r="DL51" s="2" cm="1">
        <f t="array" ref="DL51">SUMPRODUCT(--(Data!$B$138:$AGQ$138&lt;&gt;"")*(Data!B66:AGQ66&lt;&gt;""))</f>
        <v>0</v>
      </c>
      <c r="DM51" s="2" cm="1">
        <f t="array" ref="DM51">SUMPRODUCT(--(Data!$B$139:$AGQ$139&lt;&gt;"")*(Data!B66:AGQ66&lt;&gt;""))</f>
        <v>0</v>
      </c>
      <c r="DN51" s="2" cm="1">
        <f t="array" ref="DN51">SUMPRODUCT(--(Data!$B$140:$AGQ$140&lt;&gt;"")*(Data!B66:AGQ66&lt;&gt;""))</f>
        <v>0</v>
      </c>
      <c r="DO51" s="2" cm="1">
        <f t="array" ref="DO51">SUMPRODUCT(--(Data!$B$141:$AGQ$141&lt;&gt;"")*(Data!B66:AGQ66&lt;&gt;""))</f>
        <v>0</v>
      </c>
      <c r="DP51" s="2" cm="1">
        <f t="array" ref="DP51">SUMPRODUCT(--(Data!$B$142:$AGQ$142&lt;&gt;"")*(Data!B66:AGQ66&lt;&gt;""))</f>
        <v>0</v>
      </c>
      <c r="DQ51" s="2" cm="1">
        <f t="array" ref="DQ51">SUMPRODUCT(--(Data!$B$143:$AGQ$143&lt;&gt;"")*(Data!B66:AGQ66&lt;&gt;""))</f>
        <v>0</v>
      </c>
      <c r="DR51" s="2" cm="1">
        <f t="array" ref="DR51">SUMPRODUCT(--(Data!$B$144:$AGQ$144&lt;&gt;"")*(Data!B66:AGQ66&lt;&gt;""))</f>
        <v>0</v>
      </c>
      <c r="DS51" s="2" cm="1">
        <f t="array" ref="DS51">SUMPRODUCT(--(Data!$B$145:$AGQ$145&lt;&gt;"")*(Data!B66:AGQ66&lt;&gt;""))</f>
        <v>0</v>
      </c>
      <c r="DT51" s="2" cm="1">
        <f t="array" ref="DT51">SUMPRODUCT(--(Data!$B$146:$AGQ$146&lt;&gt;"")*(Data!B66:AGQ66&lt;&gt;""))</f>
        <v>0</v>
      </c>
      <c r="DU51" s="2" cm="1">
        <f t="array" ref="DU51">SUMPRODUCT(--(Data!$B$147:$AGQ$147&lt;&gt;"")*(Data!B66:AGQ66&lt;&gt;""))</f>
        <v>0</v>
      </c>
      <c r="DV51" s="2" cm="1">
        <f t="array" ref="DV51">SUMPRODUCT(--(Data!$B$148:$AGQ$148&lt;&gt;"")*(Data!B66:AGQ66&lt;&gt;""))</f>
        <v>0</v>
      </c>
      <c r="DW51" s="2" cm="1">
        <f t="array" ref="DW51">SUMPRODUCT(--(Data!$B$149:$AGQ$149&lt;&gt;"")*(Data!B66:AGQ66&lt;&gt;""))</f>
        <v>0</v>
      </c>
      <c r="DX51" s="2" cm="1">
        <f t="array" ref="DX51">SUMPRODUCT(--(Data!$B$150:$AGQ$150&lt;&gt;"")*(Data!B66:AGQ66&lt;&gt;""))</f>
        <v>0</v>
      </c>
      <c r="DY51" s="2" cm="1">
        <f t="array" ref="DY51">SUMPRODUCT(--(Data!$B$151:$AGQ$151&lt;&gt;"")*(Data!B66:AGQ66&lt;&gt;""))</f>
        <v>0</v>
      </c>
      <c r="DZ51" s="2" cm="1">
        <f t="array" ref="DZ51">SUMPRODUCT(--(Data!$B$152:$AGQ$152&lt;&gt;"")*(Data!B66:AGQ66&lt;&gt;""))</f>
        <v>0</v>
      </c>
      <c r="EA51" s="2" cm="1">
        <f t="array" ref="EA51">SUMPRODUCT(--(Data!$B$153:$AGQ$153&lt;&gt;"")*(Data!B66:AGQ66&lt;&gt;""))</f>
        <v>0</v>
      </c>
      <c r="EB51" s="2" cm="1">
        <f t="array" ref="EB51">SUMPRODUCT(--(Data!$B$154:$AGQ$154&lt;&gt;"")*(Data!B66:AGQ66&lt;&gt;""))</f>
        <v>0</v>
      </c>
      <c r="EC51" s="2" cm="1">
        <f t="array" ref="EC51">SUMPRODUCT(--(Data!$B$155:$AGQ$155&lt;&gt;"")*(Data!B66:AGQ66&lt;&gt;""))</f>
        <v>0</v>
      </c>
      <c r="ED51" s="2" cm="1">
        <f t="array" ref="ED51">SUMPRODUCT(--(Data!$B$156:$AGQ$156&lt;&gt;"")*(Data!B66:AGQ66&lt;&gt;""))</f>
        <v>0</v>
      </c>
      <c r="EE51" s="2" cm="1">
        <f t="array" ref="EE51">SUMPRODUCT(--(Data!$B$157:$AGQ$157&lt;&gt;"")*(Data!B66:AGQ66&lt;&gt;""))</f>
        <v>0</v>
      </c>
      <c r="EF51" s="2" cm="1">
        <f t="array" ref="EF51">SUMPRODUCT(--(Data!$B$158:$AGQ$158&lt;&gt;"")*(Data!B66:AGQ66&lt;&gt;""))</f>
        <v>0</v>
      </c>
      <c r="EG51" s="2" cm="1">
        <f t="array" ref="EG51">SUMPRODUCT(--(Data!$B$159:$AGQ$159&lt;&gt;"")*(Data!B66:AGQ66&lt;&gt;""))</f>
        <v>0</v>
      </c>
      <c r="EH51" s="2" cm="1">
        <f t="array" ref="EH51">SUMPRODUCT(--(Data!$B$160:$AGQ$160&lt;&gt;"")*(Data!B66:AGQ66&lt;&gt;""))</f>
        <v>0</v>
      </c>
      <c r="EI51" s="2" cm="1">
        <f t="array" ref="EI51">SUMPRODUCT(--(Data!$B$161:$AGQ$161&lt;&gt;"")*(Data!B66:AGQ66&lt;&gt;""))</f>
        <v>0</v>
      </c>
      <c r="EJ51" s="2" cm="1">
        <f t="array" ref="EJ51">SUMPRODUCT(--(Data!$B$162:$AGQ$162&lt;&gt;"")*(Data!B66:AGQ66&lt;&gt;""))</f>
        <v>0</v>
      </c>
      <c r="EK51" s="2" cm="1">
        <f t="array" ref="EK51">SUMPRODUCT(--(Data!$B$163:$AGQ$163&lt;&gt;"")*(Data!B66:AGQ66&lt;&gt;""))</f>
        <v>0</v>
      </c>
      <c r="EL51" s="2" cm="1">
        <f t="array" ref="EL51">SUMPRODUCT(--(Data!$B$164:$AGQ$164&lt;&gt;"")*(Data!B66:AGQ66&lt;&gt;""))</f>
        <v>0</v>
      </c>
      <c r="EM51" s="2" cm="1">
        <f t="array" ref="EM51">SUMPRODUCT(--(Data!$B$165:$AGQ$165&lt;&gt;"")*(Data!B66:AGQ66&lt;&gt;""))</f>
        <v>0</v>
      </c>
      <c r="EN51" s="2" cm="1">
        <f t="array" ref="EN51">SUMPRODUCT(--(Data!$B$166:$AGQ$166&lt;&gt;"")*(Data!B66:AGQ66&lt;&gt;""))</f>
        <v>0</v>
      </c>
      <c r="EU51" s="2" t="str">
        <f t="shared" si="2"/>
        <v>RTAB-MAP S2M</v>
      </c>
      <c r="EV51" s="2">
        <f t="shared" si="3"/>
        <v>12</v>
      </c>
    </row>
    <row r="52" spans="1:152" x14ac:dyDescent="0.25">
      <c r="A52" s="1" t="str">
        <f>Data!A67</f>
        <v>RTAB. Stereo. Viso2</v>
      </c>
      <c r="B52" s="12" t="s">
        <v>294</v>
      </c>
      <c r="C52" s="2" cm="1">
        <f t="array" ref="C52">SUMPRODUCT(--(Data!$B$25:$AGQ$25&lt;&gt;"")*(Data!B67:AGQ67&lt;&gt;""))</f>
        <v>0</v>
      </c>
      <c r="D52" s="2" cm="1">
        <f t="array" ref="D52">SUMPRODUCT(--(Data!$B$26:$AGQ$26&lt;&gt;"")*(Data!B67:AGQ67&lt;&gt;""))</f>
        <v>11</v>
      </c>
      <c r="E52" s="2" cm="1">
        <f t="array" ref="E52">SUMPRODUCT(--(Data!$B$27:$AGQ$27&lt;&gt;"")*(Data!B67:AGQ67&lt;&gt;""))</f>
        <v>0</v>
      </c>
      <c r="F52" s="2" cm="1">
        <f t="array" ref="F52">SUMPRODUCT(--(Data!$B$28:$AGQ$28&lt;&gt;"")*(Data!B67:AGQ67&lt;&gt;""))</f>
        <v>0</v>
      </c>
      <c r="G52" s="2" cm="1">
        <f t="array" ref="G52">SUMPRODUCT(--(Data!$B$29:$AGQ$29&lt;&gt;"")*(Data!B67:AGQ67&lt;&gt;""))</f>
        <v>0</v>
      </c>
      <c r="H52" s="2" cm="1">
        <f t="array" ref="H52">SUMPRODUCT(--(Data!$B$30:$AGQ$30&lt;&gt;"")*(Data!B67:AGQ67&lt;&gt;""))</f>
        <v>0</v>
      </c>
      <c r="I52" s="2" cm="1">
        <f t="array" ref="I52">SUMPRODUCT(--(Data!$B$31:$AGQ$31&lt;&gt;"")*(Data!B67:AGQ67&lt;&gt;""))</f>
        <v>0</v>
      </c>
      <c r="J52" s="2" cm="1">
        <f t="array" ref="J52">SUMPRODUCT(--(Data!$B$32:$AGQ$32&lt;&gt;"")*(Data!B67:AGQ67&lt;&gt;""))</f>
        <v>0</v>
      </c>
      <c r="K52" s="2" cm="1">
        <f t="array" ref="K52">SUMPRODUCT(--(Data!$B$33:$AGQ$33&lt;&gt;"")*(Data!B67:AGQ67&lt;&gt;""))</f>
        <v>0</v>
      </c>
      <c r="L52" s="2" cm="1">
        <f t="array" ref="L52">SUMPRODUCT(--(Data!$B$34:$AGQ$34&lt;&gt;"")*(Data!B67:AGQ67&lt;&gt;""))</f>
        <v>0</v>
      </c>
      <c r="M52" s="2" cm="1">
        <f t="array" ref="M52">SUMPRODUCT(--(Data!$B$35:$AGQ$35&lt;&gt;"")*(Data!B67:AGQ67&lt;&gt;""))</f>
        <v>0</v>
      </c>
      <c r="N52" s="2" cm="1">
        <f t="array" ref="N52">SUMPRODUCT(--(Data!$B$36:$AGQ$36&lt;&gt;"")*(Data!B67:AGQ67&lt;&gt;""))</f>
        <v>0</v>
      </c>
      <c r="O52" s="2" cm="1">
        <f t="array" ref="O52">SUMPRODUCT(--(Data!$B$37:$AGQ$37&lt;&gt;"")*(Data!B67:AGQ67&lt;&gt;""))</f>
        <v>0</v>
      </c>
      <c r="P52" s="2" cm="1">
        <f t="array" ref="P52">SUMPRODUCT(--(Data!$B$38:$AGQ$38&lt;&gt;"")*(Data!B67:AGQ67&lt;&gt;""))</f>
        <v>0</v>
      </c>
      <c r="Q52" s="2" cm="1">
        <f t="array" ref="Q52">SUMPRODUCT(--(Data!$B$39:$AGQ$39&lt;&gt;"")*(Data!B67:AGQ67&lt;&gt;""))</f>
        <v>0</v>
      </c>
      <c r="R52" s="2" cm="1">
        <f t="array" ref="R52">SUMPRODUCT(--(Data!$B$40:$AGQ$40&lt;&gt;"")*(Data!B67:AGQ67&lt;&gt;""))</f>
        <v>0</v>
      </c>
      <c r="S52" s="2" cm="1">
        <f t="array" ref="S52">SUMPRODUCT(--(Data!$B$41:$AGQ$41&lt;&gt;"")*(Data!B67:AGQ67&lt;&gt;""))</f>
        <v>0</v>
      </c>
      <c r="T52" s="2" cm="1">
        <f t="array" ref="T52">SUMPRODUCT(--(Data!$B$42:$AGQ$42&lt;&gt;"")*(Data!B67:AGQ67&lt;&gt;""))</f>
        <v>0</v>
      </c>
      <c r="U52" s="2" cm="1">
        <f t="array" ref="U52">SUMPRODUCT(--(Data!$B$43:$AGQ$43&lt;&gt;"")*(Data!B67:AGQ67&lt;&gt;""))</f>
        <v>0</v>
      </c>
      <c r="V52" s="2" cm="1">
        <f t="array" ref="V52">SUMPRODUCT(--(Data!$B$44:$AGQ$44&lt;&gt;"")*(Data!B67:AGQ67&lt;&gt;""))</f>
        <v>11</v>
      </c>
      <c r="W52" s="2" cm="1">
        <f t="array" ref="W52">SUMPRODUCT(--(Data!$B$45:$AGQ$45&lt;&gt;"")*(Data!B67:AGQ67&lt;&gt;""))</f>
        <v>11</v>
      </c>
      <c r="X52" s="2" cm="1">
        <f t="array" ref="X52">SUMPRODUCT(--(Data!$B$46:$AGQ$46&lt;&gt;"")*(Data!B67:AGQ67&lt;&gt;""))</f>
        <v>0</v>
      </c>
      <c r="Y52" s="2" cm="1">
        <f t="array" ref="Y52">SUMPRODUCT(--(Data!$B$47:$AGQ$47&lt;&gt;"")*(Data!B67:AGQ67&lt;&gt;""))</f>
        <v>0</v>
      </c>
      <c r="Z52" s="2" cm="1">
        <f t="array" ref="Z52">SUMPRODUCT(--(Data!$B$48:$AGQ$48&lt;&gt;"")*(Data!B67:AGQ67&lt;&gt;""))</f>
        <v>0</v>
      </c>
      <c r="AA52" s="2" cm="1">
        <f t="array" ref="AA52">SUMPRODUCT(--(Data!$B$49:$AGQ$49&lt;&gt;"")*(Data!B67:AGQ67&lt;&gt;""))</f>
        <v>0</v>
      </c>
      <c r="AB52" s="2" cm="1">
        <f t="array" ref="AB52">SUMPRODUCT(--(Data!$B$50:$AGQ$50&lt;&gt;"")*(Data!B67:AGQ67&lt;&gt;""))</f>
        <v>0</v>
      </c>
      <c r="AC52" s="2" cm="1">
        <f t="array" ref="AC52">SUMPRODUCT(--(Data!$B$51:$AGQ$51&lt;&gt;"")*(Data!B67:AGQ67&lt;&gt;""))</f>
        <v>0</v>
      </c>
      <c r="AD52" s="2" cm="1">
        <f t="array" ref="AD52">SUMPRODUCT(--(Data!$B$52:$AGQ$52&lt;&gt;"")*(Data!B67:AGQ67&lt;&gt;""))</f>
        <v>0</v>
      </c>
      <c r="AE52" s="2" cm="1">
        <f t="array" ref="AE52">SUMPRODUCT(--(Data!$B$53:$AGQ$53&lt;&gt;"")*(Data!B67:AGQ67&lt;&gt;""))</f>
        <v>0</v>
      </c>
      <c r="AF52" s="2" cm="1">
        <f t="array" ref="AF52">SUMPRODUCT(--(Data!$B$54:$AGQ$54&lt;&gt;"")*(Data!B67:AGQ67&lt;&gt;""))</f>
        <v>0</v>
      </c>
      <c r="AG52" s="2" cm="1">
        <f t="array" ref="AG52">SUMPRODUCT(--(Data!$B$55:$AGQ$55&lt;&gt;"")*(Data!B67:AGQ67&lt;&gt;""))</f>
        <v>0</v>
      </c>
      <c r="AH52" s="2" cm="1">
        <f t="array" ref="AH52">SUMPRODUCT(--(Data!$B$56:$AGQ$56&lt;&gt;"")*(Data!B67:AGQ67&lt;&gt;""))</f>
        <v>11</v>
      </c>
      <c r="AI52" s="2" cm="1">
        <f t="array" ref="AI52">SUMPRODUCT(--(Data!$B$57:$AGQ$57&lt;&gt;"")*(Data!B67:AGQ67&lt;&gt;""))</f>
        <v>11</v>
      </c>
      <c r="AJ52" s="2" cm="1">
        <f t="array" ref="AJ52">SUMPRODUCT(--(Data!$B$58:$AGQ$58&lt;&gt;"")*(Data!B67:AGQ67&lt;&gt;""))</f>
        <v>0</v>
      </c>
      <c r="AK52" s="2" cm="1">
        <f t="array" ref="AK52">SUMPRODUCT(--(Data!$B$59:$AGQ$59&lt;&gt;"")*(Data!B67:AGQ67&lt;&gt;""))</f>
        <v>0</v>
      </c>
      <c r="AL52" s="2" cm="1">
        <f t="array" ref="AL52">SUMPRODUCT(--(Data!$B$60:$AGQ$60&lt;&gt;"")*(Data!B67:AGQ67&lt;&gt;""))</f>
        <v>11</v>
      </c>
      <c r="AM52" s="2" cm="1">
        <f t="array" ref="AM52">SUMPRODUCT(--(Data!$B$61:$AGQ$61&lt;&gt;"")*(Data!B67:AGQ67&lt;&gt;""))</f>
        <v>11</v>
      </c>
      <c r="AN52" s="2" cm="1">
        <f t="array" ref="AN52">SUMPRODUCT(--(Data!$B$62:$AGQ$62&lt;&gt;"")*(Data!B67:AGQ67&lt;&gt;""))</f>
        <v>11</v>
      </c>
      <c r="AO52" s="2" cm="1">
        <f t="array" ref="AO52">SUMPRODUCT(--(Data!$B$63:$AGQ$63&lt;&gt;"")*(Data!B67:AGQ67&lt;&gt;""))</f>
        <v>11</v>
      </c>
      <c r="AP52" s="2" cm="1">
        <f t="array" ref="AP52">SUMPRODUCT(--(Data!$B$64:$AGQ$64&lt;&gt;"")*(Data!B67:AGQ67&lt;&gt;""))</f>
        <v>11</v>
      </c>
      <c r="AQ52" s="2" cm="1">
        <f t="array" ref="AQ52">SUMPRODUCT(--(Data!$B$65:$AGQ$65&lt;&gt;"")*(Data!B67:AGQ67&lt;&gt;""))</f>
        <v>11</v>
      </c>
      <c r="AR52" s="2" cm="1">
        <f t="array" ref="AR52">SUMPRODUCT(--(Data!$B$66:$AGQ$66&lt;&gt;"")*(Data!B67:AGQ67&lt;&gt;""))</f>
        <v>11</v>
      </c>
      <c r="AS52" s="208"/>
      <c r="AT52" s="2" cm="1">
        <f t="array" ref="AT52">SUMPRODUCT(--(Data!$B$68:$AGQ$68&lt;&gt;"")*(Data!B67:AGQ67&lt;&gt;""))</f>
        <v>0</v>
      </c>
      <c r="AU52" s="2" cm="1">
        <f t="array" ref="AU52">SUMPRODUCT(--(Data!$B$69:$AGQ$69&lt;&gt;"")*(Data!B67:AGQ67&lt;&gt;""))</f>
        <v>0</v>
      </c>
      <c r="AV52" s="2" cm="1">
        <f t="array" ref="AV52">SUMPRODUCT(--(Data!$B$70:$AGQ$70&lt;&gt;"")*(Data!B67:AGQ67&lt;&gt;""))</f>
        <v>0</v>
      </c>
      <c r="AW52" s="2" cm="1">
        <f t="array" ref="AW52">SUMPRODUCT(--(Data!$B$71:$AGQ$71&lt;&gt;"")*(Data!B67:AGQ67&lt;&gt;""))</f>
        <v>0</v>
      </c>
      <c r="AX52" s="2" cm="1">
        <f t="array" ref="AX52">SUMPRODUCT(--(Data!$B$72:$AGQ$72&lt;&gt;"")*(Data!B67:AGQ67&lt;&gt;""))</f>
        <v>0</v>
      </c>
      <c r="AY52" s="2" cm="1">
        <f t="array" ref="AY52">SUMPRODUCT(--(Data!$B$73:$AGQ$73&lt;&gt;"")*(Data!B67:AGQ67&lt;&gt;""))</f>
        <v>0</v>
      </c>
      <c r="AZ52" s="2" cm="1">
        <f t="array" ref="AZ52">SUMPRODUCT(--(Data!$B$74:$AGQ$74&lt;&gt;"")*(Data!B67:AGQ67&lt;&gt;""))</f>
        <v>0</v>
      </c>
      <c r="BA52" s="2" cm="1">
        <f t="array" ref="BA52">SUMPRODUCT(--(Data!$B$75:$AGQ$75&lt;&gt;"")*(Data!B67:AGQ67&lt;&gt;""))</f>
        <v>0</v>
      </c>
      <c r="BB52" s="2" cm="1">
        <f t="array" ref="BB52">SUMPRODUCT(--(Data!$B$76:$AGQ$76&lt;&gt;"")*(Data!B67:AGQ67&lt;&gt;""))</f>
        <v>0</v>
      </c>
      <c r="BC52" s="2" cm="1">
        <f t="array" ref="BC52">SUMPRODUCT(--(Data!$B$77:$AGQ$77&lt;&gt;"")*(Data!B67:AGQ67&lt;&gt;""))</f>
        <v>0</v>
      </c>
      <c r="BD52" s="2" cm="1">
        <f t="array" ref="BD52">SUMPRODUCT(--(Data!$B$78:$AGQ$78&lt;&gt;"")*(Data!B67:AGQ67&lt;&gt;""))</f>
        <v>0</v>
      </c>
      <c r="BE52" s="2" cm="1">
        <f t="array" ref="BE52">SUMPRODUCT(--(Data!$B$79:$AGQ$79&lt;&gt;"")*(Data!B67:AGQ67&lt;&gt;""))</f>
        <v>0</v>
      </c>
      <c r="BF52" s="2" cm="1">
        <f t="array" ref="BF52">SUMPRODUCT(--(Data!$B$80:$AGQ$80&lt;&gt;"")*(Data!B67:AGQ67&lt;&gt;""))</f>
        <v>0</v>
      </c>
      <c r="BG52" s="2" cm="1">
        <f t="array" ref="BG52">SUMPRODUCT(--(Data!$B$81:$AGQ$81&lt;&gt;"")*(Data!B67:AGQ67&lt;&gt;""))</f>
        <v>0</v>
      </c>
      <c r="BH52" s="2" cm="1">
        <f t="array" ref="BH52">SUMPRODUCT(--(Data!$B$82:$AGQ$82&lt;&gt;"")*(Data!B67:AGQ67&lt;&gt;""))</f>
        <v>0</v>
      </c>
      <c r="BI52" s="2" cm="1">
        <f t="array" ref="BI52">SUMPRODUCT(--(Data!$B$83:$AGQ$83&lt;&gt;"")*(Data!B67:AGQ67&lt;&gt;""))</f>
        <v>0</v>
      </c>
      <c r="BJ52" s="2" cm="1">
        <f t="array" ref="BJ52">SUMPRODUCT(--(Data!$B$84:$AGQ$84&lt;&gt;"")*(Data!B67:AGQ67&lt;&gt;""))</f>
        <v>0</v>
      </c>
      <c r="BK52" s="2" cm="1">
        <f t="array" ref="BK52">SUMPRODUCT(--(Data!$B$85:$AGQ$85&lt;&gt;"")*(Data!B67:AGQ67&lt;&gt;""))</f>
        <v>0</v>
      </c>
      <c r="BL52" s="2" cm="1">
        <f t="array" ref="BL52">SUMPRODUCT(--(Data!$B$86:$AGQ$86&lt;&gt;"")*(Data!B67:AGQ67&lt;&gt;""))</f>
        <v>0</v>
      </c>
      <c r="BM52" s="2" cm="1">
        <f t="array" ref="BM52">SUMPRODUCT(--(Data!$B$87:$AGQ$87&lt;&gt;"")*(Data!B67:AGQ67&lt;&gt;""))</f>
        <v>0</v>
      </c>
      <c r="BN52" s="2" cm="1">
        <f t="array" ref="BN52">SUMPRODUCT(--(Data!$B$88:$AGQ$88&lt;&gt;"")*(Data!B67:AGQ67&lt;&gt;""))</f>
        <v>0</v>
      </c>
      <c r="BO52" s="2" cm="1">
        <f t="array" ref="BO52">SUMPRODUCT(--(Data!$B$89:$AGQ$89&lt;&gt;"")*(Data!B67:AGQ67&lt;&gt;""))</f>
        <v>0</v>
      </c>
      <c r="BP52" s="2" cm="1">
        <f t="array" ref="BP52">SUMPRODUCT(--(Data!$B$90:$AGQ$90&lt;&gt;"")*(Data!B67:AGQ67&lt;&gt;""))</f>
        <v>0</v>
      </c>
      <c r="BQ52" s="2" cm="1">
        <f t="array" ref="BQ52">SUMPRODUCT(--(Data!$B$91:$AGQ$91&lt;&gt;"")*(Data!B67:AGQ67&lt;&gt;""))</f>
        <v>0</v>
      </c>
      <c r="BR52" s="2" cm="1">
        <f t="array" ref="BR52">SUMPRODUCT(--(Data!$B$92:$AGQ$92&lt;&gt;"")*(Data!B67:AGQ67&lt;&gt;""))</f>
        <v>0</v>
      </c>
      <c r="BS52" s="2" cm="1">
        <f t="array" ref="BS52">SUMPRODUCT(--(Data!$B$93:$AGQ$93&lt;&gt;"")*(Data!B67:AGQ67&lt;&gt;""))</f>
        <v>0</v>
      </c>
      <c r="BT52" s="2" cm="1">
        <f t="array" ref="BT52">SUMPRODUCT(--(Data!$B$94:$AGQ$94&lt;&gt;"")*(Data!B67:AGQ67&lt;&gt;""))</f>
        <v>0</v>
      </c>
      <c r="BU52" s="2" cm="1">
        <f t="array" ref="BU52">SUMPRODUCT(--(Data!$B$95:$AGQ$95&lt;&gt;"")*(Data!B67:AGQ67&lt;&gt;""))</f>
        <v>0</v>
      </c>
      <c r="BV52" s="2" cm="1">
        <f t="array" ref="BV52">SUMPRODUCT(--(Data!$B$96:$AGQ$96&lt;&gt;"")*(Data!B67:AGQ67&lt;&gt;""))</f>
        <v>0</v>
      </c>
      <c r="BW52" s="2" cm="1">
        <f t="array" ref="BW52">SUMPRODUCT(--(Data!$B$97:$AGQ$97&lt;&gt;"")*(Data!B67:AGQ67&lt;&gt;""))</f>
        <v>0</v>
      </c>
      <c r="BX52" s="2" cm="1">
        <f t="array" ref="BX52">SUMPRODUCT(--(Data!$B$98:$AGQ$98&lt;&gt;"")*(Data!B67:AGQ67&lt;&gt;""))</f>
        <v>0</v>
      </c>
      <c r="BY52" s="2" cm="1">
        <f t="array" ref="BY52">SUMPRODUCT(--(Data!$B$99:$AGQ$99&lt;&gt;"")*(Data!B67:AGQ67&lt;&gt;""))</f>
        <v>0</v>
      </c>
      <c r="BZ52" s="2" cm="1">
        <f t="array" ref="BZ52">SUMPRODUCT(--(Data!$B$100:$AGQ$100&lt;&gt;"")*(Data!B67:AGQ67&lt;&gt;""))</f>
        <v>0</v>
      </c>
      <c r="CA52" s="2" cm="1">
        <f t="array" ref="CA52">SUMPRODUCT(--(Data!$B$101:$AGQ$101&lt;&gt;"")*(Data!B67:AGQ67&lt;&gt;""))</f>
        <v>0</v>
      </c>
      <c r="CB52" s="2" cm="1">
        <f t="array" ref="CB52">SUMPRODUCT(--(Data!$B$102:$AGQ$102&lt;&gt;"")*(Data!B67:AGQ67&lt;&gt;""))</f>
        <v>0</v>
      </c>
      <c r="CC52" s="2" cm="1">
        <f t="array" ref="CC52">SUMPRODUCT(--(Data!$B$103:$AGQ$103&lt;&gt;"")*(Data!B67:AGQ67&lt;&gt;""))</f>
        <v>0</v>
      </c>
      <c r="CD52" s="2" cm="1">
        <f t="array" ref="CD52">SUMPRODUCT(--(Data!$B$104:$AGQ$104&lt;&gt;"")*(Data!B67:AGQ67&lt;&gt;""))</f>
        <v>0</v>
      </c>
      <c r="CE52" s="2" cm="1">
        <f t="array" ref="CE52">SUMPRODUCT(--(Data!$B$105:$AGQ$105&lt;&gt;"")*(Data!B67:AGQ67&lt;&gt;""))</f>
        <v>0</v>
      </c>
      <c r="CF52" s="2" cm="1">
        <f t="array" ref="CF52">SUMPRODUCT(--(Data!$B$106:$AGQ$106&lt;&gt;"")*(Data!B67:AGQ67&lt;&gt;""))</f>
        <v>0</v>
      </c>
      <c r="CG52" s="2" cm="1">
        <f t="array" ref="CG52">SUMPRODUCT(--(Data!$B$107:$AGQ$107&lt;&gt;"")*(Data!B67:AGQ67&lt;&gt;""))</f>
        <v>0</v>
      </c>
      <c r="CH52" s="2" cm="1">
        <f t="array" ref="CH52">SUMPRODUCT(--(Data!$B$108:$AGQ$108&lt;&gt;"")*(Data!B67:AGQ67&lt;&gt;""))</f>
        <v>0</v>
      </c>
      <c r="CI52" s="2" cm="1">
        <f t="array" ref="CI52">SUMPRODUCT(--(Data!$B$109:$AGQ$109&lt;&gt;"")*(Data!B67:AGQ67&lt;&gt;""))</f>
        <v>0</v>
      </c>
      <c r="CJ52" s="2" cm="1">
        <f t="array" ref="CJ52">SUMPRODUCT(--(Data!$B$110:$AGQ$110&lt;&gt;"")*(Data!B67:AGQ67&lt;&gt;""))</f>
        <v>0</v>
      </c>
      <c r="CK52" s="2" cm="1">
        <f t="array" ref="CK52">SUMPRODUCT(--(Data!$B$111:$AGQ$111&lt;&gt;"")*(Data!B67:AGQ67&lt;&gt;""))</f>
        <v>0</v>
      </c>
      <c r="CL52" s="2" cm="1">
        <f t="array" ref="CL52">SUMPRODUCT(--(Data!$B$112:$AGQ$112&lt;&gt;"")*(Data!B67:AGQ67&lt;&gt;""))</f>
        <v>0</v>
      </c>
      <c r="CM52" s="2" cm="1">
        <f t="array" ref="CM52">SUMPRODUCT(--(Data!$B$113:$AGQ$113&lt;&gt;"")*(Data!B67:AGQ67&lt;&gt;""))</f>
        <v>0</v>
      </c>
      <c r="CN52" s="2" cm="1">
        <f t="array" ref="CN52">SUMPRODUCT(--(Data!$B$114:$AGQ$114&lt;&gt;"")*(Data!B67:AGQ67&lt;&gt;""))</f>
        <v>0</v>
      </c>
      <c r="CO52" s="2" cm="1">
        <f t="array" ref="CO52">SUMPRODUCT(--(Data!$B$115:$AGQ$115&lt;&gt;"")*(Data!B67:AGQ67&lt;&gt;""))</f>
        <v>0</v>
      </c>
      <c r="CP52" s="2" cm="1">
        <f t="array" ref="CP52">SUMPRODUCT(--(Data!$B$116:$AGQ$116&lt;&gt;"")*(Data!B67:AGQ67&lt;&gt;""))</f>
        <v>0</v>
      </c>
      <c r="CQ52" s="2" cm="1">
        <f t="array" ref="CQ52">SUMPRODUCT(--(Data!$B$117:$AGQ$117&lt;&gt;"")*(Data!B67:AGQ67&lt;&gt;""))</f>
        <v>0</v>
      </c>
      <c r="CR52" s="2" cm="1">
        <f t="array" ref="CR52">SUMPRODUCT(--(Data!$B$118:$AGQ$118&lt;&gt;"")*(Data!B67:AGQ67&lt;&gt;""))</f>
        <v>0</v>
      </c>
      <c r="CS52" s="2" cm="1">
        <f t="array" ref="CS52">SUMPRODUCT(--(Data!$B$119:$AGQ$119&lt;&gt;"")*(Data!B67:AGQ67&lt;&gt;""))</f>
        <v>0</v>
      </c>
      <c r="CT52" s="2" cm="1">
        <f t="array" ref="CT52">SUMPRODUCT(--(Data!$B$120:$AGQ$120&lt;&gt;"")*(Data!B67:AGQ67&lt;&gt;""))</f>
        <v>0</v>
      </c>
      <c r="CU52" s="2" cm="1">
        <f t="array" ref="CU52">SUMPRODUCT(--(Data!$B$121:$AGQ$121&lt;&gt;"")*(Data!B67:AGQ67&lt;&gt;""))</f>
        <v>0</v>
      </c>
      <c r="CV52" s="2" cm="1">
        <f t="array" ref="CV52">SUMPRODUCT(--(Data!$B$122:$AGQ$122&lt;&gt;"")*(Data!B67:AGQ67&lt;&gt;""))</f>
        <v>0</v>
      </c>
      <c r="CW52" s="2" cm="1">
        <f t="array" ref="CW52">SUMPRODUCT(--(Data!$B$123:$AGQ$123&lt;&gt;"")*(Data!B67:AGQ67&lt;&gt;""))</f>
        <v>0</v>
      </c>
      <c r="CX52" s="2" cm="1">
        <f t="array" ref="CX52">SUMPRODUCT(--(Data!$B$124:$AGQ$124&lt;&gt;"")*(Data!B67:AGQ67&lt;&gt;""))</f>
        <v>0</v>
      </c>
      <c r="CY52" s="2" cm="1">
        <f t="array" ref="CY52">SUMPRODUCT(--(Data!$B$125:$AGQ$125&lt;&gt;"")*(Data!B67:AGQ67&lt;&gt;""))</f>
        <v>0</v>
      </c>
      <c r="CZ52" s="2" cm="1">
        <f t="array" ref="CZ52">SUMPRODUCT(--(Data!$B$126:$AGQ$126&lt;&gt;"")*(Data!B67:AGQ67&lt;&gt;""))</f>
        <v>0</v>
      </c>
      <c r="DA52" s="2" cm="1">
        <f t="array" ref="DA52">SUMPRODUCT(--(Data!$B$127:$AGQ$127&lt;&gt;"")*(Data!B67:AGQ67&lt;&gt;""))</f>
        <v>0</v>
      </c>
      <c r="DB52" s="2" cm="1">
        <f t="array" ref="DB52">SUMPRODUCT(--(Data!$B$128:$AGQ$128&lt;&gt;"")*(Data!B67:AGQ67&lt;&gt;""))</f>
        <v>0</v>
      </c>
      <c r="DC52" s="2" cm="1">
        <f t="array" ref="DC52">SUMPRODUCT(--(Data!$B$129:$AGQ$129&lt;&gt;"")*(Data!B67:AGQ67&lt;&gt;""))</f>
        <v>0</v>
      </c>
      <c r="DD52" s="2" cm="1">
        <f t="array" ref="DD52">SUMPRODUCT(--(Data!$B$130:$AGQ$130&lt;&gt;"")*(Data!B67:AGQ67&lt;&gt;""))</f>
        <v>0</v>
      </c>
      <c r="DE52" s="2" cm="1">
        <f t="array" ref="DE52">SUMPRODUCT(--(Data!$B$131:$AGQ$131&lt;&gt;"")*(Data!B67:AGQ67&lt;&gt;""))</f>
        <v>0</v>
      </c>
      <c r="DF52" s="2" cm="1">
        <f t="array" ref="DF52">SUMPRODUCT(--(Data!$B$132:$AGQ$132&lt;&gt;"")*(Data!B67:AGQ67&lt;&gt;""))</f>
        <v>0</v>
      </c>
      <c r="DG52" s="2" cm="1">
        <f t="array" ref="DG52">SUMPRODUCT(--(Data!$B$133:$AGQ$133&lt;&gt;"")*(Data!B67:AGQ67&lt;&gt;""))</f>
        <v>0</v>
      </c>
      <c r="DH52" s="2" cm="1">
        <f t="array" ref="DH52">SUMPRODUCT(--(Data!$B$134:$AGQ$134&lt;&gt;"")*(Data!B67:AGQ67&lt;&gt;""))</f>
        <v>0</v>
      </c>
      <c r="DI52" s="2" cm="1">
        <f t="array" ref="DI52">SUMPRODUCT(--(Data!$B$135:$AGQ$135&lt;&gt;"")*(Data!B67:AGQ67&lt;&gt;""))</f>
        <v>0</v>
      </c>
      <c r="DJ52" s="2" cm="1">
        <f t="array" ref="DJ52">SUMPRODUCT(--(Data!$B$136:$AGQ$136&lt;&gt;"")*(Data!B67:AGQ67&lt;&gt;""))</f>
        <v>0</v>
      </c>
      <c r="DK52" s="2" cm="1">
        <f t="array" ref="DK52">SUMPRODUCT(--(Data!$B$137:$AGQ$137&lt;&gt;"")*(Data!B67:AGQ67&lt;&gt;""))</f>
        <v>0</v>
      </c>
      <c r="DL52" s="2" cm="1">
        <f t="array" ref="DL52">SUMPRODUCT(--(Data!$B$138:$AGQ$138&lt;&gt;"")*(Data!B67:AGQ67&lt;&gt;""))</f>
        <v>0</v>
      </c>
      <c r="DM52" s="2" cm="1">
        <f t="array" ref="DM52">SUMPRODUCT(--(Data!$B$139:$AGQ$139&lt;&gt;"")*(Data!B67:AGQ67&lt;&gt;""))</f>
        <v>0</v>
      </c>
      <c r="DN52" s="2" cm="1">
        <f t="array" ref="DN52">SUMPRODUCT(--(Data!$B$140:$AGQ$140&lt;&gt;"")*(Data!B67:AGQ67&lt;&gt;""))</f>
        <v>0</v>
      </c>
      <c r="DO52" s="2" cm="1">
        <f t="array" ref="DO52">SUMPRODUCT(--(Data!$B$141:$AGQ$141&lt;&gt;"")*(Data!B67:AGQ67&lt;&gt;""))</f>
        <v>0</v>
      </c>
      <c r="DP52" s="2" cm="1">
        <f t="array" ref="DP52">SUMPRODUCT(--(Data!$B$142:$AGQ$142&lt;&gt;"")*(Data!B67:AGQ67&lt;&gt;""))</f>
        <v>0</v>
      </c>
      <c r="DQ52" s="2" cm="1">
        <f t="array" ref="DQ52">SUMPRODUCT(--(Data!$B$143:$AGQ$143&lt;&gt;"")*(Data!B67:AGQ67&lt;&gt;""))</f>
        <v>0</v>
      </c>
      <c r="DR52" s="2" cm="1">
        <f t="array" ref="DR52">SUMPRODUCT(--(Data!$B$144:$AGQ$144&lt;&gt;"")*(Data!B67:AGQ67&lt;&gt;""))</f>
        <v>0</v>
      </c>
      <c r="DS52" s="2" cm="1">
        <f t="array" ref="DS52">SUMPRODUCT(--(Data!$B$145:$AGQ$145&lt;&gt;"")*(Data!B67:AGQ67&lt;&gt;""))</f>
        <v>0</v>
      </c>
      <c r="DT52" s="2" cm="1">
        <f t="array" ref="DT52">SUMPRODUCT(--(Data!$B$146:$AGQ$146&lt;&gt;"")*(Data!B67:AGQ67&lt;&gt;""))</f>
        <v>0</v>
      </c>
      <c r="DU52" s="2" cm="1">
        <f t="array" ref="DU52">SUMPRODUCT(--(Data!$B$147:$AGQ$147&lt;&gt;"")*(Data!B67:AGQ67&lt;&gt;""))</f>
        <v>0</v>
      </c>
      <c r="DV52" s="2" cm="1">
        <f t="array" ref="DV52">SUMPRODUCT(--(Data!$B$148:$AGQ$148&lt;&gt;"")*(Data!B67:AGQ67&lt;&gt;""))</f>
        <v>0</v>
      </c>
      <c r="DW52" s="2" cm="1">
        <f t="array" ref="DW52">SUMPRODUCT(--(Data!$B$149:$AGQ$149&lt;&gt;"")*(Data!B67:AGQ67&lt;&gt;""))</f>
        <v>0</v>
      </c>
      <c r="DX52" s="2" cm="1">
        <f t="array" ref="DX52">SUMPRODUCT(--(Data!$B$150:$AGQ$150&lt;&gt;"")*(Data!B67:AGQ67&lt;&gt;""))</f>
        <v>0</v>
      </c>
      <c r="DY52" s="2" cm="1">
        <f t="array" ref="DY52">SUMPRODUCT(--(Data!$B$151:$AGQ$151&lt;&gt;"")*(Data!B67:AGQ67&lt;&gt;""))</f>
        <v>0</v>
      </c>
      <c r="DZ52" s="2" cm="1">
        <f t="array" ref="DZ52">SUMPRODUCT(--(Data!$B$152:$AGQ$152&lt;&gt;"")*(Data!B67:AGQ67&lt;&gt;""))</f>
        <v>0</v>
      </c>
      <c r="EA52" s="2" cm="1">
        <f t="array" ref="EA52">SUMPRODUCT(--(Data!$B$153:$AGQ$153&lt;&gt;"")*(Data!B67:AGQ67&lt;&gt;""))</f>
        <v>0</v>
      </c>
      <c r="EB52" s="2" cm="1">
        <f t="array" ref="EB52">SUMPRODUCT(--(Data!$B$154:$AGQ$154&lt;&gt;"")*(Data!B67:AGQ67&lt;&gt;""))</f>
        <v>0</v>
      </c>
      <c r="EC52" s="2" cm="1">
        <f t="array" ref="EC52">SUMPRODUCT(--(Data!$B$155:$AGQ$155&lt;&gt;"")*(Data!B67:AGQ67&lt;&gt;""))</f>
        <v>0</v>
      </c>
      <c r="ED52" s="2" cm="1">
        <f t="array" ref="ED52">SUMPRODUCT(--(Data!$B$156:$AGQ$156&lt;&gt;"")*(Data!B67:AGQ67&lt;&gt;""))</f>
        <v>0</v>
      </c>
      <c r="EE52" s="2" cm="1">
        <f t="array" ref="EE52">SUMPRODUCT(--(Data!$B$157:$AGQ$157&lt;&gt;"")*(Data!B67:AGQ67&lt;&gt;""))</f>
        <v>0</v>
      </c>
      <c r="EF52" s="2" cm="1">
        <f t="array" ref="EF52">SUMPRODUCT(--(Data!$B$158:$AGQ$158&lt;&gt;"")*(Data!B67:AGQ67&lt;&gt;""))</f>
        <v>0</v>
      </c>
      <c r="EG52" s="2" cm="1">
        <f t="array" ref="EG52">SUMPRODUCT(--(Data!$B$159:$AGQ$159&lt;&gt;"")*(Data!B67:AGQ67&lt;&gt;""))</f>
        <v>0</v>
      </c>
      <c r="EH52" s="2" cm="1">
        <f t="array" ref="EH52">SUMPRODUCT(--(Data!$B$160:$AGQ$160&lt;&gt;"")*(Data!B67:AGQ67&lt;&gt;""))</f>
        <v>0</v>
      </c>
      <c r="EI52" s="2" cm="1">
        <f t="array" ref="EI52">SUMPRODUCT(--(Data!$B$161:$AGQ$161&lt;&gt;"")*(Data!B67:AGQ67&lt;&gt;""))</f>
        <v>0</v>
      </c>
      <c r="EJ52" s="2" cm="1">
        <f t="array" ref="EJ52">SUMPRODUCT(--(Data!$B$162:$AGQ$162&lt;&gt;"")*(Data!B67:AGQ67&lt;&gt;""))</f>
        <v>0</v>
      </c>
      <c r="EK52" s="2" cm="1">
        <f t="array" ref="EK52">SUMPRODUCT(--(Data!$B$163:$AGQ$163&lt;&gt;"")*(Data!B67:AGQ67&lt;&gt;""))</f>
        <v>0</v>
      </c>
      <c r="EL52" s="2" cm="1">
        <f t="array" ref="EL52">SUMPRODUCT(--(Data!$B$164:$AGQ$164&lt;&gt;"")*(Data!B67:AGQ67&lt;&gt;""))</f>
        <v>0</v>
      </c>
      <c r="EM52" s="2" cm="1">
        <f t="array" ref="EM52">SUMPRODUCT(--(Data!$B$165:$AGQ$165&lt;&gt;"")*(Data!B67:AGQ67&lt;&gt;""))</f>
        <v>0</v>
      </c>
      <c r="EN52" s="2" cm="1">
        <f t="array" ref="EN52">SUMPRODUCT(--(Data!$B$166:$AGQ$166&lt;&gt;"")*(Data!B67:AGQ67&lt;&gt;""))</f>
        <v>0</v>
      </c>
      <c r="EU52" s="2" t="str">
        <f t="shared" si="2"/>
        <v>RTAB-MAP LOAM</v>
      </c>
      <c r="EV52" s="2">
        <f t="shared" si="3"/>
        <v>12</v>
      </c>
    </row>
    <row r="53" spans="1:152" x14ac:dyDescent="0.25">
      <c r="A53" s="1" t="str">
        <f>Data!A68</f>
        <v>RTAB. OKVIS (IMU+Ste.)</v>
      </c>
      <c r="B53" s="12" t="s">
        <v>323</v>
      </c>
      <c r="C53" s="2" cm="1">
        <f t="array" ref="C53">SUMPRODUCT(--(Data!$B$25:$AGQ$25&lt;&gt;"")*(Data!B68:AGQ68&lt;&gt;""))</f>
        <v>0</v>
      </c>
      <c r="D53" s="2" cm="1">
        <f t="array" ref="D53">SUMPRODUCT(--(Data!$B$26:$AGQ$26&lt;&gt;"")*(Data!B68:AGQ68&lt;&gt;""))</f>
        <v>0</v>
      </c>
      <c r="E53" s="2" cm="1">
        <f t="array" ref="E53">SUMPRODUCT(--(Data!$B$27:$AGQ$27&lt;&gt;"")*(Data!B68:AGQ68&lt;&gt;""))</f>
        <v>0</v>
      </c>
      <c r="F53" s="2" cm="1">
        <f t="array" ref="F53">SUMPRODUCT(--(Data!$B$28:$AGQ$28&lt;&gt;"")*(Data!B68:AGQ68&lt;&gt;""))</f>
        <v>0</v>
      </c>
      <c r="G53" s="2" cm="1">
        <f t="array" ref="G53">SUMPRODUCT(--(Data!$B$29:$AGQ$29&lt;&gt;"")*(Data!B68:AGQ68&lt;&gt;""))</f>
        <v>0</v>
      </c>
      <c r="H53" s="2" cm="1">
        <f t="array" ref="H53">SUMPRODUCT(--(Data!$B$30:$AGQ$30&lt;&gt;"")*(Data!B68:AGQ68&lt;&gt;""))</f>
        <v>11</v>
      </c>
      <c r="I53" s="2" cm="1">
        <f t="array" ref="I53">SUMPRODUCT(--(Data!$B$31:$AGQ$31&lt;&gt;"")*(Data!B68:AGQ68&lt;&gt;""))</f>
        <v>0</v>
      </c>
      <c r="J53" s="2" cm="1">
        <f t="array" ref="J53">SUMPRODUCT(--(Data!$B$32:$AGQ$32&lt;&gt;"")*(Data!B68:AGQ68&lt;&gt;""))</f>
        <v>11</v>
      </c>
      <c r="K53" s="2" cm="1">
        <f t="array" ref="K53">SUMPRODUCT(--(Data!$B$33:$AGQ$33&lt;&gt;"")*(Data!B68:AGQ68&lt;&gt;""))</f>
        <v>11</v>
      </c>
      <c r="L53" s="2" cm="1">
        <f t="array" ref="L53">SUMPRODUCT(--(Data!$B$34:$AGQ$34&lt;&gt;"")*(Data!B68:AGQ68&lt;&gt;""))</f>
        <v>0</v>
      </c>
      <c r="M53" s="2" cm="1">
        <f t="array" ref="M53">SUMPRODUCT(--(Data!$B$35:$AGQ$35&lt;&gt;"")*(Data!B68:AGQ68&lt;&gt;""))</f>
        <v>11</v>
      </c>
      <c r="N53" s="2" cm="1">
        <f t="array" ref="N53">SUMPRODUCT(--(Data!$B$36:$AGQ$36&lt;&gt;"")*(Data!B68:AGQ68&lt;&gt;""))</f>
        <v>0</v>
      </c>
      <c r="O53" s="2" cm="1">
        <f t="array" ref="O53">SUMPRODUCT(--(Data!$B$37:$AGQ$37&lt;&gt;"")*(Data!B68:AGQ68&lt;&gt;""))</f>
        <v>0</v>
      </c>
      <c r="P53" s="2" cm="1">
        <f t="array" ref="P53">SUMPRODUCT(--(Data!$B$38:$AGQ$38&lt;&gt;"")*(Data!B68:AGQ68&lt;&gt;""))</f>
        <v>0</v>
      </c>
      <c r="Q53" s="2" cm="1">
        <f t="array" ref="Q53">SUMPRODUCT(--(Data!$B$39:$AGQ$39&lt;&gt;"")*(Data!B68:AGQ68&lt;&gt;""))</f>
        <v>0</v>
      </c>
      <c r="R53" s="2" cm="1">
        <f t="array" ref="R53">SUMPRODUCT(--(Data!$B$40:$AGQ$40&lt;&gt;"")*(Data!B68:AGQ68&lt;&gt;""))</f>
        <v>0</v>
      </c>
      <c r="S53" s="2" cm="1">
        <f t="array" ref="S53">SUMPRODUCT(--(Data!$B$41:$AGQ$41&lt;&gt;"")*(Data!B68:AGQ68&lt;&gt;""))</f>
        <v>0</v>
      </c>
      <c r="T53" s="2" cm="1">
        <f t="array" ref="T53">SUMPRODUCT(--(Data!$B$42:$AGQ$42&lt;&gt;"")*(Data!B68:AGQ68&lt;&gt;""))</f>
        <v>0</v>
      </c>
      <c r="U53" s="2" cm="1">
        <f t="array" ref="U53">SUMPRODUCT(--(Data!$B$43:$AGQ$43&lt;&gt;"")*(Data!B68:AGQ68&lt;&gt;""))</f>
        <v>0</v>
      </c>
      <c r="V53" s="2" cm="1">
        <f t="array" ref="V53">SUMPRODUCT(--(Data!$B$44:$AGQ$44&lt;&gt;"")*(Data!B68:AGQ68&lt;&gt;""))</f>
        <v>0</v>
      </c>
      <c r="W53" s="2" cm="1">
        <f t="array" ref="W53">SUMPRODUCT(--(Data!$B$45:$AGQ$45&lt;&gt;"")*(Data!B68:AGQ68&lt;&gt;""))</f>
        <v>0</v>
      </c>
      <c r="X53" s="2" cm="1">
        <f t="array" ref="X53">SUMPRODUCT(--(Data!$B$46:$AGQ$46&lt;&gt;"")*(Data!B68:AGQ68&lt;&gt;""))</f>
        <v>0</v>
      </c>
      <c r="Y53" s="2" cm="1">
        <f t="array" ref="Y53">SUMPRODUCT(--(Data!$B$47:$AGQ$47&lt;&gt;"")*(Data!B68:AGQ68&lt;&gt;""))</f>
        <v>0</v>
      </c>
      <c r="Z53" s="2" cm="1">
        <f t="array" ref="Z53">SUMPRODUCT(--(Data!$B$48:$AGQ$48&lt;&gt;"")*(Data!B68:AGQ68&lt;&gt;""))</f>
        <v>0</v>
      </c>
      <c r="AA53" s="2" cm="1">
        <f t="array" ref="AA53">SUMPRODUCT(--(Data!$B$49:$AGQ$49&lt;&gt;"")*(Data!B68:AGQ68&lt;&gt;""))</f>
        <v>0</v>
      </c>
      <c r="AB53" s="2" cm="1">
        <f t="array" ref="AB53">SUMPRODUCT(--(Data!$B$50:$AGQ$50&lt;&gt;"")*(Data!B68:AGQ68&lt;&gt;""))</f>
        <v>0</v>
      </c>
      <c r="AC53" s="2" cm="1">
        <f t="array" ref="AC53">SUMPRODUCT(--(Data!$B$51:$AGQ$51&lt;&gt;"")*(Data!B68:AGQ68&lt;&gt;""))</f>
        <v>0</v>
      </c>
      <c r="AD53" s="2" cm="1">
        <f t="array" ref="AD53">SUMPRODUCT(--(Data!$B$52:$AGQ$52&lt;&gt;"")*(Data!B68:AGQ68&lt;&gt;""))</f>
        <v>0</v>
      </c>
      <c r="AE53" s="2" cm="1">
        <f t="array" ref="AE53">SUMPRODUCT(--(Data!$B$53:$AGQ$53&lt;&gt;"")*(Data!B68:AGQ68&lt;&gt;""))</f>
        <v>0</v>
      </c>
      <c r="AF53" s="2" cm="1">
        <f t="array" ref="AF53">SUMPRODUCT(--(Data!$B$54:$AGQ$54&lt;&gt;"")*(Data!B68:AGQ68&lt;&gt;""))</f>
        <v>0</v>
      </c>
      <c r="AG53" s="2" cm="1">
        <f t="array" ref="AG53">SUMPRODUCT(--(Data!$B$55:$AGQ$55&lt;&gt;"")*(Data!B68:AGQ68&lt;&gt;""))</f>
        <v>0</v>
      </c>
      <c r="AH53" s="2" cm="1">
        <f t="array" ref="AH53">SUMPRODUCT(--(Data!$B$56:$AGQ$56&lt;&gt;"")*(Data!B68:AGQ68&lt;&gt;""))</f>
        <v>0</v>
      </c>
      <c r="AI53" s="2" cm="1">
        <f t="array" ref="AI53">SUMPRODUCT(--(Data!$B$57:$AGQ$57&lt;&gt;"")*(Data!B68:AGQ68&lt;&gt;""))</f>
        <v>0</v>
      </c>
      <c r="AJ53" s="2" cm="1">
        <f t="array" ref="AJ53">SUMPRODUCT(--(Data!$B$58:$AGQ$58&lt;&gt;"")*(Data!B68:AGQ68&lt;&gt;""))</f>
        <v>0</v>
      </c>
      <c r="AK53" s="2" cm="1">
        <f t="array" ref="AK53">SUMPRODUCT(--(Data!$B$59:$AGQ$59&lt;&gt;"")*(Data!B68:AGQ68&lt;&gt;""))</f>
        <v>0</v>
      </c>
      <c r="AL53" s="2" cm="1">
        <f t="array" ref="AL53">SUMPRODUCT(--(Data!$B$60:$AGQ$60&lt;&gt;"")*(Data!B68:AGQ68&lt;&gt;""))</f>
        <v>0</v>
      </c>
      <c r="AM53" s="2" cm="1">
        <f t="array" ref="AM53">SUMPRODUCT(--(Data!$B$61:$AGQ$61&lt;&gt;"")*(Data!B68:AGQ68&lt;&gt;""))</f>
        <v>0</v>
      </c>
      <c r="AN53" s="2" cm="1">
        <f t="array" ref="AN53">SUMPRODUCT(--(Data!$B$62:$AGQ$62&lt;&gt;"")*(Data!B68:AGQ68&lt;&gt;""))</f>
        <v>0</v>
      </c>
      <c r="AO53" s="2" cm="1">
        <f t="array" ref="AO53">SUMPRODUCT(--(Data!$B$63:$AGQ$63&lt;&gt;"")*(Data!B68:AGQ68&lt;&gt;""))</f>
        <v>0</v>
      </c>
      <c r="AP53" s="2" cm="1">
        <f t="array" ref="AP53">SUMPRODUCT(--(Data!$B$64:$AGQ$64&lt;&gt;"")*(Data!B68:AGQ68&lt;&gt;""))</f>
        <v>0</v>
      </c>
      <c r="AQ53" s="2" cm="1">
        <f t="array" ref="AQ53">SUMPRODUCT(--(Data!$B$65:$AGQ$65&lt;&gt;"")*(Data!B68:AGQ68&lt;&gt;""))</f>
        <v>0</v>
      </c>
      <c r="AR53" s="2" cm="1">
        <f t="array" ref="AR53">SUMPRODUCT(--(Data!$B$66:$AGQ$66&lt;&gt;"")*(Data!B68:AGQ68&lt;&gt;""))</f>
        <v>0</v>
      </c>
      <c r="AS53" s="2" cm="1">
        <f t="array" ref="AS53">SUMPRODUCT(--(Data!$B$67:$AGQ$67&lt;&gt;"")*(Data!B68:AGQ68&lt;&gt;""))</f>
        <v>0</v>
      </c>
      <c r="AT53" s="208"/>
      <c r="AU53" s="2" cm="1">
        <f t="array" ref="AU53">SUMPRODUCT(--(Data!$B$69:$AGQ$69&lt;&gt;"")*(Data!B68:AGQ68&lt;&gt;""))</f>
        <v>11</v>
      </c>
      <c r="AV53" s="2" cm="1">
        <f t="array" ref="AV53">SUMPRODUCT(--(Data!$B$70:$AGQ$70&lt;&gt;"")*(Data!B68:AGQ68&lt;&gt;""))</f>
        <v>0</v>
      </c>
      <c r="AW53" s="2" cm="1">
        <f t="array" ref="AW53">SUMPRODUCT(--(Data!$B$71:$AGQ$71&lt;&gt;"")*(Data!B68:AGQ68&lt;&gt;""))</f>
        <v>0</v>
      </c>
      <c r="AX53" s="2" cm="1">
        <f t="array" ref="AX53">SUMPRODUCT(--(Data!$B$72:$AGQ$72&lt;&gt;"")*(Data!B68:AGQ68&lt;&gt;""))</f>
        <v>0</v>
      </c>
      <c r="AY53" s="2" cm="1">
        <f t="array" ref="AY53">SUMPRODUCT(--(Data!$B$73:$AGQ$73&lt;&gt;"")*(Data!B68:AGQ68&lt;&gt;""))</f>
        <v>0</v>
      </c>
      <c r="AZ53" s="2" cm="1">
        <f t="array" ref="AZ53">SUMPRODUCT(--(Data!$B$74:$AGQ$74&lt;&gt;"")*(Data!B68:AGQ68&lt;&gt;""))</f>
        <v>0</v>
      </c>
      <c r="BA53" s="2" cm="1">
        <f t="array" ref="BA53">SUMPRODUCT(--(Data!$B$75:$AGQ$75&lt;&gt;"")*(Data!B68:AGQ68&lt;&gt;""))</f>
        <v>0</v>
      </c>
      <c r="BB53" s="2" cm="1">
        <f t="array" ref="BB53">SUMPRODUCT(--(Data!$B$76:$AGQ$76&lt;&gt;"")*(Data!B68:AGQ68&lt;&gt;""))</f>
        <v>0</v>
      </c>
      <c r="BC53" s="2" cm="1">
        <f t="array" ref="BC53">SUMPRODUCT(--(Data!$B$77:$AGQ$77&lt;&gt;"")*(Data!B68:AGQ68&lt;&gt;""))</f>
        <v>0</v>
      </c>
      <c r="BD53" s="2" cm="1">
        <f t="array" ref="BD53">SUMPRODUCT(--(Data!$B$78:$AGQ$78&lt;&gt;"")*(Data!B68:AGQ68&lt;&gt;""))</f>
        <v>0</v>
      </c>
      <c r="BE53" s="2" cm="1">
        <f t="array" ref="BE53">SUMPRODUCT(--(Data!$B$79:$AGQ$79&lt;&gt;"")*(Data!B68:AGQ68&lt;&gt;""))</f>
        <v>0</v>
      </c>
      <c r="BF53" s="2" cm="1">
        <f t="array" ref="BF53">SUMPRODUCT(--(Data!$B$80:$AGQ$80&lt;&gt;"")*(Data!B68:AGQ68&lt;&gt;""))</f>
        <v>0</v>
      </c>
      <c r="BG53" s="2" cm="1">
        <f t="array" ref="BG53">SUMPRODUCT(--(Data!$B$81:$AGQ$81&lt;&gt;"")*(Data!B68:AGQ68&lt;&gt;""))</f>
        <v>0</v>
      </c>
      <c r="BH53" s="2" cm="1">
        <f t="array" ref="BH53">SUMPRODUCT(--(Data!$B$82:$AGQ$82&lt;&gt;"")*(Data!B68:AGQ68&lt;&gt;""))</f>
        <v>0</v>
      </c>
      <c r="BI53" s="2" cm="1">
        <f t="array" ref="BI53">SUMPRODUCT(--(Data!$B$83:$AGQ$83&lt;&gt;"")*(Data!B68:AGQ68&lt;&gt;""))</f>
        <v>0</v>
      </c>
      <c r="BJ53" s="2" cm="1">
        <f t="array" ref="BJ53">SUMPRODUCT(--(Data!$B$84:$AGQ$84&lt;&gt;"")*(Data!B68:AGQ68&lt;&gt;""))</f>
        <v>0</v>
      </c>
      <c r="BK53" s="2" cm="1">
        <f t="array" ref="BK53">SUMPRODUCT(--(Data!$B$85:$AGQ$85&lt;&gt;"")*(Data!B68:AGQ68&lt;&gt;""))</f>
        <v>0</v>
      </c>
      <c r="BL53" s="2" cm="1">
        <f t="array" ref="BL53">SUMPRODUCT(--(Data!$B$86:$AGQ$86&lt;&gt;"")*(Data!B68:AGQ68&lt;&gt;""))</f>
        <v>0</v>
      </c>
      <c r="BM53" s="2" cm="1">
        <f t="array" ref="BM53">SUMPRODUCT(--(Data!$B$87:$AGQ$87&lt;&gt;"")*(Data!B68:AGQ68&lt;&gt;""))</f>
        <v>0</v>
      </c>
      <c r="BN53" s="2" cm="1">
        <f t="array" ref="BN53">SUMPRODUCT(--(Data!$B$88:$AGQ$88&lt;&gt;"")*(Data!B68:AGQ68&lt;&gt;""))</f>
        <v>0</v>
      </c>
      <c r="BO53" s="2" cm="1">
        <f t="array" ref="BO53">SUMPRODUCT(--(Data!$B$89:$AGQ$89&lt;&gt;"")*(Data!B68:AGQ68&lt;&gt;""))</f>
        <v>0</v>
      </c>
      <c r="BP53" s="2" cm="1">
        <f t="array" ref="BP53">SUMPRODUCT(--(Data!$B$90:$AGQ$90&lt;&gt;"")*(Data!B68:AGQ68&lt;&gt;""))</f>
        <v>0</v>
      </c>
      <c r="BQ53" s="2" cm="1">
        <f t="array" ref="BQ53">SUMPRODUCT(--(Data!$B$91:$AGQ$91&lt;&gt;"")*(Data!B68:AGQ68&lt;&gt;""))</f>
        <v>0</v>
      </c>
      <c r="BR53" s="2" cm="1">
        <f t="array" ref="BR53">SUMPRODUCT(--(Data!$B$92:$AGQ$92&lt;&gt;"")*(Data!B68:AGQ68&lt;&gt;""))</f>
        <v>0</v>
      </c>
      <c r="BS53" s="2" cm="1">
        <f t="array" ref="BS53">SUMPRODUCT(--(Data!$B$93:$AGQ$93&lt;&gt;"")*(Data!B68:AGQ68&lt;&gt;""))</f>
        <v>0</v>
      </c>
      <c r="BT53" s="2" cm="1">
        <f t="array" ref="BT53">SUMPRODUCT(--(Data!$B$94:$AGQ$94&lt;&gt;"")*(Data!B68:AGQ68&lt;&gt;""))</f>
        <v>0</v>
      </c>
      <c r="BU53" s="2" cm="1">
        <f t="array" ref="BU53">SUMPRODUCT(--(Data!$B$95:$AGQ$95&lt;&gt;"")*(Data!B68:AGQ68&lt;&gt;""))</f>
        <v>0</v>
      </c>
      <c r="BV53" s="2" cm="1">
        <f t="array" ref="BV53">SUMPRODUCT(--(Data!$B$96:$AGQ$96&lt;&gt;"")*(Data!B68:AGQ68&lt;&gt;""))</f>
        <v>0</v>
      </c>
      <c r="BW53" s="2" cm="1">
        <f t="array" ref="BW53">SUMPRODUCT(--(Data!$B$97:$AGQ$97&lt;&gt;"")*(Data!B68:AGQ68&lt;&gt;""))</f>
        <v>0</v>
      </c>
      <c r="BX53" s="2" cm="1">
        <f t="array" ref="BX53">SUMPRODUCT(--(Data!$B$98:$AGQ$98&lt;&gt;"")*(Data!B68:AGQ68&lt;&gt;""))</f>
        <v>0</v>
      </c>
      <c r="BY53" s="2" cm="1">
        <f t="array" ref="BY53">SUMPRODUCT(--(Data!$B$99:$AGQ$99&lt;&gt;"")*(Data!B68:AGQ68&lt;&gt;""))</f>
        <v>0</v>
      </c>
      <c r="BZ53" s="2" cm="1">
        <f t="array" ref="BZ53">SUMPRODUCT(--(Data!$B$100:$AGQ$100&lt;&gt;"")*(Data!B68:AGQ68&lt;&gt;""))</f>
        <v>0</v>
      </c>
      <c r="CA53" s="2" cm="1">
        <f t="array" ref="CA53">SUMPRODUCT(--(Data!$B$101:$AGQ$101&lt;&gt;"")*(Data!B68:AGQ68&lt;&gt;""))</f>
        <v>0</v>
      </c>
      <c r="CB53" s="2" cm="1">
        <f t="array" ref="CB53">SUMPRODUCT(--(Data!$B$102:$AGQ$102&lt;&gt;"")*(Data!B68:AGQ68&lt;&gt;""))</f>
        <v>0</v>
      </c>
      <c r="CC53" s="2" cm="1">
        <f t="array" ref="CC53">SUMPRODUCT(--(Data!$B$103:$AGQ$103&lt;&gt;"")*(Data!B68:AGQ68&lt;&gt;""))</f>
        <v>0</v>
      </c>
      <c r="CD53" s="2" cm="1">
        <f t="array" ref="CD53">SUMPRODUCT(--(Data!$B$104:$AGQ$104&lt;&gt;"")*(Data!B68:AGQ68&lt;&gt;""))</f>
        <v>0</v>
      </c>
      <c r="CE53" s="2" cm="1">
        <f t="array" ref="CE53">SUMPRODUCT(--(Data!$B$105:$AGQ$105&lt;&gt;"")*(Data!B68:AGQ68&lt;&gt;""))</f>
        <v>0</v>
      </c>
      <c r="CF53" s="2" cm="1">
        <f t="array" ref="CF53">SUMPRODUCT(--(Data!$B$106:$AGQ$106&lt;&gt;"")*(Data!B68:AGQ68&lt;&gt;""))</f>
        <v>0</v>
      </c>
      <c r="CG53" s="2" cm="1">
        <f t="array" ref="CG53">SUMPRODUCT(--(Data!$B$107:$AGQ$107&lt;&gt;"")*(Data!B68:AGQ68&lt;&gt;""))</f>
        <v>0</v>
      </c>
      <c r="CH53" s="2" cm="1">
        <f t="array" ref="CH53">SUMPRODUCT(--(Data!$B$108:$AGQ$108&lt;&gt;"")*(Data!B68:AGQ68&lt;&gt;""))</f>
        <v>0</v>
      </c>
      <c r="CI53" s="2" cm="1">
        <f t="array" ref="CI53">SUMPRODUCT(--(Data!$B$109:$AGQ$109&lt;&gt;"")*(Data!B68:AGQ68&lt;&gt;""))</f>
        <v>0</v>
      </c>
      <c r="CJ53" s="2" cm="1">
        <f t="array" ref="CJ53">SUMPRODUCT(--(Data!$B$110:$AGQ$110&lt;&gt;"")*(Data!B68:AGQ68&lt;&gt;""))</f>
        <v>0</v>
      </c>
      <c r="CK53" s="2" cm="1">
        <f t="array" ref="CK53">SUMPRODUCT(--(Data!$B$111:$AGQ$111&lt;&gt;"")*(Data!B68:AGQ68&lt;&gt;""))</f>
        <v>0</v>
      </c>
      <c r="CL53" s="2" cm="1">
        <f t="array" ref="CL53">SUMPRODUCT(--(Data!$B$112:$AGQ$112&lt;&gt;"")*(Data!B68:AGQ68&lt;&gt;""))</f>
        <v>0</v>
      </c>
      <c r="CM53" s="2" cm="1">
        <f t="array" ref="CM53">SUMPRODUCT(--(Data!$B$113:$AGQ$113&lt;&gt;"")*(Data!B68:AGQ68&lt;&gt;""))</f>
        <v>0</v>
      </c>
      <c r="CN53" s="2" cm="1">
        <f t="array" ref="CN53">SUMPRODUCT(--(Data!$B$114:$AGQ$114&lt;&gt;"")*(Data!B68:AGQ68&lt;&gt;""))</f>
        <v>0</v>
      </c>
      <c r="CO53" s="2" cm="1">
        <f t="array" ref="CO53">SUMPRODUCT(--(Data!$B$115:$AGQ$115&lt;&gt;"")*(Data!B68:AGQ68&lt;&gt;""))</f>
        <v>0</v>
      </c>
      <c r="CP53" s="2" cm="1">
        <f t="array" ref="CP53">SUMPRODUCT(--(Data!$B$116:$AGQ$116&lt;&gt;"")*(Data!B68:AGQ68&lt;&gt;""))</f>
        <v>0</v>
      </c>
      <c r="CQ53" s="2" cm="1">
        <f t="array" ref="CQ53">SUMPRODUCT(--(Data!$B$117:$AGQ$117&lt;&gt;"")*(Data!B68:AGQ68&lt;&gt;""))</f>
        <v>0</v>
      </c>
      <c r="CR53" s="2" cm="1">
        <f t="array" ref="CR53">SUMPRODUCT(--(Data!$B$118:$AGQ$118&lt;&gt;"")*(Data!B68:AGQ68&lt;&gt;""))</f>
        <v>0</v>
      </c>
      <c r="CS53" s="2" cm="1">
        <f t="array" ref="CS53">SUMPRODUCT(--(Data!$B$119:$AGQ$119&lt;&gt;"")*(Data!B68:AGQ68&lt;&gt;""))</f>
        <v>0</v>
      </c>
      <c r="CT53" s="2" cm="1">
        <f t="array" ref="CT53">SUMPRODUCT(--(Data!$B$120:$AGQ$120&lt;&gt;"")*(Data!B68:AGQ68&lt;&gt;""))</f>
        <v>0</v>
      </c>
      <c r="CU53" s="2" cm="1">
        <f t="array" ref="CU53">SUMPRODUCT(--(Data!$B$121:$AGQ$121&lt;&gt;"")*(Data!B68:AGQ68&lt;&gt;""))</f>
        <v>0</v>
      </c>
      <c r="CV53" s="2" cm="1">
        <f t="array" ref="CV53">SUMPRODUCT(--(Data!$B$122:$AGQ$122&lt;&gt;"")*(Data!B68:AGQ68&lt;&gt;""))</f>
        <v>0</v>
      </c>
      <c r="CW53" s="2" cm="1">
        <f t="array" ref="CW53">SUMPRODUCT(--(Data!$B$123:$AGQ$123&lt;&gt;"")*(Data!B68:AGQ68&lt;&gt;""))</f>
        <v>0</v>
      </c>
      <c r="CX53" s="2" cm="1">
        <f t="array" ref="CX53">SUMPRODUCT(--(Data!$B$124:$AGQ$124&lt;&gt;"")*(Data!B68:AGQ68&lt;&gt;""))</f>
        <v>0</v>
      </c>
      <c r="CY53" s="2" cm="1">
        <f t="array" ref="CY53">SUMPRODUCT(--(Data!$B$125:$AGQ$125&lt;&gt;"")*(Data!B68:AGQ68&lt;&gt;""))</f>
        <v>0</v>
      </c>
      <c r="CZ53" s="2" cm="1">
        <f t="array" ref="CZ53">SUMPRODUCT(--(Data!$B$126:$AGQ$126&lt;&gt;"")*(Data!B68:AGQ68&lt;&gt;""))</f>
        <v>0</v>
      </c>
      <c r="DA53" s="2" cm="1">
        <f t="array" ref="DA53">SUMPRODUCT(--(Data!$B$127:$AGQ$127&lt;&gt;"")*(Data!B68:AGQ68&lt;&gt;""))</f>
        <v>0</v>
      </c>
      <c r="DB53" s="2" cm="1">
        <f t="array" ref="DB53">SUMPRODUCT(--(Data!$B$128:$AGQ$128&lt;&gt;"")*(Data!B68:AGQ68&lt;&gt;""))</f>
        <v>0</v>
      </c>
      <c r="DC53" s="2" cm="1">
        <f t="array" ref="DC53">SUMPRODUCT(--(Data!$B$129:$AGQ$129&lt;&gt;"")*(Data!B68:AGQ68&lt;&gt;""))</f>
        <v>0</v>
      </c>
      <c r="DD53" s="2" cm="1">
        <f t="array" ref="DD53">SUMPRODUCT(--(Data!$B$130:$AGQ$130&lt;&gt;"")*(Data!B68:AGQ68&lt;&gt;""))</f>
        <v>0</v>
      </c>
      <c r="DE53" s="2" cm="1">
        <f t="array" ref="DE53">SUMPRODUCT(--(Data!$B$131:$AGQ$131&lt;&gt;"")*(Data!B68:AGQ68&lt;&gt;""))</f>
        <v>0</v>
      </c>
      <c r="DF53" s="2" cm="1">
        <f t="array" ref="DF53">SUMPRODUCT(--(Data!$B$132:$AGQ$132&lt;&gt;"")*(Data!B68:AGQ68&lt;&gt;""))</f>
        <v>0</v>
      </c>
      <c r="DG53" s="2" cm="1">
        <f t="array" ref="DG53">SUMPRODUCT(--(Data!$B$133:$AGQ$133&lt;&gt;"")*(Data!B68:AGQ68&lt;&gt;""))</f>
        <v>0</v>
      </c>
      <c r="DH53" s="2" cm="1">
        <f t="array" ref="DH53">SUMPRODUCT(--(Data!$B$134:$AGQ$134&lt;&gt;"")*(Data!B68:AGQ68&lt;&gt;""))</f>
        <v>0</v>
      </c>
      <c r="DI53" s="2" cm="1">
        <f t="array" ref="DI53">SUMPRODUCT(--(Data!$B$135:$AGQ$135&lt;&gt;"")*(Data!B68:AGQ68&lt;&gt;""))</f>
        <v>0</v>
      </c>
      <c r="DJ53" s="2" cm="1">
        <f t="array" ref="DJ53">SUMPRODUCT(--(Data!$B$136:$AGQ$136&lt;&gt;"")*(Data!B68:AGQ68&lt;&gt;""))</f>
        <v>0</v>
      </c>
      <c r="DK53" s="2" cm="1">
        <f t="array" ref="DK53">SUMPRODUCT(--(Data!$B$137:$AGQ$137&lt;&gt;"")*(Data!B68:AGQ68&lt;&gt;""))</f>
        <v>0</v>
      </c>
      <c r="DL53" s="2" cm="1">
        <f t="array" ref="DL53">SUMPRODUCT(--(Data!$B$138:$AGQ$138&lt;&gt;"")*(Data!B68:AGQ68&lt;&gt;""))</f>
        <v>0</v>
      </c>
      <c r="DM53" s="2" cm="1">
        <f t="array" ref="DM53">SUMPRODUCT(--(Data!$B$139:$AGQ$139&lt;&gt;"")*(Data!B68:AGQ68&lt;&gt;""))</f>
        <v>0</v>
      </c>
      <c r="DN53" s="2" cm="1">
        <f t="array" ref="DN53">SUMPRODUCT(--(Data!$B$140:$AGQ$140&lt;&gt;"")*(Data!B68:AGQ68&lt;&gt;""))</f>
        <v>0</v>
      </c>
      <c r="DO53" s="2" cm="1">
        <f t="array" ref="DO53">SUMPRODUCT(--(Data!$B$141:$AGQ$141&lt;&gt;"")*(Data!B68:AGQ68&lt;&gt;""))</f>
        <v>0</v>
      </c>
      <c r="DP53" s="2" cm="1">
        <f t="array" ref="DP53">SUMPRODUCT(--(Data!$B$142:$AGQ$142&lt;&gt;"")*(Data!B68:AGQ68&lt;&gt;""))</f>
        <v>0</v>
      </c>
      <c r="DQ53" s="2" cm="1">
        <f t="array" ref="DQ53">SUMPRODUCT(--(Data!$B$143:$AGQ$143&lt;&gt;"")*(Data!B68:AGQ68&lt;&gt;""))</f>
        <v>0</v>
      </c>
      <c r="DR53" s="2" cm="1">
        <f t="array" ref="DR53">SUMPRODUCT(--(Data!$B$144:$AGQ$144&lt;&gt;"")*(Data!B68:AGQ68&lt;&gt;""))</f>
        <v>0</v>
      </c>
      <c r="DS53" s="2" cm="1">
        <f t="array" ref="DS53">SUMPRODUCT(--(Data!$B$145:$AGQ$145&lt;&gt;"")*(Data!B68:AGQ68&lt;&gt;""))</f>
        <v>0</v>
      </c>
      <c r="DT53" s="2" cm="1">
        <f t="array" ref="DT53">SUMPRODUCT(--(Data!$B$146:$AGQ$146&lt;&gt;"")*(Data!B68:AGQ68&lt;&gt;""))</f>
        <v>0</v>
      </c>
      <c r="DU53" s="2" cm="1">
        <f t="array" ref="DU53">SUMPRODUCT(--(Data!$B$147:$AGQ$147&lt;&gt;"")*(Data!B68:AGQ68&lt;&gt;""))</f>
        <v>0</v>
      </c>
      <c r="DV53" s="2" cm="1">
        <f t="array" ref="DV53">SUMPRODUCT(--(Data!$B$148:$AGQ$148&lt;&gt;"")*(Data!B68:AGQ68&lt;&gt;""))</f>
        <v>0</v>
      </c>
      <c r="DW53" s="2" cm="1">
        <f t="array" ref="DW53">SUMPRODUCT(--(Data!$B$149:$AGQ$149&lt;&gt;"")*(Data!B68:AGQ68&lt;&gt;""))</f>
        <v>0</v>
      </c>
      <c r="DX53" s="2" cm="1">
        <f t="array" ref="DX53">SUMPRODUCT(--(Data!$B$150:$AGQ$150&lt;&gt;"")*(Data!B68:AGQ68&lt;&gt;""))</f>
        <v>0</v>
      </c>
      <c r="DY53" s="2" cm="1">
        <f t="array" ref="DY53">SUMPRODUCT(--(Data!$B$151:$AGQ$151&lt;&gt;"")*(Data!B68:AGQ68&lt;&gt;""))</f>
        <v>0</v>
      </c>
      <c r="DZ53" s="2" cm="1">
        <f t="array" ref="DZ53">SUMPRODUCT(--(Data!$B$152:$AGQ$152&lt;&gt;"")*(Data!B68:AGQ68&lt;&gt;""))</f>
        <v>0</v>
      </c>
      <c r="EA53" s="2" cm="1">
        <f t="array" ref="EA53">SUMPRODUCT(--(Data!$B$153:$AGQ$153&lt;&gt;"")*(Data!B68:AGQ68&lt;&gt;""))</f>
        <v>0</v>
      </c>
      <c r="EB53" s="2" cm="1">
        <f t="array" ref="EB53">SUMPRODUCT(--(Data!$B$154:$AGQ$154&lt;&gt;"")*(Data!B68:AGQ68&lt;&gt;""))</f>
        <v>0</v>
      </c>
      <c r="EC53" s="2" cm="1">
        <f t="array" ref="EC53">SUMPRODUCT(--(Data!$B$155:$AGQ$155&lt;&gt;"")*(Data!B68:AGQ68&lt;&gt;""))</f>
        <v>0</v>
      </c>
      <c r="ED53" s="2" cm="1">
        <f t="array" ref="ED53">SUMPRODUCT(--(Data!$B$156:$AGQ$156&lt;&gt;"")*(Data!B68:AGQ68&lt;&gt;""))</f>
        <v>0</v>
      </c>
      <c r="EE53" s="2" cm="1">
        <f t="array" ref="EE53">SUMPRODUCT(--(Data!$B$157:$AGQ$157&lt;&gt;"")*(Data!B68:AGQ68&lt;&gt;""))</f>
        <v>0</v>
      </c>
      <c r="EF53" s="2" cm="1">
        <f t="array" ref="EF53">SUMPRODUCT(--(Data!$B$158:$AGQ$158&lt;&gt;"")*(Data!B68:AGQ68&lt;&gt;""))</f>
        <v>0</v>
      </c>
      <c r="EG53" s="2" cm="1">
        <f t="array" ref="EG53">SUMPRODUCT(--(Data!$B$159:$AGQ$159&lt;&gt;"")*(Data!B68:AGQ68&lt;&gt;""))</f>
        <v>0</v>
      </c>
      <c r="EH53" s="2" cm="1">
        <f t="array" ref="EH53">SUMPRODUCT(--(Data!$B$160:$AGQ$160&lt;&gt;"")*(Data!B68:AGQ68&lt;&gt;""))</f>
        <v>0</v>
      </c>
      <c r="EI53" s="2" cm="1">
        <f t="array" ref="EI53">SUMPRODUCT(--(Data!$B$161:$AGQ$161&lt;&gt;"")*(Data!B68:AGQ68&lt;&gt;""))</f>
        <v>0</v>
      </c>
      <c r="EJ53" s="2" cm="1">
        <f t="array" ref="EJ53">SUMPRODUCT(--(Data!$B$162:$AGQ$162&lt;&gt;"")*(Data!B68:AGQ68&lt;&gt;""))</f>
        <v>0</v>
      </c>
      <c r="EK53" s="2" cm="1">
        <f t="array" ref="EK53">SUMPRODUCT(--(Data!$B$163:$AGQ$163&lt;&gt;"")*(Data!B68:AGQ68&lt;&gt;""))</f>
        <v>0</v>
      </c>
      <c r="EL53" s="2" cm="1">
        <f t="array" ref="EL53">SUMPRODUCT(--(Data!$B$164:$AGQ$164&lt;&gt;"")*(Data!B68:AGQ68&lt;&gt;""))</f>
        <v>0</v>
      </c>
      <c r="EM53" s="2" cm="1">
        <f t="array" ref="EM53">SUMPRODUCT(--(Data!$B$165:$AGQ$165&lt;&gt;"")*(Data!B68:AGQ68&lt;&gt;""))</f>
        <v>0</v>
      </c>
      <c r="EN53" s="2" cm="1">
        <f t="array" ref="EN53">SUMPRODUCT(--(Data!$B$166:$AGQ$166&lt;&gt;"")*(Data!B68:AGQ68&lt;&gt;""))</f>
        <v>0</v>
      </c>
      <c r="EU53" s="2" t="str">
        <f t="shared" si="2"/>
        <v>RTAB. Stereo. F2F</v>
      </c>
      <c r="EV53" s="2">
        <f t="shared" si="3"/>
        <v>16</v>
      </c>
    </row>
    <row r="54" spans="1:152" x14ac:dyDescent="0.25">
      <c r="A54" s="1" t="str">
        <f>Data!A69</f>
        <v>RTAB. MSCKF (IMU+Ste.)</v>
      </c>
      <c r="B54" s="12" t="s">
        <v>324</v>
      </c>
      <c r="C54" s="2" cm="1">
        <f t="array" ref="C54">SUMPRODUCT(--(Data!$B$25:$AGQ$25&lt;&gt;"")*(Data!B69:AGQ69&lt;&gt;""))</f>
        <v>0</v>
      </c>
      <c r="D54" s="2" cm="1">
        <f t="array" ref="D54">SUMPRODUCT(--(Data!$B$26:$AGQ$26&lt;&gt;"")*(Data!B69:AGQ69&lt;&gt;""))</f>
        <v>0</v>
      </c>
      <c r="E54" s="2" cm="1">
        <f t="array" ref="E54">SUMPRODUCT(--(Data!$B$27:$AGQ$27&lt;&gt;"")*(Data!B69:AGQ69&lt;&gt;""))</f>
        <v>0</v>
      </c>
      <c r="F54" s="2" cm="1">
        <f t="array" ref="F54">SUMPRODUCT(--(Data!$B$28:$AGQ$28&lt;&gt;"")*(Data!B69:AGQ69&lt;&gt;""))</f>
        <v>0</v>
      </c>
      <c r="G54" s="2" cm="1">
        <f t="array" ref="G54">SUMPRODUCT(--(Data!$B$29:$AGQ$29&lt;&gt;"")*(Data!B69:AGQ69&lt;&gt;""))</f>
        <v>0</v>
      </c>
      <c r="H54" s="2" cm="1">
        <f t="array" ref="H54">SUMPRODUCT(--(Data!$B$30:$AGQ$30&lt;&gt;"")*(Data!B69:AGQ69&lt;&gt;""))</f>
        <v>11</v>
      </c>
      <c r="I54" s="2" cm="1">
        <f t="array" ref="I54">SUMPRODUCT(--(Data!$B$31:$AGQ$31&lt;&gt;"")*(Data!B69:AGQ69&lt;&gt;""))</f>
        <v>0</v>
      </c>
      <c r="J54" s="2" cm="1">
        <f t="array" ref="J54">SUMPRODUCT(--(Data!$B$32:$AGQ$32&lt;&gt;"")*(Data!B69:AGQ69&lt;&gt;""))</f>
        <v>11</v>
      </c>
      <c r="K54" s="2" cm="1">
        <f t="array" ref="K54">SUMPRODUCT(--(Data!$B$33:$AGQ$33&lt;&gt;"")*(Data!B69:AGQ69&lt;&gt;""))</f>
        <v>11</v>
      </c>
      <c r="L54" s="2" cm="1">
        <f t="array" ref="L54">SUMPRODUCT(--(Data!$B$34:$AGQ$34&lt;&gt;"")*(Data!B69:AGQ69&lt;&gt;""))</f>
        <v>0</v>
      </c>
      <c r="M54" s="2" cm="1">
        <f t="array" ref="M54">SUMPRODUCT(--(Data!$B$35:$AGQ$35&lt;&gt;"")*(Data!B69:AGQ69&lt;&gt;""))</f>
        <v>11</v>
      </c>
      <c r="N54" s="2" cm="1">
        <f t="array" ref="N54">SUMPRODUCT(--(Data!$B$36:$AGQ$36&lt;&gt;"")*(Data!B69:AGQ69&lt;&gt;""))</f>
        <v>0</v>
      </c>
      <c r="O54" s="2" cm="1">
        <f t="array" ref="O54">SUMPRODUCT(--(Data!$B$37:$AGQ$37&lt;&gt;"")*(Data!B69:AGQ69&lt;&gt;""))</f>
        <v>0</v>
      </c>
      <c r="P54" s="2" cm="1">
        <f t="array" ref="P54">SUMPRODUCT(--(Data!$B$38:$AGQ$38&lt;&gt;"")*(Data!B69:AGQ69&lt;&gt;""))</f>
        <v>0</v>
      </c>
      <c r="Q54" s="2" cm="1">
        <f t="array" ref="Q54">SUMPRODUCT(--(Data!$B$39:$AGQ$39&lt;&gt;"")*(Data!B69:AGQ69&lt;&gt;""))</f>
        <v>0</v>
      </c>
      <c r="R54" s="2" cm="1">
        <f t="array" ref="R54">SUMPRODUCT(--(Data!$B$40:$AGQ$40&lt;&gt;"")*(Data!B69:AGQ69&lt;&gt;""))</f>
        <v>0</v>
      </c>
      <c r="S54" s="2" cm="1">
        <f t="array" ref="S54">SUMPRODUCT(--(Data!$B$41:$AGQ$41&lt;&gt;"")*(Data!B69:AGQ69&lt;&gt;""))</f>
        <v>0</v>
      </c>
      <c r="T54" s="2" cm="1">
        <f t="array" ref="T54">SUMPRODUCT(--(Data!$B$42:$AGQ$42&lt;&gt;"")*(Data!B69:AGQ69&lt;&gt;""))</f>
        <v>0</v>
      </c>
      <c r="U54" s="2" cm="1">
        <f t="array" ref="U54">SUMPRODUCT(--(Data!$B$43:$AGQ$43&lt;&gt;"")*(Data!B69:AGQ69&lt;&gt;""))</f>
        <v>0</v>
      </c>
      <c r="V54" s="2" cm="1">
        <f t="array" ref="V54">SUMPRODUCT(--(Data!$B$44:$AGQ$44&lt;&gt;"")*(Data!B69:AGQ69&lt;&gt;""))</f>
        <v>0</v>
      </c>
      <c r="W54" s="2" cm="1">
        <f t="array" ref="W54">SUMPRODUCT(--(Data!$B$45:$AGQ$45&lt;&gt;"")*(Data!B69:AGQ69&lt;&gt;""))</f>
        <v>0</v>
      </c>
      <c r="X54" s="2" cm="1">
        <f t="array" ref="X54">SUMPRODUCT(--(Data!$B$46:$AGQ$46&lt;&gt;"")*(Data!B69:AGQ69&lt;&gt;""))</f>
        <v>0</v>
      </c>
      <c r="Y54" s="2" cm="1">
        <f t="array" ref="Y54">SUMPRODUCT(--(Data!$B$47:$AGQ$47&lt;&gt;"")*(Data!B69:AGQ69&lt;&gt;""))</f>
        <v>0</v>
      </c>
      <c r="Z54" s="2" cm="1">
        <f t="array" ref="Z54">SUMPRODUCT(--(Data!$B$48:$AGQ$48&lt;&gt;"")*(Data!B69:AGQ69&lt;&gt;""))</f>
        <v>0</v>
      </c>
      <c r="AA54" s="2" cm="1">
        <f t="array" ref="AA54">SUMPRODUCT(--(Data!$B$49:$AGQ$49&lt;&gt;"")*(Data!B69:AGQ69&lt;&gt;""))</f>
        <v>0</v>
      </c>
      <c r="AB54" s="2" cm="1">
        <f t="array" ref="AB54">SUMPRODUCT(--(Data!$B$50:$AGQ$50&lt;&gt;"")*(Data!B69:AGQ69&lt;&gt;""))</f>
        <v>0</v>
      </c>
      <c r="AC54" s="2" cm="1">
        <f t="array" ref="AC54">SUMPRODUCT(--(Data!$B$51:$AGQ$51&lt;&gt;"")*(Data!B69:AGQ69&lt;&gt;""))</f>
        <v>0</v>
      </c>
      <c r="AD54" s="2" cm="1">
        <f t="array" ref="AD54">SUMPRODUCT(--(Data!$B$52:$AGQ$52&lt;&gt;"")*(Data!B69:AGQ69&lt;&gt;""))</f>
        <v>0</v>
      </c>
      <c r="AE54" s="2" cm="1">
        <f t="array" ref="AE54">SUMPRODUCT(--(Data!$B$53:$AGQ$53&lt;&gt;"")*(Data!B69:AGQ69&lt;&gt;""))</f>
        <v>0</v>
      </c>
      <c r="AF54" s="2" cm="1">
        <f t="array" ref="AF54">SUMPRODUCT(--(Data!$B$54:$AGQ$54&lt;&gt;"")*(Data!B69:AGQ69&lt;&gt;""))</f>
        <v>0</v>
      </c>
      <c r="AG54" s="2" cm="1">
        <f t="array" ref="AG54">SUMPRODUCT(--(Data!$B$55:$AGQ$55&lt;&gt;"")*(Data!B69:AGQ69&lt;&gt;""))</f>
        <v>0</v>
      </c>
      <c r="AH54" s="2" cm="1">
        <f t="array" ref="AH54">SUMPRODUCT(--(Data!$B$56:$AGQ$56&lt;&gt;"")*(Data!B69:AGQ69&lt;&gt;""))</f>
        <v>0</v>
      </c>
      <c r="AI54" s="2" cm="1">
        <f t="array" ref="AI54">SUMPRODUCT(--(Data!$B$57:$AGQ$57&lt;&gt;"")*(Data!B69:AGQ69&lt;&gt;""))</f>
        <v>0</v>
      </c>
      <c r="AJ54" s="2" cm="1">
        <f t="array" ref="AJ54">SUMPRODUCT(--(Data!$B$58:$AGQ$58&lt;&gt;"")*(Data!B69:AGQ69&lt;&gt;""))</f>
        <v>0</v>
      </c>
      <c r="AK54" s="2" cm="1">
        <f t="array" ref="AK54">SUMPRODUCT(--(Data!$B$59:$AGQ$59&lt;&gt;"")*(Data!B69:AGQ69&lt;&gt;""))</f>
        <v>0</v>
      </c>
      <c r="AL54" s="2" cm="1">
        <f t="array" ref="AL54">SUMPRODUCT(--(Data!$B$60:$AGQ$60&lt;&gt;"")*(Data!B69:AGQ69&lt;&gt;""))</f>
        <v>0</v>
      </c>
      <c r="AM54" s="2" cm="1">
        <f t="array" ref="AM54">SUMPRODUCT(--(Data!$B$61:$AGQ$61&lt;&gt;"")*(Data!B69:AGQ69&lt;&gt;""))</f>
        <v>0</v>
      </c>
      <c r="AN54" s="2" cm="1">
        <f t="array" ref="AN54">SUMPRODUCT(--(Data!$B$62:$AGQ$62&lt;&gt;"")*(Data!B69:AGQ69&lt;&gt;""))</f>
        <v>0</v>
      </c>
      <c r="AO54" s="2" cm="1">
        <f t="array" ref="AO54">SUMPRODUCT(--(Data!$B$63:$AGQ$63&lt;&gt;"")*(Data!B69:AGQ69&lt;&gt;""))</f>
        <v>0</v>
      </c>
      <c r="AP54" s="2" cm="1">
        <f t="array" ref="AP54">SUMPRODUCT(--(Data!$B$64:$AGQ$64&lt;&gt;"")*(Data!B69:AGQ69&lt;&gt;""))</f>
        <v>0</v>
      </c>
      <c r="AQ54" s="2" cm="1">
        <f t="array" ref="AQ54">SUMPRODUCT(--(Data!$B$65:$AGQ$65&lt;&gt;"")*(Data!B69:AGQ69&lt;&gt;""))</f>
        <v>0</v>
      </c>
      <c r="AR54" s="2" cm="1">
        <f t="array" ref="AR54">SUMPRODUCT(--(Data!$B$66:$AGQ$66&lt;&gt;"")*(Data!B69:AGQ69&lt;&gt;""))</f>
        <v>0</v>
      </c>
      <c r="AS54" s="2" cm="1">
        <f t="array" ref="AS54">SUMPRODUCT(--(Data!$B$67:$AGQ$67&lt;&gt;"")*(Data!B69:AGQ69&lt;&gt;""))</f>
        <v>0</v>
      </c>
      <c r="AT54" s="2" cm="1">
        <f t="array" ref="AT54">SUMPRODUCT(--(Data!$B$68:$AGQ$68&lt;&gt;"")*(Data!B69:AGQ69&lt;&gt;""))</f>
        <v>11</v>
      </c>
      <c r="AU54" s="208"/>
      <c r="AV54" s="2" cm="1">
        <f t="array" ref="AV54">SUMPRODUCT(--(Data!$B$70:$AGQ$70&lt;&gt;"")*(Data!B69:AGQ69&lt;&gt;""))</f>
        <v>0</v>
      </c>
      <c r="AW54" s="2" cm="1">
        <f t="array" ref="AW54">SUMPRODUCT(--(Data!$B$71:$AGQ$71&lt;&gt;"")*(Data!B69:AGQ69&lt;&gt;""))</f>
        <v>0</v>
      </c>
      <c r="AX54" s="2" cm="1">
        <f t="array" ref="AX54">SUMPRODUCT(--(Data!$B$72:$AGQ$72&lt;&gt;"")*(Data!B69:AGQ69&lt;&gt;""))</f>
        <v>0</v>
      </c>
      <c r="AY54" s="2" cm="1">
        <f t="array" ref="AY54">SUMPRODUCT(--(Data!$B$73:$AGQ$73&lt;&gt;"")*(Data!B69:AGQ69&lt;&gt;""))</f>
        <v>0</v>
      </c>
      <c r="AZ54" s="2" cm="1">
        <f t="array" ref="AZ54">SUMPRODUCT(--(Data!$B$74:$AGQ$74&lt;&gt;"")*(Data!B69:AGQ69&lt;&gt;""))</f>
        <v>0</v>
      </c>
      <c r="BA54" s="2" cm="1">
        <f t="array" ref="BA54">SUMPRODUCT(--(Data!$B$75:$AGQ$75&lt;&gt;"")*(Data!B69:AGQ69&lt;&gt;""))</f>
        <v>0</v>
      </c>
      <c r="BB54" s="2" cm="1">
        <f t="array" ref="BB54">SUMPRODUCT(--(Data!$B$76:$AGQ$76&lt;&gt;"")*(Data!B69:AGQ69&lt;&gt;""))</f>
        <v>0</v>
      </c>
      <c r="BC54" s="2" cm="1">
        <f t="array" ref="BC54">SUMPRODUCT(--(Data!$B$77:$AGQ$77&lt;&gt;"")*(Data!B69:AGQ69&lt;&gt;""))</f>
        <v>0</v>
      </c>
      <c r="BD54" s="2" cm="1">
        <f t="array" ref="BD54">SUMPRODUCT(--(Data!$B$78:$AGQ$78&lt;&gt;"")*(Data!B69:AGQ69&lt;&gt;""))</f>
        <v>0</v>
      </c>
      <c r="BE54" s="2" cm="1">
        <f t="array" ref="BE54">SUMPRODUCT(--(Data!$B$79:$AGQ$79&lt;&gt;"")*(Data!B69:AGQ69&lt;&gt;""))</f>
        <v>0</v>
      </c>
      <c r="BF54" s="2" cm="1">
        <f t="array" ref="BF54">SUMPRODUCT(--(Data!$B$80:$AGQ$80&lt;&gt;"")*(Data!B69:AGQ69&lt;&gt;""))</f>
        <v>0</v>
      </c>
      <c r="BG54" s="2" cm="1">
        <f t="array" ref="BG54">SUMPRODUCT(--(Data!$B$81:$AGQ$81&lt;&gt;"")*(Data!B69:AGQ69&lt;&gt;""))</f>
        <v>0</v>
      </c>
      <c r="BH54" s="2" cm="1">
        <f t="array" ref="BH54">SUMPRODUCT(--(Data!$B$82:$AGQ$82&lt;&gt;"")*(Data!B69:AGQ69&lt;&gt;""))</f>
        <v>0</v>
      </c>
      <c r="BI54" s="2" cm="1">
        <f t="array" ref="BI54">SUMPRODUCT(--(Data!$B$83:$AGQ$83&lt;&gt;"")*(Data!B69:AGQ69&lt;&gt;""))</f>
        <v>0</v>
      </c>
      <c r="BJ54" s="2" cm="1">
        <f t="array" ref="BJ54">SUMPRODUCT(--(Data!$B$84:$AGQ$84&lt;&gt;"")*(Data!B69:AGQ69&lt;&gt;""))</f>
        <v>0</v>
      </c>
      <c r="BK54" s="2" cm="1">
        <f t="array" ref="BK54">SUMPRODUCT(--(Data!$B$85:$AGQ$85&lt;&gt;"")*(Data!B69:AGQ69&lt;&gt;""))</f>
        <v>0</v>
      </c>
      <c r="BL54" s="2" cm="1">
        <f t="array" ref="BL54">SUMPRODUCT(--(Data!$B$86:$AGQ$86&lt;&gt;"")*(Data!B69:AGQ69&lt;&gt;""))</f>
        <v>0</v>
      </c>
      <c r="BM54" s="2" cm="1">
        <f t="array" ref="BM54">SUMPRODUCT(--(Data!$B$87:$AGQ$87&lt;&gt;"")*(Data!B69:AGQ69&lt;&gt;""))</f>
        <v>0</v>
      </c>
      <c r="BN54" s="2" cm="1">
        <f t="array" ref="BN54">SUMPRODUCT(--(Data!$B$88:$AGQ$88&lt;&gt;"")*(Data!B69:AGQ69&lt;&gt;""))</f>
        <v>0</v>
      </c>
      <c r="BO54" s="2" cm="1">
        <f t="array" ref="BO54">SUMPRODUCT(--(Data!$B$89:$AGQ$89&lt;&gt;"")*(Data!B69:AGQ69&lt;&gt;""))</f>
        <v>0</v>
      </c>
      <c r="BP54" s="2" cm="1">
        <f t="array" ref="BP54">SUMPRODUCT(--(Data!$B$90:$AGQ$90&lt;&gt;"")*(Data!B69:AGQ69&lt;&gt;""))</f>
        <v>0</v>
      </c>
      <c r="BQ54" s="2" cm="1">
        <f t="array" ref="BQ54">SUMPRODUCT(--(Data!$B$91:$AGQ$91&lt;&gt;"")*(Data!B69:AGQ69&lt;&gt;""))</f>
        <v>0</v>
      </c>
      <c r="BR54" s="2" cm="1">
        <f t="array" ref="BR54">SUMPRODUCT(--(Data!$B$92:$AGQ$92&lt;&gt;"")*(Data!B69:AGQ69&lt;&gt;""))</f>
        <v>0</v>
      </c>
      <c r="BS54" s="2" cm="1">
        <f t="array" ref="BS54">SUMPRODUCT(--(Data!$B$93:$AGQ$93&lt;&gt;"")*(Data!B69:AGQ69&lt;&gt;""))</f>
        <v>0</v>
      </c>
      <c r="BT54" s="2" cm="1">
        <f t="array" ref="BT54">SUMPRODUCT(--(Data!$B$94:$AGQ$94&lt;&gt;"")*(Data!B69:AGQ69&lt;&gt;""))</f>
        <v>0</v>
      </c>
      <c r="BU54" s="2" cm="1">
        <f t="array" ref="BU54">SUMPRODUCT(--(Data!$B$95:$AGQ$95&lt;&gt;"")*(Data!B69:AGQ69&lt;&gt;""))</f>
        <v>0</v>
      </c>
      <c r="BV54" s="2" cm="1">
        <f t="array" ref="BV54">SUMPRODUCT(--(Data!$B$96:$AGQ$96&lt;&gt;"")*(Data!B69:AGQ69&lt;&gt;""))</f>
        <v>0</v>
      </c>
      <c r="BW54" s="2" cm="1">
        <f t="array" ref="BW54">SUMPRODUCT(--(Data!$B$97:$AGQ$97&lt;&gt;"")*(Data!B69:AGQ69&lt;&gt;""))</f>
        <v>0</v>
      </c>
      <c r="BX54" s="2" cm="1">
        <f t="array" ref="BX54">SUMPRODUCT(--(Data!$B$98:$AGQ$98&lt;&gt;"")*(Data!B69:AGQ69&lt;&gt;""))</f>
        <v>0</v>
      </c>
      <c r="BY54" s="2" cm="1">
        <f t="array" ref="BY54">SUMPRODUCT(--(Data!$B$99:$AGQ$99&lt;&gt;"")*(Data!B69:AGQ69&lt;&gt;""))</f>
        <v>0</v>
      </c>
      <c r="BZ54" s="2" cm="1">
        <f t="array" ref="BZ54">SUMPRODUCT(--(Data!$B$100:$AGQ$100&lt;&gt;"")*(Data!B69:AGQ69&lt;&gt;""))</f>
        <v>0</v>
      </c>
      <c r="CA54" s="2" cm="1">
        <f t="array" ref="CA54">SUMPRODUCT(--(Data!$B$101:$AGQ$101&lt;&gt;"")*(Data!B69:AGQ69&lt;&gt;""))</f>
        <v>0</v>
      </c>
      <c r="CB54" s="2" cm="1">
        <f t="array" ref="CB54">SUMPRODUCT(--(Data!$B$102:$AGQ$102&lt;&gt;"")*(Data!B69:AGQ69&lt;&gt;""))</f>
        <v>0</v>
      </c>
      <c r="CC54" s="2" cm="1">
        <f t="array" ref="CC54">SUMPRODUCT(--(Data!$B$103:$AGQ$103&lt;&gt;"")*(Data!B69:AGQ69&lt;&gt;""))</f>
        <v>0</v>
      </c>
      <c r="CD54" s="2" cm="1">
        <f t="array" ref="CD54">SUMPRODUCT(--(Data!$B$104:$AGQ$104&lt;&gt;"")*(Data!B69:AGQ69&lt;&gt;""))</f>
        <v>0</v>
      </c>
      <c r="CE54" s="2" cm="1">
        <f t="array" ref="CE54">SUMPRODUCT(--(Data!$B$105:$AGQ$105&lt;&gt;"")*(Data!B69:AGQ69&lt;&gt;""))</f>
        <v>0</v>
      </c>
      <c r="CF54" s="2" cm="1">
        <f t="array" ref="CF54">SUMPRODUCT(--(Data!$B$106:$AGQ$106&lt;&gt;"")*(Data!B69:AGQ69&lt;&gt;""))</f>
        <v>0</v>
      </c>
      <c r="CG54" s="2" cm="1">
        <f t="array" ref="CG54">SUMPRODUCT(--(Data!$B$107:$AGQ$107&lt;&gt;"")*(Data!B69:AGQ69&lt;&gt;""))</f>
        <v>0</v>
      </c>
      <c r="CH54" s="2" cm="1">
        <f t="array" ref="CH54">SUMPRODUCT(--(Data!$B$108:$AGQ$108&lt;&gt;"")*(Data!B69:AGQ69&lt;&gt;""))</f>
        <v>0</v>
      </c>
      <c r="CI54" s="2" cm="1">
        <f t="array" ref="CI54">SUMPRODUCT(--(Data!$B$109:$AGQ$109&lt;&gt;"")*(Data!B69:AGQ69&lt;&gt;""))</f>
        <v>0</v>
      </c>
      <c r="CJ54" s="2" cm="1">
        <f t="array" ref="CJ54">SUMPRODUCT(--(Data!$B$110:$AGQ$110&lt;&gt;"")*(Data!B69:AGQ69&lt;&gt;""))</f>
        <v>0</v>
      </c>
      <c r="CK54" s="2" cm="1">
        <f t="array" ref="CK54">SUMPRODUCT(--(Data!$B$111:$AGQ$111&lt;&gt;"")*(Data!B69:AGQ69&lt;&gt;""))</f>
        <v>0</v>
      </c>
      <c r="CL54" s="2" cm="1">
        <f t="array" ref="CL54">SUMPRODUCT(--(Data!$B$112:$AGQ$112&lt;&gt;"")*(Data!B69:AGQ69&lt;&gt;""))</f>
        <v>0</v>
      </c>
      <c r="CM54" s="2" cm="1">
        <f t="array" ref="CM54">SUMPRODUCT(--(Data!$B$113:$AGQ$113&lt;&gt;"")*(Data!B69:AGQ69&lt;&gt;""))</f>
        <v>0</v>
      </c>
      <c r="CN54" s="2" cm="1">
        <f t="array" ref="CN54">SUMPRODUCT(--(Data!$B$114:$AGQ$114&lt;&gt;"")*(Data!B69:AGQ69&lt;&gt;""))</f>
        <v>0</v>
      </c>
      <c r="CO54" s="2" cm="1">
        <f t="array" ref="CO54">SUMPRODUCT(--(Data!$B$115:$AGQ$115&lt;&gt;"")*(Data!B69:AGQ69&lt;&gt;""))</f>
        <v>0</v>
      </c>
      <c r="CP54" s="2" cm="1">
        <f t="array" ref="CP54">SUMPRODUCT(--(Data!$B$116:$AGQ$116&lt;&gt;"")*(Data!B69:AGQ69&lt;&gt;""))</f>
        <v>0</v>
      </c>
      <c r="CQ54" s="2" cm="1">
        <f t="array" ref="CQ54">SUMPRODUCT(--(Data!$B$117:$AGQ$117&lt;&gt;"")*(Data!B69:AGQ69&lt;&gt;""))</f>
        <v>0</v>
      </c>
      <c r="CR54" s="2" cm="1">
        <f t="array" ref="CR54">SUMPRODUCT(--(Data!$B$118:$AGQ$118&lt;&gt;"")*(Data!B69:AGQ69&lt;&gt;""))</f>
        <v>0</v>
      </c>
      <c r="CS54" s="2" cm="1">
        <f t="array" ref="CS54">SUMPRODUCT(--(Data!$B$119:$AGQ$119&lt;&gt;"")*(Data!B69:AGQ69&lt;&gt;""))</f>
        <v>0</v>
      </c>
      <c r="CT54" s="2" cm="1">
        <f t="array" ref="CT54">SUMPRODUCT(--(Data!$B$120:$AGQ$120&lt;&gt;"")*(Data!B69:AGQ69&lt;&gt;""))</f>
        <v>0</v>
      </c>
      <c r="CU54" s="2" cm="1">
        <f t="array" ref="CU54">SUMPRODUCT(--(Data!$B$121:$AGQ$121&lt;&gt;"")*(Data!B69:AGQ69&lt;&gt;""))</f>
        <v>0</v>
      </c>
      <c r="CV54" s="2" cm="1">
        <f t="array" ref="CV54">SUMPRODUCT(--(Data!$B$122:$AGQ$122&lt;&gt;"")*(Data!B69:AGQ69&lt;&gt;""))</f>
        <v>0</v>
      </c>
      <c r="CW54" s="2" cm="1">
        <f t="array" ref="CW54">SUMPRODUCT(--(Data!$B$123:$AGQ$123&lt;&gt;"")*(Data!B69:AGQ69&lt;&gt;""))</f>
        <v>0</v>
      </c>
      <c r="CX54" s="2" cm="1">
        <f t="array" ref="CX54">SUMPRODUCT(--(Data!$B$124:$AGQ$124&lt;&gt;"")*(Data!B69:AGQ69&lt;&gt;""))</f>
        <v>0</v>
      </c>
      <c r="CY54" s="2" cm="1">
        <f t="array" ref="CY54">SUMPRODUCT(--(Data!$B$125:$AGQ$125&lt;&gt;"")*(Data!B69:AGQ69&lt;&gt;""))</f>
        <v>0</v>
      </c>
      <c r="CZ54" s="2" cm="1">
        <f t="array" ref="CZ54">SUMPRODUCT(--(Data!$B$126:$AGQ$126&lt;&gt;"")*(Data!B69:AGQ69&lt;&gt;""))</f>
        <v>0</v>
      </c>
      <c r="DA54" s="2" cm="1">
        <f t="array" ref="DA54">SUMPRODUCT(--(Data!$B$127:$AGQ$127&lt;&gt;"")*(Data!B69:AGQ69&lt;&gt;""))</f>
        <v>0</v>
      </c>
      <c r="DB54" s="2" cm="1">
        <f t="array" ref="DB54">SUMPRODUCT(--(Data!$B$128:$AGQ$128&lt;&gt;"")*(Data!B69:AGQ69&lt;&gt;""))</f>
        <v>0</v>
      </c>
      <c r="DC54" s="2" cm="1">
        <f t="array" ref="DC54">SUMPRODUCT(--(Data!$B$129:$AGQ$129&lt;&gt;"")*(Data!B69:AGQ69&lt;&gt;""))</f>
        <v>0</v>
      </c>
      <c r="DD54" s="2" cm="1">
        <f t="array" ref="DD54">SUMPRODUCT(--(Data!$B$130:$AGQ$130&lt;&gt;"")*(Data!B69:AGQ69&lt;&gt;""))</f>
        <v>0</v>
      </c>
      <c r="DE54" s="2" cm="1">
        <f t="array" ref="DE54">SUMPRODUCT(--(Data!$B$131:$AGQ$131&lt;&gt;"")*(Data!B69:AGQ69&lt;&gt;""))</f>
        <v>0</v>
      </c>
      <c r="DF54" s="2" cm="1">
        <f t="array" ref="DF54">SUMPRODUCT(--(Data!$B$132:$AGQ$132&lt;&gt;"")*(Data!B69:AGQ69&lt;&gt;""))</f>
        <v>0</v>
      </c>
      <c r="DG54" s="2" cm="1">
        <f t="array" ref="DG54">SUMPRODUCT(--(Data!$B$133:$AGQ$133&lt;&gt;"")*(Data!B69:AGQ69&lt;&gt;""))</f>
        <v>0</v>
      </c>
      <c r="DH54" s="2" cm="1">
        <f t="array" ref="DH54">SUMPRODUCT(--(Data!$B$134:$AGQ$134&lt;&gt;"")*(Data!B69:AGQ69&lt;&gt;""))</f>
        <v>0</v>
      </c>
      <c r="DI54" s="2" cm="1">
        <f t="array" ref="DI54">SUMPRODUCT(--(Data!$B$135:$AGQ$135&lt;&gt;"")*(Data!B69:AGQ69&lt;&gt;""))</f>
        <v>0</v>
      </c>
      <c r="DJ54" s="2" cm="1">
        <f t="array" ref="DJ54">SUMPRODUCT(--(Data!$B$136:$AGQ$136&lt;&gt;"")*(Data!B69:AGQ69&lt;&gt;""))</f>
        <v>0</v>
      </c>
      <c r="DK54" s="2" cm="1">
        <f t="array" ref="DK54">SUMPRODUCT(--(Data!$B$137:$AGQ$137&lt;&gt;"")*(Data!B69:AGQ69&lt;&gt;""))</f>
        <v>0</v>
      </c>
      <c r="DL54" s="2" cm="1">
        <f t="array" ref="DL54">SUMPRODUCT(--(Data!$B$138:$AGQ$138&lt;&gt;"")*(Data!B69:AGQ69&lt;&gt;""))</f>
        <v>0</v>
      </c>
      <c r="DM54" s="2" cm="1">
        <f t="array" ref="DM54">SUMPRODUCT(--(Data!$B$139:$AGQ$139&lt;&gt;"")*(Data!B69:AGQ69&lt;&gt;""))</f>
        <v>0</v>
      </c>
      <c r="DN54" s="2" cm="1">
        <f t="array" ref="DN54">SUMPRODUCT(--(Data!$B$140:$AGQ$140&lt;&gt;"")*(Data!B69:AGQ69&lt;&gt;""))</f>
        <v>0</v>
      </c>
      <c r="DO54" s="2" cm="1">
        <f t="array" ref="DO54">SUMPRODUCT(--(Data!$B$141:$AGQ$141&lt;&gt;"")*(Data!B69:AGQ69&lt;&gt;""))</f>
        <v>0</v>
      </c>
      <c r="DP54" s="2" cm="1">
        <f t="array" ref="DP54">SUMPRODUCT(--(Data!$B$142:$AGQ$142&lt;&gt;"")*(Data!B69:AGQ69&lt;&gt;""))</f>
        <v>0</v>
      </c>
      <c r="DQ54" s="2" cm="1">
        <f t="array" ref="DQ54">SUMPRODUCT(--(Data!$B$143:$AGQ$143&lt;&gt;"")*(Data!B69:AGQ69&lt;&gt;""))</f>
        <v>0</v>
      </c>
      <c r="DR54" s="2" cm="1">
        <f t="array" ref="DR54">SUMPRODUCT(--(Data!$B$144:$AGQ$144&lt;&gt;"")*(Data!B69:AGQ69&lt;&gt;""))</f>
        <v>0</v>
      </c>
      <c r="DS54" s="2" cm="1">
        <f t="array" ref="DS54">SUMPRODUCT(--(Data!$B$145:$AGQ$145&lt;&gt;"")*(Data!B69:AGQ69&lt;&gt;""))</f>
        <v>0</v>
      </c>
      <c r="DT54" s="2" cm="1">
        <f t="array" ref="DT54">SUMPRODUCT(--(Data!$B$146:$AGQ$146&lt;&gt;"")*(Data!B69:AGQ69&lt;&gt;""))</f>
        <v>0</v>
      </c>
      <c r="DU54" s="2" cm="1">
        <f t="array" ref="DU54">SUMPRODUCT(--(Data!$B$147:$AGQ$147&lt;&gt;"")*(Data!B69:AGQ69&lt;&gt;""))</f>
        <v>0</v>
      </c>
      <c r="DV54" s="2" cm="1">
        <f t="array" ref="DV54">SUMPRODUCT(--(Data!$B$148:$AGQ$148&lt;&gt;"")*(Data!B69:AGQ69&lt;&gt;""))</f>
        <v>0</v>
      </c>
      <c r="DW54" s="2" cm="1">
        <f t="array" ref="DW54">SUMPRODUCT(--(Data!$B$149:$AGQ$149&lt;&gt;"")*(Data!B69:AGQ69&lt;&gt;""))</f>
        <v>0</v>
      </c>
      <c r="DX54" s="2" cm="1">
        <f t="array" ref="DX54">SUMPRODUCT(--(Data!$B$150:$AGQ$150&lt;&gt;"")*(Data!B69:AGQ69&lt;&gt;""))</f>
        <v>0</v>
      </c>
      <c r="DY54" s="2" cm="1">
        <f t="array" ref="DY54">SUMPRODUCT(--(Data!$B$151:$AGQ$151&lt;&gt;"")*(Data!B69:AGQ69&lt;&gt;""))</f>
        <v>0</v>
      </c>
      <c r="DZ54" s="2" cm="1">
        <f t="array" ref="DZ54">SUMPRODUCT(--(Data!$B$152:$AGQ$152&lt;&gt;"")*(Data!B69:AGQ69&lt;&gt;""))</f>
        <v>0</v>
      </c>
      <c r="EA54" s="2" cm="1">
        <f t="array" ref="EA54">SUMPRODUCT(--(Data!$B$153:$AGQ$153&lt;&gt;"")*(Data!B69:AGQ69&lt;&gt;""))</f>
        <v>0</v>
      </c>
      <c r="EB54" s="2" cm="1">
        <f t="array" ref="EB54">SUMPRODUCT(--(Data!$B$154:$AGQ$154&lt;&gt;"")*(Data!B69:AGQ69&lt;&gt;""))</f>
        <v>0</v>
      </c>
      <c r="EC54" s="2" cm="1">
        <f t="array" ref="EC54">SUMPRODUCT(--(Data!$B$155:$AGQ$155&lt;&gt;"")*(Data!B69:AGQ69&lt;&gt;""))</f>
        <v>0</v>
      </c>
      <c r="ED54" s="2" cm="1">
        <f t="array" ref="ED54">SUMPRODUCT(--(Data!$B$156:$AGQ$156&lt;&gt;"")*(Data!B69:AGQ69&lt;&gt;""))</f>
        <v>0</v>
      </c>
      <c r="EE54" s="2" cm="1">
        <f t="array" ref="EE54">SUMPRODUCT(--(Data!$B$157:$AGQ$157&lt;&gt;"")*(Data!B69:AGQ69&lt;&gt;""))</f>
        <v>0</v>
      </c>
      <c r="EF54" s="2" cm="1">
        <f t="array" ref="EF54">SUMPRODUCT(--(Data!$B$158:$AGQ$158&lt;&gt;"")*(Data!B69:AGQ69&lt;&gt;""))</f>
        <v>0</v>
      </c>
      <c r="EG54" s="2" cm="1">
        <f t="array" ref="EG54">SUMPRODUCT(--(Data!$B$159:$AGQ$159&lt;&gt;"")*(Data!B69:AGQ69&lt;&gt;""))</f>
        <v>0</v>
      </c>
      <c r="EH54" s="2" cm="1">
        <f t="array" ref="EH54">SUMPRODUCT(--(Data!$B$160:$AGQ$160&lt;&gt;"")*(Data!B69:AGQ69&lt;&gt;""))</f>
        <v>0</v>
      </c>
      <c r="EI54" s="2" cm="1">
        <f t="array" ref="EI54">SUMPRODUCT(--(Data!$B$161:$AGQ$161&lt;&gt;"")*(Data!B69:AGQ69&lt;&gt;""))</f>
        <v>0</v>
      </c>
      <c r="EJ54" s="2" cm="1">
        <f t="array" ref="EJ54">SUMPRODUCT(--(Data!$B$162:$AGQ$162&lt;&gt;"")*(Data!B69:AGQ69&lt;&gt;""))</f>
        <v>0</v>
      </c>
      <c r="EK54" s="2" cm="1">
        <f t="array" ref="EK54">SUMPRODUCT(--(Data!$B$163:$AGQ$163&lt;&gt;"")*(Data!B69:AGQ69&lt;&gt;""))</f>
        <v>0</v>
      </c>
      <c r="EL54" s="2" cm="1">
        <f t="array" ref="EL54">SUMPRODUCT(--(Data!$B$164:$AGQ$164&lt;&gt;"")*(Data!B69:AGQ69&lt;&gt;""))</f>
        <v>0</v>
      </c>
      <c r="EM54" s="2" cm="1">
        <f t="array" ref="EM54">SUMPRODUCT(--(Data!$B$165:$AGQ$165&lt;&gt;"")*(Data!B69:AGQ69&lt;&gt;""))</f>
        <v>0</v>
      </c>
      <c r="EN54" s="2" cm="1">
        <f t="array" ref="EN54">SUMPRODUCT(--(Data!$B$166:$AGQ$166&lt;&gt;"")*(Data!B69:AGQ69&lt;&gt;""))</f>
        <v>0</v>
      </c>
      <c r="EU54" s="2" t="str">
        <f t="shared" si="2"/>
        <v>RTAB. Stereo. F2M</v>
      </c>
      <c r="EV54" s="2">
        <f t="shared" si="3"/>
        <v>16</v>
      </c>
    </row>
    <row r="55" spans="1:152" x14ac:dyDescent="0.25">
      <c r="A55" s="1" t="str">
        <f>Data!A70</f>
        <v>MSCKF</v>
      </c>
      <c r="B55" s="12" t="s">
        <v>381</v>
      </c>
      <c r="C55" s="2" cm="1">
        <f t="array" ref="C55">SUMPRODUCT(--(Data!$B$25:$AGQ$25&lt;&gt;"")*(Data!B70:AGQ70&lt;&gt;""))</f>
        <v>0</v>
      </c>
      <c r="D55" s="2" cm="1">
        <f t="array" ref="D55">SUMPRODUCT(--(Data!$B$26:$AGQ$26&lt;&gt;"")*(Data!B70:AGQ70&lt;&gt;""))</f>
        <v>10</v>
      </c>
      <c r="E55" s="2" cm="1">
        <f t="array" ref="E55">SUMPRODUCT(--(Data!$B$27:$AGQ$27&lt;&gt;"")*(Data!B70:AGQ70&lt;&gt;""))</f>
        <v>0</v>
      </c>
      <c r="F55" s="2" cm="1">
        <f t="array" ref="F55">SUMPRODUCT(--(Data!$B$28:$AGQ$28&lt;&gt;"")*(Data!B70:AGQ70&lt;&gt;""))</f>
        <v>0</v>
      </c>
      <c r="G55" s="2" cm="1">
        <f t="array" ref="G55">SUMPRODUCT(--(Data!$B$29:$AGQ$29&lt;&gt;"")*(Data!B70:AGQ70&lt;&gt;""))</f>
        <v>50</v>
      </c>
      <c r="H55" s="2" cm="1">
        <f t="array" ref="H55">SUMPRODUCT(--(Data!$B$30:$AGQ$30&lt;&gt;"")*(Data!B70:AGQ70&lt;&gt;""))</f>
        <v>0</v>
      </c>
      <c r="I55" s="2" cm="1">
        <f t="array" ref="I55">SUMPRODUCT(--(Data!$B$31:$AGQ$31&lt;&gt;"")*(Data!B70:AGQ70&lt;&gt;""))</f>
        <v>0</v>
      </c>
      <c r="J55" s="2" cm="1">
        <f t="array" ref="J55">SUMPRODUCT(--(Data!$B$32:$AGQ$32&lt;&gt;"")*(Data!B70:AGQ70&lt;&gt;""))</f>
        <v>0</v>
      </c>
      <c r="K55" s="2" cm="1">
        <f t="array" ref="K55">SUMPRODUCT(--(Data!$B$33:$AGQ$33&lt;&gt;"")*(Data!B70:AGQ70&lt;&gt;""))</f>
        <v>0</v>
      </c>
      <c r="L55" s="2" cm="1">
        <f t="array" ref="L55">SUMPRODUCT(--(Data!$B$34:$AGQ$34&lt;&gt;"")*(Data!B70:AGQ70&lt;&gt;""))</f>
        <v>0</v>
      </c>
      <c r="M55" s="2" cm="1">
        <f t="array" ref="M55">SUMPRODUCT(--(Data!$B$35:$AGQ$35&lt;&gt;"")*(Data!B70:AGQ70&lt;&gt;""))</f>
        <v>0</v>
      </c>
      <c r="N55" s="2" cm="1">
        <f t="array" ref="N55">SUMPRODUCT(--(Data!$B$36:$AGQ$36&lt;&gt;"")*(Data!B70:AGQ70&lt;&gt;""))</f>
        <v>0</v>
      </c>
      <c r="O55" s="2" cm="1">
        <f t="array" ref="O55">SUMPRODUCT(--(Data!$B$37:$AGQ$37&lt;&gt;"")*(Data!B70:AGQ70&lt;&gt;""))</f>
        <v>0</v>
      </c>
      <c r="P55" s="2" cm="1">
        <f t="array" ref="P55">SUMPRODUCT(--(Data!$B$38:$AGQ$38&lt;&gt;"")*(Data!B70:AGQ70&lt;&gt;""))</f>
        <v>10</v>
      </c>
      <c r="Q55" s="2" cm="1">
        <f t="array" ref="Q55">SUMPRODUCT(--(Data!$B$39:$AGQ$39&lt;&gt;"")*(Data!B70:AGQ70&lt;&gt;""))</f>
        <v>0</v>
      </c>
      <c r="R55" s="2" cm="1">
        <f t="array" ref="R55">SUMPRODUCT(--(Data!$B$40:$AGQ$40&lt;&gt;"")*(Data!B70:AGQ70&lt;&gt;""))</f>
        <v>0</v>
      </c>
      <c r="S55" s="2" cm="1">
        <f t="array" ref="S55">SUMPRODUCT(--(Data!$B$41:$AGQ$41&lt;&gt;"")*(Data!B70:AGQ70&lt;&gt;""))</f>
        <v>0</v>
      </c>
      <c r="T55" s="2" cm="1">
        <f t="array" ref="T55">SUMPRODUCT(--(Data!$B$42:$AGQ$42&lt;&gt;"")*(Data!B70:AGQ70&lt;&gt;""))</f>
        <v>0</v>
      </c>
      <c r="U55" s="2" cm="1">
        <f t="array" ref="U55">SUMPRODUCT(--(Data!$B$43:$AGQ$43&lt;&gt;"")*(Data!B70:AGQ70&lt;&gt;""))</f>
        <v>0</v>
      </c>
      <c r="V55" s="2" cm="1">
        <f t="array" ref="V55">SUMPRODUCT(--(Data!$B$44:$AGQ$44&lt;&gt;"")*(Data!B70:AGQ70&lt;&gt;""))</f>
        <v>0</v>
      </c>
      <c r="W55" s="2" cm="1">
        <f t="array" ref="W55">SUMPRODUCT(--(Data!$B$45:$AGQ$45&lt;&gt;"")*(Data!B70:AGQ70&lt;&gt;""))</f>
        <v>0</v>
      </c>
      <c r="X55" s="2" cm="1">
        <f t="array" ref="X55">SUMPRODUCT(--(Data!$B$46:$AGQ$46&lt;&gt;"")*(Data!B70:AGQ70&lt;&gt;""))</f>
        <v>0</v>
      </c>
      <c r="Y55" s="2" cm="1">
        <f t="array" ref="Y55">SUMPRODUCT(--(Data!$B$47:$AGQ$47&lt;&gt;"")*(Data!B70:AGQ70&lt;&gt;""))</f>
        <v>0</v>
      </c>
      <c r="Z55" s="2" cm="1">
        <f t="array" ref="Z55">SUMPRODUCT(--(Data!$B$48:$AGQ$48&lt;&gt;"")*(Data!B70:AGQ70&lt;&gt;""))</f>
        <v>0</v>
      </c>
      <c r="AA55" s="2" cm="1">
        <f t="array" ref="AA55">SUMPRODUCT(--(Data!$B$49:$AGQ$49&lt;&gt;"")*(Data!B70:AGQ70&lt;&gt;""))</f>
        <v>0</v>
      </c>
      <c r="AB55" s="2" cm="1">
        <f t="array" ref="AB55">SUMPRODUCT(--(Data!$B$50:$AGQ$50&lt;&gt;"")*(Data!B70:AGQ70&lt;&gt;""))</f>
        <v>0</v>
      </c>
      <c r="AC55" s="2" cm="1">
        <f t="array" ref="AC55">SUMPRODUCT(--(Data!$B$51:$AGQ$51&lt;&gt;"")*(Data!B70:AGQ70&lt;&gt;""))</f>
        <v>0</v>
      </c>
      <c r="AD55" s="2" cm="1">
        <f t="array" ref="AD55">SUMPRODUCT(--(Data!$B$52:$AGQ$52&lt;&gt;"")*(Data!B70:AGQ70&lt;&gt;""))</f>
        <v>0</v>
      </c>
      <c r="AE55" s="2" cm="1">
        <f t="array" ref="AE55">SUMPRODUCT(--(Data!$B$53:$AGQ$53&lt;&gt;"")*(Data!B70:AGQ70&lt;&gt;""))</f>
        <v>0</v>
      </c>
      <c r="AF55" s="2" cm="1">
        <f t="array" ref="AF55">SUMPRODUCT(--(Data!$B$54:$AGQ$54&lt;&gt;"")*(Data!B70:AGQ70&lt;&gt;""))</f>
        <v>0</v>
      </c>
      <c r="AG55" s="2" cm="1">
        <f t="array" ref="AG55">SUMPRODUCT(--(Data!$B$55:$AGQ$55&lt;&gt;"")*(Data!B70:AGQ70&lt;&gt;""))</f>
        <v>0</v>
      </c>
      <c r="AH55" s="2" cm="1">
        <f t="array" ref="AH55">SUMPRODUCT(--(Data!$B$56:$AGQ$56&lt;&gt;"")*(Data!B70:AGQ70&lt;&gt;""))</f>
        <v>0</v>
      </c>
      <c r="AI55" s="2" cm="1">
        <f t="array" ref="AI55">SUMPRODUCT(--(Data!$B$57:$AGQ$57&lt;&gt;"")*(Data!B70:AGQ70&lt;&gt;""))</f>
        <v>0</v>
      </c>
      <c r="AJ55" s="2" cm="1">
        <f t="array" ref="AJ55">SUMPRODUCT(--(Data!$B$58:$AGQ$58&lt;&gt;"")*(Data!B70:AGQ70&lt;&gt;""))</f>
        <v>0</v>
      </c>
      <c r="AK55" s="2" cm="1">
        <f t="array" ref="AK55">SUMPRODUCT(--(Data!$B$59:$AGQ$59&lt;&gt;"")*(Data!B70:AGQ70&lt;&gt;""))</f>
        <v>0</v>
      </c>
      <c r="AL55" s="2" cm="1">
        <f t="array" ref="AL55">SUMPRODUCT(--(Data!$B$60:$AGQ$60&lt;&gt;"")*(Data!B70:AGQ70&lt;&gt;""))</f>
        <v>0</v>
      </c>
      <c r="AM55" s="2" cm="1">
        <f t="array" ref="AM55">SUMPRODUCT(--(Data!$B$61:$AGQ$61&lt;&gt;"")*(Data!B70:AGQ70&lt;&gt;""))</f>
        <v>0</v>
      </c>
      <c r="AN55" s="2" cm="1">
        <f t="array" ref="AN55">SUMPRODUCT(--(Data!$B$62:$AGQ$62&lt;&gt;"")*(Data!B70:AGQ70&lt;&gt;""))</f>
        <v>0</v>
      </c>
      <c r="AO55" s="2" cm="1">
        <f t="array" ref="AO55">SUMPRODUCT(--(Data!$B$63:$AGQ$63&lt;&gt;"")*(Data!B70:AGQ70&lt;&gt;""))</f>
        <v>0</v>
      </c>
      <c r="AP55" s="2" cm="1">
        <f t="array" ref="AP55">SUMPRODUCT(--(Data!$B$64:$AGQ$64&lt;&gt;"")*(Data!B70:AGQ70&lt;&gt;""))</f>
        <v>0</v>
      </c>
      <c r="AQ55" s="2" cm="1">
        <f t="array" ref="AQ55">SUMPRODUCT(--(Data!$B$65:$AGQ$65&lt;&gt;"")*(Data!B70:AGQ70&lt;&gt;""))</f>
        <v>0</v>
      </c>
      <c r="AR55" s="2" cm="1">
        <f t="array" ref="AR55">SUMPRODUCT(--(Data!$B$66:$AGQ$66&lt;&gt;"")*(Data!B70:AGQ70&lt;&gt;""))</f>
        <v>0</v>
      </c>
      <c r="AS55" s="2" cm="1">
        <f t="array" ref="AS55">SUMPRODUCT(--(Data!$B$67:$AGQ$67&lt;&gt;"")*(Data!B70:AGQ70&lt;&gt;""))</f>
        <v>0</v>
      </c>
      <c r="AT55" s="2" cm="1">
        <f t="array" ref="AT55">SUMPRODUCT(--(Data!$B$68:$AGQ$68&lt;&gt;"")*(Data!B70:AGQ70&lt;&gt;""))</f>
        <v>0</v>
      </c>
      <c r="AU55" s="2" cm="1">
        <f t="array" ref="AU55">SUMPRODUCT(--(Data!$B$69:$AGQ$69&lt;&gt;"")*(Data!B70:AGQ70&lt;&gt;""))</f>
        <v>0</v>
      </c>
      <c r="AV55" s="208"/>
      <c r="AW55" s="2" cm="1">
        <f t="array" ref="AW55">SUMPRODUCT(--(Data!$B$71:$AGQ$71&lt;&gt;"")*(Data!B70:AGQ70&lt;&gt;""))</f>
        <v>50</v>
      </c>
      <c r="AX55" s="2" cm="1">
        <f t="array" ref="AX55">SUMPRODUCT(--(Data!$B$72:$AGQ$72&lt;&gt;"")*(Data!B70:AGQ70&lt;&gt;""))</f>
        <v>0</v>
      </c>
      <c r="AY55" s="2" cm="1">
        <f t="array" ref="AY55">SUMPRODUCT(--(Data!$B$73:$AGQ$73&lt;&gt;"")*(Data!B70:AGQ70&lt;&gt;""))</f>
        <v>10</v>
      </c>
      <c r="AZ55" s="2" cm="1">
        <f t="array" ref="AZ55">SUMPRODUCT(--(Data!$B$74:$AGQ$74&lt;&gt;"")*(Data!B70:AGQ70&lt;&gt;""))</f>
        <v>10</v>
      </c>
      <c r="BA55" s="2" cm="1">
        <f t="array" ref="BA55">SUMPRODUCT(--(Data!$B$75:$AGQ$75&lt;&gt;"")*(Data!B70:AGQ70&lt;&gt;""))</f>
        <v>0</v>
      </c>
      <c r="BB55" s="2" cm="1">
        <f t="array" ref="BB55">SUMPRODUCT(--(Data!$B$76:$AGQ$76&lt;&gt;"")*(Data!B70:AGQ70&lt;&gt;""))</f>
        <v>0</v>
      </c>
      <c r="BC55" s="2" cm="1">
        <f t="array" ref="BC55">SUMPRODUCT(--(Data!$B$77:$AGQ$77&lt;&gt;"")*(Data!B70:AGQ70&lt;&gt;""))</f>
        <v>0</v>
      </c>
      <c r="BD55" s="2" cm="1">
        <f t="array" ref="BD55">SUMPRODUCT(--(Data!$B$78:$AGQ$78&lt;&gt;"")*(Data!B70:AGQ70&lt;&gt;""))</f>
        <v>0</v>
      </c>
      <c r="BE55" s="2" cm="1">
        <f t="array" ref="BE55">SUMPRODUCT(--(Data!$B$79:$AGQ$79&lt;&gt;"")*(Data!B70:AGQ70&lt;&gt;""))</f>
        <v>0</v>
      </c>
      <c r="BF55" s="2" cm="1">
        <f t="array" ref="BF55">SUMPRODUCT(--(Data!$B$80:$AGQ$80&lt;&gt;"")*(Data!B70:AGQ70&lt;&gt;""))</f>
        <v>0</v>
      </c>
      <c r="BG55" s="2" cm="1">
        <f t="array" ref="BG55">SUMPRODUCT(--(Data!$B$81:$AGQ$81&lt;&gt;"")*(Data!B70:AGQ70&lt;&gt;""))</f>
        <v>0</v>
      </c>
      <c r="BH55" s="2" cm="1">
        <f t="array" ref="BH55">SUMPRODUCT(--(Data!$B$82:$AGQ$82&lt;&gt;"")*(Data!B70:AGQ70&lt;&gt;""))</f>
        <v>0</v>
      </c>
      <c r="BI55" s="2" cm="1">
        <f t="array" ref="BI55">SUMPRODUCT(--(Data!$B$83:$AGQ$83&lt;&gt;"")*(Data!B70:AGQ70&lt;&gt;""))</f>
        <v>0</v>
      </c>
      <c r="BJ55" s="2" cm="1">
        <f t="array" ref="BJ55">SUMPRODUCT(--(Data!$B$84:$AGQ$84&lt;&gt;"")*(Data!B70:AGQ70&lt;&gt;""))</f>
        <v>0</v>
      </c>
      <c r="BK55" s="2" cm="1">
        <f t="array" ref="BK55">SUMPRODUCT(--(Data!$B$85:$AGQ$85&lt;&gt;"")*(Data!B70:AGQ70&lt;&gt;""))</f>
        <v>0</v>
      </c>
      <c r="BL55" s="2" cm="1">
        <f t="array" ref="BL55">SUMPRODUCT(--(Data!$B$86:$AGQ$86&lt;&gt;"")*(Data!B70:AGQ70&lt;&gt;""))</f>
        <v>0</v>
      </c>
      <c r="BM55" s="2" cm="1">
        <f t="array" ref="BM55">SUMPRODUCT(--(Data!$B$87:$AGQ$87&lt;&gt;"")*(Data!B70:AGQ70&lt;&gt;""))</f>
        <v>0</v>
      </c>
      <c r="BN55" s="2" cm="1">
        <f t="array" ref="BN55">SUMPRODUCT(--(Data!$B$88:$AGQ$88&lt;&gt;"")*(Data!B70:AGQ70&lt;&gt;""))</f>
        <v>0</v>
      </c>
      <c r="BO55" s="2" cm="1">
        <f t="array" ref="BO55">SUMPRODUCT(--(Data!$B$89:$AGQ$89&lt;&gt;"")*(Data!B70:AGQ70&lt;&gt;""))</f>
        <v>0</v>
      </c>
      <c r="BP55" s="2" cm="1">
        <f t="array" ref="BP55">SUMPRODUCT(--(Data!$B$90:$AGQ$90&lt;&gt;"")*(Data!B70:AGQ70&lt;&gt;""))</f>
        <v>0</v>
      </c>
      <c r="BQ55" s="2" cm="1">
        <f t="array" ref="BQ55">SUMPRODUCT(--(Data!$B$91:$AGQ$91&lt;&gt;"")*(Data!B70:AGQ70&lt;&gt;""))</f>
        <v>0</v>
      </c>
      <c r="BR55" s="2" cm="1">
        <f t="array" ref="BR55">SUMPRODUCT(--(Data!$B$92:$AGQ$92&lt;&gt;"")*(Data!B70:AGQ70&lt;&gt;""))</f>
        <v>0</v>
      </c>
      <c r="BS55" s="2" cm="1">
        <f t="array" ref="BS55">SUMPRODUCT(--(Data!$B$93:$AGQ$93&lt;&gt;"")*(Data!B70:AGQ70&lt;&gt;""))</f>
        <v>0</v>
      </c>
      <c r="BT55" s="2" cm="1">
        <f t="array" ref="BT55">SUMPRODUCT(--(Data!$B$94:$AGQ$94&lt;&gt;"")*(Data!B70:AGQ70&lt;&gt;""))</f>
        <v>0</v>
      </c>
      <c r="BU55" s="2" cm="1">
        <f t="array" ref="BU55">SUMPRODUCT(--(Data!$B$95:$AGQ$95&lt;&gt;"")*(Data!B70:AGQ70&lt;&gt;""))</f>
        <v>0</v>
      </c>
      <c r="BV55" s="2" cm="1">
        <f t="array" ref="BV55">SUMPRODUCT(--(Data!$B$96:$AGQ$96&lt;&gt;"")*(Data!B70:AGQ70&lt;&gt;""))</f>
        <v>0</v>
      </c>
      <c r="BW55" s="2" cm="1">
        <f t="array" ref="BW55">SUMPRODUCT(--(Data!$B$97:$AGQ$97&lt;&gt;"")*(Data!B70:AGQ70&lt;&gt;""))</f>
        <v>0</v>
      </c>
      <c r="BX55" s="2" cm="1">
        <f t="array" ref="BX55">SUMPRODUCT(--(Data!$B$98:$AGQ$98&lt;&gt;"")*(Data!B70:AGQ70&lt;&gt;""))</f>
        <v>0</v>
      </c>
      <c r="BY55" s="2" cm="1">
        <f t="array" ref="BY55">SUMPRODUCT(--(Data!$B$99:$AGQ$99&lt;&gt;"")*(Data!B70:AGQ70&lt;&gt;""))</f>
        <v>0</v>
      </c>
      <c r="BZ55" s="2" cm="1">
        <f t="array" ref="BZ55">SUMPRODUCT(--(Data!$B$100:$AGQ$100&lt;&gt;"")*(Data!B70:AGQ70&lt;&gt;""))</f>
        <v>0</v>
      </c>
      <c r="CA55" s="2" cm="1">
        <f t="array" ref="CA55">SUMPRODUCT(--(Data!$B$101:$AGQ$101&lt;&gt;"")*(Data!B70:AGQ70&lt;&gt;""))</f>
        <v>0</v>
      </c>
      <c r="CB55" s="2" cm="1">
        <f t="array" ref="CB55">SUMPRODUCT(--(Data!$B$102:$AGQ$102&lt;&gt;"")*(Data!B70:AGQ70&lt;&gt;""))</f>
        <v>0</v>
      </c>
      <c r="CC55" s="2" cm="1">
        <f t="array" ref="CC55">SUMPRODUCT(--(Data!$B$103:$AGQ$103&lt;&gt;"")*(Data!B70:AGQ70&lt;&gt;""))</f>
        <v>0</v>
      </c>
      <c r="CD55" s="2" cm="1">
        <f t="array" ref="CD55">SUMPRODUCT(--(Data!$B$104:$AGQ$104&lt;&gt;"")*(Data!B70:AGQ70&lt;&gt;""))</f>
        <v>0</v>
      </c>
      <c r="CE55" s="2" cm="1">
        <f t="array" ref="CE55">SUMPRODUCT(--(Data!$B$105:$AGQ$105&lt;&gt;"")*(Data!B70:AGQ70&lt;&gt;""))</f>
        <v>0</v>
      </c>
      <c r="CF55" s="2" cm="1">
        <f t="array" ref="CF55">SUMPRODUCT(--(Data!$B$106:$AGQ$106&lt;&gt;"")*(Data!B70:AGQ70&lt;&gt;""))</f>
        <v>0</v>
      </c>
      <c r="CG55" s="2" cm="1">
        <f t="array" ref="CG55">SUMPRODUCT(--(Data!$B$107:$AGQ$107&lt;&gt;"")*(Data!B70:AGQ70&lt;&gt;""))</f>
        <v>0</v>
      </c>
      <c r="CH55" s="2" cm="1">
        <f t="array" ref="CH55">SUMPRODUCT(--(Data!$B$108:$AGQ$108&lt;&gt;"")*(Data!B70:AGQ70&lt;&gt;""))</f>
        <v>0</v>
      </c>
      <c r="CI55" s="2" cm="1">
        <f t="array" ref="CI55">SUMPRODUCT(--(Data!$B$109:$AGQ$109&lt;&gt;"")*(Data!B70:AGQ70&lt;&gt;""))</f>
        <v>0</v>
      </c>
      <c r="CJ55" s="2" cm="1">
        <f t="array" ref="CJ55">SUMPRODUCT(--(Data!$B$110:$AGQ$110&lt;&gt;"")*(Data!B70:AGQ70&lt;&gt;""))</f>
        <v>0</v>
      </c>
      <c r="CK55" s="2" cm="1">
        <f t="array" ref="CK55">SUMPRODUCT(--(Data!$B$111:$AGQ$111&lt;&gt;"")*(Data!B70:AGQ70&lt;&gt;""))</f>
        <v>0</v>
      </c>
      <c r="CL55" s="2" cm="1">
        <f t="array" ref="CL55">SUMPRODUCT(--(Data!$B$112:$AGQ$112&lt;&gt;"")*(Data!B70:AGQ70&lt;&gt;""))</f>
        <v>0</v>
      </c>
      <c r="CM55" s="2" cm="1">
        <f t="array" ref="CM55">SUMPRODUCT(--(Data!$B$113:$AGQ$113&lt;&gt;"")*(Data!B70:AGQ70&lt;&gt;""))</f>
        <v>0</v>
      </c>
      <c r="CN55" s="2" cm="1">
        <f t="array" ref="CN55">SUMPRODUCT(--(Data!$B$114:$AGQ$114&lt;&gt;"")*(Data!B70:AGQ70&lt;&gt;""))</f>
        <v>0</v>
      </c>
      <c r="CO55" s="2" cm="1">
        <f t="array" ref="CO55">SUMPRODUCT(--(Data!$B$115:$AGQ$115&lt;&gt;"")*(Data!B70:AGQ70&lt;&gt;""))</f>
        <v>0</v>
      </c>
      <c r="CP55" s="2" cm="1">
        <f t="array" ref="CP55">SUMPRODUCT(--(Data!$B$116:$AGQ$116&lt;&gt;"")*(Data!B70:AGQ70&lt;&gt;""))</f>
        <v>0</v>
      </c>
      <c r="CQ55" s="2" cm="1">
        <f t="array" ref="CQ55">SUMPRODUCT(--(Data!$B$117:$AGQ$117&lt;&gt;"")*(Data!B70:AGQ70&lt;&gt;""))</f>
        <v>0</v>
      </c>
      <c r="CR55" s="2" cm="1">
        <f t="array" ref="CR55">SUMPRODUCT(--(Data!$B$118:$AGQ$118&lt;&gt;"")*(Data!B70:AGQ70&lt;&gt;""))</f>
        <v>0</v>
      </c>
      <c r="CS55" s="2" cm="1">
        <f t="array" ref="CS55">SUMPRODUCT(--(Data!$B$119:$AGQ$119&lt;&gt;"")*(Data!B70:AGQ70&lt;&gt;""))</f>
        <v>0</v>
      </c>
      <c r="CT55" s="2" cm="1">
        <f t="array" ref="CT55">SUMPRODUCT(--(Data!$B$120:$AGQ$120&lt;&gt;"")*(Data!B70:AGQ70&lt;&gt;""))</f>
        <v>0</v>
      </c>
      <c r="CU55" s="2" cm="1">
        <f t="array" ref="CU55">SUMPRODUCT(--(Data!$B$121:$AGQ$121&lt;&gt;"")*(Data!B70:AGQ70&lt;&gt;""))</f>
        <v>0</v>
      </c>
      <c r="CV55" s="2" cm="1">
        <f t="array" ref="CV55">SUMPRODUCT(--(Data!$B$122:$AGQ$122&lt;&gt;"")*(Data!B70:AGQ70&lt;&gt;""))</f>
        <v>0</v>
      </c>
      <c r="CW55" s="2" cm="1">
        <f t="array" ref="CW55">SUMPRODUCT(--(Data!$B$123:$AGQ$123&lt;&gt;"")*(Data!B70:AGQ70&lt;&gt;""))</f>
        <v>0</v>
      </c>
      <c r="CX55" s="2" cm="1">
        <f t="array" ref="CX55">SUMPRODUCT(--(Data!$B$124:$AGQ$124&lt;&gt;"")*(Data!B70:AGQ70&lt;&gt;""))</f>
        <v>0</v>
      </c>
      <c r="CY55" s="2" cm="1">
        <f t="array" ref="CY55">SUMPRODUCT(--(Data!$B$125:$AGQ$125&lt;&gt;"")*(Data!B70:AGQ70&lt;&gt;""))</f>
        <v>0</v>
      </c>
      <c r="CZ55" s="2" cm="1">
        <f t="array" ref="CZ55">SUMPRODUCT(--(Data!$B$126:$AGQ$126&lt;&gt;"")*(Data!B70:AGQ70&lt;&gt;""))</f>
        <v>0</v>
      </c>
      <c r="DA55" s="2" cm="1">
        <f t="array" ref="DA55">SUMPRODUCT(--(Data!$B$127:$AGQ$127&lt;&gt;"")*(Data!B70:AGQ70&lt;&gt;""))</f>
        <v>0</v>
      </c>
      <c r="DB55" s="2" cm="1">
        <f t="array" ref="DB55">SUMPRODUCT(--(Data!$B$128:$AGQ$128&lt;&gt;"")*(Data!B70:AGQ70&lt;&gt;""))</f>
        <v>0</v>
      </c>
      <c r="DC55" s="2" cm="1">
        <f t="array" ref="DC55">SUMPRODUCT(--(Data!$B$129:$AGQ$129&lt;&gt;"")*(Data!B70:AGQ70&lt;&gt;""))</f>
        <v>0</v>
      </c>
      <c r="DD55" s="2" cm="1">
        <f t="array" ref="DD55">SUMPRODUCT(--(Data!$B$130:$AGQ$130&lt;&gt;"")*(Data!B70:AGQ70&lt;&gt;""))</f>
        <v>0</v>
      </c>
      <c r="DE55" s="2" cm="1">
        <f t="array" ref="DE55">SUMPRODUCT(--(Data!$B$131:$AGQ$131&lt;&gt;"")*(Data!B70:AGQ70&lt;&gt;""))</f>
        <v>0</v>
      </c>
      <c r="DF55" s="2" cm="1">
        <f t="array" ref="DF55">SUMPRODUCT(--(Data!$B$132:$AGQ$132&lt;&gt;"")*(Data!B70:AGQ70&lt;&gt;""))</f>
        <v>0</v>
      </c>
      <c r="DG55" s="2" cm="1">
        <f t="array" ref="DG55">SUMPRODUCT(--(Data!$B$133:$AGQ$133&lt;&gt;"")*(Data!B70:AGQ70&lt;&gt;""))</f>
        <v>0</v>
      </c>
      <c r="DH55" s="2" cm="1">
        <f t="array" ref="DH55">SUMPRODUCT(--(Data!$B$134:$AGQ$134&lt;&gt;"")*(Data!B70:AGQ70&lt;&gt;""))</f>
        <v>0</v>
      </c>
      <c r="DI55" s="2" cm="1">
        <f t="array" ref="DI55">SUMPRODUCT(--(Data!$B$135:$AGQ$135&lt;&gt;"")*(Data!B70:AGQ70&lt;&gt;""))</f>
        <v>0</v>
      </c>
      <c r="DJ55" s="2" cm="1">
        <f t="array" ref="DJ55">SUMPRODUCT(--(Data!$B$136:$AGQ$136&lt;&gt;"")*(Data!B70:AGQ70&lt;&gt;""))</f>
        <v>0</v>
      </c>
      <c r="DK55" s="2" cm="1">
        <f t="array" ref="DK55">SUMPRODUCT(--(Data!$B$137:$AGQ$137&lt;&gt;"")*(Data!B70:AGQ70&lt;&gt;""))</f>
        <v>0</v>
      </c>
      <c r="DL55" s="2" cm="1">
        <f t="array" ref="DL55">SUMPRODUCT(--(Data!$B$138:$AGQ$138&lt;&gt;"")*(Data!B70:AGQ70&lt;&gt;""))</f>
        <v>0</v>
      </c>
      <c r="DM55" s="2" cm="1">
        <f t="array" ref="DM55">SUMPRODUCT(--(Data!$B$139:$AGQ$139&lt;&gt;"")*(Data!B70:AGQ70&lt;&gt;""))</f>
        <v>0</v>
      </c>
      <c r="DN55" s="2" cm="1">
        <f t="array" ref="DN55">SUMPRODUCT(--(Data!$B$140:$AGQ$140&lt;&gt;"")*(Data!B70:AGQ70&lt;&gt;""))</f>
        <v>0</v>
      </c>
      <c r="DO55" s="2" cm="1">
        <f t="array" ref="DO55">SUMPRODUCT(--(Data!$B$141:$AGQ$141&lt;&gt;"")*(Data!B70:AGQ70&lt;&gt;""))</f>
        <v>0</v>
      </c>
      <c r="DP55" s="2" cm="1">
        <f t="array" ref="DP55">SUMPRODUCT(--(Data!$B$142:$AGQ$142&lt;&gt;"")*(Data!B70:AGQ70&lt;&gt;""))</f>
        <v>0</v>
      </c>
      <c r="DQ55" s="2" cm="1">
        <f t="array" ref="DQ55">SUMPRODUCT(--(Data!$B$143:$AGQ$143&lt;&gt;"")*(Data!B70:AGQ70&lt;&gt;""))</f>
        <v>0</v>
      </c>
      <c r="DR55" s="2" cm="1">
        <f t="array" ref="DR55">SUMPRODUCT(--(Data!$B$144:$AGQ$144&lt;&gt;"")*(Data!B70:AGQ70&lt;&gt;""))</f>
        <v>0</v>
      </c>
      <c r="DS55" s="2" cm="1">
        <f t="array" ref="DS55">SUMPRODUCT(--(Data!$B$145:$AGQ$145&lt;&gt;"")*(Data!B70:AGQ70&lt;&gt;""))</f>
        <v>0</v>
      </c>
      <c r="DT55" s="2" cm="1">
        <f t="array" ref="DT55">SUMPRODUCT(--(Data!$B$146:$AGQ$146&lt;&gt;"")*(Data!B70:AGQ70&lt;&gt;""))</f>
        <v>0</v>
      </c>
      <c r="DU55" s="2" cm="1">
        <f t="array" ref="DU55">SUMPRODUCT(--(Data!$B$147:$AGQ$147&lt;&gt;"")*(Data!B70:AGQ70&lt;&gt;""))</f>
        <v>0</v>
      </c>
      <c r="DV55" s="2" cm="1">
        <f t="array" ref="DV55">SUMPRODUCT(--(Data!$B$148:$AGQ$148&lt;&gt;"")*(Data!B70:AGQ70&lt;&gt;""))</f>
        <v>0</v>
      </c>
      <c r="DW55" s="2" cm="1">
        <f t="array" ref="DW55">SUMPRODUCT(--(Data!$B$149:$AGQ$149&lt;&gt;"")*(Data!B70:AGQ70&lt;&gt;""))</f>
        <v>0</v>
      </c>
      <c r="DX55" s="2" cm="1">
        <f t="array" ref="DX55">SUMPRODUCT(--(Data!$B$150:$AGQ$150&lt;&gt;"")*(Data!B70:AGQ70&lt;&gt;""))</f>
        <v>0</v>
      </c>
      <c r="DY55" s="2" cm="1">
        <f t="array" ref="DY55">SUMPRODUCT(--(Data!$B$151:$AGQ$151&lt;&gt;"")*(Data!B70:AGQ70&lt;&gt;""))</f>
        <v>0</v>
      </c>
      <c r="DZ55" s="2" cm="1">
        <f t="array" ref="DZ55">SUMPRODUCT(--(Data!$B$152:$AGQ$152&lt;&gt;"")*(Data!B70:AGQ70&lt;&gt;""))</f>
        <v>0</v>
      </c>
      <c r="EA55" s="2" cm="1">
        <f t="array" ref="EA55">SUMPRODUCT(--(Data!$B$153:$AGQ$153&lt;&gt;"")*(Data!B70:AGQ70&lt;&gt;""))</f>
        <v>0</v>
      </c>
      <c r="EB55" s="2" cm="1">
        <f t="array" ref="EB55">SUMPRODUCT(--(Data!$B$154:$AGQ$154&lt;&gt;"")*(Data!B70:AGQ70&lt;&gt;""))</f>
        <v>0</v>
      </c>
      <c r="EC55" s="2" cm="1">
        <f t="array" ref="EC55">SUMPRODUCT(--(Data!$B$155:$AGQ$155&lt;&gt;"")*(Data!B70:AGQ70&lt;&gt;""))</f>
        <v>0</v>
      </c>
      <c r="ED55" s="2" cm="1">
        <f t="array" ref="ED55">SUMPRODUCT(--(Data!$B$156:$AGQ$156&lt;&gt;"")*(Data!B70:AGQ70&lt;&gt;""))</f>
        <v>0</v>
      </c>
      <c r="EE55" s="2" cm="1">
        <f t="array" ref="EE55">SUMPRODUCT(--(Data!$B$157:$AGQ$157&lt;&gt;"")*(Data!B70:AGQ70&lt;&gt;""))</f>
        <v>0</v>
      </c>
      <c r="EF55" s="2" cm="1">
        <f t="array" ref="EF55">SUMPRODUCT(--(Data!$B$158:$AGQ$158&lt;&gt;"")*(Data!B70:AGQ70&lt;&gt;""))</f>
        <v>0</v>
      </c>
      <c r="EG55" s="2" cm="1">
        <f t="array" ref="EG55">SUMPRODUCT(--(Data!$B$159:$AGQ$159&lt;&gt;"")*(Data!B70:AGQ70&lt;&gt;""))</f>
        <v>0</v>
      </c>
      <c r="EH55" s="2" cm="1">
        <f t="array" ref="EH55">SUMPRODUCT(--(Data!$B$160:$AGQ$160&lt;&gt;"")*(Data!B70:AGQ70&lt;&gt;""))</f>
        <v>0</v>
      </c>
      <c r="EI55" s="2" cm="1">
        <f t="array" ref="EI55">SUMPRODUCT(--(Data!$B$161:$AGQ$161&lt;&gt;"")*(Data!B70:AGQ70&lt;&gt;""))</f>
        <v>0</v>
      </c>
      <c r="EJ55" s="2" cm="1">
        <f t="array" ref="EJ55">SUMPRODUCT(--(Data!$B$162:$AGQ$162&lt;&gt;"")*(Data!B70:AGQ70&lt;&gt;""))</f>
        <v>0</v>
      </c>
      <c r="EK55" s="2" cm="1">
        <f t="array" ref="EK55">SUMPRODUCT(--(Data!$B$163:$AGQ$163&lt;&gt;"")*(Data!B70:AGQ70&lt;&gt;""))</f>
        <v>0</v>
      </c>
      <c r="EL55" s="2" cm="1">
        <f t="array" ref="EL55">SUMPRODUCT(--(Data!$B$164:$AGQ$164&lt;&gt;"")*(Data!B70:AGQ70&lt;&gt;""))</f>
        <v>0</v>
      </c>
      <c r="EM55" s="2" cm="1">
        <f t="array" ref="EM55">SUMPRODUCT(--(Data!$B$165:$AGQ$165&lt;&gt;"")*(Data!B70:AGQ70&lt;&gt;""))</f>
        <v>0</v>
      </c>
      <c r="EN55" s="2" cm="1">
        <f t="array" ref="EN55">SUMPRODUCT(--(Data!$B$166:$AGQ$166&lt;&gt;"")*(Data!B70:AGQ70&lt;&gt;""))</f>
        <v>0</v>
      </c>
      <c r="EU55" s="2" t="str">
        <f t="shared" si="2"/>
        <v>RTAB. Stereo. Fovis</v>
      </c>
      <c r="EV55" s="2">
        <f t="shared" si="3"/>
        <v>16</v>
      </c>
    </row>
    <row r="56" spans="1:152" x14ac:dyDescent="0.25">
      <c r="A56" s="1" t="str">
        <f>Data!A71</f>
        <v>OKVIS</v>
      </c>
      <c r="B56" s="12" t="s">
        <v>382</v>
      </c>
      <c r="C56" s="2" cm="1">
        <f t="array" ref="C56">SUMPRODUCT(--(Data!$B$25:$AGQ$25&lt;&gt;"")*(Data!B71:AGQ71&lt;&gt;""))</f>
        <v>0</v>
      </c>
      <c r="D56" s="2" cm="1">
        <f t="array" ref="D56">SUMPRODUCT(--(Data!$B$26:$AGQ$26&lt;&gt;"")*(Data!B71:AGQ71&lt;&gt;""))</f>
        <v>15</v>
      </c>
      <c r="E56" s="2" cm="1">
        <f t="array" ref="E56">SUMPRODUCT(--(Data!$B$27:$AGQ$27&lt;&gt;"")*(Data!B71:AGQ71&lt;&gt;""))</f>
        <v>9</v>
      </c>
      <c r="F56" s="2" cm="1">
        <f t="array" ref="F56">SUMPRODUCT(--(Data!$B$28:$AGQ$28&lt;&gt;"")*(Data!B71:AGQ71&lt;&gt;""))</f>
        <v>0</v>
      </c>
      <c r="G56" s="2" cm="1">
        <f t="array" ref="G56">SUMPRODUCT(--(Data!$B$29:$AGQ$29&lt;&gt;"")*(Data!B71:AGQ71&lt;&gt;""))</f>
        <v>55</v>
      </c>
      <c r="H56" s="2" cm="1">
        <f t="array" ref="H56">SUMPRODUCT(--(Data!$B$30:$AGQ$30&lt;&gt;"")*(Data!B71:AGQ71&lt;&gt;""))</f>
        <v>0</v>
      </c>
      <c r="I56" s="2" cm="1">
        <f t="array" ref="I56">SUMPRODUCT(--(Data!$B$31:$AGQ$31&lt;&gt;"")*(Data!B71:AGQ71&lt;&gt;""))</f>
        <v>0</v>
      </c>
      <c r="J56" s="2" cm="1">
        <f t="array" ref="J56">SUMPRODUCT(--(Data!$B$32:$AGQ$32&lt;&gt;"")*(Data!B71:AGQ71&lt;&gt;""))</f>
        <v>0</v>
      </c>
      <c r="K56" s="2" cm="1">
        <f t="array" ref="K56">SUMPRODUCT(--(Data!$B$33:$AGQ$33&lt;&gt;"")*(Data!B71:AGQ71&lt;&gt;""))</f>
        <v>0</v>
      </c>
      <c r="L56" s="2" cm="1">
        <f t="array" ref="L56">SUMPRODUCT(--(Data!$B$34:$AGQ$34&lt;&gt;"")*(Data!B71:AGQ71&lt;&gt;""))</f>
        <v>0</v>
      </c>
      <c r="M56" s="2" cm="1">
        <f t="array" ref="M56">SUMPRODUCT(--(Data!$B$35:$AGQ$35&lt;&gt;"")*(Data!B71:AGQ71&lt;&gt;""))</f>
        <v>9</v>
      </c>
      <c r="N56" s="2" cm="1">
        <f t="array" ref="N56">SUMPRODUCT(--(Data!$B$36:$AGQ$36&lt;&gt;"")*(Data!B71:AGQ71&lt;&gt;""))</f>
        <v>0</v>
      </c>
      <c r="O56" s="2" cm="1">
        <f t="array" ref="O56">SUMPRODUCT(--(Data!$B$37:$AGQ$37&lt;&gt;"")*(Data!B71:AGQ71&lt;&gt;""))</f>
        <v>0</v>
      </c>
      <c r="P56" s="2" cm="1">
        <f t="array" ref="P56">SUMPRODUCT(--(Data!$B$38:$AGQ$38&lt;&gt;"")*(Data!B71:AGQ71&lt;&gt;""))</f>
        <v>13</v>
      </c>
      <c r="Q56" s="2" cm="1">
        <f t="array" ref="Q56">SUMPRODUCT(--(Data!$B$39:$AGQ$39&lt;&gt;"")*(Data!B71:AGQ71&lt;&gt;""))</f>
        <v>0</v>
      </c>
      <c r="R56" s="2" cm="1">
        <f t="array" ref="R56">SUMPRODUCT(--(Data!$B$40:$AGQ$40&lt;&gt;"")*(Data!B71:AGQ71&lt;&gt;""))</f>
        <v>0</v>
      </c>
      <c r="S56" s="2" cm="1">
        <f t="array" ref="S56">SUMPRODUCT(--(Data!$B$41:$AGQ$41&lt;&gt;"")*(Data!B71:AGQ71&lt;&gt;""))</f>
        <v>9</v>
      </c>
      <c r="T56" s="2" cm="1">
        <f t="array" ref="T56">SUMPRODUCT(--(Data!$B$42:$AGQ$42&lt;&gt;"")*(Data!B71:AGQ71&lt;&gt;""))</f>
        <v>9</v>
      </c>
      <c r="U56" s="2" cm="1">
        <f t="array" ref="U56">SUMPRODUCT(--(Data!$B$43:$AGQ$43&lt;&gt;"")*(Data!B71:AGQ71&lt;&gt;""))</f>
        <v>0</v>
      </c>
      <c r="V56" s="2" cm="1">
        <f t="array" ref="V56">SUMPRODUCT(--(Data!$B$44:$AGQ$44&lt;&gt;"")*(Data!B71:AGQ71&lt;&gt;""))</f>
        <v>0</v>
      </c>
      <c r="W56" s="2" cm="1">
        <f t="array" ref="W56">SUMPRODUCT(--(Data!$B$45:$AGQ$45&lt;&gt;"")*(Data!B71:AGQ71&lt;&gt;""))</f>
        <v>0</v>
      </c>
      <c r="X56" s="2" cm="1">
        <f t="array" ref="X56">SUMPRODUCT(--(Data!$B$46:$AGQ$46&lt;&gt;"")*(Data!B71:AGQ71&lt;&gt;""))</f>
        <v>0</v>
      </c>
      <c r="Y56" s="2" cm="1">
        <f t="array" ref="Y56">SUMPRODUCT(--(Data!$B$47:$AGQ$47&lt;&gt;"")*(Data!B71:AGQ71&lt;&gt;""))</f>
        <v>0</v>
      </c>
      <c r="Z56" s="2" cm="1">
        <f t="array" ref="Z56">SUMPRODUCT(--(Data!$B$48:$AGQ$48&lt;&gt;"")*(Data!B71:AGQ71&lt;&gt;""))</f>
        <v>0</v>
      </c>
      <c r="AA56" s="2" cm="1">
        <f t="array" ref="AA56">SUMPRODUCT(--(Data!$B$49:$AGQ$49&lt;&gt;"")*(Data!B71:AGQ71&lt;&gt;""))</f>
        <v>0</v>
      </c>
      <c r="AB56" s="2" cm="1">
        <f t="array" ref="AB56">SUMPRODUCT(--(Data!$B$50:$AGQ$50&lt;&gt;"")*(Data!B71:AGQ71&lt;&gt;""))</f>
        <v>0</v>
      </c>
      <c r="AC56" s="2" cm="1">
        <f t="array" ref="AC56">SUMPRODUCT(--(Data!$B$51:$AGQ$51&lt;&gt;"")*(Data!B71:AGQ71&lt;&gt;""))</f>
        <v>0</v>
      </c>
      <c r="AD56" s="2" cm="1">
        <f t="array" ref="AD56">SUMPRODUCT(--(Data!$B$52:$AGQ$52&lt;&gt;"")*(Data!B71:AGQ71&lt;&gt;""))</f>
        <v>0</v>
      </c>
      <c r="AE56" s="2" cm="1">
        <f t="array" ref="AE56">SUMPRODUCT(--(Data!$B$53:$AGQ$53&lt;&gt;"")*(Data!B71:AGQ71&lt;&gt;""))</f>
        <v>0</v>
      </c>
      <c r="AF56" s="2" cm="1">
        <f t="array" ref="AF56">SUMPRODUCT(--(Data!$B$54:$AGQ$54&lt;&gt;"")*(Data!B71:AGQ71&lt;&gt;""))</f>
        <v>0</v>
      </c>
      <c r="AG56" s="2" cm="1">
        <f t="array" ref="AG56">SUMPRODUCT(--(Data!$B$55:$AGQ$55&lt;&gt;"")*(Data!B71:AGQ71&lt;&gt;""))</f>
        <v>0</v>
      </c>
      <c r="AH56" s="2" cm="1">
        <f t="array" ref="AH56">SUMPRODUCT(--(Data!$B$56:$AGQ$56&lt;&gt;"")*(Data!B71:AGQ71&lt;&gt;""))</f>
        <v>0</v>
      </c>
      <c r="AI56" s="2" cm="1">
        <f t="array" ref="AI56">SUMPRODUCT(--(Data!$B$57:$AGQ$57&lt;&gt;"")*(Data!B71:AGQ71&lt;&gt;""))</f>
        <v>0</v>
      </c>
      <c r="AJ56" s="2" cm="1">
        <f t="array" ref="AJ56">SUMPRODUCT(--(Data!$B$58:$AGQ$58&lt;&gt;"")*(Data!B71:AGQ71&lt;&gt;""))</f>
        <v>0</v>
      </c>
      <c r="AK56" s="2" cm="1">
        <f t="array" ref="AK56">SUMPRODUCT(--(Data!$B$59:$AGQ$59&lt;&gt;"")*(Data!B71:AGQ71&lt;&gt;""))</f>
        <v>0</v>
      </c>
      <c r="AL56" s="2" cm="1">
        <f t="array" ref="AL56">SUMPRODUCT(--(Data!$B$60:$AGQ$60&lt;&gt;"")*(Data!B71:AGQ71&lt;&gt;""))</f>
        <v>0</v>
      </c>
      <c r="AM56" s="2" cm="1">
        <f t="array" ref="AM56">SUMPRODUCT(--(Data!$B$61:$AGQ$61&lt;&gt;"")*(Data!B71:AGQ71&lt;&gt;""))</f>
        <v>0</v>
      </c>
      <c r="AN56" s="2" cm="1">
        <f t="array" ref="AN56">SUMPRODUCT(--(Data!$B$62:$AGQ$62&lt;&gt;"")*(Data!B71:AGQ71&lt;&gt;""))</f>
        <v>0</v>
      </c>
      <c r="AO56" s="2" cm="1">
        <f t="array" ref="AO56">SUMPRODUCT(--(Data!$B$63:$AGQ$63&lt;&gt;"")*(Data!B71:AGQ71&lt;&gt;""))</f>
        <v>0</v>
      </c>
      <c r="AP56" s="2" cm="1">
        <f t="array" ref="AP56">SUMPRODUCT(--(Data!$B$64:$AGQ$64&lt;&gt;"")*(Data!B71:AGQ71&lt;&gt;""))</f>
        <v>0</v>
      </c>
      <c r="AQ56" s="2" cm="1">
        <f t="array" ref="AQ56">SUMPRODUCT(--(Data!$B$65:$AGQ$65&lt;&gt;"")*(Data!B71:AGQ71&lt;&gt;""))</f>
        <v>0</v>
      </c>
      <c r="AR56" s="2" cm="1">
        <f t="array" ref="AR56">SUMPRODUCT(--(Data!$B$66:$AGQ$66&lt;&gt;"")*(Data!B71:AGQ71&lt;&gt;""))</f>
        <v>0</v>
      </c>
      <c r="AS56" s="2" cm="1">
        <f t="array" ref="AS56">SUMPRODUCT(--(Data!$B$67:$AGQ$67&lt;&gt;"")*(Data!B71:AGQ71&lt;&gt;""))</f>
        <v>0</v>
      </c>
      <c r="AT56" s="2" cm="1">
        <f t="array" ref="AT56">SUMPRODUCT(--(Data!$B$68:$AGQ$68&lt;&gt;"")*(Data!B71:AGQ71&lt;&gt;""))</f>
        <v>0</v>
      </c>
      <c r="AU56" s="2" cm="1">
        <f t="array" ref="AU56">SUMPRODUCT(--(Data!$B$69:$AGQ$69&lt;&gt;"")*(Data!B71:AGQ71&lt;&gt;""))</f>
        <v>0</v>
      </c>
      <c r="AV56" s="2" cm="1">
        <f t="array" ref="AV56">SUMPRODUCT(--(Data!$B$70:$AGQ$70&lt;&gt;"")*(Data!B71:AGQ71&lt;&gt;""))</f>
        <v>50</v>
      </c>
      <c r="AW56" s="208"/>
      <c r="AX56" s="2" cm="1">
        <f t="array" ref="AX56">SUMPRODUCT(--(Data!$B$72:$AGQ$72&lt;&gt;"")*(Data!B71:AGQ71&lt;&gt;""))</f>
        <v>0</v>
      </c>
      <c r="AY56" s="2" cm="1">
        <f t="array" ref="AY56">SUMPRODUCT(--(Data!$B$73:$AGQ$73&lt;&gt;"")*(Data!B71:AGQ71&lt;&gt;""))</f>
        <v>15</v>
      </c>
      <c r="AZ56" s="2" cm="1">
        <f t="array" ref="AZ56">SUMPRODUCT(--(Data!$B$74:$AGQ$74&lt;&gt;"")*(Data!B71:AGQ71&lt;&gt;""))</f>
        <v>15</v>
      </c>
      <c r="BA56" s="2" cm="1">
        <f t="array" ref="BA56">SUMPRODUCT(--(Data!$B$75:$AGQ$75&lt;&gt;"")*(Data!B71:AGQ71&lt;&gt;""))</f>
        <v>0</v>
      </c>
      <c r="BB56" s="2" cm="1">
        <f t="array" ref="BB56">SUMPRODUCT(--(Data!$B$76:$AGQ$76&lt;&gt;"")*(Data!B71:AGQ71&lt;&gt;""))</f>
        <v>0</v>
      </c>
      <c r="BC56" s="2" cm="1">
        <f t="array" ref="BC56">SUMPRODUCT(--(Data!$B$77:$AGQ$77&lt;&gt;"")*(Data!B71:AGQ71&lt;&gt;""))</f>
        <v>0</v>
      </c>
      <c r="BD56" s="2" cm="1">
        <f t="array" ref="BD56">SUMPRODUCT(--(Data!$B$78:$AGQ$78&lt;&gt;"")*(Data!B71:AGQ71&lt;&gt;""))</f>
        <v>0</v>
      </c>
      <c r="BE56" s="2" cm="1">
        <f t="array" ref="BE56">SUMPRODUCT(--(Data!$B$79:$AGQ$79&lt;&gt;"")*(Data!B71:AGQ71&lt;&gt;""))</f>
        <v>0</v>
      </c>
      <c r="BF56" s="2" cm="1">
        <f t="array" ref="BF56">SUMPRODUCT(--(Data!$B$80:$AGQ$80&lt;&gt;"")*(Data!B71:AGQ71&lt;&gt;""))</f>
        <v>0</v>
      </c>
      <c r="BG56" s="2" cm="1">
        <f t="array" ref="BG56">SUMPRODUCT(--(Data!$B$81:$AGQ$81&lt;&gt;"")*(Data!B71:AGQ71&lt;&gt;""))</f>
        <v>0</v>
      </c>
      <c r="BH56" s="2" cm="1">
        <f t="array" ref="BH56">SUMPRODUCT(--(Data!$B$82:$AGQ$82&lt;&gt;"")*(Data!B71:AGQ71&lt;&gt;""))</f>
        <v>0</v>
      </c>
      <c r="BI56" s="2" cm="1">
        <f t="array" ref="BI56">SUMPRODUCT(--(Data!$B$83:$AGQ$83&lt;&gt;"")*(Data!B71:AGQ71&lt;&gt;""))</f>
        <v>0</v>
      </c>
      <c r="BJ56" s="2" cm="1">
        <f t="array" ref="BJ56">SUMPRODUCT(--(Data!$B$84:$AGQ$84&lt;&gt;"")*(Data!B71:AGQ71&lt;&gt;""))</f>
        <v>0</v>
      </c>
      <c r="BK56" s="2" cm="1">
        <f t="array" ref="BK56">SUMPRODUCT(--(Data!$B$85:$AGQ$85&lt;&gt;"")*(Data!B71:AGQ71&lt;&gt;""))</f>
        <v>0</v>
      </c>
      <c r="BL56" s="2" cm="1">
        <f t="array" ref="BL56">SUMPRODUCT(--(Data!$B$86:$AGQ$86&lt;&gt;"")*(Data!B71:AGQ71&lt;&gt;""))</f>
        <v>0</v>
      </c>
      <c r="BM56" s="2" cm="1">
        <f t="array" ref="BM56">SUMPRODUCT(--(Data!$B$87:$AGQ$87&lt;&gt;"")*(Data!B71:AGQ71&lt;&gt;""))</f>
        <v>0</v>
      </c>
      <c r="BN56" s="2" cm="1">
        <f t="array" ref="BN56">SUMPRODUCT(--(Data!$B$88:$AGQ$88&lt;&gt;"")*(Data!B71:AGQ71&lt;&gt;""))</f>
        <v>0</v>
      </c>
      <c r="BO56" s="2" cm="1">
        <f t="array" ref="BO56">SUMPRODUCT(--(Data!$B$89:$AGQ$89&lt;&gt;"")*(Data!B71:AGQ71&lt;&gt;""))</f>
        <v>0</v>
      </c>
      <c r="BP56" s="2" cm="1">
        <f t="array" ref="BP56">SUMPRODUCT(--(Data!$B$90:$AGQ$90&lt;&gt;"")*(Data!B71:AGQ71&lt;&gt;""))</f>
        <v>0</v>
      </c>
      <c r="BQ56" s="2" cm="1">
        <f t="array" ref="BQ56">SUMPRODUCT(--(Data!$B$91:$AGQ$91&lt;&gt;"")*(Data!B71:AGQ71&lt;&gt;""))</f>
        <v>0</v>
      </c>
      <c r="BR56" s="2" cm="1">
        <f t="array" ref="BR56">SUMPRODUCT(--(Data!$B$92:$AGQ$92&lt;&gt;"")*(Data!B71:AGQ71&lt;&gt;""))</f>
        <v>0</v>
      </c>
      <c r="BS56" s="2" cm="1">
        <f t="array" ref="BS56">SUMPRODUCT(--(Data!$B$93:$AGQ$93&lt;&gt;"")*(Data!B71:AGQ71&lt;&gt;""))</f>
        <v>0</v>
      </c>
      <c r="BT56" s="2" cm="1">
        <f t="array" ref="BT56">SUMPRODUCT(--(Data!$B$94:$AGQ$94&lt;&gt;"")*(Data!B71:AGQ71&lt;&gt;""))</f>
        <v>0</v>
      </c>
      <c r="BU56" s="2" cm="1">
        <f t="array" ref="BU56">SUMPRODUCT(--(Data!$B$95:$AGQ$95&lt;&gt;"")*(Data!B71:AGQ71&lt;&gt;""))</f>
        <v>0</v>
      </c>
      <c r="BV56" s="2" cm="1">
        <f t="array" ref="BV56">SUMPRODUCT(--(Data!$B$96:$AGQ$96&lt;&gt;"")*(Data!B71:AGQ71&lt;&gt;""))</f>
        <v>0</v>
      </c>
      <c r="BW56" s="2" cm="1">
        <f t="array" ref="BW56">SUMPRODUCT(--(Data!$B$97:$AGQ$97&lt;&gt;"")*(Data!B71:AGQ71&lt;&gt;""))</f>
        <v>0</v>
      </c>
      <c r="BX56" s="2" cm="1">
        <f t="array" ref="BX56">SUMPRODUCT(--(Data!$B$98:$AGQ$98&lt;&gt;"")*(Data!B71:AGQ71&lt;&gt;""))</f>
        <v>0</v>
      </c>
      <c r="BY56" s="2" cm="1">
        <f t="array" ref="BY56">SUMPRODUCT(--(Data!$B$99:$AGQ$99&lt;&gt;"")*(Data!B71:AGQ71&lt;&gt;""))</f>
        <v>0</v>
      </c>
      <c r="BZ56" s="2" cm="1">
        <f t="array" ref="BZ56">SUMPRODUCT(--(Data!$B$100:$AGQ$100&lt;&gt;"")*(Data!B71:AGQ71&lt;&gt;""))</f>
        <v>0</v>
      </c>
      <c r="CA56" s="2" cm="1">
        <f t="array" ref="CA56">SUMPRODUCT(--(Data!$B$101:$AGQ$101&lt;&gt;"")*(Data!B71:AGQ71&lt;&gt;""))</f>
        <v>0</v>
      </c>
      <c r="CB56" s="2" cm="1">
        <f t="array" ref="CB56">SUMPRODUCT(--(Data!$B$102:$AGQ$102&lt;&gt;"")*(Data!B71:AGQ71&lt;&gt;""))</f>
        <v>0</v>
      </c>
      <c r="CC56" s="2" cm="1">
        <f t="array" ref="CC56">SUMPRODUCT(--(Data!$B$103:$AGQ$103&lt;&gt;"")*(Data!B71:AGQ71&lt;&gt;""))</f>
        <v>9</v>
      </c>
      <c r="CD56" s="2" cm="1">
        <f t="array" ref="CD56">SUMPRODUCT(--(Data!$B$104:$AGQ$104&lt;&gt;"")*(Data!B71:AGQ71&lt;&gt;""))</f>
        <v>0</v>
      </c>
      <c r="CE56" s="2" cm="1">
        <f t="array" ref="CE56">SUMPRODUCT(--(Data!$B$105:$AGQ$105&lt;&gt;"")*(Data!B71:AGQ71&lt;&gt;""))</f>
        <v>0</v>
      </c>
      <c r="CF56" s="2" cm="1">
        <f t="array" ref="CF56">SUMPRODUCT(--(Data!$B$106:$AGQ$106&lt;&gt;"")*(Data!B71:AGQ71&lt;&gt;""))</f>
        <v>0</v>
      </c>
      <c r="CG56" s="2" cm="1">
        <f t="array" ref="CG56">SUMPRODUCT(--(Data!$B$107:$AGQ$107&lt;&gt;"")*(Data!B71:AGQ71&lt;&gt;""))</f>
        <v>0</v>
      </c>
      <c r="CH56" s="2" cm="1">
        <f t="array" ref="CH56">SUMPRODUCT(--(Data!$B$108:$AGQ$108&lt;&gt;"")*(Data!B71:AGQ71&lt;&gt;""))</f>
        <v>0</v>
      </c>
      <c r="CI56" s="2" cm="1">
        <f t="array" ref="CI56">SUMPRODUCT(--(Data!$B$109:$AGQ$109&lt;&gt;"")*(Data!B71:AGQ71&lt;&gt;""))</f>
        <v>0</v>
      </c>
      <c r="CJ56" s="2" cm="1">
        <f t="array" ref="CJ56">SUMPRODUCT(--(Data!$B$110:$AGQ$110&lt;&gt;"")*(Data!B71:AGQ71&lt;&gt;""))</f>
        <v>0</v>
      </c>
      <c r="CK56" s="2" cm="1">
        <f t="array" ref="CK56">SUMPRODUCT(--(Data!$B$111:$AGQ$111&lt;&gt;"")*(Data!B71:AGQ71&lt;&gt;""))</f>
        <v>0</v>
      </c>
      <c r="CL56" s="2" cm="1">
        <f t="array" ref="CL56">SUMPRODUCT(--(Data!$B$112:$AGQ$112&lt;&gt;"")*(Data!B71:AGQ71&lt;&gt;""))</f>
        <v>0</v>
      </c>
      <c r="CM56" s="2" cm="1">
        <f t="array" ref="CM56">SUMPRODUCT(--(Data!$B$113:$AGQ$113&lt;&gt;"")*(Data!B71:AGQ71&lt;&gt;""))</f>
        <v>0</v>
      </c>
      <c r="CN56" s="2" cm="1">
        <f t="array" ref="CN56">SUMPRODUCT(--(Data!$B$114:$AGQ$114&lt;&gt;"")*(Data!B71:AGQ71&lt;&gt;""))</f>
        <v>0</v>
      </c>
      <c r="CO56" s="2" cm="1">
        <f t="array" ref="CO56">SUMPRODUCT(--(Data!$B$115:$AGQ$115&lt;&gt;"")*(Data!B71:AGQ71&lt;&gt;""))</f>
        <v>0</v>
      </c>
      <c r="CP56" s="2" cm="1">
        <f t="array" ref="CP56">SUMPRODUCT(--(Data!$B$116:$AGQ$116&lt;&gt;"")*(Data!B71:AGQ71&lt;&gt;""))</f>
        <v>0</v>
      </c>
      <c r="CQ56" s="2" cm="1">
        <f t="array" ref="CQ56">SUMPRODUCT(--(Data!$B$117:$AGQ$117&lt;&gt;"")*(Data!B71:AGQ71&lt;&gt;""))</f>
        <v>0</v>
      </c>
      <c r="CR56" s="2" cm="1">
        <f t="array" ref="CR56">SUMPRODUCT(--(Data!$B$118:$AGQ$118&lt;&gt;"")*(Data!B71:AGQ71&lt;&gt;""))</f>
        <v>0</v>
      </c>
      <c r="CS56" s="2" cm="1">
        <f t="array" ref="CS56">SUMPRODUCT(--(Data!$B$119:$AGQ$119&lt;&gt;"")*(Data!B71:AGQ71&lt;&gt;""))</f>
        <v>0</v>
      </c>
      <c r="CT56" s="2" cm="1">
        <f t="array" ref="CT56">SUMPRODUCT(--(Data!$B$120:$AGQ$120&lt;&gt;"")*(Data!B71:AGQ71&lt;&gt;""))</f>
        <v>0</v>
      </c>
      <c r="CU56" s="2" cm="1">
        <f t="array" ref="CU56">SUMPRODUCT(--(Data!$B$121:$AGQ$121&lt;&gt;"")*(Data!B71:AGQ71&lt;&gt;""))</f>
        <v>0</v>
      </c>
      <c r="CV56" s="2" cm="1">
        <f t="array" ref="CV56">SUMPRODUCT(--(Data!$B$122:$AGQ$122&lt;&gt;"")*(Data!B71:AGQ71&lt;&gt;""))</f>
        <v>0</v>
      </c>
      <c r="CW56" s="2" cm="1">
        <f t="array" ref="CW56">SUMPRODUCT(--(Data!$B$123:$AGQ$123&lt;&gt;"")*(Data!B71:AGQ71&lt;&gt;""))</f>
        <v>0</v>
      </c>
      <c r="CX56" s="2" cm="1">
        <f t="array" ref="CX56">SUMPRODUCT(--(Data!$B$124:$AGQ$124&lt;&gt;"")*(Data!B71:AGQ71&lt;&gt;""))</f>
        <v>0</v>
      </c>
      <c r="CY56" s="2" cm="1">
        <f t="array" ref="CY56">SUMPRODUCT(--(Data!$B$125:$AGQ$125&lt;&gt;"")*(Data!B71:AGQ71&lt;&gt;""))</f>
        <v>0</v>
      </c>
      <c r="CZ56" s="2" cm="1">
        <f t="array" ref="CZ56">SUMPRODUCT(--(Data!$B$126:$AGQ$126&lt;&gt;"")*(Data!B71:AGQ71&lt;&gt;""))</f>
        <v>0</v>
      </c>
      <c r="DA56" s="2" cm="1">
        <f t="array" ref="DA56">SUMPRODUCT(--(Data!$B$127:$AGQ$127&lt;&gt;"")*(Data!B71:AGQ71&lt;&gt;""))</f>
        <v>0</v>
      </c>
      <c r="DB56" s="2" cm="1">
        <f t="array" ref="DB56">SUMPRODUCT(--(Data!$B$128:$AGQ$128&lt;&gt;"")*(Data!B71:AGQ71&lt;&gt;""))</f>
        <v>0</v>
      </c>
      <c r="DC56" s="2" cm="1">
        <f t="array" ref="DC56">SUMPRODUCT(--(Data!$B$129:$AGQ$129&lt;&gt;"")*(Data!B71:AGQ71&lt;&gt;""))</f>
        <v>0</v>
      </c>
      <c r="DD56" s="2" cm="1">
        <f t="array" ref="DD56">SUMPRODUCT(--(Data!$B$130:$AGQ$130&lt;&gt;"")*(Data!B71:AGQ71&lt;&gt;""))</f>
        <v>0</v>
      </c>
      <c r="DE56" s="2" cm="1">
        <f t="array" ref="DE56">SUMPRODUCT(--(Data!$B$131:$AGQ$131&lt;&gt;"")*(Data!B71:AGQ71&lt;&gt;""))</f>
        <v>0</v>
      </c>
      <c r="DF56" s="2" cm="1">
        <f t="array" ref="DF56">SUMPRODUCT(--(Data!$B$132:$AGQ$132&lt;&gt;"")*(Data!B71:AGQ71&lt;&gt;""))</f>
        <v>0</v>
      </c>
      <c r="DG56" s="2" cm="1">
        <f t="array" ref="DG56">SUMPRODUCT(--(Data!$B$133:$AGQ$133&lt;&gt;"")*(Data!B71:AGQ71&lt;&gt;""))</f>
        <v>0</v>
      </c>
      <c r="DH56" s="2" cm="1">
        <f t="array" ref="DH56">SUMPRODUCT(--(Data!$B$134:$AGQ$134&lt;&gt;"")*(Data!B71:AGQ71&lt;&gt;""))</f>
        <v>0</v>
      </c>
      <c r="DI56" s="2" cm="1">
        <f t="array" ref="DI56">SUMPRODUCT(--(Data!$B$135:$AGQ$135&lt;&gt;"")*(Data!B71:AGQ71&lt;&gt;""))</f>
        <v>0</v>
      </c>
      <c r="DJ56" s="2" cm="1">
        <f t="array" ref="DJ56">SUMPRODUCT(--(Data!$B$136:$AGQ$136&lt;&gt;"")*(Data!B71:AGQ71&lt;&gt;""))</f>
        <v>0</v>
      </c>
      <c r="DK56" s="2" cm="1">
        <f t="array" ref="DK56">SUMPRODUCT(--(Data!$B$137:$AGQ$137&lt;&gt;"")*(Data!B71:AGQ71&lt;&gt;""))</f>
        <v>9</v>
      </c>
      <c r="DL56" s="2" cm="1">
        <f t="array" ref="DL56">SUMPRODUCT(--(Data!$B$138:$AGQ$138&lt;&gt;"")*(Data!B71:AGQ71&lt;&gt;""))</f>
        <v>0</v>
      </c>
      <c r="DM56" s="2" cm="1">
        <f t="array" ref="DM56">SUMPRODUCT(--(Data!$B$139:$AGQ$139&lt;&gt;"")*(Data!B71:AGQ71&lt;&gt;""))</f>
        <v>9</v>
      </c>
      <c r="DN56" s="2" cm="1">
        <f t="array" ref="DN56">SUMPRODUCT(--(Data!$B$140:$AGQ$140&lt;&gt;"")*(Data!B71:AGQ71&lt;&gt;""))</f>
        <v>9</v>
      </c>
      <c r="DO56" s="2" cm="1">
        <f t="array" ref="DO56">SUMPRODUCT(--(Data!$B$141:$AGQ$141&lt;&gt;"")*(Data!B71:AGQ71&lt;&gt;""))</f>
        <v>9</v>
      </c>
      <c r="DP56" s="2" cm="1">
        <f t="array" ref="DP56">SUMPRODUCT(--(Data!$B$142:$AGQ$142&lt;&gt;"")*(Data!B71:AGQ71&lt;&gt;""))</f>
        <v>9</v>
      </c>
      <c r="DQ56" s="2" cm="1">
        <f t="array" ref="DQ56">SUMPRODUCT(--(Data!$B$143:$AGQ$143&lt;&gt;"")*(Data!B71:AGQ71&lt;&gt;""))</f>
        <v>0</v>
      </c>
      <c r="DR56" s="2" cm="1">
        <f t="array" ref="DR56">SUMPRODUCT(--(Data!$B$144:$AGQ$144&lt;&gt;"")*(Data!B71:AGQ71&lt;&gt;""))</f>
        <v>0</v>
      </c>
      <c r="DS56" s="2" cm="1">
        <f t="array" ref="DS56">SUMPRODUCT(--(Data!$B$145:$AGQ$145&lt;&gt;"")*(Data!B71:AGQ71&lt;&gt;""))</f>
        <v>0</v>
      </c>
      <c r="DT56" s="2" cm="1">
        <f t="array" ref="DT56">SUMPRODUCT(--(Data!$B$146:$AGQ$146&lt;&gt;"")*(Data!B71:AGQ71&lt;&gt;""))</f>
        <v>0</v>
      </c>
      <c r="DU56" s="2" cm="1">
        <f t="array" ref="DU56">SUMPRODUCT(--(Data!$B$147:$AGQ$147&lt;&gt;"")*(Data!B71:AGQ71&lt;&gt;""))</f>
        <v>0</v>
      </c>
      <c r="DV56" s="2" cm="1">
        <f t="array" ref="DV56">SUMPRODUCT(--(Data!$B$148:$AGQ$148&lt;&gt;"")*(Data!B71:AGQ71&lt;&gt;""))</f>
        <v>0</v>
      </c>
      <c r="DW56" s="2" cm="1">
        <f t="array" ref="DW56">SUMPRODUCT(--(Data!$B$149:$AGQ$149&lt;&gt;"")*(Data!B71:AGQ71&lt;&gt;""))</f>
        <v>0</v>
      </c>
      <c r="DX56" s="2" cm="1">
        <f t="array" ref="DX56">SUMPRODUCT(--(Data!$B$150:$AGQ$150&lt;&gt;"")*(Data!B71:AGQ71&lt;&gt;""))</f>
        <v>0</v>
      </c>
      <c r="DY56" s="2" cm="1">
        <f t="array" ref="DY56">SUMPRODUCT(--(Data!$B$151:$AGQ$151&lt;&gt;"")*(Data!B71:AGQ71&lt;&gt;""))</f>
        <v>0</v>
      </c>
      <c r="DZ56" s="2" cm="1">
        <f t="array" ref="DZ56">SUMPRODUCT(--(Data!$B$152:$AGQ$152&lt;&gt;"")*(Data!B71:AGQ71&lt;&gt;""))</f>
        <v>0</v>
      </c>
      <c r="EA56" s="2" cm="1">
        <f t="array" ref="EA56">SUMPRODUCT(--(Data!$B$153:$AGQ$153&lt;&gt;"")*(Data!B71:AGQ71&lt;&gt;""))</f>
        <v>0</v>
      </c>
      <c r="EB56" s="2" cm="1">
        <f t="array" ref="EB56">SUMPRODUCT(--(Data!$B$154:$AGQ$154&lt;&gt;"")*(Data!B71:AGQ71&lt;&gt;""))</f>
        <v>0</v>
      </c>
      <c r="EC56" s="2" cm="1">
        <f t="array" ref="EC56">SUMPRODUCT(--(Data!$B$155:$AGQ$155&lt;&gt;"")*(Data!B71:AGQ71&lt;&gt;""))</f>
        <v>0</v>
      </c>
      <c r="ED56" s="2" cm="1">
        <f t="array" ref="ED56">SUMPRODUCT(--(Data!$B$156:$AGQ$156&lt;&gt;"")*(Data!B71:AGQ71&lt;&gt;""))</f>
        <v>0</v>
      </c>
      <c r="EE56" s="2" cm="1">
        <f t="array" ref="EE56">SUMPRODUCT(--(Data!$B$157:$AGQ$157&lt;&gt;"")*(Data!B71:AGQ71&lt;&gt;""))</f>
        <v>0</v>
      </c>
      <c r="EF56" s="2" cm="1">
        <f t="array" ref="EF56">SUMPRODUCT(--(Data!$B$158:$AGQ$158&lt;&gt;"")*(Data!B71:AGQ71&lt;&gt;""))</f>
        <v>0</v>
      </c>
      <c r="EG56" s="2" cm="1">
        <f t="array" ref="EG56">SUMPRODUCT(--(Data!$B$159:$AGQ$159&lt;&gt;"")*(Data!B71:AGQ71&lt;&gt;""))</f>
        <v>0</v>
      </c>
      <c r="EH56" s="2" cm="1">
        <f t="array" ref="EH56">SUMPRODUCT(--(Data!$B$160:$AGQ$160&lt;&gt;"")*(Data!B71:AGQ71&lt;&gt;""))</f>
        <v>0</v>
      </c>
      <c r="EI56" s="2" cm="1">
        <f t="array" ref="EI56">SUMPRODUCT(--(Data!$B$161:$AGQ$161&lt;&gt;"")*(Data!B71:AGQ71&lt;&gt;""))</f>
        <v>0</v>
      </c>
      <c r="EJ56" s="2" cm="1">
        <f t="array" ref="EJ56">SUMPRODUCT(--(Data!$B$162:$AGQ$162&lt;&gt;"")*(Data!B71:AGQ71&lt;&gt;""))</f>
        <v>0</v>
      </c>
      <c r="EK56" s="2" cm="1">
        <f t="array" ref="EK56">SUMPRODUCT(--(Data!$B$163:$AGQ$163&lt;&gt;"")*(Data!B71:AGQ71&lt;&gt;""))</f>
        <v>0</v>
      </c>
      <c r="EL56" s="2" cm="1">
        <f t="array" ref="EL56">SUMPRODUCT(--(Data!$B$164:$AGQ$164&lt;&gt;"")*(Data!B71:AGQ71&lt;&gt;""))</f>
        <v>0</v>
      </c>
      <c r="EM56" s="2" cm="1">
        <f t="array" ref="EM56">SUMPRODUCT(--(Data!$B$165:$AGQ$165&lt;&gt;"")*(Data!B71:AGQ71&lt;&gt;""))</f>
        <v>0</v>
      </c>
      <c r="EN56" s="2" cm="1">
        <f t="array" ref="EN56">SUMPRODUCT(--(Data!$B$166:$AGQ$166&lt;&gt;"")*(Data!B71:AGQ71&lt;&gt;""))</f>
        <v>0</v>
      </c>
      <c r="EU56" s="2" t="str">
        <f t="shared" si="2"/>
        <v>RTAB. Stereo. ORB2</v>
      </c>
      <c r="EV56" s="2">
        <f t="shared" si="3"/>
        <v>16</v>
      </c>
    </row>
    <row r="57" spans="1:152" x14ac:dyDescent="0.25">
      <c r="A57" s="1" t="str">
        <f>Data!A72</f>
        <v>GLIM</v>
      </c>
      <c r="B57" s="12" t="s">
        <v>654</v>
      </c>
      <c r="C57" s="2" cm="1">
        <f t="array" ref="C57">SUMPRODUCT(--(Data!$B$25:$AGQ$25&lt;&gt;"")*(Data!B72:AGQ72&lt;&gt;""))</f>
        <v>0</v>
      </c>
      <c r="D57" s="2" cm="1">
        <f t="array" ref="D57">SUMPRODUCT(--(Data!$B$26:$AGQ$26&lt;&gt;"")*(Data!B72:AGQ72&lt;&gt;""))</f>
        <v>0</v>
      </c>
      <c r="E57" s="2" cm="1">
        <f t="array" ref="E57">SUMPRODUCT(--(Data!$B$27:$AGQ$27&lt;&gt;"")*(Data!B72:AGQ72&lt;&gt;""))</f>
        <v>0</v>
      </c>
      <c r="F57" s="2" cm="1">
        <f t="array" ref="F57">SUMPRODUCT(--(Data!$B$28:$AGQ$28&lt;&gt;"")*(Data!B72:AGQ72&lt;&gt;""))</f>
        <v>0</v>
      </c>
      <c r="G57" s="2" cm="1">
        <f t="array" ref="G57">SUMPRODUCT(--(Data!$B$29:$AGQ$29&lt;&gt;"")*(Data!B72:AGQ72&lt;&gt;""))</f>
        <v>0</v>
      </c>
      <c r="H57" s="2" cm="1">
        <f t="array" ref="H57">SUMPRODUCT(--(Data!$B$30:$AGQ$30&lt;&gt;"")*(Data!B72:AGQ72&lt;&gt;""))</f>
        <v>0</v>
      </c>
      <c r="I57" s="2" cm="1">
        <f t="array" ref="I57">SUMPRODUCT(--(Data!$B$31:$AGQ$31&lt;&gt;"")*(Data!B72:AGQ72&lt;&gt;""))</f>
        <v>0</v>
      </c>
      <c r="J57" s="2" cm="1">
        <f t="array" ref="J57">SUMPRODUCT(--(Data!$B$32:$AGQ$32&lt;&gt;"")*(Data!B72:AGQ72&lt;&gt;""))</f>
        <v>0</v>
      </c>
      <c r="K57" s="2" cm="1">
        <f t="array" ref="K57">SUMPRODUCT(--(Data!$B$33:$AGQ$33&lt;&gt;"")*(Data!B72:AGQ72&lt;&gt;""))</f>
        <v>0</v>
      </c>
      <c r="L57" s="2" cm="1">
        <f t="array" ref="L57">SUMPRODUCT(--(Data!$B$34:$AGQ$34&lt;&gt;"")*(Data!B72:AGQ72&lt;&gt;""))</f>
        <v>0</v>
      </c>
      <c r="M57" s="2" cm="1">
        <f t="array" ref="M57">SUMPRODUCT(--(Data!$B$35:$AGQ$35&lt;&gt;"")*(Data!B72:AGQ72&lt;&gt;""))</f>
        <v>0</v>
      </c>
      <c r="N57" s="2" cm="1">
        <f t="array" ref="N57">SUMPRODUCT(--(Data!$B$36:$AGQ$36&lt;&gt;"")*(Data!B72:AGQ72&lt;&gt;""))</f>
        <v>0</v>
      </c>
      <c r="O57" s="2" cm="1">
        <f t="array" ref="O57">SUMPRODUCT(--(Data!$B$37:$AGQ$37&lt;&gt;"")*(Data!B72:AGQ72&lt;&gt;""))</f>
        <v>0</v>
      </c>
      <c r="P57" s="2" cm="1">
        <f t="array" ref="P57">SUMPRODUCT(--(Data!$B$38:$AGQ$38&lt;&gt;"")*(Data!B72:AGQ72&lt;&gt;""))</f>
        <v>0</v>
      </c>
      <c r="Q57" s="2" cm="1">
        <f t="array" ref="Q57">SUMPRODUCT(--(Data!$B$39:$AGQ$39&lt;&gt;"")*(Data!B72:AGQ72&lt;&gt;""))</f>
        <v>0</v>
      </c>
      <c r="R57" s="2" cm="1">
        <f t="array" ref="R57">SUMPRODUCT(--(Data!$B$40:$AGQ$40&lt;&gt;"")*(Data!B72:AGQ72&lt;&gt;""))</f>
        <v>0</v>
      </c>
      <c r="S57" s="2" cm="1">
        <f t="array" ref="S57">SUMPRODUCT(--(Data!$B$41:$AGQ$41&lt;&gt;"")*(Data!B72:AGQ72&lt;&gt;""))</f>
        <v>0</v>
      </c>
      <c r="T57" s="2" cm="1">
        <f t="array" ref="T57">SUMPRODUCT(--(Data!$B$42:$AGQ$42&lt;&gt;"")*(Data!B72:AGQ72&lt;&gt;""))</f>
        <v>47</v>
      </c>
      <c r="U57" s="2" cm="1">
        <f t="array" ref="U57">SUMPRODUCT(--(Data!$B$43:$AGQ$43&lt;&gt;"")*(Data!B72:AGQ72&lt;&gt;""))</f>
        <v>39</v>
      </c>
      <c r="V57" s="2" cm="1">
        <f t="array" ref="V57">SUMPRODUCT(--(Data!$B$44:$AGQ$44&lt;&gt;"")*(Data!B72:AGQ72&lt;&gt;""))</f>
        <v>0</v>
      </c>
      <c r="W57" s="2" cm="1">
        <f t="array" ref="W57">SUMPRODUCT(--(Data!$B$45:$AGQ$45&lt;&gt;"")*(Data!B72:AGQ72&lt;&gt;""))</f>
        <v>0</v>
      </c>
      <c r="X57" s="2" cm="1">
        <f t="array" ref="X57">SUMPRODUCT(--(Data!$B$46:$AGQ$46&lt;&gt;"")*(Data!B72:AGQ72&lt;&gt;""))</f>
        <v>0</v>
      </c>
      <c r="Y57" s="2" cm="1">
        <f t="array" ref="Y57">SUMPRODUCT(--(Data!$B$47:$AGQ$47&lt;&gt;"")*(Data!B72:AGQ72&lt;&gt;""))</f>
        <v>26</v>
      </c>
      <c r="Z57" s="2" cm="1">
        <f t="array" ref="Z57">SUMPRODUCT(--(Data!$B$48:$AGQ$48&lt;&gt;"")*(Data!B72:AGQ72&lt;&gt;""))</f>
        <v>0</v>
      </c>
      <c r="AA57" s="2" cm="1">
        <f t="array" ref="AA57">SUMPRODUCT(--(Data!$B$49:$AGQ$49&lt;&gt;"")*(Data!B72:AGQ72&lt;&gt;""))</f>
        <v>0</v>
      </c>
      <c r="AB57" s="2" cm="1">
        <f t="array" ref="AB57">SUMPRODUCT(--(Data!$B$50:$AGQ$50&lt;&gt;"")*(Data!B72:AGQ72&lt;&gt;""))</f>
        <v>0</v>
      </c>
      <c r="AC57" s="2" cm="1">
        <f t="array" ref="AC57">SUMPRODUCT(--(Data!$B$51:$AGQ$51&lt;&gt;"")*(Data!B72:AGQ72&lt;&gt;""))</f>
        <v>0</v>
      </c>
      <c r="AD57" s="2" cm="1">
        <f t="array" ref="AD57">SUMPRODUCT(--(Data!$B$52:$AGQ$52&lt;&gt;"")*(Data!B72:AGQ72&lt;&gt;""))</f>
        <v>18</v>
      </c>
      <c r="AE57" s="2" cm="1">
        <f t="array" ref="AE57">SUMPRODUCT(--(Data!$B$53:$AGQ$53&lt;&gt;"")*(Data!B72:AGQ72&lt;&gt;""))</f>
        <v>9</v>
      </c>
      <c r="AF57" s="2" cm="1">
        <f t="array" ref="AF57">SUMPRODUCT(--(Data!$B$54:$AGQ$54&lt;&gt;"")*(Data!B72:AGQ72&lt;&gt;""))</f>
        <v>0</v>
      </c>
      <c r="AG57" s="2" cm="1">
        <f t="array" ref="AG57">SUMPRODUCT(--(Data!$B$55:$AGQ$55&lt;&gt;"")*(Data!B72:AGQ72&lt;&gt;""))</f>
        <v>0</v>
      </c>
      <c r="AH57" s="2" cm="1">
        <f t="array" ref="AH57">SUMPRODUCT(--(Data!$B$56:$AGQ$56&lt;&gt;"")*(Data!B72:AGQ72&lt;&gt;""))</f>
        <v>0</v>
      </c>
      <c r="AI57" s="2" cm="1">
        <f t="array" ref="AI57">SUMPRODUCT(--(Data!$B$57:$AGQ$57&lt;&gt;"")*(Data!B72:AGQ72&lt;&gt;""))</f>
        <v>0</v>
      </c>
      <c r="AJ57" s="2" cm="1">
        <f t="array" ref="AJ57">SUMPRODUCT(--(Data!$B$58:$AGQ$58&lt;&gt;"")*(Data!B72:AGQ72&lt;&gt;""))</f>
        <v>0</v>
      </c>
      <c r="AK57" s="2" cm="1">
        <f t="array" ref="AK57">SUMPRODUCT(--(Data!$B$59:$AGQ$59&lt;&gt;"")*(Data!B72:AGQ72&lt;&gt;""))</f>
        <v>0</v>
      </c>
      <c r="AL57" s="2" cm="1">
        <f t="array" ref="AL57">SUMPRODUCT(--(Data!$B$60:$AGQ$60&lt;&gt;"")*(Data!B72:AGQ72&lt;&gt;""))</f>
        <v>0</v>
      </c>
      <c r="AM57" s="2" cm="1">
        <f t="array" ref="AM57">SUMPRODUCT(--(Data!$B$61:$AGQ$61&lt;&gt;"")*(Data!B72:AGQ72&lt;&gt;""))</f>
        <v>0</v>
      </c>
      <c r="AN57" s="2" cm="1">
        <f t="array" ref="AN57">SUMPRODUCT(--(Data!$B$62:$AGQ$62&lt;&gt;"")*(Data!B72:AGQ72&lt;&gt;""))</f>
        <v>0</v>
      </c>
      <c r="AO57" s="2" cm="1">
        <f t="array" ref="AO57">SUMPRODUCT(--(Data!$B$63:$AGQ$63&lt;&gt;"")*(Data!B72:AGQ72&lt;&gt;""))</f>
        <v>0</v>
      </c>
      <c r="AP57" s="2" cm="1">
        <f t="array" ref="AP57">SUMPRODUCT(--(Data!$B$64:$AGQ$64&lt;&gt;"")*(Data!B72:AGQ72&lt;&gt;""))</f>
        <v>0</v>
      </c>
      <c r="AQ57" s="2" cm="1">
        <f t="array" ref="AQ57">SUMPRODUCT(--(Data!$B$65:$AGQ$65&lt;&gt;"")*(Data!B72:AGQ72&lt;&gt;""))</f>
        <v>0</v>
      </c>
      <c r="AR57" s="2" cm="1">
        <f t="array" ref="AR57">SUMPRODUCT(--(Data!$B$66:$AGQ$66&lt;&gt;"")*(Data!B72:AGQ72&lt;&gt;""))</f>
        <v>0</v>
      </c>
      <c r="AS57" s="2" cm="1">
        <f t="array" ref="AS57">SUMPRODUCT(--(Data!$B$67:$AGQ$67&lt;&gt;"")*(Data!B72:AGQ72&lt;&gt;""))</f>
        <v>0</v>
      </c>
      <c r="AT57" s="2" cm="1">
        <f t="array" ref="AT57">SUMPRODUCT(--(Data!$B$68:$AGQ$68&lt;&gt;"")*(Data!B72:AGQ72&lt;&gt;""))</f>
        <v>0</v>
      </c>
      <c r="AU57" s="2" cm="1">
        <f t="array" ref="AU57">SUMPRODUCT(--(Data!$B$69:$AGQ$69&lt;&gt;"")*(Data!B72:AGQ72&lt;&gt;""))</f>
        <v>0</v>
      </c>
      <c r="AV57" s="2" cm="1">
        <f t="array" ref="AV57">SUMPRODUCT(--(Data!$B$70:$AGQ$70&lt;&gt;"")*(Data!B72:AGQ72&lt;&gt;""))</f>
        <v>0</v>
      </c>
      <c r="AW57" s="2" cm="1">
        <f t="array" ref="AW57">SUMPRODUCT(--(Data!$B$71:$AGQ$71&lt;&gt;"")*(Data!B72:AGQ72&lt;&gt;""))</f>
        <v>0</v>
      </c>
      <c r="AX57" s="208"/>
      <c r="AY57" s="2" cm="1">
        <f t="array" ref="AY57">SUMPRODUCT(--(Data!$B$73:$AGQ$73&lt;&gt;"")*(Data!B72:AGQ72&lt;&gt;""))</f>
        <v>0</v>
      </c>
      <c r="AZ57" s="2" cm="1">
        <f t="array" ref="AZ57">SUMPRODUCT(--(Data!$B$74:$AGQ$74&lt;&gt;"")*(Data!B72:AGQ72&lt;&gt;""))</f>
        <v>0</v>
      </c>
      <c r="BA57" s="2" cm="1">
        <f t="array" ref="BA57">SUMPRODUCT(--(Data!$B$75:$AGQ$75&lt;&gt;"")*(Data!B72:AGQ72&lt;&gt;""))</f>
        <v>0</v>
      </c>
      <c r="BB57" s="2" cm="1">
        <f t="array" ref="BB57">SUMPRODUCT(--(Data!$B$76:$AGQ$76&lt;&gt;"")*(Data!B72:AGQ72&lt;&gt;""))</f>
        <v>0</v>
      </c>
      <c r="BC57" s="2" cm="1">
        <f t="array" ref="BC57">SUMPRODUCT(--(Data!$B$77:$AGQ$77&lt;&gt;"")*(Data!B72:AGQ72&lt;&gt;""))</f>
        <v>0</v>
      </c>
      <c r="BD57" s="2" cm="1">
        <f t="array" ref="BD57">SUMPRODUCT(--(Data!$B$78:$AGQ$78&lt;&gt;"")*(Data!B72:AGQ72&lt;&gt;""))</f>
        <v>0</v>
      </c>
      <c r="BE57" s="2" cm="1">
        <f t="array" ref="BE57">SUMPRODUCT(--(Data!$B$79:$AGQ$79&lt;&gt;"")*(Data!B72:AGQ72&lt;&gt;""))</f>
        <v>0</v>
      </c>
      <c r="BF57" s="2" cm="1">
        <f t="array" ref="BF57">SUMPRODUCT(--(Data!$B$80:$AGQ$80&lt;&gt;"")*(Data!B72:AGQ72&lt;&gt;""))</f>
        <v>0</v>
      </c>
      <c r="BG57" s="2" cm="1">
        <f t="array" ref="BG57">SUMPRODUCT(--(Data!$B$81:$AGQ$81&lt;&gt;"")*(Data!B72:AGQ72&lt;&gt;""))</f>
        <v>0</v>
      </c>
      <c r="BH57" s="2" cm="1">
        <f t="array" ref="BH57">SUMPRODUCT(--(Data!$B$82:$AGQ$82&lt;&gt;"")*(Data!B72:AGQ72&lt;&gt;""))</f>
        <v>0</v>
      </c>
      <c r="BI57" s="2" cm="1">
        <f t="array" ref="BI57">SUMPRODUCT(--(Data!$B$83:$AGQ$83&lt;&gt;"")*(Data!B72:AGQ72&lt;&gt;""))</f>
        <v>0</v>
      </c>
      <c r="BJ57" s="2" cm="1">
        <f t="array" ref="BJ57">SUMPRODUCT(--(Data!$B$84:$AGQ$84&lt;&gt;"")*(Data!B72:AGQ72&lt;&gt;""))</f>
        <v>0</v>
      </c>
      <c r="BK57" s="2" cm="1">
        <f t="array" ref="BK57">SUMPRODUCT(--(Data!$B$85:$AGQ$85&lt;&gt;"")*(Data!B72:AGQ72&lt;&gt;""))</f>
        <v>0</v>
      </c>
      <c r="BL57" s="2" cm="1">
        <f t="array" ref="BL57">SUMPRODUCT(--(Data!$B$86:$AGQ$86&lt;&gt;"")*(Data!B72:AGQ72&lt;&gt;""))</f>
        <v>0</v>
      </c>
      <c r="BM57" s="2" cm="1">
        <f t="array" ref="BM57">SUMPRODUCT(--(Data!$B$87:$AGQ$87&lt;&gt;"")*(Data!B72:AGQ72&lt;&gt;""))</f>
        <v>0</v>
      </c>
      <c r="BN57" s="2" cm="1">
        <f t="array" ref="BN57">SUMPRODUCT(--(Data!$B$88:$AGQ$88&lt;&gt;"")*(Data!B72:AGQ72&lt;&gt;""))</f>
        <v>0</v>
      </c>
      <c r="BO57" s="2" cm="1">
        <f t="array" ref="BO57">SUMPRODUCT(--(Data!$B$89:$AGQ$89&lt;&gt;"")*(Data!B72:AGQ72&lt;&gt;""))</f>
        <v>0</v>
      </c>
      <c r="BP57" s="2" cm="1">
        <f t="array" ref="BP57">SUMPRODUCT(--(Data!$B$90:$AGQ$90&lt;&gt;"")*(Data!B72:AGQ72&lt;&gt;""))</f>
        <v>0</v>
      </c>
      <c r="BQ57" s="2" cm="1">
        <f t="array" ref="BQ57">SUMPRODUCT(--(Data!$B$91:$AGQ$91&lt;&gt;"")*(Data!B72:AGQ72&lt;&gt;""))</f>
        <v>0</v>
      </c>
      <c r="BR57" s="2" cm="1">
        <f t="array" ref="BR57">SUMPRODUCT(--(Data!$B$92:$AGQ$92&lt;&gt;"")*(Data!B72:AGQ72&lt;&gt;""))</f>
        <v>0</v>
      </c>
      <c r="BS57" s="2" cm="1">
        <f t="array" ref="BS57">SUMPRODUCT(--(Data!$B$93:$AGQ$93&lt;&gt;"")*(Data!B72:AGQ72&lt;&gt;""))</f>
        <v>0</v>
      </c>
      <c r="BT57" s="2" cm="1">
        <f t="array" ref="BT57">SUMPRODUCT(--(Data!$B$94:$AGQ$94&lt;&gt;"")*(Data!B72:AGQ72&lt;&gt;""))</f>
        <v>0</v>
      </c>
      <c r="BU57" s="2" cm="1">
        <f t="array" ref="BU57">SUMPRODUCT(--(Data!$B$95:$AGQ$95&lt;&gt;"")*(Data!B72:AGQ72&lt;&gt;""))</f>
        <v>0</v>
      </c>
      <c r="BV57" s="2" cm="1">
        <f t="array" ref="BV57">SUMPRODUCT(--(Data!$B$96:$AGQ$96&lt;&gt;"")*(Data!B72:AGQ72&lt;&gt;""))</f>
        <v>0</v>
      </c>
      <c r="BW57" s="2" cm="1">
        <f t="array" ref="BW57">SUMPRODUCT(--(Data!$B$97:$AGQ$97&lt;&gt;"")*(Data!B72:AGQ72&lt;&gt;""))</f>
        <v>0</v>
      </c>
      <c r="BX57" s="2" cm="1">
        <f t="array" ref="BX57">SUMPRODUCT(--(Data!$B$98:$AGQ$98&lt;&gt;"")*(Data!B72:AGQ72&lt;&gt;""))</f>
        <v>0</v>
      </c>
      <c r="BY57" s="2" cm="1">
        <f t="array" ref="BY57">SUMPRODUCT(--(Data!$B$99:$AGQ$99&lt;&gt;"")*(Data!B72:AGQ72&lt;&gt;""))</f>
        <v>0</v>
      </c>
      <c r="BZ57" s="2" cm="1">
        <f t="array" ref="BZ57">SUMPRODUCT(--(Data!$B$100:$AGQ$100&lt;&gt;"")*(Data!B72:AGQ72&lt;&gt;""))</f>
        <v>0</v>
      </c>
      <c r="CA57" s="2" cm="1">
        <f t="array" ref="CA57">SUMPRODUCT(--(Data!$B$101:$AGQ$101&lt;&gt;"")*(Data!B72:AGQ72&lt;&gt;""))</f>
        <v>0</v>
      </c>
      <c r="CB57" s="2" cm="1">
        <f t="array" ref="CB57">SUMPRODUCT(--(Data!$B$102:$AGQ$102&lt;&gt;"")*(Data!B72:AGQ72&lt;&gt;""))</f>
        <v>0</v>
      </c>
      <c r="CC57" s="2" cm="1">
        <f t="array" ref="CC57">SUMPRODUCT(--(Data!$B$103:$AGQ$103&lt;&gt;"")*(Data!B72:AGQ72&lt;&gt;""))</f>
        <v>0</v>
      </c>
      <c r="CD57" s="2" cm="1">
        <f t="array" ref="CD57">SUMPRODUCT(--(Data!$B$104:$AGQ$104&lt;&gt;"")*(Data!B72:AGQ72&lt;&gt;""))</f>
        <v>0</v>
      </c>
      <c r="CE57" s="2" cm="1">
        <f t="array" ref="CE57">SUMPRODUCT(--(Data!$B$105:$AGQ$105&lt;&gt;"")*(Data!B72:AGQ72&lt;&gt;""))</f>
        <v>0</v>
      </c>
      <c r="CF57" s="2" cm="1">
        <f t="array" ref="CF57">SUMPRODUCT(--(Data!$B$106:$AGQ$106&lt;&gt;"")*(Data!B72:AGQ72&lt;&gt;""))</f>
        <v>0</v>
      </c>
      <c r="CG57" s="2" cm="1">
        <f t="array" ref="CG57">SUMPRODUCT(--(Data!$B$107:$AGQ$107&lt;&gt;"")*(Data!B72:AGQ72&lt;&gt;""))</f>
        <v>0</v>
      </c>
      <c r="CH57" s="2" cm="1">
        <f t="array" ref="CH57">SUMPRODUCT(--(Data!$B$108:$AGQ$108&lt;&gt;"")*(Data!B72:AGQ72&lt;&gt;""))</f>
        <v>0</v>
      </c>
      <c r="CI57" s="2" cm="1">
        <f t="array" ref="CI57">SUMPRODUCT(--(Data!$B$109:$AGQ$109&lt;&gt;"")*(Data!B72:AGQ72&lt;&gt;""))</f>
        <v>0</v>
      </c>
      <c r="CJ57" s="2" cm="1">
        <f t="array" ref="CJ57">SUMPRODUCT(--(Data!$B$110:$AGQ$110&lt;&gt;"")*(Data!B72:AGQ72&lt;&gt;""))</f>
        <v>0</v>
      </c>
      <c r="CK57" s="2" cm="1">
        <f t="array" ref="CK57">SUMPRODUCT(--(Data!$B$111:$AGQ$111&lt;&gt;"")*(Data!B72:AGQ72&lt;&gt;""))</f>
        <v>9</v>
      </c>
      <c r="CL57" s="2" cm="1">
        <f t="array" ref="CL57">SUMPRODUCT(--(Data!$B$112:$AGQ$112&lt;&gt;"")*(Data!B72:AGQ72&lt;&gt;""))</f>
        <v>0</v>
      </c>
      <c r="CM57" s="2" cm="1">
        <f t="array" ref="CM57">SUMPRODUCT(--(Data!$B$113:$AGQ$113&lt;&gt;"")*(Data!B72:AGQ72&lt;&gt;""))</f>
        <v>0</v>
      </c>
      <c r="CN57" s="2" cm="1">
        <f t="array" ref="CN57">SUMPRODUCT(--(Data!$B$114:$AGQ$114&lt;&gt;"")*(Data!B72:AGQ72&lt;&gt;""))</f>
        <v>0</v>
      </c>
      <c r="CO57" s="2" cm="1">
        <f t="array" ref="CO57">SUMPRODUCT(--(Data!$B$115:$AGQ$115&lt;&gt;"")*(Data!B72:AGQ72&lt;&gt;""))</f>
        <v>0</v>
      </c>
      <c r="CP57" s="2" cm="1">
        <f t="array" ref="CP57">SUMPRODUCT(--(Data!$B$116:$AGQ$116&lt;&gt;"")*(Data!B72:AGQ72&lt;&gt;""))</f>
        <v>0</v>
      </c>
      <c r="CQ57" s="2" cm="1">
        <f t="array" ref="CQ57">SUMPRODUCT(--(Data!$B$117:$AGQ$117&lt;&gt;"")*(Data!B72:AGQ72&lt;&gt;""))</f>
        <v>0</v>
      </c>
      <c r="CR57" s="2" cm="1">
        <f t="array" ref="CR57">SUMPRODUCT(--(Data!$B$118:$AGQ$118&lt;&gt;"")*(Data!B72:AGQ72&lt;&gt;""))</f>
        <v>0</v>
      </c>
      <c r="CS57" s="2" cm="1">
        <f t="array" ref="CS57">SUMPRODUCT(--(Data!$B$119:$AGQ$119&lt;&gt;"")*(Data!B72:AGQ72&lt;&gt;""))</f>
        <v>0</v>
      </c>
      <c r="CT57" s="2" cm="1">
        <f t="array" ref="CT57">SUMPRODUCT(--(Data!$B$120:$AGQ$120&lt;&gt;"")*(Data!B72:AGQ72&lt;&gt;""))</f>
        <v>0</v>
      </c>
      <c r="CU57" s="2" cm="1">
        <f t="array" ref="CU57">SUMPRODUCT(--(Data!$B$121:$AGQ$121&lt;&gt;"")*(Data!B72:AGQ72&lt;&gt;""))</f>
        <v>0</v>
      </c>
      <c r="CV57" s="2" cm="1">
        <f t="array" ref="CV57">SUMPRODUCT(--(Data!$B$122:$AGQ$122&lt;&gt;"")*(Data!B72:AGQ72&lt;&gt;""))</f>
        <v>0</v>
      </c>
      <c r="CW57" s="2" cm="1">
        <f t="array" ref="CW57">SUMPRODUCT(--(Data!$B$123:$AGQ$123&lt;&gt;"")*(Data!B72:AGQ72&lt;&gt;""))</f>
        <v>0</v>
      </c>
      <c r="CX57" s="2" cm="1">
        <f t="array" ref="CX57">SUMPRODUCT(--(Data!$B$124:$AGQ$124&lt;&gt;"")*(Data!B72:AGQ72&lt;&gt;""))</f>
        <v>0</v>
      </c>
      <c r="CY57" s="2" cm="1">
        <f t="array" ref="CY57">SUMPRODUCT(--(Data!$B$125:$AGQ$125&lt;&gt;"")*(Data!B72:AGQ72&lt;&gt;""))</f>
        <v>0</v>
      </c>
      <c r="CZ57" s="2" cm="1">
        <f t="array" ref="CZ57">SUMPRODUCT(--(Data!$B$126:$AGQ$126&lt;&gt;"")*(Data!B72:AGQ72&lt;&gt;""))</f>
        <v>18</v>
      </c>
      <c r="DA57" s="2" cm="1">
        <f t="array" ref="DA57">SUMPRODUCT(--(Data!$B$127:$AGQ$127&lt;&gt;"")*(Data!B72:AGQ72&lt;&gt;""))</f>
        <v>18</v>
      </c>
      <c r="DB57" s="2" cm="1">
        <f t="array" ref="DB57">SUMPRODUCT(--(Data!$B$128:$AGQ$128&lt;&gt;"")*(Data!B72:AGQ72&lt;&gt;""))</f>
        <v>18</v>
      </c>
      <c r="DC57" s="2" cm="1">
        <f t="array" ref="DC57">SUMPRODUCT(--(Data!$B$129:$AGQ$129&lt;&gt;"")*(Data!B72:AGQ72&lt;&gt;""))</f>
        <v>18</v>
      </c>
      <c r="DD57" s="2" cm="1">
        <f t="array" ref="DD57">SUMPRODUCT(--(Data!$B$130:$AGQ$130&lt;&gt;"")*(Data!B72:AGQ72&lt;&gt;""))</f>
        <v>9</v>
      </c>
      <c r="DE57" s="2" cm="1">
        <f t="array" ref="DE57">SUMPRODUCT(--(Data!$B$131:$AGQ$131&lt;&gt;"")*(Data!B72:AGQ72&lt;&gt;""))</f>
        <v>9</v>
      </c>
      <c r="DF57" s="2" cm="1">
        <f t="array" ref="DF57">SUMPRODUCT(--(Data!$B$132:$AGQ$132&lt;&gt;"")*(Data!B72:AGQ72&lt;&gt;""))</f>
        <v>9</v>
      </c>
      <c r="DG57" s="2" cm="1">
        <f t="array" ref="DG57">SUMPRODUCT(--(Data!$B$133:$AGQ$133&lt;&gt;"")*(Data!B72:AGQ72&lt;&gt;""))</f>
        <v>0</v>
      </c>
      <c r="DH57" s="2" cm="1">
        <f t="array" ref="DH57">SUMPRODUCT(--(Data!$B$134:$AGQ$134&lt;&gt;"")*(Data!B72:AGQ72&lt;&gt;""))</f>
        <v>0</v>
      </c>
      <c r="DI57" s="2" cm="1">
        <f t="array" ref="DI57">SUMPRODUCT(--(Data!$B$135:$AGQ$135&lt;&gt;"")*(Data!B72:AGQ72&lt;&gt;""))</f>
        <v>0</v>
      </c>
      <c r="DJ57" s="2" cm="1">
        <f t="array" ref="DJ57">SUMPRODUCT(--(Data!$B$136:$AGQ$136&lt;&gt;"")*(Data!B72:AGQ72&lt;&gt;""))</f>
        <v>0</v>
      </c>
      <c r="DK57" s="2" cm="1">
        <f t="array" ref="DK57">SUMPRODUCT(--(Data!$B$137:$AGQ$137&lt;&gt;"")*(Data!B72:AGQ72&lt;&gt;""))</f>
        <v>0</v>
      </c>
      <c r="DL57" s="2" cm="1">
        <f t="array" ref="DL57">SUMPRODUCT(--(Data!$B$138:$AGQ$138&lt;&gt;"")*(Data!B72:AGQ72&lt;&gt;""))</f>
        <v>0</v>
      </c>
      <c r="DM57" s="2" cm="1">
        <f t="array" ref="DM57">SUMPRODUCT(--(Data!$B$139:$AGQ$139&lt;&gt;"")*(Data!B72:AGQ72&lt;&gt;""))</f>
        <v>0</v>
      </c>
      <c r="DN57" s="2" cm="1">
        <f t="array" ref="DN57">SUMPRODUCT(--(Data!$B$140:$AGQ$140&lt;&gt;"")*(Data!B72:AGQ72&lt;&gt;""))</f>
        <v>0</v>
      </c>
      <c r="DO57" s="2" cm="1">
        <f t="array" ref="DO57">SUMPRODUCT(--(Data!$B$141:$AGQ$141&lt;&gt;"")*(Data!B72:AGQ72&lt;&gt;""))</f>
        <v>0</v>
      </c>
      <c r="DP57" s="2" cm="1">
        <f t="array" ref="DP57">SUMPRODUCT(--(Data!$B$142:$AGQ$142&lt;&gt;"")*(Data!B72:AGQ72&lt;&gt;""))</f>
        <v>0</v>
      </c>
      <c r="DQ57" s="2" cm="1">
        <f t="array" ref="DQ57">SUMPRODUCT(--(Data!$B$143:$AGQ$143&lt;&gt;"")*(Data!B72:AGQ72&lt;&gt;""))</f>
        <v>0</v>
      </c>
      <c r="DR57" s="2" cm="1">
        <f t="array" ref="DR57">SUMPRODUCT(--(Data!$B$144:$AGQ$144&lt;&gt;"")*(Data!B72:AGQ72&lt;&gt;""))</f>
        <v>0</v>
      </c>
      <c r="DS57" s="2" cm="1">
        <f t="array" ref="DS57">SUMPRODUCT(--(Data!$B$145:$AGQ$145&lt;&gt;"")*(Data!B72:AGQ72&lt;&gt;""))</f>
        <v>0</v>
      </c>
      <c r="DT57" s="2" cm="1">
        <f t="array" ref="DT57">SUMPRODUCT(--(Data!$B$146:$AGQ$146&lt;&gt;"")*(Data!B72:AGQ72&lt;&gt;""))</f>
        <v>0</v>
      </c>
      <c r="DU57" s="2" cm="1">
        <f t="array" ref="DU57">SUMPRODUCT(--(Data!$B$147:$AGQ$147&lt;&gt;"")*(Data!B72:AGQ72&lt;&gt;""))</f>
        <v>0</v>
      </c>
      <c r="DV57" s="2" cm="1">
        <f t="array" ref="DV57">SUMPRODUCT(--(Data!$B$148:$AGQ$148&lt;&gt;"")*(Data!B72:AGQ72&lt;&gt;""))</f>
        <v>0</v>
      </c>
      <c r="DW57" s="2" cm="1">
        <f t="array" ref="DW57">SUMPRODUCT(--(Data!$B$149:$AGQ$149&lt;&gt;"")*(Data!B72:AGQ72&lt;&gt;""))</f>
        <v>0</v>
      </c>
      <c r="DX57" s="2" cm="1">
        <f t="array" ref="DX57">SUMPRODUCT(--(Data!$B$150:$AGQ$150&lt;&gt;"")*(Data!B72:AGQ72&lt;&gt;""))</f>
        <v>0</v>
      </c>
      <c r="DY57" s="2" cm="1">
        <f t="array" ref="DY57">SUMPRODUCT(--(Data!$B$151:$AGQ$151&lt;&gt;"")*(Data!B72:AGQ72&lt;&gt;""))</f>
        <v>0</v>
      </c>
      <c r="DZ57" s="2" cm="1">
        <f t="array" ref="DZ57">SUMPRODUCT(--(Data!$B$152:$AGQ$152&lt;&gt;"")*(Data!B72:AGQ72&lt;&gt;""))</f>
        <v>0</v>
      </c>
      <c r="EA57" s="2" cm="1">
        <f t="array" ref="EA57">SUMPRODUCT(--(Data!$B$153:$AGQ$153&lt;&gt;"")*(Data!B72:AGQ72&lt;&gt;""))</f>
        <v>0</v>
      </c>
      <c r="EB57" s="2" cm="1">
        <f t="array" ref="EB57">SUMPRODUCT(--(Data!$B$154:$AGQ$154&lt;&gt;"")*(Data!B72:AGQ72&lt;&gt;""))</f>
        <v>0</v>
      </c>
      <c r="EC57" s="2" cm="1">
        <f t="array" ref="EC57">SUMPRODUCT(--(Data!$B$155:$AGQ$155&lt;&gt;"")*(Data!B72:AGQ72&lt;&gt;""))</f>
        <v>9</v>
      </c>
      <c r="ED57" s="2" cm="1">
        <f t="array" ref="ED57">SUMPRODUCT(--(Data!$B$156:$AGQ$156&lt;&gt;"")*(Data!B72:AGQ72&lt;&gt;""))</f>
        <v>0</v>
      </c>
      <c r="EE57" s="2" cm="1">
        <f t="array" ref="EE57">SUMPRODUCT(--(Data!$B$157:$AGQ$157&lt;&gt;"")*(Data!B72:AGQ72&lt;&gt;""))</f>
        <v>0</v>
      </c>
      <c r="EF57" s="2" cm="1">
        <f t="array" ref="EF57">SUMPRODUCT(--(Data!$B$158:$AGQ$158&lt;&gt;"")*(Data!B72:AGQ72&lt;&gt;""))</f>
        <v>0</v>
      </c>
      <c r="EG57" s="2" cm="1">
        <f t="array" ref="EG57">SUMPRODUCT(--(Data!$B$159:$AGQ$159&lt;&gt;"")*(Data!B72:AGQ72&lt;&gt;""))</f>
        <v>0</v>
      </c>
      <c r="EH57" s="2" cm="1">
        <f t="array" ref="EH57">SUMPRODUCT(--(Data!$B$160:$AGQ$160&lt;&gt;"")*(Data!B72:AGQ72&lt;&gt;""))</f>
        <v>0</v>
      </c>
      <c r="EI57" s="2" cm="1">
        <f t="array" ref="EI57">SUMPRODUCT(--(Data!$B$161:$AGQ$161&lt;&gt;"")*(Data!B72:AGQ72&lt;&gt;""))</f>
        <v>0</v>
      </c>
      <c r="EJ57" s="2" cm="1">
        <f t="array" ref="EJ57">SUMPRODUCT(--(Data!$B$162:$AGQ$162&lt;&gt;"")*(Data!B72:AGQ72&lt;&gt;""))</f>
        <v>0</v>
      </c>
      <c r="EK57" s="2" cm="1">
        <f t="array" ref="EK57">SUMPRODUCT(--(Data!$B$163:$AGQ$163&lt;&gt;"")*(Data!B72:AGQ72&lt;&gt;""))</f>
        <v>0</v>
      </c>
      <c r="EL57" s="2" cm="1">
        <f t="array" ref="EL57">SUMPRODUCT(--(Data!$B$164:$AGQ$164&lt;&gt;"")*(Data!B72:AGQ72&lt;&gt;""))</f>
        <v>0</v>
      </c>
      <c r="EM57" s="2" cm="1">
        <f t="array" ref="EM57">SUMPRODUCT(--(Data!$B$165:$AGQ$165&lt;&gt;"")*(Data!B72:AGQ72&lt;&gt;""))</f>
        <v>0</v>
      </c>
      <c r="EN57" s="2" cm="1">
        <f t="array" ref="EN57">SUMPRODUCT(--(Data!$B$166:$AGQ$166&lt;&gt;"")*(Data!B72:AGQ72&lt;&gt;""))</f>
        <v>0</v>
      </c>
      <c r="EU57" s="2" t="str">
        <f t="shared" si="2"/>
        <v>RTAB. Stereo. Viso2</v>
      </c>
      <c r="EV57" s="2">
        <f t="shared" si="3"/>
        <v>12</v>
      </c>
    </row>
    <row r="58" spans="1:152" x14ac:dyDescent="0.25">
      <c r="A58" s="1" t="str">
        <f>Data!A73</f>
        <v>PTAM</v>
      </c>
      <c r="B58" s="12" t="s">
        <v>391</v>
      </c>
      <c r="C58" s="2" cm="1">
        <f t="array" ref="C58">SUMPRODUCT(--(Data!$B$25:$AGQ$25&lt;&gt;"")*(Data!B73:AGQ73&lt;&gt;""))</f>
        <v>0</v>
      </c>
      <c r="D58" s="2" cm="1">
        <f t="array" ref="D58">SUMPRODUCT(--(Data!$B$26:$AGQ$26&lt;&gt;"")*(Data!B73:AGQ73&lt;&gt;""))</f>
        <v>18</v>
      </c>
      <c r="E58" s="2" cm="1">
        <f t="array" ref="E58">SUMPRODUCT(--(Data!$B$27:$AGQ$27&lt;&gt;"")*(Data!B73:AGQ73&lt;&gt;""))</f>
        <v>0</v>
      </c>
      <c r="F58" s="2" cm="1">
        <f t="array" ref="F58">SUMPRODUCT(--(Data!$B$28:$AGQ$28&lt;&gt;"")*(Data!B73:AGQ73&lt;&gt;""))</f>
        <v>0</v>
      </c>
      <c r="G58" s="2" cm="1">
        <f t="array" ref="G58">SUMPRODUCT(--(Data!$B$29:$AGQ$29&lt;&gt;"")*(Data!B73:AGQ73&lt;&gt;""))</f>
        <v>18</v>
      </c>
      <c r="H58" s="2" cm="1">
        <f t="array" ref="H58">SUMPRODUCT(--(Data!$B$30:$AGQ$30&lt;&gt;"")*(Data!B73:AGQ73&lt;&gt;""))</f>
        <v>0</v>
      </c>
      <c r="I58" s="2" cm="1">
        <f t="array" ref="I58">SUMPRODUCT(--(Data!$B$31:$AGQ$31&lt;&gt;"")*(Data!B73:AGQ73&lt;&gt;""))</f>
        <v>0</v>
      </c>
      <c r="J58" s="2" cm="1">
        <f t="array" ref="J58">SUMPRODUCT(--(Data!$B$32:$AGQ$32&lt;&gt;"")*(Data!B73:AGQ73&lt;&gt;""))</f>
        <v>0</v>
      </c>
      <c r="K58" s="2" cm="1">
        <f t="array" ref="K58">SUMPRODUCT(--(Data!$B$33:$AGQ$33&lt;&gt;"")*(Data!B73:AGQ73&lt;&gt;""))</f>
        <v>0</v>
      </c>
      <c r="L58" s="2" cm="1">
        <f t="array" ref="L58">SUMPRODUCT(--(Data!$B$34:$AGQ$34&lt;&gt;"")*(Data!B73:AGQ73&lt;&gt;""))</f>
        <v>0</v>
      </c>
      <c r="M58" s="2" cm="1">
        <f t="array" ref="M58">SUMPRODUCT(--(Data!$B$35:$AGQ$35&lt;&gt;"")*(Data!B73:AGQ73&lt;&gt;""))</f>
        <v>0</v>
      </c>
      <c r="N58" s="2" cm="1">
        <f t="array" ref="N58">SUMPRODUCT(--(Data!$B$36:$AGQ$36&lt;&gt;"")*(Data!B73:AGQ73&lt;&gt;""))</f>
        <v>0</v>
      </c>
      <c r="O58" s="2" cm="1">
        <f t="array" ref="O58">SUMPRODUCT(--(Data!$B$37:$AGQ$37&lt;&gt;"")*(Data!B73:AGQ73&lt;&gt;""))</f>
        <v>0</v>
      </c>
      <c r="P58" s="2" cm="1">
        <f t="array" ref="P58">SUMPRODUCT(--(Data!$B$38:$AGQ$38&lt;&gt;"")*(Data!B73:AGQ73&lt;&gt;""))</f>
        <v>13</v>
      </c>
      <c r="Q58" s="2" cm="1">
        <f t="array" ref="Q58">SUMPRODUCT(--(Data!$B$39:$AGQ$39&lt;&gt;"")*(Data!B73:AGQ73&lt;&gt;""))</f>
        <v>0</v>
      </c>
      <c r="R58" s="2" cm="1">
        <f t="array" ref="R58">SUMPRODUCT(--(Data!$B$40:$AGQ$40&lt;&gt;"")*(Data!B73:AGQ73&lt;&gt;""))</f>
        <v>0</v>
      </c>
      <c r="S58" s="2" cm="1">
        <f t="array" ref="S58">SUMPRODUCT(--(Data!$B$41:$AGQ$41&lt;&gt;"")*(Data!B73:AGQ73&lt;&gt;""))</f>
        <v>0</v>
      </c>
      <c r="T58" s="2" cm="1">
        <f t="array" ref="T58">SUMPRODUCT(--(Data!$B$42:$AGQ$42&lt;&gt;"")*(Data!B73:AGQ73&lt;&gt;""))</f>
        <v>0</v>
      </c>
      <c r="U58" s="2" cm="1">
        <f t="array" ref="U58">SUMPRODUCT(--(Data!$B$43:$AGQ$43&lt;&gt;"")*(Data!B73:AGQ73&lt;&gt;""))</f>
        <v>0</v>
      </c>
      <c r="V58" s="2" cm="1">
        <f t="array" ref="V58">SUMPRODUCT(--(Data!$B$44:$AGQ$44&lt;&gt;"")*(Data!B73:AGQ73&lt;&gt;""))</f>
        <v>0</v>
      </c>
      <c r="W58" s="2" cm="1">
        <f t="array" ref="W58">SUMPRODUCT(--(Data!$B$45:$AGQ$45&lt;&gt;"")*(Data!B73:AGQ73&lt;&gt;""))</f>
        <v>0</v>
      </c>
      <c r="X58" s="2" cm="1">
        <f t="array" ref="X58">SUMPRODUCT(--(Data!$B$46:$AGQ$46&lt;&gt;"")*(Data!B73:AGQ73&lt;&gt;""))</f>
        <v>0</v>
      </c>
      <c r="Y58" s="2" cm="1">
        <f t="array" ref="Y58">SUMPRODUCT(--(Data!$B$47:$AGQ$47&lt;&gt;"")*(Data!B73:AGQ73&lt;&gt;""))</f>
        <v>0</v>
      </c>
      <c r="Z58" s="2" cm="1">
        <f t="array" ref="Z58">SUMPRODUCT(--(Data!$B$48:$AGQ$48&lt;&gt;"")*(Data!B73:AGQ73&lt;&gt;""))</f>
        <v>0</v>
      </c>
      <c r="AA58" s="2" cm="1">
        <f t="array" ref="AA58">SUMPRODUCT(--(Data!$B$49:$AGQ$49&lt;&gt;"")*(Data!B73:AGQ73&lt;&gt;""))</f>
        <v>0</v>
      </c>
      <c r="AB58" s="2" cm="1">
        <f t="array" ref="AB58">SUMPRODUCT(--(Data!$B$50:$AGQ$50&lt;&gt;"")*(Data!B73:AGQ73&lt;&gt;""))</f>
        <v>0</v>
      </c>
      <c r="AC58" s="2" cm="1">
        <f t="array" ref="AC58">SUMPRODUCT(--(Data!$B$51:$AGQ$51&lt;&gt;"")*(Data!B73:AGQ73&lt;&gt;""))</f>
        <v>0</v>
      </c>
      <c r="AD58" s="2" cm="1">
        <f t="array" ref="AD58">SUMPRODUCT(--(Data!$B$52:$AGQ$52&lt;&gt;"")*(Data!B73:AGQ73&lt;&gt;""))</f>
        <v>0</v>
      </c>
      <c r="AE58" s="2" cm="1">
        <f t="array" ref="AE58">SUMPRODUCT(--(Data!$B$53:$AGQ$53&lt;&gt;"")*(Data!B73:AGQ73&lt;&gt;""))</f>
        <v>0</v>
      </c>
      <c r="AF58" s="2" cm="1">
        <f t="array" ref="AF58">SUMPRODUCT(--(Data!$B$54:$AGQ$54&lt;&gt;"")*(Data!B73:AGQ73&lt;&gt;""))</f>
        <v>0</v>
      </c>
      <c r="AG58" s="2" cm="1">
        <f t="array" ref="AG58">SUMPRODUCT(--(Data!$B$55:$AGQ$55&lt;&gt;"")*(Data!B73:AGQ73&lt;&gt;""))</f>
        <v>0</v>
      </c>
      <c r="AH58" s="2" cm="1">
        <f t="array" ref="AH58">SUMPRODUCT(--(Data!$B$56:$AGQ$56&lt;&gt;"")*(Data!B73:AGQ73&lt;&gt;""))</f>
        <v>0</v>
      </c>
      <c r="AI58" s="2" cm="1">
        <f t="array" ref="AI58">SUMPRODUCT(--(Data!$B$57:$AGQ$57&lt;&gt;"")*(Data!B73:AGQ73&lt;&gt;""))</f>
        <v>0</v>
      </c>
      <c r="AJ58" s="2" cm="1">
        <f t="array" ref="AJ58">SUMPRODUCT(--(Data!$B$58:$AGQ$58&lt;&gt;"")*(Data!B73:AGQ73&lt;&gt;""))</f>
        <v>0</v>
      </c>
      <c r="AK58" s="2" cm="1">
        <f t="array" ref="AK58">SUMPRODUCT(--(Data!$B$59:$AGQ$59&lt;&gt;"")*(Data!B73:AGQ73&lt;&gt;""))</f>
        <v>0</v>
      </c>
      <c r="AL58" s="2" cm="1">
        <f t="array" ref="AL58">SUMPRODUCT(--(Data!$B$60:$AGQ$60&lt;&gt;"")*(Data!B73:AGQ73&lt;&gt;""))</f>
        <v>0</v>
      </c>
      <c r="AM58" s="2" cm="1">
        <f t="array" ref="AM58">SUMPRODUCT(--(Data!$B$61:$AGQ$61&lt;&gt;"")*(Data!B73:AGQ73&lt;&gt;""))</f>
        <v>0</v>
      </c>
      <c r="AN58" s="2" cm="1">
        <f t="array" ref="AN58">SUMPRODUCT(--(Data!$B$62:$AGQ$62&lt;&gt;"")*(Data!B73:AGQ73&lt;&gt;""))</f>
        <v>0</v>
      </c>
      <c r="AO58" s="2" cm="1">
        <f t="array" ref="AO58">SUMPRODUCT(--(Data!$B$63:$AGQ$63&lt;&gt;"")*(Data!B73:AGQ73&lt;&gt;""))</f>
        <v>0</v>
      </c>
      <c r="AP58" s="2" cm="1">
        <f t="array" ref="AP58">SUMPRODUCT(--(Data!$B$64:$AGQ$64&lt;&gt;"")*(Data!B73:AGQ73&lt;&gt;""))</f>
        <v>0</v>
      </c>
      <c r="AQ58" s="2" cm="1">
        <f t="array" ref="AQ58">SUMPRODUCT(--(Data!$B$65:$AGQ$65&lt;&gt;"")*(Data!B73:AGQ73&lt;&gt;""))</f>
        <v>0</v>
      </c>
      <c r="AR58" s="2" cm="1">
        <f t="array" ref="AR58">SUMPRODUCT(--(Data!$B$66:$AGQ$66&lt;&gt;"")*(Data!B73:AGQ73&lt;&gt;""))</f>
        <v>0</v>
      </c>
      <c r="AS58" s="2" cm="1">
        <f t="array" ref="AS58">SUMPRODUCT(--(Data!$B$67:$AGQ$67&lt;&gt;"")*(Data!B73:AGQ73&lt;&gt;""))</f>
        <v>0</v>
      </c>
      <c r="AT58" s="2" cm="1">
        <f t="array" ref="AT58">SUMPRODUCT(--(Data!$B$68:$AGQ$68&lt;&gt;"")*(Data!B73:AGQ73&lt;&gt;""))</f>
        <v>0</v>
      </c>
      <c r="AU58" s="2" cm="1">
        <f t="array" ref="AU58">SUMPRODUCT(--(Data!$B$69:$AGQ$69&lt;&gt;"")*(Data!B73:AGQ73&lt;&gt;""))</f>
        <v>0</v>
      </c>
      <c r="AV58" s="2" cm="1">
        <f t="array" ref="AV58">SUMPRODUCT(--(Data!$B$70:$AGQ$70&lt;&gt;"")*(Data!B73:AGQ73&lt;&gt;""))</f>
        <v>10</v>
      </c>
      <c r="AW58" s="2" cm="1">
        <f t="array" ref="AW58">SUMPRODUCT(--(Data!$B$71:$AGQ$71&lt;&gt;"")*(Data!B73:AGQ73&lt;&gt;""))</f>
        <v>15</v>
      </c>
      <c r="AX58" s="2" cm="1">
        <f t="array" ref="AX58">SUMPRODUCT(--(Data!$B$72:$AGQ$72&lt;&gt;"")*(Data!B73:AGQ73&lt;&gt;""))</f>
        <v>0</v>
      </c>
      <c r="AY58" s="208"/>
      <c r="AZ58" s="2" cm="1">
        <f t="array" ref="AZ58">SUMPRODUCT(--(Data!$B$74:$AGQ$74&lt;&gt;"")*(Data!B73:AGQ73&lt;&gt;""))</f>
        <v>18</v>
      </c>
      <c r="BA58" s="2" cm="1">
        <f t="array" ref="BA58">SUMPRODUCT(--(Data!$B$75:$AGQ$75&lt;&gt;"")*(Data!B73:AGQ73&lt;&gt;""))</f>
        <v>0</v>
      </c>
      <c r="BB58" s="2" cm="1">
        <f t="array" ref="BB58">SUMPRODUCT(--(Data!$B$76:$AGQ$76&lt;&gt;"")*(Data!B73:AGQ73&lt;&gt;""))</f>
        <v>0</v>
      </c>
      <c r="BC58" s="2" cm="1">
        <f t="array" ref="BC58">SUMPRODUCT(--(Data!$B$77:$AGQ$77&lt;&gt;"")*(Data!B73:AGQ73&lt;&gt;""))</f>
        <v>0</v>
      </c>
      <c r="BD58" s="2" cm="1">
        <f t="array" ref="BD58">SUMPRODUCT(--(Data!$B$78:$AGQ$78&lt;&gt;"")*(Data!B73:AGQ73&lt;&gt;""))</f>
        <v>0</v>
      </c>
      <c r="BE58" s="2" cm="1">
        <f t="array" ref="BE58">SUMPRODUCT(--(Data!$B$79:$AGQ$79&lt;&gt;"")*(Data!B73:AGQ73&lt;&gt;""))</f>
        <v>0</v>
      </c>
      <c r="BF58" s="2" cm="1">
        <f t="array" ref="BF58">SUMPRODUCT(--(Data!$B$80:$AGQ$80&lt;&gt;"")*(Data!B73:AGQ73&lt;&gt;""))</f>
        <v>0</v>
      </c>
      <c r="BG58" s="2" cm="1">
        <f t="array" ref="BG58">SUMPRODUCT(--(Data!$B$81:$AGQ$81&lt;&gt;"")*(Data!B73:AGQ73&lt;&gt;""))</f>
        <v>0</v>
      </c>
      <c r="BH58" s="2" cm="1">
        <f t="array" ref="BH58">SUMPRODUCT(--(Data!$B$82:$AGQ$82&lt;&gt;"")*(Data!B73:AGQ73&lt;&gt;""))</f>
        <v>0</v>
      </c>
      <c r="BI58" s="2" cm="1">
        <f t="array" ref="BI58">SUMPRODUCT(--(Data!$B$83:$AGQ$83&lt;&gt;"")*(Data!B73:AGQ73&lt;&gt;""))</f>
        <v>0</v>
      </c>
      <c r="BJ58" s="2" cm="1">
        <f t="array" ref="BJ58">SUMPRODUCT(--(Data!$B$84:$AGQ$84&lt;&gt;"")*(Data!B73:AGQ73&lt;&gt;""))</f>
        <v>0</v>
      </c>
      <c r="BK58" s="2" cm="1">
        <f t="array" ref="BK58">SUMPRODUCT(--(Data!$B$85:$AGQ$85&lt;&gt;"")*(Data!B73:AGQ73&lt;&gt;""))</f>
        <v>0</v>
      </c>
      <c r="BL58" s="2" cm="1">
        <f t="array" ref="BL58">SUMPRODUCT(--(Data!$B$86:$AGQ$86&lt;&gt;"")*(Data!B73:AGQ73&lt;&gt;""))</f>
        <v>0</v>
      </c>
      <c r="BM58" s="2" cm="1">
        <f t="array" ref="BM58">SUMPRODUCT(--(Data!$B$87:$AGQ$87&lt;&gt;"")*(Data!B73:AGQ73&lt;&gt;""))</f>
        <v>0</v>
      </c>
      <c r="BN58" s="2" cm="1">
        <f t="array" ref="BN58">SUMPRODUCT(--(Data!$B$88:$AGQ$88&lt;&gt;"")*(Data!B73:AGQ73&lt;&gt;""))</f>
        <v>0</v>
      </c>
      <c r="BO58" s="2" cm="1">
        <f t="array" ref="BO58">SUMPRODUCT(--(Data!$B$89:$AGQ$89&lt;&gt;"")*(Data!B73:AGQ73&lt;&gt;""))</f>
        <v>0</v>
      </c>
      <c r="BP58" s="2" cm="1">
        <f t="array" ref="BP58">SUMPRODUCT(--(Data!$B$90:$AGQ$90&lt;&gt;"")*(Data!B73:AGQ73&lt;&gt;""))</f>
        <v>0</v>
      </c>
      <c r="BQ58" s="2" cm="1">
        <f t="array" ref="BQ58">SUMPRODUCT(--(Data!$B$91:$AGQ$91&lt;&gt;"")*(Data!B73:AGQ73&lt;&gt;""))</f>
        <v>0</v>
      </c>
      <c r="BR58" s="2" cm="1">
        <f t="array" ref="BR58">SUMPRODUCT(--(Data!$B$92:$AGQ$92&lt;&gt;"")*(Data!B73:AGQ73&lt;&gt;""))</f>
        <v>0</v>
      </c>
      <c r="BS58" s="2" cm="1">
        <f t="array" ref="BS58">SUMPRODUCT(--(Data!$B$93:$AGQ$93&lt;&gt;"")*(Data!B73:AGQ73&lt;&gt;""))</f>
        <v>0</v>
      </c>
      <c r="BT58" s="2" cm="1">
        <f t="array" ref="BT58">SUMPRODUCT(--(Data!$B$94:$AGQ$94&lt;&gt;"")*(Data!B73:AGQ73&lt;&gt;""))</f>
        <v>0</v>
      </c>
      <c r="BU58" s="2" cm="1">
        <f t="array" ref="BU58">SUMPRODUCT(--(Data!$B$95:$AGQ$95&lt;&gt;"")*(Data!B73:AGQ73&lt;&gt;""))</f>
        <v>0</v>
      </c>
      <c r="BV58" s="2" cm="1">
        <f t="array" ref="BV58">SUMPRODUCT(--(Data!$B$96:$AGQ$96&lt;&gt;"")*(Data!B73:AGQ73&lt;&gt;""))</f>
        <v>0</v>
      </c>
      <c r="BW58" s="2" cm="1">
        <f t="array" ref="BW58">SUMPRODUCT(--(Data!$B$97:$AGQ$97&lt;&gt;"")*(Data!B73:AGQ73&lt;&gt;""))</f>
        <v>0</v>
      </c>
      <c r="BX58" s="2" cm="1">
        <f t="array" ref="BX58">SUMPRODUCT(--(Data!$B$98:$AGQ$98&lt;&gt;"")*(Data!B73:AGQ73&lt;&gt;""))</f>
        <v>0</v>
      </c>
      <c r="BY58" s="2" cm="1">
        <f t="array" ref="BY58">SUMPRODUCT(--(Data!$B$99:$AGQ$99&lt;&gt;"")*(Data!B73:AGQ73&lt;&gt;""))</f>
        <v>0</v>
      </c>
      <c r="BZ58" s="2" cm="1">
        <f t="array" ref="BZ58">SUMPRODUCT(--(Data!$B$100:$AGQ$100&lt;&gt;"")*(Data!B73:AGQ73&lt;&gt;""))</f>
        <v>0</v>
      </c>
      <c r="CA58" s="2" cm="1">
        <f t="array" ref="CA58">SUMPRODUCT(--(Data!$B$101:$AGQ$101&lt;&gt;"")*(Data!B73:AGQ73&lt;&gt;""))</f>
        <v>0</v>
      </c>
      <c r="CB58" s="2" cm="1">
        <f t="array" ref="CB58">SUMPRODUCT(--(Data!$B$102:$AGQ$102&lt;&gt;"")*(Data!B73:AGQ73&lt;&gt;""))</f>
        <v>0</v>
      </c>
      <c r="CC58" s="2" cm="1">
        <f t="array" ref="CC58">SUMPRODUCT(--(Data!$B$103:$AGQ$103&lt;&gt;"")*(Data!B73:AGQ73&lt;&gt;""))</f>
        <v>0</v>
      </c>
      <c r="CD58" s="2" cm="1">
        <f t="array" ref="CD58">SUMPRODUCT(--(Data!$B$104:$AGQ$104&lt;&gt;"")*(Data!B73:AGQ73&lt;&gt;""))</f>
        <v>0</v>
      </c>
      <c r="CE58" s="2" cm="1">
        <f t="array" ref="CE58">SUMPRODUCT(--(Data!$B$105:$AGQ$105&lt;&gt;"")*(Data!B73:AGQ73&lt;&gt;""))</f>
        <v>0</v>
      </c>
      <c r="CF58" s="2" cm="1">
        <f t="array" ref="CF58">SUMPRODUCT(--(Data!$B$106:$AGQ$106&lt;&gt;"")*(Data!B73:AGQ73&lt;&gt;""))</f>
        <v>0</v>
      </c>
      <c r="CG58" s="2" cm="1">
        <f t="array" ref="CG58">SUMPRODUCT(--(Data!$B$107:$AGQ$107&lt;&gt;"")*(Data!B73:AGQ73&lt;&gt;""))</f>
        <v>0</v>
      </c>
      <c r="CH58" s="2" cm="1">
        <f t="array" ref="CH58">SUMPRODUCT(--(Data!$B$108:$AGQ$108&lt;&gt;"")*(Data!B73:AGQ73&lt;&gt;""))</f>
        <v>0</v>
      </c>
      <c r="CI58" s="2" cm="1">
        <f t="array" ref="CI58">SUMPRODUCT(--(Data!$B$109:$AGQ$109&lt;&gt;"")*(Data!B73:AGQ73&lt;&gt;""))</f>
        <v>0</v>
      </c>
      <c r="CJ58" s="2" cm="1">
        <f t="array" ref="CJ58">SUMPRODUCT(--(Data!$B$110:$AGQ$110&lt;&gt;"")*(Data!B73:AGQ73&lt;&gt;""))</f>
        <v>0</v>
      </c>
      <c r="CK58" s="2" cm="1">
        <f t="array" ref="CK58">SUMPRODUCT(--(Data!$B$111:$AGQ$111&lt;&gt;"")*(Data!B73:AGQ73&lt;&gt;""))</f>
        <v>0</v>
      </c>
      <c r="CL58" s="2" cm="1">
        <f t="array" ref="CL58">SUMPRODUCT(--(Data!$B$112:$AGQ$112&lt;&gt;"")*(Data!B73:AGQ73&lt;&gt;""))</f>
        <v>0</v>
      </c>
      <c r="CM58" s="2" cm="1">
        <f t="array" ref="CM58">SUMPRODUCT(--(Data!$B$113:$AGQ$113&lt;&gt;"")*(Data!B73:AGQ73&lt;&gt;""))</f>
        <v>0</v>
      </c>
      <c r="CN58" s="2" cm="1">
        <f t="array" ref="CN58">SUMPRODUCT(--(Data!$B$114:$AGQ$114&lt;&gt;"")*(Data!B73:AGQ73&lt;&gt;""))</f>
        <v>0</v>
      </c>
      <c r="CO58" s="2" cm="1">
        <f t="array" ref="CO58">SUMPRODUCT(--(Data!$B$115:$AGQ$115&lt;&gt;"")*(Data!B73:AGQ73&lt;&gt;""))</f>
        <v>0</v>
      </c>
      <c r="CP58" s="2" cm="1">
        <f t="array" ref="CP58">SUMPRODUCT(--(Data!$B$116:$AGQ$116&lt;&gt;"")*(Data!B73:AGQ73&lt;&gt;""))</f>
        <v>0</v>
      </c>
      <c r="CQ58" s="2" cm="1">
        <f t="array" ref="CQ58">SUMPRODUCT(--(Data!$B$117:$AGQ$117&lt;&gt;"")*(Data!B73:AGQ73&lt;&gt;""))</f>
        <v>0</v>
      </c>
      <c r="CR58" s="2" cm="1">
        <f t="array" ref="CR58">SUMPRODUCT(--(Data!$B$118:$AGQ$118&lt;&gt;"")*(Data!B73:AGQ73&lt;&gt;""))</f>
        <v>0</v>
      </c>
      <c r="CS58" s="2" cm="1">
        <f t="array" ref="CS58">SUMPRODUCT(--(Data!$B$119:$AGQ$119&lt;&gt;"")*(Data!B73:AGQ73&lt;&gt;""))</f>
        <v>0</v>
      </c>
      <c r="CT58" s="2" cm="1">
        <f t="array" ref="CT58">SUMPRODUCT(--(Data!$B$120:$AGQ$120&lt;&gt;"")*(Data!B73:AGQ73&lt;&gt;""))</f>
        <v>0</v>
      </c>
      <c r="CU58" s="2" cm="1">
        <f t="array" ref="CU58">SUMPRODUCT(--(Data!$B$121:$AGQ$121&lt;&gt;"")*(Data!B73:AGQ73&lt;&gt;""))</f>
        <v>0</v>
      </c>
      <c r="CV58" s="2" cm="1">
        <f t="array" ref="CV58">SUMPRODUCT(--(Data!$B$122:$AGQ$122&lt;&gt;"")*(Data!B73:AGQ73&lt;&gt;""))</f>
        <v>0</v>
      </c>
      <c r="CW58" s="2" cm="1">
        <f t="array" ref="CW58">SUMPRODUCT(--(Data!$B$123:$AGQ$123&lt;&gt;"")*(Data!B73:AGQ73&lt;&gt;""))</f>
        <v>0</v>
      </c>
      <c r="CX58" s="2" cm="1">
        <f t="array" ref="CX58">SUMPRODUCT(--(Data!$B$124:$AGQ$124&lt;&gt;"")*(Data!B73:AGQ73&lt;&gt;""))</f>
        <v>0</v>
      </c>
      <c r="CY58" s="2" cm="1">
        <f t="array" ref="CY58">SUMPRODUCT(--(Data!$B$125:$AGQ$125&lt;&gt;"")*(Data!B73:AGQ73&lt;&gt;""))</f>
        <v>0</v>
      </c>
      <c r="CZ58" s="2" cm="1">
        <f t="array" ref="CZ58">SUMPRODUCT(--(Data!$B$126:$AGQ$126&lt;&gt;"")*(Data!B73:AGQ73&lt;&gt;""))</f>
        <v>0</v>
      </c>
      <c r="DA58" s="2" cm="1">
        <f t="array" ref="DA58">SUMPRODUCT(--(Data!$B$127:$AGQ$127&lt;&gt;"")*(Data!B73:AGQ73&lt;&gt;""))</f>
        <v>0</v>
      </c>
      <c r="DB58" s="2" cm="1">
        <f t="array" ref="DB58">SUMPRODUCT(--(Data!$B$128:$AGQ$128&lt;&gt;"")*(Data!B73:AGQ73&lt;&gt;""))</f>
        <v>0</v>
      </c>
      <c r="DC58" s="2" cm="1">
        <f t="array" ref="DC58">SUMPRODUCT(--(Data!$B$129:$AGQ$129&lt;&gt;"")*(Data!B73:AGQ73&lt;&gt;""))</f>
        <v>0</v>
      </c>
      <c r="DD58" s="2" cm="1">
        <f t="array" ref="DD58">SUMPRODUCT(--(Data!$B$130:$AGQ$130&lt;&gt;"")*(Data!B73:AGQ73&lt;&gt;""))</f>
        <v>0</v>
      </c>
      <c r="DE58" s="2" cm="1">
        <f t="array" ref="DE58">SUMPRODUCT(--(Data!$B$131:$AGQ$131&lt;&gt;"")*(Data!B73:AGQ73&lt;&gt;""))</f>
        <v>0</v>
      </c>
      <c r="DF58" s="2" cm="1">
        <f t="array" ref="DF58">SUMPRODUCT(--(Data!$B$132:$AGQ$132&lt;&gt;"")*(Data!B73:AGQ73&lt;&gt;""))</f>
        <v>0</v>
      </c>
      <c r="DG58" s="2" cm="1">
        <f t="array" ref="DG58">SUMPRODUCT(--(Data!$B$133:$AGQ$133&lt;&gt;"")*(Data!B73:AGQ73&lt;&gt;""))</f>
        <v>0</v>
      </c>
      <c r="DH58" s="2" cm="1">
        <f t="array" ref="DH58">SUMPRODUCT(--(Data!$B$134:$AGQ$134&lt;&gt;"")*(Data!B73:AGQ73&lt;&gt;""))</f>
        <v>0</v>
      </c>
      <c r="DI58" s="2" cm="1">
        <f t="array" ref="DI58">SUMPRODUCT(--(Data!$B$135:$AGQ$135&lt;&gt;"")*(Data!B73:AGQ73&lt;&gt;""))</f>
        <v>0</v>
      </c>
      <c r="DJ58" s="2" cm="1">
        <f t="array" ref="DJ58">SUMPRODUCT(--(Data!$B$136:$AGQ$136&lt;&gt;"")*(Data!B73:AGQ73&lt;&gt;""))</f>
        <v>0</v>
      </c>
      <c r="DK58" s="2" cm="1">
        <f t="array" ref="DK58">SUMPRODUCT(--(Data!$B$137:$AGQ$137&lt;&gt;"")*(Data!B73:AGQ73&lt;&gt;""))</f>
        <v>0</v>
      </c>
      <c r="DL58" s="2" cm="1">
        <f t="array" ref="DL58">SUMPRODUCT(--(Data!$B$138:$AGQ$138&lt;&gt;"")*(Data!B73:AGQ73&lt;&gt;""))</f>
        <v>0</v>
      </c>
      <c r="DM58" s="2" cm="1">
        <f t="array" ref="DM58">SUMPRODUCT(--(Data!$B$139:$AGQ$139&lt;&gt;"")*(Data!B73:AGQ73&lt;&gt;""))</f>
        <v>0</v>
      </c>
      <c r="DN58" s="2" cm="1">
        <f t="array" ref="DN58">SUMPRODUCT(--(Data!$B$140:$AGQ$140&lt;&gt;"")*(Data!B73:AGQ73&lt;&gt;""))</f>
        <v>0</v>
      </c>
      <c r="DO58" s="2" cm="1">
        <f t="array" ref="DO58">SUMPRODUCT(--(Data!$B$141:$AGQ$141&lt;&gt;"")*(Data!B73:AGQ73&lt;&gt;""))</f>
        <v>0</v>
      </c>
      <c r="DP58" s="2" cm="1">
        <f t="array" ref="DP58">SUMPRODUCT(--(Data!$B$142:$AGQ$142&lt;&gt;"")*(Data!B73:AGQ73&lt;&gt;""))</f>
        <v>0</v>
      </c>
      <c r="DQ58" s="2" cm="1">
        <f t="array" ref="DQ58">SUMPRODUCT(--(Data!$B$143:$AGQ$143&lt;&gt;"")*(Data!B73:AGQ73&lt;&gt;""))</f>
        <v>0</v>
      </c>
      <c r="DR58" s="2" cm="1">
        <f t="array" ref="DR58">SUMPRODUCT(--(Data!$B$144:$AGQ$144&lt;&gt;"")*(Data!B73:AGQ73&lt;&gt;""))</f>
        <v>0</v>
      </c>
      <c r="DS58" s="2" cm="1">
        <f t="array" ref="DS58">SUMPRODUCT(--(Data!$B$145:$AGQ$145&lt;&gt;"")*(Data!B73:AGQ73&lt;&gt;""))</f>
        <v>0</v>
      </c>
      <c r="DT58" s="2" cm="1">
        <f t="array" ref="DT58">SUMPRODUCT(--(Data!$B$146:$AGQ$146&lt;&gt;"")*(Data!B73:AGQ73&lt;&gt;""))</f>
        <v>0</v>
      </c>
      <c r="DU58" s="2" cm="1">
        <f t="array" ref="DU58">SUMPRODUCT(--(Data!$B$147:$AGQ$147&lt;&gt;"")*(Data!B73:AGQ73&lt;&gt;""))</f>
        <v>0</v>
      </c>
      <c r="DV58" s="2" cm="1">
        <f t="array" ref="DV58">SUMPRODUCT(--(Data!$B$148:$AGQ$148&lt;&gt;"")*(Data!B73:AGQ73&lt;&gt;""))</f>
        <v>0</v>
      </c>
      <c r="DW58" s="2" cm="1">
        <f t="array" ref="DW58">SUMPRODUCT(--(Data!$B$149:$AGQ$149&lt;&gt;"")*(Data!B73:AGQ73&lt;&gt;""))</f>
        <v>0</v>
      </c>
      <c r="DX58" s="2" cm="1">
        <f t="array" ref="DX58">SUMPRODUCT(--(Data!$B$150:$AGQ$150&lt;&gt;"")*(Data!B73:AGQ73&lt;&gt;""))</f>
        <v>0</v>
      </c>
      <c r="DY58" s="2" cm="1">
        <f t="array" ref="DY58">SUMPRODUCT(--(Data!$B$151:$AGQ$151&lt;&gt;"")*(Data!B73:AGQ73&lt;&gt;""))</f>
        <v>0</v>
      </c>
      <c r="DZ58" s="2" cm="1">
        <f t="array" ref="DZ58">SUMPRODUCT(--(Data!$B$152:$AGQ$152&lt;&gt;"")*(Data!B73:AGQ73&lt;&gt;""))</f>
        <v>0</v>
      </c>
      <c r="EA58" s="2" cm="1">
        <f t="array" ref="EA58">SUMPRODUCT(--(Data!$B$153:$AGQ$153&lt;&gt;"")*(Data!B73:AGQ73&lt;&gt;""))</f>
        <v>0</v>
      </c>
      <c r="EB58" s="2" cm="1">
        <f t="array" ref="EB58">SUMPRODUCT(--(Data!$B$154:$AGQ$154&lt;&gt;"")*(Data!B73:AGQ73&lt;&gt;""))</f>
        <v>0</v>
      </c>
      <c r="EC58" s="2" cm="1">
        <f t="array" ref="EC58">SUMPRODUCT(--(Data!$B$155:$AGQ$155&lt;&gt;"")*(Data!B73:AGQ73&lt;&gt;""))</f>
        <v>0</v>
      </c>
      <c r="ED58" s="2" cm="1">
        <f t="array" ref="ED58">SUMPRODUCT(--(Data!$B$156:$AGQ$156&lt;&gt;"")*(Data!B73:AGQ73&lt;&gt;""))</f>
        <v>0</v>
      </c>
      <c r="EE58" s="2" cm="1">
        <f t="array" ref="EE58">SUMPRODUCT(--(Data!$B$157:$AGQ$157&lt;&gt;"")*(Data!B73:AGQ73&lt;&gt;""))</f>
        <v>0</v>
      </c>
      <c r="EF58" s="2" cm="1">
        <f t="array" ref="EF58">SUMPRODUCT(--(Data!$B$158:$AGQ$158&lt;&gt;"")*(Data!B73:AGQ73&lt;&gt;""))</f>
        <v>0</v>
      </c>
      <c r="EG58" s="2" cm="1">
        <f t="array" ref="EG58">SUMPRODUCT(--(Data!$B$159:$AGQ$159&lt;&gt;"")*(Data!B73:AGQ73&lt;&gt;""))</f>
        <v>0</v>
      </c>
      <c r="EH58" s="2" cm="1">
        <f t="array" ref="EH58">SUMPRODUCT(--(Data!$B$160:$AGQ$160&lt;&gt;"")*(Data!B73:AGQ73&lt;&gt;""))</f>
        <v>0</v>
      </c>
      <c r="EI58" s="2" cm="1">
        <f t="array" ref="EI58">SUMPRODUCT(--(Data!$B$161:$AGQ$161&lt;&gt;"")*(Data!B73:AGQ73&lt;&gt;""))</f>
        <v>0</v>
      </c>
      <c r="EJ58" s="2" cm="1">
        <f t="array" ref="EJ58">SUMPRODUCT(--(Data!$B$162:$AGQ$162&lt;&gt;"")*(Data!B73:AGQ73&lt;&gt;""))</f>
        <v>0</v>
      </c>
      <c r="EK58" s="2" cm="1">
        <f t="array" ref="EK58">SUMPRODUCT(--(Data!$B$163:$AGQ$163&lt;&gt;"")*(Data!B73:AGQ73&lt;&gt;""))</f>
        <v>0</v>
      </c>
      <c r="EL58" s="2" cm="1">
        <f t="array" ref="EL58">SUMPRODUCT(--(Data!$B$164:$AGQ$164&lt;&gt;"")*(Data!B73:AGQ73&lt;&gt;""))</f>
        <v>0</v>
      </c>
      <c r="EM58" s="2" cm="1">
        <f t="array" ref="EM58">SUMPRODUCT(--(Data!$B$165:$AGQ$165&lt;&gt;"")*(Data!B73:AGQ73&lt;&gt;""))</f>
        <v>0</v>
      </c>
      <c r="EN58" s="2" cm="1">
        <f t="array" ref="EN58">SUMPRODUCT(--(Data!$B$166:$AGQ$166&lt;&gt;"")*(Data!B73:AGQ73&lt;&gt;""))</f>
        <v>0</v>
      </c>
      <c r="EU58" s="2" t="str">
        <f t="shared" si="2"/>
        <v>RTAB. OKVIS (IMU+Ste.)</v>
      </c>
      <c r="EV58" s="2">
        <f t="shared" si="3"/>
        <v>5</v>
      </c>
    </row>
    <row r="59" spans="1:152" x14ac:dyDescent="0.25">
      <c r="A59" s="1" t="str">
        <f>Data!A74</f>
        <v>LSD-SLAM</v>
      </c>
      <c r="B59" s="12" t="s">
        <v>402</v>
      </c>
      <c r="C59" s="2" cm="1">
        <f t="array" ref="C59">SUMPRODUCT(--(Data!$B$25:$AGQ$25&lt;&gt;"")*(Data!B74:AGQ74&lt;&gt;""))</f>
        <v>0</v>
      </c>
      <c r="D59" s="2" cm="1">
        <f t="array" ref="D59">SUMPRODUCT(--(Data!$B$26:$AGQ$26&lt;&gt;"")*(Data!B74:AGQ74&lt;&gt;""))</f>
        <v>29</v>
      </c>
      <c r="E59" s="2" cm="1">
        <f t="array" ref="E59">SUMPRODUCT(--(Data!$B$27:$AGQ$27&lt;&gt;"")*(Data!B74:AGQ74&lt;&gt;""))</f>
        <v>0</v>
      </c>
      <c r="F59" s="2" cm="1">
        <f t="array" ref="F59">SUMPRODUCT(--(Data!$B$28:$AGQ$28&lt;&gt;"")*(Data!B74:AGQ74&lt;&gt;""))</f>
        <v>0</v>
      </c>
      <c r="G59" s="2" cm="1">
        <f t="array" ref="G59">SUMPRODUCT(--(Data!$B$29:$AGQ$29&lt;&gt;"")*(Data!B74:AGQ74&lt;&gt;""))</f>
        <v>29</v>
      </c>
      <c r="H59" s="2" cm="1">
        <f t="array" ref="H59">SUMPRODUCT(--(Data!$B$30:$AGQ$30&lt;&gt;"")*(Data!B74:AGQ74&lt;&gt;""))</f>
        <v>0</v>
      </c>
      <c r="I59" s="2" cm="1">
        <f t="array" ref="I59">SUMPRODUCT(--(Data!$B$31:$AGQ$31&lt;&gt;"")*(Data!B74:AGQ74&lt;&gt;""))</f>
        <v>0</v>
      </c>
      <c r="J59" s="2" cm="1">
        <f t="array" ref="J59">SUMPRODUCT(--(Data!$B$32:$AGQ$32&lt;&gt;"")*(Data!B74:AGQ74&lt;&gt;""))</f>
        <v>0</v>
      </c>
      <c r="K59" s="2" cm="1">
        <f t="array" ref="K59">SUMPRODUCT(--(Data!$B$33:$AGQ$33&lt;&gt;"")*(Data!B74:AGQ74&lt;&gt;""))</f>
        <v>0</v>
      </c>
      <c r="L59" s="2" cm="1">
        <f t="array" ref="L59">SUMPRODUCT(--(Data!$B$34:$AGQ$34&lt;&gt;"")*(Data!B74:AGQ74&lt;&gt;""))</f>
        <v>0</v>
      </c>
      <c r="M59" s="2" cm="1">
        <f t="array" ref="M59">SUMPRODUCT(--(Data!$B$35:$AGQ$35&lt;&gt;"")*(Data!B74:AGQ74&lt;&gt;""))</f>
        <v>0</v>
      </c>
      <c r="N59" s="2" cm="1">
        <f t="array" ref="N59">SUMPRODUCT(--(Data!$B$36:$AGQ$36&lt;&gt;"")*(Data!B74:AGQ74&lt;&gt;""))</f>
        <v>0</v>
      </c>
      <c r="O59" s="2" cm="1">
        <f t="array" ref="O59">SUMPRODUCT(--(Data!$B$37:$AGQ$37&lt;&gt;"")*(Data!B74:AGQ74&lt;&gt;""))</f>
        <v>0</v>
      </c>
      <c r="P59" s="2" cm="1">
        <f t="array" ref="P59">SUMPRODUCT(--(Data!$B$38:$AGQ$38&lt;&gt;"")*(Data!B74:AGQ74&lt;&gt;""))</f>
        <v>24</v>
      </c>
      <c r="Q59" s="2" cm="1">
        <f t="array" ref="Q59">SUMPRODUCT(--(Data!$B$39:$AGQ$39&lt;&gt;"")*(Data!B74:AGQ74&lt;&gt;""))</f>
        <v>0</v>
      </c>
      <c r="R59" s="2" cm="1">
        <f t="array" ref="R59">SUMPRODUCT(--(Data!$B$40:$AGQ$40&lt;&gt;"")*(Data!B74:AGQ74&lt;&gt;""))</f>
        <v>0</v>
      </c>
      <c r="S59" s="2" cm="1">
        <f t="array" ref="S59">SUMPRODUCT(--(Data!$B$41:$AGQ$41&lt;&gt;"")*(Data!B74:AGQ74&lt;&gt;""))</f>
        <v>0</v>
      </c>
      <c r="T59" s="2" cm="1">
        <f t="array" ref="T59">SUMPRODUCT(--(Data!$B$42:$AGQ$42&lt;&gt;"")*(Data!B74:AGQ74&lt;&gt;""))</f>
        <v>0</v>
      </c>
      <c r="U59" s="2" cm="1">
        <f t="array" ref="U59">SUMPRODUCT(--(Data!$B$43:$AGQ$43&lt;&gt;"")*(Data!B74:AGQ74&lt;&gt;""))</f>
        <v>0</v>
      </c>
      <c r="V59" s="2" cm="1">
        <f t="array" ref="V59">SUMPRODUCT(--(Data!$B$44:$AGQ$44&lt;&gt;"")*(Data!B74:AGQ74&lt;&gt;""))</f>
        <v>0</v>
      </c>
      <c r="W59" s="2" cm="1">
        <f t="array" ref="W59">SUMPRODUCT(--(Data!$B$45:$AGQ$45&lt;&gt;"")*(Data!B74:AGQ74&lt;&gt;""))</f>
        <v>0</v>
      </c>
      <c r="X59" s="2" cm="1">
        <f t="array" ref="X59">SUMPRODUCT(--(Data!$B$46:$AGQ$46&lt;&gt;"")*(Data!B74:AGQ74&lt;&gt;""))</f>
        <v>0</v>
      </c>
      <c r="Y59" s="2" cm="1">
        <f t="array" ref="Y59">SUMPRODUCT(--(Data!$B$47:$AGQ$47&lt;&gt;"")*(Data!B74:AGQ74&lt;&gt;""))</f>
        <v>0</v>
      </c>
      <c r="Z59" s="2" cm="1">
        <f t="array" ref="Z59">SUMPRODUCT(--(Data!$B$48:$AGQ$48&lt;&gt;"")*(Data!B74:AGQ74&lt;&gt;""))</f>
        <v>0</v>
      </c>
      <c r="AA59" s="2" cm="1">
        <f t="array" ref="AA59">SUMPRODUCT(--(Data!$B$49:$AGQ$49&lt;&gt;"")*(Data!B74:AGQ74&lt;&gt;""))</f>
        <v>0</v>
      </c>
      <c r="AB59" s="2" cm="1">
        <f t="array" ref="AB59">SUMPRODUCT(--(Data!$B$50:$AGQ$50&lt;&gt;"")*(Data!B74:AGQ74&lt;&gt;""))</f>
        <v>0</v>
      </c>
      <c r="AC59" s="2" cm="1">
        <f t="array" ref="AC59">SUMPRODUCT(--(Data!$B$51:$AGQ$51&lt;&gt;"")*(Data!B74:AGQ74&lt;&gt;""))</f>
        <v>0</v>
      </c>
      <c r="AD59" s="2" cm="1">
        <f t="array" ref="AD59">SUMPRODUCT(--(Data!$B$52:$AGQ$52&lt;&gt;"")*(Data!B74:AGQ74&lt;&gt;""))</f>
        <v>0</v>
      </c>
      <c r="AE59" s="2" cm="1">
        <f t="array" ref="AE59">SUMPRODUCT(--(Data!$B$53:$AGQ$53&lt;&gt;"")*(Data!B74:AGQ74&lt;&gt;""))</f>
        <v>0</v>
      </c>
      <c r="AF59" s="2" cm="1">
        <f t="array" ref="AF59">SUMPRODUCT(--(Data!$B$54:$AGQ$54&lt;&gt;"")*(Data!B74:AGQ74&lt;&gt;""))</f>
        <v>0</v>
      </c>
      <c r="AG59" s="2" cm="1">
        <f t="array" ref="AG59">SUMPRODUCT(--(Data!$B$55:$AGQ$55&lt;&gt;"")*(Data!B74:AGQ74&lt;&gt;""))</f>
        <v>0</v>
      </c>
      <c r="AH59" s="2" cm="1">
        <f t="array" ref="AH59">SUMPRODUCT(--(Data!$B$56:$AGQ$56&lt;&gt;"")*(Data!B74:AGQ74&lt;&gt;""))</f>
        <v>0</v>
      </c>
      <c r="AI59" s="2" cm="1">
        <f t="array" ref="AI59">SUMPRODUCT(--(Data!$B$57:$AGQ$57&lt;&gt;"")*(Data!B74:AGQ74&lt;&gt;""))</f>
        <v>0</v>
      </c>
      <c r="AJ59" s="2" cm="1">
        <f t="array" ref="AJ59">SUMPRODUCT(--(Data!$B$58:$AGQ$58&lt;&gt;"")*(Data!B74:AGQ74&lt;&gt;""))</f>
        <v>0</v>
      </c>
      <c r="AK59" s="2" cm="1">
        <f t="array" ref="AK59">SUMPRODUCT(--(Data!$B$59:$AGQ$59&lt;&gt;"")*(Data!B74:AGQ74&lt;&gt;""))</f>
        <v>0</v>
      </c>
      <c r="AL59" s="2" cm="1">
        <f t="array" ref="AL59">SUMPRODUCT(--(Data!$B$60:$AGQ$60&lt;&gt;"")*(Data!B74:AGQ74&lt;&gt;""))</f>
        <v>0</v>
      </c>
      <c r="AM59" s="2" cm="1">
        <f t="array" ref="AM59">SUMPRODUCT(--(Data!$B$61:$AGQ$61&lt;&gt;"")*(Data!B74:AGQ74&lt;&gt;""))</f>
        <v>0</v>
      </c>
      <c r="AN59" s="2" cm="1">
        <f t="array" ref="AN59">SUMPRODUCT(--(Data!$B$62:$AGQ$62&lt;&gt;"")*(Data!B74:AGQ74&lt;&gt;""))</f>
        <v>0</v>
      </c>
      <c r="AO59" s="2" cm="1">
        <f t="array" ref="AO59">SUMPRODUCT(--(Data!$B$63:$AGQ$63&lt;&gt;"")*(Data!B74:AGQ74&lt;&gt;""))</f>
        <v>0</v>
      </c>
      <c r="AP59" s="2" cm="1">
        <f t="array" ref="AP59">SUMPRODUCT(--(Data!$B$64:$AGQ$64&lt;&gt;"")*(Data!B74:AGQ74&lt;&gt;""))</f>
        <v>0</v>
      </c>
      <c r="AQ59" s="2" cm="1">
        <f t="array" ref="AQ59">SUMPRODUCT(--(Data!$B$65:$AGQ$65&lt;&gt;"")*(Data!B74:AGQ74&lt;&gt;""))</f>
        <v>0</v>
      </c>
      <c r="AR59" s="2" cm="1">
        <f t="array" ref="AR59">SUMPRODUCT(--(Data!$B$66:$AGQ$66&lt;&gt;"")*(Data!B74:AGQ74&lt;&gt;""))</f>
        <v>0</v>
      </c>
      <c r="AS59" s="2" cm="1">
        <f t="array" ref="AS59">SUMPRODUCT(--(Data!$B$67:$AGQ$67&lt;&gt;"")*(Data!B74:AGQ74&lt;&gt;""))</f>
        <v>0</v>
      </c>
      <c r="AT59" s="2" cm="1">
        <f t="array" ref="AT59">SUMPRODUCT(--(Data!$B$68:$AGQ$68&lt;&gt;"")*(Data!B74:AGQ74&lt;&gt;""))</f>
        <v>0</v>
      </c>
      <c r="AU59" s="2" cm="1">
        <f t="array" ref="AU59">SUMPRODUCT(--(Data!$B$69:$AGQ$69&lt;&gt;"")*(Data!B74:AGQ74&lt;&gt;""))</f>
        <v>0</v>
      </c>
      <c r="AV59" s="2" cm="1">
        <f t="array" ref="AV59">SUMPRODUCT(--(Data!$B$70:$AGQ$70&lt;&gt;"")*(Data!B74:AGQ74&lt;&gt;""))</f>
        <v>10</v>
      </c>
      <c r="AW59" s="2" cm="1">
        <f t="array" ref="AW59">SUMPRODUCT(--(Data!$B$71:$AGQ$71&lt;&gt;"")*(Data!B74:AGQ74&lt;&gt;""))</f>
        <v>15</v>
      </c>
      <c r="AX59" s="2" cm="1">
        <f t="array" ref="AX59">SUMPRODUCT(--(Data!$B$72:$AGQ$72&lt;&gt;"")*(Data!B74:AGQ74&lt;&gt;""))</f>
        <v>0</v>
      </c>
      <c r="AY59" s="2" cm="1">
        <f t="array" ref="AY59">SUMPRODUCT(--(Data!$B$73:$AGQ$73&lt;&gt;"")*(Data!B74:AGQ74&lt;&gt;""))</f>
        <v>18</v>
      </c>
      <c r="AZ59" s="208"/>
      <c r="BA59" s="2" cm="1">
        <f t="array" ref="BA59">SUMPRODUCT(--(Data!$B$75:$AGQ$75&lt;&gt;"")*(Data!B74:AGQ74&lt;&gt;""))</f>
        <v>0</v>
      </c>
      <c r="BB59" s="2" cm="1">
        <f t="array" ref="BB59">SUMPRODUCT(--(Data!$B$76:$AGQ$76&lt;&gt;"")*(Data!B74:AGQ74&lt;&gt;""))</f>
        <v>0</v>
      </c>
      <c r="BC59" s="2" cm="1">
        <f t="array" ref="BC59">SUMPRODUCT(--(Data!$B$77:$AGQ$77&lt;&gt;"")*(Data!B74:AGQ74&lt;&gt;""))</f>
        <v>0</v>
      </c>
      <c r="BD59" s="2" cm="1">
        <f t="array" ref="BD59">SUMPRODUCT(--(Data!$B$78:$AGQ$78&lt;&gt;"")*(Data!B74:AGQ74&lt;&gt;""))</f>
        <v>0</v>
      </c>
      <c r="BE59" s="2" cm="1">
        <f t="array" ref="BE59">SUMPRODUCT(--(Data!$B$79:$AGQ$79&lt;&gt;"")*(Data!B74:AGQ74&lt;&gt;""))</f>
        <v>0</v>
      </c>
      <c r="BF59" s="2" cm="1">
        <f t="array" ref="BF59">SUMPRODUCT(--(Data!$B$80:$AGQ$80&lt;&gt;"")*(Data!B74:AGQ74&lt;&gt;""))</f>
        <v>0</v>
      </c>
      <c r="BG59" s="2" cm="1">
        <f t="array" ref="BG59">SUMPRODUCT(--(Data!$B$81:$AGQ$81&lt;&gt;"")*(Data!B74:AGQ74&lt;&gt;""))</f>
        <v>0</v>
      </c>
      <c r="BH59" s="2" cm="1">
        <f t="array" ref="BH59">SUMPRODUCT(--(Data!$B$82:$AGQ$82&lt;&gt;"")*(Data!B74:AGQ74&lt;&gt;""))</f>
        <v>0</v>
      </c>
      <c r="BI59" s="2" cm="1">
        <f t="array" ref="BI59">SUMPRODUCT(--(Data!$B$83:$AGQ$83&lt;&gt;"")*(Data!B74:AGQ74&lt;&gt;""))</f>
        <v>0</v>
      </c>
      <c r="BJ59" s="2" cm="1">
        <f t="array" ref="BJ59">SUMPRODUCT(--(Data!$B$84:$AGQ$84&lt;&gt;"")*(Data!B74:AGQ74&lt;&gt;""))</f>
        <v>0</v>
      </c>
      <c r="BK59" s="2" cm="1">
        <f t="array" ref="BK59">SUMPRODUCT(--(Data!$B$85:$AGQ$85&lt;&gt;"")*(Data!B74:AGQ74&lt;&gt;""))</f>
        <v>0</v>
      </c>
      <c r="BL59" s="2" cm="1">
        <f t="array" ref="BL59">SUMPRODUCT(--(Data!$B$86:$AGQ$86&lt;&gt;"")*(Data!B74:AGQ74&lt;&gt;""))</f>
        <v>0</v>
      </c>
      <c r="BM59" s="2" cm="1">
        <f t="array" ref="BM59">SUMPRODUCT(--(Data!$B$87:$AGQ$87&lt;&gt;"")*(Data!B74:AGQ74&lt;&gt;""))</f>
        <v>0</v>
      </c>
      <c r="BN59" s="2" cm="1">
        <f t="array" ref="BN59">SUMPRODUCT(--(Data!$B$88:$AGQ$88&lt;&gt;"")*(Data!B74:AGQ74&lt;&gt;""))</f>
        <v>0</v>
      </c>
      <c r="BO59" s="2" cm="1">
        <f t="array" ref="BO59">SUMPRODUCT(--(Data!$B$89:$AGQ$89&lt;&gt;"")*(Data!B74:AGQ74&lt;&gt;""))</f>
        <v>0</v>
      </c>
      <c r="BP59" s="2" cm="1">
        <f t="array" ref="BP59">SUMPRODUCT(--(Data!$B$90:$AGQ$90&lt;&gt;"")*(Data!B74:AGQ74&lt;&gt;""))</f>
        <v>0</v>
      </c>
      <c r="BQ59" s="2" cm="1">
        <f t="array" ref="BQ59">SUMPRODUCT(--(Data!$B$91:$AGQ$91&lt;&gt;"")*(Data!B74:AGQ74&lt;&gt;""))</f>
        <v>0</v>
      </c>
      <c r="BR59" s="2" cm="1">
        <f t="array" ref="BR59">SUMPRODUCT(--(Data!$B$92:$AGQ$92&lt;&gt;"")*(Data!B74:AGQ74&lt;&gt;""))</f>
        <v>0</v>
      </c>
      <c r="BS59" s="2" cm="1">
        <f t="array" ref="BS59">SUMPRODUCT(--(Data!$B$93:$AGQ$93&lt;&gt;"")*(Data!B74:AGQ74&lt;&gt;""))</f>
        <v>0</v>
      </c>
      <c r="BT59" s="2" cm="1">
        <f t="array" ref="BT59">SUMPRODUCT(--(Data!$B$94:$AGQ$94&lt;&gt;"")*(Data!B74:AGQ74&lt;&gt;""))</f>
        <v>0</v>
      </c>
      <c r="BU59" s="2" cm="1">
        <f t="array" ref="BU59">SUMPRODUCT(--(Data!$B$95:$AGQ$95&lt;&gt;"")*(Data!B74:AGQ74&lt;&gt;""))</f>
        <v>0</v>
      </c>
      <c r="BV59" s="2" cm="1">
        <f t="array" ref="BV59">SUMPRODUCT(--(Data!$B$96:$AGQ$96&lt;&gt;"")*(Data!B74:AGQ74&lt;&gt;""))</f>
        <v>0</v>
      </c>
      <c r="BW59" s="2" cm="1">
        <f t="array" ref="BW59">SUMPRODUCT(--(Data!$B$97:$AGQ$97&lt;&gt;"")*(Data!B74:AGQ74&lt;&gt;""))</f>
        <v>0</v>
      </c>
      <c r="BX59" s="2" cm="1">
        <f t="array" ref="BX59">SUMPRODUCT(--(Data!$B$98:$AGQ$98&lt;&gt;"")*(Data!B74:AGQ74&lt;&gt;""))</f>
        <v>0</v>
      </c>
      <c r="BY59" s="2" cm="1">
        <f t="array" ref="BY59">SUMPRODUCT(--(Data!$B$99:$AGQ$99&lt;&gt;"")*(Data!B74:AGQ74&lt;&gt;""))</f>
        <v>0</v>
      </c>
      <c r="BZ59" s="2" cm="1">
        <f t="array" ref="BZ59">SUMPRODUCT(--(Data!$B$100:$AGQ$100&lt;&gt;"")*(Data!B74:AGQ74&lt;&gt;""))</f>
        <v>0</v>
      </c>
      <c r="CA59" s="2" cm="1">
        <f t="array" ref="CA59">SUMPRODUCT(--(Data!$B$101:$AGQ$101&lt;&gt;"")*(Data!B74:AGQ74&lt;&gt;""))</f>
        <v>0</v>
      </c>
      <c r="CB59" s="2" cm="1">
        <f t="array" ref="CB59">SUMPRODUCT(--(Data!$B$102:$AGQ$102&lt;&gt;"")*(Data!B74:AGQ74&lt;&gt;""))</f>
        <v>0</v>
      </c>
      <c r="CC59" s="2" cm="1">
        <f t="array" ref="CC59">SUMPRODUCT(--(Data!$B$103:$AGQ$103&lt;&gt;"")*(Data!B74:AGQ74&lt;&gt;""))</f>
        <v>9</v>
      </c>
      <c r="CD59" s="2" cm="1">
        <f t="array" ref="CD59">SUMPRODUCT(--(Data!$B$104:$AGQ$104&lt;&gt;"")*(Data!B74:AGQ74&lt;&gt;""))</f>
        <v>0</v>
      </c>
      <c r="CE59" s="2" cm="1">
        <f t="array" ref="CE59">SUMPRODUCT(--(Data!$B$105:$AGQ$105&lt;&gt;"")*(Data!B74:AGQ74&lt;&gt;""))</f>
        <v>0</v>
      </c>
      <c r="CF59" s="2" cm="1">
        <f t="array" ref="CF59">SUMPRODUCT(--(Data!$B$106:$AGQ$106&lt;&gt;"")*(Data!B74:AGQ74&lt;&gt;""))</f>
        <v>0</v>
      </c>
      <c r="CG59" s="2" cm="1">
        <f t="array" ref="CG59">SUMPRODUCT(--(Data!$B$107:$AGQ$107&lt;&gt;"")*(Data!B74:AGQ74&lt;&gt;""))</f>
        <v>0</v>
      </c>
      <c r="CH59" s="2" cm="1">
        <f t="array" ref="CH59">SUMPRODUCT(--(Data!$B$108:$AGQ$108&lt;&gt;"")*(Data!B74:AGQ74&lt;&gt;""))</f>
        <v>0</v>
      </c>
      <c r="CI59" s="2" cm="1">
        <f t="array" ref="CI59">SUMPRODUCT(--(Data!$B$109:$AGQ$109&lt;&gt;"")*(Data!B74:AGQ74&lt;&gt;""))</f>
        <v>0</v>
      </c>
      <c r="CJ59" s="2" cm="1">
        <f t="array" ref="CJ59">SUMPRODUCT(--(Data!$B$110:$AGQ$110&lt;&gt;"")*(Data!B74:AGQ74&lt;&gt;""))</f>
        <v>0</v>
      </c>
      <c r="CK59" s="2" cm="1">
        <f t="array" ref="CK59">SUMPRODUCT(--(Data!$B$111:$AGQ$111&lt;&gt;"")*(Data!B74:AGQ74&lt;&gt;""))</f>
        <v>0</v>
      </c>
      <c r="CL59" s="2" cm="1">
        <f t="array" ref="CL59">SUMPRODUCT(--(Data!$B$112:$AGQ$112&lt;&gt;"")*(Data!B74:AGQ74&lt;&gt;""))</f>
        <v>0</v>
      </c>
      <c r="CM59" s="2" cm="1">
        <f t="array" ref="CM59">SUMPRODUCT(--(Data!$B$113:$AGQ$113&lt;&gt;"")*(Data!B74:AGQ74&lt;&gt;""))</f>
        <v>0</v>
      </c>
      <c r="CN59" s="2" cm="1">
        <f t="array" ref="CN59">SUMPRODUCT(--(Data!$B$114:$AGQ$114&lt;&gt;"")*(Data!B74:AGQ74&lt;&gt;""))</f>
        <v>0</v>
      </c>
      <c r="CO59" s="2" cm="1">
        <f t="array" ref="CO59">SUMPRODUCT(--(Data!$B$115:$AGQ$115&lt;&gt;"")*(Data!B74:AGQ74&lt;&gt;""))</f>
        <v>0</v>
      </c>
      <c r="CP59" s="2" cm="1">
        <f t="array" ref="CP59">SUMPRODUCT(--(Data!$B$116:$AGQ$116&lt;&gt;"")*(Data!B74:AGQ74&lt;&gt;""))</f>
        <v>0</v>
      </c>
      <c r="CQ59" s="2" cm="1">
        <f t="array" ref="CQ59">SUMPRODUCT(--(Data!$B$117:$AGQ$117&lt;&gt;"")*(Data!B74:AGQ74&lt;&gt;""))</f>
        <v>0</v>
      </c>
      <c r="CR59" s="2" cm="1">
        <f t="array" ref="CR59">SUMPRODUCT(--(Data!$B$118:$AGQ$118&lt;&gt;"")*(Data!B74:AGQ74&lt;&gt;""))</f>
        <v>0</v>
      </c>
      <c r="CS59" s="2" cm="1">
        <f t="array" ref="CS59">SUMPRODUCT(--(Data!$B$119:$AGQ$119&lt;&gt;"")*(Data!B74:AGQ74&lt;&gt;""))</f>
        <v>0</v>
      </c>
      <c r="CT59" s="2" cm="1">
        <f t="array" ref="CT59">SUMPRODUCT(--(Data!$B$120:$AGQ$120&lt;&gt;"")*(Data!B74:AGQ74&lt;&gt;""))</f>
        <v>0</v>
      </c>
      <c r="CU59" s="2" cm="1">
        <f t="array" ref="CU59">SUMPRODUCT(--(Data!$B$121:$AGQ$121&lt;&gt;"")*(Data!B74:AGQ74&lt;&gt;""))</f>
        <v>0</v>
      </c>
      <c r="CV59" s="2" cm="1">
        <f t="array" ref="CV59">SUMPRODUCT(--(Data!$B$122:$AGQ$122&lt;&gt;"")*(Data!B74:AGQ74&lt;&gt;""))</f>
        <v>0</v>
      </c>
      <c r="CW59" s="2" cm="1">
        <f t="array" ref="CW59">SUMPRODUCT(--(Data!$B$123:$AGQ$123&lt;&gt;"")*(Data!B74:AGQ74&lt;&gt;""))</f>
        <v>0</v>
      </c>
      <c r="CX59" s="2" cm="1">
        <f t="array" ref="CX59">SUMPRODUCT(--(Data!$B$124:$AGQ$124&lt;&gt;"")*(Data!B74:AGQ74&lt;&gt;""))</f>
        <v>0</v>
      </c>
      <c r="CY59" s="2" cm="1">
        <f t="array" ref="CY59">SUMPRODUCT(--(Data!$B$125:$AGQ$125&lt;&gt;"")*(Data!B74:AGQ74&lt;&gt;""))</f>
        <v>0</v>
      </c>
      <c r="CZ59" s="2" cm="1">
        <f t="array" ref="CZ59">SUMPRODUCT(--(Data!$B$126:$AGQ$126&lt;&gt;"")*(Data!B74:AGQ74&lt;&gt;""))</f>
        <v>0</v>
      </c>
      <c r="DA59" s="2" cm="1">
        <f t="array" ref="DA59">SUMPRODUCT(--(Data!$B$127:$AGQ$127&lt;&gt;"")*(Data!B74:AGQ74&lt;&gt;""))</f>
        <v>0</v>
      </c>
      <c r="DB59" s="2" cm="1">
        <f t="array" ref="DB59">SUMPRODUCT(--(Data!$B$128:$AGQ$128&lt;&gt;"")*(Data!B74:AGQ74&lt;&gt;""))</f>
        <v>0</v>
      </c>
      <c r="DC59" s="2" cm="1">
        <f t="array" ref="DC59">SUMPRODUCT(--(Data!$B$129:$AGQ$129&lt;&gt;"")*(Data!B74:AGQ74&lt;&gt;""))</f>
        <v>0</v>
      </c>
      <c r="DD59" s="2" cm="1">
        <f t="array" ref="DD59">SUMPRODUCT(--(Data!$B$130:$AGQ$130&lt;&gt;"")*(Data!B74:AGQ74&lt;&gt;""))</f>
        <v>0</v>
      </c>
      <c r="DE59" s="2" cm="1">
        <f t="array" ref="DE59">SUMPRODUCT(--(Data!$B$131:$AGQ$131&lt;&gt;"")*(Data!B74:AGQ74&lt;&gt;""))</f>
        <v>0</v>
      </c>
      <c r="DF59" s="2" cm="1">
        <f t="array" ref="DF59">SUMPRODUCT(--(Data!$B$132:$AGQ$132&lt;&gt;"")*(Data!B74:AGQ74&lt;&gt;""))</f>
        <v>0</v>
      </c>
      <c r="DG59" s="2" cm="1">
        <f t="array" ref="DG59">SUMPRODUCT(--(Data!$B$133:$AGQ$133&lt;&gt;"")*(Data!B74:AGQ74&lt;&gt;""))</f>
        <v>0</v>
      </c>
      <c r="DH59" s="2" cm="1">
        <f t="array" ref="DH59">SUMPRODUCT(--(Data!$B$134:$AGQ$134&lt;&gt;"")*(Data!B74:AGQ74&lt;&gt;""))</f>
        <v>0</v>
      </c>
      <c r="DI59" s="2" cm="1">
        <f t="array" ref="DI59">SUMPRODUCT(--(Data!$B$135:$AGQ$135&lt;&gt;"")*(Data!B74:AGQ74&lt;&gt;""))</f>
        <v>0</v>
      </c>
      <c r="DJ59" s="2" cm="1">
        <f t="array" ref="DJ59">SUMPRODUCT(--(Data!$B$136:$AGQ$136&lt;&gt;"")*(Data!B74:AGQ74&lt;&gt;""))</f>
        <v>0</v>
      </c>
      <c r="DK59" s="2" cm="1">
        <f t="array" ref="DK59">SUMPRODUCT(--(Data!$B$137:$AGQ$137&lt;&gt;"")*(Data!B74:AGQ74&lt;&gt;""))</f>
        <v>0</v>
      </c>
      <c r="DL59" s="2" cm="1">
        <f t="array" ref="DL59">SUMPRODUCT(--(Data!$B$138:$AGQ$138&lt;&gt;"")*(Data!B74:AGQ74&lt;&gt;""))</f>
        <v>0</v>
      </c>
      <c r="DM59" s="2" cm="1">
        <f t="array" ref="DM59">SUMPRODUCT(--(Data!$B$139:$AGQ$139&lt;&gt;"")*(Data!B74:AGQ74&lt;&gt;""))</f>
        <v>0</v>
      </c>
      <c r="DN59" s="2" cm="1">
        <f t="array" ref="DN59">SUMPRODUCT(--(Data!$B$140:$AGQ$140&lt;&gt;"")*(Data!B74:AGQ74&lt;&gt;""))</f>
        <v>0</v>
      </c>
      <c r="DO59" s="2" cm="1">
        <f t="array" ref="DO59">SUMPRODUCT(--(Data!$B$141:$AGQ$141&lt;&gt;"")*(Data!B74:AGQ74&lt;&gt;""))</f>
        <v>0</v>
      </c>
      <c r="DP59" s="2" cm="1">
        <f t="array" ref="DP59">SUMPRODUCT(--(Data!$B$142:$AGQ$142&lt;&gt;"")*(Data!B74:AGQ74&lt;&gt;""))</f>
        <v>0</v>
      </c>
      <c r="DQ59" s="2" cm="1">
        <f t="array" ref="DQ59">SUMPRODUCT(--(Data!$B$143:$AGQ$143&lt;&gt;"")*(Data!B74:AGQ74&lt;&gt;""))</f>
        <v>0</v>
      </c>
      <c r="DR59" s="2" cm="1">
        <f t="array" ref="DR59">SUMPRODUCT(--(Data!$B$144:$AGQ$144&lt;&gt;"")*(Data!B74:AGQ74&lt;&gt;""))</f>
        <v>0</v>
      </c>
      <c r="DS59" s="2" cm="1">
        <f t="array" ref="DS59">SUMPRODUCT(--(Data!$B$145:$AGQ$145&lt;&gt;"")*(Data!B74:AGQ74&lt;&gt;""))</f>
        <v>0</v>
      </c>
      <c r="DT59" s="2" cm="1">
        <f t="array" ref="DT59">SUMPRODUCT(--(Data!$B$146:$AGQ$146&lt;&gt;"")*(Data!B74:AGQ74&lt;&gt;""))</f>
        <v>0</v>
      </c>
      <c r="DU59" s="2" cm="1">
        <f t="array" ref="DU59">SUMPRODUCT(--(Data!$B$147:$AGQ$147&lt;&gt;"")*(Data!B74:AGQ74&lt;&gt;""))</f>
        <v>0</v>
      </c>
      <c r="DV59" s="2" cm="1">
        <f t="array" ref="DV59">SUMPRODUCT(--(Data!$B$148:$AGQ$148&lt;&gt;"")*(Data!B74:AGQ74&lt;&gt;""))</f>
        <v>0</v>
      </c>
      <c r="DW59" s="2" cm="1">
        <f t="array" ref="DW59">SUMPRODUCT(--(Data!$B$149:$AGQ$149&lt;&gt;"")*(Data!B74:AGQ74&lt;&gt;""))</f>
        <v>0</v>
      </c>
      <c r="DX59" s="2" cm="1">
        <f t="array" ref="DX59">SUMPRODUCT(--(Data!$B$150:$AGQ$150&lt;&gt;"")*(Data!B74:AGQ74&lt;&gt;""))</f>
        <v>0</v>
      </c>
      <c r="DY59" s="2" cm="1">
        <f t="array" ref="DY59">SUMPRODUCT(--(Data!$B$151:$AGQ$151&lt;&gt;"")*(Data!B74:AGQ74&lt;&gt;""))</f>
        <v>0</v>
      </c>
      <c r="DZ59" s="2" cm="1">
        <f t="array" ref="DZ59">SUMPRODUCT(--(Data!$B$152:$AGQ$152&lt;&gt;"")*(Data!B74:AGQ74&lt;&gt;""))</f>
        <v>0</v>
      </c>
      <c r="EA59" s="2" cm="1">
        <f t="array" ref="EA59">SUMPRODUCT(--(Data!$B$153:$AGQ$153&lt;&gt;"")*(Data!B74:AGQ74&lt;&gt;""))</f>
        <v>0</v>
      </c>
      <c r="EB59" s="2" cm="1">
        <f t="array" ref="EB59">SUMPRODUCT(--(Data!$B$154:$AGQ$154&lt;&gt;"")*(Data!B74:AGQ74&lt;&gt;""))</f>
        <v>0</v>
      </c>
      <c r="EC59" s="2" cm="1">
        <f t="array" ref="EC59">SUMPRODUCT(--(Data!$B$155:$AGQ$155&lt;&gt;"")*(Data!B74:AGQ74&lt;&gt;""))</f>
        <v>0</v>
      </c>
      <c r="ED59" s="2" cm="1">
        <f t="array" ref="ED59">SUMPRODUCT(--(Data!$B$156:$AGQ$156&lt;&gt;"")*(Data!B74:AGQ74&lt;&gt;""))</f>
        <v>0</v>
      </c>
      <c r="EE59" s="2" cm="1">
        <f t="array" ref="EE59">SUMPRODUCT(--(Data!$B$157:$AGQ$157&lt;&gt;"")*(Data!B74:AGQ74&lt;&gt;""))</f>
        <v>0</v>
      </c>
      <c r="EF59" s="2" cm="1">
        <f t="array" ref="EF59">SUMPRODUCT(--(Data!$B$158:$AGQ$158&lt;&gt;"")*(Data!B74:AGQ74&lt;&gt;""))</f>
        <v>0</v>
      </c>
      <c r="EG59" s="2" cm="1">
        <f t="array" ref="EG59">SUMPRODUCT(--(Data!$B$159:$AGQ$159&lt;&gt;"")*(Data!B74:AGQ74&lt;&gt;""))</f>
        <v>0</v>
      </c>
      <c r="EH59" s="2" cm="1">
        <f t="array" ref="EH59">SUMPRODUCT(--(Data!$B$160:$AGQ$160&lt;&gt;"")*(Data!B74:AGQ74&lt;&gt;""))</f>
        <v>0</v>
      </c>
      <c r="EI59" s="2" cm="1">
        <f t="array" ref="EI59">SUMPRODUCT(--(Data!$B$161:$AGQ$161&lt;&gt;"")*(Data!B74:AGQ74&lt;&gt;""))</f>
        <v>0</v>
      </c>
      <c r="EJ59" s="2" cm="1">
        <f t="array" ref="EJ59">SUMPRODUCT(--(Data!$B$162:$AGQ$162&lt;&gt;"")*(Data!B74:AGQ74&lt;&gt;""))</f>
        <v>0</v>
      </c>
      <c r="EK59" s="2" cm="1">
        <f t="array" ref="EK59">SUMPRODUCT(--(Data!$B$163:$AGQ$163&lt;&gt;"")*(Data!B74:AGQ74&lt;&gt;""))</f>
        <v>0</v>
      </c>
      <c r="EL59" s="2" cm="1">
        <f t="array" ref="EL59">SUMPRODUCT(--(Data!$B$164:$AGQ$164&lt;&gt;"")*(Data!B74:AGQ74&lt;&gt;""))</f>
        <v>0</v>
      </c>
      <c r="EM59" s="2" cm="1">
        <f t="array" ref="EM59">SUMPRODUCT(--(Data!$B$165:$AGQ$165&lt;&gt;"")*(Data!B74:AGQ74&lt;&gt;""))</f>
        <v>0</v>
      </c>
      <c r="EN59" s="2" cm="1">
        <f t="array" ref="EN59">SUMPRODUCT(--(Data!$B$166:$AGQ$166&lt;&gt;"")*(Data!B74:AGQ74&lt;&gt;""))</f>
        <v>0</v>
      </c>
      <c r="EU59" s="2" t="str">
        <f t="shared" si="2"/>
        <v>RTAB. MSCKF (IMU+Ste.)</v>
      </c>
      <c r="EV59" s="2">
        <f t="shared" si="3"/>
        <v>5</v>
      </c>
    </row>
    <row r="60" spans="1:152" x14ac:dyDescent="0.25">
      <c r="A60" s="1" t="str">
        <f>Data!A75</f>
        <v>DVO-SLAM</v>
      </c>
      <c r="B60" s="12" t="s">
        <v>435</v>
      </c>
      <c r="C60" s="2" cm="1">
        <f t="array" ref="C60">SUMPRODUCT(--(Data!$B$25:$AGQ$25&lt;&gt;"")*(Data!B75:AGQ75&lt;&gt;""))</f>
        <v>0</v>
      </c>
      <c r="D60" s="2" cm="1">
        <f t="array" ref="D60">SUMPRODUCT(--(Data!$B$26:$AGQ$26&lt;&gt;"")*(Data!B75:AGQ75&lt;&gt;""))</f>
        <v>29</v>
      </c>
      <c r="E60" s="2" cm="1">
        <f t="array" ref="E60">SUMPRODUCT(--(Data!$B$27:$AGQ$27&lt;&gt;"")*(Data!B75:AGQ75&lt;&gt;""))</f>
        <v>0</v>
      </c>
      <c r="F60" s="2" cm="1">
        <f t="array" ref="F60">SUMPRODUCT(--(Data!$B$28:$AGQ$28&lt;&gt;"")*(Data!B75:AGQ75&lt;&gt;""))</f>
        <v>0</v>
      </c>
      <c r="G60" s="2" cm="1">
        <f t="array" ref="G60">SUMPRODUCT(--(Data!$B$29:$AGQ$29&lt;&gt;"")*(Data!B75:AGQ75&lt;&gt;""))</f>
        <v>0</v>
      </c>
      <c r="H60" s="2" cm="1">
        <f t="array" ref="H60">SUMPRODUCT(--(Data!$B$30:$AGQ$30&lt;&gt;"")*(Data!B75:AGQ75&lt;&gt;""))</f>
        <v>0</v>
      </c>
      <c r="I60" s="2" cm="1">
        <f t="array" ref="I60">SUMPRODUCT(--(Data!$B$31:$AGQ$31&lt;&gt;"")*(Data!B75:AGQ75&lt;&gt;""))</f>
        <v>0</v>
      </c>
      <c r="J60" s="2" cm="1">
        <f t="array" ref="J60">SUMPRODUCT(--(Data!$B$32:$AGQ$32&lt;&gt;"")*(Data!B75:AGQ75&lt;&gt;""))</f>
        <v>0</v>
      </c>
      <c r="K60" s="2" cm="1">
        <f t="array" ref="K60">SUMPRODUCT(--(Data!$B$33:$AGQ$33&lt;&gt;"")*(Data!B75:AGQ75&lt;&gt;""))</f>
        <v>0</v>
      </c>
      <c r="L60" s="2" cm="1">
        <f t="array" ref="L60">SUMPRODUCT(--(Data!$B$34:$AGQ$34&lt;&gt;"")*(Data!B75:AGQ75&lt;&gt;""))</f>
        <v>0</v>
      </c>
      <c r="M60" s="2" cm="1">
        <f t="array" ref="M60">SUMPRODUCT(--(Data!$B$35:$AGQ$35&lt;&gt;"")*(Data!B75:AGQ75&lt;&gt;""))</f>
        <v>0</v>
      </c>
      <c r="N60" s="2" cm="1">
        <f t="array" ref="N60">SUMPRODUCT(--(Data!$B$36:$AGQ$36&lt;&gt;"")*(Data!B75:AGQ75&lt;&gt;""))</f>
        <v>0</v>
      </c>
      <c r="O60" s="2" cm="1">
        <f t="array" ref="O60">SUMPRODUCT(--(Data!$B$37:$AGQ$37&lt;&gt;"")*(Data!B75:AGQ75&lt;&gt;""))</f>
        <v>0</v>
      </c>
      <c r="P60" s="2" cm="1">
        <f t="array" ref="P60">SUMPRODUCT(--(Data!$B$38:$AGQ$38&lt;&gt;"")*(Data!B75:AGQ75&lt;&gt;""))</f>
        <v>0</v>
      </c>
      <c r="Q60" s="2" cm="1">
        <f t="array" ref="Q60">SUMPRODUCT(--(Data!$B$39:$AGQ$39&lt;&gt;"")*(Data!B75:AGQ75&lt;&gt;""))</f>
        <v>0</v>
      </c>
      <c r="R60" s="2" cm="1">
        <f t="array" ref="R60">SUMPRODUCT(--(Data!$B$40:$AGQ$40&lt;&gt;"")*(Data!B75:AGQ75&lt;&gt;""))</f>
        <v>0</v>
      </c>
      <c r="S60" s="2" cm="1">
        <f t="array" ref="S60">SUMPRODUCT(--(Data!$B$41:$AGQ$41&lt;&gt;"")*(Data!B75:AGQ75&lt;&gt;""))</f>
        <v>12</v>
      </c>
      <c r="T60" s="2" cm="1">
        <f t="array" ref="T60">SUMPRODUCT(--(Data!$B$42:$AGQ$42&lt;&gt;"")*(Data!B75:AGQ75&lt;&gt;""))</f>
        <v>0</v>
      </c>
      <c r="U60" s="2" cm="1">
        <f t="array" ref="U60">SUMPRODUCT(--(Data!$B$43:$AGQ$43&lt;&gt;"")*(Data!B75:AGQ75&lt;&gt;""))</f>
        <v>0</v>
      </c>
      <c r="V60" s="2" cm="1">
        <f t="array" ref="V60">SUMPRODUCT(--(Data!$B$44:$AGQ$44&lt;&gt;"")*(Data!B75:AGQ75&lt;&gt;""))</f>
        <v>0</v>
      </c>
      <c r="W60" s="2" cm="1">
        <f t="array" ref="W60">SUMPRODUCT(--(Data!$B$45:$AGQ$45&lt;&gt;"")*(Data!B75:AGQ75&lt;&gt;""))</f>
        <v>0</v>
      </c>
      <c r="X60" s="2" cm="1">
        <f t="array" ref="X60">SUMPRODUCT(--(Data!$B$46:$AGQ$46&lt;&gt;"")*(Data!B75:AGQ75&lt;&gt;""))</f>
        <v>0</v>
      </c>
      <c r="Y60" s="2" cm="1">
        <f t="array" ref="Y60">SUMPRODUCT(--(Data!$B$47:$AGQ$47&lt;&gt;"")*(Data!B75:AGQ75&lt;&gt;""))</f>
        <v>0</v>
      </c>
      <c r="Z60" s="2" cm="1">
        <f t="array" ref="Z60">SUMPRODUCT(--(Data!$B$48:$AGQ$48&lt;&gt;"")*(Data!B75:AGQ75&lt;&gt;""))</f>
        <v>0</v>
      </c>
      <c r="AA60" s="2" cm="1">
        <f t="array" ref="AA60">SUMPRODUCT(--(Data!$B$49:$AGQ$49&lt;&gt;"")*(Data!B75:AGQ75&lt;&gt;""))</f>
        <v>0</v>
      </c>
      <c r="AB60" s="2" cm="1">
        <f t="array" ref="AB60">SUMPRODUCT(--(Data!$B$50:$AGQ$50&lt;&gt;"")*(Data!B75:AGQ75&lt;&gt;""))</f>
        <v>0</v>
      </c>
      <c r="AC60" s="2" cm="1">
        <f t="array" ref="AC60">SUMPRODUCT(--(Data!$B$51:$AGQ$51&lt;&gt;"")*(Data!B75:AGQ75&lt;&gt;""))</f>
        <v>0</v>
      </c>
      <c r="AD60" s="2" cm="1">
        <f t="array" ref="AD60">SUMPRODUCT(--(Data!$B$52:$AGQ$52&lt;&gt;"")*(Data!B75:AGQ75&lt;&gt;""))</f>
        <v>0</v>
      </c>
      <c r="AE60" s="2" cm="1">
        <f t="array" ref="AE60">SUMPRODUCT(--(Data!$B$53:$AGQ$53&lt;&gt;"")*(Data!B75:AGQ75&lt;&gt;""))</f>
        <v>0</v>
      </c>
      <c r="AF60" s="2" cm="1">
        <f t="array" ref="AF60">SUMPRODUCT(--(Data!$B$54:$AGQ$54&lt;&gt;"")*(Data!B75:AGQ75&lt;&gt;""))</f>
        <v>0</v>
      </c>
      <c r="AG60" s="2" cm="1">
        <f t="array" ref="AG60">SUMPRODUCT(--(Data!$B$55:$AGQ$55&lt;&gt;"")*(Data!B75:AGQ75&lt;&gt;""))</f>
        <v>0</v>
      </c>
      <c r="AH60" s="2" cm="1">
        <f t="array" ref="AH60">SUMPRODUCT(--(Data!$B$56:$AGQ$56&lt;&gt;"")*(Data!B75:AGQ75&lt;&gt;""))</f>
        <v>0</v>
      </c>
      <c r="AI60" s="2" cm="1">
        <f t="array" ref="AI60">SUMPRODUCT(--(Data!$B$57:$AGQ$57&lt;&gt;"")*(Data!B75:AGQ75&lt;&gt;""))</f>
        <v>0</v>
      </c>
      <c r="AJ60" s="2" cm="1">
        <f t="array" ref="AJ60">SUMPRODUCT(--(Data!$B$58:$AGQ$58&lt;&gt;"")*(Data!B75:AGQ75&lt;&gt;""))</f>
        <v>0</v>
      </c>
      <c r="AK60" s="2" cm="1">
        <f t="array" ref="AK60">SUMPRODUCT(--(Data!$B$59:$AGQ$59&lt;&gt;"")*(Data!B75:AGQ75&lt;&gt;""))</f>
        <v>0</v>
      </c>
      <c r="AL60" s="2" cm="1">
        <f t="array" ref="AL60">SUMPRODUCT(--(Data!$B$60:$AGQ$60&lt;&gt;"")*(Data!B75:AGQ75&lt;&gt;""))</f>
        <v>0</v>
      </c>
      <c r="AM60" s="2" cm="1">
        <f t="array" ref="AM60">SUMPRODUCT(--(Data!$B$61:$AGQ$61&lt;&gt;"")*(Data!B75:AGQ75&lt;&gt;""))</f>
        <v>0</v>
      </c>
      <c r="AN60" s="2" cm="1">
        <f t="array" ref="AN60">SUMPRODUCT(--(Data!$B$62:$AGQ$62&lt;&gt;"")*(Data!B75:AGQ75&lt;&gt;""))</f>
        <v>0</v>
      </c>
      <c r="AO60" s="2" cm="1">
        <f t="array" ref="AO60">SUMPRODUCT(--(Data!$B$63:$AGQ$63&lt;&gt;"")*(Data!B75:AGQ75&lt;&gt;""))</f>
        <v>0</v>
      </c>
      <c r="AP60" s="2" cm="1">
        <f t="array" ref="AP60">SUMPRODUCT(--(Data!$B$64:$AGQ$64&lt;&gt;"")*(Data!B75:AGQ75&lt;&gt;""))</f>
        <v>0</v>
      </c>
      <c r="AQ60" s="2" cm="1">
        <f t="array" ref="AQ60">SUMPRODUCT(--(Data!$B$65:$AGQ$65&lt;&gt;"")*(Data!B75:AGQ75&lt;&gt;""))</f>
        <v>0</v>
      </c>
      <c r="AR60" s="2" cm="1">
        <f t="array" ref="AR60">SUMPRODUCT(--(Data!$B$66:$AGQ$66&lt;&gt;"")*(Data!B75:AGQ75&lt;&gt;""))</f>
        <v>0</v>
      </c>
      <c r="AS60" s="2" cm="1">
        <f t="array" ref="AS60">SUMPRODUCT(--(Data!$B$67:$AGQ$67&lt;&gt;"")*(Data!B75:AGQ75&lt;&gt;""))</f>
        <v>0</v>
      </c>
      <c r="AT60" s="2" cm="1">
        <f t="array" ref="AT60">SUMPRODUCT(--(Data!$B$68:$AGQ$68&lt;&gt;"")*(Data!B75:AGQ75&lt;&gt;""))</f>
        <v>0</v>
      </c>
      <c r="AU60" s="2" cm="1">
        <f t="array" ref="AU60">SUMPRODUCT(--(Data!$B$69:$AGQ$69&lt;&gt;"")*(Data!B75:AGQ75&lt;&gt;""))</f>
        <v>0</v>
      </c>
      <c r="AV60" s="2" cm="1">
        <f t="array" ref="AV60">SUMPRODUCT(--(Data!$B$70:$AGQ$70&lt;&gt;"")*(Data!B75:AGQ75&lt;&gt;""))</f>
        <v>0</v>
      </c>
      <c r="AW60" s="2" cm="1">
        <f t="array" ref="AW60">SUMPRODUCT(--(Data!$B$71:$AGQ$71&lt;&gt;"")*(Data!B75:AGQ75&lt;&gt;""))</f>
        <v>0</v>
      </c>
      <c r="AX60" s="2" cm="1">
        <f t="array" ref="AX60">SUMPRODUCT(--(Data!$B$72:$AGQ$72&lt;&gt;"")*(Data!B75:AGQ75&lt;&gt;""))</f>
        <v>0</v>
      </c>
      <c r="AY60" s="2" cm="1">
        <f t="array" ref="AY60">SUMPRODUCT(--(Data!$B$73:$AGQ$73&lt;&gt;"")*(Data!B75:AGQ75&lt;&gt;""))</f>
        <v>0</v>
      </c>
      <c r="AZ60" s="2" cm="1">
        <f t="array" ref="AZ60">SUMPRODUCT(--(Data!$B$74:$AGQ$74&lt;&gt;"")*(Data!B75:AGQ75&lt;&gt;""))</f>
        <v>0</v>
      </c>
      <c r="BA60" s="208"/>
      <c r="BB60" s="2" cm="1">
        <f t="array" ref="BB60">SUMPRODUCT(--(Data!$B$76:$AGQ$76&lt;&gt;"")*(Data!B75:AGQ75&lt;&gt;""))</f>
        <v>17</v>
      </c>
      <c r="BC60" s="2" cm="1">
        <f t="array" ref="BC60">SUMPRODUCT(--(Data!$B$77:$AGQ$77&lt;&gt;"")*(Data!B75:AGQ75&lt;&gt;""))</f>
        <v>25</v>
      </c>
      <c r="BD60" s="2" cm="1">
        <f t="array" ref="BD60">SUMPRODUCT(--(Data!$B$78:$AGQ$78&lt;&gt;"")*(Data!B75:AGQ75&lt;&gt;""))</f>
        <v>17</v>
      </c>
      <c r="BE60" s="2" cm="1">
        <f t="array" ref="BE60">SUMPRODUCT(--(Data!$B$79:$AGQ$79&lt;&gt;"")*(Data!B75:AGQ75&lt;&gt;""))</f>
        <v>10</v>
      </c>
      <c r="BF60" s="2" cm="1">
        <f t="array" ref="BF60">SUMPRODUCT(--(Data!$B$80:$AGQ$80&lt;&gt;"")*(Data!B75:AGQ75&lt;&gt;""))</f>
        <v>6</v>
      </c>
      <c r="BG60" s="2" cm="1">
        <f t="array" ref="BG60">SUMPRODUCT(--(Data!$B$81:$AGQ$81&lt;&gt;"")*(Data!B75:AGQ75&lt;&gt;""))</f>
        <v>6</v>
      </c>
      <c r="BH60" s="2" cm="1">
        <f t="array" ref="BH60">SUMPRODUCT(--(Data!$B$82:$AGQ$82&lt;&gt;"")*(Data!B75:AGQ75&lt;&gt;""))</f>
        <v>6</v>
      </c>
      <c r="BI60" s="2" cm="1">
        <f t="array" ref="BI60">SUMPRODUCT(--(Data!$B$83:$AGQ$83&lt;&gt;"")*(Data!B75:AGQ75&lt;&gt;""))</f>
        <v>4</v>
      </c>
      <c r="BJ60" s="2" cm="1">
        <f t="array" ref="BJ60">SUMPRODUCT(--(Data!$B$84:$AGQ$84&lt;&gt;"")*(Data!B75:AGQ75&lt;&gt;""))</f>
        <v>12</v>
      </c>
      <c r="BK60" s="2" cm="1">
        <f t="array" ref="BK60">SUMPRODUCT(--(Data!$B$85:$AGQ$85&lt;&gt;"")*(Data!B75:AGQ75&lt;&gt;""))</f>
        <v>12</v>
      </c>
      <c r="BL60" s="2" cm="1">
        <f t="array" ref="BL60">SUMPRODUCT(--(Data!$B$86:$AGQ$86&lt;&gt;"")*(Data!B75:AGQ75&lt;&gt;""))</f>
        <v>12</v>
      </c>
      <c r="BM60" s="2" cm="1">
        <f t="array" ref="BM60">SUMPRODUCT(--(Data!$B$87:$AGQ$87&lt;&gt;"")*(Data!B75:AGQ75&lt;&gt;""))</f>
        <v>12</v>
      </c>
      <c r="BN60" s="2" cm="1">
        <f t="array" ref="BN60">SUMPRODUCT(--(Data!$B$88:$AGQ$88&lt;&gt;"")*(Data!B75:AGQ75&lt;&gt;""))</f>
        <v>12</v>
      </c>
      <c r="BO60" s="2" cm="1">
        <f t="array" ref="BO60">SUMPRODUCT(--(Data!$B$89:$AGQ$89&lt;&gt;"")*(Data!B75:AGQ75&lt;&gt;""))</f>
        <v>12</v>
      </c>
      <c r="BP60" s="2" cm="1">
        <f t="array" ref="BP60">SUMPRODUCT(--(Data!$B$90:$AGQ$90&lt;&gt;"")*(Data!B75:AGQ75&lt;&gt;""))</f>
        <v>0</v>
      </c>
      <c r="BQ60" s="2" cm="1">
        <f t="array" ref="BQ60">SUMPRODUCT(--(Data!$B$91:$AGQ$91&lt;&gt;"")*(Data!B75:AGQ75&lt;&gt;""))</f>
        <v>0</v>
      </c>
      <c r="BR60" s="2" cm="1">
        <f t="array" ref="BR60">SUMPRODUCT(--(Data!$B$92:$AGQ$92&lt;&gt;"")*(Data!B75:AGQ75&lt;&gt;""))</f>
        <v>0</v>
      </c>
      <c r="BS60" s="2" cm="1">
        <f t="array" ref="BS60">SUMPRODUCT(--(Data!$B$93:$AGQ$93&lt;&gt;"")*(Data!B75:AGQ75&lt;&gt;""))</f>
        <v>0</v>
      </c>
      <c r="BT60" s="2" cm="1">
        <f t="array" ref="BT60">SUMPRODUCT(--(Data!$B$94:$AGQ$94&lt;&gt;"")*(Data!B75:AGQ75&lt;&gt;""))</f>
        <v>0</v>
      </c>
      <c r="BU60" s="2" cm="1">
        <f t="array" ref="BU60">SUMPRODUCT(--(Data!$B$95:$AGQ$95&lt;&gt;"")*(Data!B75:AGQ75&lt;&gt;""))</f>
        <v>0</v>
      </c>
      <c r="BV60" s="2" cm="1">
        <f t="array" ref="BV60">SUMPRODUCT(--(Data!$B$96:$AGQ$96&lt;&gt;"")*(Data!B75:AGQ75&lt;&gt;""))</f>
        <v>0</v>
      </c>
      <c r="BW60" s="2" cm="1">
        <f t="array" ref="BW60">SUMPRODUCT(--(Data!$B$97:$AGQ$97&lt;&gt;"")*(Data!B75:AGQ75&lt;&gt;""))</f>
        <v>0</v>
      </c>
      <c r="BX60" s="2" cm="1">
        <f t="array" ref="BX60">SUMPRODUCT(--(Data!$B$98:$AGQ$98&lt;&gt;"")*(Data!B75:AGQ75&lt;&gt;""))</f>
        <v>0</v>
      </c>
      <c r="BY60" s="2" cm="1">
        <f t="array" ref="BY60">SUMPRODUCT(--(Data!$B$99:$AGQ$99&lt;&gt;"")*(Data!B75:AGQ75&lt;&gt;""))</f>
        <v>0</v>
      </c>
      <c r="BZ60" s="2" cm="1">
        <f t="array" ref="BZ60">SUMPRODUCT(--(Data!$B$100:$AGQ$100&lt;&gt;"")*(Data!B75:AGQ75&lt;&gt;""))</f>
        <v>0</v>
      </c>
      <c r="CA60" s="2" cm="1">
        <f t="array" ref="CA60">SUMPRODUCT(--(Data!$B$101:$AGQ$101&lt;&gt;"")*(Data!B75:AGQ75&lt;&gt;""))</f>
        <v>0</v>
      </c>
      <c r="CB60" s="2" cm="1">
        <f t="array" ref="CB60">SUMPRODUCT(--(Data!$B$102:$AGQ$102&lt;&gt;"")*(Data!B75:AGQ75&lt;&gt;""))</f>
        <v>0</v>
      </c>
      <c r="CC60" s="2" cm="1">
        <f t="array" ref="CC60">SUMPRODUCT(--(Data!$B$103:$AGQ$103&lt;&gt;"")*(Data!B75:AGQ75&lt;&gt;""))</f>
        <v>0</v>
      </c>
      <c r="CD60" s="2" cm="1">
        <f t="array" ref="CD60">SUMPRODUCT(--(Data!$B$104:$AGQ$104&lt;&gt;"")*(Data!B75:AGQ75&lt;&gt;""))</f>
        <v>0</v>
      </c>
      <c r="CE60" s="2" cm="1">
        <f t="array" ref="CE60">SUMPRODUCT(--(Data!$B$105:$AGQ$105&lt;&gt;"")*(Data!B75:AGQ75&lt;&gt;""))</f>
        <v>0</v>
      </c>
      <c r="CF60" s="2" cm="1">
        <f t="array" ref="CF60">SUMPRODUCT(--(Data!$B$106:$AGQ$106&lt;&gt;"")*(Data!B75:AGQ75&lt;&gt;""))</f>
        <v>0</v>
      </c>
      <c r="CG60" s="2" cm="1">
        <f t="array" ref="CG60">SUMPRODUCT(--(Data!$B$107:$AGQ$107&lt;&gt;"")*(Data!B75:AGQ75&lt;&gt;""))</f>
        <v>0</v>
      </c>
      <c r="CH60" s="2" cm="1">
        <f t="array" ref="CH60">SUMPRODUCT(--(Data!$B$108:$AGQ$108&lt;&gt;"")*(Data!B75:AGQ75&lt;&gt;""))</f>
        <v>0</v>
      </c>
      <c r="CI60" s="2" cm="1">
        <f t="array" ref="CI60">SUMPRODUCT(--(Data!$B$109:$AGQ$109&lt;&gt;"")*(Data!B75:AGQ75&lt;&gt;""))</f>
        <v>0</v>
      </c>
      <c r="CJ60" s="2" cm="1">
        <f t="array" ref="CJ60">SUMPRODUCT(--(Data!$B$110:$AGQ$110&lt;&gt;"")*(Data!B75:AGQ75&lt;&gt;""))</f>
        <v>0</v>
      </c>
      <c r="CK60" s="2" cm="1">
        <f t="array" ref="CK60">SUMPRODUCT(--(Data!$B$111:$AGQ$111&lt;&gt;"")*(Data!B75:AGQ75&lt;&gt;""))</f>
        <v>0</v>
      </c>
      <c r="CL60" s="2" cm="1">
        <f t="array" ref="CL60">SUMPRODUCT(--(Data!$B$112:$AGQ$112&lt;&gt;"")*(Data!B75:AGQ75&lt;&gt;""))</f>
        <v>0</v>
      </c>
      <c r="CM60" s="2" cm="1">
        <f t="array" ref="CM60">SUMPRODUCT(--(Data!$B$113:$AGQ$113&lt;&gt;"")*(Data!B75:AGQ75&lt;&gt;""))</f>
        <v>0</v>
      </c>
      <c r="CN60" s="2" cm="1">
        <f t="array" ref="CN60">SUMPRODUCT(--(Data!$B$114:$AGQ$114&lt;&gt;"")*(Data!B75:AGQ75&lt;&gt;""))</f>
        <v>0</v>
      </c>
      <c r="CO60" s="2" cm="1">
        <f t="array" ref="CO60">SUMPRODUCT(--(Data!$B$115:$AGQ$115&lt;&gt;"")*(Data!B75:AGQ75&lt;&gt;""))</f>
        <v>0</v>
      </c>
      <c r="CP60" s="2" cm="1">
        <f t="array" ref="CP60">SUMPRODUCT(--(Data!$B$116:$AGQ$116&lt;&gt;"")*(Data!B75:AGQ75&lt;&gt;""))</f>
        <v>0</v>
      </c>
      <c r="CQ60" s="2" cm="1">
        <f t="array" ref="CQ60">SUMPRODUCT(--(Data!$B$117:$AGQ$117&lt;&gt;"")*(Data!B75:AGQ75&lt;&gt;""))</f>
        <v>0</v>
      </c>
      <c r="CR60" s="2" cm="1">
        <f t="array" ref="CR60">SUMPRODUCT(--(Data!$B$118:$AGQ$118&lt;&gt;"")*(Data!B75:AGQ75&lt;&gt;""))</f>
        <v>0</v>
      </c>
      <c r="CS60" s="2" cm="1">
        <f t="array" ref="CS60">SUMPRODUCT(--(Data!$B$119:$AGQ$119&lt;&gt;"")*(Data!B75:AGQ75&lt;&gt;""))</f>
        <v>0</v>
      </c>
      <c r="CT60" s="2" cm="1">
        <f t="array" ref="CT60">SUMPRODUCT(--(Data!$B$120:$AGQ$120&lt;&gt;"")*(Data!B75:AGQ75&lt;&gt;""))</f>
        <v>0</v>
      </c>
      <c r="CU60" s="2" cm="1">
        <f t="array" ref="CU60">SUMPRODUCT(--(Data!$B$121:$AGQ$121&lt;&gt;"")*(Data!B75:AGQ75&lt;&gt;""))</f>
        <v>0</v>
      </c>
      <c r="CV60" s="2" cm="1">
        <f t="array" ref="CV60">SUMPRODUCT(--(Data!$B$122:$AGQ$122&lt;&gt;"")*(Data!B75:AGQ75&lt;&gt;""))</f>
        <v>0</v>
      </c>
      <c r="CW60" s="2" cm="1">
        <f t="array" ref="CW60">SUMPRODUCT(--(Data!$B$123:$AGQ$123&lt;&gt;"")*(Data!B75:AGQ75&lt;&gt;""))</f>
        <v>0</v>
      </c>
      <c r="CX60" s="2" cm="1">
        <f t="array" ref="CX60">SUMPRODUCT(--(Data!$B$124:$AGQ$124&lt;&gt;"")*(Data!B75:AGQ75&lt;&gt;""))</f>
        <v>0</v>
      </c>
      <c r="CY60" s="2" cm="1">
        <f t="array" ref="CY60">SUMPRODUCT(--(Data!$B$125:$AGQ$125&lt;&gt;"")*(Data!B75:AGQ75&lt;&gt;""))</f>
        <v>0</v>
      </c>
      <c r="CZ60" s="2" cm="1">
        <f t="array" ref="CZ60">SUMPRODUCT(--(Data!$B$126:$AGQ$126&lt;&gt;"")*(Data!B75:AGQ75&lt;&gt;""))</f>
        <v>0</v>
      </c>
      <c r="DA60" s="2" cm="1">
        <f t="array" ref="DA60">SUMPRODUCT(--(Data!$B$127:$AGQ$127&lt;&gt;"")*(Data!B75:AGQ75&lt;&gt;""))</f>
        <v>0</v>
      </c>
      <c r="DB60" s="2" cm="1">
        <f t="array" ref="DB60">SUMPRODUCT(--(Data!$B$128:$AGQ$128&lt;&gt;"")*(Data!B75:AGQ75&lt;&gt;""))</f>
        <v>0</v>
      </c>
      <c r="DC60" s="2" cm="1">
        <f t="array" ref="DC60">SUMPRODUCT(--(Data!$B$129:$AGQ$129&lt;&gt;"")*(Data!B75:AGQ75&lt;&gt;""))</f>
        <v>0</v>
      </c>
      <c r="DD60" s="2" cm="1">
        <f t="array" ref="DD60">SUMPRODUCT(--(Data!$B$130:$AGQ$130&lt;&gt;"")*(Data!B75:AGQ75&lt;&gt;""))</f>
        <v>0</v>
      </c>
      <c r="DE60" s="2" cm="1">
        <f t="array" ref="DE60">SUMPRODUCT(--(Data!$B$131:$AGQ$131&lt;&gt;"")*(Data!B75:AGQ75&lt;&gt;""))</f>
        <v>0</v>
      </c>
      <c r="DF60" s="2" cm="1">
        <f t="array" ref="DF60">SUMPRODUCT(--(Data!$B$132:$AGQ$132&lt;&gt;"")*(Data!B75:AGQ75&lt;&gt;""))</f>
        <v>0</v>
      </c>
      <c r="DG60" s="2" cm="1">
        <f t="array" ref="DG60">SUMPRODUCT(--(Data!$B$133:$AGQ$133&lt;&gt;"")*(Data!B75:AGQ75&lt;&gt;""))</f>
        <v>0</v>
      </c>
      <c r="DH60" s="2" cm="1">
        <f t="array" ref="DH60">SUMPRODUCT(--(Data!$B$134:$AGQ$134&lt;&gt;"")*(Data!B75:AGQ75&lt;&gt;""))</f>
        <v>0</v>
      </c>
      <c r="DI60" s="2" cm="1">
        <f t="array" ref="DI60">SUMPRODUCT(--(Data!$B$135:$AGQ$135&lt;&gt;"")*(Data!B75:AGQ75&lt;&gt;""))</f>
        <v>0</v>
      </c>
      <c r="DJ60" s="2" cm="1">
        <f t="array" ref="DJ60">SUMPRODUCT(--(Data!$B$136:$AGQ$136&lt;&gt;"")*(Data!B75:AGQ75&lt;&gt;""))</f>
        <v>0</v>
      </c>
      <c r="DK60" s="2" cm="1">
        <f t="array" ref="DK60">SUMPRODUCT(--(Data!$B$137:$AGQ$137&lt;&gt;"")*(Data!B75:AGQ75&lt;&gt;""))</f>
        <v>0</v>
      </c>
      <c r="DL60" s="2" cm="1">
        <f t="array" ref="DL60">SUMPRODUCT(--(Data!$B$138:$AGQ$138&lt;&gt;"")*(Data!B75:AGQ75&lt;&gt;""))</f>
        <v>0</v>
      </c>
      <c r="DM60" s="2" cm="1">
        <f t="array" ref="DM60">SUMPRODUCT(--(Data!$B$139:$AGQ$139&lt;&gt;"")*(Data!B75:AGQ75&lt;&gt;""))</f>
        <v>0</v>
      </c>
      <c r="DN60" s="2" cm="1">
        <f t="array" ref="DN60">SUMPRODUCT(--(Data!$B$140:$AGQ$140&lt;&gt;"")*(Data!B75:AGQ75&lt;&gt;""))</f>
        <v>0</v>
      </c>
      <c r="DO60" s="2" cm="1">
        <f t="array" ref="DO60">SUMPRODUCT(--(Data!$B$141:$AGQ$141&lt;&gt;"")*(Data!B75:AGQ75&lt;&gt;""))</f>
        <v>0</v>
      </c>
      <c r="DP60" s="2" cm="1">
        <f t="array" ref="DP60">SUMPRODUCT(--(Data!$B$142:$AGQ$142&lt;&gt;"")*(Data!B75:AGQ75&lt;&gt;""))</f>
        <v>0</v>
      </c>
      <c r="DQ60" s="2" cm="1">
        <f t="array" ref="DQ60">SUMPRODUCT(--(Data!$B$143:$AGQ$143&lt;&gt;"")*(Data!B75:AGQ75&lt;&gt;""))</f>
        <v>0</v>
      </c>
      <c r="DR60" s="2" cm="1">
        <f t="array" ref="DR60">SUMPRODUCT(--(Data!$B$144:$AGQ$144&lt;&gt;"")*(Data!B75:AGQ75&lt;&gt;""))</f>
        <v>0</v>
      </c>
      <c r="DS60" s="2" cm="1">
        <f t="array" ref="DS60">SUMPRODUCT(--(Data!$B$145:$AGQ$145&lt;&gt;"")*(Data!B75:AGQ75&lt;&gt;""))</f>
        <v>0</v>
      </c>
      <c r="DT60" s="2" cm="1">
        <f t="array" ref="DT60">SUMPRODUCT(--(Data!$B$146:$AGQ$146&lt;&gt;"")*(Data!B75:AGQ75&lt;&gt;""))</f>
        <v>0</v>
      </c>
      <c r="DU60" s="2" cm="1">
        <f t="array" ref="DU60">SUMPRODUCT(--(Data!$B$147:$AGQ$147&lt;&gt;"")*(Data!B75:AGQ75&lt;&gt;""))</f>
        <v>0</v>
      </c>
      <c r="DV60" s="2" cm="1">
        <f t="array" ref="DV60">SUMPRODUCT(--(Data!$B$148:$AGQ$148&lt;&gt;"")*(Data!B75:AGQ75&lt;&gt;""))</f>
        <v>0</v>
      </c>
      <c r="DW60" s="2" cm="1">
        <f t="array" ref="DW60">SUMPRODUCT(--(Data!$B$149:$AGQ$149&lt;&gt;"")*(Data!B75:AGQ75&lt;&gt;""))</f>
        <v>0</v>
      </c>
      <c r="DX60" s="2" cm="1">
        <f t="array" ref="DX60">SUMPRODUCT(--(Data!$B$150:$AGQ$150&lt;&gt;"")*(Data!B75:AGQ75&lt;&gt;""))</f>
        <v>0</v>
      </c>
      <c r="DY60" s="2" cm="1">
        <f t="array" ref="DY60">SUMPRODUCT(--(Data!$B$151:$AGQ$151&lt;&gt;"")*(Data!B75:AGQ75&lt;&gt;""))</f>
        <v>0</v>
      </c>
      <c r="DZ60" s="2" cm="1">
        <f t="array" ref="DZ60">SUMPRODUCT(--(Data!$B$152:$AGQ$152&lt;&gt;"")*(Data!B75:AGQ75&lt;&gt;""))</f>
        <v>0</v>
      </c>
      <c r="EA60" s="2" cm="1">
        <f t="array" ref="EA60">SUMPRODUCT(--(Data!$B$153:$AGQ$153&lt;&gt;"")*(Data!B75:AGQ75&lt;&gt;""))</f>
        <v>0</v>
      </c>
      <c r="EB60" s="2" cm="1">
        <f t="array" ref="EB60">SUMPRODUCT(--(Data!$B$154:$AGQ$154&lt;&gt;"")*(Data!B75:AGQ75&lt;&gt;""))</f>
        <v>0</v>
      </c>
      <c r="EC60" s="2" cm="1">
        <f t="array" ref="EC60">SUMPRODUCT(--(Data!$B$155:$AGQ$155&lt;&gt;"")*(Data!B75:AGQ75&lt;&gt;""))</f>
        <v>0</v>
      </c>
      <c r="ED60" s="2" cm="1">
        <f t="array" ref="ED60">SUMPRODUCT(--(Data!$B$156:$AGQ$156&lt;&gt;"")*(Data!B75:AGQ75&lt;&gt;""))</f>
        <v>0</v>
      </c>
      <c r="EE60" s="2" cm="1">
        <f t="array" ref="EE60">SUMPRODUCT(--(Data!$B$157:$AGQ$157&lt;&gt;"")*(Data!B75:AGQ75&lt;&gt;""))</f>
        <v>0</v>
      </c>
      <c r="EF60" s="2" cm="1">
        <f t="array" ref="EF60">SUMPRODUCT(--(Data!$B$158:$AGQ$158&lt;&gt;"")*(Data!B75:AGQ75&lt;&gt;""))</f>
        <v>0</v>
      </c>
      <c r="EG60" s="2" cm="1">
        <f t="array" ref="EG60">SUMPRODUCT(--(Data!$B$159:$AGQ$159&lt;&gt;"")*(Data!B75:AGQ75&lt;&gt;""))</f>
        <v>0</v>
      </c>
      <c r="EH60" s="2" cm="1">
        <f t="array" ref="EH60">SUMPRODUCT(--(Data!$B$160:$AGQ$160&lt;&gt;"")*(Data!B75:AGQ75&lt;&gt;""))</f>
        <v>0</v>
      </c>
      <c r="EI60" s="2" cm="1">
        <f t="array" ref="EI60">SUMPRODUCT(--(Data!$B$161:$AGQ$161&lt;&gt;"")*(Data!B75:AGQ75&lt;&gt;""))</f>
        <v>0</v>
      </c>
      <c r="EJ60" s="2" cm="1">
        <f t="array" ref="EJ60">SUMPRODUCT(--(Data!$B$162:$AGQ$162&lt;&gt;"")*(Data!B75:AGQ75&lt;&gt;""))</f>
        <v>0</v>
      </c>
      <c r="EK60" s="2" cm="1">
        <f t="array" ref="EK60">SUMPRODUCT(--(Data!$B$163:$AGQ$163&lt;&gt;"")*(Data!B75:AGQ75&lt;&gt;""))</f>
        <v>0</v>
      </c>
      <c r="EL60" s="2" cm="1">
        <f t="array" ref="EL60">SUMPRODUCT(--(Data!$B$164:$AGQ$164&lt;&gt;"")*(Data!B75:AGQ75&lt;&gt;""))</f>
        <v>0</v>
      </c>
      <c r="EM60" s="2" cm="1">
        <f t="array" ref="EM60">SUMPRODUCT(--(Data!$B$165:$AGQ$165&lt;&gt;"")*(Data!B75:AGQ75&lt;&gt;""))</f>
        <v>0</v>
      </c>
      <c r="EN60" s="2" cm="1">
        <f t="array" ref="EN60">SUMPRODUCT(--(Data!$B$166:$AGQ$166&lt;&gt;"")*(Data!B75:AGQ75&lt;&gt;""))</f>
        <v>0</v>
      </c>
      <c r="EU60" s="2" t="str">
        <f t="shared" si="2"/>
        <v>MSCKF</v>
      </c>
      <c r="EV60" s="2">
        <f t="shared" si="3"/>
        <v>6</v>
      </c>
    </row>
    <row r="61" spans="1:152" x14ac:dyDescent="0.25">
      <c r="A61" s="1" t="str">
        <f>Data!A76</f>
        <v>ElasticFusion*</v>
      </c>
      <c r="B61" s="12" t="s">
        <v>436</v>
      </c>
      <c r="C61" s="2" cm="1">
        <f t="array" ref="C61">SUMPRODUCT(--(Data!$B$25:$AGQ$25&lt;&gt;"")*(Data!B76:AGQ76&lt;&gt;""))</f>
        <v>0</v>
      </c>
      <c r="D61" s="2" cm="1">
        <f t="array" ref="D61">SUMPRODUCT(--(Data!$B$26:$AGQ$26&lt;&gt;"")*(Data!B76:AGQ76&lt;&gt;""))</f>
        <v>17</v>
      </c>
      <c r="E61" s="2" cm="1">
        <f t="array" ref="E61">SUMPRODUCT(--(Data!$B$27:$AGQ$27&lt;&gt;"")*(Data!B76:AGQ76&lt;&gt;""))</f>
        <v>0</v>
      </c>
      <c r="F61" s="2" cm="1">
        <f t="array" ref="F61">SUMPRODUCT(--(Data!$B$28:$AGQ$28&lt;&gt;"")*(Data!B76:AGQ76&lt;&gt;""))</f>
        <v>0</v>
      </c>
      <c r="G61" s="2" cm="1">
        <f t="array" ref="G61">SUMPRODUCT(--(Data!$B$29:$AGQ$29&lt;&gt;"")*(Data!B76:AGQ76&lt;&gt;""))</f>
        <v>0</v>
      </c>
      <c r="H61" s="2" cm="1">
        <f t="array" ref="H61">SUMPRODUCT(--(Data!$B$30:$AGQ$30&lt;&gt;"")*(Data!B76:AGQ76&lt;&gt;""))</f>
        <v>0</v>
      </c>
      <c r="I61" s="2" cm="1">
        <f t="array" ref="I61">SUMPRODUCT(--(Data!$B$31:$AGQ$31&lt;&gt;"")*(Data!B76:AGQ76&lt;&gt;""))</f>
        <v>0</v>
      </c>
      <c r="J61" s="2" cm="1">
        <f t="array" ref="J61">SUMPRODUCT(--(Data!$B$32:$AGQ$32&lt;&gt;"")*(Data!B76:AGQ76&lt;&gt;""))</f>
        <v>0</v>
      </c>
      <c r="K61" s="2" cm="1">
        <f t="array" ref="K61">SUMPRODUCT(--(Data!$B$33:$AGQ$33&lt;&gt;"")*(Data!B76:AGQ76&lt;&gt;""))</f>
        <v>0</v>
      </c>
      <c r="L61" s="2" cm="1">
        <f t="array" ref="L61">SUMPRODUCT(--(Data!$B$34:$AGQ$34&lt;&gt;"")*(Data!B76:AGQ76&lt;&gt;""))</f>
        <v>0</v>
      </c>
      <c r="M61" s="2" cm="1">
        <f t="array" ref="M61">SUMPRODUCT(--(Data!$B$35:$AGQ$35&lt;&gt;"")*(Data!B76:AGQ76&lt;&gt;""))</f>
        <v>0</v>
      </c>
      <c r="N61" s="2" cm="1">
        <f t="array" ref="N61">SUMPRODUCT(--(Data!$B$36:$AGQ$36&lt;&gt;"")*(Data!B76:AGQ76&lt;&gt;""))</f>
        <v>0</v>
      </c>
      <c r="O61" s="2" cm="1">
        <f t="array" ref="O61">SUMPRODUCT(--(Data!$B$37:$AGQ$37&lt;&gt;"")*(Data!B76:AGQ76&lt;&gt;""))</f>
        <v>0</v>
      </c>
      <c r="P61" s="2" cm="1">
        <f t="array" ref="P61">SUMPRODUCT(--(Data!$B$38:$AGQ$38&lt;&gt;"")*(Data!B76:AGQ76&lt;&gt;""))</f>
        <v>0</v>
      </c>
      <c r="Q61" s="2" cm="1">
        <f t="array" ref="Q61">SUMPRODUCT(--(Data!$B$39:$AGQ$39&lt;&gt;"")*(Data!B76:AGQ76&lt;&gt;""))</f>
        <v>0</v>
      </c>
      <c r="R61" s="2" cm="1">
        <f t="array" ref="R61">SUMPRODUCT(--(Data!$B$40:$AGQ$40&lt;&gt;"")*(Data!B76:AGQ76&lt;&gt;""))</f>
        <v>0</v>
      </c>
      <c r="S61" s="2" cm="1">
        <f t="array" ref="S61">SUMPRODUCT(--(Data!$B$41:$AGQ$41&lt;&gt;"")*(Data!B76:AGQ76&lt;&gt;""))</f>
        <v>0</v>
      </c>
      <c r="T61" s="2" cm="1">
        <f t="array" ref="T61">SUMPRODUCT(--(Data!$B$42:$AGQ$42&lt;&gt;"")*(Data!B76:AGQ76&lt;&gt;""))</f>
        <v>0</v>
      </c>
      <c r="U61" s="2" cm="1">
        <f t="array" ref="U61">SUMPRODUCT(--(Data!$B$43:$AGQ$43&lt;&gt;"")*(Data!B76:AGQ76&lt;&gt;""))</f>
        <v>0</v>
      </c>
      <c r="V61" s="2" cm="1">
        <f t="array" ref="V61">SUMPRODUCT(--(Data!$B$44:$AGQ$44&lt;&gt;"")*(Data!B76:AGQ76&lt;&gt;""))</f>
        <v>0</v>
      </c>
      <c r="W61" s="2" cm="1">
        <f t="array" ref="W61">SUMPRODUCT(--(Data!$B$45:$AGQ$45&lt;&gt;"")*(Data!B76:AGQ76&lt;&gt;""))</f>
        <v>0</v>
      </c>
      <c r="X61" s="2" cm="1">
        <f t="array" ref="X61">SUMPRODUCT(--(Data!$B$46:$AGQ$46&lt;&gt;"")*(Data!B76:AGQ76&lt;&gt;""))</f>
        <v>0</v>
      </c>
      <c r="Y61" s="2" cm="1">
        <f t="array" ref="Y61">SUMPRODUCT(--(Data!$B$47:$AGQ$47&lt;&gt;"")*(Data!B76:AGQ76&lt;&gt;""))</f>
        <v>0</v>
      </c>
      <c r="Z61" s="2" cm="1">
        <f t="array" ref="Z61">SUMPRODUCT(--(Data!$B$48:$AGQ$48&lt;&gt;"")*(Data!B76:AGQ76&lt;&gt;""))</f>
        <v>0</v>
      </c>
      <c r="AA61" s="2" cm="1">
        <f t="array" ref="AA61">SUMPRODUCT(--(Data!$B$49:$AGQ$49&lt;&gt;"")*(Data!B76:AGQ76&lt;&gt;""))</f>
        <v>0</v>
      </c>
      <c r="AB61" s="2" cm="1">
        <f t="array" ref="AB61">SUMPRODUCT(--(Data!$B$50:$AGQ$50&lt;&gt;"")*(Data!B76:AGQ76&lt;&gt;""))</f>
        <v>0</v>
      </c>
      <c r="AC61" s="2" cm="1">
        <f t="array" ref="AC61">SUMPRODUCT(--(Data!$B$51:$AGQ$51&lt;&gt;"")*(Data!B76:AGQ76&lt;&gt;""))</f>
        <v>0</v>
      </c>
      <c r="AD61" s="2" cm="1">
        <f t="array" ref="AD61">SUMPRODUCT(--(Data!$B$52:$AGQ$52&lt;&gt;"")*(Data!B76:AGQ76&lt;&gt;""))</f>
        <v>0</v>
      </c>
      <c r="AE61" s="2" cm="1">
        <f t="array" ref="AE61">SUMPRODUCT(--(Data!$B$53:$AGQ$53&lt;&gt;"")*(Data!B76:AGQ76&lt;&gt;""))</f>
        <v>0</v>
      </c>
      <c r="AF61" s="2" cm="1">
        <f t="array" ref="AF61">SUMPRODUCT(--(Data!$B$54:$AGQ$54&lt;&gt;"")*(Data!B76:AGQ76&lt;&gt;""))</f>
        <v>0</v>
      </c>
      <c r="AG61" s="2" cm="1">
        <f t="array" ref="AG61">SUMPRODUCT(--(Data!$B$55:$AGQ$55&lt;&gt;"")*(Data!B76:AGQ76&lt;&gt;""))</f>
        <v>0</v>
      </c>
      <c r="AH61" s="2" cm="1">
        <f t="array" ref="AH61">SUMPRODUCT(--(Data!$B$56:$AGQ$56&lt;&gt;"")*(Data!B76:AGQ76&lt;&gt;""))</f>
        <v>0</v>
      </c>
      <c r="AI61" s="2" cm="1">
        <f t="array" ref="AI61">SUMPRODUCT(--(Data!$B$57:$AGQ$57&lt;&gt;"")*(Data!B76:AGQ76&lt;&gt;""))</f>
        <v>0</v>
      </c>
      <c r="AJ61" s="2" cm="1">
        <f t="array" ref="AJ61">SUMPRODUCT(--(Data!$B$58:$AGQ$58&lt;&gt;"")*(Data!B76:AGQ76&lt;&gt;""))</f>
        <v>0</v>
      </c>
      <c r="AK61" s="2" cm="1">
        <f t="array" ref="AK61">SUMPRODUCT(--(Data!$B$59:$AGQ$59&lt;&gt;"")*(Data!B76:AGQ76&lt;&gt;""))</f>
        <v>0</v>
      </c>
      <c r="AL61" s="2" cm="1">
        <f t="array" ref="AL61">SUMPRODUCT(--(Data!$B$60:$AGQ$60&lt;&gt;"")*(Data!B76:AGQ76&lt;&gt;""))</f>
        <v>0</v>
      </c>
      <c r="AM61" s="2" cm="1">
        <f t="array" ref="AM61">SUMPRODUCT(--(Data!$B$61:$AGQ$61&lt;&gt;"")*(Data!B76:AGQ76&lt;&gt;""))</f>
        <v>0</v>
      </c>
      <c r="AN61" s="2" cm="1">
        <f t="array" ref="AN61">SUMPRODUCT(--(Data!$B$62:$AGQ$62&lt;&gt;"")*(Data!B76:AGQ76&lt;&gt;""))</f>
        <v>0</v>
      </c>
      <c r="AO61" s="2" cm="1">
        <f t="array" ref="AO61">SUMPRODUCT(--(Data!$B$63:$AGQ$63&lt;&gt;"")*(Data!B76:AGQ76&lt;&gt;""))</f>
        <v>0</v>
      </c>
      <c r="AP61" s="2" cm="1">
        <f t="array" ref="AP61">SUMPRODUCT(--(Data!$B$64:$AGQ$64&lt;&gt;"")*(Data!B76:AGQ76&lt;&gt;""))</f>
        <v>0</v>
      </c>
      <c r="AQ61" s="2" cm="1">
        <f t="array" ref="AQ61">SUMPRODUCT(--(Data!$B$65:$AGQ$65&lt;&gt;"")*(Data!B76:AGQ76&lt;&gt;""))</f>
        <v>0</v>
      </c>
      <c r="AR61" s="2" cm="1">
        <f t="array" ref="AR61">SUMPRODUCT(--(Data!$B$66:$AGQ$66&lt;&gt;"")*(Data!B76:AGQ76&lt;&gt;""))</f>
        <v>0</v>
      </c>
      <c r="AS61" s="2" cm="1">
        <f t="array" ref="AS61">SUMPRODUCT(--(Data!$B$67:$AGQ$67&lt;&gt;"")*(Data!B76:AGQ76&lt;&gt;""))</f>
        <v>0</v>
      </c>
      <c r="AT61" s="2" cm="1">
        <f t="array" ref="AT61">SUMPRODUCT(--(Data!$B$68:$AGQ$68&lt;&gt;"")*(Data!B76:AGQ76&lt;&gt;""))</f>
        <v>0</v>
      </c>
      <c r="AU61" s="2" cm="1">
        <f t="array" ref="AU61">SUMPRODUCT(--(Data!$B$69:$AGQ$69&lt;&gt;"")*(Data!B76:AGQ76&lt;&gt;""))</f>
        <v>0</v>
      </c>
      <c r="AV61" s="2" cm="1">
        <f t="array" ref="AV61">SUMPRODUCT(--(Data!$B$70:$AGQ$70&lt;&gt;"")*(Data!B76:AGQ76&lt;&gt;""))</f>
        <v>0</v>
      </c>
      <c r="AW61" s="2" cm="1">
        <f t="array" ref="AW61">SUMPRODUCT(--(Data!$B$71:$AGQ$71&lt;&gt;"")*(Data!B76:AGQ76&lt;&gt;""))</f>
        <v>0</v>
      </c>
      <c r="AX61" s="2" cm="1">
        <f t="array" ref="AX61">SUMPRODUCT(--(Data!$B$72:$AGQ$72&lt;&gt;"")*(Data!B76:AGQ76&lt;&gt;""))</f>
        <v>0</v>
      </c>
      <c r="AY61" s="2" cm="1">
        <f t="array" ref="AY61">SUMPRODUCT(--(Data!$B$73:$AGQ$73&lt;&gt;"")*(Data!B76:AGQ76&lt;&gt;""))</f>
        <v>0</v>
      </c>
      <c r="AZ61" s="2" cm="1">
        <f t="array" ref="AZ61">SUMPRODUCT(--(Data!$B$74:$AGQ$74&lt;&gt;"")*(Data!B76:AGQ76&lt;&gt;""))</f>
        <v>0</v>
      </c>
      <c r="BA61" s="2" cm="1">
        <f t="array" ref="BA61">SUMPRODUCT(--(Data!$B$75:$AGQ$75&lt;&gt;"")*(Data!B76:AGQ76&lt;&gt;""))</f>
        <v>17</v>
      </c>
      <c r="BB61" s="208"/>
      <c r="BC61" s="2" cm="1">
        <f t="array" ref="BC61">SUMPRODUCT(--(Data!$B$77:$AGQ$77&lt;&gt;"")*(Data!B76:AGQ76&lt;&gt;""))</f>
        <v>13</v>
      </c>
      <c r="BD61" s="2" cm="1">
        <f t="array" ref="BD61">SUMPRODUCT(--(Data!$B$78:$AGQ$78&lt;&gt;"")*(Data!B76:AGQ76&lt;&gt;""))</f>
        <v>17</v>
      </c>
      <c r="BE61" s="2" cm="1">
        <f t="array" ref="BE61">SUMPRODUCT(--(Data!$B$79:$AGQ$79&lt;&gt;"")*(Data!B76:AGQ76&lt;&gt;""))</f>
        <v>10</v>
      </c>
      <c r="BF61" s="2" cm="1">
        <f t="array" ref="BF61">SUMPRODUCT(--(Data!$B$80:$AGQ$80&lt;&gt;"")*(Data!B76:AGQ76&lt;&gt;""))</f>
        <v>6</v>
      </c>
      <c r="BG61" s="2" cm="1">
        <f t="array" ref="BG61">SUMPRODUCT(--(Data!$B$81:$AGQ$81&lt;&gt;"")*(Data!B76:AGQ76&lt;&gt;""))</f>
        <v>6</v>
      </c>
      <c r="BH61" s="2" cm="1">
        <f t="array" ref="BH61">SUMPRODUCT(--(Data!$B$82:$AGQ$82&lt;&gt;"")*(Data!B76:AGQ76&lt;&gt;""))</f>
        <v>6</v>
      </c>
      <c r="BI61" s="2" cm="1">
        <f t="array" ref="BI61">SUMPRODUCT(--(Data!$B$83:$AGQ$83&lt;&gt;"")*(Data!B76:AGQ76&lt;&gt;""))</f>
        <v>4</v>
      </c>
      <c r="BJ61" s="2" cm="1">
        <f t="array" ref="BJ61">SUMPRODUCT(--(Data!$B$84:$AGQ$84&lt;&gt;"")*(Data!B76:AGQ76&lt;&gt;""))</f>
        <v>0</v>
      </c>
      <c r="BK61" s="2" cm="1">
        <f t="array" ref="BK61">SUMPRODUCT(--(Data!$B$85:$AGQ$85&lt;&gt;"")*(Data!B76:AGQ76&lt;&gt;""))</f>
        <v>0</v>
      </c>
      <c r="BL61" s="2" cm="1">
        <f t="array" ref="BL61">SUMPRODUCT(--(Data!$B$86:$AGQ$86&lt;&gt;"")*(Data!B76:AGQ76&lt;&gt;""))</f>
        <v>0</v>
      </c>
      <c r="BM61" s="2" cm="1">
        <f t="array" ref="BM61">SUMPRODUCT(--(Data!$B$87:$AGQ$87&lt;&gt;"")*(Data!B76:AGQ76&lt;&gt;""))</f>
        <v>0</v>
      </c>
      <c r="BN61" s="2" cm="1">
        <f t="array" ref="BN61">SUMPRODUCT(--(Data!$B$88:$AGQ$88&lt;&gt;"")*(Data!B76:AGQ76&lt;&gt;""))</f>
        <v>0</v>
      </c>
      <c r="BO61" s="2" cm="1">
        <f t="array" ref="BO61">SUMPRODUCT(--(Data!$B$89:$AGQ$89&lt;&gt;"")*(Data!B76:AGQ76&lt;&gt;""))</f>
        <v>0</v>
      </c>
      <c r="BP61" s="2" cm="1">
        <f t="array" ref="BP61">SUMPRODUCT(--(Data!$B$90:$AGQ$90&lt;&gt;"")*(Data!B76:AGQ76&lt;&gt;""))</f>
        <v>0</v>
      </c>
      <c r="BQ61" s="2" cm="1">
        <f t="array" ref="BQ61">SUMPRODUCT(--(Data!$B$91:$AGQ$91&lt;&gt;"")*(Data!B76:AGQ76&lt;&gt;""))</f>
        <v>0</v>
      </c>
      <c r="BR61" s="2" cm="1">
        <f t="array" ref="BR61">SUMPRODUCT(--(Data!$B$92:$AGQ$92&lt;&gt;"")*(Data!B76:AGQ76&lt;&gt;""))</f>
        <v>0</v>
      </c>
      <c r="BS61" s="2" cm="1">
        <f t="array" ref="BS61">SUMPRODUCT(--(Data!$B$93:$AGQ$93&lt;&gt;"")*(Data!B76:AGQ76&lt;&gt;""))</f>
        <v>0</v>
      </c>
      <c r="BT61" s="2" cm="1">
        <f t="array" ref="BT61">SUMPRODUCT(--(Data!$B$94:$AGQ$94&lt;&gt;"")*(Data!B76:AGQ76&lt;&gt;""))</f>
        <v>0</v>
      </c>
      <c r="BU61" s="2" cm="1">
        <f t="array" ref="BU61">SUMPRODUCT(--(Data!$B$95:$AGQ$95&lt;&gt;"")*(Data!B76:AGQ76&lt;&gt;""))</f>
        <v>0</v>
      </c>
      <c r="BV61" s="2" cm="1">
        <f t="array" ref="BV61">SUMPRODUCT(--(Data!$B$96:$AGQ$96&lt;&gt;"")*(Data!B76:AGQ76&lt;&gt;""))</f>
        <v>0</v>
      </c>
      <c r="BW61" s="2" cm="1">
        <f t="array" ref="BW61">SUMPRODUCT(--(Data!$B$97:$AGQ$97&lt;&gt;"")*(Data!B76:AGQ76&lt;&gt;""))</f>
        <v>0</v>
      </c>
      <c r="BX61" s="2" cm="1">
        <f t="array" ref="BX61">SUMPRODUCT(--(Data!$B$98:$AGQ$98&lt;&gt;"")*(Data!B76:AGQ76&lt;&gt;""))</f>
        <v>0</v>
      </c>
      <c r="BY61" s="2" cm="1">
        <f t="array" ref="BY61">SUMPRODUCT(--(Data!$B$99:$AGQ$99&lt;&gt;"")*(Data!B76:AGQ76&lt;&gt;""))</f>
        <v>0</v>
      </c>
      <c r="BZ61" s="2" cm="1">
        <f t="array" ref="BZ61">SUMPRODUCT(--(Data!$B$100:$AGQ$100&lt;&gt;"")*(Data!B76:AGQ76&lt;&gt;""))</f>
        <v>0</v>
      </c>
      <c r="CA61" s="2" cm="1">
        <f t="array" ref="CA61">SUMPRODUCT(--(Data!$B$101:$AGQ$101&lt;&gt;"")*(Data!B76:AGQ76&lt;&gt;""))</f>
        <v>0</v>
      </c>
      <c r="CB61" s="2" cm="1">
        <f t="array" ref="CB61">SUMPRODUCT(--(Data!$B$102:$AGQ$102&lt;&gt;"")*(Data!B76:AGQ76&lt;&gt;""))</f>
        <v>0</v>
      </c>
      <c r="CC61" s="2" cm="1">
        <f t="array" ref="CC61">SUMPRODUCT(--(Data!$B$103:$AGQ$103&lt;&gt;"")*(Data!B76:AGQ76&lt;&gt;""))</f>
        <v>0</v>
      </c>
      <c r="CD61" s="2" cm="1">
        <f t="array" ref="CD61">SUMPRODUCT(--(Data!$B$104:$AGQ$104&lt;&gt;"")*(Data!B76:AGQ76&lt;&gt;""))</f>
        <v>0</v>
      </c>
      <c r="CE61" s="2" cm="1">
        <f t="array" ref="CE61">SUMPRODUCT(--(Data!$B$105:$AGQ$105&lt;&gt;"")*(Data!B76:AGQ76&lt;&gt;""))</f>
        <v>0</v>
      </c>
      <c r="CF61" s="2" cm="1">
        <f t="array" ref="CF61">SUMPRODUCT(--(Data!$B$106:$AGQ$106&lt;&gt;"")*(Data!B76:AGQ76&lt;&gt;""))</f>
        <v>0</v>
      </c>
      <c r="CG61" s="2" cm="1">
        <f t="array" ref="CG61">SUMPRODUCT(--(Data!$B$107:$AGQ$107&lt;&gt;"")*(Data!B76:AGQ76&lt;&gt;""))</f>
        <v>0</v>
      </c>
      <c r="CH61" s="2" cm="1">
        <f t="array" ref="CH61">SUMPRODUCT(--(Data!$B$108:$AGQ$108&lt;&gt;"")*(Data!B76:AGQ76&lt;&gt;""))</f>
        <v>0</v>
      </c>
      <c r="CI61" s="2" cm="1">
        <f t="array" ref="CI61">SUMPRODUCT(--(Data!$B$109:$AGQ$109&lt;&gt;"")*(Data!B76:AGQ76&lt;&gt;""))</f>
        <v>0</v>
      </c>
      <c r="CJ61" s="2" cm="1">
        <f t="array" ref="CJ61">SUMPRODUCT(--(Data!$B$110:$AGQ$110&lt;&gt;"")*(Data!B76:AGQ76&lt;&gt;""))</f>
        <v>0</v>
      </c>
      <c r="CK61" s="2" cm="1">
        <f t="array" ref="CK61">SUMPRODUCT(--(Data!$B$111:$AGQ$111&lt;&gt;"")*(Data!B76:AGQ76&lt;&gt;""))</f>
        <v>0</v>
      </c>
      <c r="CL61" s="2" cm="1">
        <f t="array" ref="CL61">SUMPRODUCT(--(Data!$B$112:$AGQ$112&lt;&gt;"")*(Data!B76:AGQ76&lt;&gt;""))</f>
        <v>0</v>
      </c>
      <c r="CM61" s="2" cm="1">
        <f t="array" ref="CM61">SUMPRODUCT(--(Data!$B$113:$AGQ$113&lt;&gt;"")*(Data!B76:AGQ76&lt;&gt;""))</f>
        <v>0</v>
      </c>
      <c r="CN61" s="2" cm="1">
        <f t="array" ref="CN61">SUMPRODUCT(--(Data!$B$114:$AGQ$114&lt;&gt;"")*(Data!B76:AGQ76&lt;&gt;""))</f>
        <v>0</v>
      </c>
      <c r="CO61" s="2" cm="1">
        <f t="array" ref="CO61">SUMPRODUCT(--(Data!$B$115:$AGQ$115&lt;&gt;"")*(Data!B76:AGQ76&lt;&gt;""))</f>
        <v>0</v>
      </c>
      <c r="CP61" s="2" cm="1">
        <f t="array" ref="CP61">SUMPRODUCT(--(Data!$B$116:$AGQ$116&lt;&gt;"")*(Data!B76:AGQ76&lt;&gt;""))</f>
        <v>0</v>
      </c>
      <c r="CQ61" s="2" cm="1">
        <f t="array" ref="CQ61">SUMPRODUCT(--(Data!$B$117:$AGQ$117&lt;&gt;"")*(Data!B76:AGQ76&lt;&gt;""))</f>
        <v>0</v>
      </c>
      <c r="CR61" s="2" cm="1">
        <f t="array" ref="CR61">SUMPRODUCT(--(Data!$B$118:$AGQ$118&lt;&gt;"")*(Data!B76:AGQ76&lt;&gt;""))</f>
        <v>0</v>
      </c>
      <c r="CS61" s="2" cm="1">
        <f t="array" ref="CS61">SUMPRODUCT(--(Data!$B$119:$AGQ$119&lt;&gt;"")*(Data!B76:AGQ76&lt;&gt;""))</f>
        <v>0</v>
      </c>
      <c r="CT61" s="2" cm="1">
        <f t="array" ref="CT61">SUMPRODUCT(--(Data!$B$120:$AGQ$120&lt;&gt;"")*(Data!B76:AGQ76&lt;&gt;""))</f>
        <v>0</v>
      </c>
      <c r="CU61" s="2" cm="1">
        <f t="array" ref="CU61">SUMPRODUCT(--(Data!$B$121:$AGQ$121&lt;&gt;"")*(Data!B76:AGQ76&lt;&gt;""))</f>
        <v>0</v>
      </c>
      <c r="CV61" s="2" cm="1">
        <f t="array" ref="CV61">SUMPRODUCT(--(Data!$B$122:$AGQ$122&lt;&gt;"")*(Data!B76:AGQ76&lt;&gt;""))</f>
        <v>0</v>
      </c>
      <c r="CW61" s="2" cm="1">
        <f t="array" ref="CW61">SUMPRODUCT(--(Data!$B$123:$AGQ$123&lt;&gt;"")*(Data!B76:AGQ76&lt;&gt;""))</f>
        <v>0</v>
      </c>
      <c r="CX61" s="2" cm="1">
        <f t="array" ref="CX61">SUMPRODUCT(--(Data!$B$124:$AGQ$124&lt;&gt;"")*(Data!B76:AGQ76&lt;&gt;""))</f>
        <v>0</v>
      </c>
      <c r="CY61" s="2" cm="1">
        <f t="array" ref="CY61">SUMPRODUCT(--(Data!$B$125:$AGQ$125&lt;&gt;"")*(Data!B76:AGQ76&lt;&gt;""))</f>
        <v>0</v>
      </c>
      <c r="CZ61" s="2" cm="1">
        <f t="array" ref="CZ61">SUMPRODUCT(--(Data!$B$126:$AGQ$126&lt;&gt;"")*(Data!B76:AGQ76&lt;&gt;""))</f>
        <v>0</v>
      </c>
      <c r="DA61" s="2" cm="1">
        <f t="array" ref="DA61">SUMPRODUCT(--(Data!$B$127:$AGQ$127&lt;&gt;"")*(Data!B76:AGQ76&lt;&gt;""))</f>
        <v>0</v>
      </c>
      <c r="DB61" s="2" cm="1">
        <f t="array" ref="DB61">SUMPRODUCT(--(Data!$B$128:$AGQ$128&lt;&gt;"")*(Data!B76:AGQ76&lt;&gt;""))</f>
        <v>0</v>
      </c>
      <c r="DC61" s="2" cm="1">
        <f t="array" ref="DC61">SUMPRODUCT(--(Data!$B$129:$AGQ$129&lt;&gt;"")*(Data!B76:AGQ76&lt;&gt;""))</f>
        <v>0</v>
      </c>
      <c r="DD61" s="2" cm="1">
        <f t="array" ref="DD61">SUMPRODUCT(--(Data!$B$130:$AGQ$130&lt;&gt;"")*(Data!B76:AGQ76&lt;&gt;""))</f>
        <v>0</v>
      </c>
      <c r="DE61" s="2" cm="1">
        <f t="array" ref="DE61">SUMPRODUCT(--(Data!$B$131:$AGQ$131&lt;&gt;"")*(Data!B76:AGQ76&lt;&gt;""))</f>
        <v>0</v>
      </c>
      <c r="DF61" s="2" cm="1">
        <f t="array" ref="DF61">SUMPRODUCT(--(Data!$B$132:$AGQ$132&lt;&gt;"")*(Data!B76:AGQ76&lt;&gt;""))</f>
        <v>0</v>
      </c>
      <c r="DG61" s="2" cm="1">
        <f t="array" ref="DG61">SUMPRODUCT(--(Data!$B$133:$AGQ$133&lt;&gt;"")*(Data!B76:AGQ76&lt;&gt;""))</f>
        <v>0</v>
      </c>
      <c r="DH61" s="2" cm="1">
        <f t="array" ref="DH61">SUMPRODUCT(--(Data!$B$134:$AGQ$134&lt;&gt;"")*(Data!B76:AGQ76&lt;&gt;""))</f>
        <v>0</v>
      </c>
      <c r="DI61" s="2" cm="1">
        <f t="array" ref="DI61">SUMPRODUCT(--(Data!$B$135:$AGQ$135&lt;&gt;"")*(Data!B76:AGQ76&lt;&gt;""))</f>
        <v>0</v>
      </c>
      <c r="DJ61" s="2" cm="1">
        <f t="array" ref="DJ61">SUMPRODUCT(--(Data!$B$136:$AGQ$136&lt;&gt;"")*(Data!B76:AGQ76&lt;&gt;""))</f>
        <v>0</v>
      </c>
      <c r="DK61" s="2" cm="1">
        <f t="array" ref="DK61">SUMPRODUCT(--(Data!$B$137:$AGQ$137&lt;&gt;"")*(Data!B76:AGQ76&lt;&gt;""))</f>
        <v>0</v>
      </c>
      <c r="DL61" s="2" cm="1">
        <f t="array" ref="DL61">SUMPRODUCT(--(Data!$B$138:$AGQ$138&lt;&gt;"")*(Data!B76:AGQ76&lt;&gt;""))</f>
        <v>0</v>
      </c>
      <c r="DM61" s="2" cm="1">
        <f t="array" ref="DM61">SUMPRODUCT(--(Data!$B$139:$AGQ$139&lt;&gt;"")*(Data!B76:AGQ76&lt;&gt;""))</f>
        <v>0</v>
      </c>
      <c r="DN61" s="2" cm="1">
        <f t="array" ref="DN61">SUMPRODUCT(--(Data!$B$140:$AGQ$140&lt;&gt;"")*(Data!B76:AGQ76&lt;&gt;""))</f>
        <v>0</v>
      </c>
      <c r="DO61" s="2" cm="1">
        <f t="array" ref="DO61">SUMPRODUCT(--(Data!$B$141:$AGQ$141&lt;&gt;"")*(Data!B76:AGQ76&lt;&gt;""))</f>
        <v>0</v>
      </c>
      <c r="DP61" s="2" cm="1">
        <f t="array" ref="DP61">SUMPRODUCT(--(Data!$B$142:$AGQ$142&lt;&gt;"")*(Data!B76:AGQ76&lt;&gt;""))</f>
        <v>0</v>
      </c>
      <c r="DQ61" s="2" cm="1">
        <f t="array" ref="DQ61">SUMPRODUCT(--(Data!$B$143:$AGQ$143&lt;&gt;"")*(Data!B76:AGQ76&lt;&gt;""))</f>
        <v>0</v>
      </c>
      <c r="DR61" s="2" cm="1">
        <f t="array" ref="DR61">SUMPRODUCT(--(Data!$B$144:$AGQ$144&lt;&gt;"")*(Data!B76:AGQ76&lt;&gt;""))</f>
        <v>0</v>
      </c>
      <c r="DS61" s="2" cm="1">
        <f t="array" ref="DS61">SUMPRODUCT(--(Data!$B$145:$AGQ$145&lt;&gt;"")*(Data!B76:AGQ76&lt;&gt;""))</f>
        <v>0</v>
      </c>
      <c r="DT61" s="2" cm="1">
        <f t="array" ref="DT61">SUMPRODUCT(--(Data!$B$146:$AGQ$146&lt;&gt;"")*(Data!B76:AGQ76&lt;&gt;""))</f>
        <v>0</v>
      </c>
      <c r="DU61" s="2" cm="1">
        <f t="array" ref="DU61">SUMPRODUCT(--(Data!$B$147:$AGQ$147&lt;&gt;"")*(Data!B76:AGQ76&lt;&gt;""))</f>
        <v>0</v>
      </c>
      <c r="DV61" s="2" cm="1">
        <f t="array" ref="DV61">SUMPRODUCT(--(Data!$B$148:$AGQ$148&lt;&gt;"")*(Data!B76:AGQ76&lt;&gt;""))</f>
        <v>0</v>
      </c>
      <c r="DW61" s="2" cm="1">
        <f t="array" ref="DW61">SUMPRODUCT(--(Data!$B$149:$AGQ$149&lt;&gt;"")*(Data!B76:AGQ76&lt;&gt;""))</f>
        <v>0</v>
      </c>
      <c r="DX61" s="2" cm="1">
        <f t="array" ref="DX61">SUMPRODUCT(--(Data!$B$150:$AGQ$150&lt;&gt;"")*(Data!B76:AGQ76&lt;&gt;""))</f>
        <v>0</v>
      </c>
      <c r="DY61" s="2" cm="1">
        <f t="array" ref="DY61">SUMPRODUCT(--(Data!$B$151:$AGQ$151&lt;&gt;"")*(Data!B76:AGQ76&lt;&gt;""))</f>
        <v>0</v>
      </c>
      <c r="DZ61" s="2" cm="1">
        <f t="array" ref="DZ61">SUMPRODUCT(--(Data!$B$152:$AGQ$152&lt;&gt;"")*(Data!B76:AGQ76&lt;&gt;""))</f>
        <v>0</v>
      </c>
      <c r="EA61" s="2" cm="1">
        <f t="array" ref="EA61">SUMPRODUCT(--(Data!$B$153:$AGQ$153&lt;&gt;"")*(Data!B76:AGQ76&lt;&gt;""))</f>
        <v>0</v>
      </c>
      <c r="EB61" s="2" cm="1">
        <f t="array" ref="EB61">SUMPRODUCT(--(Data!$B$154:$AGQ$154&lt;&gt;"")*(Data!B76:AGQ76&lt;&gt;""))</f>
        <v>0</v>
      </c>
      <c r="EC61" s="2" cm="1">
        <f t="array" ref="EC61">SUMPRODUCT(--(Data!$B$155:$AGQ$155&lt;&gt;"")*(Data!B76:AGQ76&lt;&gt;""))</f>
        <v>0</v>
      </c>
      <c r="ED61" s="2" cm="1">
        <f t="array" ref="ED61">SUMPRODUCT(--(Data!$B$156:$AGQ$156&lt;&gt;"")*(Data!B76:AGQ76&lt;&gt;""))</f>
        <v>0</v>
      </c>
      <c r="EE61" s="2" cm="1">
        <f t="array" ref="EE61">SUMPRODUCT(--(Data!$B$157:$AGQ$157&lt;&gt;"")*(Data!B76:AGQ76&lt;&gt;""))</f>
        <v>0</v>
      </c>
      <c r="EF61" s="2" cm="1">
        <f t="array" ref="EF61">SUMPRODUCT(--(Data!$B$158:$AGQ$158&lt;&gt;"")*(Data!B76:AGQ76&lt;&gt;""))</f>
        <v>0</v>
      </c>
      <c r="EG61" s="2" cm="1">
        <f t="array" ref="EG61">SUMPRODUCT(--(Data!$B$159:$AGQ$159&lt;&gt;"")*(Data!B76:AGQ76&lt;&gt;""))</f>
        <v>0</v>
      </c>
      <c r="EH61" s="2" cm="1">
        <f t="array" ref="EH61">SUMPRODUCT(--(Data!$B$160:$AGQ$160&lt;&gt;"")*(Data!B76:AGQ76&lt;&gt;""))</f>
        <v>0</v>
      </c>
      <c r="EI61" s="2" cm="1">
        <f t="array" ref="EI61">SUMPRODUCT(--(Data!$B$161:$AGQ$161&lt;&gt;"")*(Data!B76:AGQ76&lt;&gt;""))</f>
        <v>0</v>
      </c>
      <c r="EJ61" s="2" cm="1">
        <f t="array" ref="EJ61">SUMPRODUCT(--(Data!$B$162:$AGQ$162&lt;&gt;"")*(Data!B76:AGQ76&lt;&gt;""))</f>
        <v>0</v>
      </c>
      <c r="EK61" s="2" cm="1">
        <f t="array" ref="EK61">SUMPRODUCT(--(Data!$B$163:$AGQ$163&lt;&gt;"")*(Data!B76:AGQ76&lt;&gt;""))</f>
        <v>0</v>
      </c>
      <c r="EL61" s="2" cm="1">
        <f t="array" ref="EL61">SUMPRODUCT(--(Data!$B$164:$AGQ$164&lt;&gt;"")*(Data!B76:AGQ76&lt;&gt;""))</f>
        <v>0</v>
      </c>
      <c r="EM61" s="2" cm="1">
        <f t="array" ref="EM61">SUMPRODUCT(--(Data!$B$165:$AGQ$165&lt;&gt;"")*(Data!B76:AGQ76&lt;&gt;""))</f>
        <v>0</v>
      </c>
      <c r="EN61" s="2" cm="1">
        <f t="array" ref="EN61">SUMPRODUCT(--(Data!$B$166:$AGQ$166&lt;&gt;"")*(Data!B76:AGQ76&lt;&gt;""))</f>
        <v>0</v>
      </c>
      <c r="EU61" s="2" t="str">
        <f t="shared" si="2"/>
        <v>OKVIS</v>
      </c>
      <c r="EV61" s="2">
        <f t="shared" si="3"/>
        <v>16</v>
      </c>
    </row>
    <row r="62" spans="1:152" x14ac:dyDescent="0.25">
      <c r="A62" s="1" t="str">
        <f>Data!A77</f>
        <v>RGBDSLAMv2</v>
      </c>
      <c r="B62" s="12" t="s">
        <v>752</v>
      </c>
      <c r="C62" s="2" cm="1">
        <f t="array" ref="C62">SUMPRODUCT(--(Data!$B$25:$AGQ$25&lt;&gt;"")*(Data!B77:AGQ77&lt;&gt;""))</f>
        <v>0</v>
      </c>
      <c r="D62" s="2" cm="1">
        <f t="array" ref="D62">SUMPRODUCT(--(Data!$B$26:$AGQ$26&lt;&gt;"")*(Data!B77:AGQ77&lt;&gt;""))</f>
        <v>25</v>
      </c>
      <c r="E62" s="2" cm="1">
        <f t="array" ref="E62">SUMPRODUCT(--(Data!$B$27:$AGQ$27&lt;&gt;"")*(Data!B77:AGQ77&lt;&gt;""))</f>
        <v>0</v>
      </c>
      <c r="F62" s="2" cm="1">
        <f t="array" ref="F62">SUMPRODUCT(--(Data!$B$28:$AGQ$28&lt;&gt;"")*(Data!B77:AGQ77&lt;&gt;""))</f>
        <v>0</v>
      </c>
      <c r="G62" s="2" cm="1">
        <f t="array" ref="G62">SUMPRODUCT(--(Data!$B$29:$AGQ$29&lt;&gt;"")*(Data!B77:AGQ77&lt;&gt;""))</f>
        <v>0</v>
      </c>
      <c r="H62" s="2" cm="1">
        <f t="array" ref="H62">SUMPRODUCT(--(Data!$B$30:$AGQ$30&lt;&gt;"")*(Data!B77:AGQ77&lt;&gt;""))</f>
        <v>0</v>
      </c>
      <c r="I62" s="2" cm="1">
        <f t="array" ref="I62">SUMPRODUCT(--(Data!$B$31:$AGQ$31&lt;&gt;"")*(Data!B77:AGQ77&lt;&gt;""))</f>
        <v>0</v>
      </c>
      <c r="J62" s="2" cm="1">
        <f t="array" ref="J62">SUMPRODUCT(--(Data!$B$32:$AGQ$32&lt;&gt;"")*(Data!B77:AGQ77&lt;&gt;""))</f>
        <v>0</v>
      </c>
      <c r="K62" s="2" cm="1">
        <f t="array" ref="K62">SUMPRODUCT(--(Data!$B$33:$AGQ$33&lt;&gt;"")*(Data!B77:AGQ77&lt;&gt;""))</f>
        <v>0</v>
      </c>
      <c r="L62" s="2" cm="1">
        <f t="array" ref="L62">SUMPRODUCT(--(Data!$B$34:$AGQ$34&lt;&gt;"")*(Data!B77:AGQ77&lt;&gt;""))</f>
        <v>0</v>
      </c>
      <c r="M62" s="2" cm="1">
        <f t="array" ref="M62">SUMPRODUCT(--(Data!$B$35:$AGQ$35&lt;&gt;"")*(Data!B77:AGQ77&lt;&gt;""))</f>
        <v>0</v>
      </c>
      <c r="N62" s="2" cm="1">
        <f t="array" ref="N62">SUMPRODUCT(--(Data!$B$36:$AGQ$36&lt;&gt;"")*(Data!B77:AGQ77&lt;&gt;""))</f>
        <v>0</v>
      </c>
      <c r="O62" s="2" cm="1">
        <f t="array" ref="O62">SUMPRODUCT(--(Data!$B$37:$AGQ$37&lt;&gt;"")*(Data!B77:AGQ77&lt;&gt;""))</f>
        <v>0</v>
      </c>
      <c r="P62" s="2" cm="1">
        <f t="array" ref="P62">SUMPRODUCT(--(Data!$B$38:$AGQ$38&lt;&gt;"")*(Data!B77:AGQ77&lt;&gt;""))</f>
        <v>0</v>
      </c>
      <c r="Q62" s="2" cm="1">
        <f t="array" ref="Q62">SUMPRODUCT(--(Data!$B$39:$AGQ$39&lt;&gt;"")*(Data!B77:AGQ77&lt;&gt;""))</f>
        <v>0</v>
      </c>
      <c r="R62" s="2" cm="1">
        <f t="array" ref="R62">SUMPRODUCT(--(Data!$B$40:$AGQ$40&lt;&gt;"")*(Data!B77:AGQ77&lt;&gt;""))</f>
        <v>0</v>
      </c>
      <c r="S62" s="2" cm="1">
        <f t="array" ref="S62">SUMPRODUCT(--(Data!$B$41:$AGQ$41&lt;&gt;"")*(Data!B77:AGQ77&lt;&gt;""))</f>
        <v>12</v>
      </c>
      <c r="T62" s="2" cm="1">
        <f t="array" ref="T62">SUMPRODUCT(--(Data!$B$42:$AGQ$42&lt;&gt;"")*(Data!B77:AGQ77&lt;&gt;""))</f>
        <v>0</v>
      </c>
      <c r="U62" s="2" cm="1">
        <f t="array" ref="U62">SUMPRODUCT(--(Data!$B$43:$AGQ$43&lt;&gt;"")*(Data!B77:AGQ77&lt;&gt;""))</f>
        <v>0</v>
      </c>
      <c r="V62" s="2" cm="1">
        <f t="array" ref="V62">SUMPRODUCT(--(Data!$B$44:$AGQ$44&lt;&gt;"")*(Data!B77:AGQ77&lt;&gt;""))</f>
        <v>0</v>
      </c>
      <c r="W62" s="2" cm="1">
        <f t="array" ref="W62">SUMPRODUCT(--(Data!$B$45:$AGQ$45&lt;&gt;"")*(Data!B77:AGQ77&lt;&gt;""))</f>
        <v>0</v>
      </c>
      <c r="X62" s="2" cm="1">
        <f t="array" ref="X62">SUMPRODUCT(--(Data!$B$46:$AGQ$46&lt;&gt;"")*(Data!B77:AGQ77&lt;&gt;""))</f>
        <v>0</v>
      </c>
      <c r="Y62" s="2" cm="1">
        <f t="array" ref="Y62">SUMPRODUCT(--(Data!$B$47:$AGQ$47&lt;&gt;"")*(Data!B77:AGQ77&lt;&gt;""))</f>
        <v>0</v>
      </c>
      <c r="Z62" s="2" cm="1">
        <f t="array" ref="Z62">SUMPRODUCT(--(Data!$B$48:$AGQ$48&lt;&gt;"")*(Data!B77:AGQ77&lt;&gt;""))</f>
        <v>0</v>
      </c>
      <c r="AA62" s="2" cm="1">
        <f t="array" ref="AA62">SUMPRODUCT(--(Data!$B$49:$AGQ$49&lt;&gt;"")*(Data!B77:AGQ77&lt;&gt;""))</f>
        <v>0</v>
      </c>
      <c r="AB62" s="2" cm="1">
        <f t="array" ref="AB62">SUMPRODUCT(--(Data!$B$50:$AGQ$50&lt;&gt;"")*(Data!B77:AGQ77&lt;&gt;""))</f>
        <v>0</v>
      </c>
      <c r="AC62" s="2" cm="1">
        <f t="array" ref="AC62">SUMPRODUCT(--(Data!$B$51:$AGQ$51&lt;&gt;"")*(Data!B77:AGQ77&lt;&gt;""))</f>
        <v>0</v>
      </c>
      <c r="AD62" s="2" cm="1">
        <f t="array" ref="AD62">SUMPRODUCT(--(Data!$B$52:$AGQ$52&lt;&gt;"")*(Data!B77:AGQ77&lt;&gt;""))</f>
        <v>0</v>
      </c>
      <c r="AE62" s="2" cm="1">
        <f t="array" ref="AE62">SUMPRODUCT(--(Data!$B$53:$AGQ$53&lt;&gt;"")*(Data!B77:AGQ77&lt;&gt;""))</f>
        <v>0</v>
      </c>
      <c r="AF62" s="2" cm="1">
        <f t="array" ref="AF62">SUMPRODUCT(--(Data!$B$54:$AGQ$54&lt;&gt;"")*(Data!B77:AGQ77&lt;&gt;""))</f>
        <v>0</v>
      </c>
      <c r="AG62" s="2" cm="1">
        <f t="array" ref="AG62">SUMPRODUCT(--(Data!$B$55:$AGQ$55&lt;&gt;"")*(Data!B77:AGQ77&lt;&gt;""))</f>
        <v>0</v>
      </c>
      <c r="AH62" s="2" cm="1">
        <f t="array" ref="AH62">SUMPRODUCT(--(Data!$B$56:$AGQ$56&lt;&gt;"")*(Data!B77:AGQ77&lt;&gt;""))</f>
        <v>0</v>
      </c>
      <c r="AI62" s="2" cm="1">
        <f t="array" ref="AI62">SUMPRODUCT(--(Data!$B$57:$AGQ$57&lt;&gt;"")*(Data!B77:AGQ77&lt;&gt;""))</f>
        <v>0</v>
      </c>
      <c r="AJ62" s="2" cm="1">
        <f t="array" ref="AJ62">SUMPRODUCT(--(Data!$B$58:$AGQ$58&lt;&gt;"")*(Data!B77:AGQ77&lt;&gt;""))</f>
        <v>0</v>
      </c>
      <c r="AK62" s="2" cm="1">
        <f t="array" ref="AK62">SUMPRODUCT(--(Data!$B$59:$AGQ$59&lt;&gt;"")*(Data!B77:AGQ77&lt;&gt;""))</f>
        <v>0</v>
      </c>
      <c r="AL62" s="2" cm="1">
        <f t="array" ref="AL62">SUMPRODUCT(--(Data!$B$60:$AGQ$60&lt;&gt;"")*(Data!B77:AGQ77&lt;&gt;""))</f>
        <v>0</v>
      </c>
      <c r="AM62" s="2" cm="1">
        <f t="array" ref="AM62">SUMPRODUCT(--(Data!$B$61:$AGQ$61&lt;&gt;"")*(Data!B77:AGQ77&lt;&gt;""))</f>
        <v>0</v>
      </c>
      <c r="AN62" s="2" cm="1">
        <f t="array" ref="AN62">SUMPRODUCT(--(Data!$B$62:$AGQ$62&lt;&gt;"")*(Data!B77:AGQ77&lt;&gt;""))</f>
        <v>0</v>
      </c>
      <c r="AO62" s="2" cm="1">
        <f t="array" ref="AO62">SUMPRODUCT(--(Data!$B$63:$AGQ$63&lt;&gt;"")*(Data!B77:AGQ77&lt;&gt;""))</f>
        <v>0</v>
      </c>
      <c r="AP62" s="2" cm="1">
        <f t="array" ref="AP62">SUMPRODUCT(--(Data!$B$64:$AGQ$64&lt;&gt;"")*(Data!B77:AGQ77&lt;&gt;""))</f>
        <v>0</v>
      </c>
      <c r="AQ62" s="2" cm="1">
        <f t="array" ref="AQ62">SUMPRODUCT(--(Data!$B$65:$AGQ$65&lt;&gt;"")*(Data!B77:AGQ77&lt;&gt;""))</f>
        <v>0</v>
      </c>
      <c r="AR62" s="2" cm="1">
        <f t="array" ref="AR62">SUMPRODUCT(--(Data!$B$66:$AGQ$66&lt;&gt;"")*(Data!B77:AGQ77&lt;&gt;""))</f>
        <v>0</v>
      </c>
      <c r="AS62" s="2" cm="1">
        <f t="array" ref="AS62">SUMPRODUCT(--(Data!$B$67:$AGQ$67&lt;&gt;"")*(Data!B77:AGQ77&lt;&gt;""))</f>
        <v>0</v>
      </c>
      <c r="AT62" s="2" cm="1">
        <f t="array" ref="AT62">SUMPRODUCT(--(Data!$B$68:$AGQ$68&lt;&gt;"")*(Data!B77:AGQ77&lt;&gt;""))</f>
        <v>0</v>
      </c>
      <c r="AU62" s="2" cm="1">
        <f t="array" ref="AU62">SUMPRODUCT(--(Data!$B$69:$AGQ$69&lt;&gt;"")*(Data!B77:AGQ77&lt;&gt;""))</f>
        <v>0</v>
      </c>
      <c r="AV62" s="2" cm="1">
        <f t="array" ref="AV62">SUMPRODUCT(--(Data!$B$70:$AGQ$70&lt;&gt;"")*(Data!B77:AGQ77&lt;&gt;""))</f>
        <v>0</v>
      </c>
      <c r="AW62" s="2" cm="1">
        <f t="array" ref="AW62">SUMPRODUCT(--(Data!$B$71:$AGQ$71&lt;&gt;"")*(Data!B77:AGQ77&lt;&gt;""))</f>
        <v>0</v>
      </c>
      <c r="AX62" s="2" cm="1">
        <f t="array" ref="AX62">SUMPRODUCT(--(Data!$B$72:$AGQ$72&lt;&gt;"")*(Data!B77:AGQ77&lt;&gt;""))</f>
        <v>0</v>
      </c>
      <c r="AY62" s="2" cm="1">
        <f t="array" ref="AY62">SUMPRODUCT(--(Data!$B$73:$AGQ$73&lt;&gt;"")*(Data!B77:AGQ77&lt;&gt;""))</f>
        <v>0</v>
      </c>
      <c r="AZ62" s="2" cm="1">
        <f t="array" ref="AZ62">SUMPRODUCT(--(Data!$B$74:$AGQ$74&lt;&gt;"")*(Data!B77:AGQ77&lt;&gt;""))</f>
        <v>0</v>
      </c>
      <c r="BA62" s="2" cm="1">
        <f t="array" ref="BA62">SUMPRODUCT(--(Data!$B$75:$AGQ$75&lt;&gt;"")*(Data!B77:AGQ77&lt;&gt;""))</f>
        <v>25</v>
      </c>
      <c r="BB62" s="2" cm="1">
        <f t="array" ref="BB62">SUMPRODUCT(--(Data!$B$76:$AGQ$76&lt;&gt;"")*(Data!B77:AGQ77&lt;&gt;""))</f>
        <v>13</v>
      </c>
      <c r="BC62" s="208"/>
      <c r="BD62" s="2" cm="1">
        <f t="array" ref="BD62">SUMPRODUCT(--(Data!$B$78:$AGQ$78&lt;&gt;"")*(Data!B77:AGQ77&lt;&gt;""))</f>
        <v>13</v>
      </c>
      <c r="BE62" s="2" cm="1">
        <f t="array" ref="BE62">SUMPRODUCT(--(Data!$B$79:$AGQ$79&lt;&gt;"")*(Data!B77:AGQ77&lt;&gt;""))</f>
        <v>6</v>
      </c>
      <c r="BF62" s="2" cm="1">
        <f t="array" ref="BF62">SUMPRODUCT(--(Data!$B$80:$AGQ$80&lt;&gt;"")*(Data!B77:AGQ77&lt;&gt;""))</f>
        <v>6</v>
      </c>
      <c r="BG62" s="2" cm="1">
        <f t="array" ref="BG62">SUMPRODUCT(--(Data!$B$81:$AGQ$81&lt;&gt;"")*(Data!B77:AGQ77&lt;&gt;""))</f>
        <v>6</v>
      </c>
      <c r="BH62" s="2" cm="1">
        <f t="array" ref="BH62">SUMPRODUCT(--(Data!$B$82:$AGQ$82&lt;&gt;"")*(Data!B77:AGQ77&lt;&gt;""))</f>
        <v>6</v>
      </c>
      <c r="BI62" s="2" cm="1">
        <f t="array" ref="BI62">SUMPRODUCT(--(Data!$B$83:$AGQ$83&lt;&gt;"")*(Data!B77:AGQ77&lt;&gt;""))</f>
        <v>4</v>
      </c>
      <c r="BJ62" s="2" cm="1">
        <f t="array" ref="BJ62">SUMPRODUCT(--(Data!$B$84:$AGQ$84&lt;&gt;"")*(Data!B77:AGQ77&lt;&gt;""))</f>
        <v>12</v>
      </c>
      <c r="BK62" s="2" cm="1">
        <f t="array" ref="BK62">SUMPRODUCT(--(Data!$B$85:$AGQ$85&lt;&gt;"")*(Data!B77:AGQ77&lt;&gt;""))</f>
        <v>12</v>
      </c>
      <c r="BL62" s="2" cm="1">
        <f t="array" ref="BL62">SUMPRODUCT(--(Data!$B$86:$AGQ$86&lt;&gt;"")*(Data!B77:AGQ77&lt;&gt;""))</f>
        <v>12</v>
      </c>
      <c r="BM62" s="2" cm="1">
        <f t="array" ref="BM62">SUMPRODUCT(--(Data!$B$87:$AGQ$87&lt;&gt;"")*(Data!B77:AGQ77&lt;&gt;""))</f>
        <v>12</v>
      </c>
      <c r="BN62" s="2" cm="1">
        <f t="array" ref="BN62">SUMPRODUCT(--(Data!$B$88:$AGQ$88&lt;&gt;"")*(Data!B77:AGQ77&lt;&gt;""))</f>
        <v>12</v>
      </c>
      <c r="BO62" s="2" cm="1">
        <f t="array" ref="BO62">SUMPRODUCT(--(Data!$B$89:$AGQ$89&lt;&gt;"")*(Data!B77:AGQ77&lt;&gt;""))</f>
        <v>12</v>
      </c>
      <c r="BP62" s="2" cm="1">
        <f t="array" ref="BP62">SUMPRODUCT(--(Data!$B$90:$AGQ$90&lt;&gt;"")*(Data!B77:AGQ77&lt;&gt;""))</f>
        <v>0</v>
      </c>
      <c r="BQ62" s="2" cm="1">
        <f t="array" ref="BQ62">SUMPRODUCT(--(Data!$B$91:$AGQ$91&lt;&gt;"")*(Data!B77:AGQ77&lt;&gt;""))</f>
        <v>0</v>
      </c>
      <c r="BR62" s="2" cm="1">
        <f t="array" ref="BR62">SUMPRODUCT(--(Data!$B$92:$AGQ$92&lt;&gt;"")*(Data!B77:AGQ77&lt;&gt;""))</f>
        <v>0</v>
      </c>
      <c r="BS62" s="2" cm="1">
        <f t="array" ref="BS62">SUMPRODUCT(--(Data!$B$93:$AGQ$93&lt;&gt;"")*(Data!B77:AGQ77&lt;&gt;""))</f>
        <v>0</v>
      </c>
      <c r="BT62" s="2" cm="1">
        <f t="array" ref="BT62">SUMPRODUCT(--(Data!$B$94:$AGQ$94&lt;&gt;"")*(Data!B77:AGQ77&lt;&gt;""))</f>
        <v>0</v>
      </c>
      <c r="BU62" s="2" cm="1">
        <f t="array" ref="BU62">SUMPRODUCT(--(Data!$B$95:$AGQ$95&lt;&gt;"")*(Data!B77:AGQ77&lt;&gt;""))</f>
        <v>0</v>
      </c>
      <c r="BV62" s="2" cm="1">
        <f t="array" ref="BV62">SUMPRODUCT(--(Data!$B$96:$AGQ$96&lt;&gt;"")*(Data!B77:AGQ77&lt;&gt;""))</f>
        <v>0</v>
      </c>
      <c r="BW62" s="2" cm="1">
        <f t="array" ref="BW62">SUMPRODUCT(--(Data!$B$97:$AGQ$97&lt;&gt;"")*(Data!B77:AGQ77&lt;&gt;""))</f>
        <v>0</v>
      </c>
      <c r="BX62" s="2" cm="1">
        <f t="array" ref="BX62">SUMPRODUCT(--(Data!$B$98:$AGQ$98&lt;&gt;"")*(Data!B77:AGQ77&lt;&gt;""))</f>
        <v>0</v>
      </c>
      <c r="BY62" s="2" cm="1">
        <f t="array" ref="BY62">SUMPRODUCT(--(Data!$B$99:$AGQ$99&lt;&gt;"")*(Data!B77:AGQ77&lt;&gt;""))</f>
        <v>0</v>
      </c>
      <c r="BZ62" s="2" cm="1">
        <f t="array" ref="BZ62">SUMPRODUCT(--(Data!$B$100:$AGQ$100&lt;&gt;"")*(Data!B77:AGQ77&lt;&gt;""))</f>
        <v>0</v>
      </c>
      <c r="CA62" s="2" cm="1">
        <f t="array" ref="CA62">SUMPRODUCT(--(Data!$B$101:$AGQ$101&lt;&gt;"")*(Data!B77:AGQ77&lt;&gt;""))</f>
        <v>0</v>
      </c>
      <c r="CB62" s="2" cm="1">
        <f t="array" ref="CB62">SUMPRODUCT(--(Data!$B$102:$AGQ$102&lt;&gt;"")*(Data!B77:AGQ77&lt;&gt;""))</f>
        <v>0</v>
      </c>
      <c r="CC62" s="2" cm="1">
        <f t="array" ref="CC62">SUMPRODUCT(--(Data!$B$103:$AGQ$103&lt;&gt;"")*(Data!B77:AGQ77&lt;&gt;""))</f>
        <v>0</v>
      </c>
      <c r="CD62" s="2" cm="1">
        <f t="array" ref="CD62">SUMPRODUCT(--(Data!$B$104:$AGQ$104&lt;&gt;"")*(Data!B77:AGQ77&lt;&gt;""))</f>
        <v>0</v>
      </c>
      <c r="CE62" s="2" cm="1">
        <f t="array" ref="CE62">SUMPRODUCT(--(Data!$B$105:$AGQ$105&lt;&gt;"")*(Data!B77:AGQ77&lt;&gt;""))</f>
        <v>0</v>
      </c>
      <c r="CF62" s="2" cm="1">
        <f t="array" ref="CF62">SUMPRODUCT(--(Data!$B$106:$AGQ$106&lt;&gt;"")*(Data!B77:AGQ77&lt;&gt;""))</f>
        <v>0</v>
      </c>
      <c r="CG62" s="2" cm="1">
        <f t="array" ref="CG62">SUMPRODUCT(--(Data!$B$107:$AGQ$107&lt;&gt;"")*(Data!B77:AGQ77&lt;&gt;""))</f>
        <v>0</v>
      </c>
      <c r="CH62" s="2" cm="1">
        <f t="array" ref="CH62">SUMPRODUCT(--(Data!$B$108:$AGQ$108&lt;&gt;"")*(Data!B77:AGQ77&lt;&gt;""))</f>
        <v>0</v>
      </c>
      <c r="CI62" s="2" cm="1">
        <f t="array" ref="CI62">SUMPRODUCT(--(Data!$B$109:$AGQ$109&lt;&gt;"")*(Data!B77:AGQ77&lt;&gt;""))</f>
        <v>0</v>
      </c>
      <c r="CJ62" s="2" cm="1">
        <f t="array" ref="CJ62">SUMPRODUCT(--(Data!$B$110:$AGQ$110&lt;&gt;"")*(Data!B77:AGQ77&lt;&gt;""))</f>
        <v>0</v>
      </c>
      <c r="CK62" s="2" cm="1">
        <f t="array" ref="CK62">SUMPRODUCT(--(Data!$B$111:$AGQ$111&lt;&gt;"")*(Data!B77:AGQ77&lt;&gt;""))</f>
        <v>0</v>
      </c>
      <c r="CL62" s="2" cm="1">
        <f t="array" ref="CL62">SUMPRODUCT(--(Data!$B$112:$AGQ$112&lt;&gt;"")*(Data!B77:AGQ77&lt;&gt;""))</f>
        <v>0</v>
      </c>
      <c r="CM62" s="2" cm="1">
        <f t="array" ref="CM62">SUMPRODUCT(--(Data!$B$113:$AGQ$113&lt;&gt;"")*(Data!B77:AGQ77&lt;&gt;""))</f>
        <v>0</v>
      </c>
      <c r="CN62" s="2" cm="1">
        <f t="array" ref="CN62">SUMPRODUCT(--(Data!$B$114:$AGQ$114&lt;&gt;"")*(Data!B77:AGQ77&lt;&gt;""))</f>
        <v>0</v>
      </c>
      <c r="CO62" s="2" cm="1">
        <f t="array" ref="CO62">SUMPRODUCT(--(Data!$B$115:$AGQ$115&lt;&gt;"")*(Data!B77:AGQ77&lt;&gt;""))</f>
        <v>0</v>
      </c>
      <c r="CP62" s="2" cm="1">
        <f t="array" ref="CP62">SUMPRODUCT(--(Data!$B$116:$AGQ$116&lt;&gt;"")*(Data!B77:AGQ77&lt;&gt;""))</f>
        <v>0</v>
      </c>
      <c r="CQ62" s="2" cm="1">
        <f t="array" ref="CQ62">SUMPRODUCT(--(Data!$B$117:$AGQ$117&lt;&gt;"")*(Data!B77:AGQ77&lt;&gt;""))</f>
        <v>0</v>
      </c>
      <c r="CR62" s="2" cm="1">
        <f t="array" ref="CR62">SUMPRODUCT(--(Data!$B$118:$AGQ$118&lt;&gt;"")*(Data!B77:AGQ77&lt;&gt;""))</f>
        <v>0</v>
      </c>
      <c r="CS62" s="2" cm="1">
        <f t="array" ref="CS62">SUMPRODUCT(--(Data!$B$119:$AGQ$119&lt;&gt;"")*(Data!B77:AGQ77&lt;&gt;""))</f>
        <v>0</v>
      </c>
      <c r="CT62" s="2" cm="1">
        <f t="array" ref="CT62">SUMPRODUCT(--(Data!$B$120:$AGQ$120&lt;&gt;"")*(Data!B77:AGQ77&lt;&gt;""))</f>
        <v>0</v>
      </c>
      <c r="CU62" s="2" cm="1">
        <f t="array" ref="CU62">SUMPRODUCT(--(Data!$B$121:$AGQ$121&lt;&gt;"")*(Data!B77:AGQ77&lt;&gt;""))</f>
        <v>0</v>
      </c>
      <c r="CV62" s="2" cm="1">
        <f t="array" ref="CV62">SUMPRODUCT(--(Data!$B$122:$AGQ$122&lt;&gt;"")*(Data!B77:AGQ77&lt;&gt;""))</f>
        <v>0</v>
      </c>
      <c r="CW62" s="2" cm="1">
        <f t="array" ref="CW62">SUMPRODUCT(--(Data!$B$123:$AGQ$123&lt;&gt;"")*(Data!B77:AGQ77&lt;&gt;""))</f>
        <v>0</v>
      </c>
      <c r="CX62" s="2" cm="1">
        <f t="array" ref="CX62">SUMPRODUCT(--(Data!$B$124:$AGQ$124&lt;&gt;"")*(Data!B77:AGQ77&lt;&gt;""))</f>
        <v>0</v>
      </c>
      <c r="CY62" s="2" cm="1">
        <f t="array" ref="CY62">SUMPRODUCT(--(Data!$B$125:$AGQ$125&lt;&gt;"")*(Data!B77:AGQ77&lt;&gt;""))</f>
        <v>0</v>
      </c>
      <c r="CZ62" s="2" cm="1">
        <f t="array" ref="CZ62">SUMPRODUCT(--(Data!$B$126:$AGQ$126&lt;&gt;"")*(Data!B77:AGQ77&lt;&gt;""))</f>
        <v>0</v>
      </c>
      <c r="DA62" s="2" cm="1">
        <f t="array" ref="DA62">SUMPRODUCT(--(Data!$B$127:$AGQ$127&lt;&gt;"")*(Data!B77:AGQ77&lt;&gt;""))</f>
        <v>0</v>
      </c>
      <c r="DB62" s="2" cm="1">
        <f t="array" ref="DB62">SUMPRODUCT(--(Data!$B$128:$AGQ$128&lt;&gt;"")*(Data!B77:AGQ77&lt;&gt;""))</f>
        <v>0</v>
      </c>
      <c r="DC62" s="2" cm="1">
        <f t="array" ref="DC62">SUMPRODUCT(--(Data!$B$129:$AGQ$129&lt;&gt;"")*(Data!B77:AGQ77&lt;&gt;""))</f>
        <v>0</v>
      </c>
      <c r="DD62" s="2" cm="1">
        <f t="array" ref="DD62">SUMPRODUCT(--(Data!$B$130:$AGQ$130&lt;&gt;"")*(Data!B77:AGQ77&lt;&gt;""))</f>
        <v>0</v>
      </c>
      <c r="DE62" s="2" cm="1">
        <f t="array" ref="DE62">SUMPRODUCT(--(Data!$B$131:$AGQ$131&lt;&gt;"")*(Data!B77:AGQ77&lt;&gt;""))</f>
        <v>0</v>
      </c>
      <c r="DF62" s="2" cm="1">
        <f t="array" ref="DF62">SUMPRODUCT(--(Data!$B$132:$AGQ$132&lt;&gt;"")*(Data!B77:AGQ77&lt;&gt;""))</f>
        <v>0</v>
      </c>
      <c r="DG62" s="2" cm="1">
        <f t="array" ref="DG62">SUMPRODUCT(--(Data!$B$133:$AGQ$133&lt;&gt;"")*(Data!B77:AGQ77&lt;&gt;""))</f>
        <v>0</v>
      </c>
      <c r="DH62" s="2" cm="1">
        <f t="array" ref="DH62">SUMPRODUCT(--(Data!$B$134:$AGQ$134&lt;&gt;"")*(Data!B77:AGQ77&lt;&gt;""))</f>
        <v>0</v>
      </c>
      <c r="DI62" s="2" cm="1">
        <f t="array" ref="DI62">SUMPRODUCT(--(Data!$B$135:$AGQ$135&lt;&gt;"")*(Data!B77:AGQ77&lt;&gt;""))</f>
        <v>0</v>
      </c>
      <c r="DJ62" s="2" cm="1">
        <f t="array" ref="DJ62">SUMPRODUCT(--(Data!$B$136:$AGQ$136&lt;&gt;"")*(Data!B77:AGQ77&lt;&gt;""))</f>
        <v>0</v>
      </c>
      <c r="DK62" s="2" cm="1">
        <f t="array" ref="DK62">SUMPRODUCT(--(Data!$B$137:$AGQ$137&lt;&gt;"")*(Data!B77:AGQ77&lt;&gt;""))</f>
        <v>0</v>
      </c>
      <c r="DL62" s="2" cm="1">
        <f t="array" ref="DL62">SUMPRODUCT(--(Data!$B$138:$AGQ$138&lt;&gt;"")*(Data!B77:AGQ77&lt;&gt;""))</f>
        <v>0</v>
      </c>
      <c r="DM62" s="2" cm="1">
        <f t="array" ref="DM62">SUMPRODUCT(--(Data!$B$139:$AGQ$139&lt;&gt;"")*(Data!B77:AGQ77&lt;&gt;""))</f>
        <v>0</v>
      </c>
      <c r="DN62" s="2" cm="1">
        <f t="array" ref="DN62">SUMPRODUCT(--(Data!$B$140:$AGQ$140&lt;&gt;"")*(Data!B77:AGQ77&lt;&gt;""))</f>
        <v>0</v>
      </c>
      <c r="DO62" s="2" cm="1">
        <f t="array" ref="DO62">SUMPRODUCT(--(Data!$B$141:$AGQ$141&lt;&gt;"")*(Data!B77:AGQ77&lt;&gt;""))</f>
        <v>0</v>
      </c>
      <c r="DP62" s="2" cm="1">
        <f t="array" ref="DP62">SUMPRODUCT(--(Data!$B$142:$AGQ$142&lt;&gt;"")*(Data!B77:AGQ77&lt;&gt;""))</f>
        <v>0</v>
      </c>
      <c r="DQ62" s="2" cm="1">
        <f t="array" ref="DQ62">SUMPRODUCT(--(Data!$B$143:$AGQ$143&lt;&gt;"")*(Data!B77:AGQ77&lt;&gt;""))</f>
        <v>0</v>
      </c>
      <c r="DR62" s="2" cm="1">
        <f t="array" ref="DR62">SUMPRODUCT(--(Data!$B$144:$AGQ$144&lt;&gt;"")*(Data!B77:AGQ77&lt;&gt;""))</f>
        <v>0</v>
      </c>
      <c r="DS62" s="2" cm="1">
        <f t="array" ref="DS62">SUMPRODUCT(--(Data!$B$145:$AGQ$145&lt;&gt;"")*(Data!B77:AGQ77&lt;&gt;""))</f>
        <v>0</v>
      </c>
      <c r="DT62" s="2" cm="1">
        <f t="array" ref="DT62">SUMPRODUCT(--(Data!$B$146:$AGQ$146&lt;&gt;"")*(Data!B77:AGQ77&lt;&gt;""))</f>
        <v>0</v>
      </c>
      <c r="DU62" s="2" cm="1">
        <f t="array" ref="DU62">SUMPRODUCT(--(Data!$B$147:$AGQ$147&lt;&gt;"")*(Data!B77:AGQ77&lt;&gt;""))</f>
        <v>0</v>
      </c>
      <c r="DV62" s="2" cm="1">
        <f t="array" ref="DV62">SUMPRODUCT(--(Data!$B$148:$AGQ$148&lt;&gt;"")*(Data!B77:AGQ77&lt;&gt;""))</f>
        <v>0</v>
      </c>
      <c r="DW62" s="2" cm="1">
        <f t="array" ref="DW62">SUMPRODUCT(--(Data!$B$149:$AGQ$149&lt;&gt;"")*(Data!B77:AGQ77&lt;&gt;""))</f>
        <v>0</v>
      </c>
      <c r="DX62" s="2" cm="1">
        <f t="array" ref="DX62">SUMPRODUCT(--(Data!$B$150:$AGQ$150&lt;&gt;"")*(Data!B77:AGQ77&lt;&gt;""))</f>
        <v>0</v>
      </c>
      <c r="DY62" s="2" cm="1">
        <f t="array" ref="DY62">SUMPRODUCT(--(Data!$B$151:$AGQ$151&lt;&gt;"")*(Data!B77:AGQ77&lt;&gt;""))</f>
        <v>0</v>
      </c>
      <c r="DZ62" s="2" cm="1">
        <f t="array" ref="DZ62">SUMPRODUCT(--(Data!$B$152:$AGQ$152&lt;&gt;"")*(Data!B77:AGQ77&lt;&gt;""))</f>
        <v>0</v>
      </c>
      <c r="EA62" s="2" cm="1">
        <f t="array" ref="EA62">SUMPRODUCT(--(Data!$B$153:$AGQ$153&lt;&gt;"")*(Data!B77:AGQ77&lt;&gt;""))</f>
        <v>0</v>
      </c>
      <c r="EB62" s="2" cm="1">
        <f t="array" ref="EB62">SUMPRODUCT(--(Data!$B$154:$AGQ$154&lt;&gt;"")*(Data!B77:AGQ77&lt;&gt;""))</f>
        <v>0</v>
      </c>
      <c r="EC62" s="2" cm="1">
        <f t="array" ref="EC62">SUMPRODUCT(--(Data!$B$155:$AGQ$155&lt;&gt;"")*(Data!B77:AGQ77&lt;&gt;""))</f>
        <v>0</v>
      </c>
      <c r="ED62" s="2" cm="1">
        <f t="array" ref="ED62">SUMPRODUCT(--(Data!$B$156:$AGQ$156&lt;&gt;"")*(Data!B77:AGQ77&lt;&gt;""))</f>
        <v>0</v>
      </c>
      <c r="EE62" s="2" cm="1">
        <f t="array" ref="EE62">SUMPRODUCT(--(Data!$B$157:$AGQ$157&lt;&gt;"")*(Data!B77:AGQ77&lt;&gt;""))</f>
        <v>0</v>
      </c>
      <c r="EF62" s="2" cm="1">
        <f t="array" ref="EF62">SUMPRODUCT(--(Data!$B$158:$AGQ$158&lt;&gt;"")*(Data!B77:AGQ77&lt;&gt;""))</f>
        <v>0</v>
      </c>
      <c r="EG62" s="2" cm="1">
        <f t="array" ref="EG62">SUMPRODUCT(--(Data!$B$159:$AGQ$159&lt;&gt;"")*(Data!B77:AGQ77&lt;&gt;""))</f>
        <v>0</v>
      </c>
      <c r="EH62" s="2" cm="1">
        <f t="array" ref="EH62">SUMPRODUCT(--(Data!$B$160:$AGQ$160&lt;&gt;"")*(Data!B77:AGQ77&lt;&gt;""))</f>
        <v>0</v>
      </c>
      <c r="EI62" s="2" cm="1">
        <f t="array" ref="EI62">SUMPRODUCT(--(Data!$B$161:$AGQ$161&lt;&gt;"")*(Data!B77:AGQ77&lt;&gt;""))</f>
        <v>0</v>
      </c>
      <c r="EJ62" s="2" cm="1">
        <f t="array" ref="EJ62">SUMPRODUCT(--(Data!$B$162:$AGQ$162&lt;&gt;"")*(Data!B77:AGQ77&lt;&gt;""))</f>
        <v>0</v>
      </c>
      <c r="EK62" s="2" cm="1">
        <f t="array" ref="EK62">SUMPRODUCT(--(Data!$B$163:$AGQ$163&lt;&gt;"")*(Data!B77:AGQ77&lt;&gt;""))</f>
        <v>0</v>
      </c>
      <c r="EL62" s="2" cm="1">
        <f t="array" ref="EL62">SUMPRODUCT(--(Data!$B$164:$AGQ$164&lt;&gt;"")*(Data!B77:AGQ77&lt;&gt;""))</f>
        <v>0</v>
      </c>
      <c r="EM62" s="2" cm="1">
        <f t="array" ref="EM62">SUMPRODUCT(--(Data!$B$165:$AGQ$165&lt;&gt;"")*(Data!B77:AGQ77&lt;&gt;""))</f>
        <v>0</v>
      </c>
      <c r="EN62" s="2" cm="1">
        <f t="array" ref="EN62">SUMPRODUCT(--(Data!$B$166:$AGQ$166&lt;&gt;"")*(Data!B77:AGQ77&lt;&gt;""))</f>
        <v>0</v>
      </c>
      <c r="EU62" s="2" t="str">
        <f t="shared" si="2"/>
        <v>GLIM</v>
      </c>
      <c r="EV62" s="2">
        <f t="shared" si="3"/>
        <v>14</v>
      </c>
    </row>
    <row r="63" spans="1:152" x14ac:dyDescent="0.25">
      <c r="A63" s="1" t="str">
        <f>Data!A78</f>
        <v>BundleFusion</v>
      </c>
      <c r="B63" s="12" t="s">
        <v>437</v>
      </c>
      <c r="C63" s="2" cm="1">
        <f t="array" ref="C63">SUMPRODUCT(--(Data!$B$25:$AGQ$25&lt;&gt;"")*(Data!B78:AGQ78&lt;&gt;""))</f>
        <v>0</v>
      </c>
      <c r="D63" s="2" cm="1">
        <f t="array" ref="D63">SUMPRODUCT(--(Data!$B$26:$AGQ$26&lt;&gt;"")*(Data!B78:AGQ78&lt;&gt;""))</f>
        <v>17</v>
      </c>
      <c r="E63" s="2" cm="1">
        <f t="array" ref="E63">SUMPRODUCT(--(Data!$B$27:$AGQ$27&lt;&gt;"")*(Data!B78:AGQ78&lt;&gt;""))</f>
        <v>0</v>
      </c>
      <c r="F63" s="2" cm="1">
        <f t="array" ref="F63">SUMPRODUCT(--(Data!$B$28:$AGQ$28&lt;&gt;"")*(Data!B78:AGQ78&lt;&gt;""))</f>
        <v>0</v>
      </c>
      <c r="G63" s="2" cm="1">
        <f t="array" ref="G63">SUMPRODUCT(--(Data!$B$29:$AGQ$29&lt;&gt;"")*(Data!B78:AGQ78&lt;&gt;""))</f>
        <v>0</v>
      </c>
      <c r="H63" s="2" cm="1">
        <f t="array" ref="H63">SUMPRODUCT(--(Data!$B$30:$AGQ$30&lt;&gt;"")*(Data!B78:AGQ78&lt;&gt;""))</f>
        <v>0</v>
      </c>
      <c r="I63" s="2" cm="1">
        <f t="array" ref="I63">SUMPRODUCT(--(Data!$B$31:$AGQ$31&lt;&gt;"")*(Data!B78:AGQ78&lt;&gt;""))</f>
        <v>0</v>
      </c>
      <c r="J63" s="2" cm="1">
        <f t="array" ref="J63">SUMPRODUCT(--(Data!$B$32:$AGQ$32&lt;&gt;"")*(Data!B78:AGQ78&lt;&gt;""))</f>
        <v>0</v>
      </c>
      <c r="K63" s="2" cm="1">
        <f t="array" ref="K63">SUMPRODUCT(--(Data!$B$33:$AGQ$33&lt;&gt;"")*(Data!B78:AGQ78&lt;&gt;""))</f>
        <v>0</v>
      </c>
      <c r="L63" s="2" cm="1">
        <f t="array" ref="L63">SUMPRODUCT(--(Data!$B$34:$AGQ$34&lt;&gt;"")*(Data!B78:AGQ78&lt;&gt;""))</f>
        <v>0</v>
      </c>
      <c r="M63" s="2" cm="1">
        <f t="array" ref="M63">SUMPRODUCT(--(Data!$B$35:$AGQ$35&lt;&gt;"")*(Data!B78:AGQ78&lt;&gt;""))</f>
        <v>0</v>
      </c>
      <c r="N63" s="2" cm="1">
        <f t="array" ref="N63">SUMPRODUCT(--(Data!$B$36:$AGQ$36&lt;&gt;"")*(Data!B78:AGQ78&lt;&gt;""))</f>
        <v>0</v>
      </c>
      <c r="O63" s="2" cm="1">
        <f t="array" ref="O63">SUMPRODUCT(--(Data!$B$37:$AGQ$37&lt;&gt;"")*(Data!B78:AGQ78&lt;&gt;""))</f>
        <v>0</v>
      </c>
      <c r="P63" s="2" cm="1">
        <f t="array" ref="P63">SUMPRODUCT(--(Data!$B$38:$AGQ$38&lt;&gt;"")*(Data!B78:AGQ78&lt;&gt;""))</f>
        <v>0</v>
      </c>
      <c r="Q63" s="2" cm="1">
        <f t="array" ref="Q63">SUMPRODUCT(--(Data!$B$39:$AGQ$39&lt;&gt;"")*(Data!B78:AGQ78&lt;&gt;""))</f>
        <v>0</v>
      </c>
      <c r="R63" s="2" cm="1">
        <f t="array" ref="R63">SUMPRODUCT(--(Data!$B$40:$AGQ$40&lt;&gt;"")*(Data!B78:AGQ78&lt;&gt;""))</f>
        <v>0</v>
      </c>
      <c r="S63" s="2" cm="1">
        <f t="array" ref="S63">SUMPRODUCT(--(Data!$B$41:$AGQ$41&lt;&gt;"")*(Data!B78:AGQ78&lt;&gt;""))</f>
        <v>0</v>
      </c>
      <c r="T63" s="2" cm="1">
        <f t="array" ref="T63">SUMPRODUCT(--(Data!$B$42:$AGQ$42&lt;&gt;"")*(Data!B78:AGQ78&lt;&gt;""))</f>
        <v>0</v>
      </c>
      <c r="U63" s="2" cm="1">
        <f t="array" ref="U63">SUMPRODUCT(--(Data!$B$43:$AGQ$43&lt;&gt;"")*(Data!B78:AGQ78&lt;&gt;""))</f>
        <v>0</v>
      </c>
      <c r="V63" s="2" cm="1">
        <f t="array" ref="V63">SUMPRODUCT(--(Data!$B$44:$AGQ$44&lt;&gt;"")*(Data!B78:AGQ78&lt;&gt;""))</f>
        <v>0</v>
      </c>
      <c r="W63" s="2" cm="1">
        <f t="array" ref="W63">SUMPRODUCT(--(Data!$B$45:$AGQ$45&lt;&gt;"")*(Data!B78:AGQ78&lt;&gt;""))</f>
        <v>0</v>
      </c>
      <c r="X63" s="2" cm="1">
        <f t="array" ref="X63">SUMPRODUCT(--(Data!$B$46:$AGQ$46&lt;&gt;"")*(Data!B78:AGQ78&lt;&gt;""))</f>
        <v>0</v>
      </c>
      <c r="Y63" s="2" cm="1">
        <f t="array" ref="Y63">SUMPRODUCT(--(Data!$B$47:$AGQ$47&lt;&gt;"")*(Data!B78:AGQ78&lt;&gt;""))</f>
        <v>0</v>
      </c>
      <c r="Z63" s="2" cm="1">
        <f t="array" ref="Z63">SUMPRODUCT(--(Data!$B$48:$AGQ$48&lt;&gt;"")*(Data!B78:AGQ78&lt;&gt;""))</f>
        <v>0</v>
      </c>
      <c r="AA63" s="2" cm="1">
        <f t="array" ref="AA63">SUMPRODUCT(--(Data!$B$49:$AGQ$49&lt;&gt;"")*(Data!B78:AGQ78&lt;&gt;""))</f>
        <v>0</v>
      </c>
      <c r="AB63" s="2" cm="1">
        <f t="array" ref="AB63">SUMPRODUCT(--(Data!$B$50:$AGQ$50&lt;&gt;"")*(Data!B78:AGQ78&lt;&gt;""))</f>
        <v>0</v>
      </c>
      <c r="AC63" s="2" cm="1">
        <f t="array" ref="AC63">SUMPRODUCT(--(Data!$B$51:$AGQ$51&lt;&gt;"")*(Data!B78:AGQ78&lt;&gt;""))</f>
        <v>0</v>
      </c>
      <c r="AD63" s="2" cm="1">
        <f t="array" ref="AD63">SUMPRODUCT(--(Data!$B$52:$AGQ$52&lt;&gt;"")*(Data!B78:AGQ78&lt;&gt;""))</f>
        <v>0</v>
      </c>
      <c r="AE63" s="2" cm="1">
        <f t="array" ref="AE63">SUMPRODUCT(--(Data!$B$53:$AGQ$53&lt;&gt;"")*(Data!B78:AGQ78&lt;&gt;""))</f>
        <v>0</v>
      </c>
      <c r="AF63" s="2" cm="1">
        <f t="array" ref="AF63">SUMPRODUCT(--(Data!$B$54:$AGQ$54&lt;&gt;"")*(Data!B78:AGQ78&lt;&gt;""))</f>
        <v>0</v>
      </c>
      <c r="AG63" s="2" cm="1">
        <f t="array" ref="AG63">SUMPRODUCT(--(Data!$B$55:$AGQ$55&lt;&gt;"")*(Data!B78:AGQ78&lt;&gt;""))</f>
        <v>0</v>
      </c>
      <c r="AH63" s="2" cm="1">
        <f t="array" ref="AH63">SUMPRODUCT(--(Data!$B$56:$AGQ$56&lt;&gt;"")*(Data!B78:AGQ78&lt;&gt;""))</f>
        <v>0</v>
      </c>
      <c r="AI63" s="2" cm="1">
        <f t="array" ref="AI63">SUMPRODUCT(--(Data!$B$57:$AGQ$57&lt;&gt;"")*(Data!B78:AGQ78&lt;&gt;""))</f>
        <v>0</v>
      </c>
      <c r="AJ63" s="2" cm="1">
        <f t="array" ref="AJ63">SUMPRODUCT(--(Data!$B$58:$AGQ$58&lt;&gt;"")*(Data!B78:AGQ78&lt;&gt;""))</f>
        <v>0</v>
      </c>
      <c r="AK63" s="2" cm="1">
        <f t="array" ref="AK63">SUMPRODUCT(--(Data!$B$59:$AGQ$59&lt;&gt;"")*(Data!B78:AGQ78&lt;&gt;""))</f>
        <v>0</v>
      </c>
      <c r="AL63" s="2" cm="1">
        <f t="array" ref="AL63">SUMPRODUCT(--(Data!$B$60:$AGQ$60&lt;&gt;"")*(Data!B78:AGQ78&lt;&gt;""))</f>
        <v>0</v>
      </c>
      <c r="AM63" s="2" cm="1">
        <f t="array" ref="AM63">SUMPRODUCT(--(Data!$B$61:$AGQ$61&lt;&gt;"")*(Data!B78:AGQ78&lt;&gt;""))</f>
        <v>0</v>
      </c>
      <c r="AN63" s="2" cm="1">
        <f t="array" ref="AN63">SUMPRODUCT(--(Data!$B$62:$AGQ$62&lt;&gt;"")*(Data!B78:AGQ78&lt;&gt;""))</f>
        <v>0</v>
      </c>
      <c r="AO63" s="2" cm="1">
        <f t="array" ref="AO63">SUMPRODUCT(--(Data!$B$63:$AGQ$63&lt;&gt;"")*(Data!B78:AGQ78&lt;&gt;""))</f>
        <v>0</v>
      </c>
      <c r="AP63" s="2" cm="1">
        <f t="array" ref="AP63">SUMPRODUCT(--(Data!$B$64:$AGQ$64&lt;&gt;"")*(Data!B78:AGQ78&lt;&gt;""))</f>
        <v>0</v>
      </c>
      <c r="AQ63" s="2" cm="1">
        <f t="array" ref="AQ63">SUMPRODUCT(--(Data!$B$65:$AGQ$65&lt;&gt;"")*(Data!B78:AGQ78&lt;&gt;""))</f>
        <v>0</v>
      </c>
      <c r="AR63" s="2" cm="1">
        <f t="array" ref="AR63">SUMPRODUCT(--(Data!$B$66:$AGQ$66&lt;&gt;"")*(Data!B78:AGQ78&lt;&gt;""))</f>
        <v>0</v>
      </c>
      <c r="AS63" s="2" cm="1">
        <f t="array" ref="AS63">SUMPRODUCT(--(Data!$B$67:$AGQ$67&lt;&gt;"")*(Data!B78:AGQ78&lt;&gt;""))</f>
        <v>0</v>
      </c>
      <c r="AT63" s="2" cm="1">
        <f t="array" ref="AT63">SUMPRODUCT(--(Data!$B$68:$AGQ$68&lt;&gt;"")*(Data!B78:AGQ78&lt;&gt;""))</f>
        <v>0</v>
      </c>
      <c r="AU63" s="2" cm="1">
        <f t="array" ref="AU63">SUMPRODUCT(--(Data!$B$69:$AGQ$69&lt;&gt;"")*(Data!B78:AGQ78&lt;&gt;""))</f>
        <v>0</v>
      </c>
      <c r="AV63" s="2" cm="1">
        <f t="array" ref="AV63">SUMPRODUCT(--(Data!$B$70:$AGQ$70&lt;&gt;"")*(Data!B78:AGQ78&lt;&gt;""))</f>
        <v>0</v>
      </c>
      <c r="AW63" s="2" cm="1">
        <f t="array" ref="AW63">SUMPRODUCT(--(Data!$B$71:$AGQ$71&lt;&gt;"")*(Data!B78:AGQ78&lt;&gt;""))</f>
        <v>0</v>
      </c>
      <c r="AX63" s="2" cm="1">
        <f t="array" ref="AX63">SUMPRODUCT(--(Data!$B$72:$AGQ$72&lt;&gt;"")*(Data!B78:AGQ78&lt;&gt;""))</f>
        <v>0</v>
      </c>
      <c r="AY63" s="2" cm="1">
        <f t="array" ref="AY63">SUMPRODUCT(--(Data!$B$73:$AGQ$73&lt;&gt;"")*(Data!B78:AGQ78&lt;&gt;""))</f>
        <v>0</v>
      </c>
      <c r="AZ63" s="2" cm="1">
        <f t="array" ref="AZ63">SUMPRODUCT(--(Data!$B$74:$AGQ$74&lt;&gt;"")*(Data!B78:AGQ78&lt;&gt;""))</f>
        <v>0</v>
      </c>
      <c r="BA63" s="2" cm="1">
        <f t="array" ref="BA63">SUMPRODUCT(--(Data!$B$75:$AGQ$75&lt;&gt;"")*(Data!B78:AGQ78&lt;&gt;""))</f>
        <v>17</v>
      </c>
      <c r="BB63" s="2" cm="1">
        <f t="array" ref="BB63">SUMPRODUCT(--(Data!$B$76:$AGQ$76&lt;&gt;"")*(Data!B78:AGQ78&lt;&gt;""))</f>
        <v>17</v>
      </c>
      <c r="BC63" s="2" cm="1">
        <f t="array" ref="BC63">SUMPRODUCT(--(Data!$B$77:$AGQ$77&lt;&gt;"")*(Data!B78:AGQ78&lt;&gt;""))</f>
        <v>13</v>
      </c>
      <c r="BD63" s="208"/>
      <c r="BE63" s="2" cm="1">
        <f t="array" ref="BE63">SUMPRODUCT(--(Data!$B$79:$AGQ$79&lt;&gt;"")*(Data!B78:AGQ78&lt;&gt;""))</f>
        <v>10</v>
      </c>
      <c r="BF63" s="2" cm="1">
        <f t="array" ref="BF63">SUMPRODUCT(--(Data!$B$80:$AGQ$80&lt;&gt;"")*(Data!B78:AGQ78&lt;&gt;""))</f>
        <v>6</v>
      </c>
      <c r="BG63" s="2" cm="1">
        <f t="array" ref="BG63">SUMPRODUCT(--(Data!$B$81:$AGQ$81&lt;&gt;"")*(Data!B78:AGQ78&lt;&gt;""))</f>
        <v>6</v>
      </c>
      <c r="BH63" s="2" cm="1">
        <f t="array" ref="BH63">SUMPRODUCT(--(Data!$B$82:$AGQ$82&lt;&gt;"")*(Data!B78:AGQ78&lt;&gt;""))</f>
        <v>6</v>
      </c>
      <c r="BI63" s="2" cm="1">
        <f t="array" ref="BI63">SUMPRODUCT(--(Data!$B$83:$AGQ$83&lt;&gt;"")*(Data!B78:AGQ78&lt;&gt;""))</f>
        <v>4</v>
      </c>
      <c r="BJ63" s="2" cm="1">
        <f t="array" ref="BJ63">SUMPRODUCT(--(Data!$B$84:$AGQ$84&lt;&gt;"")*(Data!B78:AGQ78&lt;&gt;""))</f>
        <v>0</v>
      </c>
      <c r="BK63" s="2" cm="1">
        <f t="array" ref="BK63">SUMPRODUCT(--(Data!$B$85:$AGQ$85&lt;&gt;"")*(Data!B78:AGQ78&lt;&gt;""))</f>
        <v>0</v>
      </c>
      <c r="BL63" s="2" cm="1">
        <f t="array" ref="BL63">SUMPRODUCT(--(Data!$B$86:$AGQ$86&lt;&gt;"")*(Data!B78:AGQ78&lt;&gt;""))</f>
        <v>0</v>
      </c>
      <c r="BM63" s="2" cm="1">
        <f t="array" ref="BM63">SUMPRODUCT(--(Data!$B$87:$AGQ$87&lt;&gt;"")*(Data!B78:AGQ78&lt;&gt;""))</f>
        <v>0</v>
      </c>
      <c r="BN63" s="2" cm="1">
        <f t="array" ref="BN63">SUMPRODUCT(--(Data!$B$88:$AGQ$88&lt;&gt;"")*(Data!B78:AGQ78&lt;&gt;""))</f>
        <v>0</v>
      </c>
      <c r="BO63" s="2" cm="1">
        <f t="array" ref="BO63">SUMPRODUCT(--(Data!$B$89:$AGQ$89&lt;&gt;"")*(Data!B78:AGQ78&lt;&gt;""))</f>
        <v>0</v>
      </c>
      <c r="BP63" s="2" cm="1">
        <f t="array" ref="BP63">SUMPRODUCT(--(Data!$B$90:$AGQ$90&lt;&gt;"")*(Data!B78:AGQ78&lt;&gt;""))</f>
        <v>0</v>
      </c>
      <c r="BQ63" s="2" cm="1">
        <f t="array" ref="BQ63">SUMPRODUCT(--(Data!$B$91:$AGQ$91&lt;&gt;"")*(Data!B78:AGQ78&lt;&gt;""))</f>
        <v>0</v>
      </c>
      <c r="BR63" s="2" cm="1">
        <f t="array" ref="BR63">SUMPRODUCT(--(Data!$B$92:$AGQ$92&lt;&gt;"")*(Data!B78:AGQ78&lt;&gt;""))</f>
        <v>0</v>
      </c>
      <c r="BS63" s="2" cm="1">
        <f t="array" ref="BS63">SUMPRODUCT(--(Data!$B$93:$AGQ$93&lt;&gt;"")*(Data!B78:AGQ78&lt;&gt;""))</f>
        <v>0</v>
      </c>
      <c r="BT63" s="2" cm="1">
        <f t="array" ref="BT63">SUMPRODUCT(--(Data!$B$94:$AGQ$94&lt;&gt;"")*(Data!B78:AGQ78&lt;&gt;""))</f>
        <v>0</v>
      </c>
      <c r="BU63" s="2" cm="1">
        <f t="array" ref="BU63">SUMPRODUCT(--(Data!$B$95:$AGQ$95&lt;&gt;"")*(Data!B78:AGQ78&lt;&gt;""))</f>
        <v>0</v>
      </c>
      <c r="BV63" s="2" cm="1">
        <f t="array" ref="BV63">SUMPRODUCT(--(Data!$B$96:$AGQ$96&lt;&gt;"")*(Data!B78:AGQ78&lt;&gt;""))</f>
        <v>0</v>
      </c>
      <c r="BW63" s="2" cm="1">
        <f t="array" ref="BW63">SUMPRODUCT(--(Data!$B$97:$AGQ$97&lt;&gt;"")*(Data!B78:AGQ78&lt;&gt;""))</f>
        <v>0</v>
      </c>
      <c r="BX63" s="2" cm="1">
        <f t="array" ref="BX63">SUMPRODUCT(--(Data!$B$98:$AGQ$98&lt;&gt;"")*(Data!B78:AGQ78&lt;&gt;""))</f>
        <v>0</v>
      </c>
      <c r="BY63" s="2" cm="1">
        <f t="array" ref="BY63">SUMPRODUCT(--(Data!$B$99:$AGQ$99&lt;&gt;"")*(Data!B78:AGQ78&lt;&gt;""))</f>
        <v>0</v>
      </c>
      <c r="BZ63" s="2" cm="1">
        <f t="array" ref="BZ63">SUMPRODUCT(--(Data!$B$100:$AGQ$100&lt;&gt;"")*(Data!B78:AGQ78&lt;&gt;""))</f>
        <v>0</v>
      </c>
      <c r="CA63" s="2" cm="1">
        <f t="array" ref="CA63">SUMPRODUCT(--(Data!$B$101:$AGQ$101&lt;&gt;"")*(Data!B78:AGQ78&lt;&gt;""))</f>
        <v>0</v>
      </c>
      <c r="CB63" s="2" cm="1">
        <f t="array" ref="CB63">SUMPRODUCT(--(Data!$B$102:$AGQ$102&lt;&gt;"")*(Data!B78:AGQ78&lt;&gt;""))</f>
        <v>0</v>
      </c>
      <c r="CC63" s="2" cm="1">
        <f t="array" ref="CC63">SUMPRODUCT(--(Data!$B$103:$AGQ$103&lt;&gt;"")*(Data!B78:AGQ78&lt;&gt;""))</f>
        <v>0</v>
      </c>
      <c r="CD63" s="2" cm="1">
        <f t="array" ref="CD63">SUMPRODUCT(--(Data!$B$104:$AGQ$104&lt;&gt;"")*(Data!B78:AGQ78&lt;&gt;""))</f>
        <v>0</v>
      </c>
      <c r="CE63" s="2" cm="1">
        <f t="array" ref="CE63">SUMPRODUCT(--(Data!$B$105:$AGQ$105&lt;&gt;"")*(Data!B78:AGQ78&lt;&gt;""))</f>
        <v>0</v>
      </c>
      <c r="CF63" s="2" cm="1">
        <f t="array" ref="CF63">SUMPRODUCT(--(Data!$B$106:$AGQ$106&lt;&gt;"")*(Data!B78:AGQ78&lt;&gt;""))</f>
        <v>0</v>
      </c>
      <c r="CG63" s="2" cm="1">
        <f t="array" ref="CG63">SUMPRODUCT(--(Data!$B$107:$AGQ$107&lt;&gt;"")*(Data!B78:AGQ78&lt;&gt;""))</f>
        <v>0</v>
      </c>
      <c r="CH63" s="2" cm="1">
        <f t="array" ref="CH63">SUMPRODUCT(--(Data!$B$108:$AGQ$108&lt;&gt;"")*(Data!B78:AGQ78&lt;&gt;""))</f>
        <v>0</v>
      </c>
      <c r="CI63" s="2" cm="1">
        <f t="array" ref="CI63">SUMPRODUCT(--(Data!$B$109:$AGQ$109&lt;&gt;"")*(Data!B78:AGQ78&lt;&gt;""))</f>
        <v>0</v>
      </c>
      <c r="CJ63" s="2" cm="1">
        <f t="array" ref="CJ63">SUMPRODUCT(--(Data!$B$110:$AGQ$110&lt;&gt;"")*(Data!B78:AGQ78&lt;&gt;""))</f>
        <v>0</v>
      </c>
      <c r="CK63" s="2" cm="1">
        <f t="array" ref="CK63">SUMPRODUCT(--(Data!$B$111:$AGQ$111&lt;&gt;"")*(Data!B78:AGQ78&lt;&gt;""))</f>
        <v>0</v>
      </c>
      <c r="CL63" s="2" cm="1">
        <f t="array" ref="CL63">SUMPRODUCT(--(Data!$B$112:$AGQ$112&lt;&gt;"")*(Data!B78:AGQ78&lt;&gt;""))</f>
        <v>0</v>
      </c>
      <c r="CM63" s="2" cm="1">
        <f t="array" ref="CM63">SUMPRODUCT(--(Data!$B$113:$AGQ$113&lt;&gt;"")*(Data!B78:AGQ78&lt;&gt;""))</f>
        <v>0</v>
      </c>
      <c r="CN63" s="2" cm="1">
        <f t="array" ref="CN63">SUMPRODUCT(--(Data!$B$114:$AGQ$114&lt;&gt;"")*(Data!B78:AGQ78&lt;&gt;""))</f>
        <v>0</v>
      </c>
      <c r="CO63" s="2" cm="1">
        <f t="array" ref="CO63">SUMPRODUCT(--(Data!$B$115:$AGQ$115&lt;&gt;"")*(Data!B78:AGQ78&lt;&gt;""))</f>
        <v>0</v>
      </c>
      <c r="CP63" s="2" cm="1">
        <f t="array" ref="CP63">SUMPRODUCT(--(Data!$B$116:$AGQ$116&lt;&gt;"")*(Data!B78:AGQ78&lt;&gt;""))</f>
        <v>0</v>
      </c>
      <c r="CQ63" s="2" cm="1">
        <f t="array" ref="CQ63">SUMPRODUCT(--(Data!$B$117:$AGQ$117&lt;&gt;"")*(Data!B78:AGQ78&lt;&gt;""))</f>
        <v>0</v>
      </c>
      <c r="CR63" s="2" cm="1">
        <f t="array" ref="CR63">SUMPRODUCT(--(Data!$B$118:$AGQ$118&lt;&gt;"")*(Data!B78:AGQ78&lt;&gt;""))</f>
        <v>0</v>
      </c>
      <c r="CS63" s="2" cm="1">
        <f t="array" ref="CS63">SUMPRODUCT(--(Data!$B$119:$AGQ$119&lt;&gt;"")*(Data!B78:AGQ78&lt;&gt;""))</f>
        <v>0</v>
      </c>
      <c r="CT63" s="2" cm="1">
        <f t="array" ref="CT63">SUMPRODUCT(--(Data!$B$120:$AGQ$120&lt;&gt;"")*(Data!B78:AGQ78&lt;&gt;""))</f>
        <v>0</v>
      </c>
      <c r="CU63" s="2" cm="1">
        <f t="array" ref="CU63">SUMPRODUCT(--(Data!$B$121:$AGQ$121&lt;&gt;"")*(Data!B78:AGQ78&lt;&gt;""))</f>
        <v>0</v>
      </c>
      <c r="CV63" s="2" cm="1">
        <f t="array" ref="CV63">SUMPRODUCT(--(Data!$B$122:$AGQ$122&lt;&gt;"")*(Data!B78:AGQ78&lt;&gt;""))</f>
        <v>0</v>
      </c>
      <c r="CW63" s="2" cm="1">
        <f t="array" ref="CW63">SUMPRODUCT(--(Data!$B$123:$AGQ$123&lt;&gt;"")*(Data!B78:AGQ78&lt;&gt;""))</f>
        <v>0</v>
      </c>
      <c r="CX63" s="2" cm="1">
        <f t="array" ref="CX63">SUMPRODUCT(--(Data!$B$124:$AGQ$124&lt;&gt;"")*(Data!B78:AGQ78&lt;&gt;""))</f>
        <v>0</v>
      </c>
      <c r="CY63" s="2" cm="1">
        <f t="array" ref="CY63">SUMPRODUCT(--(Data!$B$125:$AGQ$125&lt;&gt;"")*(Data!B78:AGQ78&lt;&gt;""))</f>
        <v>0</v>
      </c>
      <c r="CZ63" s="2" cm="1">
        <f t="array" ref="CZ63">SUMPRODUCT(--(Data!$B$126:$AGQ$126&lt;&gt;"")*(Data!B78:AGQ78&lt;&gt;""))</f>
        <v>0</v>
      </c>
      <c r="DA63" s="2" cm="1">
        <f t="array" ref="DA63">SUMPRODUCT(--(Data!$B$127:$AGQ$127&lt;&gt;"")*(Data!B78:AGQ78&lt;&gt;""))</f>
        <v>0</v>
      </c>
      <c r="DB63" s="2" cm="1">
        <f t="array" ref="DB63">SUMPRODUCT(--(Data!$B$128:$AGQ$128&lt;&gt;"")*(Data!B78:AGQ78&lt;&gt;""))</f>
        <v>0</v>
      </c>
      <c r="DC63" s="2" cm="1">
        <f t="array" ref="DC63">SUMPRODUCT(--(Data!$B$129:$AGQ$129&lt;&gt;"")*(Data!B78:AGQ78&lt;&gt;""))</f>
        <v>0</v>
      </c>
      <c r="DD63" s="2" cm="1">
        <f t="array" ref="DD63">SUMPRODUCT(--(Data!$B$130:$AGQ$130&lt;&gt;"")*(Data!B78:AGQ78&lt;&gt;""))</f>
        <v>0</v>
      </c>
      <c r="DE63" s="2" cm="1">
        <f t="array" ref="DE63">SUMPRODUCT(--(Data!$B$131:$AGQ$131&lt;&gt;"")*(Data!B78:AGQ78&lt;&gt;""))</f>
        <v>0</v>
      </c>
      <c r="DF63" s="2" cm="1">
        <f t="array" ref="DF63">SUMPRODUCT(--(Data!$B$132:$AGQ$132&lt;&gt;"")*(Data!B78:AGQ78&lt;&gt;""))</f>
        <v>0</v>
      </c>
      <c r="DG63" s="2" cm="1">
        <f t="array" ref="DG63">SUMPRODUCT(--(Data!$B$133:$AGQ$133&lt;&gt;"")*(Data!B78:AGQ78&lt;&gt;""))</f>
        <v>0</v>
      </c>
      <c r="DH63" s="2" cm="1">
        <f t="array" ref="DH63">SUMPRODUCT(--(Data!$B$134:$AGQ$134&lt;&gt;"")*(Data!B78:AGQ78&lt;&gt;""))</f>
        <v>0</v>
      </c>
      <c r="DI63" s="2" cm="1">
        <f t="array" ref="DI63">SUMPRODUCT(--(Data!$B$135:$AGQ$135&lt;&gt;"")*(Data!B78:AGQ78&lt;&gt;""))</f>
        <v>0</v>
      </c>
      <c r="DJ63" s="2" cm="1">
        <f t="array" ref="DJ63">SUMPRODUCT(--(Data!$B$136:$AGQ$136&lt;&gt;"")*(Data!B78:AGQ78&lt;&gt;""))</f>
        <v>0</v>
      </c>
      <c r="DK63" s="2" cm="1">
        <f t="array" ref="DK63">SUMPRODUCT(--(Data!$B$137:$AGQ$137&lt;&gt;"")*(Data!B78:AGQ78&lt;&gt;""))</f>
        <v>0</v>
      </c>
      <c r="DL63" s="2" cm="1">
        <f t="array" ref="DL63">SUMPRODUCT(--(Data!$B$138:$AGQ$138&lt;&gt;"")*(Data!B78:AGQ78&lt;&gt;""))</f>
        <v>0</v>
      </c>
      <c r="DM63" s="2" cm="1">
        <f t="array" ref="DM63">SUMPRODUCT(--(Data!$B$139:$AGQ$139&lt;&gt;"")*(Data!B78:AGQ78&lt;&gt;""))</f>
        <v>0</v>
      </c>
      <c r="DN63" s="2" cm="1">
        <f t="array" ref="DN63">SUMPRODUCT(--(Data!$B$140:$AGQ$140&lt;&gt;"")*(Data!B78:AGQ78&lt;&gt;""))</f>
        <v>0</v>
      </c>
      <c r="DO63" s="2" cm="1">
        <f t="array" ref="DO63">SUMPRODUCT(--(Data!$B$141:$AGQ$141&lt;&gt;"")*(Data!B78:AGQ78&lt;&gt;""))</f>
        <v>0</v>
      </c>
      <c r="DP63" s="2" cm="1">
        <f t="array" ref="DP63">SUMPRODUCT(--(Data!$B$142:$AGQ$142&lt;&gt;"")*(Data!B78:AGQ78&lt;&gt;""))</f>
        <v>0</v>
      </c>
      <c r="DQ63" s="2" cm="1">
        <f t="array" ref="DQ63">SUMPRODUCT(--(Data!$B$143:$AGQ$143&lt;&gt;"")*(Data!B78:AGQ78&lt;&gt;""))</f>
        <v>0</v>
      </c>
      <c r="DR63" s="2" cm="1">
        <f t="array" ref="DR63">SUMPRODUCT(--(Data!$B$144:$AGQ$144&lt;&gt;"")*(Data!B78:AGQ78&lt;&gt;""))</f>
        <v>0</v>
      </c>
      <c r="DS63" s="2" cm="1">
        <f t="array" ref="DS63">SUMPRODUCT(--(Data!$B$145:$AGQ$145&lt;&gt;"")*(Data!B78:AGQ78&lt;&gt;""))</f>
        <v>0</v>
      </c>
      <c r="DT63" s="2" cm="1">
        <f t="array" ref="DT63">SUMPRODUCT(--(Data!$B$146:$AGQ$146&lt;&gt;"")*(Data!B78:AGQ78&lt;&gt;""))</f>
        <v>0</v>
      </c>
      <c r="DU63" s="2" cm="1">
        <f t="array" ref="DU63">SUMPRODUCT(--(Data!$B$147:$AGQ$147&lt;&gt;"")*(Data!B78:AGQ78&lt;&gt;""))</f>
        <v>0</v>
      </c>
      <c r="DV63" s="2" cm="1">
        <f t="array" ref="DV63">SUMPRODUCT(--(Data!$B$148:$AGQ$148&lt;&gt;"")*(Data!B78:AGQ78&lt;&gt;""))</f>
        <v>0</v>
      </c>
      <c r="DW63" s="2" cm="1">
        <f t="array" ref="DW63">SUMPRODUCT(--(Data!$B$149:$AGQ$149&lt;&gt;"")*(Data!B78:AGQ78&lt;&gt;""))</f>
        <v>0</v>
      </c>
      <c r="DX63" s="2" cm="1">
        <f t="array" ref="DX63">SUMPRODUCT(--(Data!$B$150:$AGQ$150&lt;&gt;"")*(Data!B78:AGQ78&lt;&gt;""))</f>
        <v>0</v>
      </c>
      <c r="DY63" s="2" cm="1">
        <f t="array" ref="DY63">SUMPRODUCT(--(Data!$B$151:$AGQ$151&lt;&gt;"")*(Data!B78:AGQ78&lt;&gt;""))</f>
        <v>0</v>
      </c>
      <c r="DZ63" s="2" cm="1">
        <f t="array" ref="DZ63">SUMPRODUCT(--(Data!$B$152:$AGQ$152&lt;&gt;"")*(Data!B78:AGQ78&lt;&gt;""))</f>
        <v>0</v>
      </c>
      <c r="EA63" s="2" cm="1">
        <f t="array" ref="EA63">SUMPRODUCT(--(Data!$B$153:$AGQ$153&lt;&gt;"")*(Data!B78:AGQ78&lt;&gt;""))</f>
        <v>0</v>
      </c>
      <c r="EB63" s="2" cm="1">
        <f t="array" ref="EB63">SUMPRODUCT(--(Data!$B$154:$AGQ$154&lt;&gt;"")*(Data!B78:AGQ78&lt;&gt;""))</f>
        <v>0</v>
      </c>
      <c r="EC63" s="2" cm="1">
        <f t="array" ref="EC63">SUMPRODUCT(--(Data!$B$155:$AGQ$155&lt;&gt;"")*(Data!B78:AGQ78&lt;&gt;""))</f>
        <v>0</v>
      </c>
      <c r="ED63" s="2" cm="1">
        <f t="array" ref="ED63">SUMPRODUCT(--(Data!$B$156:$AGQ$156&lt;&gt;"")*(Data!B78:AGQ78&lt;&gt;""))</f>
        <v>0</v>
      </c>
      <c r="EE63" s="2" cm="1">
        <f t="array" ref="EE63">SUMPRODUCT(--(Data!$B$157:$AGQ$157&lt;&gt;"")*(Data!B78:AGQ78&lt;&gt;""))</f>
        <v>0</v>
      </c>
      <c r="EF63" s="2" cm="1">
        <f t="array" ref="EF63">SUMPRODUCT(--(Data!$B$158:$AGQ$158&lt;&gt;"")*(Data!B78:AGQ78&lt;&gt;""))</f>
        <v>0</v>
      </c>
      <c r="EG63" s="2" cm="1">
        <f t="array" ref="EG63">SUMPRODUCT(--(Data!$B$159:$AGQ$159&lt;&gt;"")*(Data!B78:AGQ78&lt;&gt;""))</f>
        <v>0</v>
      </c>
      <c r="EH63" s="2" cm="1">
        <f t="array" ref="EH63">SUMPRODUCT(--(Data!$B$160:$AGQ$160&lt;&gt;"")*(Data!B78:AGQ78&lt;&gt;""))</f>
        <v>0</v>
      </c>
      <c r="EI63" s="2" cm="1">
        <f t="array" ref="EI63">SUMPRODUCT(--(Data!$B$161:$AGQ$161&lt;&gt;"")*(Data!B78:AGQ78&lt;&gt;""))</f>
        <v>0</v>
      </c>
      <c r="EJ63" s="2" cm="1">
        <f t="array" ref="EJ63">SUMPRODUCT(--(Data!$B$162:$AGQ$162&lt;&gt;"")*(Data!B78:AGQ78&lt;&gt;""))</f>
        <v>0</v>
      </c>
      <c r="EK63" s="2" cm="1">
        <f t="array" ref="EK63">SUMPRODUCT(--(Data!$B$163:$AGQ$163&lt;&gt;"")*(Data!B78:AGQ78&lt;&gt;""))</f>
        <v>0</v>
      </c>
      <c r="EL63" s="2" cm="1">
        <f t="array" ref="EL63">SUMPRODUCT(--(Data!$B$164:$AGQ$164&lt;&gt;"")*(Data!B78:AGQ78&lt;&gt;""))</f>
        <v>0</v>
      </c>
      <c r="EM63" s="2" cm="1">
        <f t="array" ref="EM63">SUMPRODUCT(--(Data!$B$165:$AGQ$165&lt;&gt;"")*(Data!B78:AGQ78&lt;&gt;""))</f>
        <v>0</v>
      </c>
      <c r="EN63" s="2" cm="1">
        <f t="array" ref="EN63">SUMPRODUCT(--(Data!$B$166:$AGQ$166&lt;&gt;"")*(Data!B78:AGQ78&lt;&gt;""))</f>
        <v>0</v>
      </c>
      <c r="EU63" s="2" t="str">
        <f t="shared" si="2"/>
        <v>PTAM</v>
      </c>
      <c r="EV63" s="2">
        <f t="shared" si="3"/>
        <v>6</v>
      </c>
    </row>
    <row r="64" spans="1:152" x14ac:dyDescent="0.25">
      <c r="A64" s="1" t="str">
        <f>Data!A79</f>
        <v>BAD-SLAM*</v>
      </c>
      <c r="B64" s="12" t="s">
        <v>440</v>
      </c>
      <c r="C64" s="2" cm="1">
        <f t="array" ref="C64">SUMPRODUCT(--(Data!$B$25:$AGQ$25&lt;&gt;"")*(Data!B79:AGQ79&lt;&gt;""))</f>
        <v>0</v>
      </c>
      <c r="D64" s="2" cm="1">
        <f t="array" ref="D64">SUMPRODUCT(--(Data!$B$26:$AGQ$26&lt;&gt;"")*(Data!B79:AGQ79&lt;&gt;""))</f>
        <v>10</v>
      </c>
      <c r="E64" s="2" cm="1">
        <f t="array" ref="E64">SUMPRODUCT(--(Data!$B$27:$AGQ$27&lt;&gt;"")*(Data!B79:AGQ79&lt;&gt;""))</f>
        <v>0</v>
      </c>
      <c r="F64" s="2" cm="1">
        <f t="array" ref="F64">SUMPRODUCT(--(Data!$B$28:$AGQ$28&lt;&gt;"")*(Data!B79:AGQ79&lt;&gt;""))</f>
        <v>0</v>
      </c>
      <c r="G64" s="2" cm="1">
        <f t="array" ref="G64">SUMPRODUCT(--(Data!$B$29:$AGQ$29&lt;&gt;"")*(Data!B79:AGQ79&lt;&gt;""))</f>
        <v>0</v>
      </c>
      <c r="H64" s="2" cm="1">
        <f t="array" ref="H64">SUMPRODUCT(--(Data!$B$30:$AGQ$30&lt;&gt;"")*(Data!B79:AGQ79&lt;&gt;""))</f>
        <v>0</v>
      </c>
      <c r="I64" s="2" cm="1">
        <f t="array" ref="I64">SUMPRODUCT(--(Data!$B$31:$AGQ$31&lt;&gt;"")*(Data!B79:AGQ79&lt;&gt;""))</f>
        <v>0</v>
      </c>
      <c r="J64" s="2" cm="1">
        <f t="array" ref="J64">SUMPRODUCT(--(Data!$B$32:$AGQ$32&lt;&gt;"")*(Data!B79:AGQ79&lt;&gt;""))</f>
        <v>0</v>
      </c>
      <c r="K64" s="2" cm="1">
        <f t="array" ref="K64">SUMPRODUCT(--(Data!$B$33:$AGQ$33&lt;&gt;"")*(Data!B79:AGQ79&lt;&gt;""))</f>
        <v>0</v>
      </c>
      <c r="L64" s="2" cm="1">
        <f t="array" ref="L64">SUMPRODUCT(--(Data!$B$34:$AGQ$34&lt;&gt;"")*(Data!B79:AGQ79&lt;&gt;""))</f>
        <v>0</v>
      </c>
      <c r="M64" s="2" cm="1">
        <f t="array" ref="M64">SUMPRODUCT(--(Data!$B$35:$AGQ$35&lt;&gt;"")*(Data!B79:AGQ79&lt;&gt;""))</f>
        <v>0</v>
      </c>
      <c r="N64" s="2" cm="1">
        <f t="array" ref="N64">SUMPRODUCT(--(Data!$B$36:$AGQ$36&lt;&gt;"")*(Data!B79:AGQ79&lt;&gt;""))</f>
        <v>0</v>
      </c>
      <c r="O64" s="2" cm="1">
        <f t="array" ref="O64">SUMPRODUCT(--(Data!$B$37:$AGQ$37&lt;&gt;"")*(Data!B79:AGQ79&lt;&gt;""))</f>
        <v>0</v>
      </c>
      <c r="P64" s="2" cm="1">
        <f t="array" ref="P64">SUMPRODUCT(--(Data!$B$38:$AGQ$38&lt;&gt;"")*(Data!B79:AGQ79&lt;&gt;""))</f>
        <v>0</v>
      </c>
      <c r="Q64" s="2" cm="1">
        <f t="array" ref="Q64">SUMPRODUCT(--(Data!$B$39:$AGQ$39&lt;&gt;"")*(Data!B79:AGQ79&lt;&gt;""))</f>
        <v>0</v>
      </c>
      <c r="R64" s="2" cm="1">
        <f t="array" ref="R64">SUMPRODUCT(--(Data!$B$40:$AGQ$40&lt;&gt;"")*(Data!B79:AGQ79&lt;&gt;""))</f>
        <v>0</v>
      </c>
      <c r="S64" s="2" cm="1">
        <f t="array" ref="S64">SUMPRODUCT(--(Data!$B$41:$AGQ$41&lt;&gt;"")*(Data!B79:AGQ79&lt;&gt;""))</f>
        <v>0</v>
      </c>
      <c r="T64" s="2" cm="1">
        <f t="array" ref="T64">SUMPRODUCT(--(Data!$B$42:$AGQ$42&lt;&gt;"")*(Data!B79:AGQ79&lt;&gt;""))</f>
        <v>0</v>
      </c>
      <c r="U64" s="2" cm="1">
        <f t="array" ref="U64">SUMPRODUCT(--(Data!$B$43:$AGQ$43&lt;&gt;"")*(Data!B79:AGQ79&lt;&gt;""))</f>
        <v>0</v>
      </c>
      <c r="V64" s="2" cm="1">
        <f t="array" ref="V64">SUMPRODUCT(--(Data!$B$44:$AGQ$44&lt;&gt;"")*(Data!B79:AGQ79&lt;&gt;""))</f>
        <v>0</v>
      </c>
      <c r="W64" s="2" cm="1">
        <f t="array" ref="W64">SUMPRODUCT(--(Data!$B$45:$AGQ$45&lt;&gt;"")*(Data!B79:AGQ79&lt;&gt;""))</f>
        <v>0</v>
      </c>
      <c r="X64" s="2" cm="1">
        <f t="array" ref="X64">SUMPRODUCT(--(Data!$B$46:$AGQ$46&lt;&gt;"")*(Data!B79:AGQ79&lt;&gt;""))</f>
        <v>0</v>
      </c>
      <c r="Y64" s="2" cm="1">
        <f t="array" ref="Y64">SUMPRODUCT(--(Data!$B$47:$AGQ$47&lt;&gt;"")*(Data!B79:AGQ79&lt;&gt;""))</f>
        <v>0</v>
      </c>
      <c r="Z64" s="2" cm="1">
        <f t="array" ref="Z64">SUMPRODUCT(--(Data!$B$48:$AGQ$48&lt;&gt;"")*(Data!B79:AGQ79&lt;&gt;""))</f>
        <v>0</v>
      </c>
      <c r="AA64" s="2" cm="1">
        <f t="array" ref="AA64">SUMPRODUCT(--(Data!$B$49:$AGQ$49&lt;&gt;"")*(Data!B79:AGQ79&lt;&gt;""))</f>
        <v>0</v>
      </c>
      <c r="AB64" s="2" cm="1">
        <f t="array" ref="AB64">SUMPRODUCT(--(Data!$B$50:$AGQ$50&lt;&gt;"")*(Data!B79:AGQ79&lt;&gt;""))</f>
        <v>0</v>
      </c>
      <c r="AC64" s="2" cm="1">
        <f t="array" ref="AC64">SUMPRODUCT(--(Data!$B$51:$AGQ$51&lt;&gt;"")*(Data!B79:AGQ79&lt;&gt;""))</f>
        <v>0</v>
      </c>
      <c r="AD64" s="2" cm="1">
        <f t="array" ref="AD64">SUMPRODUCT(--(Data!$B$52:$AGQ$52&lt;&gt;"")*(Data!B79:AGQ79&lt;&gt;""))</f>
        <v>0</v>
      </c>
      <c r="AE64" s="2" cm="1">
        <f t="array" ref="AE64">SUMPRODUCT(--(Data!$B$53:$AGQ$53&lt;&gt;"")*(Data!B79:AGQ79&lt;&gt;""))</f>
        <v>0</v>
      </c>
      <c r="AF64" s="2" cm="1">
        <f t="array" ref="AF64">SUMPRODUCT(--(Data!$B$54:$AGQ$54&lt;&gt;"")*(Data!B79:AGQ79&lt;&gt;""))</f>
        <v>0</v>
      </c>
      <c r="AG64" s="2" cm="1">
        <f t="array" ref="AG64">SUMPRODUCT(--(Data!$B$55:$AGQ$55&lt;&gt;"")*(Data!B79:AGQ79&lt;&gt;""))</f>
        <v>0</v>
      </c>
      <c r="AH64" s="2" cm="1">
        <f t="array" ref="AH64">SUMPRODUCT(--(Data!$B$56:$AGQ$56&lt;&gt;"")*(Data!B79:AGQ79&lt;&gt;""))</f>
        <v>0</v>
      </c>
      <c r="AI64" s="2" cm="1">
        <f t="array" ref="AI64">SUMPRODUCT(--(Data!$B$57:$AGQ$57&lt;&gt;"")*(Data!B79:AGQ79&lt;&gt;""))</f>
        <v>0</v>
      </c>
      <c r="AJ64" s="2" cm="1">
        <f t="array" ref="AJ64">SUMPRODUCT(--(Data!$B$58:$AGQ$58&lt;&gt;"")*(Data!B79:AGQ79&lt;&gt;""))</f>
        <v>0</v>
      </c>
      <c r="AK64" s="2" cm="1">
        <f t="array" ref="AK64">SUMPRODUCT(--(Data!$B$59:$AGQ$59&lt;&gt;"")*(Data!B79:AGQ79&lt;&gt;""))</f>
        <v>0</v>
      </c>
      <c r="AL64" s="2" cm="1">
        <f t="array" ref="AL64">SUMPRODUCT(--(Data!$B$60:$AGQ$60&lt;&gt;"")*(Data!B79:AGQ79&lt;&gt;""))</f>
        <v>0</v>
      </c>
      <c r="AM64" s="2" cm="1">
        <f t="array" ref="AM64">SUMPRODUCT(--(Data!$B$61:$AGQ$61&lt;&gt;"")*(Data!B79:AGQ79&lt;&gt;""))</f>
        <v>0</v>
      </c>
      <c r="AN64" s="2" cm="1">
        <f t="array" ref="AN64">SUMPRODUCT(--(Data!$B$62:$AGQ$62&lt;&gt;"")*(Data!B79:AGQ79&lt;&gt;""))</f>
        <v>0</v>
      </c>
      <c r="AO64" s="2" cm="1">
        <f t="array" ref="AO64">SUMPRODUCT(--(Data!$B$63:$AGQ$63&lt;&gt;"")*(Data!B79:AGQ79&lt;&gt;""))</f>
        <v>0</v>
      </c>
      <c r="AP64" s="2" cm="1">
        <f t="array" ref="AP64">SUMPRODUCT(--(Data!$B$64:$AGQ$64&lt;&gt;"")*(Data!B79:AGQ79&lt;&gt;""))</f>
        <v>0</v>
      </c>
      <c r="AQ64" s="2" cm="1">
        <f t="array" ref="AQ64">SUMPRODUCT(--(Data!$B$65:$AGQ$65&lt;&gt;"")*(Data!B79:AGQ79&lt;&gt;""))</f>
        <v>0</v>
      </c>
      <c r="AR64" s="2" cm="1">
        <f t="array" ref="AR64">SUMPRODUCT(--(Data!$B$66:$AGQ$66&lt;&gt;"")*(Data!B79:AGQ79&lt;&gt;""))</f>
        <v>0</v>
      </c>
      <c r="AS64" s="2" cm="1">
        <f t="array" ref="AS64">SUMPRODUCT(--(Data!$B$67:$AGQ$67&lt;&gt;"")*(Data!B79:AGQ79&lt;&gt;""))</f>
        <v>0</v>
      </c>
      <c r="AT64" s="2" cm="1">
        <f t="array" ref="AT64">SUMPRODUCT(--(Data!$B$68:$AGQ$68&lt;&gt;"")*(Data!B79:AGQ79&lt;&gt;""))</f>
        <v>0</v>
      </c>
      <c r="AU64" s="2" cm="1">
        <f t="array" ref="AU64">SUMPRODUCT(--(Data!$B$69:$AGQ$69&lt;&gt;"")*(Data!B79:AGQ79&lt;&gt;""))</f>
        <v>0</v>
      </c>
      <c r="AV64" s="2" cm="1">
        <f t="array" ref="AV64">SUMPRODUCT(--(Data!$B$70:$AGQ$70&lt;&gt;"")*(Data!B79:AGQ79&lt;&gt;""))</f>
        <v>0</v>
      </c>
      <c r="AW64" s="2" cm="1">
        <f t="array" ref="AW64">SUMPRODUCT(--(Data!$B$71:$AGQ$71&lt;&gt;"")*(Data!B79:AGQ79&lt;&gt;""))</f>
        <v>0</v>
      </c>
      <c r="AX64" s="2" cm="1">
        <f t="array" ref="AX64">SUMPRODUCT(--(Data!$B$72:$AGQ$72&lt;&gt;"")*(Data!B79:AGQ79&lt;&gt;""))</f>
        <v>0</v>
      </c>
      <c r="AY64" s="2" cm="1">
        <f t="array" ref="AY64">SUMPRODUCT(--(Data!$B$73:$AGQ$73&lt;&gt;"")*(Data!B79:AGQ79&lt;&gt;""))</f>
        <v>0</v>
      </c>
      <c r="AZ64" s="2" cm="1">
        <f t="array" ref="AZ64">SUMPRODUCT(--(Data!$B$74:$AGQ$74&lt;&gt;"")*(Data!B79:AGQ79&lt;&gt;""))</f>
        <v>0</v>
      </c>
      <c r="BA64" s="2" cm="1">
        <f t="array" ref="BA64">SUMPRODUCT(--(Data!$B$75:$AGQ$75&lt;&gt;"")*(Data!B79:AGQ79&lt;&gt;""))</f>
        <v>10</v>
      </c>
      <c r="BB64" s="2" cm="1">
        <f t="array" ref="BB64">SUMPRODUCT(--(Data!$B$76:$AGQ$76&lt;&gt;"")*(Data!B79:AGQ79&lt;&gt;""))</f>
        <v>10</v>
      </c>
      <c r="BC64" s="2" cm="1">
        <f t="array" ref="BC64">SUMPRODUCT(--(Data!$B$77:$AGQ$77&lt;&gt;"")*(Data!B79:AGQ79&lt;&gt;""))</f>
        <v>6</v>
      </c>
      <c r="BD64" s="2" cm="1">
        <f t="array" ref="BD64">SUMPRODUCT(--(Data!$B$78:$AGQ$78&lt;&gt;"")*(Data!B79:AGQ79&lt;&gt;""))</f>
        <v>10</v>
      </c>
      <c r="BE64" s="208"/>
      <c r="BF64" s="2" cm="1">
        <f t="array" ref="BF64">SUMPRODUCT(--(Data!$B$80:$AGQ$80&lt;&gt;"")*(Data!B79:AGQ79&lt;&gt;""))</f>
        <v>6</v>
      </c>
      <c r="BG64" s="2" cm="1">
        <f t="array" ref="BG64">SUMPRODUCT(--(Data!$B$81:$AGQ$81&lt;&gt;"")*(Data!B79:AGQ79&lt;&gt;""))</f>
        <v>6</v>
      </c>
      <c r="BH64" s="2" cm="1">
        <f t="array" ref="BH64">SUMPRODUCT(--(Data!$B$82:$AGQ$82&lt;&gt;"")*(Data!B79:AGQ79&lt;&gt;""))</f>
        <v>6</v>
      </c>
      <c r="BI64" s="2" cm="1">
        <f t="array" ref="BI64">SUMPRODUCT(--(Data!$B$83:$AGQ$83&lt;&gt;"")*(Data!B79:AGQ79&lt;&gt;""))</f>
        <v>0</v>
      </c>
      <c r="BJ64" s="2" cm="1">
        <f t="array" ref="BJ64">SUMPRODUCT(--(Data!$B$84:$AGQ$84&lt;&gt;"")*(Data!B79:AGQ79&lt;&gt;""))</f>
        <v>0</v>
      </c>
      <c r="BK64" s="2" cm="1">
        <f t="array" ref="BK64">SUMPRODUCT(--(Data!$B$85:$AGQ$85&lt;&gt;"")*(Data!B79:AGQ79&lt;&gt;""))</f>
        <v>0</v>
      </c>
      <c r="BL64" s="2" cm="1">
        <f t="array" ref="BL64">SUMPRODUCT(--(Data!$B$86:$AGQ$86&lt;&gt;"")*(Data!B79:AGQ79&lt;&gt;""))</f>
        <v>0</v>
      </c>
      <c r="BM64" s="2" cm="1">
        <f t="array" ref="BM64">SUMPRODUCT(--(Data!$B$87:$AGQ$87&lt;&gt;"")*(Data!B79:AGQ79&lt;&gt;""))</f>
        <v>0</v>
      </c>
      <c r="BN64" s="2" cm="1">
        <f t="array" ref="BN64">SUMPRODUCT(--(Data!$B$88:$AGQ$88&lt;&gt;"")*(Data!B79:AGQ79&lt;&gt;""))</f>
        <v>0</v>
      </c>
      <c r="BO64" s="2" cm="1">
        <f t="array" ref="BO64">SUMPRODUCT(--(Data!$B$89:$AGQ$89&lt;&gt;"")*(Data!B79:AGQ79&lt;&gt;""))</f>
        <v>0</v>
      </c>
      <c r="BP64" s="2" cm="1">
        <f t="array" ref="BP64">SUMPRODUCT(--(Data!$B$90:$AGQ$90&lt;&gt;"")*(Data!B79:AGQ79&lt;&gt;""))</f>
        <v>0</v>
      </c>
      <c r="BQ64" s="2" cm="1">
        <f t="array" ref="BQ64">SUMPRODUCT(--(Data!$B$91:$AGQ$91&lt;&gt;"")*(Data!B79:AGQ79&lt;&gt;""))</f>
        <v>0</v>
      </c>
      <c r="BR64" s="2" cm="1">
        <f t="array" ref="BR64">SUMPRODUCT(--(Data!$B$92:$AGQ$92&lt;&gt;"")*(Data!B79:AGQ79&lt;&gt;""))</f>
        <v>0</v>
      </c>
      <c r="BS64" s="2" cm="1">
        <f t="array" ref="BS64">SUMPRODUCT(--(Data!$B$93:$AGQ$93&lt;&gt;"")*(Data!B79:AGQ79&lt;&gt;""))</f>
        <v>0</v>
      </c>
      <c r="BT64" s="2" cm="1">
        <f t="array" ref="BT64">SUMPRODUCT(--(Data!$B$94:$AGQ$94&lt;&gt;"")*(Data!B79:AGQ79&lt;&gt;""))</f>
        <v>0</v>
      </c>
      <c r="BU64" s="2" cm="1">
        <f t="array" ref="BU64">SUMPRODUCT(--(Data!$B$95:$AGQ$95&lt;&gt;"")*(Data!B79:AGQ79&lt;&gt;""))</f>
        <v>0</v>
      </c>
      <c r="BV64" s="2" cm="1">
        <f t="array" ref="BV64">SUMPRODUCT(--(Data!$B$96:$AGQ$96&lt;&gt;"")*(Data!B79:AGQ79&lt;&gt;""))</f>
        <v>0</v>
      </c>
      <c r="BW64" s="2" cm="1">
        <f t="array" ref="BW64">SUMPRODUCT(--(Data!$B$97:$AGQ$97&lt;&gt;"")*(Data!B79:AGQ79&lt;&gt;""))</f>
        <v>0</v>
      </c>
      <c r="BX64" s="2" cm="1">
        <f t="array" ref="BX64">SUMPRODUCT(--(Data!$B$98:$AGQ$98&lt;&gt;"")*(Data!B79:AGQ79&lt;&gt;""))</f>
        <v>0</v>
      </c>
      <c r="BY64" s="2" cm="1">
        <f t="array" ref="BY64">SUMPRODUCT(--(Data!$B$99:$AGQ$99&lt;&gt;"")*(Data!B79:AGQ79&lt;&gt;""))</f>
        <v>0</v>
      </c>
      <c r="BZ64" s="2" cm="1">
        <f t="array" ref="BZ64">SUMPRODUCT(--(Data!$B$100:$AGQ$100&lt;&gt;"")*(Data!B79:AGQ79&lt;&gt;""))</f>
        <v>0</v>
      </c>
      <c r="CA64" s="2" cm="1">
        <f t="array" ref="CA64">SUMPRODUCT(--(Data!$B$101:$AGQ$101&lt;&gt;"")*(Data!B79:AGQ79&lt;&gt;""))</f>
        <v>0</v>
      </c>
      <c r="CB64" s="2" cm="1">
        <f t="array" ref="CB64">SUMPRODUCT(--(Data!$B$102:$AGQ$102&lt;&gt;"")*(Data!B79:AGQ79&lt;&gt;""))</f>
        <v>0</v>
      </c>
      <c r="CC64" s="2" cm="1">
        <f t="array" ref="CC64">SUMPRODUCT(--(Data!$B$103:$AGQ$103&lt;&gt;"")*(Data!B79:AGQ79&lt;&gt;""))</f>
        <v>0</v>
      </c>
      <c r="CD64" s="2" cm="1">
        <f t="array" ref="CD64">SUMPRODUCT(--(Data!$B$104:$AGQ$104&lt;&gt;"")*(Data!B79:AGQ79&lt;&gt;""))</f>
        <v>0</v>
      </c>
      <c r="CE64" s="2" cm="1">
        <f t="array" ref="CE64">SUMPRODUCT(--(Data!$B$105:$AGQ$105&lt;&gt;"")*(Data!B79:AGQ79&lt;&gt;""))</f>
        <v>0</v>
      </c>
      <c r="CF64" s="2" cm="1">
        <f t="array" ref="CF64">SUMPRODUCT(--(Data!$B$106:$AGQ$106&lt;&gt;"")*(Data!B79:AGQ79&lt;&gt;""))</f>
        <v>0</v>
      </c>
      <c r="CG64" s="2" cm="1">
        <f t="array" ref="CG64">SUMPRODUCT(--(Data!$B$107:$AGQ$107&lt;&gt;"")*(Data!B79:AGQ79&lt;&gt;""))</f>
        <v>0</v>
      </c>
      <c r="CH64" s="2" cm="1">
        <f t="array" ref="CH64">SUMPRODUCT(--(Data!$B$108:$AGQ$108&lt;&gt;"")*(Data!B79:AGQ79&lt;&gt;""))</f>
        <v>0</v>
      </c>
      <c r="CI64" s="2" cm="1">
        <f t="array" ref="CI64">SUMPRODUCT(--(Data!$B$109:$AGQ$109&lt;&gt;"")*(Data!B79:AGQ79&lt;&gt;""))</f>
        <v>0</v>
      </c>
      <c r="CJ64" s="2" cm="1">
        <f t="array" ref="CJ64">SUMPRODUCT(--(Data!$B$110:$AGQ$110&lt;&gt;"")*(Data!B79:AGQ79&lt;&gt;""))</f>
        <v>0</v>
      </c>
      <c r="CK64" s="2" cm="1">
        <f t="array" ref="CK64">SUMPRODUCT(--(Data!$B$111:$AGQ$111&lt;&gt;"")*(Data!B79:AGQ79&lt;&gt;""))</f>
        <v>0</v>
      </c>
      <c r="CL64" s="2" cm="1">
        <f t="array" ref="CL64">SUMPRODUCT(--(Data!$B$112:$AGQ$112&lt;&gt;"")*(Data!B79:AGQ79&lt;&gt;""))</f>
        <v>0</v>
      </c>
      <c r="CM64" s="2" cm="1">
        <f t="array" ref="CM64">SUMPRODUCT(--(Data!$B$113:$AGQ$113&lt;&gt;"")*(Data!B79:AGQ79&lt;&gt;""))</f>
        <v>0</v>
      </c>
      <c r="CN64" s="2" cm="1">
        <f t="array" ref="CN64">SUMPRODUCT(--(Data!$B$114:$AGQ$114&lt;&gt;"")*(Data!B79:AGQ79&lt;&gt;""))</f>
        <v>0</v>
      </c>
      <c r="CO64" s="2" cm="1">
        <f t="array" ref="CO64">SUMPRODUCT(--(Data!$B$115:$AGQ$115&lt;&gt;"")*(Data!B79:AGQ79&lt;&gt;""))</f>
        <v>0</v>
      </c>
      <c r="CP64" s="2" cm="1">
        <f t="array" ref="CP64">SUMPRODUCT(--(Data!$B$116:$AGQ$116&lt;&gt;"")*(Data!B79:AGQ79&lt;&gt;""))</f>
        <v>0</v>
      </c>
      <c r="CQ64" s="2" cm="1">
        <f t="array" ref="CQ64">SUMPRODUCT(--(Data!$B$117:$AGQ$117&lt;&gt;"")*(Data!B79:AGQ79&lt;&gt;""))</f>
        <v>0</v>
      </c>
      <c r="CR64" s="2" cm="1">
        <f t="array" ref="CR64">SUMPRODUCT(--(Data!$B$118:$AGQ$118&lt;&gt;"")*(Data!B79:AGQ79&lt;&gt;""))</f>
        <v>0</v>
      </c>
      <c r="CS64" s="2" cm="1">
        <f t="array" ref="CS64">SUMPRODUCT(--(Data!$B$119:$AGQ$119&lt;&gt;"")*(Data!B79:AGQ79&lt;&gt;""))</f>
        <v>0</v>
      </c>
      <c r="CT64" s="2" cm="1">
        <f t="array" ref="CT64">SUMPRODUCT(--(Data!$B$120:$AGQ$120&lt;&gt;"")*(Data!B79:AGQ79&lt;&gt;""))</f>
        <v>0</v>
      </c>
      <c r="CU64" s="2" cm="1">
        <f t="array" ref="CU64">SUMPRODUCT(--(Data!$B$121:$AGQ$121&lt;&gt;"")*(Data!B79:AGQ79&lt;&gt;""))</f>
        <v>0</v>
      </c>
      <c r="CV64" s="2" cm="1">
        <f t="array" ref="CV64">SUMPRODUCT(--(Data!$B$122:$AGQ$122&lt;&gt;"")*(Data!B79:AGQ79&lt;&gt;""))</f>
        <v>0</v>
      </c>
      <c r="CW64" s="2" cm="1">
        <f t="array" ref="CW64">SUMPRODUCT(--(Data!$B$123:$AGQ$123&lt;&gt;"")*(Data!B79:AGQ79&lt;&gt;""))</f>
        <v>0</v>
      </c>
      <c r="CX64" s="2" cm="1">
        <f t="array" ref="CX64">SUMPRODUCT(--(Data!$B$124:$AGQ$124&lt;&gt;"")*(Data!B79:AGQ79&lt;&gt;""))</f>
        <v>0</v>
      </c>
      <c r="CY64" s="2" cm="1">
        <f t="array" ref="CY64">SUMPRODUCT(--(Data!$B$125:$AGQ$125&lt;&gt;"")*(Data!B79:AGQ79&lt;&gt;""))</f>
        <v>0</v>
      </c>
      <c r="CZ64" s="2" cm="1">
        <f t="array" ref="CZ64">SUMPRODUCT(--(Data!$B$126:$AGQ$126&lt;&gt;"")*(Data!B79:AGQ79&lt;&gt;""))</f>
        <v>0</v>
      </c>
      <c r="DA64" s="2" cm="1">
        <f t="array" ref="DA64">SUMPRODUCT(--(Data!$B$127:$AGQ$127&lt;&gt;"")*(Data!B79:AGQ79&lt;&gt;""))</f>
        <v>0</v>
      </c>
      <c r="DB64" s="2" cm="1">
        <f t="array" ref="DB64">SUMPRODUCT(--(Data!$B$128:$AGQ$128&lt;&gt;"")*(Data!B79:AGQ79&lt;&gt;""))</f>
        <v>0</v>
      </c>
      <c r="DC64" s="2" cm="1">
        <f t="array" ref="DC64">SUMPRODUCT(--(Data!$B$129:$AGQ$129&lt;&gt;"")*(Data!B79:AGQ79&lt;&gt;""))</f>
        <v>0</v>
      </c>
      <c r="DD64" s="2" cm="1">
        <f t="array" ref="DD64">SUMPRODUCT(--(Data!$B$130:$AGQ$130&lt;&gt;"")*(Data!B79:AGQ79&lt;&gt;""))</f>
        <v>0</v>
      </c>
      <c r="DE64" s="2" cm="1">
        <f t="array" ref="DE64">SUMPRODUCT(--(Data!$B$131:$AGQ$131&lt;&gt;"")*(Data!B79:AGQ79&lt;&gt;""))</f>
        <v>0</v>
      </c>
      <c r="DF64" s="2" cm="1">
        <f t="array" ref="DF64">SUMPRODUCT(--(Data!$B$132:$AGQ$132&lt;&gt;"")*(Data!B79:AGQ79&lt;&gt;""))</f>
        <v>0</v>
      </c>
      <c r="DG64" s="2" cm="1">
        <f t="array" ref="DG64">SUMPRODUCT(--(Data!$B$133:$AGQ$133&lt;&gt;"")*(Data!B79:AGQ79&lt;&gt;""))</f>
        <v>0</v>
      </c>
      <c r="DH64" s="2" cm="1">
        <f t="array" ref="DH64">SUMPRODUCT(--(Data!$B$134:$AGQ$134&lt;&gt;"")*(Data!B79:AGQ79&lt;&gt;""))</f>
        <v>0</v>
      </c>
      <c r="DI64" s="2" cm="1">
        <f t="array" ref="DI64">SUMPRODUCT(--(Data!$B$135:$AGQ$135&lt;&gt;"")*(Data!B79:AGQ79&lt;&gt;""))</f>
        <v>0</v>
      </c>
      <c r="DJ64" s="2" cm="1">
        <f t="array" ref="DJ64">SUMPRODUCT(--(Data!$B$136:$AGQ$136&lt;&gt;"")*(Data!B79:AGQ79&lt;&gt;""))</f>
        <v>0</v>
      </c>
      <c r="DK64" s="2" cm="1">
        <f t="array" ref="DK64">SUMPRODUCT(--(Data!$B$137:$AGQ$137&lt;&gt;"")*(Data!B79:AGQ79&lt;&gt;""))</f>
        <v>0</v>
      </c>
      <c r="DL64" s="2" cm="1">
        <f t="array" ref="DL64">SUMPRODUCT(--(Data!$B$138:$AGQ$138&lt;&gt;"")*(Data!B79:AGQ79&lt;&gt;""))</f>
        <v>0</v>
      </c>
      <c r="DM64" s="2" cm="1">
        <f t="array" ref="DM64">SUMPRODUCT(--(Data!$B$139:$AGQ$139&lt;&gt;"")*(Data!B79:AGQ79&lt;&gt;""))</f>
        <v>0</v>
      </c>
      <c r="DN64" s="2" cm="1">
        <f t="array" ref="DN64">SUMPRODUCT(--(Data!$B$140:$AGQ$140&lt;&gt;"")*(Data!B79:AGQ79&lt;&gt;""))</f>
        <v>0</v>
      </c>
      <c r="DO64" s="2" cm="1">
        <f t="array" ref="DO64">SUMPRODUCT(--(Data!$B$141:$AGQ$141&lt;&gt;"")*(Data!B79:AGQ79&lt;&gt;""))</f>
        <v>0</v>
      </c>
      <c r="DP64" s="2" cm="1">
        <f t="array" ref="DP64">SUMPRODUCT(--(Data!$B$142:$AGQ$142&lt;&gt;"")*(Data!B79:AGQ79&lt;&gt;""))</f>
        <v>0</v>
      </c>
      <c r="DQ64" s="2" cm="1">
        <f t="array" ref="DQ64">SUMPRODUCT(--(Data!$B$143:$AGQ$143&lt;&gt;"")*(Data!B79:AGQ79&lt;&gt;""))</f>
        <v>0</v>
      </c>
      <c r="DR64" s="2" cm="1">
        <f t="array" ref="DR64">SUMPRODUCT(--(Data!$B$144:$AGQ$144&lt;&gt;"")*(Data!B79:AGQ79&lt;&gt;""))</f>
        <v>0</v>
      </c>
      <c r="DS64" s="2" cm="1">
        <f t="array" ref="DS64">SUMPRODUCT(--(Data!$B$145:$AGQ$145&lt;&gt;"")*(Data!B79:AGQ79&lt;&gt;""))</f>
        <v>0</v>
      </c>
      <c r="DT64" s="2" cm="1">
        <f t="array" ref="DT64">SUMPRODUCT(--(Data!$B$146:$AGQ$146&lt;&gt;"")*(Data!B79:AGQ79&lt;&gt;""))</f>
        <v>0</v>
      </c>
      <c r="DU64" s="2" cm="1">
        <f t="array" ref="DU64">SUMPRODUCT(--(Data!$B$147:$AGQ$147&lt;&gt;"")*(Data!B79:AGQ79&lt;&gt;""))</f>
        <v>0</v>
      </c>
      <c r="DV64" s="2" cm="1">
        <f t="array" ref="DV64">SUMPRODUCT(--(Data!$B$148:$AGQ$148&lt;&gt;"")*(Data!B79:AGQ79&lt;&gt;""))</f>
        <v>0</v>
      </c>
      <c r="DW64" s="2" cm="1">
        <f t="array" ref="DW64">SUMPRODUCT(--(Data!$B$149:$AGQ$149&lt;&gt;"")*(Data!B79:AGQ79&lt;&gt;""))</f>
        <v>0</v>
      </c>
      <c r="DX64" s="2" cm="1">
        <f t="array" ref="DX64">SUMPRODUCT(--(Data!$B$150:$AGQ$150&lt;&gt;"")*(Data!B79:AGQ79&lt;&gt;""))</f>
        <v>0</v>
      </c>
      <c r="DY64" s="2" cm="1">
        <f t="array" ref="DY64">SUMPRODUCT(--(Data!$B$151:$AGQ$151&lt;&gt;"")*(Data!B79:AGQ79&lt;&gt;""))</f>
        <v>0</v>
      </c>
      <c r="DZ64" s="2" cm="1">
        <f t="array" ref="DZ64">SUMPRODUCT(--(Data!$B$152:$AGQ$152&lt;&gt;"")*(Data!B79:AGQ79&lt;&gt;""))</f>
        <v>0</v>
      </c>
      <c r="EA64" s="2" cm="1">
        <f t="array" ref="EA64">SUMPRODUCT(--(Data!$B$153:$AGQ$153&lt;&gt;"")*(Data!B79:AGQ79&lt;&gt;""))</f>
        <v>0</v>
      </c>
      <c r="EB64" s="2" cm="1">
        <f t="array" ref="EB64">SUMPRODUCT(--(Data!$B$154:$AGQ$154&lt;&gt;"")*(Data!B79:AGQ79&lt;&gt;""))</f>
        <v>0</v>
      </c>
      <c r="EC64" s="2" cm="1">
        <f t="array" ref="EC64">SUMPRODUCT(--(Data!$B$155:$AGQ$155&lt;&gt;"")*(Data!B79:AGQ79&lt;&gt;""))</f>
        <v>0</v>
      </c>
      <c r="ED64" s="2" cm="1">
        <f t="array" ref="ED64">SUMPRODUCT(--(Data!$B$156:$AGQ$156&lt;&gt;"")*(Data!B79:AGQ79&lt;&gt;""))</f>
        <v>0</v>
      </c>
      <c r="EE64" s="2" cm="1">
        <f t="array" ref="EE64">SUMPRODUCT(--(Data!$B$157:$AGQ$157&lt;&gt;"")*(Data!B79:AGQ79&lt;&gt;""))</f>
        <v>0</v>
      </c>
      <c r="EF64" s="2" cm="1">
        <f t="array" ref="EF64">SUMPRODUCT(--(Data!$B$158:$AGQ$158&lt;&gt;"")*(Data!B79:AGQ79&lt;&gt;""))</f>
        <v>0</v>
      </c>
      <c r="EG64" s="2" cm="1">
        <f t="array" ref="EG64">SUMPRODUCT(--(Data!$B$159:$AGQ$159&lt;&gt;"")*(Data!B79:AGQ79&lt;&gt;""))</f>
        <v>0</v>
      </c>
      <c r="EH64" s="2" cm="1">
        <f t="array" ref="EH64">SUMPRODUCT(--(Data!$B$160:$AGQ$160&lt;&gt;"")*(Data!B79:AGQ79&lt;&gt;""))</f>
        <v>0</v>
      </c>
      <c r="EI64" s="2" cm="1">
        <f t="array" ref="EI64">SUMPRODUCT(--(Data!$B$161:$AGQ$161&lt;&gt;"")*(Data!B79:AGQ79&lt;&gt;""))</f>
        <v>0</v>
      </c>
      <c r="EJ64" s="2" cm="1">
        <f t="array" ref="EJ64">SUMPRODUCT(--(Data!$B$162:$AGQ$162&lt;&gt;"")*(Data!B79:AGQ79&lt;&gt;""))</f>
        <v>0</v>
      </c>
      <c r="EK64" s="2" cm="1">
        <f t="array" ref="EK64">SUMPRODUCT(--(Data!$B$163:$AGQ$163&lt;&gt;"")*(Data!B79:AGQ79&lt;&gt;""))</f>
        <v>0</v>
      </c>
      <c r="EL64" s="2" cm="1">
        <f t="array" ref="EL64">SUMPRODUCT(--(Data!$B$164:$AGQ$164&lt;&gt;"")*(Data!B79:AGQ79&lt;&gt;""))</f>
        <v>0</v>
      </c>
      <c r="EM64" s="2" cm="1">
        <f t="array" ref="EM64">SUMPRODUCT(--(Data!$B$165:$AGQ$165&lt;&gt;"")*(Data!B79:AGQ79&lt;&gt;""))</f>
        <v>0</v>
      </c>
      <c r="EN64" s="2" cm="1">
        <f t="array" ref="EN64">SUMPRODUCT(--(Data!$B$166:$AGQ$166&lt;&gt;"")*(Data!B79:AGQ79&lt;&gt;""))</f>
        <v>0</v>
      </c>
      <c r="EU64" s="2" t="str">
        <f t="shared" si="2"/>
        <v>LSD-SLAM</v>
      </c>
      <c r="EV64" s="2">
        <f t="shared" si="3"/>
        <v>7</v>
      </c>
    </row>
    <row r="65" spans="1:152" x14ac:dyDescent="0.25">
      <c r="A65" s="1" t="str">
        <f>Data!A80</f>
        <v>RGBDTAM</v>
      </c>
      <c r="B65" s="12" t="s">
        <v>438</v>
      </c>
      <c r="C65" s="2" cm="1">
        <f t="array" ref="C65">SUMPRODUCT(--(Data!$B$25:$AGQ$25&lt;&gt;"")*(Data!B80:AGQ80&lt;&gt;""))</f>
        <v>0</v>
      </c>
      <c r="D65" s="2" cm="1">
        <f t="array" ref="D65">SUMPRODUCT(--(Data!$B$26:$AGQ$26&lt;&gt;"")*(Data!B80:AGQ80&lt;&gt;""))</f>
        <v>6</v>
      </c>
      <c r="E65" s="2" cm="1">
        <f t="array" ref="E65">SUMPRODUCT(--(Data!$B$27:$AGQ$27&lt;&gt;"")*(Data!B80:AGQ80&lt;&gt;""))</f>
        <v>0</v>
      </c>
      <c r="F65" s="2" cm="1">
        <f t="array" ref="F65">SUMPRODUCT(--(Data!$B$28:$AGQ$28&lt;&gt;"")*(Data!B80:AGQ80&lt;&gt;""))</f>
        <v>0</v>
      </c>
      <c r="G65" s="2" cm="1">
        <f t="array" ref="G65">SUMPRODUCT(--(Data!$B$29:$AGQ$29&lt;&gt;"")*(Data!B80:AGQ80&lt;&gt;""))</f>
        <v>0</v>
      </c>
      <c r="H65" s="2" cm="1">
        <f t="array" ref="H65">SUMPRODUCT(--(Data!$B$30:$AGQ$30&lt;&gt;"")*(Data!B80:AGQ80&lt;&gt;""))</f>
        <v>0</v>
      </c>
      <c r="I65" s="2" cm="1">
        <f t="array" ref="I65">SUMPRODUCT(--(Data!$B$31:$AGQ$31&lt;&gt;"")*(Data!B80:AGQ80&lt;&gt;""))</f>
        <v>0</v>
      </c>
      <c r="J65" s="2" cm="1">
        <f t="array" ref="J65">SUMPRODUCT(--(Data!$B$32:$AGQ$32&lt;&gt;"")*(Data!B80:AGQ80&lt;&gt;""))</f>
        <v>0</v>
      </c>
      <c r="K65" s="2" cm="1">
        <f t="array" ref="K65">SUMPRODUCT(--(Data!$B$33:$AGQ$33&lt;&gt;"")*(Data!B80:AGQ80&lt;&gt;""))</f>
        <v>0</v>
      </c>
      <c r="L65" s="2" cm="1">
        <f t="array" ref="L65">SUMPRODUCT(--(Data!$B$34:$AGQ$34&lt;&gt;"")*(Data!B80:AGQ80&lt;&gt;""))</f>
        <v>0</v>
      </c>
      <c r="M65" s="2" cm="1">
        <f t="array" ref="M65">SUMPRODUCT(--(Data!$B$35:$AGQ$35&lt;&gt;"")*(Data!B80:AGQ80&lt;&gt;""))</f>
        <v>0</v>
      </c>
      <c r="N65" s="2" cm="1">
        <f t="array" ref="N65">SUMPRODUCT(--(Data!$B$36:$AGQ$36&lt;&gt;"")*(Data!B80:AGQ80&lt;&gt;""))</f>
        <v>0</v>
      </c>
      <c r="O65" s="2" cm="1">
        <f t="array" ref="O65">SUMPRODUCT(--(Data!$B$37:$AGQ$37&lt;&gt;"")*(Data!B80:AGQ80&lt;&gt;""))</f>
        <v>0</v>
      </c>
      <c r="P65" s="2" cm="1">
        <f t="array" ref="P65">SUMPRODUCT(--(Data!$B$38:$AGQ$38&lt;&gt;"")*(Data!B80:AGQ80&lt;&gt;""))</f>
        <v>0</v>
      </c>
      <c r="Q65" s="2" cm="1">
        <f t="array" ref="Q65">SUMPRODUCT(--(Data!$B$39:$AGQ$39&lt;&gt;"")*(Data!B80:AGQ80&lt;&gt;""))</f>
        <v>0</v>
      </c>
      <c r="R65" s="2" cm="1">
        <f t="array" ref="R65">SUMPRODUCT(--(Data!$B$40:$AGQ$40&lt;&gt;"")*(Data!B80:AGQ80&lt;&gt;""))</f>
        <v>0</v>
      </c>
      <c r="S65" s="2" cm="1">
        <f t="array" ref="S65">SUMPRODUCT(--(Data!$B$41:$AGQ$41&lt;&gt;"")*(Data!B80:AGQ80&lt;&gt;""))</f>
        <v>0</v>
      </c>
      <c r="T65" s="2" cm="1">
        <f t="array" ref="T65">SUMPRODUCT(--(Data!$B$42:$AGQ$42&lt;&gt;"")*(Data!B80:AGQ80&lt;&gt;""))</f>
        <v>0</v>
      </c>
      <c r="U65" s="2" cm="1">
        <f t="array" ref="U65">SUMPRODUCT(--(Data!$B$43:$AGQ$43&lt;&gt;"")*(Data!B80:AGQ80&lt;&gt;""))</f>
        <v>0</v>
      </c>
      <c r="V65" s="2" cm="1">
        <f t="array" ref="V65">SUMPRODUCT(--(Data!$B$44:$AGQ$44&lt;&gt;"")*(Data!B80:AGQ80&lt;&gt;""))</f>
        <v>0</v>
      </c>
      <c r="W65" s="2" cm="1">
        <f t="array" ref="W65">SUMPRODUCT(--(Data!$B$45:$AGQ$45&lt;&gt;"")*(Data!B80:AGQ80&lt;&gt;""))</f>
        <v>0</v>
      </c>
      <c r="X65" s="2" cm="1">
        <f t="array" ref="X65">SUMPRODUCT(--(Data!$B$46:$AGQ$46&lt;&gt;"")*(Data!B80:AGQ80&lt;&gt;""))</f>
        <v>0</v>
      </c>
      <c r="Y65" s="2" cm="1">
        <f t="array" ref="Y65">SUMPRODUCT(--(Data!$B$47:$AGQ$47&lt;&gt;"")*(Data!B80:AGQ80&lt;&gt;""))</f>
        <v>0</v>
      </c>
      <c r="Z65" s="2" cm="1">
        <f t="array" ref="Z65">SUMPRODUCT(--(Data!$B$48:$AGQ$48&lt;&gt;"")*(Data!B80:AGQ80&lt;&gt;""))</f>
        <v>0</v>
      </c>
      <c r="AA65" s="2" cm="1">
        <f t="array" ref="AA65">SUMPRODUCT(--(Data!$B$49:$AGQ$49&lt;&gt;"")*(Data!B80:AGQ80&lt;&gt;""))</f>
        <v>0</v>
      </c>
      <c r="AB65" s="2" cm="1">
        <f t="array" ref="AB65">SUMPRODUCT(--(Data!$B$50:$AGQ$50&lt;&gt;"")*(Data!B80:AGQ80&lt;&gt;""))</f>
        <v>0</v>
      </c>
      <c r="AC65" s="2" cm="1">
        <f t="array" ref="AC65">SUMPRODUCT(--(Data!$B$51:$AGQ$51&lt;&gt;"")*(Data!B80:AGQ80&lt;&gt;""))</f>
        <v>0</v>
      </c>
      <c r="AD65" s="2" cm="1">
        <f t="array" ref="AD65">SUMPRODUCT(--(Data!$B$52:$AGQ$52&lt;&gt;"")*(Data!B80:AGQ80&lt;&gt;""))</f>
        <v>0</v>
      </c>
      <c r="AE65" s="2" cm="1">
        <f t="array" ref="AE65">SUMPRODUCT(--(Data!$B$53:$AGQ$53&lt;&gt;"")*(Data!B80:AGQ80&lt;&gt;""))</f>
        <v>0</v>
      </c>
      <c r="AF65" s="2" cm="1">
        <f t="array" ref="AF65">SUMPRODUCT(--(Data!$B$54:$AGQ$54&lt;&gt;"")*(Data!B80:AGQ80&lt;&gt;""))</f>
        <v>0</v>
      </c>
      <c r="AG65" s="2" cm="1">
        <f t="array" ref="AG65">SUMPRODUCT(--(Data!$B$55:$AGQ$55&lt;&gt;"")*(Data!B80:AGQ80&lt;&gt;""))</f>
        <v>0</v>
      </c>
      <c r="AH65" s="2" cm="1">
        <f t="array" ref="AH65">SUMPRODUCT(--(Data!$B$56:$AGQ$56&lt;&gt;"")*(Data!B80:AGQ80&lt;&gt;""))</f>
        <v>0</v>
      </c>
      <c r="AI65" s="2" cm="1">
        <f t="array" ref="AI65">SUMPRODUCT(--(Data!$B$57:$AGQ$57&lt;&gt;"")*(Data!B80:AGQ80&lt;&gt;""))</f>
        <v>0</v>
      </c>
      <c r="AJ65" s="2" cm="1">
        <f t="array" ref="AJ65">SUMPRODUCT(--(Data!$B$58:$AGQ$58&lt;&gt;"")*(Data!B80:AGQ80&lt;&gt;""))</f>
        <v>0</v>
      </c>
      <c r="AK65" s="2" cm="1">
        <f t="array" ref="AK65">SUMPRODUCT(--(Data!$B$59:$AGQ$59&lt;&gt;"")*(Data!B80:AGQ80&lt;&gt;""))</f>
        <v>0</v>
      </c>
      <c r="AL65" s="2" cm="1">
        <f t="array" ref="AL65">SUMPRODUCT(--(Data!$B$60:$AGQ$60&lt;&gt;"")*(Data!B80:AGQ80&lt;&gt;""))</f>
        <v>0</v>
      </c>
      <c r="AM65" s="2" cm="1">
        <f t="array" ref="AM65">SUMPRODUCT(--(Data!$B$61:$AGQ$61&lt;&gt;"")*(Data!B80:AGQ80&lt;&gt;""))</f>
        <v>0</v>
      </c>
      <c r="AN65" s="2" cm="1">
        <f t="array" ref="AN65">SUMPRODUCT(--(Data!$B$62:$AGQ$62&lt;&gt;"")*(Data!B80:AGQ80&lt;&gt;""))</f>
        <v>0</v>
      </c>
      <c r="AO65" s="2" cm="1">
        <f t="array" ref="AO65">SUMPRODUCT(--(Data!$B$63:$AGQ$63&lt;&gt;"")*(Data!B80:AGQ80&lt;&gt;""))</f>
        <v>0</v>
      </c>
      <c r="AP65" s="2" cm="1">
        <f t="array" ref="AP65">SUMPRODUCT(--(Data!$B$64:$AGQ$64&lt;&gt;"")*(Data!B80:AGQ80&lt;&gt;""))</f>
        <v>0</v>
      </c>
      <c r="AQ65" s="2" cm="1">
        <f t="array" ref="AQ65">SUMPRODUCT(--(Data!$B$65:$AGQ$65&lt;&gt;"")*(Data!B80:AGQ80&lt;&gt;""))</f>
        <v>0</v>
      </c>
      <c r="AR65" s="2" cm="1">
        <f t="array" ref="AR65">SUMPRODUCT(--(Data!$B$66:$AGQ$66&lt;&gt;"")*(Data!B80:AGQ80&lt;&gt;""))</f>
        <v>0</v>
      </c>
      <c r="AS65" s="2" cm="1">
        <f t="array" ref="AS65">SUMPRODUCT(--(Data!$B$67:$AGQ$67&lt;&gt;"")*(Data!B80:AGQ80&lt;&gt;""))</f>
        <v>0</v>
      </c>
      <c r="AT65" s="2" cm="1">
        <f t="array" ref="AT65">SUMPRODUCT(--(Data!$B$68:$AGQ$68&lt;&gt;"")*(Data!B80:AGQ80&lt;&gt;""))</f>
        <v>0</v>
      </c>
      <c r="AU65" s="2" cm="1">
        <f t="array" ref="AU65">SUMPRODUCT(--(Data!$B$69:$AGQ$69&lt;&gt;"")*(Data!B80:AGQ80&lt;&gt;""))</f>
        <v>0</v>
      </c>
      <c r="AV65" s="2" cm="1">
        <f t="array" ref="AV65">SUMPRODUCT(--(Data!$B$70:$AGQ$70&lt;&gt;"")*(Data!B80:AGQ80&lt;&gt;""))</f>
        <v>0</v>
      </c>
      <c r="AW65" s="2" cm="1">
        <f t="array" ref="AW65">SUMPRODUCT(--(Data!$B$71:$AGQ$71&lt;&gt;"")*(Data!B80:AGQ80&lt;&gt;""))</f>
        <v>0</v>
      </c>
      <c r="AX65" s="2" cm="1">
        <f t="array" ref="AX65">SUMPRODUCT(--(Data!$B$72:$AGQ$72&lt;&gt;"")*(Data!B80:AGQ80&lt;&gt;""))</f>
        <v>0</v>
      </c>
      <c r="AY65" s="2" cm="1">
        <f t="array" ref="AY65">SUMPRODUCT(--(Data!$B$73:$AGQ$73&lt;&gt;"")*(Data!B80:AGQ80&lt;&gt;""))</f>
        <v>0</v>
      </c>
      <c r="AZ65" s="2" cm="1">
        <f t="array" ref="AZ65">SUMPRODUCT(--(Data!$B$74:$AGQ$74&lt;&gt;"")*(Data!B80:AGQ80&lt;&gt;""))</f>
        <v>0</v>
      </c>
      <c r="BA65" s="2" cm="1">
        <f t="array" ref="BA65">SUMPRODUCT(--(Data!$B$75:$AGQ$75&lt;&gt;"")*(Data!B80:AGQ80&lt;&gt;""))</f>
        <v>6</v>
      </c>
      <c r="BB65" s="2" cm="1">
        <f t="array" ref="BB65">SUMPRODUCT(--(Data!$B$76:$AGQ$76&lt;&gt;"")*(Data!B80:AGQ80&lt;&gt;""))</f>
        <v>6</v>
      </c>
      <c r="BC65" s="2" cm="1">
        <f t="array" ref="BC65">SUMPRODUCT(--(Data!$B$77:$AGQ$77&lt;&gt;"")*(Data!B80:AGQ80&lt;&gt;""))</f>
        <v>6</v>
      </c>
      <c r="BD65" s="2" cm="1">
        <f t="array" ref="BD65">SUMPRODUCT(--(Data!$B$78:$AGQ$78&lt;&gt;"")*(Data!B80:AGQ80&lt;&gt;""))</f>
        <v>6</v>
      </c>
      <c r="BE65" s="2" cm="1">
        <f t="array" ref="BE65">SUMPRODUCT(--(Data!$B$79:$AGQ$79&lt;&gt;"")*(Data!B80:AGQ80&lt;&gt;""))</f>
        <v>6</v>
      </c>
      <c r="BF65" s="208"/>
      <c r="BG65" s="2" cm="1">
        <f t="array" ref="BG65">SUMPRODUCT(--(Data!$B$81:$AGQ$81&lt;&gt;"")*(Data!B80:AGQ80&lt;&gt;""))</f>
        <v>6</v>
      </c>
      <c r="BH65" s="2" cm="1">
        <f t="array" ref="BH65">SUMPRODUCT(--(Data!$B$82:$AGQ$82&lt;&gt;"")*(Data!B80:AGQ80&lt;&gt;""))</f>
        <v>6</v>
      </c>
      <c r="BI65" s="2" cm="1">
        <f t="array" ref="BI65">SUMPRODUCT(--(Data!$B$83:$AGQ$83&lt;&gt;"")*(Data!B80:AGQ80&lt;&gt;""))</f>
        <v>0</v>
      </c>
      <c r="BJ65" s="2" cm="1">
        <f t="array" ref="BJ65">SUMPRODUCT(--(Data!$B$84:$AGQ$84&lt;&gt;"")*(Data!B80:AGQ80&lt;&gt;""))</f>
        <v>0</v>
      </c>
      <c r="BK65" s="2" cm="1">
        <f t="array" ref="BK65">SUMPRODUCT(--(Data!$B$85:$AGQ$85&lt;&gt;"")*(Data!B80:AGQ80&lt;&gt;""))</f>
        <v>0</v>
      </c>
      <c r="BL65" s="2" cm="1">
        <f t="array" ref="BL65">SUMPRODUCT(--(Data!$B$86:$AGQ$86&lt;&gt;"")*(Data!B80:AGQ80&lt;&gt;""))</f>
        <v>0</v>
      </c>
      <c r="BM65" s="2" cm="1">
        <f t="array" ref="BM65">SUMPRODUCT(--(Data!$B$87:$AGQ$87&lt;&gt;"")*(Data!B80:AGQ80&lt;&gt;""))</f>
        <v>0</v>
      </c>
      <c r="BN65" s="2" cm="1">
        <f t="array" ref="BN65">SUMPRODUCT(--(Data!$B$88:$AGQ$88&lt;&gt;"")*(Data!B80:AGQ80&lt;&gt;""))</f>
        <v>0</v>
      </c>
      <c r="BO65" s="2" cm="1">
        <f t="array" ref="BO65">SUMPRODUCT(--(Data!$B$89:$AGQ$89&lt;&gt;"")*(Data!B80:AGQ80&lt;&gt;""))</f>
        <v>0</v>
      </c>
      <c r="BP65" s="2" cm="1">
        <f t="array" ref="BP65">SUMPRODUCT(--(Data!$B$90:$AGQ$90&lt;&gt;"")*(Data!B80:AGQ80&lt;&gt;""))</f>
        <v>0</v>
      </c>
      <c r="BQ65" s="2" cm="1">
        <f t="array" ref="BQ65">SUMPRODUCT(--(Data!$B$91:$AGQ$91&lt;&gt;"")*(Data!B80:AGQ80&lt;&gt;""))</f>
        <v>0</v>
      </c>
      <c r="BR65" s="2" cm="1">
        <f t="array" ref="BR65">SUMPRODUCT(--(Data!$B$92:$AGQ$92&lt;&gt;"")*(Data!B80:AGQ80&lt;&gt;""))</f>
        <v>0</v>
      </c>
      <c r="BS65" s="2" cm="1">
        <f t="array" ref="BS65">SUMPRODUCT(--(Data!$B$93:$AGQ$93&lt;&gt;"")*(Data!B80:AGQ80&lt;&gt;""))</f>
        <v>0</v>
      </c>
      <c r="BT65" s="2" cm="1">
        <f t="array" ref="BT65">SUMPRODUCT(--(Data!$B$94:$AGQ$94&lt;&gt;"")*(Data!B80:AGQ80&lt;&gt;""))</f>
        <v>0</v>
      </c>
      <c r="BU65" s="2" cm="1">
        <f t="array" ref="BU65">SUMPRODUCT(--(Data!$B$95:$AGQ$95&lt;&gt;"")*(Data!B80:AGQ80&lt;&gt;""))</f>
        <v>0</v>
      </c>
      <c r="BV65" s="2" cm="1">
        <f t="array" ref="BV65">SUMPRODUCT(--(Data!$B$96:$AGQ$96&lt;&gt;"")*(Data!B80:AGQ80&lt;&gt;""))</f>
        <v>0</v>
      </c>
      <c r="BW65" s="2" cm="1">
        <f t="array" ref="BW65">SUMPRODUCT(--(Data!$B$97:$AGQ$97&lt;&gt;"")*(Data!B80:AGQ80&lt;&gt;""))</f>
        <v>0</v>
      </c>
      <c r="BX65" s="2" cm="1">
        <f t="array" ref="BX65">SUMPRODUCT(--(Data!$B$98:$AGQ$98&lt;&gt;"")*(Data!B80:AGQ80&lt;&gt;""))</f>
        <v>0</v>
      </c>
      <c r="BY65" s="2" cm="1">
        <f t="array" ref="BY65">SUMPRODUCT(--(Data!$B$99:$AGQ$99&lt;&gt;"")*(Data!B80:AGQ80&lt;&gt;""))</f>
        <v>0</v>
      </c>
      <c r="BZ65" s="2" cm="1">
        <f t="array" ref="BZ65">SUMPRODUCT(--(Data!$B$100:$AGQ$100&lt;&gt;"")*(Data!B80:AGQ80&lt;&gt;""))</f>
        <v>0</v>
      </c>
      <c r="CA65" s="2" cm="1">
        <f t="array" ref="CA65">SUMPRODUCT(--(Data!$B$101:$AGQ$101&lt;&gt;"")*(Data!B80:AGQ80&lt;&gt;""))</f>
        <v>0</v>
      </c>
      <c r="CB65" s="2" cm="1">
        <f t="array" ref="CB65">SUMPRODUCT(--(Data!$B$102:$AGQ$102&lt;&gt;"")*(Data!B80:AGQ80&lt;&gt;""))</f>
        <v>0</v>
      </c>
      <c r="CC65" s="2" cm="1">
        <f t="array" ref="CC65">SUMPRODUCT(--(Data!$B$103:$AGQ$103&lt;&gt;"")*(Data!B80:AGQ80&lt;&gt;""))</f>
        <v>0</v>
      </c>
      <c r="CD65" s="2" cm="1">
        <f t="array" ref="CD65">SUMPRODUCT(--(Data!$B$104:$AGQ$104&lt;&gt;"")*(Data!B80:AGQ80&lt;&gt;""))</f>
        <v>0</v>
      </c>
      <c r="CE65" s="2" cm="1">
        <f t="array" ref="CE65">SUMPRODUCT(--(Data!$B$105:$AGQ$105&lt;&gt;"")*(Data!B80:AGQ80&lt;&gt;""))</f>
        <v>0</v>
      </c>
      <c r="CF65" s="2" cm="1">
        <f t="array" ref="CF65">SUMPRODUCT(--(Data!$B$106:$AGQ$106&lt;&gt;"")*(Data!B80:AGQ80&lt;&gt;""))</f>
        <v>0</v>
      </c>
      <c r="CG65" s="2" cm="1">
        <f t="array" ref="CG65">SUMPRODUCT(--(Data!$B$107:$AGQ$107&lt;&gt;"")*(Data!B80:AGQ80&lt;&gt;""))</f>
        <v>0</v>
      </c>
      <c r="CH65" s="2" cm="1">
        <f t="array" ref="CH65">SUMPRODUCT(--(Data!$B$108:$AGQ$108&lt;&gt;"")*(Data!B80:AGQ80&lt;&gt;""))</f>
        <v>0</v>
      </c>
      <c r="CI65" s="2" cm="1">
        <f t="array" ref="CI65">SUMPRODUCT(--(Data!$B$109:$AGQ$109&lt;&gt;"")*(Data!B80:AGQ80&lt;&gt;""))</f>
        <v>0</v>
      </c>
      <c r="CJ65" s="2" cm="1">
        <f t="array" ref="CJ65">SUMPRODUCT(--(Data!$B$110:$AGQ$110&lt;&gt;"")*(Data!B80:AGQ80&lt;&gt;""))</f>
        <v>0</v>
      </c>
      <c r="CK65" s="2" cm="1">
        <f t="array" ref="CK65">SUMPRODUCT(--(Data!$B$111:$AGQ$111&lt;&gt;"")*(Data!B80:AGQ80&lt;&gt;""))</f>
        <v>0</v>
      </c>
      <c r="CL65" s="2" cm="1">
        <f t="array" ref="CL65">SUMPRODUCT(--(Data!$B$112:$AGQ$112&lt;&gt;"")*(Data!B80:AGQ80&lt;&gt;""))</f>
        <v>0</v>
      </c>
      <c r="CM65" s="2" cm="1">
        <f t="array" ref="CM65">SUMPRODUCT(--(Data!$B$113:$AGQ$113&lt;&gt;"")*(Data!B80:AGQ80&lt;&gt;""))</f>
        <v>0</v>
      </c>
      <c r="CN65" s="2" cm="1">
        <f t="array" ref="CN65">SUMPRODUCT(--(Data!$B$114:$AGQ$114&lt;&gt;"")*(Data!B80:AGQ80&lt;&gt;""))</f>
        <v>0</v>
      </c>
      <c r="CO65" s="2" cm="1">
        <f t="array" ref="CO65">SUMPRODUCT(--(Data!$B$115:$AGQ$115&lt;&gt;"")*(Data!B80:AGQ80&lt;&gt;""))</f>
        <v>0</v>
      </c>
      <c r="CP65" s="2" cm="1">
        <f t="array" ref="CP65">SUMPRODUCT(--(Data!$B$116:$AGQ$116&lt;&gt;"")*(Data!B80:AGQ80&lt;&gt;""))</f>
        <v>0</v>
      </c>
      <c r="CQ65" s="2" cm="1">
        <f t="array" ref="CQ65">SUMPRODUCT(--(Data!$B$117:$AGQ$117&lt;&gt;"")*(Data!B80:AGQ80&lt;&gt;""))</f>
        <v>0</v>
      </c>
      <c r="CR65" s="2" cm="1">
        <f t="array" ref="CR65">SUMPRODUCT(--(Data!$B$118:$AGQ$118&lt;&gt;"")*(Data!B80:AGQ80&lt;&gt;""))</f>
        <v>0</v>
      </c>
      <c r="CS65" s="2" cm="1">
        <f t="array" ref="CS65">SUMPRODUCT(--(Data!$B$119:$AGQ$119&lt;&gt;"")*(Data!B80:AGQ80&lt;&gt;""))</f>
        <v>0</v>
      </c>
      <c r="CT65" s="2" cm="1">
        <f t="array" ref="CT65">SUMPRODUCT(--(Data!$B$120:$AGQ$120&lt;&gt;"")*(Data!B80:AGQ80&lt;&gt;""))</f>
        <v>0</v>
      </c>
      <c r="CU65" s="2" cm="1">
        <f t="array" ref="CU65">SUMPRODUCT(--(Data!$B$121:$AGQ$121&lt;&gt;"")*(Data!B80:AGQ80&lt;&gt;""))</f>
        <v>0</v>
      </c>
      <c r="CV65" s="2" cm="1">
        <f t="array" ref="CV65">SUMPRODUCT(--(Data!$B$122:$AGQ$122&lt;&gt;"")*(Data!B80:AGQ80&lt;&gt;""))</f>
        <v>0</v>
      </c>
      <c r="CW65" s="2" cm="1">
        <f t="array" ref="CW65">SUMPRODUCT(--(Data!$B$123:$AGQ$123&lt;&gt;"")*(Data!B80:AGQ80&lt;&gt;""))</f>
        <v>0</v>
      </c>
      <c r="CX65" s="2" cm="1">
        <f t="array" ref="CX65">SUMPRODUCT(--(Data!$B$124:$AGQ$124&lt;&gt;"")*(Data!B80:AGQ80&lt;&gt;""))</f>
        <v>0</v>
      </c>
      <c r="CY65" s="2" cm="1">
        <f t="array" ref="CY65">SUMPRODUCT(--(Data!$B$125:$AGQ$125&lt;&gt;"")*(Data!B80:AGQ80&lt;&gt;""))</f>
        <v>0</v>
      </c>
      <c r="CZ65" s="2" cm="1">
        <f t="array" ref="CZ65">SUMPRODUCT(--(Data!$B$126:$AGQ$126&lt;&gt;"")*(Data!B80:AGQ80&lt;&gt;""))</f>
        <v>0</v>
      </c>
      <c r="DA65" s="2" cm="1">
        <f t="array" ref="DA65">SUMPRODUCT(--(Data!$B$127:$AGQ$127&lt;&gt;"")*(Data!B80:AGQ80&lt;&gt;""))</f>
        <v>0</v>
      </c>
      <c r="DB65" s="2" cm="1">
        <f t="array" ref="DB65">SUMPRODUCT(--(Data!$B$128:$AGQ$128&lt;&gt;"")*(Data!B80:AGQ80&lt;&gt;""))</f>
        <v>0</v>
      </c>
      <c r="DC65" s="2" cm="1">
        <f t="array" ref="DC65">SUMPRODUCT(--(Data!$B$129:$AGQ$129&lt;&gt;"")*(Data!B80:AGQ80&lt;&gt;""))</f>
        <v>0</v>
      </c>
      <c r="DD65" s="2" cm="1">
        <f t="array" ref="DD65">SUMPRODUCT(--(Data!$B$130:$AGQ$130&lt;&gt;"")*(Data!B80:AGQ80&lt;&gt;""))</f>
        <v>0</v>
      </c>
      <c r="DE65" s="2" cm="1">
        <f t="array" ref="DE65">SUMPRODUCT(--(Data!$B$131:$AGQ$131&lt;&gt;"")*(Data!B80:AGQ80&lt;&gt;""))</f>
        <v>0</v>
      </c>
      <c r="DF65" s="2" cm="1">
        <f t="array" ref="DF65">SUMPRODUCT(--(Data!$B$132:$AGQ$132&lt;&gt;"")*(Data!B80:AGQ80&lt;&gt;""))</f>
        <v>0</v>
      </c>
      <c r="DG65" s="2" cm="1">
        <f t="array" ref="DG65">SUMPRODUCT(--(Data!$B$133:$AGQ$133&lt;&gt;"")*(Data!B80:AGQ80&lt;&gt;""))</f>
        <v>0</v>
      </c>
      <c r="DH65" s="2" cm="1">
        <f t="array" ref="DH65">SUMPRODUCT(--(Data!$B$134:$AGQ$134&lt;&gt;"")*(Data!B80:AGQ80&lt;&gt;""))</f>
        <v>0</v>
      </c>
      <c r="DI65" s="2" cm="1">
        <f t="array" ref="DI65">SUMPRODUCT(--(Data!$B$135:$AGQ$135&lt;&gt;"")*(Data!B80:AGQ80&lt;&gt;""))</f>
        <v>0</v>
      </c>
      <c r="DJ65" s="2" cm="1">
        <f t="array" ref="DJ65">SUMPRODUCT(--(Data!$B$136:$AGQ$136&lt;&gt;"")*(Data!B80:AGQ80&lt;&gt;""))</f>
        <v>0</v>
      </c>
      <c r="DK65" s="2" cm="1">
        <f t="array" ref="DK65">SUMPRODUCT(--(Data!$B$137:$AGQ$137&lt;&gt;"")*(Data!B80:AGQ80&lt;&gt;""))</f>
        <v>0</v>
      </c>
      <c r="DL65" s="2" cm="1">
        <f t="array" ref="DL65">SUMPRODUCT(--(Data!$B$138:$AGQ$138&lt;&gt;"")*(Data!B80:AGQ80&lt;&gt;""))</f>
        <v>0</v>
      </c>
      <c r="DM65" s="2" cm="1">
        <f t="array" ref="DM65">SUMPRODUCT(--(Data!$B$139:$AGQ$139&lt;&gt;"")*(Data!B80:AGQ80&lt;&gt;""))</f>
        <v>0</v>
      </c>
      <c r="DN65" s="2" cm="1">
        <f t="array" ref="DN65">SUMPRODUCT(--(Data!$B$140:$AGQ$140&lt;&gt;"")*(Data!B80:AGQ80&lt;&gt;""))</f>
        <v>0</v>
      </c>
      <c r="DO65" s="2" cm="1">
        <f t="array" ref="DO65">SUMPRODUCT(--(Data!$B$141:$AGQ$141&lt;&gt;"")*(Data!B80:AGQ80&lt;&gt;""))</f>
        <v>0</v>
      </c>
      <c r="DP65" s="2" cm="1">
        <f t="array" ref="DP65">SUMPRODUCT(--(Data!$B$142:$AGQ$142&lt;&gt;"")*(Data!B80:AGQ80&lt;&gt;""))</f>
        <v>0</v>
      </c>
      <c r="DQ65" s="2" cm="1">
        <f t="array" ref="DQ65">SUMPRODUCT(--(Data!$B$143:$AGQ$143&lt;&gt;"")*(Data!B80:AGQ80&lt;&gt;""))</f>
        <v>0</v>
      </c>
      <c r="DR65" s="2" cm="1">
        <f t="array" ref="DR65">SUMPRODUCT(--(Data!$B$144:$AGQ$144&lt;&gt;"")*(Data!B80:AGQ80&lt;&gt;""))</f>
        <v>0</v>
      </c>
      <c r="DS65" s="2" cm="1">
        <f t="array" ref="DS65">SUMPRODUCT(--(Data!$B$145:$AGQ$145&lt;&gt;"")*(Data!B80:AGQ80&lt;&gt;""))</f>
        <v>0</v>
      </c>
      <c r="DT65" s="2" cm="1">
        <f t="array" ref="DT65">SUMPRODUCT(--(Data!$B$146:$AGQ$146&lt;&gt;"")*(Data!B80:AGQ80&lt;&gt;""))</f>
        <v>0</v>
      </c>
      <c r="DU65" s="2" cm="1">
        <f t="array" ref="DU65">SUMPRODUCT(--(Data!$B$147:$AGQ$147&lt;&gt;"")*(Data!B80:AGQ80&lt;&gt;""))</f>
        <v>0</v>
      </c>
      <c r="DV65" s="2" cm="1">
        <f t="array" ref="DV65">SUMPRODUCT(--(Data!$B$148:$AGQ$148&lt;&gt;"")*(Data!B80:AGQ80&lt;&gt;""))</f>
        <v>0</v>
      </c>
      <c r="DW65" s="2" cm="1">
        <f t="array" ref="DW65">SUMPRODUCT(--(Data!$B$149:$AGQ$149&lt;&gt;"")*(Data!B80:AGQ80&lt;&gt;""))</f>
        <v>0</v>
      </c>
      <c r="DX65" s="2" cm="1">
        <f t="array" ref="DX65">SUMPRODUCT(--(Data!$B$150:$AGQ$150&lt;&gt;"")*(Data!B80:AGQ80&lt;&gt;""))</f>
        <v>0</v>
      </c>
      <c r="DY65" s="2" cm="1">
        <f t="array" ref="DY65">SUMPRODUCT(--(Data!$B$151:$AGQ$151&lt;&gt;"")*(Data!B80:AGQ80&lt;&gt;""))</f>
        <v>0</v>
      </c>
      <c r="DZ65" s="2" cm="1">
        <f t="array" ref="DZ65">SUMPRODUCT(--(Data!$B$152:$AGQ$152&lt;&gt;"")*(Data!B80:AGQ80&lt;&gt;""))</f>
        <v>0</v>
      </c>
      <c r="EA65" s="2" cm="1">
        <f t="array" ref="EA65">SUMPRODUCT(--(Data!$B$153:$AGQ$153&lt;&gt;"")*(Data!B80:AGQ80&lt;&gt;""))</f>
        <v>0</v>
      </c>
      <c r="EB65" s="2" cm="1">
        <f t="array" ref="EB65">SUMPRODUCT(--(Data!$B$154:$AGQ$154&lt;&gt;"")*(Data!B80:AGQ80&lt;&gt;""))</f>
        <v>0</v>
      </c>
      <c r="EC65" s="2" cm="1">
        <f t="array" ref="EC65">SUMPRODUCT(--(Data!$B$155:$AGQ$155&lt;&gt;"")*(Data!B80:AGQ80&lt;&gt;""))</f>
        <v>0</v>
      </c>
      <c r="ED65" s="2" cm="1">
        <f t="array" ref="ED65">SUMPRODUCT(--(Data!$B$156:$AGQ$156&lt;&gt;"")*(Data!B80:AGQ80&lt;&gt;""))</f>
        <v>0</v>
      </c>
      <c r="EE65" s="2" cm="1">
        <f t="array" ref="EE65">SUMPRODUCT(--(Data!$B$157:$AGQ$157&lt;&gt;"")*(Data!B80:AGQ80&lt;&gt;""))</f>
        <v>0</v>
      </c>
      <c r="EF65" s="2" cm="1">
        <f t="array" ref="EF65">SUMPRODUCT(--(Data!$B$158:$AGQ$158&lt;&gt;"")*(Data!B80:AGQ80&lt;&gt;""))</f>
        <v>0</v>
      </c>
      <c r="EG65" s="2" cm="1">
        <f t="array" ref="EG65">SUMPRODUCT(--(Data!$B$159:$AGQ$159&lt;&gt;"")*(Data!B80:AGQ80&lt;&gt;""))</f>
        <v>0</v>
      </c>
      <c r="EH65" s="2" cm="1">
        <f t="array" ref="EH65">SUMPRODUCT(--(Data!$B$160:$AGQ$160&lt;&gt;"")*(Data!B80:AGQ80&lt;&gt;""))</f>
        <v>0</v>
      </c>
      <c r="EI65" s="2" cm="1">
        <f t="array" ref="EI65">SUMPRODUCT(--(Data!$B$161:$AGQ$161&lt;&gt;"")*(Data!B80:AGQ80&lt;&gt;""))</f>
        <v>0</v>
      </c>
      <c r="EJ65" s="2" cm="1">
        <f t="array" ref="EJ65">SUMPRODUCT(--(Data!$B$162:$AGQ$162&lt;&gt;"")*(Data!B80:AGQ80&lt;&gt;""))</f>
        <v>0</v>
      </c>
      <c r="EK65" s="2" cm="1">
        <f t="array" ref="EK65">SUMPRODUCT(--(Data!$B$163:$AGQ$163&lt;&gt;"")*(Data!B80:AGQ80&lt;&gt;""))</f>
        <v>0</v>
      </c>
      <c r="EL65" s="2" cm="1">
        <f t="array" ref="EL65">SUMPRODUCT(--(Data!$B$164:$AGQ$164&lt;&gt;"")*(Data!B80:AGQ80&lt;&gt;""))</f>
        <v>0</v>
      </c>
      <c r="EM65" s="2" cm="1">
        <f t="array" ref="EM65">SUMPRODUCT(--(Data!$B$165:$AGQ$165&lt;&gt;"")*(Data!B80:AGQ80&lt;&gt;""))</f>
        <v>0</v>
      </c>
      <c r="EN65" s="2" cm="1">
        <f t="array" ref="EN65">SUMPRODUCT(--(Data!$B$166:$AGQ$166&lt;&gt;"")*(Data!B80:AGQ80&lt;&gt;""))</f>
        <v>0</v>
      </c>
      <c r="EU65" s="2" t="str">
        <f t="shared" si="2"/>
        <v>DVO-SLAM</v>
      </c>
      <c r="EV65" s="2">
        <f t="shared" si="3"/>
        <v>16</v>
      </c>
    </row>
    <row r="66" spans="1:152" x14ac:dyDescent="0.25">
      <c r="A66" s="1" t="str">
        <f>Data!A81</f>
        <v>ID-RGBDO</v>
      </c>
      <c r="B66" s="12" t="s">
        <v>439</v>
      </c>
      <c r="C66" s="2" cm="1">
        <f t="array" ref="C66">SUMPRODUCT(--(Data!$B$25:$AGQ$25&lt;&gt;"")*(Data!B81:AGQ81&lt;&gt;""))</f>
        <v>0</v>
      </c>
      <c r="D66" s="2" cm="1">
        <f t="array" ref="D66">SUMPRODUCT(--(Data!$B$26:$AGQ$26&lt;&gt;"")*(Data!B81:AGQ81&lt;&gt;""))</f>
        <v>6</v>
      </c>
      <c r="E66" s="2" cm="1">
        <f t="array" ref="E66">SUMPRODUCT(--(Data!$B$27:$AGQ$27&lt;&gt;"")*(Data!B81:AGQ81&lt;&gt;""))</f>
        <v>0</v>
      </c>
      <c r="F66" s="2" cm="1">
        <f t="array" ref="F66">SUMPRODUCT(--(Data!$B$28:$AGQ$28&lt;&gt;"")*(Data!B81:AGQ81&lt;&gt;""))</f>
        <v>0</v>
      </c>
      <c r="G66" s="2" cm="1">
        <f t="array" ref="G66">SUMPRODUCT(--(Data!$B$29:$AGQ$29&lt;&gt;"")*(Data!B81:AGQ81&lt;&gt;""))</f>
        <v>0</v>
      </c>
      <c r="H66" s="2" cm="1">
        <f t="array" ref="H66">SUMPRODUCT(--(Data!$B$30:$AGQ$30&lt;&gt;"")*(Data!B81:AGQ81&lt;&gt;""))</f>
        <v>0</v>
      </c>
      <c r="I66" s="2" cm="1">
        <f t="array" ref="I66">SUMPRODUCT(--(Data!$B$31:$AGQ$31&lt;&gt;"")*(Data!B81:AGQ81&lt;&gt;""))</f>
        <v>0</v>
      </c>
      <c r="J66" s="2" cm="1">
        <f t="array" ref="J66">SUMPRODUCT(--(Data!$B$32:$AGQ$32&lt;&gt;"")*(Data!B81:AGQ81&lt;&gt;""))</f>
        <v>0</v>
      </c>
      <c r="K66" s="2" cm="1">
        <f t="array" ref="K66">SUMPRODUCT(--(Data!$B$33:$AGQ$33&lt;&gt;"")*(Data!B81:AGQ81&lt;&gt;""))</f>
        <v>0</v>
      </c>
      <c r="L66" s="2" cm="1">
        <f t="array" ref="L66">SUMPRODUCT(--(Data!$B$34:$AGQ$34&lt;&gt;"")*(Data!B81:AGQ81&lt;&gt;""))</f>
        <v>0</v>
      </c>
      <c r="M66" s="2" cm="1">
        <f t="array" ref="M66">SUMPRODUCT(--(Data!$B$35:$AGQ$35&lt;&gt;"")*(Data!B81:AGQ81&lt;&gt;""))</f>
        <v>0</v>
      </c>
      <c r="N66" s="2" cm="1">
        <f t="array" ref="N66">SUMPRODUCT(--(Data!$B$36:$AGQ$36&lt;&gt;"")*(Data!B81:AGQ81&lt;&gt;""))</f>
        <v>0</v>
      </c>
      <c r="O66" s="2" cm="1">
        <f t="array" ref="O66">SUMPRODUCT(--(Data!$B$37:$AGQ$37&lt;&gt;"")*(Data!B81:AGQ81&lt;&gt;""))</f>
        <v>0</v>
      </c>
      <c r="P66" s="2" cm="1">
        <f t="array" ref="P66">SUMPRODUCT(--(Data!$B$38:$AGQ$38&lt;&gt;"")*(Data!B81:AGQ81&lt;&gt;""))</f>
        <v>0</v>
      </c>
      <c r="Q66" s="2" cm="1">
        <f t="array" ref="Q66">SUMPRODUCT(--(Data!$B$39:$AGQ$39&lt;&gt;"")*(Data!B81:AGQ81&lt;&gt;""))</f>
        <v>0</v>
      </c>
      <c r="R66" s="2" cm="1">
        <f t="array" ref="R66">SUMPRODUCT(--(Data!$B$40:$AGQ$40&lt;&gt;"")*(Data!B81:AGQ81&lt;&gt;""))</f>
        <v>0</v>
      </c>
      <c r="S66" s="2" cm="1">
        <f t="array" ref="S66">SUMPRODUCT(--(Data!$B$41:$AGQ$41&lt;&gt;"")*(Data!B81:AGQ81&lt;&gt;""))</f>
        <v>0</v>
      </c>
      <c r="T66" s="2" cm="1">
        <f t="array" ref="T66">SUMPRODUCT(--(Data!$B$42:$AGQ$42&lt;&gt;"")*(Data!B81:AGQ81&lt;&gt;""))</f>
        <v>0</v>
      </c>
      <c r="U66" s="2" cm="1">
        <f t="array" ref="U66">SUMPRODUCT(--(Data!$B$43:$AGQ$43&lt;&gt;"")*(Data!B81:AGQ81&lt;&gt;""))</f>
        <v>0</v>
      </c>
      <c r="V66" s="2" cm="1">
        <f t="array" ref="V66">SUMPRODUCT(--(Data!$B$44:$AGQ$44&lt;&gt;"")*(Data!B81:AGQ81&lt;&gt;""))</f>
        <v>0</v>
      </c>
      <c r="W66" s="2" cm="1">
        <f t="array" ref="W66">SUMPRODUCT(--(Data!$B$45:$AGQ$45&lt;&gt;"")*(Data!B81:AGQ81&lt;&gt;""))</f>
        <v>0</v>
      </c>
      <c r="X66" s="2" cm="1">
        <f t="array" ref="X66">SUMPRODUCT(--(Data!$B$46:$AGQ$46&lt;&gt;"")*(Data!B81:AGQ81&lt;&gt;""))</f>
        <v>0</v>
      </c>
      <c r="Y66" s="2" cm="1">
        <f t="array" ref="Y66">SUMPRODUCT(--(Data!$B$47:$AGQ$47&lt;&gt;"")*(Data!B81:AGQ81&lt;&gt;""))</f>
        <v>0</v>
      </c>
      <c r="Z66" s="2" cm="1">
        <f t="array" ref="Z66">SUMPRODUCT(--(Data!$B$48:$AGQ$48&lt;&gt;"")*(Data!B81:AGQ81&lt;&gt;""))</f>
        <v>0</v>
      </c>
      <c r="AA66" s="2" cm="1">
        <f t="array" ref="AA66">SUMPRODUCT(--(Data!$B$49:$AGQ$49&lt;&gt;"")*(Data!B81:AGQ81&lt;&gt;""))</f>
        <v>0</v>
      </c>
      <c r="AB66" s="2" cm="1">
        <f t="array" ref="AB66">SUMPRODUCT(--(Data!$B$50:$AGQ$50&lt;&gt;"")*(Data!B81:AGQ81&lt;&gt;""))</f>
        <v>0</v>
      </c>
      <c r="AC66" s="2" cm="1">
        <f t="array" ref="AC66">SUMPRODUCT(--(Data!$B$51:$AGQ$51&lt;&gt;"")*(Data!B81:AGQ81&lt;&gt;""))</f>
        <v>0</v>
      </c>
      <c r="AD66" s="2" cm="1">
        <f t="array" ref="AD66">SUMPRODUCT(--(Data!$B$52:$AGQ$52&lt;&gt;"")*(Data!B81:AGQ81&lt;&gt;""))</f>
        <v>0</v>
      </c>
      <c r="AE66" s="2" cm="1">
        <f t="array" ref="AE66">SUMPRODUCT(--(Data!$B$53:$AGQ$53&lt;&gt;"")*(Data!B81:AGQ81&lt;&gt;""))</f>
        <v>0</v>
      </c>
      <c r="AF66" s="2" cm="1">
        <f t="array" ref="AF66">SUMPRODUCT(--(Data!$B$54:$AGQ$54&lt;&gt;"")*(Data!B81:AGQ81&lt;&gt;""))</f>
        <v>0</v>
      </c>
      <c r="AG66" s="2" cm="1">
        <f t="array" ref="AG66">SUMPRODUCT(--(Data!$B$55:$AGQ$55&lt;&gt;"")*(Data!B81:AGQ81&lt;&gt;""))</f>
        <v>0</v>
      </c>
      <c r="AH66" s="2" cm="1">
        <f t="array" ref="AH66">SUMPRODUCT(--(Data!$B$56:$AGQ$56&lt;&gt;"")*(Data!B81:AGQ81&lt;&gt;""))</f>
        <v>0</v>
      </c>
      <c r="AI66" s="2" cm="1">
        <f t="array" ref="AI66">SUMPRODUCT(--(Data!$B$57:$AGQ$57&lt;&gt;"")*(Data!B81:AGQ81&lt;&gt;""))</f>
        <v>0</v>
      </c>
      <c r="AJ66" s="2" cm="1">
        <f t="array" ref="AJ66">SUMPRODUCT(--(Data!$B$58:$AGQ$58&lt;&gt;"")*(Data!B81:AGQ81&lt;&gt;""))</f>
        <v>0</v>
      </c>
      <c r="AK66" s="2" cm="1">
        <f t="array" ref="AK66">SUMPRODUCT(--(Data!$B$59:$AGQ$59&lt;&gt;"")*(Data!B81:AGQ81&lt;&gt;""))</f>
        <v>0</v>
      </c>
      <c r="AL66" s="2" cm="1">
        <f t="array" ref="AL66">SUMPRODUCT(--(Data!$B$60:$AGQ$60&lt;&gt;"")*(Data!B81:AGQ81&lt;&gt;""))</f>
        <v>0</v>
      </c>
      <c r="AM66" s="2" cm="1">
        <f t="array" ref="AM66">SUMPRODUCT(--(Data!$B$61:$AGQ$61&lt;&gt;"")*(Data!B81:AGQ81&lt;&gt;""))</f>
        <v>0</v>
      </c>
      <c r="AN66" s="2" cm="1">
        <f t="array" ref="AN66">SUMPRODUCT(--(Data!$B$62:$AGQ$62&lt;&gt;"")*(Data!B81:AGQ81&lt;&gt;""))</f>
        <v>0</v>
      </c>
      <c r="AO66" s="2" cm="1">
        <f t="array" ref="AO66">SUMPRODUCT(--(Data!$B$63:$AGQ$63&lt;&gt;"")*(Data!B81:AGQ81&lt;&gt;""))</f>
        <v>0</v>
      </c>
      <c r="AP66" s="2" cm="1">
        <f t="array" ref="AP66">SUMPRODUCT(--(Data!$B$64:$AGQ$64&lt;&gt;"")*(Data!B81:AGQ81&lt;&gt;""))</f>
        <v>0</v>
      </c>
      <c r="AQ66" s="2" cm="1">
        <f t="array" ref="AQ66">SUMPRODUCT(--(Data!$B$65:$AGQ$65&lt;&gt;"")*(Data!B81:AGQ81&lt;&gt;""))</f>
        <v>0</v>
      </c>
      <c r="AR66" s="2" cm="1">
        <f t="array" ref="AR66">SUMPRODUCT(--(Data!$B$66:$AGQ$66&lt;&gt;"")*(Data!B81:AGQ81&lt;&gt;""))</f>
        <v>0</v>
      </c>
      <c r="AS66" s="2" cm="1">
        <f t="array" ref="AS66">SUMPRODUCT(--(Data!$B$67:$AGQ$67&lt;&gt;"")*(Data!B81:AGQ81&lt;&gt;""))</f>
        <v>0</v>
      </c>
      <c r="AT66" s="2" cm="1">
        <f t="array" ref="AT66">SUMPRODUCT(--(Data!$B$68:$AGQ$68&lt;&gt;"")*(Data!B81:AGQ81&lt;&gt;""))</f>
        <v>0</v>
      </c>
      <c r="AU66" s="2" cm="1">
        <f t="array" ref="AU66">SUMPRODUCT(--(Data!$B$69:$AGQ$69&lt;&gt;"")*(Data!B81:AGQ81&lt;&gt;""))</f>
        <v>0</v>
      </c>
      <c r="AV66" s="2" cm="1">
        <f t="array" ref="AV66">SUMPRODUCT(--(Data!$B$70:$AGQ$70&lt;&gt;"")*(Data!B81:AGQ81&lt;&gt;""))</f>
        <v>0</v>
      </c>
      <c r="AW66" s="2" cm="1">
        <f t="array" ref="AW66">SUMPRODUCT(--(Data!$B$71:$AGQ$71&lt;&gt;"")*(Data!B81:AGQ81&lt;&gt;""))</f>
        <v>0</v>
      </c>
      <c r="AX66" s="2" cm="1">
        <f t="array" ref="AX66">SUMPRODUCT(--(Data!$B$72:$AGQ$72&lt;&gt;"")*(Data!B81:AGQ81&lt;&gt;""))</f>
        <v>0</v>
      </c>
      <c r="AY66" s="2" cm="1">
        <f t="array" ref="AY66">SUMPRODUCT(--(Data!$B$73:$AGQ$73&lt;&gt;"")*(Data!B81:AGQ81&lt;&gt;""))</f>
        <v>0</v>
      </c>
      <c r="AZ66" s="2" cm="1">
        <f t="array" ref="AZ66">SUMPRODUCT(--(Data!$B$74:$AGQ$74&lt;&gt;"")*(Data!B81:AGQ81&lt;&gt;""))</f>
        <v>0</v>
      </c>
      <c r="BA66" s="2" cm="1">
        <f t="array" ref="BA66">SUMPRODUCT(--(Data!$B$75:$AGQ$75&lt;&gt;"")*(Data!B81:AGQ81&lt;&gt;""))</f>
        <v>6</v>
      </c>
      <c r="BB66" s="2" cm="1">
        <f t="array" ref="BB66">SUMPRODUCT(--(Data!$B$76:$AGQ$76&lt;&gt;"")*(Data!B81:AGQ81&lt;&gt;""))</f>
        <v>6</v>
      </c>
      <c r="BC66" s="2" cm="1">
        <f t="array" ref="BC66">SUMPRODUCT(--(Data!$B$77:$AGQ$77&lt;&gt;"")*(Data!B81:AGQ81&lt;&gt;""))</f>
        <v>6</v>
      </c>
      <c r="BD66" s="2" cm="1">
        <f t="array" ref="BD66">SUMPRODUCT(--(Data!$B$78:$AGQ$78&lt;&gt;"")*(Data!B81:AGQ81&lt;&gt;""))</f>
        <v>6</v>
      </c>
      <c r="BE66" s="2" cm="1">
        <f t="array" ref="BE66">SUMPRODUCT(--(Data!$B$79:$AGQ$79&lt;&gt;"")*(Data!B81:AGQ81&lt;&gt;""))</f>
        <v>6</v>
      </c>
      <c r="BF66" s="2" cm="1">
        <f t="array" ref="BF66">SUMPRODUCT(--(Data!$B$80:$AGQ$80&lt;&gt;"")*(Data!B81:AGQ81&lt;&gt;""))</f>
        <v>6</v>
      </c>
      <c r="BG66" s="208"/>
      <c r="BH66" s="2" cm="1">
        <f t="array" ref="BH66">SUMPRODUCT(--(Data!$B$82:$AGQ$82&lt;&gt;"")*(Data!B81:AGQ81&lt;&gt;""))</f>
        <v>6</v>
      </c>
      <c r="BI66" s="2" cm="1">
        <f t="array" ref="BI66">SUMPRODUCT(--(Data!$B$83:$AGQ$83&lt;&gt;"")*(Data!B81:AGQ81&lt;&gt;""))</f>
        <v>0</v>
      </c>
      <c r="BJ66" s="2" cm="1">
        <f t="array" ref="BJ66">SUMPRODUCT(--(Data!$B$84:$AGQ$84&lt;&gt;"")*(Data!B81:AGQ81&lt;&gt;""))</f>
        <v>0</v>
      </c>
      <c r="BK66" s="2" cm="1">
        <f t="array" ref="BK66">SUMPRODUCT(--(Data!$B$85:$AGQ$85&lt;&gt;"")*(Data!B81:AGQ81&lt;&gt;""))</f>
        <v>0</v>
      </c>
      <c r="BL66" s="2" cm="1">
        <f t="array" ref="BL66">SUMPRODUCT(--(Data!$B$86:$AGQ$86&lt;&gt;"")*(Data!B81:AGQ81&lt;&gt;""))</f>
        <v>0</v>
      </c>
      <c r="BM66" s="2" cm="1">
        <f t="array" ref="BM66">SUMPRODUCT(--(Data!$B$87:$AGQ$87&lt;&gt;"")*(Data!B81:AGQ81&lt;&gt;""))</f>
        <v>0</v>
      </c>
      <c r="BN66" s="2" cm="1">
        <f t="array" ref="BN66">SUMPRODUCT(--(Data!$B$88:$AGQ$88&lt;&gt;"")*(Data!B81:AGQ81&lt;&gt;""))</f>
        <v>0</v>
      </c>
      <c r="BO66" s="2" cm="1">
        <f t="array" ref="BO66">SUMPRODUCT(--(Data!$B$89:$AGQ$89&lt;&gt;"")*(Data!B81:AGQ81&lt;&gt;""))</f>
        <v>0</v>
      </c>
      <c r="BP66" s="2" cm="1">
        <f t="array" ref="BP66">SUMPRODUCT(--(Data!$B$90:$AGQ$90&lt;&gt;"")*(Data!B81:AGQ81&lt;&gt;""))</f>
        <v>0</v>
      </c>
      <c r="BQ66" s="2" cm="1">
        <f t="array" ref="BQ66">SUMPRODUCT(--(Data!$B$91:$AGQ$91&lt;&gt;"")*(Data!B81:AGQ81&lt;&gt;""))</f>
        <v>0</v>
      </c>
      <c r="BR66" s="2" cm="1">
        <f t="array" ref="BR66">SUMPRODUCT(--(Data!$B$92:$AGQ$92&lt;&gt;"")*(Data!B81:AGQ81&lt;&gt;""))</f>
        <v>0</v>
      </c>
      <c r="BS66" s="2" cm="1">
        <f t="array" ref="BS66">SUMPRODUCT(--(Data!$B$93:$AGQ$93&lt;&gt;"")*(Data!B81:AGQ81&lt;&gt;""))</f>
        <v>0</v>
      </c>
      <c r="BT66" s="2" cm="1">
        <f t="array" ref="BT66">SUMPRODUCT(--(Data!$B$94:$AGQ$94&lt;&gt;"")*(Data!B81:AGQ81&lt;&gt;""))</f>
        <v>0</v>
      </c>
      <c r="BU66" s="2" cm="1">
        <f t="array" ref="BU66">SUMPRODUCT(--(Data!$B$95:$AGQ$95&lt;&gt;"")*(Data!B81:AGQ81&lt;&gt;""))</f>
        <v>0</v>
      </c>
      <c r="BV66" s="2" cm="1">
        <f t="array" ref="BV66">SUMPRODUCT(--(Data!$B$96:$AGQ$96&lt;&gt;"")*(Data!B81:AGQ81&lt;&gt;""))</f>
        <v>0</v>
      </c>
      <c r="BW66" s="2" cm="1">
        <f t="array" ref="BW66">SUMPRODUCT(--(Data!$B$97:$AGQ$97&lt;&gt;"")*(Data!B81:AGQ81&lt;&gt;""))</f>
        <v>0</v>
      </c>
      <c r="BX66" s="2" cm="1">
        <f t="array" ref="BX66">SUMPRODUCT(--(Data!$B$98:$AGQ$98&lt;&gt;"")*(Data!B81:AGQ81&lt;&gt;""))</f>
        <v>0</v>
      </c>
      <c r="BY66" s="2" cm="1">
        <f t="array" ref="BY66">SUMPRODUCT(--(Data!$B$99:$AGQ$99&lt;&gt;"")*(Data!B81:AGQ81&lt;&gt;""))</f>
        <v>0</v>
      </c>
      <c r="BZ66" s="2" cm="1">
        <f t="array" ref="BZ66">SUMPRODUCT(--(Data!$B$100:$AGQ$100&lt;&gt;"")*(Data!B81:AGQ81&lt;&gt;""))</f>
        <v>0</v>
      </c>
      <c r="CA66" s="2" cm="1">
        <f t="array" ref="CA66">SUMPRODUCT(--(Data!$B$101:$AGQ$101&lt;&gt;"")*(Data!B81:AGQ81&lt;&gt;""))</f>
        <v>0</v>
      </c>
      <c r="CB66" s="2" cm="1">
        <f t="array" ref="CB66">SUMPRODUCT(--(Data!$B$102:$AGQ$102&lt;&gt;"")*(Data!B81:AGQ81&lt;&gt;""))</f>
        <v>0</v>
      </c>
      <c r="CC66" s="2" cm="1">
        <f t="array" ref="CC66">SUMPRODUCT(--(Data!$B$103:$AGQ$103&lt;&gt;"")*(Data!B81:AGQ81&lt;&gt;""))</f>
        <v>0</v>
      </c>
      <c r="CD66" s="2" cm="1">
        <f t="array" ref="CD66">SUMPRODUCT(--(Data!$B$104:$AGQ$104&lt;&gt;"")*(Data!B81:AGQ81&lt;&gt;""))</f>
        <v>0</v>
      </c>
      <c r="CE66" s="2" cm="1">
        <f t="array" ref="CE66">SUMPRODUCT(--(Data!$B$105:$AGQ$105&lt;&gt;"")*(Data!B81:AGQ81&lt;&gt;""))</f>
        <v>0</v>
      </c>
      <c r="CF66" s="2" cm="1">
        <f t="array" ref="CF66">SUMPRODUCT(--(Data!$B$106:$AGQ$106&lt;&gt;"")*(Data!B81:AGQ81&lt;&gt;""))</f>
        <v>0</v>
      </c>
      <c r="CG66" s="2" cm="1">
        <f t="array" ref="CG66">SUMPRODUCT(--(Data!$B$107:$AGQ$107&lt;&gt;"")*(Data!B81:AGQ81&lt;&gt;""))</f>
        <v>0</v>
      </c>
      <c r="CH66" s="2" cm="1">
        <f t="array" ref="CH66">SUMPRODUCT(--(Data!$B$108:$AGQ$108&lt;&gt;"")*(Data!B81:AGQ81&lt;&gt;""))</f>
        <v>0</v>
      </c>
      <c r="CI66" s="2" cm="1">
        <f t="array" ref="CI66">SUMPRODUCT(--(Data!$B$109:$AGQ$109&lt;&gt;"")*(Data!B81:AGQ81&lt;&gt;""))</f>
        <v>0</v>
      </c>
      <c r="CJ66" s="2" cm="1">
        <f t="array" ref="CJ66">SUMPRODUCT(--(Data!$B$110:$AGQ$110&lt;&gt;"")*(Data!B81:AGQ81&lt;&gt;""))</f>
        <v>0</v>
      </c>
      <c r="CK66" s="2" cm="1">
        <f t="array" ref="CK66">SUMPRODUCT(--(Data!$B$111:$AGQ$111&lt;&gt;"")*(Data!B81:AGQ81&lt;&gt;""))</f>
        <v>0</v>
      </c>
      <c r="CL66" s="2" cm="1">
        <f t="array" ref="CL66">SUMPRODUCT(--(Data!$B$112:$AGQ$112&lt;&gt;"")*(Data!B81:AGQ81&lt;&gt;""))</f>
        <v>0</v>
      </c>
      <c r="CM66" s="2" cm="1">
        <f t="array" ref="CM66">SUMPRODUCT(--(Data!$B$113:$AGQ$113&lt;&gt;"")*(Data!B81:AGQ81&lt;&gt;""))</f>
        <v>0</v>
      </c>
      <c r="CN66" s="2" cm="1">
        <f t="array" ref="CN66">SUMPRODUCT(--(Data!$B$114:$AGQ$114&lt;&gt;"")*(Data!B81:AGQ81&lt;&gt;""))</f>
        <v>0</v>
      </c>
      <c r="CO66" s="2" cm="1">
        <f t="array" ref="CO66">SUMPRODUCT(--(Data!$B$115:$AGQ$115&lt;&gt;"")*(Data!B81:AGQ81&lt;&gt;""))</f>
        <v>0</v>
      </c>
      <c r="CP66" s="2" cm="1">
        <f t="array" ref="CP66">SUMPRODUCT(--(Data!$B$116:$AGQ$116&lt;&gt;"")*(Data!B81:AGQ81&lt;&gt;""))</f>
        <v>0</v>
      </c>
      <c r="CQ66" s="2" cm="1">
        <f t="array" ref="CQ66">SUMPRODUCT(--(Data!$B$117:$AGQ$117&lt;&gt;"")*(Data!B81:AGQ81&lt;&gt;""))</f>
        <v>0</v>
      </c>
      <c r="CR66" s="2" cm="1">
        <f t="array" ref="CR66">SUMPRODUCT(--(Data!$B$118:$AGQ$118&lt;&gt;"")*(Data!B81:AGQ81&lt;&gt;""))</f>
        <v>0</v>
      </c>
      <c r="CS66" s="2" cm="1">
        <f t="array" ref="CS66">SUMPRODUCT(--(Data!$B$119:$AGQ$119&lt;&gt;"")*(Data!B81:AGQ81&lt;&gt;""))</f>
        <v>0</v>
      </c>
      <c r="CT66" s="2" cm="1">
        <f t="array" ref="CT66">SUMPRODUCT(--(Data!$B$120:$AGQ$120&lt;&gt;"")*(Data!B81:AGQ81&lt;&gt;""))</f>
        <v>0</v>
      </c>
      <c r="CU66" s="2" cm="1">
        <f t="array" ref="CU66">SUMPRODUCT(--(Data!$B$121:$AGQ$121&lt;&gt;"")*(Data!B81:AGQ81&lt;&gt;""))</f>
        <v>0</v>
      </c>
      <c r="CV66" s="2" cm="1">
        <f t="array" ref="CV66">SUMPRODUCT(--(Data!$B$122:$AGQ$122&lt;&gt;"")*(Data!B81:AGQ81&lt;&gt;""))</f>
        <v>0</v>
      </c>
      <c r="CW66" s="2" cm="1">
        <f t="array" ref="CW66">SUMPRODUCT(--(Data!$B$123:$AGQ$123&lt;&gt;"")*(Data!B81:AGQ81&lt;&gt;""))</f>
        <v>0</v>
      </c>
      <c r="CX66" s="2" cm="1">
        <f t="array" ref="CX66">SUMPRODUCT(--(Data!$B$124:$AGQ$124&lt;&gt;"")*(Data!B81:AGQ81&lt;&gt;""))</f>
        <v>0</v>
      </c>
      <c r="CY66" s="2" cm="1">
        <f t="array" ref="CY66">SUMPRODUCT(--(Data!$B$125:$AGQ$125&lt;&gt;"")*(Data!B81:AGQ81&lt;&gt;""))</f>
        <v>0</v>
      </c>
      <c r="CZ66" s="2" cm="1">
        <f t="array" ref="CZ66">SUMPRODUCT(--(Data!$B$126:$AGQ$126&lt;&gt;"")*(Data!B81:AGQ81&lt;&gt;""))</f>
        <v>0</v>
      </c>
      <c r="DA66" s="2" cm="1">
        <f t="array" ref="DA66">SUMPRODUCT(--(Data!$B$127:$AGQ$127&lt;&gt;"")*(Data!B81:AGQ81&lt;&gt;""))</f>
        <v>0</v>
      </c>
      <c r="DB66" s="2" cm="1">
        <f t="array" ref="DB66">SUMPRODUCT(--(Data!$B$128:$AGQ$128&lt;&gt;"")*(Data!B81:AGQ81&lt;&gt;""))</f>
        <v>0</v>
      </c>
      <c r="DC66" s="2" cm="1">
        <f t="array" ref="DC66">SUMPRODUCT(--(Data!$B$129:$AGQ$129&lt;&gt;"")*(Data!B81:AGQ81&lt;&gt;""))</f>
        <v>0</v>
      </c>
      <c r="DD66" s="2" cm="1">
        <f t="array" ref="DD66">SUMPRODUCT(--(Data!$B$130:$AGQ$130&lt;&gt;"")*(Data!B81:AGQ81&lt;&gt;""))</f>
        <v>0</v>
      </c>
      <c r="DE66" s="2" cm="1">
        <f t="array" ref="DE66">SUMPRODUCT(--(Data!$B$131:$AGQ$131&lt;&gt;"")*(Data!B81:AGQ81&lt;&gt;""))</f>
        <v>0</v>
      </c>
      <c r="DF66" s="2" cm="1">
        <f t="array" ref="DF66">SUMPRODUCT(--(Data!$B$132:$AGQ$132&lt;&gt;"")*(Data!B81:AGQ81&lt;&gt;""))</f>
        <v>0</v>
      </c>
      <c r="DG66" s="2" cm="1">
        <f t="array" ref="DG66">SUMPRODUCT(--(Data!$B$133:$AGQ$133&lt;&gt;"")*(Data!B81:AGQ81&lt;&gt;""))</f>
        <v>0</v>
      </c>
      <c r="DH66" s="2" cm="1">
        <f t="array" ref="DH66">SUMPRODUCT(--(Data!$B$134:$AGQ$134&lt;&gt;"")*(Data!B81:AGQ81&lt;&gt;""))</f>
        <v>0</v>
      </c>
      <c r="DI66" s="2" cm="1">
        <f t="array" ref="DI66">SUMPRODUCT(--(Data!$B$135:$AGQ$135&lt;&gt;"")*(Data!B81:AGQ81&lt;&gt;""))</f>
        <v>0</v>
      </c>
      <c r="DJ66" s="2" cm="1">
        <f t="array" ref="DJ66">SUMPRODUCT(--(Data!$B$136:$AGQ$136&lt;&gt;"")*(Data!B81:AGQ81&lt;&gt;""))</f>
        <v>0</v>
      </c>
      <c r="DK66" s="2" cm="1">
        <f t="array" ref="DK66">SUMPRODUCT(--(Data!$B$137:$AGQ$137&lt;&gt;"")*(Data!B81:AGQ81&lt;&gt;""))</f>
        <v>0</v>
      </c>
      <c r="DL66" s="2" cm="1">
        <f t="array" ref="DL66">SUMPRODUCT(--(Data!$B$138:$AGQ$138&lt;&gt;"")*(Data!B81:AGQ81&lt;&gt;""))</f>
        <v>0</v>
      </c>
      <c r="DM66" s="2" cm="1">
        <f t="array" ref="DM66">SUMPRODUCT(--(Data!$B$139:$AGQ$139&lt;&gt;"")*(Data!B81:AGQ81&lt;&gt;""))</f>
        <v>0</v>
      </c>
      <c r="DN66" s="2" cm="1">
        <f t="array" ref="DN66">SUMPRODUCT(--(Data!$B$140:$AGQ$140&lt;&gt;"")*(Data!B81:AGQ81&lt;&gt;""))</f>
        <v>0</v>
      </c>
      <c r="DO66" s="2" cm="1">
        <f t="array" ref="DO66">SUMPRODUCT(--(Data!$B$141:$AGQ$141&lt;&gt;"")*(Data!B81:AGQ81&lt;&gt;""))</f>
        <v>0</v>
      </c>
      <c r="DP66" s="2" cm="1">
        <f t="array" ref="DP66">SUMPRODUCT(--(Data!$B$142:$AGQ$142&lt;&gt;"")*(Data!B81:AGQ81&lt;&gt;""))</f>
        <v>0</v>
      </c>
      <c r="DQ66" s="2" cm="1">
        <f t="array" ref="DQ66">SUMPRODUCT(--(Data!$B$143:$AGQ$143&lt;&gt;"")*(Data!B81:AGQ81&lt;&gt;""))</f>
        <v>0</v>
      </c>
      <c r="DR66" s="2" cm="1">
        <f t="array" ref="DR66">SUMPRODUCT(--(Data!$B$144:$AGQ$144&lt;&gt;"")*(Data!B81:AGQ81&lt;&gt;""))</f>
        <v>0</v>
      </c>
      <c r="DS66" s="2" cm="1">
        <f t="array" ref="DS66">SUMPRODUCT(--(Data!$B$145:$AGQ$145&lt;&gt;"")*(Data!B81:AGQ81&lt;&gt;""))</f>
        <v>0</v>
      </c>
      <c r="DT66" s="2" cm="1">
        <f t="array" ref="DT66">SUMPRODUCT(--(Data!$B$146:$AGQ$146&lt;&gt;"")*(Data!B81:AGQ81&lt;&gt;""))</f>
        <v>0</v>
      </c>
      <c r="DU66" s="2" cm="1">
        <f t="array" ref="DU66">SUMPRODUCT(--(Data!$B$147:$AGQ$147&lt;&gt;"")*(Data!B81:AGQ81&lt;&gt;""))</f>
        <v>0</v>
      </c>
      <c r="DV66" s="2" cm="1">
        <f t="array" ref="DV66">SUMPRODUCT(--(Data!$B$148:$AGQ$148&lt;&gt;"")*(Data!B81:AGQ81&lt;&gt;""))</f>
        <v>0</v>
      </c>
      <c r="DW66" s="2" cm="1">
        <f t="array" ref="DW66">SUMPRODUCT(--(Data!$B$149:$AGQ$149&lt;&gt;"")*(Data!B81:AGQ81&lt;&gt;""))</f>
        <v>0</v>
      </c>
      <c r="DX66" s="2" cm="1">
        <f t="array" ref="DX66">SUMPRODUCT(--(Data!$B$150:$AGQ$150&lt;&gt;"")*(Data!B81:AGQ81&lt;&gt;""))</f>
        <v>0</v>
      </c>
      <c r="DY66" s="2" cm="1">
        <f t="array" ref="DY66">SUMPRODUCT(--(Data!$B$151:$AGQ$151&lt;&gt;"")*(Data!B81:AGQ81&lt;&gt;""))</f>
        <v>0</v>
      </c>
      <c r="DZ66" s="2" cm="1">
        <f t="array" ref="DZ66">SUMPRODUCT(--(Data!$B$152:$AGQ$152&lt;&gt;"")*(Data!B81:AGQ81&lt;&gt;""))</f>
        <v>0</v>
      </c>
      <c r="EA66" s="2" cm="1">
        <f t="array" ref="EA66">SUMPRODUCT(--(Data!$B$153:$AGQ$153&lt;&gt;"")*(Data!B81:AGQ81&lt;&gt;""))</f>
        <v>0</v>
      </c>
      <c r="EB66" s="2" cm="1">
        <f t="array" ref="EB66">SUMPRODUCT(--(Data!$B$154:$AGQ$154&lt;&gt;"")*(Data!B81:AGQ81&lt;&gt;""))</f>
        <v>0</v>
      </c>
      <c r="EC66" s="2" cm="1">
        <f t="array" ref="EC66">SUMPRODUCT(--(Data!$B$155:$AGQ$155&lt;&gt;"")*(Data!B81:AGQ81&lt;&gt;""))</f>
        <v>0</v>
      </c>
      <c r="ED66" s="2" cm="1">
        <f t="array" ref="ED66">SUMPRODUCT(--(Data!$B$156:$AGQ$156&lt;&gt;"")*(Data!B81:AGQ81&lt;&gt;""))</f>
        <v>0</v>
      </c>
      <c r="EE66" s="2" cm="1">
        <f t="array" ref="EE66">SUMPRODUCT(--(Data!$B$157:$AGQ$157&lt;&gt;"")*(Data!B81:AGQ81&lt;&gt;""))</f>
        <v>0</v>
      </c>
      <c r="EF66" s="2" cm="1">
        <f t="array" ref="EF66">SUMPRODUCT(--(Data!$B$158:$AGQ$158&lt;&gt;"")*(Data!B81:AGQ81&lt;&gt;""))</f>
        <v>0</v>
      </c>
      <c r="EG66" s="2" cm="1">
        <f t="array" ref="EG66">SUMPRODUCT(--(Data!$B$159:$AGQ$159&lt;&gt;"")*(Data!B81:AGQ81&lt;&gt;""))</f>
        <v>0</v>
      </c>
      <c r="EH66" s="2" cm="1">
        <f t="array" ref="EH66">SUMPRODUCT(--(Data!$B$160:$AGQ$160&lt;&gt;"")*(Data!B81:AGQ81&lt;&gt;""))</f>
        <v>0</v>
      </c>
      <c r="EI66" s="2" cm="1">
        <f t="array" ref="EI66">SUMPRODUCT(--(Data!$B$161:$AGQ$161&lt;&gt;"")*(Data!B81:AGQ81&lt;&gt;""))</f>
        <v>0</v>
      </c>
      <c r="EJ66" s="2" cm="1">
        <f t="array" ref="EJ66">SUMPRODUCT(--(Data!$B$162:$AGQ$162&lt;&gt;"")*(Data!B81:AGQ81&lt;&gt;""))</f>
        <v>0</v>
      </c>
      <c r="EK66" s="2" cm="1">
        <f t="array" ref="EK66">SUMPRODUCT(--(Data!$B$163:$AGQ$163&lt;&gt;"")*(Data!B81:AGQ81&lt;&gt;""))</f>
        <v>0</v>
      </c>
      <c r="EL66" s="2" cm="1">
        <f t="array" ref="EL66">SUMPRODUCT(--(Data!$B$164:$AGQ$164&lt;&gt;"")*(Data!B81:AGQ81&lt;&gt;""))</f>
        <v>0</v>
      </c>
      <c r="EM66" s="2" cm="1">
        <f t="array" ref="EM66">SUMPRODUCT(--(Data!$B$165:$AGQ$165&lt;&gt;"")*(Data!B81:AGQ81&lt;&gt;""))</f>
        <v>0</v>
      </c>
      <c r="EN66" s="2" cm="1">
        <f t="array" ref="EN66">SUMPRODUCT(--(Data!$B$166:$AGQ$166&lt;&gt;"")*(Data!B81:AGQ81&lt;&gt;""))</f>
        <v>0</v>
      </c>
      <c r="EU66" s="2" t="str">
        <f t="shared" si="2"/>
        <v>ElasticFusion*</v>
      </c>
      <c r="EV66" s="2">
        <f t="shared" si="3"/>
        <v>9</v>
      </c>
    </row>
    <row r="67" spans="1:152" x14ac:dyDescent="0.25">
      <c r="A67" s="1" t="str">
        <f>Data!A82</f>
        <v>Plane-Edge-SLAM</v>
      </c>
      <c r="B67" s="12" t="s">
        <v>751</v>
      </c>
      <c r="C67" s="2" cm="1">
        <f t="array" ref="C67">SUMPRODUCT(--(Data!$B$25:$AGQ$25&lt;&gt;"")*(Data!B82:AGQ82&lt;&gt;""))</f>
        <v>0</v>
      </c>
      <c r="D67" s="2" cm="1">
        <f t="array" ref="D67">SUMPRODUCT(--(Data!$B$26:$AGQ$26&lt;&gt;"")*(Data!B82:AGQ82&lt;&gt;""))</f>
        <v>6</v>
      </c>
      <c r="E67" s="2" cm="1">
        <f t="array" ref="E67">SUMPRODUCT(--(Data!$B$27:$AGQ$27&lt;&gt;"")*(Data!B82:AGQ82&lt;&gt;""))</f>
        <v>0</v>
      </c>
      <c r="F67" s="2" cm="1">
        <f t="array" ref="F67">SUMPRODUCT(--(Data!$B$28:$AGQ$28&lt;&gt;"")*(Data!B82:AGQ82&lt;&gt;""))</f>
        <v>0</v>
      </c>
      <c r="G67" s="2" cm="1">
        <f t="array" ref="G67">SUMPRODUCT(--(Data!$B$29:$AGQ$29&lt;&gt;"")*(Data!B82:AGQ82&lt;&gt;""))</f>
        <v>0</v>
      </c>
      <c r="H67" s="2" cm="1">
        <f t="array" ref="H67">SUMPRODUCT(--(Data!$B$30:$AGQ$30&lt;&gt;"")*(Data!B82:AGQ82&lt;&gt;""))</f>
        <v>0</v>
      </c>
      <c r="I67" s="2" cm="1">
        <f t="array" ref="I67">SUMPRODUCT(--(Data!$B$31:$AGQ$31&lt;&gt;"")*(Data!B82:AGQ82&lt;&gt;""))</f>
        <v>0</v>
      </c>
      <c r="J67" s="2" cm="1">
        <f t="array" ref="J67">SUMPRODUCT(--(Data!$B$32:$AGQ$32&lt;&gt;"")*(Data!B82:AGQ82&lt;&gt;""))</f>
        <v>0</v>
      </c>
      <c r="K67" s="2" cm="1">
        <f t="array" ref="K67">SUMPRODUCT(--(Data!$B$33:$AGQ$33&lt;&gt;"")*(Data!B82:AGQ82&lt;&gt;""))</f>
        <v>0</v>
      </c>
      <c r="L67" s="2" cm="1">
        <f t="array" ref="L67">SUMPRODUCT(--(Data!$B$34:$AGQ$34&lt;&gt;"")*(Data!B82:AGQ82&lt;&gt;""))</f>
        <v>0</v>
      </c>
      <c r="M67" s="2" cm="1">
        <f t="array" ref="M67">SUMPRODUCT(--(Data!$B$35:$AGQ$35&lt;&gt;"")*(Data!B82:AGQ82&lt;&gt;""))</f>
        <v>0</v>
      </c>
      <c r="N67" s="2" cm="1">
        <f t="array" ref="N67">SUMPRODUCT(--(Data!$B$36:$AGQ$36&lt;&gt;"")*(Data!B82:AGQ82&lt;&gt;""))</f>
        <v>0</v>
      </c>
      <c r="O67" s="2" cm="1">
        <f t="array" ref="O67">SUMPRODUCT(--(Data!$B$37:$AGQ$37&lt;&gt;"")*(Data!B82:AGQ82&lt;&gt;""))</f>
        <v>0</v>
      </c>
      <c r="P67" s="2" cm="1">
        <f t="array" ref="P67">SUMPRODUCT(--(Data!$B$38:$AGQ$38&lt;&gt;"")*(Data!B82:AGQ82&lt;&gt;""))</f>
        <v>0</v>
      </c>
      <c r="Q67" s="2" cm="1">
        <f t="array" ref="Q67">SUMPRODUCT(--(Data!$B$39:$AGQ$39&lt;&gt;"")*(Data!B82:AGQ82&lt;&gt;""))</f>
        <v>0</v>
      </c>
      <c r="R67" s="2" cm="1">
        <f t="array" ref="R67">SUMPRODUCT(--(Data!$B$40:$AGQ$40&lt;&gt;"")*(Data!B82:AGQ82&lt;&gt;""))</f>
        <v>0</v>
      </c>
      <c r="S67" s="2" cm="1">
        <f t="array" ref="S67">SUMPRODUCT(--(Data!$B$41:$AGQ$41&lt;&gt;"")*(Data!B82:AGQ82&lt;&gt;""))</f>
        <v>0</v>
      </c>
      <c r="T67" s="2" cm="1">
        <f t="array" ref="T67">SUMPRODUCT(--(Data!$B$42:$AGQ$42&lt;&gt;"")*(Data!B82:AGQ82&lt;&gt;""))</f>
        <v>0</v>
      </c>
      <c r="U67" s="2" cm="1">
        <f t="array" ref="U67">SUMPRODUCT(--(Data!$B$43:$AGQ$43&lt;&gt;"")*(Data!B82:AGQ82&lt;&gt;""))</f>
        <v>0</v>
      </c>
      <c r="V67" s="2" cm="1">
        <f t="array" ref="V67">SUMPRODUCT(--(Data!$B$44:$AGQ$44&lt;&gt;"")*(Data!B82:AGQ82&lt;&gt;""))</f>
        <v>0</v>
      </c>
      <c r="W67" s="2" cm="1">
        <f t="array" ref="W67">SUMPRODUCT(--(Data!$B$45:$AGQ$45&lt;&gt;"")*(Data!B82:AGQ82&lt;&gt;""))</f>
        <v>0</v>
      </c>
      <c r="X67" s="2" cm="1">
        <f t="array" ref="X67">SUMPRODUCT(--(Data!$B$46:$AGQ$46&lt;&gt;"")*(Data!B82:AGQ82&lt;&gt;""))</f>
        <v>0</v>
      </c>
      <c r="Y67" s="2" cm="1">
        <f t="array" ref="Y67">SUMPRODUCT(--(Data!$B$47:$AGQ$47&lt;&gt;"")*(Data!B82:AGQ82&lt;&gt;""))</f>
        <v>0</v>
      </c>
      <c r="Z67" s="2" cm="1">
        <f t="array" ref="Z67">SUMPRODUCT(--(Data!$B$48:$AGQ$48&lt;&gt;"")*(Data!B82:AGQ82&lt;&gt;""))</f>
        <v>0</v>
      </c>
      <c r="AA67" s="2" cm="1">
        <f t="array" ref="AA67">SUMPRODUCT(--(Data!$B$49:$AGQ$49&lt;&gt;"")*(Data!B82:AGQ82&lt;&gt;""))</f>
        <v>0</v>
      </c>
      <c r="AB67" s="2" cm="1">
        <f t="array" ref="AB67">SUMPRODUCT(--(Data!$B$50:$AGQ$50&lt;&gt;"")*(Data!B82:AGQ82&lt;&gt;""))</f>
        <v>0</v>
      </c>
      <c r="AC67" s="2" cm="1">
        <f t="array" ref="AC67">SUMPRODUCT(--(Data!$B$51:$AGQ$51&lt;&gt;"")*(Data!B82:AGQ82&lt;&gt;""))</f>
        <v>0</v>
      </c>
      <c r="AD67" s="2" cm="1">
        <f t="array" ref="AD67">SUMPRODUCT(--(Data!$B$52:$AGQ$52&lt;&gt;"")*(Data!B82:AGQ82&lt;&gt;""))</f>
        <v>0</v>
      </c>
      <c r="AE67" s="2" cm="1">
        <f t="array" ref="AE67">SUMPRODUCT(--(Data!$B$53:$AGQ$53&lt;&gt;"")*(Data!B82:AGQ82&lt;&gt;""))</f>
        <v>0</v>
      </c>
      <c r="AF67" s="2" cm="1">
        <f t="array" ref="AF67">SUMPRODUCT(--(Data!$B$54:$AGQ$54&lt;&gt;"")*(Data!B82:AGQ82&lt;&gt;""))</f>
        <v>0</v>
      </c>
      <c r="AG67" s="2" cm="1">
        <f t="array" ref="AG67">SUMPRODUCT(--(Data!$B$55:$AGQ$55&lt;&gt;"")*(Data!B82:AGQ82&lt;&gt;""))</f>
        <v>0</v>
      </c>
      <c r="AH67" s="2" cm="1">
        <f t="array" ref="AH67">SUMPRODUCT(--(Data!$B$56:$AGQ$56&lt;&gt;"")*(Data!B82:AGQ82&lt;&gt;""))</f>
        <v>0</v>
      </c>
      <c r="AI67" s="2" cm="1">
        <f t="array" ref="AI67">SUMPRODUCT(--(Data!$B$57:$AGQ$57&lt;&gt;"")*(Data!B82:AGQ82&lt;&gt;""))</f>
        <v>0</v>
      </c>
      <c r="AJ67" s="2" cm="1">
        <f t="array" ref="AJ67">SUMPRODUCT(--(Data!$B$58:$AGQ$58&lt;&gt;"")*(Data!B82:AGQ82&lt;&gt;""))</f>
        <v>0</v>
      </c>
      <c r="AK67" s="2" cm="1">
        <f t="array" ref="AK67">SUMPRODUCT(--(Data!$B$59:$AGQ$59&lt;&gt;"")*(Data!B82:AGQ82&lt;&gt;""))</f>
        <v>0</v>
      </c>
      <c r="AL67" s="2" cm="1">
        <f t="array" ref="AL67">SUMPRODUCT(--(Data!$B$60:$AGQ$60&lt;&gt;"")*(Data!B82:AGQ82&lt;&gt;""))</f>
        <v>0</v>
      </c>
      <c r="AM67" s="2" cm="1">
        <f t="array" ref="AM67">SUMPRODUCT(--(Data!$B$61:$AGQ$61&lt;&gt;"")*(Data!B82:AGQ82&lt;&gt;""))</f>
        <v>0</v>
      </c>
      <c r="AN67" s="2" cm="1">
        <f t="array" ref="AN67">SUMPRODUCT(--(Data!$B$62:$AGQ$62&lt;&gt;"")*(Data!B82:AGQ82&lt;&gt;""))</f>
        <v>0</v>
      </c>
      <c r="AO67" s="2" cm="1">
        <f t="array" ref="AO67">SUMPRODUCT(--(Data!$B$63:$AGQ$63&lt;&gt;"")*(Data!B82:AGQ82&lt;&gt;""))</f>
        <v>0</v>
      </c>
      <c r="AP67" s="2" cm="1">
        <f t="array" ref="AP67">SUMPRODUCT(--(Data!$B$64:$AGQ$64&lt;&gt;"")*(Data!B82:AGQ82&lt;&gt;""))</f>
        <v>0</v>
      </c>
      <c r="AQ67" s="2" cm="1">
        <f t="array" ref="AQ67">SUMPRODUCT(--(Data!$B$65:$AGQ$65&lt;&gt;"")*(Data!B82:AGQ82&lt;&gt;""))</f>
        <v>0</v>
      </c>
      <c r="AR67" s="2" cm="1">
        <f t="array" ref="AR67">SUMPRODUCT(--(Data!$B$66:$AGQ$66&lt;&gt;"")*(Data!B82:AGQ82&lt;&gt;""))</f>
        <v>0</v>
      </c>
      <c r="AS67" s="2" cm="1">
        <f t="array" ref="AS67">SUMPRODUCT(--(Data!$B$67:$AGQ$67&lt;&gt;"")*(Data!B82:AGQ82&lt;&gt;""))</f>
        <v>0</v>
      </c>
      <c r="AT67" s="2" cm="1">
        <f t="array" ref="AT67">SUMPRODUCT(--(Data!$B$68:$AGQ$68&lt;&gt;"")*(Data!B82:AGQ82&lt;&gt;""))</f>
        <v>0</v>
      </c>
      <c r="AU67" s="2" cm="1">
        <f t="array" ref="AU67">SUMPRODUCT(--(Data!$B$69:$AGQ$69&lt;&gt;"")*(Data!B82:AGQ82&lt;&gt;""))</f>
        <v>0</v>
      </c>
      <c r="AV67" s="2" cm="1">
        <f t="array" ref="AV67">SUMPRODUCT(--(Data!$B$70:$AGQ$70&lt;&gt;"")*(Data!B82:AGQ82&lt;&gt;""))</f>
        <v>0</v>
      </c>
      <c r="AW67" s="2" cm="1">
        <f t="array" ref="AW67">SUMPRODUCT(--(Data!$B$71:$AGQ$71&lt;&gt;"")*(Data!B82:AGQ82&lt;&gt;""))</f>
        <v>0</v>
      </c>
      <c r="AX67" s="2" cm="1">
        <f t="array" ref="AX67">SUMPRODUCT(--(Data!$B$72:$AGQ$72&lt;&gt;"")*(Data!B82:AGQ82&lt;&gt;""))</f>
        <v>0</v>
      </c>
      <c r="AY67" s="2" cm="1">
        <f t="array" ref="AY67">SUMPRODUCT(--(Data!$B$73:$AGQ$73&lt;&gt;"")*(Data!B82:AGQ82&lt;&gt;""))</f>
        <v>0</v>
      </c>
      <c r="AZ67" s="2" cm="1">
        <f t="array" ref="AZ67">SUMPRODUCT(--(Data!$B$74:$AGQ$74&lt;&gt;"")*(Data!B82:AGQ82&lt;&gt;""))</f>
        <v>0</v>
      </c>
      <c r="BA67" s="2" cm="1">
        <f t="array" ref="BA67">SUMPRODUCT(--(Data!$B$75:$AGQ$75&lt;&gt;"")*(Data!B82:AGQ82&lt;&gt;""))</f>
        <v>6</v>
      </c>
      <c r="BB67" s="2" cm="1">
        <f t="array" ref="BB67">SUMPRODUCT(--(Data!$B$76:$AGQ$76&lt;&gt;"")*(Data!B82:AGQ82&lt;&gt;""))</f>
        <v>6</v>
      </c>
      <c r="BC67" s="2" cm="1">
        <f t="array" ref="BC67">SUMPRODUCT(--(Data!$B$77:$AGQ$77&lt;&gt;"")*(Data!B82:AGQ82&lt;&gt;""))</f>
        <v>6</v>
      </c>
      <c r="BD67" s="2" cm="1">
        <f t="array" ref="BD67">SUMPRODUCT(--(Data!$B$78:$AGQ$78&lt;&gt;"")*(Data!B82:AGQ82&lt;&gt;""))</f>
        <v>6</v>
      </c>
      <c r="BE67" s="2" cm="1">
        <f t="array" ref="BE67">SUMPRODUCT(--(Data!$B$79:$AGQ$79&lt;&gt;"")*(Data!B82:AGQ82&lt;&gt;""))</f>
        <v>6</v>
      </c>
      <c r="BF67" s="2" cm="1">
        <f t="array" ref="BF67">SUMPRODUCT(--(Data!$B$80:$AGQ$80&lt;&gt;"")*(Data!B82:AGQ82&lt;&gt;""))</f>
        <v>6</v>
      </c>
      <c r="BG67" s="2" cm="1">
        <f t="array" ref="BG67">SUMPRODUCT(--(Data!$B$81:$AGQ$81&lt;&gt;"")*(Data!B82:AGQ82&lt;&gt;""))</f>
        <v>6</v>
      </c>
      <c r="BH67" s="208"/>
      <c r="BI67" s="2" cm="1">
        <f t="array" ref="BI67">SUMPRODUCT(--(Data!$B$83:$AGQ$83&lt;&gt;"")*(Data!B82:AGQ82&lt;&gt;""))</f>
        <v>0</v>
      </c>
      <c r="BJ67" s="2" cm="1">
        <f t="array" ref="BJ67">SUMPRODUCT(--(Data!$B$84:$AGQ$84&lt;&gt;"")*(Data!B82:AGQ82&lt;&gt;""))</f>
        <v>0</v>
      </c>
      <c r="BK67" s="2" cm="1">
        <f t="array" ref="BK67">SUMPRODUCT(--(Data!$B$85:$AGQ$85&lt;&gt;"")*(Data!B82:AGQ82&lt;&gt;""))</f>
        <v>0</v>
      </c>
      <c r="BL67" s="2" cm="1">
        <f t="array" ref="BL67">SUMPRODUCT(--(Data!$B$86:$AGQ$86&lt;&gt;"")*(Data!B82:AGQ82&lt;&gt;""))</f>
        <v>0</v>
      </c>
      <c r="BM67" s="2" cm="1">
        <f t="array" ref="BM67">SUMPRODUCT(--(Data!$B$87:$AGQ$87&lt;&gt;"")*(Data!B82:AGQ82&lt;&gt;""))</f>
        <v>0</v>
      </c>
      <c r="BN67" s="2" cm="1">
        <f t="array" ref="BN67">SUMPRODUCT(--(Data!$B$88:$AGQ$88&lt;&gt;"")*(Data!B82:AGQ82&lt;&gt;""))</f>
        <v>0</v>
      </c>
      <c r="BO67" s="2" cm="1">
        <f t="array" ref="BO67">SUMPRODUCT(--(Data!$B$89:$AGQ$89&lt;&gt;"")*(Data!B82:AGQ82&lt;&gt;""))</f>
        <v>0</v>
      </c>
      <c r="BP67" s="2" cm="1">
        <f t="array" ref="BP67">SUMPRODUCT(--(Data!$B$90:$AGQ$90&lt;&gt;"")*(Data!B82:AGQ82&lt;&gt;""))</f>
        <v>0</v>
      </c>
      <c r="BQ67" s="2" cm="1">
        <f t="array" ref="BQ67">SUMPRODUCT(--(Data!$B$91:$AGQ$91&lt;&gt;"")*(Data!B82:AGQ82&lt;&gt;""))</f>
        <v>0</v>
      </c>
      <c r="BR67" s="2" cm="1">
        <f t="array" ref="BR67">SUMPRODUCT(--(Data!$B$92:$AGQ$92&lt;&gt;"")*(Data!B82:AGQ82&lt;&gt;""))</f>
        <v>0</v>
      </c>
      <c r="BS67" s="2" cm="1">
        <f t="array" ref="BS67">SUMPRODUCT(--(Data!$B$93:$AGQ$93&lt;&gt;"")*(Data!B82:AGQ82&lt;&gt;""))</f>
        <v>0</v>
      </c>
      <c r="BT67" s="2" cm="1">
        <f t="array" ref="BT67">SUMPRODUCT(--(Data!$B$94:$AGQ$94&lt;&gt;"")*(Data!B82:AGQ82&lt;&gt;""))</f>
        <v>0</v>
      </c>
      <c r="BU67" s="2" cm="1">
        <f t="array" ref="BU67">SUMPRODUCT(--(Data!$B$95:$AGQ$95&lt;&gt;"")*(Data!B82:AGQ82&lt;&gt;""))</f>
        <v>0</v>
      </c>
      <c r="BV67" s="2" cm="1">
        <f t="array" ref="BV67">SUMPRODUCT(--(Data!$B$96:$AGQ$96&lt;&gt;"")*(Data!B82:AGQ82&lt;&gt;""))</f>
        <v>0</v>
      </c>
      <c r="BW67" s="2" cm="1">
        <f t="array" ref="BW67">SUMPRODUCT(--(Data!$B$97:$AGQ$97&lt;&gt;"")*(Data!B82:AGQ82&lt;&gt;""))</f>
        <v>0</v>
      </c>
      <c r="BX67" s="2" cm="1">
        <f t="array" ref="BX67">SUMPRODUCT(--(Data!$B$98:$AGQ$98&lt;&gt;"")*(Data!B82:AGQ82&lt;&gt;""))</f>
        <v>0</v>
      </c>
      <c r="BY67" s="2" cm="1">
        <f t="array" ref="BY67">SUMPRODUCT(--(Data!$B$99:$AGQ$99&lt;&gt;"")*(Data!B82:AGQ82&lt;&gt;""))</f>
        <v>0</v>
      </c>
      <c r="BZ67" s="2" cm="1">
        <f t="array" ref="BZ67">SUMPRODUCT(--(Data!$B$100:$AGQ$100&lt;&gt;"")*(Data!B82:AGQ82&lt;&gt;""))</f>
        <v>0</v>
      </c>
      <c r="CA67" s="2" cm="1">
        <f t="array" ref="CA67">SUMPRODUCT(--(Data!$B$101:$AGQ$101&lt;&gt;"")*(Data!B82:AGQ82&lt;&gt;""))</f>
        <v>0</v>
      </c>
      <c r="CB67" s="2" cm="1">
        <f t="array" ref="CB67">SUMPRODUCT(--(Data!$B$102:$AGQ$102&lt;&gt;"")*(Data!B82:AGQ82&lt;&gt;""))</f>
        <v>0</v>
      </c>
      <c r="CC67" s="2" cm="1">
        <f t="array" ref="CC67">SUMPRODUCT(--(Data!$B$103:$AGQ$103&lt;&gt;"")*(Data!B82:AGQ82&lt;&gt;""))</f>
        <v>0</v>
      </c>
      <c r="CD67" s="2" cm="1">
        <f t="array" ref="CD67">SUMPRODUCT(--(Data!$B$104:$AGQ$104&lt;&gt;"")*(Data!B82:AGQ82&lt;&gt;""))</f>
        <v>0</v>
      </c>
      <c r="CE67" s="2" cm="1">
        <f t="array" ref="CE67">SUMPRODUCT(--(Data!$B$105:$AGQ$105&lt;&gt;"")*(Data!B82:AGQ82&lt;&gt;""))</f>
        <v>0</v>
      </c>
      <c r="CF67" s="2" cm="1">
        <f t="array" ref="CF67">SUMPRODUCT(--(Data!$B$106:$AGQ$106&lt;&gt;"")*(Data!B82:AGQ82&lt;&gt;""))</f>
        <v>0</v>
      </c>
      <c r="CG67" s="2" cm="1">
        <f t="array" ref="CG67">SUMPRODUCT(--(Data!$B$107:$AGQ$107&lt;&gt;"")*(Data!B82:AGQ82&lt;&gt;""))</f>
        <v>0</v>
      </c>
      <c r="CH67" s="2" cm="1">
        <f t="array" ref="CH67">SUMPRODUCT(--(Data!$B$108:$AGQ$108&lt;&gt;"")*(Data!B82:AGQ82&lt;&gt;""))</f>
        <v>0</v>
      </c>
      <c r="CI67" s="2" cm="1">
        <f t="array" ref="CI67">SUMPRODUCT(--(Data!$B$109:$AGQ$109&lt;&gt;"")*(Data!B82:AGQ82&lt;&gt;""))</f>
        <v>0</v>
      </c>
      <c r="CJ67" s="2" cm="1">
        <f t="array" ref="CJ67">SUMPRODUCT(--(Data!$B$110:$AGQ$110&lt;&gt;"")*(Data!B82:AGQ82&lt;&gt;""))</f>
        <v>0</v>
      </c>
      <c r="CK67" s="2" cm="1">
        <f t="array" ref="CK67">SUMPRODUCT(--(Data!$B$111:$AGQ$111&lt;&gt;"")*(Data!B82:AGQ82&lt;&gt;""))</f>
        <v>0</v>
      </c>
      <c r="CL67" s="2" cm="1">
        <f t="array" ref="CL67">SUMPRODUCT(--(Data!$B$112:$AGQ$112&lt;&gt;"")*(Data!B82:AGQ82&lt;&gt;""))</f>
        <v>0</v>
      </c>
      <c r="CM67" s="2" cm="1">
        <f t="array" ref="CM67">SUMPRODUCT(--(Data!$B$113:$AGQ$113&lt;&gt;"")*(Data!B82:AGQ82&lt;&gt;""))</f>
        <v>0</v>
      </c>
      <c r="CN67" s="2" cm="1">
        <f t="array" ref="CN67">SUMPRODUCT(--(Data!$B$114:$AGQ$114&lt;&gt;"")*(Data!B82:AGQ82&lt;&gt;""))</f>
        <v>0</v>
      </c>
      <c r="CO67" s="2" cm="1">
        <f t="array" ref="CO67">SUMPRODUCT(--(Data!$B$115:$AGQ$115&lt;&gt;"")*(Data!B82:AGQ82&lt;&gt;""))</f>
        <v>0</v>
      </c>
      <c r="CP67" s="2" cm="1">
        <f t="array" ref="CP67">SUMPRODUCT(--(Data!$B$116:$AGQ$116&lt;&gt;"")*(Data!B82:AGQ82&lt;&gt;""))</f>
        <v>0</v>
      </c>
      <c r="CQ67" s="2" cm="1">
        <f t="array" ref="CQ67">SUMPRODUCT(--(Data!$B$117:$AGQ$117&lt;&gt;"")*(Data!B82:AGQ82&lt;&gt;""))</f>
        <v>0</v>
      </c>
      <c r="CR67" s="2" cm="1">
        <f t="array" ref="CR67">SUMPRODUCT(--(Data!$B$118:$AGQ$118&lt;&gt;"")*(Data!B82:AGQ82&lt;&gt;""))</f>
        <v>0</v>
      </c>
      <c r="CS67" s="2" cm="1">
        <f t="array" ref="CS67">SUMPRODUCT(--(Data!$B$119:$AGQ$119&lt;&gt;"")*(Data!B82:AGQ82&lt;&gt;""))</f>
        <v>0</v>
      </c>
      <c r="CT67" s="2" cm="1">
        <f t="array" ref="CT67">SUMPRODUCT(--(Data!$B$120:$AGQ$120&lt;&gt;"")*(Data!B82:AGQ82&lt;&gt;""))</f>
        <v>0</v>
      </c>
      <c r="CU67" s="2" cm="1">
        <f t="array" ref="CU67">SUMPRODUCT(--(Data!$B$121:$AGQ$121&lt;&gt;"")*(Data!B82:AGQ82&lt;&gt;""))</f>
        <v>0</v>
      </c>
      <c r="CV67" s="2" cm="1">
        <f t="array" ref="CV67">SUMPRODUCT(--(Data!$B$122:$AGQ$122&lt;&gt;"")*(Data!B82:AGQ82&lt;&gt;""))</f>
        <v>0</v>
      </c>
      <c r="CW67" s="2" cm="1">
        <f t="array" ref="CW67">SUMPRODUCT(--(Data!$B$123:$AGQ$123&lt;&gt;"")*(Data!B82:AGQ82&lt;&gt;""))</f>
        <v>0</v>
      </c>
      <c r="CX67" s="2" cm="1">
        <f t="array" ref="CX67">SUMPRODUCT(--(Data!$B$124:$AGQ$124&lt;&gt;"")*(Data!B82:AGQ82&lt;&gt;""))</f>
        <v>0</v>
      </c>
      <c r="CY67" s="2" cm="1">
        <f t="array" ref="CY67">SUMPRODUCT(--(Data!$B$125:$AGQ$125&lt;&gt;"")*(Data!B82:AGQ82&lt;&gt;""))</f>
        <v>0</v>
      </c>
      <c r="CZ67" s="2" cm="1">
        <f t="array" ref="CZ67">SUMPRODUCT(--(Data!$B$126:$AGQ$126&lt;&gt;"")*(Data!B82:AGQ82&lt;&gt;""))</f>
        <v>0</v>
      </c>
      <c r="DA67" s="2" cm="1">
        <f t="array" ref="DA67">SUMPRODUCT(--(Data!$B$127:$AGQ$127&lt;&gt;"")*(Data!B82:AGQ82&lt;&gt;""))</f>
        <v>0</v>
      </c>
      <c r="DB67" s="2" cm="1">
        <f t="array" ref="DB67">SUMPRODUCT(--(Data!$B$128:$AGQ$128&lt;&gt;"")*(Data!B82:AGQ82&lt;&gt;""))</f>
        <v>0</v>
      </c>
      <c r="DC67" s="2" cm="1">
        <f t="array" ref="DC67">SUMPRODUCT(--(Data!$B$129:$AGQ$129&lt;&gt;"")*(Data!B82:AGQ82&lt;&gt;""))</f>
        <v>0</v>
      </c>
      <c r="DD67" s="2" cm="1">
        <f t="array" ref="DD67">SUMPRODUCT(--(Data!$B$130:$AGQ$130&lt;&gt;"")*(Data!B82:AGQ82&lt;&gt;""))</f>
        <v>0</v>
      </c>
      <c r="DE67" s="2" cm="1">
        <f t="array" ref="DE67">SUMPRODUCT(--(Data!$B$131:$AGQ$131&lt;&gt;"")*(Data!B82:AGQ82&lt;&gt;""))</f>
        <v>0</v>
      </c>
      <c r="DF67" s="2" cm="1">
        <f t="array" ref="DF67">SUMPRODUCT(--(Data!$B$132:$AGQ$132&lt;&gt;"")*(Data!B82:AGQ82&lt;&gt;""))</f>
        <v>0</v>
      </c>
      <c r="DG67" s="2" cm="1">
        <f t="array" ref="DG67">SUMPRODUCT(--(Data!$B$133:$AGQ$133&lt;&gt;"")*(Data!B82:AGQ82&lt;&gt;""))</f>
        <v>0</v>
      </c>
      <c r="DH67" s="2" cm="1">
        <f t="array" ref="DH67">SUMPRODUCT(--(Data!$B$134:$AGQ$134&lt;&gt;"")*(Data!B82:AGQ82&lt;&gt;""))</f>
        <v>0</v>
      </c>
      <c r="DI67" s="2" cm="1">
        <f t="array" ref="DI67">SUMPRODUCT(--(Data!$B$135:$AGQ$135&lt;&gt;"")*(Data!B82:AGQ82&lt;&gt;""))</f>
        <v>0</v>
      </c>
      <c r="DJ67" s="2" cm="1">
        <f t="array" ref="DJ67">SUMPRODUCT(--(Data!$B$136:$AGQ$136&lt;&gt;"")*(Data!B82:AGQ82&lt;&gt;""))</f>
        <v>0</v>
      </c>
      <c r="DK67" s="2" cm="1">
        <f t="array" ref="DK67">SUMPRODUCT(--(Data!$B$137:$AGQ$137&lt;&gt;"")*(Data!B82:AGQ82&lt;&gt;""))</f>
        <v>0</v>
      </c>
      <c r="DL67" s="2" cm="1">
        <f t="array" ref="DL67">SUMPRODUCT(--(Data!$B$138:$AGQ$138&lt;&gt;"")*(Data!B82:AGQ82&lt;&gt;""))</f>
        <v>0</v>
      </c>
      <c r="DM67" s="2" cm="1">
        <f t="array" ref="DM67">SUMPRODUCT(--(Data!$B$139:$AGQ$139&lt;&gt;"")*(Data!B82:AGQ82&lt;&gt;""))</f>
        <v>0</v>
      </c>
      <c r="DN67" s="2" cm="1">
        <f t="array" ref="DN67">SUMPRODUCT(--(Data!$B$140:$AGQ$140&lt;&gt;"")*(Data!B82:AGQ82&lt;&gt;""))</f>
        <v>0</v>
      </c>
      <c r="DO67" s="2" cm="1">
        <f t="array" ref="DO67">SUMPRODUCT(--(Data!$B$141:$AGQ$141&lt;&gt;"")*(Data!B82:AGQ82&lt;&gt;""))</f>
        <v>0</v>
      </c>
      <c r="DP67" s="2" cm="1">
        <f t="array" ref="DP67">SUMPRODUCT(--(Data!$B$142:$AGQ$142&lt;&gt;"")*(Data!B82:AGQ82&lt;&gt;""))</f>
        <v>0</v>
      </c>
      <c r="DQ67" s="2" cm="1">
        <f t="array" ref="DQ67">SUMPRODUCT(--(Data!$B$143:$AGQ$143&lt;&gt;"")*(Data!B82:AGQ82&lt;&gt;""))</f>
        <v>0</v>
      </c>
      <c r="DR67" s="2" cm="1">
        <f t="array" ref="DR67">SUMPRODUCT(--(Data!$B$144:$AGQ$144&lt;&gt;"")*(Data!B82:AGQ82&lt;&gt;""))</f>
        <v>0</v>
      </c>
      <c r="DS67" s="2" cm="1">
        <f t="array" ref="DS67">SUMPRODUCT(--(Data!$B$145:$AGQ$145&lt;&gt;"")*(Data!B82:AGQ82&lt;&gt;""))</f>
        <v>0</v>
      </c>
      <c r="DT67" s="2" cm="1">
        <f t="array" ref="DT67">SUMPRODUCT(--(Data!$B$146:$AGQ$146&lt;&gt;"")*(Data!B82:AGQ82&lt;&gt;""))</f>
        <v>0</v>
      </c>
      <c r="DU67" s="2" cm="1">
        <f t="array" ref="DU67">SUMPRODUCT(--(Data!$B$147:$AGQ$147&lt;&gt;"")*(Data!B82:AGQ82&lt;&gt;""))</f>
        <v>0</v>
      </c>
      <c r="DV67" s="2" cm="1">
        <f t="array" ref="DV67">SUMPRODUCT(--(Data!$B$148:$AGQ$148&lt;&gt;"")*(Data!B82:AGQ82&lt;&gt;""))</f>
        <v>0</v>
      </c>
      <c r="DW67" s="2" cm="1">
        <f t="array" ref="DW67">SUMPRODUCT(--(Data!$B$149:$AGQ$149&lt;&gt;"")*(Data!B82:AGQ82&lt;&gt;""))</f>
        <v>0</v>
      </c>
      <c r="DX67" s="2" cm="1">
        <f t="array" ref="DX67">SUMPRODUCT(--(Data!$B$150:$AGQ$150&lt;&gt;"")*(Data!B82:AGQ82&lt;&gt;""))</f>
        <v>0</v>
      </c>
      <c r="DY67" s="2" cm="1">
        <f t="array" ref="DY67">SUMPRODUCT(--(Data!$B$151:$AGQ$151&lt;&gt;"")*(Data!B82:AGQ82&lt;&gt;""))</f>
        <v>0</v>
      </c>
      <c r="DZ67" s="2" cm="1">
        <f t="array" ref="DZ67">SUMPRODUCT(--(Data!$B$152:$AGQ$152&lt;&gt;"")*(Data!B82:AGQ82&lt;&gt;""))</f>
        <v>0</v>
      </c>
      <c r="EA67" s="2" cm="1">
        <f t="array" ref="EA67">SUMPRODUCT(--(Data!$B$153:$AGQ$153&lt;&gt;"")*(Data!B82:AGQ82&lt;&gt;""))</f>
        <v>0</v>
      </c>
      <c r="EB67" s="2" cm="1">
        <f t="array" ref="EB67">SUMPRODUCT(--(Data!$B$154:$AGQ$154&lt;&gt;"")*(Data!B82:AGQ82&lt;&gt;""))</f>
        <v>0</v>
      </c>
      <c r="EC67" s="2" cm="1">
        <f t="array" ref="EC67">SUMPRODUCT(--(Data!$B$155:$AGQ$155&lt;&gt;"")*(Data!B82:AGQ82&lt;&gt;""))</f>
        <v>0</v>
      </c>
      <c r="ED67" s="2" cm="1">
        <f t="array" ref="ED67">SUMPRODUCT(--(Data!$B$156:$AGQ$156&lt;&gt;"")*(Data!B82:AGQ82&lt;&gt;""))</f>
        <v>0</v>
      </c>
      <c r="EE67" s="2" cm="1">
        <f t="array" ref="EE67">SUMPRODUCT(--(Data!$B$157:$AGQ$157&lt;&gt;"")*(Data!B82:AGQ82&lt;&gt;""))</f>
        <v>0</v>
      </c>
      <c r="EF67" s="2" cm="1">
        <f t="array" ref="EF67">SUMPRODUCT(--(Data!$B$158:$AGQ$158&lt;&gt;"")*(Data!B82:AGQ82&lt;&gt;""))</f>
        <v>0</v>
      </c>
      <c r="EG67" s="2" cm="1">
        <f t="array" ref="EG67">SUMPRODUCT(--(Data!$B$159:$AGQ$159&lt;&gt;"")*(Data!B82:AGQ82&lt;&gt;""))</f>
        <v>0</v>
      </c>
      <c r="EH67" s="2" cm="1">
        <f t="array" ref="EH67">SUMPRODUCT(--(Data!$B$160:$AGQ$160&lt;&gt;"")*(Data!B82:AGQ82&lt;&gt;""))</f>
        <v>0</v>
      </c>
      <c r="EI67" s="2" cm="1">
        <f t="array" ref="EI67">SUMPRODUCT(--(Data!$B$161:$AGQ$161&lt;&gt;"")*(Data!B82:AGQ82&lt;&gt;""))</f>
        <v>0</v>
      </c>
      <c r="EJ67" s="2" cm="1">
        <f t="array" ref="EJ67">SUMPRODUCT(--(Data!$B$162:$AGQ$162&lt;&gt;"")*(Data!B82:AGQ82&lt;&gt;""))</f>
        <v>0</v>
      </c>
      <c r="EK67" s="2" cm="1">
        <f t="array" ref="EK67">SUMPRODUCT(--(Data!$B$163:$AGQ$163&lt;&gt;"")*(Data!B82:AGQ82&lt;&gt;""))</f>
        <v>0</v>
      </c>
      <c r="EL67" s="2" cm="1">
        <f t="array" ref="EL67">SUMPRODUCT(--(Data!$B$164:$AGQ$164&lt;&gt;"")*(Data!B82:AGQ82&lt;&gt;""))</f>
        <v>0</v>
      </c>
      <c r="EM67" s="2" cm="1">
        <f t="array" ref="EM67">SUMPRODUCT(--(Data!$B$165:$AGQ$165&lt;&gt;"")*(Data!B82:AGQ82&lt;&gt;""))</f>
        <v>0</v>
      </c>
      <c r="EN67" s="2" cm="1">
        <f t="array" ref="EN67">SUMPRODUCT(--(Data!$B$166:$AGQ$166&lt;&gt;"")*(Data!B82:AGQ82&lt;&gt;""))</f>
        <v>0</v>
      </c>
      <c r="EU67" s="2" t="str">
        <f t="shared" si="2"/>
        <v>RGBDSLAMv2</v>
      </c>
      <c r="EV67" s="2">
        <f t="shared" si="3"/>
        <v>16</v>
      </c>
    </row>
    <row r="68" spans="1:152" x14ac:dyDescent="0.25">
      <c r="A68" s="1" t="str">
        <f>Data!A83</f>
        <v>KinectFusion</v>
      </c>
      <c r="B68" s="12" t="s">
        <v>450</v>
      </c>
      <c r="C68" s="2" cm="1">
        <f t="array" ref="C68">SUMPRODUCT(--(Data!$B$25:$AGQ$25&lt;&gt;"")*(Data!B83:AGQ83&lt;&gt;""))</f>
        <v>0</v>
      </c>
      <c r="D68" s="2" cm="1">
        <f t="array" ref="D68">SUMPRODUCT(--(Data!$B$26:$AGQ$26&lt;&gt;"")*(Data!B83:AGQ83&lt;&gt;""))</f>
        <v>4</v>
      </c>
      <c r="E68" s="2" cm="1">
        <f t="array" ref="E68">SUMPRODUCT(--(Data!$B$27:$AGQ$27&lt;&gt;"")*(Data!B83:AGQ83&lt;&gt;""))</f>
        <v>0</v>
      </c>
      <c r="F68" s="2" cm="1">
        <f t="array" ref="F68">SUMPRODUCT(--(Data!$B$28:$AGQ$28&lt;&gt;"")*(Data!B83:AGQ83&lt;&gt;""))</f>
        <v>0</v>
      </c>
      <c r="G68" s="2" cm="1">
        <f t="array" ref="G68">SUMPRODUCT(--(Data!$B$29:$AGQ$29&lt;&gt;"")*(Data!B83:AGQ83&lt;&gt;""))</f>
        <v>0</v>
      </c>
      <c r="H68" s="2" cm="1">
        <f t="array" ref="H68">SUMPRODUCT(--(Data!$B$30:$AGQ$30&lt;&gt;"")*(Data!B83:AGQ83&lt;&gt;""))</f>
        <v>0</v>
      </c>
      <c r="I68" s="2" cm="1">
        <f t="array" ref="I68">SUMPRODUCT(--(Data!$B$31:$AGQ$31&lt;&gt;"")*(Data!B83:AGQ83&lt;&gt;""))</f>
        <v>0</v>
      </c>
      <c r="J68" s="2" cm="1">
        <f t="array" ref="J68">SUMPRODUCT(--(Data!$B$32:$AGQ$32&lt;&gt;"")*(Data!B83:AGQ83&lt;&gt;""))</f>
        <v>0</v>
      </c>
      <c r="K68" s="2" cm="1">
        <f t="array" ref="K68">SUMPRODUCT(--(Data!$B$33:$AGQ$33&lt;&gt;"")*(Data!B83:AGQ83&lt;&gt;""))</f>
        <v>0</v>
      </c>
      <c r="L68" s="2" cm="1">
        <f t="array" ref="L68">SUMPRODUCT(--(Data!$B$34:$AGQ$34&lt;&gt;"")*(Data!B83:AGQ83&lt;&gt;""))</f>
        <v>0</v>
      </c>
      <c r="M68" s="2" cm="1">
        <f t="array" ref="M68">SUMPRODUCT(--(Data!$B$35:$AGQ$35&lt;&gt;"")*(Data!B83:AGQ83&lt;&gt;""))</f>
        <v>0</v>
      </c>
      <c r="N68" s="2" cm="1">
        <f t="array" ref="N68">SUMPRODUCT(--(Data!$B$36:$AGQ$36&lt;&gt;"")*(Data!B83:AGQ83&lt;&gt;""))</f>
        <v>0</v>
      </c>
      <c r="O68" s="2" cm="1">
        <f t="array" ref="O68">SUMPRODUCT(--(Data!$B$37:$AGQ$37&lt;&gt;"")*(Data!B83:AGQ83&lt;&gt;""))</f>
        <v>0</v>
      </c>
      <c r="P68" s="2" cm="1">
        <f t="array" ref="P68">SUMPRODUCT(--(Data!$B$38:$AGQ$38&lt;&gt;"")*(Data!B83:AGQ83&lt;&gt;""))</f>
        <v>0</v>
      </c>
      <c r="Q68" s="2" cm="1">
        <f t="array" ref="Q68">SUMPRODUCT(--(Data!$B$39:$AGQ$39&lt;&gt;"")*(Data!B83:AGQ83&lt;&gt;""))</f>
        <v>0</v>
      </c>
      <c r="R68" s="2" cm="1">
        <f t="array" ref="R68">SUMPRODUCT(--(Data!$B$40:$AGQ$40&lt;&gt;"")*(Data!B83:AGQ83&lt;&gt;""))</f>
        <v>0</v>
      </c>
      <c r="S68" s="2" cm="1">
        <f t="array" ref="S68">SUMPRODUCT(--(Data!$B$41:$AGQ$41&lt;&gt;"")*(Data!B83:AGQ83&lt;&gt;""))</f>
        <v>0</v>
      </c>
      <c r="T68" s="2" cm="1">
        <f t="array" ref="T68">SUMPRODUCT(--(Data!$B$42:$AGQ$42&lt;&gt;"")*(Data!B83:AGQ83&lt;&gt;""))</f>
        <v>0</v>
      </c>
      <c r="U68" s="2" cm="1">
        <f t="array" ref="U68">SUMPRODUCT(--(Data!$B$43:$AGQ$43&lt;&gt;"")*(Data!B83:AGQ83&lt;&gt;""))</f>
        <v>0</v>
      </c>
      <c r="V68" s="2" cm="1">
        <f t="array" ref="V68">SUMPRODUCT(--(Data!$B$44:$AGQ$44&lt;&gt;"")*(Data!B83:AGQ83&lt;&gt;""))</f>
        <v>0</v>
      </c>
      <c r="W68" s="2" cm="1">
        <f t="array" ref="W68">SUMPRODUCT(--(Data!$B$45:$AGQ$45&lt;&gt;"")*(Data!B83:AGQ83&lt;&gt;""))</f>
        <v>0</v>
      </c>
      <c r="X68" s="2" cm="1">
        <f t="array" ref="X68">SUMPRODUCT(--(Data!$B$46:$AGQ$46&lt;&gt;"")*(Data!B83:AGQ83&lt;&gt;""))</f>
        <v>0</v>
      </c>
      <c r="Y68" s="2" cm="1">
        <f t="array" ref="Y68">SUMPRODUCT(--(Data!$B$47:$AGQ$47&lt;&gt;"")*(Data!B83:AGQ83&lt;&gt;""))</f>
        <v>0</v>
      </c>
      <c r="Z68" s="2" cm="1">
        <f t="array" ref="Z68">SUMPRODUCT(--(Data!$B$48:$AGQ$48&lt;&gt;"")*(Data!B83:AGQ83&lt;&gt;""))</f>
        <v>0</v>
      </c>
      <c r="AA68" s="2" cm="1">
        <f t="array" ref="AA68">SUMPRODUCT(--(Data!$B$49:$AGQ$49&lt;&gt;"")*(Data!B83:AGQ83&lt;&gt;""))</f>
        <v>0</v>
      </c>
      <c r="AB68" s="2" cm="1">
        <f t="array" ref="AB68">SUMPRODUCT(--(Data!$B$50:$AGQ$50&lt;&gt;"")*(Data!B83:AGQ83&lt;&gt;""))</f>
        <v>0</v>
      </c>
      <c r="AC68" s="2" cm="1">
        <f t="array" ref="AC68">SUMPRODUCT(--(Data!$B$51:$AGQ$51&lt;&gt;"")*(Data!B83:AGQ83&lt;&gt;""))</f>
        <v>0</v>
      </c>
      <c r="AD68" s="2" cm="1">
        <f t="array" ref="AD68">SUMPRODUCT(--(Data!$B$52:$AGQ$52&lt;&gt;"")*(Data!B83:AGQ83&lt;&gt;""))</f>
        <v>0</v>
      </c>
      <c r="AE68" s="2" cm="1">
        <f t="array" ref="AE68">SUMPRODUCT(--(Data!$B$53:$AGQ$53&lt;&gt;"")*(Data!B83:AGQ83&lt;&gt;""))</f>
        <v>0</v>
      </c>
      <c r="AF68" s="2" cm="1">
        <f t="array" ref="AF68">SUMPRODUCT(--(Data!$B$54:$AGQ$54&lt;&gt;"")*(Data!B83:AGQ83&lt;&gt;""))</f>
        <v>0</v>
      </c>
      <c r="AG68" s="2" cm="1">
        <f t="array" ref="AG68">SUMPRODUCT(--(Data!$B$55:$AGQ$55&lt;&gt;"")*(Data!B83:AGQ83&lt;&gt;""))</f>
        <v>0</v>
      </c>
      <c r="AH68" s="2" cm="1">
        <f t="array" ref="AH68">SUMPRODUCT(--(Data!$B$56:$AGQ$56&lt;&gt;"")*(Data!B83:AGQ83&lt;&gt;""))</f>
        <v>0</v>
      </c>
      <c r="AI68" s="2" cm="1">
        <f t="array" ref="AI68">SUMPRODUCT(--(Data!$B$57:$AGQ$57&lt;&gt;"")*(Data!B83:AGQ83&lt;&gt;""))</f>
        <v>0</v>
      </c>
      <c r="AJ68" s="2" cm="1">
        <f t="array" ref="AJ68">SUMPRODUCT(--(Data!$B$58:$AGQ$58&lt;&gt;"")*(Data!B83:AGQ83&lt;&gt;""))</f>
        <v>0</v>
      </c>
      <c r="AK68" s="2" cm="1">
        <f t="array" ref="AK68">SUMPRODUCT(--(Data!$B$59:$AGQ$59&lt;&gt;"")*(Data!B83:AGQ83&lt;&gt;""))</f>
        <v>0</v>
      </c>
      <c r="AL68" s="2" cm="1">
        <f t="array" ref="AL68">SUMPRODUCT(--(Data!$B$60:$AGQ$60&lt;&gt;"")*(Data!B83:AGQ83&lt;&gt;""))</f>
        <v>0</v>
      </c>
      <c r="AM68" s="2" cm="1">
        <f t="array" ref="AM68">SUMPRODUCT(--(Data!$B$61:$AGQ$61&lt;&gt;"")*(Data!B83:AGQ83&lt;&gt;""))</f>
        <v>0</v>
      </c>
      <c r="AN68" s="2" cm="1">
        <f t="array" ref="AN68">SUMPRODUCT(--(Data!$B$62:$AGQ$62&lt;&gt;"")*(Data!B83:AGQ83&lt;&gt;""))</f>
        <v>0</v>
      </c>
      <c r="AO68" s="2" cm="1">
        <f t="array" ref="AO68">SUMPRODUCT(--(Data!$B$63:$AGQ$63&lt;&gt;"")*(Data!B83:AGQ83&lt;&gt;""))</f>
        <v>0</v>
      </c>
      <c r="AP68" s="2" cm="1">
        <f t="array" ref="AP68">SUMPRODUCT(--(Data!$B$64:$AGQ$64&lt;&gt;"")*(Data!B83:AGQ83&lt;&gt;""))</f>
        <v>0</v>
      </c>
      <c r="AQ68" s="2" cm="1">
        <f t="array" ref="AQ68">SUMPRODUCT(--(Data!$B$65:$AGQ$65&lt;&gt;"")*(Data!B83:AGQ83&lt;&gt;""))</f>
        <v>0</v>
      </c>
      <c r="AR68" s="2" cm="1">
        <f t="array" ref="AR68">SUMPRODUCT(--(Data!$B$66:$AGQ$66&lt;&gt;"")*(Data!B83:AGQ83&lt;&gt;""))</f>
        <v>0</v>
      </c>
      <c r="AS68" s="2" cm="1">
        <f t="array" ref="AS68">SUMPRODUCT(--(Data!$B$67:$AGQ$67&lt;&gt;"")*(Data!B83:AGQ83&lt;&gt;""))</f>
        <v>0</v>
      </c>
      <c r="AT68" s="2" cm="1">
        <f t="array" ref="AT68">SUMPRODUCT(--(Data!$B$68:$AGQ$68&lt;&gt;"")*(Data!B83:AGQ83&lt;&gt;""))</f>
        <v>0</v>
      </c>
      <c r="AU68" s="2" cm="1">
        <f t="array" ref="AU68">SUMPRODUCT(--(Data!$B$69:$AGQ$69&lt;&gt;"")*(Data!B83:AGQ83&lt;&gt;""))</f>
        <v>0</v>
      </c>
      <c r="AV68" s="2" cm="1">
        <f t="array" ref="AV68">SUMPRODUCT(--(Data!$B$70:$AGQ$70&lt;&gt;"")*(Data!B83:AGQ83&lt;&gt;""))</f>
        <v>0</v>
      </c>
      <c r="AW68" s="2" cm="1">
        <f t="array" ref="AW68">SUMPRODUCT(--(Data!$B$71:$AGQ$71&lt;&gt;"")*(Data!B83:AGQ83&lt;&gt;""))</f>
        <v>0</v>
      </c>
      <c r="AX68" s="2" cm="1">
        <f t="array" ref="AX68">SUMPRODUCT(--(Data!$B$72:$AGQ$72&lt;&gt;"")*(Data!B83:AGQ83&lt;&gt;""))</f>
        <v>0</v>
      </c>
      <c r="AY68" s="2" cm="1">
        <f t="array" ref="AY68">SUMPRODUCT(--(Data!$B$73:$AGQ$73&lt;&gt;"")*(Data!B83:AGQ83&lt;&gt;""))</f>
        <v>0</v>
      </c>
      <c r="AZ68" s="2" cm="1">
        <f t="array" ref="AZ68">SUMPRODUCT(--(Data!$B$74:$AGQ$74&lt;&gt;"")*(Data!B83:AGQ83&lt;&gt;""))</f>
        <v>0</v>
      </c>
      <c r="BA68" s="2" cm="1">
        <f t="array" ref="BA68">SUMPRODUCT(--(Data!$B$75:$AGQ$75&lt;&gt;"")*(Data!B83:AGQ83&lt;&gt;""))</f>
        <v>4</v>
      </c>
      <c r="BB68" s="2" cm="1">
        <f t="array" ref="BB68">SUMPRODUCT(--(Data!$B$76:$AGQ$76&lt;&gt;"")*(Data!B83:AGQ83&lt;&gt;""))</f>
        <v>4</v>
      </c>
      <c r="BC68" s="2" cm="1">
        <f t="array" ref="BC68">SUMPRODUCT(--(Data!$B$77:$AGQ$77&lt;&gt;"")*(Data!B83:AGQ83&lt;&gt;""))</f>
        <v>4</v>
      </c>
      <c r="BD68" s="2" cm="1">
        <f t="array" ref="BD68">SUMPRODUCT(--(Data!$B$78:$AGQ$78&lt;&gt;"")*(Data!B83:AGQ83&lt;&gt;""))</f>
        <v>4</v>
      </c>
      <c r="BE68" s="2" cm="1">
        <f t="array" ref="BE68">SUMPRODUCT(--(Data!$B$79:$AGQ$79&lt;&gt;"")*(Data!B83:AGQ83&lt;&gt;""))</f>
        <v>0</v>
      </c>
      <c r="BF68" s="2" cm="1">
        <f t="array" ref="BF68">SUMPRODUCT(--(Data!$B$80:$AGQ$80&lt;&gt;"")*(Data!B83:AGQ83&lt;&gt;""))</f>
        <v>0</v>
      </c>
      <c r="BG68" s="2" cm="1">
        <f t="array" ref="BG68">SUMPRODUCT(--(Data!$B$81:$AGQ$81&lt;&gt;"")*(Data!B83:AGQ83&lt;&gt;""))</f>
        <v>0</v>
      </c>
      <c r="BH68" s="2" cm="1">
        <f t="array" ref="BH68">SUMPRODUCT(--(Data!$B$82:$AGQ$82&lt;&gt;"")*(Data!B83:AGQ83&lt;&gt;""))</f>
        <v>0</v>
      </c>
      <c r="BI68" s="208"/>
      <c r="BJ68" s="2" cm="1">
        <f t="array" ref="BJ68">SUMPRODUCT(--(Data!$B$84:$AGQ$84&lt;&gt;"")*(Data!B83:AGQ83&lt;&gt;""))</f>
        <v>0</v>
      </c>
      <c r="BK68" s="2" cm="1">
        <f t="array" ref="BK68">SUMPRODUCT(--(Data!$B$85:$AGQ$85&lt;&gt;"")*(Data!B83:AGQ83&lt;&gt;""))</f>
        <v>0</v>
      </c>
      <c r="BL68" s="2" cm="1">
        <f t="array" ref="BL68">SUMPRODUCT(--(Data!$B$86:$AGQ$86&lt;&gt;"")*(Data!B83:AGQ83&lt;&gt;""))</f>
        <v>0</v>
      </c>
      <c r="BM68" s="2" cm="1">
        <f t="array" ref="BM68">SUMPRODUCT(--(Data!$B$87:$AGQ$87&lt;&gt;"")*(Data!B83:AGQ83&lt;&gt;""))</f>
        <v>0</v>
      </c>
      <c r="BN68" s="2" cm="1">
        <f t="array" ref="BN68">SUMPRODUCT(--(Data!$B$88:$AGQ$88&lt;&gt;"")*(Data!B83:AGQ83&lt;&gt;""))</f>
        <v>0</v>
      </c>
      <c r="BO68" s="2" cm="1">
        <f t="array" ref="BO68">SUMPRODUCT(--(Data!$B$89:$AGQ$89&lt;&gt;"")*(Data!B83:AGQ83&lt;&gt;""))</f>
        <v>0</v>
      </c>
      <c r="BP68" s="2" cm="1">
        <f t="array" ref="BP68">SUMPRODUCT(--(Data!$B$90:$AGQ$90&lt;&gt;"")*(Data!B83:AGQ83&lt;&gt;""))</f>
        <v>0</v>
      </c>
      <c r="BQ68" s="2" cm="1">
        <f t="array" ref="BQ68">SUMPRODUCT(--(Data!$B$91:$AGQ$91&lt;&gt;"")*(Data!B83:AGQ83&lt;&gt;""))</f>
        <v>0</v>
      </c>
      <c r="BR68" s="2" cm="1">
        <f t="array" ref="BR68">SUMPRODUCT(--(Data!$B$92:$AGQ$92&lt;&gt;"")*(Data!B83:AGQ83&lt;&gt;""))</f>
        <v>0</v>
      </c>
      <c r="BS68" s="2" cm="1">
        <f t="array" ref="BS68">SUMPRODUCT(--(Data!$B$93:$AGQ$93&lt;&gt;"")*(Data!B83:AGQ83&lt;&gt;""))</f>
        <v>0</v>
      </c>
      <c r="BT68" s="2" cm="1">
        <f t="array" ref="BT68">SUMPRODUCT(--(Data!$B$94:$AGQ$94&lt;&gt;"")*(Data!B83:AGQ83&lt;&gt;""))</f>
        <v>0</v>
      </c>
      <c r="BU68" s="2" cm="1">
        <f t="array" ref="BU68">SUMPRODUCT(--(Data!$B$95:$AGQ$95&lt;&gt;"")*(Data!B83:AGQ83&lt;&gt;""))</f>
        <v>0</v>
      </c>
      <c r="BV68" s="2" cm="1">
        <f t="array" ref="BV68">SUMPRODUCT(--(Data!$B$96:$AGQ$96&lt;&gt;"")*(Data!B83:AGQ83&lt;&gt;""))</f>
        <v>0</v>
      </c>
      <c r="BW68" s="2" cm="1">
        <f t="array" ref="BW68">SUMPRODUCT(--(Data!$B$97:$AGQ$97&lt;&gt;"")*(Data!B83:AGQ83&lt;&gt;""))</f>
        <v>0</v>
      </c>
      <c r="BX68" s="2" cm="1">
        <f t="array" ref="BX68">SUMPRODUCT(--(Data!$B$98:$AGQ$98&lt;&gt;"")*(Data!B83:AGQ83&lt;&gt;""))</f>
        <v>0</v>
      </c>
      <c r="BY68" s="2" cm="1">
        <f t="array" ref="BY68">SUMPRODUCT(--(Data!$B$99:$AGQ$99&lt;&gt;"")*(Data!B83:AGQ83&lt;&gt;""))</f>
        <v>0</v>
      </c>
      <c r="BZ68" s="2" cm="1">
        <f t="array" ref="BZ68">SUMPRODUCT(--(Data!$B$100:$AGQ$100&lt;&gt;"")*(Data!B83:AGQ83&lt;&gt;""))</f>
        <v>0</v>
      </c>
      <c r="CA68" s="2" cm="1">
        <f t="array" ref="CA68">SUMPRODUCT(--(Data!$B$101:$AGQ$101&lt;&gt;"")*(Data!B83:AGQ83&lt;&gt;""))</f>
        <v>0</v>
      </c>
      <c r="CB68" s="2" cm="1">
        <f t="array" ref="CB68">SUMPRODUCT(--(Data!$B$102:$AGQ$102&lt;&gt;"")*(Data!B83:AGQ83&lt;&gt;""))</f>
        <v>0</v>
      </c>
      <c r="CC68" s="2" cm="1">
        <f t="array" ref="CC68">SUMPRODUCT(--(Data!$B$103:$AGQ$103&lt;&gt;"")*(Data!B83:AGQ83&lt;&gt;""))</f>
        <v>0</v>
      </c>
      <c r="CD68" s="2" cm="1">
        <f t="array" ref="CD68">SUMPRODUCT(--(Data!$B$104:$AGQ$104&lt;&gt;"")*(Data!B83:AGQ83&lt;&gt;""))</f>
        <v>0</v>
      </c>
      <c r="CE68" s="2" cm="1">
        <f t="array" ref="CE68">SUMPRODUCT(--(Data!$B$105:$AGQ$105&lt;&gt;"")*(Data!B83:AGQ83&lt;&gt;""))</f>
        <v>0</v>
      </c>
      <c r="CF68" s="2" cm="1">
        <f t="array" ref="CF68">SUMPRODUCT(--(Data!$B$106:$AGQ$106&lt;&gt;"")*(Data!B83:AGQ83&lt;&gt;""))</f>
        <v>0</v>
      </c>
      <c r="CG68" s="2" cm="1">
        <f t="array" ref="CG68">SUMPRODUCT(--(Data!$B$107:$AGQ$107&lt;&gt;"")*(Data!B83:AGQ83&lt;&gt;""))</f>
        <v>0</v>
      </c>
      <c r="CH68" s="2" cm="1">
        <f t="array" ref="CH68">SUMPRODUCT(--(Data!$B$108:$AGQ$108&lt;&gt;"")*(Data!B83:AGQ83&lt;&gt;""))</f>
        <v>0</v>
      </c>
      <c r="CI68" s="2" cm="1">
        <f t="array" ref="CI68">SUMPRODUCT(--(Data!$B$109:$AGQ$109&lt;&gt;"")*(Data!B83:AGQ83&lt;&gt;""))</f>
        <v>0</v>
      </c>
      <c r="CJ68" s="2" cm="1">
        <f t="array" ref="CJ68">SUMPRODUCT(--(Data!$B$110:$AGQ$110&lt;&gt;"")*(Data!B83:AGQ83&lt;&gt;""))</f>
        <v>0</v>
      </c>
      <c r="CK68" s="2" cm="1">
        <f t="array" ref="CK68">SUMPRODUCT(--(Data!$B$111:$AGQ$111&lt;&gt;"")*(Data!B83:AGQ83&lt;&gt;""))</f>
        <v>0</v>
      </c>
      <c r="CL68" s="2" cm="1">
        <f t="array" ref="CL68">SUMPRODUCT(--(Data!$B$112:$AGQ$112&lt;&gt;"")*(Data!B83:AGQ83&lt;&gt;""))</f>
        <v>0</v>
      </c>
      <c r="CM68" s="2" cm="1">
        <f t="array" ref="CM68">SUMPRODUCT(--(Data!$B$113:$AGQ$113&lt;&gt;"")*(Data!B83:AGQ83&lt;&gt;""))</f>
        <v>0</v>
      </c>
      <c r="CN68" s="2" cm="1">
        <f t="array" ref="CN68">SUMPRODUCT(--(Data!$B$114:$AGQ$114&lt;&gt;"")*(Data!B83:AGQ83&lt;&gt;""))</f>
        <v>0</v>
      </c>
      <c r="CO68" s="2" cm="1">
        <f t="array" ref="CO68">SUMPRODUCT(--(Data!$B$115:$AGQ$115&lt;&gt;"")*(Data!B83:AGQ83&lt;&gt;""))</f>
        <v>0</v>
      </c>
      <c r="CP68" s="2" cm="1">
        <f t="array" ref="CP68">SUMPRODUCT(--(Data!$B$116:$AGQ$116&lt;&gt;"")*(Data!B83:AGQ83&lt;&gt;""))</f>
        <v>0</v>
      </c>
      <c r="CQ68" s="2" cm="1">
        <f t="array" ref="CQ68">SUMPRODUCT(--(Data!$B$117:$AGQ$117&lt;&gt;"")*(Data!B83:AGQ83&lt;&gt;""))</f>
        <v>0</v>
      </c>
      <c r="CR68" s="2" cm="1">
        <f t="array" ref="CR68">SUMPRODUCT(--(Data!$B$118:$AGQ$118&lt;&gt;"")*(Data!B83:AGQ83&lt;&gt;""))</f>
        <v>0</v>
      </c>
      <c r="CS68" s="2" cm="1">
        <f t="array" ref="CS68">SUMPRODUCT(--(Data!$B$119:$AGQ$119&lt;&gt;"")*(Data!B83:AGQ83&lt;&gt;""))</f>
        <v>0</v>
      </c>
      <c r="CT68" s="2" cm="1">
        <f t="array" ref="CT68">SUMPRODUCT(--(Data!$B$120:$AGQ$120&lt;&gt;"")*(Data!B83:AGQ83&lt;&gt;""))</f>
        <v>0</v>
      </c>
      <c r="CU68" s="2" cm="1">
        <f t="array" ref="CU68">SUMPRODUCT(--(Data!$B$121:$AGQ$121&lt;&gt;"")*(Data!B83:AGQ83&lt;&gt;""))</f>
        <v>0</v>
      </c>
      <c r="CV68" s="2" cm="1">
        <f t="array" ref="CV68">SUMPRODUCT(--(Data!$B$122:$AGQ$122&lt;&gt;"")*(Data!B83:AGQ83&lt;&gt;""))</f>
        <v>0</v>
      </c>
      <c r="CW68" s="2" cm="1">
        <f t="array" ref="CW68">SUMPRODUCT(--(Data!$B$123:$AGQ$123&lt;&gt;"")*(Data!B83:AGQ83&lt;&gt;""))</f>
        <v>0</v>
      </c>
      <c r="CX68" s="2" cm="1">
        <f t="array" ref="CX68">SUMPRODUCT(--(Data!$B$124:$AGQ$124&lt;&gt;"")*(Data!B83:AGQ83&lt;&gt;""))</f>
        <v>0</v>
      </c>
      <c r="CY68" s="2" cm="1">
        <f t="array" ref="CY68">SUMPRODUCT(--(Data!$B$125:$AGQ$125&lt;&gt;"")*(Data!B83:AGQ83&lt;&gt;""))</f>
        <v>0</v>
      </c>
      <c r="CZ68" s="2" cm="1">
        <f t="array" ref="CZ68">SUMPRODUCT(--(Data!$B$126:$AGQ$126&lt;&gt;"")*(Data!B83:AGQ83&lt;&gt;""))</f>
        <v>0</v>
      </c>
      <c r="DA68" s="2" cm="1">
        <f t="array" ref="DA68">SUMPRODUCT(--(Data!$B$127:$AGQ$127&lt;&gt;"")*(Data!B83:AGQ83&lt;&gt;""))</f>
        <v>0</v>
      </c>
      <c r="DB68" s="2" cm="1">
        <f t="array" ref="DB68">SUMPRODUCT(--(Data!$B$128:$AGQ$128&lt;&gt;"")*(Data!B83:AGQ83&lt;&gt;""))</f>
        <v>0</v>
      </c>
      <c r="DC68" s="2" cm="1">
        <f t="array" ref="DC68">SUMPRODUCT(--(Data!$B$129:$AGQ$129&lt;&gt;"")*(Data!B83:AGQ83&lt;&gt;""))</f>
        <v>0</v>
      </c>
      <c r="DD68" s="2" cm="1">
        <f t="array" ref="DD68">SUMPRODUCT(--(Data!$B$130:$AGQ$130&lt;&gt;"")*(Data!B83:AGQ83&lt;&gt;""))</f>
        <v>0</v>
      </c>
      <c r="DE68" s="2" cm="1">
        <f t="array" ref="DE68">SUMPRODUCT(--(Data!$B$131:$AGQ$131&lt;&gt;"")*(Data!B83:AGQ83&lt;&gt;""))</f>
        <v>0</v>
      </c>
      <c r="DF68" s="2" cm="1">
        <f t="array" ref="DF68">SUMPRODUCT(--(Data!$B$132:$AGQ$132&lt;&gt;"")*(Data!B83:AGQ83&lt;&gt;""))</f>
        <v>0</v>
      </c>
      <c r="DG68" s="2" cm="1">
        <f t="array" ref="DG68">SUMPRODUCT(--(Data!$B$133:$AGQ$133&lt;&gt;"")*(Data!B83:AGQ83&lt;&gt;""))</f>
        <v>0</v>
      </c>
      <c r="DH68" s="2" cm="1">
        <f t="array" ref="DH68">SUMPRODUCT(--(Data!$B$134:$AGQ$134&lt;&gt;"")*(Data!B83:AGQ83&lt;&gt;""))</f>
        <v>0</v>
      </c>
      <c r="DI68" s="2" cm="1">
        <f t="array" ref="DI68">SUMPRODUCT(--(Data!$B$135:$AGQ$135&lt;&gt;"")*(Data!B83:AGQ83&lt;&gt;""))</f>
        <v>0</v>
      </c>
      <c r="DJ68" s="2" cm="1">
        <f t="array" ref="DJ68">SUMPRODUCT(--(Data!$B$136:$AGQ$136&lt;&gt;"")*(Data!B83:AGQ83&lt;&gt;""))</f>
        <v>0</v>
      </c>
      <c r="DK68" s="2" cm="1">
        <f t="array" ref="DK68">SUMPRODUCT(--(Data!$B$137:$AGQ$137&lt;&gt;"")*(Data!B83:AGQ83&lt;&gt;""))</f>
        <v>0</v>
      </c>
      <c r="DL68" s="2" cm="1">
        <f t="array" ref="DL68">SUMPRODUCT(--(Data!$B$138:$AGQ$138&lt;&gt;"")*(Data!B83:AGQ83&lt;&gt;""))</f>
        <v>0</v>
      </c>
      <c r="DM68" s="2" cm="1">
        <f t="array" ref="DM68">SUMPRODUCT(--(Data!$B$139:$AGQ$139&lt;&gt;"")*(Data!B83:AGQ83&lt;&gt;""))</f>
        <v>0</v>
      </c>
      <c r="DN68" s="2" cm="1">
        <f t="array" ref="DN68">SUMPRODUCT(--(Data!$B$140:$AGQ$140&lt;&gt;"")*(Data!B83:AGQ83&lt;&gt;""))</f>
        <v>0</v>
      </c>
      <c r="DO68" s="2" cm="1">
        <f t="array" ref="DO68">SUMPRODUCT(--(Data!$B$141:$AGQ$141&lt;&gt;"")*(Data!B83:AGQ83&lt;&gt;""))</f>
        <v>0</v>
      </c>
      <c r="DP68" s="2" cm="1">
        <f t="array" ref="DP68">SUMPRODUCT(--(Data!$B$142:$AGQ$142&lt;&gt;"")*(Data!B83:AGQ83&lt;&gt;""))</f>
        <v>0</v>
      </c>
      <c r="DQ68" s="2" cm="1">
        <f t="array" ref="DQ68">SUMPRODUCT(--(Data!$B$143:$AGQ$143&lt;&gt;"")*(Data!B83:AGQ83&lt;&gt;""))</f>
        <v>0</v>
      </c>
      <c r="DR68" s="2" cm="1">
        <f t="array" ref="DR68">SUMPRODUCT(--(Data!$B$144:$AGQ$144&lt;&gt;"")*(Data!B83:AGQ83&lt;&gt;""))</f>
        <v>0</v>
      </c>
      <c r="DS68" s="2" cm="1">
        <f t="array" ref="DS68">SUMPRODUCT(--(Data!$B$145:$AGQ$145&lt;&gt;"")*(Data!B83:AGQ83&lt;&gt;""))</f>
        <v>0</v>
      </c>
      <c r="DT68" s="2" cm="1">
        <f t="array" ref="DT68">SUMPRODUCT(--(Data!$B$146:$AGQ$146&lt;&gt;"")*(Data!B83:AGQ83&lt;&gt;""))</f>
        <v>0</v>
      </c>
      <c r="DU68" s="2" cm="1">
        <f t="array" ref="DU68">SUMPRODUCT(--(Data!$B$147:$AGQ$147&lt;&gt;"")*(Data!B83:AGQ83&lt;&gt;""))</f>
        <v>0</v>
      </c>
      <c r="DV68" s="2" cm="1">
        <f t="array" ref="DV68">SUMPRODUCT(--(Data!$B$148:$AGQ$148&lt;&gt;"")*(Data!B83:AGQ83&lt;&gt;""))</f>
        <v>0</v>
      </c>
      <c r="DW68" s="2" cm="1">
        <f t="array" ref="DW68">SUMPRODUCT(--(Data!$B$149:$AGQ$149&lt;&gt;"")*(Data!B83:AGQ83&lt;&gt;""))</f>
        <v>0</v>
      </c>
      <c r="DX68" s="2" cm="1">
        <f t="array" ref="DX68">SUMPRODUCT(--(Data!$B$150:$AGQ$150&lt;&gt;"")*(Data!B83:AGQ83&lt;&gt;""))</f>
        <v>0</v>
      </c>
      <c r="DY68" s="2" cm="1">
        <f t="array" ref="DY68">SUMPRODUCT(--(Data!$B$151:$AGQ$151&lt;&gt;"")*(Data!B83:AGQ83&lt;&gt;""))</f>
        <v>0</v>
      </c>
      <c r="DZ68" s="2" cm="1">
        <f t="array" ref="DZ68">SUMPRODUCT(--(Data!$B$152:$AGQ$152&lt;&gt;"")*(Data!B83:AGQ83&lt;&gt;""))</f>
        <v>0</v>
      </c>
      <c r="EA68" s="2" cm="1">
        <f t="array" ref="EA68">SUMPRODUCT(--(Data!$B$153:$AGQ$153&lt;&gt;"")*(Data!B83:AGQ83&lt;&gt;""))</f>
        <v>0</v>
      </c>
      <c r="EB68" s="2" cm="1">
        <f t="array" ref="EB68">SUMPRODUCT(--(Data!$B$154:$AGQ$154&lt;&gt;"")*(Data!B83:AGQ83&lt;&gt;""))</f>
        <v>0</v>
      </c>
      <c r="EC68" s="2" cm="1">
        <f t="array" ref="EC68">SUMPRODUCT(--(Data!$B$155:$AGQ$155&lt;&gt;"")*(Data!B83:AGQ83&lt;&gt;""))</f>
        <v>0</v>
      </c>
      <c r="ED68" s="2" cm="1">
        <f t="array" ref="ED68">SUMPRODUCT(--(Data!$B$156:$AGQ$156&lt;&gt;"")*(Data!B83:AGQ83&lt;&gt;""))</f>
        <v>0</v>
      </c>
      <c r="EE68" s="2" cm="1">
        <f t="array" ref="EE68">SUMPRODUCT(--(Data!$B$157:$AGQ$157&lt;&gt;"")*(Data!B83:AGQ83&lt;&gt;""))</f>
        <v>0</v>
      </c>
      <c r="EF68" s="2" cm="1">
        <f t="array" ref="EF68">SUMPRODUCT(--(Data!$B$158:$AGQ$158&lt;&gt;"")*(Data!B83:AGQ83&lt;&gt;""))</f>
        <v>0</v>
      </c>
      <c r="EG68" s="2" cm="1">
        <f t="array" ref="EG68">SUMPRODUCT(--(Data!$B$159:$AGQ$159&lt;&gt;"")*(Data!B83:AGQ83&lt;&gt;""))</f>
        <v>0</v>
      </c>
      <c r="EH68" s="2" cm="1">
        <f t="array" ref="EH68">SUMPRODUCT(--(Data!$B$160:$AGQ$160&lt;&gt;"")*(Data!B83:AGQ83&lt;&gt;""))</f>
        <v>0</v>
      </c>
      <c r="EI68" s="2" cm="1">
        <f t="array" ref="EI68">SUMPRODUCT(--(Data!$B$161:$AGQ$161&lt;&gt;"")*(Data!B83:AGQ83&lt;&gt;""))</f>
        <v>0</v>
      </c>
      <c r="EJ68" s="2" cm="1">
        <f t="array" ref="EJ68">SUMPRODUCT(--(Data!$B$162:$AGQ$162&lt;&gt;"")*(Data!B83:AGQ83&lt;&gt;""))</f>
        <v>0</v>
      </c>
      <c r="EK68" s="2" cm="1">
        <f t="array" ref="EK68">SUMPRODUCT(--(Data!$B$163:$AGQ$163&lt;&gt;"")*(Data!B83:AGQ83&lt;&gt;""))</f>
        <v>0</v>
      </c>
      <c r="EL68" s="2" cm="1">
        <f t="array" ref="EL68">SUMPRODUCT(--(Data!$B$164:$AGQ$164&lt;&gt;"")*(Data!B83:AGQ83&lt;&gt;""))</f>
        <v>0</v>
      </c>
      <c r="EM68" s="2" cm="1">
        <f t="array" ref="EM68">SUMPRODUCT(--(Data!$B$165:$AGQ$165&lt;&gt;"")*(Data!B83:AGQ83&lt;&gt;""))</f>
        <v>0</v>
      </c>
      <c r="EN68" s="2" cm="1">
        <f t="array" ref="EN68">SUMPRODUCT(--(Data!$B$166:$AGQ$166&lt;&gt;"")*(Data!B83:AGQ83&lt;&gt;""))</f>
        <v>0</v>
      </c>
      <c r="EU68" s="2" t="str">
        <f t="shared" si="2"/>
        <v>BundleFusion</v>
      </c>
      <c r="EV68" s="2">
        <f t="shared" si="3"/>
        <v>9</v>
      </c>
    </row>
    <row r="69" spans="1:152" x14ac:dyDescent="0.25">
      <c r="A69" s="1" t="str">
        <f>Data!A84</f>
        <v>RGB-DOdometry</v>
      </c>
      <c r="B69" s="12" t="s">
        <v>458</v>
      </c>
      <c r="C69" s="2" cm="1">
        <f t="array" ref="C69">SUMPRODUCT(--(Data!$B$25:$AGQ$25&lt;&gt;"")*(Data!B84:AGQ84&lt;&gt;""))</f>
        <v>0</v>
      </c>
      <c r="D69" s="2" cm="1">
        <f t="array" ref="D69">SUMPRODUCT(--(Data!$B$26:$AGQ$26&lt;&gt;"")*(Data!B84:AGQ84&lt;&gt;""))</f>
        <v>12</v>
      </c>
      <c r="E69" s="2" cm="1">
        <f t="array" ref="E69">SUMPRODUCT(--(Data!$B$27:$AGQ$27&lt;&gt;"")*(Data!B84:AGQ84&lt;&gt;""))</f>
        <v>0</v>
      </c>
      <c r="F69" s="2" cm="1">
        <f t="array" ref="F69">SUMPRODUCT(--(Data!$B$28:$AGQ$28&lt;&gt;"")*(Data!B84:AGQ84&lt;&gt;""))</f>
        <v>0</v>
      </c>
      <c r="G69" s="2" cm="1">
        <f t="array" ref="G69">SUMPRODUCT(--(Data!$B$29:$AGQ$29&lt;&gt;"")*(Data!B84:AGQ84&lt;&gt;""))</f>
        <v>0</v>
      </c>
      <c r="H69" s="2" cm="1">
        <f t="array" ref="H69">SUMPRODUCT(--(Data!$B$30:$AGQ$30&lt;&gt;"")*(Data!B84:AGQ84&lt;&gt;""))</f>
        <v>0</v>
      </c>
      <c r="I69" s="2" cm="1">
        <f t="array" ref="I69">SUMPRODUCT(--(Data!$B$31:$AGQ$31&lt;&gt;"")*(Data!B84:AGQ84&lt;&gt;""))</f>
        <v>0</v>
      </c>
      <c r="J69" s="2" cm="1">
        <f t="array" ref="J69">SUMPRODUCT(--(Data!$B$32:$AGQ$32&lt;&gt;"")*(Data!B84:AGQ84&lt;&gt;""))</f>
        <v>0</v>
      </c>
      <c r="K69" s="2" cm="1">
        <f t="array" ref="K69">SUMPRODUCT(--(Data!$B$33:$AGQ$33&lt;&gt;"")*(Data!B84:AGQ84&lt;&gt;""))</f>
        <v>0</v>
      </c>
      <c r="L69" s="2" cm="1">
        <f t="array" ref="L69">SUMPRODUCT(--(Data!$B$34:$AGQ$34&lt;&gt;"")*(Data!B84:AGQ84&lt;&gt;""))</f>
        <v>0</v>
      </c>
      <c r="M69" s="2" cm="1">
        <f t="array" ref="M69">SUMPRODUCT(--(Data!$B$35:$AGQ$35&lt;&gt;"")*(Data!B84:AGQ84&lt;&gt;""))</f>
        <v>0</v>
      </c>
      <c r="N69" s="2" cm="1">
        <f t="array" ref="N69">SUMPRODUCT(--(Data!$B$36:$AGQ$36&lt;&gt;"")*(Data!B84:AGQ84&lt;&gt;""))</f>
        <v>0</v>
      </c>
      <c r="O69" s="2" cm="1">
        <f t="array" ref="O69">SUMPRODUCT(--(Data!$B$37:$AGQ$37&lt;&gt;"")*(Data!B84:AGQ84&lt;&gt;""))</f>
        <v>0</v>
      </c>
      <c r="P69" s="2" cm="1">
        <f t="array" ref="P69">SUMPRODUCT(--(Data!$B$38:$AGQ$38&lt;&gt;"")*(Data!B84:AGQ84&lt;&gt;""))</f>
        <v>0</v>
      </c>
      <c r="Q69" s="2" cm="1">
        <f t="array" ref="Q69">SUMPRODUCT(--(Data!$B$39:$AGQ$39&lt;&gt;"")*(Data!B84:AGQ84&lt;&gt;""))</f>
        <v>0</v>
      </c>
      <c r="R69" s="2" cm="1">
        <f t="array" ref="R69">SUMPRODUCT(--(Data!$B$40:$AGQ$40&lt;&gt;"")*(Data!B84:AGQ84&lt;&gt;""))</f>
        <v>0</v>
      </c>
      <c r="S69" s="2" cm="1">
        <f t="array" ref="S69">SUMPRODUCT(--(Data!$B$41:$AGQ$41&lt;&gt;"")*(Data!B84:AGQ84&lt;&gt;""))</f>
        <v>12</v>
      </c>
      <c r="T69" s="2" cm="1">
        <f t="array" ref="T69">SUMPRODUCT(--(Data!$B$42:$AGQ$42&lt;&gt;"")*(Data!B84:AGQ84&lt;&gt;""))</f>
        <v>0</v>
      </c>
      <c r="U69" s="2" cm="1">
        <f t="array" ref="U69">SUMPRODUCT(--(Data!$B$43:$AGQ$43&lt;&gt;"")*(Data!B84:AGQ84&lt;&gt;""))</f>
        <v>0</v>
      </c>
      <c r="V69" s="2" cm="1">
        <f t="array" ref="V69">SUMPRODUCT(--(Data!$B$44:$AGQ$44&lt;&gt;"")*(Data!B84:AGQ84&lt;&gt;""))</f>
        <v>0</v>
      </c>
      <c r="W69" s="2" cm="1">
        <f t="array" ref="W69">SUMPRODUCT(--(Data!$B$45:$AGQ$45&lt;&gt;"")*(Data!B84:AGQ84&lt;&gt;""))</f>
        <v>0</v>
      </c>
      <c r="X69" s="2" cm="1">
        <f t="array" ref="X69">SUMPRODUCT(--(Data!$B$46:$AGQ$46&lt;&gt;"")*(Data!B84:AGQ84&lt;&gt;""))</f>
        <v>0</v>
      </c>
      <c r="Y69" s="2" cm="1">
        <f t="array" ref="Y69">SUMPRODUCT(--(Data!$B$47:$AGQ$47&lt;&gt;"")*(Data!B84:AGQ84&lt;&gt;""))</f>
        <v>0</v>
      </c>
      <c r="Z69" s="2" cm="1">
        <f t="array" ref="Z69">SUMPRODUCT(--(Data!$B$48:$AGQ$48&lt;&gt;"")*(Data!B84:AGQ84&lt;&gt;""))</f>
        <v>0</v>
      </c>
      <c r="AA69" s="2" cm="1">
        <f t="array" ref="AA69">SUMPRODUCT(--(Data!$B$49:$AGQ$49&lt;&gt;"")*(Data!B84:AGQ84&lt;&gt;""))</f>
        <v>0</v>
      </c>
      <c r="AB69" s="2" cm="1">
        <f t="array" ref="AB69">SUMPRODUCT(--(Data!$B$50:$AGQ$50&lt;&gt;"")*(Data!B84:AGQ84&lt;&gt;""))</f>
        <v>0</v>
      </c>
      <c r="AC69" s="2" cm="1">
        <f t="array" ref="AC69">SUMPRODUCT(--(Data!$B$51:$AGQ$51&lt;&gt;"")*(Data!B84:AGQ84&lt;&gt;""))</f>
        <v>0</v>
      </c>
      <c r="AD69" s="2" cm="1">
        <f t="array" ref="AD69">SUMPRODUCT(--(Data!$B$52:$AGQ$52&lt;&gt;"")*(Data!B84:AGQ84&lt;&gt;""))</f>
        <v>0</v>
      </c>
      <c r="AE69" s="2" cm="1">
        <f t="array" ref="AE69">SUMPRODUCT(--(Data!$B$53:$AGQ$53&lt;&gt;"")*(Data!B84:AGQ84&lt;&gt;""))</f>
        <v>0</v>
      </c>
      <c r="AF69" s="2" cm="1">
        <f t="array" ref="AF69">SUMPRODUCT(--(Data!$B$54:$AGQ$54&lt;&gt;"")*(Data!B84:AGQ84&lt;&gt;""))</f>
        <v>0</v>
      </c>
      <c r="AG69" s="2" cm="1">
        <f t="array" ref="AG69">SUMPRODUCT(--(Data!$B$55:$AGQ$55&lt;&gt;"")*(Data!B84:AGQ84&lt;&gt;""))</f>
        <v>0</v>
      </c>
      <c r="AH69" s="2" cm="1">
        <f t="array" ref="AH69">SUMPRODUCT(--(Data!$B$56:$AGQ$56&lt;&gt;"")*(Data!B84:AGQ84&lt;&gt;""))</f>
        <v>0</v>
      </c>
      <c r="AI69" s="2" cm="1">
        <f t="array" ref="AI69">SUMPRODUCT(--(Data!$B$57:$AGQ$57&lt;&gt;"")*(Data!B84:AGQ84&lt;&gt;""))</f>
        <v>0</v>
      </c>
      <c r="AJ69" s="2" cm="1">
        <f t="array" ref="AJ69">SUMPRODUCT(--(Data!$B$58:$AGQ$58&lt;&gt;"")*(Data!B84:AGQ84&lt;&gt;""))</f>
        <v>0</v>
      </c>
      <c r="AK69" s="2" cm="1">
        <f t="array" ref="AK69">SUMPRODUCT(--(Data!$B$59:$AGQ$59&lt;&gt;"")*(Data!B84:AGQ84&lt;&gt;""))</f>
        <v>0</v>
      </c>
      <c r="AL69" s="2" cm="1">
        <f t="array" ref="AL69">SUMPRODUCT(--(Data!$B$60:$AGQ$60&lt;&gt;"")*(Data!B84:AGQ84&lt;&gt;""))</f>
        <v>0</v>
      </c>
      <c r="AM69" s="2" cm="1">
        <f t="array" ref="AM69">SUMPRODUCT(--(Data!$B$61:$AGQ$61&lt;&gt;"")*(Data!B84:AGQ84&lt;&gt;""))</f>
        <v>0</v>
      </c>
      <c r="AN69" s="2" cm="1">
        <f t="array" ref="AN69">SUMPRODUCT(--(Data!$B$62:$AGQ$62&lt;&gt;"")*(Data!B84:AGQ84&lt;&gt;""))</f>
        <v>0</v>
      </c>
      <c r="AO69" s="2" cm="1">
        <f t="array" ref="AO69">SUMPRODUCT(--(Data!$B$63:$AGQ$63&lt;&gt;"")*(Data!B84:AGQ84&lt;&gt;""))</f>
        <v>0</v>
      </c>
      <c r="AP69" s="2" cm="1">
        <f t="array" ref="AP69">SUMPRODUCT(--(Data!$B$64:$AGQ$64&lt;&gt;"")*(Data!B84:AGQ84&lt;&gt;""))</f>
        <v>0</v>
      </c>
      <c r="AQ69" s="2" cm="1">
        <f t="array" ref="AQ69">SUMPRODUCT(--(Data!$B$65:$AGQ$65&lt;&gt;"")*(Data!B84:AGQ84&lt;&gt;""))</f>
        <v>0</v>
      </c>
      <c r="AR69" s="2" cm="1">
        <f t="array" ref="AR69">SUMPRODUCT(--(Data!$B$66:$AGQ$66&lt;&gt;"")*(Data!B84:AGQ84&lt;&gt;""))</f>
        <v>0</v>
      </c>
      <c r="AS69" s="2" cm="1">
        <f t="array" ref="AS69">SUMPRODUCT(--(Data!$B$67:$AGQ$67&lt;&gt;"")*(Data!B84:AGQ84&lt;&gt;""))</f>
        <v>0</v>
      </c>
      <c r="AT69" s="2" cm="1">
        <f t="array" ref="AT69">SUMPRODUCT(--(Data!$B$68:$AGQ$68&lt;&gt;"")*(Data!B84:AGQ84&lt;&gt;""))</f>
        <v>0</v>
      </c>
      <c r="AU69" s="2" cm="1">
        <f t="array" ref="AU69">SUMPRODUCT(--(Data!$B$69:$AGQ$69&lt;&gt;"")*(Data!B84:AGQ84&lt;&gt;""))</f>
        <v>0</v>
      </c>
      <c r="AV69" s="2" cm="1">
        <f t="array" ref="AV69">SUMPRODUCT(--(Data!$B$70:$AGQ$70&lt;&gt;"")*(Data!B84:AGQ84&lt;&gt;""))</f>
        <v>0</v>
      </c>
      <c r="AW69" s="2" cm="1">
        <f t="array" ref="AW69">SUMPRODUCT(--(Data!$B$71:$AGQ$71&lt;&gt;"")*(Data!B84:AGQ84&lt;&gt;""))</f>
        <v>0</v>
      </c>
      <c r="AX69" s="2" cm="1">
        <f t="array" ref="AX69">SUMPRODUCT(--(Data!$B$72:$AGQ$72&lt;&gt;"")*(Data!B84:AGQ84&lt;&gt;""))</f>
        <v>0</v>
      </c>
      <c r="AY69" s="2" cm="1">
        <f t="array" ref="AY69">SUMPRODUCT(--(Data!$B$73:$AGQ$73&lt;&gt;"")*(Data!B84:AGQ84&lt;&gt;""))</f>
        <v>0</v>
      </c>
      <c r="AZ69" s="2" cm="1">
        <f t="array" ref="AZ69">SUMPRODUCT(--(Data!$B$74:$AGQ$74&lt;&gt;"")*(Data!B84:AGQ84&lt;&gt;""))</f>
        <v>0</v>
      </c>
      <c r="BA69" s="2" cm="1">
        <f t="array" ref="BA69">SUMPRODUCT(--(Data!$B$75:$AGQ$75&lt;&gt;"")*(Data!B84:AGQ84&lt;&gt;""))</f>
        <v>12</v>
      </c>
      <c r="BB69" s="2" cm="1">
        <f t="array" ref="BB69">SUMPRODUCT(--(Data!$B$76:$AGQ$76&lt;&gt;"")*(Data!B84:AGQ84&lt;&gt;""))</f>
        <v>0</v>
      </c>
      <c r="BC69" s="2" cm="1">
        <f t="array" ref="BC69">SUMPRODUCT(--(Data!$B$77:$AGQ$77&lt;&gt;"")*(Data!B84:AGQ84&lt;&gt;""))</f>
        <v>12</v>
      </c>
      <c r="BD69" s="2" cm="1">
        <f t="array" ref="BD69">SUMPRODUCT(--(Data!$B$78:$AGQ$78&lt;&gt;"")*(Data!B84:AGQ84&lt;&gt;""))</f>
        <v>0</v>
      </c>
      <c r="BE69" s="2" cm="1">
        <f t="array" ref="BE69">SUMPRODUCT(--(Data!$B$79:$AGQ$79&lt;&gt;"")*(Data!B84:AGQ84&lt;&gt;""))</f>
        <v>0</v>
      </c>
      <c r="BF69" s="2" cm="1">
        <f t="array" ref="BF69">SUMPRODUCT(--(Data!$B$80:$AGQ$80&lt;&gt;"")*(Data!B84:AGQ84&lt;&gt;""))</f>
        <v>0</v>
      </c>
      <c r="BG69" s="2" cm="1">
        <f t="array" ref="BG69">SUMPRODUCT(--(Data!$B$81:$AGQ$81&lt;&gt;"")*(Data!B84:AGQ84&lt;&gt;""))</f>
        <v>0</v>
      </c>
      <c r="BH69" s="2" cm="1">
        <f t="array" ref="BH69">SUMPRODUCT(--(Data!$B$82:$AGQ$82&lt;&gt;"")*(Data!B84:AGQ84&lt;&gt;""))</f>
        <v>0</v>
      </c>
      <c r="BI69" s="2" cm="1">
        <f t="array" ref="BI69">SUMPRODUCT(--(Data!$B$83:$AGQ$83&lt;&gt;"")*(Data!B84:AGQ84&lt;&gt;""))</f>
        <v>0</v>
      </c>
      <c r="BJ69" s="208"/>
      <c r="BK69" s="2" cm="1">
        <f t="array" ref="BK69">SUMPRODUCT(--(Data!$B$85:$AGQ$85&lt;&gt;"")*(Data!B84:AGQ84&lt;&gt;""))</f>
        <v>12</v>
      </c>
      <c r="BL69" s="2" cm="1">
        <f t="array" ref="BL69">SUMPRODUCT(--(Data!$B$86:$AGQ$86&lt;&gt;"")*(Data!B84:AGQ84&lt;&gt;""))</f>
        <v>12</v>
      </c>
      <c r="BM69" s="2" cm="1">
        <f t="array" ref="BM69">SUMPRODUCT(--(Data!$B$87:$AGQ$87&lt;&gt;"")*(Data!B84:AGQ84&lt;&gt;""))</f>
        <v>12</v>
      </c>
      <c r="BN69" s="2" cm="1">
        <f t="array" ref="BN69">SUMPRODUCT(--(Data!$B$88:$AGQ$88&lt;&gt;"")*(Data!B84:AGQ84&lt;&gt;""))</f>
        <v>12</v>
      </c>
      <c r="BO69" s="2" cm="1">
        <f t="array" ref="BO69">SUMPRODUCT(--(Data!$B$89:$AGQ$89&lt;&gt;"")*(Data!B84:AGQ84&lt;&gt;""))</f>
        <v>12</v>
      </c>
      <c r="BP69" s="2" cm="1">
        <f t="array" ref="BP69">SUMPRODUCT(--(Data!$B$90:$AGQ$90&lt;&gt;"")*(Data!B84:AGQ84&lt;&gt;""))</f>
        <v>0</v>
      </c>
      <c r="BQ69" s="2" cm="1">
        <f t="array" ref="BQ69">SUMPRODUCT(--(Data!$B$91:$AGQ$91&lt;&gt;"")*(Data!B84:AGQ84&lt;&gt;""))</f>
        <v>0</v>
      </c>
      <c r="BR69" s="2" cm="1">
        <f t="array" ref="BR69">SUMPRODUCT(--(Data!$B$92:$AGQ$92&lt;&gt;"")*(Data!B84:AGQ84&lt;&gt;""))</f>
        <v>0</v>
      </c>
      <c r="BS69" s="2" cm="1">
        <f t="array" ref="BS69">SUMPRODUCT(--(Data!$B$93:$AGQ$93&lt;&gt;"")*(Data!B84:AGQ84&lt;&gt;""))</f>
        <v>0</v>
      </c>
      <c r="BT69" s="2" cm="1">
        <f t="array" ref="BT69">SUMPRODUCT(--(Data!$B$94:$AGQ$94&lt;&gt;"")*(Data!B84:AGQ84&lt;&gt;""))</f>
        <v>0</v>
      </c>
      <c r="BU69" s="2" cm="1">
        <f t="array" ref="BU69">SUMPRODUCT(--(Data!$B$95:$AGQ$95&lt;&gt;"")*(Data!B84:AGQ84&lt;&gt;""))</f>
        <v>0</v>
      </c>
      <c r="BV69" s="2" cm="1">
        <f t="array" ref="BV69">SUMPRODUCT(--(Data!$B$96:$AGQ$96&lt;&gt;"")*(Data!B84:AGQ84&lt;&gt;""))</f>
        <v>0</v>
      </c>
      <c r="BW69" s="2" cm="1">
        <f t="array" ref="BW69">SUMPRODUCT(--(Data!$B$97:$AGQ$97&lt;&gt;"")*(Data!B84:AGQ84&lt;&gt;""))</f>
        <v>0</v>
      </c>
      <c r="BX69" s="2" cm="1">
        <f t="array" ref="BX69">SUMPRODUCT(--(Data!$B$98:$AGQ$98&lt;&gt;"")*(Data!B84:AGQ84&lt;&gt;""))</f>
        <v>0</v>
      </c>
      <c r="BY69" s="2" cm="1">
        <f t="array" ref="BY69">SUMPRODUCT(--(Data!$B$99:$AGQ$99&lt;&gt;"")*(Data!B84:AGQ84&lt;&gt;""))</f>
        <v>0</v>
      </c>
      <c r="BZ69" s="2" cm="1">
        <f t="array" ref="BZ69">SUMPRODUCT(--(Data!$B$100:$AGQ$100&lt;&gt;"")*(Data!B84:AGQ84&lt;&gt;""))</f>
        <v>0</v>
      </c>
      <c r="CA69" s="2" cm="1">
        <f t="array" ref="CA69">SUMPRODUCT(--(Data!$B$101:$AGQ$101&lt;&gt;"")*(Data!B84:AGQ84&lt;&gt;""))</f>
        <v>0</v>
      </c>
      <c r="CB69" s="2" cm="1">
        <f t="array" ref="CB69">SUMPRODUCT(--(Data!$B$102:$AGQ$102&lt;&gt;"")*(Data!B84:AGQ84&lt;&gt;""))</f>
        <v>0</v>
      </c>
      <c r="CC69" s="2" cm="1">
        <f t="array" ref="CC69">SUMPRODUCT(--(Data!$B$103:$AGQ$103&lt;&gt;"")*(Data!B84:AGQ84&lt;&gt;""))</f>
        <v>0</v>
      </c>
      <c r="CD69" s="2" cm="1">
        <f t="array" ref="CD69">SUMPRODUCT(--(Data!$B$104:$AGQ$104&lt;&gt;"")*(Data!B84:AGQ84&lt;&gt;""))</f>
        <v>0</v>
      </c>
      <c r="CE69" s="2" cm="1">
        <f t="array" ref="CE69">SUMPRODUCT(--(Data!$B$105:$AGQ$105&lt;&gt;"")*(Data!B84:AGQ84&lt;&gt;""))</f>
        <v>0</v>
      </c>
      <c r="CF69" s="2" cm="1">
        <f t="array" ref="CF69">SUMPRODUCT(--(Data!$B$106:$AGQ$106&lt;&gt;"")*(Data!B84:AGQ84&lt;&gt;""))</f>
        <v>0</v>
      </c>
      <c r="CG69" s="2" cm="1">
        <f t="array" ref="CG69">SUMPRODUCT(--(Data!$B$107:$AGQ$107&lt;&gt;"")*(Data!B84:AGQ84&lt;&gt;""))</f>
        <v>0</v>
      </c>
      <c r="CH69" s="2" cm="1">
        <f t="array" ref="CH69">SUMPRODUCT(--(Data!$B$108:$AGQ$108&lt;&gt;"")*(Data!B84:AGQ84&lt;&gt;""))</f>
        <v>0</v>
      </c>
      <c r="CI69" s="2" cm="1">
        <f t="array" ref="CI69">SUMPRODUCT(--(Data!$B$109:$AGQ$109&lt;&gt;"")*(Data!B84:AGQ84&lt;&gt;""))</f>
        <v>0</v>
      </c>
      <c r="CJ69" s="2" cm="1">
        <f t="array" ref="CJ69">SUMPRODUCT(--(Data!$B$110:$AGQ$110&lt;&gt;"")*(Data!B84:AGQ84&lt;&gt;""))</f>
        <v>0</v>
      </c>
      <c r="CK69" s="2" cm="1">
        <f t="array" ref="CK69">SUMPRODUCT(--(Data!$B$111:$AGQ$111&lt;&gt;"")*(Data!B84:AGQ84&lt;&gt;""))</f>
        <v>0</v>
      </c>
      <c r="CL69" s="2" cm="1">
        <f t="array" ref="CL69">SUMPRODUCT(--(Data!$B$112:$AGQ$112&lt;&gt;"")*(Data!B84:AGQ84&lt;&gt;""))</f>
        <v>0</v>
      </c>
      <c r="CM69" s="2" cm="1">
        <f t="array" ref="CM69">SUMPRODUCT(--(Data!$B$113:$AGQ$113&lt;&gt;"")*(Data!B84:AGQ84&lt;&gt;""))</f>
        <v>0</v>
      </c>
      <c r="CN69" s="2" cm="1">
        <f t="array" ref="CN69">SUMPRODUCT(--(Data!$B$114:$AGQ$114&lt;&gt;"")*(Data!B84:AGQ84&lt;&gt;""))</f>
        <v>0</v>
      </c>
      <c r="CO69" s="2" cm="1">
        <f t="array" ref="CO69">SUMPRODUCT(--(Data!$B$115:$AGQ$115&lt;&gt;"")*(Data!B84:AGQ84&lt;&gt;""))</f>
        <v>0</v>
      </c>
      <c r="CP69" s="2" cm="1">
        <f t="array" ref="CP69">SUMPRODUCT(--(Data!$B$116:$AGQ$116&lt;&gt;"")*(Data!B84:AGQ84&lt;&gt;""))</f>
        <v>0</v>
      </c>
      <c r="CQ69" s="2" cm="1">
        <f t="array" ref="CQ69">SUMPRODUCT(--(Data!$B$117:$AGQ$117&lt;&gt;"")*(Data!B84:AGQ84&lt;&gt;""))</f>
        <v>0</v>
      </c>
      <c r="CR69" s="2" cm="1">
        <f t="array" ref="CR69">SUMPRODUCT(--(Data!$B$118:$AGQ$118&lt;&gt;"")*(Data!B84:AGQ84&lt;&gt;""))</f>
        <v>0</v>
      </c>
      <c r="CS69" s="2" cm="1">
        <f t="array" ref="CS69">SUMPRODUCT(--(Data!$B$119:$AGQ$119&lt;&gt;"")*(Data!B84:AGQ84&lt;&gt;""))</f>
        <v>0</v>
      </c>
      <c r="CT69" s="2" cm="1">
        <f t="array" ref="CT69">SUMPRODUCT(--(Data!$B$120:$AGQ$120&lt;&gt;"")*(Data!B84:AGQ84&lt;&gt;""))</f>
        <v>0</v>
      </c>
      <c r="CU69" s="2" cm="1">
        <f t="array" ref="CU69">SUMPRODUCT(--(Data!$B$121:$AGQ$121&lt;&gt;"")*(Data!B84:AGQ84&lt;&gt;""))</f>
        <v>0</v>
      </c>
      <c r="CV69" s="2" cm="1">
        <f t="array" ref="CV69">SUMPRODUCT(--(Data!$B$122:$AGQ$122&lt;&gt;"")*(Data!B84:AGQ84&lt;&gt;""))</f>
        <v>0</v>
      </c>
      <c r="CW69" s="2" cm="1">
        <f t="array" ref="CW69">SUMPRODUCT(--(Data!$B$123:$AGQ$123&lt;&gt;"")*(Data!B84:AGQ84&lt;&gt;""))</f>
        <v>0</v>
      </c>
      <c r="CX69" s="2" cm="1">
        <f t="array" ref="CX69">SUMPRODUCT(--(Data!$B$124:$AGQ$124&lt;&gt;"")*(Data!B84:AGQ84&lt;&gt;""))</f>
        <v>0</v>
      </c>
      <c r="CY69" s="2" cm="1">
        <f t="array" ref="CY69">SUMPRODUCT(--(Data!$B$125:$AGQ$125&lt;&gt;"")*(Data!B84:AGQ84&lt;&gt;""))</f>
        <v>0</v>
      </c>
      <c r="CZ69" s="2" cm="1">
        <f t="array" ref="CZ69">SUMPRODUCT(--(Data!$B$126:$AGQ$126&lt;&gt;"")*(Data!B84:AGQ84&lt;&gt;""))</f>
        <v>0</v>
      </c>
      <c r="DA69" s="2" cm="1">
        <f t="array" ref="DA69">SUMPRODUCT(--(Data!$B$127:$AGQ$127&lt;&gt;"")*(Data!B84:AGQ84&lt;&gt;""))</f>
        <v>0</v>
      </c>
      <c r="DB69" s="2" cm="1">
        <f t="array" ref="DB69">SUMPRODUCT(--(Data!$B$128:$AGQ$128&lt;&gt;"")*(Data!B84:AGQ84&lt;&gt;""))</f>
        <v>0</v>
      </c>
      <c r="DC69" s="2" cm="1">
        <f t="array" ref="DC69">SUMPRODUCT(--(Data!$B$129:$AGQ$129&lt;&gt;"")*(Data!B84:AGQ84&lt;&gt;""))</f>
        <v>0</v>
      </c>
      <c r="DD69" s="2" cm="1">
        <f t="array" ref="DD69">SUMPRODUCT(--(Data!$B$130:$AGQ$130&lt;&gt;"")*(Data!B84:AGQ84&lt;&gt;""))</f>
        <v>0</v>
      </c>
      <c r="DE69" s="2" cm="1">
        <f t="array" ref="DE69">SUMPRODUCT(--(Data!$B$131:$AGQ$131&lt;&gt;"")*(Data!B84:AGQ84&lt;&gt;""))</f>
        <v>0</v>
      </c>
      <c r="DF69" s="2" cm="1">
        <f t="array" ref="DF69">SUMPRODUCT(--(Data!$B$132:$AGQ$132&lt;&gt;"")*(Data!B84:AGQ84&lt;&gt;""))</f>
        <v>0</v>
      </c>
      <c r="DG69" s="2" cm="1">
        <f t="array" ref="DG69">SUMPRODUCT(--(Data!$B$133:$AGQ$133&lt;&gt;"")*(Data!B84:AGQ84&lt;&gt;""))</f>
        <v>0</v>
      </c>
      <c r="DH69" s="2" cm="1">
        <f t="array" ref="DH69">SUMPRODUCT(--(Data!$B$134:$AGQ$134&lt;&gt;"")*(Data!B84:AGQ84&lt;&gt;""))</f>
        <v>0</v>
      </c>
      <c r="DI69" s="2" cm="1">
        <f t="array" ref="DI69">SUMPRODUCT(--(Data!$B$135:$AGQ$135&lt;&gt;"")*(Data!B84:AGQ84&lt;&gt;""))</f>
        <v>0</v>
      </c>
      <c r="DJ69" s="2" cm="1">
        <f t="array" ref="DJ69">SUMPRODUCT(--(Data!$B$136:$AGQ$136&lt;&gt;"")*(Data!B84:AGQ84&lt;&gt;""))</f>
        <v>0</v>
      </c>
      <c r="DK69" s="2" cm="1">
        <f t="array" ref="DK69">SUMPRODUCT(--(Data!$B$137:$AGQ$137&lt;&gt;"")*(Data!B84:AGQ84&lt;&gt;""))</f>
        <v>0</v>
      </c>
      <c r="DL69" s="2" cm="1">
        <f t="array" ref="DL69">SUMPRODUCT(--(Data!$B$138:$AGQ$138&lt;&gt;"")*(Data!B84:AGQ84&lt;&gt;""))</f>
        <v>0</v>
      </c>
      <c r="DM69" s="2" cm="1">
        <f t="array" ref="DM69">SUMPRODUCT(--(Data!$B$139:$AGQ$139&lt;&gt;"")*(Data!B84:AGQ84&lt;&gt;""))</f>
        <v>0</v>
      </c>
      <c r="DN69" s="2" cm="1">
        <f t="array" ref="DN69">SUMPRODUCT(--(Data!$B$140:$AGQ$140&lt;&gt;"")*(Data!B84:AGQ84&lt;&gt;""))</f>
        <v>0</v>
      </c>
      <c r="DO69" s="2" cm="1">
        <f t="array" ref="DO69">SUMPRODUCT(--(Data!$B$141:$AGQ$141&lt;&gt;"")*(Data!B84:AGQ84&lt;&gt;""))</f>
        <v>0</v>
      </c>
      <c r="DP69" s="2" cm="1">
        <f t="array" ref="DP69">SUMPRODUCT(--(Data!$B$142:$AGQ$142&lt;&gt;"")*(Data!B84:AGQ84&lt;&gt;""))</f>
        <v>0</v>
      </c>
      <c r="DQ69" s="2" cm="1">
        <f t="array" ref="DQ69">SUMPRODUCT(--(Data!$B$143:$AGQ$143&lt;&gt;"")*(Data!B84:AGQ84&lt;&gt;""))</f>
        <v>0</v>
      </c>
      <c r="DR69" s="2" cm="1">
        <f t="array" ref="DR69">SUMPRODUCT(--(Data!$B$144:$AGQ$144&lt;&gt;"")*(Data!B84:AGQ84&lt;&gt;""))</f>
        <v>0</v>
      </c>
      <c r="DS69" s="2" cm="1">
        <f t="array" ref="DS69">SUMPRODUCT(--(Data!$B$145:$AGQ$145&lt;&gt;"")*(Data!B84:AGQ84&lt;&gt;""))</f>
        <v>0</v>
      </c>
      <c r="DT69" s="2" cm="1">
        <f t="array" ref="DT69">SUMPRODUCT(--(Data!$B$146:$AGQ$146&lt;&gt;"")*(Data!B84:AGQ84&lt;&gt;""))</f>
        <v>0</v>
      </c>
      <c r="DU69" s="2" cm="1">
        <f t="array" ref="DU69">SUMPRODUCT(--(Data!$B$147:$AGQ$147&lt;&gt;"")*(Data!B84:AGQ84&lt;&gt;""))</f>
        <v>0</v>
      </c>
      <c r="DV69" s="2" cm="1">
        <f t="array" ref="DV69">SUMPRODUCT(--(Data!$B$148:$AGQ$148&lt;&gt;"")*(Data!B84:AGQ84&lt;&gt;""))</f>
        <v>0</v>
      </c>
      <c r="DW69" s="2" cm="1">
        <f t="array" ref="DW69">SUMPRODUCT(--(Data!$B$149:$AGQ$149&lt;&gt;"")*(Data!B84:AGQ84&lt;&gt;""))</f>
        <v>0</v>
      </c>
      <c r="DX69" s="2" cm="1">
        <f t="array" ref="DX69">SUMPRODUCT(--(Data!$B$150:$AGQ$150&lt;&gt;"")*(Data!B84:AGQ84&lt;&gt;""))</f>
        <v>0</v>
      </c>
      <c r="DY69" s="2" cm="1">
        <f t="array" ref="DY69">SUMPRODUCT(--(Data!$B$151:$AGQ$151&lt;&gt;"")*(Data!B84:AGQ84&lt;&gt;""))</f>
        <v>0</v>
      </c>
      <c r="DZ69" s="2" cm="1">
        <f t="array" ref="DZ69">SUMPRODUCT(--(Data!$B$152:$AGQ$152&lt;&gt;"")*(Data!B84:AGQ84&lt;&gt;""))</f>
        <v>0</v>
      </c>
      <c r="EA69" s="2" cm="1">
        <f t="array" ref="EA69">SUMPRODUCT(--(Data!$B$153:$AGQ$153&lt;&gt;"")*(Data!B84:AGQ84&lt;&gt;""))</f>
        <v>0</v>
      </c>
      <c r="EB69" s="2" cm="1">
        <f t="array" ref="EB69">SUMPRODUCT(--(Data!$B$154:$AGQ$154&lt;&gt;"")*(Data!B84:AGQ84&lt;&gt;""))</f>
        <v>0</v>
      </c>
      <c r="EC69" s="2" cm="1">
        <f t="array" ref="EC69">SUMPRODUCT(--(Data!$B$155:$AGQ$155&lt;&gt;"")*(Data!B84:AGQ84&lt;&gt;""))</f>
        <v>0</v>
      </c>
      <c r="ED69" s="2" cm="1">
        <f t="array" ref="ED69">SUMPRODUCT(--(Data!$B$156:$AGQ$156&lt;&gt;"")*(Data!B84:AGQ84&lt;&gt;""))</f>
        <v>0</v>
      </c>
      <c r="EE69" s="2" cm="1">
        <f t="array" ref="EE69">SUMPRODUCT(--(Data!$B$157:$AGQ$157&lt;&gt;"")*(Data!B84:AGQ84&lt;&gt;""))</f>
        <v>0</v>
      </c>
      <c r="EF69" s="2" cm="1">
        <f t="array" ref="EF69">SUMPRODUCT(--(Data!$B$158:$AGQ$158&lt;&gt;"")*(Data!B84:AGQ84&lt;&gt;""))</f>
        <v>0</v>
      </c>
      <c r="EG69" s="2" cm="1">
        <f t="array" ref="EG69">SUMPRODUCT(--(Data!$B$159:$AGQ$159&lt;&gt;"")*(Data!B84:AGQ84&lt;&gt;""))</f>
        <v>0</v>
      </c>
      <c r="EH69" s="2" cm="1">
        <f t="array" ref="EH69">SUMPRODUCT(--(Data!$B$160:$AGQ$160&lt;&gt;"")*(Data!B84:AGQ84&lt;&gt;""))</f>
        <v>0</v>
      </c>
      <c r="EI69" s="2" cm="1">
        <f t="array" ref="EI69">SUMPRODUCT(--(Data!$B$161:$AGQ$161&lt;&gt;"")*(Data!B84:AGQ84&lt;&gt;""))</f>
        <v>0</v>
      </c>
      <c r="EJ69" s="2" cm="1">
        <f t="array" ref="EJ69">SUMPRODUCT(--(Data!$B$162:$AGQ$162&lt;&gt;"")*(Data!B84:AGQ84&lt;&gt;""))</f>
        <v>0</v>
      </c>
      <c r="EK69" s="2" cm="1">
        <f t="array" ref="EK69">SUMPRODUCT(--(Data!$B$163:$AGQ$163&lt;&gt;"")*(Data!B84:AGQ84&lt;&gt;""))</f>
        <v>0</v>
      </c>
      <c r="EL69" s="2" cm="1">
        <f t="array" ref="EL69">SUMPRODUCT(--(Data!$B$164:$AGQ$164&lt;&gt;"")*(Data!B84:AGQ84&lt;&gt;""))</f>
        <v>0</v>
      </c>
      <c r="EM69" s="2" cm="1">
        <f t="array" ref="EM69">SUMPRODUCT(--(Data!$B$165:$AGQ$165&lt;&gt;"")*(Data!B84:AGQ84&lt;&gt;""))</f>
        <v>0</v>
      </c>
      <c r="EN69" s="2" cm="1">
        <f t="array" ref="EN69">SUMPRODUCT(--(Data!$B$166:$AGQ$166&lt;&gt;"")*(Data!B84:AGQ84&lt;&gt;""))</f>
        <v>0</v>
      </c>
      <c r="EU69" s="2" t="str">
        <f t="shared" si="2"/>
        <v>BAD-SLAM*</v>
      </c>
      <c r="EV69" s="2">
        <f t="shared" si="3"/>
        <v>8</v>
      </c>
    </row>
    <row r="70" spans="1:152" x14ac:dyDescent="0.25">
      <c r="A70" s="1" t="str">
        <f>Data!A85</f>
        <v>DVO</v>
      </c>
      <c r="B70" s="12" t="s">
        <v>459</v>
      </c>
      <c r="C70" s="2" cm="1">
        <f t="array" ref="C70">SUMPRODUCT(--(Data!$B$25:$AGQ$25&lt;&gt;"")*(Data!B85:AGQ85&lt;&gt;""))</f>
        <v>0</v>
      </c>
      <c r="D70" s="2" cm="1">
        <f t="array" ref="D70">SUMPRODUCT(--(Data!$B$26:$AGQ$26&lt;&gt;"")*(Data!B85:AGQ85&lt;&gt;""))</f>
        <v>12</v>
      </c>
      <c r="E70" s="2" cm="1">
        <f t="array" ref="E70">SUMPRODUCT(--(Data!$B$27:$AGQ$27&lt;&gt;"")*(Data!B85:AGQ85&lt;&gt;""))</f>
        <v>0</v>
      </c>
      <c r="F70" s="2" cm="1">
        <f t="array" ref="F70">SUMPRODUCT(--(Data!$B$28:$AGQ$28&lt;&gt;"")*(Data!B85:AGQ85&lt;&gt;""))</f>
        <v>0</v>
      </c>
      <c r="G70" s="2" cm="1">
        <f t="array" ref="G70">SUMPRODUCT(--(Data!$B$29:$AGQ$29&lt;&gt;"")*(Data!B85:AGQ85&lt;&gt;""))</f>
        <v>0</v>
      </c>
      <c r="H70" s="2" cm="1">
        <f t="array" ref="H70">SUMPRODUCT(--(Data!$B$30:$AGQ$30&lt;&gt;"")*(Data!B85:AGQ85&lt;&gt;""))</f>
        <v>0</v>
      </c>
      <c r="I70" s="2" cm="1">
        <f t="array" ref="I70">SUMPRODUCT(--(Data!$B$31:$AGQ$31&lt;&gt;"")*(Data!B85:AGQ85&lt;&gt;""))</f>
        <v>0</v>
      </c>
      <c r="J70" s="2" cm="1">
        <f t="array" ref="J70">SUMPRODUCT(--(Data!$B$32:$AGQ$32&lt;&gt;"")*(Data!B85:AGQ85&lt;&gt;""))</f>
        <v>0</v>
      </c>
      <c r="K70" s="2" cm="1">
        <f t="array" ref="K70">SUMPRODUCT(--(Data!$B$33:$AGQ$33&lt;&gt;"")*(Data!B85:AGQ85&lt;&gt;""))</f>
        <v>0</v>
      </c>
      <c r="L70" s="2" cm="1">
        <f t="array" ref="L70">SUMPRODUCT(--(Data!$B$34:$AGQ$34&lt;&gt;"")*(Data!B85:AGQ85&lt;&gt;""))</f>
        <v>0</v>
      </c>
      <c r="M70" s="2" cm="1">
        <f t="array" ref="M70">SUMPRODUCT(--(Data!$B$35:$AGQ$35&lt;&gt;"")*(Data!B85:AGQ85&lt;&gt;""))</f>
        <v>0</v>
      </c>
      <c r="N70" s="2" cm="1">
        <f t="array" ref="N70">SUMPRODUCT(--(Data!$B$36:$AGQ$36&lt;&gt;"")*(Data!B85:AGQ85&lt;&gt;""))</f>
        <v>0</v>
      </c>
      <c r="O70" s="2" cm="1">
        <f t="array" ref="O70">SUMPRODUCT(--(Data!$B$37:$AGQ$37&lt;&gt;"")*(Data!B85:AGQ85&lt;&gt;""))</f>
        <v>0</v>
      </c>
      <c r="P70" s="2" cm="1">
        <f t="array" ref="P70">SUMPRODUCT(--(Data!$B$38:$AGQ$38&lt;&gt;"")*(Data!B85:AGQ85&lt;&gt;""))</f>
        <v>0</v>
      </c>
      <c r="Q70" s="2" cm="1">
        <f t="array" ref="Q70">SUMPRODUCT(--(Data!$B$39:$AGQ$39&lt;&gt;"")*(Data!B85:AGQ85&lt;&gt;""))</f>
        <v>0</v>
      </c>
      <c r="R70" s="2" cm="1">
        <f t="array" ref="R70">SUMPRODUCT(--(Data!$B$40:$AGQ$40&lt;&gt;"")*(Data!B85:AGQ85&lt;&gt;""))</f>
        <v>0</v>
      </c>
      <c r="S70" s="2" cm="1">
        <f t="array" ref="S70">SUMPRODUCT(--(Data!$B$41:$AGQ$41&lt;&gt;"")*(Data!B85:AGQ85&lt;&gt;""))</f>
        <v>12</v>
      </c>
      <c r="T70" s="2" cm="1">
        <f t="array" ref="T70">SUMPRODUCT(--(Data!$B$42:$AGQ$42&lt;&gt;"")*(Data!B85:AGQ85&lt;&gt;""))</f>
        <v>0</v>
      </c>
      <c r="U70" s="2" cm="1">
        <f t="array" ref="U70">SUMPRODUCT(--(Data!$B$43:$AGQ$43&lt;&gt;"")*(Data!B85:AGQ85&lt;&gt;""))</f>
        <v>0</v>
      </c>
      <c r="V70" s="2" cm="1">
        <f t="array" ref="V70">SUMPRODUCT(--(Data!$B$44:$AGQ$44&lt;&gt;"")*(Data!B85:AGQ85&lt;&gt;""))</f>
        <v>0</v>
      </c>
      <c r="W70" s="2" cm="1">
        <f t="array" ref="W70">SUMPRODUCT(--(Data!$B$45:$AGQ$45&lt;&gt;"")*(Data!B85:AGQ85&lt;&gt;""))</f>
        <v>0</v>
      </c>
      <c r="X70" s="2" cm="1">
        <f t="array" ref="X70">SUMPRODUCT(--(Data!$B$46:$AGQ$46&lt;&gt;"")*(Data!B85:AGQ85&lt;&gt;""))</f>
        <v>0</v>
      </c>
      <c r="Y70" s="2" cm="1">
        <f t="array" ref="Y70">SUMPRODUCT(--(Data!$B$47:$AGQ$47&lt;&gt;"")*(Data!B85:AGQ85&lt;&gt;""))</f>
        <v>0</v>
      </c>
      <c r="Z70" s="2" cm="1">
        <f t="array" ref="Z70">SUMPRODUCT(--(Data!$B$48:$AGQ$48&lt;&gt;"")*(Data!B85:AGQ85&lt;&gt;""))</f>
        <v>0</v>
      </c>
      <c r="AA70" s="2" cm="1">
        <f t="array" ref="AA70">SUMPRODUCT(--(Data!$B$49:$AGQ$49&lt;&gt;"")*(Data!B85:AGQ85&lt;&gt;""))</f>
        <v>0</v>
      </c>
      <c r="AB70" s="2" cm="1">
        <f t="array" ref="AB70">SUMPRODUCT(--(Data!$B$50:$AGQ$50&lt;&gt;"")*(Data!B85:AGQ85&lt;&gt;""))</f>
        <v>0</v>
      </c>
      <c r="AC70" s="2" cm="1">
        <f t="array" ref="AC70">SUMPRODUCT(--(Data!$B$51:$AGQ$51&lt;&gt;"")*(Data!B85:AGQ85&lt;&gt;""))</f>
        <v>0</v>
      </c>
      <c r="AD70" s="2" cm="1">
        <f t="array" ref="AD70">SUMPRODUCT(--(Data!$B$52:$AGQ$52&lt;&gt;"")*(Data!B85:AGQ85&lt;&gt;""))</f>
        <v>0</v>
      </c>
      <c r="AE70" s="2" cm="1">
        <f t="array" ref="AE70">SUMPRODUCT(--(Data!$B$53:$AGQ$53&lt;&gt;"")*(Data!B85:AGQ85&lt;&gt;""))</f>
        <v>0</v>
      </c>
      <c r="AF70" s="2" cm="1">
        <f t="array" ref="AF70">SUMPRODUCT(--(Data!$B$54:$AGQ$54&lt;&gt;"")*(Data!B85:AGQ85&lt;&gt;""))</f>
        <v>0</v>
      </c>
      <c r="AG70" s="2" cm="1">
        <f t="array" ref="AG70">SUMPRODUCT(--(Data!$B$55:$AGQ$55&lt;&gt;"")*(Data!B85:AGQ85&lt;&gt;""))</f>
        <v>0</v>
      </c>
      <c r="AH70" s="2" cm="1">
        <f t="array" ref="AH70">SUMPRODUCT(--(Data!$B$56:$AGQ$56&lt;&gt;"")*(Data!B85:AGQ85&lt;&gt;""))</f>
        <v>0</v>
      </c>
      <c r="AI70" s="2" cm="1">
        <f t="array" ref="AI70">SUMPRODUCT(--(Data!$B$57:$AGQ$57&lt;&gt;"")*(Data!B85:AGQ85&lt;&gt;""))</f>
        <v>0</v>
      </c>
      <c r="AJ70" s="2" cm="1">
        <f t="array" ref="AJ70">SUMPRODUCT(--(Data!$B$58:$AGQ$58&lt;&gt;"")*(Data!B85:AGQ85&lt;&gt;""))</f>
        <v>0</v>
      </c>
      <c r="AK70" s="2" cm="1">
        <f t="array" ref="AK70">SUMPRODUCT(--(Data!$B$59:$AGQ$59&lt;&gt;"")*(Data!B85:AGQ85&lt;&gt;""))</f>
        <v>0</v>
      </c>
      <c r="AL70" s="2" cm="1">
        <f t="array" ref="AL70">SUMPRODUCT(--(Data!$B$60:$AGQ$60&lt;&gt;"")*(Data!B85:AGQ85&lt;&gt;""))</f>
        <v>0</v>
      </c>
      <c r="AM70" s="2" cm="1">
        <f t="array" ref="AM70">SUMPRODUCT(--(Data!$B$61:$AGQ$61&lt;&gt;"")*(Data!B85:AGQ85&lt;&gt;""))</f>
        <v>0</v>
      </c>
      <c r="AN70" s="2" cm="1">
        <f t="array" ref="AN70">SUMPRODUCT(--(Data!$B$62:$AGQ$62&lt;&gt;"")*(Data!B85:AGQ85&lt;&gt;""))</f>
        <v>0</v>
      </c>
      <c r="AO70" s="2" cm="1">
        <f t="array" ref="AO70">SUMPRODUCT(--(Data!$B$63:$AGQ$63&lt;&gt;"")*(Data!B85:AGQ85&lt;&gt;""))</f>
        <v>0</v>
      </c>
      <c r="AP70" s="2" cm="1">
        <f t="array" ref="AP70">SUMPRODUCT(--(Data!$B$64:$AGQ$64&lt;&gt;"")*(Data!B85:AGQ85&lt;&gt;""))</f>
        <v>0</v>
      </c>
      <c r="AQ70" s="2" cm="1">
        <f t="array" ref="AQ70">SUMPRODUCT(--(Data!$B$65:$AGQ$65&lt;&gt;"")*(Data!B85:AGQ85&lt;&gt;""))</f>
        <v>0</v>
      </c>
      <c r="AR70" s="2" cm="1">
        <f t="array" ref="AR70">SUMPRODUCT(--(Data!$B$66:$AGQ$66&lt;&gt;"")*(Data!B85:AGQ85&lt;&gt;""))</f>
        <v>0</v>
      </c>
      <c r="AS70" s="2" cm="1">
        <f t="array" ref="AS70">SUMPRODUCT(--(Data!$B$67:$AGQ$67&lt;&gt;"")*(Data!B85:AGQ85&lt;&gt;""))</f>
        <v>0</v>
      </c>
      <c r="AT70" s="2" cm="1">
        <f t="array" ref="AT70">SUMPRODUCT(--(Data!$B$68:$AGQ$68&lt;&gt;"")*(Data!B85:AGQ85&lt;&gt;""))</f>
        <v>0</v>
      </c>
      <c r="AU70" s="2" cm="1">
        <f t="array" ref="AU70">SUMPRODUCT(--(Data!$B$69:$AGQ$69&lt;&gt;"")*(Data!B85:AGQ85&lt;&gt;""))</f>
        <v>0</v>
      </c>
      <c r="AV70" s="2" cm="1">
        <f t="array" ref="AV70">SUMPRODUCT(--(Data!$B$70:$AGQ$70&lt;&gt;"")*(Data!B85:AGQ85&lt;&gt;""))</f>
        <v>0</v>
      </c>
      <c r="AW70" s="2" cm="1">
        <f t="array" ref="AW70">SUMPRODUCT(--(Data!$B$71:$AGQ$71&lt;&gt;"")*(Data!B85:AGQ85&lt;&gt;""))</f>
        <v>0</v>
      </c>
      <c r="AX70" s="2" cm="1">
        <f t="array" ref="AX70">SUMPRODUCT(--(Data!$B$72:$AGQ$72&lt;&gt;"")*(Data!B85:AGQ85&lt;&gt;""))</f>
        <v>0</v>
      </c>
      <c r="AY70" s="2" cm="1">
        <f t="array" ref="AY70">SUMPRODUCT(--(Data!$B$73:$AGQ$73&lt;&gt;"")*(Data!B85:AGQ85&lt;&gt;""))</f>
        <v>0</v>
      </c>
      <c r="AZ70" s="2" cm="1">
        <f t="array" ref="AZ70">SUMPRODUCT(--(Data!$B$74:$AGQ$74&lt;&gt;"")*(Data!B85:AGQ85&lt;&gt;""))</f>
        <v>0</v>
      </c>
      <c r="BA70" s="2" cm="1">
        <f t="array" ref="BA70">SUMPRODUCT(--(Data!$B$75:$AGQ$75&lt;&gt;"")*(Data!B85:AGQ85&lt;&gt;""))</f>
        <v>12</v>
      </c>
      <c r="BB70" s="2" cm="1">
        <f t="array" ref="BB70">SUMPRODUCT(--(Data!$B$76:$AGQ$76&lt;&gt;"")*(Data!B85:AGQ85&lt;&gt;""))</f>
        <v>0</v>
      </c>
      <c r="BC70" s="2" cm="1">
        <f t="array" ref="BC70">SUMPRODUCT(--(Data!$B$77:$AGQ$77&lt;&gt;"")*(Data!B85:AGQ85&lt;&gt;""))</f>
        <v>12</v>
      </c>
      <c r="BD70" s="2" cm="1">
        <f t="array" ref="BD70">SUMPRODUCT(--(Data!$B$78:$AGQ$78&lt;&gt;"")*(Data!B85:AGQ85&lt;&gt;""))</f>
        <v>0</v>
      </c>
      <c r="BE70" s="2" cm="1">
        <f t="array" ref="BE70">SUMPRODUCT(--(Data!$B$79:$AGQ$79&lt;&gt;"")*(Data!B85:AGQ85&lt;&gt;""))</f>
        <v>0</v>
      </c>
      <c r="BF70" s="2" cm="1">
        <f t="array" ref="BF70">SUMPRODUCT(--(Data!$B$80:$AGQ$80&lt;&gt;"")*(Data!B85:AGQ85&lt;&gt;""))</f>
        <v>0</v>
      </c>
      <c r="BG70" s="2" cm="1">
        <f t="array" ref="BG70">SUMPRODUCT(--(Data!$B$81:$AGQ$81&lt;&gt;"")*(Data!B85:AGQ85&lt;&gt;""))</f>
        <v>0</v>
      </c>
      <c r="BH70" s="2" cm="1">
        <f t="array" ref="BH70">SUMPRODUCT(--(Data!$B$82:$AGQ$82&lt;&gt;"")*(Data!B85:AGQ85&lt;&gt;""))</f>
        <v>0</v>
      </c>
      <c r="BI70" s="2" cm="1">
        <f t="array" ref="BI70">SUMPRODUCT(--(Data!$B$83:$AGQ$83&lt;&gt;"")*(Data!B85:AGQ85&lt;&gt;""))</f>
        <v>0</v>
      </c>
      <c r="BJ70" s="2" cm="1">
        <f t="array" ref="BJ70">SUMPRODUCT(--(Data!$B$84:$AGQ$84&lt;&gt;"")*(Data!B85:AGQ85&lt;&gt;""))</f>
        <v>12</v>
      </c>
      <c r="BK70" s="208"/>
      <c r="BL70" s="2" cm="1">
        <f t="array" ref="BL70">SUMPRODUCT(--(Data!$B$86:$AGQ$86&lt;&gt;"")*(Data!B85:AGQ85&lt;&gt;""))</f>
        <v>12</v>
      </c>
      <c r="BM70" s="2" cm="1">
        <f t="array" ref="BM70">SUMPRODUCT(--(Data!$B$87:$AGQ$87&lt;&gt;"")*(Data!B85:AGQ85&lt;&gt;""))</f>
        <v>12</v>
      </c>
      <c r="BN70" s="2" cm="1">
        <f t="array" ref="BN70">SUMPRODUCT(--(Data!$B$88:$AGQ$88&lt;&gt;"")*(Data!B85:AGQ85&lt;&gt;""))</f>
        <v>12</v>
      </c>
      <c r="BO70" s="2" cm="1">
        <f t="array" ref="BO70">SUMPRODUCT(--(Data!$B$89:$AGQ$89&lt;&gt;"")*(Data!B85:AGQ85&lt;&gt;""))</f>
        <v>12</v>
      </c>
      <c r="BP70" s="2" cm="1">
        <f t="array" ref="BP70">SUMPRODUCT(--(Data!$B$90:$AGQ$90&lt;&gt;"")*(Data!B85:AGQ85&lt;&gt;""))</f>
        <v>0</v>
      </c>
      <c r="BQ70" s="2" cm="1">
        <f t="array" ref="BQ70">SUMPRODUCT(--(Data!$B$91:$AGQ$91&lt;&gt;"")*(Data!B85:AGQ85&lt;&gt;""))</f>
        <v>0</v>
      </c>
      <c r="BR70" s="2" cm="1">
        <f t="array" ref="BR70">SUMPRODUCT(--(Data!$B$92:$AGQ$92&lt;&gt;"")*(Data!B85:AGQ85&lt;&gt;""))</f>
        <v>0</v>
      </c>
      <c r="BS70" s="2" cm="1">
        <f t="array" ref="BS70">SUMPRODUCT(--(Data!$B$93:$AGQ$93&lt;&gt;"")*(Data!B85:AGQ85&lt;&gt;""))</f>
        <v>0</v>
      </c>
      <c r="BT70" s="2" cm="1">
        <f t="array" ref="BT70">SUMPRODUCT(--(Data!$B$94:$AGQ$94&lt;&gt;"")*(Data!B85:AGQ85&lt;&gt;""))</f>
        <v>0</v>
      </c>
      <c r="BU70" s="2" cm="1">
        <f t="array" ref="BU70">SUMPRODUCT(--(Data!$B$95:$AGQ$95&lt;&gt;"")*(Data!B85:AGQ85&lt;&gt;""))</f>
        <v>0</v>
      </c>
      <c r="BV70" s="2" cm="1">
        <f t="array" ref="BV70">SUMPRODUCT(--(Data!$B$96:$AGQ$96&lt;&gt;"")*(Data!B85:AGQ85&lt;&gt;""))</f>
        <v>0</v>
      </c>
      <c r="BW70" s="2" cm="1">
        <f t="array" ref="BW70">SUMPRODUCT(--(Data!$B$97:$AGQ$97&lt;&gt;"")*(Data!B85:AGQ85&lt;&gt;""))</f>
        <v>0</v>
      </c>
      <c r="BX70" s="2" cm="1">
        <f t="array" ref="BX70">SUMPRODUCT(--(Data!$B$98:$AGQ$98&lt;&gt;"")*(Data!B85:AGQ85&lt;&gt;""))</f>
        <v>0</v>
      </c>
      <c r="BY70" s="2" cm="1">
        <f t="array" ref="BY70">SUMPRODUCT(--(Data!$B$99:$AGQ$99&lt;&gt;"")*(Data!B85:AGQ85&lt;&gt;""))</f>
        <v>0</v>
      </c>
      <c r="BZ70" s="2" cm="1">
        <f t="array" ref="BZ70">SUMPRODUCT(--(Data!$B$100:$AGQ$100&lt;&gt;"")*(Data!B85:AGQ85&lt;&gt;""))</f>
        <v>0</v>
      </c>
      <c r="CA70" s="2" cm="1">
        <f t="array" ref="CA70">SUMPRODUCT(--(Data!$B$101:$AGQ$101&lt;&gt;"")*(Data!B85:AGQ85&lt;&gt;""))</f>
        <v>0</v>
      </c>
      <c r="CB70" s="2" cm="1">
        <f t="array" ref="CB70">SUMPRODUCT(--(Data!$B$102:$AGQ$102&lt;&gt;"")*(Data!B85:AGQ85&lt;&gt;""))</f>
        <v>0</v>
      </c>
      <c r="CC70" s="2" cm="1">
        <f t="array" ref="CC70">SUMPRODUCT(--(Data!$B$103:$AGQ$103&lt;&gt;"")*(Data!B85:AGQ85&lt;&gt;""))</f>
        <v>0</v>
      </c>
      <c r="CD70" s="2" cm="1">
        <f t="array" ref="CD70">SUMPRODUCT(--(Data!$B$104:$AGQ$104&lt;&gt;"")*(Data!B85:AGQ85&lt;&gt;""))</f>
        <v>0</v>
      </c>
      <c r="CE70" s="2" cm="1">
        <f t="array" ref="CE70">SUMPRODUCT(--(Data!$B$105:$AGQ$105&lt;&gt;"")*(Data!B85:AGQ85&lt;&gt;""))</f>
        <v>0</v>
      </c>
      <c r="CF70" s="2" cm="1">
        <f t="array" ref="CF70">SUMPRODUCT(--(Data!$B$106:$AGQ$106&lt;&gt;"")*(Data!B85:AGQ85&lt;&gt;""))</f>
        <v>0</v>
      </c>
      <c r="CG70" s="2" cm="1">
        <f t="array" ref="CG70">SUMPRODUCT(--(Data!$B$107:$AGQ$107&lt;&gt;"")*(Data!B85:AGQ85&lt;&gt;""))</f>
        <v>0</v>
      </c>
      <c r="CH70" s="2" cm="1">
        <f t="array" ref="CH70">SUMPRODUCT(--(Data!$B$108:$AGQ$108&lt;&gt;"")*(Data!B85:AGQ85&lt;&gt;""))</f>
        <v>0</v>
      </c>
      <c r="CI70" s="2" cm="1">
        <f t="array" ref="CI70">SUMPRODUCT(--(Data!$B$109:$AGQ$109&lt;&gt;"")*(Data!B85:AGQ85&lt;&gt;""))</f>
        <v>0</v>
      </c>
      <c r="CJ70" s="2" cm="1">
        <f t="array" ref="CJ70">SUMPRODUCT(--(Data!$B$110:$AGQ$110&lt;&gt;"")*(Data!B85:AGQ85&lt;&gt;""))</f>
        <v>0</v>
      </c>
      <c r="CK70" s="2" cm="1">
        <f t="array" ref="CK70">SUMPRODUCT(--(Data!$B$111:$AGQ$111&lt;&gt;"")*(Data!B85:AGQ85&lt;&gt;""))</f>
        <v>0</v>
      </c>
      <c r="CL70" s="2" cm="1">
        <f t="array" ref="CL70">SUMPRODUCT(--(Data!$B$112:$AGQ$112&lt;&gt;"")*(Data!B85:AGQ85&lt;&gt;""))</f>
        <v>0</v>
      </c>
      <c r="CM70" s="2" cm="1">
        <f t="array" ref="CM70">SUMPRODUCT(--(Data!$B$113:$AGQ$113&lt;&gt;"")*(Data!B85:AGQ85&lt;&gt;""))</f>
        <v>0</v>
      </c>
      <c r="CN70" s="2" cm="1">
        <f t="array" ref="CN70">SUMPRODUCT(--(Data!$B$114:$AGQ$114&lt;&gt;"")*(Data!B85:AGQ85&lt;&gt;""))</f>
        <v>0</v>
      </c>
      <c r="CO70" s="2" cm="1">
        <f t="array" ref="CO70">SUMPRODUCT(--(Data!$B$115:$AGQ$115&lt;&gt;"")*(Data!B85:AGQ85&lt;&gt;""))</f>
        <v>0</v>
      </c>
      <c r="CP70" s="2" cm="1">
        <f t="array" ref="CP70">SUMPRODUCT(--(Data!$B$116:$AGQ$116&lt;&gt;"")*(Data!B85:AGQ85&lt;&gt;""))</f>
        <v>0</v>
      </c>
      <c r="CQ70" s="2" cm="1">
        <f t="array" ref="CQ70">SUMPRODUCT(--(Data!$B$117:$AGQ$117&lt;&gt;"")*(Data!B85:AGQ85&lt;&gt;""))</f>
        <v>0</v>
      </c>
      <c r="CR70" s="2" cm="1">
        <f t="array" ref="CR70">SUMPRODUCT(--(Data!$B$118:$AGQ$118&lt;&gt;"")*(Data!B85:AGQ85&lt;&gt;""))</f>
        <v>0</v>
      </c>
      <c r="CS70" s="2" cm="1">
        <f t="array" ref="CS70">SUMPRODUCT(--(Data!$B$119:$AGQ$119&lt;&gt;"")*(Data!B85:AGQ85&lt;&gt;""))</f>
        <v>0</v>
      </c>
      <c r="CT70" s="2" cm="1">
        <f t="array" ref="CT70">SUMPRODUCT(--(Data!$B$120:$AGQ$120&lt;&gt;"")*(Data!B85:AGQ85&lt;&gt;""))</f>
        <v>0</v>
      </c>
      <c r="CU70" s="2" cm="1">
        <f t="array" ref="CU70">SUMPRODUCT(--(Data!$B$121:$AGQ$121&lt;&gt;"")*(Data!B85:AGQ85&lt;&gt;""))</f>
        <v>0</v>
      </c>
      <c r="CV70" s="2" cm="1">
        <f t="array" ref="CV70">SUMPRODUCT(--(Data!$B$122:$AGQ$122&lt;&gt;"")*(Data!B85:AGQ85&lt;&gt;""))</f>
        <v>0</v>
      </c>
      <c r="CW70" s="2" cm="1">
        <f t="array" ref="CW70">SUMPRODUCT(--(Data!$B$123:$AGQ$123&lt;&gt;"")*(Data!B85:AGQ85&lt;&gt;""))</f>
        <v>0</v>
      </c>
      <c r="CX70" s="2" cm="1">
        <f t="array" ref="CX70">SUMPRODUCT(--(Data!$B$124:$AGQ$124&lt;&gt;"")*(Data!B85:AGQ85&lt;&gt;""))</f>
        <v>0</v>
      </c>
      <c r="CY70" s="2" cm="1">
        <f t="array" ref="CY70">SUMPRODUCT(--(Data!$B$125:$AGQ$125&lt;&gt;"")*(Data!B85:AGQ85&lt;&gt;""))</f>
        <v>0</v>
      </c>
      <c r="CZ70" s="2" cm="1">
        <f t="array" ref="CZ70">SUMPRODUCT(--(Data!$B$126:$AGQ$126&lt;&gt;"")*(Data!B85:AGQ85&lt;&gt;""))</f>
        <v>0</v>
      </c>
      <c r="DA70" s="2" cm="1">
        <f t="array" ref="DA70">SUMPRODUCT(--(Data!$B$127:$AGQ$127&lt;&gt;"")*(Data!B85:AGQ85&lt;&gt;""))</f>
        <v>0</v>
      </c>
      <c r="DB70" s="2" cm="1">
        <f t="array" ref="DB70">SUMPRODUCT(--(Data!$B$128:$AGQ$128&lt;&gt;"")*(Data!B85:AGQ85&lt;&gt;""))</f>
        <v>0</v>
      </c>
      <c r="DC70" s="2" cm="1">
        <f t="array" ref="DC70">SUMPRODUCT(--(Data!$B$129:$AGQ$129&lt;&gt;"")*(Data!B85:AGQ85&lt;&gt;""))</f>
        <v>0</v>
      </c>
      <c r="DD70" s="2" cm="1">
        <f t="array" ref="DD70">SUMPRODUCT(--(Data!$B$130:$AGQ$130&lt;&gt;"")*(Data!B85:AGQ85&lt;&gt;""))</f>
        <v>0</v>
      </c>
      <c r="DE70" s="2" cm="1">
        <f t="array" ref="DE70">SUMPRODUCT(--(Data!$B$131:$AGQ$131&lt;&gt;"")*(Data!B85:AGQ85&lt;&gt;""))</f>
        <v>0</v>
      </c>
      <c r="DF70" s="2" cm="1">
        <f t="array" ref="DF70">SUMPRODUCT(--(Data!$B$132:$AGQ$132&lt;&gt;"")*(Data!B85:AGQ85&lt;&gt;""))</f>
        <v>0</v>
      </c>
      <c r="DG70" s="2" cm="1">
        <f t="array" ref="DG70">SUMPRODUCT(--(Data!$B$133:$AGQ$133&lt;&gt;"")*(Data!B85:AGQ85&lt;&gt;""))</f>
        <v>0</v>
      </c>
      <c r="DH70" s="2" cm="1">
        <f t="array" ref="DH70">SUMPRODUCT(--(Data!$B$134:$AGQ$134&lt;&gt;"")*(Data!B85:AGQ85&lt;&gt;""))</f>
        <v>0</v>
      </c>
      <c r="DI70" s="2" cm="1">
        <f t="array" ref="DI70">SUMPRODUCT(--(Data!$B$135:$AGQ$135&lt;&gt;"")*(Data!B85:AGQ85&lt;&gt;""))</f>
        <v>0</v>
      </c>
      <c r="DJ70" s="2" cm="1">
        <f t="array" ref="DJ70">SUMPRODUCT(--(Data!$B$136:$AGQ$136&lt;&gt;"")*(Data!B85:AGQ85&lt;&gt;""))</f>
        <v>0</v>
      </c>
      <c r="DK70" s="2" cm="1">
        <f t="array" ref="DK70">SUMPRODUCT(--(Data!$B$137:$AGQ$137&lt;&gt;"")*(Data!B85:AGQ85&lt;&gt;""))</f>
        <v>0</v>
      </c>
      <c r="DL70" s="2" cm="1">
        <f t="array" ref="DL70">SUMPRODUCT(--(Data!$B$138:$AGQ$138&lt;&gt;"")*(Data!B85:AGQ85&lt;&gt;""))</f>
        <v>0</v>
      </c>
      <c r="DM70" s="2" cm="1">
        <f t="array" ref="DM70">SUMPRODUCT(--(Data!$B$139:$AGQ$139&lt;&gt;"")*(Data!B85:AGQ85&lt;&gt;""))</f>
        <v>0</v>
      </c>
      <c r="DN70" s="2" cm="1">
        <f t="array" ref="DN70">SUMPRODUCT(--(Data!$B$140:$AGQ$140&lt;&gt;"")*(Data!B85:AGQ85&lt;&gt;""))</f>
        <v>0</v>
      </c>
      <c r="DO70" s="2" cm="1">
        <f t="array" ref="DO70">SUMPRODUCT(--(Data!$B$141:$AGQ$141&lt;&gt;"")*(Data!B85:AGQ85&lt;&gt;""))</f>
        <v>0</v>
      </c>
      <c r="DP70" s="2" cm="1">
        <f t="array" ref="DP70">SUMPRODUCT(--(Data!$B$142:$AGQ$142&lt;&gt;"")*(Data!B85:AGQ85&lt;&gt;""))</f>
        <v>0</v>
      </c>
      <c r="DQ70" s="2" cm="1">
        <f t="array" ref="DQ70">SUMPRODUCT(--(Data!$B$143:$AGQ$143&lt;&gt;"")*(Data!B85:AGQ85&lt;&gt;""))</f>
        <v>0</v>
      </c>
      <c r="DR70" s="2" cm="1">
        <f t="array" ref="DR70">SUMPRODUCT(--(Data!$B$144:$AGQ$144&lt;&gt;"")*(Data!B85:AGQ85&lt;&gt;""))</f>
        <v>0</v>
      </c>
      <c r="DS70" s="2" cm="1">
        <f t="array" ref="DS70">SUMPRODUCT(--(Data!$B$145:$AGQ$145&lt;&gt;"")*(Data!B85:AGQ85&lt;&gt;""))</f>
        <v>0</v>
      </c>
      <c r="DT70" s="2" cm="1">
        <f t="array" ref="DT70">SUMPRODUCT(--(Data!$B$146:$AGQ$146&lt;&gt;"")*(Data!B85:AGQ85&lt;&gt;""))</f>
        <v>0</v>
      </c>
      <c r="DU70" s="2" cm="1">
        <f t="array" ref="DU70">SUMPRODUCT(--(Data!$B$147:$AGQ$147&lt;&gt;"")*(Data!B85:AGQ85&lt;&gt;""))</f>
        <v>0</v>
      </c>
      <c r="DV70" s="2" cm="1">
        <f t="array" ref="DV70">SUMPRODUCT(--(Data!$B$148:$AGQ$148&lt;&gt;"")*(Data!B85:AGQ85&lt;&gt;""))</f>
        <v>0</v>
      </c>
      <c r="DW70" s="2" cm="1">
        <f t="array" ref="DW70">SUMPRODUCT(--(Data!$B$149:$AGQ$149&lt;&gt;"")*(Data!B85:AGQ85&lt;&gt;""))</f>
        <v>0</v>
      </c>
      <c r="DX70" s="2" cm="1">
        <f t="array" ref="DX70">SUMPRODUCT(--(Data!$B$150:$AGQ$150&lt;&gt;"")*(Data!B85:AGQ85&lt;&gt;""))</f>
        <v>0</v>
      </c>
      <c r="DY70" s="2" cm="1">
        <f t="array" ref="DY70">SUMPRODUCT(--(Data!$B$151:$AGQ$151&lt;&gt;"")*(Data!B85:AGQ85&lt;&gt;""))</f>
        <v>0</v>
      </c>
      <c r="DZ70" s="2" cm="1">
        <f t="array" ref="DZ70">SUMPRODUCT(--(Data!$B$152:$AGQ$152&lt;&gt;"")*(Data!B85:AGQ85&lt;&gt;""))</f>
        <v>0</v>
      </c>
      <c r="EA70" s="2" cm="1">
        <f t="array" ref="EA70">SUMPRODUCT(--(Data!$B$153:$AGQ$153&lt;&gt;"")*(Data!B85:AGQ85&lt;&gt;""))</f>
        <v>0</v>
      </c>
      <c r="EB70" s="2" cm="1">
        <f t="array" ref="EB70">SUMPRODUCT(--(Data!$B$154:$AGQ$154&lt;&gt;"")*(Data!B85:AGQ85&lt;&gt;""))</f>
        <v>0</v>
      </c>
      <c r="EC70" s="2" cm="1">
        <f t="array" ref="EC70">SUMPRODUCT(--(Data!$B$155:$AGQ$155&lt;&gt;"")*(Data!B85:AGQ85&lt;&gt;""))</f>
        <v>0</v>
      </c>
      <c r="ED70" s="2" cm="1">
        <f t="array" ref="ED70">SUMPRODUCT(--(Data!$B$156:$AGQ$156&lt;&gt;"")*(Data!B85:AGQ85&lt;&gt;""))</f>
        <v>0</v>
      </c>
      <c r="EE70" s="2" cm="1">
        <f t="array" ref="EE70">SUMPRODUCT(--(Data!$B$157:$AGQ$157&lt;&gt;"")*(Data!B85:AGQ85&lt;&gt;""))</f>
        <v>0</v>
      </c>
      <c r="EF70" s="2" cm="1">
        <f t="array" ref="EF70">SUMPRODUCT(--(Data!$B$158:$AGQ$158&lt;&gt;"")*(Data!B85:AGQ85&lt;&gt;""))</f>
        <v>0</v>
      </c>
      <c r="EG70" s="2" cm="1">
        <f t="array" ref="EG70">SUMPRODUCT(--(Data!$B$159:$AGQ$159&lt;&gt;"")*(Data!B85:AGQ85&lt;&gt;""))</f>
        <v>0</v>
      </c>
      <c r="EH70" s="2" cm="1">
        <f t="array" ref="EH70">SUMPRODUCT(--(Data!$B$160:$AGQ$160&lt;&gt;"")*(Data!B85:AGQ85&lt;&gt;""))</f>
        <v>0</v>
      </c>
      <c r="EI70" s="2" cm="1">
        <f t="array" ref="EI70">SUMPRODUCT(--(Data!$B$161:$AGQ$161&lt;&gt;"")*(Data!B85:AGQ85&lt;&gt;""))</f>
        <v>0</v>
      </c>
      <c r="EJ70" s="2" cm="1">
        <f t="array" ref="EJ70">SUMPRODUCT(--(Data!$B$162:$AGQ$162&lt;&gt;"")*(Data!B85:AGQ85&lt;&gt;""))</f>
        <v>0</v>
      </c>
      <c r="EK70" s="2" cm="1">
        <f t="array" ref="EK70">SUMPRODUCT(--(Data!$B$163:$AGQ$163&lt;&gt;"")*(Data!B85:AGQ85&lt;&gt;""))</f>
        <v>0</v>
      </c>
      <c r="EL70" s="2" cm="1">
        <f t="array" ref="EL70">SUMPRODUCT(--(Data!$B$164:$AGQ$164&lt;&gt;"")*(Data!B85:AGQ85&lt;&gt;""))</f>
        <v>0</v>
      </c>
      <c r="EM70" s="2" cm="1">
        <f t="array" ref="EM70">SUMPRODUCT(--(Data!$B$165:$AGQ$165&lt;&gt;"")*(Data!B85:AGQ85&lt;&gt;""))</f>
        <v>0</v>
      </c>
      <c r="EN70" s="2" cm="1">
        <f t="array" ref="EN70">SUMPRODUCT(--(Data!$B$166:$AGQ$166&lt;&gt;"")*(Data!B85:AGQ85&lt;&gt;""))</f>
        <v>0</v>
      </c>
      <c r="EU70" s="2" t="str">
        <f t="shared" si="2"/>
        <v>RGBDTAM</v>
      </c>
      <c r="EV70" s="2">
        <f t="shared" si="3"/>
        <v>8</v>
      </c>
    </row>
    <row r="71" spans="1:152" x14ac:dyDescent="0.25">
      <c r="A71" s="1" t="str">
        <f>Data!A86</f>
        <v>Fovis</v>
      </c>
      <c r="B71" s="12" t="s">
        <v>460</v>
      </c>
      <c r="C71" s="2" cm="1">
        <f t="array" ref="C71">SUMPRODUCT(--(Data!$B$25:$AGQ$25&lt;&gt;"")*(Data!B86:AGQ86&lt;&gt;""))</f>
        <v>0</v>
      </c>
      <c r="D71" s="2" cm="1">
        <f t="array" ref="D71">SUMPRODUCT(--(Data!$B$26:$AGQ$26&lt;&gt;"")*(Data!B86:AGQ86&lt;&gt;""))</f>
        <v>12</v>
      </c>
      <c r="E71" s="2" cm="1">
        <f t="array" ref="E71">SUMPRODUCT(--(Data!$B$27:$AGQ$27&lt;&gt;"")*(Data!B86:AGQ86&lt;&gt;""))</f>
        <v>0</v>
      </c>
      <c r="F71" s="2" cm="1">
        <f t="array" ref="F71">SUMPRODUCT(--(Data!$B$28:$AGQ$28&lt;&gt;"")*(Data!B86:AGQ86&lt;&gt;""))</f>
        <v>0</v>
      </c>
      <c r="G71" s="2" cm="1">
        <f t="array" ref="G71">SUMPRODUCT(--(Data!$B$29:$AGQ$29&lt;&gt;"")*(Data!B86:AGQ86&lt;&gt;""))</f>
        <v>0</v>
      </c>
      <c r="H71" s="2" cm="1">
        <f t="array" ref="H71">SUMPRODUCT(--(Data!$B$30:$AGQ$30&lt;&gt;"")*(Data!B86:AGQ86&lt;&gt;""))</f>
        <v>0</v>
      </c>
      <c r="I71" s="2" cm="1">
        <f t="array" ref="I71">SUMPRODUCT(--(Data!$B$31:$AGQ$31&lt;&gt;"")*(Data!B86:AGQ86&lt;&gt;""))</f>
        <v>0</v>
      </c>
      <c r="J71" s="2" cm="1">
        <f t="array" ref="J71">SUMPRODUCT(--(Data!$B$32:$AGQ$32&lt;&gt;"")*(Data!B86:AGQ86&lt;&gt;""))</f>
        <v>0</v>
      </c>
      <c r="K71" s="2" cm="1">
        <f t="array" ref="K71">SUMPRODUCT(--(Data!$B$33:$AGQ$33&lt;&gt;"")*(Data!B86:AGQ86&lt;&gt;""))</f>
        <v>0</v>
      </c>
      <c r="L71" s="2" cm="1">
        <f t="array" ref="L71">SUMPRODUCT(--(Data!$B$34:$AGQ$34&lt;&gt;"")*(Data!B86:AGQ86&lt;&gt;""))</f>
        <v>0</v>
      </c>
      <c r="M71" s="2" cm="1">
        <f t="array" ref="M71">SUMPRODUCT(--(Data!$B$35:$AGQ$35&lt;&gt;"")*(Data!B86:AGQ86&lt;&gt;""))</f>
        <v>0</v>
      </c>
      <c r="N71" s="2" cm="1">
        <f t="array" ref="N71">SUMPRODUCT(--(Data!$B$36:$AGQ$36&lt;&gt;"")*(Data!B86:AGQ86&lt;&gt;""))</f>
        <v>0</v>
      </c>
      <c r="O71" s="2" cm="1">
        <f t="array" ref="O71">SUMPRODUCT(--(Data!$B$37:$AGQ$37&lt;&gt;"")*(Data!B86:AGQ86&lt;&gt;""))</f>
        <v>0</v>
      </c>
      <c r="P71" s="2" cm="1">
        <f t="array" ref="P71">SUMPRODUCT(--(Data!$B$38:$AGQ$38&lt;&gt;"")*(Data!B86:AGQ86&lt;&gt;""))</f>
        <v>0</v>
      </c>
      <c r="Q71" s="2" cm="1">
        <f t="array" ref="Q71">SUMPRODUCT(--(Data!$B$39:$AGQ$39&lt;&gt;"")*(Data!B86:AGQ86&lt;&gt;""))</f>
        <v>0</v>
      </c>
      <c r="R71" s="2" cm="1">
        <f t="array" ref="R71">SUMPRODUCT(--(Data!$B$40:$AGQ$40&lt;&gt;"")*(Data!B86:AGQ86&lt;&gt;""))</f>
        <v>0</v>
      </c>
      <c r="S71" s="2" cm="1">
        <f t="array" ref="S71">SUMPRODUCT(--(Data!$B$41:$AGQ$41&lt;&gt;"")*(Data!B86:AGQ86&lt;&gt;""))</f>
        <v>12</v>
      </c>
      <c r="T71" s="2" cm="1">
        <f t="array" ref="T71">SUMPRODUCT(--(Data!$B$42:$AGQ$42&lt;&gt;"")*(Data!B86:AGQ86&lt;&gt;""))</f>
        <v>0</v>
      </c>
      <c r="U71" s="2" cm="1">
        <f t="array" ref="U71">SUMPRODUCT(--(Data!$B$43:$AGQ$43&lt;&gt;"")*(Data!B86:AGQ86&lt;&gt;""))</f>
        <v>0</v>
      </c>
      <c r="V71" s="2" cm="1">
        <f t="array" ref="V71">SUMPRODUCT(--(Data!$B$44:$AGQ$44&lt;&gt;"")*(Data!B86:AGQ86&lt;&gt;""))</f>
        <v>0</v>
      </c>
      <c r="W71" s="2" cm="1">
        <f t="array" ref="W71">SUMPRODUCT(--(Data!$B$45:$AGQ$45&lt;&gt;"")*(Data!B86:AGQ86&lt;&gt;""))</f>
        <v>0</v>
      </c>
      <c r="X71" s="2" cm="1">
        <f t="array" ref="X71">SUMPRODUCT(--(Data!$B$46:$AGQ$46&lt;&gt;"")*(Data!B86:AGQ86&lt;&gt;""))</f>
        <v>0</v>
      </c>
      <c r="Y71" s="2" cm="1">
        <f t="array" ref="Y71">SUMPRODUCT(--(Data!$B$47:$AGQ$47&lt;&gt;"")*(Data!B86:AGQ86&lt;&gt;""))</f>
        <v>0</v>
      </c>
      <c r="Z71" s="2" cm="1">
        <f t="array" ref="Z71">SUMPRODUCT(--(Data!$B$48:$AGQ$48&lt;&gt;"")*(Data!B86:AGQ86&lt;&gt;""))</f>
        <v>0</v>
      </c>
      <c r="AA71" s="2" cm="1">
        <f t="array" ref="AA71">SUMPRODUCT(--(Data!$B$49:$AGQ$49&lt;&gt;"")*(Data!B86:AGQ86&lt;&gt;""))</f>
        <v>0</v>
      </c>
      <c r="AB71" s="2" cm="1">
        <f t="array" ref="AB71">SUMPRODUCT(--(Data!$B$50:$AGQ$50&lt;&gt;"")*(Data!B86:AGQ86&lt;&gt;""))</f>
        <v>0</v>
      </c>
      <c r="AC71" s="2" cm="1">
        <f t="array" ref="AC71">SUMPRODUCT(--(Data!$B$51:$AGQ$51&lt;&gt;"")*(Data!B86:AGQ86&lt;&gt;""))</f>
        <v>0</v>
      </c>
      <c r="AD71" s="2" cm="1">
        <f t="array" ref="AD71">SUMPRODUCT(--(Data!$B$52:$AGQ$52&lt;&gt;"")*(Data!B86:AGQ86&lt;&gt;""))</f>
        <v>0</v>
      </c>
      <c r="AE71" s="2" cm="1">
        <f t="array" ref="AE71">SUMPRODUCT(--(Data!$B$53:$AGQ$53&lt;&gt;"")*(Data!B86:AGQ86&lt;&gt;""))</f>
        <v>0</v>
      </c>
      <c r="AF71" s="2" cm="1">
        <f t="array" ref="AF71">SUMPRODUCT(--(Data!$B$54:$AGQ$54&lt;&gt;"")*(Data!B86:AGQ86&lt;&gt;""))</f>
        <v>0</v>
      </c>
      <c r="AG71" s="2" cm="1">
        <f t="array" ref="AG71">SUMPRODUCT(--(Data!$B$55:$AGQ$55&lt;&gt;"")*(Data!B86:AGQ86&lt;&gt;""))</f>
        <v>0</v>
      </c>
      <c r="AH71" s="2" cm="1">
        <f t="array" ref="AH71">SUMPRODUCT(--(Data!$B$56:$AGQ$56&lt;&gt;"")*(Data!B86:AGQ86&lt;&gt;""))</f>
        <v>0</v>
      </c>
      <c r="AI71" s="2" cm="1">
        <f t="array" ref="AI71">SUMPRODUCT(--(Data!$B$57:$AGQ$57&lt;&gt;"")*(Data!B86:AGQ86&lt;&gt;""))</f>
        <v>0</v>
      </c>
      <c r="AJ71" s="2" cm="1">
        <f t="array" ref="AJ71">SUMPRODUCT(--(Data!$B$58:$AGQ$58&lt;&gt;"")*(Data!B86:AGQ86&lt;&gt;""))</f>
        <v>0</v>
      </c>
      <c r="AK71" s="2" cm="1">
        <f t="array" ref="AK71">SUMPRODUCT(--(Data!$B$59:$AGQ$59&lt;&gt;"")*(Data!B86:AGQ86&lt;&gt;""))</f>
        <v>0</v>
      </c>
      <c r="AL71" s="2" cm="1">
        <f t="array" ref="AL71">SUMPRODUCT(--(Data!$B$60:$AGQ$60&lt;&gt;"")*(Data!B86:AGQ86&lt;&gt;""))</f>
        <v>0</v>
      </c>
      <c r="AM71" s="2" cm="1">
        <f t="array" ref="AM71">SUMPRODUCT(--(Data!$B$61:$AGQ$61&lt;&gt;"")*(Data!B86:AGQ86&lt;&gt;""))</f>
        <v>0</v>
      </c>
      <c r="AN71" s="2" cm="1">
        <f t="array" ref="AN71">SUMPRODUCT(--(Data!$B$62:$AGQ$62&lt;&gt;"")*(Data!B86:AGQ86&lt;&gt;""))</f>
        <v>0</v>
      </c>
      <c r="AO71" s="2" cm="1">
        <f t="array" ref="AO71">SUMPRODUCT(--(Data!$B$63:$AGQ$63&lt;&gt;"")*(Data!B86:AGQ86&lt;&gt;""))</f>
        <v>0</v>
      </c>
      <c r="AP71" s="2" cm="1">
        <f t="array" ref="AP71">SUMPRODUCT(--(Data!$B$64:$AGQ$64&lt;&gt;"")*(Data!B86:AGQ86&lt;&gt;""))</f>
        <v>0</v>
      </c>
      <c r="AQ71" s="2" cm="1">
        <f t="array" ref="AQ71">SUMPRODUCT(--(Data!$B$65:$AGQ$65&lt;&gt;"")*(Data!B86:AGQ86&lt;&gt;""))</f>
        <v>0</v>
      </c>
      <c r="AR71" s="2" cm="1">
        <f t="array" ref="AR71">SUMPRODUCT(--(Data!$B$66:$AGQ$66&lt;&gt;"")*(Data!B86:AGQ86&lt;&gt;""))</f>
        <v>0</v>
      </c>
      <c r="AS71" s="2" cm="1">
        <f t="array" ref="AS71">SUMPRODUCT(--(Data!$B$67:$AGQ$67&lt;&gt;"")*(Data!B86:AGQ86&lt;&gt;""))</f>
        <v>0</v>
      </c>
      <c r="AT71" s="2" cm="1">
        <f t="array" ref="AT71">SUMPRODUCT(--(Data!$B$68:$AGQ$68&lt;&gt;"")*(Data!B86:AGQ86&lt;&gt;""))</f>
        <v>0</v>
      </c>
      <c r="AU71" s="2" cm="1">
        <f t="array" ref="AU71">SUMPRODUCT(--(Data!$B$69:$AGQ$69&lt;&gt;"")*(Data!B86:AGQ86&lt;&gt;""))</f>
        <v>0</v>
      </c>
      <c r="AV71" s="2" cm="1">
        <f t="array" ref="AV71">SUMPRODUCT(--(Data!$B$70:$AGQ$70&lt;&gt;"")*(Data!B86:AGQ86&lt;&gt;""))</f>
        <v>0</v>
      </c>
      <c r="AW71" s="2" cm="1">
        <f t="array" ref="AW71">SUMPRODUCT(--(Data!$B$71:$AGQ$71&lt;&gt;"")*(Data!B86:AGQ86&lt;&gt;""))</f>
        <v>0</v>
      </c>
      <c r="AX71" s="2" cm="1">
        <f t="array" ref="AX71">SUMPRODUCT(--(Data!$B$72:$AGQ$72&lt;&gt;"")*(Data!B86:AGQ86&lt;&gt;""))</f>
        <v>0</v>
      </c>
      <c r="AY71" s="2" cm="1">
        <f t="array" ref="AY71">SUMPRODUCT(--(Data!$B$73:$AGQ$73&lt;&gt;"")*(Data!B86:AGQ86&lt;&gt;""))</f>
        <v>0</v>
      </c>
      <c r="AZ71" s="2" cm="1">
        <f t="array" ref="AZ71">SUMPRODUCT(--(Data!$B$74:$AGQ$74&lt;&gt;"")*(Data!B86:AGQ86&lt;&gt;""))</f>
        <v>0</v>
      </c>
      <c r="BA71" s="2" cm="1">
        <f t="array" ref="BA71">SUMPRODUCT(--(Data!$B$75:$AGQ$75&lt;&gt;"")*(Data!B86:AGQ86&lt;&gt;""))</f>
        <v>12</v>
      </c>
      <c r="BB71" s="2" cm="1">
        <f t="array" ref="BB71">SUMPRODUCT(--(Data!$B$76:$AGQ$76&lt;&gt;"")*(Data!B86:AGQ86&lt;&gt;""))</f>
        <v>0</v>
      </c>
      <c r="BC71" s="2" cm="1">
        <f t="array" ref="BC71">SUMPRODUCT(--(Data!$B$77:$AGQ$77&lt;&gt;"")*(Data!B86:AGQ86&lt;&gt;""))</f>
        <v>12</v>
      </c>
      <c r="BD71" s="2" cm="1">
        <f t="array" ref="BD71">SUMPRODUCT(--(Data!$B$78:$AGQ$78&lt;&gt;"")*(Data!B86:AGQ86&lt;&gt;""))</f>
        <v>0</v>
      </c>
      <c r="BE71" s="2" cm="1">
        <f t="array" ref="BE71">SUMPRODUCT(--(Data!$B$79:$AGQ$79&lt;&gt;"")*(Data!B86:AGQ86&lt;&gt;""))</f>
        <v>0</v>
      </c>
      <c r="BF71" s="2" cm="1">
        <f t="array" ref="BF71">SUMPRODUCT(--(Data!$B$80:$AGQ$80&lt;&gt;"")*(Data!B86:AGQ86&lt;&gt;""))</f>
        <v>0</v>
      </c>
      <c r="BG71" s="2" cm="1">
        <f t="array" ref="BG71">SUMPRODUCT(--(Data!$B$81:$AGQ$81&lt;&gt;"")*(Data!B86:AGQ86&lt;&gt;""))</f>
        <v>0</v>
      </c>
      <c r="BH71" s="2" cm="1">
        <f t="array" ref="BH71">SUMPRODUCT(--(Data!$B$82:$AGQ$82&lt;&gt;"")*(Data!B86:AGQ86&lt;&gt;""))</f>
        <v>0</v>
      </c>
      <c r="BI71" s="2" cm="1">
        <f t="array" ref="BI71">SUMPRODUCT(--(Data!$B$83:$AGQ$83&lt;&gt;"")*(Data!B86:AGQ86&lt;&gt;""))</f>
        <v>0</v>
      </c>
      <c r="BJ71" s="2" cm="1">
        <f t="array" ref="BJ71">SUMPRODUCT(--(Data!$B$84:$AGQ$84&lt;&gt;"")*(Data!B86:AGQ86&lt;&gt;""))</f>
        <v>12</v>
      </c>
      <c r="BK71" s="2" cm="1">
        <f t="array" ref="BK71">SUMPRODUCT(--(Data!$B$85:$AGQ$85&lt;&gt;"")*(Data!B86:AGQ86&lt;&gt;""))</f>
        <v>12</v>
      </c>
      <c r="BL71" s="208"/>
      <c r="BM71" s="2" cm="1">
        <f t="array" ref="BM71">SUMPRODUCT(--(Data!$B$87:$AGQ$87&lt;&gt;"")*(Data!B86:AGQ86&lt;&gt;""))</f>
        <v>12</v>
      </c>
      <c r="BN71" s="2" cm="1">
        <f t="array" ref="BN71">SUMPRODUCT(--(Data!$B$88:$AGQ$88&lt;&gt;"")*(Data!B86:AGQ86&lt;&gt;""))</f>
        <v>12</v>
      </c>
      <c r="BO71" s="2" cm="1">
        <f t="array" ref="BO71">SUMPRODUCT(--(Data!$B$89:$AGQ$89&lt;&gt;"")*(Data!B86:AGQ86&lt;&gt;""))</f>
        <v>12</v>
      </c>
      <c r="BP71" s="2" cm="1">
        <f t="array" ref="BP71">SUMPRODUCT(--(Data!$B$90:$AGQ$90&lt;&gt;"")*(Data!B86:AGQ86&lt;&gt;""))</f>
        <v>0</v>
      </c>
      <c r="BQ71" s="2" cm="1">
        <f t="array" ref="BQ71">SUMPRODUCT(--(Data!$B$91:$AGQ$91&lt;&gt;"")*(Data!B86:AGQ86&lt;&gt;""))</f>
        <v>0</v>
      </c>
      <c r="BR71" s="2" cm="1">
        <f t="array" ref="BR71">SUMPRODUCT(--(Data!$B$92:$AGQ$92&lt;&gt;"")*(Data!B86:AGQ86&lt;&gt;""))</f>
        <v>0</v>
      </c>
      <c r="BS71" s="2" cm="1">
        <f t="array" ref="BS71">SUMPRODUCT(--(Data!$B$93:$AGQ$93&lt;&gt;"")*(Data!B86:AGQ86&lt;&gt;""))</f>
        <v>0</v>
      </c>
      <c r="BT71" s="2" cm="1">
        <f t="array" ref="BT71">SUMPRODUCT(--(Data!$B$94:$AGQ$94&lt;&gt;"")*(Data!B86:AGQ86&lt;&gt;""))</f>
        <v>0</v>
      </c>
      <c r="BU71" s="2" cm="1">
        <f t="array" ref="BU71">SUMPRODUCT(--(Data!$B$95:$AGQ$95&lt;&gt;"")*(Data!B86:AGQ86&lt;&gt;""))</f>
        <v>0</v>
      </c>
      <c r="BV71" s="2" cm="1">
        <f t="array" ref="BV71">SUMPRODUCT(--(Data!$B$96:$AGQ$96&lt;&gt;"")*(Data!B86:AGQ86&lt;&gt;""))</f>
        <v>0</v>
      </c>
      <c r="BW71" s="2" cm="1">
        <f t="array" ref="BW71">SUMPRODUCT(--(Data!$B$97:$AGQ$97&lt;&gt;"")*(Data!B86:AGQ86&lt;&gt;""))</f>
        <v>0</v>
      </c>
      <c r="BX71" s="2" cm="1">
        <f t="array" ref="BX71">SUMPRODUCT(--(Data!$B$98:$AGQ$98&lt;&gt;"")*(Data!B86:AGQ86&lt;&gt;""))</f>
        <v>0</v>
      </c>
      <c r="BY71" s="2" cm="1">
        <f t="array" ref="BY71">SUMPRODUCT(--(Data!$B$99:$AGQ$99&lt;&gt;"")*(Data!B86:AGQ86&lt;&gt;""))</f>
        <v>0</v>
      </c>
      <c r="BZ71" s="2" cm="1">
        <f t="array" ref="BZ71">SUMPRODUCT(--(Data!$B$100:$AGQ$100&lt;&gt;"")*(Data!B86:AGQ86&lt;&gt;""))</f>
        <v>0</v>
      </c>
      <c r="CA71" s="2" cm="1">
        <f t="array" ref="CA71">SUMPRODUCT(--(Data!$B$101:$AGQ$101&lt;&gt;"")*(Data!B86:AGQ86&lt;&gt;""))</f>
        <v>0</v>
      </c>
      <c r="CB71" s="2" cm="1">
        <f t="array" ref="CB71">SUMPRODUCT(--(Data!$B$102:$AGQ$102&lt;&gt;"")*(Data!B86:AGQ86&lt;&gt;""))</f>
        <v>0</v>
      </c>
      <c r="CC71" s="2" cm="1">
        <f t="array" ref="CC71">SUMPRODUCT(--(Data!$B$103:$AGQ$103&lt;&gt;"")*(Data!B86:AGQ86&lt;&gt;""))</f>
        <v>0</v>
      </c>
      <c r="CD71" s="2" cm="1">
        <f t="array" ref="CD71">SUMPRODUCT(--(Data!$B$104:$AGQ$104&lt;&gt;"")*(Data!B86:AGQ86&lt;&gt;""))</f>
        <v>0</v>
      </c>
      <c r="CE71" s="2" cm="1">
        <f t="array" ref="CE71">SUMPRODUCT(--(Data!$B$105:$AGQ$105&lt;&gt;"")*(Data!B86:AGQ86&lt;&gt;""))</f>
        <v>0</v>
      </c>
      <c r="CF71" s="2" cm="1">
        <f t="array" ref="CF71">SUMPRODUCT(--(Data!$B$106:$AGQ$106&lt;&gt;"")*(Data!B86:AGQ86&lt;&gt;""))</f>
        <v>0</v>
      </c>
      <c r="CG71" s="2" cm="1">
        <f t="array" ref="CG71">SUMPRODUCT(--(Data!$B$107:$AGQ$107&lt;&gt;"")*(Data!B86:AGQ86&lt;&gt;""))</f>
        <v>0</v>
      </c>
      <c r="CH71" s="2" cm="1">
        <f t="array" ref="CH71">SUMPRODUCT(--(Data!$B$108:$AGQ$108&lt;&gt;"")*(Data!B86:AGQ86&lt;&gt;""))</f>
        <v>0</v>
      </c>
      <c r="CI71" s="2" cm="1">
        <f t="array" ref="CI71">SUMPRODUCT(--(Data!$B$109:$AGQ$109&lt;&gt;"")*(Data!B86:AGQ86&lt;&gt;""))</f>
        <v>0</v>
      </c>
      <c r="CJ71" s="2" cm="1">
        <f t="array" ref="CJ71">SUMPRODUCT(--(Data!$B$110:$AGQ$110&lt;&gt;"")*(Data!B86:AGQ86&lt;&gt;""))</f>
        <v>0</v>
      </c>
      <c r="CK71" s="2" cm="1">
        <f t="array" ref="CK71">SUMPRODUCT(--(Data!$B$111:$AGQ$111&lt;&gt;"")*(Data!B86:AGQ86&lt;&gt;""))</f>
        <v>0</v>
      </c>
      <c r="CL71" s="2" cm="1">
        <f t="array" ref="CL71">SUMPRODUCT(--(Data!$B$112:$AGQ$112&lt;&gt;"")*(Data!B86:AGQ86&lt;&gt;""))</f>
        <v>0</v>
      </c>
      <c r="CM71" s="2" cm="1">
        <f t="array" ref="CM71">SUMPRODUCT(--(Data!$B$113:$AGQ$113&lt;&gt;"")*(Data!B86:AGQ86&lt;&gt;""))</f>
        <v>0</v>
      </c>
      <c r="CN71" s="2" cm="1">
        <f t="array" ref="CN71">SUMPRODUCT(--(Data!$B$114:$AGQ$114&lt;&gt;"")*(Data!B86:AGQ86&lt;&gt;""))</f>
        <v>0</v>
      </c>
      <c r="CO71" s="2" cm="1">
        <f t="array" ref="CO71">SUMPRODUCT(--(Data!$B$115:$AGQ$115&lt;&gt;"")*(Data!B86:AGQ86&lt;&gt;""))</f>
        <v>0</v>
      </c>
      <c r="CP71" s="2" cm="1">
        <f t="array" ref="CP71">SUMPRODUCT(--(Data!$B$116:$AGQ$116&lt;&gt;"")*(Data!B86:AGQ86&lt;&gt;""))</f>
        <v>0</v>
      </c>
      <c r="CQ71" s="2" cm="1">
        <f t="array" ref="CQ71">SUMPRODUCT(--(Data!$B$117:$AGQ$117&lt;&gt;"")*(Data!B86:AGQ86&lt;&gt;""))</f>
        <v>0</v>
      </c>
      <c r="CR71" s="2" cm="1">
        <f t="array" ref="CR71">SUMPRODUCT(--(Data!$B$118:$AGQ$118&lt;&gt;"")*(Data!B86:AGQ86&lt;&gt;""))</f>
        <v>0</v>
      </c>
      <c r="CS71" s="2" cm="1">
        <f t="array" ref="CS71">SUMPRODUCT(--(Data!$B$119:$AGQ$119&lt;&gt;"")*(Data!B86:AGQ86&lt;&gt;""))</f>
        <v>0</v>
      </c>
      <c r="CT71" s="2" cm="1">
        <f t="array" ref="CT71">SUMPRODUCT(--(Data!$B$120:$AGQ$120&lt;&gt;"")*(Data!B86:AGQ86&lt;&gt;""))</f>
        <v>0</v>
      </c>
      <c r="CU71" s="2" cm="1">
        <f t="array" ref="CU71">SUMPRODUCT(--(Data!$B$121:$AGQ$121&lt;&gt;"")*(Data!B86:AGQ86&lt;&gt;""))</f>
        <v>0</v>
      </c>
      <c r="CV71" s="2" cm="1">
        <f t="array" ref="CV71">SUMPRODUCT(--(Data!$B$122:$AGQ$122&lt;&gt;"")*(Data!B86:AGQ86&lt;&gt;""))</f>
        <v>0</v>
      </c>
      <c r="CW71" s="2" cm="1">
        <f t="array" ref="CW71">SUMPRODUCT(--(Data!$B$123:$AGQ$123&lt;&gt;"")*(Data!B86:AGQ86&lt;&gt;""))</f>
        <v>0</v>
      </c>
      <c r="CX71" s="2" cm="1">
        <f t="array" ref="CX71">SUMPRODUCT(--(Data!$B$124:$AGQ$124&lt;&gt;"")*(Data!B86:AGQ86&lt;&gt;""))</f>
        <v>0</v>
      </c>
      <c r="CY71" s="2" cm="1">
        <f t="array" ref="CY71">SUMPRODUCT(--(Data!$B$125:$AGQ$125&lt;&gt;"")*(Data!B86:AGQ86&lt;&gt;""))</f>
        <v>0</v>
      </c>
      <c r="CZ71" s="2" cm="1">
        <f t="array" ref="CZ71">SUMPRODUCT(--(Data!$B$126:$AGQ$126&lt;&gt;"")*(Data!B86:AGQ86&lt;&gt;""))</f>
        <v>0</v>
      </c>
      <c r="DA71" s="2" cm="1">
        <f t="array" ref="DA71">SUMPRODUCT(--(Data!$B$127:$AGQ$127&lt;&gt;"")*(Data!B86:AGQ86&lt;&gt;""))</f>
        <v>0</v>
      </c>
      <c r="DB71" s="2" cm="1">
        <f t="array" ref="DB71">SUMPRODUCT(--(Data!$B$128:$AGQ$128&lt;&gt;"")*(Data!B86:AGQ86&lt;&gt;""))</f>
        <v>0</v>
      </c>
      <c r="DC71" s="2" cm="1">
        <f t="array" ref="DC71">SUMPRODUCT(--(Data!$B$129:$AGQ$129&lt;&gt;"")*(Data!B86:AGQ86&lt;&gt;""))</f>
        <v>0</v>
      </c>
      <c r="DD71" s="2" cm="1">
        <f t="array" ref="DD71">SUMPRODUCT(--(Data!$B$130:$AGQ$130&lt;&gt;"")*(Data!B86:AGQ86&lt;&gt;""))</f>
        <v>0</v>
      </c>
      <c r="DE71" s="2" cm="1">
        <f t="array" ref="DE71">SUMPRODUCT(--(Data!$B$131:$AGQ$131&lt;&gt;"")*(Data!B86:AGQ86&lt;&gt;""))</f>
        <v>0</v>
      </c>
      <c r="DF71" s="2" cm="1">
        <f t="array" ref="DF71">SUMPRODUCT(--(Data!$B$132:$AGQ$132&lt;&gt;"")*(Data!B86:AGQ86&lt;&gt;""))</f>
        <v>0</v>
      </c>
      <c r="DG71" s="2" cm="1">
        <f t="array" ref="DG71">SUMPRODUCT(--(Data!$B$133:$AGQ$133&lt;&gt;"")*(Data!B86:AGQ86&lt;&gt;""))</f>
        <v>0</v>
      </c>
      <c r="DH71" s="2" cm="1">
        <f t="array" ref="DH71">SUMPRODUCT(--(Data!$B$134:$AGQ$134&lt;&gt;"")*(Data!B86:AGQ86&lt;&gt;""))</f>
        <v>0</v>
      </c>
      <c r="DI71" s="2" cm="1">
        <f t="array" ref="DI71">SUMPRODUCT(--(Data!$B$135:$AGQ$135&lt;&gt;"")*(Data!B86:AGQ86&lt;&gt;""))</f>
        <v>0</v>
      </c>
      <c r="DJ71" s="2" cm="1">
        <f t="array" ref="DJ71">SUMPRODUCT(--(Data!$B$136:$AGQ$136&lt;&gt;"")*(Data!B86:AGQ86&lt;&gt;""))</f>
        <v>0</v>
      </c>
      <c r="DK71" s="2" cm="1">
        <f t="array" ref="DK71">SUMPRODUCT(--(Data!$B$137:$AGQ$137&lt;&gt;"")*(Data!B86:AGQ86&lt;&gt;""))</f>
        <v>0</v>
      </c>
      <c r="DL71" s="2" cm="1">
        <f t="array" ref="DL71">SUMPRODUCT(--(Data!$B$138:$AGQ$138&lt;&gt;"")*(Data!B86:AGQ86&lt;&gt;""))</f>
        <v>0</v>
      </c>
      <c r="DM71" s="2" cm="1">
        <f t="array" ref="DM71">SUMPRODUCT(--(Data!$B$139:$AGQ$139&lt;&gt;"")*(Data!B86:AGQ86&lt;&gt;""))</f>
        <v>0</v>
      </c>
      <c r="DN71" s="2" cm="1">
        <f t="array" ref="DN71">SUMPRODUCT(--(Data!$B$140:$AGQ$140&lt;&gt;"")*(Data!B86:AGQ86&lt;&gt;""))</f>
        <v>0</v>
      </c>
      <c r="DO71" s="2" cm="1">
        <f t="array" ref="DO71">SUMPRODUCT(--(Data!$B$141:$AGQ$141&lt;&gt;"")*(Data!B86:AGQ86&lt;&gt;""))</f>
        <v>0</v>
      </c>
      <c r="DP71" s="2" cm="1">
        <f t="array" ref="DP71">SUMPRODUCT(--(Data!$B$142:$AGQ$142&lt;&gt;"")*(Data!B86:AGQ86&lt;&gt;""))</f>
        <v>0</v>
      </c>
      <c r="DQ71" s="2" cm="1">
        <f t="array" ref="DQ71">SUMPRODUCT(--(Data!$B$143:$AGQ$143&lt;&gt;"")*(Data!B86:AGQ86&lt;&gt;""))</f>
        <v>0</v>
      </c>
      <c r="DR71" s="2" cm="1">
        <f t="array" ref="DR71">SUMPRODUCT(--(Data!$B$144:$AGQ$144&lt;&gt;"")*(Data!B86:AGQ86&lt;&gt;""))</f>
        <v>0</v>
      </c>
      <c r="DS71" s="2" cm="1">
        <f t="array" ref="DS71">SUMPRODUCT(--(Data!$B$145:$AGQ$145&lt;&gt;"")*(Data!B86:AGQ86&lt;&gt;""))</f>
        <v>0</v>
      </c>
      <c r="DT71" s="2" cm="1">
        <f t="array" ref="DT71">SUMPRODUCT(--(Data!$B$146:$AGQ$146&lt;&gt;"")*(Data!B86:AGQ86&lt;&gt;""))</f>
        <v>0</v>
      </c>
      <c r="DU71" s="2" cm="1">
        <f t="array" ref="DU71">SUMPRODUCT(--(Data!$B$147:$AGQ$147&lt;&gt;"")*(Data!B86:AGQ86&lt;&gt;""))</f>
        <v>0</v>
      </c>
      <c r="DV71" s="2" cm="1">
        <f t="array" ref="DV71">SUMPRODUCT(--(Data!$B$148:$AGQ$148&lt;&gt;"")*(Data!B86:AGQ86&lt;&gt;""))</f>
        <v>0</v>
      </c>
      <c r="DW71" s="2" cm="1">
        <f t="array" ref="DW71">SUMPRODUCT(--(Data!$B$149:$AGQ$149&lt;&gt;"")*(Data!B86:AGQ86&lt;&gt;""))</f>
        <v>0</v>
      </c>
      <c r="DX71" s="2" cm="1">
        <f t="array" ref="DX71">SUMPRODUCT(--(Data!$B$150:$AGQ$150&lt;&gt;"")*(Data!B86:AGQ86&lt;&gt;""))</f>
        <v>0</v>
      </c>
      <c r="DY71" s="2" cm="1">
        <f t="array" ref="DY71">SUMPRODUCT(--(Data!$B$151:$AGQ$151&lt;&gt;"")*(Data!B86:AGQ86&lt;&gt;""))</f>
        <v>0</v>
      </c>
      <c r="DZ71" s="2" cm="1">
        <f t="array" ref="DZ71">SUMPRODUCT(--(Data!$B$152:$AGQ$152&lt;&gt;"")*(Data!B86:AGQ86&lt;&gt;""))</f>
        <v>0</v>
      </c>
      <c r="EA71" s="2" cm="1">
        <f t="array" ref="EA71">SUMPRODUCT(--(Data!$B$153:$AGQ$153&lt;&gt;"")*(Data!B86:AGQ86&lt;&gt;""))</f>
        <v>0</v>
      </c>
      <c r="EB71" s="2" cm="1">
        <f t="array" ref="EB71">SUMPRODUCT(--(Data!$B$154:$AGQ$154&lt;&gt;"")*(Data!B86:AGQ86&lt;&gt;""))</f>
        <v>0</v>
      </c>
      <c r="EC71" s="2" cm="1">
        <f t="array" ref="EC71">SUMPRODUCT(--(Data!$B$155:$AGQ$155&lt;&gt;"")*(Data!B86:AGQ86&lt;&gt;""))</f>
        <v>0</v>
      </c>
      <c r="ED71" s="2" cm="1">
        <f t="array" ref="ED71">SUMPRODUCT(--(Data!$B$156:$AGQ$156&lt;&gt;"")*(Data!B86:AGQ86&lt;&gt;""))</f>
        <v>0</v>
      </c>
      <c r="EE71" s="2" cm="1">
        <f t="array" ref="EE71">SUMPRODUCT(--(Data!$B$157:$AGQ$157&lt;&gt;"")*(Data!B86:AGQ86&lt;&gt;""))</f>
        <v>0</v>
      </c>
      <c r="EF71" s="2" cm="1">
        <f t="array" ref="EF71">SUMPRODUCT(--(Data!$B$158:$AGQ$158&lt;&gt;"")*(Data!B86:AGQ86&lt;&gt;""))</f>
        <v>0</v>
      </c>
      <c r="EG71" s="2" cm="1">
        <f t="array" ref="EG71">SUMPRODUCT(--(Data!$B$159:$AGQ$159&lt;&gt;"")*(Data!B86:AGQ86&lt;&gt;""))</f>
        <v>0</v>
      </c>
      <c r="EH71" s="2" cm="1">
        <f t="array" ref="EH71">SUMPRODUCT(--(Data!$B$160:$AGQ$160&lt;&gt;"")*(Data!B86:AGQ86&lt;&gt;""))</f>
        <v>0</v>
      </c>
      <c r="EI71" s="2" cm="1">
        <f t="array" ref="EI71">SUMPRODUCT(--(Data!$B$161:$AGQ$161&lt;&gt;"")*(Data!B86:AGQ86&lt;&gt;""))</f>
        <v>0</v>
      </c>
      <c r="EJ71" s="2" cm="1">
        <f t="array" ref="EJ71">SUMPRODUCT(--(Data!$B$162:$AGQ$162&lt;&gt;"")*(Data!B86:AGQ86&lt;&gt;""))</f>
        <v>0</v>
      </c>
      <c r="EK71" s="2" cm="1">
        <f t="array" ref="EK71">SUMPRODUCT(--(Data!$B$163:$AGQ$163&lt;&gt;"")*(Data!B86:AGQ86&lt;&gt;""))</f>
        <v>0</v>
      </c>
      <c r="EL71" s="2" cm="1">
        <f t="array" ref="EL71">SUMPRODUCT(--(Data!$B$164:$AGQ$164&lt;&gt;"")*(Data!B86:AGQ86&lt;&gt;""))</f>
        <v>0</v>
      </c>
      <c r="EM71" s="2" cm="1">
        <f t="array" ref="EM71">SUMPRODUCT(--(Data!$B$165:$AGQ$165&lt;&gt;"")*(Data!B86:AGQ86&lt;&gt;""))</f>
        <v>0</v>
      </c>
      <c r="EN71" s="2" cm="1">
        <f t="array" ref="EN71">SUMPRODUCT(--(Data!$B$166:$AGQ$166&lt;&gt;"")*(Data!B86:AGQ86&lt;&gt;""))</f>
        <v>0</v>
      </c>
      <c r="EU71" s="2" t="str">
        <f t="shared" si="2"/>
        <v>ID-RGBDO</v>
      </c>
      <c r="EV71" s="2">
        <f t="shared" si="3"/>
        <v>8</v>
      </c>
    </row>
    <row r="72" spans="1:152" x14ac:dyDescent="0.25">
      <c r="A72" s="1" t="str">
        <f>Data!A87</f>
        <v>ICPOdometry</v>
      </c>
      <c r="B72" s="12" t="s">
        <v>461</v>
      </c>
      <c r="C72" s="2" cm="1">
        <f t="array" ref="C72">SUMPRODUCT(--(Data!$B$25:$AGQ$25&lt;&gt;"")*(Data!B87:AGQ87&lt;&gt;""))</f>
        <v>0</v>
      </c>
      <c r="D72" s="2" cm="1">
        <f t="array" ref="D72">SUMPRODUCT(--(Data!$B$26:$AGQ$26&lt;&gt;"")*(Data!B87:AGQ87&lt;&gt;""))</f>
        <v>12</v>
      </c>
      <c r="E72" s="2" cm="1">
        <f t="array" ref="E72">SUMPRODUCT(--(Data!$B$27:$AGQ$27&lt;&gt;"")*(Data!B87:AGQ87&lt;&gt;""))</f>
        <v>0</v>
      </c>
      <c r="F72" s="2" cm="1">
        <f t="array" ref="F72">SUMPRODUCT(--(Data!$B$28:$AGQ$28&lt;&gt;"")*(Data!B87:AGQ87&lt;&gt;""))</f>
        <v>0</v>
      </c>
      <c r="G72" s="2" cm="1">
        <f t="array" ref="G72">SUMPRODUCT(--(Data!$B$29:$AGQ$29&lt;&gt;"")*(Data!B87:AGQ87&lt;&gt;""))</f>
        <v>0</v>
      </c>
      <c r="H72" s="2" cm="1">
        <f t="array" ref="H72">SUMPRODUCT(--(Data!$B$30:$AGQ$30&lt;&gt;"")*(Data!B87:AGQ87&lt;&gt;""))</f>
        <v>0</v>
      </c>
      <c r="I72" s="2" cm="1">
        <f t="array" ref="I72">SUMPRODUCT(--(Data!$B$31:$AGQ$31&lt;&gt;"")*(Data!B87:AGQ87&lt;&gt;""))</f>
        <v>0</v>
      </c>
      <c r="J72" s="2" cm="1">
        <f t="array" ref="J72">SUMPRODUCT(--(Data!$B$32:$AGQ$32&lt;&gt;"")*(Data!B87:AGQ87&lt;&gt;""))</f>
        <v>0</v>
      </c>
      <c r="K72" s="2" cm="1">
        <f t="array" ref="K72">SUMPRODUCT(--(Data!$B$33:$AGQ$33&lt;&gt;"")*(Data!B87:AGQ87&lt;&gt;""))</f>
        <v>0</v>
      </c>
      <c r="L72" s="2" cm="1">
        <f t="array" ref="L72">SUMPRODUCT(--(Data!$B$34:$AGQ$34&lt;&gt;"")*(Data!B87:AGQ87&lt;&gt;""))</f>
        <v>0</v>
      </c>
      <c r="M72" s="2" cm="1">
        <f t="array" ref="M72">SUMPRODUCT(--(Data!$B$35:$AGQ$35&lt;&gt;"")*(Data!B87:AGQ87&lt;&gt;""))</f>
        <v>0</v>
      </c>
      <c r="N72" s="2" cm="1">
        <f t="array" ref="N72">SUMPRODUCT(--(Data!$B$36:$AGQ$36&lt;&gt;"")*(Data!B87:AGQ87&lt;&gt;""))</f>
        <v>0</v>
      </c>
      <c r="O72" s="2" cm="1">
        <f t="array" ref="O72">SUMPRODUCT(--(Data!$B$37:$AGQ$37&lt;&gt;"")*(Data!B87:AGQ87&lt;&gt;""))</f>
        <v>0</v>
      </c>
      <c r="P72" s="2" cm="1">
        <f t="array" ref="P72">SUMPRODUCT(--(Data!$B$38:$AGQ$38&lt;&gt;"")*(Data!B87:AGQ87&lt;&gt;""))</f>
        <v>0</v>
      </c>
      <c r="Q72" s="2" cm="1">
        <f t="array" ref="Q72">SUMPRODUCT(--(Data!$B$39:$AGQ$39&lt;&gt;"")*(Data!B87:AGQ87&lt;&gt;""))</f>
        <v>0</v>
      </c>
      <c r="R72" s="2" cm="1">
        <f t="array" ref="R72">SUMPRODUCT(--(Data!$B$40:$AGQ$40&lt;&gt;"")*(Data!B87:AGQ87&lt;&gt;""))</f>
        <v>0</v>
      </c>
      <c r="S72" s="2" cm="1">
        <f t="array" ref="S72">SUMPRODUCT(--(Data!$B$41:$AGQ$41&lt;&gt;"")*(Data!B87:AGQ87&lt;&gt;""))</f>
        <v>12</v>
      </c>
      <c r="T72" s="2" cm="1">
        <f t="array" ref="T72">SUMPRODUCT(--(Data!$B$42:$AGQ$42&lt;&gt;"")*(Data!B87:AGQ87&lt;&gt;""))</f>
        <v>0</v>
      </c>
      <c r="U72" s="2" cm="1">
        <f t="array" ref="U72">SUMPRODUCT(--(Data!$B$43:$AGQ$43&lt;&gt;"")*(Data!B87:AGQ87&lt;&gt;""))</f>
        <v>0</v>
      </c>
      <c r="V72" s="2" cm="1">
        <f t="array" ref="V72">SUMPRODUCT(--(Data!$B$44:$AGQ$44&lt;&gt;"")*(Data!B87:AGQ87&lt;&gt;""))</f>
        <v>0</v>
      </c>
      <c r="W72" s="2" cm="1">
        <f t="array" ref="W72">SUMPRODUCT(--(Data!$B$45:$AGQ$45&lt;&gt;"")*(Data!B87:AGQ87&lt;&gt;""))</f>
        <v>0</v>
      </c>
      <c r="X72" s="2" cm="1">
        <f t="array" ref="X72">SUMPRODUCT(--(Data!$B$46:$AGQ$46&lt;&gt;"")*(Data!B87:AGQ87&lt;&gt;""))</f>
        <v>0</v>
      </c>
      <c r="Y72" s="2" cm="1">
        <f t="array" ref="Y72">SUMPRODUCT(--(Data!$B$47:$AGQ$47&lt;&gt;"")*(Data!B87:AGQ87&lt;&gt;""))</f>
        <v>0</v>
      </c>
      <c r="Z72" s="2" cm="1">
        <f t="array" ref="Z72">SUMPRODUCT(--(Data!$B$48:$AGQ$48&lt;&gt;"")*(Data!B87:AGQ87&lt;&gt;""))</f>
        <v>0</v>
      </c>
      <c r="AA72" s="2" cm="1">
        <f t="array" ref="AA72">SUMPRODUCT(--(Data!$B$49:$AGQ$49&lt;&gt;"")*(Data!B87:AGQ87&lt;&gt;""))</f>
        <v>0</v>
      </c>
      <c r="AB72" s="2" cm="1">
        <f t="array" ref="AB72">SUMPRODUCT(--(Data!$B$50:$AGQ$50&lt;&gt;"")*(Data!B87:AGQ87&lt;&gt;""))</f>
        <v>0</v>
      </c>
      <c r="AC72" s="2" cm="1">
        <f t="array" ref="AC72">SUMPRODUCT(--(Data!$B$51:$AGQ$51&lt;&gt;"")*(Data!B87:AGQ87&lt;&gt;""))</f>
        <v>0</v>
      </c>
      <c r="AD72" s="2" cm="1">
        <f t="array" ref="AD72">SUMPRODUCT(--(Data!$B$52:$AGQ$52&lt;&gt;"")*(Data!B87:AGQ87&lt;&gt;""))</f>
        <v>0</v>
      </c>
      <c r="AE72" s="2" cm="1">
        <f t="array" ref="AE72">SUMPRODUCT(--(Data!$B$53:$AGQ$53&lt;&gt;"")*(Data!B87:AGQ87&lt;&gt;""))</f>
        <v>0</v>
      </c>
      <c r="AF72" s="2" cm="1">
        <f t="array" ref="AF72">SUMPRODUCT(--(Data!$B$54:$AGQ$54&lt;&gt;"")*(Data!B87:AGQ87&lt;&gt;""))</f>
        <v>0</v>
      </c>
      <c r="AG72" s="2" cm="1">
        <f t="array" ref="AG72">SUMPRODUCT(--(Data!$B$55:$AGQ$55&lt;&gt;"")*(Data!B87:AGQ87&lt;&gt;""))</f>
        <v>0</v>
      </c>
      <c r="AH72" s="2" cm="1">
        <f t="array" ref="AH72">SUMPRODUCT(--(Data!$B$56:$AGQ$56&lt;&gt;"")*(Data!B87:AGQ87&lt;&gt;""))</f>
        <v>0</v>
      </c>
      <c r="AI72" s="2" cm="1">
        <f t="array" ref="AI72">SUMPRODUCT(--(Data!$B$57:$AGQ$57&lt;&gt;"")*(Data!B87:AGQ87&lt;&gt;""))</f>
        <v>0</v>
      </c>
      <c r="AJ72" s="2" cm="1">
        <f t="array" ref="AJ72">SUMPRODUCT(--(Data!$B$58:$AGQ$58&lt;&gt;"")*(Data!B87:AGQ87&lt;&gt;""))</f>
        <v>0</v>
      </c>
      <c r="AK72" s="2" cm="1">
        <f t="array" ref="AK72">SUMPRODUCT(--(Data!$B$59:$AGQ$59&lt;&gt;"")*(Data!B87:AGQ87&lt;&gt;""))</f>
        <v>0</v>
      </c>
      <c r="AL72" s="2" cm="1">
        <f t="array" ref="AL72">SUMPRODUCT(--(Data!$B$60:$AGQ$60&lt;&gt;"")*(Data!B87:AGQ87&lt;&gt;""))</f>
        <v>0</v>
      </c>
      <c r="AM72" s="2" cm="1">
        <f t="array" ref="AM72">SUMPRODUCT(--(Data!$B$61:$AGQ$61&lt;&gt;"")*(Data!B87:AGQ87&lt;&gt;""))</f>
        <v>0</v>
      </c>
      <c r="AN72" s="2" cm="1">
        <f t="array" ref="AN72">SUMPRODUCT(--(Data!$B$62:$AGQ$62&lt;&gt;"")*(Data!B87:AGQ87&lt;&gt;""))</f>
        <v>0</v>
      </c>
      <c r="AO72" s="2" cm="1">
        <f t="array" ref="AO72">SUMPRODUCT(--(Data!$B$63:$AGQ$63&lt;&gt;"")*(Data!B87:AGQ87&lt;&gt;""))</f>
        <v>0</v>
      </c>
      <c r="AP72" s="2" cm="1">
        <f t="array" ref="AP72">SUMPRODUCT(--(Data!$B$64:$AGQ$64&lt;&gt;"")*(Data!B87:AGQ87&lt;&gt;""))</f>
        <v>0</v>
      </c>
      <c r="AQ72" s="2" cm="1">
        <f t="array" ref="AQ72">SUMPRODUCT(--(Data!$B$65:$AGQ$65&lt;&gt;"")*(Data!B87:AGQ87&lt;&gt;""))</f>
        <v>0</v>
      </c>
      <c r="AR72" s="2" cm="1">
        <f t="array" ref="AR72">SUMPRODUCT(--(Data!$B$66:$AGQ$66&lt;&gt;"")*(Data!B87:AGQ87&lt;&gt;""))</f>
        <v>0</v>
      </c>
      <c r="AS72" s="2" cm="1">
        <f t="array" ref="AS72">SUMPRODUCT(--(Data!$B$67:$AGQ$67&lt;&gt;"")*(Data!B87:AGQ87&lt;&gt;""))</f>
        <v>0</v>
      </c>
      <c r="AT72" s="2" cm="1">
        <f t="array" ref="AT72">SUMPRODUCT(--(Data!$B$68:$AGQ$68&lt;&gt;"")*(Data!B87:AGQ87&lt;&gt;""))</f>
        <v>0</v>
      </c>
      <c r="AU72" s="2" cm="1">
        <f t="array" ref="AU72">SUMPRODUCT(--(Data!$B$69:$AGQ$69&lt;&gt;"")*(Data!B87:AGQ87&lt;&gt;""))</f>
        <v>0</v>
      </c>
      <c r="AV72" s="2" cm="1">
        <f t="array" ref="AV72">SUMPRODUCT(--(Data!$B$70:$AGQ$70&lt;&gt;"")*(Data!B87:AGQ87&lt;&gt;""))</f>
        <v>0</v>
      </c>
      <c r="AW72" s="2" cm="1">
        <f t="array" ref="AW72">SUMPRODUCT(--(Data!$B$71:$AGQ$71&lt;&gt;"")*(Data!B87:AGQ87&lt;&gt;""))</f>
        <v>0</v>
      </c>
      <c r="AX72" s="2" cm="1">
        <f t="array" ref="AX72">SUMPRODUCT(--(Data!$B$72:$AGQ$72&lt;&gt;"")*(Data!B87:AGQ87&lt;&gt;""))</f>
        <v>0</v>
      </c>
      <c r="AY72" s="2" cm="1">
        <f t="array" ref="AY72">SUMPRODUCT(--(Data!$B$73:$AGQ$73&lt;&gt;"")*(Data!B87:AGQ87&lt;&gt;""))</f>
        <v>0</v>
      </c>
      <c r="AZ72" s="2" cm="1">
        <f t="array" ref="AZ72">SUMPRODUCT(--(Data!$B$74:$AGQ$74&lt;&gt;"")*(Data!B87:AGQ87&lt;&gt;""))</f>
        <v>0</v>
      </c>
      <c r="BA72" s="2" cm="1">
        <f t="array" ref="BA72">SUMPRODUCT(--(Data!$B$75:$AGQ$75&lt;&gt;"")*(Data!B87:AGQ87&lt;&gt;""))</f>
        <v>12</v>
      </c>
      <c r="BB72" s="2" cm="1">
        <f t="array" ref="BB72">SUMPRODUCT(--(Data!$B$76:$AGQ$76&lt;&gt;"")*(Data!B87:AGQ87&lt;&gt;""))</f>
        <v>0</v>
      </c>
      <c r="BC72" s="2" cm="1">
        <f t="array" ref="BC72">SUMPRODUCT(--(Data!$B$77:$AGQ$77&lt;&gt;"")*(Data!B87:AGQ87&lt;&gt;""))</f>
        <v>12</v>
      </c>
      <c r="BD72" s="2" cm="1">
        <f t="array" ref="BD72">SUMPRODUCT(--(Data!$B$78:$AGQ$78&lt;&gt;"")*(Data!B87:AGQ87&lt;&gt;""))</f>
        <v>0</v>
      </c>
      <c r="BE72" s="2" cm="1">
        <f t="array" ref="BE72">SUMPRODUCT(--(Data!$B$79:$AGQ$79&lt;&gt;"")*(Data!B87:AGQ87&lt;&gt;""))</f>
        <v>0</v>
      </c>
      <c r="BF72" s="2" cm="1">
        <f t="array" ref="BF72">SUMPRODUCT(--(Data!$B$80:$AGQ$80&lt;&gt;"")*(Data!B87:AGQ87&lt;&gt;""))</f>
        <v>0</v>
      </c>
      <c r="BG72" s="2" cm="1">
        <f t="array" ref="BG72">SUMPRODUCT(--(Data!$B$81:$AGQ$81&lt;&gt;"")*(Data!B87:AGQ87&lt;&gt;""))</f>
        <v>0</v>
      </c>
      <c r="BH72" s="2" cm="1">
        <f t="array" ref="BH72">SUMPRODUCT(--(Data!$B$82:$AGQ$82&lt;&gt;"")*(Data!B87:AGQ87&lt;&gt;""))</f>
        <v>0</v>
      </c>
      <c r="BI72" s="2" cm="1">
        <f t="array" ref="BI72">SUMPRODUCT(--(Data!$B$83:$AGQ$83&lt;&gt;"")*(Data!B87:AGQ87&lt;&gt;""))</f>
        <v>0</v>
      </c>
      <c r="BJ72" s="2" cm="1">
        <f t="array" ref="BJ72">SUMPRODUCT(--(Data!$B$84:$AGQ$84&lt;&gt;"")*(Data!B87:AGQ87&lt;&gt;""))</f>
        <v>12</v>
      </c>
      <c r="BK72" s="2" cm="1">
        <f t="array" ref="BK72">SUMPRODUCT(--(Data!$B$85:$AGQ$85&lt;&gt;"")*(Data!B87:AGQ87&lt;&gt;""))</f>
        <v>12</v>
      </c>
      <c r="BL72" s="2" cm="1">
        <f t="array" ref="BL72">SUMPRODUCT(--(Data!$B$86:$AGQ$86&lt;&gt;"")*(Data!B87:AGQ87&lt;&gt;""))</f>
        <v>12</v>
      </c>
      <c r="BM72" s="208"/>
      <c r="BN72" s="2" cm="1">
        <f t="array" ref="BN72">SUMPRODUCT(--(Data!$B$88:$AGQ$88&lt;&gt;"")*(Data!B87:AGQ87&lt;&gt;""))</f>
        <v>12</v>
      </c>
      <c r="BO72" s="2" cm="1">
        <f t="array" ref="BO72">SUMPRODUCT(--(Data!$B$89:$AGQ$89&lt;&gt;"")*(Data!B87:AGQ87&lt;&gt;""))</f>
        <v>12</v>
      </c>
      <c r="BP72" s="2" cm="1">
        <f t="array" ref="BP72">SUMPRODUCT(--(Data!$B$90:$AGQ$90&lt;&gt;"")*(Data!B87:AGQ87&lt;&gt;""))</f>
        <v>0</v>
      </c>
      <c r="BQ72" s="2" cm="1">
        <f t="array" ref="BQ72">SUMPRODUCT(--(Data!$B$91:$AGQ$91&lt;&gt;"")*(Data!B87:AGQ87&lt;&gt;""))</f>
        <v>0</v>
      </c>
      <c r="BR72" s="2" cm="1">
        <f t="array" ref="BR72">SUMPRODUCT(--(Data!$B$92:$AGQ$92&lt;&gt;"")*(Data!B87:AGQ87&lt;&gt;""))</f>
        <v>0</v>
      </c>
      <c r="BS72" s="2" cm="1">
        <f t="array" ref="BS72">SUMPRODUCT(--(Data!$B$93:$AGQ$93&lt;&gt;"")*(Data!B87:AGQ87&lt;&gt;""))</f>
        <v>0</v>
      </c>
      <c r="BT72" s="2" cm="1">
        <f t="array" ref="BT72">SUMPRODUCT(--(Data!$B$94:$AGQ$94&lt;&gt;"")*(Data!B87:AGQ87&lt;&gt;""))</f>
        <v>0</v>
      </c>
      <c r="BU72" s="2" cm="1">
        <f t="array" ref="BU72">SUMPRODUCT(--(Data!$B$95:$AGQ$95&lt;&gt;"")*(Data!B87:AGQ87&lt;&gt;""))</f>
        <v>0</v>
      </c>
      <c r="BV72" s="2" cm="1">
        <f t="array" ref="BV72">SUMPRODUCT(--(Data!$B$96:$AGQ$96&lt;&gt;"")*(Data!B87:AGQ87&lt;&gt;""))</f>
        <v>0</v>
      </c>
      <c r="BW72" s="2" cm="1">
        <f t="array" ref="BW72">SUMPRODUCT(--(Data!$B$97:$AGQ$97&lt;&gt;"")*(Data!B87:AGQ87&lt;&gt;""))</f>
        <v>0</v>
      </c>
      <c r="BX72" s="2" cm="1">
        <f t="array" ref="BX72">SUMPRODUCT(--(Data!$B$98:$AGQ$98&lt;&gt;"")*(Data!B87:AGQ87&lt;&gt;""))</f>
        <v>0</v>
      </c>
      <c r="BY72" s="2" cm="1">
        <f t="array" ref="BY72">SUMPRODUCT(--(Data!$B$99:$AGQ$99&lt;&gt;"")*(Data!B87:AGQ87&lt;&gt;""))</f>
        <v>0</v>
      </c>
      <c r="BZ72" s="2" cm="1">
        <f t="array" ref="BZ72">SUMPRODUCT(--(Data!$B$100:$AGQ$100&lt;&gt;"")*(Data!B87:AGQ87&lt;&gt;""))</f>
        <v>0</v>
      </c>
      <c r="CA72" s="2" cm="1">
        <f t="array" ref="CA72">SUMPRODUCT(--(Data!$B$101:$AGQ$101&lt;&gt;"")*(Data!B87:AGQ87&lt;&gt;""))</f>
        <v>0</v>
      </c>
      <c r="CB72" s="2" cm="1">
        <f t="array" ref="CB72">SUMPRODUCT(--(Data!$B$102:$AGQ$102&lt;&gt;"")*(Data!B87:AGQ87&lt;&gt;""))</f>
        <v>0</v>
      </c>
      <c r="CC72" s="2" cm="1">
        <f t="array" ref="CC72">SUMPRODUCT(--(Data!$B$103:$AGQ$103&lt;&gt;"")*(Data!B87:AGQ87&lt;&gt;""))</f>
        <v>0</v>
      </c>
      <c r="CD72" s="2" cm="1">
        <f t="array" ref="CD72">SUMPRODUCT(--(Data!$B$104:$AGQ$104&lt;&gt;"")*(Data!B87:AGQ87&lt;&gt;""))</f>
        <v>0</v>
      </c>
      <c r="CE72" s="2" cm="1">
        <f t="array" ref="CE72">SUMPRODUCT(--(Data!$B$105:$AGQ$105&lt;&gt;"")*(Data!B87:AGQ87&lt;&gt;""))</f>
        <v>0</v>
      </c>
      <c r="CF72" s="2" cm="1">
        <f t="array" ref="CF72">SUMPRODUCT(--(Data!$B$106:$AGQ$106&lt;&gt;"")*(Data!B87:AGQ87&lt;&gt;""))</f>
        <v>0</v>
      </c>
      <c r="CG72" s="2" cm="1">
        <f t="array" ref="CG72">SUMPRODUCT(--(Data!$B$107:$AGQ$107&lt;&gt;"")*(Data!B87:AGQ87&lt;&gt;""))</f>
        <v>0</v>
      </c>
      <c r="CH72" s="2" cm="1">
        <f t="array" ref="CH72">SUMPRODUCT(--(Data!$B$108:$AGQ$108&lt;&gt;"")*(Data!B87:AGQ87&lt;&gt;""))</f>
        <v>0</v>
      </c>
      <c r="CI72" s="2" cm="1">
        <f t="array" ref="CI72">SUMPRODUCT(--(Data!$B$109:$AGQ$109&lt;&gt;"")*(Data!B87:AGQ87&lt;&gt;""))</f>
        <v>0</v>
      </c>
      <c r="CJ72" s="2" cm="1">
        <f t="array" ref="CJ72">SUMPRODUCT(--(Data!$B$110:$AGQ$110&lt;&gt;"")*(Data!B87:AGQ87&lt;&gt;""))</f>
        <v>0</v>
      </c>
      <c r="CK72" s="2" cm="1">
        <f t="array" ref="CK72">SUMPRODUCT(--(Data!$B$111:$AGQ$111&lt;&gt;"")*(Data!B87:AGQ87&lt;&gt;""))</f>
        <v>0</v>
      </c>
      <c r="CL72" s="2" cm="1">
        <f t="array" ref="CL72">SUMPRODUCT(--(Data!$B$112:$AGQ$112&lt;&gt;"")*(Data!B87:AGQ87&lt;&gt;""))</f>
        <v>0</v>
      </c>
      <c r="CM72" s="2" cm="1">
        <f t="array" ref="CM72">SUMPRODUCT(--(Data!$B$113:$AGQ$113&lt;&gt;"")*(Data!B87:AGQ87&lt;&gt;""))</f>
        <v>0</v>
      </c>
      <c r="CN72" s="2" cm="1">
        <f t="array" ref="CN72">SUMPRODUCT(--(Data!$B$114:$AGQ$114&lt;&gt;"")*(Data!B87:AGQ87&lt;&gt;""))</f>
        <v>0</v>
      </c>
      <c r="CO72" s="2" cm="1">
        <f t="array" ref="CO72">SUMPRODUCT(--(Data!$B$115:$AGQ$115&lt;&gt;"")*(Data!B87:AGQ87&lt;&gt;""))</f>
        <v>0</v>
      </c>
      <c r="CP72" s="2" cm="1">
        <f t="array" ref="CP72">SUMPRODUCT(--(Data!$B$116:$AGQ$116&lt;&gt;"")*(Data!B87:AGQ87&lt;&gt;""))</f>
        <v>0</v>
      </c>
      <c r="CQ72" s="2" cm="1">
        <f t="array" ref="CQ72">SUMPRODUCT(--(Data!$B$117:$AGQ$117&lt;&gt;"")*(Data!B87:AGQ87&lt;&gt;""))</f>
        <v>0</v>
      </c>
      <c r="CR72" s="2" cm="1">
        <f t="array" ref="CR72">SUMPRODUCT(--(Data!$B$118:$AGQ$118&lt;&gt;"")*(Data!B87:AGQ87&lt;&gt;""))</f>
        <v>0</v>
      </c>
      <c r="CS72" s="2" cm="1">
        <f t="array" ref="CS72">SUMPRODUCT(--(Data!$B$119:$AGQ$119&lt;&gt;"")*(Data!B87:AGQ87&lt;&gt;""))</f>
        <v>0</v>
      </c>
      <c r="CT72" s="2" cm="1">
        <f t="array" ref="CT72">SUMPRODUCT(--(Data!$B$120:$AGQ$120&lt;&gt;"")*(Data!B87:AGQ87&lt;&gt;""))</f>
        <v>0</v>
      </c>
      <c r="CU72" s="2" cm="1">
        <f t="array" ref="CU72">SUMPRODUCT(--(Data!$B$121:$AGQ$121&lt;&gt;"")*(Data!B87:AGQ87&lt;&gt;""))</f>
        <v>0</v>
      </c>
      <c r="CV72" s="2" cm="1">
        <f t="array" ref="CV72">SUMPRODUCT(--(Data!$B$122:$AGQ$122&lt;&gt;"")*(Data!B87:AGQ87&lt;&gt;""))</f>
        <v>0</v>
      </c>
      <c r="CW72" s="2" cm="1">
        <f t="array" ref="CW72">SUMPRODUCT(--(Data!$B$123:$AGQ$123&lt;&gt;"")*(Data!B87:AGQ87&lt;&gt;""))</f>
        <v>0</v>
      </c>
      <c r="CX72" s="2" cm="1">
        <f t="array" ref="CX72">SUMPRODUCT(--(Data!$B$124:$AGQ$124&lt;&gt;"")*(Data!B87:AGQ87&lt;&gt;""))</f>
        <v>0</v>
      </c>
      <c r="CY72" s="2" cm="1">
        <f t="array" ref="CY72">SUMPRODUCT(--(Data!$B$125:$AGQ$125&lt;&gt;"")*(Data!B87:AGQ87&lt;&gt;""))</f>
        <v>0</v>
      </c>
      <c r="CZ72" s="2" cm="1">
        <f t="array" ref="CZ72">SUMPRODUCT(--(Data!$B$126:$AGQ$126&lt;&gt;"")*(Data!B87:AGQ87&lt;&gt;""))</f>
        <v>0</v>
      </c>
      <c r="DA72" s="2" cm="1">
        <f t="array" ref="DA72">SUMPRODUCT(--(Data!$B$127:$AGQ$127&lt;&gt;"")*(Data!B87:AGQ87&lt;&gt;""))</f>
        <v>0</v>
      </c>
      <c r="DB72" s="2" cm="1">
        <f t="array" ref="DB72">SUMPRODUCT(--(Data!$B$128:$AGQ$128&lt;&gt;"")*(Data!B87:AGQ87&lt;&gt;""))</f>
        <v>0</v>
      </c>
      <c r="DC72" s="2" cm="1">
        <f t="array" ref="DC72">SUMPRODUCT(--(Data!$B$129:$AGQ$129&lt;&gt;"")*(Data!B87:AGQ87&lt;&gt;""))</f>
        <v>0</v>
      </c>
      <c r="DD72" s="2" cm="1">
        <f t="array" ref="DD72">SUMPRODUCT(--(Data!$B$130:$AGQ$130&lt;&gt;"")*(Data!B87:AGQ87&lt;&gt;""))</f>
        <v>0</v>
      </c>
      <c r="DE72" s="2" cm="1">
        <f t="array" ref="DE72">SUMPRODUCT(--(Data!$B$131:$AGQ$131&lt;&gt;"")*(Data!B87:AGQ87&lt;&gt;""))</f>
        <v>0</v>
      </c>
      <c r="DF72" s="2" cm="1">
        <f t="array" ref="DF72">SUMPRODUCT(--(Data!$B$132:$AGQ$132&lt;&gt;"")*(Data!B87:AGQ87&lt;&gt;""))</f>
        <v>0</v>
      </c>
      <c r="DG72" s="2" cm="1">
        <f t="array" ref="DG72">SUMPRODUCT(--(Data!$B$133:$AGQ$133&lt;&gt;"")*(Data!B87:AGQ87&lt;&gt;""))</f>
        <v>0</v>
      </c>
      <c r="DH72" s="2" cm="1">
        <f t="array" ref="DH72">SUMPRODUCT(--(Data!$B$134:$AGQ$134&lt;&gt;"")*(Data!B87:AGQ87&lt;&gt;""))</f>
        <v>0</v>
      </c>
      <c r="DI72" s="2" cm="1">
        <f t="array" ref="DI72">SUMPRODUCT(--(Data!$B$135:$AGQ$135&lt;&gt;"")*(Data!B87:AGQ87&lt;&gt;""))</f>
        <v>0</v>
      </c>
      <c r="DJ72" s="2" cm="1">
        <f t="array" ref="DJ72">SUMPRODUCT(--(Data!$B$136:$AGQ$136&lt;&gt;"")*(Data!B87:AGQ87&lt;&gt;""))</f>
        <v>0</v>
      </c>
      <c r="DK72" s="2" cm="1">
        <f t="array" ref="DK72">SUMPRODUCT(--(Data!$B$137:$AGQ$137&lt;&gt;"")*(Data!B87:AGQ87&lt;&gt;""))</f>
        <v>0</v>
      </c>
      <c r="DL72" s="2" cm="1">
        <f t="array" ref="DL72">SUMPRODUCT(--(Data!$B$138:$AGQ$138&lt;&gt;"")*(Data!B87:AGQ87&lt;&gt;""))</f>
        <v>0</v>
      </c>
      <c r="DM72" s="2" cm="1">
        <f t="array" ref="DM72">SUMPRODUCT(--(Data!$B$139:$AGQ$139&lt;&gt;"")*(Data!B87:AGQ87&lt;&gt;""))</f>
        <v>0</v>
      </c>
      <c r="DN72" s="2" cm="1">
        <f t="array" ref="DN72">SUMPRODUCT(--(Data!$B$140:$AGQ$140&lt;&gt;"")*(Data!B87:AGQ87&lt;&gt;""))</f>
        <v>0</v>
      </c>
      <c r="DO72" s="2" cm="1">
        <f t="array" ref="DO72">SUMPRODUCT(--(Data!$B$141:$AGQ$141&lt;&gt;"")*(Data!B87:AGQ87&lt;&gt;""))</f>
        <v>0</v>
      </c>
      <c r="DP72" s="2" cm="1">
        <f t="array" ref="DP72">SUMPRODUCT(--(Data!$B$142:$AGQ$142&lt;&gt;"")*(Data!B87:AGQ87&lt;&gt;""))</f>
        <v>0</v>
      </c>
      <c r="DQ72" s="2" cm="1">
        <f t="array" ref="DQ72">SUMPRODUCT(--(Data!$B$143:$AGQ$143&lt;&gt;"")*(Data!B87:AGQ87&lt;&gt;""))</f>
        <v>0</v>
      </c>
      <c r="DR72" s="2" cm="1">
        <f t="array" ref="DR72">SUMPRODUCT(--(Data!$B$144:$AGQ$144&lt;&gt;"")*(Data!B87:AGQ87&lt;&gt;""))</f>
        <v>0</v>
      </c>
      <c r="DS72" s="2" cm="1">
        <f t="array" ref="DS72">SUMPRODUCT(--(Data!$B$145:$AGQ$145&lt;&gt;"")*(Data!B87:AGQ87&lt;&gt;""))</f>
        <v>0</v>
      </c>
      <c r="DT72" s="2" cm="1">
        <f t="array" ref="DT72">SUMPRODUCT(--(Data!$B$146:$AGQ$146&lt;&gt;"")*(Data!B87:AGQ87&lt;&gt;""))</f>
        <v>0</v>
      </c>
      <c r="DU72" s="2" cm="1">
        <f t="array" ref="DU72">SUMPRODUCT(--(Data!$B$147:$AGQ$147&lt;&gt;"")*(Data!B87:AGQ87&lt;&gt;""))</f>
        <v>0</v>
      </c>
      <c r="DV72" s="2" cm="1">
        <f t="array" ref="DV72">SUMPRODUCT(--(Data!$B$148:$AGQ$148&lt;&gt;"")*(Data!B87:AGQ87&lt;&gt;""))</f>
        <v>0</v>
      </c>
      <c r="DW72" s="2" cm="1">
        <f t="array" ref="DW72">SUMPRODUCT(--(Data!$B$149:$AGQ$149&lt;&gt;"")*(Data!B87:AGQ87&lt;&gt;""))</f>
        <v>0</v>
      </c>
      <c r="DX72" s="2" cm="1">
        <f t="array" ref="DX72">SUMPRODUCT(--(Data!$B$150:$AGQ$150&lt;&gt;"")*(Data!B87:AGQ87&lt;&gt;""))</f>
        <v>0</v>
      </c>
      <c r="DY72" s="2" cm="1">
        <f t="array" ref="DY72">SUMPRODUCT(--(Data!$B$151:$AGQ$151&lt;&gt;"")*(Data!B87:AGQ87&lt;&gt;""))</f>
        <v>0</v>
      </c>
      <c r="DZ72" s="2" cm="1">
        <f t="array" ref="DZ72">SUMPRODUCT(--(Data!$B$152:$AGQ$152&lt;&gt;"")*(Data!B87:AGQ87&lt;&gt;""))</f>
        <v>0</v>
      </c>
      <c r="EA72" s="2" cm="1">
        <f t="array" ref="EA72">SUMPRODUCT(--(Data!$B$153:$AGQ$153&lt;&gt;"")*(Data!B87:AGQ87&lt;&gt;""))</f>
        <v>0</v>
      </c>
      <c r="EB72" s="2" cm="1">
        <f t="array" ref="EB72">SUMPRODUCT(--(Data!$B$154:$AGQ$154&lt;&gt;"")*(Data!B87:AGQ87&lt;&gt;""))</f>
        <v>0</v>
      </c>
      <c r="EC72" s="2" cm="1">
        <f t="array" ref="EC72">SUMPRODUCT(--(Data!$B$155:$AGQ$155&lt;&gt;"")*(Data!B87:AGQ87&lt;&gt;""))</f>
        <v>0</v>
      </c>
      <c r="ED72" s="2" cm="1">
        <f t="array" ref="ED72">SUMPRODUCT(--(Data!$B$156:$AGQ$156&lt;&gt;"")*(Data!B87:AGQ87&lt;&gt;""))</f>
        <v>0</v>
      </c>
      <c r="EE72" s="2" cm="1">
        <f t="array" ref="EE72">SUMPRODUCT(--(Data!$B$157:$AGQ$157&lt;&gt;"")*(Data!B87:AGQ87&lt;&gt;""))</f>
        <v>0</v>
      </c>
      <c r="EF72" s="2" cm="1">
        <f t="array" ref="EF72">SUMPRODUCT(--(Data!$B$158:$AGQ$158&lt;&gt;"")*(Data!B87:AGQ87&lt;&gt;""))</f>
        <v>0</v>
      </c>
      <c r="EG72" s="2" cm="1">
        <f t="array" ref="EG72">SUMPRODUCT(--(Data!$B$159:$AGQ$159&lt;&gt;"")*(Data!B87:AGQ87&lt;&gt;""))</f>
        <v>0</v>
      </c>
      <c r="EH72" s="2" cm="1">
        <f t="array" ref="EH72">SUMPRODUCT(--(Data!$B$160:$AGQ$160&lt;&gt;"")*(Data!B87:AGQ87&lt;&gt;""))</f>
        <v>0</v>
      </c>
      <c r="EI72" s="2" cm="1">
        <f t="array" ref="EI72">SUMPRODUCT(--(Data!$B$161:$AGQ$161&lt;&gt;"")*(Data!B87:AGQ87&lt;&gt;""))</f>
        <v>0</v>
      </c>
      <c r="EJ72" s="2" cm="1">
        <f t="array" ref="EJ72">SUMPRODUCT(--(Data!$B$162:$AGQ$162&lt;&gt;"")*(Data!B87:AGQ87&lt;&gt;""))</f>
        <v>0</v>
      </c>
      <c r="EK72" s="2" cm="1">
        <f t="array" ref="EK72">SUMPRODUCT(--(Data!$B$163:$AGQ$163&lt;&gt;"")*(Data!B87:AGQ87&lt;&gt;""))</f>
        <v>0</v>
      </c>
      <c r="EL72" s="2" cm="1">
        <f t="array" ref="EL72">SUMPRODUCT(--(Data!$B$164:$AGQ$164&lt;&gt;"")*(Data!B87:AGQ87&lt;&gt;""))</f>
        <v>0</v>
      </c>
      <c r="EM72" s="2" cm="1">
        <f t="array" ref="EM72">SUMPRODUCT(--(Data!$B$165:$AGQ$165&lt;&gt;"")*(Data!B87:AGQ87&lt;&gt;""))</f>
        <v>0</v>
      </c>
      <c r="EN72" s="2" cm="1">
        <f t="array" ref="EN72">SUMPRODUCT(--(Data!$B$166:$AGQ$166&lt;&gt;"")*(Data!B87:AGQ87&lt;&gt;""))</f>
        <v>0</v>
      </c>
      <c r="EU72" s="2" t="str">
        <f t="shared" si="2"/>
        <v>Plane-Edge-SLAM</v>
      </c>
      <c r="EV72" s="2">
        <f t="shared" si="3"/>
        <v>8</v>
      </c>
    </row>
    <row r="73" spans="1:152" x14ac:dyDescent="0.25">
      <c r="A73" s="1" t="str">
        <f>Data!A88</f>
        <v>RGB-DICPOdometry</v>
      </c>
      <c r="B73" s="12" t="s">
        <v>462</v>
      </c>
      <c r="C73" s="2" cm="1">
        <f t="array" ref="C73">SUMPRODUCT(--(Data!$B$25:$AGQ$25&lt;&gt;"")*(Data!B88:AGQ88&lt;&gt;""))</f>
        <v>0</v>
      </c>
      <c r="D73" s="2" cm="1">
        <f t="array" ref="D73">SUMPRODUCT(--(Data!$B$26:$AGQ$26&lt;&gt;"")*(Data!B88:AGQ88&lt;&gt;""))</f>
        <v>12</v>
      </c>
      <c r="E73" s="2" cm="1">
        <f t="array" ref="E73">SUMPRODUCT(--(Data!$B$27:$AGQ$27&lt;&gt;"")*(Data!B88:AGQ88&lt;&gt;""))</f>
        <v>0</v>
      </c>
      <c r="F73" s="2" cm="1">
        <f t="array" ref="F73">SUMPRODUCT(--(Data!$B$28:$AGQ$28&lt;&gt;"")*(Data!B88:AGQ88&lt;&gt;""))</f>
        <v>0</v>
      </c>
      <c r="G73" s="2" cm="1">
        <f t="array" ref="G73">SUMPRODUCT(--(Data!$B$29:$AGQ$29&lt;&gt;"")*(Data!B88:AGQ88&lt;&gt;""))</f>
        <v>0</v>
      </c>
      <c r="H73" s="2" cm="1">
        <f t="array" ref="H73">SUMPRODUCT(--(Data!$B$30:$AGQ$30&lt;&gt;"")*(Data!B88:AGQ88&lt;&gt;""))</f>
        <v>0</v>
      </c>
      <c r="I73" s="2" cm="1">
        <f t="array" ref="I73">SUMPRODUCT(--(Data!$B$31:$AGQ$31&lt;&gt;"")*(Data!B88:AGQ88&lt;&gt;""))</f>
        <v>0</v>
      </c>
      <c r="J73" s="2" cm="1">
        <f t="array" ref="J73">SUMPRODUCT(--(Data!$B$32:$AGQ$32&lt;&gt;"")*(Data!B88:AGQ88&lt;&gt;""))</f>
        <v>0</v>
      </c>
      <c r="K73" s="2" cm="1">
        <f t="array" ref="K73">SUMPRODUCT(--(Data!$B$33:$AGQ$33&lt;&gt;"")*(Data!B88:AGQ88&lt;&gt;""))</f>
        <v>0</v>
      </c>
      <c r="L73" s="2" cm="1">
        <f t="array" ref="L73">SUMPRODUCT(--(Data!$B$34:$AGQ$34&lt;&gt;"")*(Data!B88:AGQ88&lt;&gt;""))</f>
        <v>0</v>
      </c>
      <c r="M73" s="2" cm="1">
        <f t="array" ref="M73">SUMPRODUCT(--(Data!$B$35:$AGQ$35&lt;&gt;"")*(Data!B88:AGQ88&lt;&gt;""))</f>
        <v>0</v>
      </c>
      <c r="N73" s="2" cm="1">
        <f t="array" ref="N73">SUMPRODUCT(--(Data!$B$36:$AGQ$36&lt;&gt;"")*(Data!B88:AGQ88&lt;&gt;""))</f>
        <v>0</v>
      </c>
      <c r="O73" s="2" cm="1">
        <f t="array" ref="O73">SUMPRODUCT(--(Data!$B$37:$AGQ$37&lt;&gt;"")*(Data!B88:AGQ88&lt;&gt;""))</f>
        <v>0</v>
      </c>
      <c r="P73" s="2" cm="1">
        <f t="array" ref="P73">SUMPRODUCT(--(Data!$B$38:$AGQ$38&lt;&gt;"")*(Data!B88:AGQ88&lt;&gt;""))</f>
        <v>0</v>
      </c>
      <c r="Q73" s="2" cm="1">
        <f t="array" ref="Q73">SUMPRODUCT(--(Data!$B$39:$AGQ$39&lt;&gt;"")*(Data!B88:AGQ88&lt;&gt;""))</f>
        <v>0</v>
      </c>
      <c r="R73" s="2" cm="1">
        <f t="array" ref="R73">SUMPRODUCT(--(Data!$B$40:$AGQ$40&lt;&gt;"")*(Data!B88:AGQ88&lt;&gt;""))</f>
        <v>0</v>
      </c>
      <c r="S73" s="2" cm="1">
        <f t="array" ref="S73">SUMPRODUCT(--(Data!$B$41:$AGQ$41&lt;&gt;"")*(Data!B88:AGQ88&lt;&gt;""))</f>
        <v>12</v>
      </c>
      <c r="T73" s="2" cm="1">
        <f t="array" ref="T73">SUMPRODUCT(--(Data!$B$42:$AGQ$42&lt;&gt;"")*(Data!B88:AGQ88&lt;&gt;""))</f>
        <v>0</v>
      </c>
      <c r="U73" s="2" cm="1">
        <f t="array" ref="U73">SUMPRODUCT(--(Data!$B$43:$AGQ$43&lt;&gt;"")*(Data!B88:AGQ88&lt;&gt;""))</f>
        <v>0</v>
      </c>
      <c r="V73" s="2" cm="1">
        <f t="array" ref="V73">SUMPRODUCT(--(Data!$B$44:$AGQ$44&lt;&gt;"")*(Data!B88:AGQ88&lt;&gt;""))</f>
        <v>0</v>
      </c>
      <c r="W73" s="2" cm="1">
        <f t="array" ref="W73">SUMPRODUCT(--(Data!$B$45:$AGQ$45&lt;&gt;"")*(Data!B88:AGQ88&lt;&gt;""))</f>
        <v>0</v>
      </c>
      <c r="X73" s="2" cm="1">
        <f t="array" ref="X73">SUMPRODUCT(--(Data!$B$46:$AGQ$46&lt;&gt;"")*(Data!B88:AGQ88&lt;&gt;""))</f>
        <v>0</v>
      </c>
      <c r="Y73" s="2" cm="1">
        <f t="array" ref="Y73">SUMPRODUCT(--(Data!$B$47:$AGQ$47&lt;&gt;"")*(Data!B88:AGQ88&lt;&gt;""))</f>
        <v>0</v>
      </c>
      <c r="Z73" s="2" cm="1">
        <f t="array" ref="Z73">SUMPRODUCT(--(Data!$B$48:$AGQ$48&lt;&gt;"")*(Data!B88:AGQ88&lt;&gt;""))</f>
        <v>0</v>
      </c>
      <c r="AA73" s="2" cm="1">
        <f t="array" ref="AA73">SUMPRODUCT(--(Data!$B$49:$AGQ$49&lt;&gt;"")*(Data!B88:AGQ88&lt;&gt;""))</f>
        <v>0</v>
      </c>
      <c r="AB73" s="2" cm="1">
        <f t="array" ref="AB73">SUMPRODUCT(--(Data!$B$50:$AGQ$50&lt;&gt;"")*(Data!B88:AGQ88&lt;&gt;""))</f>
        <v>0</v>
      </c>
      <c r="AC73" s="2" cm="1">
        <f t="array" ref="AC73">SUMPRODUCT(--(Data!$B$51:$AGQ$51&lt;&gt;"")*(Data!B88:AGQ88&lt;&gt;""))</f>
        <v>0</v>
      </c>
      <c r="AD73" s="2" cm="1">
        <f t="array" ref="AD73">SUMPRODUCT(--(Data!$B$52:$AGQ$52&lt;&gt;"")*(Data!B88:AGQ88&lt;&gt;""))</f>
        <v>0</v>
      </c>
      <c r="AE73" s="2" cm="1">
        <f t="array" ref="AE73">SUMPRODUCT(--(Data!$B$53:$AGQ$53&lt;&gt;"")*(Data!B88:AGQ88&lt;&gt;""))</f>
        <v>0</v>
      </c>
      <c r="AF73" s="2" cm="1">
        <f t="array" ref="AF73">SUMPRODUCT(--(Data!$B$54:$AGQ$54&lt;&gt;"")*(Data!B88:AGQ88&lt;&gt;""))</f>
        <v>0</v>
      </c>
      <c r="AG73" s="2" cm="1">
        <f t="array" ref="AG73">SUMPRODUCT(--(Data!$B$55:$AGQ$55&lt;&gt;"")*(Data!B88:AGQ88&lt;&gt;""))</f>
        <v>0</v>
      </c>
      <c r="AH73" s="2" cm="1">
        <f t="array" ref="AH73">SUMPRODUCT(--(Data!$B$56:$AGQ$56&lt;&gt;"")*(Data!B88:AGQ88&lt;&gt;""))</f>
        <v>0</v>
      </c>
      <c r="AI73" s="2" cm="1">
        <f t="array" ref="AI73">SUMPRODUCT(--(Data!$B$57:$AGQ$57&lt;&gt;"")*(Data!B88:AGQ88&lt;&gt;""))</f>
        <v>0</v>
      </c>
      <c r="AJ73" s="2" cm="1">
        <f t="array" ref="AJ73">SUMPRODUCT(--(Data!$B$58:$AGQ$58&lt;&gt;"")*(Data!B88:AGQ88&lt;&gt;""))</f>
        <v>0</v>
      </c>
      <c r="AK73" s="2" cm="1">
        <f t="array" ref="AK73">SUMPRODUCT(--(Data!$B$59:$AGQ$59&lt;&gt;"")*(Data!B88:AGQ88&lt;&gt;""))</f>
        <v>0</v>
      </c>
      <c r="AL73" s="2" cm="1">
        <f t="array" ref="AL73">SUMPRODUCT(--(Data!$B$60:$AGQ$60&lt;&gt;"")*(Data!B88:AGQ88&lt;&gt;""))</f>
        <v>0</v>
      </c>
      <c r="AM73" s="2" cm="1">
        <f t="array" ref="AM73">SUMPRODUCT(--(Data!$B$61:$AGQ$61&lt;&gt;"")*(Data!B88:AGQ88&lt;&gt;""))</f>
        <v>0</v>
      </c>
      <c r="AN73" s="2" cm="1">
        <f t="array" ref="AN73">SUMPRODUCT(--(Data!$B$62:$AGQ$62&lt;&gt;"")*(Data!B88:AGQ88&lt;&gt;""))</f>
        <v>0</v>
      </c>
      <c r="AO73" s="2" cm="1">
        <f t="array" ref="AO73">SUMPRODUCT(--(Data!$B$63:$AGQ$63&lt;&gt;"")*(Data!B88:AGQ88&lt;&gt;""))</f>
        <v>0</v>
      </c>
      <c r="AP73" s="2" cm="1">
        <f t="array" ref="AP73">SUMPRODUCT(--(Data!$B$64:$AGQ$64&lt;&gt;"")*(Data!B88:AGQ88&lt;&gt;""))</f>
        <v>0</v>
      </c>
      <c r="AQ73" s="2" cm="1">
        <f t="array" ref="AQ73">SUMPRODUCT(--(Data!$B$65:$AGQ$65&lt;&gt;"")*(Data!B88:AGQ88&lt;&gt;""))</f>
        <v>0</v>
      </c>
      <c r="AR73" s="2" cm="1">
        <f t="array" ref="AR73">SUMPRODUCT(--(Data!$B$66:$AGQ$66&lt;&gt;"")*(Data!B88:AGQ88&lt;&gt;""))</f>
        <v>0</v>
      </c>
      <c r="AS73" s="2" cm="1">
        <f t="array" ref="AS73">SUMPRODUCT(--(Data!$B$67:$AGQ$67&lt;&gt;"")*(Data!B88:AGQ88&lt;&gt;""))</f>
        <v>0</v>
      </c>
      <c r="AT73" s="2" cm="1">
        <f t="array" ref="AT73">SUMPRODUCT(--(Data!$B$68:$AGQ$68&lt;&gt;"")*(Data!B88:AGQ88&lt;&gt;""))</f>
        <v>0</v>
      </c>
      <c r="AU73" s="2" cm="1">
        <f t="array" ref="AU73">SUMPRODUCT(--(Data!$B$69:$AGQ$69&lt;&gt;"")*(Data!B88:AGQ88&lt;&gt;""))</f>
        <v>0</v>
      </c>
      <c r="AV73" s="2" cm="1">
        <f t="array" ref="AV73">SUMPRODUCT(--(Data!$B$70:$AGQ$70&lt;&gt;"")*(Data!B88:AGQ88&lt;&gt;""))</f>
        <v>0</v>
      </c>
      <c r="AW73" s="2" cm="1">
        <f t="array" ref="AW73">SUMPRODUCT(--(Data!$B$71:$AGQ$71&lt;&gt;"")*(Data!B88:AGQ88&lt;&gt;""))</f>
        <v>0</v>
      </c>
      <c r="AX73" s="2" cm="1">
        <f t="array" ref="AX73">SUMPRODUCT(--(Data!$B$72:$AGQ$72&lt;&gt;"")*(Data!B88:AGQ88&lt;&gt;""))</f>
        <v>0</v>
      </c>
      <c r="AY73" s="2" cm="1">
        <f t="array" ref="AY73">SUMPRODUCT(--(Data!$B$73:$AGQ$73&lt;&gt;"")*(Data!B88:AGQ88&lt;&gt;""))</f>
        <v>0</v>
      </c>
      <c r="AZ73" s="2" cm="1">
        <f t="array" ref="AZ73">SUMPRODUCT(--(Data!$B$74:$AGQ$74&lt;&gt;"")*(Data!B88:AGQ88&lt;&gt;""))</f>
        <v>0</v>
      </c>
      <c r="BA73" s="2" cm="1">
        <f t="array" ref="BA73">SUMPRODUCT(--(Data!$B$75:$AGQ$75&lt;&gt;"")*(Data!B88:AGQ88&lt;&gt;""))</f>
        <v>12</v>
      </c>
      <c r="BB73" s="2" cm="1">
        <f t="array" ref="BB73">SUMPRODUCT(--(Data!$B$76:$AGQ$76&lt;&gt;"")*(Data!B88:AGQ88&lt;&gt;""))</f>
        <v>0</v>
      </c>
      <c r="BC73" s="2" cm="1">
        <f t="array" ref="BC73">SUMPRODUCT(--(Data!$B$77:$AGQ$77&lt;&gt;"")*(Data!B88:AGQ88&lt;&gt;""))</f>
        <v>12</v>
      </c>
      <c r="BD73" s="2" cm="1">
        <f t="array" ref="BD73">SUMPRODUCT(--(Data!$B$78:$AGQ$78&lt;&gt;"")*(Data!B88:AGQ88&lt;&gt;""))</f>
        <v>0</v>
      </c>
      <c r="BE73" s="2" cm="1">
        <f t="array" ref="BE73">SUMPRODUCT(--(Data!$B$79:$AGQ$79&lt;&gt;"")*(Data!B88:AGQ88&lt;&gt;""))</f>
        <v>0</v>
      </c>
      <c r="BF73" s="2" cm="1">
        <f t="array" ref="BF73">SUMPRODUCT(--(Data!$B$80:$AGQ$80&lt;&gt;"")*(Data!B88:AGQ88&lt;&gt;""))</f>
        <v>0</v>
      </c>
      <c r="BG73" s="2" cm="1">
        <f t="array" ref="BG73">SUMPRODUCT(--(Data!$B$81:$AGQ$81&lt;&gt;"")*(Data!B88:AGQ88&lt;&gt;""))</f>
        <v>0</v>
      </c>
      <c r="BH73" s="2" cm="1">
        <f t="array" ref="BH73">SUMPRODUCT(--(Data!$B$82:$AGQ$82&lt;&gt;"")*(Data!B88:AGQ88&lt;&gt;""))</f>
        <v>0</v>
      </c>
      <c r="BI73" s="2" cm="1">
        <f t="array" ref="BI73">SUMPRODUCT(--(Data!$B$83:$AGQ$83&lt;&gt;"")*(Data!B88:AGQ88&lt;&gt;""))</f>
        <v>0</v>
      </c>
      <c r="BJ73" s="2" cm="1">
        <f t="array" ref="BJ73">SUMPRODUCT(--(Data!$B$84:$AGQ$84&lt;&gt;"")*(Data!B88:AGQ88&lt;&gt;""))</f>
        <v>12</v>
      </c>
      <c r="BK73" s="2" cm="1">
        <f t="array" ref="BK73">SUMPRODUCT(--(Data!$B$85:$AGQ$85&lt;&gt;"")*(Data!B88:AGQ88&lt;&gt;""))</f>
        <v>12</v>
      </c>
      <c r="BL73" s="2" cm="1">
        <f t="array" ref="BL73">SUMPRODUCT(--(Data!$B$86:$AGQ$86&lt;&gt;"")*(Data!B88:AGQ88&lt;&gt;""))</f>
        <v>12</v>
      </c>
      <c r="BM73" s="2" cm="1">
        <f t="array" ref="BM73">SUMPRODUCT(--(Data!$B$87:$AGQ$87&lt;&gt;"")*(Data!B88:AGQ88&lt;&gt;""))</f>
        <v>12</v>
      </c>
      <c r="BN73" s="208"/>
      <c r="BO73" s="2" cm="1">
        <f t="array" ref="BO73">SUMPRODUCT(--(Data!$B$89:$AGQ$89&lt;&gt;"")*(Data!B88:AGQ88&lt;&gt;""))</f>
        <v>12</v>
      </c>
      <c r="BP73" s="2" cm="1">
        <f t="array" ref="BP73">SUMPRODUCT(--(Data!$B$90:$AGQ$90&lt;&gt;"")*(Data!B88:AGQ88&lt;&gt;""))</f>
        <v>0</v>
      </c>
      <c r="BQ73" s="2" cm="1">
        <f t="array" ref="BQ73">SUMPRODUCT(--(Data!$B$91:$AGQ$91&lt;&gt;"")*(Data!B88:AGQ88&lt;&gt;""))</f>
        <v>0</v>
      </c>
      <c r="BR73" s="2" cm="1">
        <f t="array" ref="BR73">SUMPRODUCT(--(Data!$B$92:$AGQ$92&lt;&gt;"")*(Data!B88:AGQ88&lt;&gt;""))</f>
        <v>0</v>
      </c>
      <c r="BS73" s="2" cm="1">
        <f t="array" ref="BS73">SUMPRODUCT(--(Data!$B$93:$AGQ$93&lt;&gt;"")*(Data!B88:AGQ88&lt;&gt;""))</f>
        <v>0</v>
      </c>
      <c r="BT73" s="2" cm="1">
        <f t="array" ref="BT73">SUMPRODUCT(--(Data!$B$94:$AGQ$94&lt;&gt;"")*(Data!B88:AGQ88&lt;&gt;""))</f>
        <v>0</v>
      </c>
      <c r="BU73" s="2" cm="1">
        <f t="array" ref="BU73">SUMPRODUCT(--(Data!$B$95:$AGQ$95&lt;&gt;"")*(Data!B88:AGQ88&lt;&gt;""))</f>
        <v>0</v>
      </c>
      <c r="BV73" s="2" cm="1">
        <f t="array" ref="BV73">SUMPRODUCT(--(Data!$B$96:$AGQ$96&lt;&gt;"")*(Data!B88:AGQ88&lt;&gt;""))</f>
        <v>0</v>
      </c>
      <c r="BW73" s="2" cm="1">
        <f t="array" ref="BW73">SUMPRODUCT(--(Data!$B$97:$AGQ$97&lt;&gt;"")*(Data!B88:AGQ88&lt;&gt;""))</f>
        <v>0</v>
      </c>
      <c r="BX73" s="2" cm="1">
        <f t="array" ref="BX73">SUMPRODUCT(--(Data!$B$98:$AGQ$98&lt;&gt;"")*(Data!B88:AGQ88&lt;&gt;""))</f>
        <v>0</v>
      </c>
      <c r="BY73" s="2" cm="1">
        <f t="array" ref="BY73">SUMPRODUCT(--(Data!$B$99:$AGQ$99&lt;&gt;"")*(Data!B88:AGQ88&lt;&gt;""))</f>
        <v>0</v>
      </c>
      <c r="BZ73" s="2" cm="1">
        <f t="array" ref="BZ73">SUMPRODUCT(--(Data!$B$100:$AGQ$100&lt;&gt;"")*(Data!B88:AGQ88&lt;&gt;""))</f>
        <v>0</v>
      </c>
      <c r="CA73" s="2" cm="1">
        <f t="array" ref="CA73">SUMPRODUCT(--(Data!$B$101:$AGQ$101&lt;&gt;"")*(Data!B88:AGQ88&lt;&gt;""))</f>
        <v>0</v>
      </c>
      <c r="CB73" s="2" cm="1">
        <f t="array" ref="CB73">SUMPRODUCT(--(Data!$B$102:$AGQ$102&lt;&gt;"")*(Data!B88:AGQ88&lt;&gt;""))</f>
        <v>0</v>
      </c>
      <c r="CC73" s="2" cm="1">
        <f t="array" ref="CC73">SUMPRODUCT(--(Data!$B$103:$AGQ$103&lt;&gt;"")*(Data!B88:AGQ88&lt;&gt;""))</f>
        <v>0</v>
      </c>
      <c r="CD73" s="2" cm="1">
        <f t="array" ref="CD73">SUMPRODUCT(--(Data!$B$104:$AGQ$104&lt;&gt;"")*(Data!B88:AGQ88&lt;&gt;""))</f>
        <v>0</v>
      </c>
      <c r="CE73" s="2" cm="1">
        <f t="array" ref="CE73">SUMPRODUCT(--(Data!$B$105:$AGQ$105&lt;&gt;"")*(Data!B88:AGQ88&lt;&gt;""))</f>
        <v>0</v>
      </c>
      <c r="CF73" s="2" cm="1">
        <f t="array" ref="CF73">SUMPRODUCT(--(Data!$B$106:$AGQ$106&lt;&gt;"")*(Data!B88:AGQ88&lt;&gt;""))</f>
        <v>0</v>
      </c>
      <c r="CG73" s="2" cm="1">
        <f t="array" ref="CG73">SUMPRODUCT(--(Data!$B$107:$AGQ$107&lt;&gt;"")*(Data!B88:AGQ88&lt;&gt;""))</f>
        <v>0</v>
      </c>
      <c r="CH73" s="2" cm="1">
        <f t="array" ref="CH73">SUMPRODUCT(--(Data!$B$108:$AGQ$108&lt;&gt;"")*(Data!B88:AGQ88&lt;&gt;""))</f>
        <v>0</v>
      </c>
      <c r="CI73" s="2" cm="1">
        <f t="array" ref="CI73">SUMPRODUCT(--(Data!$B$109:$AGQ$109&lt;&gt;"")*(Data!B88:AGQ88&lt;&gt;""))</f>
        <v>0</v>
      </c>
      <c r="CJ73" s="2" cm="1">
        <f t="array" ref="CJ73">SUMPRODUCT(--(Data!$B$110:$AGQ$110&lt;&gt;"")*(Data!B88:AGQ88&lt;&gt;""))</f>
        <v>0</v>
      </c>
      <c r="CK73" s="2" cm="1">
        <f t="array" ref="CK73">SUMPRODUCT(--(Data!$B$111:$AGQ$111&lt;&gt;"")*(Data!B88:AGQ88&lt;&gt;""))</f>
        <v>0</v>
      </c>
      <c r="CL73" s="2" cm="1">
        <f t="array" ref="CL73">SUMPRODUCT(--(Data!$B$112:$AGQ$112&lt;&gt;"")*(Data!B88:AGQ88&lt;&gt;""))</f>
        <v>0</v>
      </c>
      <c r="CM73" s="2" cm="1">
        <f t="array" ref="CM73">SUMPRODUCT(--(Data!$B$113:$AGQ$113&lt;&gt;"")*(Data!B88:AGQ88&lt;&gt;""))</f>
        <v>0</v>
      </c>
      <c r="CN73" s="2" cm="1">
        <f t="array" ref="CN73">SUMPRODUCT(--(Data!$B$114:$AGQ$114&lt;&gt;"")*(Data!B88:AGQ88&lt;&gt;""))</f>
        <v>0</v>
      </c>
      <c r="CO73" s="2" cm="1">
        <f t="array" ref="CO73">SUMPRODUCT(--(Data!$B$115:$AGQ$115&lt;&gt;"")*(Data!B88:AGQ88&lt;&gt;""))</f>
        <v>0</v>
      </c>
      <c r="CP73" s="2" cm="1">
        <f t="array" ref="CP73">SUMPRODUCT(--(Data!$B$116:$AGQ$116&lt;&gt;"")*(Data!B88:AGQ88&lt;&gt;""))</f>
        <v>0</v>
      </c>
      <c r="CQ73" s="2" cm="1">
        <f t="array" ref="CQ73">SUMPRODUCT(--(Data!$B$117:$AGQ$117&lt;&gt;"")*(Data!B88:AGQ88&lt;&gt;""))</f>
        <v>0</v>
      </c>
      <c r="CR73" s="2" cm="1">
        <f t="array" ref="CR73">SUMPRODUCT(--(Data!$B$118:$AGQ$118&lt;&gt;"")*(Data!B88:AGQ88&lt;&gt;""))</f>
        <v>0</v>
      </c>
      <c r="CS73" s="2" cm="1">
        <f t="array" ref="CS73">SUMPRODUCT(--(Data!$B$119:$AGQ$119&lt;&gt;"")*(Data!B88:AGQ88&lt;&gt;""))</f>
        <v>0</v>
      </c>
      <c r="CT73" s="2" cm="1">
        <f t="array" ref="CT73">SUMPRODUCT(--(Data!$B$120:$AGQ$120&lt;&gt;"")*(Data!B88:AGQ88&lt;&gt;""))</f>
        <v>0</v>
      </c>
      <c r="CU73" s="2" cm="1">
        <f t="array" ref="CU73">SUMPRODUCT(--(Data!$B$121:$AGQ$121&lt;&gt;"")*(Data!B88:AGQ88&lt;&gt;""))</f>
        <v>0</v>
      </c>
      <c r="CV73" s="2" cm="1">
        <f t="array" ref="CV73">SUMPRODUCT(--(Data!$B$122:$AGQ$122&lt;&gt;"")*(Data!B88:AGQ88&lt;&gt;""))</f>
        <v>0</v>
      </c>
      <c r="CW73" s="2" cm="1">
        <f t="array" ref="CW73">SUMPRODUCT(--(Data!$B$123:$AGQ$123&lt;&gt;"")*(Data!B88:AGQ88&lt;&gt;""))</f>
        <v>0</v>
      </c>
      <c r="CX73" s="2" cm="1">
        <f t="array" ref="CX73">SUMPRODUCT(--(Data!$B$124:$AGQ$124&lt;&gt;"")*(Data!B88:AGQ88&lt;&gt;""))</f>
        <v>0</v>
      </c>
      <c r="CY73" s="2" cm="1">
        <f t="array" ref="CY73">SUMPRODUCT(--(Data!$B$125:$AGQ$125&lt;&gt;"")*(Data!B88:AGQ88&lt;&gt;""))</f>
        <v>0</v>
      </c>
      <c r="CZ73" s="2" cm="1">
        <f t="array" ref="CZ73">SUMPRODUCT(--(Data!$B$126:$AGQ$126&lt;&gt;"")*(Data!B88:AGQ88&lt;&gt;""))</f>
        <v>0</v>
      </c>
      <c r="DA73" s="2" cm="1">
        <f t="array" ref="DA73">SUMPRODUCT(--(Data!$B$127:$AGQ$127&lt;&gt;"")*(Data!B88:AGQ88&lt;&gt;""))</f>
        <v>0</v>
      </c>
      <c r="DB73" s="2" cm="1">
        <f t="array" ref="DB73">SUMPRODUCT(--(Data!$B$128:$AGQ$128&lt;&gt;"")*(Data!B88:AGQ88&lt;&gt;""))</f>
        <v>0</v>
      </c>
      <c r="DC73" s="2" cm="1">
        <f t="array" ref="DC73">SUMPRODUCT(--(Data!$B$129:$AGQ$129&lt;&gt;"")*(Data!B88:AGQ88&lt;&gt;""))</f>
        <v>0</v>
      </c>
      <c r="DD73" s="2" cm="1">
        <f t="array" ref="DD73">SUMPRODUCT(--(Data!$B$130:$AGQ$130&lt;&gt;"")*(Data!B88:AGQ88&lt;&gt;""))</f>
        <v>0</v>
      </c>
      <c r="DE73" s="2" cm="1">
        <f t="array" ref="DE73">SUMPRODUCT(--(Data!$B$131:$AGQ$131&lt;&gt;"")*(Data!B88:AGQ88&lt;&gt;""))</f>
        <v>0</v>
      </c>
      <c r="DF73" s="2" cm="1">
        <f t="array" ref="DF73">SUMPRODUCT(--(Data!$B$132:$AGQ$132&lt;&gt;"")*(Data!B88:AGQ88&lt;&gt;""))</f>
        <v>0</v>
      </c>
      <c r="DG73" s="2" cm="1">
        <f t="array" ref="DG73">SUMPRODUCT(--(Data!$B$133:$AGQ$133&lt;&gt;"")*(Data!B88:AGQ88&lt;&gt;""))</f>
        <v>0</v>
      </c>
      <c r="DH73" s="2" cm="1">
        <f t="array" ref="DH73">SUMPRODUCT(--(Data!$B$134:$AGQ$134&lt;&gt;"")*(Data!B88:AGQ88&lt;&gt;""))</f>
        <v>0</v>
      </c>
      <c r="DI73" s="2" cm="1">
        <f t="array" ref="DI73">SUMPRODUCT(--(Data!$B$135:$AGQ$135&lt;&gt;"")*(Data!B88:AGQ88&lt;&gt;""))</f>
        <v>0</v>
      </c>
      <c r="DJ73" s="2" cm="1">
        <f t="array" ref="DJ73">SUMPRODUCT(--(Data!$B$136:$AGQ$136&lt;&gt;"")*(Data!B88:AGQ88&lt;&gt;""))</f>
        <v>0</v>
      </c>
      <c r="DK73" s="2" cm="1">
        <f t="array" ref="DK73">SUMPRODUCT(--(Data!$B$137:$AGQ$137&lt;&gt;"")*(Data!B88:AGQ88&lt;&gt;""))</f>
        <v>0</v>
      </c>
      <c r="DL73" s="2" cm="1">
        <f t="array" ref="DL73">SUMPRODUCT(--(Data!$B$138:$AGQ$138&lt;&gt;"")*(Data!B88:AGQ88&lt;&gt;""))</f>
        <v>0</v>
      </c>
      <c r="DM73" s="2" cm="1">
        <f t="array" ref="DM73">SUMPRODUCT(--(Data!$B$139:$AGQ$139&lt;&gt;"")*(Data!B88:AGQ88&lt;&gt;""))</f>
        <v>0</v>
      </c>
      <c r="DN73" s="2" cm="1">
        <f t="array" ref="DN73">SUMPRODUCT(--(Data!$B$140:$AGQ$140&lt;&gt;"")*(Data!B88:AGQ88&lt;&gt;""))</f>
        <v>0</v>
      </c>
      <c r="DO73" s="2" cm="1">
        <f t="array" ref="DO73">SUMPRODUCT(--(Data!$B$141:$AGQ$141&lt;&gt;"")*(Data!B88:AGQ88&lt;&gt;""))</f>
        <v>0</v>
      </c>
      <c r="DP73" s="2" cm="1">
        <f t="array" ref="DP73">SUMPRODUCT(--(Data!$B$142:$AGQ$142&lt;&gt;"")*(Data!B88:AGQ88&lt;&gt;""))</f>
        <v>0</v>
      </c>
      <c r="DQ73" s="2" cm="1">
        <f t="array" ref="DQ73">SUMPRODUCT(--(Data!$B$143:$AGQ$143&lt;&gt;"")*(Data!B88:AGQ88&lt;&gt;""))</f>
        <v>0</v>
      </c>
      <c r="DR73" s="2" cm="1">
        <f t="array" ref="DR73">SUMPRODUCT(--(Data!$B$144:$AGQ$144&lt;&gt;"")*(Data!B88:AGQ88&lt;&gt;""))</f>
        <v>0</v>
      </c>
      <c r="DS73" s="2" cm="1">
        <f t="array" ref="DS73">SUMPRODUCT(--(Data!$B$145:$AGQ$145&lt;&gt;"")*(Data!B88:AGQ88&lt;&gt;""))</f>
        <v>0</v>
      </c>
      <c r="DT73" s="2" cm="1">
        <f t="array" ref="DT73">SUMPRODUCT(--(Data!$B$146:$AGQ$146&lt;&gt;"")*(Data!B88:AGQ88&lt;&gt;""))</f>
        <v>0</v>
      </c>
      <c r="DU73" s="2" cm="1">
        <f t="array" ref="DU73">SUMPRODUCT(--(Data!$B$147:$AGQ$147&lt;&gt;"")*(Data!B88:AGQ88&lt;&gt;""))</f>
        <v>0</v>
      </c>
      <c r="DV73" s="2" cm="1">
        <f t="array" ref="DV73">SUMPRODUCT(--(Data!$B$148:$AGQ$148&lt;&gt;"")*(Data!B88:AGQ88&lt;&gt;""))</f>
        <v>0</v>
      </c>
      <c r="DW73" s="2" cm="1">
        <f t="array" ref="DW73">SUMPRODUCT(--(Data!$B$149:$AGQ$149&lt;&gt;"")*(Data!B88:AGQ88&lt;&gt;""))</f>
        <v>0</v>
      </c>
      <c r="DX73" s="2" cm="1">
        <f t="array" ref="DX73">SUMPRODUCT(--(Data!$B$150:$AGQ$150&lt;&gt;"")*(Data!B88:AGQ88&lt;&gt;""))</f>
        <v>0</v>
      </c>
      <c r="DY73" s="2" cm="1">
        <f t="array" ref="DY73">SUMPRODUCT(--(Data!$B$151:$AGQ$151&lt;&gt;"")*(Data!B88:AGQ88&lt;&gt;""))</f>
        <v>0</v>
      </c>
      <c r="DZ73" s="2" cm="1">
        <f t="array" ref="DZ73">SUMPRODUCT(--(Data!$B$152:$AGQ$152&lt;&gt;"")*(Data!B88:AGQ88&lt;&gt;""))</f>
        <v>0</v>
      </c>
      <c r="EA73" s="2" cm="1">
        <f t="array" ref="EA73">SUMPRODUCT(--(Data!$B$153:$AGQ$153&lt;&gt;"")*(Data!B88:AGQ88&lt;&gt;""))</f>
        <v>0</v>
      </c>
      <c r="EB73" s="2" cm="1">
        <f t="array" ref="EB73">SUMPRODUCT(--(Data!$B$154:$AGQ$154&lt;&gt;"")*(Data!B88:AGQ88&lt;&gt;""))</f>
        <v>0</v>
      </c>
      <c r="EC73" s="2" cm="1">
        <f t="array" ref="EC73">SUMPRODUCT(--(Data!$B$155:$AGQ$155&lt;&gt;"")*(Data!B88:AGQ88&lt;&gt;""))</f>
        <v>0</v>
      </c>
      <c r="ED73" s="2" cm="1">
        <f t="array" ref="ED73">SUMPRODUCT(--(Data!$B$156:$AGQ$156&lt;&gt;"")*(Data!B88:AGQ88&lt;&gt;""))</f>
        <v>0</v>
      </c>
      <c r="EE73" s="2" cm="1">
        <f t="array" ref="EE73">SUMPRODUCT(--(Data!$B$157:$AGQ$157&lt;&gt;"")*(Data!B88:AGQ88&lt;&gt;""))</f>
        <v>0</v>
      </c>
      <c r="EF73" s="2" cm="1">
        <f t="array" ref="EF73">SUMPRODUCT(--(Data!$B$158:$AGQ$158&lt;&gt;"")*(Data!B88:AGQ88&lt;&gt;""))</f>
        <v>0</v>
      </c>
      <c r="EG73" s="2" cm="1">
        <f t="array" ref="EG73">SUMPRODUCT(--(Data!$B$159:$AGQ$159&lt;&gt;"")*(Data!B88:AGQ88&lt;&gt;""))</f>
        <v>0</v>
      </c>
      <c r="EH73" s="2" cm="1">
        <f t="array" ref="EH73">SUMPRODUCT(--(Data!$B$160:$AGQ$160&lt;&gt;"")*(Data!B88:AGQ88&lt;&gt;""))</f>
        <v>0</v>
      </c>
      <c r="EI73" s="2" cm="1">
        <f t="array" ref="EI73">SUMPRODUCT(--(Data!$B$161:$AGQ$161&lt;&gt;"")*(Data!B88:AGQ88&lt;&gt;""))</f>
        <v>0</v>
      </c>
      <c r="EJ73" s="2" cm="1">
        <f t="array" ref="EJ73">SUMPRODUCT(--(Data!$B$162:$AGQ$162&lt;&gt;"")*(Data!B88:AGQ88&lt;&gt;""))</f>
        <v>0</v>
      </c>
      <c r="EK73" s="2" cm="1">
        <f t="array" ref="EK73">SUMPRODUCT(--(Data!$B$163:$AGQ$163&lt;&gt;"")*(Data!B88:AGQ88&lt;&gt;""))</f>
        <v>0</v>
      </c>
      <c r="EL73" s="2" cm="1">
        <f t="array" ref="EL73">SUMPRODUCT(--(Data!$B$164:$AGQ$164&lt;&gt;"")*(Data!B88:AGQ88&lt;&gt;""))</f>
        <v>0</v>
      </c>
      <c r="EM73" s="2" cm="1">
        <f t="array" ref="EM73">SUMPRODUCT(--(Data!$B$165:$AGQ$165&lt;&gt;"")*(Data!B88:AGQ88&lt;&gt;""))</f>
        <v>0</v>
      </c>
      <c r="EN73" s="2" cm="1">
        <f t="array" ref="EN73">SUMPRODUCT(--(Data!$B$166:$AGQ$166&lt;&gt;"")*(Data!B88:AGQ88&lt;&gt;""))</f>
        <v>0</v>
      </c>
      <c r="EU73" s="2" t="str">
        <f t="shared" si="2"/>
        <v>KinectFusion</v>
      </c>
      <c r="EV73" s="2">
        <f t="shared" si="3"/>
        <v>5</v>
      </c>
    </row>
    <row r="74" spans="1:152" x14ac:dyDescent="0.25">
      <c r="A74" s="1" t="str">
        <f>Data!A89</f>
        <v>CCNY</v>
      </c>
      <c r="B74" s="12" t="s">
        <v>463</v>
      </c>
      <c r="C74" s="2" cm="1">
        <f t="array" ref="C74">SUMPRODUCT(--(Data!$B$25:$AGQ$25&lt;&gt;"")*(Data!B89:AGQ89&lt;&gt;""))</f>
        <v>0</v>
      </c>
      <c r="D74" s="2" cm="1">
        <f t="array" ref="D74">SUMPRODUCT(--(Data!$B$26:$AGQ$26&lt;&gt;"")*(Data!B89:AGQ89&lt;&gt;""))</f>
        <v>12</v>
      </c>
      <c r="E74" s="2" cm="1">
        <f t="array" ref="E74">SUMPRODUCT(--(Data!$B$27:$AGQ$27&lt;&gt;"")*(Data!B89:AGQ89&lt;&gt;""))</f>
        <v>0</v>
      </c>
      <c r="F74" s="2" cm="1">
        <f t="array" ref="F74">SUMPRODUCT(--(Data!$B$28:$AGQ$28&lt;&gt;"")*(Data!B89:AGQ89&lt;&gt;""))</f>
        <v>0</v>
      </c>
      <c r="G74" s="2" cm="1">
        <f t="array" ref="G74">SUMPRODUCT(--(Data!$B$29:$AGQ$29&lt;&gt;"")*(Data!B89:AGQ89&lt;&gt;""))</f>
        <v>0</v>
      </c>
      <c r="H74" s="2" cm="1">
        <f t="array" ref="H74">SUMPRODUCT(--(Data!$B$30:$AGQ$30&lt;&gt;"")*(Data!B89:AGQ89&lt;&gt;""))</f>
        <v>0</v>
      </c>
      <c r="I74" s="2" cm="1">
        <f t="array" ref="I74">SUMPRODUCT(--(Data!$B$31:$AGQ$31&lt;&gt;"")*(Data!B89:AGQ89&lt;&gt;""))</f>
        <v>0</v>
      </c>
      <c r="J74" s="2" cm="1">
        <f t="array" ref="J74">SUMPRODUCT(--(Data!$B$32:$AGQ$32&lt;&gt;"")*(Data!B89:AGQ89&lt;&gt;""))</f>
        <v>0</v>
      </c>
      <c r="K74" s="2" cm="1">
        <f t="array" ref="K74">SUMPRODUCT(--(Data!$B$33:$AGQ$33&lt;&gt;"")*(Data!B89:AGQ89&lt;&gt;""))</f>
        <v>0</v>
      </c>
      <c r="L74" s="2" cm="1">
        <f t="array" ref="L74">SUMPRODUCT(--(Data!$B$34:$AGQ$34&lt;&gt;"")*(Data!B89:AGQ89&lt;&gt;""))</f>
        <v>0</v>
      </c>
      <c r="M74" s="2" cm="1">
        <f t="array" ref="M74">SUMPRODUCT(--(Data!$B$35:$AGQ$35&lt;&gt;"")*(Data!B89:AGQ89&lt;&gt;""))</f>
        <v>0</v>
      </c>
      <c r="N74" s="2" cm="1">
        <f t="array" ref="N74">SUMPRODUCT(--(Data!$B$36:$AGQ$36&lt;&gt;"")*(Data!B89:AGQ89&lt;&gt;""))</f>
        <v>0</v>
      </c>
      <c r="O74" s="2" cm="1">
        <f t="array" ref="O74">SUMPRODUCT(--(Data!$B$37:$AGQ$37&lt;&gt;"")*(Data!B89:AGQ89&lt;&gt;""))</f>
        <v>0</v>
      </c>
      <c r="P74" s="2" cm="1">
        <f t="array" ref="P74">SUMPRODUCT(--(Data!$B$38:$AGQ$38&lt;&gt;"")*(Data!B89:AGQ89&lt;&gt;""))</f>
        <v>0</v>
      </c>
      <c r="Q74" s="2" cm="1">
        <f t="array" ref="Q74">SUMPRODUCT(--(Data!$B$39:$AGQ$39&lt;&gt;"")*(Data!B89:AGQ89&lt;&gt;""))</f>
        <v>0</v>
      </c>
      <c r="R74" s="2" cm="1">
        <f t="array" ref="R74">SUMPRODUCT(--(Data!$B$40:$AGQ$40&lt;&gt;"")*(Data!B89:AGQ89&lt;&gt;""))</f>
        <v>0</v>
      </c>
      <c r="S74" s="2" cm="1">
        <f t="array" ref="S74">SUMPRODUCT(--(Data!$B$41:$AGQ$41&lt;&gt;"")*(Data!B89:AGQ89&lt;&gt;""))</f>
        <v>12</v>
      </c>
      <c r="T74" s="2" cm="1">
        <f t="array" ref="T74">SUMPRODUCT(--(Data!$B$42:$AGQ$42&lt;&gt;"")*(Data!B89:AGQ89&lt;&gt;""))</f>
        <v>0</v>
      </c>
      <c r="U74" s="2" cm="1">
        <f t="array" ref="U74">SUMPRODUCT(--(Data!$B$43:$AGQ$43&lt;&gt;"")*(Data!B89:AGQ89&lt;&gt;""))</f>
        <v>0</v>
      </c>
      <c r="V74" s="2" cm="1">
        <f t="array" ref="V74">SUMPRODUCT(--(Data!$B$44:$AGQ$44&lt;&gt;"")*(Data!B89:AGQ89&lt;&gt;""))</f>
        <v>0</v>
      </c>
      <c r="W74" s="2" cm="1">
        <f t="array" ref="W74">SUMPRODUCT(--(Data!$B$45:$AGQ$45&lt;&gt;"")*(Data!B89:AGQ89&lt;&gt;""))</f>
        <v>0</v>
      </c>
      <c r="X74" s="2" cm="1">
        <f t="array" ref="X74">SUMPRODUCT(--(Data!$B$46:$AGQ$46&lt;&gt;"")*(Data!B89:AGQ89&lt;&gt;""))</f>
        <v>0</v>
      </c>
      <c r="Y74" s="2" cm="1">
        <f t="array" ref="Y74">SUMPRODUCT(--(Data!$B$47:$AGQ$47&lt;&gt;"")*(Data!B89:AGQ89&lt;&gt;""))</f>
        <v>0</v>
      </c>
      <c r="Z74" s="2" cm="1">
        <f t="array" ref="Z74">SUMPRODUCT(--(Data!$B$48:$AGQ$48&lt;&gt;"")*(Data!B89:AGQ89&lt;&gt;""))</f>
        <v>0</v>
      </c>
      <c r="AA74" s="2" cm="1">
        <f t="array" ref="AA74">SUMPRODUCT(--(Data!$B$49:$AGQ$49&lt;&gt;"")*(Data!B89:AGQ89&lt;&gt;""))</f>
        <v>0</v>
      </c>
      <c r="AB74" s="2" cm="1">
        <f t="array" ref="AB74">SUMPRODUCT(--(Data!$B$50:$AGQ$50&lt;&gt;"")*(Data!B89:AGQ89&lt;&gt;""))</f>
        <v>0</v>
      </c>
      <c r="AC74" s="2" cm="1">
        <f t="array" ref="AC74">SUMPRODUCT(--(Data!$B$51:$AGQ$51&lt;&gt;"")*(Data!B89:AGQ89&lt;&gt;""))</f>
        <v>0</v>
      </c>
      <c r="AD74" s="2" cm="1">
        <f t="array" ref="AD74">SUMPRODUCT(--(Data!$B$52:$AGQ$52&lt;&gt;"")*(Data!B89:AGQ89&lt;&gt;""))</f>
        <v>0</v>
      </c>
      <c r="AE74" s="2" cm="1">
        <f t="array" ref="AE74">SUMPRODUCT(--(Data!$B$53:$AGQ$53&lt;&gt;"")*(Data!B89:AGQ89&lt;&gt;""))</f>
        <v>0</v>
      </c>
      <c r="AF74" s="2" cm="1">
        <f t="array" ref="AF74">SUMPRODUCT(--(Data!$B$54:$AGQ$54&lt;&gt;"")*(Data!B89:AGQ89&lt;&gt;""))</f>
        <v>0</v>
      </c>
      <c r="AG74" s="2" cm="1">
        <f t="array" ref="AG74">SUMPRODUCT(--(Data!$B$55:$AGQ$55&lt;&gt;"")*(Data!B89:AGQ89&lt;&gt;""))</f>
        <v>0</v>
      </c>
      <c r="AH74" s="2" cm="1">
        <f t="array" ref="AH74">SUMPRODUCT(--(Data!$B$56:$AGQ$56&lt;&gt;"")*(Data!B89:AGQ89&lt;&gt;""))</f>
        <v>0</v>
      </c>
      <c r="AI74" s="2" cm="1">
        <f t="array" ref="AI74">SUMPRODUCT(--(Data!$B$57:$AGQ$57&lt;&gt;"")*(Data!B89:AGQ89&lt;&gt;""))</f>
        <v>0</v>
      </c>
      <c r="AJ74" s="2" cm="1">
        <f t="array" ref="AJ74">SUMPRODUCT(--(Data!$B$58:$AGQ$58&lt;&gt;"")*(Data!B89:AGQ89&lt;&gt;""))</f>
        <v>0</v>
      </c>
      <c r="AK74" s="2" cm="1">
        <f t="array" ref="AK74">SUMPRODUCT(--(Data!$B$59:$AGQ$59&lt;&gt;"")*(Data!B89:AGQ89&lt;&gt;""))</f>
        <v>0</v>
      </c>
      <c r="AL74" s="2" cm="1">
        <f t="array" ref="AL74">SUMPRODUCT(--(Data!$B$60:$AGQ$60&lt;&gt;"")*(Data!B89:AGQ89&lt;&gt;""))</f>
        <v>0</v>
      </c>
      <c r="AM74" s="2" cm="1">
        <f t="array" ref="AM74">SUMPRODUCT(--(Data!$B$61:$AGQ$61&lt;&gt;"")*(Data!B89:AGQ89&lt;&gt;""))</f>
        <v>0</v>
      </c>
      <c r="AN74" s="2" cm="1">
        <f t="array" ref="AN74">SUMPRODUCT(--(Data!$B$62:$AGQ$62&lt;&gt;"")*(Data!B89:AGQ89&lt;&gt;""))</f>
        <v>0</v>
      </c>
      <c r="AO74" s="2" cm="1">
        <f t="array" ref="AO74">SUMPRODUCT(--(Data!$B$63:$AGQ$63&lt;&gt;"")*(Data!B89:AGQ89&lt;&gt;""))</f>
        <v>0</v>
      </c>
      <c r="AP74" s="2" cm="1">
        <f t="array" ref="AP74">SUMPRODUCT(--(Data!$B$64:$AGQ$64&lt;&gt;"")*(Data!B89:AGQ89&lt;&gt;""))</f>
        <v>0</v>
      </c>
      <c r="AQ74" s="2" cm="1">
        <f t="array" ref="AQ74">SUMPRODUCT(--(Data!$B$65:$AGQ$65&lt;&gt;"")*(Data!B89:AGQ89&lt;&gt;""))</f>
        <v>0</v>
      </c>
      <c r="AR74" s="2" cm="1">
        <f t="array" ref="AR74">SUMPRODUCT(--(Data!$B$66:$AGQ$66&lt;&gt;"")*(Data!B89:AGQ89&lt;&gt;""))</f>
        <v>0</v>
      </c>
      <c r="AS74" s="2" cm="1">
        <f t="array" ref="AS74">SUMPRODUCT(--(Data!$B$67:$AGQ$67&lt;&gt;"")*(Data!B89:AGQ89&lt;&gt;""))</f>
        <v>0</v>
      </c>
      <c r="AT74" s="2" cm="1">
        <f t="array" ref="AT74">SUMPRODUCT(--(Data!$B$68:$AGQ$68&lt;&gt;"")*(Data!B89:AGQ89&lt;&gt;""))</f>
        <v>0</v>
      </c>
      <c r="AU74" s="2" cm="1">
        <f t="array" ref="AU74">SUMPRODUCT(--(Data!$B$69:$AGQ$69&lt;&gt;"")*(Data!B89:AGQ89&lt;&gt;""))</f>
        <v>0</v>
      </c>
      <c r="AV74" s="2" cm="1">
        <f t="array" ref="AV74">SUMPRODUCT(--(Data!$B$70:$AGQ$70&lt;&gt;"")*(Data!B89:AGQ89&lt;&gt;""))</f>
        <v>0</v>
      </c>
      <c r="AW74" s="2" cm="1">
        <f t="array" ref="AW74">SUMPRODUCT(--(Data!$B$71:$AGQ$71&lt;&gt;"")*(Data!B89:AGQ89&lt;&gt;""))</f>
        <v>0</v>
      </c>
      <c r="AX74" s="2" cm="1">
        <f t="array" ref="AX74">SUMPRODUCT(--(Data!$B$72:$AGQ$72&lt;&gt;"")*(Data!B89:AGQ89&lt;&gt;""))</f>
        <v>0</v>
      </c>
      <c r="AY74" s="2" cm="1">
        <f t="array" ref="AY74">SUMPRODUCT(--(Data!$B$73:$AGQ$73&lt;&gt;"")*(Data!B89:AGQ89&lt;&gt;""))</f>
        <v>0</v>
      </c>
      <c r="AZ74" s="2" cm="1">
        <f t="array" ref="AZ74">SUMPRODUCT(--(Data!$B$74:$AGQ$74&lt;&gt;"")*(Data!B89:AGQ89&lt;&gt;""))</f>
        <v>0</v>
      </c>
      <c r="BA74" s="2" cm="1">
        <f t="array" ref="BA74">SUMPRODUCT(--(Data!$B$75:$AGQ$75&lt;&gt;"")*(Data!B89:AGQ89&lt;&gt;""))</f>
        <v>12</v>
      </c>
      <c r="BB74" s="2" cm="1">
        <f t="array" ref="BB74">SUMPRODUCT(--(Data!$B$76:$AGQ$76&lt;&gt;"")*(Data!B89:AGQ89&lt;&gt;""))</f>
        <v>0</v>
      </c>
      <c r="BC74" s="2" cm="1">
        <f t="array" ref="BC74">SUMPRODUCT(--(Data!$B$77:$AGQ$77&lt;&gt;"")*(Data!B89:AGQ89&lt;&gt;""))</f>
        <v>12</v>
      </c>
      <c r="BD74" s="2" cm="1">
        <f t="array" ref="BD74">SUMPRODUCT(--(Data!$B$78:$AGQ$78&lt;&gt;"")*(Data!B89:AGQ89&lt;&gt;""))</f>
        <v>0</v>
      </c>
      <c r="BE74" s="2" cm="1">
        <f t="array" ref="BE74">SUMPRODUCT(--(Data!$B$79:$AGQ$79&lt;&gt;"")*(Data!B89:AGQ89&lt;&gt;""))</f>
        <v>0</v>
      </c>
      <c r="BF74" s="2" cm="1">
        <f t="array" ref="BF74">SUMPRODUCT(--(Data!$B$80:$AGQ$80&lt;&gt;"")*(Data!B89:AGQ89&lt;&gt;""))</f>
        <v>0</v>
      </c>
      <c r="BG74" s="2" cm="1">
        <f t="array" ref="BG74">SUMPRODUCT(--(Data!$B$81:$AGQ$81&lt;&gt;"")*(Data!B89:AGQ89&lt;&gt;""))</f>
        <v>0</v>
      </c>
      <c r="BH74" s="2" cm="1">
        <f t="array" ref="BH74">SUMPRODUCT(--(Data!$B$82:$AGQ$82&lt;&gt;"")*(Data!B89:AGQ89&lt;&gt;""))</f>
        <v>0</v>
      </c>
      <c r="BI74" s="2" cm="1">
        <f t="array" ref="BI74">SUMPRODUCT(--(Data!$B$83:$AGQ$83&lt;&gt;"")*(Data!B89:AGQ89&lt;&gt;""))</f>
        <v>0</v>
      </c>
      <c r="BJ74" s="2" cm="1">
        <f t="array" ref="BJ74">SUMPRODUCT(--(Data!$B$84:$AGQ$84&lt;&gt;"")*(Data!B89:AGQ89&lt;&gt;""))</f>
        <v>12</v>
      </c>
      <c r="BK74" s="2" cm="1">
        <f t="array" ref="BK74">SUMPRODUCT(--(Data!$B$85:$AGQ$85&lt;&gt;"")*(Data!B89:AGQ89&lt;&gt;""))</f>
        <v>12</v>
      </c>
      <c r="BL74" s="2" cm="1">
        <f t="array" ref="BL74">SUMPRODUCT(--(Data!$B$86:$AGQ$86&lt;&gt;"")*(Data!B89:AGQ89&lt;&gt;""))</f>
        <v>12</v>
      </c>
      <c r="BM74" s="2" cm="1">
        <f t="array" ref="BM74">SUMPRODUCT(--(Data!$B$87:$AGQ$87&lt;&gt;"")*(Data!B89:AGQ89&lt;&gt;""))</f>
        <v>12</v>
      </c>
      <c r="BN74" s="2" cm="1">
        <f t="array" ref="BN74">SUMPRODUCT(--(Data!$B$88:$AGQ$88&lt;&gt;"")*(Data!B89:AGQ89&lt;&gt;""))</f>
        <v>12</v>
      </c>
      <c r="BO74" s="208"/>
      <c r="BP74" s="2" cm="1">
        <f t="array" ref="BP74">SUMPRODUCT(--(Data!$B$90:$AGQ$90&lt;&gt;"")*(Data!B89:AGQ89&lt;&gt;""))</f>
        <v>0</v>
      </c>
      <c r="BQ74" s="2" cm="1">
        <f t="array" ref="BQ74">SUMPRODUCT(--(Data!$B$91:$AGQ$91&lt;&gt;"")*(Data!B89:AGQ89&lt;&gt;""))</f>
        <v>0</v>
      </c>
      <c r="BR74" s="2" cm="1">
        <f t="array" ref="BR74">SUMPRODUCT(--(Data!$B$92:$AGQ$92&lt;&gt;"")*(Data!B89:AGQ89&lt;&gt;""))</f>
        <v>0</v>
      </c>
      <c r="BS74" s="2" cm="1">
        <f t="array" ref="BS74">SUMPRODUCT(--(Data!$B$93:$AGQ$93&lt;&gt;"")*(Data!B89:AGQ89&lt;&gt;""))</f>
        <v>0</v>
      </c>
      <c r="BT74" s="2" cm="1">
        <f t="array" ref="BT74">SUMPRODUCT(--(Data!$B$94:$AGQ$94&lt;&gt;"")*(Data!B89:AGQ89&lt;&gt;""))</f>
        <v>0</v>
      </c>
      <c r="BU74" s="2" cm="1">
        <f t="array" ref="BU74">SUMPRODUCT(--(Data!$B$95:$AGQ$95&lt;&gt;"")*(Data!B89:AGQ89&lt;&gt;""))</f>
        <v>0</v>
      </c>
      <c r="BV74" s="2" cm="1">
        <f t="array" ref="BV74">SUMPRODUCT(--(Data!$B$96:$AGQ$96&lt;&gt;"")*(Data!B89:AGQ89&lt;&gt;""))</f>
        <v>0</v>
      </c>
      <c r="BW74" s="2" cm="1">
        <f t="array" ref="BW74">SUMPRODUCT(--(Data!$B$97:$AGQ$97&lt;&gt;"")*(Data!B89:AGQ89&lt;&gt;""))</f>
        <v>0</v>
      </c>
      <c r="BX74" s="2" cm="1">
        <f t="array" ref="BX74">SUMPRODUCT(--(Data!$B$98:$AGQ$98&lt;&gt;"")*(Data!B89:AGQ89&lt;&gt;""))</f>
        <v>0</v>
      </c>
      <c r="BY74" s="2" cm="1">
        <f t="array" ref="BY74">SUMPRODUCT(--(Data!$B$99:$AGQ$99&lt;&gt;"")*(Data!B89:AGQ89&lt;&gt;""))</f>
        <v>0</v>
      </c>
      <c r="BZ74" s="2" cm="1">
        <f t="array" ref="BZ74">SUMPRODUCT(--(Data!$B$100:$AGQ$100&lt;&gt;"")*(Data!B89:AGQ89&lt;&gt;""))</f>
        <v>0</v>
      </c>
      <c r="CA74" s="2" cm="1">
        <f t="array" ref="CA74">SUMPRODUCT(--(Data!$B$101:$AGQ$101&lt;&gt;"")*(Data!B89:AGQ89&lt;&gt;""))</f>
        <v>0</v>
      </c>
      <c r="CB74" s="2" cm="1">
        <f t="array" ref="CB74">SUMPRODUCT(--(Data!$B$102:$AGQ$102&lt;&gt;"")*(Data!B89:AGQ89&lt;&gt;""))</f>
        <v>0</v>
      </c>
      <c r="CC74" s="2" cm="1">
        <f t="array" ref="CC74">SUMPRODUCT(--(Data!$B$103:$AGQ$103&lt;&gt;"")*(Data!B89:AGQ89&lt;&gt;""))</f>
        <v>0</v>
      </c>
      <c r="CD74" s="2" cm="1">
        <f t="array" ref="CD74">SUMPRODUCT(--(Data!$B$104:$AGQ$104&lt;&gt;"")*(Data!B89:AGQ89&lt;&gt;""))</f>
        <v>0</v>
      </c>
      <c r="CE74" s="2" cm="1">
        <f t="array" ref="CE74">SUMPRODUCT(--(Data!$B$105:$AGQ$105&lt;&gt;"")*(Data!B89:AGQ89&lt;&gt;""))</f>
        <v>0</v>
      </c>
      <c r="CF74" s="2" cm="1">
        <f t="array" ref="CF74">SUMPRODUCT(--(Data!$B$106:$AGQ$106&lt;&gt;"")*(Data!B89:AGQ89&lt;&gt;""))</f>
        <v>0</v>
      </c>
      <c r="CG74" s="2" cm="1">
        <f t="array" ref="CG74">SUMPRODUCT(--(Data!$B$107:$AGQ$107&lt;&gt;"")*(Data!B89:AGQ89&lt;&gt;""))</f>
        <v>0</v>
      </c>
      <c r="CH74" s="2" cm="1">
        <f t="array" ref="CH74">SUMPRODUCT(--(Data!$B$108:$AGQ$108&lt;&gt;"")*(Data!B89:AGQ89&lt;&gt;""))</f>
        <v>0</v>
      </c>
      <c r="CI74" s="2" cm="1">
        <f t="array" ref="CI74">SUMPRODUCT(--(Data!$B$109:$AGQ$109&lt;&gt;"")*(Data!B89:AGQ89&lt;&gt;""))</f>
        <v>0</v>
      </c>
      <c r="CJ74" s="2" cm="1">
        <f t="array" ref="CJ74">SUMPRODUCT(--(Data!$B$110:$AGQ$110&lt;&gt;"")*(Data!B89:AGQ89&lt;&gt;""))</f>
        <v>0</v>
      </c>
      <c r="CK74" s="2" cm="1">
        <f t="array" ref="CK74">SUMPRODUCT(--(Data!$B$111:$AGQ$111&lt;&gt;"")*(Data!B89:AGQ89&lt;&gt;""))</f>
        <v>0</v>
      </c>
      <c r="CL74" s="2" cm="1">
        <f t="array" ref="CL74">SUMPRODUCT(--(Data!$B$112:$AGQ$112&lt;&gt;"")*(Data!B89:AGQ89&lt;&gt;""))</f>
        <v>0</v>
      </c>
      <c r="CM74" s="2" cm="1">
        <f t="array" ref="CM74">SUMPRODUCT(--(Data!$B$113:$AGQ$113&lt;&gt;"")*(Data!B89:AGQ89&lt;&gt;""))</f>
        <v>0</v>
      </c>
      <c r="CN74" s="2" cm="1">
        <f t="array" ref="CN74">SUMPRODUCT(--(Data!$B$114:$AGQ$114&lt;&gt;"")*(Data!B89:AGQ89&lt;&gt;""))</f>
        <v>0</v>
      </c>
      <c r="CO74" s="2" cm="1">
        <f t="array" ref="CO74">SUMPRODUCT(--(Data!$B$115:$AGQ$115&lt;&gt;"")*(Data!B89:AGQ89&lt;&gt;""))</f>
        <v>0</v>
      </c>
      <c r="CP74" s="2" cm="1">
        <f t="array" ref="CP74">SUMPRODUCT(--(Data!$B$116:$AGQ$116&lt;&gt;"")*(Data!B89:AGQ89&lt;&gt;""))</f>
        <v>0</v>
      </c>
      <c r="CQ74" s="2" cm="1">
        <f t="array" ref="CQ74">SUMPRODUCT(--(Data!$B$117:$AGQ$117&lt;&gt;"")*(Data!B89:AGQ89&lt;&gt;""))</f>
        <v>0</v>
      </c>
      <c r="CR74" s="2" cm="1">
        <f t="array" ref="CR74">SUMPRODUCT(--(Data!$B$118:$AGQ$118&lt;&gt;"")*(Data!B89:AGQ89&lt;&gt;""))</f>
        <v>0</v>
      </c>
      <c r="CS74" s="2" cm="1">
        <f t="array" ref="CS74">SUMPRODUCT(--(Data!$B$119:$AGQ$119&lt;&gt;"")*(Data!B89:AGQ89&lt;&gt;""))</f>
        <v>0</v>
      </c>
      <c r="CT74" s="2" cm="1">
        <f t="array" ref="CT74">SUMPRODUCT(--(Data!$B$120:$AGQ$120&lt;&gt;"")*(Data!B89:AGQ89&lt;&gt;""))</f>
        <v>0</v>
      </c>
      <c r="CU74" s="2" cm="1">
        <f t="array" ref="CU74">SUMPRODUCT(--(Data!$B$121:$AGQ$121&lt;&gt;"")*(Data!B89:AGQ89&lt;&gt;""))</f>
        <v>0</v>
      </c>
      <c r="CV74" s="2" cm="1">
        <f t="array" ref="CV74">SUMPRODUCT(--(Data!$B$122:$AGQ$122&lt;&gt;"")*(Data!B89:AGQ89&lt;&gt;""))</f>
        <v>0</v>
      </c>
      <c r="CW74" s="2" cm="1">
        <f t="array" ref="CW74">SUMPRODUCT(--(Data!$B$123:$AGQ$123&lt;&gt;"")*(Data!B89:AGQ89&lt;&gt;""))</f>
        <v>0</v>
      </c>
      <c r="CX74" s="2" cm="1">
        <f t="array" ref="CX74">SUMPRODUCT(--(Data!$B$124:$AGQ$124&lt;&gt;"")*(Data!B89:AGQ89&lt;&gt;""))</f>
        <v>0</v>
      </c>
      <c r="CY74" s="2" cm="1">
        <f t="array" ref="CY74">SUMPRODUCT(--(Data!$B$125:$AGQ$125&lt;&gt;"")*(Data!B89:AGQ89&lt;&gt;""))</f>
        <v>0</v>
      </c>
      <c r="CZ74" s="2" cm="1">
        <f t="array" ref="CZ74">SUMPRODUCT(--(Data!$B$126:$AGQ$126&lt;&gt;"")*(Data!B89:AGQ89&lt;&gt;""))</f>
        <v>0</v>
      </c>
      <c r="DA74" s="2" cm="1">
        <f t="array" ref="DA74">SUMPRODUCT(--(Data!$B$127:$AGQ$127&lt;&gt;"")*(Data!B89:AGQ89&lt;&gt;""))</f>
        <v>0</v>
      </c>
      <c r="DB74" s="2" cm="1">
        <f t="array" ref="DB74">SUMPRODUCT(--(Data!$B$128:$AGQ$128&lt;&gt;"")*(Data!B89:AGQ89&lt;&gt;""))</f>
        <v>0</v>
      </c>
      <c r="DC74" s="2" cm="1">
        <f t="array" ref="DC74">SUMPRODUCT(--(Data!$B$129:$AGQ$129&lt;&gt;"")*(Data!B89:AGQ89&lt;&gt;""))</f>
        <v>0</v>
      </c>
      <c r="DD74" s="2" cm="1">
        <f t="array" ref="DD74">SUMPRODUCT(--(Data!$B$130:$AGQ$130&lt;&gt;"")*(Data!B89:AGQ89&lt;&gt;""))</f>
        <v>0</v>
      </c>
      <c r="DE74" s="2" cm="1">
        <f t="array" ref="DE74">SUMPRODUCT(--(Data!$B$131:$AGQ$131&lt;&gt;"")*(Data!B89:AGQ89&lt;&gt;""))</f>
        <v>0</v>
      </c>
      <c r="DF74" s="2" cm="1">
        <f t="array" ref="DF74">SUMPRODUCT(--(Data!$B$132:$AGQ$132&lt;&gt;"")*(Data!B89:AGQ89&lt;&gt;""))</f>
        <v>0</v>
      </c>
      <c r="DG74" s="2" cm="1">
        <f t="array" ref="DG74">SUMPRODUCT(--(Data!$B$133:$AGQ$133&lt;&gt;"")*(Data!B89:AGQ89&lt;&gt;""))</f>
        <v>0</v>
      </c>
      <c r="DH74" s="2" cm="1">
        <f t="array" ref="DH74">SUMPRODUCT(--(Data!$B$134:$AGQ$134&lt;&gt;"")*(Data!B89:AGQ89&lt;&gt;""))</f>
        <v>0</v>
      </c>
      <c r="DI74" s="2" cm="1">
        <f t="array" ref="DI74">SUMPRODUCT(--(Data!$B$135:$AGQ$135&lt;&gt;"")*(Data!B89:AGQ89&lt;&gt;""))</f>
        <v>0</v>
      </c>
      <c r="DJ74" s="2" cm="1">
        <f t="array" ref="DJ74">SUMPRODUCT(--(Data!$B$136:$AGQ$136&lt;&gt;"")*(Data!B89:AGQ89&lt;&gt;""))</f>
        <v>0</v>
      </c>
      <c r="DK74" s="2" cm="1">
        <f t="array" ref="DK74">SUMPRODUCT(--(Data!$B$137:$AGQ$137&lt;&gt;"")*(Data!B89:AGQ89&lt;&gt;""))</f>
        <v>0</v>
      </c>
      <c r="DL74" s="2" cm="1">
        <f t="array" ref="DL74">SUMPRODUCT(--(Data!$B$138:$AGQ$138&lt;&gt;"")*(Data!B89:AGQ89&lt;&gt;""))</f>
        <v>0</v>
      </c>
      <c r="DM74" s="2" cm="1">
        <f t="array" ref="DM74">SUMPRODUCT(--(Data!$B$139:$AGQ$139&lt;&gt;"")*(Data!B89:AGQ89&lt;&gt;""))</f>
        <v>0</v>
      </c>
      <c r="DN74" s="2" cm="1">
        <f t="array" ref="DN74">SUMPRODUCT(--(Data!$B$140:$AGQ$140&lt;&gt;"")*(Data!B89:AGQ89&lt;&gt;""))</f>
        <v>0</v>
      </c>
      <c r="DO74" s="2" cm="1">
        <f t="array" ref="DO74">SUMPRODUCT(--(Data!$B$141:$AGQ$141&lt;&gt;"")*(Data!B89:AGQ89&lt;&gt;""))</f>
        <v>0</v>
      </c>
      <c r="DP74" s="2" cm="1">
        <f t="array" ref="DP74">SUMPRODUCT(--(Data!$B$142:$AGQ$142&lt;&gt;"")*(Data!B89:AGQ89&lt;&gt;""))</f>
        <v>0</v>
      </c>
      <c r="DQ74" s="2" cm="1">
        <f t="array" ref="DQ74">SUMPRODUCT(--(Data!$B$143:$AGQ$143&lt;&gt;"")*(Data!B89:AGQ89&lt;&gt;""))</f>
        <v>0</v>
      </c>
      <c r="DR74" s="2" cm="1">
        <f t="array" ref="DR74">SUMPRODUCT(--(Data!$B$144:$AGQ$144&lt;&gt;"")*(Data!B89:AGQ89&lt;&gt;""))</f>
        <v>0</v>
      </c>
      <c r="DS74" s="2" cm="1">
        <f t="array" ref="DS74">SUMPRODUCT(--(Data!$B$145:$AGQ$145&lt;&gt;"")*(Data!B89:AGQ89&lt;&gt;""))</f>
        <v>0</v>
      </c>
      <c r="DT74" s="2" cm="1">
        <f t="array" ref="DT74">SUMPRODUCT(--(Data!$B$146:$AGQ$146&lt;&gt;"")*(Data!B89:AGQ89&lt;&gt;""))</f>
        <v>0</v>
      </c>
      <c r="DU74" s="2" cm="1">
        <f t="array" ref="DU74">SUMPRODUCT(--(Data!$B$147:$AGQ$147&lt;&gt;"")*(Data!B89:AGQ89&lt;&gt;""))</f>
        <v>0</v>
      </c>
      <c r="DV74" s="2" cm="1">
        <f t="array" ref="DV74">SUMPRODUCT(--(Data!$B$148:$AGQ$148&lt;&gt;"")*(Data!B89:AGQ89&lt;&gt;""))</f>
        <v>0</v>
      </c>
      <c r="DW74" s="2" cm="1">
        <f t="array" ref="DW74">SUMPRODUCT(--(Data!$B$149:$AGQ$149&lt;&gt;"")*(Data!B89:AGQ89&lt;&gt;""))</f>
        <v>0</v>
      </c>
      <c r="DX74" s="2" cm="1">
        <f t="array" ref="DX74">SUMPRODUCT(--(Data!$B$150:$AGQ$150&lt;&gt;"")*(Data!B89:AGQ89&lt;&gt;""))</f>
        <v>0</v>
      </c>
      <c r="DY74" s="2" cm="1">
        <f t="array" ref="DY74">SUMPRODUCT(--(Data!$B$151:$AGQ$151&lt;&gt;"")*(Data!B89:AGQ89&lt;&gt;""))</f>
        <v>0</v>
      </c>
      <c r="DZ74" s="2" cm="1">
        <f t="array" ref="DZ74">SUMPRODUCT(--(Data!$B$152:$AGQ$152&lt;&gt;"")*(Data!B89:AGQ89&lt;&gt;""))</f>
        <v>0</v>
      </c>
      <c r="EA74" s="2" cm="1">
        <f t="array" ref="EA74">SUMPRODUCT(--(Data!$B$153:$AGQ$153&lt;&gt;"")*(Data!B89:AGQ89&lt;&gt;""))</f>
        <v>0</v>
      </c>
      <c r="EB74" s="2" cm="1">
        <f t="array" ref="EB74">SUMPRODUCT(--(Data!$B$154:$AGQ$154&lt;&gt;"")*(Data!B89:AGQ89&lt;&gt;""))</f>
        <v>0</v>
      </c>
      <c r="EC74" s="2" cm="1">
        <f t="array" ref="EC74">SUMPRODUCT(--(Data!$B$155:$AGQ$155&lt;&gt;"")*(Data!B89:AGQ89&lt;&gt;""))</f>
        <v>0</v>
      </c>
      <c r="ED74" s="2" cm="1">
        <f t="array" ref="ED74">SUMPRODUCT(--(Data!$B$156:$AGQ$156&lt;&gt;"")*(Data!B89:AGQ89&lt;&gt;""))</f>
        <v>0</v>
      </c>
      <c r="EE74" s="2" cm="1">
        <f t="array" ref="EE74">SUMPRODUCT(--(Data!$B$157:$AGQ$157&lt;&gt;"")*(Data!B89:AGQ89&lt;&gt;""))</f>
        <v>0</v>
      </c>
      <c r="EF74" s="2" cm="1">
        <f t="array" ref="EF74">SUMPRODUCT(--(Data!$B$158:$AGQ$158&lt;&gt;"")*(Data!B89:AGQ89&lt;&gt;""))</f>
        <v>0</v>
      </c>
      <c r="EG74" s="2" cm="1">
        <f t="array" ref="EG74">SUMPRODUCT(--(Data!$B$159:$AGQ$159&lt;&gt;"")*(Data!B89:AGQ89&lt;&gt;""))</f>
        <v>0</v>
      </c>
      <c r="EH74" s="2" cm="1">
        <f t="array" ref="EH74">SUMPRODUCT(--(Data!$B$160:$AGQ$160&lt;&gt;"")*(Data!B89:AGQ89&lt;&gt;""))</f>
        <v>0</v>
      </c>
      <c r="EI74" s="2" cm="1">
        <f t="array" ref="EI74">SUMPRODUCT(--(Data!$B$161:$AGQ$161&lt;&gt;"")*(Data!B89:AGQ89&lt;&gt;""))</f>
        <v>0</v>
      </c>
      <c r="EJ74" s="2" cm="1">
        <f t="array" ref="EJ74">SUMPRODUCT(--(Data!$B$162:$AGQ$162&lt;&gt;"")*(Data!B89:AGQ89&lt;&gt;""))</f>
        <v>0</v>
      </c>
      <c r="EK74" s="2" cm="1">
        <f t="array" ref="EK74">SUMPRODUCT(--(Data!$B$163:$AGQ$163&lt;&gt;"")*(Data!B89:AGQ89&lt;&gt;""))</f>
        <v>0</v>
      </c>
      <c r="EL74" s="2" cm="1">
        <f t="array" ref="EL74">SUMPRODUCT(--(Data!$B$164:$AGQ$164&lt;&gt;"")*(Data!B89:AGQ89&lt;&gt;""))</f>
        <v>0</v>
      </c>
      <c r="EM74" s="2" cm="1">
        <f t="array" ref="EM74">SUMPRODUCT(--(Data!$B$165:$AGQ$165&lt;&gt;"")*(Data!B89:AGQ89&lt;&gt;""))</f>
        <v>0</v>
      </c>
      <c r="EN74" s="2" cm="1">
        <f t="array" ref="EN74">SUMPRODUCT(--(Data!$B$166:$AGQ$166&lt;&gt;"")*(Data!B89:AGQ89&lt;&gt;""))</f>
        <v>0</v>
      </c>
      <c r="EU74" s="2" t="str">
        <f t="shared" si="2"/>
        <v>RGB-DOdometry</v>
      </c>
      <c r="EV74" s="2">
        <f t="shared" si="3"/>
        <v>9</v>
      </c>
    </row>
    <row r="75" spans="1:152" x14ac:dyDescent="0.25">
      <c r="A75" s="1" t="str">
        <f>Data!A90</f>
        <v>LiLi-OM</v>
      </c>
      <c r="B75" s="12" t="s">
        <v>960</v>
      </c>
      <c r="C75" s="2" cm="1">
        <f t="array" ref="C75">SUMPRODUCT(--(Data!$B$25:$AGQ$25&lt;&gt;"")*(Data!B90:AGQ90&lt;&gt;""))</f>
        <v>0</v>
      </c>
      <c r="D75" s="2" cm="1">
        <f t="array" ref="D75">SUMPRODUCT(--(Data!$B$26:$AGQ$26&lt;&gt;"")*(Data!B90:AGQ90&lt;&gt;""))</f>
        <v>0</v>
      </c>
      <c r="E75" s="2" cm="1">
        <f t="array" ref="E75">SUMPRODUCT(--(Data!$B$27:$AGQ$27&lt;&gt;"")*(Data!B90:AGQ90&lt;&gt;""))</f>
        <v>0</v>
      </c>
      <c r="F75" s="2" cm="1">
        <f t="array" ref="F75">SUMPRODUCT(--(Data!$B$28:$AGQ$28&lt;&gt;"")*(Data!B90:AGQ90&lt;&gt;""))</f>
        <v>0</v>
      </c>
      <c r="G75" s="2" cm="1">
        <f t="array" ref="G75">SUMPRODUCT(--(Data!$B$29:$AGQ$29&lt;&gt;"")*(Data!B90:AGQ90&lt;&gt;""))</f>
        <v>0</v>
      </c>
      <c r="H75" s="2" cm="1">
        <f t="array" ref="H75">SUMPRODUCT(--(Data!$B$30:$AGQ$30&lt;&gt;"")*(Data!B90:AGQ90&lt;&gt;""))</f>
        <v>0</v>
      </c>
      <c r="I75" s="2" cm="1">
        <f t="array" ref="I75">SUMPRODUCT(--(Data!$B$31:$AGQ$31&lt;&gt;"")*(Data!B90:AGQ90&lt;&gt;""))</f>
        <v>0</v>
      </c>
      <c r="J75" s="2" cm="1">
        <f t="array" ref="J75">SUMPRODUCT(--(Data!$B$32:$AGQ$32&lt;&gt;"")*(Data!B90:AGQ90&lt;&gt;""))</f>
        <v>0</v>
      </c>
      <c r="K75" s="2" cm="1">
        <f t="array" ref="K75">SUMPRODUCT(--(Data!$B$33:$AGQ$33&lt;&gt;"")*(Data!B90:AGQ90&lt;&gt;""))</f>
        <v>0</v>
      </c>
      <c r="L75" s="2" cm="1">
        <f t="array" ref="L75">SUMPRODUCT(--(Data!$B$34:$AGQ$34&lt;&gt;"")*(Data!B90:AGQ90&lt;&gt;""))</f>
        <v>0</v>
      </c>
      <c r="M75" s="2" cm="1">
        <f t="array" ref="M75">SUMPRODUCT(--(Data!$B$35:$AGQ$35&lt;&gt;"")*(Data!B90:AGQ90&lt;&gt;""))</f>
        <v>0</v>
      </c>
      <c r="N75" s="2" cm="1">
        <f t="array" ref="N75">SUMPRODUCT(--(Data!$B$36:$AGQ$36&lt;&gt;"")*(Data!B90:AGQ90&lt;&gt;""))</f>
        <v>0</v>
      </c>
      <c r="O75" s="2" cm="1">
        <f t="array" ref="O75">SUMPRODUCT(--(Data!$B$37:$AGQ$37&lt;&gt;"")*(Data!B90:AGQ90&lt;&gt;""))</f>
        <v>0</v>
      </c>
      <c r="P75" s="2" cm="1">
        <f t="array" ref="P75">SUMPRODUCT(--(Data!$B$38:$AGQ$38&lt;&gt;"")*(Data!B90:AGQ90&lt;&gt;""))</f>
        <v>0</v>
      </c>
      <c r="Q75" s="2" cm="1">
        <f t="array" ref="Q75">SUMPRODUCT(--(Data!$B$39:$AGQ$39&lt;&gt;"")*(Data!B90:AGQ90&lt;&gt;""))</f>
        <v>0</v>
      </c>
      <c r="R75" s="2" cm="1">
        <f t="array" ref="R75">SUMPRODUCT(--(Data!$B$40:$AGQ$40&lt;&gt;"")*(Data!B90:AGQ90&lt;&gt;""))</f>
        <v>0</v>
      </c>
      <c r="S75" s="2" cm="1">
        <f t="array" ref="S75">SUMPRODUCT(--(Data!$B$41:$AGQ$41&lt;&gt;"")*(Data!B90:AGQ90&lt;&gt;""))</f>
        <v>0</v>
      </c>
      <c r="T75" s="2" cm="1">
        <f t="array" ref="T75">SUMPRODUCT(--(Data!$B$42:$AGQ$42&lt;&gt;"")*(Data!B90:AGQ90&lt;&gt;""))</f>
        <v>18</v>
      </c>
      <c r="U75" s="2" cm="1">
        <f t="array" ref="U75">SUMPRODUCT(--(Data!$B$43:$AGQ$43&lt;&gt;"")*(Data!B90:AGQ90&lt;&gt;""))</f>
        <v>22</v>
      </c>
      <c r="V75" s="2" cm="1">
        <f t="array" ref="V75">SUMPRODUCT(--(Data!$B$44:$AGQ$44&lt;&gt;"")*(Data!B90:AGQ90&lt;&gt;""))</f>
        <v>0</v>
      </c>
      <c r="W75" s="2" cm="1">
        <f t="array" ref="W75">SUMPRODUCT(--(Data!$B$45:$AGQ$45&lt;&gt;"")*(Data!B90:AGQ90&lt;&gt;""))</f>
        <v>0</v>
      </c>
      <c r="X75" s="2" cm="1">
        <f t="array" ref="X75">SUMPRODUCT(--(Data!$B$46:$AGQ$46&lt;&gt;"")*(Data!B90:AGQ90&lt;&gt;""))</f>
        <v>0</v>
      </c>
      <c r="Y75" s="2" cm="1">
        <f t="array" ref="Y75">SUMPRODUCT(--(Data!$B$47:$AGQ$47&lt;&gt;"")*(Data!B90:AGQ90&lt;&gt;""))</f>
        <v>0</v>
      </c>
      <c r="Z75" s="2" cm="1">
        <f t="array" ref="Z75">SUMPRODUCT(--(Data!$B$48:$AGQ$48&lt;&gt;"")*(Data!B90:AGQ90&lt;&gt;""))</f>
        <v>0</v>
      </c>
      <c r="AA75" s="2" cm="1">
        <f t="array" ref="AA75">SUMPRODUCT(--(Data!$B$49:$AGQ$49&lt;&gt;"")*(Data!B90:AGQ90&lt;&gt;""))</f>
        <v>0</v>
      </c>
      <c r="AB75" s="2" cm="1">
        <f t="array" ref="AB75">SUMPRODUCT(--(Data!$B$50:$AGQ$50&lt;&gt;"")*(Data!B90:AGQ90&lt;&gt;""))</f>
        <v>0</v>
      </c>
      <c r="AC75" s="2" cm="1">
        <f t="array" ref="AC75">SUMPRODUCT(--(Data!$B$51:$AGQ$51&lt;&gt;"")*(Data!B90:AGQ90&lt;&gt;""))</f>
        <v>0</v>
      </c>
      <c r="AD75" s="2" cm="1">
        <f t="array" ref="AD75">SUMPRODUCT(--(Data!$B$52:$AGQ$52&lt;&gt;"")*(Data!B90:AGQ90&lt;&gt;""))</f>
        <v>0</v>
      </c>
      <c r="AE75" s="2" cm="1">
        <f t="array" ref="AE75">SUMPRODUCT(--(Data!$B$53:$AGQ$53&lt;&gt;"")*(Data!B90:AGQ90&lt;&gt;""))</f>
        <v>0</v>
      </c>
      <c r="AF75" s="2" cm="1">
        <f t="array" ref="AF75">SUMPRODUCT(--(Data!$B$54:$AGQ$54&lt;&gt;"")*(Data!B90:AGQ90&lt;&gt;""))</f>
        <v>0</v>
      </c>
      <c r="AG75" s="2" cm="1">
        <f t="array" ref="AG75">SUMPRODUCT(--(Data!$B$55:$AGQ$55&lt;&gt;"")*(Data!B90:AGQ90&lt;&gt;""))</f>
        <v>0</v>
      </c>
      <c r="AH75" s="2" cm="1">
        <f t="array" ref="AH75">SUMPRODUCT(--(Data!$B$56:$AGQ$56&lt;&gt;"")*(Data!B90:AGQ90&lt;&gt;""))</f>
        <v>9</v>
      </c>
      <c r="AI75" s="2" cm="1">
        <f t="array" ref="AI75">SUMPRODUCT(--(Data!$B$57:$AGQ$57&lt;&gt;"")*(Data!B90:AGQ90&lt;&gt;""))</f>
        <v>9</v>
      </c>
      <c r="AJ75" s="2" cm="1">
        <f t="array" ref="AJ75">SUMPRODUCT(--(Data!$B$58:$AGQ$58&lt;&gt;"")*(Data!B90:AGQ90&lt;&gt;""))</f>
        <v>0</v>
      </c>
      <c r="AK75" s="2" cm="1">
        <f t="array" ref="AK75">SUMPRODUCT(--(Data!$B$59:$AGQ$59&lt;&gt;"")*(Data!B90:AGQ90&lt;&gt;""))</f>
        <v>0</v>
      </c>
      <c r="AL75" s="2" cm="1">
        <f t="array" ref="AL75">SUMPRODUCT(--(Data!$B$60:$AGQ$60&lt;&gt;"")*(Data!B90:AGQ90&lt;&gt;""))</f>
        <v>0</v>
      </c>
      <c r="AM75" s="2" cm="1">
        <f t="array" ref="AM75">SUMPRODUCT(--(Data!$B$61:$AGQ$61&lt;&gt;"")*(Data!B90:AGQ90&lt;&gt;""))</f>
        <v>0</v>
      </c>
      <c r="AN75" s="2" cm="1">
        <f t="array" ref="AN75">SUMPRODUCT(--(Data!$B$62:$AGQ$62&lt;&gt;"")*(Data!B90:AGQ90&lt;&gt;""))</f>
        <v>0</v>
      </c>
      <c r="AO75" s="2" cm="1">
        <f t="array" ref="AO75">SUMPRODUCT(--(Data!$B$63:$AGQ$63&lt;&gt;"")*(Data!B90:AGQ90&lt;&gt;""))</f>
        <v>0</v>
      </c>
      <c r="AP75" s="2" cm="1">
        <f t="array" ref="AP75">SUMPRODUCT(--(Data!$B$64:$AGQ$64&lt;&gt;"")*(Data!B90:AGQ90&lt;&gt;""))</f>
        <v>0</v>
      </c>
      <c r="AQ75" s="2" cm="1">
        <f t="array" ref="AQ75">SUMPRODUCT(--(Data!$B$65:$AGQ$65&lt;&gt;"")*(Data!B90:AGQ90&lt;&gt;""))</f>
        <v>0</v>
      </c>
      <c r="AR75" s="2" cm="1">
        <f t="array" ref="AR75">SUMPRODUCT(--(Data!$B$66:$AGQ$66&lt;&gt;"")*(Data!B90:AGQ90&lt;&gt;""))</f>
        <v>0</v>
      </c>
      <c r="AS75" s="2" cm="1">
        <f t="array" ref="AS75">SUMPRODUCT(--(Data!$B$67:$AGQ$67&lt;&gt;"")*(Data!B90:AGQ90&lt;&gt;""))</f>
        <v>0</v>
      </c>
      <c r="AT75" s="2" cm="1">
        <f t="array" ref="AT75">SUMPRODUCT(--(Data!$B$68:$AGQ$68&lt;&gt;"")*(Data!B90:AGQ90&lt;&gt;""))</f>
        <v>0</v>
      </c>
      <c r="AU75" s="2" cm="1">
        <f t="array" ref="AU75">SUMPRODUCT(--(Data!$B$69:$AGQ$69&lt;&gt;"")*(Data!B90:AGQ90&lt;&gt;""))</f>
        <v>0</v>
      </c>
      <c r="AV75" s="2" cm="1">
        <f t="array" ref="AV75">SUMPRODUCT(--(Data!$B$70:$AGQ$70&lt;&gt;"")*(Data!B90:AGQ90&lt;&gt;""))</f>
        <v>0</v>
      </c>
      <c r="AW75" s="2" cm="1">
        <f t="array" ref="AW75">SUMPRODUCT(--(Data!$B$71:$AGQ$71&lt;&gt;"")*(Data!B90:AGQ90&lt;&gt;""))</f>
        <v>0</v>
      </c>
      <c r="AX75" s="2" cm="1">
        <f t="array" ref="AX75">SUMPRODUCT(--(Data!$B$72:$AGQ$72&lt;&gt;"")*(Data!B90:AGQ90&lt;&gt;""))</f>
        <v>0</v>
      </c>
      <c r="AY75" s="2" cm="1">
        <f t="array" ref="AY75">SUMPRODUCT(--(Data!$B$73:$AGQ$73&lt;&gt;"")*(Data!B90:AGQ90&lt;&gt;""))</f>
        <v>0</v>
      </c>
      <c r="AZ75" s="2" cm="1">
        <f t="array" ref="AZ75">SUMPRODUCT(--(Data!$B$74:$AGQ$74&lt;&gt;"")*(Data!B90:AGQ90&lt;&gt;""))</f>
        <v>0</v>
      </c>
      <c r="BA75" s="2" cm="1">
        <f t="array" ref="BA75">SUMPRODUCT(--(Data!$B$75:$AGQ$75&lt;&gt;"")*(Data!B90:AGQ90&lt;&gt;""))</f>
        <v>0</v>
      </c>
      <c r="BB75" s="2" cm="1">
        <f t="array" ref="BB75">SUMPRODUCT(--(Data!$B$76:$AGQ$76&lt;&gt;"")*(Data!B90:AGQ90&lt;&gt;""))</f>
        <v>0</v>
      </c>
      <c r="BC75" s="2" cm="1">
        <f t="array" ref="BC75">SUMPRODUCT(--(Data!$B$77:$AGQ$77&lt;&gt;"")*(Data!B90:AGQ90&lt;&gt;""))</f>
        <v>0</v>
      </c>
      <c r="BD75" s="2" cm="1">
        <f t="array" ref="BD75">SUMPRODUCT(--(Data!$B$78:$AGQ$78&lt;&gt;"")*(Data!B90:AGQ90&lt;&gt;""))</f>
        <v>0</v>
      </c>
      <c r="BE75" s="2" cm="1">
        <f t="array" ref="BE75">SUMPRODUCT(--(Data!$B$79:$AGQ$79&lt;&gt;"")*(Data!B90:AGQ90&lt;&gt;""))</f>
        <v>0</v>
      </c>
      <c r="BF75" s="2" cm="1">
        <f t="array" ref="BF75">SUMPRODUCT(--(Data!$B$80:$AGQ$80&lt;&gt;"")*(Data!B90:AGQ90&lt;&gt;""))</f>
        <v>0</v>
      </c>
      <c r="BG75" s="2" cm="1">
        <f t="array" ref="BG75">SUMPRODUCT(--(Data!$B$81:$AGQ$81&lt;&gt;"")*(Data!B90:AGQ90&lt;&gt;""))</f>
        <v>0</v>
      </c>
      <c r="BH75" s="2" cm="1">
        <f t="array" ref="BH75">SUMPRODUCT(--(Data!$B$82:$AGQ$82&lt;&gt;"")*(Data!B90:AGQ90&lt;&gt;""))</f>
        <v>0</v>
      </c>
      <c r="BI75" s="2" cm="1">
        <f t="array" ref="BI75">SUMPRODUCT(--(Data!$B$83:$AGQ$83&lt;&gt;"")*(Data!B90:AGQ90&lt;&gt;""))</f>
        <v>0</v>
      </c>
      <c r="BJ75" s="2" cm="1">
        <f t="array" ref="BJ75">SUMPRODUCT(--(Data!$B$84:$AGQ$84&lt;&gt;"")*(Data!B90:AGQ90&lt;&gt;""))</f>
        <v>0</v>
      </c>
      <c r="BK75" s="2" cm="1">
        <f t="array" ref="BK75">SUMPRODUCT(--(Data!$B$85:$AGQ$85&lt;&gt;"")*(Data!B90:AGQ90&lt;&gt;""))</f>
        <v>0</v>
      </c>
      <c r="BL75" s="2" cm="1">
        <f t="array" ref="BL75">SUMPRODUCT(--(Data!$B$86:$AGQ$86&lt;&gt;"")*(Data!B90:AGQ90&lt;&gt;""))</f>
        <v>0</v>
      </c>
      <c r="BM75" s="2" cm="1">
        <f t="array" ref="BM75">SUMPRODUCT(--(Data!$B$87:$AGQ$87&lt;&gt;"")*(Data!B90:AGQ90&lt;&gt;""))</f>
        <v>0</v>
      </c>
      <c r="BN75" s="2" cm="1">
        <f t="array" ref="BN75">SUMPRODUCT(--(Data!$B$88:$AGQ$88&lt;&gt;"")*(Data!B90:AGQ90&lt;&gt;""))</f>
        <v>0</v>
      </c>
      <c r="BO75" s="2" cm="1">
        <f t="array" ref="BO75">SUMPRODUCT(--(Data!$B$89:$AGQ$89&lt;&gt;"")*(Data!B90:AGQ90&lt;&gt;""))</f>
        <v>0</v>
      </c>
      <c r="BP75" s="208"/>
      <c r="BQ75" s="2" cm="1">
        <f t="array" ref="BQ75">SUMPRODUCT(--(Data!$B$91:$AGQ$91&lt;&gt;"")*(Data!B90:AGQ90&lt;&gt;""))</f>
        <v>0</v>
      </c>
      <c r="BR75" s="2" cm="1">
        <f t="array" ref="BR75">SUMPRODUCT(--(Data!$B$92:$AGQ$92&lt;&gt;"")*(Data!B90:AGQ90&lt;&gt;""))</f>
        <v>0</v>
      </c>
      <c r="BS75" s="2" cm="1">
        <f t="array" ref="BS75">SUMPRODUCT(--(Data!$B$93:$AGQ$93&lt;&gt;"")*(Data!B90:AGQ90&lt;&gt;""))</f>
        <v>0</v>
      </c>
      <c r="BT75" s="2" cm="1">
        <f t="array" ref="BT75">SUMPRODUCT(--(Data!$B$94:$AGQ$94&lt;&gt;"")*(Data!B90:AGQ90&lt;&gt;""))</f>
        <v>0</v>
      </c>
      <c r="BU75" s="2" cm="1">
        <f t="array" ref="BU75">SUMPRODUCT(--(Data!$B$95:$AGQ$95&lt;&gt;"")*(Data!B90:AGQ90&lt;&gt;""))</f>
        <v>0</v>
      </c>
      <c r="BV75" s="2" cm="1">
        <f t="array" ref="BV75">SUMPRODUCT(--(Data!$B$96:$AGQ$96&lt;&gt;"")*(Data!B90:AGQ90&lt;&gt;""))</f>
        <v>0</v>
      </c>
      <c r="BW75" s="2" cm="1">
        <f t="array" ref="BW75">SUMPRODUCT(--(Data!$B$97:$AGQ$97&lt;&gt;"")*(Data!B90:AGQ90&lt;&gt;""))</f>
        <v>0</v>
      </c>
      <c r="BX75" s="2" cm="1">
        <f t="array" ref="BX75">SUMPRODUCT(--(Data!$B$98:$AGQ$98&lt;&gt;"")*(Data!B90:AGQ90&lt;&gt;""))</f>
        <v>0</v>
      </c>
      <c r="BY75" s="2" cm="1">
        <f t="array" ref="BY75">SUMPRODUCT(--(Data!$B$99:$AGQ$99&lt;&gt;"")*(Data!B90:AGQ90&lt;&gt;""))</f>
        <v>0</v>
      </c>
      <c r="BZ75" s="2" cm="1">
        <f t="array" ref="BZ75">SUMPRODUCT(--(Data!$B$100:$AGQ$100&lt;&gt;"")*(Data!B90:AGQ90&lt;&gt;""))</f>
        <v>0</v>
      </c>
      <c r="CA75" s="2" cm="1">
        <f t="array" ref="CA75">SUMPRODUCT(--(Data!$B$101:$AGQ$101&lt;&gt;"")*(Data!B90:AGQ90&lt;&gt;""))</f>
        <v>0</v>
      </c>
      <c r="CB75" s="2" cm="1">
        <f t="array" ref="CB75">SUMPRODUCT(--(Data!$B$102:$AGQ$102&lt;&gt;"")*(Data!B90:AGQ90&lt;&gt;""))</f>
        <v>0</v>
      </c>
      <c r="CC75" s="2" cm="1">
        <f t="array" ref="CC75">SUMPRODUCT(--(Data!$B$103:$AGQ$103&lt;&gt;"")*(Data!B90:AGQ90&lt;&gt;""))</f>
        <v>0</v>
      </c>
      <c r="CD75" s="2" cm="1">
        <f t="array" ref="CD75">SUMPRODUCT(--(Data!$B$104:$AGQ$104&lt;&gt;"")*(Data!B90:AGQ90&lt;&gt;""))</f>
        <v>0</v>
      </c>
      <c r="CE75" s="2" cm="1">
        <f t="array" ref="CE75">SUMPRODUCT(--(Data!$B$105:$AGQ$105&lt;&gt;"")*(Data!B90:AGQ90&lt;&gt;""))</f>
        <v>0</v>
      </c>
      <c r="CF75" s="2" cm="1">
        <f t="array" ref="CF75">SUMPRODUCT(--(Data!$B$106:$AGQ$106&lt;&gt;"")*(Data!B90:AGQ90&lt;&gt;""))</f>
        <v>0</v>
      </c>
      <c r="CG75" s="2" cm="1">
        <f t="array" ref="CG75">SUMPRODUCT(--(Data!$B$107:$AGQ$107&lt;&gt;"")*(Data!B90:AGQ90&lt;&gt;""))</f>
        <v>0</v>
      </c>
      <c r="CH75" s="2" cm="1">
        <f t="array" ref="CH75">SUMPRODUCT(--(Data!$B$108:$AGQ$108&lt;&gt;"")*(Data!B90:AGQ90&lt;&gt;""))</f>
        <v>0</v>
      </c>
      <c r="CI75" s="2" cm="1">
        <f t="array" ref="CI75">SUMPRODUCT(--(Data!$B$109:$AGQ$109&lt;&gt;"")*(Data!B90:AGQ90&lt;&gt;""))</f>
        <v>0</v>
      </c>
      <c r="CJ75" s="2" cm="1">
        <f t="array" ref="CJ75">SUMPRODUCT(--(Data!$B$110:$AGQ$110&lt;&gt;"")*(Data!B90:AGQ90&lt;&gt;""))</f>
        <v>0</v>
      </c>
      <c r="CK75" s="2" cm="1">
        <f t="array" ref="CK75">SUMPRODUCT(--(Data!$B$111:$AGQ$111&lt;&gt;"")*(Data!B90:AGQ90&lt;&gt;""))</f>
        <v>0</v>
      </c>
      <c r="CL75" s="2" cm="1">
        <f t="array" ref="CL75">SUMPRODUCT(--(Data!$B$112:$AGQ$112&lt;&gt;"")*(Data!B90:AGQ90&lt;&gt;""))</f>
        <v>0</v>
      </c>
      <c r="CM75" s="2" cm="1">
        <f t="array" ref="CM75">SUMPRODUCT(--(Data!$B$113:$AGQ$113&lt;&gt;"")*(Data!B90:AGQ90&lt;&gt;""))</f>
        <v>0</v>
      </c>
      <c r="CN75" s="2" cm="1">
        <f t="array" ref="CN75">SUMPRODUCT(--(Data!$B$114:$AGQ$114&lt;&gt;"")*(Data!B90:AGQ90&lt;&gt;""))</f>
        <v>0</v>
      </c>
      <c r="CO75" s="2" cm="1">
        <f t="array" ref="CO75">SUMPRODUCT(--(Data!$B$115:$AGQ$115&lt;&gt;"")*(Data!B90:AGQ90&lt;&gt;""))</f>
        <v>0</v>
      </c>
      <c r="CP75" s="2" cm="1">
        <f t="array" ref="CP75">SUMPRODUCT(--(Data!$B$116:$AGQ$116&lt;&gt;"")*(Data!B90:AGQ90&lt;&gt;""))</f>
        <v>0</v>
      </c>
      <c r="CQ75" s="2" cm="1">
        <f t="array" ref="CQ75">SUMPRODUCT(--(Data!$B$117:$AGQ$117&lt;&gt;"")*(Data!B90:AGQ90&lt;&gt;""))</f>
        <v>0</v>
      </c>
      <c r="CR75" s="2" cm="1">
        <f t="array" ref="CR75">SUMPRODUCT(--(Data!$B$118:$AGQ$118&lt;&gt;"")*(Data!B90:AGQ90&lt;&gt;""))</f>
        <v>0</v>
      </c>
      <c r="CS75" s="2" cm="1">
        <f t="array" ref="CS75">SUMPRODUCT(--(Data!$B$119:$AGQ$119&lt;&gt;"")*(Data!B90:AGQ90&lt;&gt;""))</f>
        <v>0</v>
      </c>
      <c r="CT75" s="2" cm="1">
        <f t="array" ref="CT75">SUMPRODUCT(--(Data!$B$120:$AGQ$120&lt;&gt;"")*(Data!B90:AGQ90&lt;&gt;""))</f>
        <v>0</v>
      </c>
      <c r="CU75" s="2" cm="1">
        <f t="array" ref="CU75">SUMPRODUCT(--(Data!$B$121:$AGQ$121&lt;&gt;"")*(Data!B90:AGQ90&lt;&gt;""))</f>
        <v>0</v>
      </c>
      <c r="CV75" s="2" cm="1">
        <f t="array" ref="CV75">SUMPRODUCT(--(Data!$B$122:$AGQ$122&lt;&gt;"")*(Data!B90:AGQ90&lt;&gt;""))</f>
        <v>0</v>
      </c>
      <c r="CW75" s="2" cm="1">
        <f t="array" ref="CW75">SUMPRODUCT(--(Data!$B$123:$AGQ$123&lt;&gt;"")*(Data!B90:AGQ90&lt;&gt;""))</f>
        <v>0</v>
      </c>
      <c r="CX75" s="2" cm="1">
        <f t="array" ref="CX75">SUMPRODUCT(--(Data!$B$124:$AGQ$124&lt;&gt;"")*(Data!B90:AGQ90&lt;&gt;""))</f>
        <v>0</v>
      </c>
      <c r="CY75" s="2" cm="1">
        <f t="array" ref="CY75">SUMPRODUCT(--(Data!$B$125:$AGQ$125&lt;&gt;"")*(Data!B90:AGQ90&lt;&gt;""))</f>
        <v>0</v>
      </c>
      <c r="CZ75" s="2" cm="1">
        <f t="array" ref="CZ75">SUMPRODUCT(--(Data!$B$126:$AGQ$126&lt;&gt;"")*(Data!B90:AGQ90&lt;&gt;""))</f>
        <v>6</v>
      </c>
      <c r="DA75" s="2" cm="1">
        <f t="array" ref="DA75">SUMPRODUCT(--(Data!$B$127:$AGQ$127&lt;&gt;"")*(Data!B90:AGQ90&lt;&gt;""))</f>
        <v>0</v>
      </c>
      <c r="DB75" s="2" cm="1">
        <f t="array" ref="DB75">SUMPRODUCT(--(Data!$B$128:$AGQ$128&lt;&gt;"")*(Data!B90:AGQ90&lt;&gt;""))</f>
        <v>0</v>
      </c>
      <c r="DC75" s="2" cm="1">
        <f t="array" ref="DC75">SUMPRODUCT(--(Data!$B$129:$AGQ$129&lt;&gt;"")*(Data!B90:AGQ90&lt;&gt;""))</f>
        <v>0</v>
      </c>
      <c r="DD75" s="2" cm="1">
        <f t="array" ref="DD75">SUMPRODUCT(--(Data!$B$130:$AGQ$130&lt;&gt;"")*(Data!B90:AGQ90&lt;&gt;""))</f>
        <v>0</v>
      </c>
      <c r="DE75" s="2" cm="1">
        <f t="array" ref="DE75">SUMPRODUCT(--(Data!$B$131:$AGQ$131&lt;&gt;"")*(Data!B90:AGQ90&lt;&gt;""))</f>
        <v>0</v>
      </c>
      <c r="DF75" s="2" cm="1">
        <f t="array" ref="DF75">SUMPRODUCT(--(Data!$B$132:$AGQ$132&lt;&gt;"")*(Data!B90:AGQ90&lt;&gt;""))</f>
        <v>0</v>
      </c>
      <c r="DG75" s="2" cm="1">
        <f t="array" ref="DG75">SUMPRODUCT(--(Data!$B$133:$AGQ$133&lt;&gt;"")*(Data!B90:AGQ90&lt;&gt;""))</f>
        <v>0</v>
      </c>
      <c r="DH75" s="2" cm="1">
        <f t="array" ref="DH75">SUMPRODUCT(--(Data!$B$134:$AGQ$134&lt;&gt;"")*(Data!B90:AGQ90&lt;&gt;""))</f>
        <v>0</v>
      </c>
      <c r="DI75" s="2" cm="1">
        <f t="array" ref="DI75">SUMPRODUCT(--(Data!$B$135:$AGQ$135&lt;&gt;"")*(Data!B90:AGQ90&lt;&gt;""))</f>
        <v>18</v>
      </c>
      <c r="DJ75" s="2" cm="1">
        <f t="array" ref="DJ75">SUMPRODUCT(--(Data!$B$136:$AGQ$136&lt;&gt;"")*(Data!B90:AGQ90&lt;&gt;""))</f>
        <v>0</v>
      </c>
      <c r="DK75" s="2" cm="1">
        <f t="array" ref="DK75">SUMPRODUCT(--(Data!$B$137:$AGQ$137&lt;&gt;"")*(Data!B90:AGQ90&lt;&gt;""))</f>
        <v>0</v>
      </c>
      <c r="DL75" s="2" cm="1">
        <f t="array" ref="DL75">SUMPRODUCT(--(Data!$B$138:$AGQ$138&lt;&gt;"")*(Data!B90:AGQ90&lt;&gt;""))</f>
        <v>0</v>
      </c>
      <c r="DM75" s="2" cm="1">
        <f t="array" ref="DM75">SUMPRODUCT(--(Data!$B$139:$AGQ$139&lt;&gt;"")*(Data!B90:AGQ90&lt;&gt;""))</f>
        <v>0</v>
      </c>
      <c r="DN75" s="2" cm="1">
        <f t="array" ref="DN75">SUMPRODUCT(--(Data!$B$140:$AGQ$140&lt;&gt;"")*(Data!B90:AGQ90&lt;&gt;""))</f>
        <v>0</v>
      </c>
      <c r="DO75" s="2" cm="1">
        <f t="array" ref="DO75">SUMPRODUCT(--(Data!$B$141:$AGQ$141&lt;&gt;"")*(Data!B90:AGQ90&lt;&gt;""))</f>
        <v>0</v>
      </c>
      <c r="DP75" s="2" cm="1">
        <f t="array" ref="DP75">SUMPRODUCT(--(Data!$B$142:$AGQ$142&lt;&gt;"")*(Data!B90:AGQ90&lt;&gt;""))</f>
        <v>0</v>
      </c>
      <c r="DQ75" s="2" cm="1">
        <f t="array" ref="DQ75">SUMPRODUCT(--(Data!$B$143:$AGQ$143&lt;&gt;"")*(Data!B90:AGQ90&lt;&gt;""))</f>
        <v>0</v>
      </c>
      <c r="DR75" s="2" cm="1">
        <f t="array" ref="DR75">SUMPRODUCT(--(Data!$B$144:$AGQ$144&lt;&gt;"")*(Data!B90:AGQ90&lt;&gt;""))</f>
        <v>0</v>
      </c>
      <c r="DS75" s="2" cm="1">
        <f t="array" ref="DS75">SUMPRODUCT(--(Data!$B$145:$AGQ$145&lt;&gt;"")*(Data!B90:AGQ90&lt;&gt;""))</f>
        <v>0</v>
      </c>
      <c r="DT75" s="2" cm="1">
        <f t="array" ref="DT75">SUMPRODUCT(--(Data!$B$146:$AGQ$146&lt;&gt;"")*(Data!B90:AGQ90&lt;&gt;""))</f>
        <v>0</v>
      </c>
      <c r="DU75" s="2" cm="1">
        <f t="array" ref="DU75">SUMPRODUCT(--(Data!$B$147:$AGQ$147&lt;&gt;"")*(Data!B90:AGQ90&lt;&gt;""))</f>
        <v>0</v>
      </c>
      <c r="DV75" s="2" cm="1">
        <f t="array" ref="DV75">SUMPRODUCT(--(Data!$B$148:$AGQ$148&lt;&gt;"")*(Data!B90:AGQ90&lt;&gt;""))</f>
        <v>6</v>
      </c>
      <c r="DW75" s="2" cm="1">
        <f t="array" ref="DW75">SUMPRODUCT(--(Data!$B$149:$AGQ$149&lt;&gt;"")*(Data!B90:AGQ90&lt;&gt;""))</f>
        <v>0</v>
      </c>
      <c r="DX75" s="2" cm="1">
        <f t="array" ref="DX75">SUMPRODUCT(--(Data!$B$150:$AGQ$150&lt;&gt;"")*(Data!B90:AGQ90&lt;&gt;""))</f>
        <v>0</v>
      </c>
      <c r="DY75" s="2" cm="1">
        <f t="array" ref="DY75">SUMPRODUCT(--(Data!$B$151:$AGQ$151&lt;&gt;"")*(Data!B90:AGQ90&lt;&gt;""))</f>
        <v>0</v>
      </c>
      <c r="DZ75" s="2" cm="1">
        <f t="array" ref="DZ75">SUMPRODUCT(--(Data!$B$152:$AGQ$152&lt;&gt;"")*(Data!B90:AGQ90&lt;&gt;""))</f>
        <v>0</v>
      </c>
      <c r="EA75" s="2" cm="1">
        <f t="array" ref="EA75">SUMPRODUCT(--(Data!$B$153:$AGQ$153&lt;&gt;"")*(Data!B90:AGQ90&lt;&gt;""))</f>
        <v>0</v>
      </c>
      <c r="EB75" s="2" cm="1">
        <f t="array" ref="EB75">SUMPRODUCT(--(Data!$B$154:$AGQ$154&lt;&gt;"")*(Data!B90:AGQ90&lt;&gt;""))</f>
        <v>18</v>
      </c>
      <c r="EC75" s="2" cm="1">
        <f t="array" ref="EC75">SUMPRODUCT(--(Data!$B$155:$AGQ$155&lt;&gt;"")*(Data!B90:AGQ90&lt;&gt;""))</f>
        <v>0</v>
      </c>
      <c r="ED75" s="2" cm="1">
        <f t="array" ref="ED75">SUMPRODUCT(--(Data!$B$156:$AGQ$156&lt;&gt;"")*(Data!B90:AGQ90&lt;&gt;""))</f>
        <v>0</v>
      </c>
      <c r="EE75" s="2" cm="1">
        <f t="array" ref="EE75">SUMPRODUCT(--(Data!$B$157:$AGQ$157&lt;&gt;"")*(Data!B90:AGQ90&lt;&gt;""))</f>
        <v>0</v>
      </c>
      <c r="EF75" s="2" cm="1">
        <f t="array" ref="EF75">SUMPRODUCT(--(Data!$B$158:$AGQ$158&lt;&gt;"")*(Data!B90:AGQ90&lt;&gt;""))</f>
        <v>0</v>
      </c>
      <c r="EG75" s="2" cm="1">
        <f t="array" ref="EG75">SUMPRODUCT(--(Data!$B$159:$AGQ$159&lt;&gt;"")*(Data!B90:AGQ90&lt;&gt;""))</f>
        <v>0</v>
      </c>
      <c r="EH75" s="2" cm="1">
        <f t="array" ref="EH75">SUMPRODUCT(--(Data!$B$160:$AGQ$160&lt;&gt;"")*(Data!B90:AGQ90&lt;&gt;""))</f>
        <v>0</v>
      </c>
      <c r="EI75" s="2" cm="1">
        <f t="array" ref="EI75">SUMPRODUCT(--(Data!$B$161:$AGQ$161&lt;&gt;"")*(Data!B90:AGQ90&lt;&gt;""))</f>
        <v>0</v>
      </c>
      <c r="EJ75" s="2" cm="1">
        <f t="array" ref="EJ75">SUMPRODUCT(--(Data!$B$162:$AGQ$162&lt;&gt;"")*(Data!B90:AGQ90&lt;&gt;""))</f>
        <v>0</v>
      </c>
      <c r="EK75" s="2" cm="1">
        <f t="array" ref="EK75">SUMPRODUCT(--(Data!$B$163:$AGQ$163&lt;&gt;"")*(Data!B90:AGQ90&lt;&gt;""))</f>
        <v>0</v>
      </c>
      <c r="EL75" s="2" cm="1">
        <f t="array" ref="EL75">SUMPRODUCT(--(Data!$B$164:$AGQ$164&lt;&gt;"")*(Data!B90:AGQ90&lt;&gt;""))</f>
        <v>0</v>
      </c>
      <c r="EM75" s="2" cm="1">
        <f t="array" ref="EM75">SUMPRODUCT(--(Data!$B$165:$AGQ$165&lt;&gt;"")*(Data!B90:AGQ90&lt;&gt;""))</f>
        <v>0</v>
      </c>
      <c r="EN75" s="2" cm="1">
        <f t="array" ref="EN75">SUMPRODUCT(--(Data!$B$166:$AGQ$166&lt;&gt;"")*(Data!B90:AGQ90&lt;&gt;""))</f>
        <v>0</v>
      </c>
      <c r="EU75" s="2" t="str">
        <f t="shared" si="2"/>
        <v>DVO</v>
      </c>
      <c r="EV75" s="2">
        <f t="shared" si="3"/>
        <v>9</v>
      </c>
    </row>
    <row r="76" spans="1:152" x14ac:dyDescent="0.25">
      <c r="A76" s="1" t="str">
        <f>Data!A91</f>
        <v>StaticMapping</v>
      </c>
      <c r="B76" s="12" t="s">
        <v>753</v>
      </c>
      <c r="C76" s="2" cm="1">
        <f t="array" ref="C76">SUMPRODUCT(--(Data!$B$25:$AGQ$25&lt;&gt;"")*(Data!B91:AGQ91&lt;&gt;""))</f>
        <v>0</v>
      </c>
      <c r="D76" s="2" cm="1">
        <f t="array" ref="D76">SUMPRODUCT(--(Data!$B$26:$AGQ$26&lt;&gt;"")*(Data!B91:AGQ91&lt;&gt;""))</f>
        <v>20</v>
      </c>
      <c r="E76" s="2" cm="1">
        <f t="array" ref="E76">SUMPRODUCT(--(Data!$B$27:$AGQ$27&lt;&gt;"")*(Data!B91:AGQ91&lt;&gt;""))</f>
        <v>0</v>
      </c>
      <c r="F76" s="2" cm="1">
        <f t="array" ref="F76">SUMPRODUCT(--(Data!$B$28:$AGQ$28&lt;&gt;"")*(Data!B91:AGQ91&lt;&gt;""))</f>
        <v>0</v>
      </c>
      <c r="G76" s="2" cm="1">
        <f t="array" ref="G76">SUMPRODUCT(--(Data!$B$29:$AGQ$29&lt;&gt;"")*(Data!B91:AGQ91&lt;&gt;""))</f>
        <v>0</v>
      </c>
      <c r="H76" s="2" cm="1">
        <f t="array" ref="H76">SUMPRODUCT(--(Data!$B$30:$AGQ$30&lt;&gt;"")*(Data!B91:AGQ91&lt;&gt;""))</f>
        <v>0</v>
      </c>
      <c r="I76" s="2" cm="1">
        <f t="array" ref="I76">SUMPRODUCT(--(Data!$B$31:$AGQ$31&lt;&gt;"")*(Data!B91:AGQ91&lt;&gt;""))</f>
        <v>0</v>
      </c>
      <c r="J76" s="2" cm="1">
        <f t="array" ref="J76">SUMPRODUCT(--(Data!$B$32:$AGQ$32&lt;&gt;"")*(Data!B91:AGQ91&lt;&gt;""))</f>
        <v>0</v>
      </c>
      <c r="K76" s="2" cm="1">
        <f t="array" ref="K76">SUMPRODUCT(--(Data!$B$33:$AGQ$33&lt;&gt;"")*(Data!B91:AGQ91&lt;&gt;""))</f>
        <v>0</v>
      </c>
      <c r="L76" s="2" cm="1">
        <f t="array" ref="L76">SUMPRODUCT(--(Data!$B$34:$AGQ$34&lt;&gt;"")*(Data!B91:AGQ91&lt;&gt;""))</f>
        <v>0</v>
      </c>
      <c r="M76" s="2" cm="1">
        <f t="array" ref="M76">SUMPRODUCT(--(Data!$B$35:$AGQ$35&lt;&gt;"")*(Data!B91:AGQ91&lt;&gt;""))</f>
        <v>0</v>
      </c>
      <c r="N76" s="2" cm="1">
        <f t="array" ref="N76">SUMPRODUCT(--(Data!$B$36:$AGQ$36&lt;&gt;"")*(Data!B91:AGQ91&lt;&gt;""))</f>
        <v>0</v>
      </c>
      <c r="O76" s="2" cm="1">
        <f t="array" ref="O76">SUMPRODUCT(--(Data!$B$37:$AGQ$37&lt;&gt;"")*(Data!B91:AGQ91&lt;&gt;""))</f>
        <v>0</v>
      </c>
      <c r="P76" s="2" cm="1">
        <f t="array" ref="P76">SUMPRODUCT(--(Data!$B$38:$AGQ$38&lt;&gt;"")*(Data!B91:AGQ91&lt;&gt;""))</f>
        <v>0</v>
      </c>
      <c r="Q76" s="2" cm="1">
        <f t="array" ref="Q76">SUMPRODUCT(--(Data!$B$39:$AGQ$39&lt;&gt;"")*(Data!B91:AGQ91&lt;&gt;""))</f>
        <v>0</v>
      </c>
      <c r="R76" s="2" cm="1">
        <f t="array" ref="R76">SUMPRODUCT(--(Data!$B$40:$AGQ$40&lt;&gt;"")*(Data!B91:AGQ91&lt;&gt;""))</f>
        <v>0</v>
      </c>
      <c r="S76" s="2" cm="1">
        <f t="array" ref="S76">SUMPRODUCT(--(Data!$B$41:$AGQ$41&lt;&gt;"")*(Data!B91:AGQ91&lt;&gt;""))</f>
        <v>20</v>
      </c>
      <c r="T76" s="2" cm="1">
        <f t="array" ref="T76">SUMPRODUCT(--(Data!$B$42:$AGQ$42&lt;&gt;"")*(Data!B91:AGQ91&lt;&gt;""))</f>
        <v>0</v>
      </c>
      <c r="U76" s="2" cm="1">
        <f t="array" ref="U76">SUMPRODUCT(--(Data!$B$43:$AGQ$43&lt;&gt;"")*(Data!B91:AGQ91&lt;&gt;""))</f>
        <v>20</v>
      </c>
      <c r="V76" s="2" cm="1">
        <f t="array" ref="V76">SUMPRODUCT(--(Data!$B$44:$AGQ$44&lt;&gt;"")*(Data!B91:AGQ91&lt;&gt;""))</f>
        <v>0</v>
      </c>
      <c r="W76" s="2" cm="1">
        <f t="array" ref="W76">SUMPRODUCT(--(Data!$B$45:$AGQ$45&lt;&gt;"")*(Data!B91:AGQ91&lt;&gt;""))</f>
        <v>0</v>
      </c>
      <c r="X76" s="2" cm="1">
        <f t="array" ref="X76">SUMPRODUCT(--(Data!$B$46:$AGQ$46&lt;&gt;"")*(Data!B91:AGQ91&lt;&gt;""))</f>
        <v>0</v>
      </c>
      <c r="Y76" s="2" cm="1">
        <f t="array" ref="Y76">SUMPRODUCT(--(Data!$B$47:$AGQ$47&lt;&gt;"")*(Data!B91:AGQ91&lt;&gt;""))</f>
        <v>0</v>
      </c>
      <c r="Z76" s="2" cm="1">
        <f t="array" ref="Z76">SUMPRODUCT(--(Data!$B$48:$AGQ$48&lt;&gt;"")*(Data!B91:AGQ91&lt;&gt;""))</f>
        <v>0</v>
      </c>
      <c r="AA76" s="2" cm="1">
        <f t="array" ref="AA76">SUMPRODUCT(--(Data!$B$49:$AGQ$49&lt;&gt;"")*(Data!B91:AGQ91&lt;&gt;""))</f>
        <v>0</v>
      </c>
      <c r="AB76" s="2" cm="1">
        <f t="array" ref="AB76">SUMPRODUCT(--(Data!$B$50:$AGQ$50&lt;&gt;"")*(Data!B91:AGQ91&lt;&gt;""))</f>
        <v>0</v>
      </c>
      <c r="AC76" s="2" cm="1">
        <f t="array" ref="AC76">SUMPRODUCT(--(Data!$B$51:$AGQ$51&lt;&gt;"")*(Data!B91:AGQ91&lt;&gt;""))</f>
        <v>0</v>
      </c>
      <c r="AD76" s="2" cm="1">
        <f t="array" ref="AD76">SUMPRODUCT(--(Data!$B$52:$AGQ$52&lt;&gt;"")*(Data!B91:AGQ91&lt;&gt;""))</f>
        <v>0</v>
      </c>
      <c r="AE76" s="2" cm="1">
        <f t="array" ref="AE76">SUMPRODUCT(--(Data!$B$53:$AGQ$53&lt;&gt;"")*(Data!B91:AGQ91&lt;&gt;""))</f>
        <v>0</v>
      </c>
      <c r="AF76" s="2" cm="1">
        <f t="array" ref="AF76">SUMPRODUCT(--(Data!$B$54:$AGQ$54&lt;&gt;"")*(Data!B91:AGQ91&lt;&gt;""))</f>
        <v>0</v>
      </c>
      <c r="AG76" s="2" cm="1">
        <f t="array" ref="AG76">SUMPRODUCT(--(Data!$B$55:$AGQ$55&lt;&gt;"")*(Data!B91:AGQ91&lt;&gt;""))</f>
        <v>0</v>
      </c>
      <c r="AH76" s="2" cm="1">
        <f t="array" ref="AH76">SUMPRODUCT(--(Data!$B$56:$AGQ$56&lt;&gt;"")*(Data!B91:AGQ91&lt;&gt;""))</f>
        <v>0</v>
      </c>
      <c r="AI76" s="2" cm="1">
        <f t="array" ref="AI76">SUMPRODUCT(--(Data!$B$57:$AGQ$57&lt;&gt;"")*(Data!B91:AGQ91&lt;&gt;""))</f>
        <v>0</v>
      </c>
      <c r="AJ76" s="2" cm="1">
        <f t="array" ref="AJ76">SUMPRODUCT(--(Data!$B$58:$AGQ$58&lt;&gt;"")*(Data!B91:AGQ91&lt;&gt;""))</f>
        <v>0</v>
      </c>
      <c r="AK76" s="2" cm="1">
        <f t="array" ref="AK76">SUMPRODUCT(--(Data!$B$59:$AGQ$59&lt;&gt;"")*(Data!B91:AGQ91&lt;&gt;""))</f>
        <v>0</v>
      </c>
      <c r="AL76" s="2" cm="1">
        <f t="array" ref="AL76">SUMPRODUCT(--(Data!$B$60:$AGQ$60&lt;&gt;"")*(Data!B91:AGQ91&lt;&gt;""))</f>
        <v>0</v>
      </c>
      <c r="AM76" s="2" cm="1">
        <f t="array" ref="AM76">SUMPRODUCT(--(Data!$B$61:$AGQ$61&lt;&gt;"")*(Data!B91:AGQ91&lt;&gt;""))</f>
        <v>0</v>
      </c>
      <c r="AN76" s="2" cm="1">
        <f t="array" ref="AN76">SUMPRODUCT(--(Data!$B$62:$AGQ$62&lt;&gt;"")*(Data!B91:AGQ91&lt;&gt;""))</f>
        <v>0</v>
      </c>
      <c r="AO76" s="2" cm="1">
        <f t="array" ref="AO76">SUMPRODUCT(--(Data!$B$63:$AGQ$63&lt;&gt;"")*(Data!B91:AGQ91&lt;&gt;""))</f>
        <v>0</v>
      </c>
      <c r="AP76" s="2" cm="1">
        <f t="array" ref="AP76">SUMPRODUCT(--(Data!$B$64:$AGQ$64&lt;&gt;"")*(Data!B91:AGQ91&lt;&gt;""))</f>
        <v>0</v>
      </c>
      <c r="AQ76" s="2" cm="1">
        <f t="array" ref="AQ76">SUMPRODUCT(--(Data!$B$65:$AGQ$65&lt;&gt;"")*(Data!B91:AGQ91&lt;&gt;""))</f>
        <v>0</v>
      </c>
      <c r="AR76" s="2" cm="1">
        <f t="array" ref="AR76">SUMPRODUCT(--(Data!$B$66:$AGQ$66&lt;&gt;"")*(Data!B91:AGQ91&lt;&gt;""))</f>
        <v>0</v>
      </c>
      <c r="AS76" s="2" cm="1">
        <f t="array" ref="AS76">SUMPRODUCT(--(Data!$B$67:$AGQ$67&lt;&gt;"")*(Data!B91:AGQ91&lt;&gt;""))</f>
        <v>0</v>
      </c>
      <c r="AT76" s="2" cm="1">
        <f t="array" ref="AT76">SUMPRODUCT(--(Data!$B$68:$AGQ$68&lt;&gt;"")*(Data!B91:AGQ91&lt;&gt;""))</f>
        <v>0</v>
      </c>
      <c r="AU76" s="2" cm="1">
        <f t="array" ref="AU76">SUMPRODUCT(--(Data!$B$69:$AGQ$69&lt;&gt;"")*(Data!B91:AGQ91&lt;&gt;""))</f>
        <v>0</v>
      </c>
      <c r="AV76" s="2" cm="1">
        <f t="array" ref="AV76">SUMPRODUCT(--(Data!$B$70:$AGQ$70&lt;&gt;"")*(Data!B91:AGQ91&lt;&gt;""))</f>
        <v>0</v>
      </c>
      <c r="AW76" s="2" cm="1">
        <f t="array" ref="AW76">SUMPRODUCT(--(Data!$B$71:$AGQ$71&lt;&gt;"")*(Data!B91:AGQ91&lt;&gt;""))</f>
        <v>0</v>
      </c>
      <c r="AX76" s="2" cm="1">
        <f t="array" ref="AX76">SUMPRODUCT(--(Data!$B$72:$AGQ$72&lt;&gt;"")*(Data!B91:AGQ91&lt;&gt;""))</f>
        <v>0</v>
      </c>
      <c r="AY76" s="2" cm="1">
        <f t="array" ref="AY76">SUMPRODUCT(--(Data!$B$73:$AGQ$73&lt;&gt;"")*(Data!B91:AGQ91&lt;&gt;""))</f>
        <v>0</v>
      </c>
      <c r="AZ76" s="2" cm="1">
        <f t="array" ref="AZ76">SUMPRODUCT(--(Data!$B$74:$AGQ$74&lt;&gt;"")*(Data!B91:AGQ91&lt;&gt;""))</f>
        <v>0</v>
      </c>
      <c r="BA76" s="2" cm="1">
        <f t="array" ref="BA76">SUMPRODUCT(--(Data!$B$75:$AGQ$75&lt;&gt;"")*(Data!B91:AGQ91&lt;&gt;""))</f>
        <v>0</v>
      </c>
      <c r="BB76" s="2" cm="1">
        <f t="array" ref="BB76">SUMPRODUCT(--(Data!$B$76:$AGQ$76&lt;&gt;"")*(Data!B91:AGQ91&lt;&gt;""))</f>
        <v>0</v>
      </c>
      <c r="BC76" s="2" cm="1">
        <f t="array" ref="BC76">SUMPRODUCT(--(Data!$B$77:$AGQ$77&lt;&gt;"")*(Data!B91:AGQ91&lt;&gt;""))</f>
        <v>0</v>
      </c>
      <c r="BD76" s="2" cm="1">
        <f t="array" ref="BD76">SUMPRODUCT(--(Data!$B$78:$AGQ$78&lt;&gt;"")*(Data!B91:AGQ91&lt;&gt;""))</f>
        <v>0</v>
      </c>
      <c r="BE76" s="2" cm="1">
        <f t="array" ref="BE76">SUMPRODUCT(--(Data!$B$79:$AGQ$79&lt;&gt;"")*(Data!B91:AGQ91&lt;&gt;""))</f>
        <v>0</v>
      </c>
      <c r="BF76" s="2" cm="1">
        <f t="array" ref="BF76">SUMPRODUCT(--(Data!$B$80:$AGQ$80&lt;&gt;"")*(Data!B91:AGQ91&lt;&gt;""))</f>
        <v>0</v>
      </c>
      <c r="BG76" s="2" cm="1">
        <f t="array" ref="BG76">SUMPRODUCT(--(Data!$B$81:$AGQ$81&lt;&gt;"")*(Data!B91:AGQ91&lt;&gt;""))</f>
        <v>0</v>
      </c>
      <c r="BH76" s="2" cm="1">
        <f t="array" ref="BH76">SUMPRODUCT(--(Data!$B$82:$AGQ$82&lt;&gt;"")*(Data!B91:AGQ91&lt;&gt;""))</f>
        <v>0</v>
      </c>
      <c r="BI76" s="2" cm="1">
        <f t="array" ref="BI76">SUMPRODUCT(--(Data!$B$83:$AGQ$83&lt;&gt;"")*(Data!B91:AGQ91&lt;&gt;""))</f>
        <v>0</v>
      </c>
      <c r="BJ76" s="2" cm="1">
        <f t="array" ref="BJ76">SUMPRODUCT(--(Data!$B$84:$AGQ$84&lt;&gt;"")*(Data!B91:AGQ91&lt;&gt;""))</f>
        <v>0</v>
      </c>
      <c r="BK76" s="2" cm="1">
        <f t="array" ref="BK76">SUMPRODUCT(--(Data!$B$85:$AGQ$85&lt;&gt;"")*(Data!B91:AGQ91&lt;&gt;""))</f>
        <v>0</v>
      </c>
      <c r="BL76" s="2" cm="1">
        <f t="array" ref="BL76">SUMPRODUCT(--(Data!$B$86:$AGQ$86&lt;&gt;"")*(Data!B91:AGQ91&lt;&gt;""))</f>
        <v>0</v>
      </c>
      <c r="BM76" s="2" cm="1">
        <f t="array" ref="BM76">SUMPRODUCT(--(Data!$B$87:$AGQ$87&lt;&gt;"")*(Data!B91:AGQ91&lt;&gt;""))</f>
        <v>0</v>
      </c>
      <c r="BN76" s="2" cm="1">
        <f t="array" ref="BN76">SUMPRODUCT(--(Data!$B$88:$AGQ$88&lt;&gt;"")*(Data!B91:AGQ91&lt;&gt;""))</f>
        <v>0</v>
      </c>
      <c r="BO76" s="2" cm="1">
        <f t="array" ref="BO76">SUMPRODUCT(--(Data!$B$89:$AGQ$89&lt;&gt;"")*(Data!B91:AGQ91&lt;&gt;""))</f>
        <v>0</v>
      </c>
      <c r="BP76" s="2" cm="1">
        <f t="array" ref="BP76">SUMPRODUCT(--(Data!$B$90:$AGQ$90&lt;&gt;"")*(Data!B91:AGQ91&lt;&gt;""))</f>
        <v>0</v>
      </c>
      <c r="BQ76" s="208"/>
      <c r="BR76" s="2" cm="1">
        <f t="array" ref="BR76">SUMPRODUCT(--(Data!$B$92:$AGQ$92&lt;&gt;"")*(Data!B91:AGQ91&lt;&gt;""))</f>
        <v>0</v>
      </c>
      <c r="BS76" s="2" cm="1">
        <f t="array" ref="BS76">SUMPRODUCT(--(Data!$B$93:$AGQ$93&lt;&gt;"")*(Data!B91:AGQ91&lt;&gt;""))</f>
        <v>0</v>
      </c>
      <c r="BT76" s="2" cm="1">
        <f t="array" ref="BT76">SUMPRODUCT(--(Data!$B$94:$AGQ$94&lt;&gt;"")*(Data!B91:AGQ91&lt;&gt;""))</f>
        <v>0</v>
      </c>
      <c r="BU76" s="2" cm="1">
        <f t="array" ref="BU76">SUMPRODUCT(--(Data!$B$95:$AGQ$95&lt;&gt;"")*(Data!B91:AGQ91&lt;&gt;""))</f>
        <v>0</v>
      </c>
      <c r="BV76" s="2" cm="1">
        <f t="array" ref="BV76">SUMPRODUCT(--(Data!$B$96:$AGQ$96&lt;&gt;"")*(Data!B91:AGQ91&lt;&gt;""))</f>
        <v>0</v>
      </c>
      <c r="BW76" s="2" cm="1">
        <f t="array" ref="BW76">SUMPRODUCT(--(Data!$B$97:$AGQ$97&lt;&gt;"")*(Data!B91:AGQ91&lt;&gt;""))</f>
        <v>0</v>
      </c>
      <c r="BX76" s="2" cm="1">
        <f t="array" ref="BX76">SUMPRODUCT(--(Data!$B$98:$AGQ$98&lt;&gt;"")*(Data!B91:AGQ91&lt;&gt;""))</f>
        <v>0</v>
      </c>
      <c r="BY76" s="2" cm="1">
        <f t="array" ref="BY76">SUMPRODUCT(--(Data!$B$99:$AGQ$99&lt;&gt;"")*(Data!B91:AGQ91&lt;&gt;""))</f>
        <v>0</v>
      </c>
      <c r="BZ76" s="2" cm="1">
        <f t="array" ref="BZ76">SUMPRODUCT(--(Data!$B$100:$AGQ$100&lt;&gt;"")*(Data!B91:AGQ91&lt;&gt;""))</f>
        <v>0</v>
      </c>
      <c r="CA76" s="2" cm="1">
        <f t="array" ref="CA76">SUMPRODUCT(--(Data!$B$101:$AGQ$101&lt;&gt;"")*(Data!B91:AGQ91&lt;&gt;""))</f>
        <v>0</v>
      </c>
      <c r="CB76" s="2" cm="1">
        <f t="array" ref="CB76">SUMPRODUCT(--(Data!$B$102:$AGQ$102&lt;&gt;"")*(Data!B91:AGQ91&lt;&gt;""))</f>
        <v>0</v>
      </c>
      <c r="CC76" s="2" cm="1">
        <f t="array" ref="CC76">SUMPRODUCT(--(Data!$B$103:$AGQ$103&lt;&gt;"")*(Data!B91:AGQ91&lt;&gt;""))</f>
        <v>0</v>
      </c>
      <c r="CD76" s="2" cm="1">
        <f t="array" ref="CD76">SUMPRODUCT(--(Data!$B$104:$AGQ$104&lt;&gt;"")*(Data!B91:AGQ91&lt;&gt;""))</f>
        <v>0</v>
      </c>
      <c r="CE76" s="2" cm="1">
        <f t="array" ref="CE76">SUMPRODUCT(--(Data!$B$105:$AGQ$105&lt;&gt;"")*(Data!B91:AGQ91&lt;&gt;""))</f>
        <v>0</v>
      </c>
      <c r="CF76" s="2" cm="1">
        <f t="array" ref="CF76">SUMPRODUCT(--(Data!$B$106:$AGQ$106&lt;&gt;"")*(Data!B91:AGQ91&lt;&gt;""))</f>
        <v>0</v>
      </c>
      <c r="CG76" s="2" cm="1">
        <f t="array" ref="CG76">SUMPRODUCT(--(Data!$B$107:$AGQ$107&lt;&gt;"")*(Data!B91:AGQ91&lt;&gt;""))</f>
        <v>0</v>
      </c>
      <c r="CH76" s="2" cm="1">
        <f t="array" ref="CH76">SUMPRODUCT(--(Data!$B$108:$AGQ$108&lt;&gt;"")*(Data!B91:AGQ91&lt;&gt;""))</f>
        <v>0</v>
      </c>
      <c r="CI76" s="2" cm="1">
        <f t="array" ref="CI76">SUMPRODUCT(--(Data!$B$109:$AGQ$109&lt;&gt;"")*(Data!B91:AGQ91&lt;&gt;""))</f>
        <v>0</v>
      </c>
      <c r="CJ76" s="2" cm="1">
        <f t="array" ref="CJ76">SUMPRODUCT(--(Data!$B$110:$AGQ$110&lt;&gt;"")*(Data!B91:AGQ91&lt;&gt;""))</f>
        <v>0</v>
      </c>
      <c r="CK76" s="2" cm="1">
        <f t="array" ref="CK76">SUMPRODUCT(--(Data!$B$111:$AGQ$111&lt;&gt;"")*(Data!B91:AGQ91&lt;&gt;""))</f>
        <v>0</v>
      </c>
      <c r="CL76" s="2" cm="1">
        <f t="array" ref="CL76">SUMPRODUCT(--(Data!$B$112:$AGQ$112&lt;&gt;"")*(Data!B91:AGQ91&lt;&gt;""))</f>
        <v>0</v>
      </c>
      <c r="CM76" s="2" cm="1">
        <f t="array" ref="CM76">SUMPRODUCT(--(Data!$B$113:$AGQ$113&lt;&gt;"")*(Data!B91:AGQ91&lt;&gt;""))</f>
        <v>0</v>
      </c>
      <c r="CN76" s="2" cm="1">
        <f t="array" ref="CN76">SUMPRODUCT(--(Data!$B$114:$AGQ$114&lt;&gt;"")*(Data!B91:AGQ91&lt;&gt;""))</f>
        <v>0</v>
      </c>
      <c r="CO76" s="2" cm="1">
        <f t="array" ref="CO76">SUMPRODUCT(--(Data!$B$115:$AGQ$115&lt;&gt;"")*(Data!B91:AGQ91&lt;&gt;""))</f>
        <v>0</v>
      </c>
      <c r="CP76" s="2" cm="1">
        <f t="array" ref="CP76">SUMPRODUCT(--(Data!$B$116:$AGQ$116&lt;&gt;"")*(Data!B91:AGQ91&lt;&gt;""))</f>
        <v>0</v>
      </c>
      <c r="CQ76" s="2" cm="1">
        <f t="array" ref="CQ76">SUMPRODUCT(--(Data!$B$117:$AGQ$117&lt;&gt;"")*(Data!B91:AGQ91&lt;&gt;""))</f>
        <v>0</v>
      </c>
      <c r="CR76" s="2" cm="1">
        <f t="array" ref="CR76">SUMPRODUCT(--(Data!$B$118:$AGQ$118&lt;&gt;"")*(Data!B91:AGQ91&lt;&gt;""))</f>
        <v>0</v>
      </c>
      <c r="CS76" s="2" cm="1">
        <f t="array" ref="CS76">SUMPRODUCT(--(Data!$B$119:$AGQ$119&lt;&gt;"")*(Data!B91:AGQ91&lt;&gt;""))</f>
        <v>0</v>
      </c>
      <c r="CT76" s="2" cm="1">
        <f t="array" ref="CT76">SUMPRODUCT(--(Data!$B$120:$AGQ$120&lt;&gt;"")*(Data!B91:AGQ91&lt;&gt;""))</f>
        <v>0</v>
      </c>
      <c r="CU76" s="2" cm="1">
        <f t="array" ref="CU76">SUMPRODUCT(--(Data!$B$121:$AGQ$121&lt;&gt;"")*(Data!B91:AGQ91&lt;&gt;""))</f>
        <v>0</v>
      </c>
      <c r="CV76" s="2" cm="1">
        <f t="array" ref="CV76">SUMPRODUCT(--(Data!$B$122:$AGQ$122&lt;&gt;"")*(Data!B91:AGQ91&lt;&gt;""))</f>
        <v>0</v>
      </c>
      <c r="CW76" s="2" cm="1">
        <f t="array" ref="CW76">SUMPRODUCT(--(Data!$B$123:$AGQ$123&lt;&gt;"")*(Data!B91:AGQ91&lt;&gt;""))</f>
        <v>0</v>
      </c>
      <c r="CX76" s="2" cm="1">
        <f t="array" ref="CX76">SUMPRODUCT(--(Data!$B$124:$AGQ$124&lt;&gt;"")*(Data!B91:AGQ91&lt;&gt;""))</f>
        <v>0</v>
      </c>
      <c r="CY76" s="2" cm="1">
        <f t="array" ref="CY76">SUMPRODUCT(--(Data!$B$125:$AGQ$125&lt;&gt;"")*(Data!B91:AGQ91&lt;&gt;""))</f>
        <v>0</v>
      </c>
      <c r="CZ76" s="2" cm="1">
        <f t="array" ref="CZ76">SUMPRODUCT(--(Data!$B$126:$AGQ$126&lt;&gt;"")*(Data!B91:AGQ91&lt;&gt;""))</f>
        <v>0</v>
      </c>
      <c r="DA76" s="2" cm="1">
        <f t="array" ref="DA76">SUMPRODUCT(--(Data!$B$127:$AGQ$127&lt;&gt;"")*(Data!B91:AGQ91&lt;&gt;""))</f>
        <v>0</v>
      </c>
      <c r="DB76" s="2" cm="1">
        <f t="array" ref="DB76">SUMPRODUCT(--(Data!$B$128:$AGQ$128&lt;&gt;"")*(Data!B91:AGQ91&lt;&gt;""))</f>
        <v>0</v>
      </c>
      <c r="DC76" s="2" cm="1">
        <f t="array" ref="DC76">SUMPRODUCT(--(Data!$B$129:$AGQ$129&lt;&gt;"")*(Data!B91:AGQ91&lt;&gt;""))</f>
        <v>0</v>
      </c>
      <c r="DD76" s="2" cm="1">
        <f t="array" ref="DD76">SUMPRODUCT(--(Data!$B$130:$AGQ$130&lt;&gt;"")*(Data!B91:AGQ91&lt;&gt;""))</f>
        <v>0</v>
      </c>
      <c r="DE76" s="2" cm="1">
        <f t="array" ref="DE76">SUMPRODUCT(--(Data!$B$131:$AGQ$131&lt;&gt;"")*(Data!B91:AGQ91&lt;&gt;""))</f>
        <v>0</v>
      </c>
      <c r="DF76" s="2" cm="1">
        <f t="array" ref="DF76">SUMPRODUCT(--(Data!$B$132:$AGQ$132&lt;&gt;"")*(Data!B91:AGQ91&lt;&gt;""))</f>
        <v>0</v>
      </c>
      <c r="DG76" s="2" cm="1">
        <f t="array" ref="DG76">SUMPRODUCT(--(Data!$B$133:$AGQ$133&lt;&gt;"")*(Data!B91:AGQ91&lt;&gt;""))</f>
        <v>0</v>
      </c>
      <c r="DH76" s="2" cm="1">
        <f t="array" ref="DH76">SUMPRODUCT(--(Data!$B$134:$AGQ$134&lt;&gt;"")*(Data!B91:AGQ91&lt;&gt;""))</f>
        <v>0</v>
      </c>
      <c r="DI76" s="2" cm="1">
        <f t="array" ref="DI76">SUMPRODUCT(--(Data!$B$135:$AGQ$135&lt;&gt;"")*(Data!B91:AGQ91&lt;&gt;""))</f>
        <v>0</v>
      </c>
      <c r="DJ76" s="2" cm="1">
        <f t="array" ref="DJ76">SUMPRODUCT(--(Data!$B$136:$AGQ$136&lt;&gt;"")*(Data!B91:AGQ91&lt;&gt;""))</f>
        <v>0</v>
      </c>
      <c r="DK76" s="2" cm="1">
        <f t="array" ref="DK76">SUMPRODUCT(--(Data!$B$137:$AGQ$137&lt;&gt;"")*(Data!B91:AGQ91&lt;&gt;""))</f>
        <v>0</v>
      </c>
      <c r="DL76" s="2" cm="1">
        <f t="array" ref="DL76">SUMPRODUCT(--(Data!$B$138:$AGQ$138&lt;&gt;"")*(Data!B91:AGQ91&lt;&gt;""))</f>
        <v>0</v>
      </c>
      <c r="DM76" s="2" cm="1">
        <f t="array" ref="DM76">SUMPRODUCT(--(Data!$B$139:$AGQ$139&lt;&gt;"")*(Data!B91:AGQ91&lt;&gt;""))</f>
        <v>0</v>
      </c>
      <c r="DN76" s="2" cm="1">
        <f t="array" ref="DN76">SUMPRODUCT(--(Data!$B$140:$AGQ$140&lt;&gt;"")*(Data!B91:AGQ91&lt;&gt;""))</f>
        <v>0</v>
      </c>
      <c r="DO76" s="2" cm="1">
        <f t="array" ref="DO76">SUMPRODUCT(--(Data!$B$141:$AGQ$141&lt;&gt;"")*(Data!B91:AGQ91&lt;&gt;""))</f>
        <v>0</v>
      </c>
      <c r="DP76" s="2" cm="1">
        <f t="array" ref="DP76">SUMPRODUCT(--(Data!$B$142:$AGQ$142&lt;&gt;"")*(Data!B91:AGQ91&lt;&gt;""))</f>
        <v>0</v>
      </c>
      <c r="DQ76" s="2" cm="1">
        <f t="array" ref="DQ76">SUMPRODUCT(--(Data!$B$143:$AGQ$143&lt;&gt;"")*(Data!B91:AGQ91&lt;&gt;""))</f>
        <v>0</v>
      </c>
      <c r="DR76" s="2" cm="1">
        <f t="array" ref="DR76">SUMPRODUCT(--(Data!$B$144:$AGQ$144&lt;&gt;"")*(Data!B91:AGQ91&lt;&gt;""))</f>
        <v>0</v>
      </c>
      <c r="DS76" s="2" cm="1">
        <f t="array" ref="DS76">SUMPRODUCT(--(Data!$B$145:$AGQ$145&lt;&gt;"")*(Data!B91:AGQ91&lt;&gt;""))</f>
        <v>0</v>
      </c>
      <c r="DT76" s="2" cm="1">
        <f t="array" ref="DT76">SUMPRODUCT(--(Data!$B$146:$AGQ$146&lt;&gt;"")*(Data!B91:AGQ91&lt;&gt;""))</f>
        <v>0</v>
      </c>
      <c r="DU76" s="2" cm="1">
        <f t="array" ref="DU76">SUMPRODUCT(--(Data!$B$147:$AGQ$147&lt;&gt;"")*(Data!B91:AGQ91&lt;&gt;""))</f>
        <v>0</v>
      </c>
      <c r="DV76" s="2" cm="1">
        <f t="array" ref="DV76">SUMPRODUCT(--(Data!$B$148:$AGQ$148&lt;&gt;"")*(Data!B91:AGQ91&lt;&gt;""))</f>
        <v>0</v>
      </c>
      <c r="DW76" s="2" cm="1">
        <f t="array" ref="DW76">SUMPRODUCT(--(Data!$B$149:$AGQ$149&lt;&gt;"")*(Data!B91:AGQ91&lt;&gt;""))</f>
        <v>0</v>
      </c>
      <c r="DX76" s="2" cm="1">
        <f t="array" ref="DX76">SUMPRODUCT(--(Data!$B$150:$AGQ$150&lt;&gt;"")*(Data!B91:AGQ91&lt;&gt;""))</f>
        <v>0</v>
      </c>
      <c r="DY76" s="2" cm="1">
        <f t="array" ref="DY76">SUMPRODUCT(--(Data!$B$151:$AGQ$151&lt;&gt;"")*(Data!B91:AGQ91&lt;&gt;""))</f>
        <v>0</v>
      </c>
      <c r="DZ76" s="2" cm="1">
        <f t="array" ref="DZ76">SUMPRODUCT(--(Data!$B$152:$AGQ$152&lt;&gt;"")*(Data!B91:AGQ91&lt;&gt;""))</f>
        <v>0</v>
      </c>
      <c r="EA76" s="2" cm="1">
        <f t="array" ref="EA76">SUMPRODUCT(--(Data!$B$153:$AGQ$153&lt;&gt;"")*(Data!B91:AGQ91&lt;&gt;""))</f>
        <v>0</v>
      </c>
      <c r="EB76" s="2" cm="1">
        <f t="array" ref="EB76">SUMPRODUCT(--(Data!$B$154:$AGQ$154&lt;&gt;"")*(Data!B91:AGQ91&lt;&gt;""))</f>
        <v>0</v>
      </c>
      <c r="EC76" s="2" cm="1">
        <f t="array" ref="EC76">SUMPRODUCT(--(Data!$B$155:$AGQ$155&lt;&gt;"")*(Data!B91:AGQ91&lt;&gt;""))</f>
        <v>0</v>
      </c>
      <c r="ED76" s="2" cm="1">
        <f t="array" ref="ED76">SUMPRODUCT(--(Data!$B$156:$AGQ$156&lt;&gt;"")*(Data!B91:AGQ91&lt;&gt;""))</f>
        <v>0</v>
      </c>
      <c r="EE76" s="2" cm="1">
        <f t="array" ref="EE76">SUMPRODUCT(--(Data!$B$157:$AGQ$157&lt;&gt;"")*(Data!B91:AGQ91&lt;&gt;""))</f>
        <v>0</v>
      </c>
      <c r="EF76" s="2" cm="1">
        <f t="array" ref="EF76">SUMPRODUCT(--(Data!$B$158:$AGQ$158&lt;&gt;"")*(Data!B91:AGQ91&lt;&gt;""))</f>
        <v>0</v>
      </c>
      <c r="EG76" s="2" cm="1">
        <f t="array" ref="EG76">SUMPRODUCT(--(Data!$B$159:$AGQ$159&lt;&gt;"")*(Data!B91:AGQ91&lt;&gt;""))</f>
        <v>0</v>
      </c>
      <c r="EH76" s="2" cm="1">
        <f t="array" ref="EH76">SUMPRODUCT(--(Data!$B$160:$AGQ$160&lt;&gt;"")*(Data!B91:AGQ91&lt;&gt;""))</f>
        <v>0</v>
      </c>
      <c r="EI76" s="2" cm="1">
        <f t="array" ref="EI76">SUMPRODUCT(--(Data!$B$161:$AGQ$161&lt;&gt;"")*(Data!B91:AGQ91&lt;&gt;""))</f>
        <v>0</v>
      </c>
      <c r="EJ76" s="2" cm="1">
        <f t="array" ref="EJ76">SUMPRODUCT(--(Data!$B$162:$AGQ$162&lt;&gt;"")*(Data!B91:AGQ91&lt;&gt;""))</f>
        <v>0</v>
      </c>
      <c r="EK76" s="2" cm="1">
        <f t="array" ref="EK76">SUMPRODUCT(--(Data!$B$163:$AGQ$163&lt;&gt;"")*(Data!B91:AGQ91&lt;&gt;""))</f>
        <v>0</v>
      </c>
      <c r="EL76" s="2" cm="1">
        <f t="array" ref="EL76">SUMPRODUCT(--(Data!$B$164:$AGQ$164&lt;&gt;"")*(Data!B91:AGQ91&lt;&gt;""))</f>
        <v>0</v>
      </c>
      <c r="EM76" s="2" cm="1">
        <f t="array" ref="EM76">SUMPRODUCT(--(Data!$B$165:$AGQ$165&lt;&gt;"")*(Data!B91:AGQ91&lt;&gt;""))</f>
        <v>0</v>
      </c>
      <c r="EN76" s="2" cm="1">
        <f t="array" ref="EN76">SUMPRODUCT(--(Data!$B$166:$AGQ$166&lt;&gt;"")*(Data!B91:AGQ91&lt;&gt;""))</f>
        <v>0</v>
      </c>
      <c r="EU76" s="2" t="str">
        <f t="shared" si="2"/>
        <v>Fovis</v>
      </c>
      <c r="EV76" s="2">
        <f t="shared" si="3"/>
        <v>9</v>
      </c>
    </row>
    <row r="77" spans="1:152" x14ac:dyDescent="0.25">
      <c r="A77" s="1" t="str">
        <f>Data!A92</f>
        <v>Gmapping</v>
      </c>
      <c r="B77" s="12" t="s">
        <v>501</v>
      </c>
      <c r="C77" s="2" cm="1">
        <f t="array" ref="C77">SUMPRODUCT(--(Data!$B$25:$AGQ$25&lt;&gt;"")*(Data!B92:AGQ92&lt;&gt;""))</f>
        <v>0</v>
      </c>
      <c r="D77" s="2" cm="1">
        <f t="array" ref="D77">SUMPRODUCT(--(Data!$B$26:$AGQ$26&lt;&gt;"")*(Data!B92:AGQ92&lt;&gt;""))</f>
        <v>18</v>
      </c>
      <c r="E77" s="2" cm="1">
        <f t="array" ref="E77">SUMPRODUCT(--(Data!$B$27:$AGQ$27&lt;&gt;"")*(Data!B92:AGQ92&lt;&gt;""))</f>
        <v>0</v>
      </c>
      <c r="F77" s="2" cm="1">
        <f t="array" ref="F77">SUMPRODUCT(--(Data!$B$28:$AGQ$28&lt;&gt;"")*(Data!B92:AGQ92&lt;&gt;""))</f>
        <v>0</v>
      </c>
      <c r="G77" s="2" cm="1">
        <f t="array" ref="G77">SUMPRODUCT(--(Data!$B$29:$AGQ$29&lt;&gt;"")*(Data!B92:AGQ92&lt;&gt;""))</f>
        <v>0</v>
      </c>
      <c r="H77" s="2" cm="1">
        <f t="array" ref="H77">SUMPRODUCT(--(Data!$B$30:$AGQ$30&lt;&gt;"")*(Data!B92:AGQ92&lt;&gt;""))</f>
        <v>0</v>
      </c>
      <c r="I77" s="2" cm="1">
        <f t="array" ref="I77">SUMPRODUCT(--(Data!$B$31:$AGQ$31&lt;&gt;"")*(Data!B92:AGQ92&lt;&gt;""))</f>
        <v>0</v>
      </c>
      <c r="J77" s="2" cm="1">
        <f t="array" ref="J77">SUMPRODUCT(--(Data!$B$32:$AGQ$32&lt;&gt;"")*(Data!B92:AGQ92&lt;&gt;""))</f>
        <v>0</v>
      </c>
      <c r="K77" s="2" cm="1">
        <f t="array" ref="K77">SUMPRODUCT(--(Data!$B$33:$AGQ$33&lt;&gt;"")*(Data!B92:AGQ92&lt;&gt;""))</f>
        <v>0</v>
      </c>
      <c r="L77" s="2" cm="1">
        <f t="array" ref="L77">SUMPRODUCT(--(Data!$B$34:$AGQ$34&lt;&gt;"")*(Data!B92:AGQ92&lt;&gt;""))</f>
        <v>0</v>
      </c>
      <c r="M77" s="2" cm="1">
        <f t="array" ref="M77">SUMPRODUCT(--(Data!$B$35:$AGQ$35&lt;&gt;"")*(Data!B92:AGQ92&lt;&gt;""))</f>
        <v>0</v>
      </c>
      <c r="N77" s="2" cm="1">
        <f t="array" ref="N77">SUMPRODUCT(--(Data!$B$36:$AGQ$36&lt;&gt;"")*(Data!B92:AGQ92&lt;&gt;""))</f>
        <v>0</v>
      </c>
      <c r="O77" s="2" cm="1">
        <f t="array" ref="O77">SUMPRODUCT(--(Data!$B$37:$AGQ$37&lt;&gt;"")*(Data!B92:AGQ92&lt;&gt;""))</f>
        <v>0</v>
      </c>
      <c r="P77" s="2" cm="1">
        <f t="array" ref="P77">SUMPRODUCT(--(Data!$B$38:$AGQ$38&lt;&gt;"")*(Data!B92:AGQ92&lt;&gt;""))</f>
        <v>0</v>
      </c>
      <c r="Q77" s="2" cm="1">
        <f t="array" ref="Q77">SUMPRODUCT(--(Data!$B$39:$AGQ$39&lt;&gt;"")*(Data!B92:AGQ92&lt;&gt;""))</f>
        <v>0</v>
      </c>
      <c r="R77" s="2" cm="1">
        <f t="array" ref="R77">SUMPRODUCT(--(Data!$B$40:$AGQ$40&lt;&gt;"")*(Data!B92:AGQ92&lt;&gt;""))</f>
        <v>0</v>
      </c>
      <c r="S77" s="2" cm="1">
        <f t="array" ref="S77">SUMPRODUCT(--(Data!$B$41:$AGQ$41&lt;&gt;"")*(Data!B92:AGQ92&lt;&gt;""))</f>
        <v>18</v>
      </c>
      <c r="T77" s="2" cm="1">
        <f t="array" ref="T77">SUMPRODUCT(--(Data!$B$42:$AGQ$42&lt;&gt;"")*(Data!B92:AGQ92&lt;&gt;""))</f>
        <v>0</v>
      </c>
      <c r="U77" s="2" cm="1">
        <f t="array" ref="U77">SUMPRODUCT(--(Data!$B$43:$AGQ$43&lt;&gt;"")*(Data!B92:AGQ92&lt;&gt;""))</f>
        <v>0</v>
      </c>
      <c r="V77" s="2" cm="1">
        <f t="array" ref="V77">SUMPRODUCT(--(Data!$B$44:$AGQ$44&lt;&gt;"")*(Data!B92:AGQ92&lt;&gt;""))</f>
        <v>0</v>
      </c>
      <c r="W77" s="2" cm="1">
        <f t="array" ref="W77">SUMPRODUCT(--(Data!$B$45:$AGQ$45&lt;&gt;"")*(Data!B92:AGQ92&lt;&gt;""))</f>
        <v>0</v>
      </c>
      <c r="X77" s="2" cm="1">
        <f t="array" ref="X77">SUMPRODUCT(--(Data!$B$46:$AGQ$46&lt;&gt;"")*(Data!B92:AGQ92&lt;&gt;""))</f>
        <v>0</v>
      </c>
      <c r="Y77" s="2" cm="1">
        <f t="array" ref="Y77">SUMPRODUCT(--(Data!$B$47:$AGQ$47&lt;&gt;"")*(Data!B92:AGQ92&lt;&gt;""))</f>
        <v>0</v>
      </c>
      <c r="Z77" s="2" cm="1">
        <f t="array" ref="Z77">SUMPRODUCT(--(Data!$B$48:$AGQ$48&lt;&gt;"")*(Data!B92:AGQ92&lt;&gt;""))</f>
        <v>0</v>
      </c>
      <c r="AA77" s="2" cm="1">
        <f t="array" ref="AA77">SUMPRODUCT(--(Data!$B$49:$AGQ$49&lt;&gt;"")*(Data!B92:AGQ92&lt;&gt;""))</f>
        <v>0</v>
      </c>
      <c r="AB77" s="2" cm="1">
        <f t="array" ref="AB77">SUMPRODUCT(--(Data!$B$50:$AGQ$50&lt;&gt;"")*(Data!B92:AGQ92&lt;&gt;""))</f>
        <v>0</v>
      </c>
      <c r="AC77" s="2" cm="1">
        <f t="array" ref="AC77">SUMPRODUCT(--(Data!$B$51:$AGQ$51&lt;&gt;"")*(Data!B92:AGQ92&lt;&gt;""))</f>
        <v>0</v>
      </c>
      <c r="AD77" s="2" cm="1">
        <f t="array" ref="AD77">SUMPRODUCT(--(Data!$B$52:$AGQ$52&lt;&gt;"")*(Data!B92:AGQ92&lt;&gt;""))</f>
        <v>0</v>
      </c>
      <c r="AE77" s="2" cm="1">
        <f t="array" ref="AE77">SUMPRODUCT(--(Data!$B$53:$AGQ$53&lt;&gt;"")*(Data!B92:AGQ92&lt;&gt;""))</f>
        <v>0</v>
      </c>
      <c r="AF77" s="2" cm="1">
        <f t="array" ref="AF77">SUMPRODUCT(--(Data!$B$54:$AGQ$54&lt;&gt;"")*(Data!B92:AGQ92&lt;&gt;""))</f>
        <v>0</v>
      </c>
      <c r="AG77" s="2" cm="1">
        <f t="array" ref="AG77">SUMPRODUCT(--(Data!$B$55:$AGQ$55&lt;&gt;"")*(Data!B92:AGQ92&lt;&gt;""))</f>
        <v>0</v>
      </c>
      <c r="AH77" s="2" cm="1">
        <f t="array" ref="AH77">SUMPRODUCT(--(Data!$B$56:$AGQ$56&lt;&gt;"")*(Data!B92:AGQ92&lt;&gt;""))</f>
        <v>0</v>
      </c>
      <c r="AI77" s="2" cm="1">
        <f t="array" ref="AI77">SUMPRODUCT(--(Data!$B$57:$AGQ$57&lt;&gt;"")*(Data!B92:AGQ92&lt;&gt;""))</f>
        <v>0</v>
      </c>
      <c r="AJ77" s="2" cm="1">
        <f t="array" ref="AJ77">SUMPRODUCT(--(Data!$B$58:$AGQ$58&lt;&gt;"")*(Data!B92:AGQ92&lt;&gt;""))</f>
        <v>0</v>
      </c>
      <c r="AK77" s="2" cm="1">
        <f t="array" ref="AK77">SUMPRODUCT(--(Data!$B$59:$AGQ$59&lt;&gt;"")*(Data!B92:AGQ92&lt;&gt;""))</f>
        <v>0</v>
      </c>
      <c r="AL77" s="2" cm="1">
        <f t="array" ref="AL77">SUMPRODUCT(--(Data!$B$60:$AGQ$60&lt;&gt;"")*(Data!B92:AGQ92&lt;&gt;""))</f>
        <v>0</v>
      </c>
      <c r="AM77" s="2" cm="1">
        <f t="array" ref="AM77">SUMPRODUCT(--(Data!$B$61:$AGQ$61&lt;&gt;"")*(Data!B92:AGQ92&lt;&gt;""))</f>
        <v>0</v>
      </c>
      <c r="AN77" s="2" cm="1">
        <f t="array" ref="AN77">SUMPRODUCT(--(Data!$B$62:$AGQ$62&lt;&gt;"")*(Data!B92:AGQ92&lt;&gt;""))</f>
        <v>0</v>
      </c>
      <c r="AO77" s="2" cm="1">
        <f t="array" ref="AO77">SUMPRODUCT(--(Data!$B$63:$AGQ$63&lt;&gt;"")*(Data!B92:AGQ92&lt;&gt;""))</f>
        <v>0</v>
      </c>
      <c r="AP77" s="2" cm="1">
        <f t="array" ref="AP77">SUMPRODUCT(--(Data!$B$64:$AGQ$64&lt;&gt;"")*(Data!B92:AGQ92&lt;&gt;""))</f>
        <v>0</v>
      </c>
      <c r="AQ77" s="2" cm="1">
        <f t="array" ref="AQ77">SUMPRODUCT(--(Data!$B$65:$AGQ$65&lt;&gt;"")*(Data!B92:AGQ92&lt;&gt;""))</f>
        <v>0</v>
      </c>
      <c r="AR77" s="2" cm="1">
        <f t="array" ref="AR77">SUMPRODUCT(--(Data!$B$66:$AGQ$66&lt;&gt;"")*(Data!B92:AGQ92&lt;&gt;""))</f>
        <v>0</v>
      </c>
      <c r="AS77" s="2" cm="1">
        <f t="array" ref="AS77">SUMPRODUCT(--(Data!$B$67:$AGQ$67&lt;&gt;"")*(Data!B92:AGQ92&lt;&gt;""))</f>
        <v>0</v>
      </c>
      <c r="AT77" s="2" cm="1">
        <f t="array" ref="AT77">SUMPRODUCT(--(Data!$B$68:$AGQ$68&lt;&gt;"")*(Data!B92:AGQ92&lt;&gt;""))</f>
        <v>0</v>
      </c>
      <c r="AU77" s="2" cm="1">
        <f t="array" ref="AU77">SUMPRODUCT(--(Data!$B$69:$AGQ$69&lt;&gt;"")*(Data!B92:AGQ92&lt;&gt;""))</f>
        <v>0</v>
      </c>
      <c r="AV77" s="2" cm="1">
        <f t="array" ref="AV77">SUMPRODUCT(--(Data!$B$70:$AGQ$70&lt;&gt;"")*(Data!B92:AGQ92&lt;&gt;""))</f>
        <v>0</v>
      </c>
      <c r="AW77" s="2" cm="1">
        <f t="array" ref="AW77">SUMPRODUCT(--(Data!$B$71:$AGQ$71&lt;&gt;"")*(Data!B92:AGQ92&lt;&gt;""))</f>
        <v>0</v>
      </c>
      <c r="AX77" s="2" cm="1">
        <f t="array" ref="AX77">SUMPRODUCT(--(Data!$B$72:$AGQ$72&lt;&gt;"")*(Data!B92:AGQ92&lt;&gt;""))</f>
        <v>0</v>
      </c>
      <c r="AY77" s="2" cm="1">
        <f t="array" ref="AY77">SUMPRODUCT(--(Data!$B$73:$AGQ$73&lt;&gt;"")*(Data!B92:AGQ92&lt;&gt;""))</f>
        <v>0</v>
      </c>
      <c r="AZ77" s="2" cm="1">
        <f t="array" ref="AZ77">SUMPRODUCT(--(Data!$B$74:$AGQ$74&lt;&gt;"")*(Data!B92:AGQ92&lt;&gt;""))</f>
        <v>0</v>
      </c>
      <c r="BA77" s="2" cm="1">
        <f t="array" ref="BA77">SUMPRODUCT(--(Data!$B$75:$AGQ$75&lt;&gt;"")*(Data!B92:AGQ92&lt;&gt;""))</f>
        <v>0</v>
      </c>
      <c r="BB77" s="2" cm="1">
        <f t="array" ref="BB77">SUMPRODUCT(--(Data!$B$76:$AGQ$76&lt;&gt;"")*(Data!B92:AGQ92&lt;&gt;""))</f>
        <v>0</v>
      </c>
      <c r="BC77" s="2" cm="1">
        <f t="array" ref="BC77">SUMPRODUCT(--(Data!$B$77:$AGQ$77&lt;&gt;"")*(Data!B92:AGQ92&lt;&gt;""))</f>
        <v>0</v>
      </c>
      <c r="BD77" s="2" cm="1">
        <f t="array" ref="BD77">SUMPRODUCT(--(Data!$B$78:$AGQ$78&lt;&gt;"")*(Data!B92:AGQ92&lt;&gt;""))</f>
        <v>0</v>
      </c>
      <c r="BE77" s="2" cm="1">
        <f t="array" ref="BE77">SUMPRODUCT(--(Data!$B$79:$AGQ$79&lt;&gt;"")*(Data!B92:AGQ92&lt;&gt;""))</f>
        <v>0</v>
      </c>
      <c r="BF77" s="2" cm="1">
        <f t="array" ref="BF77">SUMPRODUCT(--(Data!$B$80:$AGQ$80&lt;&gt;"")*(Data!B92:AGQ92&lt;&gt;""))</f>
        <v>0</v>
      </c>
      <c r="BG77" s="2" cm="1">
        <f t="array" ref="BG77">SUMPRODUCT(--(Data!$B$81:$AGQ$81&lt;&gt;"")*(Data!B92:AGQ92&lt;&gt;""))</f>
        <v>0</v>
      </c>
      <c r="BH77" s="2" cm="1">
        <f t="array" ref="BH77">SUMPRODUCT(--(Data!$B$82:$AGQ$82&lt;&gt;"")*(Data!B92:AGQ92&lt;&gt;""))</f>
        <v>0</v>
      </c>
      <c r="BI77" s="2" cm="1">
        <f t="array" ref="BI77">SUMPRODUCT(--(Data!$B$83:$AGQ$83&lt;&gt;"")*(Data!B92:AGQ92&lt;&gt;""))</f>
        <v>0</v>
      </c>
      <c r="BJ77" s="2" cm="1">
        <f t="array" ref="BJ77">SUMPRODUCT(--(Data!$B$84:$AGQ$84&lt;&gt;"")*(Data!B92:AGQ92&lt;&gt;""))</f>
        <v>0</v>
      </c>
      <c r="BK77" s="2" cm="1">
        <f t="array" ref="BK77">SUMPRODUCT(--(Data!$B$85:$AGQ$85&lt;&gt;"")*(Data!B92:AGQ92&lt;&gt;""))</f>
        <v>0</v>
      </c>
      <c r="BL77" s="2" cm="1">
        <f t="array" ref="BL77">SUMPRODUCT(--(Data!$B$86:$AGQ$86&lt;&gt;"")*(Data!B92:AGQ92&lt;&gt;""))</f>
        <v>0</v>
      </c>
      <c r="BM77" s="2" cm="1">
        <f t="array" ref="BM77">SUMPRODUCT(--(Data!$B$87:$AGQ$87&lt;&gt;"")*(Data!B92:AGQ92&lt;&gt;""))</f>
        <v>0</v>
      </c>
      <c r="BN77" s="2" cm="1">
        <f t="array" ref="BN77">SUMPRODUCT(--(Data!$B$88:$AGQ$88&lt;&gt;"")*(Data!B92:AGQ92&lt;&gt;""))</f>
        <v>0</v>
      </c>
      <c r="BO77" s="2" cm="1">
        <f t="array" ref="BO77">SUMPRODUCT(--(Data!$B$89:$AGQ$89&lt;&gt;"")*(Data!B92:AGQ92&lt;&gt;""))</f>
        <v>0</v>
      </c>
      <c r="BP77" s="2" cm="1">
        <f t="array" ref="BP77">SUMPRODUCT(--(Data!$B$90:$AGQ$90&lt;&gt;"")*(Data!B92:AGQ92&lt;&gt;""))</f>
        <v>0</v>
      </c>
      <c r="BQ77" s="2" cm="1">
        <f t="array" ref="BQ77">SUMPRODUCT(--(Data!$B$91:$AGQ$91&lt;&gt;"")*(Data!B92:AGQ92&lt;&gt;""))</f>
        <v>0</v>
      </c>
      <c r="BR77" s="208"/>
      <c r="BS77" s="2" cm="1">
        <f t="array" ref="BS77">SUMPRODUCT(--(Data!$B$93:$AGQ$93&lt;&gt;"")*(Data!B92:AGQ92&lt;&gt;""))</f>
        <v>18</v>
      </c>
      <c r="BT77" s="2" cm="1">
        <f t="array" ref="BT77">SUMPRODUCT(--(Data!$B$94:$AGQ$94&lt;&gt;"")*(Data!B92:AGQ92&lt;&gt;""))</f>
        <v>0</v>
      </c>
      <c r="BU77" s="2" cm="1">
        <f t="array" ref="BU77">SUMPRODUCT(--(Data!$B$95:$AGQ$95&lt;&gt;"")*(Data!B92:AGQ92&lt;&gt;""))</f>
        <v>0</v>
      </c>
      <c r="BV77" s="2" cm="1">
        <f t="array" ref="BV77">SUMPRODUCT(--(Data!$B$96:$AGQ$96&lt;&gt;"")*(Data!B92:AGQ92&lt;&gt;""))</f>
        <v>0</v>
      </c>
      <c r="BW77" s="2" cm="1">
        <f t="array" ref="BW77">SUMPRODUCT(--(Data!$B$97:$AGQ$97&lt;&gt;"")*(Data!B92:AGQ92&lt;&gt;""))</f>
        <v>0</v>
      </c>
      <c r="BX77" s="2" cm="1">
        <f t="array" ref="BX77">SUMPRODUCT(--(Data!$B$98:$AGQ$98&lt;&gt;"")*(Data!B92:AGQ92&lt;&gt;""))</f>
        <v>0</v>
      </c>
      <c r="BY77" s="2" cm="1">
        <f t="array" ref="BY77">SUMPRODUCT(--(Data!$B$99:$AGQ$99&lt;&gt;"")*(Data!B92:AGQ92&lt;&gt;""))</f>
        <v>0</v>
      </c>
      <c r="BZ77" s="2" cm="1">
        <f t="array" ref="BZ77">SUMPRODUCT(--(Data!$B$100:$AGQ$100&lt;&gt;"")*(Data!B92:AGQ92&lt;&gt;""))</f>
        <v>0</v>
      </c>
      <c r="CA77" s="2" cm="1">
        <f t="array" ref="CA77">SUMPRODUCT(--(Data!$B$101:$AGQ$101&lt;&gt;"")*(Data!B92:AGQ92&lt;&gt;""))</f>
        <v>0</v>
      </c>
      <c r="CB77" s="2" cm="1">
        <f t="array" ref="CB77">SUMPRODUCT(--(Data!$B$102:$AGQ$102&lt;&gt;"")*(Data!B92:AGQ92&lt;&gt;""))</f>
        <v>0</v>
      </c>
      <c r="CC77" s="2" cm="1">
        <f t="array" ref="CC77">SUMPRODUCT(--(Data!$B$103:$AGQ$103&lt;&gt;"")*(Data!B92:AGQ92&lt;&gt;""))</f>
        <v>0</v>
      </c>
      <c r="CD77" s="2" cm="1">
        <f t="array" ref="CD77">SUMPRODUCT(--(Data!$B$104:$AGQ$104&lt;&gt;"")*(Data!B92:AGQ92&lt;&gt;""))</f>
        <v>0</v>
      </c>
      <c r="CE77" s="2" cm="1">
        <f t="array" ref="CE77">SUMPRODUCT(--(Data!$B$105:$AGQ$105&lt;&gt;"")*(Data!B92:AGQ92&lt;&gt;""))</f>
        <v>0</v>
      </c>
      <c r="CF77" s="2" cm="1">
        <f t="array" ref="CF77">SUMPRODUCT(--(Data!$B$106:$AGQ$106&lt;&gt;"")*(Data!B92:AGQ92&lt;&gt;""))</f>
        <v>0</v>
      </c>
      <c r="CG77" s="2" cm="1">
        <f t="array" ref="CG77">SUMPRODUCT(--(Data!$B$107:$AGQ$107&lt;&gt;"")*(Data!B92:AGQ92&lt;&gt;""))</f>
        <v>0</v>
      </c>
      <c r="CH77" s="2" cm="1">
        <f t="array" ref="CH77">SUMPRODUCT(--(Data!$B$108:$AGQ$108&lt;&gt;"")*(Data!B92:AGQ92&lt;&gt;""))</f>
        <v>0</v>
      </c>
      <c r="CI77" s="2" cm="1">
        <f t="array" ref="CI77">SUMPRODUCT(--(Data!$B$109:$AGQ$109&lt;&gt;"")*(Data!B92:AGQ92&lt;&gt;""))</f>
        <v>0</v>
      </c>
      <c r="CJ77" s="2" cm="1">
        <f t="array" ref="CJ77">SUMPRODUCT(--(Data!$B$110:$AGQ$110&lt;&gt;"")*(Data!B92:AGQ92&lt;&gt;""))</f>
        <v>0</v>
      </c>
      <c r="CK77" s="2" cm="1">
        <f t="array" ref="CK77">SUMPRODUCT(--(Data!$B$111:$AGQ$111&lt;&gt;"")*(Data!B92:AGQ92&lt;&gt;""))</f>
        <v>0</v>
      </c>
      <c r="CL77" s="2" cm="1">
        <f t="array" ref="CL77">SUMPRODUCT(--(Data!$B$112:$AGQ$112&lt;&gt;"")*(Data!B92:AGQ92&lt;&gt;""))</f>
        <v>0</v>
      </c>
      <c r="CM77" s="2" cm="1">
        <f t="array" ref="CM77">SUMPRODUCT(--(Data!$B$113:$AGQ$113&lt;&gt;"")*(Data!B92:AGQ92&lt;&gt;""))</f>
        <v>0</v>
      </c>
      <c r="CN77" s="2" cm="1">
        <f t="array" ref="CN77">SUMPRODUCT(--(Data!$B$114:$AGQ$114&lt;&gt;"")*(Data!B92:AGQ92&lt;&gt;""))</f>
        <v>0</v>
      </c>
      <c r="CO77" s="2" cm="1">
        <f t="array" ref="CO77">SUMPRODUCT(--(Data!$B$115:$AGQ$115&lt;&gt;"")*(Data!B92:AGQ92&lt;&gt;""))</f>
        <v>0</v>
      </c>
      <c r="CP77" s="2" cm="1">
        <f t="array" ref="CP77">SUMPRODUCT(--(Data!$B$116:$AGQ$116&lt;&gt;"")*(Data!B92:AGQ92&lt;&gt;""))</f>
        <v>0</v>
      </c>
      <c r="CQ77" s="2" cm="1">
        <f t="array" ref="CQ77">SUMPRODUCT(--(Data!$B$117:$AGQ$117&lt;&gt;"")*(Data!B92:AGQ92&lt;&gt;""))</f>
        <v>0</v>
      </c>
      <c r="CR77" s="2" cm="1">
        <f t="array" ref="CR77">SUMPRODUCT(--(Data!$B$118:$AGQ$118&lt;&gt;"")*(Data!B92:AGQ92&lt;&gt;""))</f>
        <v>0</v>
      </c>
      <c r="CS77" s="2" cm="1">
        <f t="array" ref="CS77">SUMPRODUCT(--(Data!$B$119:$AGQ$119&lt;&gt;"")*(Data!B92:AGQ92&lt;&gt;""))</f>
        <v>0</v>
      </c>
      <c r="CT77" s="2" cm="1">
        <f t="array" ref="CT77">SUMPRODUCT(--(Data!$B$120:$AGQ$120&lt;&gt;"")*(Data!B92:AGQ92&lt;&gt;""))</f>
        <v>0</v>
      </c>
      <c r="CU77" s="2" cm="1">
        <f t="array" ref="CU77">SUMPRODUCT(--(Data!$B$121:$AGQ$121&lt;&gt;"")*(Data!B92:AGQ92&lt;&gt;""))</f>
        <v>0</v>
      </c>
      <c r="CV77" s="2" cm="1">
        <f t="array" ref="CV77">SUMPRODUCT(--(Data!$B$122:$AGQ$122&lt;&gt;"")*(Data!B92:AGQ92&lt;&gt;""))</f>
        <v>0</v>
      </c>
      <c r="CW77" s="2" cm="1">
        <f t="array" ref="CW77">SUMPRODUCT(--(Data!$B$123:$AGQ$123&lt;&gt;"")*(Data!B92:AGQ92&lt;&gt;""))</f>
        <v>0</v>
      </c>
      <c r="CX77" s="2" cm="1">
        <f t="array" ref="CX77">SUMPRODUCT(--(Data!$B$124:$AGQ$124&lt;&gt;"")*(Data!B92:AGQ92&lt;&gt;""))</f>
        <v>0</v>
      </c>
      <c r="CY77" s="2" cm="1">
        <f t="array" ref="CY77">SUMPRODUCT(--(Data!$B$125:$AGQ$125&lt;&gt;"")*(Data!B92:AGQ92&lt;&gt;""))</f>
        <v>0</v>
      </c>
      <c r="CZ77" s="2" cm="1">
        <f t="array" ref="CZ77">SUMPRODUCT(--(Data!$B$126:$AGQ$126&lt;&gt;"")*(Data!B92:AGQ92&lt;&gt;""))</f>
        <v>0</v>
      </c>
      <c r="DA77" s="2" cm="1">
        <f t="array" ref="DA77">SUMPRODUCT(--(Data!$B$127:$AGQ$127&lt;&gt;"")*(Data!B92:AGQ92&lt;&gt;""))</f>
        <v>0</v>
      </c>
      <c r="DB77" s="2" cm="1">
        <f t="array" ref="DB77">SUMPRODUCT(--(Data!$B$128:$AGQ$128&lt;&gt;"")*(Data!B92:AGQ92&lt;&gt;""))</f>
        <v>0</v>
      </c>
      <c r="DC77" s="2" cm="1">
        <f t="array" ref="DC77">SUMPRODUCT(--(Data!$B$129:$AGQ$129&lt;&gt;"")*(Data!B92:AGQ92&lt;&gt;""))</f>
        <v>0</v>
      </c>
      <c r="DD77" s="2" cm="1">
        <f t="array" ref="DD77">SUMPRODUCT(--(Data!$B$130:$AGQ$130&lt;&gt;"")*(Data!B92:AGQ92&lt;&gt;""))</f>
        <v>0</v>
      </c>
      <c r="DE77" s="2" cm="1">
        <f t="array" ref="DE77">SUMPRODUCT(--(Data!$B$131:$AGQ$131&lt;&gt;"")*(Data!B92:AGQ92&lt;&gt;""))</f>
        <v>0</v>
      </c>
      <c r="DF77" s="2" cm="1">
        <f t="array" ref="DF77">SUMPRODUCT(--(Data!$B$132:$AGQ$132&lt;&gt;"")*(Data!B92:AGQ92&lt;&gt;""))</f>
        <v>0</v>
      </c>
      <c r="DG77" s="2" cm="1">
        <f t="array" ref="DG77">SUMPRODUCT(--(Data!$B$133:$AGQ$133&lt;&gt;"")*(Data!B92:AGQ92&lt;&gt;""))</f>
        <v>0</v>
      </c>
      <c r="DH77" s="2" cm="1">
        <f t="array" ref="DH77">SUMPRODUCT(--(Data!$B$134:$AGQ$134&lt;&gt;"")*(Data!B92:AGQ92&lt;&gt;""))</f>
        <v>0</v>
      </c>
      <c r="DI77" s="2" cm="1">
        <f t="array" ref="DI77">SUMPRODUCT(--(Data!$B$135:$AGQ$135&lt;&gt;"")*(Data!B92:AGQ92&lt;&gt;""))</f>
        <v>0</v>
      </c>
      <c r="DJ77" s="2" cm="1">
        <f t="array" ref="DJ77">SUMPRODUCT(--(Data!$B$136:$AGQ$136&lt;&gt;"")*(Data!B92:AGQ92&lt;&gt;""))</f>
        <v>0</v>
      </c>
      <c r="DK77" s="2" cm="1">
        <f t="array" ref="DK77">SUMPRODUCT(--(Data!$B$137:$AGQ$137&lt;&gt;"")*(Data!B92:AGQ92&lt;&gt;""))</f>
        <v>0</v>
      </c>
      <c r="DL77" s="2" cm="1">
        <f t="array" ref="DL77">SUMPRODUCT(--(Data!$B$138:$AGQ$138&lt;&gt;"")*(Data!B92:AGQ92&lt;&gt;""))</f>
        <v>0</v>
      </c>
      <c r="DM77" s="2" cm="1">
        <f t="array" ref="DM77">SUMPRODUCT(--(Data!$B$139:$AGQ$139&lt;&gt;"")*(Data!B92:AGQ92&lt;&gt;""))</f>
        <v>0</v>
      </c>
      <c r="DN77" s="2" cm="1">
        <f t="array" ref="DN77">SUMPRODUCT(--(Data!$B$140:$AGQ$140&lt;&gt;"")*(Data!B92:AGQ92&lt;&gt;""))</f>
        <v>0</v>
      </c>
      <c r="DO77" s="2" cm="1">
        <f t="array" ref="DO77">SUMPRODUCT(--(Data!$B$141:$AGQ$141&lt;&gt;"")*(Data!B92:AGQ92&lt;&gt;""))</f>
        <v>0</v>
      </c>
      <c r="DP77" s="2" cm="1">
        <f t="array" ref="DP77">SUMPRODUCT(--(Data!$B$142:$AGQ$142&lt;&gt;"")*(Data!B92:AGQ92&lt;&gt;""))</f>
        <v>0</v>
      </c>
      <c r="DQ77" s="2" cm="1">
        <f t="array" ref="DQ77">SUMPRODUCT(--(Data!$B$143:$AGQ$143&lt;&gt;"")*(Data!B92:AGQ92&lt;&gt;""))</f>
        <v>0</v>
      </c>
      <c r="DR77" s="2" cm="1">
        <f t="array" ref="DR77">SUMPRODUCT(--(Data!$B$144:$AGQ$144&lt;&gt;"")*(Data!B92:AGQ92&lt;&gt;""))</f>
        <v>0</v>
      </c>
      <c r="DS77" s="2" cm="1">
        <f t="array" ref="DS77">SUMPRODUCT(--(Data!$B$145:$AGQ$145&lt;&gt;"")*(Data!B92:AGQ92&lt;&gt;""))</f>
        <v>0</v>
      </c>
      <c r="DT77" s="2" cm="1">
        <f t="array" ref="DT77">SUMPRODUCT(--(Data!$B$146:$AGQ$146&lt;&gt;"")*(Data!B92:AGQ92&lt;&gt;""))</f>
        <v>0</v>
      </c>
      <c r="DU77" s="2" cm="1">
        <f t="array" ref="DU77">SUMPRODUCT(--(Data!$B$147:$AGQ$147&lt;&gt;"")*(Data!B92:AGQ92&lt;&gt;""))</f>
        <v>0</v>
      </c>
      <c r="DV77" s="2" cm="1">
        <f t="array" ref="DV77">SUMPRODUCT(--(Data!$B$148:$AGQ$148&lt;&gt;"")*(Data!B92:AGQ92&lt;&gt;""))</f>
        <v>0</v>
      </c>
      <c r="DW77" s="2" cm="1">
        <f t="array" ref="DW77">SUMPRODUCT(--(Data!$B$149:$AGQ$149&lt;&gt;"")*(Data!B92:AGQ92&lt;&gt;""))</f>
        <v>0</v>
      </c>
      <c r="DX77" s="2" cm="1">
        <f t="array" ref="DX77">SUMPRODUCT(--(Data!$B$150:$AGQ$150&lt;&gt;"")*(Data!B92:AGQ92&lt;&gt;""))</f>
        <v>0</v>
      </c>
      <c r="DY77" s="2" cm="1">
        <f t="array" ref="DY77">SUMPRODUCT(--(Data!$B$151:$AGQ$151&lt;&gt;"")*(Data!B92:AGQ92&lt;&gt;""))</f>
        <v>0</v>
      </c>
      <c r="DZ77" s="2" cm="1">
        <f t="array" ref="DZ77">SUMPRODUCT(--(Data!$B$152:$AGQ$152&lt;&gt;"")*(Data!B92:AGQ92&lt;&gt;""))</f>
        <v>0</v>
      </c>
      <c r="EA77" s="2" cm="1">
        <f t="array" ref="EA77">SUMPRODUCT(--(Data!$B$153:$AGQ$153&lt;&gt;"")*(Data!B92:AGQ92&lt;&gt;""))</f>
        <v>0</v>
      </c>
      <c r="EB77" s="2" cm="1">
        <f t="array" ref="EB77">SUMPRODUCT(--(Data!$B$154:$AGQ$154&lt;&gt;"")*(Data!B92:AGQ92&lt;&gt;""))</f>
        <v>0</v>
      </c>
      <c r="EC77" s="2" cm="1">
        <f t="array" ref="EC77">SUMPRODUCT(--(Data!$B$155:$AGQ$155&lt;&gt;"")*(Data!B92:AGQ92&lt;&gt;""))</f>
        <v>0</v>
      </c>
      <c r="ED77" s="2" cm="1">
        <f t="array" ref="ED77">SUMPRODUCT(--(Data!$B$156:$AGQ$156&lt;&gt;"")*(Data!B92:AGQ92&lt;&gt;""))</f>
        <v>0</v>
      </c>
      <c r="EE77" s="2" cm="1">
        <f t="array" ref="EE77">SUMPRODUCT(--(Data!$B$157:$AGQ$157&lt;&gt;"")*(Data!B92:AGQ92&lt;&gt;""))</f>
        <v>0</v>
      </c>
      <c r="EF77" s="2" cm="1">
        <f t="array" ref="EF77">SUMPRODUCT(--(Data!$B$158:$AGQ$158&lt;&gt;"")*(Data!B92:AGQ92&lt;&gt;""))</f>
        <v>0</v>
      </c>
      <c r="EG77" s="2" cm="1">
        <f t="array" ref="EG77">SUMPRODUCT(--(Data!$B$159:$AGQ$159&lt;&gt;"")*(Data!B92:AGQ92&lt;&gt;""))</f>
        <v>0</v>
      </c>
      <c r="EH77" s="2" cm="1">
        <f t="array" ref="EH77">SUMPRODUCT(--(Data!$B$160:$AGQ$160&lt;&gt;"")*(Data!B92:AGQ92&lt;&gt;""))</f>
        <v>0</v>
      </c>
      <c r="EI77" s="2" cm="1">
        <f t="array" ref="EI77">SUMPRODUCT(--(Data!$B$161:$AGQ$161&lt;&gt;"")*(Data!B92:AGQ92&lt;&gt;""))</f>
        <v>0</v>
      </c>
      <c r="EJ77" s="2" cm="1">
        <f t="array" ref="EJ77">SUMPRODUCT(--(Data!$B$162:$AGQ$162&lt;&gt;"")*(Data!B92:AGQ92&lt;&gt;""))</f>
        <v>0</v>
      </c>
      <c r="EK77" s="2" cm="1">
        <f t="array" ref="EK77">SUMPRODUCT(--(Data!$B$163:$AGQ$163&lt;&gt;"")*(Data!B92:AGQ92&lt;&gt;""))</f>
        <v>0</v>
      </c>
      <c r="EL77" s="2" cm="1">
        <f t="array" ref="EL77">SUMPRODUCT(--(Data!$B$164:$AGQ$164&lt;&gt;"")*(Data!B92:AGQ92&lt;&gt;""))</f>
        <v>0</v>
      </c>
      <c r="EM77" s="2" cm="1">
        <f t="array" ref="EM77">SUMPRODUCT(--(Data!$B$165:$AGQ$165&lt;&gt;"")*(Data!B92:AGQ92&lt;&gt;""))</f>
        <v>0</v>
      </c>
      <c r="EN77" s="2" cm="1">
        <f t="array" ref="EN77">SUMPRODUCT(--(Data!$B$166:$AGQ$166&lt;&gt;"")*(Data!B92:AGQ92&lt;&gt;""))</f>
        <v>0</v>
      </c>
      <c r="EU77" s="2" t="str">
        <f t="shared" si="2"/>
        <v>ICPOdometry</v>
      </c>
      <c r="EV77" s="2">
        <f t="shared" si="3"/>
        <v>9</v>
      </c>
    </row>
    <row r="78" spans="1:152" x14ac:dyDescent="0.25">
      <c r="A78" s="1" t="str">
        <f>Data!A93</f>
        <v>Hector-SLAM</v>
      </c>
      <c r="B78" s="12" t="s">
        <v>502</v>
      </c>
      <c r="C78" s="2" cm="1">
        <f t="array" ref="C78">SUMPRODUCT(--(Data!$B$25:$AGQ$25&lt;&gt;"")*(Data!B93:AGQ93&lt;&gt;""))</f>
        <v>0</v>
      </c>
      <c r="D78" s="2" cm="1">
        <f t="array" ref="D78">SUMPRODUCT(--(Data!$B$26:$AGQ$26&lt;&gt;"")*(Data!B93:AGQ93&lt;&gt;""))</f>
        <v>18</v>
      </c>
      <c r="E78" s="2" cm="1">
        <f t="array" ref="E78">SUMPRODUCT(--(Data!$B$27:$AGQ$27&lt;&gt;"")*(Data!B93:AGQ93&lt;&gt;""))</f>
        <v>0</v>
      </c>
      <c r="F78" s="2" cm="1">
        <f t="array" ref="F78">SUMPRODUCT(--(Data!$B$28:$AGQ$28&lt;&gt;"")*(Data!B93:AGQ93&lt;&gt;""))</f>
        <v>0</v>
      </c>
      <c r="G78" s="2" cm="1">
        <f t="array" ref="G78">SUMPRODUCT(--(Data!$B$29:$AGQ$29&lt;&gt;"")*(Data!B93:AGQ93&lt;&gt;""))</f>
        <v>0</v>
      </c>
      <c r="H78" s="2" cm="1">
        <f t="array" ref="H78">SUMPRODUCT(--(Data!$B$30:$AGQ$30&lt;&gt;"")*(Data!B93:AGQ93&lt;&gt;""))</f>
        <v>0</v>
      </c>
      <c r="I78" s="2" cm="1">
        <f t="array" ref="I78">SUMPRODUCT(--(Data!$B$31:$AGQ$31&lt;&gt;"")*(Data!B93:AGQ93&lt;&gt;""))</f>
        <v>0</v>
      </c>
      <c r="J78" s="2" cm="1">
        <f t="array" ref="J78">SUMPRODUCT(--(Data!$B$32:$AGQ$32&lt;&gt;"")*(Data!B93:AGQ93&lt;&gt;""))</f>
        <v>0</v>
      </c>
      <c r="K78" s="2" cm="1">
        <f t="array" ref="K78">SUMPRODUCT(--(Data!$B$33:$AGQ$33&lt;&gt;"")*(Data!B93:AGQ93&lt;&gt;""))</f>
        <v>0</v>
      </c>
      <c r="L78" s="2" cm="1">
        <f t="array" ref="L78">SUMPRODUCT(--(Data!$B$34:$AGQ$34&lt;&gt;"")*(Data!B93:AGQ93&lt;&gt;""))</f>
        <v>0</v>
      </c>
      <c r="M78" s="2" cm="1">
        <f t="array" ref="M78">SUMPRODUCT(--(Data!$B$35:$AGQ$35&lt;&gt;"")*(Data!B93:AGQ93&lt;&gt;""))</f>
        <v>0</v>
      </c>
      <c r="N78" s="2" cm="1">
        <f t="array" ref="N78">SUMPRODUCT(--(Data!$B$36:$AGQ$36&lt;&gt;"")*(Data!B93:AGQ93&lt;&gt;""))</f>
        <v>0</v>
      </c>
      <c r="O78" s="2" cm="1">
        <f t="array" ref="O78">SUMPRODUCT(--(Data!$B$37:$AGQ$37&lt;&gt;"")*(Data!B93:AGQ93&lt;&gt;""))</f>
        <v>0</v>
      </c>
      <c r="P78" s="2" cm="1">
        <f t="array" ref="P78">SUMPRODUCT(--(Data!$B$38:$AGQ$38&lt;&gt;"")*(Data!B93:AGQ93&lt;&gt;""))</f>
        <v>0</v>
      </c>
      <c r="Q78" s="2" cm="1">
        <f t="array" ref="Q78">SUMPRODUCT(--(Data!$B$39:$AGQ$39&lt;&gt;"")*(Data!B93:AGQ93&lt;&gt;""))</f>
        <v>0</v>
      </c>
      <c r="R78" s="2" cm="1">
        <f t="array" ref="R78">SUMPRODUCT(--(Data!$B$40:$AGQ$40&lt;&gt;"")*(Data!B93:AGQ93&lt;&gt;""))</f>
        <v>0</v>
      </c>
      <c r="S78" s="2" cm="1">
        <f t="array" ref="S78">SUMPRODUCT(--(Data!$B$41:$AGQ$41&lt;&gt;"")*(Data!B93:AGQ93&lt;&gt;""))</f>
        <v>18</v>
      </c>
      <c r="T78" s="2" cm="1">
        <f t="array" ref="T78">SUMPRODUCT(--(Data!$B$42:$AGQ$42&lt;&gt;"")*(Data!B93:AGQ93&lt;&gt;""))</f>
        <v>0</v>
      </c>
      <c r="U78" s="2" cm="1">
        <f t="array" ref="U78">SUMPRODUCT(--(Data!$B$43:$AGQ$43&lt;&gt;"")*(Data!B93:AGQ93&lt;&gt;""))</f>
        <v>0</v>
      </c>
      <c r="V78" s="2" cm="1">
        <f t="array" ref="V78">SUMPRODUCT(--(Data!$B$44:$AGQ$44&lt;&gt;"")*(Data!B93:AGQ93&lt;&gt;""))</f>
        <v>0</v>
      </c>
      <c r="W78" s="2" cm="1">
        <f t="array" ref="W78">SUMPRODUCT(--(Data!$B$45:$AGQ$45&lt;&gt;"")*(Data!B93:AGQ93&lt;&gt;""))</f>
        <v>0</v>
      </c>
      <c r="X78" s="2" cm="1">
        <f t="array" ref="X78">SUMPRODUCT(--(Data!$B$46:$AGQ$46&lt;&gt;"")*(Data!B93:AGQ93&lt;&gt;""))</f>
        <v>0</v>
      </c>
      <c r="Y78" s="2" cm="1">
        <f t="array" ref="Y78">SUMPRODUCT(--(Data!$B$47:$AGQ$47&lt;&gt;"")*(Data!B93:AGQ93&lt;&gt;""))</f>
        <v>0</v>
      </c>
      <c r="Z78" s="2" cm="1">
        <f t="array" ref="Z78">SUMPRODUCT(--(Data!$B$48:$AGQ$48&lt;&gt;"")*(Data!B93:AGQ93&lt;&gt;""))</f>
        <v>0</v>
      </c>
      <c r="AA78" s="2" cm="1">
        <f t="array" ref="AA78">SUMPRODUCT(--(Data!$B$49:$AGQ$49&lt;&gt;"")*(Data!B93:AGQ93&lt;&gt;""))</f>
        <v>0</v>
      </c>
      <c r="AB78" s="2" cm="1">
        <f t="array" ref="AB78">SUMPRODUCT(--(Data!$B$50:$AGQ$50&lt;&gt;"")*(Data!B93:AGQ93&lt;&gt;""))</f>
        <v>0</v>
      </c>
      <c r="AC78" s="2" cm="1">
        <f t="array" ref="AC78">SUMPRODUCT(--(Data!$B$51:$AGQ$51&lt;&gt;"")*(Data!B93:AGQ93&lt;&gt;""))</f>
        <v>0</v>
      </c>
      <c r="AD78" s="2" cm="1">
        <f t="array" ref="AD78">SUMPRODUCT(--(Data!$B$52:$AGQ$52&lt;&gt;"")*(Data!B93:AGQ93&lt;&gt;""))</f>
        <v>0</v>
      </c>
      <c r="AE78" s="2" cm="1">
        <f t="array" ref="AE78">SUMPRODUCT(--(Data!$B$53:$AGQ$53&lt;&gt;"")*(Data!B93:AGQ93&lt;&gt;""))</f>
        <v>0</v>
      </c>
      <c r="AF78" s="2" cm="1">
        <f t="array" ref="AF78">SUMPRODUCT(--(Data!$B$54:$AGQ$54&lt;&gt;"")*(Data!B93:AGQ93&lt;&gt;""))</f>
        <v>0</v>
      </c>
      <c r="AG78" s="2" cm="1">
        <f t="array" ref="AG78">SUMPRODUCT(--(Data!$B$55:$AGQ$55&lt;&gt;"")*(Data!B93:AGQ93&lt;&gt;""))</f>
        <v>0</v>
      </c>
      <c r="AH78" s="2" cm="1">
        <f t="array" ref="AH78">SUMPRODUCT(--(Data!$B$56:$AGQ$56&lt;&gt;"")*(Data!B93:AGQ93&lt;&gt;""))</f>
        <v>0</v>
      </c>
      <c r="AI78" s="2" cm="1">
        <f t="array" ref="AI78">SUMPRODUCT(--(Data!$B$57:$AGQ$57&lt;&gt;"")*(Data!B93:AGQ93&lt;&gt;""))</f>
        <v>0</v>
      </c>
      <c r="AJ78" s="2" cm="1">
        <f t="array" ref="AJ78">SUMPRODUCT(--(Data!$B$58:$AGQ$58&lt;&gt;"")*(Data!B93:AGQ93&lt;&gt;""))</f>
        <v>0</v>
      </c>
      <c r="AK78" s="2" cm="1">
        <f t="array" ref="AK78">SUMPRODUCT(--(Data!$B$59:$AGQ$59&lt;&gt;"")*(Data!B93:AGQ93&lt;&gt;""))</f>
        <v>0</v>
      </c>
      <c r="AL78" s="2" cm="1">
        <f t="array" ref="AL78">SUMPRODUCT(--(Data!$B$60:$AGQ$60&lt;&gt;"")*(Data!B93:AGQ93&lt;&gt;""))</f>
        <v>0</v>
      </c>
      <c r="AM78" s="2" cm="1">
        <f t="array" ref="AM78">SUMPRODUCT(--(Data!$B$61:$AGQ$61&lt;&gt;"")*(Data!B93:AGQ93&lt;&gt;""))</f>
        <v>0</v>
      </c>
      <c r="AN78" s="2" cm="1">
        <f t="array" ref="AN78">SUMPRODUCT(--(Data!$B$62:$AGQ$62&lt;&gt;"")*(Data!B93:AGQ93&lt;&gt;""))</f>
        <v>0</v>
      </c>
      <c r="AO78" s="2" cm="1">
        <f t="array" ref="AO78">SUMPRODUCT(--(Data!$B$63:$AGQ$63&lt;&gt;"")*(Data!B93:AGQ93&lt;&gt;""))</f>
        <v>0</v>
      </c>
      <c r="AP78" s="2" cm="1">
        <f t="array" ref="AP78">SUMPRODUCT(--(Data!$B$64:$AGQ$64&lt;&gt;"")*(Data!B93:AGQ93&lt;&gt;""))</f>
        <v>0</v>
      </c>
      <c r="AQ78" s="2" cm="1">
        <f t="array" ref="AQ78">SUMPRODUCT(--(Data!$B$65:$AGQ$65&lt;&gt;"")*(Data!B93:AGQ93&lt;&gt;""))</f>
        <v>0</v>
      </c>
      <c r="AR78" s="2" cm="1">
        <f t="array" ref="AR78">SUMPRODUCT(--(Data!$B$66:$AGQ$66&lt;&gt;"")*(Data!B93:AGQ93&lt;&gt;""))</f>
        <v>0</v>
      </c>
      <c r="AS78" s="2" cm="1">
        <f t="array" ref="AS78">SUMPRODUCT(--(Data!$B$67:$AGQ$67&lt;&gt;"")*(Data!B93:AGQ93&lt;&gt;""))</f>
        <v>0</v>
      </c>
      <c r="AT78" s="2" cm="1">
        <f t="array" ref="AT78">SUMPRODUCT(--(Data!$B$68:$AGQ$68&lt;&gt;"")*(Data!B93:AGQ93&lt;&gt;""))</f>
        <v>0</v>
      </c>
      <c r="AU78" s="2" cm="1">
        <f t="array" ref="AU78">SUMPRODUCT(--(Data!$B$69:$AGQ$69&lt;&gt;"")*(Data!B93:AGQ93&lt;&gt;""))</f>
        <v>0</v>
      </c>
      <c r="AV78" s="2" cm="1">
        <f t="array" ref="AV78">SUMPRODUCT(--(Data!$B$70:$AGQ$70&lt;&gt;"")*(Data!B93:AGQ93&lt;&gt;""))</f>
        <v>0</v>
      </c>
      <c r="AW78" s="2" cm="1">
        <f t="array" ref="AW78">SUMPRODUCT(--(Data!$B$71:$AGQ$71&lt;&gt;"")*(Data!B93:AGQ93&lt;&gt;""))</f>
        <v>0</v>
      </c>
      <c r="AX78" s="2" cm="1">
        <f t="array" ref="AX78">SUMPRODUCT(--(Data!$B$72:$AGQ$72&lt;&gt;"")*(Data!B93:AGQ93&lt;&gt;""))</f>
        <v>0</v>
      </c>
      <c r="AY78" s="2" cm="1">
        <f t="array" ref="AY78">SUMPRODUCT(--(Data!$B$73:$AGQ$73&lt;&gt;"")*(Data!B93:AGQ93&lt;&gt;""))</f>
        <v>0</v>
      </c>
      <c r="AZ78" s="2" cm="1">
        <f t="array" ref="AZ78">SUMPRODUCT(--(Data!$B$74:$AGQ$74&lt;&gt;"")*(Data!B93:AGQ93&lt;&gt;""))</f>
        <v>0</v>
      </c>
      <c r="BA78" s="2" cm="1">
        <f t="array" ref="BA78">SUMPRODUCT(--(Data!$B$75:$AGQ$75&lt;&gt;"")*(Data!B93:AGQ93&lt;&gt;""))</f>
        <v>0</v>
      </c>
      <c r="BB78" s="2" cm="1">
        <f t="array" ref="BB78">SUMPRODUCT(--(Data!$B$76:$AGQ$76&lt;&gt;"")*(Data!B93:AGQ93&lt;&gt;""))</f>
        <v>0</v>
      </c>
      <c r="BC78" s="2" cm="1">
        <f t="array" ref="BC78">SUMPRODUCT(--(Data!$B$77:$AGQ$77&lt;&gt;"")*(Data!B93:AGQ93&lt;&gt;""))</f>
        <v>0</v>
      </c>
      <c r="BD78" s="2" cm="1">
        <f t="array" ref="BD78">SUMPRODUCT(--(Data!$B$78:$AGQ$78&lt;&gt;"")*(Data!B93:AGQ93&lt;&gt;""))</f>
        <v>0</v>
      </c>
      <c r="BE78" s="2" cm="1">
        <f t="array" ref="BE78">SUMPRODUCT(--(Data!$B$79:$AGQ$79&lt;&gt;"")*(Data!B93:AGQ93&lt;&gt;""))</f>
        <v>0</v>
      </c>
      <c r="BF78" s="2" cm="1">
        <f t="array" ref="BF78">SUMPRODUCT(--(Data!$B$80:$AGQ$80&lt;&gt;"")*(Data!B93:AGQ93&lt;&gt;""))</f>
        <v>0</v>
      </c>
      <c r="BG78" s="2" cm="1">
        <f t="array" ref="BG78">SUMPRODUCT(--(Data!$B$81:$AGQ$81&lt;&gt;"")*(Data!B93:AGQ93&lt;&gt;""))</f>
        <v>0</v>
      </c>
      <c r="BH78" s="2" cm="1">
        <f t="array" ref="BH78">SUMPRODUCT(--(Data!$B$82:$AGQ$82&lt;&gt;"")*(Data!B93:AGQ93&lt;&gt;""))</f>
        <v>0</v>
      </c>
      <c r="BI78" s="2" cm="1">
        <f t="array" ref="BI78">SUMPRODUCT(--(Data!$B$83:$AGQ$83&lt;&gt;"")*(Data!B93:AGQ93&lt;&gt;""))</f>
        <v>0</v>
      </c>
      <c r="BJ78" s="2" cm="1">
        <f t="array" ref="BJ78">SUMPRODUCT(--(Data!$B$84:$AGQ$84&lt;&gt;"")*(Data!B93:AGQ93&lt;&gt;""))</f>
        <v>0</v>
      </c>
      <c r="BK78" s="2" cm="1">
        <f t="array" ref="BK78">SUMPRODUCT(--(Data!$B$85:$AGQ$85&lt;&gt;"")*(Data!B93:AGQ93&lt;&gt;""))</f>
        <v>0</v>
      </c>
      <c r="BL78" s="2" cm="1">
        <f t="array" ref="BL78">SUMPRODUCT(--(Data!$B$86:$AGQ$86&lt;&gt;"")*(Data!B93:AGQ93&lt;&gt;""))</f>
        <v>0</v>
      </c>
      <c r="BM78" s="2" cm="1">
        <f t="array" ref="BM78">SUMPRODUCT(--(Data!$B$87:$AGQ$87&lt;&gt;"")*(Data!B93:AGQ93&lt;&gt;""))</f>
        <v>0</v>
      </c>
      <c r="BN78" s="2" cm="1">
        <f t="array" ref="BN78">SUMPRODUCT(--(Data!$B$88:$AGQ$88&lt;&gt;"")*(Data!B93:AGQ93&lt;&gt;""))</f>
        <v>0</v>
      </c>
      <c r="BO78" s="2" cm="1">
        <f t="array" ref="BO78">SUMPRODUCT(--(Data!$B$89:$AGQ$89&lt;&gt;"")*(Data!B93:AGQ93&lt;&gt;""))</f>
        <v>0</v>
      </c>
      <c r="BP78" s="2" cm="1">
        <f t="array" ref="BP78">SUMPRODUCT(--(Data!$B$90:$AGQ$90&lt;&gt;"")*(Data!B93:AGQ93&lt;&gt;""))</f>
        <v>0</v>
      </c>
      <c r="BQ78" s="2" cm="1">
        <f t="array" ref="BQ78">SUMPRODUCT(--(Data!$B$91:$AGQ$91&lt;&gt;"")*(Data!B93:AGQ93&lt;&gt;""))</f>
        <v>0</v>
      </c>
      <c r="BR78" s="2" cm="1">
        <f t="array" ref="BR78">SUMPRODUCT(--(Data!$B$92:$AGQ$92&lt;&gt;"")*(Data!B93:AGQ93&lt;&gt;""))</f>
        <v>18</v>
      </c>
      <c r="BS78" s="208"/>
      <c r="BT78" s="2" cm="1">
        <f t="array" ref="BT78">SUMPRODUCT(--(Data!$B$94:$AGQ$94&lt;&gt;"")*(Data!B93:AGQ93&lt;&gt;""))</f>
        <v>0</v>
      </c>
      <c r="BU78" s="2" cm="1">
        <f t="array" ref="BU78">SUMPRODUCT(--(Data!$B$95:$AGQ$95&lt;&gt;"")*(Data!B93:AGQ93&lt;&gt;""))</f>
        <v>0</v>
      </c>
      <c r="BV78" s="2" cm="1">
        <f t="array" ref="BV78">SUMPRODUCT(--(Data!$B$96:$AGQ$96&lt;&gt;"")*(Data!B93:AGQ93&lt;&gt;""))</f>
        <v>0</v>
      </c>
      <c r="BW78" s="2" cm="1">
        <f t="array" ref="BW78">SUMPRODUCT(--(Data!$B$97:$AGQ$97&lt;&gt;"")*(Data!B93:AGQ93&lt;&gt;""))</f>
        <v>0</v>
      </c>
      <c r="BX78" s="2" cm="1">
        <f t="array" ref="BX78">SUMPRODUCT(--(Data!$B$98:$AGQ$98&lt;&gt;"")*(Data!B93:AGQ93&lt;&gt;""))</f>
        <v>0</v>
      </c>
      <c r="BY78" s="2" cm="1">
        <f t="array" ref="BY78">SUMPRODUCT(--(Data!$B$99:$AGQ$99&lt;&gt;"")*(Data!B93:AGQ93&lt;&gt;""))</f>
        <v>0</v>
      </c>
      <c r="BZ78" s="2" cm="1">
        <f t="array" ref="BZ78">SUMPRODUCT(--(Data!$B$100:$AGQ$100&lt;&gt;"")*(Data!B93:AGQ93&lt;&gt;""))</f>
        <v>0</v>
      </c>
      <c r="CA78" s="2" cm="1">
        <f t="array" ref="CA78">SUMPRODUCT(--(Data!$B$101:$AGQ$101&lt;&gt;"")*(Data!B93:AGQ93&lt;&gt;""))</f>
        <v>0</v>
      </c>
      <c r="CB78" s="2" cm="1">
        <f t="array" ref="CB78">SUMPRODUCT(--(Data!$B$102:$AGQ$102&lt;&gt;"")*(Data!B93:AGQ93&lt;&gt;""))</f>
        <v>0</v>
      </c>
      <c r="CC78" s="2" cm="1">
        <f t="array" ref="CC78">SUMPRODUCT(--(Data!$B$103:$AGQ$103&lt;&gt;"")*(Data!B93:AGQ93&lt;&gt;""))</f>
        <v>0</v>
      </c>
      <c r="CD78" s="2" cm="1">
        <f t="array" ref="CD78">SUMPRODUCT(--(Data!$B$104:$AGQ$104&lt;&gt;"")*(Data!B93:AGQ93&lt;&gt;""))</f>
        <v>0</v>
      </c>
      <c r="CE78" s="2" cm="1">
        <f t="array" ref="CE78">SUMPRODUCT(--(Data!$B$105:$AGQ$105&lt;&gt;"")*(Data!B93:AGQ93&lt;&gt;""))</f>
        <v>0</v>
      </c>
      <c r="CF78" s="2" cm="1">
        <f t="array" ref="CF78">SUMPRODUCT(--(Data!$B$106:$AGQ$106&lt;&gt;"")*(Data!B93:AGQ93&lt;&gt;""))</f>
        <v>0</v>
      </c>
      <c r="CG78" s="2" cm="1">
        <f t="array" ref="CG78">SUMPRODUCT(--(Data!$B$107:$AGQ$107&lt;&gt;"")*(Data!B93:AGQ93&lt;&gt;""))</f>
        <v>0</v>
      </c>
      <c r="CH78" s="2" cm="1">
        <f t="array" ref="CH78">SUMPRODUCT(--(Data!$B$108:$AGQ$108&lt;&gt;"")*(Data!B93:AGQ93&lt;&gt;""))</f>
        <v>0</v>
      </c>
      <c r="CI78" s="2" cm="1">
        <f t="array" ref="CI78">SUMPRODUCT(--(Data!$B$109:$AGQ$109&lt;&gt;"")*(Data!B93:AGQ93&lt;&gt;""))</f>
        <v>0</v>
      </c>
      <c r="CJ78" s="2" cm="1">
        <f t="array" ref="CJ78">SUMPRODUCT(--(Data!$B$110:$AGQ$110&lt;&gt;"")*(Data!B93:AGQ93&lt;&gt;""))</f>
        <v>0</v>
      </c>
      <c r="CK78" s="2" cm="1">
        <f t="array" ref="CK78">SUMPRODUCT(--(Data!$B$111:$AGQ$111&lt;&gt;"")*(Data!B93:AGQ93&lt;&gt;""))</f>
        <v>0</v>
      </c>
      <c r="CL78" s="2" cm="1">
        <f t="array" ref="CL78">SUMPRODUCT(--(Data!$B$112:$AGQ$112&lt;&gt;"")*(Data!B93:AGQ93&lt;&gt;""))</f>
        <v>0</v>
      </c>
      <c r="CM78" s="2" cm="1">
        <f t="array" ref="CM78">SUMPRODUCT(--(Data!$B$113:$AGQ$113&lt;&gt;"")*(Data!B93:AGQ93&lt;&gt;""))</f>
        <v>0</v>
      </c>
      <c r="CN78" s="2" cm="1">
        <f t="array" ref="CN78">SUMPRODUCT(--(Data!$B$114:$AGQ$114&lt;&gt;"")*(Data!B93:AGQ93&lt;&gt;""))</f>
        <v>0</v>
      </c>
      <c r="CO78" s="2" cm="1">
        <f t="array" ref="CO78">SUMPRODUCT(--(Data!$B$115:$AGQ$115&lt;&gt;"")*(Data!B93:AGQ93&lt;&gt;""))</f>
        <v>0</v>
      </c>
      <c r="CP78" s="2" cm="1">
        <f t="array" ref="CP78">SUMPRODUCT(--(Data!$B$116:$AGQ$116&lt;&gt;"")*(Data!B93:AGQ93&lt;&gt;""))</f>
        <v>0</v>
      </c>
      <c r="CQ78" s="2" cm="1">
        <f t="array" ref="CQ78">SUMPRODUCT(--(Data!$B$117:$AGQ$117&lt;&gt;"")*(Data!B93:AGQ93&lt;&gt;""))</f>
        <v>0</v>
      </c>
      <c r="CR78" s="2" cm="1">
        <f t="array" ref="CR78">SUMPRODUCT(--(Data!$B$118:$AGQ$118&lt;&gt;"")*(Data!B93:AGQ93&lt;&gt;""))</f>
        <v>0</v>
      </c>
      <c r="CS78" s="2" cm="1">
        <f t="array" ref="CS78">SUMPRODUCT(--(Data!$B$119:$AGQ$119&lt;&gt;"")*(Data!B93:AGQ93&lt;&gt;""))</f>
        <v>0</v>
      </c>
      <c r="CT78" s="2" cm="1">
        <f t="array" ref="CT78">SUMPRODUCT(--(Data!$B$120:$AGQ$120&lt;&gt;"")*(Data!B93:AGQ93&lt;&gt;""))</f>
        <v>0</v>
      </c>
      <c r="CU78" s="2" cm="1">
        <f t="array" ref="CU78">SUMPRODUCT(--(Data!$B$121:$AGQ$121&lt;&gt;"")*(Data!B93:AGQ93&lt;&gt;""))</f>
        <v>0</v>
      </c>
      <c r="CV78" s="2" cm="1">
        <f t="array" ref="CV78">SUMPRODUCT(--(Data!$B$122:$AGQ$122&lt;&gt;"")*(Data!B93:AGQ93&lt;&gt;""))</f>
        <v>0</v>
      </c>
      <c r="CW78" s="2" cm="1">
        <f t="array" ref="CW78">SUMPRODUCT(--(Data!$B$123:$AGQ$123&lt;&gt;"")*(Data!B93:AGQ93&lt;&gt;""))</f>
        <v>0</v>
      </c>
      <c r="CX78" s="2" cm="1">
        <f t="array" ref="CX78">SUMPRODUCT(--(Data!$B$124:$AGQ$124&lt;&gt;"")*(Data!B93:AGQ93&lt;&gt;""))</f>
        <v>0</v>
      </c>
      <c r="CY78" s="2" cm="1">
        <f t="array" ref="CY78">SUMPRODUCT(--(Data!$B$125:$AGQ$125&lt;&gt;"")*(Data!B93:AGQ93&lt;&gt;""))</f>
        <v>0</v>
      </c>
      <c r="CZ78" s="2" cm="1">
        <f t="array" ref="CZ78">SUMPRODUCT(--(Data!$B$126:$AGQ$126&lt;&gt;"")*(Data!B93:AGQ93&lt;&gt;""))</f>
        <v>0</v>
      </c>
      <c r="DA78" s="2" cm="1">
        <f t="array" ref="DA78">SUMPRODUCT(--(Data!$B$127:$AGQ$127&lt;&gt;"")*(Data!B93:AGQ93&lt;&gt;""))</f>
        <v>0</v>
      </c>
      <c r="DB78" s="2" cm="1">
        <f t="array" ref="DB78">SUMPRODUCT(--(Data!$B$128:$AGQ$128&lt;&gt;"")*(Data!B93:AGQ93&lt;&gt;""))</f>
        <v>0</v>
      </c>
      <c r="DC78" s="2" cm="1">
        <f t="array" ref="DC78">SUMPRODUCT(--(Data!$B$129:$AGQ$129&lt;&gt;"")*(Data!B93:AGQ93&lt;&gt;""))</f>
        <v>0</v>
      </c>
      <c r="DD78" s="2" cm="1">
        <f t="array" ref="DD78">SUMPRODUCT(--(Data!$B$130:$AGQ$130&lt;&gt;"")*(Data!B93:AGQ93&lt;&gt;""))</f>
        <v>0</v>
      </c>
      <c r="DE78" s="2" cm="1">
        <f t="array" ref="DE78">SUMPRODUCT(--(Data!$B$131:$AGQ$131&lt;&gt;"")*(Data!B93:AGQ93&lt;&gt;""))</f>
        <v>0</v>
      </c>
      <c r="DF78" s="2" cm="1">
        <f t="array" ref="DF78">SUMPRODUCT(--(Data!$B$132:$AGQ$132&lt;&gt;"")*(Data!B93:AGQ93&lt;&gt;""))</f>
        <v>0</v>
      </c>
      <c r="DG78" s="2" cm="1">
        <f t="array" ref="DG78">SUMPRODUCT(--(Data!$B$133:$AGQ$133&lt;&gt;"")*(Data!B93:AGQ93&lt;&gt;""))</f>
        <v>0</v>
      </c>
      <c r="DH78" s="2" cm="1">
        <f t="array" ref="DH78">SUMPRODUCT(--(Data!$B$134:$AGQ$134&lt;&gt;"")*(Data!B93:AGQ93&lt;&gt;""))</f>
        <v>0</v>
      </c>
      <c r="DI78" s="2" cm="1">
        <f t="array" ref="DI78">SUMPRODUCT(--(Data!$B$135:$AGQ$135&lt;&gt;"")*(Data!B93:AGQ93&lt;&gt;""))</f>
        <v>0</v>
      </c>
      <c r="DJ78" s="2" cm="1">
        <f t="array" ref="DJ78">SUMPRODUCT(--(Data!$B$136:$AGQ$136&lt;&gt;"")*(Data!B93:AGQ93&lt;&gt;""))</f>
        <v>0</v>
      </c>
      <c r="DK78" s="2" cm="1">
        <f t="array" ref="DK78">SUMPRODUCT(--(Data!$B$137:$AGQ$137&lt;&gt;"")*(Data!B93:AGQ93&lt;&gt;""))</f>
        <v>0</v>
      </c>
      <c r="DL78" s="2" cm="1">
        <f t="array" ref="DL78">SUMPRODUCT(--(Data!$B$138:$AGQ$138&lt;&gt;"")*(Data!B93:AGQ93&lt;&gt;""))</f>
        <v>0</v>
      </c>
      <c r="DM78" s="2" cm="1">
        <f t="array" ref="DM78">SUMPRODUCT(--(Data!$B$139:$AGQ$139&lt;&gt;"")*(Data!B93:AGQ93&lt;&gt;""))</f>
        <v>0</v>
      </c>
      <c r="DN78" s="2" cm="1">
        <f t="array" ref="DN78">SUMPRODUCT(--(Data!$B$140:$AGQ$140&lt;&gt;"")*(Data!B93:AGQ93&lt;&gt;""))</f>
        <v>0</v>
      </c>
      <c r="DO78" s="2" cm="1">
        <f t="array" ref="DO78">SUMPRODUCT(--(Data!$B$141:$AGQ$141&lt;&gt;"")*(Data!B93:AGQ93&lt;&gt;""))</f>
        <v>0</v>
      </c>
      <c r="DP78" s="2" cm="1">
        <f t="array" ref="DP78">SUMPRODUCT(--(Data!$B$142:$AGQ$142&lt;&gt;"")*(Data!B93:AGQ93&lt;&gt;""))</f>
        <v>0</v>
      </c>
      <c r="DQ78" s="2" cm="1">
        <f t="array" ref="DQ78">SUMPRODUCT(--(Data!$B$143:$AGQ$143&lt;&gt;"")*(Data!B93:AGQ93&lt;&gt;""))</f>
        <v>0</v>
      </c>
      <c r="DR78" s="2" cm="1">
        <f t="array" ref="DR78">SUMPRODUCT(--(Data!$B$144:$AGQ$144&lt;&gt;"")*(Data!B93:AGQ93&lt;&gt;""))</f>
        <v>0</v>
      </c>
      <c r="DS78" s="2" cm="1">
        <f t="array" ref="DS78">SUMPRODUCT(--(Data!$B$145:$AGQ$145&lt;&gt;"")*(Data!B93:AGQ93&lt;&gt;""))</f>
        <v>0</v>
      </c>
      <c r="DT78" s="2" cm="1">
        <f t="array" ref="DT78">SUMPRODUCT(--(Data!$B$146:$AGQ$146&lt;&gt;"")*(Data!B93:AGQ93&lt;&gt;""))</f>
        <v>0</v>
      </c>
      <c r="DU78" s="2" cm="1">
        <f t="array" ref="DU78">SUMPRODUCT(--(Data!$B$147:$AGQ$147&lt;&gt;"")*(Data!B93:AGQ93&lt;&gt;""))</f>
        <v>0</v>
      </c>
      <c r="DV78" s="2" cm="1">
        <f t="array" ref="DV78">SUMPRODUCT(--(Data!$B$148:$AGQ$148&lt;&gt;"")*(Data!B93:AGQ93&lt;&gt;""))</f>
        <v>0</v>
      </c>
      <c r="DW78" s="2" cm="1">
        <f t="array" ref="DW78">SUMPRODUCT(--(Data!$B$149:$AGQ$149&lt;&gt;"")*(Data!B93:AGQ93&lt;&gt;""))</f>
        <v>0</v>
      </c>
      <c r="DX78" s="2" cm="1">
        <f t="array" ref="DX78">SUMPRODUCT(--(Data!$B$150:$AGQ$150&lt;&gt;"")*(Data!B93:AGQ93&lt;&gt;""))</f>
        <v>0</v>
      </c>
      <c r="DY78" s="2" cm="1">
        <f t="array" ref="DY78">SUMPRODUCT(--(Data!$B$151:$AGQ$151&lt;&gt;"")*(Data!B93:AGQ93&lt;&gt;""))</f>
        <v>0</v>
      </c>
      <c r="DZ78" s="2" cm="1">
        <f t="array" ref="DZ78">SUMPRODUCT(--(Data!$B$152:$AGQ$152&lt;&gt;"")*(Data!B93:AGQ93&lt;&gt;""))</f>
        <v>0</v>
      </c>
      <c r="EA78" s="2" cm="1">
        <f t="array" ref="EA78">SUMPRODUCT(--(Data!$B$153:$AGQ$153&lt;&gt;"")*(Data!B93:AGQ93&lt;&gt;""))</f>
        <v>0</v>
      </c>
      <c r="EB78" s="2" cm="1">
        <f t="array" ref="EB78">SUMPRODUCT(--(Data!$B$154:$AGQ$154&lt;&gt;"")*(Data!B93:AGQ93&lt;&gt;""))</f>
        <v>0</v>
      </c>
      <c r="EC78" s="2" cm="1">
        <f t="array" ref="EC78">SUMPRODUCT(--(Data!$B$155:$AGQ$155&lt;&gt;"")*(Data!B93:AGQ93&lt;&gt;""))</f>
        <v>0</v>
      </c>
      <c r="ED78" s="2" cm="1">
        <f t="array" ref="ED78">SUMPRODUCT(--(Data!$B$156:$AGQ$156&lt;&gt;"")*(Data!B93:AGQ93&lt;&gt;""))</f>
        <v>0</v>
      </c>
      <c r="EE78" s="2" cm="1">
        <f t="array" ref="EE78">SUMPRODUCT(--(Data!$B$157:$AGQ$157&lt;&gt;"")*(Data!B93:AGQ93&lt;&gt;""))</f>
        <v>0</v>
      </c>
      <c r="EF78" s="2" cm="1">
        <f t="array" ref="EF78">SUMPRODUCT(--(Data!$B$158:$AGQ$158&lt;&gt;"")*(Data!B93:AGQ93&lt;&gt;""))</f>
        <v>0</v>
      </c>
      <c r="EG78" s="2" cm="1">
        <f t="array" ref="EG78">SUMPRODUCT(--(Data!$B$159:$AGQ$159&lt;&gt;"")*(Data!B93:AGQ93&lt;&gt;""))</f>
        <v>0</v>
      </c>
      <c r="EH78" s="2" cm="1">
        <f t="array" ref="EH78">SUMPRODUCT(--(Data!$B$160:$AGQ$160&lt;&gt;"")*(Data!B93:AGQ93&lt;&gt;""))</f>
        <v>0</v>
      </c>
      <c r="EI78" s="2" cm="1">
        <f t="array" ref="EI78">SUMPRODUCT(--(Data!$B$161:$AGQ$161&lt;&gt;"")*(Data!B93:AGQ93&lt;&gt;""))</f>
        <v>0</v>
      </c>
      <c r="EJ78" s="2" cm="1">
        <f t="array" ref="EJ78">SUMPRODUCT(--(Data!$B$162:$AGQ$162&lt;&gt;"")*(Data!B93:AGQ93&lt;&gt;""))</f>
        <v>0</v>
      </c>
      <c r="EK78" s="2" cm="1">
        <f t="array" ref="EK78">SUMPRODUCT(--(Data!$B$163:$AGQ$163&lt;&gt;"")*(Data!B93:AGQ93&lt;&gt;""))</f>
        <v>0</v>
      </c>
      <c r="EL78" s="2" cm="1">
        <f t="array" ref="EL78">SUMPRODUCT(--(Data!$B$164:$AGQ$164&lt;&gt;"")*(Data!B93:AGQ93&lt;&gt;""))</f>
        <v>0</v>
      </c>
      <c r="EM78" s="2" cm="1">
        <f t="array" ref="EM78">SUMPRODUCT(--(Data!$B$165:$AGQ$165&lt;&gt;"")*(Data!B93:AGQ93&lt;&gt;""))</f>
        <v>0</v>
      </c>
      <c r="EN78" s="2" cm="1">
        <f t="array" ref="EN78">SUMPRODUCT(--(Data!$B$166:$AGQ$166&lt;&gt;"")*(Data!B93:AGQ93&lt;&gt;""))</f>
        <v>0</v>
      </c>
      <c r="EU78" s="2" t="str">
        <f t="shared" si="2"/>
        <v>RGB-DICPOdometry</v>
      </c>
      <c r="EV78" s="2">
        <f t="shared" si="3"/>
        <v>9</v>
      </c>
    </row>
    <row r="79" spans="1:152" x14ac:dyDescent="0.25">
      <c r="A79" s="1" t="str">
        <f>Data!A94</f>
        <v>SLAM-PCD</v>
      </c>
      <c r="B79" s="12" t="s">
        <v>520</v>
      </c>
      <c r="C79" s="2" cm="1">
        <f t="array" ref="C79">SUMPRODUCT(--(Data!$B$25:$AGQ$25&lt;&gt;"")*(Data!B94:AGQ94&lt;&gt;""))</f>
        <v>0</v>
      </c>
      <c r="D79" s="2" cm="1">
        <f t="array" ref="D79">SUMPRODUCT(--(Data!$B$26:$AGQ$26&lt;&gt;"")*(Data!B94:AGQ94&lt;&gt;""))</f>
        <v>0</v>
      </c>
      <c r="E79" s="2" cm="1">
        <f t="array" ref="E79">SUMPRODUCT(--(Data!$B$27:$AGQ$27&lt;&gt;"")*(Data!B94:AGQ94&lt;&gt;""))</f>
        <v>0</v>
      </c>
      <c r="F79" s="2" cm="1">
        <f t="array" ref="F79">SUMPRODUCT(--(Data!$B$28:$AGQ$28&lt;&gt;"")*(Data!B94:AGQ94&lt;&gt;""))</f>
        <v>0</v>
      </c>
      <c r="G79" s="2" cm="1">
        <f t="array" ref="G79">SUMPRODUCT(--(Data!$B$29:$AGQ$29&lt;&gt;"")*(Data!B94:AGQ94&lt;&gt;""))</f>
        <v>0</v>
      </c>
      <c r="H79" s="2" cm="1">
        <f t="array" ref="H79">SUMPRODUCT(--(Data!$B$30:$AGQ$30&lt;&gt;"")*(Data!B94:AGQ94&lt;&gt;""))</f>
        <v>0</v>
      </c>
      <c r="I79" s="2" cm="1">
        <f t="array" ref="I79">SUMPRODUCT(--(Data!$B$31:$AGQ$31&lt;&gt;"")*(Data!B94:AGQ94&lt;&gt;""))</f>
        <v>0</v>
      </c>
      <c r="J79" s="2" cm="1">
        <f t="array" ref="J79">SUMPRODUCT(--(Data!$B$32:$AGQ$32&lt;&gt;"")*(Data!B94:AGQ94&lt;&gt;""))</f>
        <v>0</v>
      </c>
      <c r="K79" s="2" cm="1">
        <f t="array" ref="K79">SUMPRODUCT(--(Data!$B$33:$AGQ$33&lt;&gt;"")*(Data!B94:AGQ94&lt;&gt;""))</f>
        <v>0</v>
      </c>
      <c r="L79" s="2" cm="1">
        <f t="array" ref="L79">SUMPRODUCT(--(Data!$B$34:$AGQ$34&lt;&gt;"")*(Data!B94:AGQ94&lt;&gt;""))</f>
        <v>0</v>
      </c>
      <c r="M79" s="2" cm="1">
        <f t="array" ref="M79">SUMPRODUCT(--(Data!$B$35:$AGQ$35&lt;&gt;"")*(Data!B94:AGQ94&lt;&gt;""))</f>
        <v>30</v>
      </c>
      <c r="N79" s="2" cm="1">
        <f t="array" ref="N79">SUMPRODUCT(--(Data!$B$36:$AGQ$36&lt;&gt;"")*(Data!B94:AGQ94&lt;&gt;""))</f>
        <v>0</v>
      </c>
      <c r="O79" s="2" cm="1">
        <f t="array" ref="O79">SUMPRODUCT(--(Data!$B$37:$AGQ$37&lt;&gt;"")*(Data!B94:AGQ94&lt;&gt;""))</f>
        <v>0</v>
      </c>
      <c r="P79" s="2" cm="1">
        <f t="array" ref="P79">SUMPRODUCT(--(Data!$B$38:$AGQ$38&lt;&gt;"")*(Data!B94:AGQ94&lt;&gt;""))</f>
        <v>0</v>
      </c>
      <c r="Q79" s="2" cm="1">
        <f t="array" ref="Q79">SUMPRODUCT(--(Data!$B$39:$AGQ$39&lt;&gt;"")*(Data!B94:AGQ94&lt;&gt;""))</f>
        <v>30</v>
      </c>
      <c r="R79" s="2" cm="1">
        <f t="array" ref="R79">SUMPRODUCT(--(Data!$B$40:$AGQ$40&lt;&gt;"")*(Data!B94:AGQ94&lt;&gt;""))</f>
        <v>0</v>
      </c>
      <c r="S79" s="2" cm="1">
        <f t="array" ref="S79">SUMPRODUCT(--(Data!$B$41:$AGQ$41&lt;&gt;"")*(Data!B94:AGQ94&lt;&gt;""))</f>
        <v>0</v>
      </c>
      <c r="T79" s="2" cm="1">
        <f t="array" ref="T79">SUMPRODUCT(--(Data!$B$42:$AGQ$42&lt;&gt;"")*(Data!B94:AGQ94&lt;&gt;""))</f>
        <v>0</v>
      </c>
      <c r="U79" s="2" cm="1">
        <f t="array" ref="U79">SUMPRODUCT(--(Data!$B$43:$AGQ$43&lt;&gt;"")*(Data!B94:AGQ94&lt;&gt;""))</f>
        <v>0</v>
      </c>
      <c r="V79" s="2" cm="1">
        <f t="array" ref="V79">SUMPRODUCT(--(Data!$B$44:$AGQ$44&lt;&gt;"")*(Data!B94:AGQ94&lt;&gt;""))</f>
        <v>0</v>
      </c>
      <c r="W79" s="2" cm="1">
        <f t="array" ref="W79">SUMPRODUCT(--(Data!$B$45:$AGQ$45&lt;&gt;"")*(Data!B94:AGQ94&lt;&gt;""))</f>
        <v>0</v>
      </c>
      <c r="X79" s="2" cm="1">
        <f t="array" ref="X79">SUMPRODUCT(--(Data!$B$46:$AGQ$46&lt;&gt;"")*(Data!B94:AGQ94&lt;&gt;""))</f>
        <v>0</v>
      </c>
      <c r="Y79" s="2" cm="1">
        <f t="array" ref="Y79">SUMPRODUCT(--(Data!$B$47:$AGQ$47&lt;&gt;"")*(Data!B94:AGQ94&lt;&gt;""))</f>
        <v>0</v>
      </c>
      <c r="Z79" s="2" cm="1">
        <f t="array" ref="Z79">SUMPRODUCT(--(Data!$B$48:$AGQ$48&lt;&gt;"")*(Data!B94:AGQ94&lt;&gt;""))</f>
        <v>0</v>
      </c>
      <c r="AA79" s="2" cm="1">
        <f t="array" ref="AA79">SUMPRODUCT(--(Data!$B$49:$AGQ$49&lt;&gt;"")*(Data!B94:AGQ94&lt;&gt;""))</f>
        <v>0</v>
      </c>
      <c r="AB79" s="2" cm="1">
        <f t="array" ref="AB79">SUMPRODUCT(--(Data!$B$50:$AGQ$50&lt;&gt;"")*(Data!B94:AGQ94&lt;&gt;""))</f>
        <v>0</v>
      </c>
      <c r="AC79" s="2" cm="1">
        <f t="array" ref="AC79">SUMPRODUCT(--(Data!$B$51:$AGQ$51&lt;&gt;"")*(Data!B94:AGQ94&lt;&gt;""))</f>
        <v>0</v>
      </c>
      <c r="AD79" s="2" cm="1">
        <f t="array" ref="AD79">SUMPRODUCT(--(Data!$B$52:$AGQ$52&lt;&gt;"")*(Data!B94:AGQ94&lt;&gt;""))</f>
        <v>0</v>
      </c>
      <c r="AE79" s="2" cm="1">
        <f t="array" ref="AE79">SUMPRODUCT(--(Data!$B$53:$AGQ$53&lt;&gt;"")*(Data!B94:AGQ94&lt;&gt;""))</f>
        <v>0</v>
      </c>
      <c r="AF79" s="2" cm="1">
        <f t="array" ref="AF79">SUMPRODUCT(--(Data!$B$54:$AGQ$54&lt;&gt;"")*(Data!B94:AGQ94&lt;&gt;""))</f>
        <v>30</v>
      </c>
      <c r="AG79" s="2" cm="1">
        <f t="array" ref="AG79">SUMPRODUCT(--(Data!$B$55:$AGQ$55&lt;&gt;"")*(Data!B94:AGQ94&lt;&gt;""))</f>
        <v>0</v>
      </c>
      <c r="AH79" s="2" cm="1">
        <f t="array" ref="AH79">SUMPRODUCT(--(Data!$B$56:$AGQ$56&lt;&gt;"")*(Data!B94:AGQ94&lt;&gt;""))</f>
        <v>0</v>
      </c>
      <c r="AI79" s="2" cm="1">
        <f t="array" ref="AI79">SUMPRODUCT(--(Data!$B$57:$AGQ$57&lt;&gt;"")*(Data!B94:AGQ94&lt;&gt;""))</f>
        <v>0</v>
      </c>
      <c r="AJ79" s="2" cm="1">
        <f t="array" ref="AJ79">SUMPRODUCT(--(Data!$B$58:$AGQ$58&lt;&gt;"")*(Data!B94:AGQ94&lt;&gt;""))</f>
        <v>0</v>
      </c>
      <c r="AK79" s="2" cm="1">
        <f t="array" ref="AK79">SUMPRODUCT(--(Data!$B$59:$AGQ$59&lt;&gt;"")*(Data!B94:AGQ94&lt;&gt;""))</f>
        <v>0</v>
      </c>
      <c r="AL79" s="2" cm="1">
        <f t="array" ref="AL79">SUMPRODUCT(--(Data!$B$60:$AGQ$60&lt;&gt;"")*(Data!B94:AGQ94&lt;&gt;""))</f>
        <v>0</v>
      </c>
      <c r="AM79" s="2" cm="1">
        <f t="array" ref="AM79">SUMPRODUCT(--(Data!$B$61:$AGQ$61&lt;&gt;"")*(Data!B94:AGQ94&lt;&gt;""))</f>
        <v>0</v>
      </c>
      <c r="AN79" s="2" cm="1">
        <f t="array" ref="AN79">SUMPRODUCT(--(Data!$B$62:$AGQ$62&lt;&gt;"")*(Data!B94:AGQ94&lt;&gt;""))</f>
        <v>0</v>
      </c>
      <c r="AO79" s="2" cm="1">
        <f t="array" ref="AO79">SUMPRODUCT(--(Data!$B$63:$AGQ$63&lt;&gt;"")*(Data!B94:AGQ94&lt;&gt;""))</f>
        <v>0</v>
      </c>
      <c r="AP79" s="2" cm="1">
        <f t="array" ref="AP79">SUMPRODUCT(--(Data!$B$64:$AGQ$64&lt;&gt;"")*(Data!B94:AGQ94&lt;&gt;""))</f>
        <v>0</v>
      </c>
      <c r="AQ79" s="2" cm="1">
        <f t="array" ref="AQ79">SUMPRODUCT(--(Data!$B$65:$AGQ$65&lt;&gt;"")*(Data!B94:AGQ94&lt;&gt;""))</f>
        <v>0</v>
      </c>
      <c r="AR79" s="2" cm="1">
        <f t="array" ref="AR79">SUMPRODUCT(--(Data!$B$66:$AGQ$66&lt;&gt;"")*(Data!B94:AGQ94&lt;&gt;""))</f>
        <v>0</v>
      </c>
      <c r="AS79" s="2" cm="1">
        <f t="array" ref="AS79">SUMPRODUCT(--(Data!$B$67:$AGQ$67&lt;&gt;"")*(Data!B94:AGQ94&lt;&gt;""))</f>
        <v>0</v>
      </c>
      <c r="AT79" s="2" cm="1">
        <f t="array" ref="AT79">SUMPRODUCT(--(Data!$B$68:$AGQ$68&lt;&gt;"")*(Data!B94:AGQ94&lt;&gt;""))</f>
        <v>0</v>
      </c>
      <c r="AU79" s="2" cm="1">
        <f t="array" ref="AU79">SUMPRODUCT(--(Data!$B$69:$AGQ$69&lt;&gt;"")*(Data!B94:AGQ94&lt;&gt;""))</f>
        <v>0</v>
      </c>
      <c r="AV79" s="2" cm="1">
        <f t="array" ref="AV79">SUMPRODUCT(--(Data!$B$70:$AGQ$70&lt;&gt;"")*(Data!B94:AGQ94&lt;&gt;""))</f>
        <v>0</v>
      </c>
      <c r="AW79" s="2" cm="1">
        <f t="array" ref="AW79">SUMPRODUCT(--(Data!$B$71:$AGQ$71&lt;&gt;"")*(Data!B94:AGQ94&lt;&gt;""))</f>
        <v>0</v>
      </c>
      <c r="AX79" s="2" cm="1">
        <f t="array" ref="AX79">SUMPRODUCT(--(Data!$B$72:$AGQ$72&lt;&gt;"")*(Data!B94:AGQ94&lt;&gt;""))</f>
        <v>0</v>
      </c>
      <c r="AY79" s="2" cm="1">
        <f t="array" ref="AY79">SUMPRODUCT(--(Data!$B$73:$AGQ$73&lt;&gt;"")*(Data!B94:AGQ94&lt;&gt;""))</f>
        <v>0</v>
      </c>
      <c r="AZ79" s="2" cm="1">
        <f t="array" ref="AZ79">SUMPRODUCT(--(Data!$B$74:$AGQ$74&lt;&gt;"")*(Data!B94:AGQ94&lt;&gt;""))</f>
        <v>0</v>
      </c>
      <c r="BA79" s="2" cm="1">
        <f t="array" ref="BA79">SUMPRODUCT(--(Data!$B$75:$AGQ$75&lt;&gt;"")*(Data!B94:AGQ94&lt;&gt;""))</f>
        <v>0</v>
      </c>
      <c r="BB79" s="2" cm="1">
        <f t="array" ref="BB79">SUMPRODUCT(--(Data!$B$76:$AGQ$76&lt;&gt;"")*(Data!B94:AGQ94&lt;&gt;""))</f>
        <v>0</v>
      </c>
      <c r="BC79" s="2" cm="1">
        <f t="array" ref="BC79">SUMPRODUCT(--(Data!$B$77:$AGQ$77&lt;&gt;"")*(Data!B94:AGQ94&lt;&gt;""))</f>
        <v>0</v>
      </c>
      <c r="BD79" s="2" cm="1">
        <f t="array" ref="BD79">SUMPRODUCT(--(Data!$B$78:$AGQ$78&lt;&gt;"")*(Data!B94:AGQ94&lt;&gt;""))</f>
        <v>0</v>
      </c>
      <c r="BE79" s="2" cm="1">
        <f t="array" ref="BE79">SUMPRODUCT(--(Data!$B$79:$AGQ$79&lt;&gt;"")*(Data!B94:AGQ94&lt;&gt;""))</f>
        <v>0</v>
      </c>
      <c r="BF79" s="2" cm="1">
        <f t="array" ref="BF79">SUMPRODUCT(--(Data!$B$80:$AGQ$80&lt;&gt;"")*(Data!B94:AGQ94&lt;&gt;""))</f>
        <v>0</v>
      </c>
      <c r="BG79" s="2" cm="1">
        <f t="array" ref="BG79">SUMPRODUCT(--(Data!$B$81:$AGQ$81&lt;&gt;"")*(Data!B94:AGQ94&lt;&gt;""))</f>
        <v>0</v>
      </c>
      <c r="BH79" s="2" cm="1">
        <f t="array" ref="BH79">SUMPRODUCT(--(Data!$B$82:$AGQ$82&lt;&gt;"")*(Data!B94:AGQ94&lt;&gt;""))</f>
        <v>0</v>
      </c>
      <c r="BI79" s="2" cm="1">
        <f t="array" ref="BI79">SUMPRODUCT(--(Data!$B$83:$AGQ$83&lt;&gt;"")*(Data!B94:AGQ94&lt;&gt;""))</f>
        <v>0</v>
      </c>
      <c r="BJ79" s="2" cm="1">
        <f t="array" ref="BJ79">SUMPRODUCT(--(Data!$B$84:$AGQ$84&lt;&gt;"")*(Data!B94:AGQ94&lt;&gt;""))</f>
        <v>0</v>
      </c>
      <c r="BK79" s="2" cm="1">
        <f t="array" ref="BK79">SUMPRODUCT(--(Data!$B$85:$AGQ$85&lt;&gt;"")*(Data!B94:AGQ94&lt;&gt;""))</f>
        <v>0</v>
      </c>
      <c r="BL79" s="2" cm="1">
        <f t="array" ref="BL79">SUMPRODUCT(--(Data!$B$86:$AGQ$86&lt;&gt;"")*(Data!B94:AGQ94&lt;&gt;""))</f>
        <v>0</v>
      </c>
      <c r="BM79" s="2" cm="1">
        <f t="array" ref="BM79">SUMPRODUCT(--(Data!$B$87:$AGQ$87&lt;&gt;"")*(Data!B94:AGQ94&lt;&gt;""))</f>
        <v>0</v>
      </c>
      <c r="BN79" s="2" cm="1">
        <f t="array" ref="BN79">SUMPRODUCT(--(Data!$B$88:$AGQ$88&lt;&gt;"")*(Data!B94:AGQ94&lt;&gt;""))</f>
        <v>0</v>
      </c>
      <c r="BO79" s="2" cm="1">
        <f t="array" ref="BO79">SUMPRODUCT(--(Data!$B$89:$AGQ$89&lt;&gt;"")*(Data!B94:AGQ94&lt;&gt;""))</f>
        <v>0</v>
      </c>
      <c r="BP79" s="2" cm="1">
        <f t="array" ref="BP79">SUMPRODUCT(--(Data!$B$90:$AGQ$90&lt;&gt;"")*(Data!B94:AGQ94&lt;&gt;""))</f>
        <v>0</v>
      </c>
      <c r="BQ79" s="2" cm="1">
        <f t="array" ref="BQ79">SUMPRODUCT(--(Data!$B$91:$AGQ$91&lt;&gt;"")*(Data!B94:AGQ94&lt;&gt;""))</f>
        <v>0</v>
      </c>
      <c r="BR79" s="2" cm="1">
        <f t="array" ref="BR79">SUMPRODUCT(--(Data!$B$92:$AGQ$92&lt;&gt;"")*(Data!B94:AGQ94&lt;&gt;""))</f>
        <v>0</v>
      </c>
      <c r="BS79" s="2" cm="1">
        <f t="array" ref="BS79">SUMPRODUCT(--(Data!$B$93:$AGQ$93&lt;&gt;"")*(Data!B94:AGQ94&lt;&gt;""))</f>
        <v>0</v>
      </c>
      <c r="BT79" s="208"/>
      <c r="BU79" s="2" cm="1">
        <f t="array" ref="BU79">SUMPRODUCT(--(Data!$B$95:$AGQ$95&lt;&gt;"")*(Data!B94:AGQ94&lt;&gt;""))</f>
        <v>10</v>
      </c>
      <c r="BV79" s="2" cm="1">
        <f t="array" ref="BV79">SUMPRODUCT(--(Data!$B$96:$AGQ$96&lt;&gt;"")*(Data!B94:AGQ94&lt;&gt;""))</f>
        <v>10</v>
      </c>
      <c r="BW79" s="2" cm="1">
        <f t="array" ref="BW79">SUMPRODUCT(--(Data!$B$97:$AGQ$97&lt;&gt;"")*(Data!B94:AGQ94&lt;&gt;""))</f>
        <v>30</v>
      </c>
      <c r="BX79" s="2" cm="1">
        <f t="array" ref="BX79">SUMPRODUCT(--(Data!$B$98:$AGQ$98&lt;&gt;"")*(Data!B94:AGQ94&lt;&gt;""))</f>
        <v>30</v>
      </c>
      <c r="BY79" s="2" cm="1">
        <f t="array" ref="BY79">SUMPRODUCT(--(Data!$B$99:$AGQ$99&lt;&gt;"")*(Data!B94:AGQ94&lt;&gt;""))</f>
        <v>30</v>
      </c>
      <c r="BZ79" s="2" cm="1">
        <f t="array" ref="BZ79">SUMPRODUCT(--(Data!$B$100:$AGQ$100&lt;&gt;"")*(Data!B94:AGQ94&lt;&gt;""))</f>
        <v>30</v>
      </c>
      <c r="CA79" s="2" cm="1">
        <f t="array" ref="CA79">SUMPRODUCT(--(Data!$B$101:$AGQ$101&lt;&gt;"")*(Data!B94:AGQ94&lt;&gt;""))</f>
        <v>0</v>
      </c>
      <c r="CB79" s="2" cm="1">
        <f t="array" ref="CB79">SUMPRODUCT(--(Data!$B$102:$AGQ$102&lt;&gt;"")*(Data!B94:AGQ94&lt;&gt;""))</f>
        <v>0</v>
      </c>
      <c r="CC79" s="2" cm="1">
        <f t="array" ref="CC79">SUMPRODUCT(--(Data!$B$103:$AGQ$103&lt;&gt;"")*(Data!B94:AGQ94&lt;&gt;""))</f>
        <v>0</v>
      </c>
      <c r="CD79" s="2" cm="1">
        <f t="array" ref="CD79">SUMPRODUCT(--(Data!$B$104:$AGQ$104&lt;&gt;"")*(Data!B94:AGQ94&lt;&gt;""))</f>
        <v>0</v>
      </c>
      <c r="CE79" s="2" cm="1">
        <f t="array" ref="CE79">SUMPRODUCT(--(Data!$B$105:$AGQ$105&lt;&gt;"")*(Data!B94:AGQ94&lt;&gt;""))</f>
        <v>0</v>
      </c>
      <c r="CF79" s="2" cm="1">
        <f t="array" ref="CF79">SUMPRODUCT(--(Data!$B$106:$AGQ$106&lt;&gt;"")*(Data!B94:AGQ94&lt;&gt;""))</f>
        <v>0</v>
      </c>
      <c r="CG79" s="2" cm="1">
        <f t="array" ref="CG79">SUMPRODUCT(--(Data!$B$107:$AGQ$107&lt;&gt;"")*(Data!B94:AGQ94&lt;&gt;""))</f>
        <v>0</v>
      </c>
      <c r="CH79" s="2" cm="1">
        <f t="array" ref="CH79">SUMPRODUCT(--(Data!$B$108:$AGQ$108&lt;&gt;"")*(Data!B94:AGQ94&lt;&gt;""))</f>
        <v>0</v>
      </c>
      <c r="CI79" s="2" cm="1">
        <f t="array" ref="CI79">SUMPRODUCT(--(Data!$B$109:$AGQ$109&lt;&gt;"")*(Data!B94:AGQ94&lt;&gt;""))</f>
        <v>0</v>
      </c>
      <c r="CJ79" s="2" cm="1">
        <f t="array" ref="CJ79">SUMPRODUCT(--(Data!$B$110:$AGQ$110&lt;&gt;"")*(Data!B94:AGQ94&lt;&gt;""))</f>
        <v>0</v>
      </c>
      <c r="CK79" s="2" cm="1">
        <f t="array" ref="CK79">SUMPRODUCT(--(Data!$B$111:$AGQ$111&lt;&gt;"")*(Data!B94:AGQ94&lt;&gt;""))</f>
        <v>0</v>
      </c>
      <c r="CL79" s="2" cm="1">
        <f t="array" ref="CL79">SUMPRODUCT(--(Data!$B$112:$AGQ$112&lt;&gt;"")*(Data!B94:AGQ94&lt;&gt;""))</f>
        <v>0</v>
      </c>
      <c r="CM79" s="2" cm="1">
        <f t="array" ref="CM79">SUMPRODUCT(--(Data!$B$113:$AGQ$113&lt;&gt;"")*(Data!B94:AGQ94&lt;&gt;""))</f>
        <v>0</v>
      </c>
      <c r="CN79" s="2" cm="1">
        <f t="array" ref="CN79">SUMPRODUCT(--(Data!$B$114:$AGQ$114&lt;&gt;"")*(Data!B94:AGQ94&lt;&gt;""))</f>
        <v>0</v>
      </c>
      <c r="CO79" s="2" cm="1">
        <f t="array" ref="CO79">SUMPRODUCT(--(Data!$B$115:$AGQ$115&lt;&gt;"")*(Data!B94:AGQ94&lt;&gt;""))</f>
        <v>0</v>
      </c>
      <c r="CP79" s="2" cm="1">
        <f t="array" ref="CP79">SUMPRODUCT(--(Data!$B$116:$AGQ$116&lt;&gt;"")*(Data!B94:AGQ94&lt;&gt;""))</f>
        <v>0</v>
      </c>
      <c r="CQ79" s="2" cm="1">
        <f t="array" ref="CQ79">SUMPRODUCT(--(Data!$B$117:$AGQ$117&lt;&gt;"")*(Data!B94:AGQ94&lt;&gt;""))</f>
        <v>0</v>
      </c>
      <c r="CR79" s="2" cm="1">
        <f t="array" ref="CR79">SUMPRODUCT(--(Data!$B$118:$AGQ$118&lt;&gt;"")*(Data!B94:AGQ94&lt;&gt;""))</f>
        <v>0</v>
      </c>
      <c r="CS79" s="2" cm="1">
        <f t="array" ref="CS79">SUMPRODUCT(--(Data!$B$119:$AGQ$119&lt;&gt;"")*(Data!B94:AGQ94&lt;&gt;""))</f>
        <v>0</v>
      </c>
      <c r="CT79" s="2" cm="1">
        <f t="array" ref="CT79">SUMPRODUCT(--(Data!$B$120:$AGQ$120&lt;&gt;"")*(Data!B94:AGQ94&lt;&gt;""))</f>
        <v>0</v>
      </c>
      <c r="CU79" s="2" cm="1">
        <f t="array" ref="CU79">SUMPRODUCT(--(Data!$B$121:$AGQ$121&lt;&gt;"")*(Data!B94:AGQ94&lt;&gt;""))</f>
        <v>0</v>
      </c>
      <c r="CV79" s="2" cm="1">
        <f t="array" ref="CV79">SUMPRODUCT(--(Data!$B$122:$AGQ$122&lt;&gt;"")*(Data!B94:AGQ94&lt;&gt;""))</f>
        <v>0</v>
      </c>
      <c r="CW79" s="2" cm="1">
        <f t="array" ref="CW79">SUMPRODUCT(--(Data!$B$123:$AGQ$123&lt;&gt;"")*(Data!B94:AGQ94&lt;&gt;""))</f>
        <v>0</v>
      </c>
      <c r="CX79" s="2" cm="1">
        <f t="array" ref="CX79">SUMPRODUCT(--(Data!$B$124:$AGQ$124&lt;&gt;"")*(Data!B94:AGQ94&lt;&gt;""))</f>
        <v>0</v>
      </c>
      <c r="CY79" s="2" cm="1">
        <f t="array" ref="CY79">SUMPRODUCT(--(Data!$B$125:$AGQ$125&lt;&gt;"")*(Data!B94:AGQ94&lt;&gt;""))</f>
        <v>0</v>
      </c>
      <c r="CZ79" s="2" cm="1">
        <f t="array" ref="CZ79">SUMPRODUCT(--(Data!$B$126:$AGQ$126&lt;&gt;"")*(Data!B94:AGQ94&lt;&gt;""))</f>
        <v>0</v>
      </c>
      <c r="DA79" s="2" cm="1">
        <f t="array" ref="DA79">SUMPRODUCT(--(Data!$B$127:$AGQ$127&lt;&gt;"")*(Data!B94:AGQ94&lt;&gt;""))</f>
        <v>0</v>
      </c>
      <c r="DB79" s="2" cm="1">
        <f t="array" ref="DB79">SUMPRODUCT(--(Data!$B$128:$AGQ$128&lt;&gt;"")*(Data!B94:AGQ94&lt;&gt;""))</f>
        <v>0</v>
      </c>
      <c r="DC79" s="2" cm="1">
        <f t="array" ref="DC79">SUMPRODUCT(--(Data!$B$129:$AGQ$129&lt;&gt;"")*(Data!B94:AGQ94&lt;&gt;""))</f>
        <v>0</v>
      </c>
      <c r="DD79" s="2" cm="1">
        <f t="array" ref="DD79">SUMPRODUCT(--(Data!$B$130:$AGQ$130&lt;&gt;"")*(Data!B94:AGQ94&lt;&gt;""))</f>
        <v>0</v>
      </c>
      <c r="DE79" s="2" cm="1">
        <f t="array" ref="DE79">SUMPRODUCT(--(Data!$B$131:$AGQ$131&lt;&gt;"")*(Data!B94:AGQ94&lt;&gt;""))</f>
        <v>0</v>
      </c>
      <c r="DF79" s="2" cm="1">
        <f t="array" ref="DF79">SUMPRODUCT(--(Data!$B$132:$AGQ$132&lt;&gt;"")*(Data!B94:AGQ94&lt;&gt;""))</f>
        <v>0</v>
      </c>
      <c r="DG79" s="2" cm="1">
        <f t="array" ref="DG79">SUMPRODUCT(--(Data!$B$133:$AGQ$133&lt;&gt;"")*(Data!B94:AGQ94&lt;&gt;""))</f>
        <v>0</v>
      </c>
      <c r="DH79" s="2" cm="1">
        <f t="array" ref="DH79">SUMPRODUCT(--(Data!$B$134:$AGQ$134&lt;&gt;"")*(Data!B94:AGQ94&lt;&gt;""))</f>
        <v>0</v>
      </c>
      <c r="DI79" s="2" cm="1">
        <f t="array" ref="DI79">SUMPRODUCT(--(Data!$B$135:$AGQ$135&lt;&gt;"")*(Data!B94:AGQ94&lt;&gt;""))</f>
        <v>0</v>
      </c>
      <c r="DJ79" s="2" cm="1">
        <f t="array" ref="DJ79">SUMPRODUCT(--(Data!$B$136:$AGQ$136&lt;&gt;"")*(Data!B94:AGQ94&lt;&gt;""))</f>
        <v>0</v>
      </c>
      <c r="DK79" s="2" cm="1">
        <f t="array" ref="DK79">SUMPRODUCT(--(Data!$B$137:$AGQ$137&lt;&gt;"")*(Data!B94:AGQ94&lt;&gt;""))</f>
        <v>0</v>
      </c>
      <c r="DL79" s="2" cm="1">
        <f t="array" ref="DL79">SUMPRODUCT(--(Data!$B$138:$AGQ$138&lt;&gt;"")*(Data!B94:AGQ94&lt;&gt;""))</f>
        <v>0</v>
      </c>
      <c r="DM79" s="2" cm="1">
        <f t="array" ref="DM79">SUMPRODUCT(--(Data!$B$139:$AGQ$139&lt;&gt;"")*(Data!B94:AGQ94&lt;&gt;""))</f>
        <v>0</v>
      </c>
      <c r="DN79" s="2" cm="1">
        <f t="array" ref="DN79">SUMPRODUCT(--(Data!$B$140:$AGQ$140&lt;&gt;"")*(Data!B94:AGQ94&lt;&gt;""))</f>
        <v>0</v>
      </c>
      <c r="DO79" s="2" cm="1">
        <f t="array" ref="DO79">SUMPRODUCT(--(Data!$B$141:$AGQ$141&lt;&gt;"")*(Data!B94:AGQ94&lt;&gt;""))</f>
        <v>0</v>
      </c>
      <c r="DP79" s="2" cm="1">
        <f t="array" ref="DP79">SUMPRODUCT(--(Data!$B$142:$AGQ$142&lt;&gt;"")*(Data!B94:AGQ94&lt;&gt;""))</f>
        <v>0</v>
      </c>
      <c r="DQ79" s="2" cm="1">
        <f t="array" ref="DQ79">SUMPRODUCT(--(Data!$B$143:$AGQ$143&lt;&gt;"")*(Data!B94:AGQ94&lt;&gt;""))</f>
        <v>0</v>
      </c>
      <c r="DR79" s="2" cm="1">
        <f t="array" ref="DR79">SUMPRODUCT(--(Data!$B$144:$AGQ$144&lt;&gt;"")*(Data!B94:AGQ94&lt;&gt;""))</f>
        <v>0</v>
      </c>
      <c r="DS79" s="2" cm="1">
        <f t="array" ref="DS79">SUMPRODUCT(--(Data!$B$145:$AGQ$145&lt;&gt;"")*(Data!B94:AGQ94&lt;&gt;""))</f>
        <v>0</v>
      </c>
      <c r="DT79" s="2" cm="1">
        <f t="array" ref="DT79">SUMPRODUCT(--(Data!$B$146:$AGQ$146&lt;&gt;"")*(Data!B94:AGQ94&lt;&gt;""))</f>
        <v>0</v>
      </c>
      <c r="DU79" s="2" cm="1">
        <f t="array" ref="DU79">SUMPRODUCT(--(Data!$B$147:$AGQ$147&lt;&gt;"")*(Data!B94:AGQ94&lt;&gt;""))</f>
        <v>0</v>
      </c>
      <c r="DV79" s="2" cm="1">
        <f t="array" ref="DV79">SUMPRODUCT(--(Data!$B$148:$AGQ$148&lt;&gt;"")*(Data!B94:AGQ94&lt;&gt;""))</f>
        <v>0</v>
      </c>
      <c r="DW79" s="2" cm="1">
        <f t="array" ref="DW79">SUMPRODUCT(--(Data!$B$149:$AGQ$149&lt;&gt;"")*(Data!B94:AGQ94&lt;&gt;""))</f>
        <v>0</v>
      </c>
      <c r="DX79" s="2" cm="1">
        <f t="array" ref="DX79">SUMPRODUCT(--(Data!$B$150:$AGQ$150&lt;&gt;"")*(Data!B94:AGQ94&lt;&gt;""))</f>
        <v>0</v>
      </c>
      <c r="DY79" s="2" cm="1">
        <f t="array" ref="DY79">SUMPRODUCT(--(Data!$B$151:$AGQ$151&lt;&gt;"")*(Data!B94:AGQ94&lt;&gt;""))</f>
        <v>0</v>
      </c>
      <c r="DZ79" s="2" cm="1">
        <f t="array" ref="DZ79">SUMPRODUCT(--(Data!$B$152:$AGQ$152&lt;&gt;"")*(Data!B94:AGQ94&lt;&gt;""))</f>
        <v>0</v>
      </c>
      <c r="EA79" s="2" cm="1">
        <f t="array" ref="EA79">SUMPRODUCT(--(Data!$B$153:$AGQ$153&lt;&gt;"")*(Data!B94:AGQ94&lt;&gt;""))</f>
        <v>0</v>
      </c>
      <c r="EB79" s="2" cm="1">
        <f t="array" ref="EB79">SUMPRODUCT(--(Data!$B$154:$AGQ$154&lt;&gt;"")*(Data!B94:AGQ94&lt;&gt;""))</f>
        <v>0</v>
      </c>
      <c r="EC79" s="2" cm="1">
        <f t="array" ref="EC79">SUMPRODUCT(--(Data!$B$155:$AGQ$155&lt;&gt;"")*(Data!B94:AGQ94&lt;&gt;""))</f>
        <v>0</v>
      </c>
      <c r="ED79" s="2" cm="1">
        <f t="array" ref="ED79">SUMPRODUCT(--(Data!$B$156:$AGQ$156&lt;&gt;"")*(Data!B94:AGQ94&lt;&gt;""))</f>
        <v>0</v>
      </c>
      <c r="EE79" s="2" cm="1">
        <f t="array" ref="EE79">SUMPRODUCT(--(Data!$B$157:$AGQ$157&lt;&gt;"")*(Data!B94:AGQ94&lt;&gt;""))</f>
        <v>0</v>
      </c>
      <c r="EF79" s="2" cm="1">
        <f t="array" ref="EF79">SUMPRODUCT(--(Data!$B$158:$AGQ$158&lt;&gt;"")*(Data!B94:AGQ94&lt;&gt;""))</f>
        <v>0</v>
      </c>
      <c r="EG79" s="2" cm="1">
        <f t="array" ref="EG79">SUMPRODUCT(--(Data!$B$159:$AGQ$159&lt;&gt;"")*(Data!B94:AGQ94&lt;&gt;""))</f>
        <v>0</v>
      </c>
      <c r="EH79" s="2" cm="1">
        <f t="array" ref="EH79">SUMPRODUCT(--(Data!$B$160:$AGQ$160&lt;&gt;"")*(Data!B94:AGQ94&lt;&gt;""))</f>
        <v>0</v>
      </c>
      <c r="EI79" s="2" cm="1">
        <f t="array" ref="EI79">SUMPRODUCT(--(Data!$B$161:$AGQ$161&lt;&gt;"")*(Data!B94:AGQ94&lt;&gt;""))</f>
        <v>0</v>
      </c>
      <c r="EJ79" s="2" cm="1">
        <f t="array" ref="EJ79">SUMPRODUCT(--(Data!$B$162:$AGQ$162&lt;&gt;"")*(Data!B94:AGQ94&lt;&gt;""))</f>
        <v>0</v>
      </c>
      <c r="EK79" s="2" cm="1">
        <f t="array" ref="EK79">SUMPRODUCT(--(Data!$B$163:$AGQ$163&lt;&gt;"")*(Data!B94:AGQ94&lt;&gt;""))</f>
        <v>0</v>
      </c>
      <c r="EL79" s="2" cm="1">
        <f t="array" ref="EL79">SUMPRODUCT(--(Data!$B$164:$AGQ$164&lt;&gt;"")*(Data!B94:AGQ94&lt;&gt;""))</f>
        <v>0</v>
      </c>
      <c r="EM79" s="2" cm="1">
        <f t="array" ref="EM79">SUMPRODUCT(--(Data!$B$165:$AGQ$165&lt;&gt;"")*(Data!B94:AGQ94&lt;&gt;""))</f>
        <v>0</v>
      </c>
      <c r="EN79" s="2" cm="1">
        <f t="array" ref="EN79">SUMPRODUCT(--(Data!$B$166:$AGQ$166&lt;&gt;"")*(Data!B94:AGQ94&lt;&gt;""))</f>
        <v>0</v>
      </c>
      <c r="EU79" s="2" t="str">
        <f t="shared" ref="EU79:EU110" si="4">B74</f>
        <v>CCNY</v>
      </c>
      <c r="EV79" s="2">
        <f t="shared" ref="EV79:EV110" si="5">COUNTIF(C74:EH74,"&lt;&gt;0")-1</f>
        <v>9</v>
      </c>
    </row>
    <row r="80" spans="1:152" x14ac:dyDescent="0.25">
      <c r="A80" s="1" t="str">
        <f>Data!A95</f>
        <v>DM-SLAM</v>
      </c>
      <c r="B80" s="12" t="s">
        <v>521</v>
      </c>
      <c r="C80" s="2" cm="1">
        <f t="array" ref="C80">SUMPRODUCT(--(Data!$B$25:$AGQ$25&lt;&gt;"")*(Data!B95:AGQ95&lt;&gt;""))</f>
        <v>0</v>
      </c>
      <c r="D80" s="2" cm="1">
        <f t="array" ref="D80">SUMPRODUCT(--(Data!$B$26:$AGQ$26&lt;&gt;"")*(Data!B95:AGQ95&lt;&gt;""))</f>
        <v>0</v>
      </c>
      <c r="E80" s="2" cm="1">
        <f t="array" ref="E80">SUMPRODUCT(--(Data!$B$27:$AGQ$27&lt;&gt;"")*(Data!B95:AGQ95&lt;&gt;""))</f>
        <v>0</v>
      </c>
      <c r="F80" s="2" cm="1">
        <f t="array" ref="F80">SUMPRODUCT(--(Data!$B$28:$AGQ$28&lt;&gt;"")*(Data!B95:AGQ95&lt;&gt;""))</f>
        <v>0</v>
      </c>
      <c r="G80" s="2" cm="1">
        <f t="array" ref="G80">SUMPRODUCT(--(Data!$B$29:$AGQ$29&lt;&gt;"")*(Data!B95:AGQ95&lt;&gt;""))</f>
        <v>0</v>
      </c>
      <c r="H80" s="2" cm="1">
        <f t="array" ref="H80">SUMPRODUCT(--(Data!$B$30:$AGQ$30&lt;&gt;"")*(Data!B95:AGQ95&lt;&gt;""))</f>
        <v>0</v>
      </c>
      <c r="I80" s="2" cm="1">
        <f t="array" ref="I80">SUMPRODUCT(--(Data!$B$31:$AGQ$31&lt;&gt;"")*(Data!B95:AGQ95&lt;&gt;""))</f>
        <v>0</v>
      </c>
      <c r="J80" s="2" cm="1">
        <f t="array" ref="J80">SUMPRODUCT(--(Data!$B$32:$AGQ$32&lt;&gt;"")*(Data!B95:AGQ95&lt;&gt;""))</f>
        <v>0</v>
      </c>
      <c r="K80" s="2" cm="1">
        <f t="array" ref="K80">SUMPRODUCT(--(Data!$B$33:$AGQ$33&lt;&gt;"")*(Data!B95:AGQ95&lt;&gt;""))</f>
        <v>0</v>
      </c>
      <c r="L80" s="2" cm="1">
        <f t="array" ref="L80">SUMPRODUCT(--(Data!$B$34:$AGQ$34&lt;&gt;"")*(Data!B95:AGQ95&lt;&gt;""))</f>
        <v>0</v>
      </c>
      <c r="M80" s="2" cm="1">
        <f t="array" ref="M80">SUMPRODUCT(--(Data!$B$35:$AGQ$35&lt;&gt;"")*(Data!B95:AGQ95&lt;&gt;""))</f>
        <v>10</v>
      </c>
      <c r="N80" s="2" cm="1">
        <f t="array" ref="N80">SUMPRODUCT(--(Data!$B$36:$AGQ$36&lt;&gt;"")*(Data!B95:AGQ95&lt;&gt;""))</f>
        <v>0</v>
      </c>
      <c r="O80" s="2" cm="1">
        <f t="array" ref="O80">SUMPRODUCT(--(Data!$B$37:$AGQ$37&lt;&gt;"")*(Data!B95:AGQ95&lt;&gt;""))</f>
        <v>0</v>
      </c>
      <c r="P80" s="2" cm="1">
        <f t="array" ref="P80">SUMPRODUCT(--(Data!$B$38:$AGQ$38&lt;&gt;"")*(Data!B95:AGQ95&lt;&gt;""))</f>
        <v>0</v>
      </c>
      <c r="Q80" s="2" cm="1">
        <f t="array" ref="Q80">SUMPRODUCT(--(Data!$B$39:$AGQ$39&lt;&gt;"")*(Data!B95:AGQ95&lt;&gt;""))</f>
        <v>10</v>
      </c>
      <c r="R80" s="2" cm="1">
        <f t="array" ref="R80">SUMPRODUCT(--(Data!$B$40:$AGQ$40&lt;&gt;"")*(Data!B95:AGQ95&lt;&gt;""))</f>
        <v>0</v>
      </c>
      <c r="S80" s="2" cm="1">
        <f t="array" ref="S80">SUMPRODUCT(--(Data!$B$41:$AGQ$41&lt;&gt;"")*(Data!B95:AGQ95&lt;&gt;""))</f>
        <v>0</v>
      </c>
      <c r="T80" s="2" cm="1">
        <f t="array" ref="T80">SUMPRODUCT(--(Data!$B$42:$AGQ$42&lt;&gt;"")*(Data!B95:AGQ95&lt;&gt;""))</f>
        <v>0</v>
      </c>
      <c r="U80" s="2" cm="1">
        <f t="array" ref="U80">SUMPRODUCT(--(Data!$B$43:$AGQ$43&lt;&gt;"")*(Data!B95:AGQ95&lt;&gt;""))</f>
        <v>0</v>
      </c>
      <c r="V80" s="2" cm="1">
        <f t="array" ref="V80">SUMPRODUCT(--(Data!$B$44:$AGQ$44&lt;&gt;"")*(Data!B95:AGQ95&lt;&gt;""))</f>
        <v>0</v>
      </c>
      <c r="W80" s="2" cm="1">
        <f t="array" ref="W80">SUMPRODUCT(--(Data!$B$45:$AGQ$45&lt;&gt;"")*(Data!B95:AGQ95&lt;&gt;""))</f>
        <v>0</v>
      </c>
      <c r="X80" s="2" cm="1">
        <f t="array" ref="X80">SUMPRODUCT(--(Data!$B$46:$AGQ$46&lt;&gt;"")*(Data!B95:AGQ95&lt;&gt;""))</f>
        <v>0</v>
      </c>
      <c r="Y80" s="2" cm="1">
        <f t="array" ref="Y80">SUMPRODUCT(--(Data!$B$47:$AGQ$47&lt;&gt;"")*(Data!B95:AGQ95&lt;&gt;""))</f>
        <v>0</v>
      </c>
      <c r="Z80" s="2" cm="1">
        <f t="array" ref="Z80">SUMPRODUCT(--(Data!$B$48:$AGQ$48&lt;&gt;"")*(Data!B95:AGQ95&lt;&gt;""))</f>
        <v>0</v>
      </c>
      <c r="AA80" s="2" cm="1">
        <f t="array" ref="AA80">SUMPRODUCT(--(Data!$B$49:$AGQ$49&lt;&gt;"")*(Data!B95:AGQ95&lt;&gt;""))</f>
        <v>0</v>
      </c>
      <c r="AB80" s="2" cm="1">
        <f t="array" ref="AB80">SUMPRODUCT(--(Data!$B$50:$AGQ$50&lt;&gt;"")*(Data!B95:AGQ95&lt;&gt;""))</f>
        <v>0</v>
      </c>
      <c r="AC80" s="2" cm="1">
        <f t="array" ref="AC80">SUMPRODUCT(--(Data!$B$51:$AGQ$51&lt;&gt;"")*(Data!B95:AGQ95&lt;&gt;""))</f>
        <v>0</v>
      </c>
      <c r="AD80" s="2" cm="1">
        <f t="array" ref="AD80">SUMPRODUCT(--(Data!$B$52:$AGQ$52&lt;&gt;"")*(Data!B95:AGQ95&lt;&gt;""))</f>
        <v>0</v>
      </c>
      <c r="AE80" s="2" cm="1">
        <f t="array" ref="AE80">SUMPRODUCT(--(Data!$B$53:$AGQ$53&lt;&gt;"")*(Data!B95:AGQ95&lt;&gt;""))</f>
        <v>0</v>
      </c>
      <c r="AF80" s="2" cm="1">
        <f t="array" ref="AF80">SUMPRODUCT(--(Data!$B$54:$AGQ$54&lt;&gt;"")*(Data!B95:AGQ95&lt;&gt;""))</f>
        <v>10</v>
      </c>
      <c r="AG80" s="2" cm="1">
        <f t="array" ref="AG80">SUMPRODUCT(--(Data!$B$55:$AGQ$55&lt;&gt;"")*(Data!B95:AGQ95&lt;&gt;""))</f>
        <v>0</v>
      </c>
      <c r="AH80" s="2" cm="1">
        <f t="array" ref="AH80">SUMPRODUCT(--(Data!$B$56:$AGQ$56&lt;&gt;"")*(Data!B95:AGQ95&lt;&gt;""))</f>
        <v>0</v>
      </c>
      <c r="AI80" s="2" cm="1">
        <f t="array" ref="AI80">SUMPRODUCT(--(Data!$B$57:$AGQ$57&lt;&gt;"")*(Data!B95:AGQ95&lt;&gt;""))</f>
        <v>0</v>
      </c>
      <c r="AJ80" s="2" cm="1">
        <f t="array" ref="AJ80">SUMPRODUCT(--(Data!$B$58:$AGQ$58&lt;&gt;"")*(Data!B95:AGQ95&lt;&gt;""))</f>
        <v>0</v>
      </c>
      <c r="AK80" s="2" cm="1">
        <f t="array" ref="AK80">SUMPRODUCT(--(Data!$B$59:$AGQ$59&lt;&gt;"")*(Data!B95:AGQ95&lt;&gt;""))</f>
        <v>0</v>
      </c>
      <c r="AL80" s="2" cm="1">
        <f t="array" ref="AL80">SUMPRODUCT(--(Data!$B$60:$AGQ$60&lt;&gt;"")*(Data!B95:AGQ95&lt;&gt;""))</f>
        <v>0</v>
      </c>
      <c r="AM80" s="2" cm="1">
        <f t="array" ref="AM80">SUMPRODUCT(--(Data!$B$61:$AGQ$61&lt;&gt;"")*(Data!B95:AGQ95&lt;&gt;""))</f>
        <v>0</v>
      </c>
      <c r="AN80" s="2" cm="1">
        <f t="array" ref="AN80">SUMPRODUCT(--(Data!$B$62:$AGQ$62&lt;&gt;"")*(Data!B95:AGQ95&lt;&gt;""))</f>
        <v>0</v>
      </c>
      <c r="AO80" s="2" cm="1">
        <f t="array" ref="AO80">SUMPRODUCT(--(Data!$B$63:$AGQ$63&lt;&gt;"")*(Data!B95:AGQ95&lt;&gt;""))</f>
        <v>0</v>
      </c>
      <c r="AP80" s="2" cm="1">
        <f t="array" ref="AP80">SUMPRODUCT(--(Data!$B$64:$AGQ$64&lt;&gt;"")*(Data!B95:AGQ95&lt;&gt;""))</f>
        <v>0</v>
      </c>
      <c r="AQ80" s="2" cm="1">
        <f t="array" ref="AQ80">SUMPRODUCT(--(Data!$B$65:$AGQ$65&lt;&gt;"")*(Data!B95:AGQ95&lt;&gt;""))</f>
        <v>0</v>
      </c>
      <c r="AR80" s="2" cm="1">
        <f t="array" ref="AR80">SUMPRODUCT(--(Data!$B$66:$AGQ$66&lt;&gt;"")*(Data!B95:AGQ95&lt;&gt;""))</f>
        <v>0</v>
      </c>
      <c r="AS80" s="2" cm="1">
        <f t="array" ref="AS80">SUMPRODUCT(--(Data!$B$67:$AGQ$67&lt;&gt;"")*(Data!B95:AGQ95&lt;&gt;""))</f>
        <v>0</v>
      </c>
      <c r="AT80" s="2" cm="1">
        <f t="array" ref="AT80">SUMPRODUCT(--(Data!$B$68:$AGQ$68&lt;&gt;"")*(Data!B95:AGQ95&lt;&gt;""))</f>
        <v>0</v>
      </c>
      <c r="AU80" s="2" cm="1">
        <f t="array" ref="AU80">SUMPRODUCT(--(Data!$B$69:$AGQ$69&lt;&gt;"")*(Data!B95:AGQ95&lt;&gt;""))</f>
        <v>0</v>
      </c>
      <c r="AV80" s="2" cm="1">
        <f t="array" ref="AV80">SUMPRODUCT(--(Data!$B$70:$AGQ$70&lt;&gt;"")*(Data!B95:AGQ95&lt;&gt;""))</f>
        <v>0</v>
      </c>
      <c r="AW80" s="2" cm="1">
        <f t="array" ref="AW80">SUMPRODUCT(--(Data!$B$71:$AGQ$71&lt;&gt;"")*(Data!B95:AGQ95&lt;&gt;""))</f>
        <v>0</v>
      </c>
      <c r="AX80" s="2" cm="1">
        <f t="array" ref="AX80">SUMPRODUCT(--(Data!$B$72:$AGQ$72&lt;&gt;"")*(Data!B95:AGQ95&lt;&gt;""))</f>
        <v>0</v>
      </c>
      <c r="AY80" s="2" cm="1">
        <f t="array" ref="AY80">SUMPRODUCT(--(Data!$B$73:$AGQ$73&lt;&gt;"")*(Data!B95:AGQ95&lt;&gt;""))</f>
        <v>0</v>
      </c>
      <c r="AZ80" s="2" cm="1">
        <f t="array" ref="AZ80">SUMPRODUCT(--(Data!$B$74:$AGQ$74&lt;&gt;"")*(Data!B95:AGQ95&lt;&gt;""))</f>
        <v>0</v>
      </c>
      <c r="BA80" s="2" cm="1">
        <f t="array" ref="BA80">SUMPRODUCT(--(Data!$B$75:$AGQ$75&lt;&gt;"")*(Data!B95:AGQ95&lt;&gt;""))</f>
        <v>0</v>
      </c>
      <c r="BB80" s="2" cm="1">
        <f t="array" ref="BB80">SUMPRODUCT(--(Data!$B$76:$AGQ$76&lt;&gt;"")*(Data!B95:AGQ95&lt;&gt;""))</f>
        <v>0</v>
      </c>
      <c r="BC80" s="2" cm="1">
        <f t="array" ref="BC80">SUMPRODUCT(--(Data!$B$77:$AGQ$77&lt;&gt;"")*(Data!B95:AGQ95&lt;&gt;""))</f>
        <v>0</v>
      </c>
      <c r="BD80" s="2" cm="1">
        <f t="array" ref="BD80">SUMPRODUCT(--(Data!$B$78:$AGQ$78&lt;&gt;"")*(Data!B95:AGQ95&lt;&gt;""))</f>
        <v>0</v>
      </c>
      <c r="BE80" s="2" cm="1">
        <f t="array" ref="BE80">SUMPRODUCT(--(Data!$B$79:$AGQ$79&lt;&gt;"")*(Data!B95:AGQ95&lt;&gt;""))</f>
        <v>0</v>
      </c>
      <c r="BF80" s="2" cm="1">
        <f t="array" ref="BF80">SUMPRODUCT(--(Data!$B$80:$AGQ$80&lt;&gt;"")*(Data!B95:AGQ95&lt;&gt;""))</f>
        <v>0</v>
      </c>
      <c r="BG80" s="2" cm="1">
        <f t="array" ref="BG80">SUMPRODUCT(--(Data!$B$81:$AGQ$81&lt;&gt;"")*(Data!B95:AGQ95&lt;&gt;""))</f>
        <v>0</v>
      </c>
      <c r="BH80" s="2" cm="1">
        <f t="array" ref="BH80">SUMPRODUCT(--(Data!$B$82:$AGQ$82&lt;&gt;"")*(Data!B95:AGQ95&lt;&gt;""))</f>
        <v>0</v>
      </c>
      <c r="BI80" s="2" cm="1">
        <f t="array" ref="BI80">SUMPRODUCT(--(Data!$B$83:$AGQ$83&lt;&gt;"")*(Data!B95:AGQ95&lt;&gt;""))</f>
        <v>0</v>
      </c>
      <c r="BJ80" s="2" cm="1">
        <f t="array" ref="BJ80">SUMPRODUCT(--(Data!$B$84:$AGQ$84&lt;&gt;"")*(Data!B95:AGQ95&lt;&gt;""))</f>
        <v>0</v>
      </c>
      <c r="BK80" s="2" cm="1">
        <f t="array" ref="BK80">SUMPRODUCT(--(Data!$B$85:$AGQ$85&lt;&gt;"")*(Data!B95:AGQ95&lt;&gt;""))</f>
        <v>0</v>
      </c>
      <c r="BL80" s="2" cm="1">
        <f t="array" ref="BL80">SUMPRODUCT(--(Data!$B$86:$AGQ$86&lt;&gt;"")*(Data!B95:AGQ95&lt;&gt;""))</f>
        <v>0</v>
      </c>
      <c r="BM80" s="2" cm="1">
        <f t="array" ref="BM80">SUMPRODUCT(--(Data!$B$87:$AGQ$87&lt;&gt;"")*(Data!B95:AGQ95&lt;&gt;""))</f>
        <v>0</v>
      </c>
      <c r="BN80" s="2" cm="1">
        <f t="array" ref="BN80">SUMPRODUCT(--(Data!$B$88:$AGQ$88&lt;&gt;"")*(Data!B95:AGQ95&lt;&gt;""))</f>
        <v>0</v>
      </c>
      <c r="BO80" s="2" cm="1">
        <f t="array" ref="BO80">SUMPRODUCT(--(Data!$B$89:$AGQ$89&lt;&gt;"")*(Data!B95:AGQ95&lt;&gt;""))</f>
        <v>0</v>
      </c>
      <c r="BP80" s="2" cm="1">
        <f t="array" ref="BP80">SUMPRODUCT(--(Data!$B$90:$AGQ$90&lt;&gt;"")*(Data!B95:AGQ95&lt;&gt;""))</f>
        <v>0</v>
      </c>
      <c r="BQ80" s="2" cm="1">
        <f t="array" ref="BQ80">SUMPRODUCT(--(Data!$B$91:$AGQ$91&lt;&gt;"")*(Data!B95:AGQ95&lt;&gt;""))</f>
        <v>0</v>
      </c>
      <c r="BR80" s="2" cm="1">
        <f t="array" ref="BR80">SUMPRODUCT(--(Data!$B$92:$AGQ$92&lt;&gt;"")*(Data!B95:AGQ95&lt;&gt;""))</f>
        <v>0</v>
      </c>
      <c r="BS80" s="2" cm="1">
        <f t="array" ref="BS80">SUMPRODUCT(--(Data!$B$93:$AGQ$93&lt;&gt;"")*(Data!B95:AGQ95&lt;&gt;""))</f>
        <v>0</v>
      </c>
      <c r="BT80" s="2" cm="1">
        <f t="array" ref="BT80">SUMPRODUCT(--(Data!$B$94:$AGQ$94&lt;&gt;"")*(Data!B95:AGQ95&lt;&gt;""))</f>
        <v>10</v>
      </c>
      <c r="BU80" s="208"/>
      <c r="BV80" s="2" cm="1">
        <f t="array" ref="BV80">SUMPRODUCT(--(Data!$B$96:$AGQ$96&lt;&gt;"")*(Data!B95:AGQ95&lt;&gt;""))</f>
        <v>10</v>
      </c>
      <c r="BW80" s="2" cm="1">
        <f t="array" ref="BW80">SUMPRODUCT(--(Data!$B$97:$AGQ$97&lt;&gt;"")*(Data!B95:AGQ95&lt;&gt;""))</f>
        <v>10</v>
      </c>
      <c r="BX80" s="2" cm="1">
        <f t="array" ref="BX80">SUMPRODUCT(--(Data!$B$98:$AGQ$98&lt;&gt;"")*(Data!B95:AGQ95&lt;&gt;""))</f>
        <v>10</v>
      </c>
      <c r="BY80" s="2" cm="1">
        <f t="array" ref="BY80">SUMPRODUCT(--(Data!$B$99:$AGQ$99&lt;&gt;"")*(Data!B95:AGQ95&lt;&gt;""))</f>
        <v>10</v>
      </c>
      <c r="BZ80" s="2" cm="1">
        <f t="array" ref="BZ80">SUMPRODUCT(--(Data!$B$100:$AGQ$100&lt;&gt;"")*(Data!B95:AGQ95&lt;&gt;""))</f>
        <v>10</v>
      </c>
      <c r="CA80" s="2" cm="1">
        <f t="array" ref="CA80">SUMPRODUCT(--(Data!$B$101:$AGQ$101&lt;&gt;"")*(Data!B95:AGQ95&lt;&gt;""))</f>
        <v>0</v>
      </c>
      <c r="CB80" s="2" cm="1">
        <f t="array" ref="CB80">SUMPRODUCT(--(Data!$B$102:$AGQ$102&lt;&gt;"")*(Data!B95:AGQ95&lt;&gt;""))</f>
        <v>0</v>
      </c>
      <c r="CC80" s="2" cm="1">
        <f t="array" ref="CC80">SUMPRODUCT(--(Data!$B$103:$AGQ$103&lt;&gt;"")*(Data!B95:AGQ95&lt;&gt;""))</f>
        <v>0</v>
      </c>
      <c r="CD80" s="2" cm="1">
        <f t="array" ref="CD80">SUMPRODUCT(--(Data!$B$104:$AGQ$104&lt;&gt;"")*(Data!B95:AGQ95&lt;&gt;""))</f>
        <v>0</v>
      </c>
      <c r="CE80" s="2" cm="1">
        <f t="array" ref="CE80">SUMPRODUCT(--(Data!$B$105:$AGQ$105&lt;&gt;"")*(Data!B95:AGQ95&lt;&gt;""))</f>
        <v>0</v>
      </c>
      <c r="CF80" s="2" cm="1">
        <f t="array" ref="CF80">SUMPRODUCT(--(Data!$B$106:$AGQ$106&lt;&gt;"")*(Data!B95:AGQ95&lt;&gt;""))</f>
        <v>0</v>
      </c>
      <c r="CG80" s="2" cm="1">
        <f t="array" ref="CG80">SUMPRODUCT(--(Data!$B$107:$AGQ$107&lt;&gt;"")*(Data!B95:AGQ95&lt;&gt;""))</f>
        <v>0</v>
      </c>
      <c r="CH80" s="2" cm="1">
        <f t="array" ref="CH80">SUMPRODUCT(--(Data!$B$108:$AGQ$108&lt;&gt;"")*(Data!B95:AGQ95&lt;&gt;""))</f>
        <v>0</v>
      </c>
      <c r="CI80" s="2" cm="1">
        <f t="array" ref="CI80">SUMPRODUCT(--(Data!$B$109:$AGQ$109&lt;&gt;"")*(Data!B95:AGQ95&lt;&gt;""))</f>
        <v>0</v>
      </c>
      <c r="CJ80" s="2" cm="1">
        <f t="array" ref="CJ80">SUMPRODUCT(--(Data!$B$110:$AGQ$110&lt;&gt;"")*(Data!B95:AGQ95&lt;&gt;""))</f>
        <v>0</v>
      </c>
      <c r="CK80" s="2" cm="1">
        <f t="array" ref="CK80">SUMPRODUCT(--(Data!$B$111:$AGQ$111&lt;&gt;"")*(Data!B95:AGQ95&lt;&gt;""))</f>
        <v>0</v>
      </c>
      <c r="CL80" s="2" cm="1">
        <f t="array" ref="CL80">SUMPRODUCT(--(Data!$B$112:$AGQ$112&lt;&gt;"")*(Data!B95:AGQ95&lt;&gt;""))</f>
        <v>0</v>
      </c>
      <c r="CM80" s="2" cm="1">
        <f t="array" ref="CM80">SUMPRODUCT(--(Data!$B$113:$AGQ$113&lt;&gt;"")*(Data!B95:AGQ95&lt;&gt;""))</f>
        <v>0</v>
      </c>
      <c r="CN80" s="2" cm="1">
        <f t="array" ref="CN80">SUMPRODUCT(--(Data!$B$114:$AGQ$114&lt;&gt;"")*(Data!B95:AGQ95&lt;&gt;""))</f>
        <v>0</v>
      </c>
      <c r="CO80" s="2" cm="1">
        <f t="array" ref="CO80">SUMPRODUCT(--(Data!$B$115:$AGQ$115&lt;&gt;"")*(Data!B95:AGQ95&lt;&gt;""))</f>
        <v>0</v>
      </c>
      <c r="CP80" s="2" cm="1">
        <f t="array" ref="CP80">SUMPRODUCT(--(Data!$B$116:$AGQ$116&lt;&gt;"")*(Data!B95:AGQ95&lt;&gt;""))</f>
        <v>0</v>
      </c>
      <c r="CQ80" s="2" cm="1">
        <f t="array" ref="CQ80">SUMPRODUCT(--(Data!$B$117:$AGQ$117&lt;&gt;"")*(Data!B95:AGQ95&lt;&gt;""))</f>
        <v>0</v>
      </c>
      <c r="CR80" s="2" cm="1">
        <f t="array" ref="CR80">SUMPRODUCT(--(Data!$B$118:$AGQ$118&lt;&gt;"")*(Data!B95:AGQ95&lt;&gt;""))</f>
        <v>0</v>
      </c>
      <c r="CS80" s="2" cm="1">
        <f t="array" ref="CS80">SUMPRODUCT(--(Data!$B$119:$AGQ$119&lt;&gt;"")*(Data!B95:AGQ95&lt;&gt;""))</f>
        <v>0</v>
      </c>
      <c r="CT80" s="2" cm="1">
        <f t="array" ref="CT80">SUMPRODUCT(--(Data!$B$120:$AGQ$120&lt;&gt;"")*(Data!B95:AGQ95&lt;&gt;""))</f>
        <v>0</v>
      </c>
      <c r="CU80" s="2" cm="1">
        <f t="array" ref="CU80">SUMPRODUCT(--(Data!$B$121:$AGQ$121&lt;&gt;"")*(Data!B95:AGQ95&lt;&gt;""))</f>
        <v>0</v>
      </c>
      <c r="CV80" s="2" cm="1">
        <f t="array" ref="CV80">SUMPRODUCT(--(Data!$B$122:$AGQ$122&lt;&gt;"")*(Data!B95:AGQ95&lt;&gt;""))</f>
        <v>0</v>
      </c>
      <c r="CW80" s="2" cm="1">
        <f t="array" ref="CW80">SUMPRODUCT(--(Data!$B$123:$AGQ$123&lt;&gt;"")*(Data!B95:AGQ95&lt;&gt;""))</f>
        <v>0</v>
      </c>
      <c r="CX80" s="2" cm="1">
        <f t="array" ref="CX80">SUMPRODUCT(--(Data!$B$124:$AGQ$124&lt;&gt;"")*(Data!B95:AGQ95&lt;&gt;""))</f>
        <v>0</v>
      </c>
      <c r="CY80" s="2" cm="1">
        <f t="array" ref="CY80">SUMPRODUCT(--(Data!$B$125:$AGQ$125&lt;&gt;"")*(Data!B95:AGQ95&lt;&gt;""))</f>
        <v>0</v>
      </c>
      <c r="CZ80" s="2" cm="1">
        <f t="array" ref="CZ80">SUMPRODUCT(--(Data!$B$126:$AGQ$126&lt;&gt;"")*(Data!B95:AGQ95&lt;&gt;""))</f>
        <v>0</v>
      </c>
      <c r="DA80" s="2" cm="1">
        <f t="array" ref="DA80">SUMPRODUCT(--(Data!$B$127:$AGQ$127&lt;&gt;"")*(Data!B95:AGQ95&lt;&gt;""))</f>
        <v>0</v>
      </c>
      <c r="DB80" s="2" cm="1">
        <f t="array" ref="DB80">SUMPRODUCT(--(Data!$B$128:$AGQ$128&lt;&gt;"")*(Data!B95:AGQ95&lt;&gt;""))</f>
        <v>0</v>
      </c>
      <c r="DC80" s="2" cm="1">
        <f t="array" ref="DC80">SUMPRODUCT(--(Data!$B$129:$AGQ$129&lt;&gt;"")*(Data!B95:AGQ95&lt;&gt;""))</f>
        <v>0</v>
      </c>
      <c r="DD80" s="2" cm="1">
        <f t="array" ref="DD80">SUMPRODUCT(--(Data!$B$130:$AGQ$130&lt;&gt;"")*(Data!B95:AGQ95&lt;&gt;""))</f>
        <v>0</v>
      </c>
      <c r="DE80" s="2" cm="1">
        <f t="array" ref="DE80">SUMPRODUCT(--(Data!$B$131:$AGQ$131&lt;&gt;"")*(Data!B95:AGQ95&lt;&gt;""))</f>
        <v>0</v>
      </c>
      <c r="DF80" s="2" cm="1">
        <f t="array" ref="DF80">SUMPRODUCT(--(Data!$B$132:$AGQ$132&lt;&gt;"")*(Data!B95:AGQ95&lt;&gt;""))</f>
        <v>0</v>
      </c>
      <c r="DG80" s="2" cm="1">
        <f t="array" ref="DG80">SUMPRODUCT(--(Data!$B$133:$AGQ$133&lt;&gt;"")*(Data!B95:AGQ95&lt;&gt;""))</f>
        <v>0</v>
      </c>
      <c r="DH80" s="2" cm="1">
        <f t="array" ref="DH80">SUMPRODUCT(--(Data!$B$134:$AGQ$134&lt;&gt;"")*(Data!B95:AGQ95&lt;&gt;""))</f>
        <v>0</v>
      </c>
      <c r="DI80" s="2" cm="1">
        <f t="array" ref="DI80">SUMPRODUCT(--(Data!$B$135:$AGQ$135&lt;&gt;"")*(Data!B95:AGQ95&lt;&gt;""))</f>
        <v>0</v>
      </c>
      <c r="DJ80" s="2" cm="1">
        <f t="array" ref="DJ80">SUMPRODUCT(--(Data!$B$136:$AGQ$136&lt;&gt;"")*(Data!B95:AGQ95&lt;&gt;""))</f>
        <v>0</v>
      </c>
      <c r="DK80" s="2" cm="1">
        <f t="array" ref="DK80">SUMPRODUCT(--(Data!$B$137:$AGQ$137&lt;&gt;"")*(Data!B95:AGQ95&lt;&gt;""))</f>
        <v>0</v>
      </c>
      <c r="DL80" s="2" cm="1">
        <f t="array" ref="DL80">SUMPRODUCT(--(Data!$B$138:$AGQ$138&lt;&gt;"")*(Data!B95:AGQ95&lt;&gt;""))</f>
        <v>0</v>
      </c>
      <c r="DM80" s="2" cm="1">
        <f t="array" ref="DM80">SUMPRODUCT(--(Data!$B$139:$AGQ$139&lt;&gt;"")*(Data!B95:AGQ95&lt;&gt;""))</f>
        <v>0</v>
      </c>
      <c r="DN80" s="2" cm="1">
        <f t="array" ref="DN80">SUMPRODUCT(--(Data!$B$140:$AGQ$140&lt;&gt;"")*(Data!B95:AGQ95&lt;&gt;""))</f>
        <v>0</v>
      </c>
      <c r="DO80" s="2" cm="1">
        <f t="array" ref="DO80">SUMPRODUCT(--(Data!$B$141:$AGQ$141&lt;&gt;"")*(Data!B95:AGQ95&lt;&gt;""))</f>
        <v>0</v>
      </c>
      <c r="DP80" s="2" cm="1">
        <f t="array" ref="DP80">SUMPRODUCT(--(Data!$B$142:$AGQ$142&lt;&gt;"")*(Data!B95:AGQ95&lt;&gt;""))</f>
        <v>0</v>
      </c>
      <c r="DQ80" s="2" cm="1">
        <f t="array" ref="DQ80">SUMPRODUCT(--(Data!$B$143:$AGQ$143&lt;&gt;"")*(Data!B95:AGQ95&lt;&gt;""))</f>
        <v>0</v>
      </c>
      <c r="DR80" s="2" cm="1">
        <f t="array" ref="DR80">SUMPRODUCT(--(Data!$B$144:$AGQ$144&lt;&gt;"")*(Data!B95:AGQ95&lt;&gt;""))</f>
        <v>0</v>
      </c>
      <c r="DS80" s="2" cm="1">
        <f t="array" ref="DS80">SUMPRODUCT(--(Data!$B$145:$AGQ$145&lt;&gt;"")*(Data!B95:AGQ95&lt;&gt;""))</f>
        <v>0</v>
      </c>
      <c r="DT80" s="2" cm="1">
        <f t="array" ref="DT80">SUMPRODUCT(--(Data!$B$146:$AGQ$146&lt;&gt;"")*(Data!B95:AGQ95&lt;&gt;""))</f>
        <v>0</v>
      </c>
      <c r="DU80" s="2" cm="1">
        <f t="array" ref="DU80">SUMPRODUCT(--(Data!$B$147:$AGQ$147&lt;&gt;"")*(Data!B95:AGQ95&lt;&gt;""))</f>
        <v>0</v>
      </c>
      <c r="DV80" s="2" cm="1">
        <f t="array" ref="DV80">SUMPRODUCT(--(Data!$B$148:$AGQ$148&lt;&gt;"")*(Data!B95:AGQ95&lt;&gt;""))</f>
        <v>0</v>
      </c>
      <c r="DW80" s="2" cm="1">
        <f t="array" ref="DW80">SUMPRODUCT(--(Data!$B$149:$AGQ$149&lt;&gt;"")*(Data!B95:AGQ95&lt;&gt;""))</f>
        <v>0</v>
      </c>
      <c r="DX80" s="2" cm="1">
        <f t="array" ref="DX80">SUMPRODUCT(--(Data!$B$150:$AGQ$150&lt;&gt;"")*(Data!B95:AGQ95&lt;&gt;""))</f>
        <v>0</v>
      </c>
      <c r="DY80" s="2" cm="1">
        <f t="array" ref="DY80">SUMPRODUCT(--(Data!$B$151:$AGQ$151&lt;&gt;"")*(Data!B95:AGQ95&lt;&gt;""))</f>
        <v>0</v>
      </c>
      <c r="DZ80" s="2" cm="1">
        <f t="array" ref="DZ80">SUMPRODUCT(--(Data!$B$152:$AGQ$152&lt;&gt;"")*(Data!B95:AGQ95&lt;&gt;""))</f>
        <v>0</v>
      </c>
      <c r="EA80" s="2" cm="1">
        <f t="array" ref="EA80">SUMPRODUCT(--(Data!$B$153:$AGQ$153&lt;&gt;"")*(Data!B95:AGQ95&lt;&gt;""))</f>
        <v>0</v>
      </c>
      <c r="EB80" s="2" cm="1">
        <f t="array" ref="EB80">SUMPRODUCT(--(Data!$B$154:$AGQ$154&lt;&gt;"")*(Data!B95:AGQ95&lt;&gt;""))</f>
        <v>0</v>
      </c>
      <c r="EC80" s="2" cm="1">
        <f t="array" ref="EC80">SUMPRODUCT(--(Data!$B$155:$AGQ$155&lt;&gt;"")*(Data!B95:AGQ95&lt;&gt;""))</f>
        <v>0</v>
      </c>
      <c r="ED80" s="2" cm="1">
        <f t="array" ref="ED80">SUMPRODUCT(--(Data!$B$156:$AGQ$156&lt;&gt;"")*(Data!B95:AGQ95&lt;&gt;""))</f>
        <v>0</v>
      </c>
      <c r="EE80" s="2" cm="1">
        <f t="array" ref="EE80">SUMPRODUCT(--(Data!$B$157:$AGQ$157&lt;&gt;"")*(Data!B95:AGQ95&lt;&gt;""))</f>
        <v>0</v>
      </c>
      <c r="EF80" s="2" cm="1">
        <f t="array" ref="EF80">SUMPRODUCT(--(Data!$B$158:$AGQ$158&lt;&gt;"")*(Data!B95:AGQ95&lt;&gt;""))</f>
        <v>0</v>
      </c>
      <c r="EG80" s="2" cm="1">
        <f t="array" ref="EG80">SUMPRODUCT(--(Data!$B$159:$AGQ$159&lt;&gt;"")*(Data!B95:AGQ95&lt;&gt;""))</f>
        <v>0</v>
      </c>
      <c r="EH80" s="2" cm="1">
        <f t="array" ref="EH80">SUMPRODUCT(--(Data!$B$160:$AGQ$160&lt;&gt;"")*(Data!B95:AGQ95&lt;&gt;""))</f>
        <v>0</v>
      </c>
      <c r="EI80" s="2" cm="1">
        <f t="array" ref="EI80">SUMPRODUCT(--(Data!$B$161:$AGQ$161&lt;&gt;"")*(Data!B95:AGQ95&lt;&gt;""))</f>
        <v>0</v>
      </c>
      <c r="EJ80" s="2" cm="1">
        <f t="array" ref="EJ80">SUMPRODUCT(--(Data!$B$162:$AGQ$162&lt;&gt;"")*(Data!B95:AGQ95&lt;&gt;""))</f>
        <v>0</v>
      </c>
      <c r="EK80" s="2" cm="1">
        <f t="array" ref="EK80">SUMPRODUCT(--(Data!$B$163:$AGQ$163&lt;&gt;"")*(Data!B95:AGQ95&lt;&gt;""))</f>
        <v>0</v>
      </c>
      <c r="EL80" s="2" cm="1">
        <f t="array" ref="EL80">SUMPRODUCT(--(Data!$B$164:$AGQ$164&lt;&gt;"")*(Data!B95:AGQ95&lt;&gt;""))</f>
        <v>0</v>
      </c>
      <c r="EM80" s="2" cm="1">
        <f t="array" ref="EM80">SUMPRODUCT(--(Data!$B$165:$AGQ$165&lt;&gt;"")*(Data!B95:AGQ95&lt;&gt;""))</f>
        <v>0</v>
      </c>
      <c r="EN80" s="2" cm="1">
        <f t="array" ref="EN80">SUMPRODUCT(--(Data!$B$166:$AGQ$166&lt;&gt;"")*(Data!B95:AGQ95&lt;&gt;""))</f>
        <v>0</v>
      </c>
      <c r="EU80" s="2" t="str">
        <f t="shared" si="4"/>
        <v>LiLi-OM</v>
      </c>
      <c r="EV80" s="2">
        <f t="shared" si="5"/>
        <v>8</v>
      </c>
    </row>
    <row r="81" spans="1:152" x14ac:dyDescent="0.25">
      <c r="A81" s="1" t="str">
        <f>Data!A96</f>
        <v>Detect-SLAM</v>
      </c>
      <c r="B81" s="12" t="s">
        <v>522</v>
      </c>
      <c r="C81" s="2" cm="1">
        <f t="array" ref="C81">SUMPRODUCT(--(Data!$B$25:$AGQ$25&lt;&gt;"")*(Data!B96:AGQ96&lt;&gt;""))</f>
        <v>0</v>
      </c>
      <c r="D81" s="2" cm="1">
        <f t="array" ref="D81">SUMPRODUCT(--(Data!$B$26:$AGQ$26&lt;&gt;"")*(Data!B96:AGQ96&lt;&gt;""))</f>
        <v>0</v>
      </c>
      <c r="E81" s="2" cm="1">
        <f t="array" ref="E81">SUMPRODUCT(--(Data!$B$27:$AGQ$27&lt;&gt;"")*(Data!B96:AGQ96&lt;&gt;""))</f>
        <v>0</v>
      </c>
      <c r="F81" s="2" cm="1">
        <f t="array" ref="F81">SUMPRODUCT(--(Data!$B$28:$AGQ$28&lt;&gt;"")*(Data!B96:AGQ96&lt;&gt;""))</f>
        <v>0</v>
      </c>
      <c r="G81" s="2" cm="1">
        <f t="array" ref="G81">SUMPRODUCT(--(Data!$B$29:$AGQ$29&lt;&gt;"")*(Data!B96:AGQ96&lt;&gt;""))</f>
        <v>0</v>
      </c>
      <c r="H81" s="2" cm="1">
        <f t="array" ref="H81">SUMPRODUCT(--(Data!$B$30:$AGQ$30&lt;&gt;"")*(Data!B96:AGQ96&lt;&gt;""))</f>
        <v>0</v>
      </c>
      <c r="I81" s="2" cm="1">
        <f t="array" ref="I81">SUMPRODUCT(--(Data!$B$31:$AGQ$31&lt;&gt;"")*(Data!B96:AGQ96&lt;&gt;""))</f>
        <v>0</v>
      </c>
      <c r="J81" s="2" cm="1">
        <f t="array" ref="J81">SUMPRODUCT(--(Data!$B$32:$AGQ$32&lt;&gt;"")*(Data!B96:AGQ96&lt;&gt;""))</f>
        <v>0</v>
      </c>
      <c r="K81" s="2" cm="1">
        <f t="array" ref="K81">SUMPRODUCT(--(Data!$B$33:$AGQ$33&lt;&gt;"")*(Data!B96:AGQ96&lt;&gt;""))</f>
        <v>0</v>
      </c>
      <c r="L81" s="2" cm="1">
        <f t="array" ref="L81">SUMPRODUCT(--(Data!$B$34:$AGQ$34&lt;&gt;"")*(Data!B96:AGQ96&lt;&gt;""))</f>
        <v>0</v>
      </c>
      <c r="M81" s="2" cm="1">
        <f t="array" ref="M81">SUMPRODUCT(--(Data!$B$35:$AGQ$35&lt;&gt;"")*(Data!B96:AGQ96&lt;&gt;""))</f>
        <v>10</v>
      </c>
      <c r="N81" s="2" cm="1">
        <f t="array" ref="N81">SUMPRODUCT(--(Data!$B$36:$AGQ$36&lt;&gt;"")*(Data!B96:AGQ96&lt;&gt;""))</f>
        <v>0</v>
      </c>
      <c r="O81" s="2" cm="1">
        <f t="array" ref="O81">SUMPRODUCT(--(Data!$B$37:$AGQ$37&lt;&gt;"")*(Data!B96:AGQ96&lt;&gt;""))</f>
        <v>0</v>
      </c>
      <c r="P81" s="2" cm="1">
        <f t="array" ref="P81">SUMPRODUCT(--(Data!$B$38:$AGQ$38&lt;&gt;"")*(Data!B96:AGQ96&lt;&gt;""))</f>
        <v>0</v>
      </c>
      <c r="Q81" s="2" cm="1">
        <f t="array" ref="Q81">SUMPRODUCT(--(Data!$B$39:$AGQ$39&lt;&gt;"")*(Data!B96:AGQ96&lt;&gt;""))</f>
        <v>10</v>
      </c>
      <c r="R81" s="2" cm="1">
        <f t="array" ref="R81">SUMPRODUCT(--(Data!$B$40:$AGQ$40&lt;&gt;"")*(Data!B96:AGQ96&lt;&gt;""))</f>
        <v>0</v>
      </c>
      <c r="S81" s="2" cm="1">
        <f t="array" ref="S81">SUMPRODUCT(--(Data!$B$41:$AGQ$41&lt;&gt;"")*(Data!B96:AGQ96&lt;&gt;""))</f>
        <v>0</v>
      </c>
      <c r="T81" s="2" cm="1">
        <f t="array" ref="T81">SUMPRODUCT(--(Data!$B$42:$AGQ$42&lt;&gt;"")*(Data!B96:AGQ96&lt;&gt;""))</f>
        <v>0</v>
      </c>
      <c r="U81" s="2" cm="1">
        <f t="array" ref="U81">SUMPRODUCT(--(Data!$B$43:$AGQ$43&lt;&gt;"")*(Data!B96:AGQ96&lt;&gt;""))</f>
        <v>0</v>
      </c>
      <c r="V81" s="2" cm="1">
        <f t="array" ref="V81">SUMPRODUCT(--(Data!$B$44:$AGQ$44&lt;&gt;"")*(Data!B96:AGQ96&lt;&gt;""))</f>
        <v>0</v>
      </c>
      <c r="W81" s="2" cm="1">
        <f t="array" ref="W81">SUMPRODUCT(--(Data!$B$45:$AGQ$45&lt;&gt;"")*(Data!B96:AGQ96&lt;&gt;""))</f>
        <v>0</v>
      </c>
      <c r="X81" s="2" cm="1">
        <f t="array" ref="X81">SUMPRODUCT(--(Data!$B$46:$AGQ$46&lt;&gt;"")*(Data!B96:AGQ96&lt;&gt;""))</f>
        <v>0</v>
      </c>
      <c r="Y81" s="2" cm="1">
        <f t="array" ref="Y81">SUMPRODUCT(--(Data!$B$47:$AGQ$47&lt;&gt;"")*(Data!B96:AGQ96&lt;&gt;""))</f>
        <v>0</v>
      </c>
      <c r="Z81" s="2" cm="1">
        <f t="array" ref="Z81">SUMPRODUCT(--(Data!$B$48:$AGQ$48&lt;&gt;"")*(Data!B96:AGQ96&lt;&gt;""))</f>
        <v>0</v>
      </c>
      <c r="AA81" s="2" cm="1">
        <f t="array" ref="AA81">SUMPRODUCT(--(Data!$B$49:$AGQ$49&lt;&gt;"")*(Data!B96:AGQ96&lt;&gt;""))</f>
        <v>0</v>
      </c>
      <c r="AB81" s="2" cm="1">
        <f t="array" ref="AB81">SUMPRODUCT(--(Data!$B$50:$AGQ$50&lt;&gt;"")*(Data!B96:AGQ96&lt;&gt;""))</f>
        <v>0</v>
      </c>
      <c r="AC81" s="2" cm="1">
        <f t="array" ref="AC81">SUMPRODUCT(--(Data!$B$51:$AGQ$51&lt;&gt;"")*(Data!B96:AGQ96&lt;&gt;""))</f>
        <v>0</v>
      </c>
      <c r="AD81" s="2" cm="1">
        <f t="array" ref="AD81">SUMPRODUCT(--(Data!$B$52:$AGQ$52&lt;&gt;"")*(Data!B96:AGQ96&lt;&gt;""))</f>
        <v>0</v>
      </c>
      <c r="AE81" s="2" cm="1">
        <f t="array" ref="AE81">SUMPRODUCT(--(Data!$B$53:$AGQ$53&lt;&gt;"")*(Data!B96:AGQ96&lt;&gt;""))</f>
        <v>0</v>
      </c>
      <c r="AF81" s="2" cm="1">
        <f t="array" ref="AF81">SUMPRODUCT(--(Data!$B$54:$AGQ$54&lt;&gt;"")*(Data!B96:AGQ96&lt;&gt;""))</f>
        <v>10</v>
      </c>
      <c r="AG81" s="2" cm="1">
        <f t="array" ref="AG81">SUMPRODUCT(--(Data!$B$55:$AGQ$55&lt;&gt;"")*(Data!B96:AGQ96&lt;&gt;""))</f>
        <v>0</v>
      </c>
      <c r="AH81" s="2" cm="1">
        <f t="array" ref="AH81">SUMPRODUCT(--(Data!$B$56:$AGQ$56&lt;&gt;"")*(Data!B96:AGQ96&lt;&gt;""))</f>
        <v>0</v>
      </c>
      <c r="AI81" s="2" cm="1">
        <f t="array" ref="AI81">SUMPRODUCT(--(Data!$B$57:$AGQ$57&lt;&gt;"")*(Data!B96:AGQ96&lt;&gt;""))</f>
        <v>0</v>
      </c>
      <c r="AJ81" s="2" cm="1">
        <f t="array" ref="AJ81">SUMPRODUCT(--(Data!$B$58:$AGQ$58&lt;&gt;"")*(Data!B96:AGQ96&lt;&gt;""))</f>
        <v>0</v>
      </c>
      <c r="AK81" s="2" cm="1">
        <f t="array" ref="AK81">SUMPRODUCT(--(Data!$B$59:$AGQ$59&lt;&gt;"")*(Data!B96:AGQ96&lt;&gt;""))</f>
        <v>0</v>
      </c>
      <c r="AL81" s="2" cm="1">
        <f t="array" ref="AL81">SUMPRODUCT(--(Data!$B$60:$AGQ$60&lt;&gt;"")*(Data!B96:AGQ96&lt;&gt;""))</f>
        <v>0</v>
      </c>
      <c r="AM81" s="2" cm="1">
        <f t="array" ref="AM81">SUMPRODUCT(--(Data!$B$61:$AGQ$61&lt;&gt;"")*(Data!B96:AGQ96&lt;&gt;""))</f>
        <v>0</v>
      </c>
      <c r="AN81" s="2" cm="1">
        <f t="array" ref="AN81">SUMPRODUCT(--(Data!$B$62:$AGQ$62&lt;&gt;"")*(Data!B96:AGQ96&lt;&gt;""))</f>
        <v>0</v>
      </c>
      <c r="AO81" s="2" cm="1">
        <f t="array" ref="AO81">SUMPRODUCT(--(Data!$B$63:$AGQ$63&lt;&gt;"")*(Data!B96:AGQ96&lt;&gt;""))</f>
        <v>0</v>
      </c>
      <c r="AP81" s="2" cm="1">
        <f t="array" ref="AP81">SUMPRODUCT(--(Data!$B$64:$AGQ$64&lt;&gt;"")*(Data!B96:AGQ96&lt;&gt;""))</f>
        <v>0</v>
      </c>
      <c r="AQ81" s="2" cm="1">
        <f t="array" ref="AQ81">SUMPRODUCT(--(Data!$B$65:$AGQ$65&lt;&gt;"")*(Data!B96:AGQ96&lt;&gt;""))</f>
        <v>0</v>
      </c>
      <c r="AR81" s="2" cm="1">
        <f t="array" ref="AR81">SUMPRODUCT(--(Data!$B$66:$AGQ$66&lt;&gt;"")*(Data!B96:AGQ96&lt;&gt;""))</f>
        <v>0</v>
      </c>
      <c r="AS81" s="2" cm="1">
        <f t="array" ref="AS81">SUMPRODUCT(--(Data!$B$67:$AGQ$67&lt;&gt;"")*(Data!B96:AGQ96&lt;&gt;""))</f>
        <v>0</v>
      </c>
      <c r="AT81" s="2" cm="1">
        <f t="array" ref="AT81">SUMPRODUCT(--(Data!$B$68:$AGQ$68&lt;&gt;"")*(Data!B96:AGQ96&lt;&gt;""))</f>
        <v>0</v>
      </c>
      <c r="AU81" s="2" cm="1">
        <f t="array" ref="AU81">SUMPRODUCT(--(Data!$B$69:$AGQ$69&lt;&gt;"")*(Data!B96:AGQ96&lt;&gt;""))</f>
        <v>0</v>
      </c>
      <c r="AV81" s="2" cm="1">
        <f t="array" ref="AV81">SUMPRODUCT(--(Data!$B$70:$AGQ$70&lt;&gt;"")*(Data!B96:AGQ96&lt;&gt;""))</f>
        <v>0</v>
      </c>
      <c r="AW81" s="2" cm="1">
        <f t="array" ref="AW81">SUMPRODUCT(--(Data!$B$71:$AGQ$71&lt;&gt;"")*(Data!B96:AGQ96&lt;&gt;""))</f>
        <v>0</v>
      </c>
      <c r="AX81" s="2" cm="1">
        <f t="array" ref="AX81">SUMPRODUCT(--(Data!$B$72:$AGQ$72&lt;&gt;"")*(Data!B96:AGQ96&lt;&gt;""))</f>
        <v>0</v>
      </c>
      <c r="AY81" s="2" cm="1">
        <f t="array" ref="AY81">SUMPRODUCT(--(Data!$B$73:$AGQ$73&lt;&gt;"")*(Data!B96:AGQ96&lt;&gt;""))</f>
        <v>0</v>
      </c>
      <c r="AZ81" s="2" cm="1">
        <f t="array" ref="AZ81">SUMPRODUCT(--(Data!$B$74:$AGQ$74&lt;&gt;"")*(Data!B96:AGQ96&lt;&gt;""))</f>
        <v>0</v>
      </c>
      <c r="BA81" s="2" cm="1">
        <f t="array" ref="BA81">SUMPRODUCT(--(Data!$B$75:$AGQ$75&lt;&gt;"")*(Data!B96:AGQ96&lt;&gt;""))</f>
        <v>0</v>
      </c>
      <c r="BB81" s="2" cm="1">
        <f t="array" ref="BB81">SUMPRODUCT(--(Data!$B$76:$AGQ$76&lt;&gt;"")*(Data!B96:AGQ96&lt;&gt;""))</f>
        <v>0</v>
      </c>
      <c r="BC81" s="2" cm="1">
        <f t="array" ref="BC81">SUMPRODUCT(--(Data!$B$77:$AGQ$77&lt;&gt;"")*(Data!B96:AGQ96&lt;&gt;""))</f>
        <v>0</v>
      </c>
      <c r="BD81" s="2" cm="1">
        <f t="array" ref="BD81">SUMPRODUCT(--(Data!$B$78:$AGQ$78&lt;&gt;"")*(Data!B96:AGQ96&lt;&gt;""))</f>
        <v>0</v>
      </c>
      <c r="BE81" s="2" cm="1">
        <f t="array" ref="BE81">SUMPRODUCT(--(Data!$B$79:$AGQ$79&lt;&gt;"")*(Data!B96:AGQ96&lt;&gt;""))</f>
        <v>0</v>
      </c>
      <c r="BF81" s="2" cm="1">
        <f t="array" ref="BF81">SUMPRODUCT(--(Data!$B$80:$AGQ$80&lt;&gt;"")*(Data!B96:AGQ96&lt;&gt;""))</f>
        <v>0</v>
      </c>
      <c r="BG81" s="2" cm="1">
        <f t="array" ref="BG81">SUMPRODUCT(--(Data!$B$81:$AGQ$81&lt;&gt;"")*(Data!B96:AGQ96&lt;&gt;""))</f>
        <v>0</v>
      </c>
      <c r="BH81" s="2" cm="1">
        <f t="array" ref="BH81">SUMPRODUCT(--(Data!$B$82:$AGQ$82&lt;&gt;"")*(Data!B96:AGQ96&lt;&gt;""))</f>
        <v>0</v>
      </c>
      <c r="BI81" s="2" cm="1">
        <f t="array" ref="BI81">SUMPRODUCT(--(Data!$B$83:$AGQ$83&lt;&gt;"")*(Data!B96:AGQ96&lt;&gt;""))</f>
        <v>0</v>
      </c>
      <c r="BJ81" s="2" cm="1">
        <f t="array" ref="BJ81">SUMPRODUCT(--(Data!$B$84:$AGQ$84&lt;&gt;"")*(Data!B96:AGQ96&lt;&gt;""))</f>
        <v>0</v>
      </c>
      <c r="BK81" s="2" cm="1">
        <f t="array" ref="BK81">SUMPRODUCT(--(Data!$B$85:$AGQ$85&lt;&gt;"")*(Data!B96:AGQ96&lt;&gt;""))</f>
        <v>0</v>
      </c>
      <c r="BL81" s="2" cm="1">
        <f t="array" ref="BL81">SUMPRODUCT(--(Data!$B$86:$AGQ$86&lt;&gt;"")*(Data!B96:AGQ96&lt;&gt;""))</f>
        <v>0</v>
      </c>
      <c r="BM81" s="2" cm="1">
        <f t="array" ref="BM81">SUMPRODUCT(--(Data!$B$87:$AGQ$87&lt;&gt;"")*(Data!B96:AGQ96&lt;&gt;""))</f>
        <v>0</v>
      </c>
      <c r="BN81" s="2" cm="1">
        <f t="array" ref="BN81">SUMPRODUCT(--(Data!$B$88:$AGQ$88&lt;&gt;"")*(Data!B96:AGQ96&lt;&gt;""))</f>
        <v>0</v>
      </c>
      <c r="BO81" s="2" cm="1">
        <f t="array" ref="BO81">SUMPRODUCT(--(Data!$B$89:$AGQ$89&lt;&gt;"")*(Data!B96:AGQ96&lt;&gt;""))</f>
        <v>0</v>
      </c>
      <c r="BP81" s="2" cm="1">
        <f t="array" ref="BP81">SUMPRODUCT(--(Data!$B$90:$AGQ$90&lt;&gt;"")*(Data!B96:AGQ96&lt;&gt;""))</f>
        <v>0</v>
      </c>
      <c r="BQ81" s="2" cm="1">
        <f t="array" ref="BQ81">SUMPRODUCT(--(Data!$B$91:$AGQ$91&lt;&gt;"")*(Data!B96:AGQ96&lt;&gt;""))</f>
        <v>0</v>
      </c>
      <c r="BR81" s="2" cm="1">
        <f t="array" ref="BR81">SUMPRODUCT(--(Data!$B$92:$AGQ$92&lt;&gt;"")*(Data!B96:AGQ96&lt;&gt;""))</f>
        <v>0</v>
      </c>
      <c r="BS81" s="2" cm="1">
        <f t="array" ref="BS81">SUMPRODUCT(--(Data!$B$93:$AGQ$93&lt;&gt;"")*(Data!B96:AGQ96&lt;&gt;""))</f>
        <v>0</v>
      </c>
      <c r="BT81" s="2" cm="1">
        <f t="array" ref="BT81">SUMPRODUCT(--(Data!$B$94:$AGQ$94&lt;&gt;"")*(Data!B96:AGQ96&lt;&gt;""))</f>
        <v>10</v>
      </c>
      <c r="BU81" s="2" cm="1">
        <f t="array" ref="BU81">SUMPRODUCT(--(Data!$B$95:$AGQ$95&lt;&gt;"")*(Data!B96:AGQ96&lt;&gt;""))</f>
        <v>10</v>
      </c>
      <c r="BV81" s="208"/>
      <c r="BW81" s="2" cm="1">
        <f t="array" ref="BW81">SUMPRODUCT(--(Data!$B$97:$AGQ$97&lt;&gt;"")*(Data!B96:AGQ96&lt;&gt;""))</f>
        <v>10</v>
      </c>
      <c r="BX81" s="2" cm="1">
        <f t="array" ref="BX81">SUMPRODUCT(--(Data!$B$98:$AGQ$98&lt;&gt;"")*(Data!B96:AGQ96&lt;&gt;""))</f>
        <v>10</v>
      </c>
      <c r="BY81" s="2" cm="1">
        <f t="array" ref="BY81">SUMPRODUCT(--(Data!$B$99:$AGQ$99&lt;&gt;"")*(Data!B96:AGQ96&lt;&gt;""))</f>
        <v>10</v>
      </c>
      <c r="BZ81" s="2" cm="1">
        <f t="array" ref="BZ81">SUMPRODUCT(--(Data!$B$100:$AGQ$100&lt;&gt;"")*(Data!B96:AGQ96&lt;&gt;""))</f>
        <v>10</v>
      </c>
      <c r="CA81" s="2" cm="1">
        <f t="array" ref="CA81">SUMPRODUCT(--(Data!$B$101:$AGQ$101&lt;&gt;"")*(Data!B96:AGQ96&lt;&gt;""))</f>
        <v>0</v>
      </c>
      <c r="CB81" s="2" cm="1">
        <f t="array" ref="CB81">SUMPRODUCT(--(Data!$B$102:$AGQ$102&lt;&gt;"")*(Data!B96:AGQ96&lt;&gt;""))</f>
        <v>0</v>
      </c>
      <c r="CC81" s="2" cm="1">
        <f t="array" ref="CC81">SUMPRODUCT(--(Data!$B$103:$AGQ$103&lt;&gt;"")*(Data!B96:AGQ96&lt;&gt;""))</f>
        <v>0</v>
      </c>
      <c r="CD81" s="2" cm="1">
        <f t="array" ref="CD81">SUMPRODUCT(--(Data!$B$104:$AGQ$104&lt;&gt;"")*(Data!B96:AGQ96&lt;&gt;""))</f>
        <v>0</v>
      </c>
      <c r="CE81" s="2" cm="1">
        <f t="array" ref="CE81">SUMPRODUCT(--(Data!$B$105:$AGQ$105&lt;&gt;"")*(Data!B96:AGQ96&lt;&gt;""))</f>
        <v>0</v>
      </c>
      <c r="CF81" s="2" cm="1">
        <f t="array" ref="CF81">SUMPRODUCT(--(Data!$B$106:$AGQ$106&lt;&gt;"")*(Data!B96:AGQ96&lt;&gt;""))</f>
        <v>0</v>
      </c>
      <c r="CG81" s="2" cm="1">
        <f t="array" ref="CG81">SUMPRODUCT(--(Data!$B$107:$AGQ$107&lt;&gt;"")*(Data!B96:AGQ96&lt;&gt;""))</f>
        <v>0</v>
      </c>
      <c r="CH81" s="2" cm="1">
        <f t="array" ref="CH81">SUMPRODUCT(--(Data!$B$108:$AGQ$108&lt;&gt;"")*(Data!B96:AGQ96&lt;&gt;""))</f>
        <v>0</v>
      </c>
      <c r="CI81" s="2" cm="1">
        <f t="array" ref="CI81">SUMPRODUCT(--(Data!$B$109:$AGQ$109&lt;&gt;"")*(Data!B96:AGQ96&lt;&gt;""))</f>
        <v>0</v>
      </c>
      <c r="CJ81" s="2" cm="1">
        <f t="array" ref="CJ81">SUMPRODUCT(--(Data!$B$110:$AGQ$110&lt;&gt;"")*(Data!B96:AGQ96&lt;&gt;""))</f>
        <v>0</v>
      </c>
      <c r="CK81" s="2" cm="1">
        <f t="array" ref="CK81">SUMPRODUCT(--(Data!$B$111:$AGQ$111&lt;&gt;"")*(Data!B96:AGQ96&lt;&gt;""))</f>
        <v>0</v>
      </c>
      <c r="CL81" s="2" cm="1">
        <f t="array" ref="CL81">SUMPRODUCT(--(Data!$B$112:$AGQ$112&lt;&gt;"")*(Data!B96:AGQ96&lt;&gt;""))</f>
        <v>0</v>
      </c>
      <c r="CM81" s="2" cm="1">
        <f t="array" ref="CM81">SUMPRODUCT(--(Data!$B$113:$AGQ$113&lt;&gt;"")*(Data!B96:AGQ96&lt;&gt;""))</f>
        <v>0</v>
      </c>
      <c r="CN81" s="2" cm="1">
        <f t="array" ref="CN81">SUMPRODUCT(--(Data!$B$114:$AGQ$114&lt;&gt;"")*(Data!B96:AGQ96&lt;&gt;""))</f>
        <v>0</v>
      </c>
      <c r="CO81" s="2" cm="1">
        <f t="array" ref="CO81">SUMPRODUCT(--(Data!$B$115:$AGQ$115&lt;&gt;"")*(Data!B96:AGQ96&lt;&gt;""))</f>
        <v>0</v>
      </c>
      <c r="CP81" s="2" cm="1">
        <f t="array" ref="CP81">SUMPRODUCT(--(Data!$B$116:$AGQ$116&lt;&gt;"")*(Data!B96:AGQ96&lt;&gt;""))</f>
        <v>0</v>
      </c>
      <c r="CQ81" s="2" cm="1">
        <f t="array" ref="CQ81">SUMPRODUCT(--(Data!$B$117:$AGQ$117&lt;&gt;"")*(Data!B96:AGQ96&lt;&gt;""))</f>
        <v>0</v>
      </c>
      <c r="CR81" s="2" cm="1">
        <f t="array" ref="CR81">SUMPRODUCT(--(Data!$B$118:$AGQ$118&lt;&gt;"")*(Data!B96:AGQ96&lt;&gt;""))</f>
        <v>0</v>
      </c>
      <c r="CS81" s="2" cm="1">
        <f t="array" ref="CS81">SUMPRODUCT(--(Data!$B$119:$AGQ$119&lt;&gt;"")*(Data!B96:AGQ96&lt;&gt;""))</f>
        <v>0</v>
      </c>
      <c r="CT81" s="2" cm="1">
        <f t="array" ref="CT81">SUMPRODUCT(--(Data!$B$120:$AGQ$120&lt;&gt;"")*(Data!B96:AGQ96&lt;&gt;""))</f>
        <v>0</v>
      </c>
      <c r="CU81" s="2" cm="1">
        <f t="array" ref="CU81">SUMPRODUCT(--(Data!$B$121:$AGQ$121&lt;&gt;"")*(Data!B96:AGQ96&lt;&gt;""))</f>
        <v>0</v>
      </c>
      <c r="CV81" s="2" cm="1">
        <f t="array" ref="CV81">SUMPRODUCT(--(Data!$B$122:$AGQ$122&lt;&gt;"")*(Data!B96:AGQ96&lt;&gt;""))</f>
        <v>0</v>
      </c>
      <c r="CW81" s="2" cm="1">
        <f t="array" ref="CW81">SUMPRODUCT(--(Data!$B$123:$AGQ$123&lt;&gt;"")*(Data!B96:AGQ96&lt;&gt;""))</f>
        <v>0</v>
      </c>
      <c r="CX81" s="2" cm="1">
        <f t="array" ref="CX81">SUMPRODUCT(--(Data!$B$124:$AGQ$124&lt;&gt;"")*(Data!B96:AGQ96&lt;&gt;""))</f>
        <v>0</v>
      </c>
      <c r="CY81" s="2" cm="1">
        <f t="array" ref="CY81">SUMPRODUCT(--(Data!$B$125:$AGQ$125&lt;&gt;"")*(Data!B96:AGQ96&lt;&gt;""))</f>
        <v>0</v>
      </c>
      <c r="CZ81" s="2" cm="1">
        <f t="array" ref="CZ81">SUMPRODUCT(--(Data!$B$126:$AGQ$126&lt;&gt;"")*(Data!B96:AGQ96&lt;&gt;""))</f>
        <v>0</v>
      </c>
      <c r="DA81" s="2" cm="1">
        <f t="array" ref="DA81">SUMPRODUCT(--(Data!$B$127:$AGQ$127&lt;&gt;"")*(Data!B96:AGQ96&lt;&gt;""))</f>
        <v>0</v>
      </c>
      <c r="DB81" s="2" cm="1">
        <f t="array" ref="DB81">SUMPRODUCT(--(Data!$B$128:$AGQ$128&lt;&gt;"")*(Data!B96:AGQ96&lt;&gt;""))</f>
        <v>0</v>
      </c>
      <c r="DC81" s="2" cm="1">
        <f t="array" ref="DC81">SUMPRODUCT(--(Data!$B$129:$AGQ$129&lt;&gt;"")*(Data!B96:AGQ96&lt;&gt;""))</f>
        <v>0</v>
      </c>
      <c r="DD81" s="2" cm="1">
        <f t="array" ref="DD81">SUMPRODUCT(--(Data!$B$130:$AGQ$130&lt;&gt;"")*(Data!B96:AGQ96&lt;&gt;""))</f>
        <v>0</v>
      </c>
      <c r="DE81" s="2" cm="1">
        <f t="array" ref="DE81">SUMPRODUCT(--(Data!$B$131:$AGQ$131&lt;&gt;"")*(Data!B96:AGQ96&lt;&gt;""))</f>
        <v>0</v>
      </c>
      <c r="DF81" s="2" cm="1">
        <f t="array" ref="DF81">SUMPRODUCT(--(Data!$B$132:$AGQ$132&lt;&gt;"")*(Data!B96:AGQ96&lt;&gt;""))</f>
        <v>0</v>
      </c>
      <c r="DG81" s="2" cm="1">
        <f t="array" ref="DG81">SUMPRODUCT(--(Data!$B$133:$AGQ$133&lt;&gt;"")*(Data!B96:AGQ96&lt;&gt;""))</f>
        <v>0</v>
      </c>
      <c r="DH81" s="2" cm="1">
        <f t="array" ref="DH81">SUMPRODUCT(--(Data!$B$134:$AGQ$134&lt;&gt;"")*(Data!B96:AGQ96&lt;&gt;""))</f>
        <v>0</v>
      </c>
      <c r="DI81" s="2" cm="1">
        <f t="array" ref="DI81">SUMPRODUCT(--(Data!$B$135:$AGQ$135&lt;&gt;"")*(Data!B96:AGQ96&lt;&gt;""))</f>
        <v>0</v>
      </c>
      <c r="DJ81" s="2" cm="1">
        <f t="array" ref="DJ81">SUMPRODUCT(--(Data!$B$136:$AGQ$136&lt;&gt;"")*(Data!B96:AGQ96&lt;&gt;""))</f>
        <v>0</v>
      </c>
      <c r="DK81" s="2" cm="1">
        <f t="array" ref="DK81">SUMPRODUCT(--(Data!$B$137:$AGQ$137&lt;&gt;"")*(Data!B96:AGQ96&lt;&gt;""))</f>
        <v>0</v>
      </c>
      <c r="DL81" s="2" cm="1">
        <f t="array" ref="DL81">SUMPRODUCT(--(Data!$B$138:$AGQ$138&lt;&gt;"")*(Data!B96:AGQ96&lt;&gt;""))</f>
        <v>0</v>
      </c>
      <c r="DM81" s="2" cm="1">
        <f t="array" ref="DM81">SUMPRODUCT(--(Data!$B$139:$AGQ$139&lt;&gt;"")*(Data!B96:AGQ96&lt;&gt;""))</f>
        <v>0</v>
      </c>
      <c r="DN81" s="2" cm="1">
        <f t="array" ref="DN81">SUMPRODUCT(--(Data!$B$140:$AGQ$140&lt;&gt;"")*(Data!B96:AGQ96&lt;&gt;""))</f>
        <v>0</v>
      </c>
      <c r="DO81" s="2" cm="1">
        <f t="array" ref="DO81">SUMPRODUCT(--(Data!$B$141:$AGQ$141&lt;&gt;"")*(Data!B96:AGQ96&lt;&gt;""))</f>
        <v>0</v>
      </c>
      <c r="DP81" s="2" cm="1">
        <f t="array" ref="DP81">SUMPRODUCT(--(Data!$B$142:$AGQ$142&lt;&gt;"")*(Data!B96:AGQ96&lt;&gt;""))</f>
        <v>0</v>
      </c>
      <c r="DQ81" s="2" cm="1">
        <f t="array" ref="DQ81">SUMPRODUCT(--(Data!$B$143:$AGQ$143&lt;&gt;"")*(Data!B96:AGQ96&lt;&gt;""))</f>
        <v>0</v>
      </c>
      <c r="DR81" s="2" cm="1">
        <f t="array" ref="DR81">SUMPRODUCT(--(Data!$B$144:$AGQ$144&lt;&gt;"")*(Data!B96:AGQ96&lt;&gt;""))</f>
        <v>0</v>
      </c>
      <c r="DS81" s="2" cm="1">
        <f t="array" ref="DS81">SUMPRODUCT(--(Data!$B$145:$AGQ$145&lt;&gt;"")*(Data!B96:AGQ96&lt;&gt;""))</f>
        <v>0</v>
      </c>
      <c r="DT81" s="2" cm="1">
        <f t="array" ref="DT81">SUMPRODUCT(--(Data!$B$146:$AGQ$146&lt;&gt;"")*(Data!B96:AGQ96&lt;&gt;""))</f>
        <v>0</v>
      </c>
      <c r="DU81" s="2" cm="1">
        <f t="array" ref="DU81">SUMPRODUCT(--(Data!$B$147:$AGQ$147&lt;&gt;"")*(Data!B96:AGQ96&lt;&gt;""))</f>
        <v>0</v>
      </c>
      <c r="DV81" s="2" cm="1">
        <f t="array" ref="DV81">SUMPRODUCT(--(Data!$B$148:$AGQ$148&lt;&gt;"")*(Data!B96:AGQ96&lt;&gt;""))</f>
        <v>0</v>
      </c>
      <c r="DW81" s="2" cm="1">
        <f t="array" ref="DW81">SUMPRODUCT(--(Data!$B$149:$AGQ$149&lt;&gt;"")*(Data!B96:AGQ96&lt;&gt;""))</f>
        <v>0</v>
      </c>
      <c r="DX81" s="2" cm="1">
        <f t="array" ref="DX81">SUMPRODUCT(--(Data!$B$150:$AGQ$150&lt;&gt;"")*(Data!B96:AGQ96&lt;&gt;""))</f>
        <v>0</v>
      </c>
      <c r="DY81" s="2" cm="1">
        <f t="array" ref="DY81">SUMPRODUCT(--(Data!$B$151:$AGQ$151&lt;&gt;"")*(Data!B96:AGQ96&lt;&gt;""))</f>
        <v>0</v>
      </c>
      <c r="DZ81" s="2" cm="1">
        <f t="array" ref="DZ81">SUMPRODUCT(--(Data!$B$152:$AGQ$152&lt;&gt;"")*(Data!B96:AGQ96&lt;&gt;""))</f>
        <v>0</v>
      </c>
      <c r="EA81" s="2" cm="1">
        <f t="array" ref="EA81">SUMPRODUCT(--(Data!$B$153:$AGQ$153&lt;&gt;"")*(Data!B96:AGQ96&lt;&gt;""))</f>
        <v>0</v>
      </c>
      <c r="EB81" s="2" cm="1">
        <f t="array" ref="EB81">SUMPRODUCT(--(Data!$B$154:$AGQ$154&lt;&gt;"")*(Data!B96:AGQ96&lt;&gt;""))</f>
        <v>0</v>
      </c>
      <c r="EC81" s="2" cm="1">
        <f t="array" ref="EC81">SUMPRODUCT(--(Data!$B$155:$AGQ$155&lt;&gt;"")*(Data!B96:AGQ96&lt;&gt;""))</f>
        <v>0</v>
      </c>
      <c r="ED81" s="2" cm="1">
        <f t="array" ref="ED81">SUMPRODUCT(--(Data!$B$156:$AGQ$156&lt;&gt;"")*(Data!B96:AGQ96&lt;&gt;""))</f>
        <v>0</v>
      </c>
      <c r="EE81" s="2" cm="1">
        <f t="array" ref="EE81">SUMPRODUCT(--(Data!$B$157:$AGQ$157&lt;&gt;"")*(Data!B96:AGQ96&lt;&gt;""))</f>
        <v>0</v>
      </c>
      <c r="EF81" s="2" cm="1">
        <f t="array" ref="EF81">SUMPRODUCT(--(Data!$B$158:$AGQ$158&lt;&gt;"")*(Data!B96:AGQ96&lt;&gt;""))</f>
        <v>0</v>
      </c>
      <c r="EG81" s="2" cm="1">
        <f t="array" ref="EG81">SUMPRODUCT(--(Data!$B$159:$AGQ$159&lt;&gt;"")*(Data!B96:AGQ96&lt;&gt;""))</f>
        <v>0</v>
      </c>
      <c r="EH81" s="2" cm="1">
        <f t="array" ref="EH81">SUMPRODUCT(--(Data!$B$160:$AGQ$160&lt;&gt;"")*(Data!B96:AGQ96&lt;&gt;""))</f>
        <v>0</v>
      </c>
      <c r="EI81" s="2" cm="1">
        <f t="array" ref="EI81">SUMPRODUCT(--(Data!$B$161:$AGQ$161&lt;&gt;"")*(Data!B96:AGQ96&lt;&gt;""))</f>
        <v>0</v>
      </c>
      <c r="EJ81" s="2" cm="1">
        <f t="array" ref="EJ81">SUMPRODUCT(--(Data!$B$162:$AGQ$162&lt;&gt;"")*(Data!B96:AGQ96&lt;&gt;""))</f>
        <v>0</v>
      </c>
      <c r="EK81" s="2" cm="1">
        <f t="array" ref="EK81">SUMPRODUCT(--(Data!$B$163:$AGQ$163&lt;&gt;"")*(Data!B96:AGQ96&lt;&gt;""))</f>
        <v>0</v>
      </c>
      <c r="EL81" s="2" cm="1">
        <f t="array" ref="EL81">SUMPRODUCT(--(Data!$B$164:$AGQ$164&lt;&gt;"")*(Data!B96:AGQ96&lt;&gt;""))</f>
        <v>0</v>
      </c>
      <c r="EM81" s="2" cm="1">
        <f t="array" ref="EM81">SUMPRODUCT(--(Data!$B$165:$AGQ$165&lt;&gt;"")*(Data!B96:AGQ96&lt;&gt;""))</f>
        <v>0</v>
      </c>
      <c r="EN81" s="2" cm="1">
        <f t="array" ref="EN81">SUMPRODUCT(--(Data!$B$166:$AGQ$166&lt;&gt;"")*(Data!B96:AGQ96&lt;&gt;""))</f>
        <v>0</v>
      </c>
      <c r="EU81" s="2" t="str">
        <f t="shared" si="4"/>
        <v>StaticMapping</v>
      </c>
      <c r="EV81" s="2">
        <f t="shared" si="5"/>
        <v>3</v>
      </c>
    </row>
    <row r="82" spans="1:152" x14ac:dyDescent="0.25">
      <c r="A82" s="1" t="str">
        <f>Data!A97</f>
        <v>RDS-SLAM, Mask R-CNN  (Keyframe)</v>
      </c>
      <c r="B82" s="12" t="s">
        <v>523</v>
      </c>
      <c r="C82" s="2" cm="1">
        <f t="array" ref="C82">SUMPRODUCT(--(Data!$B$25:$AGQ$25&lt;&gt;"")*(Data!B97:AGQ97&lt;&gt;""))</f>
        <v>0</v>
      </c>
      <c r="D82" s="2" cm="1">
        <f t="array" ref="D82">SUMPRODUCT(--(Data!$B$26:$AGQ$26&lt;&gt;"")*(Data!B97:AGQ97&lt;&gt;""))</f>
        <v>0</v>
      </c>
      <c r="E82" s="2" cm="1">
        <f t="array" ref="E82">SUMPRODUCT(--(Data!$B$27:$AGQ$27&lt;&gt;"")*(Data!B97:AGQ97&lt;&gt;""))</f>
        <v>0</v>
      </c>
      <c r="F82" s="2" cm="1">
        <f t="array" ref="F82">SUMPRODUCT(--(Data!$B$28:$AGQ$28&lt;&gt;"")*(Data!B97:AGQ97&lt;&gt;""))</f>
        <v>0</v>
      </c>
      <c r="G82" s="2" cm="1">
        <f t="array" ref="G82">SUMPRODUCT(--(Data!$B$29:$AGQ$29&lt;&gt;"")*(Data!B97:AGQ97&lt;&gt;""))</f>
        <v>0</v>
      </c>
      <c r="H82" s="2" cm="1">
        <f t="array" ref="H82">SUMPRODUCT(--(Data!$B$30:$AGQ$30&lt;&gt;"")*(Data!B97:AGQ97&lt;&gt;""))</f>
        <v>0</v>
      </c>
      <c r="I82" s="2" cm="1">
        <f t="array" ref="I82">SUMPRODUCT(--(Data!$B$31:$AGQ$31&lt;&gt;"")*(Data!B97:AGQ97&lt;&gt;""))</f>
        <v>0</v>
      </c>
      <c r="J82" s="2" cm="1">
        <f t="array" ref="J82">SUMPRODUCT(--(Data!$B$32:$AGQ$32&lt;&gt;"")*(Data!B97:AGQ97&lt;&gt;""))</f>
        <v>0</v>
      </c>
      <c r="K82" s="2" cm="1">
        <f t="array" ref="K82">SUMPRODUCT(--(Data!$B$33:$AGQ$33&lt;&gt;"")*(Data!B97:AGQ97&lt;&gt;""))</f>
        <v>0</v>
      </c>
      <c r="L82" s="2" cm="1">
        <f t="array" ref="L82">SUMPRODUCT(--(Data!$B$34:$AGQ$34&lt;&gt;"")*(Data!B97:AGQ97&lt;&gt;""))</f>
        <v>0</v>
      </c>
      <c r="M82" s="2" cm="1">
        <f t="array" ref="M82">SUMPRODUCT(--(Data!$B$35:$AGQ$35&lt;&gt;"")*(Data!B97:AGQ97&lt;&gt;""))</f>
        <v>30</v>
      </c>
      <c r="N82" s="2" cm="1">
        <f t="array" ref="N82">SUMPRODUCT(--(Data!$B$36:$AGQ$36&lt;&gt;"")*(Data!B97:AGQ97&lt;&gt;""))</f>
        <v>0</v>
      </c>
      <c r="O82" s="2" cm="1">
        <f t="array" ref="O82">SUMPRODUCT(--(Data!$B$37:$AGQ$37&lt;&gt;"")*(Data!B97:AGQ97&lt;&gt;""))</f>
        <v>0</v>
      </c>
      <c r="P82" s="2" cm="1">
        <f t="array" ref="P82">SUMPRODUCT(--(Data!$B$38:$AGQ$38&lt;&gt;"")*(Data!B97:AGQ97&lt;&gt;""))</f>
        <v>0</v>
      </c>
      <c r="Q82" s="2" cm="1">
        <f t="array" ref="Q82">SUMPRODUCT(--(Data!$B$39:$AGQ$39&lt;&gt;"")*(Data!B97:AGQ97&lt;&gt;""))</f>
        <v>30</v>
      </c>
      <c r="R82" s="2" cm="1">
        <f t="array" ref="R82">SUMPRODUCT(--(Data!$B$40:$AGQ$40&lt;&gt;"")*(Data!B97:AGQ97&lt;&gt;""))</f>
        <v>0</v>
      </c>
      <c r="S82" s="2" cm="1">
        <f t="array" ref="S82">SUMPRODUCT(--(Data!$B$41:$AGQ$41&lt;&gt;"")*(Data!B97:AGQ97&lt;&gt;""))</f>
        <v>0</v>
      </c>
      <c r="T82" s="2" cm="1">
        <f t="array" ref="T82">SUMPRODUCT(--(Data!$B$42:$AGQ$42&lt;&gt;"")*(Data!B97:AGQ97&lt;&gt;""))</f>
        <v>0</v>
      </c>
      <c r="U82" s="2" cm="1">
        <f t="array" ref="U82">SUMPRODUCT(--(Data!$B$43:$AGQ$43&lt;&gt;"")*(Data!B97:AGQ97&lt;&gt;""))</f>
        <v>0</v>
      </c>
      <c r="V82" s="2" cm="1">
        <f t="array" ref="V82">SUMPRODUCT(--(Data!$B$44:$AGQ$44&lt;&gt;"")*(Data!B97:AGQ97&lt;&gt;""))</f>
        <v>0</v>
      </c>
      <c r="W82" s="2" cm="1">
        <f t="array" ref="W82">SUMPRODUCT(--(Data!$B$45:$AGQ$45&lt;&gt;"")*(Data!B97:AGQ97&lt;&gt;""))</f>
        <v>0</v>
      </c>
      <c r="X82" s="2" cm="1">
        <f t="array" ref="X82">SUMPRODUCT(--(Data!$B$46:$AGQ$46&lt;&gt;"")*(Data!B97:AGQ97&lt;&gt;""))</f>
        <v>0</v>
      </c>
      <c r="Y82" s="2" cm="1">
        <f t="array" ref="Y82">SUMPRODUCT(--(Data!$B$47:$AGQ$47&lt;&gt;"")*(Data!B97:AGQ97&lt;&gt;""))</f>
        <v>0</v>
      </c>
      <c r="Z82" s="2" cm="1">
        <f t="array" ref="Z82">SUMPRODUCT(--(Data!$B$48:$AGQ$48&lt;&gt;"")*(Data!B97:AGQ97&lt;&gt;""))</f>
        <v>0</v>
      </c>
      <c r="AA82" s="2" cm="1">
        <f t="array" ref="AA82">SUMPRODUCT(--(Data!$B$49:$AGQ$49&lt;&gt;"")*(Data!B97:AGQ97&lt;&gt;""))</f>
        <v>0</v>
      </c>
      <c r="AB82" s="2" cm="1">
        <f t="array" ref="AB82">SUMPRODUCT(--(Data!$B$50:$AGQ$50&lt;&gt;"")*(Data!B97:AGQ97&lt;&gt;""))</f>
        <v>0</v>
      </c>
      <c r="AC82" s="2" cm="1">
        <f t="array" ref="AC82">SUMPRODUCT(--(Data!$B$51:$AGQ$51&lt;&gt;"")*(Data!B97:AGQ97&lt;&gt;""))</f>
        <v>0</v>
      </c>
      <c r="AD82" s="2" cm="1">
        <f t="array" ref="AD82">SUMPRODUCT(--(Data!$B$52:$AGQ$52&lt;&gt;"")*(Data!B97:AGQ97&lt;&gt;""))</f>
        <v>0</v>
      </c>
      <c r="AE82" s="2" cm="1">
        <f t="array" ref="AE82">SUMPRODUCT(--(Data!$B$53:$AGQ$53&lt;&gt;"")*(Data!B97:AGQ97&lt;&gt;""))</f>
        <v>0</v>
      </c>
      <c r="AF82" s="2" cm="1">
        <f t="array" ref="AF82">SUMPRODUCT(--(Data!$B$54:$AGQ$54&lt;&gt;"")*(Data!B97:AGQ97&lt;&gt;""))</f>
        <v>30</v>
      </c>
      <c r="AG82" s="2" cm="1">
        <f t="array" ref="AG82">SUMPRODUCT(--(Data!$B$55:$AGQ$55&lt;&gt;"")*(Data!B97:AGQ97&lt;&gt;""))</f>
        <v>0</v>
      </c>
      <c r="AH82" s="2" cm="1">
        <f t="array" ref="AH82">SUMPRODUCT(--(Data!$B$56:$AGQ$56&lt;&gt;"")*(Data!B97:AGQ97&lt;&gt;""))</f>
        <v>0</v>
      </c>
      <c r="AI82" s="2" cm="1">
        <f t="array" ref="AI82">SUMPRODUCT(--(Data!$B$57:$AGQ$57&lt;&gt;"")*(Data!B97:AGQ97&lt;&gt;""))</f>
        <v>0</v>
      </c>
      <c r="AJ82" s="2" cm="1">
        <f t="array" ref="AJ82">SUMPRODUCT(--(Data!$B$58:$AGQ$58&lt;&gt;"")*(Data!B97:AGQ97&lt;&gt;""))</f>
        <v>0</v>
      </c>
      <c r="AK82" s="2" cm="1">
        <f t="array" ref="AK82">SUMPRODUCT(--(Data!$B$59:$AGQ$59&lt;&gt;"")*(Data!B97:AGQ97&lt;&gt;""))</f>
        <v>0</v>
      </c>
      <c r="AL82" s="2" cm="1">
        <f t="array" ref="AL82">SUMPRODUCT(--(Data!$B$60:$AGQ$60&lt;&gt;"")*(Data!B97:AGQ97&lt;&gt;""))</f>
        <v>0</v>
      </c>
      <c r="AM82" s="2" cm="1">
        <f t="array" ref="AM82">SUMPRODUCT(--(Data!$B$61:$AGQ$61&lt;&gt;"")*(Data!B97:AGQ97&lt;&gt;""))</f>
        <v>0</v>
      </c>
      <c r="AN82" s="2" cm="1">
        <f t="array" ref="AN82">SUMPRODUCT(--(Data!$B$62:$AGQ$62&lt;&gt;"")*(Data!B97:AGQ97&lt;&gt;""))</f>
        <v>0</v>
      </c>
      <c r="AO82" s="2" cm="1">
        <f t="array" ref="AO82">SUMPRODUCT(--(Data!$B$63:$AGQ$63&lt;&gt;"")*(Data!B97:AGQ97&lt;&gt;""))</f>
        <v>0</v>
      </c>
      <c r="AP82" s="2" cm="1">
        <f t="array" ref="AP82">SUMPRODUCT(--(Data!$B$64:$AGQ$64&lt;&gt;"")*(Data!B97:AGQ97&lt;&gt;""))</f>
        <v>0</v>
      </c>
      <c r="AQ82" s="2" cm="1">
        <f t="array" ref="AQ82">SUMPRODUCT(--(Data!$B$65:$AGQ$65&lt;&gt;"")*(Data!B97:AGQ97&lt;&gt;""))</f>
        <v>0</v>
      </c>
      <c r="AR82" s="2" cm="1">
        <f t="array" ref="AR82">SUMPRODUCT(--(Data!$B$66:$AGQ$66&lt;&gt;"")*(Data!B97:AGQ97&lt;&gt;""))</f>
        <v>0</v>
      </c>
      <c r="AS82" s="2" cm="1">
        <f t="array" ref="AS82">SUMPRODUCT(--(Data!$B$67:$AGQ$67&lt;&gt;"")*(Data!B97:AGQ97&lt;&gt;""))</f>
        <v>0</v>
      </c>
      <c r="AT82" s="2" cm="1">
        <f t="array" ref="AT82">SUMPRODUCT(--(Data!$B$68:$AGQ$68&lt;&gt;"")*(Data!B97:AGQ97&lt;&gt;""))</f>
        <v>0</v>
      </c>
      <c r="AU82" s="2" cm="1">
        <f t="array" ref="AU82">SUMPRODUCT(--(Data!$B$69:$AGQ$69&lt;&gt;"")*(Data!B97:AGQ97&lt;&gt;""))</f>
        <v>0</v>
      </c>
      <c r="AV82" s="2" cm="1">
        <f t="array" ref="AV82">SUMPRODUCT(--(Data!$B$70:$AGQ$70&lt;&gt;"")*(Data!B97:AGQ97&lt;&gt;""))</f>
        <v>0</v>
      </c>
      <c r="AW82" s="2" cm="1">
        <f t="array" ref="AW82">SUMPRODUCT(--(Data!$B$71:$AGQ$71&lt;&gt;"")*(Data!B97:AGQ97&lt;&gt;""))</f>
        <v>0</v>
      </c>
      <c r="AX82" s="2" cm="1">
        <f t="array" ref="AX82">SUMPRODUCT(--(Data!$B$72:$AGQ$72&lt;&gt;"")*(Data!B97:AGQ97&lt;&gt;""))</f>
        <v>0</v>
      </c>
      <c r="AY82" s="2" cm="1">
        <f t="array" ref="AY82">SUMPRODUCT(--(Data!$B$73:$AGQ$73&lt;&gt;"")*(Data!B97:AGQ97&lt;&gt;""))</f>
        <v>0</v>
      </c>
      <c r="AZ82" s="2" cm="1">
        <f t="array" ref="AZ82">SUMPRODUCT(--(Data!$B$74:$AGQ$74&lt;&gt;"")*(Data!B97:AGQ97&lt;&gt;""))</f>
        <v>0</v>
      </c>
      <c r="BA82" s="2" cm="1">
        <f t="array" ref="BA82">SUMPRODUCT(--(Data!$B$75:$AGQ$75&lt;&gt;"")*(Data!B97:AGQ97&lt;&gt;""))</f>
        <v>0</v>
      </c>
      <c r="BB82" s="2" cm="1">
        <f t="array" ref="BB82">SUMPRODUCT(--(Data!$B$76:$AGQ$76&lt;&gt;"")*(Data!B97:AGQ97&lt;&gt;""))</f>
        <v>0</v>
      </c>
      <c r="BC82" s="2" cm="1">
        <f t="array" ref="BC82">SUMPRODUCT(--(Data!$B$77:$AGQ$77&lt;&gt;"")*(Data!B97:AGQ97&lt;&gt;""))</f>
        <v>0</v>
      </c>
      <c r="BD82" s="2" cm="1">
        <f t="array" ref="BD82">SUMPRODUCT(--(Data!$B$78:$AGQ$78&lt;&gt;"")*(Data!B97:AGQ97&lt;&gt;""))</f>
        <v>0</v>
      </c>
      <c r="BE82" s="2" cm="1">
        <f t="array" ref="BE82">SUMPRODUCT(--(Data!$B$79:$AGQ$79&lt;&gt;"")*(Data!B97:AGQ97&lt;&gt;""))</f>
        <v>0</v>
      </c>
      <c r="BF82" s="2" cm="1">
        <f t="array" ref="BF82">SUMPRODUCT(--(Data!$B$80:$AGQ$80&lt;&gt;"")*(Data!B97:AGQ97&lt;&gt;""))</f>
        <v>0</v>
      </c>
      <c r="BG82" s="2" cm="1">
        <f t="array" ref="BG82">SUMPRODUCT(--(Data!$B$81:$AGQ$81&lt;&gt;"")*(Data!B97:AGQ97&lt;&gt;""))</f>
        <v>0</v>
      </c>
      <c r="BH82" s="2" cm="1">
        <f t="array" ref="BH82">SUMPRODUCT(--(Data!$B$82:$AGQ$82&lt;&gt;"")*(Data!B97:AGQ97&lt;&gt;""))</f>
        <v>0</v>
      </c>
      <c r="BI82" s="2" cm="1">
        <f t="array" ref="BI82">SUMPRODUCT(--(Data!$B$83:$AGQ$83&lt;&gt;"")*(Data!B97:AGQ97&lt;&gt;""))</f>
        <v>0</v>
      </c>
      <c r="BJ82" s="2" cm="1">
        <f t="array" ref="BJ82">SUMPRODUCT(--(Data!$B$84:$AGQ$84&lt;&gt;"")*(Data!B97:AGQ97&lt;&gt;""))</f>
        <v>0</v>
      </c>
      <c r="BK82" s="2" cm="1">
        <f t="array" ref="BK82">SUMPRODUCT(--(Data!$B$85:$AGQ$85&lt;&gt;"")*(Data!B97:AGQ97&lt;&gt;""))</f>
        <v>0</v>
      </c>
      <c r="BL82" s="2" cm="1">
        <f t="array" ref="BL82">SUMPRODUCT(--(Data!$B$86:$AGQ$86&lt;&gt;"")*(Data!B97:AGQ97&lt;&gt;""))</f>
        <v>0</v>
      </c>
      <c r="BM82" s="2" cm="1">
        <f t="array" ref="BM82">SUMPRODUCT(--(Data!$B$87:$AGQ$87&lt;&gt;"")*(Data!B97:AGQ97&lt;&gt;""))</f>
        <v>0</v>
      </c>
      <c r="BN82" s="2" cm="1">
        <f t="array" ref="BN82">SUMPRODUCT(--(Data!$B$88:$AGQ$88&lt;&gt;"")*(Data!B97:AGQ97&lt;&gt;""))</f>
        <v>0</v>
      </c>
      <c r="BO82" s="2" cm="1">
        <f t="array" ref="BO82">SUMPRODUCT(--(Data!$B$89:$AGQ$89&lt;&gt;"")*(Data!B97:AGQ97&lt;&gt;""))</f>
        <v>0</v>
      </c>
      <c r="BP82" s="2" cm="1">
        <f t="array" ref="BP82">SUMPRODUCT(--(Data!$B$90:$AGQ$90&lt;&gt;"")*(Data!B97:AGQ97&lt;&gt;""))</f>
        <v>0</v>
      </c>
      <c r="BQ82" s="2" cm="1">
        <f t="array" ref="BQ82">SUMPRODUCT(--(Data!$B$91:$AGQ$91&lt;&gt;"")*(Data!B97:AGQ97&lt;&gt;""))</f>
        <v>0</v>
      </c>
      <c r="BR82" s="2" cm="1">
        <f t="array" ref="BR82">SUMPRODUCT(--(Data!$B$92:$AGQ$92&lt;&gt;"")*(Data!B97:AGQ97&lt;&gt;""))</f>
        <v>0</v>
      </c>
      <c r="BS82" s="2" cm="1">
        <f t="array" ref="BS82">SUMPRODUCT(--(Data!$B$93:$AGQ$93&lt;&gt;"")*(Data!B97:AGQ97&lt;&gt;""))</f>
        <v>0</v>
      </c>
      <c r="BT82" s="2" cm="1">
        <f t="array" ref="BT82">SUMPRODUCT(--(Data!$B$94:$AGQ$94&lt;&gt;"")*(Data!B97:AGQ97&lt;&gt;""))</f>
        <v>30</v>
      </c>
      <c r="BU82" s="2" cm="1">
        <f t="array" ref="BU82">SUMPRODUCT(--(Data!$B$95:$AGQ$95&lt;&gt;"")*(Data!B97:AGQ97&lt;&gt;""))</f>
        <v>10</v>
      </c>
      <c r="BV82" s="2" cm="1">
        <f t="array" ref="BV82">SUMPRODUCT(--(Data!$B$96:$AGQ$96&lt;&gt;"")*(Data!B97:AGQ97&lt;&gt;""))</f>
        <v>10</v>
      </c>
      <c r="BW82" s="208"/>
      <c r="BX82" s="2" cm="1">
        <f t="array" ref="BX82">SUMPRODUCT(--(Data!$B$98:$AGQ$98&lt;&gt;"")*(Data!B97:AGQ97&lt;&gt;""))</f>
        <v>30</v>
      </c>
      <c r="BY82" s="2" cm="1">
        <f t="array" ref="BY82">SUMPRODUCT(--(Data!$B$99:$AGQ$99&lt;&gt;"")*(Data!B97:AGQ97&lt;&gt;""))</f>
        <v>30</v>
      </c>
      <c r="BZ82" s="2" cm="1">
        <f t="array" ref="BZ82">SUMPRODUCT(--(Data!$B$100:$AGQ$100&lt;&gt;"")*(Data!B97:AGQ97&lt;&gt;""))</f>
        <v>30</v>
      </c>
      <c r="CA82" s="2" cm="1">
        <f t="array" ref="CA82">SUMPRODUCT(--(Data!$B$101:$AGQ$101&lt;&gt;"")*(Data!B97:AGQ97&lt;&gt;""))</f>
        <v>0</v>
      </c>
      <c r="CB82" s="2" cm="1">
        <f t="array" ref="CB82">SUMPRODUCT(--(Data!$B$102:$AGQ$102&lt;&gt;"")*(Data!B97:AGQ97&lt;&gt;""))</f>
        <v>0</v>
      </c>
      <c r="CC82" s="2" cm="1">
        <f t="array" ref="CC82">SUMPRODUCT(--(Data!$B$103:$AGQ$103&lt;&gt;"")*(Data!B97:AGQ97&lt;&gt;""))</f>
        <v>0</v>
      </c>
      <c r="CD82" s="2" cm="1">
        <f t="array" ref="CD82">SUMPRODUCT(--(Data!$B$104:$AGQ$104&lt;&gt;"")*(Data!B97:AGQ97&lt;&gt;""))</f>
        <v>0</v>
      </c>
      <c r="CE82" s="2" cm="1">
        <f t="array" ref="CE82">SUMPRODUCT(--(Data!$B$105:$AGQ$105&lt;&gt;"")*(Data!B97:AGQ97&lt;&gt;""))</f>
        <v>0</v>
      </c>
      <c r="CF82" s="2" cm="1">
        <f t="array" ref="CF82">SUMPRODUCT(--(Data!$B$106:$AGQ$106&lt;&gt;"")*(Data!B97:AGQ97&lt;&gt;""))</f>
        <v>0</v>
      </c>
      <c r="CG82" s="2" cm="1">
        <f t="array" ref="CG82">SUMPRODUCT(--(Data!$B$107:$AGQ$107&lt;&gt;"")*(Data!B97:AGQ97&lt;&gt;""))</f>
        <v>0</v>
      </c>
      <c r="CH82" s="2" cm="1">
        <f t="array" ref="CH82">SUMPRODUCT(--(Data!$B$108:$AGQ$108&lt;&gt;"")*(Data!B97:AGQ97&lt;&gt;""))</f>
        <v>0</v>
      </c>
      <c r="CI82" s="2" cm="1">
        <f t="array" ref="CI82">SUMPRODUCT(--(Data!$B$109:$AGQ$109&lt;&gt;"")*(Data!B97:AGQ97&lt;&gt;""))</f>
        <v>0</v>
      </c>
      <c r="CJ82" s="2" cm="1">
        <f t="array" ref="CJ82">SUMPRODUCT(--(Data!$B$110:$AGQ$110&lt;&gt;"")*(Data!B97:AGQ97&lt;&gt;""))</f>
        <v>0</v>
      </c>
      <c r="CK82" s="2" cm="1">
        <f t="array" ref="CK82">SUMPRODUCT(--(Data!$B$111:$AGQ$111&lt;&gt;"")*(Data!B97:AGQ97&lt;&gt;""))</f>
        <v>0</v>
      </c>
      <c r="CL82" s="2" cm="1">
        <f t="array" ref="CL82">SUMPRODUCT(--(Data!$B$112:$AGQ$112&lt;&gt;"")*(Data!B97:AGQ97&lt;&gt;""))</f>
        <v>0</v>
      </c>
      <c r="CM82" s="2" cm="1">
        <f t="array" ref="CM82">SUMPRODUCT(--(Data!$B$113:$AGQ$113&lt;&gt;"")*(Data!B97:AGQ97&lt;&gt;""))</f>
        <v>0</v>
      </c>
      <c r="CN82" s="2" cm="1">
        <f t="array" ref="CN82">SUMPRODUCT(--(Data!$B$114:$AGQ$114&lt;&gt;"")*(Data!B97:AGQ97&lt;&gt;""))</f>
        <v>0</v>
      </c>
      <c r="CO82" s="2" cm="1">
        <f t="array" ref="CO82">SUMPRODUCT(--(Data!$B$115:$AGQ$115&lt;&gt;"")*(Data!B97:AGQ97&lt;&gt;""))</f>
        <v>0</v>
      </c>
      <c r="CP82" s="2" cm="1">
        <f t="array" ref="CP82">SUMPRODUCT(--(Data!$B$116:$AGQ$116&lt;&gt;"")*(Data!B97:AGQ97&lt;&gt;""))</f>
        <v>0</v>
      </c>
      <c r="CQ82" s="2" cm="1">
        <f t="array" ref="CQ82">SUMPRODUCT(--(Data!$B$117:$AGQ$117&lt;&gt;"")*(Data!B97:AGQ97&lt;&gt;""))</f>
        <v>0</v>
      </c>
      <c r="CR82" s="2" cm="1">
        <f t="array" ref="CR82">SUMPRODUCT(--(Data!$B$118:$AGQ$118&lt;&gt;"")*(Data!B97:AGQ97&lt;&gt;""))</f>
        <v>0</v>
      </c>
      <c r="CS82" s="2" cm="1">
        <f t="array" ref="CS82">SUMPRODUCT(--(Data!$B$119:$AGQ$119&lt;&gt;"")*(Data!B97:AGQ97&lt;&gt;""))</f>
        <v>0</v>
      </c>
      <c r="CT82" s="2" cm="1">
        <f t="array" ref="CT82">SUMPRODUCT(--(Data!$B$120:$AGQ$120&lt;&gt;"")*(Data!B97:AGQ97&lt;&gt;""))</f>
        <v>0</v>
      </c>
      <c r="CU82" s="2" cm="1">
        <f t="array" ref="CU82">SUMPRODUCT(--(Data!$B$121:$AGQ$121&lt;&gt;"")*(Data!B97:AGQ97&lt;&gt;""))</f>
        <v>0</v>
      </c>
      <c r="CV82" s="2" cm="1">
        <f t="array" ref="CV82">SUMPRODUCT(--(Data!$B$122:$AGQ$122&lt;&gt;"")*(Data!B97:AGQ97&lt;&gt;""))</f>
        <v>0</v>
      </c>
      <c r="CW82" s="2" cm="1">
        <f t="array" ref="CW82">SUMPRODUCT(--(Data!$B$123:$AGQ$123&lt;&gt;"")*(Data!B97:AGQ97&lt;&gt;""))</f>
        <v>0</v>
      </c>
      <c r="CX82" s="2" cm="1">
        <f t="array" ref="CX82">SUMPRODUCT(--(Data!$B$124:$AGQ$124&lt;&gt;"")*(Data!B97:AGQ97&lt;&gt;""))</f>
        <v>0</v>
      </c>
      <c r="CY82" s="2" cm="1">
        <f t="array" ref="CY82">SUMPRODUCT(--(Data!$B$125:$AGQ$125&lt;&gt;"")*(Data!B97:AGQ97&lt;&gt;""))</f>
        <v>0</v>
      </c>
      <c r="CZ82" s="2" cm="1">
        <f t="array" ref="CZ82">SUMPRODUCT(--(Data!$B$126:$AGQ$126&lt;&gt;"")*(Data!B97:AGQ97&lt;&gt;""))</f>
        <v>0</v>
      </c>
      <c r="DA82" s="2" cm="1">
        <f t="array" ref="DA82">SUMPRODUCT(--(Data!$B$127:$AGQ$127&lt;&gt;"")*(Data!B97:AGQ97&lt;&gt;""))</f>
        <v>0</v>
      </c>
      <c r="DB82" s="2" cm="1">
        <f t="array" ref="DB82">SUMPRODUCT(--(Data!$B$128:$AGQ$128&lt;&gt;"")*(Data!B97:AGQ97&lt;&gt;""))</f>
        <v>0</v>
      </c>
      <c r="DC82" s="2" cm="1">
        <f t="array" ref="DC82">SUMPRODUCT(--(Data!$B$129:$AGQ$129&lt;&gt;"")*(Data!B97:AGQ97&lt;&gt;""))</f>
        <v>0</v>
      </c>
      <c r="DD82" s="2" cm="1">
        <f t="array" ref="DD82">SUMPRODUCT(--(Data!$B$130:$AGQ$130&lt;&gt;"")*(Data!B97:AGQ97&lt;&gt;""))</f>
        <v>0</v>
      </c>
      <c r="DE82" s="2" cm="1">
        <f t="array" ref="DE82">SUMPRODUCT(--(Data!$B$131:$AGQ$131&lt;&gt;"")*(Data!B97:AGQ97&lt;&gt;""))</f>
        <v>0</v>
      </c>
      <c r="DF82" s="2" cm="1">
        <f t="array" ref="DF82">SUMPRODUCT(--(Data!$B$132:$AGQ$132&lt;&gt;"")*(Data!B97:AGQ97&lt;&gt;""))</f>
        <v>0</v>
      </c>
      <c r="DG82" s="2" cm="1">
        <f t="array" ref="DG82">SUMPRODUCT(--(Data!$B$133:$AGQ$133&lt;&gt;"")*(Data!B97:AGQ97&lt;&gt;""))</f>
        <v>0</v>
      </c>
      <c r="DH82" s="2" cm="1">
        <f t="array" ref="DH82">SUMPRODUCT(--(Data!$B$134:$AGQ$134&lt;&gt;"")*(Data!B97:AGQ97&lt;&gt;""))</f>
        <v>0</v>
      </c>
      <c r="DI82" s="2" cm="1">
        <f t="array" ref="DI82">SUMPRODUCT(--(Data!$B$135:$AGQ$135&lt;&gt;"")*(Data!B97:AGQ97&lt;&gt;""))</f>
        <v>0</v>
      </c>
      <c r="DJ82" s="2" cm="1">
        <f t="array" ref="DJ82">SUMPRODUCT(--(Data!$B$136:$AGQ$136&lt;&gt;"")*(Data!B97:AGQ97&lt;&gt;""))</f>
        <v>0</v>
      </c>
      <c r="DK82" s="2" cm="1">
        <f t="array" ref="DK82">SUMPRODUCT(--(Data!$B$137:$AGQ$137&lt;&gt;"")*(Data!B97:AGQ97&lt;&gt;""))</f>
        <v>0</v>
      </c>
      <c r="DL82" s="2" cm="1">
        <f t="array" ref="DL82">SUMPRODUCT(--(Data!$B$138:$AGQ$138&lt;&gt;"")*(Data!B97:AGQ97&lt;&gt;""))</f>
        <v>0</v>
      </c>
      <c r="DM82" s="2" cm="1">
        <f t="array" ref="DM82">SUMPRODUCT(--(Data!$B$139:$AGQ$139&lt;&gt;"")*(Data!B97:AGQ97&lt;&gt;""))</f>
        <v>0</v>
      </c>
      <c r="DN82" s="2" cm="1">
        <f t="array" ref="DN82">SUMPRODUCT(--(Data!$B$140:$AGQ$140&lt;&gt;"")*(Data!B97:AGQ97&lt;&gt;""))</f>
        <v>0</v>
      </c>
      <c r="DO82" s="2" cm="1">
        <f t="array" ref="DO82">SUMPRODUCT(--(Data!$B$141:$AGQ$141&lt;&gt;"")*(Data!B97:AGQ97&lt;&gt;""))</f>
        <v>0</v>
      </c>
      <c r="DP82" s="2" cm="1">
        <f t="array" ref="DP82">SUMPRODUCT(--(Data!$B$142:$AGQ$142&lt;&gt;"")*(Data!B97:AGQ97&lt;&gt;""))</f>
        <v>0</v>
      </c>
      <c r="DQ82" s="2" cm="1">
        <f t="array" ref="DQ82">SUMPRODUCT(--(Data!$B$143:$AGQ$143&lt;&gt;"")*(Data!B97:AGQ97&lt;&gt;""))</f>
        <v>0</v>
      </c>
      <c r="DR82" s="2" cm="1">
        <f t="array" ref="DR82">SUMPRODUCT(--(Data!$B$144:$AGQ$144&lt;&gt;"")*(Data!B97:AGQ97&lt;&gt;""))</f>
        <v>0</v>
      </c>
      <c r="DS82" s="2" cm="1">
        <f t="array" ref="DS82">SUMPRODUCT(--(Data!$B$145:$AGQ$145&lt;&gt;"")*(Data!B97:AGQ97&lt;&gt;""))</f>
        <v>0</v>
      </c>
      <c r="DT82" s="2" cm="1">
        <f t="array" ref="DT82">SUMPRODUCT(--(Data!$B$146:$AGQ$146&lt;&gt;"")*(Data!B97:AGQ97&lt;&gt;""))</f>
        <v>0</v>
      </c>
      <c r="DU82" s="2" cm="1">
        <f t="array" ref="DU82">SUMPRODUCT(--(Data!$B$147:$AGQ$147&lt;&gt;"")*(Data!B97:AGQ97&lt;&gt;""))</f>
        <v>0</v>
      </c>
      <c r="DV82" s="2" cm="1">
        <f t="array" ref="DV82">SUMPRODUCT(--(Data!$B$148:$AGQ$148&lt;&gt;"")*(Data!B97:AGQ97&lt;&gt;""))</f>
        <v>0</v>
      </c>
      <c r="DW82" s="2" cm="1">
        <f t="array" ref="DW82">SUMPRODUCT(--(Data!$B$149:$AGQ$149&lt;&gt;"")*(Data!B97:AGQ97&lt;&gt;""))</f>
        <v>0</v>
      </c>
      <c r="DX82" s="2" cm="1">
        <f t="array" ref="DX82">SUMPRODUCT(--(Data!$B$150:$AGQ$150&lt;&gt;"")*(Data!B97:AGQ97&lt;&gt;""))</f>
        <v>0</v>
      </c>
      <c r="DY82" s="2" cm="1">
        <f t="array" ref="DY82">SUMPRODUCT(--(Data!$B$151:$AGQ$151&lt;&gt;"")*(Data!B97:AGQ97&lt;&gt;""))</f>
        <v>0</v>
      </c>
      <c r="DZ82" s="2" cm="1">
        <f t="array" ref="DZ82">SUMPRODUCT(--(Data!$B$152:$AGQ$152&lt;&gt;"")*(Data!B97:AGQ97&lt;&gt;""))</f>
        <v>0</v>
      </c>
      <c r="EA82" s="2" cm="1">
        <f t="array" ref="EA82">SUMPRODUCT(--(Data!$B$153:$AGQ$153&lt;&gt;"")*(Data!B97:AGQ97&lt;&gt;""))</f>
        <v>0</v>
      </c>
      <c r="EB82" s="2" cm="1">
        <f t="array" ref="EB82">SUMPRODUCT(--(Data!$B$154:$AGQ$154&lt;&gt;"")*(Data!B97:AGQ97&lt;&gt;""))</f>
        <v>0</v>
      </c>
      <c r="EC82" s="2" cm="1">
        <f t="array" ref="EC82">SUMPRODUCT(--(Data!$B$155:$AGQ$155&lt;&gt;"")*(Data!B97:AGQ97&lt;&gt;""))</f>
        <v>0</v>
      </c>
      <c r="ED82" s="2" cm="1">
        <f t="array" ref="ED82">SUMPRODUCT(--(Data!$B$156:$AGQ$156&lt;&gt;"")*(Data!B97:AGQ97&lt;&gt;""))</f>
        <v>0</v>
      </c>
      <c r="EE82" s="2" cm="1">
        <f t="array" ref="EE82">SUMPRODUCT(--(Data!$B$157:$AGQ$157&lt;&gt;"")*(Data!B97:AGQ97&lt;&gt;""))</f>
        <v>0</v>
      </c>
      <c r="EF82" s="2" cm="1">
        <f t="array" ref="EF82">SUMPRODUCT(--(Data!$B$158:$AGQ$158&lt;&gt;"")*(Data!B97:AGQ97&lt;&gt;""))</f>
        <v>0</v>
      </c>
      <c r="EG82" s="2" cm="1">
        <f t="array" ref="EG82">SUMPRODUCT(--(Data!$B$159:$AGQ$159&lt;&gt;"")*(Data!B97:AGQ97&lt;&gt;""))</f>
        <v>0</v>
      </c>
      <c r="EH82" s="2" cm="1">
        <f t="array" ref="EH82">SUMPRODUCT(--(Data!$B$160:$AGQ$160&lt;&gt;"")*(Data!B97:AGQ97&lt;&gt;""))</f>
        <v>0</v>
      </c>
      <c r="EI82" s="2" cm="1">
        <f t="array" ref="EI82">SUMPRODUCT(--(Data!$B$161:$AGQ$161&lt;&gt;"")*(Data!B97:AGQ97&lt;&gt;""))</f>
        <v>0</v>
      </c>
      <c r="EJ82" s="2" cm="1">
        <f t="array" ref="EJ82">SUMPRODUCT(--(Data!$B$162:$AGQ$162&lt;&gt;"")*(Data!B97:AGQ97&lt;&gt;""))</f>
        <v>0</v>
      </c>
      <c r="EK82" s="2" cm="1">
        <f t="array" ref="EK82">SUMPRODUCT(--(Data!$B$163:$AGQ$163&lt;&gt;"")*(Data!B97:AGQ97&lt;&gt;""))</f>
        <v>0</v>
      </c>
      <c r="EL82" s="2" cm="1">
        <f t="array" ref="EL82">SUMPRODUCT(--(Data!$B$164:$AGQ$164&lt;&gt;"")*(Data!B97:AGQ97&lt;&gt;""))</f>
        <v>0</v>
      </c>
      <c r="EM82" s="2" cm="1">
        <f t="array" ref="EM82">SUMPRODUCT(--(Data!$B$165:$AGQ$165&lt;&gt;"")*(Data!B97:AGQ97&lt;&gt;""))</f>
        <v>0</v>
      </c>
      <c r="EN82" s="2" cm="1">
        <f t="array" ref="EN82">SUMPRODUCT(--(Data!$B$166:$AGQ$166&lt;&gt;"")*(Data!B97:AGQ97&lt;&gt;""))</f>
        <v>0</v>
      </c>
      <c r="EU82" s="2" t="str">
        <f t="shared" si="4"/>
        <v>Gmapping</v>
      </c>
      <c r="EV82" s="2">
        <f t="shared" si="5"/>
        <v>3</v>
      </c>
    </row>
    <row r="83" spans="1:152" x14ac:dyDescent="0.25">
      <c r="A83" s="1" t="str">
        <f>Data!A98</f>
        <v xml:space="preserve">RDS-SLAM, Mask R-CNN </v>
      </c>
      <c r="B83" s="12" t="s">
        <v>524</v>
      </c>
      <c r="C83" s="2" cm="1">
        <f t="array" ref="C83">SUMPRODUCT(--(Data!$B$25:$AGQ$25&lt;&gt;"")*(Data!B98:AGQ98&lt;&gt;""))</f>
        <v>0</v>
      </c>
      <c r="D83" s="2" cm="1">
        <f t="array" ref="D83">SUMPRODUCT(--(Data!$B$26:$AGQ$26&lt;&gt;"")*(Data!B98:AGQ98&lt;&gt;""))</f>
        <v>0</v>
      </c>
      <c r="E83" s="2" cm="1">
        <f t="array" ref="E83">SUMPRODUCT(--(Data!$B$27:$AGQ$27&lt;&gt;"")*(Data!B98:AGQ98&lt;&gt;""))</f>
        <v>0</v>
      </c>
      <c r="F83" s="2" cm="1">
        <f t="array" ref="F83">SUMPRODUCT(--(Data!$B$28:$AGQ$28&lt;&gt;"")*(Data!B98:AGQ98&lt;&gt;""))</f>
        <v>0</v>
      </c>
      <c r="G83" s="2" cm="1">
        <f t="array" ref="G83">SUMPRODUCT(--(Data!$B$29:$AGQ$29&lt;&gt;"")*(Data!B98:AGQ98&lt;&gt;""))</f>
        <v>0</v>
      </c>
      <c r="H83" s="2" cm="1">
        <f t="array" ref="H83">SUMPRODUCT(--(Data!$B$30:$AGQ$30&lt;&gt;"")*(Data!B98:AGQ98&lt;&gt;""))</f>
        <v>0</v>
      </c>
      <c r="I83" s="2" cm="1">
        <f t="array" ref="I83">SUMPRODUCT(--(Data!$B$31:$AGQ$31&lt;&gt;"")*(Data!B98:AGQ98&lt;&gt;""))</f>
        <v>0</v>
      </c>
      <c r="J83" s="2" cm="1">
        <f t="array" ref="J83">SUMPRODUCT(--(Data!$B$32:$AGQ$32&lt;&gt;"")*(Data!B98:AGQ98&lt;&gt;""))</f>
        <v>0</v>
      </c>
      <c r="K83" s="2" cm="1">
        <f t="array" ref="K83">SUMPRODUCT(--(Data!$B$33:$AGQ$33&lt;&gt;"")*(Data!B98:AGQ98&lt;&gt;""))</f>
        <v>0</v>
      </c>
      <c r="L83" s="2" cm="1">
        <f t="array" ref="L83">SUMPRODUCT(--(Data!$B$34:$AGQ$34&lt;&gt;"")*(Data!B98:AGQ98&lt;&gt;""))</f>
        <v>0</v>
      </c>
      <c r="M83" s="2" cm="1">
        <f t="array" ref="M83">SUMPRODUCT(--(Data!$B$35:$AGQ$35&lt;&gt;"")*(Data!B98:AGQ98&lt;&gt;""))</f>
        <v>30</v>
      </c>
      <c r="N83" s="2" cm="1">
        <f t="array" ref="N83">SUMPRODUCT(--(Data!$B$36:$AGQ$36&lt;&gt;"")*(Data!B98:AGQ98&lt;&gt;""))</f>
        <v>0</v>
      </c>
      <c r="O83" s="2" cm="1">
        <f t="array" ref="O83">SUMPRODUCT(--(Data!$B$37:$AGQ$37&lt;&gt;"")*(Data!B98:AGQ98&lt;&gt;""))</f>
        <v>0</v>
      </c>
      <c r="P83" s="2" cm="1">
        <f t="array" ref="P83">SUMPRODUCT(--(Data!$B$38:$AGQ$38&lt;&gt;"")*(Data!B98:AGQ98&lt;&gt;""))</f>
        <v>0</v>
      </c>
      <c r="Q83" s="2" cm="1">
        <f t="array" ref="Q83">SUMPRODUCT(--(Data!$B$39:$AGQ$39&lt;&gt;"")*(Data!B98:AGQ98&lt;&gt;""))</f>
        <v>30</v>
      </c>
      <c r="R83" s="2" cm="1">
        <f t="array" ref="R83">SUMPRODUCT(--(Data!$B$40:$AGQ$40&lt;&gt;"")*(Data!B98:AGQ98&lt;&gt;""))</f>
        <v>0</v>
      </c>
      <c r="S83" s="2" cm="1">
        <f t="array" ref="S83">SUMPRODUCT(--(Data!$B$41:$AGQ$41&lt;&gt;"")*(Data!B98:AGQ98&lt;&gt;""))</f>
        <v>0</v>
      </c>
      <c r="T83" s="2" cm="1">
        <f t="array" ref="T83">SUMPRODUCT(--(Data!$B$42:$AGQ$42&lt;&gt;"")*(Data!B98:AGQ98&lt;&gt;""))</f>
        <v>0</v>
      </c>
      <c r="U83" s="2" cm="1">
        <f t="array" ref="U83">SUMPRODUCT(--(Data!$B$43:$AGQ$43&lt;&gt;"")*(Data!B98:AGQ98&lt;&gt;""))</f>
        <v>0</v>
      </c>
      <c r="V83" s="2" cm="1">
        <f t="array" ref="V83">SUMPRODUCT(--(Data!$B$44:$AGQ$44&lt;&gt;"")*(Data!B98:AGQ98&lt;&gt;""))</f>
        <v>0</v>
      </c>
      <c r="W83" s="2" cm="1">
        <f t="array" ref="W83">SUMPRODUCT(--(Data!$B$45:$AGQ$45&lt;&gt;"")*(Data!B98:AGQ98&lt;&gt;""))</f>
        <v>0</v>
      </c>
      <c r="X83" s="2" cm="1">
        <f t="array" ref="X83">SUMPRODUCT(--(Data!$B$46:$AGQ$46&lt;&gt;"")*(Data!B98:AGQ98&lt;&gt;""))</f>
        <v>0</v>
      </c>
      <c r="Y83" s="2" cm="1">
        <f t="array" ref="Y83">SUMPRODUCT(--(Data!$B$47:$AGQ$47&lt;&gt;"")*(Data!B98:AGQ98&lt;&gt;""))</f>
        <v>0</v>
      </c>
      <c r="Z83" s="2" cm="1">
        <f t="array" ref="Z83">SUMPRODUCT(--(Data!$B$48:$AGQ$48&lt;&gt;"")*(Data!B98:AGQ98&lt;&gt;""))</f>
        <v>0</v>
      </c>
      <c r="AA83" s="2" cm="1">
        <f t="array" ref="AA83">SUMPRODUCT(--(Data!$B$49:$AGQ$49&lt;&gt;"")*(Data!B98:AGQ98&lt;&gt;""))</f>
        <v>0</v>
      </c>
      <c r="AB83" s="2" cm="1">
        <f t="array" ref="AB83">SUMPRODUCT(--(Data!$B$50:$AGQ$50&lt;&gt;"")*(Data!B98:AGQ98&lt;&gt;""))</f>
        <v>0</v>
      </c>
      <c r="AC83" s="2" cm="1">
        <f t="array" ref="AC83">SUMPRODUCT(--(Data!$B$51:$AGQ$51&lt;&gt;"")*(Data!B98:AGQ98&lt;&gt;""))</f>
        <v>0</v>
      </c>
      <c r="AD83" s="2" cm="1">
        <f t="array" ref="AD83">SUMPRODUCT(--(Data!$B$52:$AGQ$52&lt;&gt;"")*(Data!B98:AGQ98&lt;&gt;""))</f>
        <v>0</v>
      </c>
      <c r="AE83" s="2" cm="1">
        <f t="array" ref="AE83">SUMPRODUCT(--(Data!$B$53:$AGQ$53&lt;&gt;"")*(Data!B98:AGQ98&lt;&gt;""))</f>
        <v>0</v>
      </c>
      <c r="AF83" s="2" cm="1">
        <f t="array" ref="AF83">SUMPRODUCT(--(Data!$B$54:$AGQ$54&lt;&gt;"")*(Data!B98:AGQ98&lt;&gt;""))</f>
        <v>30</v>
      </c>
      <c r="AG83" s="2" cm="1">
        <f t="array" ref="AG83">SUMPRODUCT(--(Data!$B$55:$AGQ$55&lt;&gt;"")*(Data!B98:AGQ98&lt;&gt;""))</f>
        <v>0</v>
      </c>
      <c r="AH83" s="2" cm="1">
        <f t="array" ref="AH83">SUMPRODUCT(--(Data!$B$56:$AGQ$56&lt;&gt;"")*(Data!B98:AGQ98&lt;&gt;""))</f>
        <v>0</v>
      </c>
      <c r="AI83" s="2" cm="1">
        <f t="array" ref="AI83">SUMPRODUCT(--(Data!$B$57:$AGQ$57&lt;&gt;"")*(Data!B98:AGQ98&lt;&gt;""))</f>
        <v>0</v>
      </c>
      <c r="AJ83" s="2" cm="1">
        <f t="array" ref="AJ83">SUMPRODUCT(--(Data!$B$58:$AGQ$58&lt;&gt;"")*(Data!B98:AGQ98&lt;&gt;""))</f>
        <v>0</v>
      </c>
      <c r="AK83" s="2" cm="1">
        <f t="array" ref="AK83">SUMPRODUCT(--(Data!$B$59:$AGQ$59&lt;&gt;"")*(Data!B98:AGQ98&lt;&gt;""))</f>
        <v>0</v>
      </c>
      <c r="AL83" s="2" cm="1">
        <f t="array" ref="AL83">SUMPRODUCT(--(Data!$B$60:$AGQ$60&lt;&gt;"")*(Data!B98:AGQ98&lt;&gt;""))</f>
        <v>0</v>
      </c>
      <c r="AM83" s="2" cm="1">
        <f t="array" ref="AM83">SUMPRODUCT(--(Data!$B$61:$AGQ$61&lt;&gt;"")*(Data!B98:AGQ98&lt;&gt;""))</f>
        <v>0</v>
      </c>
      <c r="AN83" s="2" cm="1">
        <f t="array" ref="AN83">SUMPRODUCT(--(Data!$B$62:$AGQ$62&lt;&gt;"")*(Data!B98:AGQ98&lt;&gt;""))</f>
        <v>0</v>
      </c>
      <c r="AO83" s="2" cm="1">
        <f t="array" ref="AO83">SUMPRODUCT(--(Data!$B$63:$AGQ$63&lt;&gt;"")*(Data!B98:AGQ98&lt;&gt;""))</f>
        <v>0</v>
      </c>
      <c r="AP83" s="2" cm="1">
        <f t="array" ref="AP83">SUMPRODUCT(--(Data!$B$64:$AGQ$64&lt;&gt;"")*(Data!B98:AGQ98&lt;&gt;""))</f>
        <v>0</v>
      </c>
      <c r="AQ83" s="2" cm="1">
        <f t="array" ref="AQ83">SUMPRODUCT(--(Data!$B$65:$AGQ$65&lt;&gt;"")*(Data!B98:AGQ98&lt;&gt;""))</f>
        <v>0</v>
      </c>
      <c r="AR83" s="2" cm="1">
        <f t="array" ref="AR83">SUMPRODUCT(--(Data!$B$66:$AGQ$66&lt;&gt;"")*(Data!B98:AGQ98&lt;&gt;""))</f>
        <v>0</v>
      </c>
      <c r="AS83" s="2" cm="1">
        <f t="array" ref="AS83">SUMPRODUCT(--(Data!$B$67:$AGQ$67&lt;&gt;"")*(Data!B98:AGQ98&lt;&gt;""))</f>
        <v>0</v>
      </c>
      <c r="AT83" s="2" cm="1">
        <f t="array" ref="AT83">SUMPRODUCT(--(Data!$B$68:$AGQ$68&lt;&gt;"")*(Data!B98:AGQ98&lt;&gt;""))</f>
        <v>0</v>
      </c>
      <c r="AU83" s="2" cm="1">
        <f t="array" ref="AU83">SUMPRODUCT(--(Data!$B$69:$AGQ$69&lt;&gt;"")*(Data!B98:AGQ98&lt;&gt;""))</f>
        <v>0</v>
      </c>
      <c r="AV83" s="2" cm="1">
        <f t="array" ref="AV83">SUMPRODUCT(--(Data!$B$70:$AGQ$70&lt;&gt;"")*(Data!B98:AGQ98&lt;&gt;""))</f>
        <v>0</v>
      </c>
      <c r="AW83" s="2" cm="1">
        <f t="array" ref="AW83">SUMPRODUCT(--(Data!$B$71:$AGQ$71&lt;&gt;"")*(Data!B98:AGQ98&lt;&gt;""))</f>
        <v>0</v>
      </c>
      <c r="AX83" s="2" cm="1">
        <f t="array" ref="AX83">SUMPRODUCT(--(Data!$B$72:$AGQ$72&lt;&gt;"")*(Data!B98:AGQ98&lt;&gt;""))</f>
        <v>0</v>
      </c>
      <c r="AY83" s="2" cm="1">
        <f t="array" ref="AY83">SUMPRODUCT(--(Data!$B$73:$AGQ$73&lt;&gt;"")*(Data!B98:AGQ98&lt;&gt;""))</f>
        <v>0</v>
      </c>
      <c r="AZ83" s="2" cm="1">
        <f t="array" ref="AZ83">SUMPRODUCT(--(Data!$B$74:$AGQ$74&lt;&gt;"")*(Data!B98:AGQ98&lt;&gt;""))</f>
        <v>0</v>
      </c>
      <c r="BA83" s="2" cm="1">
        <f t="array" ref="BA83">SUMPRODUCT(--(Data!$B$75:$AGQ$75&lt;&gt;"")*(Data!B98:AGQ98&lt;&gt;""))</f>
        <v>0</v>
      </c>
      <c r="BB83" s="2" cm="1">
        <f t="array" ref="BB83">SUMPRODUCT(--(Data!$B$76:$AGQ$76&lt;&gt;"")*(Data!B98:AGQ98&lt;&gt;""))</f>
        <v>0</v>
      </c>
      <c r="BC83" s="2" cm="1">
        <f t="array" ref="BC83">SUMPRODUCT(--(Data!$B$77:$AGQ$77&lt;&gt;"")*(Data!B98:AGQ98&lt;&gt;""))</f>
        <v>0</v>
      </c>
      <c r="BD83" s="2" cm="1">
        <f t="array" ref="BD83">SUMPRODUCT(--(Data!$B$78:$AGQ$78&lt;&gt;"")*(Data!B98:AGQ98&lt;&gt;""))</f>
        <v>0</v>
      </c>
      <c r="BE83" s="2" cm="1">
        <f t="array" ref="BE83">SUMPRODUCT(--(Data!$B$79:$AGQ$79&lt;&gt;"")*(Data!B98:AGQ98&lt;&gt;""))</f>
        <v>0</v>
      </c>
      <c r="BF83" s="2" cm="1">
        <f t="array" ref="BF83">SUMPRODUCT(--(Data!$B$80:$AGQ$80&lt;&gt;"")*(Data!B98:AGQ98&lt;&gt;""))</f>
        <v>0</v>
      </c>
      <c r="BG83" s="2" cm="1">
        <f t="array" ref="BG83">SUMPRODUCT(--(Data!$B$81:$AGQ$81&lt;&gt;"")*(Data!B98:AGQ98&lt;&gt;""))</f>
        <v>0</v>
      </c>
      <c r="BH83" s="2" cm="1">
        <f t="array" ref="BH83">SUMPRODUCT(--(Data!$B$82:$AGQ$82&lt;&gt;"")*(Data!B98:AGQ98&lt;&gt;""))</f>
        <v>0</v>
      </c>
      <c r="BI83" s="2" cm="1">
        <f t="array" ref="BI83">SUMPRODUCT(--(Data!$B$83:$AGQ$83&lt;&gt;"")*(Data!B98:AGQ98&lt;&gt;""))</f>
        <v>0</v>
      </c>
      <c r="BJ83" s="2" cm="1">
        <f t="array" ref="BJ83">SUMPRODUCT(--(Data!$B$84:$AGQ$84&lt;&gt;"")*(Data!B98:AGQ98&lt;&gt;""))</f>
        <v>0</v>
      </c>
      <c r="BK83" s="2" cm="1">
        <f t="array" ref="BK83">SUMPRODUCT(--(Data!$B$85:$AGQ$85&lt;&gt;"")*(Data!B98:AGQ98&lt;&gt;""))</f>
        <v>0</v>
      </c>
      <c r="BL83" s="2" cm="1">
        <f t="array" ref="BL83">SUMPRODUCT(--(Data!$B$86:$AGQ$86&lt;&gt;"")*(Data!B98:AGQ98&lt;&gt;""))</f>
        <v>0</v>
      </c>
      <c r="BM83" s="2" cm="1">
        <f t="array" ref="BM83">SUMPRODUCT(--(Data!$B$87:$AGQ$87&lt;&gt;"")*(Data!B98:AGQ98&lt;&gt;""))</f>
        <v>0</v>
      </c>
      <c r="BN83" s="2" cm="1">
        <f t="array" ref="BN83">SUMPRODUCT(--(Data!$B$88:$AGQ$88&lt;&gt;"")*(Data!B98:AGQ98&lt;&gt;""))</f>
        <v>0</v>
      </c>
      <c r="BO83" s="2" cm="1">
        <f t="array" ref="BO83">SUMPRODUCT(--(Data!$B$89:$AGQ$89&lt;&gt;"")*(Data!B98:AGQ98&lt;&gt;""))</f>
        <v>0</v>
      </c>
      <c r="BP83" s="2" cm="1">
        <f t="array" ref="BP83">SUMPRODUCT(--(Data!$B$90:$AGQ$90&lt;&gt;"")*(Data!B98:AGQ98&lt;&gt;""))</f>
        <v>0</v>
      </c>
      <c r="BQ83" s="2" cm="1">
        <f t="array" ref="BQ83">SUMPRODUCT(--(Data!$B$91:$AGQ$91&lt;&gt;"")*(Data!B98:AGQ98&lt;&gt;""))</f>
        <v>0</v>
      </c>
      <c r="BR83" s="2" cm="1">
        <f t="array" ref="BR83">SUMPRODUCT(--(Data!$B$92:$AGQ$92&lt;&gt;"")*(Data!B98:AGQ98&lt;&gt;""))</f>
        <v>0</v>
      </c>
      <c r="BS83" s="2" cm="1">
        <f t="array" ref="BS83">SUMPRODUCT(--(Data!$B$93:$AGQ$93&lt;&gt;"")*(Data!B98:AGQ98&lt;&gt;""))</f>
        <v>0</v>
      </c>
      <c r="BT83" s="2" cm="1">
        <f t="array" ref="BT83">SUMPRODUCT(--(Data!$B$94:$AGQ$94&lt;&gt;"")*(Data!B98:AGQ98&lt;&gt;""))</f>
        <v>30</v>
      </c>
      <c r="BU83" s="2" cm="1">
        <f t="array" ref="BU83">SUMPRODUCT(--(Data!$B$95:$AGQ$95&lt;&gt;"")*(Data!B98:AGQ98&lt;&gt;""))</f>
        <v>10</v>
      </c>
      <c r="BV83" s="2" cm="1">
        <f t="array" ref="BV83">SUMPRODUCT(--(Data!$B$96:$AGQ$96&lt;&gt;"")*(Data!B98:AGQ98&lt;&gt;""))</f>
        <v>10</v>
      </c>
      <c r="BW83" s="2" cm="1">
        <f t="array" ref="BW83">SUMPRODUCT(--(Data!$B$97:$AGQ$97&lt;&gt;"")*(Data!B98:AGQ98&lt;&gt;""))</f>
        <v>30</v>
      </c>
      <c r="BX83" s="208"/>
      <c r="BY83" s="2" cm="1">
        <f t="array" ref="BY83">SUMPRODUCT(--(Data!$B$99:$AGQ$99&lt;&gt;"")*(Data!B98:AGQ98&lt;&gt;""))</f>
        <v>30</v>
      </c>
      <c r="BZ83" s="2" cm="1">
        <f t="array" ref="BZ83">SUMPRODUCT(--(Data!$B$100:$AGQ$100&lt;&gt;"")*(Data!B98:AGQ98&lt;&gt;""))</f>
        <v>30</v>
      </c>
      <c r="CA83" s="2" cm="1">
        <f t="array" ref="CA83">SUMPRODUCT(--(Data!$B$101:$AGQ$101&lt;&gt;"")*(Data!B98:AGQ98&lt;&gt;""))</f>
        <v>0</v>
      </c>
      <c r="CB83" s="2" cm="1">
        <f t="array" ref="CB83">SUMPRODUCT(--(Data!$B$102:$AGQ$102&lt;&gt;"")*(Data!B98:AGQ98&lt;&gt;""))</f>
        <v>0</v>
      </c>
      <c r="CC83" s="2" cm="1">
        <f t="array" ref="CC83">SUMPRODUCT(--(Data!$B$103:$AGQ$103&lt;&gt;"")*(Data!B98:AGQ98&lt;&gt;""))</f>
        <v>0</v>
      </c>
      <c r="CD83" s="2" cm="1">
        <f t="array" ref="CD83">SUMPRODUCT(--(Data!$B$104:$AGQ$104&lt;&gt;"")*(Data!B98:AGQ98&lt;&gt;""))</f>
        <v>0</v>
      </c>
      <c r="CE83" s="2" cm="1">
        <f t="array" ref="CE83">SUMPRODUCT(--(Data!$B$105:$AGQ$105&lt;&gt;"")*(Data!B98:AGQ98&lt;&gt;""))</f>
        <v>0</v>
      </c>
      <c r="CF83" s="2" cm="1">
        <f t="array" ref="CF83">SUMPRODUCT(--(Data!$B$106:$AGQ$106&lt;&gt;"")*(Data!B98:AGQ98&lt;&gt;""))</f>
        <v>0</v>
      </c>
      <c r="CG83" s="2" cm="1">
        <f t="array" ref="CG83">SUMPRODUCT(--(Data!$B$107:$AGQ$107&lt;&gt;"")*(Data!B98:AGQ98&lt;&gt;""))</f>
        <v>0</v>
      </c>
      <c r="CH83" s="2" cm="1">
        <f t="array" ref="CH83">SUMPRODUCT(--(Data!$B$108:$AGQ$108&lt;&gt;"")*(Data!B98:AGQ98&lt;&gt;""))</f>
        <v>0</v>
      </c>
      <c r="CI83" s="2" cm="1">
        <f t="array" ref="CI83">SUMPRODUCT(--(Data!$B$109:$AGQ$109&lt;&gt;"")*(Data!B98:AGQ98&lt;&gt;""))</f>
        <v>0</v>
      </c>
      <c r="CJ83" s="2" cm="1">
        <f t="array" ref="CJ83">SUMPRODUCT(--(Data!$B$110:$AGQ$110&lt;&gt;"")*(Data!B98:AGQ98&lt;&gt;""))</f>
        <v>0</v>
      </c>
      <c r="CK83" s="2" cm="1">
        <f t="array" ref="CK83">SUMPRODUCT(--(Data!$B$111:$AGQ$111&lt;&gt;"")*(Data!B98:AGQ98&lt;&gt;""))</f>
        <v>0</v>
      </c>
      <c r="CL83" s="2" cm="1">
        <f t="array" ref="CL83">SUMPRODUCT(--(Data!$B$112:$AGQ$112&lt;&gt;"")*(Data!B98:AGQ98&lt;&gt;""))</f>
        <v>0</v>
      </c>
      <c r="CM83" s="2" cm="1">
        <f t="array" ref="CM83">SUMPRODUCT(--(Data!$B$113:$AGQ$113&lt;&gt;"")*(Data!B98:AGQ98&lt;&gt;""))</f>
        <v>0</v>
      </c>
      <c r="CN83" s="2" cm="1">
        <f t="array" ref="CN83">SUMPRODUCT(--(Data!$B$114:$AGQ$114&lt;&gt;"")*(Data!B98:AGQ98&lt;&gt;""))</f>
        <v>0</v>
      </c>
      <c r="CO83" s="2" cm="1">
        <f t="array" ref="CO83">SUMPRODUCT(--(Data!$B$115:$AGQ$115&lt;&gt;"")*(Data!B98:AGQ98&lt;&gt;""))</f>
        <v>0</v>
      </c>
      <c r="CP83" s="2" cm="1">
        <f t="array" ref="CP83">SUMPRODUCT(--(Data!$B$116:$AGQ$116&lt;&gt;"")*(Data!B98:AGQ98&lt;&gt;""))</f>
        <v>0</v>
      </c>
      <c r="CQ83" s="2" cm="1">
        <f t="array" ref="CQ83">SUMPRODUCT(--(Data!$B$117:$AGQ$117&lt;&gt;"")*(Data!B98:AGQ98&lt;&gt;""))</f>
        <v>0</v>
      </c>
      <c r="CR83" s="2" cm="1">
        <f t="array" ref="CR83">SUMPRODUCT(--(Data!$B$118:$AGQ$118&lt;&gt;"")*(Data!B98:AGQ98&lt;&gt;""))</f>
        <v>0</v>
      </c>
      <c r="CS83" s="2" cm="1">
        <f t="array" ref="CS83">SUMPRODUCT(--(Data!$B$119:$AGQ$119&lt;&gt;"")*(Data!B98:AGQ98&lt;&gt;""))</f>
        <v>0</v>
      </c>
      <c r="CT83" s="2" cm="1">
        <f t="array" ref="CT83">SUMPRODUCT(--(Data!$B$120:$AGQ$120&lt;&gt;"")*(Data!B98:AGQ98&lt;&gt;""))</f>
        <v>0</v>
      </c>
      <c r="CU83" s="2" cm="1">
        <f t="array" ref="CU83">SUMPRODUCT(--(Data!$B$121:$AGQ$121&lt;&gt;"")*(Data!B98:AGQ98&lt;&gt;""))</f>
        <v>0</v>
      </c>
      <c r="CV83" s="2" cm="1">
        <f t="array" ref="CV83">SUMPRODUCT(--(Data!$B$122:$AGQ$122&lt;&gt;"")*(Data!B98:AGQ98&lt;&gt;""))</f>
        <v>0</v>
      </c>
      <c r="CW83" s="2" cm="1">
        <f t="array" ref="CW83">SUMPRODUCT(--(Data!$B$123:$AGQ$123&lt;&gt;"")*(Data!B98:AGQ98&lt;&gt;""))</f>
        <v>0</v>
      </c>
      <c r="CX83" s="2" cm="1">
        <f t="array" ref="CX83">SUMPRODUCT(--(Data!$B$124:$AGQ$124&lt;&gt;"")*(Data!B98:AGQ98&lt;&gt;""))</f>
        <v>0</v>
      </c>
      <c r="CY83" s="2" cm="1">
        <f t="array" ref="CY83">SUMPRODUCT(--(Data!$B$125:$AGQ$125&lt;&gt;"")*(Data!B98:AGQ98&lt;&gt;""))</f>
        <v>0</v>
      </c>
      <c r="CZ83" s="2" cm="1">
        <f t="array" ref="CZ83">SUMPRODUCT(--(Data!$B$126:$AGQ$126&lt;&gt;"")*(Data!B98:AGQ98&lt;&gt;""))</f>
        <v>0</v>
      </c>
      <c r="DA83" s="2" cm="1">
        <f t="array" ref="DA83">SUMPRODUCT(--(Data!$B$127:$AGQ$127&lt;&gt;"")*(Data!B98:AGQ98&lt;&gt;""))</f>
        <v>0</v>
      </c>
      <c r="DB83" s="2" cm="1">
        <f t="array" ref="DB83">SUMPRODUCT(--(Data!$B$128:$AGQ$128&lt;&gt;"")*(Data!B98:AGQ98&lt;&gt;""))</f>
        <v>0</v>
      </c>
      <c r="DC83" s="2" cm="1">
        <f t="array" ref="DC83">SUMPRODUCT(--(Data!$B$129:$AGQ$129&lt;&gt;"")*(Data!B98:AGQ98&lt;&gt;""))</f>
        <v>0</v>
      </c>
      <c r="DD83" s="2" cm="1">
        <f t="array" ref="DD83">SUMPRODUCT(--(Data!$B$130:$AGQ$130&lt;&gt;"")*(Data!B98:AGQ98&lt;&gt;""))</f>
        <v>0</v>
      </c>
      <c r="DE83" s="2" cm="1">
        <f t="array" ref="DE83">SUMPRODUCT(--(Data!$B$131:$AGQ$131&lt;&gt;"")*(Data!B98:AGQ98&lt;&gt;""))</f>
        <v>0</v>
      </c>
      <c r="DF83" s="2" cm="1">
        <f t="array" ref="DF83">SUMPRODUCT(--(Data!$B$132:$AGQ$132&lt;&gt;"")*(Data!B98:AGQ98&lt;&gt;""))</f>
        <v>0</v>
      </c>
      <c r="DG83" s="2" cm="1">
        <f t="array" ref="DG83">SUMPRODUCT(--(Data!$B$133:$AGQ$133&lt;&gt;"")*(Data!B98:AGQ98&lt;&gt;""))</f>
        <v>0</v>
      </c>
      <c r="DH83" s="2" cm="1">
        <f t="array" ref="DH83">SUMPRODUCT(--(Data!$B$134:$AGQ$134&lt;&gt;"")*(Data!B98:AGQ98&lt;&gt;""))</f>
        <v>0</v>
      </c>
      <c r="DI83" s="2" cm="1">
        <f t="array" ref="DI83">SUMPRODUCT(--(Data!$B$135:$AGQ$135&lt;&gt;"")*(Data!B98:AGQ98&lt;&gt;""))</f>
        <v>0</v>
      </c>
      <c r="DJ83" s="2" cm="1">
        <f t="array" ref="DJ83">SUMPRODUCT(--(Data!$B$136:$AGQ$136&lt;&gt;"")*(Data!B98:AGQ98&lt;&gt;""))</f>
        <v>0</v>
      </c>
      <c r="DK83" s="2" cm="1">
        <f t="array" ref="DK83">SUMPRODUCT(--(Data!$B$137:$AGQ$137&lt;&gt;"")*(Data!B98:AGQ98&lt;&gt;""))</f>
        <v>0</v>
      </c>
      <c r="DL83" s="2" cm="1">
        <f t="array" ref="DL83">SUMPRODUCT(--(Data!$B$138:$AGQ$138&lt;&gt;"")*(Data!B98:AGQ98&lt;&gt;""))</f>
        <v>0</v>
      </c>
      <c r="DM83" s="2" cm="1">
        <f t="array" ref="DM83">SUMPRODUCT(--(Data!$B$139:$AGQ$139&lt;&gt;"")*(Data!B98:AGQ98&lt;&gt;""))</f>
        <v>0</v>
      </c>
      <c r="DN83" s="2" cm="1">
        <f t="array" ref="DN83">SUMPRODUCT(--(Data!$B$140:$AGQ$140&lt;&gt;"")*(Data!B98:AGQ98&lt;&gt;""))</f>
        <v>0</v>
      </c>
      <c r="DO83" s="2" cm="1">
        <f t="array" ref="DO83">SUMPRODUCT(--(Data!$B$141:$AGQ$141&lt;&gt;"")*(Data!B98:AGQ98&lt;&gt;""))</f>
        <v>0</v>
      </c>
      <c r="DP83" s="2" cm="1">
        <f t="array" ref="DP83">SUMPRODUCT(--(Data!$B$142:$AGQ$142&lt;&gt;"")*(Data!B98:AGQ98&lt;&gt;""))</f>
        <v>0</v>
      </c>
      <c r="DQ83" s="2" cm="1">
        <f t="array" ref="DQ83">SUMPRODUCT(--(Data!$B$143:$AGQ$143&lt;&gt;"")*(Data!B98:AGQ98&lt;&gt;""))</f>
        <v>0</v>
      </c>
      <c r="DR83" s="2" cm="1">
        <f t="array" ref="DR83">SUMPRODUCT(--(Data!$B$144:$AGQ$144&lt;&gt;"")*(Data!B98:AGQ98&lt;&gt;""))</f>
        <v>0</v>
      </c>
      <c r="DS83" s="2" cm="1">
        <f t="array" ref="DS83">SUMPRODUCT(--(Data!$B$145:$AGQ$145&lt;&gt;"")*(Data!B98:AGQ98&lt;&gt;""))</f>
        <v>0</v>
      </c>
      <c r="DT83" s="2" cm="1">
        <f t="array" ref="DT83">SUMPRODUCT(--(Data!$B$146:$AGQ$146&lt;&gt;"")*(Data!B98:AGQ98&lt;&gt;""))</f>
        <v>0</v>
      </c>
      <c r="DU83" s="2" cm="1">
        <f t="array" ref="DU83">SUMPRODUCT(--(Data!$B$147:$AGQ$147&lt;&gt;"")*(Data!B98:AGQ98&lt;&gt;""))</f>
        <v>0</v>
      </c>
      <c r="DV83" s="2" cm="1">
        <f t="array" ref="DV83">SUMPRODUCT(--(Data!$B$148:$AGQ$148&lt;&gt;"")*(Data!B98:AGQ98&lt;&gt;""))</f>
        <v>0</v>
      </c>
      <c r="DW83" s="2" cm="1">
        <f t="array" ref="DW83">SUMPRODUCT(--(Data!$B$149:$AGQ$149&lt;&gt;"")*(Data!B98:AGQ98&lt;&gt;""))</f>
        <v>0</v>
      </c>
      <c r="DX83" s="2" cm="1">
        <f t="array" ref="DX83">SUMPRODUCT(--(Data!$B$150:$AGQ$150&lt;&gt;"")*(Data!B98:AGQ98&lt;&gt;""))</f>
        <v>0</v>
      </c>
      <c r="DY83" s="2" cm="1">
        <f t="array" ref="DY83">SUMPRODUCT(--(Data!$B$151:$AGQ$151&lt;&gt;"")*(Data!B98:AGQ98&lt;&gt;""))</f>
        <v>0</v>
      </c>
      <c r="DZ83" s="2" cm="1">
        <f t="array" ref="DZ83">SUMPRODUCT(--(Data!$B$152:$AGQ$152&lt;&gt;"")*(Data!B98:AGQ98&lt;&gt;""))</f>
        <v>0</v>
      </c>
      <c r="EA83" s="2" cm="1">
        <f t="array" ref="EA83">SUMPRODUCT(--(Data!$B$153:$AGQ$153&lt;&gt;"")*(Data!B98:AGQ98&lt;&gt;""))</f>
        <v>0</v>
      </c>
      <c r="EB83" s="2" cm="1">
        <f t="array" ref="EB83">SUMPRODUCT(--(Data!$B$154:$AGQ$154&lt;&gt;"")*(Data!B98:AGQ98&lt;&gt;""))</f>
        <v>0</v>
      </c>
      <c r="EC83" s="2" cm="1">
        <f t="array" ref="EC83">SUMPRODUCT(--(Data!$B$155:$AGQ$155&lt;&gt;"")*(Data!B98:AGQ98&lt;&gt;""))</f>
        <v>0</v>
      </c>
      <c r="ED83" s="2" cm="1">
        <f t="array" ref="ED83">SUMPRODUCT(--(Data!$B$156:$AGQ$156&lt;&gt;"")*(Data!B98:AGQ98&lt;&gt;""))</f>
        <v>0</v>
      </c>
      <c r="EE83" s="2" cm="1">
        <f t="array" ref="EE83">SUMPRODUCT(--(Data!$B$157:$AGQ$157&lt;&gt;"")*(Data!B98:AGQ98&lt;&gt;""))</f>
        <v>0</v>
      </c>
      <c r="EF83" s="2" cm="1">
        <f t="array" ref="EF83">SUMPRODUCT(--(Data!$B$158:$AGQ$158&lt;&gt;"")*(Data!B98:AGQ98&lt;&gt;""))</f>
        <v>0</v>
      </c>
      <c r="EG83" s="2" cm="1">
        <f t="array" ref="EG83">SUMPRODUCT(--(Data!$B$159:$AGQ$159&lt;&gt;"")*(Data!B98:AGQ98&lt;&gt;""))</f>
        <v>0</v>
      </c>
      <c r="EH83" s="2" cm="1">
        <f t="array" ref="EH83">SUMPRODUCT(--(Data!$B$160:$AGQ$160&lt;&gt;"")*(Data!B98:AGQ98&lt;&gt;""))</f>
        <v>0</v>
      </c>
      <c r="EI83" s="2" cm="1">
        <f t="array" ref="EI83">SUMPRODUCT(--(Data!$B$161:$AGQ$161&lt;&gt;"")*(Data!B98:AGQ98&lt;&gt;""))</f>
        <v>0</v>
      </c>
      <c r="EJ83" s="2" cm="1">
        <f t="array" ref="EJ83">SUMPRODUCT(--(Data!$B$162:$AGQ$162&lt;&gt;"")*(Data!B98:AGQ98&lt;&gt;""))</f>
        <v>0</v>
      </c>
      <c r="EK83" s="2" cm="1">
        <f t="array" ref="EK83">SUMPRODUCT(--(Data!$B$163:$AGQ$163&lt;&gt;"")*(Data!B98:AGQ98&lt;&gt;""))</f>
        <v>0</v>
      </c>
      <c r="EL83" s="2" cm="1">
        <f t="array" ref="EL83">SUMPRODUCT(--(Data!$B$164:$AGQ$164&lt;&gt;"")*(Data!B98:AGQ98&lt;&gt;""))</f>
        <v>0</v>
      </c>
      <c r="EM83" s="2" cm="1">
        <f t="array" ref="EM83">SUMPRODUCT(--(Data!$B$165:$AGQ$165&lt;&gt;"")*(Data!B98:AGQ98&lt;&gt;""))</f>
        <v>0</v>
      </c>
      <c r="EN83" s="2" cm="1">
        <f t="array" ref="EN83">SUMPRODUCT(--(Data!$B$166:$AGQ$166&lt;&gt;"")*(Data!B98:AGQ98&lt;&gt;""))</f>
        <v>0</v>
      </c>
      <c r="EU83" s="2" t="str">
        <f t="shared" si="4"/>
        <v>Hector-SLAM</v>
      </c>
      <c r="EV83" s="2">
        <f t="shared" si="5"/>
        <v>3</v>
      </c>
    </row>
    <row r="84" spans="1:152" x14ac:dyDescent="0.25">
      <c r="A84" s="1" t="str">
        <f>Data!A99</f>
        <v>RDS-SLAM, SegNet (Keyframe)</v>
      </c>
      <c r="B84" s="12" t="s">
        <v>526</v>
      </c>
      <c r="C84" s="2" cm="1">
        <f t="array" ref="C84">SUMPRODUCT(--(Data!$B$25:$AGQ$25&lt;&gt;"")*(Data!B99:AGQ99&lt;&gt;""))</f>
        <v>0</v>
      </c>
      <c r="D84" s="2" cm="1">
        <f t="array" ref="D84">SUMPRODUCT(--(Data!$B$26:$AGQ$26&lt;&gt;"")*(Data!B99:AGQ99&lt;&gt;""))</f>
        <v>0</v>
      </c>
      <c r="E84" s="2" cm="1">
        <f t="array" ref="E84">SUMPRODUCT(--(Data!$B$27:$AGQ$27&lt;&gt;"")*(Data!B99:AGQ99&lt;&gt;""))</f>
        <v>0</v>
      </c>
      <c r="F84" s="2" cm="1">
        <f t="array" ref="F84">SUMPRODUCT(--(Data!$B$28:$AGQ$28&lt;&gt;"")*(Data!B99:AGQ99&lt;&gt;""))</f>
        <v>0</v>
      </c>
      <c r="G84" s="2" cm="1">
        <f t="array" ref="G84">SUMPRODUCT(--(Data!$B$29:$AGQ$29&lt;&gt;"")*(Data!B99:AGQ99&lt;&gt;""))</f>
        <v>0</v>
      </c>
      <c r="H84" s="2" cm="1">
        <f t="array" ref="H84">SUMPRODUCT(--(Data!$B$30:$AGQ$30&lt;&gt;"")*(Data!B99:AGQ99&lt;&gt;""))</f>
        <v>0</v>
      </c>
      <c r="I84" s="2" cm="1">
        <f t="array" ref="I84">SUMPRODUCT(--(Data!$B$31:$AGQ$31&lt;&gt;"")*(Data!B99:AGQ99&lt;&gt;""))</f>
        <v>0</v>
      </c>
      <c r="J84" s="2" cm="1">
        <f t="array" ref="J84">SUMPRODUCT(--(Data!$B$32:$AGQ$32&lt;&gt;"")*(Data!B99:AGQ99&lt;&gt;""))</f>
        <v>0</v>
      </c>
      <c r="K84" s="2" cm="1">
        <f t="array" ref="K84">SUMPRODUCT(--(Data!$B$33:$AGQ$33&lt;&gt;"")*(Data!B99:AGQ99&lt;&gt;""))</f>
        <v>0</v>
      </c>
      <c r="L84" s="2" cm="1">
        <f t="array" ref="L84">SUMPRODUCT(--(Data!$B$34:$AGQ$34&lt;&gt;"")*(Data!B99:AGQ99&lt;&gt;""))</f>
        <v>0</v>
      </c>
      <c r="M84" s="2" cm="1">
        <f t="array" ref="M84">SUMPRODUCT(--(Data!$B$35:$AGQ$35&lt;&gt;"")*(Data!B99:AGQ99&lt;&gt;""))</f>
        <v>30</v>
      </c>
      <c r="N84" s="2" cm="1">
        <f t="array" ref="N84">SUMPRODUCT(--(Data!$B$36:$AGQ$36&lt;&gt;"")*(Data!B99:AGQ99&lt;&gt;""))</f>
        <v>0</v>
      </c>
      <c r="O84" s="2" cm="1">
        <f t="array" ref="O84">SUMPRODUCT(--(Data!$B$37:$AGQ$37&lt;&gt;"")*(Data!B99:AGQ99&lt;&gt;""))</f>
        <v>0</v>
      </c>
      <c r="P84" s="2" cm="1">
        <f t="array" ref="P84">SUMPRODUCT(--(Data!$B$38:$AGQ$38&lt;&gt;"")*(Data!B99:AGQ99&lt;&gt;""))</f>
        <v>0</v>
      </c>
      <c r="Q84" s="2" cm="1">
        <f t="array" ref="Q84">SUMPRODUCT(--(Data!$B$39:$AGQ$39&lt;&gt;"")*(Data!B99:AGQ99&lt;&gt;""))</f>
        <v>30</v>
      </c>
      <c r="R84" s="2" cm="1">
        <f t="array" ref="R84">SUMPRODUCT(--(Data!$B$40:$AGQ$40&lt;&gt;"")*(Data!B99:AGQ99&lt;&gt;""))</f>
        <v>0</v>
      </c>
      <c r="S84" s="2" cm="1">
        <f t="array" ref="S84">SUMPRODUCT(--(Data!$B$41:$AGQ$41&lt;&gt;"")*(Data!B99:AGQ99&lt;&gt;""))</f>
        <v>0</v>
      </c>
      <c r="T84" s="2" cm="1">
        <f t="array" ref="T84">SUMPRODUCT(--(Data!$B$42:$AGQ$42&lt;&gt;"")*(Data!B99:AGQ99&lt;&gt;""))</f>
        <v>0</v>
      </c>
      <c r="U84" s="2" cm="1">
        <f t="array" ref="U84">SUMPRODUCT(--(Data!$B$43:$AGQ$43&lt;&gt;"")*(Data!B99:AGQ99&lt;&gt;""))</f>
        <v>0</v>
      </c>
      <c r="V84" s="2" cm="1">
        <f t="array" ref="V84">SUMPRODUCT(--(Data!$B$44:$AGQ$44&lt;&gt;"")*(Data!B99:AGQ99&lt;&gt;""))</f>
        <v>0</v>
      </c>
      <c r="W84" s="2" cm="1">
        <f t="array" ref="W84">SUMPRODUCT(--(Data!$B$45:$AGQ$45&lt;&gt;"")*(Data!B99:AGQ99&lt;&gt;""))</f>
        <v>0</v>
      </c>
      <c r="X84" s="2" cm="1">
        <f t="array" ref="X84">SUMPRODUCT(--(Data!$B$46:$AGQ$46&lt;&gt;"")*(Data!B99:AGQ99&lt;&gt;""))</f>
        <v>0</v>
      </c>
      <c r="Y84" s="2" cm="1">
        <f t="array" ref="Y84">SUMPRODUCT(--(Data!$B$47:$AGQ$47&lt;&gt;"")*(Data!B99:AGQ99&lt;&gt;""))</f>
        <v>0</v>
      </c>
      <c r="Z84" s="2" cm="1">
        <f t="array" ref="Z84">SUMPRODUCT(--(Data!$B$48:$AGQ$48&lt;&gt;"")*(Data!B99:AGQ99&lt;&gt;""))</f>
        <v>0</v>
      </c>
      <c r="AA84" s="2" cm="1">
        <f t="array" ref="AA84">SUMPRODUCT(--(Data!$B$49:$AGQ$49&lt;&gt;"")*(Data!B99:AGQ99&lt;&gt;""))</f>
        <v>0</v>
      </c>
      <c r="AB84" s="2" cm="1">
        <f t="array" ref="AB84">SUMPRODUCT(--(Data!$B$50:$AGQ$50&lt;&gt;"")*(Data!B99:AGQ99&lt;&gt;""))</f>
        <v>0</v>
      </c>
      <c r="AC84" s="2" cm="1">
        <f t="array" ref="AC84">SUMPRODUCT(--(Data!$B$51:$AGQ$51&lt;&gt;"")*(Data!B99:AGQ99&lt;&gt;""))</f>
        <v>0</v>
      </c>
      <c r="AD84" s="2" cm="1">
        <f t="array" ref="AD84">SUMPRODUCT(--(Data!$B$52:$AGQ$52&lt;&gt;"")*(Data!B99:AGQ99&lt;&gt;""))</f>
        <v>0</v>
      </c>
      <c r="AE84" s="2" cm="1">
        <f t="array" ref="AE84">SUMPRODUCT(--(Data!$B$53:$AGQ$53&lt;&gt;"")*(Data!B99:AGQ99&lt;&gt;""))</f>
        <v>0</v>
      </c>
      <c r="AF84" s="2" cm="1">
        <f t="array" ref="AF84">SUMPRODUCT(--(Data!$B$54:$AGQ$54&lt;&gt;"")*(Data!B99:AGQ99&lt;&gt;""))</f>
        <v>30</v>
      </c>
      <c r="AG84" s="2" cm="1">
        <f t="array" ref="AG84">SUMPRODUCT(--(Data!$B$55:$AGQ$55&lt;&gt;"")*(Data!B99:AGQ99&lt;&gt;""))</f>
        <v>0</v>
      </c>
      <c r="AH84" s="2" cm="1">
        <f t="array" ref="AH84">SUMPRODUCT(--(Data!$B$56:$AGQ$56&lt;&gt;"")*(Data!B99:AGQ99&lt;&gt;""))</f>
        <v>0</v>
      </c>
      <c r="AI84" s="2" cm="1">
        <f t="array" ref="AI84">SUMPRODUCT(--(Data!$B$57:$AGQ$57&lt;&gt;"")*(Data!B99:AGQ99&lt;&gt;""))</f>
        <v>0</v>
      </c>
      <c r="AJ84" s="2" cm="1">
        <f t="array" ref="AJ84">SUMPRODUCT(--(Data!$B$58:$AGQ$58&lt;&gt;"")*(Data!B99:AGQ99&lt;&gt;""))</f>
        <v>0</v>
      </c>
      <c r="AK84" s="2" cm="1">
        <f t="array" ref="AK84">SUMPRODUCT(--(Data!$B$59:$AGQ$59&lt;&gt;"")*(Data!B99:AGQ99&lt;&gt;""))</f>
        <v>0</v>
      </c>
      <c r="AL84" s="2" cm="1">
        <f t="array" ref="AL84">SUMPRODUCT(--(Data!$B$60:$AGQ$60&lt;&gt;"")*(Data!B99:AGQ99&lt;&gt;""))</f>
        <v>0</v>
      </c>
      <c r="AM84" s="2" cm="1">
        <f t="array" ref="AM84">SUMPRODUCT(--(Data!$B$61:$AGQ$61&lt;&gt;"")*(Data!B99:AGQ99&lt;&gt;""))</f>
        <v>0</v>
      </c>
      <c r="AN84" s="2" cm="1">
        <f t="array" ref="AN84">SUMPRODUCT(--(Data!$B$62:$AGQ$62&lt;&gt;"")*(Data!B99:AGQ99&lt;&gt;""))</f>
        <v>0</v>
      </c>
      <c r="AO84" s="2" cm="1">
        <f t="array" ref="AO84">SUMPRODUCT(--(Data!$B$63:$AGQ$63&lt;&gt;"")*(Data!B99:AGQ99&lt;&gt;""))</f>
        <v>0</v>
      </c>
      <c r="AP84" s="2" cm="1">
        <f t="array" ref="AP84">SUMPRODUCT(--(Data!$B$64:$AGQ$64&lt;&gt;"")*(Data!B99:AGQ99&lt;&gt;""))</f>
        <v>0</v>
      </c>
      <c r="AQ84" s="2" cm="1">
        <f t="array" ref="AQ84">SUMPRODUCT(--(Data!$B$65:$AGQ$65&lt;&gt;"")*(Data!B99:AGQ99&lt;&gt;""))</f>
        <v>0</v>
      </c>
      <c r="AR84" s="2" cm="1">
        <f t="array" ref="AR84">SUMPRODUCT(--(Data!$B$66:$AGQ$66&lt;&gt;"")*(Data!B99:AGQ99&lt;&gt;""))</f>
        <v>0</v>
      </c>
      <c r="AS84" s="2" cm="1">
        <f t="array" ref="AS84">SUMPRODUCT(--(Data!$B$67:$AGQ$67&lt;&gt;"")*(Data!B99:AGQ99&lt;&gt;""))</f>
        <v>0</v>
      </c>
      <c r="AT84" s="2" cm="1">
        <f t="array" ref="AT84">SUMPRODUCT(--(Data!$B$68:$AGQ$68&lt;&gt;"")*(Data!B99:AGQ99&lt;&gt;""))</f>
        <v>0</v>
      </c>
      <c r="AU84" s="2" cm="1">
        <f t="array" ref="AU84">SUMPRODUCT(--(Data!$B$69:$AGQ$69&lt;&gt;"")*(Data!B99:AGQ99&lt;&gt;""))</f>
        <v>0</v>
      </c>
      <c r="AV84" s="2" cm="1">
        <f t="array" ref="AV84">SUMPRODUCT(--(Data!$B$70:$AGQ$70&lt;&gt;"")*(Data!B99:AGQ99&lt;&gt;""))</f>
        <v>0</v>
      </c>
      <c r="AW84" s="2" cm="1">
        <f t="array" ref="AW84">SUMPRODUCT(--(Data!$B$71:$AGQ$71&lt;&gt;"")*(Data!B99:AGQ99&lt;&gt;""))</f>
        <v>0</v>
      </c>
      <c r="AX84" s="2" cm="1">
        <f t="array" ref="AX84">SUMPRODUCT(--(Data!$B$72:$AGQ$72&lt;&gt;"")*(Data!B99:AGQ99&lt;&gt;""))</f>
        <v>0</v>
      </c>
      <c r="AY84" s="2" cm="1">
        <f t="array" ref="AY84">SUMPRODUCT(--(Data!$B$73:$AGQ$73&lt;&gt;"")*(Data!B99:AGQ99&lt;&gt;""))</f>
        <v>0</v>
      </c>
      <c r="AZ84" s="2" cm="1">
        <f t="array" ref="AZ84">SUMPRODUCT(--(Data!$B$74:$AGQ$74&lt;&gt;"")*(Data!B99:AGQ99&lt;&gt;""))</f>
        <v>0</v>
      </c>
      <c r="BA84" s="2" cm="1">
        <f t="array" ref="BA84">SUMPRODUCT(--(Data!$B$75:$AGQ$75&lt;&gt;"")*(Data!B99:AGQ99&lt;&gt;""))</f>
        <v>0</v>
      </c>
      <c r="BB84" s="2" cm="1">
        <f t="array" ref="BB84">SUMPRODUCT(--(Data!$B$76:$AGQ$76&lt;&gt;"")*(Data!B99:AGQ99&lt;&gt;""))</f>
        <v>0</v>
      </c>
      <c r="BC84" s="2" cm="1">
        <f t="array" ref="BC84">SUMPRODUCT(--(Data!$B$77:$AGQ$77&lt;&gt;"")*(Data!B99:AGQ99&lt;&gt;""))</f>
        <v>0</v>
      </c>
      <c r="BD84" s="2" cm="1">
        <f t="array" ref="BD84">SUMPRODUCT(--(Data!$B$78:$AGQ$78&lt;&gt;"")*(Data!B99:AGQ99&lt;&gt;""))</f>
        <v>0</v>
      </c>
      <c r="BE84" s="2" cm="1">
        <f t="array" ref="BE84">SUMPRODUCT(--(Data!$B$79:$AGQ$79&lt;&gt;"")*(Data!B99:AGQ99&lt;&gt;""))</f>
        <v>0</v>
      </c>
      <c r="BF84" s="2" cm="1">
        <f t="array" ref="BF84">SUMPRODUCT(--(Data!$B$80:$AGQ$80&lt;&gt;"")*(Data!B99:AGQ99&lt;&gt;""))</f>
        <v>0</v>
      </c>
      <c r="BG84" s="2" cm="1">
        <f t="array" ref="BG84">SUMPRODUCT(--(Data!$B$81:$AGQ$81&lt;&gt;"")*(Data!B99:AGQ99&lt;&gt;""))</f>
        <v>0</v>
      </c>
      <c r="BH84" s="2" cm="1">
        <f t="array" ref="BH84">SUMPRODUCT(--(Data!$B$82:$AGQ$82&lt;&gt;"")*(Data!B99:AGQ99&lt;&gt;""))</f>
        <v>0</v>
      </c>
      <c r="BI84" s="2" cm="1">
        <f t="array" ref="BI84">SUMPRODUCT(--(Data!$B$83:$AGQ$83&lt;&gt;"")*(Data!B99:AGQ99&lt;&gt;""))</f>
        <v>0</v>
      </c>
      <c r="BJ84" s="2" cm="1">
        <f t="array" ref="BJ84">SUMPRODUCT(--(Data!$B$84:$AGQ$84&lt;&gt;"")*(Data!B99:AGQ99&lt;&gt;""))</f>
        <v>0</v>
      </c>
      <c r="BK84" s="2" cm="1">
        <f t="array" ref="BK84">SUMPRODUCT(--(Data!$B$85:$AGQ$85&lt;&gt;"")*(Data!B99:AGQ99&lt;&gt;""))</f>
        <v>0</v>
      </c>
      <c r="BL84" s="2" cm="1">
        <f t="array" ref="BL84">SUMPRODUCT(--(Data!$B$86:$AGQ$86&lt;&gt;"")*(Data!B99:AGQ99&lt;&gt;""))</f>
        <v>0</v>
      </c>
      <c r="BM84" s="2" cm="1">
        <f t="array" ref="BM84">SUMPRODUCT(--(Data!$B$87:$AGQ$87&lt;&gt;"")*(Data!B99:AGQ99&lt;&gt;""))</f>
        <v>0</v>
      </c>
      <c r="BN84" s="2" cm="1">
        <f t="array" ref="BN84">SUMPRODUCT(--(Data!$B$88:$AGQ$88&lt;&gt;"")*(Data!B99:AGQ99&lt;&gt;""))</f>
        <v>0</v>
      </c>
      <c r="BO84" s="2" cm="1">
        <f t="array" ref="BO84">SUMPRODUCT(--(Data!$B$89:$AGQ$89&lt;&gt;"")*(Data!B99:AGQ99&lt;&gt;""))</f>
        <v>0</v>
      </c>
      <c r="BP84" s="2" cm="1">
        <f t="array" ref="BP84">SUMPRODUCT(--(Data!$B$90:$AGQ$90&lt;&gt;"")*(Data!B99:AGQ99&lt;&gt;""))</f>
        <v>0</v>
      </c>
      <c r="BQ84" s="2" cm="1">
        <f t="array" ref="BQ84">SUMPRODUCT(--(Data!$B$91:$AGQ$91&lt;&gt;"")*(Data!B99:AGQ99&lt;&gt;""))</f>
        <v>0</v>
      </c>
      <c r="BR84" s="2" cm="1">
        <f t="array" ref="BR84">SUMPRODUCT(--(Data!$B$92:$AGQ$92&lt;&gt;"")*(Data!B99:AGQ99&lt;&gt;""))</f>
        <v>0</v>
      </c>
      <c r="BS84" s="2" cm="1">
        <f t="array" ref="BS84">SUMPRODUCT(--(Data!$B$93:$AGQ$93&lt;&gt;"")*(Data!B99:AGQ99&lt;&gt;""))</f>
        <v>0</v>
      </c>
      <c r="BT84" s="2" cm="1">
        <f t="array" ref="BT84">SUMPRODUCT(--(Data!$B$94:$AGQ$94&lt;&gt;"")*(Data!B99:AGQ99&lt;&gt;""))</f>
        <v>30</v>
      </c>
      <c r="BU84" s="2" cm="1">
        <f t="array" ref="BU84">SUMPRODUCT(--(Data!$B$95:$AGQ$95&lt;&gt;"")*(Data!B99:AGQ99&lt;&gt;""))</f>
        <v>10</v>
      </c>
      <c r="BV84" s="2" cm="1">
        <f t="array" ref="BV84">SUMPRODUCT(--(Data!$B$96:$AGQ$96&lt;&gt;"")*(Data!B99:AGQ99&lt;&gt;""))</f>
        <v>10</v>
      </c>
      <c r="BW84" s="2" cm="1">
        <f t="array" ref="BW84">SUMPRODUCT(--(Data!$B$97:$AGQ$97&lt;&gt;"")*(Data!B99:AGQ99&lt;&gt;""))</f>
        <v>30</v>
      </c>
      <c r="BX84" s="2" cm="1">
        <f t="array" ref="BX84">SUMPRODUCT(--(Data!$B$98:$AGQ$98&lt;&gt;"")*(Data!B99:AGQ99&lt;&gt;""))</f>
        <v>30</v>
      </c>
      <c r="BY84" s="208"/>
      <c r="BZ84" s="2" cm="1">
        <f t="array" ref="BZ84">SUMPRODUCT(--(Data!$B$100:$AGQ$100&lt;&gt;"")*(Data!B99:AGQ99&lt;&gt;""))</f>
        <v>30</v>
      </c>
      <c r="CA84" s="2" cm="1">
        <f t="array" ref="CA84">SUMPRODUCT(--(Data!$B$101:$AGQ$101&lt;&gt;"")*(Data!B99:AGQ99&lt;&gt;""))</f>
        <v>0</v>
      </c>
      <c r="CB84" s="2" cm="1">
        <f t="array" ref="CB84">SUMPRODUCT(--(Data!$B$102:$AGQ$102&lt;&gt;"")*(Data!B99:AGQ99&lt;&gt;""))</f>
        <v>0</v>
      </c>
      <c r="CC84" s="2" cm="1">
        <f t="array" ref="CC84">SUMPRODUCT(--(Data!$B$103:$AGQ$103&lt;&gt;"")*(Data!B99:AGQ99&lt;&gt;""))</f>
        <v>0</v>
      </c>
      <c r="CD84" s="2" cm="1">
        <f t="array" ref="CD84">SUMPRODUCT(--(Data!$B$104:$AGQ$104&lt;&gt;"")*(Data!B99:AGQ99&lt;&gt;""))</f>
        <v>0</v>
      </c>
      <c r="CE84" s="2" cm="1">
        <f t="array" ref="CE84">SUMPRODUCT(--(Data!$B$105:$AGQ$105&lt;&gt;"")*(Data!B99:AGQ99&lt;&gt;""))</f>
        <v>0</v>
      </c>
      <c r="CF84" s="2" cm="1">
        <f t="array" ref="CF84">SUMPRODUCT(--(Data!$B$106:$AGQ$106&lt;&gt;"")*(Data!B99:AGQ99&lt;&gt;""))</f>
        <v>0</v>
      </c>
      <c r="CG84" s="2" cm="1">
        <f t="array" ref="CG84">SUMPRODUCT(--(Data!$B$107:$AGQ$107&lt;&gt;"")*(Data!B99:AGQ99&lt;&gt;""))</f>
        <v>0</v>
      </c>
      <c r="CH84" s="2" cm="1">
        <f t="array" ref="CH84">SUMPRODUCT(--(Data!$B$108:$AGQ$108&lt;&gt;"")*(Data!B99:AGQ99&lt;&gt;""))</f>
        <v>0</v>
      </c>
      <c r="CI84" s="2" cm="1">
        <f t="array" ref="CI84">SUMPRODUCT(--(Data!$B$109:$AGQ$109&lt;&gt;"")*(Data!B99:AGQ99&lt;&gt;""))</f>
        <v>0</v>
      </c>
      <c r="CJ84" s="2" cm="1">
        <f t="array" ref="CJ84">SUMPRODUCT(--(Data!$B$110:$AGQ$110&lt;&gt;"")*(Data!B99:AGQ99&lt;&gt;""))</f>
        <v>0</v>
      </c>
      <c r="CK84" s="2" cm="1">
        <f t="array" ref="CK84">SUMPRODUCT(--(Data!$B$111:$AGQ$111&lt;&gt;"")*(Data!B99:AGQ99&lt;&gt;""))</f>
        <v>0</v>
      </c>
      <c r="CL84" s="2" cm="1">
        <f t="array" ref="CL84">SUMPRODUCT(--(Data!$B$112:$AGQ$112&lt;&gt;"")*(Data!B99:AGQ99&lt;&gt;""))</f>
        <v>0</v>
      </c>
      <c r="CM84" s="2" cm="1">
        <f t="array" ref="CM84">SUMPRODUCT(--(Data!$B$113:$AGQ$113&lt;&gt;"")*(Data!B99:AGQ99&lt;&gt;""))</f>
        <v>0</v>
      </c>
      <c r="CN84" s="2" cm="1">
        <f t="array" ref="CN84">SUMPRODUCT(--(Data!$B$114:$AGQ$114&lt;&gt;"")*(Data!B99:AGQ99&lt;&gt;""))</f>
        <v>0</v>
      </c>
      <c r="CO84" s="2" cm="1">
        <f t="array" ref="CO84">SUMPRODUCT(--(Data!$B$115:$AGQ$115&lt;&gt;"")*(Data!B99:AGQ99&lt;&gt;""))</f>
        <v>0</v>
      </c>
      <c r="CP84" s="2" cm="1">
        <f t="array" ref="CP84">SUMPRODUCT(--(Data!$B$116:$AGQ$116&lt;&gt;"")*(Data!B99:AGQ99&lt;&gt;""))</f>
        <v>0</v>
      </c>
      <c r="CQ84" s="2" cm="1">
        <f t="array" ref="CQ84">SUMPRODUCT(--(Data!$B$117:$AGQ$117&lt;&gt;"")*(Data!B99:AGQ99&lt;&gt;""))</f>
        <v>0</v>
      </c>
      <c r="CR84" s="2" cm="1">
        <f t="array" ref="CR84">SUMPRODUCT(--(Data!$B$118:$AGQ$118&lt;&gt;"")*(Data!B99:AGQ99&lt;&gt;""))</f>
        <v>0</v>
      </c>
      <c r="CS84" s="2" cm="1">
        <f t="array" ref="CS84">SUMPRODUCT(--(Data!$B$119:$AGQ$119&lt;&gt;"")*(Data!B99:AGQ99&lt;&gt;""))</f>
        <v>0</v>
      </c>
      <c r="CT84" s="2" cm="1">
        <f t="array" ref="CT84">SUMPRODUCT(--(Data!$B$120:$AGQ$120&lt;&gt;"")*(Data!B99:AGQ99&lt;&gt;""))</f>
        <v>0</v>
      </c>
      <c r="CU84" s="2" cm="1">
        <f t="array" ref="CU84">SUMPRODUCT(--(Data!$B$121:$AGQ$121&lt;&gt;"")*(Data!B99:AGQ99&lt;&gt;""))</f>
        <v>0</v>
      </c>
      <c r="CV84" s="2" cm="1">
        <f t="array" ref="CV84">SUMPRODUCT(--(Data!$B$122:$AGQ$122&lt;&gt;"")*(Data!B99:AGQ99&lt;&gt;""))</f>
        <v>0</v>
      </c>
      <c r="CW84" s="2" cm="1">
        <f t="array" ref="CW84">SUMPRODUCT(--(Data!$B$123:$AGQ$123&lt;&gt;"")*(Data!B99:AGQ99&lt;&gt;""))</f>
        <v>0</v>
      </c>
      <c r="CX84" s="2" cm="1">
        <f t="array" ref="CX84">SUMPRODUCT(--(Data!$B$124:$AGQ$124&lt;&gt;"")*(Data!B99:AGQ99&lt;&gt;""))</f>
        <v>0</v>
      </c>
      <c r="CY84" s="2" cm="1">
        <f t="array" ref="CY84">SUMPRODUCT(--(Data!$B$125:$AGQ$125&lt;&gt;"")*(Data!B99:AGQ99&lt;&gt;""))</f>
        <v>0</v>
      </c>
      <c r="CZ84" s="2" cm="1">
        <f t="array" ref="CZ84">SUMPRODUCT(--(Data!$B$126:$AGQ$126&lt;&gt;"")*(Data!B99:AGQ99&lt;&gt;""))</f>
        <v>0</v>
      </c>
      <c r="DA84" s="2" cm="1">
        <f t="array" ref="DA84">SUMPRODUCT(--(Data!$B$127:$AGQ$127&lt;&gt;"")*(Data!B99:AGQ99&lt;&gt;""))</f>
        <v>0</v>
      </c>
      <c r="DB84" s="2" cm="1">
        <f t="array" ref="DB84">SUMPRODUCT(--(Data!$B$128:$AGQ$128&lt;&gt;"")*(Data!B99:AGQ99&lt;&gt;""))</f>
        <v>0</v>
      </c>
      <c r="DC84" s="2" cm="1">
        <f t="array" ref="DC84">SUMPRODUCT(--(Data!$B$129:$AGQ$129&lt;&gt;"")*(Data!B99:AGQ99&lt;&gt;""))</f>
        <v>0</v>
      </c>
      <c r="DD84" s="2" cm="1">
        <f t="array" ref="DD84">SUMPRODUCT(--(Data!$B$130:$AGQ$130&lt;&gt;"")*(Data!B99:AGQ99&lt;&gt;""))</f>
        <v>0</v>
      </c>
      <c r="DE84" s="2" cm="1">
        <f t="array" ref="DE84">SUMPRODUCT(--(Data!$B$131:$AGQ$131&lt;&gt;"")*(Data!B99:AGQ99&lt;&gt;""))</f>
        <v>0</v>
      </c>
      <c r="DF84" s="2" cm="1">
        <f t="array" ref="DF84">SUMPRODUCT(--(Data!$B$132:$AGQ$132&lt;&gt;"")*(Data!B99:AGQ99&lt;&gt;""))</f>
        <v>0</v>
      </c>
      <c r="DG84" s="2" cm="1">
        <f t="array" ref="DG84">SUMPRODUCT(--(Data!$B$133:$AGQ$133&lt;&gt;"")*(Data!B99:AGQ99&lt;&gt;""))</f>
        <v>0</v>
      </c>
      <c r="DH84" s="2" cm="1">
        <f t="array" ref="DH84">SUMPRODUCT(--(Data!$B$134:$AGQ$134&lt;&gt;"")*(Data!B99:AGQ99&lt;&gt;""))</f>
        <v>0</v>
      </c>
      <c r="DI84" s="2" cm="1">
        <f t="array" ref="DI84">SUMPRODUCT(--(Data!$B$135:$AGQ$135&lt;&gt;"")*(Data!B99:AGQ99&lt;&gt;""))</f>
        <v>0</v>
      </c>
      <c r="DJ84" s="2" cm="1">
        <f t="array" ref="DJ84">SUMPRODUCT(--(Data!$B$136:$AGQ$136&lt;&gt;"")*(Data!B99:AGQ99&lt;&gt;""))</f>
        <v>0</v>
      </c>
      <c r="DK84" s="2" cm="1">
        <f t="array" ref="DK84">SUMPRODUCT(--(Data!$B$137:$AGQ$137&lt;&gt;"")*(Data!B99:AGQ99&lt;&gt;""))</f>
        <v>0</v>
      </c>
      <c r="DL84" s="2" cm="1">
        <f t="array" ref="DL84">SUMPRODUCT(--(Data!$B$138:$AGQ$138&lt;&gt;"")*(Data!B99:AGQ99&lt;&gt;""))</f>
        <v>0</v>
      </c>
      <c r="DM84" s="2" cm="1">
        <f t="array" ref="DM84">SUMPRODUCT(--(Data!$B$139:$AGQ$139&lt;&gt;"")*(Data!B99:AGQ99&lt;&gt;""))</f>
        <v>0</v>
      </c>
      <c r="DN84" s="2" cm="1">
        <f t="array" ref="DN84">SUMPRODUCT(--(Data!$B$140:$AGQ$140&lt;&gt;"")*(Data!B99:AGQ99&lt;&gt;""))</f>
        <v>0</v>
      </c>
      <c r="DO84" s="2" cm="1">
        <f t="array" ref="DO84">SUMPRODUCT(--(Data!$B$141:$AGQ$141&lt;&gt;"")*(Data!B99:AGQ99&lt;&gt;""))</f>
        <v>0</v>
      </c>
      <c r="DP84" s="2" cm="1">
        <f t="array" ref="DP84">SUMPRODUCT(--(Data!$B$142:$AGQ$142&lt;&gt;"")*(Data!B99:AGQ99&lt;&gt;""))</f>
        <v>0</v>
      </c>
      <c r="DQ84" s="2" cm="1">
        <f t="array" ref="DQ84">SUMPRODUCT(--(Data!$B$143:$AGQ$143&lt;&gt;"")*(Data!B99:AGQ99&lt;&gt;""))</f>
        <v>0</v>
      </c>
      <c r="DR84" s="2" cm="1">
        <f t="array" ref="DR84">SUMPRODUCT(--(Data!$B$144:$AGQ$144&lt;&gt;"")*(Data!B99:AGQ99&lt;&gt;""))</f>
        <v>0</v>
      </c>
      <c r="DS84" s="2" cm="1">
        <f t="array" ref="DS84">SUMPRODUCT(--(Data!$B$145:$AGQ$145&lt;&gt;"")*(Data!B99:AGQ99&lt;&gt;""))</f>
        <v>0</v>
      </c>
      <c r="DT84" s="2" cm="1">
        <f t="array" ref="DT84">SUMPRODUCT(--(Data!$B$146:$AGQ$146&lt;&gt;"")*(Data!B99:AGQ99&lt;&gt;""))</f>
        <v>0</v>
      </c>
      <c r="DU84" s="2" cm="1">
        <f t="array" ref="DU84">SUMPRODUCT(--(Data!$B$147:$AGQ$147&lt;&gt;"")*(Data!B99:AGQ99&lt;&gt;""))</f>
        <v>0</v>
      </c>
      <c r="DV84" s="2" cm="1">
        <f t="array" ref="DV84">SUMPRODUCT(--(Data!$B$148:$AGQ$148&lt;&gt;"")*(Data!B99:AGQ99&lt;&gt;""))</f>
        <v>0</v>
      </c>
      <c r="DW84" s="2" cm="1">
        <f t="array" ref="DW84">SUMPRODUCT(--(Data!$B$149:$AGQ$149&lt;&gt;"")*(Data!B99:AGQ99&lt;&gt;""))</f>
        <v>0</v>
      </c>
      <c r="DX84" s="2" cm="1">
        <f t="array" ref="DX84">SUMPRODUCT(--(Data!$B$150:$AGQ$150&lt;&gt;"")*(Data!B99:AGQ99&lt;&gt;""))</f>
        <v>0</v>
      </c>
      <c r="DY84" s="2" cm="1">
        <f t="array" ref="DY84">SUMPRODUCT(--(Data!$B$151:$AGQ$151&lt;&gt;"")*(Data!B99:AGQ99&lt;&gt;""))</f>
        <v>0</v>
      </c>
      <c r="DZ84" s="2" cm="1">
        <f t="array" ref="DZ84">SUMPRODUCT(--(Data!$B$152:$AGQ$152&lt;&gt;"")*(Data!B99:AGQ99&lt;&gt;""))</f>
        <v>0</v>
      </c>
      <c r="EA84" s="2" cm="1">
        <f t="array" ref="EA84">SUMPRODUCT(--(Data!$B$153:$AGQ$153&lt;&gt;"")*(Data!B99:AGQ99&lt;&gt;""))</f>
        <v>0</v>
      </c>
      <c r="EB84" s="2" cm="1">
        <f t="array" ref="EB84">SUMPRODUCT(--(Data!$B$154:$AGQ$154&lt;&gt;"")*(Data!B99:AGQ99&lt;&gt;""))</f>
        <v>0</v>
      </c>
      <c r="EC84" s="2" cm="1">
        <f t="array" ref="EC84">SUMPRODUCT(--(Data!$B$155:$AGQ$155&lt;&gt;"")*(Data!B99:AGQ99&lt;&gt;""))</f>
        <v>0</v>
      </c>
      <c r="ED84" s="2" cm="1">
        <f t="array" ref="ED84">SUMPRODUCT(--(Data!$B$156:$AGQ$156&lt;&gt;"")*(Data!B99:AGQ99&lt;&gt;""))</f>
        <v>0</v>
      </c>
      <c r="EE84" s="2" cm="1">
        <f t="array" ref="EE84">SUMPRODUCT(--(Data!$B$157:$AGQ$157&lt;&gt;"")*(Data!B99:AGQ99&lt;&gt;""))</f>
        <v>0</v>
      </c>
      <c r="EF84" s="2" cm="1">
        <f t="array" ref="EF84">SUMPRODUCT(--(Data!$B$158:$AGQ$158&lt;&gt;"")*(Data!B99:AGQ99&lt;&gt;""))</f>
        <v>0</v>
      </c>
      <c r="EG84" s="2" cm="1">
        <f t="array" ref="EG84">SUMPRODUCT(--(Data!$B$159:$AGQ$159&lt;&gt;"")*(Data!B99:AGQ99&lt;&gt;""))</f>
        <v>0</v>
      </c>
      <c r="EH84" s="2" cm="1">
        <f t="array" ref="EH84">SUMPRODUCT(--(Data!$B$160:$AGQ$160&lt;&gt;"")*(Data!B99:AGQ99&lt;&gt;""))</f>
        <v>0</v>
      </c>
      <c r="EI84" s="2" cm="1">
        <f t="array" ref="EI84">SUMPRODUCT(--(Data!$B$161:$AGQ$161&lt;&gt;"")*(Data!B99:AGQ99&lt;&gt;""))</f>
        <v>0</v>
      </c>
      <c r="EJ84" s="2" cm="1">
        <f t="array" ref="EJ84">SUMPRODUCT(--(Data!$B$162:$AGQ$162&lt;&gt;"")*(Data!B99:AGQ99&lt;&gt;""))</f>
        <v>0</v>
      </c>
      <c r="EK84" s="2" cm="1">
        <f t="array" ref="EK84">SUMPRODUCT(--(Data!$B$163:$AGQ$163&lt;&gt;"")*(Data!B99:AGQ99&lt;&gt;""))</f>
        <v>0</v>
      </c>
      <c r="EL84" s="2" cm="1">
        <f t="array" ref="EL84">SUMPRODUCT(--(Data!$B$164:$AGQ$164&lt;&gt;"")*(Data!B99:AGQ99&lt;&gt;""))</f>
        <v>0</v>
      </c>
      <c r="EM84" s="2" cm="1">
        <f t="array" ref="EM84">SUMPRODUCT(--(Data!$B$165:$AGQ$165&lt;&gt;"")*(Data!B99:AGQ99&lt;&gt;""))</f>
        <v>0</v>
      </c>
      <c r="EN84" s="2" cm="1">
        <f t="array" ref="EN84">SUMPRODUCT(--(Data!$B$166:$AGQ$166&lt;&gt;"")*(Data!B99:AGQ99&lt;&gt;""))</f>
        <v>0</v>
      </c>
      <c r="EU84" s="2" t="str">
        <f t="shared" si="4"/>
        <v>SLAM-PCD</v>
      </c>
      <c r="EV84" s="2">
        <f t="shared" si="5"/>
        <v>9</v>
      </c>
    </row>
    <row r="85" spans="1:152" x14ac:dyDescent="0.25">
      <c r="A85" s="1" t="str">
        <f>Data!A100</f>
        <v>RDS-SLAM, SegNet</v>
      </c>
      <c r="B85" s="12" t="s">
        <v>525</v>
      </c>
      <c r="C85" s="2" cm="1">
        <f t="array" ref="C85">SUMPRODUCT(--(Data!$B$25:$AGQ$25&lt;&gt;"")*(Data!B100:AGQ100&lt;&gt;""))</f>
        <v>0</v>
      </c>
      <c r="D85" s="2" cm="1">
        <f t="array" ref="D85">SUMPRODUCT(--(Data!$B$26:$AGQ$26&lt;&gt;"")*(Data!B100:AGQ100&lt;&gt;""))</f>
        <v>0</v>
      </c>
      <c r="E85" s="2" cm="1">
        <f t="array" ref="E85">SUMPRODUCT(--(Data!$B$27:$AGQ$27&lt;&gt;"")*(Data!B100:AGQ100&lt;&gt;""))</f>
        <v>0</v>
      </c>
      <c r="F85" s="2" cm="1">
        <f t="array" ref="F85">SUMPRODUCT(--(Data!$B$28:$AGQ$28&lt;&gt;"")*(Data!B100:AGQ100&lt;&gt;""))</f>
        <v>0</v>
      </c>
      <c r="G85" s="2" cm="1">
        <f t="array" ref="G85">SUMPRODUCT(--(Data!$B$29:$AGQ$29&lt;&gt;"")*(Data!B100:AGQ100&lt;&gt;""))</f>
        <v>0</v>
      </c>
      <c r="H85" s="2" cm="1">
        <f t="array" ref="H85">SUMPRODUCT(--(Data!$B$30:$AGQ$30&lt;&gt;"")*(Data!B100:AGQ100&lt;&gt;""))</f>
        <v>0</v>
      </c>
      <c r="I85" s="2" cm="1">
        <f t="array" ref="I85">SUMPRODUCT(--(Data!$B$31:$AGQ$31&lt;&gt;"")*(Data!B100:AGQ100&lt;&gt;""))</f>
        <v>0</v>
      </c>
      <c r="J85" s="2" cm="1">
        <f t="array" ref="J85">SUMPRODUCT(--(Data!$B$32:$AGQ$32&lt;&gt;"")*(Data!B100:AGQ100&lt;&gt;""))</f>
        <v>0</v>
      </c>
      <c r="K85" s="2" cm="1">
        <f t="array" ref="K85">SUMPRODUCT(--(Data!$B$33:$AGQ$33&lt;&gt;"")*(Data!B100:AGQ100&lt;&gt;""))</f>
        <v>0</v>
      </c>
      <c r="L85" s="2" cm="1">
        <f t="array" ref="L85">SUMPRODUCT(--(Data!$B$34:$AGQ$34&lt;&gt;"")*(Data!B100:AGQ100&lt;&gt;""))</f>
        <v>0</v>
      </c>
      <c r="M85" s="2" cm="1">
        <f t="array" ref="M85">SUMPRODUCT(--(Data!$B$35:$AGQ$35&lt;&gt;"")*(Data!B100:AGQ100&lt;&gt;""))</f>
        <v>30</v>
      </c>
      <c r="N85" s="2" cm="1">
        <f t="array" ref="N85">SUMPRODUCT(--(Data!$B$36:$AGQ$36&lt;&gt;"")*(Data!B100:AGQ100&lt;&gt;""))</f>
        <v>0</v>
      </c>
      <c r="O85" s="2" cm="1">
        <f t="array" ref="O85">SUMPRODUCT(--(Data!$B$37:$AGQ$37&lt;&gt;"")*(Data!B100:AGQ100&lt;&gt;""))</f>
        <v>0</v>
      </c>
      <c r="P85" s="2" cm="1">
        <f t="array" ref="P85">SUMPRODUCT(--(Data!$B$38:$AGQ$38&lt;&gt;"")*(Data!B100:AGQ100&lt;&gt;""))</f>
        <v>0</v>
      </c>
      <c r="Q85" s="2" cm="1">
        <f t="array" ref="Q85">SUMPRODUCT(--(Data!$B$39:$AGQ$39&lt;&gt;"")*(Data!B100:AGQ100&lt;&gt;""))</f>
        <v>30</v>
      </c>
      <c r="R85" s="2" cm="1">
        <f t="array" ref="R85">SUMPRODUCT(--(Data!$B$40:$AGQ$40&lt;&gt;"")*(Data!B100:AGQ100&lt;&gt;""))</f>
        <v>0</v>
      </c>
      <c r="S85" s="2" cm="1">
        <f t="array" ref="S85">SUMPRODUCT(--(Data!$B$41:$AGQ$41&lt;&gt;"")*(Data!B100:AGQ100&lt;&gt;""))</f>
        <v>0</v>
      </c>
      <c r="T85" s="2" cm="1">
        <f t="array" ref="T85">SUMPRODUCT(--(Data!$B$42:$AGQ$42&lt;&gt;"")*(Data!B100:AGQ100&lt;&gt;""))</f>
        <v>0</v>
      </c>
      <c r="U85" s="2" cm="1">
        <f t="array" ref="U85">SUMPRODUCT(--(Data!$B$43:$AGQ$43&lt;&gt;"")*(Data!B100:AGQ100&lt;&gt;""))</f>
        <v>0</v>
      </c>
      <c r="V85" s="2" cm="1">
        <f t="array" ref="V85">SUMPRODUCT(--(Data!$B$44:$AGQ$44&lt;&gt;"")*(Data!B100:AGQ100&lt;&gt;""))</f>
        <v>0</v>
      </c>
      <c r="W85" s="2" cm="1">
        <f t="array" ref="W85">SUMPRODUCT(--(Data!$B$45:$AGQ$45&lt;&gt;"")*(Data!B100:AGQ100&lt;&gt;""))</f>
        <v>0</v>
      </c>
      <c r="X85" s="2" cm="1">
        <f t="array" ref="X85">SUMPRODUCT(--(Data!$B$46:$AGQ$46&lt;&gt;"")*(Data!B100:AGQ100&lt;&gt;""))</f>
        <v>0</v>
      </c>
      <c r="Y85" s="2" cm="1">
        <f t="array" ref="Y85">SUMPRODUCT(--(Data!$B$47:$AGQ$47&lt;&gt;"")*(Data!B100:AGQ100&lt;&gt;""))</f>
        <v>0</v>
      </c>
      <c r="Z85" s="2" cm="1">
        <f t="array" ref="Z85">SUMPRODUCT(--(Data!$B$48:$AGQ$48&lt;&gt;"")*(Data!B100:AGQ100&lt;&gt;""))</f>
        <v>0</v>
      </c>
      <c r="AA85" s="2" cm="1">
        <f t="array" ref="AA85">SUMPRODUCT(--(Data!$B$49:$AGQ$49&lt;&gt;"")*(Data!B100:AGQ100&lt;&gt;""))</f>
        <v>0</v>
      </c>
      <c r="AB85" s="2" cm="1">
        <f t="array" ref="AB85">SUMPRODUCT(--(Data!$B$50:$AGQ$50&lt;&gt;"")*(Data!B100:AGQ100&lt;&gt;""))</f>
        <v>0</v>
      </c>
      <c r="AC85" s="2" cm="1">
        <f t="array" ref="AC85">SUMPRODUCT(--(Data!$B$51:$AGQ$51&lt;&gt;"")*(Data!B100:AGQ100&lt;&gt;""))</f>
        <v>0</v>
      </c>
      <c r="AD85" s="2" cm="1">
        <f t="array" ref="AD85">SUMPRODUCT(--(Data!$B$52:$AGQ$52&lt;&gt;"")*(Data!B100:AGQ100&lt;&gt;""))</f>
        <v>0</v>
      </c>
      <c r="AE85" s="2" cm="1">
        <f t="array" ref="AE85">SUMPRODUCT(--(Data!$B$53:$AGQ$53&lt;&gt;"")*(Data!B100:AGQ100&lt;&gt;""))</f>
        <v>0</v>
      </c>
      <c r="AF85" s="2" cm="1">
        <f t="array" ref="AF85">SUMPRODUCT(--(Data!$B$54:$AGQ$54&lt;&gt;"")*(Data!B100:AGQ100&lt;&gt;""))</f>
        <v>30</v>
      </c>
      <c r="AG85" s="2" cm="1">
        <f t="array" ref="AG85">SUMPRODUCT(--(Data!$B$55:$AGQ$55&lt;&gt;"")*(Data!B100:AGQ100&lt;&gt;""))</f>
        <v>0</v>
      </c>
      <c r="AH85" s="2" cm="1">
        <f t="array" ref="AH85">SUMPRODUCT(--(Data!$B$56:$AGQ$56&lt;&gt;"")*(Data!B100:AGQ100&lt;&gt;""))</f>
        <v>0</v>
      </c>
      <c r="AI85" s="2" cm="1">
        <f t="array" ref="AI85">SUMPRODUCT(--(Data!$B$57:$AGQ$57&lt;&gt;"")*(Data!B100:AGQ100&lt;&gt;""))</f>
        <v>0</v>
      </c>
      <c r="AJ85" s="2" cm="1">
        <f t="array" ref="AJ85">SUMPRODUCT(--(Data!$B$58:$AGQ$58&lt;&gt;"")*(Data!B100:AGQ100&lt;&gt;""))</f>
        <v>0</v>
      </c>
      <c r="AK85" s="2" cm="1">
        <f t="array" ref="AK85">SUMPRODUCT(--(Data!$B$59:$AGQ$59&lt;&gt;"")*(Data!B100:AGQ100&lt;&gt;""))</f>
        <v>0</v>
      </c>
      <c r="AL85" s="2" cm="1">
        <f t="array" ref="AL85">SUMPRODUCT(--(Data!$B$60:$AGQ$60&lt;&gt;"")*(Data!B100:AGQ100&lt;&gt;""))</f>
        <v>0</v>
      </c>
      <c r="AM85" s="2" cm="1">
        <f t="array" ref="AM85">SUMPRODUCT(--(Data!$B$61:$AGQ$61&lt;&gt;"")*(Data!B100:AGQ100&lt;&gt;""))</f>
        <v>0</v>
      </c>
      <c r="AN85" s="2" cm="1">
        <f t="array" ref="AN85">SUMPRODUCT(--(Data!$B$62:$AGQ$62&lt;&gt;"")*(Data!B100:AGQ100&lt;&gt;""))</f>
        <v>0</v>
      </c>
      <c r="AO85" s="2" cm="1">
        <f t="array" ref="AO85">SUMPRODUCT(--(Data!$B$63:$AGQ$63&lt;&gt;"")*(Data!B100:AGQ100&lt;&gt;""))</f>
        <v>0</v>
      </c>
      <c r="AP85" s="2" cm="1">
        <f t="array" ref="AP85">SUMPRODUCT(--(Data!$B$64:$AGQ$64&lt;&gt;"")*(Data!B100:AGQ100&lt;&gt;""))</f>
        <v>0</v>
      </c>
      <c r="AQ85" s="2" cm="1">
        <f t="array" ref="AQ85">SUMPRODUCT(--(Data!$B$65:$AGQ$65&lt;&gt;"")*(Data!B100:AGQ100&lt;&gt;""))</f>
        <v>0</v>
      </c>
      <c r="AR85" s="2" cm="1">
        <f t="array" ref="AR85">SUMPRODUCT(--(Data!$B$66:$AGQ$66&lt;&gt;"")*(Data!B100:AGQ100&lt;&gt;""))</f>
        <v>0</v>
      </c>
      <c r="AS85" s="2" cm="1">
        <f t="array" ref="AS85">SUMPRODUCT(--(Data!$B$67:$AGQ$67&lt;&gt;"")*(Data!B100:AGQ100&lt;&gt;""))</f>
        <v>0</v>
      </c>
      <c r="AT85" s="2" cm="1">
        <f t="array" ref="AT85">SUMPRODUCT(--(Data!$B$68:$AGQ$68&lt;&gt;"")*(Data!B100:AGQ100&lt;&gt;""))</f>
        <v>0</v>
      </c>
      <c r="AU85" s="2" cm="1">
        <f t="array" ref="AU85">SUMPRODUCT(--(Data!$B$69:$AGQ$69&lt;&gt;"")*(Data!B100:AGQ100&lt;&gt;""))</f>
        <v>0</v>
      </c>
      <c r="AV85" s="2" cm="1">
        <f t="array" ref="AV85">SUMPRODUCT(--(Data!$B$70:$AGQ$70&lt;&gt;"")*(Data!B100:AGQ100&lt;&gt;""))</f>
        <v>0</v>
      </c>
      <c r="AW85" s="2" cm="1">
        <f t="array" ref="AW85">SUMPRODUCT(--(Data!$B$71:$AGQ$71&lt;&gt;"")*(Data!B100:AGQ100&lt;&gt;""))</f>
        <v>0</v>
      </c>
      <c r="AX85" s="2" cm="1">
        <f t="array" ref="AX85">SUMPRODUCT(--(Data!$B$72:$AGQ$72&lt;&gt;"")*(Data!B100:AGQ100&lt;&gt;""))</f>
        <v>0</v>
      </c>
      <c r="AY85" s="2" cm="1">
        <f t="array" ref="AY85">SUMPRODUCT(--(Data!$B$73:$AGQ$73&lt;&gt;"")*(Data!B100:AGQ100&lt;&gt;""))</f>
        <v>0</v>
      </c>
      <c r="AZ85" s="2" cm="1">
        <f t="array" ref="AZ85">SUMPRODUCT(--(Data!$B$74:$AGQ$74&lt;&gt;"")*(Data!B100:AGQ100&lt;&gt;""))</f>
        <v>0</v>
      </c>
      <c r="BA85" s="2" cm="1">
        <f t="array" ref="BA85">SUMPRODUCT(--(Data!$B$75:$AGQ$75&lt;&gt;"")*(Data!B100:AGQ100&lt;&gt;""))</f>
        <v>0</v>
      </c>
      <c r="BB85" s="2" cm="1">
        <f t="array" ref="BB85">SUMPRODUCT(--(Data!$B$76:$AGQ$76&lt;&gt;"")*(Data!B100:AGQ100&lt;&gt;""))</f>
        <v>0</v>
      </c>
      <c r="BC85" s="2" cm="1">
        <f t="array" ref="BC85">SUMPRODUCT(--(Data!$B$77:$AGQ$77&lt;&gt;"")*(Data!B100:AGQ100&lt;&gt;""))</f>
        <v>0</v>
      </c>
      <c r="BD85" s="2" cm="1">
        <f t="array" ref="BD85">SUMPRODUCT(--(Data!$B$78:$AGQ$78&lt;&gt;"")*(Data!B100:AGQ100&lt;&gt;""))</f>
        <v>0</v>
      </c>
      <c r="BE85" s="2" cm="1">
        <f t="array" ref="BE85">SUMPRODUCT(--(Data!$B$79:$AGQ$79&lt;&gt;"")*(Data!B100:AGQ100&lt;&gt;""))</f>
        <v>0</v>
      </c>
      <c r="BF85" s="2" cm="1">
        <f t="array" ref="BF85">SUMPRODUCT(--(Data!$B$80:$AGQ$80&lt;&gt;"")*(Data!B100:AGQ100&lt;&gt;""))</f>
        <v>0</v>
      </c>
      <c r="BG85" s="2" cm="1">
        <f t="array" ref="BG85">SUMPRODUCT(--(Data!$B$81:$AGQ$81&lt;&gt;"")*(Data!B100:AGQ100&lt;&gt;""))</f>
        <v>0</v>
      </c>
      <c r="BH85" s="2" cm="1">
        <f t="array" ref="BH85">SUMPRODUCT(--(Data!$B$82:$AGQ$82&lt;&gt;"")*(Data!B100:AGQ100&lt;&gt;""))</f>
        <v>0</v>
      </c>
      <c r="BI85" s="2" cm="1">
        <f t="array" ref="BI85">SUMPRODUCT(--(Data!$B$83:$AGQ$83&lt;&gt;"")*(Data!B100:AGQ100&lt;&gt;""))</f>
        <v>0</v>
      </c>
      <c r="BJ85" s="2" cm="1">
        <f t="array" ref="BJ85">SUMPRODUCT(--(Data!$B$84:$AGQ$84&lt;&gt;"")*(Data!B100:AGQ100&lt;&gt;""))</f>
        <v>0</v>
      </c>
      <c r="BK85" s="2" cm="1">
        <f t="array" ref="BK85">SUMPRODUCT(--(Data!$B$85:$AGQ$85&lt;&gt;"")*(Data!B100:AGQ100&lt;&gt;""))</f>
        <v>0</v>
      </c>
      <c r="BL85" s="2" cm="1">
        <f t="array" ref="BL85">SUMPRODUCT(--(Data!$B$86:$AGQ$86&lt;&gt;"")*(Data!B100:AGQ100&lt;&gt;""))</f>
        <v>0</v>
      </c>
      <c r="BM85" s="2" cm="1">
        <f t="array" ref="BM85">SUMPRODUCT(--(Data!$B$87:$AGQ$87&lt;&gt;"")*(Data!B100:AGQ100&lt;&gt;""))</f>
        <v>0</v>
      </c>
      <c r="BN85" s="2" cm="1">
        <f t="array" ref="BN85">SUMPRODUCT(--(Data!$B$88:$AGQ$88&lt;&gt;"")*(Data!B100:AGQ100&lt;&gt;""))</f>
        <v>0</v>
      </c>
      <c r="BO85" s="2" cm="1">
        <f t="array" ref="BO85">SUMPRODUCT(--(Data!$B$89:$AGQ$89&lt;&gt;"")*(Data!B100:AGQ100&lt;&gt;""))</f>
        <v>0</v>
      </c>
      <c r="BP85" s="2" cm="1">
        <f t="array" ref="BP85">SUMPRODUCT(--(Data!$B$90:$AGQ$90&lt;&gt;"")*(Data!B100:AGQ100&lt;&gt;""))</f>
        <v>0</v>
      </c>
      <c r="BQ85" s="2" cm="1">
        <f t="array" ref="BQ85">SUMPRODUCT(--(Data!$B$91:$AGQ$91&lt;&gt;"")*(Data!B100:AGQ100&lt;&gt;""))</f>
        <v>0</v>
      </c>
      <c r="BR85" s="2" cm="1">
        <f t="array" ref="BR85">SUMPRODUCT(--(Data!$B$92:$AGQ$92&lt;&gt;"")*(Data!B100:AGQ100&lt;&gt;""))</f>
        <v>0</v>
      </c>
      <c r="BS85" s="2" cm="1">
        <f t="array" ref="BS85">SUMPRODUCT(--(Data!$B$93:$AGQ$93&lt;&gt;"")*(Data!B100:AGQ100&lt;&gt;""))</f>
        <v>0</v>
      </c>
      <c r="BT85" s="2" cm="1">
        <f t="array" ref="BT85">SUMPRODUCT(--(Data!$B$94:$AGQ$94&lt;&gt;"")*(Data!B100:AGQ100&lt;&gt;""))</f>
        <v>30</v>
      </c>
      <c r="BU85" s="2" cm="1">
        <f t="array" ref="BU85">SUMPRODUCT(--(Data!$B$95:$AGQ$95&lt;&gt;"")*(Data!B100:AGQ100&lt;&gt;""))</f>
        <v>10</v>
      </c>
      <c r="BV85" s="2" cm="1">
        <f t="array" ref="BV85">SUMPRODUCT(--(Data!$B$96:$AGQ$96&lt;&gt;"")*(Data!B100:AGQ100&lt;&gt;""))</f>
        <v>10</v>
      </c>
      <c r="BW85" s="2" cm="1">
        <f t="array" ref="BW85">SUMPRODUCT(--(Data!$B$97:$AGQ$97&lt;&gt;"")*(Data!B100:AGQ100&lt;&gt;""))</f>
        <v>30</v>
      </c>
      <c r="BX85" s="2" cm="1">
        <f t="array" ref="BX85">SUMPRODUCT(--(Data!$B$98:$AGQ$98&lt;&gt;"")*(Data!B100:AGQ100&lt;&gt;""))</f>
        <v>30</v>
      </c>
      <c r="BY85" s="2" cm="1">
        <f t="array" ref="BY85">SUMPRODUCT(--(Data!$B$99:$AGQ$99&lt;&gt;"")*(Data!B100:AGQ100&lt;&gt;""))</f>
        <v>30</v>
      </c>
      <c r="BZ85" s="208"/>
      <c r="CA85" s="2" cm="1">
        <f t="array" ref="CA85">SUMPRODUCT(--(Data!$B$101:$AGQ$101&lt;&gt;"")*(Data!B100:AGQ100&lt;&gt;""))</f>
        <v>0</v>
      </c>
      <c r="CB85" s="2" cm="1">
        <f t="array" ref="CB85">SUMPRODUCT(--(Data!$B$102:$AGQ$102&lt;&gt;"")*(Data!B100:AGQ100&lt;&gt;""))</f>
        <v>0</v>
      </c>
      <c r="CC85" s="2" cm="1">
        <f t="array" ref="CC85">SUMPRODUCT(--(Data!$B$103:$AGQ$103&lt;&gt;"")*(Data!B100:AGQ100&lt;&gt;""))</f>
        <v>0</v>
      </c>
      <c r="CD85" s="2" cm="1">
        <f t="array" ref="CD85">SUMPRODUCT(--(Data!$B$104:$AGQ$104&lt;&gt;"")*(Data!B100:AGQ100&lt;&gt;""))</f>
        <v>0</v>
      </c>
      <c r="CE85" s="2" cm="1">
        <f t="array" ref="CE85">SUMPRODUCT(--(Data!$B$105:$AGQ$105&lt;&gt;"")*(Data!B100:AGQ100&lt;&gt;""))</f>
        <v>0</v>
      </c>
      <c r="CF85" s="2" cm="1">
        <f t="array" ref="CF85">SUMPRODUCT(--(Data!$B$106:$AGQ$106&lt;&gt;"")*(Data!B100:AGQ100&lt;&gt;""))</f>
        <v>0</v>
      </c>
      <c r="CG85" s="2" cm="1">
        <f t="array" ref="CG85">SUMPRODUCT(--(Data!$B$107:$AGQ$107&lt;&gt;"")*(Data!B100:AGQ100&lt;&gt;""))</f>
        <v>0</v>
      </c>
      <c r="CH85" s="2" cm="1">
        <f t="array" ref="CH85">SUMPRODUCT(--(Data!$B$108:$AGQ$108&lt;&gt;"")*(Data!B100:AGQ100&lt;&gt;""))</f>
        <v>0</v>
      </c>
      <c r="CI85" s="2" cm="1">
        <f t="array" ref="CI85">SUMPRODUCT(--(Data!$B$109:$AGQ$109&lt;&gt;"")*(Data!B100:AGQ100&lt;&gt;""))</f>
        <v>0</v>
      </c>
      <c r="CJ85" s="2" cm="1">
        <f t="array" ref="CJ85">SUMPRODUCT(--(Data!$B$110:$AGQ$110&lt;&gt;"")*(Data!B100:AGQ100&lt;&gt;""))</f>
        <v>0</v>
      </c>
      <c r="CK85" s="2" cm="1">
        <f t="array" ref="CK85">SUMPRODUCT(--(Data!$B$111:$AGQ$111&lt;&gt;"")*(Data!B100:AGQ100&lt;&gt;""))</f>
        <v>0</v>
      </c>
      <c r="CL85" s="2" cm="1">
        <f t="array" ref="CL85">SUMPRODUCT(--(Data!$B$112:$AGQ$112&lt;&gt;"")*(Data!B100:AGQ100&lt;&gt;""))</f>
        <v>0</v>
      </c>
      <c r="CM85" s="2" cm="1">
        <f t="array" ref="CM85">SUMPRODUCT(--(Data!$B$113:$AGQ$113&lt;&gt;"")*(Data!B100:AGQ100&lt;&gt;""))</f>
        <v>0</v>
      </c>
      <c r="CN85" s="2" cm="1">
        <f t="array" ref="CN85">SUMPRODUCT(--(Data!$B$114:$AGQ$114&lt;&gt;"")*(Data!B100:AGQ100&lt;&gt;""))</f>
        <v>0</v>
      </c>
      <c r="CO85" s="2" cm="1">
        <f t="array" ref="CO85">SUMPRODUCT(--(Data!$B$115:$AGQ$115&lt;&gt;"")*(Data!B100:AGQ100&lt;&gt;""))</f>
        <v>0</v>
      </c>
      <c r="CP85" s="2" cm="1">
        <f t="array" ref="CP85">SUMPRODUCT(--(Data!$B$116:$AGQ$116&lt;&gt;"")*(Data!B100:AGQ100&lt;&gt;""))</f>
        <v>0</v>
      </c>
      <c r="CQ85" s="2" cm="1">
        <f t="array" ref="CQ85">SUMPRODUCT(--(Data!$B$117:$AGQ$117&lt;&gt;"")*(Data!B100:AGQ100&lt;&gt;""))</f>
        <v>0</v>
      </c>
      <c r="CR85" s="2" cm="1">
        <f t="array" ref="CR85">SUMPRODUCT(--(Data!$B$118:$AGQ$118&lt;&gt;"")*(Data!B100:AGQ100&lt;&gt;""))</f>
        <v>0</v>
      </c>
      <c r="CS85" s="2" cm="1">
        <f t="array" ref="CS85">SUMPRODUCT(--(Data!$B$119:$AGQ$119&lt;&gt;"")*(Data!B100:AGQ100&lt;&gt;""))</f>
        <v>0</v>
      </c>
      <c r="CT85" s="2" cm="1">
        <f t="array" ref="CT85">SUMPRODUCT(--(Data!$B$120:$AGQ$120&lt;&gt;"")*(Data!B100:AGQ100&lt;&gt;""))</f>
        <v>0</v>
      </c>
      <c r="CU85" s="2" cm="1">
        <f t="array" ref="CU85">SUMPRODUCT(--(Data!$B$121:$AGQ$121&lt;&gt;"")*(Data!B100:AGQ100&lt;&gt;""))</f>
        <v>0</v>
      </c>
      <c r="CV85" s="2" cm="1">
        <f t="array" ref="CV85">SUMPRODUCT(--(Data!$B$122:$AGQ$122&lt;&gt;"")*(Data!B100:AGQ100&lt;&gt;""))</f>
        <v>0</v>
      </c>
      <c r="CW85" s="2" cm="1">
        <f t="array" ref="CW85">SUMPRODUCT(--(Data!$B$123:$AGQ$123&lt;&gt;"")*(Data!B100:AGQ100&lt;&gt;""))</f>
        <v>0</v>
      </c>
      <c r="CX85" s="2" cm="1">
        <f t="array" ref="CX85">SUMPRODUCT(--(Data!$B$124:$AGQ$124&lt;&gt;"")*(Data!B100:AGQ100&lt;&gt;""))</f>
        <v>0</v>
      </c>
      <c r="CY85" s="2" cm="1">
        <f t="array" ref="CY85">SUMPRODUCT(--(Data!$B$125:$AGQ$125&lt;&gt;"")*(Data!B100:AGQ100&lt;&gt;""))</f>
        <v>0</v>
      </c>
      <c r="CZ85" s="2" cm="1">
        <f t="array" ref="CZ85">SUMPRODUCT(--(Data!$B$126:$AGQ$126&lt;&gt;"")*(Data!B100:AGQ100&lt;&gt;""))</f>
        <v>0</v>
      </c>
      <c r="DA85" s="2" cm="1">
        <f t="array" ref="DA85">SUMPRODUCT(--(Data!$B$127:$AGQ$127&lt;&gt;"")*(Data!B100:AGQ100&lt;&gt;""))</f>
        <v>0</v>
      </c>
      <c r="DB85" s="2" cm="1">
        <f t="array" ref="DB85">SUMPRODUCT(--(Data!$B$128:$AGQ$128&lt;&gt;"")*(Data!B100:AGQ100&lt;&gt;""))</f>
        <v>0</v>
      </c>
      <c r="DC85" s="2" cm="1">
        <f t="array" ref="DC85">SUMPRODUCT(--(Data!$B$129:$AGQ$129&lt;&gt;"")*(Data!B100:AGQ100&lt;&gt;""))</f>
        <v>0</v>
      </c>
      <c r="DD85" s="2" cm="1">
        <f t="array" ref="DD85">SUMPRODUCT(--(Data!$B$130:$AGQ$130&lt;&gt;"")*(Data!B100:AGQ100&lt;&gt;""))</f>
        <v>0</v>
      </c>
      <c r="DE85" s="2" cm="1">
        <f t="array" ref="DE85">SUMPRODUCT(--(Data!$B$131:$AGQ$131&lt;&gt;"")*(Data!B100:AGQ100&lt;&gt;""))</f>
        <v>0</v>
      </c>
      <c r="DF85" s="2" cm="1">
        <f t="array" ref="DF85">SUMPRODUCT(--(Data!$B$132:$AGQ$132&lt;&gt;"")*(Data!B100:AGQ100&lt;&gt;""))</f>
        <v>0</v>
      </c>
      <c r="DG85" s="2" cm="1">
        <f t="array" ref="DG85">SUMPRODUCT(--(Data!$B$133:$AGQ$133&lt;&gt;"")*(Data!B100:AGQ100&lt;&gt;""))</f>
        <v>0</v>
      </c>
      <c r="DH85" s="2" cm="1">
        <f t="array" ref="DH85">SUMPRODUCT(--(Data!$B$134:$AGQ$134&lt;&gt;"")*(Data!B100:AGQ100&lt;&gt;""))</f>
        <v>0</v>
      </c>
      <c r="DI85" s="2" cm="1">
        <f t="array" ref="DI85">SUMPRODUCT(--(Data!$B$135:$AGQ$135&lt;&gt;"")*(Data!B100:AGQ100&lt;&gt;""))</f>
        <v>0</v>
      </c>
      <c r="DJ85" s="2" cm="1">
        <f t="array" ref="DJ85">SUMPRODUCT(--(Data!$B$136:$AGQ$136&lt;&gt;"")*(Data!B100:AGQ100&lt;&gt;""))</f>
        <v>0</v>
      </c>
      <c r="DK85" s="2" cm="1">
        <f t="array" ref="DK85">SUMPRODUCT(--(Data!$B$137:$AGQ$137&lt;&gt;"")*(Data!B100:AGQ100&lt;&gt;""))</f>
        <v>0</v>
      </c>
      <c r="DL85" s="2" cm="1">
        <f t="array" ref="DL85">SUMPRODUCT(--(Data!$B$138:$AGQ$138&lt;&gt;"")*(Data!B100:AGQ100&lt;&gt;""))</f>
        <v>0</v>
      </c>
      <c r="DM85" s="2" cm="1">
        <f t="array" ref="DM85">SUMPRODUCT(--(Data!$B$139:$AGQ$139&lt;&gt;"")*(Data!B100:AGQ100&lt;&gt;""))</f>
        <v>0</v>
      </c>
      <c r="DN85" s="2" cm="1">
        <f t="array" ref="DN85">SUMPRODUCT(--(Data!$B$140:$AGQ$140&lt;&gt;"")*(Data!B100:AGQ100&lt;&gt;""))</f>
        <v>0</v>
      </c>
      <c r="DO85" s="2" cm="1">
        <f t="array" ref="DO85">SUMPRODUCT(--(Data!$B$141:$AGQ$141&lt;&gt;"")*(Data!B100:AGQ100&lt;&gt;""))</f>
        <v>0</v>
      </c>
      <c r="DP85" s="2" cm="1">
        <f t="array" ref="DP85">SUMPRODUCT(--(Data!$B$142:$AGQ$142&lt;&gt;"")*(Data!B100:AGQ100&lt;&gt;""))</f>
        <v>0</v>
      </c>
      <c r="DQ85" s="2" cm="1">
        <f t="array" ref="DQ85">SUMPRODUCT(--(Data!$B$143:$AGQ$143&lt;&gt;"")*(Data!B100:AGQ100&lt;&gt;""))</f>
        <v>0</v>
      </c>
      <c r="DR85" s="2" cm="1">
        <f t="array" ref="DR85">SUMPRODUCT(--(Data!$B$144:$AGQ$144&lt;&gt;"")*(Data!B100:AGQ100&lt;&gt;""))</f>
        <v>0</v>
      </c>
      <c r="DS85" s="2" cm="1">
        <f t="array" ref="DS85">SUMPRODUCT(--(Data!$B$145:$AGQ$145&lt;&gt;"")*(Data!B100:AGQ100&lt;&gt;""))</f>
        <v>0</v>
      </c>
      <c r="DT85" s="2" cm="1">
        <f t="array" ref="DT85">SUMPRODUCT(--(Data!$B$146:$AGQ$146&lt;&gt;"")*(Data!B100:AGQ100&lt;&gt;""))</f>
        <v>0</v>
      </c>
      <c r="DU85" s="2" cm="1">
        <f t="array" ref="DU85">SUMPRODUCT(--(Data!$B$147:$AGQ$147&lt;&gt;"")*(Data!B100:AGQ100&lt;&gt;""))</f>
        <v>0</v>
      </c>
      <c r="DV85" s="2" cm="1">
        <f t="array" ref="DV85">SUMPRODUCT(--(Data!$B$148:$AGQ$148&lt;&gt;"")*(Data!B100:AGQ100&lt;&gt;""))</f>
        <v>0</v>
      </c>
      <c r="DW85" s="2" cm="1">
        <f t="array" ref="DW85">SUMPRODUCT(--(Data!$B$149:$AGQ$149&lt;&gt;"")*(Data!B100:AGQ100&lt;&gt;""))</f>
        <v>0</v>
      </c>
      <c r="DX85" s="2" cm="1">
        <f t="array" ref="DX85">SUMPRODUCT(--(Data!$B$150:$AGQ$150&lt;&gt;"")*(Data!B100:AGQ100&lt;&gt;""))</f>
        <v>0</v>
      </c>
      <c r="DY85" s="2" cm="1">
        <f t="array" ref="DY85">SUMPRODUCT(--(Data!$B$151:$AGQ$151&lt;&gt;"")*(Data!B100:AGQ100&lt;&gt;""))</f>
        <v>0</v>
      </c>
      <c r="DZ85" s="2" cm="1">
        <f t="array" ref="DZ85">SUMPRODUCT(--(Data!$B$152:$AGQ$152&lt;&gt;"")*(Data!B100:AGQ100&lt;&gt;""))</f>
        <v>0</v>
      </c>
      <c r="EA85" s="2" cm="1">
        <f t="array" ref="EA85">SUMPRODUCT(--(Data!$B$153:$AGQ$153&lt;&gt;"")*(Data!B100:AGQ100&lt;&gt;""))</f>
        <v>0</v>
      </c>
      <c r="EB85" s="2" cm="1">
        <f t="array" ref="EB85">SUMPRODUCT(--(Data!$B$154:$AGQ$154&lt;&gt;"")*(Data!B100:AGQ100&lt;&gt;""))</f>
        <v>0</v>
      </c>
      <c r="EC85" s="2" cm="1">
        <f t="array" ref="EC85">SUMPRODUCT(--(Data!$B$155:$AGQ$155&lt;&gt;"")*(Data!B100:AGQ100&lt;&gt;""))</f>
        <v>0</v>
      </c>
      <c r="ED85" s="2" cm="1">
        <f t="array" ref="ED85">SUMPRODUCT(--(Data!$B$156:$AGQ$156&lt;&gt;"")*(Data!B100:AGQ100&lt;&gt;""))</f>
        <v>0</v>
      </c>
      <c r="EE85" s="2" cm="1">
        <f t="array" ref="EE85">SUMPRODUCT(--(Data!$B$157:$AGQ$157&lt;&gt;"")*(Data!B100:AGQ100&lt;&gt;""))</f>
        <v>0</v>
      </c>
      <c r="EF85" s="2" cm="1">
        <f t="array" ref="EF85">SUMPRODUCT(--(Data!$B$158:$AGQ$158&lt;&gt;"")*(Data!B100:AGQ100&lt;&gt;""))</f>
        <v>0</v>
      </c>
      <c r="EG85" s="2" cm="1">
        <f t="array" ref="EG85">SUMPRODUCT(--(Data!$B$159:$AGQ$159&lt;&gt;"")*(Data!B100:AGQ100&lt;&gt;""))</f>
        <v>0</v>
      </c>
      <c r="EH85" s="2" cm="1">
        <f t="array" ref="EH85">SUMPRODUCT(--(Data!$B$160:$AGQ$160&lt;&gt;"")*(Data!B100:AGQ100&lt;&gt;""))</f>
        <v>0</v>
      </c>
      <c r="EI85" s="2" cm="1">
        <f t="array" ref="EI85">SUMPRODUCT(--(Data!$B$161:$AGQ$161&lt;&gt;"")*(Data!B100:AGQ100&lt;&gt;""))</f>
        <v>0</v>
      </c>
      <c r="EJ85" s="2" cm="1">
        <f t="array" ref="EJ85">SUMPRODUCT(--(Data!$B$162:$AGQ$162&lt;&gt;"")*(Data!B100:AGQ100&lt;&gt;""))</f>
        <v>0</v>
      </c>
      <c r="EK85" s="2" cm="1">
        <f t="array" ref="EK85">SUMPRODUCT(--(Data!$B$163:$AGQ$163&lt;&gt;"")*(Data!B100:AGQ100&lt;&gt;""))</f>
        <v>0</v>
      </c>
      <c r="EL85" s="2" cm="1">
        <f t="array" ref="EL85">SUMPRODUCT(--(Data!$B$164:$AGQ$164&lt;&gt;"")*(Data!B100:AGQ100&lt;&gt;""))</f>
        <v>0</v>
      </c>
      <c r="EM85" s="2" cm="1">
        <f t="array" ref="EM85">SUMPRODUCT(--(Data!$B$165:$AGQ$165&lt;&gt;"")*(Data!B100:AGQ100&lt;&gt;""))</f>
        <v>0</v>
      </c>
      <c r="EN85" s="2" cm="1">
        <f t="array" ref="EN85">SUMPRODUCT(--(Data!$B$166:$AGQ$166&lt;&gt;"")*(Data!B100:AGQ100&lt;&gt;""))</f>
        <v>0</v>
      </c>
      <c r="EU85" s="2" t="str">
        <f t="shared" si="4"/>
        <v>DM-SLAM</v>
      </c>
      <c r="EV85" s="2">
        <f t="shared" si="5"/>
        <v>9</v>
      </c>
    </row>
    <row r="86" spans="1:152" x14ac:dyDescent="0.25">
      <c r="A86" s="1" t="str">
        <f>Data!A101</f>
        <v>A-LOAM</v>
      </c>
      <c r="B86" s="12" t="s">
        <v>534</v>
      </c>
      <c r="C86" s="2" cm="1">
        <f t="array" ref="C86">SUMPRODUCT(--(Data!$B$25:$AGQ$25&lt;&gt;"")*(Data!B101:AGQ101&lt;&gt;""))</f>
        <v>0</v>
      </c>
      <c r="D86" s="2" cm="1">
        <f t="array" ref="D86">SUMPRODUCT(--(Data!$B$26:$AGQ$26&lt;&gt;"")*(Data!B101:AGQ101&lt;&gt;""))</f>
        <v>0</v>
      </c>
      <c r="E86" s="2" cm="1">
        <f t="array" ref="E86">SUMPRODUCT(--(Data!$B$27:$AGQ$27&lt;&gt;"")*(Data!B101:AGQ101&lt;&gt;""))</f>
        <v>0</v>
      </c>
      <c r="F86" s="2" cm="1">
        <f t="array" ref="F86">SUMPRODUCT(--(Data!$B$28:$AGQ$28&lt;&gt;"")*(Data!B101:AGQ101&lt;&gt;""))</f>
        <v>0</v>
      </c>
      <c r="G86" s="2" cm="1">
        <f t="array" ref="G86">SUMPRODUCT(--(Data!$B$29:$AGQ$29&lt;&gt;"")*(Data!B101:AGQ101&lt;&gt;""))</f>
        <v>0</v>
      </c>
      <c r="H86" s="2" cm="1">
        <f t="array" ref="H86">SUMPRODUCT(--(Data!$B$30:$AGQ$30&lt;&gt;"")*(Data!B101:AGQ101&lt;&gt;""))</f>
        <v>0</v>
      </c>
      <c r="I86" s="2" cm="1">
        <f t="array" ref="I86">SUMPRODUCT(--(Data!$B$31:$AGQ$31&lt;&gt;"")*(Data!B101:AGQ101&lt;&gt;""))</f>
        <v>0</v>
      </c>
      <c r="J86" s="2" cm="1">
        <f t="array" ref="J86">SUMPRODUCT(--(Data!$B$32:$AGQ$32&lt;&gt;"")*(Data!B101:AGQ101&lt;&gt;""))</f>
        <v>0</v>
      </c>
      <c r="K86" s="2" cm="1">
        <f t="array" ref="K86">SUMPRODUCT(--(Data!$B$33:$AGQ$33&lt;&gt;"")*(Data!B101:AGQ101&lt;&gt;""))</f>
        <v>0</v>
      </c>
      <c r="L86" s="2" cm="1">
        <f t="array" ref="L86">SUMPRODUCT(--(Data!$B$34:$AGQ$34&lt;&gt;"")*(Data!B101:AGQ101&lt;&gt;""))</f>
        <v>0</v>
      </c>
      <c r="M86" s="2" cm="1">
        <f t="array" ref="M86">SUMPRODUCT(--(Data!$B$35:$AGQ$35&lt;&gt;"")*(Data!B101:AGQ101&lt;&gt;""))</f>
        <v>0</v>
      </c>
      <c r="N86" s="2" cm="1">
        <f t="array" ref="N86">SUMPRODUCT(--(Data!$B$36:$AGQ$36&lt;&gt;"")*(Data!B101:AGQ101&lt;&gt;""))</f>
        <v>0</v>
      </c>
      <c r="O86" s="2" cm="1">
        <f t="array" ref="O86">SUMPRODUCT(--(Data!$B$37:$AGQ$37&lt;&gt;"")*(Data!B101:AGQ101&lt;&gt;""))</f>
        <v>0</v>
      </c>
      <c r="P86" s="2" cm="1">
        <f t="array" ref="P86">SUMPRODUCT(--(Data!$B$38:$AGQ$38&lt;&gt;"")*(Data!B101:AGQ101&lt;&gt;""))</f>
        <v>0</v>
      </c>
      <c r="Q86" s="2" cm="1">
        <f t="array" ref="Q86">SUMPRODUCT(--(Data!$B$39:$AGQ$39&lt;&gt;"")*(Data!B101:AGQ101&lt;&gt;""))</f>
        <v>0</v>
      </c>
      <c r="R86" s="2" cm="1">
        <f t="array" ref="R86">SUMPRODUCT(--(Data!$B$40:$AGQ$40&lt;&gt;"")*(Data!B101:AGQ101&lt;&gt;""))</f>
        <v>0</v>
      </c>
      <c r="S86" s="2" cm="1">
        <f t="array" ref="S86">SUMPRODUCT(--(Data!$B$41:$AGQ$41&lt;&gt;"")*(Data!B101:AGQ101&lt;&gt;""))</f>
        <v>0</v>
      </c>
      <c r="T86" s="2" cm="1">
        <f t="array" ref="T86">SUMPRODUCT(--(Data!$B$42:$AGQ$42&lt;&gt;"")*(Data!B101:AGQ101&lt;&gt;""))</f>
        <v>0</v>
      </c>
      <c r="U86" s="2" cm="1">
        <f t="array" ref="U86">SUMPRODUCT(--(Data!$B$43:$AGQ$43&lt;&gt;"")*(Data!B101:AGQ101&lt;&gt;""))</f>
        <v>17</v>
      </c>
      <c r="V86" s="2" cm="1">
        <f t="array" ref="V86">SUMPRODUCT(--(Data!$B$44:$AGQ$44&lt;&gt;"")*(Data!B101:AGQ101&lt;&gt;""))</f>
        <v>0</v>
      </c>
      <c r="W86" s="2" cm="1">
        <f t="array" ref="W86">SUMPRODUCT(--(Data!$B$45:$AGQ$45&lt;&gt;"")*(Data!B101:AGQ101&lt;&gt;""))</f>
        <v>0</v>
      </c>
      <c r="X86" s="2" cm="1">
        <f t="array" ref="X86">SUMPRODUCT(--(Data!$B$46:$AGQ$46&lt;&gt;"")*(Data!B101:AGQ101&lt;&gt;""))</f>
        <v>0</v>
      </c>
      <c r="Y86" s="2" cm="1">
        <f t="array" ref="Y86">SUMPRODUCT(--(Data!$B$47:$AGQ$47&lt;&gt;"")*(Data!B101:AGQ101&lt;&gt;""))</f>
        <v>0</v>
      </c>
      <c r="Z86" s="2" cm="1">
        <f t="array" ref="Z86">SUMPRODUCT(--(Data!$B$48:$AGQ$48&lt;&gt;"")*(Data!B101:AGQ101&lt;&gt;""))</f>
        <v>0</v>
      </c>
      <c r="AA86" s="2" cm="1">
        <f t="array" ref="AA86">SUMPRODUCT(--(Data!$B$49:$AGQ$49&lt;&gt;"")*(Data!B101:AGQ101&lt;&gt;""))</f>
        <v>0</v>
      </c>
      <c r="AB86" s="2" cm="1">
        <f t="array" ref="AB86">SUMPRODUCT(--(Data!$B$50:$AGQ$50&lt;&gt;"")*(Data!B101:AGQ101&lt;&gt;""))</f>
        <v>0</v>
      </c>
      <c r="AC86" s="2" cm="1">
        <f t="array" ref="AC86">SUMPRODUCT(--(Data!$B$51:$AGQ$51&lt;&gt;"")*(Data!B101:AGQ101&lt;&gt;""))</f>
        <v>0</v>
      </c>
      <c r="AD86" s="2" cm="1">
        <f t="array" ref="AD86">SUMPRODUCT(--(Data!$B$52:$AGQ$52&lt;&gt;"")*(Data!B101:AGQ101&lt;&gt;""))</f>
        <v>0</v>
      </c>
      <c r="AE86" s="2" cm="1">
        <f t="array" ref="AE86">SUMPRODUCT(--(Data!$B$53:$AGQ$53&lt;&gt;"")*(Data!B101:AGQ101&lt;&gt;""))</f>
        <v>0</v>
      </c>
      <c r="AF86" s="2" cm="1">
        <f t="array" ref="AF86">SUMPRODUCT(--(Data!$B$54:$AGQ$54&lt;&gt;"")*(Data!B101:AGQ101&lt;&gt;""))</f>
        <v>0</v>
      </c>
      <c r="AG86" s="2" cm="1">
        <f t="array" ref="AG86">SUMPRODUCT(--(Data!$B$55:$AGQ$55&lt;&gt;"")*(Data!B101:AGQ101&lt;&gt;""))</f>
        <v>0</v>
      </c>
      <c r="AH86" s="2" cm="1">
        <f t="array" ref="AH86">SUMPRODUCT(--(Data!$B$56:$AGQ$56&lt;&gt;"")*(Data!B101:AGQ101&lt;&gt;""))</f>
        <v>9</v>
      </c>
      <c r="AI86" s="2" cm="1">
        <f t="array" ref="AI86">SUMPRODUCT(--(Data!$B$57:$AGQ$57&lt;&gt;"")*(Data!B101:AGQ101&lt;&gt;""))</f>
        <v>51</v>
      </c>
      <c r="AJ86" s="2" cm="1">
        <f t="array" ref="AJ86">SUMPRODUCT(--(Data!$B$58:$AGQ$58&lt;&gt;"")*(Data!B101:AGQ101&lt;&gt;""))</f>
        <v>9</v>
      </c>
      <c r="AK86" s="2" cm="1">
        <f t="array" ref="AK86">SUMPRODUCT(--(Data!$B$59:$AGQ$59&lt;&gt;"")*(Data!B101:AGQ101&lt;&gt;""))</f>
        <v>0</v>
      </c>
      <c r="AL86" s="2" cm="1">
        <f t="array" ref="AL86">SUMPRODUCT(--(Data!$B$60:$AGQ$60&lt;&gt;"")*(Data!B101:AGQ101&lt;&gt;""))</f>
        <v>0</v>
      </c>
      <c r="AM86" s="2" cm="1">
        <f t="array" ref="AM86">SUMPRODUCT(--(Data!$B$61:$AGQ$61&lt;&gt;"")*(Data!B101:AGQ101&lt;&gt;""))</f>
        <v>0</v>
      </c>
      <c r="AN86" s="2" cm="1">
        <f t="array" ref="AN86">SUMPRODUCT(--(Data!$B$62:$AGQ$62&lt;&gt;"")*(Data!B101:AGQ101&lt;&gt;""))</f>
        <v>0</v>
      </c>
      <c r="AO86" s="2" cm="1">
        <f t="array" ref="AO86">SUMPRODUCT(--(Data!$B$63:$AGQ$63&lt;&gt;"")*(Data!B101:AGQ101&lt;&gt;""))</f>
        <v>0</v>
      </c>
      <c r="AP86" s="2" cm="1">
        <f t="array" ref="AP86">SUMPRODUCT(--(Data!$B$64:$AGQ$64&lt;&gt;"")*(Data!B101:AGQ101&lt;&gt;""))</f>
        <v>0</v>
      </c>
      <c r="AQ86" s="2" cm="1">
        <f t="array" ref="AQ86">SUMPRODUCT(--(Data!$B$65:$AGQ$65&lt;&gt;"")*(Data!B101:AGQ101&lt;&gt;""))</f>
        <v>0</v>
      </c>
      <c r="AR86" s="2" cm="1">
        <f t="array" ref="AR86">SUMPRODUCT(--(Data!$B$66:$AGQ$66&lt;&gt;"")*(Data!B101:AGQ101&lt;&gt;""))</f>
        <v>0</v>
      </c>
      <c r="AS86" s="2" cm="1">
        <f t="array" ref="AS86">SUMPRODUCT(--(Data!$B$67:$AGQ$67&lt;&gt;"")*(Data!B101:AGQ101&lt;&gt;""))</f>
        <v>0</v>
      </c>
      <c r="AT86" s="2" cm="1">
        <f t="array" ref="AT86">SUMPRODUCT(--(Data!$B$68:$AGQ$68&lt;&gt;"")*(Data!B101:AGQ101&lt;&gt;""))</f>
        <v>0</v>
      </c>
      <c r="AU86" s="2" cm="1">
        <f t="array" ref="AU86">SUMPRODUCT(--(Data!$B$69:$AGQ$69&lt;&gt;"")*(Data!B101:AGQ101&lt;&gt;""))</f>
        <v>0</v>
      </c>
      <c r="AV86" s="2" cm="1">
        <f t="array" ref="AV86">SUMPRODUCT(--(Data!$B$70:$AGQ$70&lt;&gt;"")*(Data!B101:AGQ101&lt;&gt;""))</f>
        <v>0</v>
      </c>
      <c r="AW86" s="2" cm="1">
        <f t="array" ref="AW86">SUMPRODUCT(--(Data!$B$71:$AGQ$71&lt;&gt;"")*(Data!B101:AGQ101&lt;&gt;""))</f>
        <v>0</v>
      </c>
      <c r="AX86" s="2" cm="1">
        <f t="array" ref="AX86">SUMPRODUCT(--(Data!$B$72:$AGQ$72&lt;&gt;"")*(Data!B101:AGQ101&lt;&gt;""))</f>
        <v>0</v>
      </c>
      <c r="AY86" s="2" cm="1">
        <f t="array" ref="AY86">SUMPRODUCT(--(Data!$B$73:$AGQ$73&lt;&gt;"")*(Data!B101:AGQ101&lt;&gt;""))</f>
        <v>0</v>
      </c>
      <c r="AZ86" s="2" cm="1">
        <f t="array" ref="AZ86">SUMPRODUCT(--(Data!$B$74:$AGQ$74&lt;&gt;"")*(Data!B101:AGQ101&lt;&gt;""))</f>
        <v>0</v>
      </c>
      <c r="BA86" s="2" cm="1">
        <f t="array" ref="BA86">SUMPRODUCT(--(Data!$B$75:$AGQ$75&lt;&gt;"")*(Data!B101:AGQ101&lt;&gt;""))</f>
        <v>0</v>
      </c>
      <c r="BB86" s="2" cm="1">
        <f t="array" ref="BB86">SUMPRODUCT(--(Data!$B$76:$AGQ$76&lt;&gt;"")*(Data!B101:AGQ101&lt;&gt;""))</f>
        <v>0</v>
      </c>
      <c r="BC86" s="2" cm="1">
        <f t="array" ref="BC86">SUMPRODUCT(--(Data!$B$77:$AGQ$77&lt;&gt;"")*(Data!B101:AGQ101&lt;&gt;""))</f>
        <v>0</v>
      </c>
      <c r="BD86" s="2" cm="1">
        <f t="array" ref="BD86">SUMPRODUCT(--(Data!$B$78:$AGQ$78&lt;&gt;"")*(Data!B101:AGQ101&lt;&gt;""))</f>
        <v>0</v>
      </c>
      <c r="BE86" s="2" cm="1">
        <f t="array" ref="BE86">SUMPRODUCT(--(Data!$B$79:$AGQ$79&lt;&gt;"")*(Data!B101:AGQ101&lt;&gt;""))</f>
        <v>0</v>
      </c>
      <c r="BF86" s="2" cm="1">
        <f t="array" ref="BF86">SUMPRODUCT(--(Data!$B$80:$AGQ$80&lt;&gt;"")*(Data!B101:AGQ101&lt;&gt;""))</f>
        <v>0</v>
      </c>
      <c r="BG86" s="2" cm="1">
        <f t="array" ref="BG86">SUMPRODUCT(--(Data!$B$81:$AGQ$81&lt;&gt;"")*(Data!B101:AGQ101&lt;&gt;""))</f>
        <v>0</v>
      </c>
      <c r="BH86" s="2" cm="1">
        <f t="array" ref="BH86">SUMPRODUCT(--(Data!$B$82:$AGQ$82&lt;&gt;"")*(Data!B101:AGQ101&lt;&gt;""))</f>
        <v>0</v>
      </c>
      <c r="BI86" s="2" cm="1">
        <f t="array" ref="BI86">SUMPRODUCT(--(Data!$B$83:$AGQ$83&lt;&gt;"")*(Data!B101:AGQ101&lt;&gt;""))</f>
        <v>0</v>
      </c>
      <c r="BJ86" s="2" cm="1">
        <f t="array" ref="BJ86">SUMPRODUCT(--(Data!$B$84:$AGQ$84&lt;&gt;"")*(Data!B101:AGQ101&lt;&gt;""))</f>
        <v>0</v>
      </c>
      <c r="BK86" s="2" cm="1">
        <f t="array" ref="BK86">SUMPRODUCT(--(Data!$B$85:$AGQ$85&lt;&gt;"")*(Data!B101:AGQ101&lt;&gt;""))</f>
        <v>0</v>
      </c>
      <c r="BL86" s="2" cm="1">
        <f t="array" ref="BL86">SUMPRODUCT(--(Data!$B$86:$AGQ$86&lt;&gt;"")*(Data!B101:AGQ101&lt;&gt;""))</f>
        <v>0</v>
      </c>
      <c r="BM86" s="2" cm="1">
        <f t="array" ref="BM86">SUMPRODUCT(--(Data!$B$87:$AGQ$87&lt;&gt;"")*(Data!B101:AGQ101&lt;&gt;""))</f>
        <v>0</v>
      </c>
      <c r="BN86" s="2" cm="1">
        <f t="array" ref="BN86">SUMPRODUCT(--(Data!$B$88:$AGQ$88&lt;&gt;"")*(Data!B101:AGQ101&lt;&gt;""))</f>
        <v>0</v>
      </c>
      <c r="BO86" s="2" cm="1">
        <f t="array" ref="BO86">SUMPRODUCT(--(Data!$B$89:$AGQ$89&lt;&gt;"")*(Data!B101:AGQ101&lt;&gt;""))</f>
        <v>0</v>
      </c>
      <c r="BP86" s="2" cm="1">
        <f t="array" ref="BP86">SUMPRODUCT(--(Data!$B$90:$AGQ$90&lt;&gt;"")*(Data!B101:AGQ101&lt;&gt;""))</f>
        <v>0</v>
      </c>
      <c r="BQ86" s="2" cm="1">
        <f t="array" ref="BQ86">SUMPRODUCT(--(Data!$B$91:$AGQ$91&lt;&gt;"")*(Data!B101:AGQ101&lt;&gt;""))</f>
        <v>0</v>
      </c>
      <c r="BR86" s="2" cm="1">
        <f t="array" ref="BR86">SUMPRODUCT(--(Data!$B$92:$AGQ$92&lt;&gt;"")*(Data!B101:AGQ101&lt;&gt;""))</f>
        <v>0</v>
      </c>
      <c r="BS86" s="2" cm="1">
        <f t="array" ref="BS86">SUMPRODUCT(--(Data!$B$93:$AGQ$93&lt;&gt;"")*(Data!B101:AGQ101&lt;&gt;""))</f>
        <v>0</v>
      </c>
      <c r="BT86" s="2" cm="1">
        <f t="array" ref="BT86">SUMPRODUCT(--(Data!$B$94:$AGQ$94&lt;&gt;"")*(Data!B101:AGQ101&lt;&gt;""))</f>
        <v>0</v>
      </c>
      <c r="BU86" s="2" cm="1">
        <f t="array" ref="BU86">SUMPRODUCT(--(Data!$B$95:$AGQ$95&lt;&gt;"")*(Data!B101:AGQ101&lt;&gt;""))</f>
        <v>0</v>
      </c>
      <c r="BV86" s="2" cm="1">
        <f t="array" ref="BV86">SUMPRODUCT(--(Data!$B$96:$AGQ$96&lt;&gt;"")*(Data!B101:AGQ101&lt;&gt;""))</f>
        <v>0</v>
      </c>
      <c r="BW86" s="2" cm="1">
        <f t="array" ref="BW86">SUMPRODUCT(--(Data!$B$97:$AGQ$97&lt;&gt;"")*(Data!B101:AGQ101&lt;&gt;""))</f>
        <v>0</v>
      </c>
      <c r="BX86" s="2" cm="1">
        <f t="array" ref="BX86">SUMPRODUCT(--(Data!$B$98:$AGQ$98&lt;&gt;"")*(Data!B101:AGQ101&lt;&gt;""))</f>
        <v>0</v>
      </c>
      <c r="BY86" s="2" cm="1">
        <f t="array" ref="BY86">SUMPRODUCT(--(Data!$B$99:$AGQ$99&lt;&gt;"")*(Data!B101:AGQ101&lt;&gt;""))</f>
        <v>0</v>
      </c>
      <c r="BZ86" s="2" cm="1">
        <f t="array" ref="BZ86">SUMPRODUCT(--(Data!$B$100:$AGQ$100&lt;&gt;"")*(Data!B101:AGQ101&lt;&gt;""))</f>
        <v>0</v>
      </c>
      <c r="CA86" s="208"/>
      <c r="CB86" s="2" cm="1">
        <f t="array" ref="CB86">SUMPRODUCT(--(Data!$B$102:$AGQ$102&lt;&gt;"")*(Data!B101:AGQ101&lt;&gt;""))</f>
        <v>22</v>
      </c>
      <c r="CC86" s="2" cm="1">
        <f t="array" ref="CC86">SUMPRODUCT(--(Data!$B$103:$AGQ$103&lt;&gt;"")*(Data!B101:AGQ101&lt;&gt;""))</f>
        <v>0</v>
      </c>
      <c r="CD86" s="2" cm="1">
        <f t="array" ref="CD86">SUMPRODUCT(--(Data!$B$104:$AGQ$104&lt;&gt;"")*(Data!B101:AGQ101&lt;&gt;""))</f>
        <v>4</v>
      </c>
      <c r="CE86" s="2" cm="1">
        <f t="array" ref="CE86">SUMPRODUCT(--(Data!$B$105:$AGQ$105&lt;&gt;"")*(Data!B101:AGQ101&lt;&gt;""))</f>
        <v>42</v>
      </c>
      <c r="CF86" s="2" cm="1">
        <f t="array" ref="CF86">SUMPRODUCT(--(Data!$B$106:$AGQ$106&lt;&gt;"")*(Data!B101:AGQ101&lt;&gt;""))</f>
        <v>9</v>
      </c>
      <c r="CG86" s="2" cm="1">
        <f t="array" ref="CG86">SUMPRODUCT(--(Data!$B$107:$AGQ$107&lt;&gt;"")*(Data!B101:AGQ101&lt;&gt;""))</f>
        <v>9</v>
      </c>
      <c r="CH86" s="2" cm="1">
        <f t="array" ref="CH86">SUMPRODUCT(--(Data!$B$108:$AGQ$108&lt;&gt;"")*(Data!B101:AGQ101&lt;&gt;""))</f>
        <v>9</v>
      </c>
      <c r="CI86" s="2" cm="1">
        <f t="array" ref="CI86">SUMPRODUCT(--(Data!$B$109:$AGQ$109&lt;&gt;"")*(Data!B101:AGQ101&lt;&gt;""))</f>
        <v>9</v>
      </c>
      <c r="CJ86" s="2" cm="1">
        <f t="array" ref="CJ86">SUMPRODUCT(--(Data!$B$110:$AGQ$110&lt;&gt;"")*(Data!B101:AGQ101&lt;&gt;""))</f>
        <v>9</v>
      </c>
      <c r="CK86" s="2" cm="1">
        <f t="array" ref="CK86">SUMPRODUCT(--(Data!$B$111:$AGQ$111&lt;&gt;"")*(Data!B101:AGQ101&lt;&gt;""))</f>
        <v>11</v>
      </c>
      <c r="CL86" s="2" cm="1">
        <f t="array" ref="CL86">SUMPRODUCT(--(Data!$B$112:$AGQ$112&lt;&gt;"")*(Data!B101:AGQ101&lt;&gt;""))</f>
        <v>11</v>
      </c>
      <c r="CM86" s="2" cm="1">
        <f t="array" ref="CM86">SUMPRODUCT(--(Data!$B$113:$AGQ$113&lt;&gt;"")*(Data!B101:AGQ101&lt;&gt;""))</f>
        <v>0</v>
      </c>
      <c r="CN86" s="2" cm="1">
        <f t="array" ref="CN86">SUMPRODUCT(--(Data!$B$114:$AGQ$114&lt;&gt;"")*(Data!B101:AGQ101&lt;&gt;""))</f>
        <v>0</v>
      </c>
      <c r="CO86" s="2" cm="1">
        <f t="array" ref="CO86">SUMPRODUCT(--(Data!$B$115:$AGQ$115&lt;&gt;"")*(Data!B101:AGQ101&lt;&gt;""))</f>
        <v>0</v>
      </c>
      <c r="CP86" s="2" cm="1">
        <f t="array" ref="CP86">SUMPRODUCT(--(Data!$B$116:$AGQ$116&lt;&gt;"")*(Data!B101:AGQ101&lt;&gt;""))</f>
        <v>0</v>
      </c>
      <c r="CQ86" s="2" cm="1">
        <f t="array" ref="CQ86">SUMPRODUCT(--(Data!$B$117:$AGQ$117&lt;&gt;"")*(Data!B101:AGQ101&lt;&gt;""))</f>
        <v>0</v>
      </c>
      <c r="CR86" s="2" cm="1">
        <f t="array" ref="CR86">SUMPRODUCT(--(Data!$B$118:$AGQ$118&lt;&gt;"")*(Data!B101:AGQ101&lt;&gt;""))</f>
        <v>0</v>
      </c>
      <c r="CS86" s="2" cm="1">
        <f t="array" ref="CS86">SUMPRODUCT(--(Data!$B$119:$AGQ$119&lt;&gt;"")*(Data!B101:AGQ101&lt;&gt;""))</f>
        <v>0</v>
      </c>
      <c r="CT86" s="2" cm="1">
        <f t="array" ref="CT86">SUMPRODUCT(--(Data!$B$120:$AGQ$120&lt;&gt;"")*(Data!B101:AGQ101&lt;&gt;""))</f>
        <v>0</v>
      </c>
      <c r="CU86" s="2" cm="1">
        <f t="array" ref="CU86">SUMPRODUCT(--(Data!$B$121:$AGQ$121&lt;&gt;"")*(Data!B101:AGQ101&lt;&gt;""))</f>
        <v>0</v>
      </c>
      <c r="CV86" s="2" cm="1">
        <f t="array" ref="CV86">SUMPRODUCT(--(Data!$B$122:$AGQ$122&lt;&gt;"")*(Data!B101:AGQ101&lt;&gt;""))</f>
        <v>0</v>
      </c>
      <c r="CW86" s="2" cm="1">
        <f t="array" ref="CW86">SUMPRODUCT(--(Data!$B$123:$AGQ$123&lt;&gt;"")*(Data!B101:AGQ101&lt;&gt;""))</f>
        <v>0</v>
      </c>
      <c r="CX86" s="2" cm="1">
        <f t="array" ref="CX86">SUMPRODUCT(--(Data!$B$124:$AGQ$124&lt;&gt;"")*(Data!B101:AGQ101&lt;&gt;""))</f>
        <v>0</v>
      </c>
      <c r="CY86" s="2" cm="1">
        <f t="array" ref="CY86">SUMPRODUCT(--(Data!$B$125:$AGQ$125&lt;&gt;"")*(Data!B101:AGQ101&lt;&gt;""))</f>
        <v>0</v>
      </c>
      <c r="CZ86" s="2" cm="1">
        <f t="array" ref="CZ86">SUMPRODUCT(--(Data!$B$126:$AGQ$126&lt;&gt;"")*(Data!B101:AGQ101&lt;&gt;""))</f>
        <v>0</v>
      </c>
      <c r="DA86" s="2" cm="1">
        <f t="array" ref="DA86">SUMPRODUCT(--(Data!$B$127:$AGQ$127&lt;&gt;"")*(Data!B101:AGQ101&lt;&gt;""))</f>
        <v>0</v>
      </c>
      <c r="DB86" s="2" cm="1">
        <f t="array" ref="DB86">SUMPRODUCT(--(Data!$B$128:$AGQ$128&lt;&gt;"")*(Data!B101:AGQ101&lt;&gt;""))</f>
        <v>0</v>
      </c>
      <c r="DC86" s="2" cm="1">
        <f t="array" ref="DC86">SUMPRODUCT(--(Data!$B$129:$AGQ$129&lt;&gt;"")*(Data!B101:AGQ101&lt;&gt;""))</f>
        <v>0</v>
      </c>
      <c r="DD86" s="2" cm="1">
        <f t="array" ref="DD86">SUMPRODUCT(--(Data!$B$130:$AGQ$130&lt;&gt;"")*(Data!B101:AGQ101&lt;&gt;""))</f>
        <v>0</v>
      </c>
      <c r="DE86" s="2" cm="1">
        <f t="array" ref="DE86">SUMPRODUCT(--(Data!$B$131:$AGQ$131&lt;&gt;"")*(Data!B101:AGQ101&lt;&gt;""))</f>
        <v>5</v>
      </c>
      <c r="DF86" s="2" cm="1">
        <f t="array" ref="DF86">SUMPRODUCT(--(Data!$B$132:$AGQ$132&lt;&gt;"")*(Data!B101:AGQ101&lt;&gt;""))</f>
        <v>0</v>
      </c>
      <c r="DG86" s="2" cm="1">
        <f t="array" ref="DG86">SUMPRODUCT(--(Data!$B$133:$AGQ$133&lt;&gt;"")*(Data!B101:AGQ101&lt;&gt;""))</f>
        <v>0</v>
      </c>
      <c r="DH86" s="2" cm="1">
        <f t="array" ref="DH86">SUMPRODUCT(--(Data!$B$134:$AGQ$134&lt;&gt;"")*(Data!B101:AGQ101&lt;&gt;""))</f>
        <v>21</v>
      </c>
      <c r="DI86" s="2" cm="1">
        <f t="array" ref="DI86">SUMPRODUCT(--(Data!$B$135:$AGQ$135&lt;&gt;"")*(Data!B101:AGQ101&lt;&gt;""))</f>
        <v>0</v>
      </c>
      <c r="DJ86" s="2" cm="1">
        <f t="array" ref="DJ86">SUMPRODUCT(--(Data!$B$136:$AGQ$136&lt;&gt;"")*(Data!B101:AGQ101&lt;&gt;""))</f>
        <v>0</v>
      </c>
      <c r="DK86" s="2" cm="1">
        <f t="array" ref="DK86">SUMPRODUCT(--(Data!$B$137:$AGQ$137&lt;&gt;"")*(Data!B101:AGQ101&lt;&gt;""))</f>
        <v>0</v>
      </c>
      <c r="DL86" s="2" cm="1">
        <f t="array" ref="DL86">SUMPRODUCT(--(Data!$B$138:$AGQ$138&lt;&gt;"")*(Data!B101:AGQ101&lt;&gt;""))</f>
        <v>0</v>
      </c>
      <c r="DM86" s="2" cm="1">
        <f t="array" ref="DM86">SUMPRODUCT(--(Data!$B$139:$AGQ$139&lt;&gt;"")*(Data!B101:AGQ101&lt;&gt;""))</f>
        <v>0</v>
      </c>
      <c r="DN86" s="2" cm="1">
        <f t="array" ref="DN86">SUMPRODUCT(--(Data!$B$140:$AGQ$140&lt;&gt;"")*(Data!B101:AGQ101&lt;&gt;""))</f>
        <v>0</v>
      </c>
      <c r="DO86" s="2" cm="1">
        <f t="array" ref="DO86">SUMPRODUCT(--(Data!$B$141:$AGQ$141&lt;&gt;"")*(Data!B101:AGQ101&lt;&gt;""))</f>
        <v>0</v>
      </c>
      <c r="DP86" s="2" cm="1">
        <f t="array" ref="DP86">SUMPRODUCT(--(Data!$B$142:$AGQ$142&lt;&gt;"")*(Data!B101:AGQ101&lt;&gt;""))</f>
        <v>0</v>
      </c>
      <c r="DQ86" s="2" cm="1">
        <f t="array" ref="DQ86">SUMPRODUCT(--(Data!$B$143:$AGQ$143&lt;&gt;"")*(Data!B101:AGQ101&lt;&gt;""))</f>
        <v>0</v>
      </c>
      <c r="DR86" s="2" cm="1">
        <f t="array" ref="DR86">SUMPRODUCT(--(Data!$B$144:$AGQ$144&lt;&gt;"")*(Data!B101:AGQ101&lt;&gt;""))</f>
        <v>0</v>
      </c>
      <c r="DS86" s="2" cm="1">
        <f t="array" ref="DS86">SUMPRODUCT(--(Data!$B$145:$AGQ$145&lt;&gt;"")*(Data!B101:AGQ101&lt;&gt;""))</f>
        <v>0</v>
      </c>
      <c r="DT86" s="2" cm="1">
        <f t="array" ref="DT86">SUMPRODUCT(--(Data!$B$146:$AGQ$146&lt;&gt;"")*(Data!B101:AGQ101&lt;&gt;""))</f>
        <v>0</v>
      </c>
      <c r="DU86" s="2" cm="1">
        <f t="array" ref="DU86">SUMPRODUCT(--(Data!$B$147:$AGQ$147&lt;&gt;"")*(Data!B101:AGQ101&lt;&gt;""))</f>
        <v>0</v>
      </c>
      <c r="DV86" s="2" cm="1">
        <f t="array" ref="DV86">SUMPRODUCT(--(Data!$B$148:$AGQ$148&lt;&gt;"")*(Data!B101:AGQ101&lt;&gt;""))</f>
        <v>12</v>
      </c>
      <c r="DW86" s="2" cm="1">
        <f t="array" ref="DW86">SUMPRODUCT(--(Data!$B$149:$AGQ$149&lt;&gt;"")*(Data!B101:AGQ101&lt;&gt;""))</f>
        <v>12</v>
      </c>
      <c r="DX86" s="2" cm="1">
        <f t="array" ref="DX86">SUMPRODUCT(--(Data!$B$150:$AGQ$150&lt;&gt;"")*(Data!B101:AGQ101&lt;&gt;""))</f>
        <v>12</v>
      </c>
      <c r="DY86" s="2" cm="1">
        <f t="array" ref="DY86">SUMPRODUCT(--(Data!$B$151:$AGQ$151&lt;&gt;"")*(Data!B101:AGQ101&lt;&gt;""))</f>
        <v>12</v>
      </c>
      <c r="DZ86" s="2" cm="1">
        <f t="array" ref="DZ86">SUMPRODUCT(--(Data!$B$152:$AGQ$152&lt;&gt;"")*(Data!B101:AGQ101&lt;&gt;""))</f>
        <v>21</v>
      </c>
      <c r="EA86" s="2" cm="1">
        <f t="array" ref="EA86">SUMPRODUCT(--(Data!$B$153:$AGQ$153&lt;&gt;"")*(Data!B101:AGQ101&lt;&gt;""))</f>
        <v>21</v>
      </c>
      <c r="EB86" s="2" cm="1">
        <f t="array" ref="EB86">SUMPRODUCT(--(Data!$B$154:$AGQ$154&lt;&gt;"")*(Data!B101:AGQ101&lt;&gt;""))</f>
        <v>0</v>
      </c>
      <c r="EC86" s="2" cm="1">
        <f t="array" ref="EC86">SUMPRODUCT(--(Data!$B$155:$AGQ$155&lt;&gt;"")*(Data!B101:AGQ101&lt;&gt;""))</f>
        <v>0</v>
      </c>
      <c r="ED86" s="2" cm="1">
        <f t="array" ref="ED86">SUMPRODUCT(--(Data!$B$156:$AGQ$156&lt;&gt;"")*(Data!B101:AGQ101&lt;&gt;""))</f>
        <v>5</v>
      </c>
      <c r="EE86" s="2" cm="1">
        <f t="array" ref="EE86">SUMPRODUCT(--(Data!$B$157:$AGQ$157&lt;&gt;"")*(Data!B101:AGQ101&lt;&gt;""))</f>
        <v>5</v>
      </c>
      <c r="EF86" s="2" cm="1">
        <f t="array" ref="EF86">SUMPRODUCT(--(Data!$B$158:$AGQ$158&lt;&gt;"")*(Data!B101:AGQ101&lt;&gt;""))</f>
        <v>0</v>
      </c>
      <c r="EG86" s="2" cm="1">
        <f t="array" ref="EG86">SUMPRODUCT(--(Data!$B$159:$AGQ$159&lt;&gt;"")*(Data!B101:AGQ101&lt;&gt;""))</f>
        <v>0</v>
      </c>
      <c r="EH86" s="2" cm="1">
        <f t="array" ref="EH86">SUMPRODUCT(--(Data!$B$160:$AGQ$160&lt;&gt;"")*(Data!B101:AGQ101&lt;&gt;""))</f>
        <v>8</v>
      </c>
      <c r="EI86" s="2" cm="1">
        <f t="array" ref="EI86">SUMPRODUCT(--(Data!$B$161:$AGQ$161&lt;&gt;"")*(Data!B101:AGQ101&lt;&gt;""))</f>
        <v>0</v>
      </c>
      <c r="EJ86" s="2" cm="1">
        <f t="array" ref="EJ86">SUMPRODUCT(--(Data!$B$162:$AGQ$162&lt;&gt;"")*(Data!B101:AGQ101&lt;&gt;""))</f>
        <v>0</v>
      </c>
      <c r="EK86" s="2" cm="1">
        <f t="array" ref="EK86">SUMPRODUCT(--(Data!$B$163:$AGQ$163&lt;&gt;"")*(Data!B101:AGQ101&lt;&gt;""))</f>
        <v>0</v>
      </c>
      <c r="EL86" s="2" cm="1">
        <f t="array" ref="EL86">SUMPRODUCT(--(Data!$B$164:$AGQ$164&lt;&gt;"")*(Data!B101:AGQ101&lt;&gt;""))</f>
        <v>0</v>
      </c>
      <c r="EM86" s="2" cm="1">
        <f t="array" ref="EM86">SUMPRODUCT(--(Data!$B$165:$AGQ$165&lt;&gt;"")*(Data!B101:AGQ101&lt;&gt;""))</f>
        <v>0</v>
      </c>
      <c r="EN86" s="2" cm="1">
        <f t="array" ref="EN86">SUMPRODUCT(--(Data!$B$166:$AGQ$166&lt;&gt;"")*(Data!B101:AGQ101&lt;&gt;""))</f>
        <v>0</v>
      </c>
      <c r="EU86" s="2" t="str">
        <f t="shared" si="4"/>
        <v>Detect-SLAM</v>
      </c>
      <c r="EV86" s="2">
        <f t="shared" si="5"/>
        <v>9</v>
      </c>
    </row>
    <row r="87" spans="1:152" x14ac:dyDescent="0.25">
      <c r="A87" s="1" t="str">
        <f>Data!A102</f>
        <v>ISC-LOAM</v>
      </c>
      <c r="B87" s="12" t="s">
        <v>535</v>
      </c>
      <c r="C87" s="2" cm="1">
        <f t="array" ref="C87">SUMPRODUCT(--(Data!$B$25:$AGQ$25&lt;&gt;"")*(Data!B102:AGQ102&lt;&gt;""))</f>
        <v>0</v>
      </c>
      <c r="D87" s="2" cm="1">
        <f t="array" ref="D87">SUMPRODUCT(--(Data!$B$26:$AGQ$26&lt;&gt;"")*(Data!B102:AGQ102&lt;&gt;""))</f>
        <v>0</v>
      </c>
      <c r="E87" s="2" cm="1">
        <f t="array" ref="E87">SUMPRODUCT(--(Data!$B$27:$AGQ$27&lt;&gt;"")*(Data!B102:AGQ102&lt;&gt;""))</f>
        <v>0</v>
      </c>
      <c r="F87" s="2" cm="1">
        <f t="array" ref="F87">SUMPRODUCT(--(Data!$B$28:$AGQ$28&lt;&gt;"")*(Data!B102:AGQ102&lt;&gt;""))</f>
        <v>0</v>
      </c>
      <c r="G87" s="2" cm="1">
        <f t="array" ref="G87">SUMPRODUCT(--(Data!$B$29:$AGQ$29&lt;&gt;"")*(Data!B102:AGQ102&lt;&gt;""))</f>
        <v>0</v>
      </c>
      <c r="H87" s="2" cm="1">
        <f t="array" ref="H87">SUMPRODUCT(--(Data!$B$30:$AGQ$30&lt;&gt;"")*(Data!B102:AGQ102&lt;&gt;""))</f>
        <v>0</v>
      </c>
      <c r="I87" s="2" cm="1">
        <f t="array" ref="I87">SUMPRODUCT(--(Data!$B$31:$AGQ$31&lt;&gt;"")*(Data!B102:AGQ102&lt;&gt;""))</f>
        <v>0</v>
      </c>
      <c r="J87" s="2" cm="1">
        <f t="array" ref="J87">SUMPRODUCT(--(Data!$B$32:$AGQ$32&lt;&gt;"")*(Data!B102:AGQ102&lt;&gt;""))</f>
        <v>0</v>
      </c>
      <c r="K87" s="2" cm="1">
        <f t="array" ref="K87">SUMPRODUCT(--(Data!$B$33:$AGQ$33&lt;&gt;"")*(Data!B102:AGQ102&lt;&gt;""))</f>
        <v>0</v>
      </c>
      <c r="L87" s="2" cm="1">
        <f t="array" ref="L87">SUMPRODUCT(--(Data!$B$34:$AGQ$34&lt;&gt;"")*(Data!B102:AGQ102&lt;&gt;""))</f>
        <v>0</v>
      </c>
      <c r="M87" s="2" cm="1">
        <f t="array" ref="M87">SUMPRODUCT(--(Data!$B$35:$AGQ$35&lt;&gt;"")*(Data!B102:AGQ102&lt;&gt;""))</f>
        <v>0</v>
      </c>
      <c r="N87" s="2" cm="1">
        <f t="array" ref="N87">SUMPRODUCT(--(Data!$B$36:$AGQ$36&lt;&gt;"")*(Data!B102:AGQ102&lt;&gt;""))</f>
        <v>0</v>
      </c>
      <c r="O87" s="2" cm="1">
        <f t="array" ref="O87">SUMPRODUCT(--(Data!$B$37:$AGQ$37&lt;&gt;"")*(Data!B102:AGQ102&lt;&gt;""))</f>
        <v>0</v>
      </c>
      <c r="P87" s="2" cm="1">
        <f t="array" ref="P87">SUMPRODUCT(--(Data!$B$38:$AGQ$38&lt;&gt;"")*(Data!B102:AGQ102&lt;&gt;""))</f>
        <v>0</v>
      </c>
      <c r="Q87" s="2" cm="1">
        <f t="array" ref="Q87">SUMPRODUCT(--(Data!$B$39:$AGQ$39&lt;&gt;"")*(Data!B102:AGQ102&lt;&gt;""))</f>
        <v>0</v>
      </c>
      <c r="R87" s="2" cm="1">
        <f t="array" ref="R87">SUMPRODUCT(--(Data!$B$40:$AGQ$40&lt;&gt;"")*(Data!B102:AGQ102&lt;&gt;""))</f>
        <v>0</v>
      </c>
      <c r="S87" s="2" cm="1">
        <f t="array" ref="S87">SUMPRODUCT(--(Data!$B$41:$AGQ$41&lt;&gt;"")*(Data!B102:AGQ102&lt;&gt;""))</f>
        <v>0</v>
      </c>
      <c r="T87" s="2" cm="1">
        <f t="array" ref="T87">SUMPRODUCT(--(Data!$B$42:$AGQ$42&lt;&gt;"")*(Data!B102:AGQ102&lt;&gt;""))</f>
        <v>0</v>
      </c>
      <c r="U87" s="2" cm="1">
        <f t="array" ref="U87">SUMPRODUCT(--(Data!$B$43:$AGQ$43&lt;&gt;"")*(Data!B102:AGQ102&lt;&gt;""))</f>
        <v>0</v>
      </c>
      <c r="V87" s="2" cm="1">
        <f t="array" ref="V87">SUMPRODUCT(--(Data!$B$44:$AGQ$44&lt;&gt;"")*(Data!B102:AGQ102&lt;&gt;""))</f>
        <v>0</v>
      </c>
      <c r="W87" s="2" cm="1">
        <f t="array" ref="W87">SUMPRODUCT(--(Data!$B$45:$AGQ$45&lt;&gt;"")*(Data!B102:AGQ102&lt;&gt;""))</f>
        <v>0</v>
      </c>
      <c r="X87" s="2" cm="1">
        <f t="array" ref="X87">SUMPRODUCT(--(Data!$B$46:$AGQ$46&lt;&gt;"")*(Data!B102:AGQ102&lt;&gt;""))</f>
        <v>0</v>
      </c>
      <c r="Y87" s="2" cm="1">
        <f t="array" ref="Y87">SUMPRODUCT(--(Data!$B$47:$AGQ$47&lt;&gt;"")*(Data!B102:AGQ102&lt;&gt;""))</f>
        <v>0</v>
      </c>
      <c r="Z87" s="2" cm="1">
        <f t="array" ref="Z87">SUMPRODUCT(--(Data!$B$48:$AGQ$48&lt;&gt;"")*(Data!B102:AGQ102&lt;&gt;""))</f>
        <v>0</v>
      </c>
      <c r="AA87" s="2" cm="1">
        <f t="array" ref="AA87">SUMPRODUCT(--(Data!$B$49:$AGQ$49&lt;&gt;"")*(Data!B102:AGQ102&lt;&gt;""))</f>
        <v>0</v>
      </c>
      <c r="AB87" s="2" cm="1">
        <f t="array" ref="AB87">SUMPRODUCT(--(Data!$B$50:$AGQ$50&lt;&gt;"")*(Data!B102:AGQ102&lt;&gt;""))</f>
        <v>0</v>
      </c>
      <c r="AC87" s="2" cm="1">
        <f t="array" ref="AC87">SUMPRODUCT(--(Data!$B$51:$AGQ$51&lt;&gt;"")*(Data!B102:AGQ102&lt;&gt;""))</f>
        <v>0</v>
      </c>
      <c r="AD87" s="2" cm="1">
        <f t="array" ref="AD87">SUMPRODUCT(--(Data!$B$52:$AGQ$52&lt;&gt;"")*(Data!B102:AGQ102&lt;&gt;""))</f>
        <v>0</v>
      </c>
      <c r="AE87" s="2" cm="1">
        <f t="array" ref="AE87">SUMPRODUCT(--(Data!$B$53:$AGQ$53&lt;&gt;"")*(Data!B102:AGQ102&lt;&gt;""))</f>
        <v>0</v>
      </c>
      <c r="AF87" s="2" cm="1">
        <f t="array" ref="AF87">SUMPRODUCT(--(Data!$B$54:$AGQ$54&lt;&gt;"")*(Data!B102:AGQ102&lt;&gt;""))</f>
        <v>0</v>
      </c>
      <c r="AG87" s="2" cm="1">
        <f t="array" ref="AG87">SUMPRODUCT(--(Data!$B$55:$AGQ$55&lt;&gt;"")*(Data!B102:AGQ102&lt;&gt;""))</f>
        <v>0</v>
      </c>
      <c r="AH87" s="2" cm="1">
        <f t="array" ref="AH87">SUMPRODUCT(--(Data!$B$56:$AGQ$56&lt;&gt;"")*(Data!B102:AGQ102&lt;&gt;""))</f>
        <v>0</v>
      </c>
      <c r="AI87" s="2" cm="1">
        <f t="array" ref="AI87">SUMPRODUCT(--(Data!$B$57:$AGQ$57&lt;&gt;"")*(Data!B102:AGQ102&lt;&gt;""))</f>
        <v>22</v>
      </c>
      <c r="AJ87" s="2" cm="1">
        <f t="array" ref="AJ87">SUMPRODUCT(--(Data!$B$58:$AGQ$58&lt;&gt;"")*(Data!B102:AGQ102&lt;&gt;""))</f>
        <v>0</v>
      </c>
      <c r="AK87" s="2" cm="1">
        <f t="array" ref="AK87">SUMPRODUCT(--(Data!$B$59:$AGQ$59&lt;&gt;"")*(Data!B102:AGQ102&lt;&gt;""))</f>
        <v>0</v>
      </c>
      <c r="AL87" s="2" cm="1">
        <f t="array" ref="AL87">SUMPRODUCT(--(Data!$B$60:$AGQ$60&lt;&gt;"")*(Data!B102:AGQ102&lt;&gt;""))</f>
        <v>0</v>
      </c>
      <c r="AM87" s="2" cm="1">
        <f t="array" ref="AM87">SUMPRODUCT(--(Data!$B$61:$AGQ$61&lt;&gt;"")*(Data!B102:AGQ102&lt;&gt;""))</f>
        <v>0</v>
      </c>
      <c r="AN87" s="2" cm="1">
        <f t="array" ref="AN87">SUMPRODUCT(--(Data!$B$62:$AGQ$62&lt;&gt;"")*(Data!B102:AGQ102&lt;&gt;""))</f>
        <v>0</v>
      </c>
      <c r="AO87" s="2" cm="1">
        <f t="array" ref="AO87">SUMPRODUCT(--(Data!$B$63:$AGQ$63&lt;&gt;"")*(Data!B102:AGQ102&lt;&gt;""))</f>
        <v>0</v>
      </c>
      <c r="AP87" s="2" cm="1">
        <f t="array" ref="AP87">SUMPRODUCT(--(Data!$B$64:$AGQ$64&lt;&gt;"")*(Data!B102:AGQ102&lt;&gt;""))</f>
        <v>0</v>
      </c>
      <c r="AQ87" s="2" cm="1">
        <f t="array" ref="AQ87">SUMPRODUCT(--(Data!$B$65:$AGQ$65&lt;&gt;"")*(Data!B102:AGQ102&lt;&gt;""))</f>
        <v>0</v>
      </c>
      <c r="AR87" s="2" cm="1">
        <f t="array" ref="AR87">SUMPRODUCT(--(Data!$B$66:$AGQ$66&lt;&gt;"")*(Data!B102:AGQ102&lt;&gt;""))</f>
        <v>0</v>
      </c>
      <c r="AS87" s="2" cm="1">
        <f t="array" ref="AS87">SUMPRODUCT(--(Data!$B$67:$AGQ$67&lt;&gt;"")*(Data!B102:AGQ102&lt;&gt;""))</f>
        <v>0</v>
      </c>
      <c r="AT87" s="2" cm="1">
        <f t="array" ref="AT87">SUMPRODUCT(--(Data!$B$68:$AGQ$68&lt;&gt;"")*(Data!B102:AGQ102&lt;&gt;""))</f>
        <v>0</v>
      </c>
      <c r="AU87" s="2" cm="1">
        <f t="array" ref="AU87">SUMPRODUCT(--(Data!$B$69:$AGQ$69&lt;&gt;"")*(Data!B102:AGQ102&lt;&gt;""))</f>
        <v>0</v>
      </c>
      <c r="AV87" s="2" cm="1">
        <f t="array" ref="AV87">SUMPRODUCT(--(Data!$B$70:$AGQ$70&lt;&gt;"")*(Data!B102:AGQ102&lt;&gt;""))</f>
        <v>0</v>
      </c>
      <c r="AW87" s="2" cm="1">
        <f t="array" ref="AW87">SUMPRODUCT(--(Data!$B$71:$AGQ$71&lt;&gt;"")*(Data!B102:AGQ102&lt;&gt;""))</f>
        <v>0</v>
      </c>
      <c r="AX87" s="2" cm="1">
        <f t="array" ref="AX87">SUMPRODUCT(--(Data!$B$72:$AGQ$72&lt;&gt;"")*(Data!B102:AGQ102&lt;&gt;""))</f>
        <v>0</v>
      </c>
      <c r="AY87" s="2" cm="1">
        <f t="array" ref="AY87">SUMPRODUCT(--(Data!$B$73:$AGQ$73&lt;&gt;"")*(Data!B102:AGQ102&lt;&gt;""))</f>
        <v>0</v>
      </c>
      <c r="AZ87" s="2" cm="1">
        <f t="array" ref="AZ87">SUMPRODUCT(--(Data!$B$74:$AGQ$74&lt;&gt;"")*(Data!B102:AGQ102&lt;&gt;""))</f>
        <v>0</v>
      </c>
      <c r="BA87" s="2" cm="1">
        <f t="array" ref="BA87">SUMPRODUCT(--(Data!$B$75:$AGQ$75&lt;&gt;"")*(Data!B102:AGQ102&lt;&gt;""))</f>
        <v>0</v>
      </c>
      <c r="BB87" s="2" cm="1">
        <f t="array" ref="BB87">SUMPRODUCT(--(Data!$B$76:$AGQ$76&lt;&gt;"")*(Data!B102:AGQ102&lt;&gt;""))</f>
        <v>0</v>
      </c>
      <c r="BC87" s="2" cm="1">
        <f t="array" ref="BC87">SUMPRODUCT(--(Data!$B$77:$AGQ$77&lt;&gt;"")*(Data!B102:AGQ102&lt;&gt;""))</f>
        <v>0</v>
      </c>
      <c r="BD87" s="2" cm="1">
        <f t="array" ref="BD87">SUMPRODUCT(--(Data!$B$78:$AGQ$78&lt;&gt;"")*(Data!B102:AGQ102&lt;&gt;""))</f>
        <v>0</v>
      </c>
      <c r="BE87" s="2" cm="1">
        <f t="array" ref="BE87">SUMPRODUCT(--(Data!$B$79:$AGQ$79&lt;&gt;"")*(Data!B102:AGQ102&lt;&gt;""))</f>
        <v>0</v>
      </c>
      <c r="BF87" s="2" cm="1">
        <f t="array" ref="BF87">SUMPRODUCT(--(Data!$B$80:$AGQ$80&lt;&gt;"")*(Data!B102:AGQ102&lt;&gt;""))</f>
        <v>0</v>
      </c>
      <c r="BG87" s="2" cm="1">
        <f t="array" ref="BG87">SUMPRODUCT(--(Data!$B$81:$AGQ$81&lt;&gt;"")*(Data!B102:AGQ102&lt;&gt;""))</f>
        <v>0</v>
      </c>
      <c r="BH87" s="2" cm="1">
        <f t="array" ref="BH87">SUMPRODUCT(--(Data!$B$82:$AGQ$82&lt;&gt;"")*(Data!B102:AGQ102&lt;&gt;""))</f>
        <v>0</v>
      </c>
      <c r="BI87" s="2" cm="1">
        <f t="array" ref="BI87">SUMPRODUCT(--(Data!$B$83:$AGQ$83&lt;&gt;"")*(Data!B102:AGQ102&lt;&gt;""))</f>
        <v>0</v>
      </c>
      <c r="BJ87" s="2" cm="1">
        <f t="array" ref="BJ87">SUMPRODUCT(--(Data!$B$84:$AGQ$84&lt;&gt;"")*(Data!B102:AGQ102&lt;&gt;""))</f>
        <v>0</v>
      </c>
      <c r="BK87" s="2" cm="1">
        <f t="array" ref="BK87">SUMPRODUCT(--(Data!$B$85:$AGQ$85&lt;&gt;"")*(Data!B102:AGQ102&lt;&gt;""))</f>
        <v>0</v>
      </c>
      <c r="BL87" s="2" cm="1">
        <f t="array" ref="BL87">SUMPRODUCT(--(Data!$B$86:$AGQ$86&lt;&gt;"")*(Data!B102:AGQ102&lt;&gt;""))</f>
        <v>0</v>
      </c>
      <c r="BM87" s="2" cm="1">
        <f t="array" ref="BM87">SUMPRODUCT(--(Data!$B$87:$AGQ$87&lt;&gt;"")*(Data!B102:AGQ102&lt;&gt;""))</f>
        <v>0</v>
      </c>
      <c r="BN87" s="2" cm="1">
        <f t="array" ref="BN87">SUMPRODUCT(--(Data!$B$88:$AGQ$88&lt;&gt;"")*(Data!B102:AGQ102&lt;&gt;""))</f>
        <v>0</v>
      </c>
      <c r="BO87" s="2" cm="1">
        <f t="array" ref="BO87">SUMPRODUCT(--(Data!$B$89:$AGQ$89&lt;&gt;"")*(Data!B102:AGQ102&lt;&gt;""))</f>
        <v>0</v>
      </c>
      <c r="BP87" s="2" cm="1">
        <f t="array" ref="BP87">SUMPRODUCT(--(Data!$B$90:$AGQ$90&lt;&gt;"")*(Data!B102:AGQ102&lt;&gt;""))</f>
        <v>0</v>
      </c>
      <c r="BQ87" s="2" cm="1">
        <f t="array" ref="BQ87">SUMPRODUCT(--(Data!$B$91:$AGQ$91&lt;&gt;"")*(Data!B102:AGQ102&lt;&gt;""))</f>
        <v>0</v>
      </c>
      <c r="BR87" s="2" cm="1">
        <f t="array" ref="BR87">SUMPRODUCT(--(Data!$B$92:$AGQ$92&lt;&gt;"")*(Data!B102:AGQ102&lt;&gt;""))</f>
        <v>0</v>
      </c>
      <c r="BS87" s="2" cm="1">
        <f t="array" ref="BS87">SUMPRODUCT(--(Data!$B$93:$AGQ$93&lt;&gt;"")*(Data!B102:AGQ102&lt;&gt;""))</f>
        <v>0</v>
      </c>
      <c r="BT87" s="2" cm="1">
        <f t="array" ref="BT87">SUMPRODUCT(--(Data!$B$94:$AGQ$94&lt;&gt;"")*(Data!B102:AGQ102&lt;&gt;""))</f>
        <v>0</v>
      </c>
      <c r="BU87" s="2" cm="1">
        <f t="array" ref="BU87">SUMPRODUCT(--(Data!$B$95:$AGQ$95&lt;&gt;"")*(Data!B102:AGQ102&lt;&gt;""))</f>
        <v>0</v>
      </c>
      <c r="BV87" s="2" cm="1">
        <f t="array" ref="BV87">SUMPRODUCT(--(Data!$B$96:$AGQ$96&lt;&gt;"")*(Data!B102:AGQ102&lt;&gt;""))</f>
        <v>0</v>
      </c>
      <c r="BW87" s="2" cm="1">
        <f t="array" ref="BW87">SUMPRODUCT(--(Data!$B$97:$AGQ$97&lt;&gt;"")*(Data!B102:AGQ102&lt;&gt;""))</f>
        <v>0</v>
      </c>
      <c r="BX87" s="2" cm="1">
        <f t="array" ref="BX87">SUMPRODUCT(--(Data!$B$98:$AGQ$98&lt;&gt;"")*(Data!B102:AGQ102&lt;&gt;""))</f>
        <v>0</v>
      </c>
      <c r="BY87" s="2" cm="1">
        <f t="array" ref="BY87">SUMPRODUCT(--(Data!$B$99:$AGQ$99&lt;&gt;"")*(Data!B102:AGQ102&lt;&gt;""))</f>
        <v>0</v>
      </c>
      <c r="BZ87" s="2" cm="1">
        <f t="array" ref="BZ87">SUMPRODUCT(--(Data!$B$100:$AGQ$100&lt;&gt;"")*(Data!B102:AGQ102&lt;&gt;""))</f>
        <v>0</v>
      </c>
      <c r="CA87" s="2" cm="1">
        <f t="array" ref="CA87">SUMPRODUCT(--(Data!$B$101:$AGQ$101&lt;&gt;"")*(Data!B102:AGQ102&lt;&gt;""))</f>
        <v>22</v>
      </c>
      <c r="CB87" s="208"/>
      <c r="CC87" s="2" cm="1">
        <f t="array" ref="CC87">SUMPRODUCT(--(Data!$B$103:$AGQ$103&lt;&gt;"")*(Data!B102:AGQ102&lt;&gt;""))</f>
        <v>0</v>
      </c>
      <c r="CD87" s="2" cm="1">
        <f t="array" ref="CD87">SUMPRODUCT(--(Data!$B$104:$AGQ$104&lt;&gt;"")*(Data!B102:AGQ102&lt;&gt;""))</f>
        <v>0</v>
      </c>
      <c r="CE87" s="2" cm="1">
        <f t="array" ref="CE87">SUMPRODUCT(--(Data!$B$105:$AGQ$105&lt;&gt;"")*(Data!B102:AGQ102&lt;&gt;""))</f>
        <v>0</v>
      </c>
      <c r="CF87" s="2" cm="1">
        <f t="array" ref="CF87">SUMPRODUCT(--(Data!$B$106:$AGQ$106&lt;&gt;"")*(Data!B102:AGQ102&lt;&gt;""))</f>
        <v>0</v>
      </c>
      <c r="CG87" s="2" cm="1">
        <f t="array" ref="CG87">SUMPRODUCT(--(Data!$B$107:$AGQ$107&lt;&gt;"")*(Data!B102:AGQ102&lt;&gt;""))</f>
        <v>0</v>
      </c>
      <c r="CH87" s="2" cm="1">
        <f t="array" ref="CH87">SUMPRODUCT(--(Data!$B$108:$AGQ$108&lt;&gt;"")*(Data!B102:AGQ102&lt;&gt;""))</f>
        <v>0</v>
      </c>
      <c r="CI87" s="2" cm="1">
        <f t="array" ref="CI87">SUMPRODUCT(--(Data!$B$109:$AGQ$109&lt;&gt;"")*(Data!B102:AGQ102&lt;&gt;""))</f>
        <v>0</v>
      </c>
      <c r="CJ87" s="2" cm="1">
        <f t="array" ref="CJ87">SUMPRODUCT(--(Data!$B$110:$AGQ$110&lt;&gt;"")*(Data!B102:AGQ102&lt;&gt;""))</f>
        <v>0</v>
      </c>
      <c r="CK87" s="2" cm="1">
        <f t="array" ref="CK87">SUMPRODUCT(--(Data!$B$111:$AGQ$111&lt;&gt;"")*(Data!B102:AGQ102&lt;&gt;""))</f>
        <v>0</v>
      </c>
      <c r="CL87" s="2" cm="1">
        <f t="array" ref="CL87">SUMPRODUCT(--(Data!$B$112:$AGQ$112&lt;&gt;"")*(Data!B102:AGQ102&lt;&gt;""))</f>
        <v>0</v>
      </c>
      <c r="CM87" s="2" cm="1">
        <f t="array" ref="CM87">SUMPRODUCT(--(Data!$B$113:$AGQ$113&lt;&gt;"")*(Data!B102:AGQ102&lt;&gt;""))</f>
        <v>0</v>
      </c>
      <c r="CN87" s="2" cm="1">
        <f t="array" ref="CN87">SUMPRODUCT(--(Data!$B$114:$AGQ$114&lt;&gt;"")*(Data!B102:AGQ102&lt;&gt;""))</f>
        <v>0</v>
      </c>
      <c r="CO87" s="2" cm="1">
        <f t="array" ref="CO87">SUMPRODUCT(--(Data!$B$115:$AGQ$115&lt;&gt;"")*(Data!B102:AGQ102&lt;&gt;""))</f>
        <v>0</v>
      </c>
      <c r="CP87" s="2" cm="1">
        <f t="array" ref="CP87">SUMPRODUCT(--(Data!$B$116:$AGQ$116&lt;&gt;"")*(Data!B102:AGQ102&lt;&gt;""))</f>
        <v>0</v>
      </c>
      <c r="CQ87" s="2" cm="1">
        <f t="array" ref="CQ87">SUMPRODUCT(--(Data!$B$117:$AGQ$117&lt;&gt;"")*(Data!B102:AGQ102&lt;&gt;""))</f>
        <v>0</v>
      </c>
      <c r="CR87" s="2" cm="1">
        <f t="array" ref="CR87">SUMPRODUCT(--(Data!$B$118:$AGQ$118&lt;&gt;"")*(Data!B102:AGQ102&lt;&gt;""))</f>
        <v>0</v>
      </c>
      <c r="CS87" s="2" cm="1">
        <f t="array" ref="CS87">SUMPRODUCT(--(Data!$B$119:$AGQ$119&lt;&gt;"")*(Data!B102:AGQ102&lt;&gt;""))</f>
        <v>0</v>
      </c>
      <c r="CT87" s="2" cm="1">
        <f t="array" ref="CT87">SUMPRODUCT(--(Data!$B$120:$AGQ$120&lt;&gt;"")*(Data!B102:AGQ102&lt;&gt;""))</f>
        <v>0</v>
      </c>
      <c r="CU87" s="2" cm="1">
        <f t="array" ref="CU87">SUMPRODUCT(--(Data!$B$121:$AGQ$121&lt;&gt;"")*(Data!B102:AGQ102&lt;&gt;""))</f>
        <v>0</v>
      </c>
      <c r="CV87" s="2" cm="1">
        <f t="array" ref="CV87">SUMPRODUCT(--(Data!$B$122:$AGQ$122&lt;&gt;"")*(Data!B102:AGQ102&lt;&gt;""))</f>
        <v>0</v>
      </c>
      <c r="CW87" s="2" cm="1">
        <f t="array" ref="CW87">SUMPRODUCT(--(Data!$B$123:$AGQ$123&lt;&gt;"")*(Data!B102:AGQ102&lt;&gt;""))</f>
        <v>0</v>
      </c>
      <c r="CX87" s="2" cm="1">
        <f t="array" ref="CX87">SUMPRODUCT(--(Data!$B$124:$AGQ$124&lt;&gt;"")*(Data!B102:AGQ102&lt;&gt;""))</f>
        <v>0</v>
      </c>
      <c r="CY87" s="2" cm="1">
        <f t="array" ref="CY87">SUMPRODUCT(--(Data!$B$125:$AGQ$125&lt;&gt;"")*(Data!B102:AGQ102&lt;&gt;""))</f>
        <v>0</v>
      </c>
      <c r="CZ87" s="2" cm="1">
        <f t="array" ref="CZ87">SUMPRODUCT(--(Data!$B$126:$AGQ$126&lt;&gt;"")*(Data!B102:AGQ102&lt;&gt;""))</f>
        <v>0</v>
      </c>
      <c r="DA87" s="2" cm="1">
        <f t="array" ref="DA87">SUMPRODUCT(--(Data!$B$127:$AGQ$127&lt;&gt;"")*(Data!B102:AGQ102&lt;&gt;""))</f>
        <v>0</v>
      </c>
      <c r="DB87" s="2" cm="1">
        <f t="array" ref="DB87">SUMPRODUCT(--(Data!$B$128:$AGQ$128&lt;&gt;"")*(Data!B102:AGQ102&lt;&gt;""))</f>
        <v>0</v>
      </c>
      <c r="DC87" s="2" cm="1">
        <f t="array" ref="DC87">SUMPRODUCT(--(Data!$B$129:$AGQ$129&lt;&gt;"")*(Data!B102:AGQ102&lt;&gt;""))</f>
        <v>0</v>
      </c>
      <c r="DD87" s="2" cm="1">
        <f t="array" ref="DD87">SUMPRODUCT(--(Data!$B$130:$AGQ$130&lt;&gt;"")*(Data!B102:AGQ102&lt;&gt;""))</f>
        <v>0</v>
      </c>
      <c r="DE87" s="2" cm="1">
        <f t="array" ref="DE87">SUMPRODUCT(--(Data!$B$131:$AGQ$131&lt;&gt;"")*(Data!B102:AGQ102&lt;&gt;""))</f>
        <v>0</v>
      </c>
      <c r="DF87" s="2" cm="1">
        <f t="array" ref="DF87">SUMPRODUCT(--(Data!$B$132:$AGQ$132&lt;&gt;"")*(Data!B102:AGQ102&lt;&gt;""))</f>
        <v>0</v>
      </c>
      <c r="DG87" s="2" cm="1">
        <f t="array" ref="DG87">SUMPRODUCT(--(Data!$B$133:$AGQ$133&lt;&gt;"")*(Data!B102:AGQ102&lt;&gt;""))</f>
        <v>0</v>
      </c>
      <c r="DH87" s="2" cm="1">
        <f t="array" ref="DH87">SUMPRODUCT(--(Data!$B$134:$AGQ$134&lt;&gt;"")*(Data!B102:AGQ102&lt;&gt;""))</f>
        <v>0</v>
      </c>
      <c r="DI87" s="2" cm="1">
        <f t="array" ref="DI87">SUMPRODUCT(--(Data!$B$135:$AGQ$135&lt;&gt;"")*(Data!B102:AGQ102&lt;&gt;""))</f>
        <v>0</v>
      </c>
      <c r="DJ87" s="2" cm="1">
        <f t="array" ref="DJ87">SUMPRODUCT(--(Data!$B$136:$AGQ$136&lt;&gt;"")*(Data!B102:AGQ102&lt;&gt;""))</f>
        <v>0</v>
      </c>
      <c r="DK87" s="2" cm="1">
        <f t="array" ref="DK87">SUMPRODUCT(--(Data!$B$137:$AGQ$137&lt;&gt;"")*(Data!B102:AGQ102&lt;&gt;""))</f>
        <v>0</v>
      </c>
      <c r="DL87" s="2" cm="1">
        <f t="array" ref="DL87">SUMPRODUCT(--(Data!$B$138:$AGQ$138&lt;&gt;"")*(Data!B102:AGQ102&lt;&gt;""))</f>
        <v>0</v>
      </c>
      <c r="DM87" s="2" cm="1">
        <f t="array" ref="DM87">SUMPRODUCT(--(Data!$B$139:$AGQ$139&lt;&gt;"")*(Data!B102:AGQ102&lt;&gt;""))</f>
        <v>0</v>
      </c>
      <c r="DN87" s="2" cm="1">
        <f t="array" ref="DN87">SUMPRODUCT(--(Data!$B$140:$AGQ$140&lt;&gt;"")*(Data!B102:AGQ102&lt;&gt;""))</f>
        <v>0</v>
      </c>
      <c r="DO87" s="2" cm="1">
        <f t="array" ref="DO87">SUMPRODUCT(--(Data!$B$141:$AGQ$141&lt;&gt;"")*(Data!B102:AGQ102&lt;&gt;""))</f>
        <v>0</v>
      </c>
      <c r="DP87" s="2" cm="1">
        <f t="array" ref="DP87">SUMPRODUCT(--(Data!$B$142:$AGQ$142&lt;&gt;"")*(Data!B102:AGQ102&lt;&gt;""))</f>
        <v>0</v>
      </c>
      <c r="DQ87" s="2" cm="1">
        <f t="array" ref="DQ87">SUMPRODUCT(--(Data!$B$143:$AGQ$143&lt;&gt;"")*(Data!B102:AGQ102&lt;&gt;""))</f>
        <v>0</v>
      </c>
      <c r="DR87" s="2" cm="1">
        <f t="array" ref="DR87">SUMPRODUCT(--(Data!$B$144:$AGQ$144&lt;&gt;"")*(Data!B102:AGQ102&lt;&gt;""))</f>
        <v>0</v>
      </c>
      <c r="DS87" s="2" cm="1">
        <f t="array" ref="DS87">SUMPRODUCT(--(Data!$B$145:$AGQ$145&lt;&gt;"")*(Data!B102:AGQ102&lt;&gt;""))</f>
        <v>0</v>
      </c>
      <c r="DT87" s="2" cm="1">
        <f t="array" ref="DT87">SUMPRODUCT(--(Data!$B$146:$AGQ$146&lt;&gt;"")*(Data!B102:AGQ102&lt;&gt;""))</f>
        <v>0</v>
      </c>
      <c r="DU87" s="2" cm="1">
        <f t="array" ref="DU87">SUMPRODUCT(--(Data!$B$147:$AGQ$147&lt;&gt;"")*(Data!B102:AGQ102&lt;&gt;""))</f>
        <v>0</v>
      </c>
      <c r="DV87" s="2" cm="1">
        <f t="array" ref="DV87">SUMPRODUCT(--(Data!$B$148:$AGQ$148&lt;&gt;"")*(Data!B102:AGQ102&lt;&gt;""))</f>
        <v>0</v>
      </c>
      <c r="DW87" s="2" cm="1">
        <f t="array" ref="DW87">SUMPRODUCT(--(Data!$B$149:$AGQ$149&lt;&gt;"")*(Data!B102:AGQ102&lt;&gt;""))</f>
        <v>0</v>
      </c>
      <c r="DX87" s="2" cm="1">
        <f t="array" ref="DX87">SUMPRODUCT(--(Data!$B$150:$AGQ$150&lt;&gt;"")*(Data!B102:AGQ102&lt;&gt;""))</f>
        <v>0</v>
      </c>
      <c r="DY87" s="2" cm="1">
        <f t="array" ref="DY87">SUMPRODUCT(--(Data!$B$151:$AGQ$151&lt;&gt;"")*(Data!B102:AGQ102&lt;&gt;""))</f>
        <v>0</v>
      </c>
      <c r="DZ87" s="2" cm="1">
        <f t="array" ref="DZ87">SUMPRODUCT(--(Data!$B$152:$AGQ$152&lt;&gt;"")*(Data!B102:AGQ102&lt;&gt;""))</f>
        <v>0</v>
      </c>
      <c r="EA87" s="2" cm="1">
        <f t="array" ref="EA87">SUMPRODUCT(--(Data!$B$153:$AGQ$153&lt;&gt;"")*(Data!B102:AGQ102&lt;&gt;""))</f>
        <v>0</v>
      </c>
      <c r="EB87" s="2" cm="1">
        <f t="array" ref="EB87">SUMPRODUCT(--(Data!$B$154:$AGQ$154&lt;&gt;"")*(Data!B102:AGQ102&lt;&gt;""))</f>
        <v>0</v>
      </c>
      <c r="EC87" s="2" cm="1">
        <f t="array" ref="EC87">SUMPRODUCT(--(Data!$B$155:$AGQ$155&lt;&gt;"")*(Data!B102:AGQ102&lt;&gt;""))</f>
        <v>0</v>
      </c>
      <c r="ED87" s="2" cm="1">
        <f t="array" ref="ED87">SUMPRODUCT(--(Data!$B$156:$AGQ$156&lt;&gt;"")*(Data!B102:AGQ102&lt;&gt;""))</f>
        <v>0</v>
      </c>
      <c r="EE87" s="2" cm="1">
        <f t="array" ref="EE87">SUMPRODUCT(--(Data!$B$157:$AGQ$157&lt;&gt;"")*(Data!B102:AGQ102&lt;&gt;""))</f>
        <v>0</v>
      </c>
      <c r="EF87" s="2" cm="1">
        <f t="array" ref="EF87">SUMPRODUCT(--(Data!$B$158:$AGQ$158&lt;&gt;"")*(Data!B102:AGQ102&lt;&gt;""))</f>
        <v>0</v>
      </c>
      <c r="EG87" s="2" cm="1">
        <f t="array" ref="EG87">SUMPRODUCT(--(Data!$B$159:$AGQ$159&lt;&gt;"")*(Data!B102:AGQ102&lt;&gt;""))</f>
        <v>0</v>
      </c>
      <c r="EH87" s="2" cm="1">
        <f t="array" ref="EH87">SUMPRODUCT(--(Data!$B$160:$AGQ$160&lt;&gt;"")*(Data!B102:AGQ102&lt;&gt;""))</f>
        <v>0</v>
      </c>
      <c r="EI87" s="2" cm="1">
        <f t="array" ref="EI87">SUMPRODUCT(--(Data!$B$161:$AGQ$161&lt;&gt;"")*(Data!B102:AGQ102&lt;&gt;""))</f>
        <v>0</v>
      </c>
      <c r="EJ87" s="2" cm="1">
        <f t="array" ref="EJ87">SUMPRODUCT(--(Data!$B$162:$AGQ$162&lt;&gt;"")*(Data!B102:AGQ102&lt;&gt;""))</f>
        <v>0</v>
      </c>
      <c r="EK87" s="2" cm="1">
        <f t="array" ref="EK87">SUMPRODUCT(--(Data!$B$163:$AGQ$163&lt;&gt;"")*(Data!B102:AGQ102&lt;&gt;""))</f>
        <v>0</v>
      </c>
      <c r="EL87" s="2" cm="1">
        <f t="array" ref="EL87">SUMPRODUCT(--(Data!$B$164:$AGQ$164&lt;&gt;"")*(Data!B102:AGQ102&lt;&gt;""))</f>
        <v>0</v>
      </c>
      <c r="EM87" s="2" cm="1">
        <f t="array" ref="EM87">SUMPRODUCT(--(Data!$B$165:$AGQ$165&lt;&gt;"")*(Data!B102:AGQ102&lt;&gt;""))</f>
        <v>0</v>
      </c>
      <c r="EN87" s="2" cm="1">
        <f t="array" ref="EN87">SUMPRODUCT(--(Data!$B$166:$AGQ$166&lt;&gt;"")*(Data!B102:AGQ102&lt;&gt;""))</f>
        <v>0</v>
      </c>
      <c r="EU87" s="2" t="str">
        <f t="shared" si="4"/>
        <v>RDS-SLAM, Mask R-CNN  (Keyframe)</v>
      </c>
      <c r="EV87" s="2">
        <f t="shared" si="5"/>
        <v>9</v>
      </c>
    </row>
    <row r="88" spans="1:152" x14ac:dyDescent="0.25">
      <c r="A88" s="1" t="str">
        <f>Data!A103</f>
        <v>ROVIO</v>
      </c>
      <c r="B88" s="12" t="s">
        <v>539</v>
      </c>
      <c r="C88" s="2" cm="1">
        <f t="array" ref="C88">SUMPRODUCT(--(Data!$B$25:$AGQ$25&lt;&gt;"")*(Data!B103:AGQ103&lt;&gt;""))</f>
        <v>0</v>
      </c>
      <c r="D88" s="2" cm="1">
        <f t="array" ref="D88">SUMPRODUCT(--(Data!$B$26:$AGQ$26&lt;&gt;"")*(Data!B103:AGQ103&lt;&gt;""))</f>
        <v>9</v>
      </c>
      <c r="E88" s="2" cm="1">
        <f t="array" ref="E88">SUMPRODUCT(--(Data!$B$27:$AGQ$27&lt;&gt;"")*(Data!B103:AGQ103&lt;&gt;""))</f>
        <v>9</v>
      </c>
      <c r="F88" s="2" cm="1">
        <f t="array" ref="F88">SUMPRODUCT(--(Data!$B$28:$AGQ$28&lt;&gt;"")*(Data!B103:AGQ103&lt;&gt;""))</f>
        <v>0</v>
      </c>
      <c r="G88" s="2" cm="1">
        <f t="array" ref="G88">SUMPRODUCT(--(Data!$B$29:$AGQ$29&lt;&gt;"")*(Data!B103:AGQ103&lt;&gt;""))</f>
        <v>9</v>
      </c>
      <c r="H88" s="2" cm="1">
        <f t="array" ref="H88">SUMPRODUCT(--(Data!$B$30:$AGQ$30&lt;&gt;"")*(Data!B103:AGQ103&lt;&gt;""))</f>
        <v>0</v>
      </c>
      <c r="I88" s="2" cm="1">
        <f t="array" ref="I88">SUMPRODUCT(--(Data!$B$31:$AGQ$31&lt;&gt;"")*(Data!B103:AGQ103&lt;&gt;""))</f>
        <v>0</v>
      </c>
      <c r="J88" s="2" cm="1">
        <f t="array" ref="J88">SUMPRODUCT(--(Data!$B$32:$AGQ$32&lt;&gt;"")*(Data!B103:AGQ103&lt;&gt;""))</f>
        <v>0</v>
      </c>
      <c r="K88" s="2" cm="1">
        <f t="array" ref="K88">SUMPRODUCT(--(Data!$B$33:$AGQ$33&lt;&gt;"")*(Data!B103:AGQ103&lt;&gt;""))</f>
        <v>0</v>
      </c>
      <c r="L88" s="2" cm="1">
        <f t="array" ref="L88">SUMPRODUCT(--(Data!$B$34:$AGQ$34&lt;&gt;"")*(Data!B103:AGQ103&lt;&gt;""))</f>
        <v>0</v>
      </c>
      <c r="M88" s="2" cm="1">
        <f t="array" ref="M88">SUMPRODUCT(--(Data!$B$35:$AGQ$35&lt;&gt;"")*(Data!B103:AGQ103&lt;&gt;""))</f>
        <v>9</v>
      </c>
      <c r="N88" s="2" cm="1">
        <f t="array" ref="N88">SUMPRODUCT(--(Data!$B$36:$AGQ$36&lt;&gt;"")*(Data!B103:AGQ103&lt;&gt;""))</f>
        <v>0</v>
      </c>
      <c r="O88" s="2" cm="1">
        <f t="array" ref="O88">SUMPRODUCT(--(Data!$B$37:$AGQ$37&lt;&gt;"")*(Data!B103:AGQ103&lt;&gt;""))</f>
        <v>0</v>
      </c>
      <c r="P88" s="2" cm="1">
        <f t="array" ref="P88">SUMPRODUCT(--(Data!$B$38:$AGQ$38&lt;&gt;"")*(Data!B103:AGQ103&lt;&gt;""))</f>
        <v>9</v>
      </c>
      <c r="Q88" s="2" cm="1">
        <f t="array" ref="Q88">SUMPRODUCT(--(Data!$B$39:$AGQ$39&lt;&gt;"")*(Data!B103:AGQ103&lt;&gt;""))</f>
        <v>0</v>
      </c>
      <c r="R88" s="2" cm="1">
        <f t="array" ref="R88">SUMPRODUCT(--(Data!$B$40:$AGQ$40&lt;&gt;"")*(Data!B103:AGQ103&lt;&gt;""))</f>
        <v>0</v>
      </c>
      <c r="S88" s="2" cm="1">
        <f t="array" ref="S88">SUMPRODUCT(--(Data!$B$41:$AGQ$41&lt;&gt;"")*(Data!B103:AGQ103&lt;&gt;""))</f>
        <v>9</v>
      </c>
      <c r="T88" s="2" cm="1">
        <f t="array" ref="T88">SUMPRODUCT(--(Data!$B$42:$AGQ$42&lt;&gt;"")*(Data!B103:AGQ103&lt;&gt;""))</f>
        <v>9</v>
      </c>
      <c r="U88" s="2" cm="1">
        <f t="array" ref="U88">SUMPRODUCT(--(Data!$B$43:$AGQ$43&lt;&gt;"")*(Data!B103:AGQ103&lt;&gt;""))</f>
        <v>0</v>
      </c>
      <c r="V88" s="2" cm="1">
        <f t="array" ref="V88">SUMPRODUCT(--(Data!$B$44:$AGQ$44&lt;&gt;"")*(Data!B103:AGQ103&lt;&gt;""))</f>
        <v>0</v>
      </c>
      <c r="W88" s="2" cm="1">
        <f t="array" ref="W88">SUMPRODUCT(--(Data!$B$45:$AGQ$45&lt;&gt;"")*(Data!B103:AGQ103&lt;&gt;""))</f>
        <v>0</v>
      </c>
      <c r="X88" s="2" cm="1">
        <f t="array" ref="X88">SUMPRODUCT(--(Data!$B$46:$AGQ$46&lt;&gt;"")*(Data!B103:AGQ103&lt;&gt;""))</f>
        <v>0</v>
      </c>
      <c r="Y88" s="2" cm="1">
        <f t="array" ref="Y88">SUMPRODUCT(--(Data!$B$47:$AGQ$47&lt;&gt;"")*(Data!B103:AGQ103&lt;&gt;""))</f>
        <v>0</v>
      </c>
      <c r="Z88" s="2" cm="1">
        <f t="array" ref="Z88">SUMPRODUCT(--(Data!$B$48:$AGQ$48&lt;&gt;"")*(Data!B103:AGQ103&lt;&gt;""))</f>
        <v>0</v>
      </c>
      <c r="AA88" s="2" cm="1">
        <f t="array" ref="AA88">SUMPRODUCT(--(Data!$B$49:$AGQ$49&lt;&gt;"")*(Data!B103:AGQ103&lt;&gt;""))</f>
        <v>0</v>
      </c>
      <c r="AB88" s="2" cm="1">
        <f t="array" ref="AB88">SUMPRODUCT(--(Data!$B$50:$AGQ$50&lt;&gt;"")*(Data!B103:AGQ103&lt;&gt;""))</f>
        <v>0</v>
      </c>
      <c r="AC88" s="2" cm="1">
        <f t="array" ref="AC88">SUMPRODUCT(--(Data!$B$51:$AGQ$51&lt;&gt;"")*(Data!B103:AGQ103&lt;&gt;""))</f>
        <v>0</v>
      </c>
      <c r="AD88" s="2" cm="1">
        <f t="array" ref="AD88">SUMPRODUCT(--(Data!$B$52:$AGQ$52&lt;&gt;"")*(Data!B103:AGQ103&lt;&gt;""))</f>
        <v>0</v>
      </c>
      <c r="AE88" s="2" cm="1">
        <f t="array" ref="AE88">SUMPRODUCT(--(Data!$B$53:$AGQ$53&lt;&gt;"")*(Data!B103:AGQ103&lt;&gt;""))</f>
        <v>0</v>
      </c>
      <c r="AF88" s="2" cm="1">
        <f t="array" ref="AF88">SUMPRODUCT(--(Data!$B$54:$AGQ$54&lt;&gt;"")*(Data!B103:AGQ103&lt;&gt;""))</f>
        <v>0</v>
      </c>
      <c r="AG88" s="2" cm="1">
        <f t="array" ref="AG88">SUMPRODUCT(--(Data!$B$55:$AGQ$55&lt;&gt;"")*(Data!B103:AGQ103&lt;&gt;""))</f>
        <v>0</v>
      </c>
      <c r="AH88" s="2" cm="1">
        <f t="array" ref="AH88">SUMPRODUCT(--(Data!$B$56:$AGQ$56&lt;&gt;"")*(Data!B103:AGQ103&lt;&gt;""))</f>
        <v>0</v>
      </c>
      <c r="AI88" s="2" cm="1">
        <f t="array" ref="AI88">SUMPRODUCT(--(Data!$B$57:$AGQ$57&lt;&gt;"")*(Data!B103:AGQ103&lt;&gt;""))</f>
        <v>0</v>
      </c>
      <c r="AJ88" s="2" cm="1">
        <f t="array" ref="AJ88">SUMPRODUCT(--(Data!$B$58:$AGQ$58&lt;&gt;"")*(Data!B103:AGQ103&lt;&gt;""))</f>
        <v>0</v>
      </c>
      <c r="AK88" s="2" cm="1">
        <f t="array" ref="AK88">SUMPRODUCT(--(Data!$B$59:$AGQ$59&lt;&gt;"")*(Data!B103:AGQ103&lt;&gt;""))</f>
        <v>0</v>
      </c>
      <c r="AL88" s="2" cm="1">
        <f t="array" ref="AL88">SUMPRODUCT(--(Data!$B$60:$AGQ$60&lt;&gt;"")*(Data!B103:AGQ103&lt;&gt;""))</f>
        <v>0</v>
      </c>
      <c r="AM88" s="2" cm="1">
        <f t="array" ref="AM88">SUMPRODUCT(--(Data!$B$61:$AGQ$61&lt;&gt;"")*(Data!B103:AGQ103&lt;&gt;""))</f>
        <v>0</v>
      </c>
      <c r="AN88" s="2" cm="1">
        <f t="array" ref="AN88">SUMPRODUCT(--(Data!$B$62:$AGQ$62&lt;&gt;"")*(Data!B103:AGQ103&lt;&gt;""))</f>
        <v>0</v>
      </c>
      <c r="AO88" s="2" cm="1">
        <f t="array" ref="AO88">SUMPRODUCT(--(Data!$B$63:$AGQ$63&lt;&gt;"")*(Data!B103:AGQ103&lt;&gt;""))</f>
        <v>0</v>
      </c>
      <c r="AP88" s="2" cm="1">
        <f t="array" ref="AP88">SUMPRODUCT(--(Data!$B$64:$AGQ$64&lt;&gt;"")*(Data!B103:AGQ103&lt;&gt;""))</f>
        <v>0</v>
      </c>
      <c r="AQ88" s="2" cm="1">
        <f t="array" ref="AQ88">SUMPRODUCT(--(Data!$B$65:$AGQ$65&lt;&gt;"")*(Data!B103:AGQ103&lt;&gt;""))</f>
        <v>0</v>
      </c>
      <c r="AR88" s="2" cm="1">
        <f t="array" ref="AR88">SUMPRODUCT(--(Data!$B$66:$AGQ$66&lt;&gt;"")*(Data!B103:AGQ103&lt;&gt;""))</f>
        <v>0</v>
      </c>
      <c r="AS88" s="2" cm="1">
        <f t="array" ref="AS88">SUMPRODUCT(--(Data!$B$67:$AGQ$67&lt;&gt;"")*(Data!B103:AGQ103&lt;&gt;""))</f>
        <v>0</v>
      </c>
      <c r="AT88" s="2" cm="1">
        <f t="array" ref="AT88">SUMPRODUCT(--(Data!$B$68:$AGQ$68&lt;&gt;"")*(Data!B103:AGQ103&lt;&gt;""))</f>
        <v>0</v>
      </c>
      <c r="AU88" s="2" cm="1">
        <f t="array" ref="AU88">SUMPRODUCT(--(Data!$B$69:$AGQ$69&lt;&gt;"")*(Data!B103:AGQ103&lt;&gt;""))</f>
        <v>0</v>
      </c>
      <c r="AV88" s="2" cm="1">
        <f t="array" ref="AV88">SUMPRODUCT(--(Data!$B$70:$AGQ$70&lt;&gt;"")*(Data!B103:AGQ103&lt;&gt;""))</f>
        <v>0</v>
      </c>
      <c r="AW88" s="2" cm="1">
        <f t="array" ref="AW88">SUMPRODUCT(--(Data!$B$71:$AGQ$71&lt;&gt;"")*(Data!B103:AGQ103&lt;&gt;""))</f>
        <v>9</v>
      </c>
      <c r="AX88" s="2" cm="1">
        <f t="array" ref="AX88">SUMPRODUCT(--(Data!$B$72:$AGQ$72&lt;&gt;"")*(Data!B103:AGQ103&lt;&gt;""))</f>
        <v>0</v>
      </c>
      <c r="AY88" s="2" cm="1">
        <f t="array" ref="AY88">SUMPRODUCT(--(Data!$B$73:$AGQ$73&lt;&gt;"")*(Data!B103:AGQ103&lt;&gt;""))</f>
        <v>0</v>
      </c>
      <c r="AZ88" s="2" cm="1">
        <f t="array" ref="AZ88">SUMPRODUCT(--(Data!$B$74:$AGQ$74&lt;&gt;"")*(Data!B103:AGQ103&lt;&gt;""))</f>
        <v>9</v>
      </c>
      <c r="BA88" s="2" cm="1">
        <f t="array" ref="BA88">SUMPRODUCT(--(Data!$B$75:$AGQ$75&lt;&gt;"")*(Data!B103:AGQ103&lt;&gt;""))</f>
        <v>0</v>
      </c>
      <c r="BB88" s="2" cm="1">
        <f t="array" ref="BB88">SUMPRODUCT(--(Data!$B$76:$AGQ$76&lt;&gt;"")*(Data!B103:AGQ103&lt;&gt;""))</f>
        <v>0</v>
      </c>
      <c r="BC88" s="2" cm="1">
        <f t="array" ref="BC88">SUMPRODUCT(--(Data!$B$77:$AGQ$77&lt;&gt;"")*(Data!B103:AGQ103&lt;&gt;""))</f>
        <v>0</v>
      </c>
      <c r="BD88" s="2" cm="1">
        <f t="array" ref="BD88">SUMPRODUCT(--(Data!$B$78:$AGQ$78&lt;&gt;"")*(Data!B103:AGQ103&lt;&gt;""))</f>
        <v>0</v>
      </c>
      <c r="BE88" s="2" cm="1">
        <f t="array" ref="BE88">SUMPRODUCT(--(Data!$B$79:$AGQ$79&lt;&gt;"")*(Data!B103:AGQ103&lt;&gt;""))</f>
        <v>0</v>
      </c>
      <c r="BF88" s="2" cm="1">
        <f t="array" ref="BF88">SUMPRODUCT(--(Data!$B$80:$AGQ$80&lt;&gt;"")*(Data!B103:AGQ103&lt;&gt;""))</f>
        <v>0</v>
      </c>
      <c r="BG88" s="2" cm="1">
        <f t="array" ref="BG88">SUMPRODUCT(--(Data!$B$81:$AGQ$81&lt;&gt;"")*(Data!B103:AGQ103&lt;&gt;""))</f>
        <v>0</v>
      </c>
      <c r="BH88" s="2" cm="1">
        <f t="array" ref="BH88">SUMPRODUCT(--(Data!$B$82:$AGQ$82&lt;&gt;"")*(Data!B103:AGQ103&lt;&gt;""))</f>
        <v>0</v>
      </c>
      <c r="BI88" s="2" cm="1">
        <f t="array" ref="BI88">SUMPRODUCT(--(Data!$B$83:$AGQ$83&lt;&gt;"")*(Data!B103:AGQ103&lt;&gt;""))</f>
        <v>0</v>
      </c>
      <c r="BJ88" s="2" cm="1">
        <f t="array" ref="BJ88">SUMPRODUCT(--(Data!$B$84:$AGQ$84&lt;&gt;"")*(Data!B103:AGQ103&lt;&gt;""))</f>
        <v>0</v>
      </c>
      <c r="BK88" s="2" cm="1">
        <f t="array" ref="BK88">SUMPRODUCT(--(Data!$B$85:$AGQ$85&lt;&gt;"")*(Data!B103:AGQ103&lt;&gt;""))</f>
        <v>0</v>
      </c>
      <c r="BL88" s="2" cm="1">
        <f t="array" ref="BL88">SUMPRODUCT(--(Data!$B$86:$AGQ$86&lt;&gt;"")*(Data!B103:AGQ103&lt;&gt;""))</f>
        <v>0</v>
      </c>
      <c r="BM88" s="2" cm="1">
        <f t="array" ref="BM88">SUMPRODUCT(--(Data!$B$87:$AGQ$87&lt;&gt;"")*(Data!B103:AGQ103&lt;&gt;""))</f>
        <v>0</v>
      </c>
      <c r="BN88" s="2" cm="1">
        <f t="array" ref="BN88">SUMPRODUCT(--(Data!$B$88:$AGQ$88&lt;&gt;"")*(Data!B103:AGQ103&lt;&gt;""))</f>
        <v>0</v>
      </c>
      <c r="BO88" s="2" cm="1">
        <f t="array" ref="BO88">SUMPRODUCT(--(Data!$B$89:$AGQ$89&lt;&gt;"")*(Data!B103:AGQ103&lt;&gt;""))</f>
        <v>0</v>
      </c>
      <c r="BP88" s="2" cm="1">
        <f t="array" ref="BP88">SUMPRODUCT(--(Data!$B$90:$AGQ$90&lt;&gt;"")*(Data!B103:AGQ103&lt;&gt;""))</f>
        <v>0</v>
      </c>
      <c r="BQ88" s="2" cm="1">
        <f t="array" ref="BQ88">SUMPRODUCT(--(Data!$B$91:$AGQ$91&lt;&gt;"")*(Data!B103:AGQ103&lt;&gt;""))</f>
        <v>0</v>
      </c>
      <c r="BR88" s="2" cm="1">
        <f t="array" ref="BR88">SUMPRODUCT(--(Data!$B$92:$AGQ$92&lt;&gt;"")*(Data!B103:AGQ103&lt;&gt;""))</f>
        <v>0</v>
      </c>
      <c r="BS88" s="2" cm="1">
        <f t="array" ref="BS88">SUMPRODUCT(--(Data!$B$93:$AGQ$93&lt;&gt;"")*(Data!B103:AGQ103&lt;&gt;""))</f>
        <v>0</v>
      </c>
      <c r="BT88" s="2" cm="1">
        <f t="array" ref="BT88">SUMPRODUCT(--(Data!$B$94:$AGQ$94&lt;&gt;"")*(Data!B103:AGQ103&lt;&gt;""))</f>
        <v>0</v>
      </c>
      <c r="BU88" s="2" cm="1">
        <f t="array" ref="BU88">SUMPRODUCT(--(Data!$B$95:$AGQ$95&lt;&gt;"")*(Data!B103:AGQ103&lt;&gt;""))</f>
        <v>0</v>
      </c>
      <c r="BV88" s="2" cm="1">
        <f t="array" ref="BV88">SUMPRODUCT(--(Data!$B$96:$AGQ$96&lt;&gt;"")*(Data!B103:AGQ103&lt;&gt;""))</f>
        <v>0</v>
      </c>
      <c r="BW88" s="2" cm="1">
        <f t="array" ref="BW88">SUMPRODUCT(--(Data!$B$97:$AGQ$97&lt;&gt;"")*(Data!B103:AGQ103&lt;&gt;""))</f>
        <v>0</v>
      </c>
      <c r="BX88" s="2" cm="1">
        <f t="array" ref="BX88">SUMPRODUCT(--(Data!$B$98:$AGQ$98&lt;&gt;"")*(Data!B103:AGQ103&lt;&gt;""))</f>
        <v>0</v>
      </c>
      <c r="BY88" s="2" cm="1">
        <f t="array" ref="BY88">SUMPRODUCT(--(Data!$B$99:$AGQ$99&lt;&gt;"")*(Data!B103:AGQ103&lt;&gt;""))</f>
        <v>0</v>
      </c>
      <c r="BZ88" s="2" cm="1">
        <f t="array" ref="BZ88">SUMPRODUCT(--(Data!$B$100:$AGQ$100&lt;&gt;"")*(Data!B103:AGQ103&lt;&gt;""))</f>
        <v>0</v>
      </c>
      <c r="CA88" s="2" cm="1">
        <f t="array" ref="CA88">SUMPRODUCT(--(Data!$B$101:$AGQ$101&lt;&gt;"")*(Data!B103:AGQ103&lt;&gt;""))</f>
        <v>0</v>
      </c>
      <c r="CB88" s="2" cm="1">
        <f t="array" ref="CB88">SUMPRODUCT(--(Data!$B$102:$AGQ$102&lt;&gt;"")*(Data!B103:AGQ103&lt;&gt;""))</f>
        <v>0</v>
      </c>
      <c r="CC88" s="208"/>
      <c r="CD88" s="2" cm="1">
        <f t="array" ref="CD88">SUMPRODUCT(--(Data!$B$104:$AGQ$104&lt;&gt;"")*(Data!B103:AGQ103&lt;&gt;""))</f>
        <v>0</v>
      </c>
      <c r="CE88" s="2" cm="1">
        <f t="array" ref="CE88">SUMPRODUCT(--(Data!$B$105:$AGQ$105&lt;&gt;"")*(Data!B103:AGQ103&lt;&gt;""))</f>
        <v>0</v>
      </c>
      <c r="CF88" s="2" cm="1">
        <f t="array" ref="CF88">SUMPRODUCT(--(Data!$B$106:$AGQ$106&lt;&gt;"")*(Data!B103:AGQ103&lt;&gt;""))</f>
        <v>0</v>
      </c>
      <c r="CG88" s="2" cm="1">
        <f t="array" ref="CG88">SUMPRODUCT(--(Data!$B$107:$AGQ$107&lt;&gt;"")*(Data!B103:AGQ103&lt;&gt;""))</f>
        <v>0</v>
      </c>
      <c r="CH88" s="2" cm="1">
        <f t="array" ref="CH88">SUMPRODUCT(--(Data!$B$108:$AGQ$108&lt;&gt;"")*(Data!B103:AGQ103&lt;&gt;""))</f>
        <v>0</v>
      </c>
      <c r="CI88" s="2" cm="1">
        <f t="array" ref="CI88">SUMPRODUCT(--(Data!$B$109:$AGQ$109&lt;&gt;"")*(Data!B103:AGQ103&lt;&gt;""))</f>
        <v>0</v>
      </c>
      <c r="CJ88" s="2" cm="1">
        <f t="array" ref="CJ88">SUMPRODUCT(--(Data!$B$110:$AGQ$110&lt;&gt;"")*(Data!B103:AGQ103&lt;&gt;""))</f>
        <v>0</v>
      </c>
      <c r="CK88" s="2" cm="1">
        <f t="array" ref="CK88">SUMPRODUCT(--(Data!$B$111:$AGQ$111&lt;&gt;"")*(Data!B103:AGQ103&lt;&gt;""))</f>
        <v>0</v>
      </c>
      <c r="CL88" s="2" cm="1">
        <f t="array" ref="CL88">SUMPRODUCT(--(Data!$B$112:$AGQ$112&lt;&gt;"")*(Data!B103:AGQ103&lt;&gt;""))</f>
        <v>0</v>
      </c>
      <c r="CM88" s="2" cm="1">
        <f t="array" ref="CM88">SUMPRODUCT(--(Data!$B$113:$AGQ$113&lt;&gt;"")*(Data!B103:AGQ103&lt;&gt;""))</f>
        <v>0</v>
      </c>
      <c r="CN88" s="2" cm="1">
        <f t="array" ref="CN88">SUMPRODUCT(--(Data!$B$114:$AGQ$114&lt;&gt;"")*(Data!B103:AGQ103&lt;&gt;""))</f>
        <v>0</v>
      </c>
      <c r="CO88" s="2" cm="1">
        <f t="array" ref="CO88">SUMPRODUCT(--(Data!$B$115:$AGQ$115&lt;&gt;"")*(Data!B103:AGQ103&lt;&gt;""))</f>
        <v>0</v>
      </c>
      <c r="CP88" s="2" cm="1">
        <f t="array" ref="CP88">SUMPRODUCT(--(Data!$B$116:$AGQ$116&lt;&gt;"")*(Data!B103:AGQ103&lt;&gt;""))</f>
        <v>0</v>
      </c>
      <c r="CQ88" s="2" cm="1">
        <f t="array" ref="CQ88">SUMPRODUCT(--(Data!$B$117:$AGQ$117&lt;&gt;"")*(Data!B103:AGQ103&lt;&gt;""))</f>
        <v>0</v>
      </c>
      <c r="CR88" s="2" cm="1">
        <f t="array" ref="CR88">SUMPRODUCT(--(Data!$B$118:$AGQ$118&lt;&gt;"")*(Data!B103:AGQ103&lt;&gt;""))</f>
        <v>0</v>
      </c>
      <c r="CS88" s="2" cm="1">
        <f t="array" ref="CS88">SUMPRODUCT(--(Data!$B$119:$AGQ$119&lt;&gt;"")*(Data!B103:AGQ103&lt;&gt;""))</f>
        <v>0</v>
      </c>
      <c r="CT88" s="2" cm="1">
        <f t="array" ref="CT88">SUMPRODUCT(--(Data!$B$120:$AGQ$120&lt;&gt;"")*(Data!B103:AGQ103&lt;&gt;""))</f>
        <v>0</v>
      </c>
      <c r="CU88" s="2" cm="1">
        <f t="array" ref="CU88">SUMPRODUCT(--(Data!$B$121:$AGQ$121&lt;&gt;"")*(Data!B103:AGQ103&lt;&gt;""))</f>
        <v>0</v>
      </c>
      <c r="CV88" s="2" cm="1">
        <f t="array" ref="CV88">SUMPRODUCT(--(Data!$B$122:$AGQ$122&lt;&gt;"")*(Data!B103:AGQ103&lt;&gt;""))</f>
        <v>0</v>
      </c>
      <c r="CW88" s="2" cm="1">
        <f t="array" ref="CW88">SUMPRODUCT(--(Data!$B$123:$AGQ$123&lt;&gt;"")*(Data!B103:AGQ103&lt;&gt;""))</f>
        <v>0</v>
      </c>
      <c r="CX88" s="2" cm="1">
        <f t="array" ref="CX88">SUMPRODUCT(--(Data!$B$124:$AGQ$124&lt;&gt;"")*(Data!B103:AGQ103&lt;&gt;""))</f>
        <v>0</v>
      </c>
      <c r="CY88" s="2" cm="1">
        <f t="array" ref="CY88">SUMPRODUCT(--(Data!$B$125:$AGQ$125&lt;&gt;"")*(Data!B103:AGQ103&lt;&gt;""))</f>
        <v>0</v>
      </c>
      <c r="CZ88" s="2" cm="1">
        <f t="array" ref="CZ88">SUMPRODUCT(--(Data!$B$126:$AGQ$126&lt;&gt;"")*(Data!B103:AGQ103&lt;&gt;""))</f>
        <v>0</v>
      </c>
      <c r="DA88" s="2" cm="1">
        <f t="array" ref="DA88">SUMPRODUCT(--(Data!$B$127:$AGQ$127&lt;&gt;"")*(Data!B103:AGQ103&lt;&gt;""))</f>
        <v>0</v>
      </c>
      <c r="DB88" s="2" cm="1">
        <f t="array" ref="DB88">SUMPRODUCT(--(Data!$B$128:$AGQ$128&lt;&gt;"")*(Data!B103:AGQ103&lt;&gt;""))</f>
        <v>0</v>
      </c>
      <c r="DC88" s="2" cm="1">
        <f t="array" ref="DC88">SUMPRODUCT(--(Data!$B$129:$AGQ$129&lt;&gt;"")*(Data!B103:AGQ103&lt;&gt;""))</f>
        <v>0</v>
      </c>
      <c r="DD88" s="2" cm="1">
        <f t="array" ref="DD88">SUMPRODUCT(--(Data!$B$130:$AGQ$130&lt;&gt;"")*(Data!B103:AGQ103&lt;&gt;""))</f>
        <v>0</v>
      </c>
      <c r="DE88" s="2" cm="1">
        <f t="array" ref="DE88">SUMPRODUCT(--(Data!$B$131:$AGQ$131&lt;&gt;"")*(Data!B103:AGQ103&lt;&gt;""))</f>
        <v>0</v>
      </c>
      <c r="DF88" s="2" cm="1">
        <f t="array" ref="DF88">SUMPRODUCT(--(Data!$B$132:$AGQ$132&lt;&gt;"")*(Data!B103:AGQ103&lt;&gt;""))</f>
        <v>0</v>
      </c>
      <c r="DG88" s="2" cm="1">
        <f t="array" ref="DG88">SUMPRODUCT(--(Data!$B$133:$AGQ$133&lt;&gt;"")*(Data!B103:AGQ103&lt;&gt;""))</f>
        <v>0</v>
      </c>
      <c r="DH88" s="2" cm="1">
        <f t="array" ref="DH88">SUMPRODUCT(--(Data!$B$134:$AGQ$134&lt;&gt;"")*(Data!B103:AGQ103&lt;&gt;""))</f>
        <v>0</v>
      </c>
      <c r="DI88" s="2" cm="1">
        <f t="array" ref="DI88">SUMPRODUCT(--(Data!$B$135:$AGQ$135&lt;&gt;"")*(Data!B103:AGQ103&lt;&gt;""))</f>
        <v>0</v>
      </c>
      <c r="DJ88" s="2" cm="1">
        <f t="array" ref="DJ88">SUMPRODUCT(--(Data!$B$136:$AGQ$136&lt;&gt;"")*(Data!B103:AGQ103&lt;&gt;""))</f>
        <v>0</v>
      </c>
      <c r="DK88" s="2" cm="1">
        <f t="array" ref="DK88">SUMPRODUCT(--(Data!$B$137:$AGQ$137&lt;&gt;"")*(Data!B103:AGQ103&lt;&gt;""))</f>
        <v>9</v>
      </c>
      <c r="DL88" s="2" cm="1">
        <f t="array" ref="DL88">SUMPRODUCT(--(Data!$B$138:$AGQ$138&lt;&gt;"")*(Data!B103:AGQ103&lt;&gt;""))</f>
        <v>0</v>
      </c>
      <c r="DM88" s="2" cm="1">
        <f t="array" ref="DM88">SUMPRODUCT(--(Data!$B$139:$AGQ$139&lt;&gt;"")*(Data!B103:AGQ103&lt;&gt;""))</f>
        <v>9</v>
      </c>
      <c r="DN88" s="2" cm="1">
        <f t="array" ref="DN88">SUMPRODUCT(--(Data!$B$140:$AGQ$140&lt;&gt;"")*(Data!B103:AGQ103&lt;&gt;""))</f>
        <v>9</v>
      </c>
      <c r="DO88" s="2" cm="1">
        <f t="array" ref="DO88">SUMPRODUCT(--(Data!$B$141:$AGQ$141&lt;&gt;"")*(Data!B103:AGQ103&lt;&gt;""))</f>
        <v>9</v>
      </c>
      <c r="DP88" s="2" cm="1">
        <f t="array" ref="DP88">SUMPRODUCT(--(Data!$B$142:$AGQ$142&lt;&gt;"")*(Data!B103:AGQ103&lt;&gt;""))</f>
        <v>9</v>
      </c>
      <c r="DQ88" s="2" cm="1">
        <f t="array" ref="DQ88">SUMPRODUCT(--(Data!$B$143:$AGQ$143&lt;&gt;"")*(Data!B103:AGQ103&lt;&gt;""))</f>
        <v>0</v>
      </c>
      <c r="DR88" s="2" cm="1">
        <f t="array" ref="DR88">SUMPRODUCT(--(Data!$B$144:$AGQ$144&lt;&gt;"")*(Data!B103:AGQ103&lt;&gt;""))</f>
        <v>0</v>
      </c>
      <c r="DS88" s="2" cm="1">
        <f t="array" ref="DS88">SUMPRODUCT(--(Data!$B$145:$AGQ$145&lt;&gt;"")*(Data!B103:AGQ103&lt;&gt;""))</f>
        <v>0</v>
      </c>
      <c r="DT88" s="2" cm="1">
        <f t="array" ref="DT88">SUMPRODUCT(--(Data!$B$146:$AGQ$146&lt;&gt;"")*(Data!B103:AGQ103&lt;&gt;""))</f>
        <v>0</v>
      </c>
      <c r="DU88" s="2" cm="1">
        <f t="array" ref="DU88">SUMPRODUCT(--(Data!$B$147:$AGQ$147&lt;&gt;"")*(Data!B103:AGQ103&lt;&gt;""))</f>
        <v>0</v>
      </c>
      <c r="DV88" s="2" cm="1">
        <f t="array" ref="DV88">SUMPRODUCT(--(Data!$B$148:$AGQ$148&lt;&gt;"")*(Data!B103:AGQ103&lt;&gt;""))</f>
        <v>0</v>
      </c>
      <c r="DW88" s="2" cm="1">
        <f t="array" ref="DW88">SUMPRODUCT(--(Data!$B$149:$AGQ$149&lt;&gt;"")*(Data!B103:AGQ103&lt;&gt;""))</f>
        <v>0</v>
      </c>
      <c r="DX88" s="2" cm="1">
        <f t="array" ref="DX88">SUMPRODUCT(--(Data!$B$150:$AGQ$150&lt;&gt;"")*(Data!B103:AGQ103&lt;&gt;""))</f>
        <v>0</v>
      </c>
      <c r="DY88" s="2" cm="1">
        <f t="array" ref="DY88">SUMPRODUCT(--(Data!$B$151:$AGQ$151&lt;&gt;"")*(Data!B103:AGQ103&lt;&gt;""))</f>
        <v>0</v>
      </c>
      <c r="DZ88" s="2" cm="1">
        <f t="array" ref="DZ88">SUMPRODUCT(--(Data!$B$152:$AGQ$152&lt;&gt;"")*(Data!B103:AGQ103&lt;&gt;""))</f>
        <v>0</v>
      </c>
      <c r="EA88" s="2" cm="1">
        <f t="array" ref="EA88">SUMPRODUCT(--(Data!$B$153:$AGQ$153&lt;&gt;"")*(Data!B103:AGQ103&lt;&gt;""))</f>
        <v>0</v>
      </c>
      <c r="EB88" s="2" cm="1">
        <f t="array" ref="EB88">SUMPRODUCT(--(Data!$B$154:$AGQ$154&lt;&gt;"")*(Data!B103:AGQ103&lt;&gt;""))</f>
        <v>0</v>
      </c>
      <c r="EC88" s="2" cm="1">
        <f t="array" ref="EC88">SUMPRODUCT(--(Data!$B$155:$AGQ$155&lt;&gt;"")*(Data!B103:AGQ103&lt;&gt;""))</f>
        <v>0</v>
      </c>
      <c r="ED88" s="2" cm="1">
        <f t="array" ref="ED88">SUMPRODUCT(--(Data!$B$156:$AGQ$156&lt;&gt;"")*(Data!B103:AGQ103&lt;&gt;""))</f>
        <v>0</v>
      </c>
      <c r="EE88" s="2" cm="1">
        <f t="array" ref="EE88">SUMPRODUCT(--(Data!$B$157:$AGQ$157&lt;&gt;"")*(Data!B103:AGQ103&lt;&gt;""))</f>
        <v>0</v>
      </c>
      <c r="EF88" s="2" cm="1">
        <f t="array" ref="EF88">SUMPRODUCT(--(Data!$B$158:$AGQ$158&lt;&gt;"")*(Data!B103:AGQ103&lt;&gt;""))</f>
        <v>0</v>
      </c>
      <c r="EG88" s="2" cm="1">
        <f t="array" ref="EG88">SUMPRODUCT(--(Data!$B$159:$AGQ$159&lt;&gt;"")*(Data!B103:AGQ103&lt;&gt;""))</f>
        <v>0</v>
      </c>
      <c r="EH88" s="2" cm="1">
        <f t="array" ref="EH88">SUMPRODUCT(--(Data!$B$160:$AGQ$160&lt;&gt;"")*(Data!B103:AGQ103&lt;&gt;""))</f>
        <v>0</v>
      </c>
      <c r="EI88" s="2" cm="1">
        <f t="array" ref="EI88">SUMPRODUCT(--(Data!$B$161:$AGQ$161&lt;&gt;"")*(Data!B103:AGQ103&lt;&gt;""))</f>
        <v>0</v>
      </c>
      <c r="EJ88" s="2" cm="1">
        <f t="array" ref="EJ88">SUMPRODUCT(--(Data!$B$162:$AGQ$162&lt;&gt;"")*(Data!B103:AGQ103&lt;&gt;""))</f>
        <v>0</v>
      </c>
      <c r="EK88" s="2" cm="1">
        <f t="array" ref="EK88">SUMPRODUCT(--(Data!$B$163:$AGQ$163&lt;&gt;"")*(Data!B103:AGQ103&lt;&gt;""))</f>
        <v>0</v>
      </c>
      <c r="EL88" s="2" cm="1">
        <f t="array" ref="EL88">SUMPRODUCT(--(Data!$B$164:$AGQ$164&lt;&gt;"")*(Data!B103:AGQ103&lt;&gt;""))</f>
        <v>0</v>
      </c>
      <c r="EM88" s="2" cm="1">
        <f t="array" ref="EM88">SUMPRODUCT(--(Data!$B$165:$AGQ$165&lt;&gt;"")*(Data!B103:AGQ103&lt;&gt;""))</f>
        <v>0</v>
      </c>
      <c r="EN88" s="2" cm="1">
        <f t="array" ref="EN88">SUMPRODUCT(--(Data!$B$166:$AGQ$166&lt;&gt;"")*(Data!B103:AGQ103&lt;&gt;""))</f>
        <v>0</v>
      </c>
      <c r="EU88" s="2" t="str">
        <f t="shared" si="4"/>
        <v xml:space="preserve">RDS-SLAM, Mask R-CNN </v>
      </c>
      <c r="EV88" s="2">
        <f t="shared" si="5"/>
        <v>9</v>
      </c>
    </row>
    <row r="89" spans="1:152" x14ac:dyDescent="0.25">
      <c r="A89" s="1" t="str">
        <f>Data!A104</f>
        <v>SC-LeGO-LOAM</v>
      </c>
      <c r="B89" s="12" t="s">
        <v>553</v>
      </c>
      <c r="C89" s="2" cm="1">
        <f t="array" ref="C89">SUMPRODUCT(--(Data!$B$25:$AGQ$25&lt;&gt;"")*(Data!B104:AGQ104&lt;&gt;""))</f>
        <v>0</v>
      </c>
      <c r="D89" s="2" cm="1">
        <f t="array" ref="D89">SUMPRODUCT(--(Data!$B$26:$AGQ$26&lt;&gt;"")*(Data!B104:AGQ104&lt;&gt;""))</f>
        <v>0</v>
      </c>
      <c r="E89" s="2" cm="1">
        <f t="array" ref="E89">SUMPRODUCT(--(Data!$B$27:$AGQ$27&lt;&gt;"")*(Data!B104:AGQ104&lt;&gt;""))</f>
        <v>0</v>
      </c>
      <c r="F89" s="2" cm="1">
        <f t="array" ref="F89">SUMPRODUCT(--(Data!$B$28:$AGQ$28&lt;&gt;"")*(Data!B104:AGQ104&lt;&gt;""))</f>
        <v>0</v>
      </c>
      <c r="G89" s="2" cm="1">
        <f t="array" ref="G89">SUMPRODUCT(--(Data!$B$29:$AGQ$29&lt;&gt;"")*(Data!B104:AGQ104&lt;&gt;""))</f>
        <v>0</v>
      </c>
      <c r="H89" s="2" cm="1">
        <f t="array" ref="H89">SUMPRODUCT(--(Data!$B$30:$AGQ$30&lt;&gt;"")*(Data!B104:AGQ104&lt;&gt;""))</f>
        <v>0</v>
      </c>
      <c r="I89" s="2" cm="1">
        <f t="array" ref="I89">SUMPRODUCT(--(Data!$B$31:$AGQ$31&lt;&gt;"")*(Data!B104:AGQ104&lt;&gt;""))</f>
        <v>0</v>
      </c>
      <c r="J89" s="2" cm="1">
        <f t="array" ref="J89">SUMPRODUCT(--(Data!$B$32:$AGQ$32&lt;&gt;"")*(Data!B104:AGQ104&lt;&gt;""))</f>
        <v>0</v>
      </c>
      <c r="K89" s="2" cm="1">
        <f t="array" ref="K89">SUMPRODUCT(--(Data!$B$33:$AGQ$33&lt;&gt;"")*(Data!B104:AGQ104&lt;&gt;""))</f>
        <v>0</v>
      </c>
      <c r="L89" s="2" cm="1">
        <f t="array" ref="L89">SUMPRODUCT(--(Data!$B$34:$AGQ$34&lt;&gt;"")*(Data!B104:AGQ104&lt;&gt;""))</f>
        <v>0</v>
      </c>
      <c r="M89" s="2" cm="1">
        <f t="array" ref="M89">SUMPRODUCT(--(Data!$B$35:$AGQ$35&lt;&gt;"")*(Data!B104:AGQ104&lt;&gt;""))</f>
        <v>0</v>
      </c>
      <c r="N89" s="2" cm="1">
        <f t="array" ref="N89">SUMPRODUCT(--(Data!$B$36:$AGQ$36&lt;&gt;"")*(Data!B104:AGQ104&lt;&gt;""))</f>
        <v>0</v>
      </c>
      <c r="O89" s="2" cm="1">
        <f t="array" ref="O89">SUMPRODUCT(--(Data!$B$37:$AGQ$37&lt;&gt;"")*(Data!B104:AGQ104&lt;&gt;""))</f>
        <v>0</v>
      </c>
      <c r="P89" s="2" cm="1">
        <f t="array" ref="P89">SUMPRODUCT(--(Data!$B$38:$AGQ$38&lt;&gt;"")*(Data!B104:AGQ104&lt;&gt;""))</f>
        <v>0</v>
      </c>
      <c r="Q89" s="2" cm="1">
        <f t="array" ref="Q89">SUMPRODUCT(--(Data!$B$39:$AGQ$39&lt;&gt;"")*(Data!B104:AGQ104&lt;&gt;""))</f>
        <v>0</v>
      </c>
      <c r="R89" s="2" cm="1">
        <f t="array" ref="R89">SUMPRODUCT(--(Data!$B$40:$AGQ$40&lt;&gt;"")*(Data!B104:AGQ104&lt;&gt;""))</f>
        <v>0</v>
      </c>
      <c r="S89" s="2" cm="1">
        <f t="array" ref="S89">SUMPRODUCT(--(Data!$B$41:$AGQ$41&lt;&gt;"")*(Data!B104:AGQ104&lt;&gt;""))</f>
        <v>0</v>
      </c>
      <c r="T89" s="2" cm="1">
        <f t="array" ref="T89">SUMPRODUCT(--(Data!$B$42:$AGQ$42&lt;&gt;"")*(Data!B104:AGQ104&lt;&gt;""))</f>
        <v>0</v>
      </c>
      <c r="U89" s="2" cm="1">
        <f t="array" ref="U89">SUMPRODUCT(--(Data!$B$43:$AGQ$43&lt;&gt;"")*(Data!B104:AGQ104&lt;&gt;""))</f>
        <v>4</v>
      </c>
      <c r="V89" s="2" cm="1">
        <f t="array" ref="V89">SUMPRODUCT(--(Data!$B$44:$AGQ$44&lt;&gt;"")*(Data!B104:AGQ104&lt;&gt;""))</f>
        <v>0</v>
      </c>
      <c r="W89" s="2" cm="1">
        <f t="array" ref="W89">SUMPRODUCT(--(Data!$B$45:$AGQ$45&lt;&gt;"")*(Data!B104:AGQ104&lt;&gt;""))</f>
        <v>0</v>
      </c>
      <c r="X89" s="2" cm="1">
        <f t="array" ref="X89">SUMPRODUCT(--(Data!$B$46:$AGQ$46&lt;&gt;"")*(Data!B104:AGQ104&lt;&gt;""))</f>
        <v>0</v>
      </c>
      <c r="Y89" s="2" cm="1">
        <f t="array" ref="Y89">SUMPRODUCT(--(Data!$B$47:$AGQ$47&lt;&gt;"")*(Data!B104:AGQ104&lt;&gt;""))</f>
        <v>0</v>
      </c>
      <c r="Z89" s="2" cm="1">
        <f t="array" ref="Z89">SUMPRODUCT(--(Data!$B$48:$AGQ$48&lt;&gt;"")*(Data!B104:AGQ104&lt;&gt;""))</f>
        <v>0</v>
      </c>
      <c r="AA89" s="2" cm="1">
        <f t="array" ref="AA89">SUMPRODUCT(--(Data!$B$49:$AGQ$49&lt;&gt;"")*(Data!B104:AGQ104&lt;&gt;""))</f>
        <v>0</v>
      </c>
      <c r="AB89" s="2" cm="1">
        <f t="array" ref="AB89">SUMPRODUCT(--(Data!$B$50:$AGQ$50&lt;&gt;"")*(Data!B104:AGQ104&lt;&gt;""))</f>
        <v>0</v>
      </c>
      <c r="AC89" s="2" cm="1">
        <f t="array" ref="AC89">SUMPRODUCT(--(Data!$B$51:$AGQ$51&lt;&gt;"")*(Data!B104:AGQ104&lt;&gt;""))</f>
        <v>0</v>
      </c>
      <c r="AD89" s="2" cm="1">
        <f t="array" ref="AD89">SUMPRODUCT(--(Data!$B$52:$AGQ$52&lt;&gt;"")*(Data!B104:AGQ104&lt;&gt;""))</f>
        <v>0</v>
      </c>
      <c r="AE89" s="2" cm="1">
        <f t="array" ref="AE89">SUMPRODUCT(--(Data!$B$53:$AGQ$53&lt;&gt;"")*(Data!B104:AGQ104&lt;&gt;""))</f>
        <v>0</v>
      </c>
      <c r="AF89" s="2" cm="1">
        <f t="array" ref="AF89">SUMPRODUCT(--(Data!$B$54:$AGQ$54&lt;&gt;"")*(Data!B104:AGQ104&lt;&gt;""))</f>
        <v>0</v>
      </c>
      <c r="AG89" s="2" cm="1">
        <f t="array" ref="AG89">SUMPRODUCT(--(Data!$B$55:$AGQ$55&lt;&gt;"")*(Data!B104:AGQ104&lt;&gt;""))</f>
        <v>0</v>
      </c>
      <c r="AH89" s="2" cm="1">
        <f t="array" ref="AH89">SUMPRODUCT(--(Data!$B$56:$AGQ$56&lt;&gt;"")*(Data!B104:AGQ104&lt;&gt;""))</f>
        <v>0</v>
      </c>
      <c r="AI89" s="2" cm="1">
        <f t="array" ref="AI89">SUMPRODUCT(--(Data!$B$57:$AGQ$57&lt;&gt;"")*(Data!B104:AGQ104&lt;&gt;""))</f>
        <v>4</v>
      </c>
      <c r="AJ89" s="2" cm="1">
        <f t="array" ref="AJ89">SUMPRODUCT(--(Data!$B$58:$AGQ$58&lt;&gt;"")*(Data!B104:AGQ104&lt;&gt;""))</f>
        <v>0</v>
      </c>
      <c r="AK89" s="2" cm="1">
        <f t="array" ref="AK89">SUMPRODUCT(--(Data!$B$59:$AGQ$59&lt;&gt;"")*(Data!B104:AGQ104&lt;&gt;""))</f>
        <v>0</v>
      </c>
      <c r="AL89" s="2" cm="1">
        <f t="array" ref="AL89">SUMPRODUCT(--(Data!$B$60:$AGQ$60&lt;&gt;"")*(Data!B104:AGQ104&lt;&gt;""))</f>
        <v>0</v>
      </c>
      <c r="AM89" s="2" cm="1">
        <f t="array" ref="AM89">SUMPRODUCT(--(Data!$B$61:$AGQ$61&lt;&gt;"")*(Data!B104:AGQ104&lt;&gt;""))</f>
        <v>0</v>
      </c>
      <c r="AN89" s="2" cm="1">
        <f t="array" ref="AN89">SUMPRODUCT(--(Data!$B$62:$AGQ$62&lt;&gt;"")*(Data!B104:AGQ104&lt;&gt;""))</f>
        <v>0</v>
      </c>
      <c r="AO89" s="2" cm="1">
        <f t="array" ref="AO89">SUMPRODUCT(--(Data!$B$63:$AGQ$63&lt;&gt;"")*(Data!B104:AGQ104&lt;&gt;""))</f>
        <v>0</v>
      </c>
      <c r="AP89" s="2" cm="1">
        <f t="array" ref="AP89">SUMPRODUCT(--(Data!$B$64:$AGQ$64&lt;&gt;"")*(Data!B104:AGQ104&lt;&gt;""))</f>
        <v>0</v>
      </c>
      <c r="AQ89" s="2" cm="1">
        <f t="array" ref="AQ89">SUMPRODUCT(--(Data!$B$65:$AGQ$65&lt;&gt;"")*(Data!B104:AGQ104&lt;&gt;""))</f>
        <v>0</v>
      </c>
      <c r="AR89" s="2" cm="1">
        <f t="array" ref="AR89">SUMPRODUCT(--(Data!$B$66:$AGQ$66&lt;&gt;"")*(Data!B104:AGQ104&lt;&gt;""))</f>
        <v>0</v>
      </c>
      <c r="AS89" s="2" cm="1">
        <f t="array" ref="AS89">SUMPRODUCT(--(Data!$B$67:$AGQ$67&lt;&gt;"")*(Data!B104:AGQ104&lt;&gt;""))</f>
        <v>0</v>
      </c>
      <c r="AT89" s="2" cm="1">
        <f t="array" ref="AT89">SUMPRODUCT(--(Data!$B$68:$AGQ$68&lt;&gt;"")*(Data!B104:AGQ104&lt;&gt;""))</f>
        <v>0</v>
      </c>
      <c r="AU89" s="2" cm="1">
        <f t="array" ref="AU89">SUMPRODUCT(--(Data!$B$69:$AGQ$69&lt;&gt;"")*(Data!B104:AGQ104&lt;&gt;""))</f>
        <v>0</v>
      </c>
      <c r="AV89" s="2" cm="1">
        <f t="array" ref="AV89">SUMPRODUCT(--(Data!$B$70:$AGQ$70&lt;&gt;"")*(Data!B104:AGQ104&lt;&gt;""))</f>
        <v>0</v>
      </c>
      <c r="AW89" s="2" cm="1">
        <f t="array" ref="AW89">SUMPRODUCT(--(Data!$B$71:$AGQ$71&lt;&gt;"")*(Data!B104:AGQ104&lt;&gt;""))</f>
        <v>0</v>
      </c>
      <c r="AX89" s="2" cm="1">
        <f t="array" ref="AX89">SUMPRODUCT(--(Data!$B$72:$AGQ$72&lt;&gt;"")*(Data!B104:AGQ104&lt;&gt;""))</f>
        <v>0</v>
      </c>
      <c r="AY89" s="2" cm="1">
        <f t="array" ref="AY89">SUMPRODUCT(--(Data!$B$73:$AGQ$73&lt;&gt;"")*(Data!B104:AGQ104&lt;&gt;""))</f>
        <v>0</v>
      </c>
      <c r="AZ89" s="2" cm="1">
        <f t="array" ref="AZ89">SUMPRODUCT(--(Data!$B$74:$AGQ$74&lt;&gt;"")*(Data!B104:AGQ104&lt;&gt;""))</f>
        <v>0</v>
      </c>
      <c r="BA89" s="2" cm="1">
        <f t="array" ref="BA89">SUMPRODUCT(--(Data!$B$75:$AGQ$75&lt;&gt;"")*(Data!B104:AGQ104&lt;&gt;""))</f>
        <v>0</v>
      </c>
      <c r="BB89" s="2" cm="1">
        <f t="array" ref="BB89">SUMPRODUCT(--(Data!$B$76:$AGQ$76&lt;&gt;"")*(Data!B104:AGQ104&lt;&gt;""))</f>
        <v>0</v>
      </c>
      <c r="BC89" s="2" cm="1">
        <f t="array" ref="BC89">SUMPRODUCT(--(Data!$B$77:$AGQ$77&lt;&gt;"")*(Data!B104:AGQ104&lt;&gt;""))</f>
        <v>0</v>
      </c>
      <c r="BD89" s="2" cm="1">
        <f t="array" ref="BD89">SUMPRODUCT(--(Data!$B$78:$AGQ$78&lt;&gt;"")*(Data!B104:AGQ104&lt;&gt;""))</f>
        <v>0</v>
      </c>
      <c r="BE89" s="2" cm="1">
        <f t="array" ref="BE89">SUMPRODUCT(--(Data!$B$79:$AGQ$79&lt;&gt;"")*(Data!B104:AGQ104&lt;&gt;""))</f>
        <v>0</v>
      </c>
      <c r="BF89" s="2" cm="1">
        <f t="array" ref="BF89">SUMPRODUCT(--(Data!$B$80:$AGQ$80&lt;&gt;"")*(Data!B104:AGQ104&lt;&gt;""))</f>
        <v>0</v>
      </c>
      <c r="BG89" s="2" cm="1">
        <f t="array" ref="BG89">SUMPRODUCT(--(Data!$B$81:$AGQ$81&lt;&gt;"")*(Data!B104:AGQ104&lt;&gt;""))</f>
        <v>0</v>
      </c>
      <c r="BH89" s="2" cm="1">
        <f t="array" ref="BH89">SUMPRODUCT(--(Data!$B$82:$AGQ$82&lt;&gt;"")*(Data!B104:AGQ104&lt;&gt;""))</f>
        <v>0</v>
      </c>
      <c r="BI89" s="2" cm="1">
        <f t="array" ref="BI89">SUMPRODUCT(--(Data!$B$83:$AGQ$83&lt;&gt;"")*(Data!B104:AGQ104&lt;&gt;""))</f>
        <v>0</v>
      </c>
      <c r="BJ89" s="2" cm="1">
        <f t="array" ref="BJ89">SUMPRODUCT(--(Data!$B$84:$AGQ$84&lt;&gt;"")*(Data!B104:AGQ104&lt;&gt;""))</f>
        <v>0</v>
      </c>
      <c r="BK89" s="2" cm="1">
        <f t="array" ref="BK89">SUMPRODUCT(--(Data!$B$85:$AGQ$85&lt;&gt;"")*(Data!B104:AGQ104&lt;&gt;""))</f>
        <v>0</v>
      </c>
      <c r="BL89" s="2" cm="1">
        <f t="array" ref="BL89">SUMPRODUCT(--(Data!$B$86:$AGQ$86&lt;&gt;"")*(Data!B104:AGQ104&lt;&gt;""))</f>
        <v>0</v>
      </c>
      <c r="BM89" s="2" cm="1">
        <f t="array" ref="BM89">SUMPRODUCT(--(Data!$B$87:$AGQ$87&lt;&gt;"")*(Data!B104:AGQ104&lt;&gt;""))</f>
        <v>0</v>
      </c>
      <c r="BN89" s="2" cm="1">
        <f t="array" ref="BN89">SUMPRODUCT(--(Data!$B$88:$AGQ$88&lt;&gt;"")*(Data!B104:AGQ104&lt;&gt;""))</f>
        <v>0</v>
      </c>
      <c r="BO89" s="2" cm="1">
        <f t="array" ref="BO89">SUMPRODUCT(--(Data!$B$89:$AGQ$89&lt;&gt;"")*(Data!B104:AGQ104&lt;&gt;""))</f>
        <v>0</v>
      </c>
      <c r="BP89" s="2" cm="1">
        <f t="array" ref="BP89">SUMPRODUCT(--(Data!$B$90:$AGQ$90&lt;&gt;"")*(Data!B104:AGQ104&lt;&gt;""))</f>
        <v>0</v>
      </c>
      <c r="BQ89" s="2" cm="1">
        <f t="array" ref="BQ89">SUMPRODUCT(--(Data!$B$91:$AGQ$91&lt;&gt;"")*(Data!B104:AGQ104&lt;&gt;""))</f>
        <v>0</v>
      </c>
      <c r="BR89" s="2" cm="1">
        <f t="array" ref="BR89">SUMPRODUCT(--(Data!$B$92:$AGQ$92&lt;&gt;"")*(Data!B104:AGQ104&lt;&gt;""))</f>
        <v>0</v>
      </c>
      <c r="BS89" s="2" cm="1">
        <f t="array" ref="BS89">SUMPRODUCT(--(Data!$B$93:$AGQ$93&lt;&gt;"")*(Data!B104:AGQ104&lt;&gt;""))</f>
        <v>0</v>
      </c>
      <c r="BT89" s="2" cm="1">
        <f t="array" ref="BT89">SUMPRODUCT(--(Data!$B$94:$AGQ$94&lt;&gt;"")*(Data!B104:AGQ104&lt;&gt;""))</f>
        <v>0</v>
      </c>
      <c r="BU89" s="2" cm="1">
        <f t="array" ref="BU89">SUMPRODUCT(--(Data!$B$95:$AGQ$95&lt;&gt;"")*(Data!B104:AGQ104&lt;&gt;""))</f>
        <v>0</v>
      </c>
      <c r="BV89" s="2" cm="1">
        <f t="array" ref="BV89">SUMPRODUCT(--(Data!$B$96:$AGQ$96&lt;&gt;"")*(Data!B104:AGQ104&lt;&gt;""))</f>
        <v>0</v>
      </c>
      <c r="BW89" s="2" cm="1">
        <f t="array" ref="BW89">SUMPRODUCT(--(Data!$B$97:$AGQ$97&lt;&gt;"")*(Data!B104:AGQ104&lt;&gt;""))</f>
        <v>0</v>
      </c>
      <c r="BX89" s="2" cm="1">
        <f t="array" ref="BX89">SUMPRODUCT(--(Data!$B$98:$AGQ$98&lt;&gt;"")*(Data!B104:AGQ104&lt;&gt;""))</f>
        <v>0</v>
      </c>
      <c r="BY89" s="2" cm="1">
        <f t="array" ref="BY89">SUMPRODUCT(--(Data!$B$99:$AGQ$99&lt;&gt;"")*(Data!B104:AGQ104&lt;&gt;""))</f>
        <v>0</v>
      </c>
      <c r="BZ89" s="2" cm="1">
        <f t="array" ref="BZ89">SUMPRODUCT(--(Data!$B$100:$AGQ$100&lt;&gt;"")*(Data!B104:AGQ104&lt;&gt;""))</f>
        <v>0</v>
      </c>
      <c r="CA89" s="2" cm="1">
        <f t="array" ref="CA89">SUMPRODUCT(--(Data!$B$101:$AGQ$101&lt;&gt;"")*(Data!B104:AGQ104&lt;&gt;""))</f>
        <v>4</v>
      </c>
      <c r="CB89" s="2" cm="1">
        <f t="array" ref="CB89">SUMPRODUCT(--(Data!$B$102:$AGQ$102&lt;&gt;"")*(Data!B104:AGQ104&lt;&gt;""))</f>
        <v>0</v>
      </c>
      <c r="CC89" s="2" cm="1">
        <f t="array" ref="CC89">SUMPRODUCT(--(Data!$B$103:$AGQ$103&lt;&gt;"")*(Data!B104:AGQ104&lt;&gt;""))</f>
        <v>0</v>
      </c>
      <c r="CD89" s="208"/>
      <c r="CE89" s="2" cm="1">
        <f t="array" ref="CE89">SUMPRODUCT(--(Data!$B$105:$AGQ$105&lt;&gt;"")*(Data!B104:AGQ104&lt;&gt;""))</f>
        <v>4</v>
      </c>
      <c r="CF89" s="2" cm="1">
        <f t="array" ref="CF89">SUMPRODUCT(--(Data!$B$106:$AGQ$106&lt;&gt;"")*(Data!B104:AGQ104&lt;&gt;""))</f>
        <v>0</v>
      </c>
      <c r="CG89" s="2" cm="1">
        <f t="array" ref="CG89">SUMPRODUCT(--(Data!$B$107:$AGQ$107&lt;&gt;"")*(Data!B104:AGQ104&lt;&gt;""))</f>
        <v>0</v>
      </c>
      <c r="CH89" s="2" cm="1">
        <f t="array" ref="CH89">SUMPRODUCT(--(Data!$B$108:$AGQ$108&lt;&gt;"")*(Data!B104:AGQ104&lt;&gt;""))</f>
        <v>0</v>
      </c>
      <c r="CI89" s="2" cm="1">
        <f t="array" ref="CI89">SUMPRODUCT(--(Data!$B$109:$AGQ$109&lt;&gt;"")*(Data!B104:AGQ104&lt;&gt;""))</f>
        <v>0</v>
      </c>
      <c r="CJ89" s="2" cm="1">
        <f t="array" ref="CJ89">SUMPRODUCT(--(Data!$B$110:$AGQ$110&lt;&gt;"")*(Data!B104:AGQ104&lt;&gt;""))</f>
        <v>0</v>
      </c>
      <c r="CK89" s="2" cm="1">
        <f t="array" ref="CK89">SUMPRODUCT(--(Data!$B$111:$AGQ$111&lt;&gt;"")*(Data!B104:AGQ104&lt;&gt;""))</f>
        <v>0</v>
      </c>
      <c r="CL89" s="2" cm="1">
        <f t="array" ref="CL89">SUMPRODUCT(--(Data!$B$112:$AGQ$112&lt;&gt;"")*(Data!B104:AGQ104&lt;&gt;""))</f>
        <v>0</v>
      </c>
      <c r="CM89" s="2" cm="1">
        <f t="array" ref="CM89">SUMPRODUCT(--(Data!$B$113:$AGQ$113&lt;&gt;"")*(Data!B104:AGQ104&lt;&gt;""))</f>
        <v>0</v>
      </c>
      <c r="CN89" s="2" cm="1">
        <f t="array" ref="CN89">SUMPRODUCT(--(Data!$B$114:$AGQ$114&lt;&gt;"")*(Data!B104:AGQ104&lt;&gt;""))</f>
        <v>0</v>
      </c>
      <c r="CO89" s="2" cm="1">
        <f t="array" ref="CO89">SUMPRODUCT(--(Data!$B$115:$AGQ$115&lt;&gt;"")*(Data!B104:AGQ104&lt;&gt;""))</f>
        <v>0</v>
      </c>
      <c r="CP89" s="2" cm="1">
        <f t="array" ref="CP89">SUMPRODUCT(--(Data!$B$116:$AGQ$116&lt;&gt;"")*(Data!B104:AGQ104&lt;&gt;""))</f>
        <v>0</v>
      </c>
      <c r="CQ89" s="2" cm="1">
        <f t="array" ref="CQ89">SUMPRODUCT(--(Data!$B$117:$AGQ$117&lt;&gt;"")*(Data!B104:AGQ104&lt;&gt;""))</f>
        <v>0</v>
      </c>
      <c r="CR89" s="2" cm="1">
        <f t="array" ref="CR89">SUMPRODUCT(--(Data!$B$118:$AGQ$118&lt;&gt;"")*(Data!B104:AGQ104&lt;&gt;""))</f>
        <v>0</v>
      </c>
      <c r="CS89" s="2" cm="1">
        <f t="array" ref="CS89">SUMPRODUCT(--(Data!$B$119:$AGQ$119&lt;&gt;"")*(Data!B104:AGQ104&lt;&gt;""))</f>
        <v>0</v>
      </c>
      <c r="CT89" s="2" cm="1">
        <f t="array" ref="CT89">SUMPRODUCT(--(Data!$B$120:$AGQ$120&lt;&gt;"")*(Data!B104:AGQ104&lt;&gt;""))</f>
        <v>0</v>
      </c>
      <c r="CU89" s="2" cm="1">
        <f t="array" ref="CU89">SUMPRODUCT(--(Data!$B$121:$AGQ$121&lt;&gt;"")*(Data!B104:AGQ104&lt;&gt;""))</f>
        <v>0</v>
      </c>
      <c r="CV89" s="2" cm="1">
        <f t="array" ref="CV89">SUMPRODUCT(--(Data!$B$122:$AGQ$122&lt;&gt;"")*(Data!B104:AGQ104&lt;&gt;""))</f>
        <v>0</v>
      </c>
      <c r="CW89" s="2" cm="1">
        <f t="array" ref="CW89">SUMPRODUCT(--(Data!$B$123:$AGQ$123&lt;&gt;"")*(Data!B104:AGQ104&lt;&gt;""))</f>
        <v>0</v>
      </c>
      <c r="CX89" s="2" cm="1">
        <f t="array" ref="CX89">SUMPRODUCT(--(Data!$B$124:$AGQ$124&lt;&gt;"")*(Data!B104:AGQ104&lt;&gt;""))</f>
        <v>0</v>
      </c>
      <c r="CY89" s="2" cm="1">
        <f t="array" ref="CY89">SUMPRODUCT(--(Data!$B$125:$AGQ$125&lt;&gt;"")*(Data!B104:AGQ104&lt;&gt;""))</f>
        <v>0</v>
      </c>
      <c r="CZ89" s="2" cm="1">
        <f t="array" ref="CZ89">SUMPRODUCT(--(Data!$B$126:$AGQ$126&lt;&gt;"")*(Data!B104:AGQ104&lt;&gt;""))</f>
        <v>0</v>
      </c>
      <c r="DA89" s="2" cm="1">
        <f t="array" ref="DA89">SUMPRODUCT(--(Data!$B$127:$AGQ$127&lt;&gt;"")*(Data!B104:AGQ104&lt;&gt;""))</f>
        <v>0</v>
      </c>
      <c r="DB89" s="2" cm="1">
        <f t="array" ref="DB89">SUMPRODUCT(--(Data!$B$128:$AGQ$128&lt;&gt;"")*(Data!B104:AGQ104&lt;&gt;""))</f>
        <v>0</v>
      </c>
      <c r="DC89" s="2" cm="1">
        <f t="array" ref="DC89">SUMPRODUCT(--(Data!$B$129:$AGQ$129&lt;&gt;"")*(Data!B104:AGQ104&lt;&gt;""))</f>
        <v>0</v>
      </c>
      <c r="DD89" s="2" cm="1">
        <f t="array" ref="DD89">SUMPRODUCT(--(Data!$B$130:$AGQ$130&lt;&gt;"")*(Data!B104:AGQ104&lt;&gt;""))</f>
        <v>0</v>
      </c>
      <c r="DE89" s="2" cm="1">
        <f t="array" ref="DE89">SUMPRODUCT(--(Data!$B$131:$AGQ$131&lt;&gt;"")*(Data!B104:AGQ104&lt;&gt;""))</f>
        <v>0</v>
      </c>
      <c r="DF89" s="2" cm="1">
        <f t="array" ref="DF89">SUMPRODUCT(--(Data!$B$132:$AGQ$132&lt;&gt;"")*(Data!B104:AGQ104&lt;&gt;""))</f>
        <v>0</v>
      </c>
      <c r="DG89" s="2" cm="1">
        <f t="array" ref="DG89">SUMPRODUCT(--(Data!$B$133:$AGQ$133&lt;&gt;"")*(Data!B104:AGQ104&lt;&gt;""))</f>
        <v>0</v>
      </c>
      <c r="DH89" s="2" cm="1">
        <f t="array" ref="DH89">SUMPRODUCT(--(Data!$B$134:$AGQ$134&lt;&gt;"")*(Data!B104:AGQ104&lt;&gt;""))</f>
        <v>0</v>
      </c>
      <c r="DI89" s="2" cm="1">
        <f t="array" ref="DI89">SUMPRODUCT(--(Data!$B$135:$AGQ$135&lt;&gt;"")*(Data!B104:AGQ104&lt;&gt;""))</f>
        <v>0</v>
      </c>
      <c r="DJ89" s="2" cm="1">
        <f t="array" ref="DJ89">SUMPRODUCT(--(Data!$B$136:$AGQ$136&lt;&gt;"")*(Data!B104:AGQ104&lt;&gt;""))</f>
        <v>0</v>
      </c>
      <c r="DK89" s="2" cm="1">
        <f t="array" ref="DK89">SUMPRODUCT(--(Data!$B$137:$AGQ$137&lt;&gt;"")*(Data!B104:AGQ104&lt;&gt;""))</f>
        <v>0</v>
      </c>
      <c r="DL89" s="2" cm="1">
        <f t="array" ref="DL89">SUMPRODUCT(--(Data!$B$138:$AGQ$138&lt;&gt;"")*(Data!B104:AGQ104&lt;&gt;""))</f>
        <v>0</v>
      </c>
      <c r="DM89" s="2" cm="1">
        <f t="array" ref="DM89">SUMPRODUCT(--(Data!$B$139:$AGQ$139&lt;&gt;"")*(Data!B104:AGQ104&lt;&gt;""))</f>
        <v>0</v>
      </c>
      <c r="DN89" s="2" cm="1">
        <f t="array" ref="DN89">SUMPRODUCT(--(Data!$B$140:$AGQ$140&lt;&gt;"")*(Data!B104:AGQ104&lt;&gt;""))</f>
        <v>0</v>
      </c>
      <c r="DO89" s="2" cm="1">
        <f t="array" ref="DO89">SUMPRODUCT(--(Data!$B$141:$AGQ$141&lt;&gt;"")*(Data!B104:AGQ104&lt;&gt;""))</f>
        <v>0</v>
      </c>
      <c r="DP89" s="2" cm="1">
        <f t="array" ref="DP89">SUMPRODUCT(--(Data!$B$142:$AGQ$142&lt;&gt;"")*(Data!B104:AGQ104&lt;&gt;""))</f>
        <v>0</v>
      </c>
      <c r="DQ89" s="2" cm="1">
        <f t="array" ref="DQ89">SUMPRODUCT(--(Data!$B$143:$AGQ$143&lt;&gt;"")*(Data!B104:AGQ104&lt;&gt;""))</f>
        <v>0</v>
      </c>
      <c r="DR89" s="2" cm="1">
        <f t="array" ref="DR89">SUMPRODUCT(--(Data!$B$144:$AGQ$144&lt;&gt;"")*(Data!B104:AGQ104&lt;&gt;""))</f>
        <v>0</v>
      </c>
      <c r="DS89" s="2" cm="1">
        <f t="array" ref="DS89">SUMPRODUCT(--(Data!$B$145:$AGQ$145&lt;&gt;"")*(Data!B104:AGQ104&lt;&gt;""))</f>
        <v>0</v>
      </c>
      <c r="DT89" s="2" cm="1">
        <f t="array" ref="DT89">SUMPRODUCT(--(Data!$B$146:$AGQ$146&lt;&gt;"")*(Data!B104:AGQ104&lt;&gt;""))</f>
        <v>0</v>
      </c>
      <c r="DU89" s="2" cm="1">
        <f t="array" ref="DU89">SUMPRODUCT(--(Data!$B$147:$AGQ$147&lt;&gt;"")*(Data!B104:AGQ104&lt;&gt;""))</f>
        <v>0</v>
      </c>
      <c r="DV89" s="2" cm="1">
        <f t="array" ref="DV89">SUMPRODUCT(--(Data!$B$148:$AGQ$148&lt;&gt;"")*(Data!B104:AGQ104&lt;&gt;""))</f>
        <v>0</v>
      </c>
      <c r="DW89" s="2" cm="1">
        <f t="array" ref="DW89">SUMPRODUCT(--(Data!$B$149:$AGQ$149&lt;&gt;"")*(Data!B104:AGQ104&lt;&gt;""))</f>
        <v>0</v>
      </c>
      <c r="DX89" s="2" cm="1">
        <f t="array" ref="DX89">SUMPRODUCT(--(Data!$B$150:$AGQ$150&lt;&gt;"")*(Data!B104:AGQ104&lt;&gt;""))</f>
        <v>0</v>
      </c>
      <c r="DY89" s="2" cm="1">
        <f t="array" ref="DY89">SUMPRODUCT(--(Data!$B$151:$AGQ$151&lt;&gt;"")*(Data!B104:AGQ104&lt;&gt;""))</f>
        <v>0</v>
      </c>
      <c r="DZ89" s="2" cm="1">
        <f t="array" ref="DZ89">SUMPRODUCT(--(Data!$B$152:$AGQ$152&lt;&gt;"")*(Data!B104:AGQ104&lt;&gt;""))</f>
        <v>0</v>
      </c>
      <c r="EA89" s="2" cm="1">
        <f t="array" ref="EA89">SUMPRODUCT(--(Data!$B$153:$AGQ$153&lt;&gt;"")*(Data!B104:AGQ104&lt;&gt;""))</f>
        <v>0</v>
      </c>
      <c r="EB89" s="2" cm="1">
        <f t="array" ref="EB89">SUMPRODUCT(--(Data!$B$154:$AGQ$154&lt;&gt;"")*(Data!B104:AGQ104&lt;&gt;""))</f>
        <v>0</v>
      </c>
      <c r="EC89" s="2" cm="1">
        <f t="array" ref="EC89">SUMPRODUCT(--(Data!$B$155:$AGQ$155&lt;&gt;"")*(Data!B104:AGQ104&lt;&gt;""))</f>
        <v>0</v>
      </c>
      <c r="ED89" s="2" cm="1">
        <f t="array" ref="ED89">SUMPRODUCT(--(Data!$B$156:$AGQ$156&lt;&gt;"")*(Data!B104:AGQ104&lt;&gt;""))</f>
        <v>0</v>
      </c>
      <c r="EE89" s="2" cm="1">
        <f t="array" ref="EE89">SUMPRODUCT(--(Data!$B$157:$AGQ$157&lt;&gt;"")*(Data!B104:AGQ104&lt;&gt;""))</f>
        <v>0</v>
      </c>
      <c r="EF89" s="2" cm="1">
        <f t="array" ref="EF89">SUMPRODUCT(--(Data!$B$158:$AGQ$158&lt;&gt;"")*(Data!B104:AGQ104&lt;&gt;""))</f>
        <v>0</v>
      </c>
      <c r="EG89" s="2" cm="1">
        <f t="array" ref="EG89">SUMPRODUCT(--(Data!$B$159:$AGQ$159&lt;&gt;"")*(Data!B104:AGQ104&lt;&gt;""))</f>
        <v>0</v>
      </c>
      <c r="EH89" s="2" cm="1">
        <f t="array" ref="EH89">SUMPRODUCT(--(Data!$B$160:$AGQ$160&lt;&gt;"")*(Data!B104:AGQ104&lt;&gt;""))</f>
        <v>0</v>
      </c>
      <c r="EI89" s="2" cm="1">
        <f t="array" ref="EI89">SUMPRODUCT(--(Data!$B$161:$AGQ$161&lt;&gt;"")*(Data!B104:AGQ104&lt;&gt;""))</f>
        <v>0</v>
      </c>
      <c r="EJ89" s="2" cm="1">
        <f t="array" ref="EJ89">SUMPRODUCT(--(Data!$B$162:$AGQ$162&lt;&gt;"")*(Data!B104:AGQ104&lt;&gt;""))</f>
        <v>0</v>
      </c>
      <c r="EK89" s="2" cm="1">
        <f t="array" ref="EK89">SUMPRODUCT(--(Data!$B$163:$AGQ$163&lt;&gt;"")*(Data!B104:AGQ104&lt;&gt;""))</f>
        <v>0</v>
      </c>
      <c r="EL89" s="2" cm="1">
        <f t="array" ref="EL89">SUMPRODUCT(--(Data!$B$164:$AGQ$164&lt;&gt;"")*(Data!B104:AGQ104&lt;&gt;""))</f>
        <v>0</v>
      </c>
      <c r="EM89" s="2" cm="1">
        <f t="array" ref="EM89">SUMPRODUCT(--(Data!$B$165:$AGQ$165&lt;&gt;"")*(Data!B104:AGQ104&lt;&gt;""))</f>
        <v>0</v>
      </c>
      <c r="EN89" s="2" cm="1">
        <f t="array" ref="EN89">SUMPRODUCT(--(Data!$B$166:$AGQ$166&lt;&gt;"")*(Data!B104:AGQ104&lt;&gt;""))</f>
        <v>0</v>
      </c>
      <c r="EU89" s="2" t="str">
        <f t="shared" si="4"/>
        <v>RDS-SLAM, SegNet (Keyframe)</v>
      </c>
      <c r="EV89" s="2">
        <f t="shared" si="5"/>
        <v>9</v>
      </c>
    </row>
    <row r="90" spans="1:152" x14ac:dyDescent="0.25">
      <c r="A90" s="1" t="str">
        <f>Data!A105</f>
        <v>F-LOAM</v>
      </c>
      <c r="B90" s="12" t="s">
        <v>554</v>
      </c>
      <c r="C90" s="2" cm="1">
        <f t="array" ref="C90">SUMPRODUCT(--(Data!$B$25:$AGQ$25&lt;&gt;"")*(Data!B105:AGQ105&lt;&gt;""))</f>
        <v>0</v>
      </c>
      <c r="D90" s="2" cm="1">
        <f t="array" ref="D90">SUMPRODUCT(--(Data!$B$26:$AGQ$26&lt;&gt;"")*(Data!B105:AGQ105&lt;&gt;""))</f>
        <v>0</v>
      </c>
      <c r="E90" s="2" cm="1">
        <f t="array" ref="E90">SUMPRODUCT(--(Data!$B$27:$AGQ$27&lt;&gt;"")*(Data!B105:AGQ105&lt;&gt;""))</f>
        <v>0</v>
      </c>
      <c r="F90" s="2" cm="1">
        <f t="array" ref="F90">SUMPRODUCT(--(Data!$B$28:$AGQ$28&lt;&gt;"")*(Data!B105:AGQ105&lt;&gt;""))</f>
        <v>0</v>
      </c>
      <c r="G90" s="2" cm="1">
        <f t="array" ref="G90">SUMPRODUCT(--(Data!$B$29:$AGQ$29&lt;&gt;"")*(Data!B105:AGQ105&lt;&gt;""))</f>
        <v>0</v>
      </c>
      <c r="H90" s="2" cm="1">
        <f t="array" ref="H90">SUMPRODUCT(--(Data!$B$30:$AGQ$30&lt;&gt;"")*(Data!B105:AGQ105&lt;&gt;""))</f>
        <v>0</v>
      </c>
      <c r="I90" s="2" cm="1">
        <f t="array" ref="I90">SUMPRODUCT(--(Data!$B$31:$AGQ$31&lt;&gt;"")*(Data!B105:AGQ105&lt;&gt;""))</f>
        <v>0</v>
      </c>
      <c r="J90" s="2" cm="1">
        <f t="array" ref="J90">SUMPRODUCT(--(Data!$B$32:$AGQ$32&lt;&gt;"")*(Data!B105:AGQ105&lt;&gt;""))</f>
        <v>0</v>
      </c>
      <c r="K90" s="2" cm="1">
        <f t="array" ref="K90">SUMPRODUCT(--(Data!$B$33:$AGQ$33&lt;&gt;"")*(Data!B105:AGQ105&lt;&gt;""))</f>
        <v>0</v>
      </c>
      <c r="L90" s="2" cm="1">
        <f t="array" ref="L90">SUMPRODUCT(--(Data!$B$34:$AGQ$34&lt;&gt;"")*(Data!B105:AGQ105&lt;&gt;""))</f>
        <v>0</v>
      </c>
      <c r="M90" s="2" cm="1">
        <f t="array" ref="M90">SUMPRODUCT(--(Data!$B$35:$AGQ$35&lt;&gt;"")*(Data!B105:AGQ105&lt;&gt;""))</f>
        <v>0</v>
      </c>
      <c r="N90" s="2" cm="1">
        <f t="array" ref="N90">SUMPRODUCT(--(Data!$B$36:$AGQ$36&lt;&gt;"")*(Data!B105:AGQ105&lt;&gt;""))</f>
        <v>0</v>
      </c>
      <c r="O90" s="2" cm="1">
        <f t="array" ref="O90">SUMPRODUCT(--(Data!$B$37:$AGQ$37&lt;&gt;"")*(Data!B105:AGQ105&lt;&gt;""))</f>
        <v>0</v>
      </c>
      <c r="P90" s="2" cm="1">
        <f t="array" ref="P90">SUMPRODUCT(--(Data!$B$38:$AGQ$38&lt;&gt;"")*(Data!B105:AGQ105&lt;&gt;""))</f>
        <v>0</v>
      </c>
      <c r="Q90" s="2" cm="1">
        <f t="array" ref="Q90">SUMPRODUCT(--(Data!$B$39:$AGQ$39&lt;&gt;"")*(Data!B105:AGQ105&lt;&gt;""))</f>
        <v>0</v>
      </c>
      <c r="R90" s="2" cm="1">
        <f t="array" ref="R90">SUMPRODUCT(--(Data!$B$40:$AGQ$40&lt;&gt;"")*(Data!B105:AGQ105&lt;&gt;""))</f>
        <v>0</v>
      </c>
      <c r="S90" s="2" cm="1">
        <f t="array" ref="S90">SUMPRODUCT(--(Data!$B$41:$AGQ$41&lt;&gt;"")*(Data!B105:AGQ105&lt;&gt;""))</f>
        <v>0</v>
      </c>
      <c r="T90" s="2" cm="1">
        <f t="array" ref="T90">SUMPRODUCT(--(Data!$B$42:$AGQ$42&lt;&gt;"")*(Data!B105:AGQ105&lt;&gt;""))</f>
        <v>0</v>
      </c>
      <c r="U90" s="2" cm="1">
        <f t="array" ref="U90">SUMPRODUCT(--(Data!$B$43:$AGQ$43&lt;&gt;"")*(Data!B105:AGQ105&lt;&gt;""))</f>
        <v>8</v>
      </c>
      <c r="V90" s="2" cm="1">
        <f t="array" ref="V90">SUMPRODUCT(--(Data!$B$44:$AGQ$44&lt;&gt;"")*(Data!B105:AGQ105&lt;&gt;""))</f>
        <v>0</v>
      </c>
      <c r="W90" s="2" cm="1">
        <f t="array" ref="W90">SUMPRODUCT(--(Data!$B$45:$AGQ$45&lt;&gt;"")*(Data!B105:AGQ105&lt;&gt;""))</f>
        <v>0</v>
      </c>
      <c r="X90" s="2" cm="1">
        <f t="array" ref="X90">SUMPRODUCT(--(Data!$B$46:$AGQ$46&lt;&gt;"")*(Data!B105:AGQ105&lt;&gt;""))</f>
        <v>0</v>
      </c>
      <c r="Y90" s="2" cm="1">
        <f t="array" ref="Y90">SUMPRODUCT(--(Data!$B$47:$AGQ$47&lt;&gt;"")*(Data!B105:AGQ105&lt;&gt;""))</f>
        <v>0</v>
      </c>
      <c r="Z90" s="2" cm="1">
        <f t="array" ref="Z90">SUMPRODUCT(--(Data!$B$48:$AGQ$48&lt;&gt;"")*(Data!B105:AGQ105&lt;&gt;""))</f>
        <v>0</v>
      </c>
      <c r="AA90" s="2" cm="1">
        <f t="array" ref="AA90">SUMPRODUCT(--(Data!$B$49:$AGQ$49&lt;&gt;"")*(Data!B105:AGQ105&lt;&gt;""))</f>
        <v>0</v>
      </c>
      <c r="AB90" s="2" cm="1">
        <f t="array" ref="AB90">SUMPRODUCT(--(Data!$B$50:$AGQ$50&lt;&gt;"")*(Data!B105:AGQ105&lt;&gt;""))</f>
        <v>0</v>
      </c>
      <c r="AC90" s="2" cm="1">
        <f t="array" ref="AC90">SUMPRODUCT(--(Data!$B$51:$AGQ$51&lt;&gt;"")*(Data!B105:AGQ105&lt;&gt;""))</f>
        <v>0</v>
      </c>
      <c r="AD90" s="2" cm="1">
        <f t="array" ref="AD90">SUMPRODUCT(--(Data!$B$52:$AGQ$52&lt;&gt;"")*(Data!B105:AGQ105&lt;&gt;""))</f>
        <v>0</v>
      </c>
      <c r="AE90" s="2" cm="1">
        <f t="array" ref="AE90">SUMPRODUCT(--(Data!$B$53:$AGQ$53&lt;&gt;"")*(Data!B105:AGQ105&lt;&gt;""))</f>
        <v>0</v>
      </c>
      <c r="AF90" s="2" cm="1">
        <f t="array" ref="AF90">SUMPRODUCT(--(Data!$B$54:$AGQ$54&lt;&gt;"")*(Data!B105:AGQ105&lt;&gt;""))</f>
        <v>0</v>
      </c>
      <c r="AG90" s="2" cm="1">
        <f t="array" ref="AG90">SUMPRODUCT(--(Data!$B$55:$AGQ$55&lt;&gt;"")*(Data!B105:AGQ105&lt;&gt;""))</f>
        <v>0</v>
      </c>
      <c r="AH90" s="2" cm="1">
        <f t="array" ref="AH90">SUMPRODUCT(--(Data!$B$56:$AGQ$56&lt;&gt;"")*(Data!B105:AGQ105&lt;&gt;""))</f>
        <v>0</v>
      </c>
      <c r="AI90" s="2" cm="1">
        <f t="array" ref="AI90">SUMPRODUCT(--(Data!$B$57:$AGQ$57&lt;&gt;"")*(Data!B105:AGQ105&lt;&gt;""))</f>
        <v>9</v>
      </c>
      <c r="AJ90" s="2" cm="1">
        <f t="array" ref="AJ90">SUMPRODUCT(--(Data!$B$58:$AGQ$58&lt;&gt;"")*(Data!B105:AGQ105&lt;&gt;""))</f>
        <v>0</v>
      </c>
      <c r="AK90" s="2" cm="1">
        <f t="array" ref="AK90">SUMPRODUCT(--(Data!$B$59:$AGQ$59&lt;&gt;"")*(Data!B105:AGQ105&lt;&gt;""))</f>
        <v>0</v>
      </c>
      <c r="AL90" s="2" cm="1">
        <f t="array" ref="AL90">SUMPRODUCT(--(Data!$B$60:$AGQ$60&lt;&gt;"")*(Data!B105:AGQ105&lt;&gt;""))</f>
        <v>0</v>
      </c>
      <c r="AM90" s="2" cm="1">
        <f t="array" ref="AM90">SUMPRODUCT(--(Data!$B$61:$AGQ$61&lt;&gt;"")*(Data!B105:AGQ105&lt;&gt;""))</f>
        <v>0</v>
      </c>
      <c r="AN90" s="2" cm="1">
        <f t="array" ref="AN90">SUMPRODUCT(--(Data!$B$62:$AGQ$62&lt;&gt;"")*(Data!B105:AGQ105&lt;&gt;""))</f>
        <v>0</v>
      </c>
      <c r="AO90" s="2" cm="1">
        <f t="array" ref="AO90">SUMPRODUCT(--(Data!$B$63:$AGQ$63&lt;&gt;"")*(Data!B105:AGQ105&lt;&gt;""))</f>
        <v>0</v>
      </c>
      <c r="AP90" s="2" cm="1">
        <f t="array" ref="AP90">SUMPRODUCT(--(Data!$B$64:$AGQ$64&lt;&gt;"")*(Data!B105:AGQ105&lt;&gt;""))</f>
        <v>0</v>
      </c>
      <c r="AQ90" s="2" cm="1">
        <f t="array" ref="AQ90">SUMPRODUCT(--(Data!$B$65:$AGQ$65&lt;&gt;"")*(Data!B105:AGQ105&lt;&gt;""))</f>
        <v>0</v>
      </c>
      <c r="AR90" s="2" cm="1">
        <f t="array" ref="AR90">SUMPRODUCT(--(Data!$B$66:$AGQ$66&lt;&gt;"")*(Data!B105:AGQ105&lt;&gt;""))</f>
        <v>0</v>
      </c>
      <c r="AS90" s="2" cm="1">
        <f t="array" ref="AS90">SUMPRODUCT(--(Data!$B$67:$AGQ$67&lt;&gt;"")*(Data!B105:AGQ105&lt;&gt;""))</f>
        <v>0</v>
      </c>
      <c r="AT90" s="2" cm="1">
        <f t="array" ref="AT90">SUMPRODUCT(--(Data!$B$68:$AGQ$68&lt;&gt;"")*(Data!B105:AGQ105&lt;&gt;""))</f>
        <v>0</v>
      </c>
      <c r="AU90" s="2" cm="1">
        <f t="array" ref="AU90">SUMPRODUCT(--(Data!$B$69:$AGQ$69&lt;&gt;"")*(Data!B105:AGQ105&lt;&gt;""))</f>
        <v>0</v>
      </c>
      <c r="AV90" s="2" cm="1">
        <f t="array" ref="AV90">SUMPRODUCT(--(Data!$B$70:$AGQ$70&lt;&gt;"")*(Data!B105:AGQ105&lt;&gt;""))</f>
        <v>0</v>
      </c>
      <c r="AW90" s="2" cm="1">
        <f t="array" ref="AW90">SUMPRODUCT(--(Data!$B$71:$AGQ$71&lt;&gt;"")*(Data!B105:AGQ105&lt;&gt;""))</f>
        <v>0</v>
      </c>
      <c r="AX90" s="2" cm="1">
        <f t="array" ref="AX90">SUMPRODUCT(--(Data!$B$72:$AGQ$72&lt;&gt;"")*(Data!B105:AGQ105&lt;&gt;""))</f>
        <v>0</v>
      </c>
      <c r="AY90" s="2" cm="1">
        <f t="array" ref="AY90">SUMPRODUCT(--(Data!$B$73:$AGQ$73&lt;&gt;"")*(Data!B105:AGQ105&lt;&gt;""))</f>
        <v>0</v>
      </c>
      <c r="AZ90" s="2" cm="1">
        <f t="array" ref="AZ90">SUMPRODUCT(--(Data!$B$74:$AGQ$74&lt;&gt;"")*(Data!B105:AGQ105&lt;&gt;""))</f>
        <v>0</v>
      </c>
      <c r="BA90" s="2" cm="1">
        <f t="array" ref="BA90">SUMPRODUCT(--(Data!$B$75:$AGQ$75&lt;&gt;"")*(Data!B105:AGQ105&lt;&gt;""))</f>
        <v>0</v>
      </c>
      <c r="BB90" s="2" cm="1">
        <f t="array" ref="BB90">SUMPRODUCT(--(Data!$B$76:$AGQ$76&lt;&gt;"")*(Data!B105:AGQ105&lt;&gt;""))</f>
        <v>0</v>
      </c>
      <c r="BC90" s="2" cm="1">
        <f t="array" ref="BC90">SUMPRODUCT(--(Data!$B$77:$AGQ$77&lt;&gt;"")*(Data!B105:AGQ105&lt;&gt;""))</f>
        <v>0</v>
      </c>
      <c r="BD90" s="2" cm="1">
        <f t="array" ref="BD90">SUMPRODUCT(--(Data!$B$78:$AGQ$78&lt;&gt;"")*(Data!B105:AGQ105&lt;&gt;""))</f>
        <v>0</v>
      </c>
      <c r="BE90" s="2" cm="1">
        <f t="array" ref="BE90">SUMPRODUCT(--(Data!$B$79:$AGQ$79&lt;&gt;"")*(Data!B105:AGQ105&lt;&gt;""))</f>
        <v>0</v>
      </c>
      <c r="BF90" s="2" cm="1">
        <f t="array" ref="BF90">SUMPRODUCT(--(Data!$B$80:$AGQ$80&lt;&gt;"")*(Data!B105:AGQ105&lt;&gt;""))</f>
        <v>0</v>
      </c>
      <c r="BG90" s="2" cm="1">
        <f t="array" ref="BG90">SUMPRODUCT(--(Data!$B$81:$AGQ$81&lt;&gt;"")*(Data!B105:AGQ105&lt;&gt;""))</f>
        <v>0</v>
      </c>
      <c r="BH90" s="2" cm="1">
        <f t="array" ref="BH90">SUMPRODUCT(--(Data!$B$82:$AGQ$82&lt;&gt;"")*(Data!B105:AGQ105&lt;&gt;""))</f>
        <v>0</v>
      </c>
      <c r="BI90" s="2" cm="1">
        <f t="array" ref="BI90">SUMPRODUCT(--(Data!$B$83:$AGQ$83&lt;&gt;"")*(Data!B105:AGQ105&lt;&gt;""))</f>
        <v>0</v>
      </c>
      <c r="BJ90" s="2" cm="1">
        <f t="array" ref="BJ90">SUMPRODUCT(--(Data!$B$84:$AGQ$84&lt;&gt;"")*(Data!B105:AGQ105&lt;&gt;""))</f>
        <v>0</v>
      </c>
      <c r="BK90" s="2" cm="1">
        <f t="array" ref="BK90">SUMPRODUCT(--(Data!$B$85:$AGQ$85&lt;&gt;"")*(Data!B105:AGQ105&lt;&gt;""))</f>
        <v>0</v>
      </c>
      <c r="BL90" s="2" cm="1">
        <f t="array" ref="BL90">SUMPRODUCT(--(Data!$B$86:$AGQ$86&lt;&gt;"")*(Data!B105:AGQ105&lt;&gt;""))</f>
        <v>0</v>
      </c>
      <c r="BM90" s="2" cm="1">
        <f t="array" ref="BM90">SUMPRODUCT(--(Data!$B$87:$AGQ$87&lt;&gt;"")*(Data!B105:AGQ105&lt;&gt;""))</f>
        <v>0</v>
      </c>
      <c r="BN90" s="2" cm="1">
        <f t="array" ref="BN90">SUMPRODUCT(--(Data!$B$88:$AGQ$88&lt;&gt;"")*(Data!B105:AGQ105&lt;&gt;""))</f>
        <v>0</v>
      </c>
      <c r="BO90" s="2" cm="1">
        <f t="array" ref="BO90">SUMPRODUCT(--(Data!$B$89:$AGQ$89&lt;&gt;"")*(Data!B105:AGQ105&lt;&gt;""))</f>
        <v>0</v>
      </c>
      <c r="BP90" s="2" cm="1">
        <f t="array" ref="BP90">SUMPRODUCT(--(Data!$B$90:$AGQ$90&lt;&gt;"")*(Data!B105:AGQ105&lt;&gt;""))</f>
        <v>0</v>
      </c>
      <c r="BQ90" s="2" cm="1">
        <f t="array" ref="BQ90">SUMPRODUCT(--(Data!$B$91:$AGQ$91&lt;&gt;"")*(Data!B105:AGQ105&lt;&gt;""))</f>
        <v>0</v>
      </c>
      <c r="BR90" s="2" cm="1">
        <f t="array" ref="BR90">SUMPRODUCT(--(Data!$B$92:$AGQ$92&lt;&gt;"")*(Data!B105:AGQ105&lt;&gt;""))</f>
        <v>0</v>
      </c>
      <c r="BS90" s="2" cm="1">
        <f t="array" ref="BS90">SUMPRODUCT(--(Data!$B$93:$AGQ$93&lt;&gt;"")*(Data!B105:AGQ105&lt;&gt;""))</f>
        <v>0</v>
      </c>
      <c r="BT90" s="2" cm="1">
        <f t="array" ref="BT90">SUMPRODUCT(--(Data!$B$94:$AGQ$94&lt;&gt;"")*(Data!B105:AGQ105&lt;&gt;""))</f>
        <v>0</v>
      </c>
      <c r="BU90" s="2" cm="1">
        <f t="array" ref="BU90">SUMPRODUCT(--(Data!$B$95:$AGQ$95&lt;&gt;"")*(Data!B105:AGQ105&lt;&gt;""))</f>
        <v>0</v>
      </c>
      <c r="BV90" s="2" cm="1">
        <f t="array" ref="BV90">SUMPRODUCT(--(Data!$B$96:$AGQ$96&lt;&gt;"")*(Data!B105:AGQ105&lt;&gt;""))</f>
        <v>0</v>
      </c>
      <c r="BW90" s="2" cm="1">
        <f t="array" ref="BW90">SUMPRODUCT(--(Data!$B$97:$AGQ$97&lt;&gt;"")*(Data!B105:AGQ105&lt;&gt;""))</f>
        <v>0</v>
      </c>
      <c r="BX90" s="2" cm="1">
        <f t="array" ref="BX90">SUMPRODUCT(--(Data!$B$98:$AGQ$98&lt;&gt;"")*(Data!B105:AGQ105&lt;&gt;""))</f>
        <v>0</v>
      </c>
      <c r="BY90" s="2" cm="1">
        <f t="array" ref="BY90">SUMPRODUCT(--(Data!$B$99:$AGQ$99&lt;&gt;"")*(Data!B105:AGQ105&lt;&gt;""))</f>
        <v>0</v>
      </c>
      <c r="BZ90" s="2" cm="1">
        <f t="array" ref="BZ90">SUMPRODUCT(--(Data!$B$100:$AGQ$100&lt;&gt;"")*(Data!B105:AGQ105&lt;&gt;""))</f>
        <v>0</v>
      </c>
      <c r="CA90" s="2" cm="1">
        <f t="array" ref="CA90">SUMPRODUCT(--(Data!$B$101:$AGQ$101&lt;&gt;"")*(Data!B105:AGQ105&lt;&gt;""))</f>
        <v>42</v>
      </c>
      <c r="CB90" s="2" cm="1">
        <f t="array" ref="CB90">SUMPRODUCT(--(Data!$B$102:$AGQ$102&lt;&gt;"")*(Data!B105:AGQ105&lt;&gt;""))</f>
        <v>0</v>
      </c>
      <c r="CC90" s="2" cm="1">
        <f t="array" ref="CC90">SUMPRODUCT(--(Data!$B$103:$AGQ$103&lt;&gt;"")*(Data!B105:AGQ105&lt;&gt;""))</f>
        <v>0</v>
      </c>
      <c r="CD90" s="2" cm="1">
        <f t="array" ref="CD90">SUMPRODUCT(--(Data!$B$104:$AGQ$104&lt;&gt;"")*(Data!B105:AGQ105&lt;&gt;""))</f>
        <v>4</v>
      </c>
      <c r="CE90" s="208"/>
      <c r="CF90" s="2" cm="1">
        <f t="array" ref="CF90">SUMPRODUCT(--(Data!$B$106:$AGQ$106&lt;&gt;"")*(Data!B105:AGQ105&lt;&gt;""))</f>
        <v>0</v>
      </c>
      <c r="CG90" s="2" cm="1">
        <f t="array" ref="CG90">SUMPRODUCT(--(Data!$B$107:$AGQ$107&lt;&gt;"")*(Data!B105:AGQ105&lt;&gt;""))</f>
        <v>0</v>
      </c>
      <c r="CH90" s="2" cm="1">
        <f t="array" ref="CH90">SUMPRODUCT(--(Data!$B$108:$AGQ$108&lt;&gt;"")*(Data!B105:AGQ105&lt;&gt;""))</f>
        <v>0</v>
      </c>
      <c r="CI90" s="2" cm="1">
        <f t="array" ref="CI90">SUMPRODUCT(--(Data!$B$109:$AGQ$109&lt;&gt;"")*(Data!B105:AGQ105&lt;&gt;""))</f>
        <v>0</v>
      </c>
      <c r="CJ90" s="2" cm="1">
        <f t="array" ref="CJ90">SUMPRODUCT(--(Data!$B$110:$AGQ$110&lt;&gt;"")*(Data!B105:AGQ105&lt;&gt;""))</f>
        <v>0</v>
      </c>
      <c r="CK90" s="2" cm="1">
        <f t="array" ref="CK90">SUMPRODUCT(--(Data!$B$111:$AGQ$111&lt;&gt;"")*(Data!B105:AGQ105&lt;&gt;""))</f>
        <v>0</v>
      </c>
      <c r="CL90" s="2" cm="1">
        <f t="array" ref="CL90">SUMPRODUCT(--(Data!$B$112:$AGQ$112&lt;&gt;"")*(Data!B105:AGQ105&lt;&gt;""))</f>
        <v>20</v>
      </c>
      <c r="CM90" s="2" cm="1">
        <f t="array" ref="CM90">SUMPRODUCT(--(Data!$B$113:$AGQ$113&lt;&gt;"")*(Data!B105:AGQ105&lt;&gt;""))</f>
        <v>0</v>
      </c>
      <c r="CN90" s="2" cm="1">
        <f t="array" ref="CN90">SUMPRODUCT(--(Data!$B$114:$AGQ$114&lt;&gt;"")*(Data!B105:AGQ105&lt;&gt;""))</f>
        <v>0</v>
      </c>
      <c r="CO90" s="2" cm="1">
        <f t="array" ref="CO90">SUMPRODUCT(--(Data!$B$115:$AGQ$115&lt;&gt;"")*(Data!B105:AGQ105&lt;&gt;""))</f>
        <v>0</v>
      </c>
      <c r="CP90" s="2" cm="1">
        <f t="array" ref="CP90">SUMPRODUCT(--(Data!$B$116:$AGQ$116&lt;&gt;"")*(Data!B105:AGQ105&lt;&gt;""))</f>
        <v>0</v>
      </c>
      <c r="CQ90" s="2" cm="1">
        <f t="array" ref="CQ90">SUMPRODUCT(--(Data!$B$117:$AGQ$117&lt;&gt;"")*(Data!B105:AGQ105&lt;&gt;""))</f>
        <v>0</v>
      </c>
      <c r="CR90" s="2" cm="1">
        <f t="array" ref="CR90">SUMPRODUCT(--(Data!$B$118:$AGQ$118&lt;&gt;"")*(Data!B105:AGQ105&lt;&gt;""))</f>
        <v>0</v>
      </c>
      <c r="CS90" s="2" cm="1">
        <f t="array" ref="CS90">SUMPRODUCT(--(Data!$B$119:$AGQ$119&lt;&gt;"")*(Data!B105:AGQ105&lt;&gt;""))</f>
        <v>0</v>
      </c>
      <c r="CT90" s="2" cm="1">
        <f t="array" ref="CT90">SUMPRODUCT(--(Data!$B$120:$AGQ$120&lt;&gt;"")*(Data!B105:AGQ105&lt;&gt;""))</f>
        <v>0</v>
      </c>
      <c r="CU90" s="2" cm="1">
        <f t="array" ref="CU90">SUMPRODUCT(--(Data!$B$121:$AGQ$121&lt;&gt;"")*(Data!B105:AGQ105&lt;&gt;""))</f>
        <v>0</v>
      </c>
      <c r="CV90" s="2" cm="1">
        <f t="array" ref="CV90">SUMPRODUCT(--(Data!$B$122:$AGQ$122&lt;&gt;"")*(Data!B105:AGQ105&lt;&gt;""))</f>
        <v>0</v>
      </c>
      <c r="CW90" s="2" cm="1">
        <f t="array" ref="CW90">SUMPRODUCT(--(Data!$B$123:$AGQ$123&lt;&gt;"")*(Data!B105:AGQ105&lt;&gt;""))</f>
        <v>2</v>
      </c>
      <c r="CX90" s="2" cm="1">
        <f t="array" ref="CX90">SUMPRODUCT(--(Data!$B$124:$AGQ$124&lt;&gt;"")*(Data!B105:AGQ105&lt;&gt;""))</f>
        <v>20</v>
      </c>
      <c r="CY90" s="2" cm="1">
        <f t="array" ref="CY90">SUMPRODUCT(--(Data!$B$125:$AGQ$125&lt;&gt;"")*(Data!B105:AGQ105&lt;&gt;""))</f>
        <v>0</v>
      </c>
      <c r="CZ90" s="2" cm="1">
        <f t="array" ref="CZ90">SUMPRODUCT(--(Data!$B$126:$AGQ$126&lt;&gt;"")*(Data!B105:AGQ105&lt;&gt;""))</f>
        <v>0</v>
      </c>
      <c r="DA90" s="2" cm="1">
        <f t="array" ref="DA90">SUMPRODUCT(--(Data!$B$127:$AGQ$127&lt;&gt;"")*(Data!B105:AGQ105&lt;&gt;""))</f>
        <v>0</v>
      </c>
      <c r="DB90" s="2" cm="1">
        <f t="array" ref="DB90">SUMPRODUCT(--(Data!$B$128:$AGQ$128&lt;&gt;"")*(Data!B105:AGQ105&lt;&gt;""))</f>
        <v>0</v>
      </c>
      <c r="DC90" s="2" cm="1">
        <f t="array" ref="DC90">SUMPRODUCT(--(Data!$B$129:$AGQ$129&lt;&gt;"")*(Data!B105:AGQ105&lt;&gt;""))</f>
        <v>0</v>
      </c>
      <c r="DD90" s="2" cm="1">
        <f t="array" ref="DD90">SUMPRODUCT(--(Data!$B$130:$AGQ$130&lt;&gt;"")*(Data!B105:AGQ105&lt;&gt;""))</f>
        <v>0</v>
      </c>
      <c r="DE90" s="2" cm="1">
        <f t="array" ref="DE90">SUMPRODUCT(--(Data!$B$131:$AGQ$131&lt;&gt;"")*(Data!B105:AGQ105&lt;&gt;""))</f>
        <v>5</v>
      </c>
      <c r="DF90" s="2" cm="1">
        <f t="array" ref="DF90">SUMPRODUCT(--(Data!$B$132:$AGQ$132&lt;&gt;"")*(Data!B105:AGQ105&lt;&gt;""))</f>
        <v>0</v>
      </c>
      <c r="DG90" s="2" cm="1">
        <f t="array" ref="DG90">SUMPRODUCT(--(Data!$B$133:$AGQ$133&lt;&gt;"")*(Data!B105:AGQ105&lt;&gt;""))</f>
        <v>0</v>
      </c>
      <c r="DH90" s="2" cm="1">
        <f t="array" ref="DH90">SUMPRODUCT(--(Data!$B$134:$AGQ$134&lt;&gt;"")*(Data!B105:AGQ105&lt;&gt;""))</f>
        <v>35</v>
      </c>
      <c r="DI90" s="2" cm="1">
        <f t="array" ref="DI90">SUMPRODUCT(--(Data!$B$135:$AGQ$135&lt;&gt;"")*(Data!B105:AGQ105&lt;&gt;""))</f>
        <v>0</v>
      </c>
      <c r="DJ90" s="2" cm="1">
        <f t="array" ref="DJ90">SUMPRODUCT(--(Data!$B$136:$AGQ$136&lt;&gt;"")*(Data!B105:AGQ105&lt;&gt;""))</f>
        <v>0</v>
      </c>
      <c r="DK90" s="2" cm="1">
        <f t="array" ref="DK90">SUMPRODUCT(--(Data!$B$137:$AGQ$137&lt;&gt;"")*(Data!B105:AGQ105&lt;&gt;""))</f>
        <v>0</v>
      </c>
      <c r="DL90" s="2" cm="1">
        <f t="array" ref="DL90">SUMPRODUCT(--(Data!$B$138:$AGQ$138&lt;&gt;"")*(Data!B105:AGQ105&lt;&gt;""))</f>
        <v>0</v>
      </c>
      <c r="DM90" s="2" cm="1">
        <f t="array" ref="DM90">SUMPRODUCT(--(Data!$B$139:$AGQ$139&lt;&gt;"")*(Data!B105:AGQ105&lt;&gt;""))</f>
        <v>0</v>
      </c>
      <c r="DN90" s="2" cm="1">
        <f t="array" ref="DN90">SUMPRODUCT(--(Data!$B$140:$AGQ$140&lt;&gt;"")*(Data!B105:AGQ105&lt;&gt;""))</f>
        <v>0</v>
      </c>
      <c r="DO90" s="2" cm="1">
        <f t="array" ref="DO90">SUMPRODUCT(--(Data!$B$141:$AGQ$141&lt;&gt;"")*(Data!B105:AGQ105&lt;&gt;""))</f>
        <v>0</v>
      </c>
      <c r="DP90" s="2" cm="1">
        <f t="array" ref="DP90">SUMPRODUCT(--(Data!$B$142:$AGQ$142&lt;&gt;"")*(Data!B105:AGQ105&lt;&gt;""))</f>
        <v>0</v>
      </c>
      <c r="DQ90" s="2" cm="1">
        <f t="array" ref="DQ90">SUMPRODUCT(--(Data!$B$143:$AGQ$143&lt;&gt;"")*(Data!B105:AGQ105&lt;&gt;""))</f>
        <v>0</v>
      </c>
      <c r="DR90" s="2" cm="1">
        <f t="array" ref="DR90">SUMPRODUCT(--(Data!$B$144:$AGQ$144&lt;&gt;"")*(Data!B105:AGQ105&lt;&gt;""))</f>
        <v>0</v>
      </c>
      <c r="DS90" s="2" cm="1">
        <f t="array" ref="DS90">SUMPRODUCT(--(Data!$B$145:$AGQ$145&lt;&gt;"")*(Data!B105:AGQ105&lt;&gt;""))</f>
        <v>2</v>
      </c>
      <c r="DT90" s="2" cm="1">
        <f t="array" ref="DT90">SUMPRODUCT(--(Data!$B$146:$AGQ$146&lt;&gt;"")*(Data!B105:AGQ105&lt;&gt;""))</f>
        <v>0</v>
      </c>
      <c r="DU90" s="2" cm="1">
        <f t="array" ref="DU90">SUMPRODUCT(--(Data!$B$147:$AGQ$147&lt;&gt;"")*(Data!B105:AGQ105&lt;&gt;""))</f>
        <v>0</v>
      </c>
      <c r="DV90" s="2" cm="1">
        <f t="array" ref="DV90">SUMPRODUCT(--(Data!$B$148:$AGQ$148&lt;&gt;"")*(Data!B105:AGQ105&lt;&gt;""))</f>
        <v>12</v>
      </c>
      <c r="DW90" s="2" cm="1">
        <f t="array" ref="DW90">SUMPRODUCT(--(Data!$B$149:$AGQ$149&lt;&gt;"")*(Data!B105:AGQ105&lt;&gt;""))</f>
        <v>12</v>
      </c>
      <c r="DX90" s="2" cm="1">
        <f t="array" ref="DX90">SUMPRODUCT(--(Data!$B$150:$AGQ$150&lt;&gt;"")*(Data!B105:AGQ105&lt;&gt;""))</f>
        <v>12</v>
      </c>
      <c r="DY90" s="2" cm="1">
        <f t="array" ref="DY90">SUMPRODUCT(--(Data!$B$151:$AGQ$151&lt;&gt;"")*(Data!B105:AGQ105&lt;&gt;""))</f>
        <v>12</v>
      </c>
      <c r="DZ90" s="2" cm="1">
        <f t="array" ref="DZ90">SUMPRODUCT(--(Data!$B$152:$AGQ$152&lt;&gt;"")*(Data!B105:AGQ105&lt;&gt;""))</f>
        <v>21</v>
      </c>
      <c r="EA90" s="2" cm="1">
        <f t="array" ref="EA90">SUMPRODUCT(--(Data!$B$153:$AGQ$153&lt;&gt;"")*(Data!B105:AGQ105&lt;&gt;""))</f>
        <v>21</v>
      </c>
      <c r="EB90" s="2" cm="1">
        <f t="array" ref="EB90">SUMPRODUCT(--(Data!$B$154:$AGQ$154&lt;&gt;"")*(Data!B105:AGQ105&lt;&gt;""))</f>
        <v>0</v>
      </c>
      <c r="EC90" s="2" cm="1">
        <f t="array" ref="EC90">SUMPRODUCT(--(Data!$B$155:$AGQ$155&lt;&gt;"")*(Data!B105:AGQ105&lt;&gt;""))</f>
        <v>0</v>
      </c>
      <c r="ED90" s="2" cm="1">
        <f t="array" ref="ED90">SUMPRODUCT(--(Data!$B$156:$AGQ$156&lt;&gt;"")*(Data!B105:AGQ105&lt;&gt;""))</f>
        <v>5</v>
      </c>
      <c r="EE90" s="2" cm="1">
        <f t="array" ref="EE90">SUMPRODUCT(--(Data!$B$157:$AGQ$157&lt;&gt;"")*(Data!B105:AGQ105&lt;&gt;""))</f>
        <v>5</v>
      </c>
      <c r="EF90" s="2" cm="1">
        <f t="array" ref="EF90">SUMPRODUCT(--(Data!$B$158:$AGQ$158&lt;&gt;"")*(Data!B105:AGQ105&lt;&gt;""))</f>
        <v>0</v>
      </c>
      <c r="EG90" s="2" cm="1">
        <f t="array" ref="EG90">SUMPRODUCT(--(Data!$B$159:$AGQ$159&lt;&gt;"")*(Data!B105:AGQ105&lt;&gt;""))</f>
        <v>0</v>
      </c>
      <c r="EH90" s="2" cm="1">
        <f t="array" ref="EH90">SUMPRODUCT(--(Data!$B$160:$AGQ$160&lt;&gt;"")*(Data!B105:AGQ105&lt;&gt;""))</f>
        <v>8</v>
      </c>
      <c r="EI90" s="2" cm="1">
        <f t="array" ref="EI90">SUMPRODUCT(--(Data!$B$161:$AGQ$161&lt;&gt;"")*(Data!B105:AGQ105&lt;&gt;""))</f>
        <v>0</v>
      </c>
      <c r="EJ90" s="2" cm="1">
        <f t="array" ref="EJ90">SUMPRODUCT(--(Data!$B$162:$AGQ$162&lt;&gt;"")*(Data!B105:AGQ105&lt;&gt;""))</f>
        <v>0</v>
      </c>
      <c r="EK90" s="2" cm="1">
        <f t="array" ref="EK90">SUMPRODUCT(--(Data!$B$163:$AGQ$163&lt;&gt;"")*(Data!B105:AGQ105&lt;&gt;""))</f>
        <v>0</v>
      </c>
      <c r="EL90" s="2" cm="1">
        <f t="array" ref="EL90">SUMPRODUCT(--(Data!$B$164:$AGQ$164&lt;&gt;"")*(Data!B105:AGQ105&lt;&gt;""))</f>
        <v>0</v>
      </c>
      <c r="EM90" s="2" cm="1">
        <f t="array" ref="EM90">SUMPRODUCT(--(Data!$B$165:$AGQ$165&lt;&gt;"")*(Data!B105:AGQ105&lt;&gt;""))</f>
        <v>0</v>
      </c>
      <c r="EN90" s="2" cm="1">
        <f t="array" ref="EN90">SUMPRODUCT(--(Data!$B$166:$AGQ$166&lt;&gt;"")*(Data!B105:AGQ105&lt;&gt;""))</f>
        <v>0</v>
      </c>
      <c r="EU90" s="2" t="str">
        <f t="shared" si="4"/>
        <v>RDS-SLAM, SegNet</v>
      </c>
      <c r="EV90" s="2">
        <f t="shared" si="5"/>
        <v>9</v>
      </c>
    </row>
    <row r="91" spans="1:152" x14ac:dyDescent="0.25">
      <c r="A91" s="1" t="str">
        <f>Data!A106</f>
        <v>LeGO-LOAM-BOR</v>
      </c>
      <c r="B91" s="12" t="s">
        <v>564</v>
      </c>
      <c r="C91" s="2" cm="1">
        <f t="array" ref="C91">SUMPRODUCT(--(Data!$B$25:$AGQ$25&lt;&gt;"")*(Data!B106:AGQ106&lt;&gt;""))</f>
        <v>0</v>
      </c>
      <c r="D91" s="2" cm="1">
        <f t="array" ref="D91">SUMPRODUCT(--(Data!$B$26:$AGQ$26&lt;&gt;"")*(Data!B106:AGQ106&lt;&gt;""))</f>
        <v>0</v>
      </c>
      <c r="E91" s="2" cm="1">
        <f t="array" ref="E91">SUMPRODUCT(--(Data!$B$27:$AGQ$27&lt;&gt;"")*(Data!B106:AGQ106&lt;&gt;""))</f>
        <v>0</v>
      </c>
      <c r="F91" s="2" cm="1">
        <f t="array" ref="F91">SUMPRODUCT(--(Data!$B$28:$AGQ$28&lt;&gt;"")*(Data!B106:AGQ106&lt;&gt;""))</f>
        <v>0</v>
      </c>
      <c r="G91" s="2" cm="1">
        <f t="array" ref="G91">SUMPRODUCT(--(Data!$B$29:$AGQ$29&lt;&gt;"")*(Data!B106:AGQ106&lt;&gt;""))</f>
        <v>0</v>
      </c>
      <c r="H91" s="2" cm="1">
        <f t="array" ref="H91">SUMPRODUCT(--(Data!$B$30:$AGQ$30&lt;&gt;"")*(Data!B106:AGQ106&lt;&gt;""))</f>
        <v>0</v>
      </c>
      <c r="I91" s="2" cm="1">
        <f t="array" ref="I91">SUMPRODUCT(--(Data!$B$31:$AGQ$31&lt;&gt;"")*(Data!B106:AGQ106&lt;&gt;""))</f>
        <v>0</v>
      </c>
      <c r="J91" s="2" cm="1">
        <f t="array" ref="J91">SUMPRODUCT(--(Data!$B$32:$AGQ$32&lt;&gt;"")*(Data!B106:AGQ106&lt;&gt;""))</f>
        <v>0</v>
      </c>
      <c r="K91" s="2" cm="1">
        <f t="array" ref="K91">SUMPRODUCT(--(Data!$B$33:$AGQ$33&lt;&gt;"")*(Data!B106:AGQ106&lt;&gt;""))</f>
        <v>0</v>
      </c>
      <c r="L91" s="2" cm="1">
        <f t="array" ref="L91">SUMPRODUCT(--(Data!$B$34:$AGQ$34&lt;&gt;"")*(Data!B106:AGQ106&lt;&gt;""))</f>
        <v>0</v>
      </c>
      <c r="M91" s="2" cm="1">
        <f t="array" ref="M91">SUMPRODUCT(--(Data!$B$35:$AGQ$35&lt;&gt;"")*(Data!B106:AGQ106&lt;&gt;""))</f>
        <v>0</v>
      </c>
      <c r="N91" s="2" cm="1">
        <f t="array" ref="N91">SUMPRODUCT(--(Data!$B$36:$AGQ$36&lt;&gt;"")*(Data!B106:AGQ106&lt;&gt;""))</f>
        <v>0</v>
      </c>
      <c r="O91" s="2" cm="1">
        <f t="array" ref="O91">SUMPRODUCT(--(Data!$B$37:$AGQ$37&lt;&gt;"")*(Data!B106:AGQ106&lt;&gt;""))</f>
        <v>0</v>
      </c>
      <c r="P91" s="2" cm="1">
        <f t="array" ref="P91">SUMPRODUCT(--(Data!$B$38:$AGQ$38&lt;&gt;"")*(Data!B106:AGQ106&lt;&gt;""))</f>
        <v>0</v>
      </c>
      <c r="Q91" s="2" cm="1">
        <f t="array" ref="Q91">SUMPRODUCT(--(Data!$B$39:$AGQ$39&lt;&gt;"")*(Data!B106:AGQ106&lt;&gt;""))</f>
        <v>0</v>
      </c>
      <c r="R91" s="2" cm="1">
        <f t="array" ref="R91">SUMPRODUCT(--(Data!$B$40:$AGQ$40&lt;&gt;"")*(Data!B106:AGQ106&lt;&gt;""))</f>
        <v>0</v>
      </c>
      <c r="S91" s="2" cm="1">
        <f t="array" ref="S91">SUMPRODUCT(--(Data!$B$41:$AGQ$41&lt;&gt;"")*(Data!B106:AGQ106&lt;&gt;""))</f>
        <v>0</v>
      </c>
      <c r="T91" s="2" cm="1">
        <f t="array" ref="T91">SUMPRODUCT(--(Data!$B$42:$AGQ$42&lt;&gt;"")*(Data!B106:AGQ106&lt;&gt;""))</f>
        <v>0</v>
      </c>
      <c r="U91" s="2" cm="1">
        <f t="array" ref="U91">SUMPRODUCT(--(Data!$B$43:$AGQ$43&lt;&gt;"")*(Data!B106:AGQ106&lt;&gt;""))</f>
        <v>9</v>
      </c>
      <c r="V91" s="2" cm="1">
        <f t="array" ref="V91">SUMPRODUCT(--(Data!$B$44:$AGQ$44&lt;&gt;"")*(Data!B106:AGQ106&lt;&gt;""))</f>
        <v>0</v>
      </c>
      <c r="W91" s="2" cm="1">
        <f t="array" ref="W91">SUMPRODUCT(--(Data!$B$45:$AGQ$45&lt;&gt;"")*(Data!B106:AGQ106&lt;&gt;""))</f>
        <v>0</v>
      </c>
      <c r="X91" s="2" cm="1">
        <f t="array" ref="X91">SUMPRODUCT(--(Data!$B$46:$AGQ$46&lt;&gt;"")*(Data!B106:AGQ106&lt;&gt;""))</f>
        <v>0</v>
      </c>
      <c r="Y91" s="2" cm="1">
        <f t="array" ref="Y91">SUMPRODUCT(--(Data!$B$47:$AGQ$47&lt;&gt;"")*(Data!B106:AGQ106&lt;&gt;""))</f>
        <v>0</v>
      </c>
      <c r="Z91" s="2" cm="1">
        <f t="array" ref="Z91">SUMPRODUCT(--(Data!$B$48:$AGQ$48&lt;&gt;"")*(Data!B106:AGQ106&lt;&gt;""))</f>
        <v>0</v>
      </c>
      <c r="AA91" s="2" cm="1">
        <f t="array" ref="AA91">SUMPRODUCT(--(Data!$B$49:$AGQ$49&lt;&gt;"")*(Data!B106:AGQ106&lt;&gt;""))</f>
        <v>0</v>
      </c>
      <c r="AB91" s="2" cm="1">
        <f t="array" ref="AB91">SUMPRODUCT(--(Data!$B$50:$AGQ$50&lt;&gt;"")*(Data!B106:AGQ106&lt;&gt;""))</f>
        <v>0</v>
      </c>
      <c r="AC91" s="2" cm="1">
        <f t="array" ref="AC91">SUMPRODUCT(--(Data!$B$51:$AGQ$51&lt;&gt;"")*(Data!B106:AGQ106&lt;&gt;""))</f>
        <v>0</v>
      </c>
      <c r="AD91" s="2" cm="1">
        <f t="array" ref="AD91">SUMPRODUCT(--(Data!$B$52:$AGQ$52&lt;&gt;"")*(Data!B106:AGQ106&lt;&gt;""))</f>
        <v>0</v>
      </c>
      <c r="AE91" s="2" cm="1">
        <f t="array" ref="AE91">SUMPRODUCT(--(Data!$B$53:$AGQ$53&lt;&gt;"")*(Data!B106:AGQ106&lt;&gt;""))</f>
        <v>0</v>
      </c>
      <c r="AF91" s="2" cm="1">
        <f t="array" ref="AF91">SUMPRODUCT(--(Data!$B$54:$AGQ$54&lt;&gt;"")*(Data!B106:AGQ106&lt;&gt;""))</f>
        <v>0</v>
      </c>
      <c r="AG91" s="2" cm="1">
        <f t="array" ref="AG91">SUMPRODUCT(--(Data!$B$55:$AGQ$55&lt;&gt;"")*(Data!B106:AGQ106&lt;&gt;""))</f>
        <v>0</v>
      </c>
      <c r="AH91" s="2" cm="1">
        <f t="array" ref="AH91">SUMPRODUCT(--(Data!$B$56:$AGQ$56&lt;&gt;"")*(Data!B106:AGQ106&lt;&gt;""))</f>
        <v>9</v>
      </c>
      <c r="AI91" s="2" cm="1">
        <f t="array" ref="AI91">SUMPRODUCT(--(Data!$B$57:$AGQ$57&lt;&gt;"")*(Data!B106:AGQ106&lt;&gt;""))</f>
        <v>9</v>
      </c>
      <c r="AJ91" s="2" cm="1">
        <f t="array" ref="AJ91">SUMPRODUCT(--(Data!$B$58:$AGQ$58&lt;&gt;"")*(Data!B106:AGQ106&lt;&gt;""))</f>
        <v>9</v>
      </c>
      <c r="AK91" s="2" cm="1">
        <f t="array" ref="AK91">SUMPRODUCT(--(Data!$B$59:$AGQ$59&lt;&gt;"")*(Data!B106:AGQ106&lt;&gt;""))</f>
        <v>0</v>
      </c>
      <c r="AL91" s="2" cm="1">
        <f t="array" ref="AL91">SUMPRODUCT(--(Data!$B$60:$AGQ$60&lt;&gt;"")*(Data!B106:AGQ106&lt;&gt;""))</f>
        <v>0</v>
      </c>
      <c r="AM91" s="2" cm="1">
        <f t="array" ref="AM91">SUMPRODUCT(--(Data!$B$61:$AGQ$61&lt;&gt;"")*(Data!B106:AGQ106&lt;&gt;""))</f>
        <v>0</v>
      </c>
      <c r="AN91" s="2" cm="1">
        <f t="array" ref="AN91">SUMPRODUCT(--(Data!$B$62:$AGQ$62&lt;&gt;"")*(Data!B106:AGQ106&lt;&gt;""))</f>
        <v>0</v>
      </c>
      <c r="AO91" s="2" cm="1">
        <f t="array" ref="AO91">SUMPRODUCT(--(Data!$B$63:$AGQ$63&lt;&gt;"")*(Data!B106:AGQ106&lt;&gt;""))</f>
        <v>0</v>
      </c>
      <c r="AP91" s="2" cm="1">
        <f t="array" ref="AP91">SUMPRODUCT(--(Data!$B$64:$AGQ$64&lt;&gt;"")*(Data!B106:AGQ106&lt;&gt;""))</f>
        <v>0</v>
      </c>
      <c r="AQ91" s="2" cm="1">
        <f t="array" ref="AQ91">SUMPRODUCT(--(Data!$B$65:$AGQ$65&lt;&gt;"")*(Data!B106:AGQ106&lt;&gt;""))</f>
        <v>0</v>
      </c>
      <c r="AR91" s="2" cm="1">
        <f t="array" ref="AR91">SUMPRODUCT(--(Data!$B$66:$AGQ$66&lt;&gt;"")*(Data!B106:AGQ106&lt;&gt;""))</f>
        <v>0</v>
      </c>
      <c r="AS91" s="2" cm="1">
        <f t="array" ref="AS91">SUMPRODUCT(--(Data!$B$67:$AGQ$67&lt;&gt;"")*(Data!B106:AGQ106&lt;&gt;""))</f>
        <v>0</v>
      </c>
      <c r="AT91" s="2" cm="1">
        <f t="array" ref="AT91">SUMPRODUCT(--(Data!$B$68:$AGQ$68&lt;&gt;"")*(Data!B106:AGQ106&lt;&gt;""))</f>
        <v>0</v>
      </c>
      <c r="AU91" s="2" cm="1">
        <f t="array" ref="AU91">SUMPRODUCT(--(Data!$B$69:$AGQ$69&lt;&gt;"")*(Data!B106:AGQ106&lt;&gt;""))</f>
        <v>0</v>
      </c>
      <c r="AV91" s="2" cm="1">
        <f t="array" ref="AV91">SUMPRODUCT(--(Data!$B$70:$AGQ$70&lt;&gt;"")*(Data!B106:AGQ106&lt;&gt;""))</f>
        <v>0</v>
      </c>
      <c r="AW91" s="2" cm="1">
        <f t="array" ref="AW91">SUMPRODUCT(--(Data!$B$71:$AGQ$71&lt;&gt;"")*(Data!B106:AGQ106&lt;&gt;""))</f>
        <v>0</v>
      </c>
      <c r="AX91" s="2" cm="1">
        <f t="array" ref="AX91">SUMPRODUCT(--(Data!$B$72:$AGQ$72&lt;&gt;"")*(Data!B106:AGQ106&lt;&gt;""))</f>
        <v>0</v>
      </c>
      <c r="AY91" s="2" cm="1">
        <f t="array" ref="AY91">SUMPRODUCT(--(Data!$B$73:$AGQ$73&lt;&gt;"")*(Data!B106:AGQ106&lt;&gt;""))</f>
        <v>0</v>
      </c>
      <c r="AZ91" s="2" cm="1">
        <f t="array" ref="AZ91">SUMPRODUCT(--(Data!$B$74:$AGQ$74&lt;&gt;"")*(Data!B106:AGQ106&lt;&gt;""))</f>
        <v>0</v>
      </c>
      <c r="BA91" s="2" cm="1">
        <f t="array" ref="BA91">SUMPRODUCT(--(Data!$B$75:$AGQ$75&lt;&gt;"")*(Data!B106:AGQ106&lt;&gt;""))</f>
        <v>0</v>
      </c>
      <c r="BB91" s="2" cm="1">
        <f t="array" ref="BB91">SUMPRODUCT(--(Data!$B$76:$AGQ$76&lt;&gt;"")*(Data!B106:AGQ106&lt;&gt;""))</f>
        <v>0</v>
      </c>
      <c r="BC91" s="2" cm="1">
        <f t="array" ref="BC91">SUMPRODUCT(--(Data!$B$77:$AGQ$77&lt;&gt;"")*(Data!B106:AGQ106&lt;&gt;""))</f>
        <v>0</v>
      </c>
      <c r="BD91" s="2" cm="1">
        <f t="array" ref="BD91">SUMPRODUCT(--(Data!$B$78:$AGQ$78&lt;&gt;"")*(Data!B106:AGQ106&lt;&gt;""))</f>
        <v>0</v>
      </c>
      <c r="BE91" s="2" cm="1">
        <f t="array" ref="BE91">SUMPRODUCT(--(Data!$B$79:$AGQ$79&lt;&gt;"")*(Data!B106:AGQ106&lt;&gt;""))</f>
        <v>0</v>
      </c>
      <c r="BF91" s="2" cm="1">
        <f t="array" ref="BF91">SUMPRODUCT(--(Data!$B$80:$AGQ$80&lt;&gt;"")*(Data!B106:AGQ106&lt;&gt;""))</f>
        <v>0</v>
      </c>
      <c r="BG91" s="2" cm="1">
        <f t="array" ref="BG91">SUMPRODUCT(--(Data!$B$81:$AGQ$81&lt;&gt;"")*(Data!B106:AGQ106&lt;&gt;""))</f>
        <v>0</v>
      </c>
      <c r="BH91" s="2" cm="1">
        <f t="array" ref="BH91">SUMPRODUCT(--(Data!$B$82:$AGQ$82&lt;&gt;"")*(Data!B106:AGQ106&lt;&gt;""))</f>
        <v>0</v>
      </c>
      <c r="BI91" s="2" cm="1">
        <f t="array" ref="BI91">SUMPRODUCT(--(Data!$B$83:$AGQ$83&lt;&gt;"")*(Data!B106:AGQ106&lt;&gt;""))</f>
        <v>0</v>
      </c>
      <c r="BJ91" s="2" cm="1">
        <f t="array" ref="BJ91">SUMPRODUCT(--(Data!$B$84:$AGQ$84&lt;&gt;"")*(Data!B106:AGQ106&lt;&gt;""))</f>
        <v>0</v>
      </c>
      <c r="BK91" s="2" cm="1">
        <f t="array" ref="BK91">SUMPRODUCT(--(Data!$B$85:$AGQ$85&lt;&gt;"")*(Data!B106:AGQ106&lt;&gt;""))</f>
        <v>0</v>
      </c>
      <c r="BL91" s="2" cm="1">
        <f t="array" ref="BL91">SUMPRODUCT(--(Data!$B$86:$AGQ$86&lt;&gt;"")*(Data!B106:AGQ106&lt;&gt;""))</f>
        <v>0</v>
      </c>
      <c r="BM91" s="2" cm="1">
        <f t="array" ref="BM91">SUMPRODUCT(--(Data!$B$87:$AGQ$87&lt;&gt;"")*(Data!B106:AGQ106&lt;&gt;""))</f>
        <v>0</v>
      </c>
      <c r="BN91" s="2" cm="1">
        <f t="array" ref="BN91">SUMPRODUCT(--(Data!$B$88:$AGQ$88&lt;&gt;"")*(Data!B106:AGQ106&lt;&gt;""))</f>
        <v>0</v>
      </c>
      <c r="BO91" s="2" cm="1">
        <f t="array" ref="BO91">SUMPRODUCT(--(Data!$B$89:$AGQ$89&lt;&gt;"")*(Data!B106:AGQ106&lt;&gt;""))</f>
        <v>0</v>
      </c>
      <c r="BP91" s="2" cm="1">
        <f t="array" ref="BP91">SUMPRODUCT(--(Data!$B$90:$AGQ$90&lt;&gt;"")*(Data!B106:AGQ106&lt;&gt;""))</f>
        <v>0</v>
      </c>
      <c r="BQ91" s="2" cm="1">
        <f t="array" ref="BQ91">SUMPRODUCT(--(Data!$B$91:$AGQ$91&lt;&gt;"")*(Data!B106:AGQ106&lt;&gt;""))</f>
        <v>0</v>
      </c>
      <c r="BR91" s="2" cm="1">
        <f t="array" ref="BR91">SUMPRODUCT(--(Data!$B$92:$AGQ$92&lt;&gt;"")*(Data!B106:AGQ106&lt;&gt;""))</f>
        <v>0</v>
      </c>
      <c r="BS91" s="2" cm="1">
        <f t="array" ref="BS91">SUMPRODUCT(--(Data!$B$93:$AGQ$93&lt;&gt;"")*(Data!B106:AGQ106&lt;&gt;""))</f>
        <v>0</v>
      </c>
      <c r="BT91" s="2" cm="1">
        <f t="array" ref="BT91">SUMPRODUCT(--(Data!$B$94:$AGQ$94&lt;&gt;"")*(Data!B106:AGQ106&lt;&gt;""))</f>
        <v>0</v>
      </c>
      <c r="BU91" s="2" cm="1">
        <f t="array" ref="BU91">SUMPRODUCT(--(Data!$B$95:$AGQ$95&lt;&gt;"")*(Data!B106:AGQ106&lt;&gt;""))</f>
        <v>0</v>
      </c>
      <c r="BV91" s="2" cm="1">
        <f t="array" ref="BV91">SUMPRODUCT(--(Data!$B$96:$AGQ$96&lt;&gt;"")*(Data!B106:AGQ106&lt;&gt;""))</f>
        <v>0</v>
      </c>
      <c r="BW91" s="2" cm="1">
        <f t="array" ref="BW91">SUMPRODUCT(--(Data!$B$97:$AGQ$97&lt;&gt;"")*(Data!B106:AGQ106&lt;&gt;""))</f>
        <v>0</v>
      </c>
      <c r="BX91" s="2" cm="1">
        <f t="array" ref="BX91">SUMPRODUCT(--(Data!$B$98:$AGQ$98&lt;&gt;"")*(Data!B106:AGQ106&lt;&gt;""))</f>
        <v>0</v>
      </c>
      <c r="BY91" s="2" cm="1">
        <f t="array" ref="BY91">SUMPRODUCT(--(Data!$B$99:$AGQ$99&lt;&gt;"")*(Data!B106:AGQ106&lt;&gt;""))</f>
        <v>0</v>
      </c>
      <c r="BZ91" s="2" cm="1">
        <f t="array" ref="BZ91">SUMPRODUCT(--(Data!$B$100:$AGQ$100&lt;&gt;"")*(Data!B106:AGQ106&lt;&gt;""))</f>
        <v>0</v>
      </c>
      <c r="CA91" s="2" cm="1">
        <f t="array" ref="CA91">SUMPRODUCT(--(Data!$B$101:$AGQ$101&lt;&gt;"")*(Data!B106:AGQ106&lt;&gt;""))</f>
        <v>9</v>
      </c>
      <c r="CB91" s="2" cm="1">
        <f t="array" ref="CB91">SUMPRODUCT(--(Data!$B$102:$AGQ$102&lt;&gt;"")*(Data!B106:AGQ106&lt;&gt;""))</f>
        <v>0</v>
      </c>
      <c r="CC91" s="2" cm="1">
        <f t="array" ref="CC91">SUMPRODUCT(--(Data!$B$103:$AGQ$103&lt;&gt;"")*(Data!B106:AGQ106&lt;&gt;""))</f>
        <v>0</v>
      </c>
      <c r="CD91" s="2" cm="1">
        <f t="array" ref="CD91">SUMPRODUCT(--(Data!$B$104:$AGQ$104&lt;&gt;"")*(Data!B106:AGQ106&lt;&gt;""))</f>
        <v>0</v>
      </c>
      <c r="CE91" s="2" cm="1">
        <f t="array" ref="CE91">SUMPRODUCT(--(Data!$B$105:$AGQ$105&lt;&gt;"")*(Data!B106:AGQ106&lt;&gt;""))</f>
        <v>0</v>
      </c>
      <c r="CF91" s="208"/>
      <c r="CG91" s="2" cm="1">
        <f t="array" ref="CG91">SUMPRODUCT(--(Data!$B$107:$AGQ$107&lt;&gt;"")*(Data!B106:AGQ106&lt;&gt;""))</f>
        <v>9</v>
      </c>
      <c r="CH91" s="2" cm="1">
        <f t="array" ref="CH91">SUMPRODUCT(--(Data!$B$108:$AGQ$108&lt;&gt;"")*(Data!B106:AGQ106&lt;&gt;""))</f>
        <v>9</v>
      </c>
      <c r="CI91" s="2" cm="1">
        <f t="array" ref="CI91">SUMPRODUCT(--(Data!$B$109:$AGQ$109&lt;&gt;"")*(Data!B106:AGQ106&lt;&gt;""))</f>
        <v>9</v>
      </c>
      <c r="CJ91" s="2" cm="1">
        <f t="array" ref="CJ91">SUMPRODUCT(--(Data!$B$110:$AGQ$110&lt;&gt;"")*(Data!B106:AGQ106&lt;&gt;""))</f>
        <v>9</v>
      </c>
      <c r="CK91" s="2" cm="1">
        <f t="array" ref="CK91">SUMPRODUCT(--(Data!$B$111:$AGQ$111&lt;&gt;"")*(Data!B106:AGQ106&lt;&gt;""))</f>
        <v>0</v>
      </c>
      <c r="CL91" s="2" cm="1">
        <f t="array" ref="CL91">SUMPRODUCT(--(Data!$B$112:$AGQ$112&lt;&gt;"")*(Data!B106:AGQ106&lt;&gt;""))</f>
        <v>0</v>
      </c>
      <c r="CM91" s="2" cm="1">
        <f t="array" ref="CM91">SUMPRODUCT(--(Data!$B$113:$AGQ$113&lt;&gt;"")*(Data!B106:AGQ106&lt;&gt;""))</f>
        <v>0</v>
      </c>
      <c r="CN91" s="2" cm="1">
        <f t="array" ref="CN91">SUMPRODUCT(--(Data!$B$114:$AGQ$114&lt;&gt;"")*(Data!B106:AGQ106&lt;&gt;""))</f>
        <v>0</v>
      </c>
      <c r="CO91" s="2" cm="1">
        <f t="array" ref="CO91">SUMPRODUCT(--(Data!$B$115:$AGQ$115&lt;&gt;"")*(Data!B106:AGQ106&lt;&gt;""))</f>
        <v>0</v>
      </c>
      <c r="CP91" s="2" cm="1">
        <f t="array" ref="CP91">SUMPRODUCT(--(Data!$B$116:$AGQ$116&lt;&gt;"")*(Data!B106:AGQ106&lt;&gt;""))</f>
        <v>0</v>
      </c>
      <c r="CQ91" s="2" cm="1">
        <f t="array" ref="CQ91">SUMPRODUCT(--(Data!$B$117:$AGQ$117&lt;&gt;"")*(Data!B106:AGQ106&lt;&gt;""))</f>
        <v>0</v>
      </c>
      <c r="CR91" s="2" cm="1">
        <f t="array" ref="CR91">SUMPRODUCT(--(Data!$B$118:$AGQ$118&lt;&gt;"")*(Data!B106:AGQ106&lt;&gt;""))</f>
        <v>0</v>
      </c>
      <c r="CS91" s="2" cm="1">
        <f t="array" ref="CS91">SUMPRODUCT(--(Data!$B$119:$AGQ$119&lt;&gt;"")*(Data!B106:AGQ106&lt;&gt;""))</f>
        <v>0</v>
      </c>
      <c r="CT91" s="2" cm="1">
        <f t="array" ref="CT91">SUMPRODUCT(--(Data!$B$120:$AGQ$120&lt;&gt;"")*(Data!B106:AGQ106&lt;&gt;""))</f>
        <v>0</v>
      </c>
      <c r="CU91" s="2" cm="1">
        <f t="array" ref="CU91">SUMPRODUCT(--(Data!$B$121:$AGQ$121&lt;&gt;"")*(Data!B106:AGQ106&lt;&gt;""))</f>
        <v>0</v>
      </c>
      <c r="CV91" s="2" cm="1">
        <f t="array" ref="CV91">SUMPRODUCT(--(Data!$B$122:$AGQ$122&lt;&gt;"")*(Data!B106:AGQ106&lt;&gt;""))</f>
        <v>0</v>
      </c>
      <c r="CW91" s="2" cm="1">
        <f t="array" ref="CW91">SUMPRODUCT(--(Data!$B$123:$AGQ$123&lt;&gt;"")*(Data!B106:AGQ106&lt;&gt;""))</f>
        <v>0</v>
      </c>
      <c r="CX91" s="2" cm="1">
        <f t="array" ref="CX91">SUMPRODUCT(--(Data!$B$124:$AGQ$124&lt;&gt;"")*(Data!B106:AGQ106&lt;&gt;""))</f>
        <v>0</v>
      </c>
      <c r="CY91" s="2" cm="1">
        <f t="array" ref="CY91">SUMPRODUCT(--(Data!$B$125:$AGQ$125&lt;&gt;"")*(Data!B106:AGQ106&lt;&gt;""))</f>
        <v>0</v>
      </c>
      <c r="CZ91" s="2" cm="1">
        <f t="array" ref="CZ91">SUMPRODUCT(--(Data!$B$126:$AGQ$126&lt;&gt;"")*(Data!B106:AGQ106&lt;&gt;""))</f>
        <v>0</v>
      </c>
      <c r="DA91" s="2" cm="1">
        <f t="array" ref="DA91">SUMPRODUCT(--(Data!$B$127:$AGQ$127&lt;&gt;"")*(Data!B106:AGQ106&lt;&gt;""))</f>
        <v>0</v>
      </c>
      <c r="DB91" s="2" cm="1">
        <f t="array" ref="DB91">SUMPRODUCT(--(Data!$B$128:$AGQ$128&lt;&gt;"")*(Data!B106:AGQ106&lt;&gt;""))</f>
        <v>0</v>
      </c>
      <c r="DC91" s="2" cm="1">
        <f t="array" ref="DC91">SUMPRODUCT(--(Data!$B$129:$AGQ$129&lt;&gt;"")*(Data!B106:AGQ106&lt;&gt;""))</f>
        <v>0</v>
      </c>
      <c r="DD91" s="2" cm="1">
        <f t="array" ref="DD91">SUMPRODUCT(--(Data!$B$130:$AGQ$130&lt;&gt;"")*(Data!B106:AGQ106&lt;&gt;""))</f>
        <v>0</v>
      </c>
      <c r="DE91" s="2" cm="1">
        <f t="array" ref="DE91">SUMPRODUCT(--(Data!$B$131:$AGQ$131&lt;&gt;"")*(Data!B106:AGQ106&lt;&gt;""))</f>
        <v>0</v>
      </c>
      <c r="DF91" s="2" cm="1">
        <f t="array" ref="DF91">SUMPRODUCT(--(Data!$B$132:$AGQ$132&lt;&gt;"")*(Data!B106:AGQ106&lt;&gt;""))</f>
        <v>0</v>
      </c>
      <c r="DG91" s="2" cm="1">
        <f t="array" ref="DG91">SUMPRODUCT(--(Data!$B$133:$AGQ$133&lt;&gt;"")*(Data!B106:AGQ106&lt;&gt;""))</f>
        <v>0</v>
      </c>
      <c r="DH91" s="2" cm="1">
        <f t="array" ref="DH91">SUMPRODUCT(--(Data!$B$134:$AGQ$134&lt;&gt;"")*(Data!B106:AGQ106&lt;&gt;""))</f>
        <v>0</v>
      </c>
      <c r="DI91" s="2" cm="1">
        <f t="array" ref="DI91">SUMPRODUCT(--(Data!$B$135:$AGQ$135&lt;&gt;"")*(Data!B106:AGQ106&lt;&gt;""))</f>
        <v>0</v>
      </c>
      <c r="DJ91" s="2" cm="1">
        <f t="array" ref="DJ91">SUMPRODUCT(--(Data!$B$136:$AGQ$136&lt;&gt;"")*(Data!B106:AGQ106&lt;&gt;""))</f>
        <v>0</v>
      </c>
      <c r="DK91" s="2" cm="1">
        <f t="array" ref="DK91">SUMPRODUCT(--(Data!$B$137:$AGQ$137&lt;&gt;"")*(Data!B106:AGQ106&lt;&gt;""))</f>
        <v>0</v>
      </c>
      <c r="DL91" s="2" cm="1">
        <f t="array" ref="DL91">SUMPRODUCT(--(Data!$B$138:$AGQ$138&lt;&gt;"")*(Data!B106:AGQ106&lt;&gt;""))</f>
        <v>0</v>
      </c>
      <c r="DM91" s="2" cm="1">
        <f t="array" ref="DM91">SUMPRODUCT(--(Data!$B$139:$AGQ$139&lt;&gt;"")*(Data!B106:AGQ106&lt;&gt;""))</f>
        <v>0</v>
      </c>
      <c r="DN91" s="2" cm="1">
        <f t="array" ref="DN91">SUMPRODUCT(--(Data!$B$140:$AGQ$140&lt;&gt;"")*(Data!B106:AGQ106&lt;&gt;""))</f>
        <v>0</v>
      </c>
      <c r="DO91" s="2" cm="1">
        <f t="array" ref="DO91">SUMPRODUCT(--(Data!$B$141:$AGQ$141&lt;&gt;"")*(Data!B106:AGQ106&lt;&gt;""))</f>
        <v>0</v>
      </c>
      <c r="DP91" s="2" cm="1">
        <f t="array" ref="DP91">SUMPRODUCT(--(Data!$B$142:$AGQ$142&lt;&gt;"")*(Data!B106:AGQ106&lt;&gt;""))</f>
        <v>0</v>
      </c>
      <c r="DQ91" s="2" cm="1">
        <f t="array" ref="DQ91">SUMPRODUCT(--(Data!$B$143:$AGQ$143&lt;&gt;"")*(Data!B106:AGQ106&lt;&gt;""))</f>
        <v>0</v>
      </c>
      <c r="DR91" s="2" cm="1">
        <f t="array" ref="DR91">SUMPRODUCT(--(Data!$B$144:$AGQ$144&lt;&gt;"")*(Data!B106:AGQ106&lt;&gt;""))</f>
        <v>0</v>
      </c>
      <c r="DS91" s="2" cm="1">
        <f t="array" ref="DS91">SUMPRODUCT(--(Data!$B$145:$AGQ$145&lt;&gt;"")*(Data!B106:AGQ106&lt;&gt;""))</f>
        <v>0</v>
      </c>
      <c r="DT91" s="2" cm="1">
        <f t="array" ref="DT91">SUMPRODUCT(--(Data!$B$146:$AGQ$146&lt;&gt;"")*(Data!B106:AGQ106&lt;&gt;""))</f>
        <v>0</v>
      </c>
      <c r="DU91" s="2" cm="1">
        <f t="array" ref="DU91">SUMPRODUCT(--(Data!$B$147:$AGQ$147&lt;&gt;"")*(Data!B106:AGQ106&lt;&gt;""))</f>
        <v>0</v>
      </c>
      <c r="DV91" s="2" cm="1">
        <f t="array" ref="DV91">SUMPRODUCT(--(Data!$B$148:$AGQ$148&lt;&gt;"")*(Data!B106:AGQ106&lt;&gt;""))</f>
        <v>0</v>
      </c>
      <c r="DW91" s="2" cm="1">
        <f t="array" ref="DW91">SUMPRODUCT(--(Data!$B$149:$AGQ$149&lt;&gt;"")*(Data!B106:AGQ106&lt;&gt;""))</f>
        <v>0</v>
      </c>
      <c r="DX91" s="2" cm="1">
        <f t="array" ref="DX91">SUMPRODUCT(--(Data!$B$150:$AGQ$150&lt;&gt;"")*(Data!B106:AGQ106&lt;&gt;""))</f>
        <v>0</v>
      </c>
      <c r="DY91" s="2" cm="1">
        <f t="array" ref="DY91">SUMPRODUCT(--(Data!$B$151:$AGQ$151&lt;&gt;"")*(Data!B106:AGQ106&lt;&gt;""))</f>
        <v>0</v>
      </c>
      <c r="DZ91" s="2" cm="1">
        <f t="array" ref="DZ91">SUMPRODUCT(--(Data!$B$152:$AGQ$152&lt;&gt;"")*(Data!B106:AGQ106&lt;&gt;""))</f>
        <v>0</v>
      </c>
      <c r="EA91" s="2" cm="1">
        <f t="array" ref="EA91">SUMPRODUCT(--(Data!$B$153:$AGQ$153&lt;&gt;"")*(Data!B106:AGQ106&lt;&gt;""))</f>
        <v>0</v>
      </c>
      <c r="EB91" s="2" cm="1">
        <f t="array" ref="EB91">SUMPRODUCT(--(Data!$B$154:$AGQ$154&lt;&gt;"")*(Data!B106:AGQ106&lt;&gt;""))</f>
        <v>0</v>
      </c>
      <c r="EC91" s="2" cm="1">
        <f t="array" ref="EC91">SUMPRODUCT(--(Data!$B$155:$AGQ$155&lt;&gt;"")*(Data!B106:AGQ106&lt;&gt;""))</f>
        <v>0</v>
      </c>
      <c r="ED91" s="2" cm="1">
        <f t="array" ref="ED91">SUMPRODUCT(--(Data!$B$156:$AGQ$156&lt;&gt;"")*(Data!B106:AGQ106&lt;&gt;""))</f>
        <v>0</v>
      </c>
      <c r="EE91" s="2" cm="1">
        <f t="array" ref="EE91">SUMPRODUCT(--(Data!$B$157:$AGQ$157&lt;&gt;"")*(Data!B106:AGQ106&lt;&gt;""))</f>
        <v>0</v>
      </c>
      <c r="EF91" s="2" cm="1">
        <f t="array" ref="EF91">SUMPRODUCT(--(Data!$B$158:$AGQ$158&lt;&gt;"")*(Data!B106:AGQ106&lt;&gt;""))</f>
        <v>0</v>
      </c>
      <c r="EG91" s="2" cm="1">
        <f t="array" ref="EG91">SUMPRODUCT(--(Data!$B$159:$AGQ$159&lt;&gt;"")*(Data!B106:AGQ106&lt;&gt;""))</f>
        <v>0</v>
      </c>
      <c r="EH91" s="2" cm="1">
        <f t="array" ref="EH91">SUMPRODUCT(--(Data!$B$160:$AGQ$160&lt;&gt;"")*(Data!B106:AGQ106&lt;&gt;""))</f>
        <v>0</v>
      </c>
      <c r="EI91" s="2" cm="1">
        <f t="array" ref="EI91">SUMPRODUCT(--(Data!$B$161:$AGQ$161&lt;&gt;"")*(Data!B106:AGQ106&lt;&gt;""))</f>
        <v>0</v>
      </c>
      <c r="EJ91" s="2" cm="1">
        <f t="array" ref="EJ91">SUMPRODUCT(--(Data!$B$162:$AGQ$162&lt;&gt;"")*(Data!B106:AGQ106&lt;&gt;""))</f>
        <v>0</v>
      </c>
      <c r="EK91" s="2" cm="1">
        <f t="array" ref="EK91">SUMPRODUCT(--(Data!$B$163:$AGQ$163&lt;&gt;"")*(Data!B106:AGQ106&lt;&gt;""))</f>
        <v>0</v>
      </c>
      <c r="EL91" s="2" cm="1">
        <f t="array" ref="EL91">SUMPRODUCT(--(Data!$B$164:$AGQ$164&lt;&gt;"")*(Data!B106:AGQ106&lt;&gt;""))</f>
        <v>0</v>
      </c>
      <c r="EM91" s="2" cm="1">
        <f t="array" ref="EM91">SUMPRODUCT(--(Data!$B$165:$AGQ$165&lt;&gt;"")*(Data!B106:AGQ106&lt;&gt;""))</f>
        <v>0</v>
      </c>
      <c r="EN91" s="2" cm="1">
        <f t="array" ref="EN91">SUMPRODUCT(--(Data!$B$166:$AGQ$166&lt;&gt;"")*(Data!B106:AGQ106&lt;&gt;""))</f>
        <v>0</v>
      </c>
      <c r="EU91" s="2" t="str">
        <f t="shared" si="4"/>
        <v>A-LOAM</v>
      </c>
      <c r="EV91" s="2">
        <f t="shared" si="5"/>
        <v>25</v>
      </c>
    </row>
    <row r="92" spans="1:152" x14ac:dyDescent="0.25">
      <c r="A92" s="1" t="str">
        <f>Data!A107</f>
        <v>ART-SLAM</v>
      </c>
      <c r="B92" s="12" t="s">
        <v>565</v>
      </c>
      <c r="C92" s="2" cm="1">
        <f t="array" ref="C92">SUMPRODUCT(--(Data!$B$25:$AGQ$25&lt;&gt;"")*(Data!B107:AGQ107&lt;&gt;""))</f>
        <v>0</v>
      </c>
      <c r="D92" s="2" cm="1">
        <f t="array" ref="D92">SUMPRODUCT(--(Data!$B$26:$AGQ$26&lt;&gt;"")*(Data!B107:AGQ107&lt;&gt;""))</f>
        <v>0</v>
      </c>
      <c r="E92" s="2" cm="1">
        <f t="array" ref="E92">SUMPRODUCT(--(Data!$B$27:$AGQ$27&lt;&gt;"")*(Data!B107:AGQ107&lt;&gt;""))</f>
        <v>0</v>
      </c>
      <c r="F92" s="2" cm="1">
        <f t="array" ref="F92">SUMPRODUCT(--(Data!$B$28:$AGQ$28&lt;&gt;"")*(Data!B107:AGQ107&lt;&gt;""))</f>
        <v>0</v>
      </c>
      <c r="G92" s="2" cm="1">
        <f t="array" ref="G92">SUMPRODUCT(--(Data!$B$29:$AGQ$29&lt;&gt;"")*(Data!B107:AGQ107&lt;&gt;""))</f>
        <v>0</v>
      </c>
      <c r="H92" s="2" cm="1">
        <f t="array" ref="H92">SUMPRODUCT(--(Data!$B$30:$AGQ$30&lt;&gt;"")*(Data!B107:AGQ107&lt;&gt;""))</f>
        <v>0</v>
      </c>
      <c r="I92" s="2" cm="1">
        <f t="array" ref="I92">SUMPRODUCT(--(Data!$B$31:$AGQ$31&lt;&gt;"")*(Data!B107:AGQ107&lt;&gt;""))</f>
        <v>0</v>
      </c>
      <c r="J92" s="2" cm="1">
        <f t="array" ref="J92">SUMPRODUCT(--(Data!$B$32:$AGQ$32&lt;&gt;"")*(Data!B107:AGQ107&lt;&gt;""))</f>
        <v>0</v>
      </c>
      <c r="K92" s="2" cm="1">
        <f t="array" ref="K92">SUMPRODUCT(--(Data!$B$33:$AGQ$33&lt;&gt;"")*(Data!B107:AGQ107&lt;&gt;""))</f>
        <v>0</v>
      </c>
      <c r="L92" s="2" cm="1">
        <f t="array" ref="L92">SUMPRODUCT(--(Data!$B$34:$AGQ$34&lt;&gt;"")*(Data!B107:AGQ107&lt;&gt;""))</f>
        <v>0</v>
      </c>
      <c r="M92" s="2" cm="1">
        <f t="array" ref="M92">SUMPRODUCT(--(Data!$B$35:$AGQ$35&lt;&gt;"")*(Data!B107:AGQ107&lt;&gt;""))</f>
        <v>0</v>
      </c>
      <c r="N92" s="2" cm="1">
        <f t="array" ref="N92">SUMPRODUCT(--(Data!$B$36:$AGQ$36&lt;&gt;"")*(Data!B107:AGQ107&lt;&gt;""))</f>
        <v>0</v>
      </c>
      <c r="O92" s="2" cm="1">
        <f t="array" ref="O92">SUMPRODUCT(--(Data!$B$37:$AGQ$37&lt;&gt;"")*(Data!B107:AGQ107&lt;&gt;""))</f>
        <v>0</v>
      </c>
      <c r="P92" s="2" cm="1">
        <f t="array" ref="P92">SUMPRODUCT(--(Data!$B$38:$AGQ$38&lt;&gt;"")*(Data!B107:AGQ107&lt;&gt;""))</f>
        <v>0</v>
      </c>
      <c r="Q92" s="2" cm="1">
        <f t="array" ref="Q92">SUMPRODUCT(--(Data!$B$39:$AGQ$39&lt;&gt;"")*(Data!B107:AGQ107&lt;&gt;""))</f>
        <v>0</v>
      </c>
      <c r="R92" s="2" cm="1">
        <f t="array" ref="R92">SUMPRODUCT(--(Data!$B$40:$AGQ$40&lt;&gt;"")*(Data!B107:AGQ107&lt;&gt;""))</f>
        <v>0</v>
      </c>
      <c r="S92" s="2" cm="1">
        <f t="array" ref="S92">SUMPRODUCT(--(Data!$B$41:$AGQ$41&lt;&gt;"")*(Data!B107:AGQ107&lt;&gt;""))</f>
        <v>0</v>
      </c>
      <c r="T92" s="2" cm="1">
        <f t="array" ref="T92">SUMPRODUCT(--(Data!$B$42:$AGQ$42&lt;&gt;"")*(Data!B107:AGQ107&lt;&gt;""))</f>
        <v>0</v>
      </c>
      <c r="U92" s="2" cm="1">
        <f t="array" ref="U92">SUMPRODUCT(--(Data!$B$43:$AGQ$43&lt;&gt;"")*(Data!B107:AGQ107&lt;&gt;""))</f>
        <v>9</v>
      </c>
      <c r="V92" s="2" cm="1">
        <f t="array" ref="V92">SUMPRODUCT(--(Data!$B$44:$AGQ$44&lt;&gt;"")*(Data!B107:AGQ107&lt;&gt;""))</f>
        <v>0</v>
      </c>
      <c r="W92" s="2" cm="1">
        <f t="array" ref="W92">SUMPRODUCT(--(Data!$B$45:$AGQ$45&lt;&gt;"")*(Data!B107:AGQ107&lt;&gt;""))</f>
        <v>0</v>
      </c>
      <c r="X92" s="2" cm="1">
        <f t="array" ref="X92">SUMPRODUCT(--(Data!$B$46:$AGQ$46&lt;&gt;"")*(Data!B107:AGQ107&lt;&gt;""))</f>
        <v>0</v>
      </c>
      <c r="Y92" s="2" cm="1">
        <f t="array" ref="Y92">SUMPRODUCT(--(Data!$B$47:$AGQ$47&lt;&gt;"")*(Data!B107:AGQ107&lt;&gt;""))</f>
        <v>0</v>
      </c>
      <c r="Z92" s="2" cm="1">
        <f t="array" ref="Z92">SUMPRODUCT(--(Data!$B$48:$AGQ$48&lt;&gt;"")*(Data!B107:AGQ107&lt;&gt;""))</f>
        <v>0</v>
      </c>
      <c r="AA92" s="2" cm="1">
        <f t="array" ref="AA92">SUMPRODUCT(--(Data!$B$49:$AGQ$49&lt;&gt;"")*(Data!B107:AGQ107&lt;&gt;""))</f>
        <v>0</v>
      </c>
      <c r="AB92" s="2" cm="1">
        <f t="array" ref="AB92">SUMPRODUCT(--(Data!$B$50:$AGQ$50&lt;&gt;"")*(Data!B107:AGQ107&lt;&gt;""))</f>
        <v>0</v>
      </c>
      <c r="AC92" s="2" cm="1">
        <f t="array" ref="AC92">SUMPRODUCT(--(Data!$B$51:$AGQ$51&lt;&gt;"")*(Data!B107:AGQ107&lt;&gt;""))</f>
        <v>0</v>
      </c>
      <c r="AD92" s="2" cm="1">
        <f t="array" ref="AD92">SUMPRODUCT(--(Data!$B$52:$AGQ$52&lt;&gt;"")*(Data!B107:AGQ107&lt;&gt;""))</f>
        <v>0</v>
      </c>
      <c r="AE92" s="2" cm="1">
        <f t="array" ref="AE92">SUMPRODUCT(--(Data!$B$53:$AGQ$53&lt;&gt;"")*(Data!B107:AGQ107&lt;&gt;""))</f>
        <v>0</v>
      </c>
      <c r="AF92" s="2" cm="1">
        <f t="array" ref="AF92">SUMPRODUCT(--(Data!$B$54:$AGQ$54&lt;&gt;"")*(Data!B107:AGQ107&lt;&gt;""))</f>
        <v>0</v>
      </c>
      <c r="AG92" s="2" cm="1">
        <f t="array" ref="AG92">SUMPRODUCT(--(Data!$B$55:$AGQ$55&lt;&gt;"")*(Data!B107:AGQ107&lt;&gt;""))</f>
        <v>0</v>
      </c>
      <c r="AH92" s="2" cm="1">
        <f t="array" ref="AH92">SUMPRODUCT(--(Data!$B$56:$AGQ$56&lt;&gt;"")*(Data!B107:AGQ107&lt;&gt;""))</f>
        <v>9</v>
      </c>
      <c r="AI92" s="2" cm="1">
        <f t="array" ref="AI92">SUMPRODUCT(--(Data!$B$57:$AGQ$57&lt;&gt;"")*(Data!B107:AGQ107&lt;&gt;""))</f>
        <v>21</v>
      </c>
      <c r="AJ92" s="2" cm="1">
        <f t="array" ref="AJ92">SUMPRODUCT(--(Data!$B$58:$AGQ$58&lt;&gt;"")*(Data!B107:AGQ107&lt;&gt;""))</f>
        <v>9</v>
      </c>
      <c r="AK92" s="2" cm="1">
        <f t="array" ref="AK92">SUMPRODUCT(--(Data!$B$59:$AGQ$59&lt;&gt;"")*(Data!B107:AGQ107&lt;&gt;""))</f>
        <v>0</v>
      </c>
      <c r="AL92" s="2" cm="1">
        <f t="array" ref="AL92">SUMPRODUCT(--(Data!$B$60:$AGQ$60&lt;&gt;"")*(Data!B107:AGQ107&lt;&gt;""))</f>
        <v>0</v>
      </c>
      <c r="AM92" s="2" cm="1">
        <f t="array" ref="AM92">SUMPRODUCT(--(Data!$B$61:$AGQ$61&lt;&gt;"")*(Data!B107:AGQ107&lt;&gt;""))</f>
        <v>0</v>
      </c>
      <c r="AN92" s="2" cm="1">
        <f t="array" ref="AN92">SUMPRODUCT(--(Data!$B$62:$AGQ$62&lt;&gt;"")*(Data!B107:AGQ107&lt;&gt;""))</f>
        <v>0</v>
      </c>
      <c r="AO92" s="2" cm="1">
        <f t="array" ref="AO92">SUMPRODUCT(--(Data!$B$63:$AGQ$63&lt;&gt;"")*(Data!B107:AGQ107&lt;&gt;""))</f>
        <v>0</v>
      </c>
      <c r="AP92" s="2" cm="1">
        <f t="array" ref="AP92">SUMPRODUCT(--(Data!$B$64:$AGQ$64&lt;&gt;"")*(Data!B107:AGQ107&lt;&gt;""))</f>
        <v>0</v>
      </c>
      <c r="AQ92" s="2" cm="1">
        <f t="array" ref="AQ92">SUMPRODUCT(--(Data!$B$65:$AGQ$65&lt;&gt;"")*(Data!B107:AGQ107&lt;&gt;""))</f>
        <v>0</v>
      </c>
      <c r="AR92" s="2" cm="1">
        <f t="array" ref="AR92">SUMPRODUCT(--(Data!$B$66:$AGQ$66&lt;&gt;"")*(Data!B107:AGQ107&lt;&gt;""))</f>
        <v>0</v>
      </c>
      <c r="AS92" s="2" cm="1">
        <f t="array" ref="AS92">SUMPRODUCT(--(Data!$B$67:$AGQ$67&lt;&gt;"")*(Data!B107:AGQ107&lt;&gt;""))</f>
        <v>0</v>
      </c>
      <c r="AT92" s="2" cm="1">
        <f t="array" ref="AT92">SUMPRODUCT(--(Data!$B$68:$AGQ$68&lt;&gt;"")*(Data!B107:AGQ107&lt;&gt;""))</f>
        <v>0</v>
      </c>
      <c r="AU92" s="2" cm="1">
        <f t="array" ref="AU92">SUMPRODUCT(--(Data!$B$69:$AGQ$69&lt;&gt;"")*(Data!B107:AGQ107&lt;&gt;""))</f>
        <v>0</v>
      </c>
      <c r="AV92" s="2" cm="1">
        <f t="array" ref="AV92">SUMPRODUCT(--(Data!$B$70:$AGQ$70&lt;&gt;"")*(Data!B107:AGQ107&lt;&gt;""))</f>
        <v>0</v>
      </c>
      <c r="AW92" s="2" cm="1">
        <f t="array" ref="AW92">SUMPRODUCT(--(Data!$B$71:$AGQ$71&lt;&gt;"")*(Data!B107:AGQ107&lt;&gt;""))</f>
        <v>0</v>
      </c>
      <c r="AX92" s="2" cm="1">
        <f t="array" ref="AX92">SUMPRODUCT(--(Data!$B$72:$AGQ$72&lt;&gt;"")*(Data!B107:AGQ107&lt;&gt;""))</f>
        <v>0</v>
      </c>
      <c r="AY92" s="2" cm="1">
        <f t="array" ref="AY92">SUMPRODUCT(--(Data!$B$73:$AGQ$73&lt;&gt;"")*(Data!B107:AGQ107&lt;&gt;""))</f>
        <v>0</v>
      </c>
      <c r="AZ92" s="2" cm="1">
        <f t="array" ref="AZ92">SUMPRODUCT(--(Data!$B$74:$AGQ$74&lt;&gt;"")*(Data!B107:AGQ107&lt;&gt;""))</f>
        <v>0</v>
      </c>
      <c r="BA92" s="2" cm="1">
        <f t="array" ref="BA92">SUMPRODUCT(--(Data!$B$75:$AGQ$75&lt;&gt;"")*(Data!B107:AGQ107&lt;&gt;""))</f>
        <v>0</v>
      </c>
      <c r="BB92" s="2" cm="1">
        <f t="array" ref="BB92">SUMPRODUCT(--(Data!$B$76:$AGQ$76&lt;&gt;"")*(Data!B107:AGQ107&lt;&gt;""))</f>
        <v>0</v>
      </c>
      <c r="BC92" s="2" cm="1">
        <f t="array" ref="BC92">SUMPRODUCT(--(Data!$B$77:$AGQ$77&lt;&gt;"")*(Data!B107:AGQ107&lt;&gt;""))</f>
        <v>0</v>
      </c>
      <c r="BD92" s="2" cm="1">
        <f t="array" ref="BD92">SUMPRODUCT(--(Data!$B$78:$AGQ$78&lt;&gt;"")*(Data!B107:AGQ107&lt;&gt;""))</f>
        <v>0</v>
      </c>
      <c r="BE92" s="2" cm="1">
        <f t="array" ref="BE92">SUMPRODUCT(--(Data!$B$79:$AGQ$79&lt;&gt;"")*(Data!B107:AGQ107&lt;&gt;""))</f>
        <v>0</v>
      </c>
      <c r="BF92" s="2" cm="1">
        <f t="array" ref="BF92">SUMPRODUCT(--(Data!$B$80:$AGQ$80&lt;&gt;"")*(Data!B107:AGQ107&lt;&gt;""))</f>
        <v>0</v>
      </c>
      <c r="BG92" s="2" cm="1">
        <f t="array" ref="BG92">SUMPRODUCT(--(Data!$B$81:$AGQ$81&lt;&gt;"")*(Data!B107:AGQ107&lt;&gt;""))</f>
        <v>0</v>
      </c>
      <c r="BH92" s="2" cm="1">
        <f t="array" ref="BH92">SUMPRODUCT(--(Data!$B$82:$AGQ$82&lt;&gt;"")*(Data!B107:AGQ107&lt;&gt;""))</f>
        <v>0</v>
      </c>
      <c r="BI92" s="2" cm="1">
        <f t="array" ref="BI92">SUMPRODUCT(--(Data!$B$83:$AGQ$83&lt;&gt;"")*(Data!B107:AGQ107&lt;&gt;""))</f>
        <v>0</v>
      </c>
      <c r="BJ92" s="2" cm="1">
        <f t="array" ref="BJ92">SUMPRODUCT(--(Data!$B$84:$AGQ$84&lt;&gt;"")*(Data!B107:AGQ107&lt;&gt;""))</f>
        <v>0</v>
      </c>
      <c r="BK92" s="2" cm="1">
        <f t="array" ref="BK92">SUMPRODUCT(--(Data!$B$85:$AGQ$85&lt;&gt;"")*(Data!B107:AGQ107&lt;&gt;""))</f>
        <v>0</v>
      </c>
      <c r="BL92" s="2" cm="1">
        <f t="array" ref="BL92">SUMPRODUCT(--(Data!$B$86:$AGQ$86&lt;&gt;"")*(Data!B107:AGQ107&lt;&gt;""))</f>
        <v>0</v>
      </c>
      <c r="BM92" s="2" cm="1">
        <f t="array" ref="BM92">SUMPRODUCT(--(Data!$B$87:$AGQ$87&lt;&gt;"")*(Data!B107:AGQ107&lt;&gt;""))</f>
        <v>0</v>
      </c>
      <c r="BN92" s="2" cm="1">
        <f t="array" ref="BN92">SUMPRODUCT(--(Data!$B$88:$AGQ$88&lt;&gt;"")*(Data!B107:AGQ107&lt;&gt;""))</f>
        <v>0</v>
      </c>
      <c r="BO92" s="2" cm="1">
        <f t="array" ref="BO92">SUMPRODUCT(--(Data!$B$89:$AGQ$89&lt;&gt;"")*(Data!B107:AGQ107&lt;&gt;""))</f>
        <v>0</v>
      </c>
      <c r="BP92" s="2" cm="1">
        <f t="array" ref="BP92">SUMPRODUCT(--(Data!$B$90:$AGQ$90&lt;&gt;"")*(Data!B107:AGQ107&lt;&gt;""))</f>
        <v>0</v>
      </c>
      <c r="BQ92" s="2" cm="1">
        <f t="array" ref="BQ92">SUMPRODUCT(--(Data!$B$91:$AGQ$91&lt;&gt;"")*(Data!B107:AGQ107&lt;&gt;""))</f>
        <v>0</v>
      </c>
      <c r="BR92" s="2" cm="1">
        <f t="array" ref="BR92">SUMPRODUCT(--(Data!$B$92:$AGQ$92&lt;&gt;"")*(Data!B107:AGQ107&lt;&gt;""))</f>
        <v>0</v>
      </c>
      <c r="BS92" s="2" cm="1">
        <f t="array" ref="BS92">SUMPRODUCT(--(Data!$B$93:$AGQ$93&lt;&gt;"")*(Data!B107:AGQ107&lt;&gt;""))</f>
        <v>0</v>
      </c>
      <c r="BT92" s="2" cm="1">
        <f t="array" ref="BT92">SUMPRODUCT(--(Data!$B$94:$AGQ$94&lt;&gt;"")*(Data!B107:AGQ107&lt;&gt;""))</f>
        <v>0</v>
      </c>
      <c r="BU92" s="2" cm="1">
        <f t="array" ref="BU92">SUMPRODUCT(--(Data!$B$95:$AGQ$95&lt;&gt;"")*(Data!B107:AGQ107&lt;&gt;""))</f>
        <v>0</v>
      </c>
      <c r="BV92" s="2" cm="1">
        <f t="array" ref="BV92">SUMPRODUCT(--(Data!$B$96:$AGQ$96&lt;&gt;"")*(Data!B107:AGQ107&lt;&gt;""))</f>
        <v>0</v>
      </c>
      <c r="BW92" s="2" cm="1">
        <f t="array" ref="BW92">SUMPRODUCT(--(Data!$B$97:$AGQ$97&lt;&gt;"")*(Data!B107:AGQ107&lt;&gt;""))</f>
        <v>0</v>
      </c>
      <c r="BX92" s="2" cm="1">
        <f t="array" ref="BX92">SUMPRODUCT(--(Data!$B$98:$AGQ$98&lt;&gt;"")*(Data!B107:AGQ107&lt;&gt;""))</f>
        <v>0</v>
      </c>
      <c r="BY92" s="2" cm="1">
        <f t="array" ref="BY92">SUMPRODUCT(--(Data!$B$99:$AGQ$99&lt;&gt;"")*(Data!B107:AGQ107&lt;&gt;""))</f>
        <v>0</v>
      </c>
      <c r="BZ92" s="2" cm="1">
        <f t="array" ref="BZ92">SUMPRODUCT(--(Data!$B$100:$AGQ$100&lt;&gt;"")*(Data!B107:AGQ107&lt;&gt;""))</f>
        <v>0</v>
      </c>
      <c r="CA92" s="2" cm="1">
        <f t="array" ref="CA92">SUMPRODUCT(--(Data!$B$101:$AGQ$101&lt;&gt;"")*(Data!B107:AGQ107&lt;&gt;""))</f>
        <v>9</v>
      </c>
      <c r="CB92" s="2" cm="1">
        <f t="array" ref="CB92">SUMPRODUCT(--(Data!$B$102:$AGQ$102&lt;&gt;"")*(Data!B107:AGQ107&lt;&gt;""))</f>
        <v>0</v>
      </c>
      <c r="CC92" s="2" cm="1">
        <f t="array" ref="CC92">SUMPRODUCT(--(Data!$B$103:$AGQ$103&lt;&gt;"")*(Data!B107:AGQ107&lt;&gt;""))</f>
        <v>0</v>
      </c>
      <c r="CD92" s="2" cm="1">
        <f t="array" ref="CD92">SUMPRODUCT(--(Data!$B$104:$AGQ$104&lt;&gt;"")*(Data!B107:AGQ107&lt;&gt;""))</f>
        <v>0</v>
      </c>
      <c r="CE92" s="2" cm="1">
        <f t="array" ref="CE92">SUMPRODUCT(--(Data!$B$105:$AGQ$105&lt;&gt;"")*(Data!B107:AGQ107&lt;&gt;""))</f>
        <v>0</v>
      </c>
      <c r="CF92" s="2" cm="1">
        <f t="array" ref="CF92">SUMPRODUCT(--(Data!$B$106:$AGQ$106&lt;&gt;"")*(Data!B107:AGQ107&lt;&gt;""))</f>
        <v>9</v>
      </c>
      <c r="CG92" s="208"/>
      <c r="CH92" s="2" cm="1">
        <f t="array" ref="CH92">SUMPRODUCT(--(Data!$B$108:$AGQ$108&lt;&gt;"")*(Data!B107:AGQ107&lt;&gt;""))</f>
        <v>9</v>
      </c>
      <c r="CI92" s="2" cm="1">
        <f t="array" ref="CI92">SUMPRODUCT(--(Data!$B$109:$AGQ$109&lt;&gt;"")*(Data!B107:AGQ107&lt;&gt;""))</f>
        <v>9</v>
      </c>
      <c r="CJ92" s="2" cm="1">
        <f t="array" ref="CJ92">SUMPRODUCT(--(Data!$B$110:$AGQ$110&lt;&gt;"")*(Data!B107:AGQ107&lt;&gt;""))</f>
        <v>9</v>
      </c>
      <c r="CK92" s="2" cm="1">
        <f t="array" ref="CK92">SUMPRODUCT(--(Data!$B$111:$AGQ$111&lt;&gt;"")*(Data!B107:AGQ107&lt;&gt;""))</f>
        <v>0</v>
      </c>
      <c r="CL92" s="2" cm="1">
        <f t="array" ref="CL92">SUMPRODUCT(--(Data!$B$112:$AGQ$112&lt;&gt;"")*(Data!B107:AGQ107&lt;&gt;""))</f>
        <v>0</v>
      </c>
      <c r="CM92" s="2" cm="1">
        <f t="array" ref="CM92">SUMPRODUCT(--(Data!$B$113:$AGQ$113&lt;&gt;"")*(Data!B107:AGQ107&lt;&gt;""))</f>
        <v>0</v>
      </c>
      <c r="CN92" s="2" cm="1">
        <f t="array" ref="CN92">SUMPRODUCT(--(Data!$B$114:$AGQ$114&lt;&gt;"")*(Data!B107:AGQ107&lt;&gt;""))</f>
        <v>0</v>
      </c>
      <c r="CO92" s="2" cm="1">
        <f t="array" ref="CO92">SUMPRODUCT(--(Data!$B$115:$AGQ$115&lt;&gt;"")*(Data!B107:AGQ107&lt;&gt;""))</f>
        <v>0</v>
      </c>
      <c r="CP92" s="2" cm="1">
        <f t="array" ref="CP92">SUMPRODUCT(--(Data!$B$116:$AGQ$116&lt;&gt;"")*(Data!B107:AGQ107&lt;&gt;""))</f>
        <v>0</v>
      </c>
      <c r="CQ92" s="2" cm="1">
        <f t="array" ref="CQ92">SUMPRODUCT(--(Data!$B$117:$AGQ$117&lt;&gt;"")*(Data!B107:AGQ107&lt;&gt;""))</f>
        <v>0</v>
      </c>
      <c r="CR92" s="2" cm="1">
        <f t="array" ref="CR92">SUMPRODUCT(--(Data!$B$118:$AGQ$118&lt;&gt;"")*(Data!B107:AGQ107&lt;&gt;""))</f>
        <v>0</v>
      </c>
      <c r="CS92" s="2" cm="1">
        <f t="array" ref="CS92">SUMPRODUCT(--(Data!$B$119:$AGQ$119&lt;&gt;"")*(Data!B107:AGQ107&lt;&gt;""))</f>
        <v>0</v>
      </c>
      <c r="CT92" s="2" cm="1">
        <f t="array" ref="CT92">SUMPRODUCT(--(Data!$B$120:$AGQ$120&lt;&gt;"")*(Data!B107:AGQ107&lt;&gt;""))</f>
        <v>0</v>
      </c>
      <c r="CU92" s="2" cm="1">
        <f t="array" ref="CU92">SUMPRODUCT(--(Data!$B$121:$AGQ$121&lt;&gt;"")*(Data!B107:AGQ107&lt;&gt;""))</f>
        <v>0</v>
      </c>
      <c r="CV92" s="2" cm="1">
        <f t="array" ref="CV92">SUMPRODUCT(--(Data!$B$122:$AGQ$122&lt;&gt;"")*(Data!B107:AGQ107&lt;&gt;""))</f>
        <v>0</v>
      </c>
      <c r="CW92" s="2" cm="1">
        <f t="array" ref="CW92">SUMPRODUCT(--(Data!$B$123:$AGQ$123&lt;&gt;"")*(Data!B107:AGQ107&lt;&gt;""))</f>
        <v>0</v>
      </c>
      <c r="CX92" s="2" cm="1">
        <f t="array" ref="CX92">SUMPRODUCT(--(Data!$B$124:$AGQ$124&lt;&gt;"")*(Data!B107:AGQ107&lt;&gt;""))</f>
        <v>0</v>
      </c>
      <c r="CY92" s="2" cm="1">
        <f t="array" ref="CY92">SUMPRODUCT(--(Data!$B$125:$AGQ$125&lt;&gt;"")*(Data!B107:AGQ107&lt;&gt;""))</f>
        <v>12</v>
      </c>
      <c r="CZ92" s="2" cm="1">
        <f t="array" ref="CZ92">SUMPRODUCT(--(Data!$B$126:$AGQ$126&lt;&gt;"")*(Data!B107:AGQ107&lt;&gt;""))</f>
        <v>0</v>
      </c>
      <c r="DA92" s="2" cm="1">
        <f t="array" ref="DA92">SUMPRODUCT(--(Data!$B$127:$AGQ$127&lt;&gt;"")*(Data!B107:AGQ107&lt;&gt;""))</f>
        <v>0</v>
      </c>
      <c r="DB92" s="2" cm="1">
        <f t="array" ref="DB92">SUMPRODUCT(--(Data!$B$128:$AGQ$128&lt;&gt;"")*(Data!B107:AGQ107&lt;&gt;""))</f>
        <v>0</v>
      </c>
      <c r="DC92" s="2" cm="1">
        <f t="array" ref="DC92">SUMPRODUCT(--(Data!$B$129:$AGQ$129&lt;&gt;"")*(Data!B107:AGQ107&lt;&gt;""))</f>
        <v>0</v>
      </c>
      <c r="DD92" s="2" cm="1">
        <f t="array" ref="DD92">SUMPRODUCT(--(Data!$B$130:$AGQ$130&lt;&gt;"")*(Data!B107:AGQ107&lt;&gt;""))</f>
        <v>0</v>
      </c>
      <c r="DE92" s="2" cm="1">
        <f t="array" ref="DE92">SUMPRODUCT(--(Data!$B$131:$AGQ$131&lt;&gt;"")*(Data!B107:AGQ107&lt;&gt;""))</f>
        <v>0</v>
      </c>
      <c r="DF92" s="2" cm="1">
        <f t="array" ref="DF92">SUMPRODUCT(--(Data!$B$132:$AGQ$132&lt;&gt;"")*(Data!B107:AGQ107&lt;&gt;""))</f>
        <v>0</v>
      </c>
      <c r="DG92" s="2" cm="1">
        <f t="array" ref="DG92">SUMPRODUCT(--(Data!$B$133:$AGQ$133&lt;&gt;"")*(Data!B107:AGQ107&lt;&gt;""))</f>
        <v>0</v>
      </c>
      <c r="DH92" s="2" cm="1">
        <f t="array" ref="DH92">SUMPRODUCT(--(Data!$B$134:$AGQ$134&lt;&gt;"")*(Data!B107:AGQ107&lt;&gt;""))</f>
        <v>0</v>
      </c>
      <c r="DI92" s="2" cm="1">
        <f t="array" ref="DI92">SUMPRODUCT(--(Data!$B$135:$AGQ$135&lt;&gt;"")*(Data!B107:AGQ107&lt;&gt;""))</f>
        <v>0</v>
      </c>
      <c r="DJ92" s="2" cm="1">
        <f t="array" ref="DJ92">SUMPRODUCT(--(Data!$B$136:$AGQ$136&lt;&gt;"")*(Data!B107:AGQ107&lt;&gt;""))</f>
        <v>0</v>
      </c>
      <c r="DK92" s="2" cm="1">
        <f t="array" ref="DK92">SUMPRODUCT(--(Data!$B$137:$AGQ$137&lt;&gt;"")*(Data!B107:AGQ107&lt;&gt;""))</f>
        <v>0</v>
      </c>
      <c r="DL92" s="2" cm="1">
        <f t="array" ref="DL92">SUMPRODUCT(--(Data!$B$138:$AGQ$138&lt;&gt;"")*(Data!B107:AGQ107&lt;&gt;""))</f>
        <v>0</v>
      </c>
      <c r="DM92" s="2" cm="1">
        <f t="array" ref="DM92">SUMPRODUCT(--(Data!$B$139:$AGQ$139&lt;&gt;"")*(Data!B107:AGQ107&lt;&gt;""))</f>
        <v>0</v>
      </c>
      <c r="DN92" s="2" cm="1">
        <f t="array" ref="DN92">SUMPRODUCT(--(Data!$B$140:$AGQ$140&lt;&gt;"")*(Data!B107:AGQ107&lt;&gt;""))</f>
        <v>0</v>
      </c>
      <c r="DO92" s="2" cm="1">
        <f t="array" ref="DO92">SUMPRODUCT(--(Data!$B$141:$AGQ$141&lt;&gt;"")*(Data!B107:AGQ107&lt;&gt;""))</f>
        <v>0</v>
      </c>
      <c r="DP92" s="2" cm="1">
        <f t="array" ref="DP92">SUMPRODUCT(--(Data!$B$142:$AGQ$142&lt;&gt;"")*(Data!B107:AGQ107&lt;&gt;""))</f>
        <v>0</v>
      </c>
      <c r="DQ92" s="2" cm="1">
        <f t="array" ref="DQ92">SUMPRODUCT(--(Data!$B$143:$AGQ$143&lt;&gt;"")*(Data!B107:AGQ107&lt;&gt;""))</f>
        <v>0</v>
      </c>
      <c r="DR92" s="2" cm="1">
        <f t="array" ref="DR92">SUMPRODUCT(--(Data!$B$144:$AGQ$144&lt;&gt;"")*(Data!B107:AGQ107&lt;&gt;""))</f>
        <v>0</v>
      </c>
      <c r="DS92" s="2" cm="1">
        <f t="array" ref="DS92">SUMPRODUCT(--(Data!$B$145:$AGQ$145&lt;&gt;"")*(Data!B107:AGQ107&lt;&gt;""))</f>
        <v>0</v>
      </c>
      <c r="DT92" s="2" cm="1">
        <f t="array" ref="DT92">SUMPRODUCT(--(Data!$B$146:$AGQ$146&lt;&gt;"")*(Data!B107:AGQ107&lt;&gt;""))</f>
        <v>0</v>
      </c>
      <c r="DU92" s="2" cm="1">
        <f t="array" ref="DU92">SUMPRODUCT(--(Data!$B$147:$AGQ$147&lt;&gt;"")*(Data!B107:AGQ107&lt;&gt;""))</f>
        <v>0</v>
      </c>
      <c r="DV92" s="2" cm="1">
        <f t="array" ref="DV92">SUMPRODUCT(--(Data!$B$148:$AGQ$148&lt;&gt;"")*(Data!B107:AGQ107&lt;&gt;""))</f>
        <v>0</v>
      </c>
      <c r="DW92" s="2" cm="1">
        <f t="array" ref="DW92">SUMPRODUCT(--(Data!$B$149:$AGQ$149&lt;&gt;"")*(Data!B107:AGQ107&lt;&gt;""))</f>
        <v>0</v>
      </c>
      <c r="DX92" s="2" cm="1">
        <f t="array" ref="DX92">SUMPRODUCT(--(Data!$B$150:$AGQ$150&lt;&gt;"")*(Data!B107:AGQ107&lt;&gt;""))</f>
        <v>0</v>
      </c>
      <c r="DY92" s="2" cm="1">
        <f t="array" ref="DY92">SUMPRODUCT(--(Data!$B$151:$AGQ$151&lt;&gt;"")*(Data!B107:AGQ107&lt;&gt;""))</f>
        <v>0</v>
      </c>
      <c r="DZ92" s="2" cm="1">
        <f t="array" ref="DZ92">SUMPRODUCT(--(Data!$B$152:$AGQ$152&lt;&gt;"")*(Data!B107:AGQ107&lt;&gt;""))</f>
        <v>0</v>
      </c>
      <c r="EA92" s="2" cm="1">
        <f t="array" ref="EA92">SUMPRODUCT(--(Data!$B$153:$AGQ$153&lt;&gt;"")*(Data!B107:AGQ107&lt;&gt;""))</f>
        <v>0</v>
      </c>
      <c r="EB92" s="2" cm="1">
        <f t="array" ref="EB92">SUMPRODUCT(--(Data!$B$154:$AGQ$154&lt;&gt;"")*(Data!B107:AGQ107&lt;&gt;""))</f>
        <v>0</v>
      </c>
      <c r="EC92" s="2" cm="1">
        <f t="array" ref="EC92">SUMPRODUCT(--(Data!$B$155:$AGQ$155&lt;&gt;"")*(Data!B107:AGQ107&lt;&gt;""))</f>
        <v>0</v>
      </c>
      <c r="ED92" s="2" cm="1">
        <f t="array" ref="ED92">SUMPRODUCT(--(Data!$B$156:$AGQ$156&lt;&gt;"")*(Data!B107:AGQ107&lt;&gt;""))</f>
        <v>0</v>
      </c>
      <c r="EE92" s="2" cm="1">
        <f t="array" ref="EE92">SUMPRODUCT(--(Data!$B$157:$AGQ$157&lt;&gt;"")*(Data!B107:AGQ107&lt;&gt;""))</f>
        <v>0</v>
      </c>
      <c r="EF92" s="2" cm="1">
        <f t="array" ref="EF92">SUMPRODUCT(--(Data!$B$158:$AGQ$158&lt;&gt;"")*(Data!B107:AGQ107&lt;&gt;""))</f>
        <v>0</v>
      </c>
      <c r="EG92" s="2" cm="1">
        <f t="array" ref="EG92">SUMPRODUCT(--(Data!$B$159:$AGQ$159&lt;&gt;"")*(Data!B107:AGQ107&lt;&gt;""))</f>
        <v>0</v>
      </c>
      <c r="EH92" s="2" cm="1">
        <f t="array" ref="EH92">SUMPRODUCT(--(Data!$B$160:$AGQ$160&lt;&gt;"")*(Data!B107:AGQ107&lt;&gt;""))</f>
        <v>0</v>
      </c>
      <c r="EI92" s="2" cm="1">
        <f t="array" ref="EI92">SUMPRODUCT(--(Data!$B$161:$AGQ$161&lt;&gt;"")*(Data!B107:AGQ107&lt;&gt;""))</f>
        <v>0</v>
      </c>
      <c r="EJ92" s="2" cm="1">
        <f t="array" ref="EJ92">SUMPRODUCT(--(Data!$B$162:$AGQ$162&lt;&gt;"")*(Data!B107:AGQ107&lt;&gt;""))</f>
        <v>0</v>
      </c>
      <c r="EK92" s="2" cm="1">
        <f t="array" ref="EK92">SUMPRODUCT(--(Data!$B$163:$AGQ$163&lt;&gt;"")*(Data!B107:AGQ107&lt;&gt;""))</f>
        <v>0</v>
      </c>
      <c r="EL92" s="2" cm="1">
        <f t="array" ref="EL92">SUMPRODUCT(--(Data!$B$164:$AGQ$164&lt;&gt;"")*(Data!B107:AGQ107&lt;&gt;""))</f>
        <v>0</v>
      </c>
      <c r="EM92" s="2" cm="1">
        <f t="array" ref="EM92">SUMPRODUCT(--(Data!$B$165:$AGQ$165&lt;&gt;"")*(Data!B107:AGQ107&lt;&gt;""))</f>
        <v>0</v>
      </c>
      <c r="EN92" s="2" cm="1">
        <f t="array" ref="EN92">SUMPRODUCT(--(Data!$B$166:$AGQ$166&lt;&gt;"")*(Data!B107:AGQ107&lt;&gt;""))</f>
        <v>0</v>
      </c>
      <c r="EU92" s="2" t="str">
        <f t="shared" si="4"/>
        <v>ISC-LOAM</v>
      </c>
      <c r="EV92" s="2">
        <f t="shared" si="5"/>
        <v>2</v>
      </c>
    </row>
    <row r="93" spans="1:152" x14ac:dyDescent="0.25">
      <c r="A93" s="1" t="str">
        <f>Data!A108</f>
        <v>ART-SLAM (SC)</v>
      </c>
      <c r="B93" s="12" t="s">
        <v>566</v>
      </c>
      <c r="C93" s="2" cm="1">
        <f t="array" ref="C93">SUMPRODUCT(--(Data!$B$25:$AGQ$25&lt;&gt;"")*(Data!B108:AGQ108&lt;&gt;""))</f>
        <v>0</v>
      </c>
      <c r="D93" s="2" cm="1">
        <f t="array" ref="D93">SUMPRODUCT(--(Data!$B$26:$AGQ$26&lt;&gt;"")*(Data!B108:AGQ108&lt;&gt;""))</f>
        <v>0</v>
      </c>
      <c r="E93" s="2" cm="1">
        <f t="array" ref="E93">SUMPRODUCT(--(Data!$B$27:$AGQ$27&lt;&gt;"")*(Data!B108:AGQ108&lt;&gt;""))</f>
        <v>0</v>
      </c>
      <c r="F93" s="2" cm="1">
        <f t="array" ref="F93">SUMPRODUCT(--(Data!$B$28:$AGQ$28&lt;&gt;"")*(Data!B108:AGQ108&lt;&gt;""))</f>
        <v>0</v>
      </c>
      <c r="G93" s="2" cm="1">
        <f t="array" ref="G93">SUMPRODUCT(--(Data!$B$29:$AGQ$29&lt;&gt;"")*(Data!B108:AGQ108&lt;&gt;""))</f>
        <v>0</v>
      </c>
      <c r="H93" s="2" cm="1">
        <f t="array" ref="H93">SUMPRODUCT(--(Data!$B$30:$AGQ$30&lt;&gt;"")*(Data!B108:AGQ108&lt;&gt;""))</f>
        <v>0</v>
      </c>
      <c r="I93" s="2" cm="1">
        <f t="array" ref="I93">SUMPRODUCT(--(Data!$B$31:$AGQ$31&lt;&gt;"")*(Data!B108:AGQ108&lt;&gt;""))</f>
        <v>0</v>
      </c>
      <c r="J93" s="2" cm="1">
        <f t="array" ref="J93">SUMPRODUCT(--(Data!$B$32:$AGQ$32&lt;&gt;"")*(Data!B108:AGQ108&lt;&gt;""))</f>
        <v>0</v>
      </c>
      <c r="K93" s="2" cm="1">
        <f t="array" ref="K93">SUMPRODUCT(--(Data!$B$33:$AGQ$33&lt;&gt;"")*(Data!B108:AGQ108&lt;&gt;""))</f>
        <v>0</v>
      </c>
      <c r="L93" s="2" cm="1">
        <f t="array" ref="L93">SUMPRODUCT(--(Data!$B$34:$AGQ$34&lt;&gt;"")*(Data!B108:AGQ108&lt;&gt;""))</f>
        <v>0</v>
      </c>
      <c r="M93" s="2" cm="1">
        <f t="array" ref="M93">SUMPRODUCT(--(Data!$B$35:$AGQ$35&lt;&gt;"")*(Data!B108:AGQ108&lt;&gt;""))</f>
        <v>0</v>
      </c>
      <c r="N93" s="2" cm="1">
        <f t="array" ref="N93">SUMPRODUCT(--(Data!$B$36:$AGQ$36&lt;&gt;"")*(Data!B108:AGQ108&lt;&gt;""))</f>
        <v>0</v>
      </c>
      <c r="O93" s="2" cm="1">
        <f t="array" ref="O93">SUMPRODUCT(--(Data!$B$37:$AGQ$37&lt;&gt;"")*(Data!B108:AGQ108&lt;&gt;""))</f>
        <v>0</v>
      </c>
      <c r="P93" s="2" cm="1">
        <f t="array" ref="P93">SUMPRODUCT(--(Data!$B$38:$AGQ$38&lt;&gt;"")*(Data!B108:AGQ108&lt;&gt;""))</f>
        <v>0</v>
      </c>
      <c r="Q93" s="2" cm="1">
        <f t="array" ref="Q93">SUMPRODUCT(--(Data!$B$39:$AGQ$39&lt;&gt;"")*(Data!B108:AGQ108&lt;&gt;""))</f>
        <v>0</v>
      </c>
      <c r="R93" s="2" cm="1">
        <f t="array" ref="R93">SUMPRODUCT(--(Data!$B$40:$AGQ$40&lt;&gt;"")*(Data!B108:AGQ108&lt;&gt;""))</f>
        <v>0</v>
      </c>
      <c r="S93" s="2" cm="1">
        <f t="array" ref="S93">SUMPRODUCT(--(Data!$B$41:$AGQ$41&lt;&gt;"")*(Data!B108:AGQ108&lt;&gt;""))</f>
        <v>0</v>
      </c>
      <c r="T93" s="2" cm="1">
        <f t="array" ref="T93">SUMPRODUCT(--(Data!$B$42:$AGQ$42&lt;&gt;"")*(Data!B108:AGQ108&lt;&gt;""))</f>
        <v>0</v>
      </c>
      <c r="U93" s="2" cm="1">
        <f t="array" ref="U93">SUMPRODUCT(--(Data!$B$43:$AGQ$43&lt;&gt;"")*(Data!B108:AGQ108&lt;&gt;""))</f>
        <v>9</v>
      </c>
      <c r="V93" s="2" cm="1">
        <f t="array" ref="V93">SUMPRODUCT(--(Data!$B$44:$AGQ$44&lt;&gt;"")*(Data!B108:AGQ108&lt;&gt;""))</f>
        <v>0</v>
      </c>
      <c r="W93" s="2" cm="1">
        <f t="array" ref="W93">SUMPRODUCT(--(Data!$B$45:$AGQ$45&lt;&gt;"")*(Data!B108:AGQ108&lt;&gt;""))</f>
        <v>0</v>
      </c>
      <c r="X93" s="2" cm="1">
        <f t="array" ref="X93">SUMPRODUCT(--(Data!$B$46:$AGQ$46&lt;&gt;"")*(Data!B108:AGQ108&lt;&gt;""))</f>
        <v>0</v>
      </c>
      <c r="Y93" s="2" cm="1">
        <f t="array" ref="Y93">SUMPRODUCT(--(Data!$B$47:$AGQ$47&lt;&gt;"")*(Data!B108:AGQ108&lt;&gt;""))</f>
        <v>0</v>
      </c>
      <c r="Z93" s="2" cm="1">
        <f t="array" ref="Z93">SUMPRODUCT(--(Data!$B$48:$AGQ$48&lt;&gt;"")*(Data!B108:AGQ108&lt;&gt;""))</f>
        <v>0</v>
      </c>
      <c r="AA93" s="2" cm="1">
        <f t="array" ref="AA93">SUMPRODUCT(--(Data!$B$49:$AGQ$49&lt;&gt;"")*(Data!B108:AGQ108&lt;&gt;""))</f>
        <v>0</v>
      </c>
      <c r="AB93" s="2" cm="1">
        <f t="array" ref="AB93">SUMPRODUCT(--(Data!$B$50:$AGQ$50&lt;&gt;"")*(Data!B108:AGQ108&lt;&gt;""))</f>
        <v>0</v>
      </c>
      <c r="AC93" s="2" cm="1">
        <f t="array" ref="AC93">SUMPRODUCT(--(Data!$B$51:$AGQ$51&lt;&gt;"")*(Data!B108:AGQ108&lt;&gt;""))</f>
        <v>0</v>
      </c>
      <c r="AD93" s="2" cm="1">
        <f t="array" ref="AD93">SUMPRODUCT(--(Data!$B$52:$AGQ$52&lt;&gt;"")*(Data!B108:AGQ108&lt;&gt;""))</f>
        <v>0</v>
      </c>
      <c r="AE93" s="2" cm="1">
        <f t="array" ref="AE93">SUMPRODUCT(--(Data!$B$53:$AGQ$53&lt;&gt;"")*(Data!B108:AGQ108&lt;&gt;""))</f>
        <v>0</v>
      </c>
      <c r="AF93" s="2" cm="1">
        <f t="array" ref="AF93">SUMPRODUCT(--(Data!$B$54:$AGQ$54&lt;&gt;"")*(Data!B108:AGQ108&lt;&gt;""))</f>
        <v>0</v>
      </c>
      <c r="AG93" s="2" cm="1">
        <f t="array" ref="AG93">SUMPRODUCT(--(Data!$B$55:$AGQ$55&lt;&gt;"")*(Data!B108:AGQ108&lt;&gt;""))</f>
        <v>0</v>
      </c>
      <c r="AH93" s="2" cm="1">
        <f t="array" ref="AH93">SUMPRODUCT(--(Data!$B$56:$AGQ$56&lt;&gt;"")*(Data!B108:AGQ108&lt;&gt;""))</f>
        <v>9</v>
      </c>
      <c r="AI93" s="2" cm="1">
        <f t="array" ref="AI93">SUMPRODUCT(--(Data!$B$57:$AGQ$57&lt;&gt;"")*(Data!B108:AGQ108&lt;&gt;""))</f>
        <v>9</v>
      </c>
      <c r="AJ93" s="2" cm="1">
        <f t="array" ref="AJ93">SUMPRODUCT(--(Data!$B$58:$AGQ$58&lt;&gt;"")*(Data!B108:AGQ108&lt;&gt;""))</f>
        <v>9</v>
      </c>
      <c r="AK93" s="2" cm="1">
        <f t="array" ref="AK93">SUMPRODUCT(--(Data!$B$59:$AGQ$59&lt;&gt;"")*(Data!B108:AGQ108&lt;&gt;""))</f>
        <v>0</v>
      </c>
      <c r="AL93" s="2" cm="1">
        <f t="array" ref="AL93">SUMPRODUCT(--(Data!$B$60:$AGQ$60&lt;&gt;"")*(Data!B108:AGQ108&lt;&gt;""))</f>
        <v>0</v>
      </c>
      <c r="AM93" s="2" cm="1">
        <f t="array" ref="AM93">SUMPRODUCT(--(Data!$B$61:$AGQ$61&lt;&gt;"")*(Data!B108:AGQ108&lt;&gt;""))</f>
        <v>0</v>
      </c>
      <c r="AN93" s="2" cm="1">
        <f t="array" ref="AN93">SUMPRODUCT(--(Data!$B$62:$AGQ$62&lt;&gt;"")*(Data!B108:AGQ108&lt;&gt;""))</f>
        <v>0</v>
      </c>
      <c r="AO93" s="2" cm="1">
        <f t="array" ref="AO93">SUMPRODUCT(--(Data!$B$63:$AGQ$63&lt;&gt;"")*(Data!B108:AGQ108&lt;&gt;""))</f>
        <v>0</v>
      </c>
      <c r="AP93" s="2" cm="1">
        <f t="array" ref="AP93">SUMPRODUCT(--(Data!$B$64:$AGQ$64&lt;&gt;"")*(Data!B108:AGQ108&lt;&gt;""))</f>
        <v>0</v>
      </c>
      <c r="AQ93" s="2" cm="1">
        <f t="array" ref="AQ93">SUMPRODUCT(--(Data!$B$65:$AGQ$65&lt;&gt;"")*(Data!B108:AGQ108&lt;&gt;""))</f>
        <v>0</v>
      </c>
      <c r="AR93" s="2" cm="1">
        <f t="array" ref="AR93">SUMPRODUCT(--(Data!$B$66:$AGQ$66&lt;&gt;"")*(Data!B108:AGQ108&lt;&gt;""))</f>
        <v>0</v>
      </c>
      <c r="AS93" s="2" cm="1">
        <f t="array" ref="AS93">SUMPRODUCT(--(Data!$B$67:$AGQ$67&lt;&gt;"")*(Data!B108:AGQ108&lt;&gt;""))</f>
        <v>0</v>
      </c>
      <c r="AT93" s="2" cm="1">
        <f t="array" ref="AT93">SUMPRODUCT(--(Data!$B$68:$AGQ$68&lt;&gt;"")*(Data!B108:AGQ108&lt;&gt;""))</f>
        <v>0</v>
      </c>
      <c r="AU93" s="2" cm="1">
        <f t="array" ref="AU93">SUMPRODUCT(--(Data!$B$69:$AGQ$69&lt;&gt;"")*(Data!B108:AGQ108&lt;&gt;""))</f>
        <v>0</v>
      </c>
      <c r="AV93" s="2" cm="1">
        <f t="array" ref="AV93">SUMPRODUCT(--(Data!$B$70:$AGQ$70&lt;&gt;"")*(Data!B108:AGQ108&lt;&gt;""))</f>
        <v>0</v>
      </c>
      <c r="AW93" s="2" cm="1">
        <f t="array" ref="AW93">SUMPRODUCT(--(Data!$B$71:$AGQ$71&lt;&gt;"")*(Data!B108:AGQ108&lt;&gt;""))</f>
        <v>0</v>
      </c>
      <c r="AX93" s="2" cm="1">
        <f t="array" ref="AX93">SUMPRODUCT(--(Data!$B$72:$AGQ$72&lt;&gt;"")*(Data!B108:AGQ108&lt;&gt;""))</f>
        <v>0</v>
      </c>
      <c r="AY93" s="2" cm="1">
        <f t="array" ref="AY93">SUMPRODUCT(--(Data!$B$73:$AGQ$73&lt;&gt;"")*(Data!B108:AGQ108&lt;&gt;""))</f>
        <v>0</v>
      </c>
      <c r="AZ93" s="2" cm="1">
        <f t="array" ref="AZ93">SUMPRODUCT(--(Data!$B$74:$AGQ$74&lt;&gt;"")*(Data!B108:AGQ108&lt;&gt;""))</f>
        <v>0</v>
      </c>
      <c r="BA93" s="2" cm="1">
        <f t="array" ref="BA93">SUMPRODUCT(--(Data!$B$75:$AGQ$75&lt;&gt;"")*(Data!B108:AGQ108&lt;&gt;""))</f>
        <v>0</v>
      </c>
      <c r="BB93" s="2" cm="1">
        <f t="array" ref="BB93">SUMPRODUCT(--(Data!$B$76:$AGQ$76&lt;&gt;"")*(Data!B108:AGQ108&lt;&gt;""))</f>
        <v>0</v>
      </c>
      <c r="BC93" s="2" cm="1">
        <f t="array" ref="BC93">SUMPRODUCT(--(Data!$B$77:$AGQ$77&lt;&gt;"")*(Data!B108:AGQ108&lt;&gt;""))</f>
        <v>0</v>
      </c>
      <c r="BD93" s="2" cm="1">
        <f t="array" ref="BD93">SUMPRODUCT(--(Data!$B$78:$AGQ$78&lt;&gt;"")*(Data!B108:AGQ108&lt;&gt;""))</f>
        <v>0</v>
      </c>
      <c r="BE93" s="2" cm="1">
        <f t="array" ref="BE93">SUMPRODUCT(--(Data!$B$79:$AGQ$79&lt;&gt;"")*(Data!B108:AGQ108&lt;&gt;""))</f>
        <v>0</v>
      </c>
      <c r="BF93" s="2" cm="1">
        <f t="array" ref="BF93">SUMPRODUCT(--(Data!$B$80:$AGQ$80&lt;&gt;"")*(Data!B108:AGQ108&lt;&gt;""))</f>
        <v>0</v>
      </c>
      <c r="BG93" s="2" cm="1">
        <f t="array" ref="BG93">SUMPRODUCT(--(Data!$B$81:$AGQ$81&lt;&gt;"")*(Data!B108:AGQ108&lt;&gt;""))</f>
        <v>0</v>
      </c>
      <c r="BH93" s="2" cm="1">
        <f t="array" ref="BH93">SUMPRODUCT(--(Data!$B$82:$AGQ$82&lt;&gt;"")*(Data!B108:AGQ108&lt;&gt;""))</f>
        <v>0</v>
      </c>
      <c r="BI93" s="2" cm="1">
        <f t="array" ref="BI93">SUMPRODUCT(--(Data!$B$83:$AGQ$83&lt;&gt;"")*(Data!B108:AGQ108&lt;&gt;""))</f>
        <v>0</v>
      </c>
      <c r="BJ93" s="2" cm="1">
        <f t="array" ref="BJ93">SUMPRODUCT(--(Data!$B$84:$AGQ$84&lt;&gt;"")*(Data!B108:AGQ108&lt;&gt;""))</f>
        <v>0</v>
      </c>
      <c r="BK93" s="2" cm="1">
        <f t="array" ref="BK93">SUMPRODUCT(--(Data!$B$85:$AGQ$85&lt;&gt;"")*(Data!B108:AGQ108&lt;&gt;""))</f>
        <v>0</v>
      </c>
      <c r="BL93" s="2" cm="1">
        <f t="array" ref="BL93">SUMPRODUCT(--(Data!$B$86:$AGQ$86&lt;&gt;"")*(Data!B108:AGQ108&lt;&gt;""))</f>
        <v>0</v>
      </c>
      <c r="BM93" s="2" cm="1">
        <f t="array" ref="BM93">SUMPRODUCT(--(Data!$B$87:$AGQ$87&lt;&gt;"")*(Data!B108:AGQ108&lt;&gt;""))</f>
        <v>0</v>
      </c>
      <c r="BN93" s="2" cm="1">
        <f t="array" ref="BN93">SUMPRODUCT(--(Data!$B$88:$AGQ$88&lt;&gt;"")*(Data!B108:AGQ108&lt;&gt;""))</f>
        <v>0</v>
      </c>
      <c r="BO93" s="2" cm="1">
        <f t="array" ref="BO93">SUMPRODUCT(--(Data!$B$89:$AGQ$89&lt;&gt;"")*(Data!B108:AGQ108&lt;&gt;""))</f>
        <v>0</v>
      </c>
      <c r="BP93" s="2" cm="1">
        <f t="array" ref="BP93">SUMPRODUCT(--(Data!$B$90:$AGQ$90&lt;&gt;"")*(Data!B108:AGQ108&lt;&gt;""))</f>
        <v>0</v>
      </c>
      <c r="BQ93" s="2" cm="1">
        <f t="array" ref="BQ93">SUMPRODUCT(--(Data!$B$91:$AGQ$91&lt;&gt;"")*(Data!B108:AGQ108&lt;&gt;""))</f>
        <v>0</v>
      </c>
      <c r="BR93" s="2" cm="1">
        <f t="array" ref="BR93">SUMPRODUCT(--(Data!$B$92:$AGQ$92&lt;&gt;"")*(Data!B108:AGQ108&lt;&gt;""))</f>
        <v>0</v>
      </c>
      <c r="BS93" s="2" cm="1">
        <f t="array" ref="BS93">SUMPRODUCT(--(Data!$B$93:$AGQ$93&lt;&gt;"")*(Data!B108:AGQ108&lt;&gt;""))</f>
        <v>0</v>
      </c>
      <c r="BT93" s="2" cm="1">
        <f t="array" ref="BT93">SUMPRODUCT(--(Data!$B$94:$AGQ$94&lt;&gt;"")*(Data!B108:AGQ108&lt;&gt;""))</f>
        <v>0</v>
      </c>
      <c r="BU93" s="2" cm="1">
        <f t="array" ref="BU93">SUMPRODUCT(--(Data!$B$95:$AGQ$95&lt;&gt;"")*(Data!B108:AGQ108&lt;&gt;""))</f>
        <v>0</v>
      </c>
      <c r="BV93" s="2" cm="1">
        <f t="array" ref="BV93">SUMPRODUCT(--(Data!$B$96:$AGQ$96&lt;&gt;"")*(Data!B108:AGQ108&lt;&gt;""))</f>
        <v>0</v>
      </c>
      <c r="BW93" s="2" cm="1">
        <f t="array" ref="BW93">SUMPRODUCT(--(Data!$B$97:$AGQ$97&lt;&gt;"")*(Data!B108:AGQ108&lt;&gt;""))</f>
        <v>0</v>
      </c>
      <c r="BX93" s="2" cm="1">
        <f t="array" ref="BX93">SUMPRODUCT(--(Data!$B$98:$AGQ$98&lt;&gt;"")*(Data!B108:AGQ108&lt;&gt;""))</f>
        <v>0</v>
      </c>
      <c r="BY93" s="2" cm="1">
        <f t="array" ref="BY93">SUMPRODUCT(--(Data!$B$99:$AGQ$99&lt;&gt;"")*(Data!B108:AGQ108&lt;&gt;""))</f>
        <v>0</v>
      </c>
      <c r="BZ93" s="2" cm="1">
        <f t="array" ref="BZ93">SUMPRODUCT(--(Data!$B$100:$AGQ$100&lt;&gt;"")*(Data!B108:AGQ108&lt;&gt;""))</f>
        <v>0</v>
      </c>
      <c r="CA93" s="2" cm="1">
        <f t="array" ref="CA93">SUMPRODUCT(--(Data!$B$101:$AGQ$101&lt;&gt;"")*(Data!B108:AGQ108&lt;&gt;""))</f>
        <v>9</v>
      </c>
      <c r="CB93" s="2" cm="1">
        <f t="array" ref="CB93">SUMPRODUCT(--(Data!$B$102:$AGQ$102&lt;&gt;"")*(Data!B108:AGQ108&lt;&gt;""))</f>
        <v>0</v>
      </c>
      <c r="CC93" s="2" cm="1">
        <f t="array" ref="CC93">SUMPRODUCT(--(Data!$B$103:$AGQ$103&lt;&gt;"")*(Data!B108:AGQ108&lt;&gt;""))</f>
        <v>0</v>
      </c>
      <c r="CD93" s="2" cm="1">
        <f t="array" ref="CD93">SUMPRODUCT(--(Data!$B$104:$AGQ$104&lt;&gt;"")*(Data!B108:AGQ108&lt;&gt;""))</f>
        <v>0</v>
      </c>
      <c r="CE93" s="2" cm="1">
        <f t="array" ref="CE93">SUMPRODUCT(--(Data!$B$105:$AGQ$105&lt;&gt;"")*(Data!B108:AGQ108&lt;&gt;""))</f>
        <v>0</v>
      </c>
      <c r="CF93" s="2" cm="1">
        <f t="array" ref="CF93">SUMPRODUCT(--(Data!$B$106:$AGQ$106&lt;&gt;"")*(Data!B108:AGQ108&lt;&gt;""))</f>
        <v>9</v>
      </c>
      <c r="CG93" s="2" cm="1">
        <f t="array" ref="CG93">SUMPRODUCT(--(Data!$B$107:$AGQ$107&lt;&gt;"")*(Data!B108:AGQ108&lt;&gt;""))</f>
        <v>9</v>
      </c>
      <c r="CH93" s="208"/>
      <c r="CI93" s="2" cm="1">
        <f t="array" ref="CI93">SUMPRODUCT(--(Data!$B$109:$AGQ$109&lt;&gt;"")*(Data!B108:AGQ108&lt;&gt;""))</f>
        <v>9</v>
      </c>
      <c r="CJ93" s="2" cm="1">
        <f t="array" ref="CJ93">SUMPRODUCT(--(Data!$B$110:$AGQ$110&lt;&gt;"")*(Data!B108:AGQ108&lt;&gt;""))</f>
        <v>9</v>
      </c>
      <c r="CK93" s="2" cm="1">
        <f t="array" ref="CK93">SUMPRODUCT(--(Data!$B$111:$AGQ$111&lt;&gt;"")*(Data!B108:AGQ108&lt;&gt;""))</f>
        <v>0</v>
      </c>
      <c r="CL93" s="2" cm="1">
        <f t="array" ref="CL93">SUMPRODUCT(--(Data!$B$112:$AGQ$112&lt;&gt;"")*(Data!B108:AGQ108&lt;&gt;""))</f>
        <v>0</v>
      </c>
      <c r="CM93" s="2" cm="1">
        <f t="array" ref="CM93">SUMPRODUCT(--(Data!$B$113:$AGQ$113&lt;&gt;"")*(Data!B108:AGQ108&lt;&gt;""))</f>
        <v>0</v>
      </c>
      <c r="CN93" s="2" cm="1">
        <f t="array" ref="CN93">SUMPRODUCT(--(Data!$B$114:$AGQ$114&lt;&gt;"")*(Data!B108:AGQ108&lt;&gt;""))</f>
        <v>0</v>
      </c>
      <c r="CO93" s="2" cm="1">
        <f t="array" ref="CO93">SUMPRODUCT(--(Data!$B$115:$AGQ$115&lt;&gt;"")*(Data!B108:AGQ108&lt;&gt;""))</f>
        <v>0</v>
      </c>
      <c r="CP93" s="2" cm="1">
        <f t="array" ref="CP93">SUMPRODUCT(--(Data!$B$116:$AGQ$116&lt;&gt;"")*(Data!B108:AGQ108&lt;&gt;""))</f>
        <v>0</v>
      </c>
      <c r="CQ93" s="2" cm="1">
        <f t="array" ref="CQ93">SUMPRODUCT(--(Data!$B$117:$AGQ$117&lt;&gt;"")*(Data!B108:AGQ108&lt;&gt;""))</f>
        <v>0</v>
      </c>
      <c r="CR93" s="2" cm="1">
        <f t="array" ref="CR93">SUMPRODUCT(--(Data!$B$118:$AGQ$118&lt;&gt;"")*(Data!B108:AGQ108&lt;&gt;""))</f>
        <v>0</v>
      </c>
      <c r="CS93" s="2" cm="1">
        <f t="array" ref="CS93">SUMPRODUCT(--(Data!$B$119:$AGQ$119&lt;&gt;"")*(Data!B108:AGQ108&lt;&gt;""))</f>
        <v>0</v>
      </c>
      <c r="CT93" s="2" cm="1">
        <f t="array" ref="CT93">SUMPRODUCT(--(Data!$B$120:$AGQ$120&lt;&gt;"")*(Data!B108:AGQ108&lt;&gt;""))</f>
        <v>0</v>
      </c>
      <c r="CU93" s="2" cm="1">
        <f t="array" ref="CU93">SUMPRODUCT(--(Data!$B$121:$AGQ$121&lt;&gt;"")*(Data!B108:AGQ108&lt;&gt;""))</f>
        <v>0</v>
      </c>
      <c r="CV93" s="2" cm="1">
        <f t="array" ref="CV93">SUMPRODUCT(--(Data!$B$122:$AGQ$122&lt;&gt;"")*(Data!B108:AGQ108&lt;&gt;""))</f>
        <v>0</v>
      </c>
      <c r="CW93" s="2" cm="1">
        <f t="array" ref="CW93">SUMPRODUCT(--(Data!$B$123:$AGQ$123&lt;&gt;"")*(Data!B108:AGQ108&lt;&gt;""))</f>
        <v>0</v>
      </c>
      <c r="CX93" s="2" cm="1">
        <f t="array" ref="CX93">SUMPRODUCT(--(Data!$B$124:$AGQ$124&lt;&gt;"")*(Data!B108:AGQ108&lt;&gt;""))</f>
        <v>0</v>
      </c>
      <c r="CY93" s="2" cm="1">
        <f t="array" ref="CY93">SUMPRODUCT(--(Data!$B$125:$AGQ$125&lt;&gt;"")*(Data!B108:AGQ108&lt;&gt;""))</f>
        <v>0</v>
      </c>
      <c r="CZ93" s="2" cm="1">
        <f t="array" ref="CZ93">SUMPRODUCT(--(Data!$B$126:$AGQ$126&lt;&gt;"")*(Data!B108:AGQ108&lt;&gt;""))</f>
        <v>0</v>
      </c>
      <c r="DA93" s="2" cm="1">
        <f t="array" ref="DA93">SUMPRODUCT(--(Data!$B$127:$AGQ$127&lt;&gt;"")*(Data!B108:AGQ108&lt;&gt;""))</f>
        <v>0</v>
      </c>
      <c r="DB93" s="2" cm="1">
        <f t="array" ref="DB93">SUMPRODUCT(--(Data!$B$128:$AGQ$128&lt;&gt;"")*(Data!B108:AGQ108&lt;&gt;""))</f>
        <v>0</v>
      </c>
      <c r="DC93" s="2" cm="1">
        <f t="array" ref="DC93">SUMPRODUCT(--(Data!$B$129:$AGQ$129&lt;&gt;"")*(Data!B108:AGQ108&lt;&gt;""))</f>
        <v>0</v>
      </c>
      <c r="DD93" s="2" cm="1">
        <f t="array" ref="DD93">SUMPRODUCT(--(Data!$B$130:$AGQ$130&lt;&gt;"")*(Data!B108:AGQ108&lt;&gt;""))</f>
        <v>0</v>
      </c>
      <c r="DE93" s="2" cm="1">
        <f t="array" ref="DE93">SUMPRODUCT(--(Data!$B$131:$AGQ$131&lt;&gt;"")*(Data!B108:AGQ108&lt;&gt;""))</f>
        <v>0</v>
      </c>
      <c r="DF93" s="2" cm="1">
        <f t="array" ref="DF93">SUMPRODUCT(--(Data!$B$132:$AGQ$132&lt;&gt;"")*(Data!B108:AGQ108&lt;&gt;""))</f>
        <v>0</v>
      </c>
      <c r="DG93" s="2" cm="1">
        <f t="array" ref="DG93">SUMPRODUCT(--(Data!$B$133:$AGQ$133&lt;&gt;"")*(Data!B108:AGQ108&lt;&gt;""))</f>
        <v>0</v>
      </c>
      <c r="DH93" s="2" cm="1">
        <f t="array" ref="DH93">SUMPRODUCT(--(Data!$B$134:$AGQ$134&lt;&gt;"")*(Data!B108:AGQ108&lt;&gt;""))</f>
        <v>0</v>
      </c>
      <c r="DI93" s="2" cm="1">
        <f t="array" ref="DI93">SUMPRODUCT(--(Data!$B$135:$AGQ$135&lt;&gt;"")*(Data!B108:AGQ108&lt;&gt;""))</f>
        <v>0</v>
      </c>
      <c r="DJ93" s="2" cm="1">
        <f t="array" ref="DJ93">SUMPRODUCT(--(Data!$B$136:$AGQ$136&lt;&gt;"")*(Data!B108:AGQ108&lt;&gt;""))</f>
        <v>0</v>
      </c>
      <c r="DK93" s="2" cm="1">
        <f t="array" ref="DK93">SUMPRODUCT(--(Data!$B$137:$AGQ$137&lt;&gt;"")*(Data!B108:AGQ108&lt;&gt;""))</f>
        <v>0</v>
      </c>
      <c r="DL93" s="2" cm="1">
        <f t="array" ref="DL93">SUMPRODUCT(--(Data!$B$138:$AGQ$138&lt;&gt;"")*(Data!B108:AGQ108&lt;&gt;""))</f>
        <v>0</v>
      </c>
      <c r="DM93" s="2" cm="1">
        <f t="array" ref="DM93">SUMPRODUCT(--(Data!$B$139:$AGQ$139&lt;&gt;"")*(Data!B108:AGQ108&lt;&gt;""))</f>
        <v>0</v>
      </c>
      <c r="DN93" s="2" cm="1">
        <f t="array" ref="DN93">SUMPRODUCT(--(Data!$B$140:$AGQ$140&lt;&gt;"")*(Data!B108:AGQ108&lt;&gt;""))</f>
        <v>0</v>
      </c>
      <c r="DO93" s="2" cm="1">
        <f t="array" ref="DO93">SUMPRODUCT(--(Data!$B$141:$AGQ$141&lt;&gt;"")*(Data!B108:AGQ108&lt;&gt;""))</f>
        <v>0</v>
      </c>
      <c r="DP93" s="2" cm="1">
        <f t="array" ref="DP93">SUMPRODUCT(--(Data!$B$142:$AGQ$142&lt;&gt;"")*(Data!B108:AGQ108&lt;&gt;""))</f>
        <v>0</v>
      </c>
      <c r="DQ93" s="2" cm="1">
        <f t="array" ref="DQ93">SUMPRODUCT(--(Data!$B$143:$AGQ$143&lt;&gt;"")*(Data!B108:AGQ108&lt;&gt;""))</f>
        <v>0</v>
      </c>
      <c r="DR93" s="2" cm="1">
        <f t="array" ref="DR93">SUMPRODUCT(--(Data!$B$144:$AGQ$144&lt;&gt;"")*(Data!B108:AGQ108&lt;&gt;""))</f>
        <v>0</v>
      </c>
      <c r="DS93" s="2" cm="1">
        <f t="array" ref="DS93">SUMPRODUCT(--(Data!$B$145:$AGQ$145&lt;&gt;"")*(Data!B108:AGQ108&lt;&gt;""))</f>
        <v>0</v>
      </c>
      <c r="DT93" s="2" cm="1">
        <f t="array" ref="DT93">SUMPRODUCT(--(Data!$B$146:$AGQ$146&lt;&gt;"")*(Data!B108:AGQ108&lt;&gt;""))</f>
        <v>0</v>
      </c>
      <c r="DU93" s="2" cm="1">
        <f t="array" ref="DU93">SUMPRODUCT(--(Data!$B$147:$AGQ$147&lt;&gt;"")*(Data!B108:AGQ108&lt;&gt;""))</f>
        <v>0</v>
      </c>
      <c r="DV93" s="2" cm="1">
        <f t="array" ref="DV93">SUMPRODUCT(--(Data!$B$148:$AGQ$148&lt;&gt;"")*(Data!B108:AGQ108&lt;&gt;""))</f>
        <v>0</v>
      </c>
      <c r="DW93" s="2" cm="1">
        <f t="array" ref="DW93">SUMPRODUCT(--(Data!$B$149:$AGQ$149&lt;&gt;"")*(Data!B108:AGQ108&lt;&gt;""))</f>
        <v>0</v>
      </c>
      <c r="DX93" s="2" cm="1">
        <f t="array" ref="DX93">SUMPRODUCT(--(Data!$B$150:$AGQ$150&lt;&gt;"")*(Data!B108:AGQ108&lt;&gt;""))</f>
        <v>0</v>
      </c>
      <c r="DY93" s="2" cm="1">
        <f t="array" ref="DY93">SUMPRODUCT(--(Data!$B$151:$AGQ$151&lt;&gt;"")*(Data!B108:AGQ108&lt;&gt;""))</f>
        <v>0</v>
      </c>
      <c r="DZ93" s="2" cm="1">
        <f t="array" ref="DZ93">SUMPRODUCT(--(Data!$B$152:$AGQ$152&lt;&gt;"")*(Data!B108:AGQ108&lt;&gt;""))</f>
        <v>0</v>
      </c>
      <c r="EA93" s="2" cm="1">
        <f t="array" ref="EA93">SUMPRODUCT(--(Data!$B$153:$AGQ$153&lt;&gt;"")*(Data!B108:AGQ108&lt;&gt;""))</f>
        <v>0</v>
      </c>
      <c r="EB93" s="2" cm="1">
        <f t="array" ref="EB93">SUMPRODUCT(--(Data!$B$154:$AGQ$154&lt;&gt;"")*(Data!B108:AGQ108&lt;&gt;""))</f>
        <v>0</v>
      </c>
      <c r="EC93" s="2" cm="1">
        <f t="array" ref="EC93">SUMPRODUCT(--(Data!$B$155:$AGQ$155&lt;&gt;"")*(Data!B108:AGQ108&lt;&gt;""))</f>
        <v>0</v>
      </c>
      <c r="ED93" s="2" cm="1">
        <f t="array" ref="ED93">SUMPRODUCT(--(Data!$B$156:$AGQ$156&lt;&gt;"")*(Data!B108:AGQ108&lt;&gt;""))</f>
        <v>0</v>
      </c>
      <c r="EE93" s="2" cm="1">
        <f t="array" ref="EE93">SUMPRODUCT(--(Data!$B$157:$AGQ$157&lt;&gt;"")*(Data!B108:AGQ108&lt;&gt;""))</f>
        <v>0</v>
      </c>
      <c r="EF93" s="2" cm="1">
        <f t="array" ref="EF93">SUMPRODUCT(--(Data!$B$158:$AGQ$158&lt;&gt;"")*(Data!B108:AGQ108&lt;&gt;""))</f>
        <v>0</v>
      </c>
      <c r="EG93" s="2" cm="1">
        <f t="array" ref="EG93">SUMPRODUCT(--(Data!$B$159:$AGQ$159&lt;&gt;"")*(Data!B108:AGQ108&lt;&gt;""))</f>
        <v>0</v>
      </c>
      <c r="EH93" s="2" cm="1">
        <f t="array" ref="EH93">SUMPRODUCT(--(Data!$B$160:$AGQ$160&lt;&gt;"")*(Data!B108:AGQ108&lt;&gt;""))</f>
        <v>0</v>
      </c>
      <c r="EI93" s="2" cm="1">
        <f t="array" ref="EI93">SUMPRODUCT(--(Data!$B$161:$AGQ$161&lt;&gt;"")*(Data!B108:AGQ108&lt;&gt;""))</f>
        <v>0</v>
      </c>
      <c r="EJ93" s="2" cm="1">
        <f t="array" ref="EJ93">SUMPRODUCT(--(Data!$B$162:$AGQ$162&lt;&gt;"")*(Data!B108:AGQ108&lt;&gt;""))</f>
        <v>0</v>
      </c>
      <c r="EK93" s="2" cm="1">
        <f t="array" ref="EK93">SUMPRODUCT(--(Data!$B$163:$AGQ$163&lt;&gt;"")*(Data!B108:AGQ108&lt;&gt;""))</f>
        <v>0</v>
      </c>
      <c r="EL93" s="2" cm="1">
        <f t="array" ref="EL93">SUMPRODUCT(--(Data!$B$164:$AGQ$164&lt;&gt;"")*(Data!B108:AGQ108&lt;&gt;""))</f>
        <v>0</v>
      </c>
      <c r="EM93" s="2" cm="1">
        <f t="array" ref="EM93">SUMPRODUCT(--(Data!$B$165:$AGQ$165&lt;&gt;"")*(Data!B108:AGQ108&lt;&gt;""))</f>
        <v>0</v>
      </c>
      <c r="EN93" s="2" cm="1">
        <f t="array" ref="EN93">SUMPRODUCT(--(Data!$B$166:$AGQ$166&lt;&gt;"")*(Data!B108:AGQ108&lt;&gt;""))</f>
        <v>0</v>
      </c>
      <c r="EU93" s="2" t="str">
        <f t="shared" si="4"/>
        <v>ROVIO</v>
      </c>
      <c r="EV93" s="2">
        <f t="shared" si="5"/>
        <v>14</v>
      </c>
    </row>
    <row r="94" spans="1:152" x14ac:dyDescent="0.25">
      <c r="A94" s="1" t="str">
        <f>Data!A109</f>
        <v>ART-SLAM (IMU)</v>
      </c>
      <c r="B94" s="12" t="s">
        <v>567</v>
      </c>
      <c r="C94" s="2" cm="1">
        <f t="array" ref="C94">SUMPRODUCT(--(Data!$B$25:$AGQ$25&lt;&gt;"")*(Data!B109:AGQ109&lt;&gt;""))</f>
        <v>0</v>
      </c>
      <c r="D94" s="2" cm="1">
        <f t="array" ref="D94">SUMPRODUCT(--(Data!$B$26:$AGQ$26&lt;&gt;"")*(Data!B109:AGQ109&lt;&gt;""))</f>
        <v>0</v>
      </c>
      <c r="E94" s="2" cm="1">
        <f t="array" ref="E94">SUMPRODUCT(--(Data!$B$27:$AGQ$27&lt;&gt;"")*(Data!B109:AGQ109&lt;&gt;""))</f>
        <v>0</v>
      </c>
      <c r="F94" s="2" cm="1">
        <f t="array" ref="F94">SUMPRODUCT(--(Data!$B$28:$AGQ$28&lt;&gt;"")*(Data!B109:AGQ109&lt;&gt;""))</f>
        <v>0</v>
      </c>
      <c r="G94" s="2" cm="1">
        <f t="array" ref="G94">SUMPRODUCT(--(Data!$B$29:$AGQ$29&lt;&gt;"")*(Data!B109:AGQ109&lt;&gt;""))</f>
        <v>0</v>
      </c>
      <c r="H94" s="2" cm="1">
        <f t="array" ref="H94">SUMPRODUCT(--(Data!$B$30:$AGQ$30&lt;&gt;"")*(Data!B109:AGQ109&lt;&gt;""))</f>
        <v>0</v>
      </c>
      <c r="I94" s="2" cm="1">
        <f t="array" ref="I94">SUMPRODUCT(--(Data!$B$31:$AGQ$31&lt;&gt;"")*(Data!B109:AGQ109&lt;&gt;""))</f>
        <v>0</v>
      </c>
      <c r="J94" s="2" cm="1">
        <f t="array" ref="J94">SUMPRODUCT(--(Data!$B$32:$AGQ$32&lt;&gt;"")*(Data!B109:AGQ109&lt;&gt;""))</f>
        <v>0</v>
      </c>
      <c r="K94" s="2" cm="1">
        <f t="array" ref="K94">SUMPRODUCT(--(Data!$B$33:$AGQ$33&lt;&gt;"")*(Data!B109:AGQ109&lt;&gt;""))</f>
        <v>0</v>
      </c>
      <c r="L94" s="2" cm="1">
        <f t="array" ref="L94">SUMPRODUCT(--(Data!$B$34:$AGQ$34&lt;&gt;"")*(Data!B109:AGQ109&lt;&gt;""))</f>
        <v>0</v>
      </c>
      <c r="M94" s="2" cm="1">
        <f t="array" ref="M94">SUMPRODUCT(--(Data!$B$35:$AGQ$35&lt;&gt;"")*(Data!B109:AGQ109&lt;&gt;""))</f>
        <v>0</v>
      </c>
      <c r="N94" s="2" cm="1">
        <f t="array" ref="N94">SUMPRODUCT(--(Data!$B$36:$AGQ$36&lt;&gt;"")*(Data!B109:AGQ109&lt;&gt;""))</f>
        <v>0</v>
      </c>
      <c r="O94" s="2" cm="1">
        <f t="array" ref="O94">SUMPRODUCT(--(Data!$B$37:$AGQ$37&lt;&gt;"")*(Data!B109:AGQ109&lt;&gt;""))</f>
        <v>0</v>
      </c>
      <c r="P94" s="2" cm="1">
        <f t="array" ref="P94">SUMPRODUCT(--(Data!$B$38:$AGQ$38&lt;&gt;"")*(Data!B109:AGQ109&lt;&gt;""))</f>
        <v>0</v>
      </c>
      <c r="Q94" s="2" cm="1">
        <f t="array" ref="Q94">SUMPRODUCT(--(Data!$B$39:$AGQ$39&lt;&gt;"")*(Data!B109:AGQ109&lt;&gt;""))</f>
        <v>0</v>
      </c>
      <c r="R94" s="2" cm="1">
        <f t="array" ref="R94">SUMPRODUCT(--(Data!$B$40:$AGQ$40&lt;&gt;"")*(Data!B109:AGQ109&lt;&gt;""))</f>
        <v>0</v>
      </c>
      <c r="S94" s="2" cm="1">
        <f t="array" ref="S94">SUMPRODUCT(--(Data!$B$41:$AGQ$41&lt;&gt;"")*(Data!B109:AGQ109&lt;&gt;""))</f>
        <v>0</v>
      </c>
      <c r="T94" s="2" cm="1">
        <f t="array" ref="T94">SUMPRODUCT(--(Data!$B$42:$AGQ$42&lt;&gt;"")*(Data!B109:AGQ109&lt;&gt;""))</f>
        <v>0</v>
      </c>
      <c r="U94" s="2" cm="1">
        <f t="array" ref="U94">SUMPRODUCT(--(Data!$B$43:$AGQ$43&lt;&gt;"")*(Data!B109:AGQ109&lt;&gt;""))</f>
        <v>9</v>
      </c>
      <c r="V94" s="2" cm="1">
        <f t="array" ref="V94">SUMPRODUCT(--(Data!$B$44:$AGQ$44&lt;&gt;"")*(Data!B109:AGQ109&lt;&gt;""))</f>
        <v>0</v>
      </c>
      <c r="W94" s="2" cm="1">
        <f t="array" ref="W94">SUMPRODUCT(--(Data!$B$45:$AGQ$45&lt;&gt;"")*(Data!B109:AGQ109&lt;&gt;""))</f>
        <v>0</v>
      </c>
      <c r="X94" s="2" cm="1">
        <f t="array" ref="X94">SUMPRODUCT(--(Data!$B$46:$AGQ$46&lt;&gt;"")*(Data!B109:AGQ109&lt;&gt;""))</f>
        <v>0</v>
      </c>
      <c r="Y94" s="2" cm="1">
        <f t="array" ref="Y94">SUMPRODUCT(--(Data!$B$47:$AGQ$47&lt;&gt;"")*(Data!B109:AGQ109&lt;&gt;""))</f>
        <v>0</v>
      </c>
      <c r="Z94" s="2" cm="1">
        <f t="array" ref="Z94">SUMPRODUCT(--(Data!$B$48:$AGQ$48&lt;&gt;"")*(Data!B109:AGQ109&lt;&gt;""))</f>
        <v>0</v>
      </c>
      <c r="AA94" s="2" cm="1">
        <f t="array" ref="AA94">SUMPRODUCT(--(Data!$B$49:$AGQ$49&lt;&gt;"")*(Data!B109:AGQ109&lt;&gt;""))</f>
        <v>0</v>
      </c>
      <c r="AB94" s="2" cm="1">
        <f t="array" ref="AB94">SUMPRODUCT(--(Data!$B$50:$AGQ$50&lt;&gt;"")*(Data!B109:AGQ109&lt;&gt;""))</f>
        <v>0</v>
      </c>
      <c r="AC94" s="2" cm="1">
        <f t="array" ref="AC94">SUMPRODUCT(--(Data!$B$51:$AGQ$51&lt;&gt;"")*(Data!B109:AGQ109&lt;&gt;""))</f>
        <v>0</v>
      </c>
      <c r="AD94" s="2" cm="1">
        <f t="array" ref="AD94">SUMPRODUCT(--(Data!$B$52:$AGQ$52&lt;&gt;"")*(Data!B109:AGQ109&lt;&gt;""))</f>
        <v>0</v>
      </c>
      <c r="AE94" s="2" cm="1">
        <f t="array" ref="AE94">SUMPRODUCT(--(Data!$B$53:$AGQ$53&lt;&gt;"")*(Data!B109:AGQ109&lt;&gt;""))</f>
        <v>0</v>
      </c>
      <c r="AF94" s="2" cm="1">
        <f t="array" ref="AF94">SUMPRODUCT(--(Data!$B$54:$AGQ$54&lt;&gt;"")*(Data!B109:AGQ109&lt;&gt;""))</f>
        <v>0</v>
      </c>
      <c r="AG94" s="2" cm="1">
        <f t="array" ref="AG94">SUMPRODUCT(--(Data!$B$55:$AGQ$55&lt;&gt;"")*(Data!B109:AGQ109&lt;&gt;""))</f>
        <v>0</v>
      </c>
      <c r="AH94" s="2" cm="1">
        <f t="array" ref="AH94">SUMPRODUCT(--(Data!$B$56:$AGQ$56&lt;&gt;"")*(Data!B109:AGQ109&lt;&gt;""))</f>
        <v>9</v>
      </c>
      <c r="AI94" s="2" cm="1">
        <f t="array" ref="AI94">SUMPRODUCT(--(Data!$B$57:$AGQ$57&lt;&gt;"")*(Data!B109:AGQ109&lt;&gt;""))</f>
        <v>9</v>
      </c>
      <c r="AJ94" s="2" cm="1">
        <f t="array" ref="AJ94">SUMPRODUCT(--(Data!$B$58:$AGQ$58&lt;&gt;"")*(Data!B109:AGQ109&lt;&gt;""))</f>
        <v>9</v>
      </c>
      <c r="AK94" s="2" cm="1">
        <f t="array" ref="AK94">SUMPRODUCT(--(Data!$B$59:$AGQ$59&lt;&gt;"")*(Data!B109:AGQ109&lt;&gt;""))</f>
        <v>0</v>
      </c>
      <c r="AL94" s="2" cm="1">
        <f t="array" ref="AL94">SUMPRODUCT(--(Data!$B$60:$AGQ$60&lt;&gt;"")*(Data!B109:AGQ109&lt;&gt;""))</f>
        <v>0</v>
      </c>
      <c r="AM94" s="2" cm="1">
        <f t="array" ref="AM94">SUMPRODUCT(--(Data!$B$61:$AGQ$61&lt;&gt;"")*(Data!B109:AGQ109&lt;&gt;""))</f>
        <v>0</v>
      </c>
      <c r="AN94" s="2" cm="1">
        <f t="array" ref="AN94">SUMPRODUCT(--(Data!$B$62:$AGQ$62&lt;&gt;"")*(Data!B109:AGQ109&lt;&gt;""))</f>
        <v>0</v>
      </c>
      <c r="AO94" s="2" cm="1">
        <f t="array" ref="AO94">SUMPRODUCT(--(Data!$B$63:$AGQ$63&lt;&gt;"")*(Data!B109:AGQ109&lt;&gt;""))</f>
        <v>0</v>
      </c>
      <c r="AP94" s="2" cm="1">
        <f t="array" ref="AP94">SUMPRODUCT(--(Data!$B$64:$AGQ$64&lt;&gt;"")*(Data!B109:AGQ109&lt;&gt;""))</f>
        <v>0</v>
      </c>
      <c r="AQ94" s="2" cm="1">
        <f t="array" ref="AQ94">SUMPRODUCT(--(Data!$B$65:$AGQ$65&lt;&gt;"")*(Data!B109:AGQ109&lt;&gt;""))</f>
        <v>0</v>
      </c>
      <c r="AR94" s="2" cm="1">
        <f t="array" ref="AR94">SUMPRODUCT(--(Data!$B$66:$AGQ$66&lt;&gt;"")*(Data!B109:AGQ109&lt;&gt;""))</f>
        <v>0</v>
      </c>
      <c r="AS94" s="2" cm="1">
        <f t="array" ref="AS94">SUMPRODUCT(--(Data!$B$67:$AGQ$67&lt;&gt;"")*(Data!B109:AGQ109&lt;&gt;""))</f>
        <v>0</v>
      </c>
      <c r="AT94" s="2" cm="1">
        <f t="array" ref="AT94">SUMPRODUCT(--(Data!$B$68:$AGQ$68&lt;&gt;"")*(Data!B109:AGQ109&lt;&gt;""))</f>
        <v>0</v>
      </c>
      <c r="AU94" s="2" cm="1">
        <f t="array" ref="AU94">SUMPRODUCT(--(Data!$B$69:$AGQ$69&lt;&gt;"")*(Data!B109:AGQ109&lt;&gt;""))</f>
        <v>0</v>
      </c>
      <c r="AV94" s="2" cm="1">
        <f t="array" ref="AV94">SUMPRODUCT(--(Data!$B$70:$AGQ$70&lt;&gt;"")*(Data!B109:AGQ109&lt;&gt;""))</f>
        <v>0</v>
      </c>
      <c r="AW94" s="2" cm="1">
        <f t="array" ref="AW94">SUMPRODUCT(--(Data!$B$71:$AGQ$71&lt;&gt;"")*(Data!B109:AGQ109&lt;&gt;""))</f>
        <v>0</v>
      </c>
      <c r="AX94" s="2" cm="1">
        <f t="array" ref="AX94">SUMPRODUCT(--(Data!$B$72:$AGQ$72&lt;&gt;"")*(Data!B109:AGQ109&lt;&gt;""))</f>
        <v>0</v>
      </c>
      <c r="AY94" s="2" cm="1">
        <f t="array" ref="AY94">SUMPRODUCT(--(Data!$B$73:$AGQ$73&lt;&gt;"")*(Data!B109:AGQ109&lt;&gt;""))</f>
        <v>0</v>
      </c>
      <c r="AZ94" s="2" cm="1">
        <f t="array" ref="AZ94">SUMPRODUCT(--(Data!$B$74:$AGQ$74&lt;&gt;"")*(Data!B109:AGQ109&lt;&gt;""))</f>
        <v>0</v>
      </c>
      <c r="BA94" s="2" cm="1">
        <f t="array" ref="BA94">SUMPRODUCT(--(Data!$B$75:$AGQ$75&lt;&gt;"")*(Data!B109:AGQ109&lt;&gt;""))</f>
        <v>0</v>
      </c>
      <c r="BB94" s="2" cm="1">
        <f t="array" ref="BB94">SUMPRODUCT(--(Data!$B$76:$AGQ$76&lt;&gt;"")*(Data!B109:AGQ109&lt;&gt;""))</f>
        <v>0</v>
      </c>
      <c r="BC94" s="2" cm="1">
        <f t="array" ref="BC94">SUMPRODUCT(--(Data!$B$77:$AGQ$77&lt;&gt;"")*(Data!B109:AGQ109&lt;&gt;""))</f>
        <v>0</v>
      </c>
      <c r="BD94" s="2" cm="1">
        <f t="array" ref="BD94">SUMPRODUCT(--(Data!$B$78:$AGQ$78&lt;&gt;"")*(Data!B109:AGQ109&lt;&gt;""))</f>
        <v>0</v>
      </c>
      <c r="BE94" s="2" cm="1">
        <f t="array" ref="BE94">SUMPRODUCT(--(Data!$B$79:$AGQ$79&lt;&gt;"")*(Data!B109:AGQ109&lt;&gt;""))</f>
        <v>0</v>
      </c>
      <c r="BF94" s="2" cm="1">
        <f t="array" ref="BF94">SUMPRODUCT(--(Data!$B$80:$AGQ$80&lt;&gt;"")*(Data!B109:AGQ109&lt;&gt;""))</f>
        <v>0</v>
      </c>
      <c r="BG94" s="2" cm="1">
        <f t="array" ref="BG94">SUMPRODUCT(--(Data!$B$81:$AGQ$81&lt;&gt;"")*(Data!B109:AGQ109&lt;&gt;""))</f>
        <v>0</v>
      </c>
      <c r="BH94" s="2" cm="1">
        <f t="array" ref="BH94">SUMPRODUCT(--(Data!$B$82:$AGQ$82&lt;&gt;"")*(Data!B109:AGQ109&lt;&gt;""))</f>
        <v>0</v>
      </c>
      <c r="BI94" s="2" cm="1">
        <f t="array" ref="BI94">SUMPRODUCT(--(Data!$B$83:$AGQ$83&lt;&gt;"")*(Data!B109:AGQ109&lt;&gt;""))</f>
        <v>0</v>
      </c>
      <c r="BJ94" s="2" cm="1">
        <f t="array" ref="BJ94">SUMPRODUCT(--(Data!$B$84:$AGQ$84&lt;&gt;"")*(Data!B109:AGQ109&lt;&gt;""))</f>
        <v>0</v>
      </c>
      <c r="BK94" s="2" cm="1">
        <f t="array" ref="BK94">SUMPRODUCT(--(Data!$B$85:$AGQ$85&lt;&gt;"")*(Data!B109:AGQ109&lt;&gt;""))</f>
        <v>0</v>
      </c>
      <c r="BL94" s="2" cm="1">
        <f t="array" ref="BL94">SUMPRODUCT(--(Data!$B$86:$AGQ$86&lt;&gt;"")*(Data!B109:AGQ109&lt;&gt;""))</f>
        <v>0</v>
      </c>
      <c r="BM94" s="2" cm="1">
        <f t="array" ref="BM94">SUMPRODUCT(--(Data!$B$87:$AGQ$87&lt;&gt;"")*(Data!B109:AGQ109&lt;&gt;""))</f>
        <v>0</v>
      </c>
      <c r="BN94" s="2" cm="1">
        <f t="array" ref="BN94">SUMPRODUCT(--(Data!$B$88:$AGQ$88&lt;&gt;"")*(Data!B109:AGQ109&lt;&gt;""))</f>
        <v>0</v>
      </c>
      <c r="BO94" s="2" cm="1">
        <f t="array" ref="BO94">SUMPRODUCT(--(Data!$B$89:$AGQ$89&lt;&gt;"")*(Data!B109:AGQ109&lt;&gt;""))</f>
        <v>0</v>
      </c>
      <c r="BP94" s="2" cm="1">
        <f t="array" ref="BP94">SUMPRODUCT(--(Data!$B$90:$AGQ$90&lt;&gt;"")*(Data!B109:AGQ109&lt;&gt;""))</f>
        <v>0</v>
      </c>
      <c r="BQ94" s="2" cm="1">
        <f t="array" ref="BQ94">SUMPRODUCT(--(Data!$B$91:$AGQ$91&lt;&gt;"")*(Data!B109:AGQ109&lt;&gt;""))</f>
        <v>0</v>
      </c>
      <c r="BR94" s="2" cm="1">
        <f t="array" ref="BR94">SUMPRODUCT(--(Data!$B$92:$AGQ$92&lt;&gt;"")*(Data!B109:AGQ109&lt;&gt;""))</f>
        <v>0</v>
      </c>
      <c r="BS94" s="2" cm="1">
        <f t="array" ref="BS94">SUMPRODUCT(--(Data!$B$93:$AGQ$93&lt;&gt;"")*(Data!B109:AGQ109&lt;&gt;""))</f>
        <v>0</v>
      </c>
      <c r="BT94" s="2" cm="1">
        <f t="array" ref="BT94">SUMPRODUCT(--(Data!$B$94:$AGQ$94&lt;&gt;"")*(Data!B109:AGQ109&lt;&gt;""))</f>
        <v>0</v>
      </c>
      <c r="BU94" s="2" cm="1">
        <f t="array" ref="BU94">SUMPRODUCT(--(Data!$B$95:$AGQ$95&lt;&gt;"")*(Data!B109:AGQ109&lt;&gt;""))</f>
        <v>0</v>
      </c>
      <c r="BV94" s="2" cm="1">
        <f t="array" ref="BV94">SUMPRODUCT(--(Data!$B$96:$AGQ$96&lt;&gt;"")*(Data!B109:AGQ109&lt;&gt;""))</f>
        <v>0</v>
      </c>
      <c r="BW94" s="2" cm="1">
        <f t="array" ref="BW94">SUMPRODUCT(--(Data!$B$97:$AGQ$97&lt;&gt;"")*(Data!B109:AGQ109&lt;&gt;""))</f>
        <v>0</v>
      </c>
      <c r="BX94" s="2" cm="1">
        <f t="array" ref="BX94">SUMPRODUCT(--(Data!$B$98:$AGQ$98&lt;&gt;"")*(Data!B109:AGQ109&lt;&gt;""))</f>
        <v>0</v>
      </c>
      <c r="BY94" s="2" cm="1">
        <f t="array" ref="BY94">SUMPRODUCT(--(Data!$B$99:$AGQ$99&lt;&gt;"")*(Data!B109:AGQ109&lt;&gt;""))</f>
        <v>0</v>
      </c>
      <c r="BZ94" s="2" cm="1">
        <f t="array" ref="BZ94">SUMPRODUCT(--(Data!$B$100:$AGQ$100&lt;&gt;"")*(Data!B109:AGQ109&lt;&gt;""))</f>
        <v>0</v>
      </c>
      <c r="CA94" s="2" cm="1">
        <f t="array" ref="CA94">SUMPRODUCT(--(Data!$B$101:$AGQ$101&lt;&gt;"")*(Data!B109:AGQ109&lt;&gt;""))</f>
        <v>9</v>
      </c>
      <c r="CB94" s="2" cm="1">
        <f t="array" ref="CB94">SUMPRODUCT(--(Data!$B$102:$AGQ$102&lt;&gt;"")*(Data!B109:AGQ109&lt;&gt;""))</f>
        <v>0</v>
      </c>
      <c r="CC94" s="2" cm="1">
        <f t="array" ref="CC94">SUMPRODUCT(--(Data!$B$103:$AGQ$103&lt;&gt;"")*(Data!B109:AGQ109&lt;&gt;""))</f>
        <v>0</v>
      </c>
      <c r="CD94" s="2" cm="1">
        <f t="array" ref="CD94">SUMPRODUCT(--(Data!$B$104:$AGQ$104&lt;&gt;"")*(Data!B109:AGQ109&lt;&gt;""))</f>
        <v>0</v>
      </c>
      <c r="CE94" s="2" cm="1">
        <f t="array" ref="CE94">SUMPRODUCT(--(Data!$B$105:$AGQ$105&lt;&gt;"")*(Data!B109:AGQ109&lt;&gt;""))</f>
        <v>0</v>
      </c>
      <c r="CF94" s="2" cm="1">
        <f t="array" ref="CF94">SUMPRODUCT(--(Data!$B$106:$AGQ$106&lt;&gt;"")*(Data!B109:AGQ109&lt;&gt;""))</f>
        <v>9</v>
      </c>
      <c r="CG94" s="2" cm="1">
        <f t="array" ref="CG94">SUMPRODUCT(--(Data!$B$107:$AGQ$107&lt;&gt;"")*(Data!B109:AGQ109&lt;&gt;""))</f>
        <v>9</v>
      </c>
      <c r="CH94" s="2" cm="1">
        <f t="array" ref="CH94">SUMPRODUCT(--(Data!$B$108:$AGQ$108&lt;&gt;"")*(Data!B109:AGQ109&lt;&gt;""))</f>
        <v>9</v>
      </c>
      <c r="CI94" s="208"/>
      <c r="CJ94" s="2" cm="1">
        <f t="array" ref="CJ94">SUMPRODUCT(--(Data!$B$110:$AGQ$110&lt;&gt;"")*(Data!B109:AGQ109&lt;&gt;""))</f>
        <v>9</v>
      </c>
      <c r="CK94" s="2" cm="1">
        <f t="array" ref="CK94">SUMPRODUCT(--(Data!$B$111:$AGQ$111&lt;&gt;"")*(Data!B109:AGQ109&lt;&gt;""))</f>
        <v>0</v>
      </c>
      <c r="CL94" s="2" cm="1">
        <f t="array" ref="CL94">SUMPRODUCT(--(Data!$B$112:$AGQ$112&lt;&gt;"")*(Data!B109:AGQ109&lt;&gt;""))</f>
        <v>0</v>
      </c>
      <c r="CM94" s="2" cm="1">
        <f t="array" ref="CM94">SUMPRODUCT(--(Data!$B$113:$AGQ$113&lt;&gt;"")*(Data!B109:AGQ109&lt;&gt;""))</f>
        <v>0</v>
      </c>
      <c r="CN94" s="2" cm="1">
        <f t="array" ref="CN94">SUMPRODUCT(--(Data!$B$114:$AGQ$114&lt;&gt;"")*(Data!B109:AGQ109&lt;&gt;""))</f>
        <v>0</v>
      </c>
      <c r="CO94" s="2" cm="1">
        <f t="array" ref="CO94">SUMPRODUCT(--(Data!$B$115:$AGQ$115&lt;&gt;"")*(Data!B109:AGQ109&lt;&gt;""))</f>
        <v>0</v>
      </c>
      <c r="CP94" s="2" cm="1">
        <f t="array" ref="CP94">SUMPRODUCT(--(Data!$B$116:$AGQ$116&lt;&gt;"")*(Data!B109:AGQ109&lt;&gt;""))</f>
        <v>0</v>
      </c>
      <c r="CQ94" s="2" cm="1">
        <f t="array" ref="CQ94">SUMPRODUCT(--(Data!$B$117:$AGQ$117&lt;&gt;"")*(Data!B109:AGQ109&lt;&gt;""))</f>
        <v>0</v>
      </c>
      <c r="CR94" s="2" cm="1">
        <f t="array" ref="CR94">SUMPRODUCT(--(Data!$B$118:$AGQ$118&lt;&gt;"")*(Data!B109:AGQ109&lt;&gt;""))</f>
        <v>0</v>
      </c>
      <c r="CS94" s="2" cm="1">
        <f t="array" ref="CS94">SUMPRODUCT(--(Data!$B$119:$AGQ$119&lt;&gt;"")*(Data!B109:AGQ109&lt;&gt;""))</f>
        <v>0</v>
      </c>
      <c r="CT94" s="2" cm="1">
        <f t="array" ref="CT94">SUMPRODUCT(--(Data!$B$120:$AGQ$120&lt;&gt;"")*(Data!B109:AGQ109&lt;&gt;""))</f>
        <v>0</v>
      </c>
      <c r="CU94" s="2" cm="1">
        <f t="array" ref="CU94">SUMPRODUCT(--(Data!$B$121:$AGQ$121&lt;&gt;"")*(Data!B109:AGQ109&lt;&gt;""))</f>
        <v>0</v>
      </c>
      <c r="CV94" s="2" cm="1">
        <f t="array" ref="CV94">SUMPRODUCT(--(Data!$B$122:$AGQ$122&lt;&gt;"")*(Data!B109:AGQ109&lt;&gt;""))</f>
        <v>0</v>
      </c>
      <c r="CW94" s="2" cm="1">
        <f t="array" ref="CW94">SUMPRODUCT(--(Data!$B$123:$AGQ$123&lt;&gt;"")*(Data!B109:AGQ109&lt;&gt;""))</f>
        <v>0</v>
      </c>
      <c r="CX94" s="2" cm="1">
        <f t="array" ref="CX94">SUMPRODUCT(--(Data!$B$124:$AGQ$124&lt;&gt;"")*(Data!B109:AGQ109&lt;&gt;""))</f>
        <v>0</v>
      </c>
      <c r="CY94" s="2" cm="1">
        <f t="array" ref="CY94">SUMPRODUCT(--(Data!$B$125:$AGQ$125&lt;&gt;"")*(Data!B109:AGQ109&lt;&gt;""))</f>
        <v>0</v>
      </c>
      <c r="CZ94" s="2" cm="1">
        <f t="array" ref="CZ94">SUMPRODUCT(--(Data!$B$126:$AGQ$126&lt;&gt;"")*(Data!B109:AGQ109&lt;&gt;""))</f>
        <v>0</v>
      </c>
      <c r="DA94" s="2" cm="1">
        <f t="array" ref="DA94">SUMPRODUCT(--(Data!$B$127:$AGQ$127&lt;&gt;"")*(Data!B109:AGQ109&lt;&gt;""))</f>
        <v>0</v>
      </c>
      <c r="DB94" s="2" cm="1">
        <f t="array" ref="DB94">SUMPRODUCT(--(Data!$B$128:$AGQ$128&lt;&gt;"")*(Data!B109:AGQ109&lt;&gt;""))</f>
        <v>0</v>
      </c>
      <c r="DC94" s="2" cm="1">
        <f t="array" ref="DC94">SUMPRODUCT(--(Data!$B$129:$AGQ$129&lt;&gt;"")*(Data!B109:AGQ109&lt;&gt;""))</f>
        <v>0</v>
      </c>
      <c r="DD94" s="2" cm="1">
        <f t="array" ref="DD94">SUMPRODUCT(--(Data!$B$130:$AGQ$130&lt;&gt;"")*(Data!B109:AGQ109&lt;&gt;""))</f>
        <v>0</v>
      </c>
      <c r="DE94" s="2" cm="1">
        <f t="array" ref="DE94">SUMPRODUCT(--(Data!$B$131:$AGQ$131&lt;&gt;"")*(Data!B109:AGQ109&lt;&gt;""))</f>
        <v>0</v>
      </c>
      <c r="DF94" s="2" cm="1">
        <f t="array" ref="DF94">SUMPRODUCT(--(Data!$B$132:$AGQ$132&lt;&gt;"")*(Data!B109:AGQ109&lt;&gt;""))</f>
        <v>0</v>
      </c>
      <c r="DG94" s="2" cm="1">
        <f t="array" ref="DG94">SUMPRODUCT(--(Data!$B$133:$AGQ$133&lt;&gt;"")*(Data!B109:AGQ109&lt;&gt;""))</f>
        <v>0</v>
      </c>
      <c r="DH94" s="2" cm="1">
        <f t="array" ref="DH94">SUMPRODUCT(--(Data!$B$134:$AGQ$134&lt;&gt;"")*(Data!B109:AGQ109&lt;&gt;""))</f>
        <v>0</v>
      </c>
      <c r="DI94" s="2" cm="1">
        <f t="array" ref="DI94">SUMPRODUCT(--(Data!$B$135:$AGQ$135&lt;&gt;"")*(Data!B109:AGQ109&lt;&gt;""))</f>
        <v>0</v>
      </c>
      <c r="DJ94" s="2" cm="1">
        <f t="array" ref="DJ94">SUMPRODUCT(--(Data!$B$136:$AGQ$136&lt;&gt;"")*(Data!B109:AGQ109&lt;&gt;""))</f>
        <v>0</v>
      </c>
      <c r="DK94" s="2" cm="1">
        <f t="array" ref="DK94">SUMPRODUCT(--(Data!$B$137:$AGQ$137&lt;&gt;"")*(Data!B109:AGQ109&lt;&gt;""))</f>
        <v>0</v>
      </c>
      <c r="DL94" s="2" cm="1">
        <f t="array" ref="DL94">SUMPRODUCT(--(Data!$B$138:$AGQ$138&lt;&gt;"")*(Data!B109:AGQ109&lt;&gt;""))</f>
        <v>0</v>
      </c>
      <c r="DM94" s="2" cm="1">
        <f t="array" ref="DM94">SUMPRODUCT(--(Data!$B$139:$AGQ$139&lt;&gt;"")*(Data!B109:AGQ109&lt;&gt;""))</f>
        <v>0</v>
      </c>
      <c r="DN94" s="2" cm="1">
        <f t="array" ref="DN94">SUMPRODUCT(--(Data!$B$140:$AGQ$140&lt;&gt;"")*(Data!B109:AGQ109&lt;&gt;""))</f>
        <v>0</v>
      </c>
      <c r="DO94" s="2" cm="1">
        <f t="array" ref="DO94">SUMPRODUCT(--(Data!$B$141:$AGQ$141&lt;&gt;"")*(Data!B109:AGQ109&lt;&gt;""))</f>
        <v>0</v>
      </c>
      <c r="DP94" s="2" cm="1">
        <f t="array" ref="DP94">SUMPRODUCT(--(Data!$B$142:$AGQ$142&lt;&gt;"")*(Data!B109:AGQ109&lt;&gt;""))</f>
        <v>0</v>
      </c>
      <c r="DQ94" s="2" cm="1">
        <f t="array" ref="DQ94">SUMPRODUCT(--(Data!$B$143:$AGQ$143&lt;&gt;"")*(Data!B109:AGQ109&lt;&gt;""))</f>
        <v>0</v>
      </c>
      <c r="DR94" s="2" cm="1">
        <f t="array" ref="DR94">SUMPRODUCT(--(Data!$B$144:$AGQ$144&lt;&gt;"")*(Data!B109:AGQ109&lt;&gt;""))</f>
        <v>0</v>
      </c>
      <c r="DS94" s="2" cm="1">
        <f t="array" ref="DS94">SUMPRODUCT(--(Data!$B$145:$AGQ$145&lt;&gt;"")*(Data!B109:AGQ109&lt;&gt;""))</f>
        <v>0</v>
      </c>
      <c r="DT94" s="2" cm="1">
        <f t="array" ref="DT94">SUMPRODUCT(--(Data!$B$146:$AGQ$146&lt;&gt;"")*(Data!B109:AGQ109&lt;&gt;""))</f>
        <v>0</v>
      </c>
      <c r="DU94" s="2" cm="1">
        <f t="array" ref="DU94">SUMPRODUCT(--(Data!$B$147:$AGQ$147&lt;&gt;"")*(Data!B109:AGQ109&lt;&gt;""))</f>
        <v>0</v>
      </c>
      <c r="DV94" s="2" cm="1">
        <f t="array" ref="DV94">SUMPRODUCT(--(Data!$B$148:$AGQ$148&lt;&gt;"")*(Data!B109:AGQ109&lt;&gt;""))</f>
        <v>0</v>
      </c>
      <c r="DW94" s="2" cm="1">
        <f t="array" ref="DW94">SUMPRODUCT(--(Data!$B$149:$AGQ$149&lt;&gt;"")*(Data!B109:AGQ109&lt;&gt;""))</f>
        <v>0</v>
      </c>
      <c r="DX94" s="2" cm="1">
        <f t="array" ref="DX94">SUMPRODUCT(--(Data!$B$150:$AGQ$150&lt;&gt;"")*(Data!B109:AGQ109&lt;&gt;""))</f>
        <v>0</v>
      </c>
      <c r="DY94" s="2" cm="1">
        <f t="array" ref="DY94">SUMPRODUCT(--(Data!$B$151:$AGQ$151&lt;&gt;"")*(Data!B109:AGQ109&lt;&gt;""))</f>
        <v>0</v>
      </c>
      <c r="DZ94" s="2" cm="1">
        <f t="array" ref="DZ94">SUMPRODUCT(--(Data!$B$152:$AGQ$152&lt;&gt;"")*(Data!B109:AGQ109&lt;&gt;""))</f>
        <v>0</v>
      </c>
      <c r="EA94" s="2" cm="1">
        <f t="array" ref="EA94">SUMPRODUCT(--(Data!$B$153:$AGQ$153&lt;&gt;"")*(Data!B109:AGQ109&lt;&gt;""))</f>
        <v>0</v>
      </c>
      <c r="EB94" s="2" cm="1">
        <f t="array" ref="EB94">SUMPRODUCT(--(Data!$B$154:$AGQ$154&lt;&gt;"")*(Data!B109:AGQ109&lt;&gt;""))</f>
        <v>0</v>
      </c>
      <c r="EC94" s="2" cm="1">
        <f t="array" ref="EC94">SUMPRODUCT(--(Data!$B$155:$AGQ$155&lt;&gt;"")*(Data!B109:AGQ109&lt;&gt;""))</f>
        <v>0</v>
      </c>
      <c r="ED94" s="2" cm="1">
        <f t="array" ref="ED94">SUMPRODUCT(--(Data!$B$156:$AGQ$156&lt;&gt;"")*(Data!B109:AGQ109&lt;&gt;""))</f>
        <v>0</v>
      </c>
      <c r="EE94" s="2" cm="1">
        <f t="array" ref="EE94">SUMPRODUCT(--(Data!$B$157:$AGQ$157&lt;&gt;"")*(Data!B109:AGQ109&lt;&gt;""))</f>
        <v>0</v>
      </c>
      <c r="EF94" s="2" cm="1">
        <f t="array" ref="EF94">SUMPRODUCT(--(Data!$B$158:$AGQ$158&lt;&gt;"")*(Data!B109:AGQ109&lt;&gt;""))</f>
        <v>0</v>
      </c>
      <c r="EG94" s="2" cm="1">
        <f t="array" ref="EG94">SUMPRODUCT(--(Data!$B$159:$AGQ$159&lt;&gt;"")*(Data!B109:AGQ109&lt;&gt;""))</f>
        <v>0</v>
      </c>
      <c r="EH94" s="2" cm="1">
        <f t="array" ref="EH94">SUMPRODUCT(--(Data!$B$160:$AGQ$160&lt;&gt;"")*(Data!B109:AGQ109&lt;&gt;""))</f>
        <v>0</v>
      </c>
      <c r="EI94" s="2" cm="1">
        <f t="array" ref="EI94">SUMPRODUCT(--(Data!$B$161:$AGQ$161&lt;&gt;"")*(Data!B109:AGQ109&lt;&gt;""))</f>
        <v>0</v>
      </c>
      <c r="EJ94" s="2" cm="1">
        <f t="array" ref="EJ94">SUMPRODUCT(--(Data!$B$162:$AGQ$162&lt;&gt;"")*(Data!B109:AGQ109&lt;&gt;""))</f>
        <v>0</v>
      </c>
      <c r="EK94" s="2" cm="1">
        <f t="array" ref="EK94">SUMPRODUCT(--(Data!$B$163:$AGQ$163&lt;&gt;"")*(Data!B109:AGQ109&lt;&gt;""))</f>
        <v>0</v>
      </c>
      <c r="EL94" s="2" cm="1">
        <f t="array" ref="EL94">SUMPRODUCT(--(Data!$B$164:$AGQ$164&lt;&gt;"")*(Data!B109:AGQ109&lt;&gt;""))</f>
        <v>0</v>
      </c>
      <c r="EM94" s="2" cm="1">
        <f t="array" ref="EM94">SUMPRODUCT(--(Data!$B$165:$AGQ$165&lt;&gt;"")*(Data!B109:AGQ109&lt;&gt;""))</f>
        <v>0</v>
      </c>
      <c r="EN94" s="2" cm="1">
        <f t="array" ref="EN94">SUMPRODUCT(--(Data!$B$166:$AGQ$166&lt;&gt;"")*(Data!B109:AGQ109&lt;&gt;""))</f>
        <v>0</v>
      </c>
      <c r="EU94" s="2" t="str">
        <f t="shared" si="4"/>
        <v>SC-LeGO-LOAM</v>
      </c>
      <c r="EV94" s="2">
        <f t="shared" si="5"/>
        <v>4</v>
      </c>
    </row>
    <row r="95" spans="1:152" x14ac:dyDescent="0.25">
      <c r="A95" s="1" t="str">
        <f>Data!A110</f>
        <v>ART-SLAM (GPS)</v>
      </c>
      <c r="B95" s="12" t="s">
        <v>568</v>
      </c>
      <c r="C95" s="2" cm="1">
        <f t="array" ref="C95">SUMPRODUCT(--(Data!$B$25:$AGQ$25&lt;&gt;"")*(Data!B110:AGQ110&lt;&gt;""))</f>
        <v>0</v>
      </c>
      <c r="D95" s="2" cm="1">
        <f t="array" ref="D95">SUMPRODUCT(--(Data!$B$26:$AGQ$26&lt;&gt;"")*(Data!B110:AGQ110&lt;&gt;""))</f>
        <v>0</v>
      </c>
      <c r="E95" s="2" cm="1">
        <f t="array" ref="E95">SUMPRODUCT(--(Data!$B$27:$AGQ$27&lt;&gt;"")*(Data!B110:AGQ110&lt;&gt;""))</f>
        <v>0</v>
      </c>
      <c r="F95" s="2" cm="1">
        <f t="array" ref="F95">SUMPRODUCT(--(Data!$B$28:$AGQ$28&lt;&gt;"")*(Data!B110:AGQ110&lt;&gt;""))</f>
        <v>0</v>
      </c>
      <c r="G95" s="2" cm="1">
        <f t="array" ref="G95">SUMPRODUCT(--(Data!$B$29:$AGQ$29&lt;&gt;"")*(Data!B110:AGQ110&lt;&gt;""))</f>
        <v>0</v>
      </c>
      <c r="H95" s="2" cm="1">
        <f t="array" ref="H95">SUMPRODUCT(--(Data!$B$30:$AGQ$30&lt;&gt;"")*(Data!B110:AGQ110&lt;&gt;""))</f>
        <v>0</v>
      </c>
      <c r="I95" s="2" cm="1">
        <f t="array" ref="I95">SUMPRODUCT(--(Data!$B$31:$AGQ$31&lt;&gt;"")*(Data!B110:AGQ110&lt;&gt;""))</f>
        <v>0</v>
      </c>
      <c r="J95" s="2" cm="1">
        <f t="array" ref="J95">SUMPRODUCT(--(Data!$B$32:$AGQ$32&lt;&gt;"")*(Data!B110:AGQ110&lt;&gt;""))</f>
        <v>0</v>
      </c>
      <c r="K95" s="2" cm="1">
        <f t="array" ref="K95">SUMPRODUCT(--(Data!$B$33:$AGQ$33&lt;&gt;"")*(Data!B110:AGQ110&lt;&gt;""))</f>
        <v>0</v>
      </c>
      <c r="L95" s="2" cm="1">
        <f t="array" ref="L95">SUMPRODUCT(--(Data!$B$34:$AGQ$34&lt;&gt;"")*(Data!B110:AGQ110&lt;&gt;""))</f>
        <v>0</v>
      </c>
      <c r="M95" s="2" cm="1">
        <f t="array" ref="M95">SUMPRODUCT(--(Data!$B$35:$AGQ$35&lt;&gt;"")*(Data!B110:AGQ110&lt;&gt;""))</f>
        <v>0</v>
      </c>
      <c r="N95" s="2" cm="1">
        <f t="array" ref="N95">SUMPRODUCT(--(Data!$B$36:$AGQ$36&lt;&gt;"")*(Data!B110:AGQ110&lt;&gt;""))</f>
        <v>0</v>
      </c>
      <c r="O95" s="2" cm="1">
        <f t="array" ref="O95">SUMPRODUCT(--(Data!$B$37:$AGQ$37&lt;&gt;"")*(Data!B110:AGQ110&lt;&gt;""))</f>
        <v>0</v>
      </c>
      <c r="P95" s="2" cm="1">
        <f t="array" ref="P95">SUMPRODUCT(--(Data!$B$38:$AGQ$38&lt;&gt;"")*(Data!B110:AGQ110&lt;&gt;""))</f>
        <v>0</v>
      </c>
      <c r="Q95" s="2" cm="1">
        <f t="array" ref="Q95">SUMPRODUCT(--(Data!$B$39:$AGQ$39&lt;&gt;"")*(Data!B110:AGQ110&lt;&gt;""))</f>
        <v>0</v>
      </c>
      <c r="R95" s="2" cm="1">
        <f t="array" ref="R95">SUMPRODUCT(--(Data!$B$40:$AGQ$40&lt;&gt;"")*(Data!B110:AGQ110&lt;&gt;""))</f>
        <v>0</v>
      </c>
      <c r="S95" s="2" cm="1">
        <f t="array" ref="S95">SUMPRODUCT(--(Data!$B$41:$AGQ$41&lt;&gt;"")*(Data!B110:AGQ110&lt;&gt;""))</f>
        <v>0</v>
      </c>
      <c r="T95" s="2" cm="1">
        <f t="array" ref="T95">SUMPRODUCT(--(Data!$B$42:$AGQ$42&lt;&gt;"")*(Data!B110:AGQ110&lt;&gt;""))</f>
        <v>0</v>
      </c>
      <c r="U95" s="2" cm="1">
        <f t="array" ref="U95">SUMPRODUCT(--(Data!$B$43:$AGQ$43&lt;&gt;"")*(Data!B110:AGQ110&lt;&gt;""))</f>
        <v>9</v>
      </c>
      <c r="V95" s="2" cm="1">
        <f t="array" ref="V95">SUMPRODUCT(--(Data!$B$44:$AGQ$44&lt;&gt;"")*(Data!B110:AGQ110&lt;&gt;""))</f>
        <v>0</v>
      </c>
      <c r="W95" s="2" cm="1">
        <f t="array" ref="W95">SUMPRODUCT(--(Data!$B$45:$AGQ$45&lt;&gt;"")*(Data!B110:AGQ110&lt;&gt;""))</f>
        <v>0</v>
      </c>
      <c r="X95" s="2" cm="1">
        <f t="array" ref="X95">SUMPRODUCT(--(Data!$B$46:$AGQ$46&lt;&gt;"")*(Data!B110:AGQ110&lt;&gt;""))</f>
        <v>0</v>
      </c>
      <c r="Y95" s="2" cm="1">
        <f t="array" ref="Y95">SUMPRODUCT(--(Data!$B$47:$AGQ$47&lt;&gt;"")*(Data!B110:AGQ110&lt;&gt;""))</f>
        <v>0</v>
      </c>
      <c r="Z95" s="2" cm="1">
        <f t="array" ref="Z95">SUMPRODUCT(--(Data!$B$48:$AGQ$48&lt;&gt;"")*(Data!B110:AGQ110&lt;&gt;""))</f>
        <v>0</v>
      </c>
      <c r="AA95" s="2" cm="1">
        <f t="array" ref="AA95">SUMPRODUCT(--(Data!$B$49:$AGQ$49&lt;&gt;"")*(Data!B110:AGQ110&lt;&gt;""))</f>
        <v>0</v>
      </c>
      <c r="AB95" s="2" cm="1">
        <f t="array" ref="AB95">SUMPRODUCT(--(Data!$B$50:$AGQ$50&lt;&gt;"")*(Data!B110:AGQ110&lt;&gt;""))</f>
        <v>0</v>
      </c>
      <c r="AC95" s="2" cm="1">
        <f t="array" ref="AC95">SUMPRODUCT(--(Data!$B$51:$AGQ$51&lt;&gt;"")*(Data!B110:AGQ110&lt;&gt;""))</f>
        <v>0</v>
      </c>
      <c r="AD95" s="2" cm="1">
        <f t="array" ref="AD95">SUMPRODUCT(--(Data!$B$52:$AGQ$52&lt;&gt;"")*(Data!B110:AGQ110&lt;&gt;""))</f>
        <v>0</v>
      </c>
      <c r="AE95" s="2" cm="1">
        <f t="array" ref="AE95">SUMPRODUCT(--(Data!$B$53:$AGQ$53&lt;&gt;"")*(Data!B110:AGQ110&lt;&gt;""))</f>
        <v>0</v>
      </c>
      <c r="AF95" s="2" cm="1">
        <f t="array" ref="AF95">SUMPRODUCT(--(Data!$B$54:$AGQ$54&lt;&gt;"")*(Data!B110:AGQ110&lt;&gt;""))</f>
        <v>0</v>
      </c>
      <c r="AG95" s="2" cm="1">
        <f t="array" ref="AG95">SUMPRODUCT(--(Data!$B$55:$AGQ$55&lt;&gt;"")*(Data!B110:AGQ110&lt;&gt;""))</f>
        <v>0</v>
      </c>
      <c r="AH95" s="2" cm="1">
        <f t="array" ref="AH95">SUMPRODUCT(--(Data!$B$56:$AGQ$56&lt;&gt;"")*(Data!B110:AGQ110&lt;&gt;""))</f>
        <v>9</v>
      </c>
      <c r="AI95" s="2" cm="1">
        <f t="array" ref="AI95">SUMPRODUCT(--(Data!$B$57:$AGQ$57&lt;&gt;"")*(Data!B110:AGQ110&lt;&gt;""))</f>
        <v>9</v>
      </c>
      <c r="AJ95" s="2" cm="1">
        <f t="array" ref="AJ95">SUMPRODUCT(--(Data!$B$58:$AGQ$58&lt;&gt;"")*(Data!B110:AGQ110&lt;&gt;""))</f>
        <v>9</v>
      </c>
      <c r="AK95" s="2" cm="1">
        <f t="array" ref="AK95">SUMPRODUCT(--(Data!$B$59:$AGQ$59&lt;&gt;"")*(Data!B110:AGQ110&lt;&gt;""))</f>
        <v>0</v>
      </c>
      <c r="AL95" s="2" cm="1">
        <f t="array" ref="AL95">SUMPRODUCT(--(Data!$B$60:$AGQ$60&lt;&gt;"")*(Data!B110:AGQ110&lt;&gt;""))</f>
        <v>0</v>
      </c>
      <c r="AM95" s="2" cm="1">
        <f t="array" ref="AM95">SUMPRODUCT(--(Data!$B$61:$AGQ$61&lt;&gt;"")*(Data!B110:AGQ110&lt;&gt;""))</f>
        <v>0</v>
      </c>
      <c r="AN95" s="2" cm="1">
        <f t="array" ref="AN95">SUMPRODUCT(--(Data!$B$62:$AGQ$62&lt;&gt;"")*(Data!B110:AGQ110&lt;&gt;""))</f>
        <v>0</v>
      </c>
      <c r="AO95" s="2" cm="1">
        <f t="array" ref="AO95">SUMPRODUCT(--(Data!$B$63:$AGQ$63&lt;&gt;"")*(Data!B110:AGQ110&lt;&gt;""))</f>
        <v>0</v>
      </c>
      <c r="AP95" s="2" cm="1">
        <f t="array" ref="AP95">SUMPRODUCT(--(Data!$B$64:$AGQ$64&lt;&gt;"")*(Data!B110:AGQ110&lt;&gt;""))</f>
        <v>0</v>
      </c>
      <c r="AQ95" s="2" cm="1">
        <f t="array" ref="AQ95">SUMPRODUCT(--(Data!$B$65:$AGQ$65&lt;&gt;"")*(Data!B110:AGQ110&lt;&gt;""))</f>
        <v>0</v>
      </c>
      <c r="AR95" s="2" cm="1">
        <f t="array" ref="AR95">SUMPRODUCT(--(Data!$B$66:$AGQ$66&lt;&gt;"")*(Data!B110:AGQ110&lt;&gt;""))</f>
        <v>0</v>
      </c>
      <c r="AS95" s="2" cm="1">
        <f t="array" ref="AS95">SUMPRODUCT(--(Data!$B$67:$AGQ$67&lt;&gt;"")*(Data!B110:AGQ110&lt;&gt;""))</f>
        <v>0</v>
      </c>
      <c r="AT95" s="2" cm="1">
        <f t="array" ref="AT95">SUMPRODUCT(--(Data!$B$68:$AGQ$68&lt;&gt;"")*(Data!B110:AGQ110&lt;&gt;""))</f>
        <v>0</v>
      </c>
      <c r="AU95" s="2" cm="1">
        <f t="array" ref="AU95">SUMPRODUCT(--(Data!$B$69:$AGQ$69&lt;&gt;"")*(Data!B110:AGQ110&lt;&gt;""))</f>
        <v>0</v>
      </c>
      <c r="AV95" s="2" cm="1">
        <f t="array" ref="AV95">SUMPRODUCT(--(Data!$B$70:$AGQ$70&lt;&gt;"")*(Data!B110:AGQ110&lt;&gt;""))</f>
        <v>0</v>
      </c>
      <c r="AW95" s="2" cm="1">
        <f t="array" ref="AW95">SUMPRODUCT(--(Data!$B$71:$AGQ$71&lt;&gt;"")*(Data!B110:AGQ110&lt;&gt;""))</f>
        <v>0</v>
      </c>
      <c r="AX95" s="2" cm="1">
        <f t="array" ref="AX95">SUMPRODUCT(--(Data!$B$72:$AGQ$72&lt;&gt;"")*(Data!B110:AGQ110&lt;&gt;""))</f>
        <v>0</v>
      </c>
      <c r="AY95" s="2" cm="1">
        <f t="array" ref="AY95">SUMPRODUCT(--(Data!$B$73:$AGQ$73&lt;&gt;"")*(Data!B110:AGQ110&lt;&gt;""))</f>
        <v>0</v>
      </c>
      <c r="AZ95" s="2" cm="1">
        <f t="array" ref="AZ95">SUMPRODUCT(--(Data!$B$74:$AGQ$74&lt;&gt;"")*(Data!B110:AGQ110&lt;&gt;""))</f>
        <v>0</v>
      </c>
      <c r="BA95" s="2" cm="1">
        <f t="array" ref="BA95">SUMPRODUCT(--(Data!$B$75:$AGQ$75&lt;&gt;"")*(Data!B110:AGQ110&lt;&gt;""))</f>
        <v>0</v>
      </c>
      <c r="BB95" s="2" cm="1">
        <f t="array" ref="BB95">SUMPRODUCT(--(Data!$B$76:$AGQ$76&lt;&gt;"")*(Data!B110:AGQ110&lt;&gt;""))</f>
        <v>0</v>
      </c>
      <c r="BC95" s="2" cm="1">
        <f t="array" ref="BC95">SUMPRODUCT(--(Data!$B$77:$AGQ$77&lt;&gt;"")*(Data!B110:AGQ110&lt;&gt;""))</f>
        <v>0</v>
      </c>
      <c r="BD95" s="2" cm="1">
        <f t="array" ref="BD95">SUMPRODUCT(--(Data!$B$78:$AGQ$78&lt;&gt;"")*(Data!B110:AGQ110&lt;&gt;""))</f>
        <v>0</v>
      </c>
      <c r="BE95" s="2" cm="1">
        <f t="array" ref="BE95">SUMPRODUCT(--(Data!$B$79:$AGQ$79&lt;&gt;"")*(Data!B110:AGQ110&lt;&gt;""))</f>
        <v>0</v>
      </c>
      <c r="BF95" s="2" cm="1">
        <f t="array" ref="BF95">SUMPRODUCT(--(Data!$B$80:$AGQ$80&lt;&gt;"")*(Data!B110:AGQ110&lt;&gt;""))</f>
        <v>0</v>
      </c>
      <c r="BG95" s="2" cm="1">
        <f t="array" ref="BG95">SUMPRODUCT(--(Data!$B$81:$AGQ$81&lt;&gt;"")*(Data!B110:AGQ110&lt;&gt;""))</f>
        <v>0</v>
      </c>
      <c r="BH95" s="2" cm="1">
        <f t="array" ref="BH95">SUMPRODUCT(--(Data!$B$82:$AGQ$82&lt;&gt;"")*(Data!B110:AGQ110&lt;&gt;""))</f>
        <v>0</v>
      </c>
      <c r="BI95" s="2" cm="1">
        <f t="array" ref="BI95">SUMPRODUCT(--(Data!$B$83:$AGQ$83&lt;&gt;"")*(Data!B110:AGQ110&lt;&gt;""))</f>
        <v>0</v>
      </c>
      <c r="BJ95" s="2" cm="1">
        <f t="array" ref="BJ95">SUMPRODUCT(--(Data!$B$84:$AGQ$84&lt;&gt;"")*(Data!B110:AGQ110&lt;&gt;""))</f>
        <v>0</v>
      </c>
      <c r="BK95" s="2" cm="1">
        <f t="array" ref="BK95">SUMPRODUCT(--(Data!$B$85:$AGQ$85&lt;&gt;"")*(Data!B110:AGQ110&lt;&gt;""))</f>
        <v>0</v>
      </c>
      <c r="BL95" s="2" cm="1">
        <f t="array" ref="BL95">SUMPRODUCT(--(Data!$B$86:$AGQ$86&lt;&gt;"")*(Data!B110:AGQ110&lt;&gt;""))</f>
        <v>0</v>
      </c>
      <c r="BM95" s="2" cm="1">
        <f t="array" ref="BM95">SUMPRODUCT(--(Data!$B$87:$AGQ$87&lt;&gt;"")*(Data!B110:AGQ110&lt;&gt;""))</f>
        <v>0</v>
      </c>
      <c r="BN95" s="2" cm="1">
        <f t="array" ref="BN95">SUMPRODUCT(--(Data!$B$88:$AGQ$88&lt;&gt;"")*(Data!B110:AGQ110&lt;&gt;""))</f>
        <v>0</v>
      </c>
      <c r="BO95" s="2" cm="1">
        <f t="array" ref="BO95">SUMPRODUCT(--(Data!$B$89:$AGQ$89&lt;&gt;"")*(Data!B110:AGQ110&lt;&gt;""))</f>
        <v>0</v>
      </c>
      <c r="BP95" s="2" cm="1">
        <f t="array" ref="BP95">SUMPRODUCT(--(Data!$B$90:$AGQ$90&lt;&gt;"")*(Data!B110:AGQ110&lt;&gt;""))</f>
        <v>0</v>
      </c>
      <c r="BQ95" s="2" cm="1">
        <f t="array" ref="BQ95">SUMPRODUCT(--(Data!$B$91:$AGQ$91&lt;&gt;"")*(Data!B110:AGQ110&lt;&gt;""))</f>
        <v>0</v>
      </c>
      <c r="BR95" s="2" cm="1">
        <f t="array" ref="BR95">SUMPRODUCT(--(Data!$B$92:$AGQ$92&lt;&gt;"")*(Data!B110:AGQ110&lt;&gt;""))</f>
        <v>0</v>
      </c>
      <c r="BS95" s="2" cm="1">
        <f t="array" ref="BS95">SUMPRODUCT(--(Data!$B$93:$AGQ$93&lt;&gt;"")*(Data!B110:AGQ110&lt;&gt;""))</f>
        <v>0</v>
      </c>
      <c r="BT95" s="2" cm="1">
        <f t="array" ref="BT95">SUMPRODUCT(--(Data!$B$94:$AGQ$94&lt;&gt;"")*(Data!B110:AGQ110&lt;&gt;""))</f>
        <v>0</v>
      </c>
      <c r="BU95" s="2" cm="1">
        <f t="array" ref="BU95">SUMPRODUCT(--(Data!$B$95:$AGQ$95&lt;&gt;"")*(Data!B110:AGQ110&lt;&gt;""))</f>
        <v>0</v>
      </c>
      <c r="BV95" s="2" cm="1">
        <f t="array" ref="BV95">SUMPRODUCT(--(Data!$B$96:$AGQ$96&lt;&gt;"")*(Data!B110:AGQ110&lt;&gt;""))</f>
        <v>0</v>
      </c>
      <c r="BW95" s="2" cm="1">
        <f t="array" ref="BW95">SUMPRODUCT(--(Data!$B$97:$AGQ$97&lt;&gt;"")*(Data!B110:AGQ110&lt;&gt;""))</f>
        <v>0</v>
      </c>
      <c r="BX95" s="2" cm="1">
        <f t="array" ref="BX95">SUMPRODUCT(--(Data!$B$98:$AGQ$98&lt;&gt;"")*(Data!B110:AGQ110&lt;&gt;""))</f>
        <v>0</v>
      </c>
      <c r="BY95" s="2" cm="1">
        <f t="array" ref="BY95">SUMPRODUCT(--(Data!$B$99:$AGQ$99&lt;&gt;"")*(Data!B110:AGQ110&lt;&gt;""))</f>
        <v>0</v>
      </c>
      <c r="BZ95" s="2" cm="1">
        <f t="array" ref="BZ95">SUMPRODUCT(--(Data!$B$100:$AGQ$100&lt;&gt;"")*(Data!B110:AGQ110&lt;&gt;""))</f>
        <v>0</v>
      </c>
      <c r="CA95" s="2" cm="1">
        <f t="array" ref="CA95">SUMPRODUCT(--(Data!$B$101:$AGQ$101&lt;&gt;"")*(Data!B110:AGQ110&lt;&gt;""))</f>
        <v>9</v>
      </c>
      <c r="CB95" s="2" cm="1">
        <f t="array" ref="CB95">SUMPRODUCT(--(Data!$B$102:$AGQ$102&lt;&gt;"")*(Data!B110:AGQ110&lt;&gt;""))</f>
        <v>0</v>
      </c>
      <c r="CC95" s="2" cm="1">
        <f t="array" ref="CC95">SUMPRODUCT(--(Data!$B$103:$AGQ$103&lt;&gt;"")*(Data!B110:AGQ110&lt;&gt;""))</f>
        <v>0</v>
      </c>
      <c r="CD95" s="2" cm="1">
        <f t="array" ref="CD95">SUMPRODUCT(--(Data!$B$104:$AGQ$104&lt;&gt;"")*(Data!B110:AGQ110&lt;&gt;""))</f>
        <v>0</v>
      </c>
      <c r="CE95" s="2" cm="1">
        <f t="array" ref="CE95">SUMPRODUCT(--(Data!$B$105:$AGQ$105&lt;&gt;"")*(Data!B110:AGQ110&lt;&gt;""))</f>
        <v>0</v>
      </c>
      <c r="CF95" s="2" cm="1">
        <f t="array" ref="CF95">SUMPRODUCT(--(Data!$B$106:$AGQ$106&lt;&gt;"")*(Data!B110:AGQ110&lt;&gt;""))</f>
        <v>9</v>
      </c>
      <c r="CG95" s="2" cm="1">
        <f t="array" ref="CG95">SUMPRODUCT(--(Data!$B$107:$AGQ$107&lt;&gt;"")*(Data!B110:AGQ110&lt;&gt;""))</f>
        <v>9</v>
      </c>
      <c r="CH95" s="2" cm="1">
        <f t="array" ref="CH95">SUMPRODUCT(--(Data!$B$108:$AGQ$108&lt;&gt;"")*(Data!B110:AGQ110&lt;&gt;""))</f>
        <v>9</v>
      </c>
      <c r="CI95" s="2" cm="1">
        <f t="array" ref="CI95">SUMPRODUCT(--(Data!$B$109:$AGQ$109&lt;&gt;"")*(Data!B110:AGQ110&lt;&gt;""))</f>
        <v>9</v>
      </c>
      <c r="CJ95" s="208"/>
      <c r="CK95" s="2" cm="1">
        <f t="array" ref="CK95">SUMPRODUCT(--(Data!$B$111:$AGQ$111&lt;&gt;"")*(Data!B110:AGQ110&lt;&gt;""))</f>
        <v>0</v>
      </c>
      <c r="CL95" s="2" cm="1">
        <f t="array" ref="CL95">SUMPRODUCT(--(Data!$B$112:$AGQ$112&lt;&gt;"")*(Data!B110:AGQ110&lt;&gt;""))</f>
        <v>0</v>
      </c>
      <c r="CM95" s="2" cm="1">
        <f t="array" ref="CM95">SUMPRODUCT(--(Data!$B$113:$AGQ$113&lt;&gt;"")*(Data!B110:AGQ110&lt;&gt;""))</f>
        <v>0</v>
      </c>
      <c r="CN95" s="2" cm="1">
        <f t="array" ref="CN95">SUMPRODUCT(--(Data!$B$114:$AGQ$114&lt;&gt;"")*(Data!B110:AGQ110&lt;&gt;""))</f>
        <v>0</v>
      </c>
      <c r="CO95" s="2" cm="1">
        <f t="array" ref="CO95">SUMPRODUCT(--(Data!$B$115:$AGQ$115&lt;&gt;"")*(Data!B110:AGQ110&lt;&gt;""))</f>
        <v>0</v>
      </c>
      <c r="CP95" s="2" cm="1">
        <f t="array" ref="CP95">SUMPRODUCT(--(Data!$B$116:$AGQ$116&lt;&gt;"")*(Data!B110:AGQ110&lt;&gt;""))</f>
        <v>0</v>
      </c>
      <c r="CQ95" s="2" cm="1">
        <f t="array" ref="CQ95">SUMPRODUCT(--(Data!$B$117:$AGQ$117&lt;&gt;"")*(Data!B110:AGQ110&lt;&gt;""))</f>
        <v>0</v>
      </c>
      <c r="CR95" s="2" cm="1">
        <f t="array" ref="CR95">SUMPRODUCT(--(Data!$B$118:$AGQ$118&lt;&gt;"")*(Data!B110:AGQ110&lt;&gt;""))</f>
        <v>0</v>
      </c>
      <c r="CS95" s="2" cm="1">
        <f t="array" ref="CS95">SUMPRODUCT(--(Data!$B$119:$AGQ$119&lt;&gt;"")*(Data!B110:AGQ110&lt;&gt;""))</f>
        <v>0</v>
      </c>
      <c r="CT95" s="2" cm="1">
        <f t="array" ref="CT95">SUMPRODUCT(--(Data!$B$120:$AGQ$120&lt;&gt;"")*(Data!B110:AGQ110&lt;&gt;""))</f>
        <v>0</v>
      </c>
      <c r="CU95" s="2" cm="1">
        <f t="array" ref="CU95">SUMPRODUCT(--(Data!$B$121:$AGQ$121&lt;&gt;"")*(Data!B110:AGQ110&lt;&gt;""))</f>
        <v>0</v>
      </c>
      <c r="CV95" s="2" cm="1">
        <f t="array" ref="CV95">SUMPRODUCT(--(Data!$B$122:$AGQ$122&lt;&gt;"")*(Data!B110:AGQ110&lt;&gt;""))</f>
        <v>0</v>
      </c>
      <c r="CW95" s="2" cm="1">
        <f t="array" ref="CW95">SUMPRODUCT(--(Data!$B$123:$AGQ$123&lt;&gt;"")*(Data!B110:AGQ110&lt;&gt;""))</f>
        <v>0</v>
      </c>
      <c r="CX95" s="2" cm="1">
        <f t="array" ref="CX95">SUMPRODUCT(--(Data!$B$124:$AGQ$124&lt;&gt;"")*(Data!B110:AGQ110&lt;&gt;""))</f>
        <v>0</v>
      </c>
      <c r="CY95" s="2" cm="1">
        <f t="array" ref="CY95">SUMPRODUCT(--(Data!$B$125:$AGQ$125&lt;&gt;"")*(Data!B110:AGQ110&lt;&gt;""))</f>
        <v>0</v>
      </c>
      <c r="CZ95" s="2" cm="1">
        <f t="array" ref="CZ95">SUMPRODUCT(--(Data!$B$126:$AGQ$126&lt;&gt;"")*(Data!B110:AGQ110&lt;&gt;""))</f>
        <v>0</v>
      </c>
      <c r="DA95" s="2" cm="1">
        <f t="array" ref="DA95">SUMPRODUCT(--(Data!$B$127:$AGQ$127&lt;&gt;"")*(Data!B110:AGQ110&lt;&gt;""))</f>
        <v>0</v>
      </c>
      <c r="DB95" s="2" cm="1">
        <f t="array" ref="DB95">SUMPRODUCT(--(Data!$B$128:$AGQ$128&lt;&gt;"")*(Data!B110:AGQ110&lt;&gt;""))</f>
        <v>0</v>
      </c>
      <c r="DC95" s="2" cm="1">
        <f t="array" ref="DC95">SUMPRODUCT(--(Data!$B$129:$AGQ$129&lt;&gt;"")*(Data!B110:AGQ110&lt;&gt;""))</f>
        <v>0</v>
      </c>
      <c r="DD95" s="2" cm="1">
        <f t="array" ref="DD95">SUMPRODUCT(--(Data!$B$130:$AGQ$130&lt;&gt;"")*(Data!B110:AGQ110&lt;&gt;""))</f>
        <v>0</v>
      </c>
      <c r="DE95" s="2" cm="1">
        <f t="array" ref="DE95">SUMPRODUCT(--(Data!$B$131:$AGQ$131&lt;&gt;"")*(Data!B110:AGQ110&lt;&gt;""))</f>
        <v>0</v>
      </c>
      <c r="DF95" s="2" cm="1">
        <f t="array" ref="DF95">SUMPRODUCT(--(Data!$B$132:$AGQ$132&lt;&gt;"")*(Data!B110:AGQ110&lt;&gt;""))</f>
        <v>0</v>
      </c>
      <c r="DG95" s="2" cm="1">
        <f t="array" ref="DG95">SUMPRODUCT(--(Data!$B$133:$AGQ$133&lt;&gt;"")*(Data!B110:AGQ110&lt;&gt;""))</f>
        <v>0</v>
      </c>
      <c r="DH95" s="2" cm="1">
        <f t="array" ref="DH95">SUMPRODUCT(--(Data!$B$134:$AGQ$134&lt;&gt;"")*(Data!B110:AGQ110&lt;&gt;""))</f>
        <v>0</v>
      </c>
      <c r="DI95" s="2" cm="1">
        <f t="array" ref="DI95">SUMPRODUCT(--(Data!$B$135:$AGQ$135&lt;&gt;"")*(Data!B110:AGQ110&lt;&gt;""))</f>
        <v>0</v>
      </c>
      <c r="DJ95" s="2" cm="1">
        <f t="array" ref="DJ95">SUMPRODUCT(--(Data!$B$136:$AGQ$136&lt;&gt;"")*(Data!B110:AGQ110&lt;&gt;""))</f>
        <v>0</v>
      </c>
      <c r="DK95" s="2" cm="1">
        <f t="array" ref="DK95">SUMPRODUCT(--(Data!$B$137:$AGQ$137&lt;&gt;"")*(Data!B110:AGQ110&lt;&gt;""))</f>
        <v>0</v>
      </c>
      <c r="DL95" s="2" cm="1">
        <f t="array" ref="DL95">SUMPRODUCT(--(Data!$B$138:$AGQ$138&lt;&gt;"")*(Data!B110:AGQ110&lt;&gt;""))</f>
        <v>0</v>
      </c>
      <c r="DM95" s="2" cm="1">
        <f t="array" ref="DM95">SUMPRODUCT(--(Data!$B$139:$AGQ$139&lt;&gt;"")*(Data!B110:AGQ110&lt;&gt;""))</f>
        <v>0</v>
      </c>
      <c r="DN95" s="2" cm="1">
        <f t="array" ref="DN95">SUMPRODUCT(--(Data!$B$140:$AGQ$140&lt;&gt;"")*(Data!B110:AGQ110&lt;&gt;""))</f>
        <v>0</v>
      </c>
      <c r="DO95" s="2" cm="1">
        <f t="array" ref="DO95">SUMPRODUCT(--(Data!$B$141:$AGQ$141&lt;&gt;"")*(Data!B110:AGQ110&lt;&gt;""))</f>
        <v>0</v>
      </c>
      <c r="DP95" s="2" cm="1">
        <f t="array" ref="DP95">SUMPRODUCT(--(Data!$B$142:$AGQ$142&lt;&gt;"")*(Data!B110:AGQ110&lt;&gt;""))</f>
        <v>0</v>
      </c>
      <c r="DQ95" s="2" cm="1">
        <f t="array" ref="DQ95">SUMPRODUCT(--(Data!$B$143:$AGQ$143&lt;&gt;"")*(Data!B110:AGQ110&lt;&gt;""))</f>
        <v>0</v>
      </c>
      <c r="DR95" s="2" cm="1">
        <f t="array" ref="DR95">SUMPRODUCT(--(Data!$B$144:$AGQ$144&lt;&gt;"")*(Data!B110:AGQ110&lt;&gt;""))</f>
        <v>0</v>
      </c>
      <c r="DS95" s="2" cm="1">
        <f t="array" ref="DS95">SUMPRODUCT(--(Data!$B$145:$AGQ$145&lt;&gt;"")*(Data!B110:AGQ110&lt;&gt;""))</f>
        <v>0</v>
      </c>
      <c r="DT95" s="2" cm="1">
        <f t="array" ref="DT95">SUMPRODUCT(--(Data!$B$146:$AGQ$146&lt;&gt;"")*(Data!B110:AGQ110&lt;&gt;""))</f>
        <v>0</v>
      </c>
      <c r="DU95" s="2" cm="1">
        <f t="array" ref="DU95">SUMPRODUCT(--(Data!$B$147:$AGQ$147&lt;&gt;"")*(Data!B110:AGQ110&lt;&gt;""))</f>
        <v>0</v>
      </c>
      <c r="DV95" s="2" cm="1">
        <f t="array" ref="DV95">SUMPRODUCT(--(Data!$B$148:$AGQ$148&lt;&gt;"")*(Data!B110:AGQ110&lt;&gt;""))</f>
        <v>0</v>
      </c>
      <c r="DW95" s="2" cm="1">
        <f t="array" ref="DW95">SUMPRODUCT(--(Data!$B$149:$AGQ$149&lt;&gt;"")*(Data!B110:AGQ110&lt;&gt;""))</f>
        <v>0</v>
      </c>
      <c r="DX95" s="2" cm="1">
        <f t="array" ref="DX95">SUMPRODUCT(--(Data!$B$150:$AGQ$150&lt;&gt;"")*(Data!B110:AGQ110&lt;&gt;""))</f>
        <v>0</v>
      </c>
      <c r="DY95" s="2" cm="1">
        <f t="array" ref="DY95">SUMPRODUCT(--(Data!$B$151:$AGQ$151&lt;&gt;"")*(Data!B110:AGQ110&lt;&gt;""))</f>
        <v>0</v>
      </c>
      <c r="DZ95" s="2" cm="1">
        <f t="array" ref="DZ95">SUMPRODUCT(--(Data!$B$152:$AGQ$152&lt;&gt;"")*(Data!B110:AGQ110&lt;&gt;""))</f>
        <v>0</v>
      </c>
      <c r="EA95" s="2" cm="1">
        <f t="array" ref="EA95">SUMPRODUCT(--(Data!$B$153:$AGQ$153&lt;&gt;"")*(Data!B110:AGQ110&lt;&gt;""))</f>
        <v>0</v>
      </c>
      <c r="EB95" s="2" cm="1">
        <f t="array" ref="EB95">SUMPRODUCT(--(Data!$B$154:$AGQ$154&lt;&gt;"")*(Data!B110:AGQ110&lt;&gt;""))</f>
        <v>0</v>
      </c>
      <c r="EC95" s="2" cm="1">
        <f t="array" ref="EC95">SUMPRODUCT(--(Data!$B$155:$AGQ$155&lt;&gt;"")*(Data!B110:AGQ110&lt;&gt;""))</f>
        <v>0</v>
      </c>
      <c r="ED95" s="2" cm="1">
        <f t="array" ref="ED95">SUMPRODUCT(--(Data!$B$156:$AGQ$156&lt;&gt;"")*(Data!B110:AGQ110&lt;&gt;""))</f>
        <v>0</v>
      </c>
      <c r="EE95" s="2" cm="1">
        <f t="array" ref="EE95">SUMPRODUCT(--(Data!$B$157:$AGQ$157&lt;&gt;"")*(Data!B110:AGQ110&lt;&gt;""))</f>
        <v>0</v>
      </c>
      <c r="EF95" s="2" cm="1">
        <f t="array" ref="EF95">SUMPRODUCT(--(Data!$B$158:$AGQ$158&lt;&gt;"")*(Data!B110:AGQ110&lt;&gt;""))</f>
        <v>0</v>
      </c>
      <c r="EG95" s="2" cm="1">
        <f t="array" ref="EG95">SUMPRODUCT(--(Data!$B$159:$AGQ$159&lt;&gt;"")*(Data!B110:AGQ110&lt;&gt;""))</f>
        <v>0</v>
      </c>
      <c r="EH95" s="2" cm="1">
        <f t="array" ref="EH95">SUMPRODUCT(--(Data!$B$160:$AGQ$160&lt;&gt;"")*(Data!B110:AGQ110&lt;&gt;""))</f>
        <v>0</v>
      </c>
      <c r="EI95" s="2" cm="1">
        <f t="array" ref="EI95">SUMPRODUCT(--(Data!$B$161:$AGQ$161&lt;&gt;"")*(Data!B110:AGQ110&lt;&gt;""))</f>
        <v>0</v>
      </c>
      <c r="EJ95" s="2" cm="1">
        <f t="array" ref="EJ95">SUMPRODUCT(--(Data!$B$162:$AGQ$162&lt;&gt;"")*(Data!B110:AGQ110&lt;&gt;""))</f>
        <v>0</v>
      </c>
      <c r="EK95" s="2" cm="1">
        <f t="array" ref="EK95">SUMPRODUCT(--(Data!$B$163:$AGQ$163&lt;&gt;"")*(Data!B110:AGQ110&lt;&gt;""))</f>
        <v>0</v>
      </c>
      <c r="EL95" s="2" cm="1">
        <f t="array" ref="EL95">SUMPRODUCT(--(Data!$B$164:$AGQ$164&lt;&gt;"")*(Data!B110:AGQ110&lt;&gt;""))</f>
        <v>0</v>
      </c>
      <c r="EM95" s="2" cm="1">
        <f t="array" ref="EM95">SUMPRODUCT(--(Data!$B$165:$AGQ$165&lt;&gt;"")*(Data!B110:AGQ110&lt;&gt;""))</f>
        <v>0</v>
      </c>
      <c r="EN95" s="2" cm="1">
        <f t="array" ref="EN95">SUMPRODUCT(--(Data!$B$166:$AGQ$166&lt;&gt;"")*(Data!B110:AGQ110&lt;&gt;""))</f>
        <v>0</v>
      </c>
      <c r="EU95" s="2" t="str">
        <f t="shared" si="4"/>
        <v>F-LOAM</v>
      </c>
      <c r="EV95" s="2">
        <f t="shared" si="5"/>
        <v>19</v>
      </c>
    </row>
    <row r="96" spans="1:152" x14ac:dyDescent="0.25">
      <c r="A96" s="1" t="str">
        <f>Data!A111</f>
        <v>BALM</v>
      </c>
      <c r="B96" s="12" t="s">
        <v>577</v>
      </c>
      <c r="C96" s="2" cm="1">
        <f t="array" ref="C96">SUMPRODUCT(--(Data!$B$25:$AGQ$25&lt;&gt;"")*(Data!B111:AGQ111&lt;&gt;""))</f>
        <v>0</v>
      </c>
      <c r="D96" s="2" cm="1">
        <f t="array" ref="D96">SUMPRODUCT(--(Data!$B$26:$AGQ$26&lt;&gt;"")*(Data!B111:AGQ111&lt;&gt;""))</f>
        <v>0</v>
      </c>
      <c r="E96" s="2" cm="1">
        <f t="array" ref="E96">SUMPRODUCT(--(Data!$B$27:$AGQ$27&lt;&gt;"")*(Data!B111:AGQ111&lt;&gt;""))</f>
        <v>0</v>
      </c>
      <c r="F96" s="2" cm="1">
        <f t="array" ref="F96">SUMPRODUCT(--(Data!$B$28:$AGQ$28&lt;&gt;"")*(Data!B111:AGQ111&lt;&gt;""))</f>
        <v>0</v>
      </c>
      <c r="G96" s="2" cm="1">
        <f t="array" ref="G96">SUMPRODUCT(--(Data!$B$29:$AGQ$29&lt;&gt;"")*(Data!B111:AGQ111&lt;&gt;""))</f>
        <v>0</v>
      </c>
      <c r="H96" s="2" cm="1">
        <f t="array" ref="H96">SUMPRODUCT(--(Data!$B$30:$AGQ$30&lt;&gt;"")*(Data!B111:AGQ111&lt;&gt;""))</f>
        <v>0</v>
      </c>
      <c r="I96" s="2" cm="1">
        <f t="array" ref="I96">SUMPRODUCT(--(Data!$B$31:$AGQ$31&lt;&gt;"")*(Data!B111:AGQ111&lt;&gt;""))</f>
        <v>0</v>
      </c>
      <c r="J96" s="2" cm="1">
        <f t="array" ref="J96">SUMPRODUCT(--(Data!$B$32:$AGQ$32&lt;&gt;"")*(Data!B111:AGQ111&lt;&gt;""))</f>
        <v>0</v>
      </c>
      <c r="K96" s="2" cm="1">
        <f t="array" ref="K96">SUMPRODUCT(--(Data!$B$33:$AGQ$33&lt;&gt;"")*(Data!B111:AGQ111&lt;&gt;""))</f>
        <v>0</v>
      </c>
      <c r="L96" s="2" cm="1">
        <f t="array" ref="L96">SUMPRODUCT(--(Data!$B$34:$AGQ$34&lt;&gt;"")*(Data!B111:AGQ111&lt;&gt;""))</f>
        <v>0</v>
      </c>
      <c r="M96" s="2" cm="1">
        <f t="array" ref="M96">SUMPRODUCT(--(Data!$B$35:$AGQ$35&lt;&gt;"")*(Data!B111:AGQ111&lt;&gt;""))</f>
        <v>0</v>
      </c>
      <c r="N96" s="2" cm="1">
        <f t="array" ref="N96">SUMPRODUCT(--(Data!$B$36:$AGQ$36&lt;&gt;"")*(Data!B111:AGQ111&lt;&gt;""))</f>
        <v>0</v>
      </c>
      <c r="O96" s="2" cm="1">
        <f t="array" ref="O96">SUMPRODUCT(--(Data!$B$37:$AGQ$37&lt;&gt;"")*(Data!B111:AGQ111&lt;&gt;""))</f>
        <v>0</v>
      </c>
      <c r="P96" s="2" cm="1">
        <f t="array" ref="P96">SUMPRODUCT(--(Data!$B$38:$AGQ$38&lt;&gt;"")*(Data!B111:AGQ111&lt;&gt;""))</f>
        <v>0</v>
      </c>
      <c r="Q96" s="2" cm="1">
        <f t="array" ref="Q96">SUMPRODUCT(--(Data!$B$39:$AGQ$39&lt;&gt;"")*(Data!B111:AGQ111&lt;&gt;""))</f>
        <v>0</v>
      </c>
      <c r="R96" s="2" cm="1">
        <f t="array" ref="R96">SUMPRODUCT(--(Data!$B$40:$AGQ$40&lt;&gt;"")*(Data!B111:AGQ111&lt;&gt;""))</f>
        <v>0</v>
      </c>
      <c r="S96" s="2" cm="1">
        <f t="array" ref="S96">SUMPRODUCT(--(Data!$B$41:$AGQ$41&lt;&gt;"")*(Data!B111:AGQ111&lt;&gt;""))</f>
        <v>0</v>
      </c>
      <c r="T96" s="2" cm="1">
        <f t="array" ref="T96">SUMPRODUCT(--(Data!$B$42:$AGQ$42&lt;&gt;"")*(Data!B111:AGQ111&lt;&gt;""))</f>
        <v>9</v>
      </c>
      <c r="U96" s="2" cm="1">
        <f t="array" ref="U96">SUMPRODUCT(--(Data!$B$43:$AGQ$43&lt;&gt;"")*(Data!B111:AGQ111&lt;&gt;""))</f>
        <v>9</v>
      </c>
      <c r="V96" s="2" cm="1">
        <f t="array" ref="V96">SUMPRODUCT(--(Data!$B$44:$AGQ$44&lt;&gt;"")*(Data!B111:AGQ111&lt;&gt;""))</f>
        <v>0</v>
      </c>
      <c r="W96" s="2" cm="1">
        <f t="array" ref="W96">SUMPRODUCT(--(Data!$B$45:$AGQ$45&lt;&gt;"")*(Data!B111:AGQ111&lt;&gt;""))</f>
        <v>0</v>
      </c>
      <c r="X96" s="2" cm="1">
        <f t="array" ref="X96">SUMPRODUCT(--(Data!$B$46:$AGQ$46&lt;&gt;"")*(Data!B111:AGQ111&lt;&gt;""))</f>
        <v>0</v>
      </c>
      <c r="Y96" s="2" cm="1">
        <f t="array" ref="Y96">SUMPRODUCT(--(Data!$B$47:$AGQ$47&lt;&gt;"")*(Data!B111:AGQ111&lt;&gt;""))</f>
        <v>9</v>
      </c>
      <c r="Z96" s="2" cm="1">
        <f t="array" ref="Z96">SUMPRODUCT(--(Data!$B$48:$AGQ$48&lt;&gt;"")*(Data!B111:AGQ111&lt;&gt;""))</f>
        <v>0</v>
      </c>
      <c r="AA96" s="2" cm="1">
        <f t="array" ref="AA96">SUMPRODUCT(--(Data!$B$49:$AGQ$49&lt;&gt;"")*(Data!B111:AGQ111&lt;&gt;""))</f>
        <v>0</v>
      </c>
      <c r="AB96" s="2" cm="1">
        <f t="array" ref="AB96">SUMPRODUCT(--(Data!$B$50:$AGQ$50&lt;&gt;"")*(Data!B111:AGQ111&lt;&gt;""))</f>
        <v>0</v>
      </c>
      <c r="AC96" s="2" cm="1">
        <f t="array" ref="AC96">SUMPRODUCT(--(Data!$B$51:$AGQ$51&lt;&gt;"")*(Data!B111:AGQ111&lt;&gt;""))</f>
        <v>0</v>
      </c>
      <c r="AD96" s="2" cm="1">
        <f t="array" ref="AD96">SUMPRODUCT(--(Data!$B$52:$AGQ$52&lt;&gt;"")*(Data!B111:AGQ111&lt;&gt;""))</f>
        <v>0</v>
      </c>
      <c r="AE96" s="2" cm="1">
        <f t="array" ref="AE96">SUMPRODUCT(--(Data!$B$53:$AGQ$53&lt;&gt;"")*(Data!B111:AGQ111&lt;&gt;""))</f>
        <v>0</v>
      </c>
      <c r="AF96" s="2" cm="1">
        <f t="array" ref="AF96">SUMPRODUCT(--(Data!$B$54:$AGQ$54&lt;&gt;"")*(Data!B111:AGQ111&lt;&gt;""))</f>
        <v>0</v>
      </c>
      <c r="AG96" s="2" cm="1">
        <f t="array" ref="AG96">SUMPRODUCT(--(Data!$B$55:$AGQ$55&lt;&gt;"")*(Data!B111:AGQ111&lt;&gt;""))</f>
        <v>0</v>
      </c>
      <c r="AH96" s="2" cm="1">
        <f t="array" ref="AH96">SUMPRODUCT(--(Data!$B$56:$AGQ$56&lt;&gt;"")*(Data!B111:AGQ111&lt;&gt;""))</f>
        <v>0</v>
      </c>
      <c r="AI96" s="2" cm="1">
        <f t="array" ref="AI96">SUMPRODUCT(--(Data!$B$57:$AGQ$57&lt;&gt;"")*(Data!B111:AGQ111&lt;&gt;""))</f>
        <v>11</v>
      </c>
      <c r="AJ96" s="2" cm="1">
        <f t="array" ref="AJ96">SUMPRODUCT(--(Data!$B$58:$AGQ$58&lt;&gt;"")*(Data!B111:AGQ111&lt;&gt;""))</f>
        <v>0</v>
      </c>
      <c r="AK96" s="2" cm="1">
        <f t="array" ref="AK96">SUMPRODUCT(--(Data!$B$59:$AGQ$59&lt;&gt;"")*(Data!B111:AGQ111&lt;&gt;""))</f>
        <v>0</v>
      </c>
      <c r="AL96" s="2" cm="1">
        <f t="array" ref="AL96">SUMPRODUCT(--(Data!$B$60:$AGQ$60&lt;&gt;"")*(Data!B111:AGQ111&lt;&gt;""))</f>
        <v>0</v>
      </c>
      <c r="AM96" s="2" cm="1">
        <f t="array" ref="AM96">SUMPRODUCT(--(Data!$B$61:$AGQ$61&lt;&gt;"")*(Data!B111:AGQ111&lt;&gt;""))</f>
        <v>0</v>
      </c>
      <c r="AN96" s="2" cm="1">
        <f t="array" ref="AN96">SUMPRODUCT(--(Data!$B$62:$AGQ$62&lt;&gt;"")*(Data!B111:AGQ111&lt;&gt;""))</f>
        <v>0</v>
      </c>
      <c r="AO96" s="2" cm="1">
        <f t="array" ref="AO96">SUMPRODUCT(--(Data!$B$63:$AGQ$63&lt;&gt;"")*(Data!B111:AGQ111&lt;&gt;""))</f>
        <v>0</v>
      </c>
      <c r="AP96" s="2" cm="1">
        <f t="array" ref="AP96">SUMPRODUCT(--(Data!$B$64:$AGQ$64&lt;&gt;"")*(Data!B111:AGQ111&lt;&gt;""))</f>
        <v>0</v>
      </c>
      <c r="AQ96" s="2" cm="1">
        <f t="array" ref="AQ96">SUMPRODUCT(--(Data!$B$65:$AGQ$65&lt;&gt;"")*(Data!B111:AGQ111&lt;&gt;""))</f>
        <v>0</v>
      </c>
      <c r="AR96" s="2" cm="1">
        <f t="array" ref="AR96">SUMPRODUCT(--(Data!$B$66:$AGQ$66&lt;&gt;"")*(Data!B111:AGQ111&lt;&gt;""))</f>
        <v>0</v>
      </c>
      <c r="AS96" s="2" cm="1">
        <f t="array" ref="AS96">SUMPRODUCT(--(Data!$B$67:$AGQ$67&lt;&gt;"")*(Data!B111:AGQ111&lt;&gt;""))</f>
        <v>0</v>
      </c>
      <c r="AT96" s="2" cm="1">
        <f t="array" ref="AT96">SUMPRODUCT(--(Data!$B$68:$AGQ$68&lt;&gt;"")*(Data!B111:AGQ111&lt;&gt;""))</f>
        <v>0</v>
      </c>
      <c r="AU96" s="2" cm="1">
        <f t="array" ref="AU96">SUMPRODUCT(--(Data!$B$69:$AGQ$69&lt;&gt;"")*(Data!B111:AGQ111&lt;&gt;""))</f>
        <v>0</v>
      </c>
      <c r="AV96" s="2" cm="1">
        <f t="array" ref="AV96">SUMPRODUCT(--(Data!$B$70:$AGQ$70&lt;&gt;"")*(Data!B111:AGQ111&lt;&gt;""))</f>
        <v>0</v>
      </c>
      <c r="AW96" s="2" cm="1">
        <f t="array" ref="AW96">SUMPRODUCT(--(Data!$B$71:$AGQ$71&lt;&gt;"")*(Data!B111:AGQ111&lt;&gt;""))</f>
        <v>0</v>
      </c>
      <c r="AX96" s="2" cm="1">
        <f t="array" ref="AX96">SUMPRODUCT(--(Data!$B$72:$AGQ$72&lt;&gt;"")*(Data!B111:AGQ111&lt;&gt;""))</f>
        <v>9</v>
      </c>
      <c r="AY96" s="2" cm="1">
        <f t="array" ref="AY96">SUMPRODUCT(--(Data!$B$73:$AGQ$73&lt;&gt;"")*(Data!B111:AGQ111&lt;&gt;""))</f>
        <v>0</v>
      </c>
      <c r="AZ96" s="2" cm="1">
        <f t="array" ref="AZ96">SUMPRODUCT(--(Data!$B$74:$AGQ$74&lt;&gt;"")*(Data!B111:AGQ111&lt;&gt;""))</f>
        <v>0</v>
      </c>
      <c r="BA96" s="2" cm="1">
        <f t="array" ref="BA96">SUMPRODUCT(--(Data!$B$75:$AGQ$75&lt;&gt;"")*(Data!B111:AGQ111&lt;&gt;""))</f>
        <v>0</v>
      </c>
      <c r="BB96" s="2" cm="1">
        <f t="array" ref="BB96">SUMPRODUCT(--(Data!$B$76:$AGQ$76&lt;&gt;"")*(Data!B111:AGQ111&lt;&gt;""))</f>
        <v>0</v>
      </c>
      <c r="BC96" s="2" cm="1">
        <f t="array" ref="BC96">SUMPRODUCT(--(Data!$B$77:$AGQ$77&lt;&gt;"")*(Data!B111:AGQ111&lt;&gt;""))</f>
        <v>0</v>
      </c>
      <c r="BD96" s="2" cm="1">
        <f t="array" ref="BD96">SUMPRODUCT(--(Data!$B$78:$AGQ$78&lt;&gt;"")*(Data!B111:AGQ111&lt;&gt;""))</f>
        <v>0</v>
      </c>
      <c r="BE96" s="2" cm="1">
        <f t="array" ref="BE96">SUMPRODUCT(--(Data!$B$79:$AGQ$79&lt;&gt;"")*(Data!B111:AGQ111&lt;&gt;""))</f>
        <v>0</v>
      </c>
      <c r="BF96" s="2" cm="1">
        <f t="array" ref="BF96">SUMPRODUCT(--(Data!$B$80:$AGQ$80&lt;&gt;"")*(Data!B111:AGQ111&lt;&gt;""))</f>
        <v>0</v>
      </c>
      <c r="BG96" s="2" cm="1">
        <f t="array" ref="BG96">SUMPRODUCT(--(Data!$B$81:$AGQ$81&lt;&gt;"")*(Data!B111:AGQ111&lt;&gt;""))</f>
        <v>0</v>
      </c>
      <c r="BH96" s="2" cm="1">
        <f t="array" ref="BH96">SUMPRODUCT(--(Data!$B$82:$AGQ$82&lt;&gt;"")*(Data!B111:AGQ111&lt;&gt;""))</f>
        <v>0</v>
      </c>
      <c r="BI96" s="2" cm="1">
        <f t="array" ref="BI96">SUMPRODUCT(--(Data!$B$83:$AGQ$83&lt;&gt;"")*(Data!B111:AGQ111&lt;&gt;""))</f>
        <v>0</v>
      </c>
      <c r="BJ96" s="2" cm="1">
        <f t="array" ref="BJ96">SUMPRODUCT(--(Data!$B$84:$AGQ$84&lt;&gt;"")*(Data!B111:AGQ111&lt;&gt;""))</f>
        <v>0</v>
      </c>
      <c r="BK96" s="2" cm="1">
        <f t="array" ref="BK96">SUMPRODUCT(--(Data!$B$85:$AGQ$85&lt;&gt;"")*(Data!B111:AGQ111&lt;&gt;""))</f>
        <v>0</v>
      </c>
      <c r="BL96" s="2" cm="1">
        <f t="array" ref="BL96">SUMPRODUCT(--(Data!$B$86:$AGQ$86&lt;&gt;"")*(Data!B111:AGQ111&lt;&gt;""))</f>
        <v>0</v>
      </c>
      <c r="BM96" s="2" cm="1">
        <f t="array" ref="BM96">SUMPRODUCT(--(Data!$B$87:$AGQ$87&lt;&gt;"")*(Data!B111:AGQ111&lt;&gt;""))</f>
        <v>0</v>
      </c>
      <c r="BN96" s="2" cm="1">
        <f t="array" ref="BN96">SUMPRODUCT(--(Data!$B$88:$AGQ$88&lt;&gt;"")*(Data!B111:AGQ111&lt;&gt;""))</f>
        <v>0</v>
      </c>
      <c r="BO96" s="2" cm="1">
        <f t="array" ref="BO96">SUMPRODUCT(--(Data!$B$89:$AGQ$89&lt;&gt;"")*(Data!B111:AGQ111&lt;&gt;""))</f>
        <v>0</v>
      </c>
      <c r="BP96" s="2" cm="1">
        <f t="array" ref="BP96">SUMPRODUCT(--(Data!$B$90:$AGQ$90&lt;&gt;"")*(Data!B111:AGQ111&lt;&gt;""))</f>
        <v>0</v>
      </c>
      <c r="BQ96" s="2" cm="1">
        <f t="array" ref="BQ96">SUMPRODUCT(--(Data!$B$91:$AGQ$91&lt;&gt;"")*(Data!B111:AGQ111&lt;&gt;""))</f>
        <v>0</v>
      </c>
      <c r="BR96" s="2" cm="1">
        <f t="array" ref="BR96">SUMPRODUCT(--(Data!$B$92:$AGQ$92&lt;&gt;"")*(Data!B111:AGQ111&lt;&gt;""))</f>
        <v>0</v>
      </c>
      <c r="BS96" s="2" cm="1">
        <f t="array" ref="BS96">SUMPRODUCT(--(Data!$B$93:$AGQ$93&lt;&gt;"")*(Data!B111:AGQ111&lt;&gt;""))</f>
        <v>0</v>
      </c>
      <c r="BT96" s="2" cm="1">
        <f t="array" ref="BT96">SUMPRODUCT(--(Data!$B$94:$AGQ$94&lt;&gt;"")*(Data!B111:AGQ111&lt;&gt;""))</f>
        <v>0</v>
      </c>
      <c r="BU96" s="2" cm="1">
        <f t="array" ref="BU96">SUMPRODUCT(--(Data!$B$95:$AGQ$95&lt;&gt;"")*(Data!B111:AGQ111&lt;&gt;""))</f>
        <v>0</v>
      </c>
      <c r="BV96" s="2" cm="1">
        <f t="array" ref="BV96">SUMPRODUCT(--(Data!$B$96:$AGQ$96&lt;&gt;"")*(Data!B111:AGQ111&lt;&gt;""))</f>
        <v>0</v>
      </c>
      <c r="BW96" s="2" cm="1">
        <f t="array" ref="BW96">SUMPRODUCT(--(Data!$B$97:$AGQ$97&lt;&gt;"")*(Data!B111:AGQ111&lt;&gt;""))</f>
        <v>0</v>
      </c>
      <c r="BX96" s="2" cm="1">
        <f t="array" ref="BX96">SUMPRODUCT(--(Data!$B$98:$AGQ$98&lt;&gt;"")*(Data!B111:AGQ111&lt;&gt;""))</f>
        <v>0</v>
      </c>
      <c r="BY96" s="2" cm="1">
        <f t="array" ref="BY96">SUMPRODUCT(--(Data!$B$99:$AGQ$99&lt;&gt;"")*(Data!B111:AGQ111&lt;&gt;""))</f>
        <v>0</v>
      </c>
      <c r="BZ96" s="2" cm="1">
        <f t="array" ref="BZ96">SUMPRODUCT(--(Data!$B$100:$AGQ$100&lt;&gt;"")*(Data!B111:AGQ111&lt;&gt;""))</f>
        <v>0</v>
      </c>
      <c r="CA96" s="2" cm="1">
        <f t="array" ref="CA96">SUMPRODUCT(--(Data!$B$101:$AGQ$101&lt;&gt;"")*(Data!B111:AGQ111&lt;&gt;""))</f>
        <v>11</v>
      </c>
      <c r="CB96" s="2" cm="1">
        <f t="array" ref="CB96">SUMPRODUCT(--(Data!$B$102:$AGQ$102&lt;&gt;"")*(Data!B111:AGQ111&lt;&gt;""))</f>
        <v>0</v>
      </c>
      <c r="CC96" s="2" cm="1">
        <f t="array" ref="CC96">SUMPRODUCT(--(Data!$B$103:$AGQ$103&lt;&gt;"")*(Data!B111:AGQ111&lt;&gt;""))</f>
        <v>0</v>
      </c>
      <c r="CD96" s="2" cm="1">
        <f t="array" ref="CD96">SUMPRODUCT(--(Data!$B$104:$AGQ$104&lt;&gt;"")*(Data!B111:AGQ111&lt;&gt;""))</f>
        <v>0</v>
      </c>
      <c r="CE96" s="2" cm="1">
        <f t="array" ref="CE96">SUMPRODUCT(--(Data!$B$105:$AGQ$105&lt;&gt;"")*(Data!B111:AGQ111&lt;&gt;""))</f>
        <v>0</v>
      </c>
      <c r="CF96" s="2" cm="1">
        <f t="array" ref="CF96">SUMPRODUCT(--(Data!$B$106:$AGQ$106&lt;&gt;"")*(Data!B111:AGQ111&lt;&gt;""))</f>
        <v>0</v>
      </c>
      <c r="CG96" s="2" cm="1">
        <f t="array" ref="CG96">SUMPRODUCT(--(Data!$B$107:$AGQ$107&lt;&gt;"")*(Data!B111:AGQ111&lt;&gt;""))</f>
        <v>0</v>
      </c>
      <c r="CH96" s="2" cm="1">
        <f t="array" ref="CH96">SUMPRODUCT(--(Data!$B$108:$AGQ$108&lt;&gt;"")*(Data!B111:AGQ111&lt;&gt;""))</f>
        <v>0</v>
      </c>
      <c r="CI96" s="2" cm="1">
        <f t="array" ref="CI96">SUMPRODUCT(--(Data!$B$109:$AGQ$109&lt;&gt;"")*(Data!B111:AGQ111&lt;&gt;""))</f>
        <v>0</v>
      </c>
      <c r="CJ96" s="2" cm="1">
        <f t="array" ref="CJ96">SUMPRODUCT(--(Data!$B$110:$AGQ$110&lt;&gt;"")*(Data!B111:AGQ111&lt;&gt;""))</f>
        <v>0</v>
      </c>
      <c r="CK96" s="208"/>
      <c r="CL96" s="2" cm="1">
        <f t="array" ref="CL96">SUMPRODUCT(--(Data!$B$112:$AGQ$112&lt;&gt;"")*(Data!B111:AGQ111&lt;&gt;""))</f>
        <v>12</v>
      </c>
      <c r="CM96" s="2" cm="1">
        <f t="array" ref="CM96">SUMPRODUCT(--(Data!$B$113:$AGQ$113&lt;&gt;"")*(Data!B111:AGQ111&lt;&gt;""))</f>
        <v>1</v>
      </c>
      <c r="CN96" s="2" cm="1">
        <f t="array" ref="CN96">SUMPRODUCT(--(Data!$B$114:$AGQ$114&lt;&gt;"")*(Data!B111:AGQ111&lt;&gt;""))</f>
        <v>0</v>
      </c>
      <c r="CO96" s="2" cm="1">
        <f t="array" ref="CO96">SUMPRODUCT(--(Data!$B$115:$AGQ$115&lt;&gt;"")*(Data!B111:AGQ111&lt;&gt;""))</f>
        <v>0</v>
      </c>
      <c r="CP96" s="2" cm="1">
        <f t="array" ref="CP96">SUMPRODUCT(--(Data!$B$116:$AGQ$116&lt;&gt;"")*(Data!B111:AGQ111&lt;&gt;""))</f>
        <v>0</v>
      </c>
      <c r="CQ96" s="2" cm="1">
        <f t="array" ref="CQ96">SUMPRODUCT(--(Data!$B$117:$AGQ$117&lt;&gt;"")*(Data!B111:AGQ111&lt;&gt;""))</f>
        <v>0</v>
      </c>
      <c r="CR96" s="2" cm="1">
        <f t="array" ref="CR96">SUMPRODUCT(--(Data!$B$118:$AGQ$118&lt;&gt;"")*(Data!B111:AGQ111&lt;&gt;""))</f>
        <v>0</v>
      </c>
      <c r="CS96" s="2" cm="1">
        <f t="array" ref="CS96">SUMPRODUCT(--(Data!$B$119:$AGQ$119&lt;&gt;"")*(Data!B111:AGQ111&lt;&gt;""))</f>
        <v>0</v>
      </c>
      <c r="CT96" s="2" cm="1">
        <f t="array" ref="CT96">SUMPRODUCT(--(Data!$B$120:$AGQ$120&lt;&gt;"")*(Data!B111:AGQ111&lt;&gt;""))</f>
        <v>0</v>
      </c>
      <c r="CU96" s="2" cm="1">
        <f t="array" ref="CU96">SUMPRODUCT(--(Data!$B$121:$AGQ$121&lt;&gt;"")*(Data!B111:AGQ111&lt;&gt;""))</f>
        <v>0</v>
      </c>
      <c r="CV96" s="2" cm="1">
        <f t="array" ref="CV96">SUMPRODUCT(--(Data!$B$122:$AGQ$122&lt;&gt;"")*(Data!B111:AGQ111&lt;&gt;""))</f>
        <v>0</v>
      </c>
      <c r="CW96" s="2" cm="1">
        <f t="array" ref="CW96">SUMPRODUCT(--(Data!$B$123:$AGQ$123&lt;&gt;"")*(Data!B111:AGQ111&lt;&gt;""))</f>
        <v>0</v>
      </c>
      <c r="CX96" s="2" cm="1">
        <f t="array" ref="CX96">SUMPRODUCT(--(Data!$B$124:$AGQ$124&lt;&gt;"")*(Data!B111:AGQ111&lt;&gt;""))</f>
        <v>0</v>
      </c>
      <c r="CY96" s="2" cm="1">
        <f t="array" ref="CY96">SUMPRODUCT(--(Data!$B$125:$AGQ$125&lt;&gt;"")*(Data!B111:AGQ111&lt;&gt;""))</f>
        <v>0</v>
      </c>
      <c r="CZ96" s="2" cm="1">
        <f t="array" ref="CZ96">SUMPRODUCT(--(Data!$B$126:$AGQ$126&lt;&gt;"")*(Data!B111:AGQ111&lt;&gt;""))</f>
        <v>0</v>
      </c>
      <c r="DA96" s="2" cm="1">
        <f t="array" ref="DA96">SUMPRODUCT(--(Data!$B$127:$AGQ$127&lt;&gt;"")*(Data!B111:AGQ111&lt;&gt;""))</f>
        <v>0</v>
      </c>
      <c r="DB96" s="2" cm="1">
        <f t="array" ref="DB96">SUMPRODUCT(--(Data!$B$128:$AGQ$128&lt;&gt;"")*(Data!B111:AGQ111&lt;&gt;""))</f>
        <v>0</v>
      </c>
      <c r="DC96" s="2" cm="1">
        <f t="array" ref="DC96">SUMPRODUCT(--(Data!$B$129:$AGQ$129&lt;&gt;"")*(Data!B111:AGQ111&lt;&gt;""))</f>
        <v>0</v>
      </c>
      <c r="DD96" s="2" cm="1">
        <f t="array" ref="DD96">SUMPRODUCT(--(Data!$B$130:$AGQ$130&lt;&gt;"")*(Data!B111:AGQ111&lt;&gt;""))</f>
        <v>0</v>
      </c>
      <c r="DE96" s="2" cm="1">
        <f t="array" ref="DE96">SUMPRODUCT(--(Data!$B$131:$AGQ$131&lt;&gt;"")*(Data!B111:AGQ111&lt;&gt;""))</f>
        <v>9</v>
      </c>
      <c r="DF96" s="2" cm="1">
        <f t="array" ref="DF96">SUMPRODUCT(--(Data!$B$132:$AGQ$132&lt;&gt;"")*(Data!B111:AGQ111&lt;&gt;""))</f>
        <v>9</v>
      </c>
      <c r="DG96" s="2" cm="1">
        <f t="array" ref="DG96">SUMPRODUCT(--(Data!$B$133:$AGQ$133&lt;&gt;"")*(Data!B111:AGQ111&lt;&gt;""))</f>
        <v>0</v>
      </c>
      <c r="DH96" s="2" cm="1">
        <f t="array" ref="DH96">SUMPRODUCT(--(Data!$B$134:$AGQ$134&lt;&gt;"")*(Data!B111:AGQ111&lt;&gt;""))</f>
        <v>0</v>
      </c>
      <c r="DI96" s="2" cm="1">
        <f t="array" ref="DI96">SUMPRODUCT(--(Data!$B$135:$AGQ$135&lt;&gt;"")*(Data!B111:AGQ111&lt;&gt;""))</f>
        <v>0</v>
      </c>
      <c r="DJ96" s="2" cm="1">
        <f t="array" ref="DJ96">SUMPRODUCT(--(Data!$B$136:$AGQ$136&lt;&gt;"")*(Data!B111:AGQ111&lt;&gt;""))</f>
        <v>0</v>
      </c>
      <c r="DK96" s="2" cm="1">
        <f t="array" ref="DK96">SUMPRODUCT(--(Data!$B$137:$AGQ$137&lt;&gt;"")*(Data!B111:AGQ111&lt;&gt;""))</f>
        <v>0</v>
      </c>
      <c r="DL96" s="2" cm="1">
        <f t="array" ref="DL96">SUMPRODUCT(--(Data!$B$138:$AGQ$138&lt;&gt;"")*(Data!B111:AGQ111&lt;&gt;""))</f>
        <v>0</v>
      </c>
      <c r="DM96" s="2" cm="1">
        <f t="array" ref="DM96">SUMPRODUCT(--(Data!$B$139:$AGQ$139&lt;&gt;"")*(Data!B111:AGQ111&lt;&gt;""))</f>
        <v>0</v>
      </c>
      <c r="DN96" s="2" cm="1">
        <f t="array" ref="DN96">SUMPRODUCT(--(Data!$B$140:$AGQ$140&lt;&gt;"")*(Data!B111:AGQ111&lt;&gt;""))</f>
        <v>0</v>
      </c>
      <c r="DO96" s="2" cm="1">
        <f t="array" ref="DO96">SUMPRODUCT(--(Data!$B$141:$AGQ$141&lt;&gt;"")*(Data!B111:AGQ111&lt;&gt;""))</f>
        <v>0</v>
      </c>
      <c r="DP96" s="2" cm="1">
        <f t="array" ref="DP96">SUMPRODUCT(--(Data!$B$142:$AGQ$142&lt;&gt;"")*(Data!B111:AGQ111&lt;&gt;""))</f>
        <v>0</v>
      </c>
      <c r="DQ96" s="2" cm="1">
        <f t="array" ref="DQ96">SUMPRODUCT(--(Data!$B$143:$AGQ$143&lt;&gt;"")*(Data!B111:AGQ111&lt;&gt;""))</f>
        <v>0</v>
      </c>
      <c r="DR96" s="2" cm="1">
        <f t="array" ref="DR96">SUMPRODUCT(--(Data!$B$144:$AGQ$144&lt;&gt;"")*(Data!B111:AGQ111&lt;&gt;""))</f>
        <v>0</v>
      </c>
      <c r="DS96" s="2" cm="1">
        <f t="array" ref="DS96">SUMPRODUCT(--(Data!$B$145:$AGQ$145&lt;&gt;"")*(Data!B111:AGQ111&lt;&gt;""))</f>
        <v>0</v>
      </c>
      <c r="DT96" s="2" cm="1">
        <f t="array" ref="DT96">SUMPRODUCT(--(Data!$B$146:$AGQ$146&lt;&gt;"")*(Data!B111:AGQ111&lt;&gt;""))</f>
        <v>0</v>
      </c>
      <c r="DU96" s="2" cm="1">
        <f t="array" ref="DU96">SUMPRODUCT(--(Data!$B$147:$AGQ$147&lt;&gt;"")*(Data!B111:AGQ111&lt;&gt;""))</f>
        <v>0</v>
      </c>
      <c r="DV96" s="2" cm="1">
        <f t="array" ref="DV96">SUMPRODUCT(--(Data!$B$148:$AGQ$148&lt;&gt;"")*(Data!B111:AGQ111&lt;&gt;""))</f>
        <v>0</v>
      </c>
      <c r="DW96" s="2" cm="1">
        <f t="array" ref="DW96">SUMPRODUCT(--(Data!$B$149:$AGQ$149&lt;&gt;"")*(Data!B111:AGQ111&lt;&gt;""))</f>
        <v>0</v>
      </c>
      <c r="DX96" s="2" cm="1">
        <f t="array" ref="DX96">SUMPRODUCT(--(Data!$B$150:$AGQ$150&lt;&gt;"")*(Data!B111:AGQ111&lt;&gt;""))</f>
        <v>0</v>
      </c>
      <c r="DY96" s="2" cm="1">
        <f t="array" ref="DY96">SUMPRODUCT(--(Data!$B$151:$AGQ$151&lt;&gt;"")*(Data!B111:AGQ111&lt;&gt;""))</f>
        <v>0</v>
      </c>
      <c r="DZ96" s="2" cm="1">
        <f t="array" ref="DZ96">SUMPRODUCT(--(Data!$B$152:$AGQ$152&lt;&gt;"")*(Data!B111:AGQ111&lt;&gt;""))</f>
        <v>0</v>
      </c>
      <c r="EA96" s="2" cm="1">
        <f t="array" ref="EA96">SUMPRODUCT(--(Data!$B$153:$AGQ$153&lt;&gt;"")*(Data!B111:AGQ111&lt;&gt;""))</f>
        <v>0</v>
      </c>
      <c r="EB96" s="2" cm="1">
        <f t="array" ref="EB96">SUMPRODUCT(--(Data!$B$154:$AGQ$154&lt;&gt;"")*(Data!B111:AGQ111&lt;&gt;""))</f>
        <v>0</v>
      </c>
      <c r="EC96" s="2" cm="1">
        <f t="array" ref="EC96">SUMPRODUCT(--(Data!$B$155:$AGQ$155&lt;&gt;"")*(Data!B111:AGQ111&lt;&gt;""))</f>
        <v>9</v>
      </c>
      <c r="ED96" s="2" cm="1">
        <f t="array" ref="ED96">SUMPRODUCT(--(Data!$B$156:$AGQ$156&lt;&gt;"")*(Data!B111:AGQ111&lt;&gt;""))</f>
        <v>0</v>
      </c>
      <c r="EE96" s="2" cm="1">
        <f t="array" ref="EE96">SUMPRODUCT(--(Data!$B$157:$AGQ$157&lt;&gt;"")*(Data!B111:AGQ111&lt;&gt;""))</f>
        <v>0</v>
      </c>
      <c r="EF96" s="2" cm="1">
        <f t="array" ref="EF96">SUMPRODUCT(--(Data!$B$158:$AGQ$158&lt;&gt;"")*(Data!B111:AGQ111&lt;&gt;""))</f>
        <v>0</v>
      </c>
      <c r="EG96" s="2" cm="1">
        <f t="array" ref="EG96">SUMPRODUCT(--(Data!$B$159:$AGQ$159&lt;&gt;"")*(Data!B111:AGQ111&lt;&gt;""))</f>
        <v>0</v>
      </c>
      <c r="EH96" s="2" cm="1">
        <f t="array" ref="EH96">SUMPRODUCT(--(Data!$B$160:$AGQ$160&lt;&gt;"")*(Data!B111:AGQ111&lt;&gt;""))</f>
        <v>0</v>
      </c>
      <c r="EI96" s="2" cm="1">
        <f t="array" ref="EI96">SUMPRODUCT(--(Data!$B$161:$AGQ$161&lt;&gt;"")*(Data!B111:AGQ111&lt;&gt;""))</f>
        <v>0</v>
      </c>
      <c r="EJ96" s="2" cm="1">
        <f t="array" ref="EJ96">SUMPRODUCT(--(Data!$B$162:$AGQ$162&lt;&gt;"")*(Data!B111:AGQ111&lt;&gt;""))</f>
        <v>0</v>
      </c>
      <c r="EK96" s="2" cm="1">
        <f t="array" ref="EK96">SUMPRODUCT(--(Data!$B$163:$AGQ$163&lt;&gt;"")*(Data!B111:AGQ111&lt;&gt;""))</f>
        <v>0</v>
      </c>
      <c r="EL96" s="2" cm="1">
        <f t="array" ref="EL96">SUMPRODUCT(--(Data!$B$164:$AGQ$164&lt;&gt;"")*(Data!B111:AGQ111&lt;&gt;""))</f>
        <v>0</v>
      </c>
      <c r="EM96" s="2" cm="1">
        <f t="array" ref="EM96">SUMPRODUCT(--(Data!$B$165:$AGQ$165&lt;&gt;"")*(Data!B111:AGQ111&lt;&gt;""))</f>
        <v>0</v>
      </c>
      <c r="EN96" s="2" cm="1">
        <f t="array" ref="EN96">SUMPRODUCT(--(Data!$B$166:$AGQ$166&lt;&gt;"")*(Data!B111:AGQ111&lt;&gt;""))</f>
        <v>0</v>
      </c>
      <c r="EU96" s="2" t="str">
        <f t="shared" si="4"/>
        <v>LeGO-LOAM-BOR</v>
      </c>
      <c r="EV96" s="2">
        <f t="shared" si="5"/>
        <v>9</v>
      </c>
    </row>
    <row r="97" spans="1:152" x14ac:dyDescent="0.25">
      <c r="A97" s="1" t="str">
        <f>Data!A112</f>
        <v>MULLS</v>
      </c>
      <c r="B97" s="12" t="s">
        <v>578</v>
      </c>
      <c r="C97" s="2" cm="1">
        <f t="array" ref="C97">SUMPRODUCT(--(Data!$B$25:$AGQ$25&lt;&gt;"")*(Data!B112:AGQ112&lt;&gt;""))</f>
        <v>0</v>
      </c>
      <c r="D97" s="2" cm="1">
        <f t="array" ref="D97">SUMPRODUCT(--(Data!$B$26:$AGQ$26&lt;&gt;"")*(Data!B112:AGQ112&lt;&gt;""))</f>
        <v>0</v>
      </c>
      <c r="E97" s="2" cm="1">
        <f t="array" ref="E97">SUMPRODUCT(--(Data!$B$27:$AGQ$27&lt;&gt;"")*(Data!B112:AGQ112&lt;&gt;""))</f>
        <v>0</v>
      </c>
      <c r="F97" s="2" cm="1">
        <f t="array" ref="F97">SUMPRODUCT(--(Data!$B$28:$AGQ$28&lt;&gt;"")*(Data!B112:AGQ112&lt;&gt;""))</f>
        <v>0</v>
      </c>
      <c r="G97" s="2" cm="1">
        <f t="array" ref="G97">SUMPRODUCT(--(Data!$B$29:$AGQ$29&lt;&gt;"")*(Data!B112:AGQ112&lt;&gt;""))</f>
        <v>0</v>
      </c>
      <c r="H97" s="2" cm="1">
        <f t="array" ref="H97">SUMPRODUCT(--(Data!$B$30:$AGQ$30&lt;&gt;"")*(Data!B112:AGQ112&lt;&gt;""))</f>
        <v>0</v>
      </c>
      <c r="I97" s="2" cm="1">
        <f t="array" ref="I97">SUMPRODUCT(--(Data!$B$31:$AGQ$31&lt;&gt;"")*(Data!B112:AGQ112&lt;&gt;""))</f>
        <v>0</v>
      </c>
      <c r="J97" s="2" cm="1">
        <f t="array" ref="J97">SUMPRODUCT(--(Data!$B$32:$AGQ$32&lt;&gt;"")*(Data!B112:AGQ112&lt;&gt;""))</f>
        <v>0</v>
      </c>
      <c r="K97" s="2" cm="1">
        <f t="array" ref="K97">SUMPRODUCT(--(Data!$B$33:$AGQ$33&lt;&gt;"")*(Data!B112:AGQ112&lt;&gt;""))</f>
        <v>0</v>
      </c>
      <c r="L97" s="2" cm="1">
        <f t="array" ref="L97">SUMPRODUCT(--(Data!$B$34:$AGQ$34&lt;&gt;"")*(Data!B112:AGQ112&lt;&gt;""))</f>
        <v>0</v>
      </c>
      <c r="M97" s="2" cm="1">
        <f t="array" ref="M97">SUMPRODUCT(--(Data!$B$35:$AGQ$35&lt;&gt;"")*(Data!B112:AGQ112&lt;&gt;""))</f>
        <v>0</v>
      </c>
      <c r="N97" s="2" cm="1">
        <f t="array" ref="N97">SUMPRODUCT(--(Data!$B$36:$AGQ$36&lt;&gt;"")*(Data!B112:AGQ112&lt;&gt;""))</f>
        <v>0</v>
      </c>
      <c r="O97" s="2" cm="1">
        <f t="array" ref="O97">SUMPRODUCT(--(Data!$B$37:$AGQ$37&lt;&gt;"")*(Data!B112:AGQ112&lt;&gt;""))</f>
        <v>0</v>
      </c>
      <c r="P97" s="2" cm="1">
        <f t="array" ref="P97">SUMPRODUCT(--(Data!$B$38:$AGQ$38&lt;&gt;"")*(Data!B112:AGQ112&lt;&gt;""))</f>
        <v>0</v>
      </c>
      <c r="Q97" s="2" cm="1">
        <f t="array" ref="Q97">SUMPRODUCT(--(Data!$B$39:$AGQ$39&lt;&gt;"")*(Data!B112:AGQ112&lt;&gt;""))</f>
        <v>0</v>
      </c>
      <c r="R97" s="2" cm="1">
        <f t="array" ref="R97">SUMPRODUCT(--(Data!$B$40:$AGQ$40&lt;&gt;"")*(Data!B112:AGQ112&lt;&gt;""))</f>
        <v>0</v>
      </c>
      <c r="S97" s="2" cm="1">
        <f t="array" ref="S97">SUMPRODUCT(--(Data!$B$41:$AGQ$41&lt;&gt;"")*(Data!B112:AGQ112&lt;&gt;""))</f>
        <v>0</v>
      </c>
      <c r="T97" s="2" cm="1">
        <f t="array" ref="T97">SUMPRODUCT(--(Data!$B$42:$AGQ$42&lt;&gt;"")*(Data!B112:AGQ112&lt;&gt;""))</f>
        <v>22</v>
      </c>
      <c r="U97" s="2" cm="1">
        <f t="array" ref="U97">SUMPRODUCT(--(Data!$B$43:$AGQ$43&lt;&gt;"")*(Data!B112:AGQ112&lt;&gt;""))</f>
        <v>0</v>
      </c>
      <c r="V97" s="2" cm="1">
        <f t="array" ref="V97">SUMPRODUCT(--(Data!$B$44:$AGQ$44&lt;&gt;"")*(Data!B112:AGQ112&lt;&gt;""))</f>
        <v>0</v>
      </c>
      <c r="W97" s="2" cm="1">
        <f t="array" ref="W97">SUMPRODUCT(--(Data!$B$45:$AGQ$45&lt;&gt;"")*(Data!B112:AGQ112&lt;&gt;""))</f>
        <v>0</v>
      </c>
      <c r="X97" s="2" cm="1">
        <f t="array" ref="X97">SUMPRODUCT(--(Data!$B$46:$AGQ$46&lt;&gt;"")*(Data!B112:AGQ112&lt;&gt;""))</f>
        <v>0</v>
      </c>
      <c r="Y97" s="2" cm="1">
        <f t="array" ref="Y97">SUMPRODUCT(--(Data!$B$47:$AGQ$47&lt;&gt;"")*(Data!B112:AGQ112&lt;&gt;""))</f>
        <v>22</v>
      </c>
      <c r="Z97" s="2" cm="1">
        <f t="array" ref="Z97">SUMPRODUCT(--(Data!$B$48:$AGQ$48&lt;&gt;"")*(Data!B112:AGQ112&lt;&gt;""))</f>
        <v>0</v>
      </c>
      <c r="AA97" s="2" cm="1">
        <f t="array" ref="AA97">SUMPRODUCT(--(Data!$B$49:$AGQ$49&lt;&gt;"")*(Data!B112:AGQ112&lt;&gt;""))</f>
        <v>0</v>
      </c>
      <c r="AB97" s="2" cm="1">
        <f t="array" ref="AB97">SUMPRODUCT(--(Data!$B$50:$AGQ$50&lt;&gt;"")*(Data!B112:AGQ112&lt;&gt;""))</f>
        <v>0</v>
      </c>
      <c r="AC97" s="2" cm="1">
        <f t="array" ref="AC97">SUMPRODUCT(--(Data!$B$51:$AGQ$51&lt;&gt;"")*(Data!B112:AGQ112&lt;&gt;""))</f>
        <v>0</v>
      </c>
      <c r="AD97" s="2" cm="1">
        <f t="array" ref="AD97">SUMPRODUCT(--(Data!$B$52:$AGQ$52&lt;&gt;"")*(Data!B112:AGQ112&lt;&gt;""))</f>
        <v>0</v>
      </c>
      <c r="AE97" s="2" cm="1">
        <f t="array" ref="AE97">SUMPRODUCT(--(Data!$B$53:$AGQ$53&lt;&gt;"")*(Data!B112:AGQ112&lt;&gt;""))</f>
        <v>0</v>
      </c>
      <c r="AF97" s="2" cm="1">
        <f t="array" ref="AF97">SUMPRODUCT(--(Data!$B$54:$AGQ$54&lt;&gt;"")*(Data!B112:AGQ112&lt;&gt;""))</f>
        <v>0</v>
      </c>
      <c r="AG97" s="2" cm="1">
        <f t="array" ref="AG97">SUMPRODUCT(--(Data!$B$55:$AGQ$55&lt;&gt;"")*(Data!B112:AGQ112&lt;&gt;""))</f>
        <v>0</v>
      </c>
      <c r="AH97" s="2" cm="1">
        <f t="array" ref="AH97">SUMPRODUCT(--(Data!$B$56:$AGQ$56&lt;&gt;"")*(Data!B112:AGQ112&lt;&gt;""))</f>
        <v>0</v>
      </c>
      <c r="AI97" s="2" cm="1">
        <f t="array" ref="AI97">SUMPRODUCT(--(Data!$B$57:$AGQ$57&lt;&gt;"")*(Data!B112:AGQ112&lt;&gt;""))</f>
        <v>33</v>
      </c>
      <c r="AJ97" s="2" cm="1">
        <f t="array" ref="AJ97">SUMPRODUCT(--(Data!$B$58:$AGQ$58&lt;&gt;"")*(Data!B112:AGQ112&lt;&gt;""))</f>
        <v>0</v>
      </c>
      <c r="AK97" s="2" cm="1">
        <f t="array" ref="AK97">SUMPRODUCT(--(Data!$B$59:$AGQ$59&lt;&gt;"")*(Data!B112:AGQ112&lt;&gt;""))</f>
        <v>0</v>
      </c>
      <c r="AL97" s="2" cm="1">
        <f t="array" ref="AL97">SUMPRODUCT(--(Data!$B$60:$AGQ$60&lt;&gt;"")*(Data!B112:AGQ112&lt;&gt;""))</f>
        <v>0</v>
      </c>
      <c r="AM97" s="2" cm="1">
        <f t="array" ref="AM97">SUMPRODUCT(--(Data!$B$61:$AGQ$61&lt;&gt;"")*(Data!B112:AGQ112&lt;&gt;""))</f>
        <v>0</v>
      </c>
      <c r="AN97" s="2" cm="1">
        <f t="array" ref="AN97">SUMPRODUCT(--(Data!$B$62:$AGQ$62&lt;&gt;"")*(Data!B112:AGQ112&lt;&gt;""))</f>
        <v>0</v>
      </c>
      <c r="AO97" s="2" cm="1">
        <f t="array" ref="AO97">SUMPRODUCT(--(Data!$B$63:$AGQ$63&lt;&gt;"")*(Data!B112:AGQ112&lt;&gt;""))</f>
        <v>0</v>
      </c>
      <c r="AP97" s="2" cm="1">
        <f t="array" ref="AP97">SUMPRODUCT(--(Data!$B$64:$AGQ$64&lt;&gt;"")*(Data!B112:AGQ112&lt;&gt;""))</f>
        <v>0</v>
      </c>
      <c r="AQ97" s="2" cm="1">
        <f t="array" ref="AQ97">SUMPRODUCT(--(Data!$B$65:$AGQ$65&lt;&gt;"")*(Data!B112:AGQ112&lt;&gt;""))</f>
        <v>0</v>
      </c>
      <c r="AR97" s="2" cm="1">
        <f t="array" ref="AR97">SUMPRODUCT(--(Data!$B$66:$AGQ$66&lt;&gt;"")*(Data!B112:AGQ112&lt;&gt;""))</f>
        <v>0</v>
      </c>
      <c r="AS97" s="2" cm="1">
        <f t="array" ref="AS97">SUMPRODUCT(--(Data!$B$67:$AGQ$67&lt;&gt;"")*(Data!B112:AGQ112&lt;&gt;""))</f>
        <v>0</v>
      </c>
      <c r="AT97" s="2" cm="1">
        <f t="array" ref="AT97">SUMPRODUCT(--(Data!$B$68:$AGQ$68&lt;&gt;"")*(Data!B112:AGQ112&lt;&gt;""))</f>
        <v>0</v>
      </c>
      <c r="AU97" s="2" cm="1">
        <f t="array" ref="AU97">SUMPRODUCT(--(Data!$B$69:$AGQ$69&lt;&gt;"")*(Data!B112:AGQ112&lt;&gt;""))</f>
        <v>0</v>
      </c>
      <c r="AV97" s="2" cm="1">
        <f t="array" ref="AV97">SUMPRODUCT(--(Data!$B$70:$AGQ$70&lt;&gt;"")*(Data!B112:AGQ112&lt;&gt;""))</f>
        <v>0</v>
      </c>
      <c r="AW97" s="2" cm="1">
        <f t="array" ref="AW97">SUMPRODUCT(--(Data!$B$71:$AGQ$71&lt;&gt;"")*(Data!B112:AGQ112&lt;&gt;""))</f>
        <v>0</v>
      </c>
      <c r="AX97" s="2" cm="1">
        <f t="array" ref="AX97">SUMPRODUCT(--(Data!$B$72:$AGQ$72&lt;&gt;"")*(Data!B112:AGQ112&lt;&gt;""))</f>
        <v>0</v>
      </c>
      <c r="AY97" s="2" cm="1">
        <f t="array" ref="AY97">SUMPRODUCT(--(Data!$B$73:$AGQ$73&lt;&gt;"")*(Data!B112:AGQ112&lt;&gt;""))</f>
        <v>0</v>
      </c>
      <c r="AZ97" s="2" cm="1">
        <f t="array" ref="AZ97">SUMPRODUCT(--(Data!$B$74:$AGQ$74&lt;&gt;"")*(Data!B112:AGQ112&lt;&gt;""))</f>
        <v>0</v>
      </c>
      <c r="BA97" s="2" cm="1">
        <f t="array" ref="BA97">SUMPRODUCT(--(Data!$B$75:$AGQ$75&lt;&gt;"")*(Data!B112:AGQ112&lt;&gt;""))</f>
        <v>0</v>
      </c>
      <c r="BB97" s="2" cm="1">
        <f t="array" ref="BB97">SUMPRODUCT(--(Data!$B$76:$AGQ$76&lt;&gt;"")*(Data!B112:AGQ112&lt;&gt;""))</f>
        <v>0</v>
      </c>
      <c r="BC97" s="2" cm="1">
        <f t="array" ref="BC97">SUMPRODUCT(--(Data!$B$77:$AGQ$77&lt;&gt;"")*(Data!B112:AGQ112&lt;&gt;""))</f>
        <v>0</v>
      </c>
      <c r="BD97" s="2" cm="1">
        <f t="array" ref="BD97">SUMPRODUCT(--(Data!$B$78:$AGQ$78&lt;&gt;"")*(Data!B112:AGQ112&lt;&gt;""))</f>
        <v>0</v>
      </c>
      <c r="BE97" s="2" cm="1">
        <f t="array" ref="BE97">SUMPRODUCT(--(Data!$B$79:$AGQ$79&lt;&gt;"")*(Data!B112:AGQ112&lt;&gt;""))</f>
        <v>0</v>
      </c>
      <c r="BF97" s="2" cm="1">
        <f t="array" ref="BF97">SUMPRODUCT(--(Data!$B$80:$AGQ$80&lt;&gt;"")*(Data!B112:AGQ112&lt;&gt;""))</f>
        <v>0</v>
      </c>
      <c r="BG97" s="2" cm="1">
        <f t="array" ref="BG97">SUMPRODUCT(--(Data!$B$81:$AGQ$81&lt;&gt;"")*(Data!B112:AGQ112&lt;&gt;""))</f>
        <v>0</v>
      </c>
      <c r="BH97" s="2" cm="1">
        <f t="array" ref="BH97">SUMPRODUCT(--(Data!$B$82:$AGQ$82&lt;&gt;"")*(Data!B112:AGQ112&lt;&gt;""))</f>
        <v>0</v>
      </c>
      <c r="BI97" s="2" cm="1">
        <f t="array" ref="BI97">SUMPRODUCT(--(Data!$B$83:$AGQ$83&lt;&gt;"")*(Data!B112:AGQ112&lt;&gt;""))</f>
        <v>0</v>
      </c>
      <c r="BJ97" s="2" cm="1">
        <f t="array" ref="BJ97">SUMPRODUCT(--(Data!$B$84:$AGQ$84&lt;&gt;"")*(Data!B112:AGQ112&lt;&gt;""))</f>
        <v>0</v>
      </c>
      <c r="BK97" s="2" cm="1">
        <f t="array" ref="BK97">SUMPRODUCT(--(Data!$B$85:$AGQ$85&lt;&gt;"")*(Data!B112:AGQ112&lt;&gt;""))</f>
        <v>0</v>
      </c>
      <c r="BL97" s="2" cm="1">
        <f t="array" ref="BL97">SUMPRODUCT(--(Data!$B$86:$AGQ$86&lt;&gt;"")*(Data!B112:AGQ112&lt;&gt;""))</f>
        <v>0</v>
      </c>
      <c r="BM97" s="2" cm="1">
        <f t="array" ref="BM97">SUMPRODUCT(--(Data!$B$87:$AGQ$87&lt;&gt;"")*(Data!B112:AGQ112&lt;&gt;""))</f>
        <v>0</v>
      </c>
      <c r="BN97" s="2" cm="1">
        <f t="array" ref="BN97">SUMPRODUCT(--(Data!$B$88:$AGQ$88&lt;&gt;"")*(Data!B112:AGQ112&lt;&gt;""))</f>
        <v>0</v>
      </c>
      <c r="BO97" s="2" cm="1">
        <f t="array" ref="BO97">SUMPRODUCT(--(Data!$B$89:$AGQ$89&lt;&gt;"")*(Data!B112:AGQ112&lt;&gt;""))</f>
        <v>0</v>
      </c>
      <c r="BP97" s="2" cm="1">
        <f t="array" ref="BP97">SUMPRODUCT(--(Data!$B$90:$AGQ$90&lt;&gt;"")*(Data!B112:AGQ112&lt;&gt;""))</f>
        <v>0</v>
      </c>
      <c r="BQ97" s="2" cm="1">
        <f t="array" ref="BQ97">SUMPRODUCT(--(Data!$B$91:$AGQ$91&lt;&gt;"")*(Data!B112:AGQ112&lt;&gt;""))</f>
        <v>0</v>
      </c>
      <c r="BR97" s="2" cm="1">
        <f t="array" ref="BR97">SUMPRODUCT(--(Data!$B$92:$AGQ$92&lt;&gt;"")*(Data!B112:AGQ112&lt;&gt;""))</f>
        <v>0</v>
      </c>
      <c r="BS97" s="2" cm="1">
        <f t="array" ref="BS97">SUMPRODUCT(--(Data!$B$93:$AGQ$93&lt;&gt;"")*(Data!B112:AGQ112&lt;&gt;""))</f>
        <v>0</v>
      </c>
      <c r="BT97" s="2" cm="1">
        <f t="array" ref="BT97">SUMPRODUCT(--(Data!$B$94:$AGQ$94&lt;&gt;"")*(Data!B112:AGQ112&lt;&gt;""))</f>
        <v>0</v>
      </c>
      <c r="BU97" s="2" cm="1">
        <f t="array" ref="BU97">SUMPRODUCT(--(Data!$B$95:$AGQ$95&lt;&gt;"")*(Data!B112:AGQ112&lt;&gt;""))</f>
        <v>0</v>
      </c>
      <c r="BV97" s="2" cm="1">
        <f t="array" ref="BV97">SUMPRODUCT(--(Data!$B$96:$AGQ$96&lt;&gt;"")*(Data!B112:AGQ112&lt;&gt;""))</f>
        <v>0</v>
      </c>
      <c r="BW97" s="2" cm="1">
        <f t="array" ref="BW97">SUMPRODUCT(--(Data!$B$97:$AGQ$97&lt;&gt;"")*(Data!B112:AGQ112&lt;&gt;""))</f>
        <v>0</v>
      </c>
      <c r="BX97" s="2" cm="1">
        <f t="array" ref="BX97">SUMPRODUCT(--(Data!$B$98:$AGQ$98&lt;&gt;"")*(Data!B112:AGQ112&lt;&gt;""))</f>
        <v>0</v>
      </c>
      <c r="BY97" s="2" cm="1">
        <f t="array" ref="BY97">SUMPRODUCT(--(Data!$B$99:$AGQ$99&lt;&gt;"")*(Data!B112:AGQ112&lt;&gt;""))</f>
        <v>0</v>
      </c>
      <c r="BZ97" s="2" cm="1">
        <f t="array" ref="BZ97">SUMPRODUCT(--(Data!$B$100:$AGQ$100&lt;&gt;"")*(Data!B112:AGQ112&lt;&gt;""))</f>
        <v>0</v>
      </c>
      <c r="CA97" s="2" cm="1">
        <f t="array" ref="CA97">SUMPRODUCT(--(Data!$B$101:$AGQ$101&lt;&gt;"")*(Data!B112:AGQ112&lt;&gt;""))</f>
        <v>11</v>
      </c>
      <c r="CB97" s="2" cm="1">
        <f t="array" ref="CB97">SUMPRODUCT(--(Data!$B$102:$AGQ$102&lt;&gt;"")*(Data!B112:AGQ112&lt;&gt;""))</f>
        <v>0</v>
      </c>
      <c r="CC97" s="2" cm="1">
        <f t="array" ref="CC97">SUMPRODUCT(--(Data!$B$103:$AGQ$103&lt;&gt;"")*(Data!B112:AGQ112&lt;&gt;""))</f>
        <v>0</v>
      </c>
      <c r="CD97" s="2" cm="1">
        <f t="array" ref="CD97">SUMPRODUCT(--(Data!$B$104:$AGQ$104&lt;&gt;"")*(Data!B112:AGQ112&lt;&gt;""))</f>
        <v>0</v>
      </c>
      <c r="CE97" s="2" cm="1">
        <f t="array" ref="CE97">SUMPRODUCT(--(Data!$B$105:$AGQ$105&lt;&gt;"")*(Data!B112:AGQ112&lt;&gt;""))</f>
        <v>20</v>
      </c>
      <c r="CF97" s="2" cm="1">
        <f t="array" ref="CF97">SUMPRODUCT(--(Data!$B$106:$AGQ$106&lt;&gt;"")*(Data!B112:AGQ112&lt;&gt;""))</f>
        <v>0</v>
      </c>
      <c r="CG97" s="2" cm="1">
        <f t="array" ref="CG97">SUMPRODUCT(--(Data!$B$107:$AGQ$107&lt;&gt;"")*(Data!B112:AGQ112&lt;&gt;""))</f>
        <v>0</v>
      </c>
      <c r="CH97" s="2" cm="1">
        <f t="array" ref="CH97">SUMPRODUCT(--(Data!$B$108:$AGQ$108&lt;&gt;"")*(Data!B112:AGQ112&lt;&gt;""))</f>
        <v>0</v>
      </c>
      <c r="CI97" s="2" cm="1">
        <f t="array" ref="CI97">SUMPRODUCT(--(Data!$B$109:$AGQ$109&lt;&gt;"")*(Data!B112:AGQ112&lt;&gt;""))</f>
        <v>0</v>
      </c>
      <c r="CJ97" s="2" cm="1">
        <f t="array" ref="CJ97">SUMPRODUCT(--(Data!$B$110:$AGQ$110&lt;&gt;"")*(Data!B112:AGQ112&lt;&gt;""))</f>
        <v>0</v>
      </c>
      <c r="CK97" s="2" cm="1">
        <f t="array" ref="CK97">SUMPRODUCT(--(Data!$B$111:$AGQ$111&lt;&gt;"")*(Data!B112:AGQ112&lt;&gt;""))</f>
        <v>12</v>
      </c>
      <c r="CL97" s="208"/>
      <c r="CM97" s="2" cm="1">
        <f t="array" ref="CM97">SUMPRODUCT(--(Data!$B$113:$AGQ$113&lt;&gt;"")*(Data!B112:AGQ112&lt;&gt;""))</f>
        <v>1</v>
      </c>
      <c r="CN97" s="2" cm="1">
        <f t="array" ref="CN97">SUMPRODUCT(--(Data!$B$114:$AGQ$114&lt;&gt;"")*(Data!B112:AGQ112&lt;&gt;""))</f>
        <v>0</v>
      </c>
      <c r="CO97" s="2" cm="1">
        <f t="array" ref="CO97">SUMPRODUCT(--(Data!$B$115:$AGQ$115&lt;&gt;"")*(Data!B112:AGQ112&lt;&gt;""))</f>
        <v>0</v>
      </c>
      <c r="CP97" s="2" cm="1">
        <f t="array" ref="CP97">SUMPRODUCT(--(Data!$B$116:$AGQ$116&lt;&gt;"")*(Data!B112:AGQ112&lt;&gt;""))</f>
        <v>0</v>
      </c>
      <c r="CQ97" s="2" cm="1">
        <f t="array" ref="CQ97">SUMPRODUCT(--(Data!$B$117:$AGQ$117&lt;&gt;"")*(Data!B112:AGQ112&lt;&gt;""))</f>
        <v>0</v>
      </c>
      <c r="CR97" s="2" cm="1">
        <f t="array" ref="CR97">SUMPRODUCT(--(Data!$B$118:$AGQ$118&lt;&gt;"")*(Data!B112:AGQ112&lt;&gt;""))</f>
        <v>0</v>
      </c>
      <c r="CS97" s="2" cm="1">
        <f t="array" ref="CS97">SUMPRODUCT(--(Data!$B$119:$AGQ$119&lt;&gt;"")*(Data!B112:AGQ112&lt;&gt;""))</f>
        <v>0</v>
      </c>
      <c r="CT97" s="2" cm="1">
        <f t="array" ref="CT97">SUMPRODUCT(--(Data!$B$120:$AGQ$120&lt;&gt;"")*(Data!B112:AGQ112&lt;&gt;""))</f>
        <v>0</v>
      </c>
      <c r="CU97" s="2" cm="1">
        <f t="array" ref="CU97">SUMPRODUCT(--(Data!$B$121:$AGQ$121&lt;&gt;"")*(Data!B112:AGQ112&lt;&gt;""))</f>
        <v>0</v>
      </c>
      <c r="CV97" s="2" cm="1">
        <f t="array" ref="CV97">SUMPRODUCT(--(Data!$B$122:$AGQ$122&lt;&gt;"")*(Data!B112:AGQ112&lt;&gt;""))</f>
        <v>0</v>
      </c>
      <c r="CW97" s="2" cm="1">
        <f t="array" ref="CW97">SUMPRODUCT(--(Data!$B$123:$AGQ$123&lt;&gt;"")*(Data!B112:AGQ112&lt;&gt;""))</f>
        <v>41</v>
      </c>
      <c r="CX97" s="2" cm="1">
        <f t="array" ref="CX97">SUMPRODUCT(--(Data!$B$124:$AGQ$124&lt;&gt;"")*(Data!B112:AGQ112&lt;&gt;""))</f>
        <v>20</v>
      </c>
      <c r="CY97" s="2" cm="1">
        <f t="array" ref="CY97">SUMPRODUCT(--(Data!$B$125:$AGQ$125&lt;&gt;"")*(Data!B112:AGQ112&lt;&gt;""))</f>
        <v>0</v>
      </c>
      <c r="CZ97" s="2" cm="1">
        <f t="array" ref="CZ97">SUMPRODUCT(--(Data!$B$126:$AGQ$126&lt;&gt;"")*(Data!B112:AGQ112&lt;&gt;""))</f>
        <v>0</v>
      </c>
      <c r="DA97" s="2" cm="1">
        <f t="array" ref="DA97">SUMPRODUCT(--(Data!$B$127:$AGQ$127&lt;&gt;"")*(Data!B112:AGQ112&lt;&gt;""))</f>
        <v>0</v>
      </c>
      <c r="DB97" s="2" cm="1">
        <f t="array" ref="DB97">SUMPRODUCT(--(Data!$B$128:$AGQ$128&lt;&gt;"")*(Data!B112:AGQ112&lt;&gt;""))</f>
        <v>0</v>
      </c>
      <c r="DC97" s="2" cm="1">
        <f t="array" ref="DC97">SUMPRODUCT(--(Data!$B$129:$AGQ$129&lt;&gt;"")*(Data!B112:AGQ112&lt;&gt;""))</f>
        <v>0</v>
      </c>
      <c r="DD97" s="2" cm="1">
        <f t="array" ref="DD97">SUMPRODUCT(--(Data!$B$130:$AGQ$130&lt;&gt;"")*(Data!B112:AGQ112&lt;&gt;""))</f>
        <v>0</v>
      </c>
      <c r="DE97" s="2" cm="1">
        <f t="array" ref="DE97">SUMPRODUCT(--(Data!$B$131:$AGQ$131&lt;&gt;"")*(Data!B112:AGQ112&lt;&gt;""))</f>
        <v>0</v>
      </c>
      <c r="DF97" s="2" cm="1">
        <f t="array" ref="DF97">SUMPRODUCT(--(Data!$B$132:$AGQ$132&lt;&gt;"")*(Data!B112:AGQ112&lt;&gt;""))</f>
        <v>0</v>
      </c>
      <c r="DG97" s="2" cm="1">
        <f t="array" ref="DG97">SUMPRODUCT(--(Data!$B$133:$AGQ$133&lt;&gt;"")*(Data!B112:AGQ112&lt;&gt;""))</f>
        <v>22</v>
      </c>
      <c r="DH97" s="2" cm="1">
        <f t="array" ref="DH97">SUMPRODUCT(--(Data!$B$134:$AGQ$134&lt;&gt;"")*(Data!B112:AGQ112&lt;&gt;""))</f>
        <v>36</v>
      </c>
      <c r="DI97" s="2" cm="1">
        <f t="array" ref="DI97">SUMPRODUCT(--(Data!$B$135:$AGQ$135&lt;&gt;"")*(Data!B112:AGQ112&lt;&gt;""))</f>
        <v>0</v>
      </c>
      <c r="DJ97" s="2" cm="1">
        <f t="array" ref="DJ97">SUMPRODUCT(--(Data!$B$136:$AGQ$136&lt;&gt;"")*(Data!B112:AGQ112&lt;&gt;""))</f>
        <v>0</v>
      </c>
      <c r="DK97" s="2" cm="1">
        <f t="array" ref="DK97">SUMPRODUCT(--(Data!$B$137:$AGQ$137&lt;&gt;"")*(Data!B112:AGQ112&lt;&gt;""))</f>
        <v>0</v>
      </c>
      <c r="DL97" s="2" cm="1">
        <f t="array" ref="DL97">SUMPRODUCT(--(Data!$B$138:$AGQ$138&lt;&gt;"")*(Data!B112:AGQ112&lt;&gt;""))</f>
        <v>0</v>
      </c>
      <c r="DM97" s="2" cm="1">
        <f t="array" ref="DM97">SUMPRODUCT(--(Data!$B$139:$AGQ$139&lt;&gt;"")*(Data!B112:AGQ112&lt;&gt;""))</f>
        <v>0</v>
      </c>
      <c r="DN97" s="2" cm="1">
        <f t="array" ref="DN97">SUMPRODUCT(--(Data!$B$140:$AGQ$140&lt;&gt;"")*(Data!B112:AGQ112&lt;&gt;""))</f>
        <v>0</v>
      </c>
      <c r="DO97" s="2" cm="1">
        <f t="array" ref="DO97">SUMPRODUCT(--(Data!$B$141:$AGQ$141&lt;&gt;"")*(Data!B112:AGQ112&lt;&gt;""))</f>
        <v>0</v>
      </c>
      <c r="DP97" s="2" cm="1">
        <f t="array" ref="DP97">SUMPRODUCT(--(Data!$B$142:$AGQ$142&lt;&gt;"")*(Data!B112:AGQ112&lt;&gt;""))</f>
        <v>0</v>
      </c>
      <c r="DQ97" s="2" cm="1">
        <f t="array" ref="DQ97">SUMPRODUCT(--(Data!$B$143:$AGQ$143&lt;&gt;"")*(Data!B112:AGQ112&lt;&gt;""))</f>
        <v>0</v>
      </c>
      <c r="DR97" s="2" cm="1">
        <f t="array" ref="DR97">SUMPRODUCT(--(Data!$B$144:$AGQ$144&lt;&gt;"")*(Data!B112:AGQ112&lt;&gt;""))</f>
        <v>0</v>
      </c>
      <c r="DS97" s="2" cm="1">
        <f t="array" ref="DS97">SUMPRODUCT(--(Data!$B$145:$AGQ$145&lt;&gt;"")*(Data!B112:AGQ112&lt;&gt;""))</f>
        <v>40</v>
      </c>
      <c r="DT97" s="2" cm="1">
        <f t="array" ref="DT97">SUMPRODUCT(--(Data!$B$146:$AGQ$146&lt;&gt;"")*(Data!B112:AGQ112&lt;&gt;""))</f>
        <v>38</v>
      </c>
      <c r="DU97" s="2" cm="1">
        <f t="array" ref="DU97">SUMPRODUCT(--(Data!$B$147:$AGQ$147&lt;&gt;"")*(Data!B112:AGQ112&lt;&gt;""))</f>
        <v>1</v>
      </c>
      <c r="DV97" s="2" cm="1">
        <f t="array" ref="DV97">SUMPRODUCT(--(Data!$B$148:$AGQ$148&lt;&gt;"")*(Data!B112:AGQ112&lt;&gt;""))</f>
        <v>0</v>
      </c>
      <c r="DW97" s="2" cm="1">
        <f t="array" ref="DW97">SUMPRODUCT(--(Data!$B$149:$AGQ$149&lt;&gt;"")*(Data!B112:AGQ112&lt;&gt;""))</f>
        <v>0</v>
      </c>
      <c r="DX97" s="2" cm="1">
        <f t="array" ref="DX97">SUMPRODUCT(--(Data!$B$150:$AGQ$150&lt;&gt;"")*(Data!B112:AGQ112&lt;&gt;""))</f>
        <v>0</v>
      </c>
      <c r="DY97" s="2" cm="1">
        <f t="array" ref="DY97">SUMPRODUCT(--(Data!$B$151:$AGQ$151&lt;&gt;"")*(Data!B112:AGQ112&lt;&gt;""))</f>
        <v>0</v>
      </c>
      <c r="DZ97" s="2" cm="1">
        <f t="array" ref="DZ97">SUMPRODUCT(--(Data!$B$152:$AGQ$152&lt;&gt;"")*(Data!B112:AGQ112&lt;&gt;""))</f>
        <v>0</v>
      </c>
      <c r="EA97" s="2" cm="1">
        <f t="array" ref="EA97">SUMPRODUCT(--(Data!$B$153:$AGQ$153&lt;&gt;"")*(Data!B112:AGQ112&lt;&gt;""))</f>
        <v>0</v>
      </c>
      <c r="EB97" s="2" cm="1">
        <f t="array" ref="EB97">SUMPRODUCT(--(Data!$B$154:$AGQ$154&lt;&gt;"")*(Data!B112:AGQ112&lt;&gt;""))</f>
        <v>0</v>
      </c>
      <c r="EC97" s="2" cm="1">
        <f t="array" ref="EC97">SUMPRODUCT(--(Data!$B$155:$AGQ$155&lt;&gt;"")*(Data!B112:AGQ112&lt;&gt;""))</f>
        <v>0</v>
      </c>
      <c r="ED97" s="2" cm="1">
        <f t="array" ref="ED97">SUMPRODUCT(--(Data!$B$156:$AGQ$156&lt;&gt;"")*(Data!B112:AGQ112&lt;&gt;""))</f>
        <v>0</v>
      </c>
      <c r="EE97" s="2" cm="1">
        <f t="array" ref="EE97">SUMPRODUCT(--(Data!$B$157:$AGQ$157&lt;&gt;"")*(Data!B112:AGQ112&lt;&gt;""))</f>
        <v>0</v>
      </c>
      <c r="EF97" s="2" cm="1">
        <f t="array" ref="EF97">SUMPRODUCT(--(Data!$B$158:$AGQ$158&lt;&gt;"")*(Data!B112:AGQ112&lt;&gt;""))</f>
        <v>0</v>
      </c>
      <c r="EG97" s="2" cm="1">
        <f t="array" ref="EG97">SUMPRODUCT(--(Data!$B$159:$AGQ$159&lt;&gt;"")*(Data!B112:AGQ112&lt;&gt;""))</f>
        <v>0</v>
      </c>
      <c r="EH97" s="2" cm="1">
        <f t="array" ref="EH97">SUMPRODUCT(--(Data!$B$160:$AGQ$160&lt;&gt;"")*(Data!B112:AGQ112&lt;&gt;""))</f>
        <v>0</v>
      </c>
      <c r="EI97" s="2" cm="1">
        <f t="array" ref="EI97">SUMPRODUCT(--(Data!$B$161:$AGQ$161&lt;&gt;"")*(Data!B112:AGQ112&lt;&gt;""))</f>
        <v>0</v>
      </c>
      <c r="EJ97" s="2" cm="1">
        <f t="array" ref="EJ97">SUMPRODUCT(--(Data!$B$162:$AGQ$162&lt;&gt;"")*(Data!B112:AGQ112&lt;&gt;""))</f>
        <v>0</v>
      </c>
      <c r="EK97" s="2" cm="1">
        <f t="array" ref="EK97">SUMPRODUCT(--(Data!$B$163:$AGQ$163&lt;&gt;"")*(Data!B112:AGQ112&lt;&gt;""))</f>
        <v>0</v>
      </c>
      <c r="EL97" s="2" cm="1">
        <f t="array" ref="EL97">SUMPRODUCT(--(Data!$B$164:$AGQ$164&lt;&gt;"")*(Data!B112:AGQ112&lt;&gt;""))</f>
        <v>0</v>
      </c>
      <c r="EM97" s="2" cm="1">
        <f t="array" ref="EM97">SUMPRODUCT(--(Data!$B$165:$AGQ$165&lt;&gt;"")*(Data!B112:AGQ112&lt;&gt;""))</f>
        <v>0</v>
      </c>
      <c r="EN97" s="2" cm="1">
        <f t="array" ref="EN97">SUMPRODUCT(--(Data!$B$166:$AGQ$166&lt;&gt;"")*(Data!B112:AGQ112&lt;&gt;""))</f>
        <v>0</v>
      </c>
      <c r="EU97" s="2" t="str">
        <f t="shared" si="4"/>
        <v>ART-SLAM</v>
      </c>
      <c r="EV97" s="2">
        <f t="shared" si="5"/>
        <v>10</v>
      </c>
    </row>
    <row r="98" spans="1:152" x14ac:dyDescent="0.25">
      <c r="A98" s="1" t="str">
        <f>Data!A113</f>
        <v>livox_mapping</v>
      </c>
      <c r="B98" s="12" t="s">
        <v>579</v>
      </c>
      <c r="C98" s="2" cm="1">
        <f t="array" ref="C98">SUMPRODUCT(--(Data!$B$25:$AGQ$25&lt;&gt;"")*(Data!B113:AGQ113&lt;&gt;""))</f>
        <v>0</v>
      </c>
      <c r="D98" s="2" cm="1">
        <f t="array" ref="D98">SUMPRODUCT(--(Data!$B$26:$AGQ$26&lt;&gt;"")*(Data!B113:AGQ113&lt;&gt;""))</f>
        <v>0</v>
      </c>
      <c r="E98" s="2" cm="1">
        <f t="array" ref="E98">SUMPRODUCT(--(Data!$B$27:$AGQ$27&lt;&gt;"")*(Data!B113:AGQ113&lt;&gt;""))</f>
        <v>0</v>
      </c>
      <c r="F98" s="2" cm="1">
        <f t="array" ref="F98">SUMPRODUCT(--(Data!$B$28:$AGQ$28&lt;&gt;"")*(Data!B113:AGQ113&lt;&gt;""))</f>
        <v>0</v>
      </c>
      <c r="G98" s="2" cm="1">
        <f t="array" ref="G98">SUMPRODUCT(--(Data!$B$29:$AGQ$29&lt;&gt;"")*(Data!B113:AGQ113&lt;&gt;""))</f>
        <v>0</v>
      </c>
      <c r="H98" s="2" cm="1">
        <f t="array" ref="H98">SUMPRODUCT(--(Data!$B$30:$AGQ$30&lt;&gt;"")*(Data!B113:AGQ113&lt;&gt;""))</f>
        <v>0</v>
      </c>
      <c r="I98" s="2" cm="1">
        <f t="array" ref="I98">SUMPRODUCT(--(Data!$B$31:$AGQ$31&lt;&gt;"")*(Data!B113:AGQ113&lt;&gt;""))</f>
        <v>0</v>
      </c>
      <c r="J98" s="2" cm="1">
        <f t="array" ref="J98">SUMPRODUCT(--(Data!$B$32:$AGQ$32&lt;&gt;"")*(Data!B113:AGQ113&lt;&gt;""))</f>
        <v>0</v>
      </c>
      <c r="K98" s="2" cm="1">
        <f t="array" ref="K98">SUMPRODUCT(--(Data!$B$33:$AGQ$33&lt;&gt;"")*(Data!B113:AGQ113&lt;&gt;""))</f>
        <v>0</v>
      </c>
      <c r="L98" s="2" cm="1">
        <f t="array" ref="L98">SUMPRODUCT(--(Data!$B$34:$AGQ$34&lt;&gt;"")*(Data!B113:AGQ113&lt;&gt;""))</f>
        <v>0</v>
      </c>
      <c r="M98" s="2" cm="1">
        <f t="array" ref="M98">SUMPRODUCT(--(Data!$B$35:$AGQ$35&lt;&gt;"")*(Data!B113:AGQ113&lt;&gt;""))</f>
        <v>0</v>
      </c>
      <c r="N98" s="2" cm="1">
        <f t="array" ref="N98">SUMPRODUCT(--(Data!$B$36:$AGQ$36&lt;&gt;"")*(Data!B113:AGQ113&lt;&gt;""))</f>
        <v>0</v>
      </c>
      <c r="O98" s="2" cm="1">
        <f t="array" ref="O98">SUMPRODUCT(--(Data!$B$37:$AGQ$37&lt;&gt;"")*(Data!B113:AGQ113&lt;&gt;""))</f>
        <v>0</v>
      </c>
      <c r="P98" s="2" cm="1">
        <f t="array" ref="P98">SUMPRODUCT(--(Data!$B$38:$AGQ$38&lt;&gt;"")*(Data!B113:AGQ113&lt;&gt;""))</f>
        <v>0</v>
      </c>
      <c r="Q98" s="2" cm="1">
        <f t="array" ref="Q98">SUMPRODUCT(--(Data!$B$39:$AGQ$39&lt;&gt;"")*(Data!B113:AGQ113&lt;&gt;""))</f>
        <v>0</v>
      </c>
      <c r="R98" s="2" cm="1">
        <f t="array" ref="R98">SUMPRODUCT(--(Data!$B$40:$AGQ$40&lt;&gt;"")*(Data!B113:AGQ113&lt;&gt;""))</f>
        <v>0</v>
      </c>
      <c r="S98" s="2" cm="1">
        <f t="array" ref="S98">SUMPRODUCT(--(Data!$B$41:$AGQ$41&lt;&gt;"")*(Data!B113:AGQ113&lt;&gt;""))</f>
        <v>0</v>
      </c>
      <c r="T98" s="2" cm="1">
        <f t="array" ref="T98">SUMPRODUCT(--(Data!$B$42:$AGQ$42&lt;&gt;"")*(Data!B113:AGQ113&lt;&gt;""))</f>
        <v>0</v>
      </c>
      <c r="U98" s="2" cm="1">
        <f t="array" ref="U98">SUMPRODUCT(--(Data!$B$43:$AGQ$43&lt;&gt;"")*(Data!B113:AGQ113&lt;&gt;""))</f>
        <v>0</v>
      </c>
      <c r="V98" s="2" cm="1">
        <f t="array" ref="V98">SUMPRODUCT(--(Data!$B$44:$AGQ$44&lt;&gt;"")*(Data!B113:AGQ113&lt;&gt;""))</f>
        <v>0</v>
      </c>
      <c r="W98" s="2" cm="1">
        <f t="array" ref="W98">SUMPRODUCT(--(Data!$B$45:$AGQ$45&lt;&gt;"")*(Data!B113:AGQ113&lt;&gt;""))</f>
        <v>0</v>
      </c>
      <c r="X98" s="2" cm="1">
        <f t="array" ref="X98">SUMPRODUCT(--(Data!$B$46:$AGQ$46&lt;&gt;"")*(Data!B113:AGQ113&lt;&gt;""))</f>
        <v>0</v>
      </c>
      <c r="Y98" s="2" cm="1">
        <f t="array" ref="Y98">SUMPRODUCT(--(Data!$B$47:$AGQ$47&lt;&gt;"")*(Data!B113:AGQ113&lt;&gt;""))</f>
        <v>0</v>
      </c>
      <c r="Z98" s="2" cm="1">
        <f t="array" ref="Z98">SUMPRODUCT(--(Data!$B$48:$AGQ$48&lt;&gt;"")*(Data!B113:AGQ113&lt;&gt;""))</f>
        <v>0</v>
      </c>
      <c r="AA98" s="2" cm="1">
        <f t="array" ref="AA98">SUMPRODUCT(--(Data!$B$49:$AGQ$49&lt;&gt;"")*(Data!B113:AGQ113&lt;&gt;""))</f>
        <v>0</v>
      </c>
      <c r="AB98" s="2" cm="1">
        <f t="array" ref="AB98">SUMPRODUCT(--(Data!$B$50:$AGQ$50&lt;&gt;"")*(Data!B113:AGQ113&lt;&gt;""))</f>
        <v>0</v>
      </c>
      <c r="AC98" s="2" cm="1">
        <f t="array" ref="AC98">SUMPRODUCT(--(Data!$B$51:$AGQ$51&lt;&gt;"")*(Data!B113:AGQ113&lt;&gt;""))</f>
        <v>0</v>
      </c>
      <c r="AD98" s="2" cm="1">
        <f t="array" ref="AD98">SUMPRODUCT(--(Data!$B$52:$AGQ$52&lt;&gt;"")*(Data!B113:AGQ113&lt;&gt;""))</f>
        <v>0</v>
      </c>
      <c r="AE98" s="2" cm="1">
        <f t="array" ref="AE98">SUMPRODUCT(--(Data!$B$53:$AGQ$53&lt;&gt;"")*(Data!B113:AGQ113&lt;&gt;""))</f>
        <v>0</v>
      </c>
      <c r="AF98" s="2" cm="1">
        <f t="array" ref="AF98">SUMPRODUCT(--(Data!$B$54:$AGQ$54&lt;&gt;"")*(Data!B113:AGQ113&lt;&gt;""))</f>
        <v>0</v>
      </c>
      <c r="AG98" s="2" cm="1">
        <f t="array" ref="AG98">SUMPRODUCT(--(Data!$B$55:$AGQ$55&lt;&gt;"")*(Data!B113:AGQ113&lt;&gt;""))</f>
        <v>0</v>
      </c>
      <c r="AH98" s="2" cm="1">
        <f t="array" ref="AH98">SUMPRODUCT(--(Data!$B$56:$AGQ$56&lt;&gt;"")*(Data!B113:AGQ113&lt;&gt;""))</f>
        <v>0</v>
      </c>
      <c r="AI98" s="2" cm="1">
        <f t="array" ref="AI98">SUMPRODUCT(--(Data!$B$57:$AGQ$57&lt;&gt;"")*(Data!B113:AGQ113&lt;&gt;""))</f>
        <v>0</v>
      </c>
      <c r="AJ98" s="2" cm="1">
        <f t="array" ref="AJ98">SUMPRODUCT(--(Data!$B$58:$AGQ$58&lt;&gt;"")*(Data!B113:AGQ113&lt;&gt;""))</f>
        <v>0</v>
      </c>
      <c r="AK98" s="2" cm="1">
        <f t="array" ref="AK98">SUMPRODUCT(--(Data!$B$59:$AGQ$59&lt;&gt;"")*(Data!B113:AGQ113&lt;&gt;""))</f>
        <v>0</v>
      </c>
      <c r="AL98" s="2" cm="1">
        <f t="array" ref="AL98">SUMPRODUCT(--(Data!$B$60:$AGQ$60&lt;&gt;"")*(Data!B113:AGQ113&lt;&gt;""))</f>
        <v>0</v>
      </c>
      <c r="AM98" s="2" cm="1">
        <f t="array" ref="AM98">SUMPRODUCT(--(Data!$B$61:$AGQ$61&lt;&gt;"")*(Data!B113:AGQ113&lt;&gt;""))</f>
        <v>0</v>
      </c>
      <c r="AN98" s="2" cm="1">
        <f t="array" ref="AN98">SUMPRODUCT(--(Data!$B$62:$AGQ$62&lt;&gt;"")*(Data!B113:AGQ113&lt;&gt;""))</f>
        <v>0</v>
      </c>
      <c r="AO98" s="2" cm="1">
        <f t="array" ref="AO98">SUMPRODUCT(--(Data!$B$63:$AGQ$63&lt;&gt;"")*(Data!B113:AGQ113&lt;&gt;""))</f>
        <v>0</v>
      </c>
      <c r="AP98" s="2" cm="1">
        <f t="array" ref="AP98">SUMPRODUCT(--(Data!$B$64:$AGQ$64&lt;&gt;"")*(Data!B113:AGQ113&lt;&gt;""))</f>
        <v>0</v>
      </c>
      <c r="AQ98" s="2" cm="1">
        <f t="array" ref="AQ98">SUMPRODUCT(--(Data!$B$65:$AGQ$65&lt;&gt;"")*(Data!B113:AGQ113&lt;&gt;""))</f>
        <v>0</v>
      </c>
      <c r="AR98" s="2" cm="1">
        <f t="array" ref="AR98">SUMPRODUCT(--(Data!$B$66:$AGQ$66&lt;&gt;"")*(Data!B113:AGQ113&lt;&gt;""))</f>
        <v>0</v>
      </c>
      <c r="AS98" s="2" cm="1">
        <f t="array" ref="AS98">SUMPRODUCT(--(Data!$B$67:$AGQ$67&lt;&gt;"")*(Data!B113:AGQ113&lt;&gt;""))</f>
        <v>0</v>
      </c>
      <c r="AT98" s="2" cm="1">
        <f t="array" ref="AT98">SUMPRODUCT(--(Data!$B$68:$AGQ$68&lt;&gt;"")*(Data!B113:AGQ113&lt;&gt;""))</f>
        <v>0</v>
      </c>
      <c r="AU98" s="2" cm="1">
        <f t="array" ref="AU98">SUMPRODUCT(--(Data!$B$69:$AGQ$69&lt;&gt;"")*(Data!B113:AGQ113&lt;&gt;""))</f>
        <v>0</v>
      </c>
      <c r="AV98" s="2" cm="1">
        <f t="array" ref="AV98">SUMPRODUCT(--(Data!$B$70:$AGQ$70&lt;&gt;"")*(Data!B113:AGQ113&lt;&gt;""))</f>
        <v>0</v>
      </c>
      <c r="AW98" s="2" cm="1">
        <f t="array" ref="AW98">SUMPRODUCT(--(Data!$B$71:$AGQ$71&lt;&gt;"")*(Data!B113:AGQ113&lt;&gt;""))</f>
        <v>0</v>
      </c>
      <c r="AX98" s="2" cm="1">
        <f t="array" ref="AX98">SUMPRODUCT(--(Data!$B$72:$AGQ$72&lt;&gt;"")*(Data!B113:AGQ113&lt;&gt;""))</f>
        <v>0</v>
      </c>
      <c r="AY98" s="2" cm="1">
        <f t="array" ref="AY98">SUMPRODUCT(--(Data!$B$73:$AGQ$73&lt;&gt;"")*(Data!B113:AGQ113&lt;&gt;""))</f>
        <v>0</v>
      </c>
      <c r="AZ98" s="2" cm="1">
        <f t="array" ref="AZ98">SUMPRODUCT(--(Data!$B$74:$AGQ$74&lt;&gt;"")*(Data!B113:AGQ113&lt;&gt;""))</f>
        <v>0</v>
      </c>
      <c r="BA98" s="2" cm="1">
        <f t="array" ref="BA98">SUMPRODUCT(--(Data!$B$75:$AGQ$75&lt;&gt;"")*(Data!B113:AGQ113&lt;&gt;""))</f>
        <v>0</v>
      </c>
      <c r="BB98" s="2" cm="1">
        <f t="array" ref="BB98">SUMPRODUCT(--(Data!$B$76:$AGQ$76&lt;&gt;"")*(Data!B113:AGQ113&lt;&gt;""))</f>
        <v>0</v>
      </c>
      <c r="BC98" s="2" cm="1">
        <f t="array" ref="BC98">SUMPRODUCT(--(Data!$B$77:$AGQ$77&lt;&gt;"")*(Data!B113:AGQ113&lt;&gt;""))</f>
        <v>0</v>
      </c>
      <c r="BD98" s="2" cm="1">
        <f t="array" ref="BD98">SUMPRODUCT(--(Data!$B$78:$AGQ$78&lt;&gt;"")*(Data!B113:AGQ113&lt;&gt;""))</f>
        <v>0</v>
      </c>
      <c r="BE98" s="2" cm="1">
        <f t="array" ref="BE98">SUMPRODUCT(--(Data!$B$79:$AGQ$79&lt;&gt;"")*(Data!B113:AGQ113&lt;&gt;""))</f>
        <v>0</v>
      </c>
      <c r="BF98" s="2" cm="1">
        <f t="array" ref="BF98">SUMPRODUCT(--(Data!$B$80:$AGQ$80&lt;&gt;"")*(Data!B113:AGQ113&lt;&gt;""))</f>
        <v>0</v>
      </c>
      <c r="BG98" s="2" cm="1">
        <f t="array" ref="BG98">SUMPRODUCT(--(Data!$B$81:$AGQ$81&lt;&gt;"")*(Data!B113:AGQ113&lt;&gt;""))</f>
        <v>0</v>
      </c>
      <c r="BH98" s="2" cm="1">
        <f t="array" ref="BH98">SUMPRODUCT(--(Data!$B$82:$AGQ$82&lt;&gt;"")*(Data!B113:AGQ113&lt;&gt;""))</f>
        <v>0</v>
      </c>
      <c r="BI98" s="2" cm="1">
        <f t="array" ref="BI98">SUMPRODUCT(--(Data!$B$83:$AGQ$83&lt;&gt;"")*(Data!B113:AGQ113&lt;&gt;""))</f>
        <v>0</v>
      </c>
      <c r="BJ98" s="2" cm="1">
        <f t="array" ref="BJ98">SUMPRODUCT(--(Data!$B$84:$AGQ$84&lt;&gt;"")*(Data!B113:AGQ113&lt;&gt;""))</f>
        <v>0</v>
      </c>
      <c r="BK98" s="2" cm="1">
        <f t="array" ref="BK98">SUMPRODUCT(--(Data!$B$85:$AGQ$85&lt;&gt;"")*(Data!B113:AGQ113&lt;&gt;""))</f>
        <v>0</v>
      </c>
      <c r="BL98" s="2" cm="1">
        <f t="array" ref="BL98">SUMPRODUCT(--(Data!$B$86:$AGQ$86&lt;&gt;"")*(Data!B113:AGQ113&lt;&gt;""))</f>
        <v>0</v>
      </c>
      <c r="BM98" s="2" cm="1">
        <f t="array" ref="BM98">SUMPRODUCT(--(Data!$B$87:$AGQ$87&lt;&gt;"")*(Data!B113:AGQ113&lt;&gt;""))</f>
        <v>0</v>
      </c>
      <c r="BN98" s="2" cm="1">
        <f t="array" ref="BN98">SUMPRODUCT(--(Data!$B$88:$AGQ$88&lt;&gt;"")*(Data!B113:AGQ113&lt;&gt;""))</f>
        <v>0</v>
      </c>
      <c r="BO98" s="2" cm="1">
        <f t="array" ref="BO98">SUMPRODUCT(--(Data!$B$89:$AGQ$89&lt;&gt;"")*(Data!B113:AGQ113&lt;&gt;""))</f>
        <v>0</v>
      </c>
      <c r="BP98" s="2" cm="1">
        <f t="array" ref="BP98">SUMPRODUCT(--(Data!$B$90:$AGQ$90&lt;&gt;"")*(Data!B113:AGQ113&lt;&gt;""))</f>
        <v>0</v>
      </c>
      <c r="BQ98" s="2" cm="1">
        <f t="array" ref="BQ98">SUMPRODUCT(--(Data!$B$91:$AGQ$91&lt;&gt;"")*(Data!B113:AGQ113&lt;&gt;""))</f>
        <v>0</v>
      </c>
      <c r="BR98" s="2" cm="1">
        <f t="array" ref="BR98">SUMPRODUCT(--(Data!$B$92:$AGQ$92&lt;&gt;"")*(Data!B113:AGQ113&lt;&gt;""))</f>
        <v>0</v>
      </c>
      <c r="BS98" s="2" cm="1">
        <f t="array" ref="BS98">SUMPRODUCT(--(Data!$B$93:$AGQ$93&lt;&gt;"")*(Data!B113:AGQ113&lt;&gt;""))</f>
        <v>0</v>
      </c>
      <c r="BT98" s="2" cm="1">
        <f t="array" ref="BT98">SUMPRODUCT(--(Data!$B$94:$AGQ$94&lt;&gt;"")*(Data!B113:AGQ113&lt;&gt;""))</f>
        <v>0</v>
      </c>
      <c r="BU98" s="2" cm="1">
        <f t="array" ref="BU98">SUMPRODUCT(--(Data!$B$95:$AGQ$95&lt;&gt;"")*(Data!B113:AGQ113&lt;&gt;""))</f>
        <v>0</v>
      </c>
      <c r="BV98" s="2" cm="1">
        <f t="array" ref="BV98">SUMPRODUCT(--(Data!$B$96:$AGQ$96&lt;&gt;"")*(Data!B113:AGQ113&lt;&gt;""))</f>
        <v>0</v>
      </c>
      <c r="BW98" s="2" cm="1">
        <f t="array" ref="BW98">SUMPRODUCT(--(Data!$B$97:$AGQ$97&lt;&gt;"")*(Data!B113:AGQ113&lt;&gt;""))</f>
        <v>0</v>
      </c>
      <c r="BX98" s="2" cm="1">
        <f t="array" ref="BX98">SUMPRODUCT(--(Data!$B$98:$AGQ$98&lt;&gt;"")*(Data!B113:AGQ113&lt;&gt;""))</f>
        <v>0</v>
      </c>
      <c r="BY98" s="2" cm="1">
        <f t="array" ref="BY98">SUMPRODUCT(--(Data!$B$99:$AGQ$99&lt;&gt;"")*(Data!B113:AGQ113&lt;&gt;""))</f>
        <v>0</v>
      </c>
      <c r="BZ98" s="2" cm="1">
        <f t="array" ref="BZ98">SUMPRODUCT(--(Data!$B$100:$AGQ$100&lt;&gt;"")*(Data!B113:AGQ113&lt;&gt;""))</f>
        <v>0</v>
      </c>
      <c r="CA98" s="2" cm="1">
        <f t="array" ref="CA98">SUMPRODUCT(--(Data!$B$101:$AGQ$101&lt;&gt;"")*(Data!B113:AGQ113&lt;&gt;""))</f>
        <v>0</v>
      </c>
      <c r="CB98" s="2" cm="1">
        <f t="array" ref="CB98">SUMPRODUCT(--(Data!$B$102:$AGQ$102&lt;&gt;"")*(Data!B113:AGQ113&lt;&gt;""))</f>
        <v>0</v>
      </c>
      <c r="CC98" s="2" cm="1">
        <f t="array" ref="CC98">SUMPRODUCT(--(Data!$B$103:$AGQ$103&lt;&gt;"")*(Data!B113:AGQ113&lt;&gt;""))</f>
        <v>0</v>
      </c>
      <c r="CD98" s="2" cm="1">
        <f t="array" ref="CD98">SUMPRODUCT(--(Data!$B$104:$AGQ$104&lt;&gt;"")*(Data!B113:AGQ113&lt;&gt;""))</f>
        <v>0</v>
      </c>
      <c r="CE98" s="2" cm="1">
        <f t="array" ref="CE98">SUMPRODUCT(--(Data!$B$105:$AGQ$105&lt;&gt;"")*(Data!B113:AGQ113&lt;&gt;""))</f>
        <v>0</v>
      </c>
      <c r="CF98" s="2" cm="1">
        <f t="array" ref="CF98">SUMPRODUCT(--(Data!$B$106:$AGQ$106&lt;&gt;"")*(Data!B113:AGQ113&lt;&gt;""))</f>
        <v>0</v>
      </c>
      <c r="CG98" s="2" cm="1">
        <f t="array" ref="CG98">SUMPRODUCT(--(Data!$B$107:$AGQ$107&lt;&gt;"")*(Data!B113:AGQ113&lt;&gt;""))</f>
        <v>0</v>
      </c>
      <c r="CH98" s="2" cm="1">
        <f t="array" ref="CH98">SUMPRODUCT(--(Data!$B$108:$AGQ$108&lt;&gt;"")*(Data!B113:AGQ113&lt;&gt;""))</f>
        <v>0</v>
      </c>
      <c r="CI98" s="2" cm="1">
        <f t="array" ref="CI98">SUMPRODUCT(--(Data!$B$109:$AGQ$109&lt;&gt;"")*(Data!B113:AGQ113&lt;&gt;""))</f>
        <v>0</v>
      </c>
      <c r="CJ98" s="2" cm="1">
        <f t="array" ref="CJ98">SUMPRODUCT(--(Data!$B$110:$AGQ$110&lt;&gt;"")*(Data!B113:AGQ113&lt;&gt;""))</f>
        <v>0</v>
      </c>
      <c r="CK98" s="2" cm="1">
        <f t="array" ref="CK98">SUMPRODUCT(--(Data!$B$111:$AGQ$111&lt;&gt;"")*(Data!B113:AGQ113&lt;&gt;""))</f>
        <v>1</v>
      </c>
      <c r="CL98" s="2" cm="1">
        <f t="array" ref="CL98">SUMPRODUCT(--(Data!$B$112:$AGQ$112&lt;&gt;"")*(Data!B113:AGQ113&lt;&gt;""))</f>
        <v>1</v>
      </c>
      <c r="CM98" s="208"/>
      <c r="CN98" s="2" cm="1">
        <f t="array" ref="CN98">SUMPRODUCT(--(Data!$B$114:$AGQ$114&lt;&gt;"")*(Data!B113:AGQ113&lt;&gt;""))</f>
        <v>0</v>
      </c>
      <c r="CO98" s="2" cm="1">
        <f t="array" ref="CO98">SUMPRODUCT(--(Data!$B$115:$AGQ$115&lt;&gt;"")*(Data!B113:AGQ113&lt;&gt;""))</f>
        <v>0</v>
      </c>
      <c r="CP98" s="2" cm="1">
        <f t="array" ref="CP98">SUMPRODUCT(--(Data!$B$116:$AGQ$116&lt;&gt;"")*(Data!B113:AGQ113&lt;&gt;""))</f>
        <v>0</v>
      </c>
      <c r="CQ98" s="2" cm="1">
        <f t="array" ref="CQ98">SUMPRODUCT(--(Data!$B$117:$AGQ$117&lt;&gt;"")*(Data!B113:AGQ113&lt;&gt;""))</f>
        <v>0</v>
      </c>
      <c r="CR98" s="2" cm="1">
        <f t="array" ref="CR98">SUMPRODUCT(--(Data!$B$118:$AGQ$118&lt;&gt;"")*(Data!B113:AGQ113&lt;&gt;""))</f>
        <v>0</v>
      </c>
      <c r="CS98" s="2" cm="1">
        <f t="array" ref="CS98">SUMPRODUCT(--(Data!$B$119:$AGQ$119&lt;&gt;"")*(Data!B113:AGQ113&lt;&gt;""))</f>
        <v>0</v>
      </c>
      <c r="CT98" s="2" cm="1">
        <f t="array" ref="CT98">SUMPRODUCT(--(Data!$B$120:$AGQ$120&lt;&gt;"")*(Data!B113:AGQ113&lt;&gt;""))</f>
        <v>0</v>
      </c>
      <c r="CU98" s="2" cm="1">
        <f t="array" ref="CU98">SUMPRODUCT(--(Data!$B$121:$AGQ$121&lt;&gt;"")*(Data!B113:AGQ113&lt;&gt;""))</f>
        <v>0</v>
      </c>
      <c r="CV98" s="2" cm="1">
        <f t="array" ref="CV98">SUMPRODUCT(--(Data!$B$122:$AGQ$122&lt;&gt;"")*(Data!B113:AGQ113&lt;&gt;""))</f>
        <v>0</v>
      </c>
      <c r="CW98" s="2" cm="1">
        <f t="array" ref="CW98">SUMPRODUCT(--(Data!$B$123:$AGQ$123&lt;&gt;"")*(Data!B113:AGQ113&lt;&gt;""))</f>
        <v>0</v>
      </c>
      <c r="CX98" s="2" cm="1">
        <f t="array" ref="CX98">SUMPRODUCT(--(Data!$B$124:$AGQ$124&lt;&gt;"")*(Data!B113:AGQ113&lt;&gt;""))</f>
        <v>0</v>
      </c>
      <c r="CY98" s="2" cm="1">
        <f t="array" ref="CY98">SUMPRODUCT(--(Data!$B$125:$AGQ$125&lt;&gt;"")*(Data!B113:AGQ113&lt;&gt;""))</f>
        <v>0</v>
      </c>
      <c r="CZ98" s="2" cm="1">
        <f t="array" ref="CZ98">SUMPRODUCT(--(Data!$B$126:$AGQ$126&lt;&gt;"")*(Data!B113:AGQ113&lt;&gt;""))</f>
        <v>0</v>
      </c>
      <c r="DA98" s="2" cm="1">
        <f t="array" ref="DA98">SUMPRODUCT(--(Data!$B$127:$AGQ$127&lt;&gt;"")*(Data!B113:AGQ113&lt;&gt;""))</f>
        <v>0</v>
      </c>
      <c r="DB98" s="2" cm="1">
        <f t="array" ref="DB98">SUMPRODUCT(--(Data!$B$128:$AGQ$128&lt;&gt;"")*(Data!B113:AGQ113&lt;&gt;""))</f>
        <v>0</v>
      </c>
      <c r="DC98" s="2" cm="1">
        <f t="array" ref="DC98">SUMPRODUCT(--(Data!$B$129:$AGQ$129&lt;&gt;"")*(Data!B113:AGQ113&lt;&gt;""))</f>
        <v>0</v>
      </c>
      <c r="DD98" s="2" cm="1">
        <f t="array" ref="DD98">SUMPRODUCT(--(Data!$B$130:$AGQ$130&lt;&gt;"")*(Data!B113:AGQ113&lt;&gt;""))</f>
        <v>0</v>
      </c>
      <c r="DE98" s="2" cm="1">
        <f t="array" ref="DE98">SUMPRODUCT(--(Data!$B$131:$AGQ$131&lt;&gt;"")*(Data!B113:AGQ113&lt;&gt;""))</f>
        <v>0</v>
      </c>
      <c r="DF98" s="2" cm="1">
        <f t="array" ref="DF98">SUMPRODUCT(--(Data!$B$132:$AGQ$132&lt;&gt;"")*(Data!B113:AGQ113&lt;&gt;""))</f>
        <v>0</v>
      </c>
      <c r="DG98" s="2" cm="1">
        <f t="array" ref="DG98">SUMPRODUCT(--(Data!$B$133:$AGQ$133&lt;&gt;"")*(Data!B113:AGQ113&lt;&gt;""))</f>
        <v>0</v>
      </c>
      <c r="DH98" s="2" cm="1">
        <f t="array" ref="DH98">SUMPRODUCT(--(Data!$B$134:$AGQ$134&lt;&gt;"")*(Data!B113:AGQ113&lt;&gt;""))</f>
        <v>0</v>
      </c>
      <c r="DI98" s="2" cm="1">
        <f t="array" ref="DI98">SUMPRODUCT(--(Data!$B$135:$AGQ$135&lt;&gt;"")*(Data!B113:AGQ113&lt;&gt;""))</f>
        <v>0</v>
      </c>
      <c r="DJ98" s="2" cm="1">
        <f t="array" ref="DJ98">SUMPRODUCT(--(Data!$B$136:$AGQ$136&lt;&gt;"")*(Data!B113:AGQ113&lt;&gt;""))</f>
        <v>0</v>
      </c>
      <c r="DK98" s="2" cm="1">
        <f t="array" ref="DK98">SUMPRODUCT(--(Data!$B$137:$AGQ$137&lt;&gt;"")*(Data!B113:AGQ113&lt;&gt;""))</f>
        <v>0</v>
      </c>
      <c r="DL98" s="2" cm="1">
        <f t="array" ref="DL98">SUMPRODUCT(--(Data!$B$138:$AGQ$138&lt;&gt;"")*(Data!B113:AGQ113&lt;&gt;""))</f>
        <v>0</v>
      </c>
      <c r="DM98" s="2" cm="1">
        <f t="array" ref="DM98">SUMPRODUCT(--(Data!$B$139:$AGQ$139&lt;&gt;"")*(Data!B113:AGQ113&lt;&gt;""))</f>
        <v>0</v>
      </c>
      <c r="DN98" s="2" cm="1">
        <f t="array" ref="DN98">SUMPRODUCT(--(Data!$B$140:$AGQ$140&lt;&gt;"")*(Data!B113:AGQ113&lt;&gt;""))</f>
        <v>0</v>
      </c>
      <c r="DO98" s="2" cm="1">
        <f t="array" ref="DO98">SUMPRODUCT(--(Data!$B$141:$AGQ$141&lt;&gt;"")*(Data!B113:AGQ113&lt;&gt;""))</f>
        <v>0</v>
      </c>
      <c r="DP98" s="2" cm="1">
        <f t="array" ref="DP98">SUMPRODUCT(--(Data!$B$142:$AGQ$142&lt;&gt;"")*(Data!B113:AGQ113&lt;&gt;""))</f>
        <v>0</v>
      </c>
      <c r="DQ98" s="2" cm="1">
        <f t="array" ref="DQ98">SUMPRODUCT(--(Data!$B$143:$AGQ$143&lt;&gt;"")*(Data!B113:AGQ113&lt;&gt;""))</f>
        <v>0</v>
      </c>
      <c r="DR98" s="2" cm="1">
        <f t="array" ref="DR98">SUMPRODUCT(--(Data!$B$144:$AGQ$144&lt;&gt;"")*(Data!B113:AGQ113&lt;&gt;""))</f>
        <v>0</v>
      </c>
      <c r="DS98" s="2" cm="1">
        <f t="array" ref="DS98">SUMPRODUCT(--(Data!$B$145:$AGQ$145&lt;&gt;"")*(Data!B113:AGQ113&lt;&gt;""))</f>
        <v>0</v>
      </c>
      <c r="DT98" s="2" cm="1">
        <f t="array" ref="DT98">SUMPRODUCT(--(Data!$B$146:$AGQ$146&lt;&gt;"")*(Data!B113:AGQ113&lt;&gt;""))</f>
        <v>0</v>
      </c>
      <c r="DU98" s="2" cm="1">
        <f t="array" ref="DU98">SUMPRODUCT(--(Data!$B$147:$AGQ$147&lt;&gt;"")*(Data!B113:AGQ113&lt;&gt;""))</f>
        <v>0</v>
      </c>
      <c r="DV98" s="2" cm="1">
        <f t="array" ref="DV98">SUMPRODUCT(--(Data!$B$148:$AGQ$148&lt;&gt;"")*(Data!B113:AGQ113&lt;&gt;""))</f>
        <v>0</v>
      </c>
      <c r="DW98" s="2" cm="1">
        <f t="array" ref="DW98">SUMPRODUCT(--(Data!$B$149:$AGQ$149&lt;&gt;"")*(Data!B113:AGQ113&lt;&gt;""))</f>
        <v>0</v>
      </c>
      <c r="DX98" s="2" cm="1">
        <f t="array" ref="DX98">SUMPRODUCT(--(Data!$B$150:$AGQ$150&lt;&gt;"")*(Data!B113:AGQ113&lt;&gt;""))</f>
        <v>0</v>
      </c>
      <c r="DY98" s="2" cm="1">
        <f t="array" ref="DY98">SUMPRODUCT(--(Data!$B$151:$AGQ$151&lt;&gt;"")*(Data!B113:AGQ113&lt;&gt;""))</f>
        <v>0</v>
      </c>
      <c r="DZ98" s="2" cm="1">
        <f t="array" ref="DZ98">SUMPRODUCT(--(Data!$B$152:$AGQ$152&lt;&gt;"")*(Data!B113:AGQ113&lt;&gt;""))</f>
        <v>0</v>
      </c>
      <c r="EA98" s="2" cm="1">
        <f t="array" ref="EA98">SUMPRODUCT(--(Data!$B$153:$AGQ$153&lt;&gt;"")*(Data!B113:AGQ113&lt;&gt;""))</f>
        <v>0</v>
      </c>
      <c r="EB98" s="2" cm="1">
        <f t="array" ref="EB98">SUMPRODUCT(--(Data!$B$154:$AGQ$154&lt;&gt;"")*(Data!B113:AGQ113&lt;&gt;""))</f>
        <v>0</v>
      </c>
      <c r="EC98" s="2" cm="1">
        <f t="array" ref="EC98">SUMPRODUCT(--(Data!$B$155:$AGQ$155&lt;&gt;"")*(Data!B113:AGQ113&lt;&gt;""))</f>
        <v>0</v>
      </c>
      <c r="ED98" s="2" cm="1">
        <f t="array" ref="ED98">SUMPRODUCT(--(Data!$B$156:$AGQ$156&lt;&gt;"")*(Data!B113:AGQ113&lt;&gt;""))</f>
        <v>0</v>
      </c>
      <c r="EE98" s="2" cm="1">
        <f t="array" ref="EE98">SUMPRODUCT(--(Data!$B$157:$AGQ$157&lt;&gt;"")*(Data!B113:AGQ113&lt;&gt;""))</f>
        <v>0</v>
      </c>
      <c r="EF98" s="2" cm="1">
        <f t="array" ref="EF98">SUMPRODUCT(--(Data!$B$158:$AGQ$158&lt;&gt;"")*(Data!B113:AGQ113&lt;&gt;""))</f>
        <v>0</v>
      </c>
      <c r="EG98" s="2" cm="1">
        <f t="array" ref="EG98">SUMPRODUCT(--(Data!$B$159:$AGQ$159&lt;&gt;"")*(Data!B113:AGQ113&lt;&gt;""))</f>
        <v>0</v>
      </c>
      <c r="EH98" s="2" cm="1">
        <f t="array" ref="EH98">SUMPRODUCT(--(Data!$B$160:$AGQ$160&lt;&gt;"")*(Data!B113:AGQ113&lt;&gt;""))</f>
        <v>0</v>
      </c>
      <c r="EI98" s="2" cm="1">
        <f t="array" ref="EI98">SUMPRODUCT(--(Data!$B$161:$AGQ$161&lt;&gt;"")*(Data!B113:AGQ113&lt;&gt;""))</f>
        <v>0</v>
      </c>
      <c r="EJ98" s="2" cm="1">
        <f t="array" ref="EJ98">SUMPRODUCT(--(Data!$B$162:$AGQ$162&lt;&gt;"")*(Data!B113:AGQ113&lt;&gt;""))</f>
        <v>0</v>
      </c>
      <c r="EK98" s="2" cm="1">
        <f t="array" ref="EK98">SUMPRODUCT(--(Data!$B$163:$AGQ$163&lt;&gt;"")*(Data!B113:AGQ113&lt;&gt;""))</f>
        <v>0</v>
      </c>
      <c r="EL98" s="2" cm="1">
        <f t="array" ref="EL98">SUMPRODUCT(--(Data!$B$164:$AGQ$164&lt;&gt;"")*(Data!B113:AGQ113&lt;&gt;""))</f>
        <v>0</v>
      </c>
      <c r="EM98" s="2" cm="1">
        <f t="array" ref="EM98">SUMPRODUCT(--(Data!$B$165:$AGQ$165&lt;&gt;"")*(Data!B113:AGQ113&lt;&gt;""))</f>
        <v>0</v>
      </c>
      <c r="EN98" s="2" cm="1">
        <f t="array" ref="EN98">SUMPRODUCT(--(Data!$B$166:$AGQ$166&lt;&gt;"")*(Data!B113:AGQ113&lt;&gt;""))</f>
        <v>0</v>
      </c>
      <c r="EU98" s="2" t="str">
        <f t="shared" si="4"/>
        <v>ART-SLAM (SC)</v>
      </c>
      <c r="EV98" s="2">
        <f t="shared" si="5"/>
        <v>9</v>
      </c>
    </row>
    <row r="99" spans="1:152" x14ac:dyDescent="0.25">
      <c r="A99" s="1" t="str">
        <f>Data!A114</f>
        <v>Crowd-SLAM</v>
      </c>
      <c r="B99" s="12" t="s">
        <v>602</v>
      </c>
      <c r="C99" s="2" cm="1">
        <f t="array" ref="C99">SUMPRODUCT(--(Data!$B$25:$AGQ$25&lt;&gt;"")*(Data!B114:AGQ114&lt;&gt;""))</f>
        <v>0</v>
      </c>
      <c r="D99" s="2" cm="1">
        <f t="array" ref="D99">SUMPRODUCT(--(Data!$B$26:$AGQ$26&lt;&gt;"")*(Data!B114:AGQ114&lt;&gt;""))</f>
        <v>0</v>
      </c>
      <c r="E99" s="2" cm="1">
        <f t="array" ref="E99">SUMPRODUCT(--(Data!$B$27:$AGQ$27&lt;&gt;"")*(Data!B114:AGQ114&lt;&gt;""))</f>
        <v>0</v>
      </c>
      <c r="F99" s="2" cm="1">
        <f t="array" ref="F99">SUMPRODUCT(--(Data!$B$28:$AGQ$28&lt;&gt;"")*(Data!B114:AGQ114&lt;&gt;""))</f>
        <v>0</v>
      </c>
      <c r="G99" s="2" cm="1">
        <f t="array" ref="G99">SUMPRODUCT(--(Data!$B$29:$AGQ$29&lt;&gt;"")*(Data!B114:AGQ114&lt;&gt;""))</f>
        <v>0</v>
      </c>
      <c r="H99" s="2" cm="1">
        <f t="array" ref="H99">SUMPRODUCT(--(Data!$B$30:$AGQ$30&lt;&gt;"")*(Data!B114:AGQ114&lt;&gt;""))</f>
        <v>0</v>
      </c>
      <c r="I99" s="2" cm="1">
        <f t="array" ref="I99">SUMPRODUCT(--(Data!$B$31:$AGQ$31&lt;&gt;"")*(Data!B114:AGQ114&lt;&gt;""))</f>
        <v>0</v>
      </c>
      <c r="J99" s="2" cm="1">
        <f t="array" ref="J99">SUMPRODUCT(--(Data!$B$32:$AGQ$32&lt;&gt;"")*(Data!B114:AGQ114&lt;&gt;""))</f>
        <v>0</v>
      </c>
      <c r="K99" s="2" cm="1">
        <f t="array" ref="K99">SUMPRODUCT(--(Data!$B$33:$AGQ$33&lt;&gt;"")*(Data!B114:AGQ114&lt;&gt;""))</f>
        <v>0</v>
      </c>
      <c r="L99" s="2" cm="1">
        <f t="array" ref="L99">SUMPRODUCT(--(Data!$B$34:$AGQ$34&lt;&gt;"")*(Data!B114:AGQ114&lt;&gt;""))</f>
        <v>0</v>
      </c>
      <c r="M99" s="2" cm="1">
        <f t="array" ref="M99">SUMPRODUCT(--(Data!$B$35:$AGQ$35&lt;&gt;"")*(Data!B114:AGQ114&lt;&gt;""))</f>
        <v>68</v>
      </c>
      <c r="N99" s="2" cm="1">
        <f t="array" ref="N99">SUMPRODUCT(--(Data!$B$36:$AGQ$36&lt;&gt;"")*(Data!B114:AGQ114&lt;&gt;""))</f>
        <v>0</v>
      </c>
      <c r="O99" s="2" cm="1">
        <f t="array" ref="O99">SUMPRODUCT(--(Data!$B$37:$AGQ$37&lt;&gt;"")*(Data!B114:AGQ114&lt;&gt;""))</f>
        <v>0</v>
      </c>
      <c r="P99" s="2" cm="1">
        <f t="array" ref="P99">SUMPRODUCT(--(Data!$B$38:$AGQ$38&lt;&gt;"")*(Data!B114:AGQ114&lt;&gt;""))</f>
        <v>0</v>
      </c>
      <c r="Q99" s="2" cm="1">
        <f t="array" ref="Q99">SUMPRODUCT(--(Data!$B$39:$AGQ$39&lt;&gt;"")*(Data!B114:AGQ114&lt;&gt;""))</f>
        <v>0</v>
      </c>
      <c r="R99" s="2" cm="1">
        <f t="array" ref="R99">SUMPRODUCT(--(Data!$B$40:$AGQ$40&lt;&gt;"")*(Data!B114:AGQ114&lt;&gt;""))</f>
        <v>0</v>
      </c>
      <c r="S99" s="2" cm="1">
        <f t="array" ref="S99">SUMPRODUCT(--(Data!$B$41:$AGQ$41&lt;&gt;"")*(Data!B114:AGQ114&lt;&gt;""))</f>
        <v>0</v>
      </c>
      <c r="T99" s="2" cm="1">
        <f t="array" ref="T99">SUMPRODUCT(--(Data!$B$42:$AGQ$42&lt;&gt;"")*(Data!B114:AGQ114&lt;&gt;""))</f>
        <v>0</v>
      </c>
      <c r="U99" s="2" cm="1">
        <f t="array" ref="U99">SUMPRODUCT(--(Data!$B$43:$AGQ$43&lt;&gt;"")*(Data!B114:AGQ114&lt;&gt;""))</f>
        <v>0</v>
      </c>
      <c r="V99" s="2" cm="1">
        <f t="array" ref="V99">SUMPRODUCT(--(Data!$B$44:$AGQ$44&lt;&gt;"")*(Data!B114:AGQ114&lt;&gt;""))</f>
        <v>0</v>
      </c>
      <c r="W99" s="2" cm="1">
        <f t="array" ref="W99">SUMPRODUCT(--(Data!$B$45:$AGQ$45&lt;&gt;"")*(Data!B114:AGQ114&lt;&gt;""))</f>
        <v>0</v>
      </c>
      <c r="X99" s="2" cm="1">
        <f t="array" ref="X99">SUMPRODUCT(--(Data!$B$46:$AGQ$46&lt;&gt;"")*(Data!B114:AGQ114&lt;&gt;""))</f>
        <v>0</v>
      </c>
      <c r="Y99" s="2" cm="1">
        <f t="array" ref="Y99">SUMPRODUCT(--(Data!$B$47:$AGQ$47&lt;&gt;"")*(Data!B114:AGQ114&lt;&gt;""))</f>
        <v>0</v>
      </c>
      <c r="Z99" s="2" cm="1">
        <f t="array" ref="Z99">SUMPRODUCT(--(Data!$B$48:$AGQ$48&lt;&gt;"")*(Data!B114:AGQ114&lt;&gt;""))</f>
        <v>0</v>
      </c>
      <c r="AA99" s="2" cm="1">
        <f t="array" ref="AA99">SUMPRODUCT(--(Data!$B$49:$AGQ$49&lt;&gt;"")*(Data!B114:AGQ114&lt;&gt;""))</f>
        <v>0</v>
      </c>
      <c r="AB99" s="2" cm="1">
        <f t="array" ref="AB99">SUMPRODUCT(--(Data!$B$50:$AGQ$50&lt;&gt;"")*(Data!B114:AGQ114&lt;&gt;""))</f>
        <v>0</v>
      </c>
      <c r="AC99" s="2" cm="1">
        <f t="array" ref="AC99">SUMPRODUCT(--(Data!$B$51:$AGQ$51&lt;&gt;"")*(Data!B114:AGQ114&lt;&gt;""))</f>
        <v>0</v>
      </c>
      <c r="AD99" s="2" cm="1">
        <f t="array" ref="AD99">SUMPRODUCT(--(Data!$B$52:$AGQ$52&lt;&gt;"")*(Data!B114:AGQ114&lt;&gt;""))</f>
        <v>0</v>
      </c>
      <c r="AE99" s="2" cm="1">
        <f t="array" ref="AE99">SUMPRODUCT(--(Data!$B$53:$AGQ$53&lt;&gt;"")*(Data!B114:AGQ114&lt;&gt;""))</f>
        <v>0</v>
      </c>
      <c r="AF99" s="2" cm="1">
        <f t="array" ref="AF99">SUMPRODUCT(--(Data!$B$54:$AGQ$54&lt;&gt;"")*(Data!B114:AGQ114&lt;&gt;""))</f>
        <v>0</v>
      </c>
      <c r="AG99" s="2" cm="1">
        <f t="array" ref="AG99">SUMPRODUCT(--(Data!$B$55:$AGQ$55&lt;&gt;"")*(Data!B114:AGQ114&lt;&gt;""))</f>
        <v>0</v>
      </c>
      <c r="AH99" s="2" cm="1">
        <f t="array" ref="AH99">SUMPRODUCT(--(Data!$B$56:$AGQ$56&lt;&gt;"")*(Data!B114:AGQ114&lt;&gt;""))</f>
        <v>0</v>
      </c>
      <c r="AI99" s="2" cm="1">
        <f t="array" ref="AI99">SUMPRODUCT(--(Data!$B$57:$AGQ$57&lt;&gt;"")*(Data!B114:AGQ114&lt;&gt;""))</f>
        <v>0</v>
      </c>
      <c r="AJ99" s="2" cm="1">
        <f t="array" ref="AJ99">SUMPRODUCT(--(Data!$B$58:$AGQ$58&lt;&gt;"")*(Data!B114:AGQ114&lt;&gt;""))</f>
        <v>0</v>
      </c>
      <c r="AK99" s="2" cm="1">
        <f t="array" ref="AK99">SUMPRODUCT(--(Data!$B$59:$AGQ$59&lt;&gt;"")*(Data!B114:AGQ114&lt;&gt;""))</f>
        <v>0</v>
      </c>
      <c r="AL99" s="2" cm="1">
        <f t="array" ref="AL99">SUMPRODUCT(--(Data!$B$60:$AGQ$60&lt;&gt;"")*(Data!B114:AGQ114&lt;&gt;""))</f>
        <v>0</v>
      </c>
      <c r="AM99" s="2" cm="1">
        <f t="array" ref="AM99">SUMPRODUCT(--(Data!$B$61:$AGQ$61&lt;&gt;"")*(Data!B114:AGQ114&lt;&gt;""))</f>
        <v>0</v>
      </c>
      <c r="AN99" s="2" cm="1">
        <f t="array" ref="AN99">SUMPRODUCT(--(Data!$B$62:$AGQ$62&lt;&gt;"")*(Data!B114:AGQ114&lt;&gt;""))</f>
        <v>0</v>
      </c>
      <c r="AO99" s="2" cm="1">
        <f t="array" ref="AO99">SUMPRODUCT(--(Data!$B$63:$AGQ$63&lt;&gt;"")*(Data!B114:AGQ114&lt;&gt;""))</f>
        <v>0</v>
      </c>
      <c r="AP99" s="2" cm="1">
        <f t="array" ref="AP99">SUMPRODUCT(--(Data!$B$64:$AGQ$64&lt;&gt;"")*(Data!B114:AGQ114&lt;&gt;""))</f>
        <v>0</v>
      </c>
      <c r="AQ99" s="2" cm="1">
        <f t="array" ref="AQ99">SUMPRODUCT(--(Data!$B$65:$AGQ$65&lt;&gt;"")*(Data!B114:AGQ114&lt;&gt;""))</f>
        <v>0</v>
      </c>
      <c r="AR99" s="2" cm="1">
        <f t="array" ref="AR99">SUMPRODUCT(--(Data!$B$66:$AGQ$66&lt;&gt;"")*(Data!B114:AGQ114&lt;&gt;""))</f>
        <v>0</v>
      </c>
      <c r="AS99" s="2" cm="1">
        <f t="array" ref="AS99">SUMPRODUCT(--(Data!$B$67:$AGQ$67&lt;&gt;"")*(Data!B114:AGQ114&lt;&gt;""))</f>
        <v>0</v>
      </c>
      <c r="AT99" s="2" cm="1">
        <f t="array" ref="AT99">SUMPRODUCT(--(Data!$B$68:$AGQ$68&lt;&gt;"")*(Data!B114:AGQ114&lt;&gt;""))</f>
        <v>0</v>
      </c>
      <c r="AU99" s="2" cm="1">
        <f t="array" ref="AU99">SUMPRODUCT(--(Data!$B$69:$AGQ$69&lt;&gt;"")*(Data!B114:AGQ114&lt;&gt;""))</f>
        <v>0</v>
      </c>
      <c r="AV99" s="2" cm="1">
        <f t="array" ref="AV99">SUMPRODUCT(--(Data!$B$70:$AGQ$70&lt;&gt;"")*(Data!B114:AGQ114&lt;&gt;""))</f>
        <v>0</v>
      </c>
      <c r="AW99" s="2" cm="1">
        <f t="array" ref="AW99">SUMPRODUCT(--(Data!$B$71:$AGQ$71&lt;&gt;"")*(Data!B114:AGQ114&lt;&gt;""))</f>
        <v>0</v>
      </c>
      <c r="AX99" s="2" cm="1">
        <f t="array" ref="AX99">SUMPRODUCT(--(Data!$B$72:$AGQ$72&lt;&gt;"")*(Data!B114:AGQ114&lt;&gt;""))</f>
        <v>0</v>
      </c>
      <c r="AY99" s="2" cm="1">
        <f t="array" ref="AY99">SUMPRODUCT(--(Data!$B$73:$AGQ$73&lt;&gt;"")*(Data!B114:AGQ114&lt;&gt;""))</f>
        <v>0</v>
      </c>
      <c r="AZ99" s="2" cm="1">
        <f t="array" ref="AZ99">SUMPRODUCT(--(Data!$B$74:$AGQ$74&lt;&gt;"")*(Data!B114:AGQ114&lt;&gt;""))</f>
        <v>0</v>
      </c>
      <c r="BA99" s="2" cm="1">
        <f t="array" ref="BA99">SUMPRODUCT(--(Data!$B$75:$AGQ$75&lt;&gt;"")*(Data!B114:AGQ114&lt;&gt;""))</f>
        <v>0</v>
      </c>
      <c r="BB99" s="2" cm="1">
        <f t="array" ref="BB99">SUMPRODUCT(--(Data!$B$76:$AGQ$76&lt;&gt;"")*(Data!B114:AGQ114&lt;&gt;""))</f>
        <v>0</v>
      </c>
      <c r="BC99" s="2" cm="1">
        <f t="array" ref="BC99">SUMPRODUCT(--(Data!$B$77:$AGQ$77&lt;&gt;"")*(Data!B114:AGQ114&lt;&gt;""))</f>
        <v>0</v>
      </c>
      <c r="BD99" s="2" cm="1">
        <f t="array" ref="BD99">SUMPRODUCT(--(Data!$B$78:$AGQ$78&lt;&gt;"")*(Data!B114:AGQ114&lt;&gt;""))</f>
        <v>0</v>
      </c>
      <c r="BE99" s="2" cm="1">
        <f t="array" ref="BE99">SUMPRODUCT(--(Data!$B$79:$AGQ$79&lt;&gt;"")*(Data!B114:AGQ114&lt;&gt;""))</f>
        <v>0</v>
      </c>
      <c r="BF99" s="2" cm="1">
        <f t="array" ref="BF99">SUMPRODUCT(--(Data!$B$80:$AGQ$80&lt;&gt;"")*(Data!B114:AGQ114&lt;&gt;""))</f>
        <v>0</v>
      </c>
      <c r="BG99" s="2" cm="1">
        <f t="array" ref="BG99">SUMPRODUCT(--(Data!$B$81:$AGQ$81&lt;&gt;"")*(Data!B114:AGQ114&lt;&gt;""))</f>
        <v>0</v>
      </c>
      <c r="BH99" s="2" cm="1">
        <f t="array" ref="BH99">SUMPRODUCT(--(Data!$B$82:$AGQ$82&lt;&gt;"")*(Data!B114:AGQ114&lt;&gt;""))</f>
        <v>0</v>
      </c>
      <c r="BI99" s="2" cm="1">
        <f t="array" ref="BI99">SUMPRODUCT(--(Data!$B$83:$AGQ$83&lt;&gt;"")*(Data!B114:AGQ114&lt;&gt;""))</f>
        <v>0</v>
      </c>
      <c r="BJ99" s="2" cm="1">
        <f t="array" ref="BJ99">SUMPRODUCT(--(Data!$B$84:$AGQ$84&lt;&gt;"")*(Data!B114:AGQ114&lt;&gt;""))</f>
        <v>0</v>
      </c>
      <c r="BK99" s="2" cm="1">
        <f t="array" ref="BK99">SUMPRODUCT(--(Data!$B$85:$AGQ$85&lt;&gt;"")*(Data!B114:AGQ114&lt;&gt;""))</f>
        <v>0</v>
      </c>
      <c r="BL99" s="2" cm="1">
        <f t="array" ref="BL99">SUMPRODUCT(--(Data!$B$86:$AGQ$86&lt;&gt;"")*(Data!B114:AGQ114&lt;&gt;""))</f>
        <v>0</v>
      </c>
      <c r="BM99" s="2" cm="1">
        <f t="array" ref="BM99">SUMPRODUCT(--(Data!$B$87:$AGQ$87&lt;&gt;"")*(Data!B114:AGQ114&lt;&gt;""))</f>
        <v>0</v>
      </c>
      <c r="BN99" s="2" cm="1">
        <f t="array" ref="BN99">SUMPRODUCT(--(Data!$B$88:$AGQ$88&lt;&gt;"")*(Data!B114:AGQ114&lt;&gt;""))</f>
        <v>0</v>
      </c>
      <c r="BO99" s="2" cm="1">
        <f t="array" ref="BO99">SUMPRODUCT(--(Data!$B$89:$AGQ$89&lt;&gt;"")*(Data!B114:AGQ114&lt;&gt;""))</f>
        <v>0</v>
      </c>
      <c r="BP99" s="2" cm="1">
        <f t="array" ref="BP99">SUMPRODUCT(--(Data!$B$90:$AGQ$90&lt;&gt;"")*(Data!B114:AGQ114&lt;&gt;""))</f>
        <v>0</v>
      </c>
      <c r="BQ99" s="2" cm="1">
        <f t="array" ref="BQ99">SUMPRODUCT(--(Data!$B$91:$AGQ$91&lt;&gt;"")*(Data!B114:AGQ114&lt;&gt;""))</f>
        <v>0</v>
      </c>
      <c r="BR99" s="2" cm="1">
        <f t="array" ref="BR99">SUMPRODUCT(--(Data!$B$92:$AGQ$92&lt;&gt;"")*(Data!B114:AGQ114&lt;&gt;""))</f>
        <v>0</v>
      </c>
      <c r="BS99" s="2" cm="1">
        <f t="array" ref="BS99">SUMPRODUCT(--(Data!$B$93:$AGQ$93&lt;&gt;"")*(Data!B114:AGQ114&lt;&gt;""))</f>
        <v>0</v>
      </c>
      <c r="BT99" s="2" cm="1">
        <f t="array" ref="BT99">SUMPRODUCT(--(Data!$B$94:$AGQ$94&lt;&gt;"")*(Data!B114:AGQ114&lt;&gt;""))</f>
        <v>0</v>
      </c>
      <c r="BU99" s="2" cm="1">
        <f t="array" ref="BU99">SUMPRODUCT(--(Data!$B$95:$AGQ$95&lt;&gt;"")*(Data!B114:AGQ114&lt;&gt;""))</f>
        <v>0</v>
      </c>
      <c r="BV99" s="2" cm="1">
        <f t="array" ref="BV99">SUMPRODUCT(--(Data!$B$96:$AGQ$96&lt;&gt;"")*(Data!B114:AGQ114&lt;&gt;""))</f>
        <v>0</v>
      </c>
      <c r="BW99" s="2" cm="1">
        <f t="array" ref="BW99">SUMPRODUCT(--(Data!$B$97:$AGQ$97&lt;&gt;"")*(Data!B114:AGQ114&lt;&gt;""))</f>
        <v>0</v>
      </c>
      <c r="BX99" s="2" cm="1">
        <f t="array" ref="BX99">SUMPRODUCT(--(Data!$B$98:$AGQ$98&lt;&gt;"")*(Data!B114:AGQ114&lt;&gt;""))</f>
        <v>0</v>
      </c>
      <c r="BY99" s="2" cm="1">
        <f t="array" ref="BY99">SUMPRODUCT(--(Data!$B$99:$AGQ$99&lt;&gt;"")*(Data!B114:AGQ114&lt;&gt;""))</f>
        <v>0</v>
      </c>
      <c r="BZ99" s="2" cm="1">
        <f t="array" ref="BZ99">SUMPRODUCT(--(Data!$B$100:$AGQ$100&lt;&gt;"")*(Data!B114:AGQ114&lt;&gt;""))</f>
        <v>0</v>
      </c>
      <c r="CA99" s="2" cm="1">
        <f t="array" ref="CA99">SUMPRODUCT(--(Data!$B$101:$AGQ$101&lt;&gt;"")*(Data!B114:AGQ114&lt;&gt;""))</f>
        <v>0</v>
      </c>
      <c r="CB99" s="2" cm="1">
        <f t="array" ref="CB99">SUMPRODUCT(--(Data!$B$102:$AGQ$102&lt;&gt;"")*(Data!B114:AGQ114&lt;&gt;""))</f>
        <v>0</v>
      </c>
      <c r="CC99" s="2" cm="1">
        <f t="array" ref="CC99">SUMPRODUCT(--(Data!$B$103:$AGQ$103&lt;&gt;"")*(Data!B114:AGQ114&lt;&gt;""))</f>
        <v>0</v>
      </c>
      <c r="CD99" s="2" cm="1">
        <f t="array" ref="CD99">SUMPRODUCT(--(Data!$B$104:$AGQ$104&lt;&gt;"")*(Data!B114:AGQ114&lt;&gt;""))</f>
        <v>0</v>
      </c>
      <c r="CE99" s="2" cm="1">
        <f t="array" ref="CE99">SUMPRODUCT(--(Data!$B$105:$AGQ$105&lt;&gt;"")*(Data!B114:AGQ114&lt;&gt;""))</f>
        <v>0</v>
      </c>
      <c r="CF99" s="2" cm="1">
        <f t="array" ref="CF99">SUMPRODUCT(--(Data!$B$106:$AGQ$106&lt;&gt;"")*(Data!B114:AGQ114&lt;&gt;""))</f>
        <v>0</v>
      </c>
      <c r="CG99" s="2" cm="1">
        <f t="array" ref="CG99">SUMPRODUCT(--(Data!$B$107:$AGQ$107&lt;&gt;"")*(Data!B114:AGQ114&lt;&gt;""))</f>
        <v>0</v>
      </c>
      <c r="CH99" s="2" cm="1">
        <f t="array" ref="CH99">SUMPRODUCT(--(Data!$B$108:$AGQ$108&lt;&gt;"")*(Data!B114:AGQ114&lt;&gt;""))</f>
        <v>0</v>
      </c>
      <c r="CI99" s="2" cm="1">
        <f t="array" ref="CI99">SUMPRODUCT(--(Data!$B$109:$AGQ$109&lt;&gt;"")*(Data!B114:AGQ114&lt;&gt;""))</f>
        <v>0</v>
      </c>
      <c r="CJ99" s="2" cm="1">
        <f t="array" ref="CJ99">SUMPRODUCT(--(Data!$B$110:$AGQ$110&lt;&gt;"")*(Data!B114:AGQ114&lt;&gt;""))</f>
        <v>0</v>
      </c>
      <c r="CK99" s="2" cm="1">
        <f t="array" ref="CK99">SUMPRODUCT(--(Data!$B$111:$AGQ$111&lt;&gt;"")*(Data!B114:AGQ114&lt;&gt;""))</f>
        <v>0</v>
      </c>
      <c r="CL99" s="2" cm="1">
        <f t="array" ref="CL99">SUMPRODUCT(--(Data!$B$112:$AGQ$112&lt;&gt;"")*(Data!B114:AGQ114&lt;&gt;""))</f>
        <v>0</v>
      </c>
      <c r="CM99" s="2" cm="1">
        <f t="array" ref="CM99">SUMPRODUCT(--(Data!$B$113:$AGQ$113&lt;&gt;"")*(Data!B114:AGQ114&lt;&gt;""))</f>
        <v>0</v>
      </c>
      <c r="CN99" s="208"/>
      <c r="CO99" s="2" cm="1">
        <f t="array" ref="CO99">SUMPRODUCT(--(Data!$B$115:$AGQ$115&lt;&gt;"")*(Data!B114:AGQ114&lt;&gt;""))</f>
        <v>68</v>
      </c>
      <c r="CP99" s="2" cm="1">
        <f t="array" ref="CP99">SUMPRODUCT(--(Data!$B$116:$AGQ$116&lt;&gt;"")*(Data!B114:AGQ114&lt;&gt;""))</f>
        <v>68</v>
      </c>
      <c r="CQ99" s="2" cm="1">
        <f t="array" ref="CQ99">SUMPRODUCT(--(Data!$B$117:$AGQ$117&lt;&gt;"")*(Data!B114:AGQ114&lt;&gt;""))</f>
        <v>32</v>
      </c>
      <c r="CR99" s="2" cm="1">
        <f t="array" ref="CR99">SUMPRODUCT(--(Data!$B$118:$AGQ$118&lt;&gt;"")*(Data!B114:AGQ114&lt;&gt;""))</f>
        <v>32</v>
      </c>
      <c r="CS99" s="2" cm="1">
        <f t="array" ref="CS99">SUMPRODUCT(--(Data!$B$119:$AGQ$119&lt;&gt;"")*(Data!B114:AGQ114&lt;&gt;""))</f>
        <v>68</v>
      </c>
      <c r="CT99" s="2" cm="1">
        <f t="array" ref="CT99">SUMPRODUCT(--(Data!$B$120:$AGQ$120&lt;&gt;"")*(Data!B114:AGQ114&lt;&gt;""))</f>
        <v>36</v>
      </c>
      <c r="CU99" s="2" cm="1">
        <f t="array" ref="CU99">SUMPRODUCT(--(Data!$B$121:$AGQ$121&lt;&gt;"")*(Data!B114:AGQ114&lt;&gt;""))</f>
        <v>36</v>
      </c>
      <c r="CV99" s="2" cm="1">
        <f t="array" ref="CV99">SUMPRODUCT(--(Data!$B$122:$AGQ$122&lt;&gt;"")*(Data!B114:AGQ114&lt;&gt;""))</f>
        <v>0</v>
      </c>
      <c r="CW99" s="2" cm="1">
        <f t="array" ref="CW99">SUMPRODUCT(--(Data!$B$123:$AGQ$123&lt;&gt;"")*(Data!B114:AGQ114&lt;&gt;""))</f>
        <v>0</v>
      </c>
      <c r="CX99" s="2" cm="1">
        <f t="array" ref="CX99">SUMPRODUCT(--(Data!$B$124:$AGQ$124&lt;&gt;"")*(Data!B114:AGQ114&lt;&gt;""))</f>
        <v>0</v>
      </c>
      <c r="CY99" s="2" cm="1">
        <f t="array" ref="CY99">SUMPRODUCT(--(Data!$B$125:$AGQ$125&lt;&gt;"")*(Data!B114:AGQ114&lt;&gt;""))</f>
        <v>0</v>
      </c>
      <c r="CZ99" s="2" cm="1">
        <f t="array" ref="CZ99">SUMPRODUCT(--(Data!$B$126:$AGQ$126&lt;&gt;"")*(Data!B114:AGQ114&lt;&gt;""))</f>
        <v>0</v>
      </c>
      <c r="DA99" s="2" cm="1">
        <f t="array" ref="DA99">SUMPRODUCT(--(Data!$B$127:$AGQ$127&lt;&gt;"")*(Data!B114:AGQ114&lt;&gt;""))</f>
        <v>0</v>
      </c>
      <c r="DB99" s="2" cm="1">
        <f t="array" ref="DB99">SUMPRODUCT(--(Data!$B$128:$AGQ$128&lt;&gt;"")*(Data!B114:AGQ114&lt;&gt;""))</f>
        <v>0</v>
      </c>
      <c r="DC99" s="2" cm="1">
        <f t="array" ref="DC99">SUMPRODUCT(--(Data!$B$129:$AGQ$129&lt;&gt;"")*(Data!B114:AGQ114&lt;&gt;""))</f>
        <v>0</v>
      </c>
      <c r="DD99" s="2" cm="1">
        <f t="array" ref="DD99">SUMPRODUCT(--(Data!$B$130:$AGQ$130&lt;&gt;"")*(Data!B114:AGQ114&lt;&gt;""))</f>
        <v>0</v>
      </c>
      <c r="DE99" s="2" cm="1">
        <f t="array" ref="DE99">SUMPRODUCT(--(Data!$B$131:$AGQ$131&lt;&gt;"")*(Data!B114:AGQ114&lt;&gt;""))</f>
        <v>0</v>
      </c>
      <c r="DF99" s="2" cm="1">
        <f t="array" ref="DF99">SUMPRODUCT(--(Data!$B$132:$AGQ$132&lt;&gt;"")*(Data!B114:AGQ114&lt;&gt;""))</f>
        <v>0</v>
      </c>
      <c r="DG99" s="2" cm="1">
        <f t="array" ref="DG99">SUMPRODUCT(--(Data!$B$133:$AGQ$133&lt;&gt;"")*(Data!B114:AGQ114&lt;&gt;""))</f>
        <v>0</v>
      </c>
      <c r="DH99" s="2" cm="1">
        <f t="array" ref="DH99">SUMPRODUCT(--(Data!$B$134:$AGQ$134&lt;&gt;"")*(Data!B114:AGQ114&lt;&gt;""))</f>
        <v>0</v>
      </c>
      <c r="DI99" s="2" cm="1">
        <f t="array" ref="DI99">SUMPRODUCT(--(Data!$B$135:$AGQ$135&lt;&gt;"")*(Data!B114:AGQ114&lt;&gt;""))</f>
        <v>0</v>
      </c>
      <c r="DJ99" s="2" cm="1">
        <f t="array" ref="DJ99">SUMPRODUCT(--(Data!$B$136:$AGQ$136&lt;&gt;"")*(Data!B114:AGQ114&lt;&gt;""))</f>
        <v>0</v>
      </c>
      <c r="DK99" s="2" cm="1">
        <f t="array" ref="DK99">SUMPRODUCT(--(Data!$B$137:$AGQ$137&lt;&gt;"")*(Data!B114:AGQ114&lt;&gt;""))</f>
        <v>0</v>
      </c>
      <c r="DL99" s="2" cm="1">
        <f t="array" ref="DL99">SUMPRODUCT(--(Data!$B$138:$AGQ$138&lt;&gt;"")*(Data!B114:AGQ114&lt;&gt;""))</f>
        <v>0</v>
      </c>
      <c r="DM99" s="2" cm="1">
        <f t="array" ref="DM99">SUMPRODUCT(--(Data!$B$139:$AGQ$139&lt;&gt;"")*(Data!B114:AGQ114&lt;&gt;""))</f>
        <v>0</v>
      </c>
      <c r="DN99" s="2" cm="1">
        <f t="array" ref="DN99">SUMPRODUCT(--(Data!$B$140:$AGQ$140&lt;&gt;"")*(Data!B114:AGQ114&lt;&gt;""))</f>
        <v>0</v>
      </c>
      <c r="DO99" s="2" cm="1">
        <f t="array" ref="DO99">SUMPRODUCT(--(Data!$B$141:$AGQ$141&lt;&gt;"")*(Data!B114:AGQ114&lt;&gt;""))</f>
        <v>0</v>
      </c>
      <c r="DP99" s="2" cm="1">
        <f t="array" ref="DP99">SUMPRODUCT(--(Data!$B$142:$AGQ$142&lt;&gt;"")*(Data!B114:AGQ114&lt;&gt;""))</f>
        <v>0</v>
      </c>
      <c r="DQ99" s="2" cm="1">
        <f t="array" ref="DQ99">SUMPRODUCT(--(Data!$B$143:$AGQ$143&lt;&gt;"")*(Data!B114:AGQ114&lt;&gt;""))</f>
        <v>0</v>
      </c>
      <c r="DR99" s="2" cm="1">
        <f t="array" ref="DR99">SUMPRODUCT(--(Data!$B$144:$AGQ$144&lt;&gt;"")*(Data!B114:AGQ114&lt;&gt;""))</f>
        <v>0</v>
      </c>
      <c r="DS99" s="2" cm="1">
        <f t="array" ref="DS99">SUMPRODUCT(--(Data!$B$145:$AGQ$145&lt;&gt;"")*(Data!B114:AGQ114&lt;&gt;""))</f>
        <v>0</v>
      </c>
      <c r="DT99" s="2" cm="1">
        <f t="array" ref="DT99">SUMPRODUCT(--(Data!$B$146:$AGQ$146&lt;&gt;"")*(Data!B114:AGQ114&lt;&gt;""))</f>
        <v>0</v>
      </c>
      <c r="DU99" s="2" cm="1">
        <f t="array" ref="DU99">SUMPRODUCT(--(Data!$B$147:$AGQ$147&lt;&gt;"")*(Data!B114:AGQ114&lt;&gt;""))</f>
        <v>0</v>
      </c>
      <c r="DV99" s="2" cm="1">
        <f t="array" ref="DV99">SUMPRODUCT(--(Data!$B$148:$AGQ$148&lt;&gt;"")*(Data!B114:AGQ114&lt;&gt;""))</f>
        <v>0</v>
      </c>
      <c r="DW99" s="2" cm="1">
        <f t="array" ref="DW99">SUMPRODUCT(--(Data!$B$149:$AGQ$149&lt;&gt;"")*(Data!B114:AGQ114&lt;&gt;""))</f>
        <v>0</v>
      </c>
      <c r="DX99" s="2" cm="1">
        <f t="array" ref="DX99">SUMPRODUCT(--(Data!$B$150:$AGQ$150&lt;&gt;"")*(Data!B114:AGQ114&lt;&gt;""))</f>
        <v>0</v>
      </c>
      <c r="DY99" s="2" cm="1">
        <f t="array" ref="DY99">SUMPRODUCT(--(Data!$B$151:$AGQ$151&lt;&gt;"")*(Data!B114:AGQ114&lt;&gt;""))</f>
        <v>0</v>
      </c>
      <c r="DZ99" s="2" cm="1">
        <f t="array" ref="DZ99">SUMPRODUCT(--(Data!$B$152:$AGQ$152&lt;&gt;"")*(Data!B114:AGQ114&lt;&gt;""))</f>
        <v>0</v>
      </c>
      <c r="EA99" s="2" cm="1">
        <f t="array" ref="EA99">SUMPRODUCT(--(Data!$B$153:$AGQ$153&lt;&gt;"")*(Data!B114:AGQ114&lt;&gt;""))</f>
        <v>0</v>
      </c>
      <c r="EB99" s="2" cm="1">
        <f t="array" ref="EB99">SUMPRODUCT(--(Data!$B$154:$AGQ$154&lt;&gt;"")*(Data!B114:AGQ114&lt;&gt;""))</f>
        <v>0</v>
      </c>
      <c r="EC99" s="2" cm="1">
        <f t="array" ref="EC99">SUMPRODUCT(--(Data!$B$155:$AGQ$155&lt;&gt;"")*(Data!B114:AGQ114&lt;&gt;""))</f>
        <v>0</v>
      </c>
      <c r="ED99" s="2" cm="1">
        <f t="array" ref="ED99">SUMPRODUCT(--(Data!$B$156:$AGQ$156&lt;&gt;"")*(Data!B114:AGQ114&lt;&gt;""))</f>
        <v>0</v>
      </c>
      <c r="EE99" s="2" cm="1">
        <f t="array" ref="EE99">SUMPRODUCT(--(Data!$B$157:$AGQ$157&lt;&gt;"")*(Data!B114:AGQ114&lt;&gt;""))</f>
        <v>0</v>
      </c>
      <c r="EF99" s="2" cm="1">
        <f t="array" ref="EF99">SUMPRODUCT(--(Data!$B$158:$AGQ$158&lt;&gt;"")*(Data!B114:AGQ114&lt;&gt;""))</f>
        <v>0</v>
      </c>
      <c r="EG99" s="2" cm="1">
        <f t="array" ref="EG99">SUMPRODUCT(--(Data!$B$159:$AGQ$159&lt;&gt;"")*(Data!B114:AGQ114&lt;&gt;""))</f>
        <v>0</v>
      </c>
      <c r="EH99" s="2" cm="1">
        <f t="array" ref="EH99">SUMPRODUCT(--(Data!$B$160:$AGQ$160&lt;&gt;"")*(Data!B114:AGQ114&lt;&gt;""))</f>
        <v>0</v>
      </c>
      <c r="EI99" s="2" cm="1">
        <f t="array" ref="EI99">SUMPRODUCT(--(Data!$B$161:$AGQ$161&lt;&gt;"")*(Data!B114:AGQ114&lt;&gt;""))</f>
        <v>0</v>
      </c>
      <c r="EJ99" s="2" cm="1">
        <f t="array" ref="EJ99">SUMPRODUCT(--(Data!$B$162:$AGQ$162&lt;&gt;"")*(Data!B114:AGQ114&lt;&gt;""))</f>
        <v>0</v>
      </c>
      <c r="EK99" s="2" cm="1">
        <f t="array" ref="EK99">SUMPRODUCT(--(Data!$B$163:$AGQ$163&lt;&gt;"")*(Data!B114:AGQ114&lt;&gt;""))</f>
        <v>0</v>
      </c>
      <c r="EL99" s="2" cm="1">
        <f t="array" ref="EL99">SUMPRODUCT(--(Data!$B$164:$AGQ$164&lt;&gt;"")*(Data!B114:AGQ114&lt;&gt;""))</f>
        <v>0</v>
      </c>
      <c r="EM99" s="2" cm="1">
        <f t="array" ref="EM99">SUMPRODUCT(--(Data!$B$165:$AGQ$165&lt;&gt;"")*(Data!B114:AGQ114&lt;&gt;""))</f>
        <v>0</v>
      </c>
      <c r="EN99" s="2" cm="1">
        <f t="array" ref="EN99">SUMPRODUCT(--(Data!$B$166:$AGQ$166&lt;&gt;"")*(Data!B114:AGQ114&lt;&gt;""))</f>
        <v>0</v>
      </c>
      <c r="EU99" s="2" t="str">
        <f t="shared" si="4"/>
        <v>ART-SLAM (IMU)</v>
      </c>
      <c r="EV99" s="2">
        <f t="shared" si="5"/>
        <v>9</v>
      </c>
    </row>
    <row r="100" spans="1:152" x14ac:dyDescent="0.25">
      <c r="A100" s="1" t="str">
        <f>Data!A115</f>
        <v>RDS-SLAM</v>
      </c>
      <c r="B100" s="12" t="s">
        <v>335</v>
      </c>
      <c r="C100" s="2" cm="1">
        <f t="array" ref="C100">SUMPRODUCT(--(Data!$B$25:$AGQ$25&lt;&gt;"")*(Data!B115:AGQ115&lt;&gt;""))</f>
        <v>0</v>
      </c>
      <c r="D100" s="2" cm="1">
        <f t="array" ref="D100">SUMPRODUCT(--(Data!$B$26:$AGQ$26&lt;&gt;"")*(Data!B115:AGQ115&lt;&gt;""))</f>
        <v>0</v>
      </c>
      <c r="E100" s="2" cm="1">
        <f t="array" ref="E100">SUMPRODUCT(--(Data!$B$27:$AGQ$27&lt;&gt;"")*(Data!B115:AGQ115&lt;&gt;""))</f>
        <v>0</v>
      </c>
      <c r="F100" s="2" cm="1">
        <f t="array" ref="F100">SUMPRODUCT(--(Data!$B$28:$AGQ$28&lt;&gt;"")*(Data!B115:AGQ115&lt;&gt;""))</f>
        <v>0</v>
      </c>
      <c r="G100" s="2" cm="1">
        <f t="array" ref="G100">SUMPRODUCT(--(Data!$B$29:$AGQ$29&lt;&gt;"")*(Data!B115:AGQ115&lt;&gt;""))</f>
        <v>0</v>
      </c>
      <c r="H100" s="2" cm="1">
        <f t="array" ref="H100">SUMPRODUCT(--(Data!$B$30:$AGQ$30&lt;&gt;"")*(Data!B115:AGQ115&lt;&gt;""))</f>
        <v>0</v>
      </c>
      <c r="I100" s="2" cm="1">
        <f t="array" ref="I100">SUMPRODUCT(--(Data!$B$31:$AGQ$31&lt;&gt;"")*(Data!B115:AGQ115&lt;&gt;""))</f>
        <v>0</v>
      </c>
      <c r="J100" s="2" cm="1">
        <f t="array" ref="J100">SUMPRODUCT(--(Data!$B$32:$AGQ$32&lt;&gt;"")*(Data!B115:AGQ115&lt;&gt;""))</f>
        <v>0</v>
      </c>
      <c r="K100" s="2" cm="1">
        <f t="array" ref="K100">SUMPRODUCT(--(Data!$B$33:$AGQ$33&lt;&gt;"")*(Data!B115:AGQ115&lt;&gt;""))</f>
        <v>0</v>
      </c>
      <c r="L100" s="2" cm="1">
        <f t="array" ref="L100">SUMPRODUCT(--(Data!$B$34:$AGQ$34&lt;&gt;"")*(Data!B115:AGQ115&lt;&gt;""))</f>
        <v>0</v>
      </c>
      <c r="M100" s="2" cm="1">
        <f t="array" ref="M100">SUMPRODUCT(--(Data!$B$35:$AGQ$35&lt;&gt;"")*(Data!B115:AGQ115&lt;&gt;""))</f>
        <v>68</v>
      </c>
      <c r="N100" s="2" cm="1">
        <f t="array" ref="N100">SUMPRODUCT(--(Data!$B$36:$AGQ$36&lt;&gt;"")*(Data!B115:AGQ115&lt;&gt;""))</f>
        <v>0</v>
      </c>
      <c r="O100" s="2" cm="1">
        <f t="array" ref="O100">SUMPRODUCT(--(Data!$B$37:$AGQ$37&lt;&gt;"")*(Data!B115:AGQ115&lt;&gt;""))</f>
        <v>0</v>
      </c>
      <c r="P100" s="2" cm="1">
        <f t="array" ref="P100">SUMPRODUCT(--(Data!$B$38:$AGQ$38&lt;&gt;"")*(Data!B115:AGQ115&lt;&gt;""))</f>
        <v>0</v>
      </c>
      <c r="Q100" s="2" cm="1">
        <f t="array" ref="Q100">SUMPRODUCT(--(Data!$B$39:$AGQ$39&lt;&gt;"")*(Data!B115:AGQ115&lt;&gt;""))</f>
        <v>0</v>
      </c>
      <c r="R100" s="2" cm="1">
        <f t="array" ref="R100">SUMPRODUCT(--(Data!$B$40:$AGQ$40&lt;&gt;"")*(Data!B115:AGQ115&lt;&gt;""))</f>
        <v>0</v>
      </c>
      <c r="S100" s="2" cm="1">
        <f t="array" ref="S100">SUMPRODUCT(--(Data!$B$41:$AGQ$41&lt;&gt;"")*(Data!B115:AGQ115&lt;&gt;""))</f>
        <v>0</v>
      </c>
      <c r="T100" s="2" cm="1">
        <f t="array" ref="T100">SUMPRODUCT(--(Data!$B$42:$AGQ$42&lt;&gt;"")*(Data!B115:AGQ115&lt;&gt;""))</f>
        <v>0</v>
      </c>
      <c r="U100" s="2" cm="1">
        <f t="array" ref="U100">SUMPRODUCT(--(Data!$B$43:$AGQ$43&lt;&gt;"")*(Data!B115:AGQ115&lt;&gt;""))</f>
        <v>0</v>
      </c>
      <c r="V100" s="2" cm="1">
        <f t="array" ref="V100">SUMPRODUCT(--(Data!$B$44:$AGQ$44&lt;&gt;"")*(Data!B115:AGQ115&lt;&gt;""))</f>
        <v>0</v>
      </c>
      <c r="W100" s="2" cm="1">
        <f t="array" ref="W100">SUMPRODUCT(--(Data!$B$45:$AGQ$45&lt;&gt;"")*(Data!B115:AGQ115&lt;&gt;""))</f>
        <v>0</v>
      </c>
      <c r="X100" s="2" cm="1">
        <f t="array" ref="X100">SUMPRODUCT(--(Data!$B$46:$AGQ$46&lt;&gt;"")*(Data!B115:AGQ115&lt;&gt;""))</f>
        <v>0</v>
      </c>
      <c r="Y100" s="2" cm="1">
        <f t="array" ref="Y100">SUMPRODUCT(--(Data!$B$47:$AGQ$47&lt;&gt;"")*(Data!B115:AGQ115&lt;&gt;""))</f>
        <v>0</v>
      </c>
      <c r="Z100" s="2" cm="1">
        <f t="array" ref="Z100">SUMPRODUCT(--(Data!$B$48:$AGQ$48&lt;&gt;"")*(Data!B115:AGQ115&lt;&gt;""))</f>
        <v>0</v>
      </c>
      <c r="AA100" s="2" cm="1">
        <f t="array" ref="AA100">SUMPRODUCT(--(Data!$B$49:$AGQ$49&lt;&gt;"")*(Data!B115:AGQ115&lt;&gt;""))</f>
        <v>0</v>
      </c>
      <c r="AB100" s="2" cm="1">
        <f t="array" ref="AB100">SUMPRODUCT(--(Data!$B$50:$AGQ$50&lt;&gt;"")*(Data!B115:AGQ115&lt;&gt;""))</f>
        <v>0</v>
      </c>
      <c r="AC100" s="2" cm="1">
        <f t="array" ref="AC100">SUMPRODUCT(--(Data!$B$51:$AGQ$51&lt;&gt;"")*(Data!B115:AGQ115&lt;&gt;""))</f>
        <v>0</v>
      </c>
      <c r="AD100" s="2" cm="1">
        <f t="array" ref="AD100">SUMPRODUCT(--(Data!$B$52:$AGQ$52&lt;&gt;"")*(Data!B115:AGQ115&lt;&gt;""))</f>
        <v>0</v>
      </c>
      <c r="AE100" s="2" cm="1">
        <f t="array" ref="AE100">SUMPRODUCT(--(Data!$B$53:$AGQ$53&lt;&gt;"")*(Data!B115:AGQ115&lt;&gt;""))</f>
        <v>0</v>
      </c>
      <c r="AF100" s="2" cm="1">
        <f t="array" ref="AF100">SUMPRODUCT(--(Data!$B$54:$AGQ$54&lt;&gt;"")*(Data!B115:AGQ115&lt;&gt;""))</f>
        <v>0</v>
      </c>
      <c r="AG100" s="2" cm="1">
        <f t="array" ref="AG100">SUMPRODUCT(--(Data!$B$55:$AGQ$55&lt;&gt;"")*(Data!B115:AGQ115&lt;&gt;""))</f>
        <v>0</v>
      </c>
      <c r="AH100" s="2" cm="1">
        <f t="array" ref="AH100">SUMPRODUCT(--(Data!$B$56:$AGQ$56&lt;&gt;"")*(Data!B115:AGQ115&lt;&gt;""))</f>
        <v>0</v>
      </c>
      <c r="AI100" s="2" cm="1">
        <f t="array" ref="AI100">SUMPRODUCT(--(Data!$B$57:$AGQ$57&lt;&gt;"")*(Data!B115:AGQ115&lt;&gt;""))</f>
        <v>0</v>
      </c>
      <c r="AJ100" s="2" cm="1">
        <f t="array" ref="AJ100">SUMPRODUCT(--(Data!$B$58:$AGQ$58&lt;&gt;"")*(Data!B115:AGQ115&lt;&gt;""))</f>
        <v>0</v>
      </c>
      <c r="AK100" s="2" cm="1">
        <f t="array" ref="AK100">SUMPRODUCT(--(Data!$B$59:$AGQ$59&lt;&gt;"")*(Data!B115:AGQ115&lt;&gt;""))</f>
        <v>0</v>
      </c>
      <c r="AL100" s="2" cm="1">
        <f t="array" ref="AL100">SUMPRODUCT(--(Data!$B$60:$AGQ$60&lt;&gt;"")*(Data!B115:AGQ115&lt;&gt;""))</f>
        <v>0</v>
      </c>
      <c r="AM100" s="2" cm="1">
        <f t="array" ref="AM100">SUMPRODUCT(--(Data!$B$61:$AGQ$61&lt;&gt;"")*(Data!B115:AGQ115&lt;&gt;""))</f>
        <v>0</v>
      </c>
      <c r="AN100" s="2" cm="1">
        <f t="array" ref="AN100">SUMPRODUCT(--(Data!$B$62:$AGQ$62&lt;&gt;"")*(Data!B115:AGQ115&lt;&gt;""))</f>
        <v>0</v>
      </c>
      <c r="AO100" s="2" cm="1">
        <f t="array" ref="AO100">SUMPRODUCT(--(Data!$B$63:$AGQ$63&lt;&gt;"")*(Data!B115:AGQ115&lt;&gt;""))</f>
        <v>0</v>
      </c>
      <c r="AP100" s="2" cm="1">
        <f t="array" ref="AP100">SUMPRODUCT(--(Data!$B$64:$AGQ$64&lt;&gt;"")*(Data!B115:AGQ115&lt;&gt;""))</f>
        <v>0</v>
      </c>
      <c r="AQ100" s="2" cm="1">
        <f t="array" ref="AQ100">SUMPRODUCT(--(Data!$B$65:$AGQ$65&lt;&gt;"")*(Data!B115:AGQ115&lt;&gt;""))</f>
        <v>0</v>
      </c>
      <c r="AR100" s="2" cm="1">
        <f t="array" ref="AR100">SUMPRODUCT(--(Data!$B$66:$AGQ$66&lt;&gt;"")*(Data!B115:AGQ115&lt;&gt;""))</f>
        <v>0</v>
      </c>
      <c r="AS100" s="2" cm="1">
        <f t="array" ref="AS100">SUMPRODUCT(--(Data!$B$67:$AGQ$67&lt;&gt;"")*(Data!B115:AGQ115&lt;&gt;""))</f>
        <v>0</v>
      </c>
      <c r="AT100" s="2" cm="1">
        <f t="array" ref="AT100">SUMPRODUCT(--(Data!$B$68:$AGQ$68&lt;&gt;"")*(Data!B115:AGQ115&lt;&gt;""))</f>
        <v>0</v>
      </c>
      <c r="AU100" s="2" cm="1">
        <f t="array" ref="AU100">SUMPRODUCT(--(Data!$B$69:$AGQ$69&lt;&gt;"")*(Data!B115:AGQ115&lt;&gt;""))</f>
        <v>0</v>
      </c>
      <c r="AV100" s="2" cm="1">
        <f t="array" ref="AV100">SUMPRODUCT(--(Data!$B$70:$AGQ$70&lt;&gt;"")*(Data!B115:AGQ115&lt;&gt;""))</f>
        <v>0</v>
      </c>
      <c r="AW100" s="2" cm="1">
        <f t="array" ref="AW100">SUMPRODUCT(--(Data!$B$71:$AGQ$71&lt;&gt;"")*(Data!B115:AGQ115&lt;&gt;""))</f>
        <v>0</v>
      </c>
      <c r="AX100" s="2" cm="1">
        <f t="array" ref="AX100">SUMPRODUCT(--(Data!$B$72:$AGQ$72&lt;&gt;"")*(Data!B115:AGQ115&lt;&gt;""))</f>
        <v>0</v>
      </c>
      <c r="AY100" s="2" cm="1">
        <f t="array" ref="AY100">SUMPRODUCT(--(Data!$B$73:$AGQ$73&lt;&gt;"")*(Data!B115:AGQ115&lt;&gt;""))</f>
        <v>0</v>
      </c>
      <c r="AZ100" s="2" cm="1">
        <f t="array" ref="AZ100">SUMPRODUCT(--(Data!$B$74:$AGQ$74&lt;&gt;"")*(Data!B115:AGQ115&lt;&gt;""))</f>
        <v>0</v>
      </c>
      <c r="BA100" s="2" cm="1">
        <f t="array" ref="BA100">SUMPRODUCT(--(Data!$B$75:$AGQ$75&lt;&gt;"")*(Data!B115:AGQ115&lt;&gt;""))</f>
        <v>0</v>
      </c>
      <c r="BB100" s="2" cm="1">
        <f t="array" ref="BB100">SUMPRODUCT(--(Data!$B$76:$AGQ$76&lt;&gt;"")*(Data!B115:AGQ115&lt;&gt;""))</f>
        <v>0</v>
      </c>
      <c r="BC100" s="2" cm="1">
        <f t="array" ref="BC100">SUMPRODUCT(--(Data!$B$77:$AGQ$77&lt;&gt;"")*(Data!B115:AGQ115&lt;&gt;""))</f>
        <v>0</v>
      </c>
      <c r="BD100" s="2" cm="1">
        <f t="array" ref="BD100">SUMPRODUCT(--(Data!$B$78:$AGQ$78&lt;&gt;"")*(Data!B115:AGQ115&lt;&gt;""))</f>
        <v>0</v>
      </c>
      <c r="BE100" s="2" cm="1">
        <f t="array" ref="BE100">SUMPRODUCT(--(Data!$B$79:$AGQ$79&lt;&gt;"")*(Data!B115:AGQ115&lt;&gt;""))</f>
        <v>0</v>
      </c>
      <c r="BF100" s="2" cm="1">
        <f t="array" ref="BF100">SUMPRODUCT(--(Data!$B$80:$AGQ$80&lt;&gt;"")*(Data!B115:AGQ115&lt;&gt;""))</f>
        <v>0</v>
      </c>
      <c r="BG100" s="2" cm="1">
        <f t="array" ref="BG100">SUMPRODUCT(--(Data!$B$81:$AGQ$81&lt;&gt;"")*(Data!B115:AGQ115&lt;&gt;""))</f>
        <v>0</v>
      </c>
      <c r="BH100" s="2" cm="1">
        <f t="array" ref="BH100">SUMPRODUCT(--(Data!$B$82:$AGQ$82&lt;&gt;"")*(Data!B115:AGQ115&lt;&gt;""))</f>
        <v>0</v>
      </c>
      <c r="BI100" s="2" cm="1">
        <f t="array" ref="BI100">SUMPRODUCT(--(Data!$B$83:$AGQ$83&lt;&gt;"")*(Data!B115:AGQ115&lt;&gt;""))</f>
        <v>0</v>
      </c>
      <c r="BJ100" s="2" cm="1">
        <f t="array" ref="BJ100">SUMPRODUCT(--(Data!$B$84:$AGQ$84&lt;&gt;"")*(Data!B115:AGQ115&lt;&gt;""))</f>
        <v>0</v>
      </c>
      <c r="BK100" s="2" cm="1">
        <f t="array" ref="BK100">SUMPRODUCT(--(Data!$B$85:$AGQ$85&lt;&gt;"")*(Data!B115:AGQ115&lt;&gt;""))</f>
        <v>0</v>
      </c>
      <c r="BL100" s="2" cm="1">
        <f t="array" ref="BL100">SUMPRODUCT(--(Data!$B$86:$AGQ$86&lt;&gt;"")*(Data!B115:AGQ115&lt;&gt;""))</f>
        <v>0</v>
      </c>
      <c r="BM100" s="2" cm="1">
        <f t="array" ref="BM100">SUMPRODUCT(--(Data!$B$87:$AGQ$87&lt;&gt;"")*(Data!B115:AGQ115&lt;&gt;""))</f>
        <v>0</v>
      </c>
      <c r="BN100" s="2" cm="1">
        <f t="array" ref="BN100">SUMPRODUCT(--(Data!$B$88:$AGQ$88&lt;&gt;"")*(Data!B115:AGQ115&lt;&gt;""))</f>
        <v>0</v>
      </c>
      <c r="BO100" s="2" cm="1">
        <f t="array" ref="BO100">SUMPRODUCT(--(Data!$B$89:$AGQ$89&lt;&gt;"")*(Data!B115:AGQ115&lt;&gt;""))</f>
        <v>0</v>
      </c>
      <c r="BP100" s="2" cm="1">
        <f t="array" ref="BP100">SUMPRODUCT(--(Data!$B$90:$AGQ$90&lt;&gt;"")*(Data!B115:AGQ115&lt;&gt;""))</f>
        <v>0</v>
      </c>
      <c r="BQ100" s="2" cm="1">
        <f t="array" ref="BQ100">SUMPRODUCT(--(Data!$B$91:$AGQ$91&lt;&gt;"")*(Data!B115:AGQ115&lt;&gt;""))</f>
        <v>0</v>
      </c>
      <c r="BR100" s="2" cm="1">
        <f t="array" ref="BR100">SUMPRODUCT(--(Data!$B$92:$AGQ$92&lt;&gt;"")*(Data!B115:AGQ115&lt;&gt;""))</f>
        <v>0</v>
      </c>
      <c r="BS100" s="2" cm="1">
        <f t="array" ref="BS100">SUMPRODUCT(--(Data!$B$93:$AGQ$93&lt;&gt;"")*(Data!B115:AGQ115&lt;&gt;""))</f>
        <v>0</v>
      </c>
      <c r="BT100" s="2" cm="1">
        <f t="array" ref="BT100">SUMPRODUCT(--(Data!$B$94:$AGQ$94&lt;&gt;"")*(Data!B115:AGQ115&lt;&gt;""))</f>
        <v>0</v>
      </c>
      <c r="BU100" s="2" cm="1">
        <f t="array" ref="BU100">SUMPRODUCT(--(Data!$B$95:$AGQ$95&lt;&gt;"")*(Data!B115:AGQ115&lt;&gt;""))</f>
        <v>0</v>
      </c>
      <c r="BV100" s="2" cm="1">
        <f t="array" ref="BV100">SUMPRODUCT(--(Data!$B$96:$AGQ$96&lt;&gt;"")*(Data!B115:AGQ115&lt;&gt;""))</f>
        <v>0</v>
      </c>
      <c r="BW100" s="2" cm="1">
        <f t="array" ref="BW100">SUMPRODUCT(--(Data!$B$97:$AGQ$97&lt;&gt;"")*(Data!B115:AGQ115&lt;&gt;""))</f>
        <v>0</v>
      </c>
      <c r="BX100" s="2" cm="1">
        <f t="array" ref="BX100">SUMPRODUCT(--(Data!$B$98:$AGQ$98&lt;&gt;"")*(Data!B115:AGQ115&lt;&gt;""))</f>
        <v>0</v>
      </c>
      <c r="BY100" s="2" cm="1">
        <f t="array" ref="BY100">SUMPRODUCT(--(Data!$B$99:$AGQ$99&lt;&gt;"")*(Data!B115:AGQ115&lt;&gt;""))</f>
        <v>0</v>
      </c>
      <c r="BZ100" s="2" cm="1">
        <f t="array" ref="BZ100">SUMPRODUCT(--(Data!$B$100:$AGQ$100&lt;&gt;"")*(Data!B115:AGQ115&lt;&gt;""))</f>
        <v>0</v>
      </c>
      <c r="CA100" s="2" cm="1">
        <f t="array" ref="CA100">SUMPRODUCT(--(Data!$B$101:$AGQ$101&lt;&gt;"")*(Data!B115:AGQ115&lt;&gt;""))</f>
        <v>0</v>
      </c>
      <c r="CB100" s="2" cm="1">
        <f t="array" ref="CB100">SUMPRODUCT(--(Data!$B$102:$AGQ$102&lt;&gt;"")*(Data!B115:AGQ115&lt;&gt;""))</f>
        <v>0</v>
      </c>
      <c r="CC100" s="2" cm="1">
        <f t="array" ref="CC100">SUMPRODUCT(--(Data!$B$103:$AGQ$103&lt;&gt;"")*(Data!B115:AGQ115&lt;&gt;""))</f>
        <v>0</v>
      </c>
      <c r="CD100" s="2" cm="1">
        <f t="array" ref="CD100">SUMPRODUCT(--(Data!$B$104:$AGQ$104&lt;&gt;"")*(Data!B115:AGQ115&lt;&gt;""))</f>
        <v>0</v>
      </c>
      <c r="CE100" s="2" cm="1">
        <f t="array" ref="CE100">SUMPRODUCT(--(Data!$B$105:$AGQ$105&lt;&gt;"")*(Data!B115:AGQ115&lt;&gt;""))</f>
        <v>0</v>
      </c>
      <c r="CF100" s="2" cm="1">
        <f t="array" ref="CF100">SUMPRODUCT(--(Data!$B$106:$AGQ$106&lt;&gt;"")*(Data!B115:AGQ115&lt;&gt;""))</f>
        <v>0</v>
      </c>
      <c r="CG100" s="2" cm="1">
        <f t="array" ref="CG100">SUMPRODUCT(--(Data!$B$107:$AGQ$107&lt;&gt;"")*(Data!B115:AGQ115&lt;&gt;""))</f>
        <v>0</v>
      </c>
      <c r="CH100" s="2" cm="1">
        <f t="array" ref="CH100">SUMPRODUCT(--(Data!$B$108:$AGQ$108&lt;&gt;"")*(Data!B115:AGQ115&lt;&gt;""))</f>
        <v>0</v>
      </c>
      <c r="CI100" s="2" cm="1">
        <f t="array" ref="CI100">SUMPRODUCT(--(Data!$B$109:$AGQ$109&lt;&gt;"")*(Data!B115:AGQ115&lt;&gt;""))</f>
        <v>0</v>
      </c>
      <c r="CJ100" s="2" cm="1">
        <f t="array" ref="CJ100">SUMPRODUCT(--(Data!$B$110:$AGQ$110&lt;&gt;"")*(Data!B115:AGQ115&lt;&gt;""))</f>
        <v>0</v>
      </c>
      <c r="CK100" s="2" cm="1">
        <f t="array" ref="CK100">SUMPRODUCT(--(Data!$B$111:$AGQ$111&lt;&gt;"")*(Data!B115:AGQ115&lt;&gt;""))</f>
        <v>0</v>
      </c>
      <c r="CL100" s="2" cm="1">
        <f t="array" ref="CL100">SUMPRODUCT(--(Data!$B$112:$AGQ$112&lt;&gt;"")*(Data!B115:AGQ115&lt;&gt;""))</f>
        <v>0</v>
      </c>
      <c r="CM100" s="2" cm="1">
        <f t="array" ref="CM100">SUMPRODUCT(--(Data!$B$113:$AGQ$113&lt;&gt;"")*(Data!B115:AGQ115&lt;&gt;""))</f>
        <v>0</v>
      </c>
      <c r="CN100" s="2" cm="1">
        <f t="array" ref="CN100">SUMPRODUCT(--(Data!$B$114:$AGQ$114&lt;&gt;"")*(Data!B115:AGQ115&lt;&gt;""))</f>
        <v>68</v>
      </c>
      <c r="CO100" s="208"/>
      <c r="CP100" s="2" cm="1">
        <f t="array" ref="CP100">SUMPRODUCT(--(Data!$B$116:$AGQ$116&lt;&gt;"")*(Data!B115:AGQ115&lt;&gt;""))</f>
        <v>68</v>
      </c>
      <c r="CQ100" s="2" cm="1">
        <f t="array" ref="CQ100">SUMPRODUCT(--(Data!$B$117:$AGQ$117&lt;&gt;"")*(Data!B115:AGQ115&lt;&gt;""))</f>
        <v>32</v>
      </c>
      <c r="CR100" s="2" cm="1">
        <f t="array" ref="CR100">SUMPRODUCT(--(Data!$B$118:$AGQ$118&lt;&gt;"")*(Data!B115:AGQ115&lt;&gt;""))</f>
        <v>32</v>
      </c>
      <c r="CS100" s="2" cm="1">
        <f t="array" ref="CS100">SUMPRODUCT(--(Data!$B$119:$AGQ$119&lt;&gt;"")*(Data!B115:AGQ115&lt;&gt;""))</f>
        <v>68</v>
      </c>
      <c r="CT100" s="2" cm="1">
        <f t="array" ref="CT100">SUMPRODUCT(--(Data!$B$120:$AGQ$120&lt;&gt;"")*(Data!B115:AGQ115&lt;&gt;""))</f>
        <v>36</v>
      </c>
      <c r="CU100" s="2" cm="1">
        <f t="array" ref="CU100">SUMPRODUCT(--(Data!$B$121:$AGQ$121&lt;&gt;"")*(Data!B115:AGQ115&lt;&gt;""))</f>
        <v>36</v>
      </c>
      <c r="CV100" s="2" cm="1">
        <f t="array" ref="CV100">SUMPRODUCT(--(Data!$B$122:$AGQ$122&lt;&gt;"")*(Data!B115:AGQ115&lt;&gt;""))</f>
        <v>0</v>
      </c>
      <c r="CW100" s="2" cm="1">
        <f t="array" ref="CW100">SUMPRODUCT(--(Data!$B$123:$AGQ$123&lt;&gt;"")*(Data!B115:AGQ115&lt;&gt;""))</f>
        <v>0</v>
      </c>
      <c r="CX100" s="2" cm="1">
        <f t="array" ref="CX100">SUMPRODUCT(--(Data!$B$124:$AGQ$124&lt;&gt;"")*(Data!B115:AGQ115&lt;&gt;""))</f>
        <v>0</v>
      </c>
      <c r="CY100" s="2" cm="1">
        <f t="array" ref="CY100">SUMPRODUCT(--(Data!$B$125:$AGQ$125&lt;&gt;"")*(Data!B115:AGQ115&lt;&gt;""))</f>
        <v>0</v>
      </c>
      <c r="CZ100" s="2" cm="1">
        <f t="array" ref="CZ100">SUMPRODUCT(--(Data!$B$126:$AGQ$126&lt;&gt;"")*(Data!B115:AGQ115&lt;&gt;""))</f>
        <v>0</v>
      </c>
      <c r="DA100" s="2" cm="1">
        <f t="array" ref="DA100">SUMPRODUCT(--(Data!$B$127:$AGQ$127&lt;&gt;"")*(Data!B115:AGQ115&lt;&gt;""))</f>
        <v>0</v>
      </c>
      <c r="DB100" s="2" cm="1">
        <f t="array" ref="DB100">SUMPRODUCT(--(Data!$B$128:$AGQ$128&lt;&gt;"")*(Data!B115:AGQ115&lt;&gt;""))</f>
        <v>0</v>
      </c>
      <c r="DC100" s="2" cm="1">
        <f t="array" ref="DC100">SUMPRODUCT(--(Data!$B$129:$AGQ$129&lt;&gt;"")*(Data!B115:AGQ115&lt;&gt;""))</f>
        <v>0</v>
      </c>
      <c r="DD100" s="2" cm="1">
        <f t="array" ref="DD100">SUMPRODUCT(--(Data!$B$130:$AGQ$130&lt;&gt;"")*(Data!B115:AGQ115&lt;&gt;""))</f>
        <v>0</v>
      </c>
      <c r="DE100" s="2" cm="1">
        <f t="array" ref="DE100">SUMPRODUCT(--(Data!$B$131:$AGQ$131&lt;&gt;"")*(Data!B115:AGQ115&lt;&gt;""))</f>
        <v>0</v>
      </c>
      <c r="DF100" s="2" cm="1">
        <f t="array" ref="DF100">SUMPRODUCT(--(Data!$B$132:$AGQ$132&lt;&gt;"")*(Data!B115:AGQ115&lt;&gt;""))</f>
        <v>0</v>
      </c>
      <c r="DG100" s="2" cm="1">
        <f t="array" ref="DG100">SUMPRODUCT(--(Data!$B$133:$AGQ$133&lt;&gt;"")*(Data!B115:AGQ115&lt;&gt;""))</f>
        <v>0</v>
      </c>
      <c r="DH100" s="2" cm="1">
        <f t="array" ref="DH100">SUMPRODUCT(--(Data!$B$134:$AGQ$134&lt;&gt;"")*(Data!B115:AGQ115&lt;&gt;""))</f>
        <v>0</v>
      </c>
      <c r="DI100" s="2" cm="1">
        <f t="array" ref="DI100">SUMPRODUCT(--(Data!$B$135:$AGQ$135&lt;&gt;"")*(Data!B115:AGQ115&lt;&gt;""))</f>
        <v>0</v>
      </c>
      <c r="DJ100" s="2" cm="1">
        <f t="array" ref="DJ100">SUMPRODUCT(--(Data!$B$136:$AGQ$136&lt;&gt;"")*(Data!B115:AGQ115&lt;&gt;""))</f>
        <v>0</v>
      </c>
      <c r="DK100" s="2" cm="1">
        <f t="array" ref="DK100">SUMPRODUCT(--(Data!$B$137:$AGQ$137&lt;&gt;"")*(Data!B115:AGQ115&lt;&gt;""))</f>
        <v>0</v>
      </c>
      <c r="DL100" s="2" cm="1">
        <f t="array" ref="DL100">SUMPRODUCT(--(Data!$B$138:$AGQ$138&lt;&gt;"")*(Data!B115:AGQ115&lt;&gt;""))</f>
        <v>0</v>
      </c>
      <c r="DM100" s="2" cm="1">
        <f t="array" ref="DM100">SUMPRODUCT(--(Data!$B$139:$AGQ$139&lt;&gt;"")*(Data!B115:AGQ115&lt;&gt;""))</f>
        <v>0</v>
      </c>
      <c r="DN100" s="2" cm="1">
        <f t="array" ref="DN100">SUMPRODUCT(--(Data!$B$140:$AGQ$140&lt;&gt;"")*(Data!B115:AGQ115&lt;&gt;""))</f>
        <v>0</v>
      </c>
      <c r="DO100" s="2" cm="1">
        <f t="array" ref="DO100">SUMPRODUCT(--(Data!$B$141:$AGQ$141&lt;&gt;"")*(Data!B115:AGQ115&lt;&gt;""))</f>
        <v>0</v>
      </c>
      <c r="DP100" s="2" cm="1">
        <f t="array" ref="DP100">SUMPRODUCT(--(Data!$B$142:$AGQ$142&lt;&gt;"")*(Data!B115:AGQ115&lt;&gt;""))</f>
        <v>0</v>
      </c>
      <c r="DQ100" s="2" cm="1">
        <f t="array" ref="DQ100">SUMPRODUCT(--(Data!$B$143:$AGQ$143&lt;&gt;"")*(Data!B115:AGQ115&lt;&gt;""))</f>
        <v>0</v>
      </c>
      <c r="DR100" s="2" cm="1">
        <f t="array" ref="DR100">SUMPRODUCT(--(Data!$B$144:$AGQ$144&lt;&gt;"")*(Data!B115:AGQ115&lt;&gt;""))</f>
        <v>0</v>
      </c>
      <c r="DS100" s="2" cm="1">
        <f t="array" ref="DS100">SUMPRODUCT(--(Data!$B$145:$AGQ$145&lt;&gt;"")*(Data!B115:AGQ115&lt;&gt;""))</f>
        <v>0</v>
      </c>
      <c r="DT100" s="2" cm="1">
        <f t="array" ref="DT100">SUMPRODUCT(--(Data!$B$146:$AGQ$146&lt;&gt;"")*(Data!B115:AGQ115&lt;&gt;""))</f>
        <v>0</v>
      </c>
      <c r="DU100" s="2" cm="1">
        <f t="array" ref="DU100">SUMPRODUCT(--(Data!$B$147:$AGQ$147&lt;&gt;"")*(Data!B115:AGQ115&lt;&gt;""))</f>
        <v>0</v>
      </c>
      <c r="DV100" s="2" cm="1">
        <f t="array" ref="DV100">SUMPRODUCT(--(Data!$B$148:$AGQ$148&lt;&gt;"")*(Data!B115:AGQ115&lt;&gt;""))</f>
        <v>0</v>
      </c>
      <c r="DW100" s="2" cm="1">
        <f t="array" ref="DW100">SUMPRODUCT(--(Data!$B$149:$AGQ$149&lt;&gt;"")*(Data!B115:AGQ115&lt;&gt;""))</f>
        <v>0</v>
      </c>
      <c r="DX100" s="2" cm="1">
        <f t="array" ref="DX100">SUMPRODUCT(--(Data!$B$150:$AGQ$150&lt;&gt;"")*(Data!B115:AGQ115&lt;&gt;""))</f>
        <v>0</v>
      </c>
      <c r="DY100" s="2" cm="1">
        <f t="array" ref="DY100">SUMPRODUCT(--(Data!$B$151:$AGQ$151&lt;&gt;"")*(Data!B115:AGQ115&lt;&gt;""))</f>
        <v>0</v>
      </c>
      <c r="DZ100" s="2" cm="1">
        <f t="array" ref="DZ100">SUMPRODUCT(--(Data!$B$152:$AGQ$152&lt;&gt;"")*(Data!B115:AGQ115&lt;&gt;""))</f>
        <v>0</v>
      </c>
      <c r="EA100" s="2" cm="1">
        <f t="array" ref="EA100">SUMPRODUCT(--(Data!$B$153:$AGQ$153&lt;&gt;"")*(Data!B115:AGQ115&lt;&gt;""))</f>
        <v>0</v>
      </c>
      <c r="EB100" s="2" cm="1">
        <f t="array" ref="EB100">SUMPRODUCT(--(Data!$B$154:$AGQ$154&lt;&gt;"")*(Data!B115:AGQ115&lt;&gt;""))</f>
        <v>0</v>
      </c>
      <c r="EC100" s="2" cm="1">
        <f t="array" ref="EC100">SUMPRODUCT(--(Data!$B$155:$AGQ$155&lt;&gt;"")*(Data!B115:AGQ115&lt;&gt;""))</f>
        <v>0</v>
      </c>
      <c r="ED100" s="2" cm="1">
        <f t="array" ref="ED100">SUMPRODUCT(--(Data!$B$156:$AGQ$156&lt;&gt;"")*(Data!B115:AGQ115&lt;&gt;""))</f>
        <v>0</v>
      </c>
      <c r="EE100" s="2" cm="1">
        <f t="array" ref="EE100">SUMPRODUCT(--(Data!$B$157:$AGQ$157&lt;&gt;"")*(Data!B115:AGQ115&lt;&gt;""))</f>
        <v>0</v>
      </c>
      <c r="EF100" s="2" cm="1">
        <f t="array" ref="EF100">SUMPRODUCT(--(Data!$B$158:$AGQ$158&lt;&gt;"")*(Data!B115:AGQ115&lt;&gt;""))</f>
        <v>0</v>
      </c>
      <c r="EG100" s="2" cm="1">
        <f t="array" ref="EG100">SUMPRODUCT(--(Data!$B$159:$AGQ$159&lt;&gt;"")*(Data!B115:AGQ115&lt;&gt;""))</f>
        <v>0</v>
      </c>
      <c r="EH100" s="2" cm="1">
        <f t="array" ref="EH100">SUMPRODUCT(--(Data!$B$160:$AGQ$160&lt;&gt;"")*(Data!B115:AGQ115&lt;&gt;""))</f>
        <v>0</v>
      </c>
      <c r="EI100" s="2" cm="1">
        <f t="array" ref="EI100">SUMPRODUCT(--(Data!$B$161:$AGQ$161&lt;&gt;"")*(Data!B115:AGQ115&lt;&gt;""))</f>
        <v>0</v>
      </c>
      <c r="EJ100" s="2" cm="1">
        <f t="array" ref="EJ100">SUMPRODUCT(--(Data!$B$162:$AGQ$162&lt;&gt;"")*(Data!B115:AGQ115&lt;&gt;""))</f>
        <v>0</v>
      </c>
      <c r="EK100" s="2" cm="1">
        <f t="array" ref="EK100">SUMPRODUCT(--(Data!$B$163:$AGQ$163&lt;&gt;"")*(Data!B115:AGQ115&lt;&gt;""))</f>
        <v>0</v>
      </c>
      <c r="EL100" s="2" cm="1">
        <f t="array" ref="EL100">SUMPRODUCT(--(Data!$B$164:$AGQ$164&lt;&gt;"")*(Data!B115:AGQ115&lt;&gt;""))</f>
        <v>0</v>
      </c>
      <c r="EM100" s="2" cm="1">
        <f t="array" ref="EM100">SUMPRODUCT(--(Data!$B$165:$AGQ$165&lt;&gt;"")*(Data!B115:AGQ115&lt;&gt;""))</f>
        <v>0</v>
      </c>
      <c r="EN100" s="2" cm="1">
        <f t="array" ref="EN100">SUMPRODUCT(--(Data!$B$166:$AGQ$166&lt;&gt;"")*(Data!B115:AGQ115&lt;&gt;""))</f>
        <v>0</v>
      </c>
      <c r="EU100" s="2" t="str">
        <f t="shared" si="4"/>
        <v>ART-SLAM (GPS)</v>
      </c>
      <c r="EV100" s="2">
        <f t="shared" si="5"/>
        <v>9</v>
      </c>
    </row>
    <row r="101" spans="1:152" x14ac:dyDescent="0.25">
      <c r="A101" s="1" t="str">
        <f>Data!A116</f>
        <v>LC-CRF SLAM</v>
      </c>
      <c r="B101" s="12" t="s">
        <v>603</v>
      </c>
      <c r="C101" s="2" cm="1">
        <f t="array" ref="C101">SUMPRODUCT(--(Data!$B$25:$AGQ$25&lt;&gt;"")*(Data!B116:AGQ116&lt;&gt;""))</f>
        <v>0</v>
      </c>
      <c r="D101" s="2" cm="1">
        <f t="array" ref="D101">SUMPRODUCT(--(Data!$B$26:$AGQ$26&lt;&gt;"")*(Data!B116:AGQ116&lt;&gt;""))</f>
        <v>0</v>
      </c>
      <c r="E101" s="2" cm="1">
        <f t="array" ref="E101">SUMPRODUCT(--(Data!$B$27:$AGQ$27&lt;&gt;"")*(Data!B116:AGQ116&lt;&gt;""))</f>
        <v>0</v>
      </c>
      <c r="F101" s="2" cm="1">
        <f t="array" ref="F101">SUMPRODUCT(--(Data!$B$28:$AGQ$28&lt;&gt;"")*(Data!B116:AGQ116&lt;&gt;""))</f>
        <v>0</v>
      </c>
      <c r="G101" s="2" cm="1">
        <f t="array" ref="G101">SUMPRODUCT(--(Data!$B$29:$AGQ$29&lt;&gt;"")*(Data!B116:AGQ116&lt;&gt;""))</f>
        <v>0</v>
      </c>
      <c r="H101" s="2" cm="1">
        <f t="array" ref="H101">SUMPRODUCT(--(Data!$B$30:$AGQ$30&lt;&gt;"")*(Data!B116:AGQ116&lt;&gt;""))</f>
        <v>0</v>
      </c>
      <c r="I101" s="2" cm="1">
        <f t="array" ref="I101">SUMPRODUCT(--(Data!$B$31:$AGQ$31&lt;&gt;"")*(Data!B116:AGQ116&lt;&gt;""))</f>
        <v>0</v>
      </c>
      <c r="J101" s="2" cm="1">
        <f t="array" ref="J101">SUMPRODUCT(--(Data!$B$32:$AGQ$32&lt;&gt;"")*(Data!B116:AGQ116&lt;&gt;""))</f>
        <v>0</v>
      </c>
      <c r="K101" s="2" cm="1">
        <f t="array" ref="K101">SUMPRODUCT(--(Data!$B$33:$AGQ$33&lt;&gt;"")*(Data!B116:AGQ116&lt;&gt;""))</f>
        <v>0</v>
      </c>
      <c r="L101" s="2" cm="1">
        <f t="array" ref="L101">SUMPRODUCT(--(Data!$B$34:$AGQ$34&lt;&gt;"")*(Data!B116:AGQ116&lt;&gt;""))</f>
        <v>0</v>
      </c>
      <c r="M101" s="2" cm="1">
        <f t="array" ref="M101">SUMPRODUCT(--(Data!$B$35:$AGQ$35&lt;&gt;"")*(Data!B116:AGQ116&lt;&gt;""))</f>
        <v>68</v>
      </c>
      <c r="N101" s="2" cm="1">
        <f t="array" ref="N101">SUMPRODUCT(--(Data!$B$36:$AGQ$36&lt;&gt;"")*(Data!B116:AGQ116&lt;&gt;""))</f>
        <v>0</v>
      </c>
      <c r="O101" s="2" cm="1">
        <f t="array" ref="O101">SUMPRODUCT(--(Data!$B$37:$AGQ$37&lt;&gt;"")*(Data!B116:AGQ116&lt;&gt;""))</f>
        <v>0</v>
      </c>
      <c r="P101" s="2" cm="1">
        <f t="array" ref="P101">SUMPRODUCT(--(Data!$B$38:$AGQ$38&lt;&gt;"")*(Data!B116:AGQ116&lt;&gt;""))</f>
        <v>0</v>
      </c>
      <c r="Q101" s="2" cm="1">
        <f t="array" ref="Q101">SUMPRODUCT(--(Data!$B$39:$AGQ$39&lt;&gt;"")*(Data!B116:AGQ116&lt;&gt;""))</f>
        <v>0</v>
      </c>
      <c r="R101" s="2" cm="1">
        <f t="array" ref="R101">SUMPRODUCT(--(Data!$B$40:$AGQ$40&lt;&gt;"")*(Data!B116:AGQ116&lt;&gt;""))</f>
        <v>0</v>
      </c>
      <c r="S101" s="2" cm="1">
        <f t="array" ref="S101">SUMPRODUCT(--(Data!$B$41:$AGQ$41&lt;&gt;"")*(Data!B116:AGQ116&lt;&gt;""))</f>
        <v>0</v>
      </c>
      <c r="T101" s="2" cm="1">
        <f t="array" ref="T101">SUMPRODUCT(--(Data!$B$42:$AGQ$42&lt;&gt;"")*(Data!B116:AGQ116&lt;&gt;""))</f>
        <v>0</v>
      </c>
      <c r="U101" s="2" cm="1">
        <f t="array" ref="U101">SUMPRODUCT(--(Data!$B$43:$AGQ$43&lt;&gt;"")*(Data!B116:AGQ116&lt;&gt;""))</f>
        <v>0</v>
      </c>
      <c r="V101" s="2" cm="1">
        <f t="array" ref="V101">SUMPRODUCT(--(Data!$B$44:$AGQ$44&lt;&gt;"")*(Data!B116:AGQ116&lt;&gt;""))</f>
        <v>0</v>
      </c>
      <c r="W101" s="2" cm="1">
        <f t="array" ref="W101">SUMPRODUCT(--(Data!$B$45:$AGQ$45&lt;&gt;"")*(Data!B116:AGQ116&lt;&gt;""))</f>
        <v>0</v>
      </c>
      <c r="X101" s="2" cm="1">
        <f t="array" ref="X101">SUMPRODUCT(--(Data!$B$46:$AGQ$46&lt;&gt;"")*(Data!B116:AGQ116&lt;&gt;""))</f>
        <v>0</v>
      </c>
      <c r="Y101" s="2" cm="1">
        <f t="array" ref="Y101">SUMPRODUCT(--(Data!$B$47:$AGQ$47&lt;&gt;"")*(Data!B116:AGQ116&lt;&gt;""))</f>
        <v>0</v>
      </c>
      <c r="Z101" s="2" cm="1">
        <f t="array" ref="Z101">SUMPRODUCT(--(Data!$B$48:$AGQ$48&lt;&gt;"")*(Data!B116:AGQ116&lt;&gt;""))</f>
        <v>0</v>
      </c>
      <c r="AA101" s="2" cm="1">
        <f t="array" ref="AA101">SUMPRODUCT(--(Data!$B$49:$AGQ$49&lt;&gt;"")*(Data!B116:AGQ116&lt;&gt;""))</f>
        <v>0</v>
      </c>
      <c r="AB101" s="2" cm="1">
        <f t="array" ref="AB101">SUMPRODUCT(--(Data!$B$50:$AGQ$50&lt;&gt;"")*(Data!B116:AGQ116&lt;&gt;""))</f>
        <v>0</v>
      </c>
      <c r="AC101" s="2" cm="1">
        <f t="array" ref="AC101">SUMPRODUCT(--(Data!$B$51:$AGQ$51&lt;&gt;"")*(Data!B116:AGQ116&lt;&gt;""))</f>
        <v>0</v>
      </c>
      <c r="AD101" s="2" cm="1">
        <f t="array" ref="AD101">SUMPRODUCT(--(Data!$B$52:$AGQ$52&lt;&gt;"")*(Data!B116:AGQ116&lt;&gt;""))</f>
        <v>0</v>
      </c>
      <c r="AE101" s="2" cm="1">
        <f t="array" ref="AE101">SUMPRODUCT(--(Data!$B$53:$AGQ$53&lt;&gt;"")*(Data!B116:AGQ116&lt;&gt;""))</f>
        <v>0</v>
      </c>
      <c r="AF101" s="2" cm="1">
        <f t="array" ref="AF101">SUMPRODUCT(--(Data!$B$54:$AGQ$54&lt;&gt;"")*(Data!B116:AGQ116&lt;&gt;""))</f>
        <v>0</v>
      </c>
      <c r="AG101" s="2" cm="1">
        <f t="array" ref="AG101">SUMPRODUCT(--(Data!$B$55:$AGQ$55&lt;&gt;"")*(Data!B116:AGQ116&lt;&gt;""))</f>
        <v>0</v>
      </c>
      <c r="AH101" s="2" cm="1">
        <f t="array" ref="AH101">SUMPRODUCT(--(Data!$B$56:$AGQ$56&lt;&gt;"")*(Data!B116:AGQ116&lt;&gt;""))</f>
        <v>0</v>
      </c>
      <c r="AI101" s="2" cm="1">
        <f t="array" ref="AI101">SUMPRODUCT(--(Data!$B$57:$AGQ$57&lt;&gt;"")*(Data!B116:AGQ116&lt;&gt;""))</f>
        <v>0</v>
      </c>
      <c r="AJ101" s="2" cm="1">
        <f t="array" ref="AJ101">SUMPRODUCT(--(Data!$B$58:$AGQ$58&lt;&gt;"")*(Data!B116:AGQ116&lt;&gt;""))</f>
        <v>0</v>
      </c>
      <c r="AK101" s="2" cm="1">
        <f t="array" ref="AK101">SUMPRODUCT(--(Data!$B$59:$AGQ$59&lt;&gt;"")*(Data!B116:AGQ116&lt;&gt;""))</f>
        <v>0</v>
      </c>
      <c r="AL101" s="2" cm="1">
        <f t="array" ref="AL101">SUMPRODUCT(--(Data!$B$60:$AGQ$60&lt;&gt;"")*(Data!B116:AGQ116&lt;&gt;""))</f>
        <v>0</v>
      </c>
      <c r="AM101" s="2" cm="1">
        <f t="array" ref="AM101">SUMPRODUCT(--(Data!$B$61:$AGQ$61&lt;&gt;"")*(Data!B116:AGQ116&lt;&gt;""))</f>
        <v>0</v>
      </c>
      <c r="AN101" s="2" cm="1">
        <f t="array" ref="AN101">SUMPRODUCT(--(Data!$B$62:$AGQ$62&lt;&gt;"")*(Data!B116:AGQ116&lt;&gt;""))</f>
        <v>0</v>
      </c>
      <c r="AO101" s="2" cm="1">
        <f t="array" ref="AO101">SUMPRODUCT(--(Data!$B$63:$AGQ$63&lt;&gt;"")*(Data!B116:AGQ116&lt;&gt;""))</f>
        <v>0</v>
      </c>
      <c r="AP101" s="2" cm="1">
        <f t="array" ref="AP101">SUMPRODUCT(--(Data!$B$64:$AGQ$64&lt;&gt;"")*(Data!B116:AGQ116&lt;&gt;""))</f>
        <v>0</v>
      </c>
      <c r="AQ101" s="2" cm="1">
        <f t="array" ref="AQ101">SUMPRODUCT(--(Data!$B$65:$AGQ$65&lt;&gt;"")*(Data!B116:AGQ116&lt;&gt;""))</f>
        <v>0</v>
      </c>
      <c r="AR101" s="2" cm="1">
        <f t="array" ref="AR101">SUMPRODUCT(--(Data!$B$66:$AGQ$66&lt;&gt;"")*(Data!B116:AGQ116&lt;&gt;""))</f>
        <v>0</v>
      </c>
      <c r="AS101" s="2" cm="1">
        <f t="array" ref="AS101">SUMPRODUCT(--(Data!$B$67:$AGQ$67&lt;&gt;"")*(Data!B116:AGQ116&lt;&gt;""))</f>
        <v>0</v>
      </c>
      <c r="AT101" s="2" cm="1">
        <f t="array" ref="AT101">SUMPRODUCT(--(Data!$B$68:$AGQ$68&lt;&gt;"")*(Data!B116:AGQ116&lt;&gt;""))</f>
        <v>0</v>
      </c>
      <c r="AU101" s="2" cm="1">
        <f t="array" ref="AU101">SUMPRODUCT(--(Data!$B$69:$AGQ$69&lt;&gt;"")*(Data!B116:AGQ116&lt;&gt;""))</f>
        <v>0</v>
      </c>
      <c r="AV101" s="2" cm="1">
        <f t="array" ref="AV101">SUMPRODUCT(--(Data!$B$70:$AGQ$70&lt;&gt;"")*(Data!B116:AGQ116&lt;&gt;""))</f>
        <v>0</v>
      </c>
      <c r="AW101" s="2" cm="1">
        <f t="array" ref="AW101">SUMPRODUCT(--(Data!$B$71:$AGQ$71&lt;&gt;"")*(Data!B116:AGQ116&lt;&gt;""))</f>
        <v>0</v>
      </c>
      <c r="AX101" s="2" cm="1">
        <f t="array" ref="AX101">SUMPRODUCT(--(Data!$B$72:$AGQ$72&lt;&gt;"")*(Data!B116:AGQ116&lt;&gt;""))</f>
        <v>0</v>
      </c>
      <c r="AY101" s="2" cm="1">
        <f t="array" ref="AY101">SUMPRODUCT(--(Data!$B$73:$AGQ$73&lt;&gt;"")*(Data!B116:AGQ116&lt;&gt;""))</f>
        <v>0</v>
      </c>
      <c r="AZ101" s="2" cm="1">
        <f t="array" ref="AZ101">SUMPRODUCT(--(Data!$B$74:$AGQ$74&lt;&gt;"")*(Data!B116:AGQ116&lt;&gt;""))</f>
        <v>0</v>
      </c>
      <c r="BA101" s="2" cm="1">
        <f t="array" ref="BA101">SUMPRODUCT(--(Data!$B$75:$AGQ$75&lt;&gt;"")*(Data!B116:AGQ116&lt;&gt;""))</f>
        <v>0</v>
      </c>
      <c r="BB101" s="2" cm="1">
        <f t="array" ref="BB101">SUMPRODUCT(--(Data!$B$76:$AGQ$76&lt;&gt;"")*(Data!B116:AGQ116&lt;&gt;""))</f>
        <v>0</v>
      </c>
      <c r="BC101" s="2" cm="1">
        <f t="array" ref="BC101">SUMPRODUCT(--(Data!$B$77:$AGQ$77&lt;&gt;"")*(Data!B116:AGQ116&lt;&gt;""))</f>
        <v>0</v>
      </c>
      <c r="BD101" s="2" cm="1">
        <f t="array" ref="BD101">SUMPRODUCT(--(Data!$B$78:$AGQ$78&lt;&gt;"")*(Data!B116:AGQ116&lt;&gt;""))</f>
        <v>0</v>
      </c>
      <c r="BE101" s="2" cm="1">
        <f t="array" ref="BE101">SUMPRODUCT(--(Data!$B$79:$AGQ$79&lt;&gt;"")*(Data!B116:AGQ116&lt;&gt;""))</f>
        <v>0</v>
      </c>
      <c r="BF101" s="2" cm="1">
        <f t="array" ref="BF101">SUMPRODUCT(--(Data!$B$80:$AGQ$80&lt;&gt;"")*(Data!B116:AGQ116&lt;&gt;""))</f>
        <v>0</v>
      </c>
      <c r="BG101" s="2" cm="1">
        <f t="array" ref="BG101">SUMPRODUCT(--(Data!$B$81:$AGQ$81&lt;&gt;"")*(Data!B116:AGQ116&lt;&gt;""))</f>
        <v>0</v>
      </c>
      <c r="BH101" s="2" cm="1">
        <f t="array" ref="BH101">SUMPRODUCT(--(Data!$B$82:$AGQ$82&lt;&gt;"")*(Data!B116:AGQ116&lt;&gt;""))</f>
        <v>0</v>
      </c>
      <c r="BI101" s="2" cm="1">
        <f t="array" ref="BI101">SUMPRODUCT(--(Data!$B$83:$AGQ$83&lt;&gt;"")*(Data!B116:AGQ116&lt;&gt;""))</f>
        <v>0</v>
      </c>
      <c r="BJ101" s="2" cm="1">
        <f t="array" ref="BJ101">SUMPRODUCT(--(Data!$B$84:$AGQ$84&lt;&gt;"")*(Data!B116:AGQ116&lt;&gt;""))</f>
        <v>0</v>
      </c>
      <c r="BK101" s="2" cm="1">
        <f t="array" ref="BK101">SUMPRODUCT(--(Data!$B$85:$AGQ$85&lt;&gt;"")*(Data!B116:AGQ116&lt;&gt;""))</f>
        <v>0</v>
      </c>
      <c r="BL101" s="2" cm="1">
        <f t="array" ref="BL101">SUMPRODUCT(--(Data!$B$86:$AGQ$86&lt;&gt;"")*(Data!B116:AGQ116&lt;&gt;""))</f>
        <v>0</v>
      </c>
      <c r="BM101" s="2" cm="1">
        <f t="array" ref="BM101">SUMPRODUCT(--(Data!$B$87:$AGQ$87&lt;&gt;"")*(Data!B116:AGQ116&lt;&gt;""))</f>
        <v>0</v>
      </c>
      <c r="BN101" s="2" cm="1">
        <f t="array" ref="BN101">SUMPRODUCT(--(Data!$B$88:$AGQ$88&lt;&gt;"")*(Data!B116:AGQ116&lt;&gt;""))</f>
        <v>0</v>
      </c>
      <c r="BO101" s="2" cm="1">
        <f t="array" ref="BO101">SUMPRODUCT(--(Data!$B$89:$AGQ$89&lt;&gt;"")*(Data!B116:AGQ116&lt;&gt;""))</f>
        <v>0</v>
      </c>
      <c r="BP101" s="2" cm="1">
        <f t="array" ref="BP101">SUMPRODUCT(--(Data!$B$90:$AGQ$90&lt;&gt;"")*(Data!B116:AGQ116&lt;&gt;""))</f>
        <v>0</v>
      </c>
      <c r="BQ101" s="2" cm="1">
        <f t="array" ref="BQ101">SUMPRODUCT(--(Data!$B$91:$AGQ$91&lt;&gt;"")*(Data!B116:AGQ116&lt;&gt;""))</f>
        <v>0</v>
      </c>
      <c r="BR101" s="2" cm="1">
        <f t="array" ref="BR101">SUMPRODUCT(--(Data!$B$92:$AGQ$92&lt;&gt;"")*(Data!B116:AGQ116&lt;&gt;""))</f>
        <v>0</v>
      </c>
      <c r="BS101" s="2" cm="1">
        <f t="array" ref="BS101">SUMPRODUCT(--(Data!$B$93:$AGQ$93&lt;&gt;"")*(Data!B116:AGQ116&lt;&gt;""))</f>
        <v>0</v>
      </c>
      <c r="BT101" s="2" cm="1">
        <f t="array" ref="BT101">SUMPRODUCT(--(Data!$B$94:$AGQ$94&lt;&gt;"")*(Data!B116:AGQ116&lt;&gt;""))</f>
        <v>0</v>
      </c>
      <c r="BU101" s="2" cm="1">
        <f t="array" ref="BU101">SUMPRODUCT(--(Data!$B$95:$AGQ$95&lt;&gt;"")*(Data!B116:AGQ116&lt;&gt;""))</f>
        <v>0</v>
      </c>
      <c r="BV101" s="2" cm="1">
        <f t="array" ref="BV101">SUMPRODUCT(--(Data!$B$96:$AGQ$96&lt;&gt;"")*(Data!B116:AGQ116&lt;&gt;""))</f>
        <v>0</v>
      </c>
      <c r="BW101" s="2" cm="1">
        <f t="array" ref="BW101">SUMPRODUCT(--(Data!$B$97:$AGQ$97&lt;&gt;"")*(Data!B116:AGQ116&lt;&gt;""))</f>
        <v>0</v>
      </c>
      <c r="BX101" s="2" cm="1">
        <f t="array" ref="BX101">SUMPRODUCT(--(Data!$B$98:$AGQ$98&lt;&gt;"")*(Data!B116:AGQ116&lt;&gt;""))</f>
        <v>0</v>
      </c>
      <c r="BY101" s="2" cm="1">
        <f t="array" ref="BY101">SUMPRODUCT(--(Data!$B$99:$AGQ$99&lt;&gt;"")*(Data!B116:AGQ116&lt;&gt;""))</f>
        <v>0</v>
      </c>
      <c r="BZ101" s="2" cm="1">
        <f t="array" ref="BZ101">SUMPRODUCT(--(Data!$B$100:$AGQ$100&lt;&gt;"")*(Data!B116:AGQ116&lt;&gt;""))</f>
        <v>0</v>
      </c>
      <c r="CA101" s="2" cm="1">
        <f t="array" ref="CA101">SUMPRODUCT(--(Data!$B$101:$AGQ$101&lt;&gt;"")*(Data!B116:AGQ116&lt;&gt;""))</f>
        <v>0</v>
      </c>
      <c r="CB101" s="2" cm="1">
        <f t="array" ref="CB101">SUMPRODUCT(--(Data!$B$102:$AGQ$102&lt;&gt;"")*(Data!B116:AGQ116&lt;&gt;""))</f>
        <v>0</v>
      </c>
      <c r="CC101" s="2" cm="1">
        <f t="array" ref="CC101">SUMPRODUCT(--(Data!$B$103:$AGQ$103&lt;&gt;"")*(Data!B116:AGQ116&lt;&gt;""))</f>
        <v>0</v>
      </c>
      <c r="CD101" s="2" cm="1">
        <f t="array" ref="CD101">SUMPRODUCT(--(Data!$B$104:$AGQ$104&lt;&gt;"")*(Data!B116:AGQ116&lt;&gt;""))</f>
        <v>0</v>
      </c>
      <c r="CE101" s="2" cm="1">
        <f t="array" ref="CE101">SUMPRODUCT(--(Data!$B$105:$AGQ$105&lt;&gt;"")*(Data!B116:AGQ116&lt;&gt;""))</f>
        <v>0</v>
      </c>
      <c r="CF101" s="2" cm="1">
        <f t="array" ref="CF101">SUMPRODUCT(--(Data!$B$106:$AGQ$106&lt;&gt;"")*(Data!B116:AGQ116&lt;&gt;""))</f>
        <v>0</v>
      </c>
      <c r="CG101" s="2" cm="1">
        <f t="array" ref="CG101">SUMPRODUCT(--(Data!$B$107:$AGQ$107&lt;&gt;"")*(Data!B116:AGQ116&lt;&gt;""))</f>
        <v>0</v>
      </c>
      <c r="CH101" s="2" cm="1">
        <f t="array" ref="CH101">SUMPRODUCT(--(Data!$B$108:$AGQ$108&lt;&gt;"")*(Data!B116:AGQ116&lt;&gt;""))</f>
        <v>0</v>
      </c>
      <c r="CI101" s="2" cm="1">
        <f t="array" ref="CI101">SUMPRODUCT(--(Data!$B$109:$AGQ$109&lt;&gt;"")*(Data!B116:AGQ116&lt;&gt;""))</f>
        <v>0</v>
      </c>
      <c r="CJ101" s="2" cm="1">
        <f t="array" ref="CJ101">SUMPRODUCT(--(Data!$B$110:$AGQ$110&lt;&gt;"")*(Data!B116:AGQ116&lt;&gt;""))</f>
        <v>0</v>
      </c>
      <c r="CK101" s="2" cm="1">
        <f t="array" ref="CK101">SUMPRODUCT(--(Data!$B$111:$AGQ$111&lt;&gt;"")*(Data!B116:AGQ116&lt;&gt;""))</f>
        <v>0</v>
      </c>
      <c r="CL101" s="2" cm="1">
        <f t="array" ref="CL101">SUMPRODUCT(--(Data!$B$112:$AGQ$112&lt;&gt;"")*(Data!B116:AGQ116&lt;&gt;""))</f>
        <v>0</v>
      </c>
      <c r="CM101" s="2" cm="1">
        <f t="array" ref="CM101">SUMPRODUCT(--(Data!$B$113:$AGQ$113&lt;&gt;"")*(Data!B116:AGQ116&lt;&gt;""))</f>
        <v>0</v>
      </c>
      <c r="CN101" s="2" cm="1">
        <f t="array" ref="CN101">SUMPRODUCT(--(Data!$B$114:$AGQ$114&lt;&gt;"")*(Data!B116:AGQ116&lt;&gt;""))</f>
        <v>68</v>
      </c>
      <c r="CO101" s="2" cm="1">
        <f t="array" ref="CO101">SUMPRODUCT(--(Data!$B$115:$AGQ$115&lt;&gt;"")*(Data!B116:AGQ116&lt;&gt;""))</f>
        <v>68</v>
      </c>
      <c r="CP101" s="208"/>
      <c r="CQ101" s="2" cm="1">
        <f t="array" ref="CQ101">SUMPRODUCT(--(Data!$B$117:$AGQ$117&lt;&gt;"")*(Data!B116:AGQ116&lt;&gt;""))</f>
        <v>32</v>
      </c>
      <c r="CR101" s="2" cm="1">
        <f t="array" ref="CR101">SUMPRODUCT(--(Data!$B$118:$AGQ$118&lt;&gt;"")*(Data!B116:AGQ116&lt;&gt;""))</f>
        <v>32</v>
      </c>
      <c r="CS101" s="2" cm="1">
        <f t="array" ref="CS101">SUMPRODUCT(--(Data!$B$119:$AGQ$119&lt;&gt;"")*(Data!B116:AGQ116&lt;&gt;""))</f>
        <v>68</v>
      </c>
      <c r="CT101" s="2" cm="1">
        <f t="array" ref="CT101">SUMPRODUCT(--(Data!$B$120:$AGQ$120&lt;&gt;"")*(Data!B116:AGQ116&lt;&gt;""))</f>
        <v>36</v>
      </c>
      <c r="CU101" s="2" cm="1">
        <f t="array" ref="CU101">SUMPRODUCT(--(Data!$B$121:$AGQ$121&lt;&gt;"")*(Data!B116:AGQ116&lt;&gt;""))</f>
        <v>36</v>
      </c>
      <c r="CV101" s="2" cm="1">
        <f t="array" ref="CV101">SUMPRODUCT(--(Data!$B$122:$AGQ$122&lt;&gt;"")*(Data!B116:AGQ116&lt;&gt;""))</f>
        <v>0</v>
      </c>
      <c r="CW101" s="2" cm="1">
        <f t="array" ref="CW101">SUMPRODUCT(--(Data!$B$123:$AGQ$123&lt;&gt;"")*(Data!B116:AGQ116&lt;&gt;""))</f>
        <v>0</v>
      </c>
      <c r="CX101" s="2" cm="1">
        <f t="array" ref="CX101">SUMPRODUCT(--(Data!$B$124:$AGQ$124&lt;&gt;"")*(Data!B116:AGQ116&lt;&gt;""))</f>
        <v>0</v>
      </c>
      <c r="CY101" s="2" cm="1">
        <f t="array" ref="CY101">SUMPRODUCT(--(Data!$B$125:$AGQ$125&lt;&gt;"")*(Data!B116:AGQ116&lt;&gt;""))</f>
        <v>0</v>
      </c>
      <c r="CZ101" s="2" cm="1">
        <f t="array" ref="CZ101">SUMPRODUCT(--(Data!$B$126:$AGQ$126&lt;&gt;"")*(Data!B116:AGQ116&lt;&gt;""))</f>
        <v>0</v>
      </c>
      <c r="DA101" s="2" cm="1">
        <f t="array" ref="DA101">SUMPRODUCT(--(Data!$B$127:$AGQ$127&lt;&gt;"")*(Data!B116:AGQ116&lt;&gt;""))</f>
        <v>0</v>
      </c>
      <c r="DB101" s="2" cm="1">
        <f t="array" ref="DB101">SUMPRODUCT(--(Data!$B$128:$AGQ$128&lt;&gt;"")*(Data!B116:AGQ116&lt;&gt;""))</f>
        <v>0</v>
      </c>
      <c r="DC101" s="2" cm="1">
        <f t="array" ref="DC101">SUMPRODUCT(--(Data!$B$129:$AGQ$129&lt;&gt;"")*(Data!B116:AGQ116&lt;&gt;""))</f>
        <v>0</v>
      </c>
      <c r="DD101" s="2" cm="1">
        <f t="array" ref="DD101">SUMPRODUCT(--(Data!$B$130:$AGQ$130&lt;&gt;"")*(Data!B116:AGQ116&lt;&gt;""))</f>
        <v>0</v>
      </c>
      <c r="DE101" s="2" cm="1">
        <f t="array" ref="DE101">SUMPRODUCT(--(Data!$B$131:$AGQ$131&lt;&gt;"")*(Data!B116:AGQ116&lt;&gt;""))</f>
        <v>0</v>
      </c>
      <c r="DF101" s="2" cm="1">
        <f t="array" ref="DF101">SUMPRODUCT(--(Data!$B$132:$AGQ$132&lt;&gt;"")*(Data!B116:AGQ116&lt;&gt;""))</f>
        <v>0</v>
      </c>
      <c r="DG101" s="2" cm="1">
        <f t="array" ref="DG101">SUMPRODUCT(--(Data!$B$133:$AGQ$133&lt;&gt;"")*(Data!B116:AGQ116&lt;&gt;""))</f>
        <v>0</v>
      </c>
      <c r="DH101" s="2" cm="1">
        <f t="array" ref="DH101">SUMPRODUCT(--(Data!$B$134:$AGQ$134&lt;&gt;"")*(Data!B116:AGQ116&lt;&gt;""))</f>
        <v>0</v>
      </c>
      <c r="DI101" s="2" cm="1">
        <f t="array" ref="DI101">SUMPRODUCT(--(Data!$B$135:$AGQ$135&lt;&gt;"")*(Data!B116:AGQ116&lt;&gt;""))</f>
        <v>0</v>
      </c>
      <c r="DJ101" s="2" cm="1">
        <f t="array" ref="DJ101">SUMPRODUCT(--(Data!$B$136:$AGQ$136&lt;&gt;"")*(Data!B116:AGQ116&lt;&gt;""))</f>
        <v>0</v>
      </c>
      <c r="DK101" s="2" cm="1">
        <f t="array" ref="DK101">SUMPRODUCT(--(Data!$B$137:$AGQ$137&lt;&gt;"")*(Data!B116:AGQ116&lt;&gt;""))</f>
        <v>0</v>
      </c>
      <c r="DL101" s="2" cm="1">
        <f t="array" ref="DL101">SUMPRODUCT(--(Data!$B$138:$AGQ$138&lt;&gt;"")*(Data!B116:AGQ116&lt;&gt;""))</f>
        <v>0</v>
      </c>
      <c r="DM101" s="2" cm="1">
        <f t="array" ref="DM101">SUMPRODUCT(--(Data!$B$139:$AGQ$139&lt;&gt;"")*(Data!B116:AGQ116&lt;&gt;""))</f>
        <v>0</v>
      </c>
      <c r="DN101" s="2" cm="1">
        <f t="array" ref="DN101">SUMPRODUCT(--(Data!$B$140:$AGQ$140&lt;&gt;"")*(Data!B116:AGQ116&lt;&gt;""))</f>
        <v>0</v>
      </c>
      <c r="DO101" s="2" cm="1">
        <f t="array" ref="DO101">SUMPRODUCT(--(Data!$B$141:$AGQ$141&lt;&gt;"")*(Data!B116:AGQ116&lt;&gt;""))</f>
        <v>0</v>
      </c>
      <c r="DP101" s="2" cm="1">
        <f t="array" ref="DP101">SUMPRODUCT(--(Data!$B$142:$AGQ$142&lt;&gt;"")*(Data!B116:AGQ116&lt;&gt;""))</f>
        <v>0</v>
      </c>
      <c r="DQ101" s="2" cm="1">
        <f t="array" ref="DQ101">SUMPRODUCT(--(Data!$B$143:$AGQ$143&lt;&gt;"")*(Data!B116:AGQ116&lt;&gt;""))</f>
        <v>0</v>
      </c>
      <c r="DR101" s="2" cm="1">
        <f t="array" ref="DR101">SUMPRODUCT(--(Data!$B$144:$AGQ$144&lt;&gt;"")*(Data!B116:AGQ116&lt;&gt;""))</f>
        <v>0</v>
      </c>
      <c r="DS101" s="2" cm="1">
        <f t="array" ref="DS101">SUMPRODUCT(--(Data!$B$145:$AGQ$145&lt;&gt;"")*(Data!B116:AGQ116&lt;&gt;""))</f>
        <v>0</v>
      </c>
      <c r="DT101" s="2" cm="1">
        <f t="array" ref="DT101">SUMPRODUCT(--(Data!$B$146:$AGQ$146&lt;&gt;"")*(Data!B116:AGQ116&lt;&gt;""))</f>
        <v>0</v>
      </c>
      <c r="DU101" s="2" cm="1">
        <f t="array" ref="DU101">SUMPRODUCT(--(Data!$B$147:$AGQ$147&lt;&gt;"")*(Data!B116:AGQ116&lt;&gt;""))</f>
        <v>0</v>
      </c>
      <c r="DV101" s="2" cm="1">
        <f t="array" ref="DV101">SUMPRODUCT(--(Data!$B$148:$AGQ$148&lt;&gt;"")*(Data!B116:AGQ116&lt;&gt;""))</f>
        <v>0</v>
      </c>
      <c r="DW101" s="2" cm="1">
        <f t="array" ref="DW101">SUMPRODUCT(--(Data!$B$149:$AGQ$149&lt;&gt;"")*(Data!B116:AGQ116&lt;&gt;""))</f>
        <v>0</v>
      </c>
      <c r="DX101" s="2" cm="1">
        <f t="array" ref="DX101">SUMPRODUCT(--(Data!$B$150:$AGQ$150&lt;&gt;"")*(Data!B116:AGQ116&lt;&gt;""))</f>
        <v>0</v>
      </c>
      <c r="DY101" s="2" cm="1">
        <f t="array" ref="DY101">SUMPRODUCT(--(Data!$B$151:$AGQ$151&lt;&gt;"")*(Data!B116:AGQ116&lt;&gt;""))</f>
        <v>0</v>
      </c>
      <c r="DZ101" s="2" cm="1">
        <f t="array" ref="DZ101">SUMPRODUCT(--(Data!$B$152:$AGQ$152&lt;&gt;"")*(Data!B116:AGQ116&lt;&gt;""))</f>
        <v>0</v>
      </c>
      <c r="EA101" s="2" cm="1">
        <f t="array" ref="EA101">SUMPRODUCT(--(Data!$B$153:$AGQ$153&lt;&gt;"")*(Data!B116:AGQ116&lt;&gt;""))</f>
        <v>0</v>
      </c>
      <c r="EB101" s="2" cm="1">
        <f t="array" ref="EB101">SUMPRODUCT(--(Data!$B$154:$AGQ$154&lt;&gt;"")*(Data!B116:AGQ116&lt;&gt;""))</f>
        <v>0</v>
      </c>
      <c r="EC101" s="2" cm="1">
        <f t="array" ref="EC101">SUMPRODUCT(--(Data!$B$155:$AGQ$155&lt;&gt;"")*(Data!B116:AGQ116&lt;&gt;""))</f>
        <v>0</v>
      </c>
      <c r="ED101" s="2" cm="1">
        <f t="array" ref="ED101">SUMPRODUCT(--(Data!$B$156:$AGQ$156&lt;&gt;"")*(Data!B116:AGQ116&lt;&gt;""))</f>
        <v>0</v>
      </c>
      <c r="EE101" s="2" cm="1">
        <f t="array" ref="EE101">SUMPRODUCT(--(Data!$B$157:$AGQ$157&lt;&gt;"")*(Data!B116:AGQ116&lt;&gt;""))</f>
        <v>0</v>
      </c>
      <c r="EF101" s="2" cm="1">
        <f t="array" ref="EF101">SUMPRODUCT(--(Data!$B$158:$AGQ$158&lt;&gt;"")*(Data!B116:AGQ116&lt;&gt;""))</f>
        <v>0</v>
      </c>
      <c r="EG101" s="2" cm="1">
        <f t="array" ref="EG101">SUMPRODUCT(--(Data!$B$159:$AGQ$159&lt;&gt;"")*(Data!B116:AGQ116&lt;&gt;""))</f>
        <v>0</v>
      </c>
      <c r="EH101" s="2" cm="1">
        <f t="array" ref="EH101">SUMPRODUCT(--(Data!$B$160:$AGQ$160&lt;&gt;"")*(Data!B116:AGQ116&lt;&gt;""))</f>
        <v>0</v>
      </c>
      <c r="EI101" s="2" cm="1">
        <f t="array" ref="EI101">SUMPRODUCT(--(Data!$B$161:$AGQ$161&lt;&gt;"")*(Data!B116:AGQ116&lt;&gt;""))</f>
        <v>0</v>
      </c>
      <c r="EJ101" s="2" cm="1">
        <f t="array" ref="EJ101">SUMPRODUCT(--(Data!$B$162:$AGQ$162&lt;&gt;"")*(Data!B116:AGQ116&lt;&gt;""))</f>
        <v>0</v>
      </c>
      <c r="EK101" s="2" cm="1">
        <f t="array" ref="EK101">SUMPRODUCT(--(Data!$B$163:$AGQ$163&lt;&gt;"")*(Data!B116:AGQ116&lt;&gt;""))</f>
        <v>0</v>
      </c>
      <c r="EL101" s="2" cm="1">
        <f t="array" ref="EL101">SUMPRODUCT(--(Data!$B$164:$AGQ$164&lt;&gt;"")*(Data!B116:AGQ116&lt;&gt;""))</f>
        <v>0</v>
      </c>
      <c r="EM101" s="2" cm="1">
        <f t="array" ref="EM101">SUMPRODUCT(--(Data!$B$165:$AGQ$165&lt;&gt;"")*(Data!B116:AGQ116&lt;&gt;""))</f>
        <v>0</v>
      </c>
      <c r="EN101" s="2" cm="1">
        <f t="array" ref="EN101">SUMPRODUCT(--(Data!$B$166:$AGQ$166&lt;&gt;"")*(Data!B116:AGQ116&lt;&gt;""))</f>
        <v>0</v>
      </c>
      <c r="EU101" s="2" t="str">
        <f t="shared" si="4"/>
        <v>BALM</v>
      </c>
      <c r="EV101" s="2">
        <f t="shared" si="5"/>
        <v>11</v>
      </c>
    </row>
    <row r="102" spans="1:152" x14ac:dyDescent="0.25">
      <c r="A102" s="1" t="str">
        <f>Data!A117</f>
        <v>Blitz-SLAM</v>
      </c>
      <c r="B102" s="12" t="s">
        <v>604</v>
      </c>
      <c r="C102" s="2" cm="1">
        <f t="array" ref="C102">SUMPRODUCT(--(Data!$B$25:$AGQ$25&lt;&gt;"")*(Data!B117:AGQ117&lt;&gt;""))</f>
        <v>0</v>
      </c>
      <c r="D102" s="2" cm="1">
        <f t="array" ref="D102">SUMPRODUCT(--(Data!$B$26:$AGQ$26&lt;&gt;"")*(Data!B117:AGQ117&lt;&gt;""))</f>
        <v>0</v>
      </c>
      <c r="E102" s="2" cm="1">
        <f t="array" ref="E102">SUMPRODUCT(--(Data!$B$27:$AGQ$27&lt;&gt;"")*(Data!B117:AGQ117&lt;&gt;""))</f>
        <v>0</v>
      </c>
      <c r="F102" s="2" cm="1">
        <f t="array" ref="F102">SUMPRODUCT(--(Data!$B$28:$AGQ$28&lt;&gt;"")*(Data!B117:AGQ117&lt;&gt;""))</f>
        <v>0</v>
      </c>
      <c r="G102" s="2" cm="1">
        <f t="array" ref="G102">SUMPRODUCT(--(Data!$B$29:$AGQ$29&lt;&gt;"")*(Data!B117:AGQ117&lt;&gt;""))</f>
        <v>0</v>
      </c>
      <c r="H102" s="2" cm="1">
        <f t="array" ref="H102">SUMPRODUCT(--(Data!$B$30:$AGQ$30&lt;&gt;"")*(Data!B117:AGQ117&lt;&gt;""))</f>
        <v>0</v>
      </c>
      <c r="I102" s="2" cm="1">
        <f t="array" ref="I102">SUMPRODUCT(--(Data!$B$31:$AGQ$31&lt;&gt;"")*(Data!B117:AGQ117&lt;&gt;""))</f>
        <v>0</v>
      </c>
      <c r="J102" s="2" cm="1">
        <f t="array" ref="J102">SUMPRODUCT(--(Data!$B$32:$AGQ$32&lt;&gt;"")*(Data!B117:AGQ117&lt;&gt;""))</f>
        <v>0</v>
      </c>
      <c r="K102" s="2" cm="1">
        <f t="array" ref="K102">SUMPRODUCT(--(Data!$B$33:$AGQ$33&lt;&gt;"")*(Data!B117:AGQ117&lt;&gt;""))</f>
        <v>0</v>
      </c>
      <c r="L102" s="2" cm="1">
        <f t="array" ref="L102">SUMPRODUCT(--(Data!$B$34:$AGQ$34&lt;&gt;"")*(Data!B117:AGQ117&lt;&gt;""))</f>
        <v>0</v>
      </c>
      <c r="M102" s="2" cm="1">
        <f t="array" ref="M102">SUMPRODUCT(--(Data!$B$35:$AGQ$35&lt;&gt;"")*(Data!B117:AGQ117&lt;&gt;""))</f>
        <v>32</v>
      </c>
      <c r="N102" s="2" cm="1">
        <f t="array" ref="N102">SUMPRODUCT(--(Data!$B$36:$AGQ$36&lt;&gt;"")*(Data!B117:AGQ117&lt;&gt;""))</f>
        <v>0</v>
      </c>
      <c r="O102" s="2" cm="1">
        <f t="array" ref="O102">SUMPRODUCT(--(Data!$B$37:$AGQ$37&lt;&gt;"")*(Data!B117:AGQ117&lt;&gt;""))</f>
        <v>0</v>
      </c>
      <c r="P102" s="2" cm="1">
        <f t="array" ref="P102">SUMPRODUCT(--(Data!$B$38:$AGQ$38&lt;&gt;"")*(Data!B117:AGQ117&lt;&gt;""))</f>
        <v>0</v>
      </c>
      <c r="Q102" s="2" cm="1">
        <f t="array" ref="Q102">SUMPRODUCT(--(Data!$B$39:$AGQ$39&lt;&gt;"")*(Data!B117:AGQ117&lt;&gt;""))</f>
        <v>0</v>
      </c>
      <c r="R102" s="2" cm="1">
        <f t="array" ref="R102">SUMPRODUCT(--(Data!$B$40:$AGQ$40&lt;&gt;"")*(Data!B117:AGQ117&lt;&gt;""))</f>
        <v>0</v>
      </c>
      <c r="S102" s="2" cm="1">
        <f t="array" ref="S102">SUMPRODUCT(--(Data!$B$41:$AGQ$41&lt;&gt;"")*(Data!B117:AGQ117&lt;&gt;""))</f>
        <v>0</v>
      </c>
      <c r="T102" s="2" cm="1">
        <f t="array" ref="T102">SUMPRODUCT(--(Data!$B$42:$AGQ$42&lt;&gt;"")*(Data!B117:AGQ117&lt;&gt;""))</f>
        <v>0</v>
      </c>
      <c r="U102" s="2" cm="1">
        <f t="array" ref="U102">SUMPRODUCT(--(Data!$B$43:$AGQ$43&lt;&gt;"")*(Data!B117:AGQ117&lt;&gt;""))</f>
        <v>0</v>
      </c>
      <c r="V102" s="2" cm="1">
        <f t="array" ref="V102">SUMPRODUCT(--(Data!$B$44:$AGQ$44&lt;&gt;"")*(Data!B117:AGQ117&lt;&gt;""))</f>
        <v>0</v>
      </c>
      <c r="W102" s="2" cm="1">
        <f t="array" ref="W102">SUMPRODUCT(--(Data!$B$45:$AGQ$45&lt;&gt;"")*(Data!B117:AGQ117&lt;&gt;""))</f>
        <v>0</v>
      </c>
      <c r="X102" s="2" cm="1">
        <f t="array" ref="X102">SUMPRODUCT(--(Data!$B$46:$AGQ$46&lt;&gt;"")*(Data!B117:AGQ117&lt;&gt;""))</f>
        <v>0</v>
      </c>
      <c r="Y102" s="2" cm="1">
        <f t="array" ref="Y102">SUMPRODUCT(--(Data!$B$47:$AGQ$47&lt;&gt;"")*(Data!B117:AGQ117&lt;&gt;""))</f>
        <v>0</v>
      </c>
      <c r="Z102" s="2" cm="1">
        <f t="array" ref="Z102">SUMPRODUCT(--(Data!$B$48:$AGQ$48&lt;&gt;"")*(Data!B117:AGQ117&lt;&gt;""))</f>
        <v>0</v>
      </c>
      <c r="AA102" s="2" cm="1">
        <f t="array" ref="AA102">SUMPRODUCT(--(Data!$B$49:$AGQ$49&lt;&gt;"")*(Data!B117:AGQ117&lt;&gt;""))</f>
        <v>0</v>
      </c>
      <c r="AB102" s="2" cm="1">
        <f t="array" ref="AB102">SUMPRODUCT(--(Data!$B$50:$AGQ$50&lt;&gt;"")*(Data!B117:AGQ117&lt;&gt;""))</f>
        <v>0</v>
      </c>
      <c r="AC102" s="2" cm="1">
        <f t="array" ref="AC102">SUMPRODUCT(--(Data!$B$51:$AGQ$51&lt;&gt;"")*(Data!B117:AGQ117&lt;&gt;""))</f>
        <v>0</v>
      </c>
      <c r="AD102" s="2" cm="1">
        <f t="array" ref="AD102">SUMPRODUCT(--(Data!$B$52:$AGQ$52&lt;&gt;"")*(Data!B117:AGQ117&lt;&gt;""))</f>
        <v>0</v>
      </c>
      <c r="AE102" s="2" cm="1">
        <f t="array" ref="AE102">SUMPRODUCT(--(Data!$B$53:$AGQ$53&lt;&gt;"")*(Data!B117:AGQ117&lt;&gt;""))</f>
        <v>0</v>
      </c>
      <c r="AF102" s="2" cm="1">
        <f t="array" ref="AF102">SUMPRODUCT(--(Data!$B$54:$AGQ$54&lt;&gt;"")*(Data!B117:AGQ117&lt;&gt;""))</f>
        <v>0</v>
      </c>
      <c r="AG102" s="2" cm="1">
        <f t="array" ref="AG102">SUMPRODUCT(--(Data!$B$55:$AGQ$55&lt;&gt;"")*(Data!B117:AGQ117&lt;&gt;""))</f>
        <v>0</v>
      </c>
      <c r="AH102" s="2" cm="1">
        <f t="array" ref="AH102">SUMPRODUCT(--(Data!$B$56:$AGQ$56&lt;&gt;"")*(Data!B117:AGQ117&lt;&gt;""))</f>
        <v>0</v>
      </c>
      <c r="AI102" s="2" cm="1">
        <f t="array" ref="AI102">SUMPRODUCT(--(Data!$B$57:$AGQ$57&lt;&gt;"")*(Data!B117:AGQ117&lt;&gt;""))</f>
        <v>0</v>
      </c>
      <c r="AJ102" s="2" cm="1">
        <f t="array" ref="AJ102">SUMPRODUCT(--(Data!$B$58:$AGQ$58&lt;&gt;"")*(Data!B117:AGQ117&lt;&gt;""))</f>
        <v>0</v>
      </c>
      <c r="AK102" s="2" cm="1">
        <f t="array" ref="AK102">SUMPRODUCT(--(Data!$B$59:$AGQ$59&lt;&gt;"")*(Data!B117:AGQ117&lt;&gt;""))</f>
        <v>0</v>
      </c>
      <c r="AL102" s="2" cm="1">
        <f t="array" ref="AL102">SUMPRODUCT(--(Data!$B$60:$AGQ$60&lt;&gt;"")*(Data!B117:AGQ117&lt;&gt;""))</f>
        <v>0</v>
      </c>
      <c r="AM102" s="2" cm="1">
        <f t="array" ref="AM102">SUMPRODUCT(--(Data!$B$61:$AGQ$61&lt;&gt;"")*(Data!B117:AGQ117&lt;&gt;""))</f>
        <v>0</v>
      </c>
      <c r="AN102" s="2" cm="1">
        <f t="array" ref="AN102">SUMPRODUCT(--(Data!$B$62:$AGQ$62&lt;&gt;"")*(Data!B117:AGQ117&lt;&gt;""))</f>
        <v>0</v>
      </c>
      <c r="AO102" s="2" cm="1">
        <f t="array" ref="AO102">SUMPRODUCT(--(Data!$B$63:$AGQ$63&lt;&gt;"")*(Data!B117:AGQ117&lt;&gt;""))</f>
        <v>0</v>
      </c>
      <c r="AP102" s="2" cm="1">
        <f t="array" ref="AP102">SUMPRODUCT(--(Data!$B$64:$AGQ$64&lt;&gt;"")*(Data!B117:AGQ117&lt;&gt;""))</f>
        <v>0</v>
      </c>
      <c r="AQ102" s="2" cm="1">
        <f t="array" ref="AQ102">SUMPRODUCT(--(Data!$B$65:$AGQ$65&lt;&gt;"")*(Data!B117:AGQ117&lt;&gt;""))</f>
        <v>0</v>
      </c>
      <c r="AR102" s="2" cm="1">
        <f t="array" ref="AR102">SUMPRODUCT(--(Data!$B$66:$AGQ$66&lt;&gt;"")*(Data!B117:AGQ117&lt;&gt;""))</f>
        <v>0</v>
      </c>
      <c r="AS102" s="2" cm="1">
        <f t="array" ref="AS102">SUMPRODUCT(--(Data!$B$67:$AGQ$67&lt;&gt;"")*(Data!B117:AGQ117&lt;&gt;""))</f>
        <v>0</v>
      </c>
      <c r="AT102" s="2" cm="1">
        <f t="array" ref="AT102">SUMPRODUCT(--(Data!$B$68:$AGQ$68&lt;&gt;"")*(Data!B117:AGQ117&lt;&gt;""))</f>
        <v>0</v>
      </c>
      <c r="AU102" s="2" cm="1">
        <f t="array" ref="AU102">SUMPRODUCT(--(Data!$B$69:$AGQ$69&lt;&gt;"")*(Data!B117:AGQ117&lt;&gt;""))</f>
        <v>0</v>
      </c>
      <c r="AV102" s="2" cm="1">
        <f t="array" ref="AV102">SUMPRODUCT(--(Data!$B$70:$AGQ$70&lt;&gt;"")*(Data!B117:AGQ117&lt;&gt;""))</f>
        <v>0</v>
      </c>
      <c r="AW102" s="2" cm="1">
        <f t="array" ref="AW102">SUMPRODUCT(--(Data!$B$71:$AGQ$71&lt;&gt;"")*(Data!B117:AGQ117&lt;&gt;""))</f>
        <v>0</v>
      </c>
      <c r="AX102" s="2" cm="1">
        <f t="array" ref="AX102">SUMPRODUCT(--(Data!$B$72:$AGQ$72&lt;&gt;"")*(Data!B117:AGQ117&lt;&gt;""))</f>
        <v>0</v>
      </c>
      <c r="AY102" s="2" cm="1">
        <f t="array" ref="AY102">SUMPRODUCT(--(Data!$B$73:$AGQ$73&lt;&gt;"")*(Data!B117:AGQ117&lt;&gt;""))</f>
        <v>0</v>
      </c>
      <c r="AZ102" s="2" cm="1">
        <f t="array" ref="AZ102">SUMPRODUCT(--(Data!$B$74:$AGQ$74&lt;&gt;"")*(Data!B117:AGQ117&lt;&gt;""))</f>
        <v>0</v>
      </c>
      <c r="BA102" s="2" cm="1">
        <f t="array" ref="BA102">SUMPRODUCT(--(Data!$B$75:$AGQ$75&lt;&gt;"")*(Data!B117:AGQ117&lt;&gt;""))</f>
        <v>0</v>
      </c>
      <c r="BB102" s="2" cm="1">
        <f t="array" ref="BB102">SUMPRODUCT(--(Data!$B$76:$AGQ$76&lt;&gt;"")*(Data!B117:AGQ117&lt;&gt;""))</f>
        <v>0</v>
      </c>
      <c r="BC102" s="2" cm="1">
        <f t="array" ref="BC102">SUMPRODUCT(--(Data!$B$77:$AGQ$77&lt;&gt;"")*(Data!B117:AGQ117&lt;&gt;""))</f>
        <v>0</v>
      </c>
      <c r="BD102" s="2" cm="1">
        <f t="array" ref="BD102">SUMPRODUCT(--(Data!$B$78:$AGQ$78&lt;&gt;"")*(Data!B117:AGQ117&lt;&gt;""))</f>
        <v>0</v>
      </c>
      <c r="BE102" s="2" cm="1">
        <f t="array" ref="BE102">SUMPRODUCT(--(Data!$B$79:$AGQ$79&lt;&gt;"")*(Data!B117:AGQ117&lt;&gt;""))</f>
        <v>0</v>
      </c>
      <c r="BF102" s="2" cm="1">
        <f t="array" ref="BF102">SUMPRODUCT(--(Data!$B$80:$AGQ$80&lt;&gt;"")*(Data!B117:AGQ117&lt;&gt;""))</f>
        <v>0</v>
      </c>
      <c r="BG102" s="2" cm="1">
        <f t="array" ref="BG102">SUMPRODUCT(--(Data!$B$81:$AGQ$81&lt;&gt;"")*(Data!B117:AGQ117&lt;&gt;""))</f>
        <v>0</v>
      </c>
      <c r="BH102" s="2" cm="1">
        <f t="array" ref="BH102">SUMPRODUCT(--(Data!$B$82:$AGQ$82&lt;&gt;"")*(Data!B117:AGQ117&lt;&gt;""))</f>
        <v>0</v>
      </c>
      <c r="BI102" s="2" cm="1">
        <f t="array" ref="BI102">SUMPRODUCT(--(Data!$B$83:$AGQ$83&lt;&gt;"")*(Data!B117:AGQ117&lt;&gt;""))</f>
        <v>0</v>
      </c>
      <c r="BJ102" s="2" cm="1">
        <f t="array" ref="BJ102">SUMPRODUCT(--(Data!$B$84:$AGQ$84&lt;&gt;"")*(Data!B117:AGQ117&lt;&gt;""))</f>
        <v>0</v>
      </c>
      <c r="BK102" s="2" cm="1">
        <f t="array" ref="BK102">SUMPRODUCT(--(Data!$B$85:$AGQ$85&lt;&gt;"")*(Data!B117:AGQ117&lt;&gt;""))</f>
        <v>0</v>
      </c>
      <c r="BL102" s="2" cm="1">
        <f t="array" ref="BL102">SUMPRODUCT(--(Data!$B$86:$AGQ$86&lt;&gt;"")*(Data!B117:AGQ117&lt;&gt;""))</f>
        <v>0</v>
      </c>
      <c r="BM102" s="2" cm="1">
        <f t="array" ref="BM102">SUMPRODUCT(--(Data!$B$87:$AGQ$87&lt;&gt;"")*(Data!B117:AGQ117&lt;&gt;""))</f>
        <v>0</v>
      </c>
      <c r="BN102" s="2" cm="1">
        <f t="array" ref="BN102">SUMPRODUCT(--(Data!$B$88:$AGQ$88&lt;&gt;"")*(Data!B117:AGQ117&lt;&gt;""))</f>
        <v>0</v>
      </c>
      <c r="BO102" s="2" cm="1">
        <f t="array" ref="BO102">SUMPRODUCT(--(Data!$B$89:$AGQ$89&lt;&gt;"")*(Data!B117:AGQ117&lt;&gt;""))</f>
        <v>0</v>
      </c>
      <c r="BP102" s="2" cm="1">
        <f t="array" ref="BP102">SUMPRODUCT(--(Data!$B$90:$AGQ$90&lt;&gt;"")*(Data!B117:AGQ117&lt;&gt;""))</f>
        <v>0</v>
      </c>
      <c r="BQ102" s="2" cm="1">
        <f t="array" ref="BQ102">SUMPRODUCT(--(Data!$B$91:$AGQ$91&lt;&gt;"")*(Data!B117:AGQ117&lt;&gt;""))</f>
        <v>0</v>
      </c>
      <c r="BR102" s="2" cm="1">
        <f t="array" ref="BR102">SUMPRODUCT(--(Data!$B$92:$AGQ$92&lt;&gt;"")*(Data!B117:AGQ117&lt;&gt;""))</f>
        <v>0</v>
      </c>
      <c r="BS102" s="2" cm="1">
        <f t="array" ref="BS102">SUMPRODUCT(--(Data!$B$93:$AGQ$93&lt;&gt;"")*(Data!B117:AGQ117&lt;&gt;""))</f>
        <v>0</v>
      </c>
      <c r="BT102" s="2" cm="1">
        <f t="array" ref="BT102">SUMPRODUCT(--(Data!$B$94:$AGQ$94&lt;&gt;"")*(Data!B117:AGQ117&lt;&gt;""))</f>
        <v>0</v>
      </c>
      <c r="BU102" s="2" cm="1">
        <f t="array" ref="BU102">SUMPRODUCT(--(Data!$B$95:$AGQ$95&lt;&gt;"")*(Data!B117:AGQ117&lt;&gt;""))</f>
        <v>0</v>
      </c>
      <c r="BV102" s="2" cm="1">
        <f t="array" ref="BV102">SUMPRODUCT(--(Data!$B$96:$AGQ$96&lt;&gt;"")*(Data!B117:AGQ117&lt;&gt;""))</f>
        <v>0</v>
      </c>
      <c r="BW102" s="2" cm="1">
        <f t="array" ref="BW102">SUMPRODUCT(--(Data!$B$97:$AGQ$97&lt;&gt;"")*(Data!B117:AGQ117&lt;&gt;""))</f>
        <v>0</v>
      </c>
      <c r="BX102" s="2" cm="1">
        <f t="array" ref="BX102">SUMPRODUCT(--(Data!$B$98:$AGQ$98&lt;&gt;"")*(Data!B117:AGQ117&lt;&gt;""))</f>
        <v>0</v>
      </c>
      <c r="BY102" s="2" cm="1">
        <f t="array" ref="BY102">SUMPRODUCT(--(Data!$B$99:$AGQ$99&lt;&gt;"")*(Data!B117:AGQ117&lt;&gt;""))</f>
        <v>0</v>
      </c>
      <c r="BZ102" s="2" cm="1">
        <f t="array" ref="BZ102">SUMPRODUCT(--(Data!$B$100:$AGQ$100&lt;&gt;"")*(Data!B117:AGQ117&lt;&gt;""))</f>
        <v>0</v>
      </c>
      <c r="CA102" s="2" cm="1">
        <f t="array" ref="CA102">SUMPRODUCT(--(Data!$B$101:$AGQ$101&lt;&gt;"")*(Data!B117:AGQ117&lt;&gt;""))</f>
        <v>0</v>
      </c>
      <c r="CB102" s="2" cm="1">
        <f t="array" ref="CB102">SUMPRODUCT(--(Data!$B$102:$AGQ$102&lt;&gt;"")*(Data!B117:AGQ117&lt;&gt;""))</f>
        <v>0</v>
      </c>
      <c r="CC102" s="2" cm="1">
        <f t="array" ref="CC102">SUMPRODUCT(--(Data!$B$103:$AGQ$103&lt;&gt;"")*(Data!B117:AGQ117&lt;&gt;""))</f>
        <v>0</v>
      </c>
      <c r="CD102" s="2" cm="1">
        <f t="array" ref="CD102">SUMPRODUCT(--(Data!$B$104:$AGQ$104&lt;&gt;"")*(Data!B117:AGQ117&lt;&gt;""))</f>
        <v>0</v>
      </c>
      <c r="CE102" s="2" cm="1">
        <f t="array" ref="CE102">SUMPRODUCT(--(Data!$B$105:$AGQ$105&lt;&gt;"")*(Data!B117:AGQ117&lt;&gt;""))</f>
        <v>0</v>
      </c>
      <c r="CF102" s="2" cm="1">
        <f t="array" ref="CF102">SUMPRODUCT(--(Data!$B$106:$AGQ$106&lt;&gt;"")*(Data!B117:AGQ117&lt;&gt;""))</f>
        <v>0</v>
      </c>
      <c r="CG102" s="2" cm="1">
        <f t="array" ref="CG102">SUMPRODUCT(--(Data!$B$107:$AGQ$107&lt;&gt;"")*(Data!B117:AGQ117&lt;&gt;""))</f>
        <v>0</v>
      </c>
      <c r="CH102" s="2" cm="1">
        <f t="array" ref="CH102">SUMPRODUCT(--(Data!$B$108:$AGQ$108&lt;&gt;"")*(Data!B117:AGQ117&lt;&gt;""))</f>
        <v>0</v>
      </c>
      <c r="CI102" s="2" cm="1">
        <f t="array" ref="CI102">SUMPRODUCT(--(Data!$B$109:$AGQ$109&lt;&gt;"")*(Data!B117:AGQ117&lt;&gt;""))</f>
        <v>0</v>
      </c>
      <c r="CJ102" s="2" cm="1">
        <f t="array" ref="CJ102">SUMPRODUCT(--(Data!$B$110:$AGQ$110&lt;&gt;"")*(Data!B117:AGQ117&lt;&gt;""))</f>
        <v>0</v>
      </c>
      <c r="CK102" s="2" cm="1">
        <f t="array" ref="CK102">SUMPRODUCT(--(Data!$B$111:$AGQ$111&lt;&gt;"")*(Data!B117:AGQ117&lt;&gt;""))</f>
        <v>0</v>
      </c>
      <c r="CL102" s="2" cm="1">
        <f t="array" ref="CL102">SUMPRODUCT(--(Data!$B$112:$AGQ$112&lt;&gt;"")*(Data!B117:AGQ117&lt;&gt;""))</f>
        <v>0</v>
      </c>
      <c r="CM102" s="2" cm="1">
        <f t="array" ref="CM102">SUMPRODUCT(--(Data!$B$113:$AGQ$113&lt;&gt;"")*(Data!B117:AGQ117&lt;&gt;""))</f>
        <v>0</v>
      </c>
      <c r="CN102" s="2" cm="1">
        <f t="array" ref="CN102">SUMPRODUCT(--(Data!$B$114:$AGQ$114&lt;&gt;"")*(Data!B117:AGQ117&lt;&gt;""))</f>
        <v>32</v>
      </c>
      <c r="CO102" s="2" cm="1">
        <f t="array" ref="CO102">SUMPRODUCT(--(Data!$B$115:$AGQ$115&lt;&gt;"")*(Data!B117:AGQ117&lt;&gt;""))</f>
        <v>32</v>
      </c>
      <c r="CP102" s="2" cm="1">
        <f t="array" ref="CP102">SUMPRODUCT(--(Data!$B$116:$AGQ$116&lt;&gt;"")*(Data!B117:AGQ117&lt;&gt;""))</f>
        <v>32</v>
      </c>
      <c r="CQ102" s="208"/>
      <c r="CR102" s="2" cm="1">
        <f t="array" ref="CR102">SUMPRODUCT(--(Data!$B$118:$AGQ$118&lt;&gt;"")*(Data!B117:AGQ117&lt;&gt;""))</f>
        <v>32</v>
      </c>
      <c r="CS102" s="2" cm="1">
        <f t="array" ref="CS102">SUMPRODUCT(--(Data!$B$119:$AGQ$119&lt;&gt;"")*(Data!B117:AGQ117&lt;&gt;""))</f>
        <v>32</v>
      </c>
      <c r="CT102" s="2" cm="1">
        <f t="array" ref="CT102">SUMPRODUCT(--(Data!$B$120:$AGQ$120&lt;&gt;"")*(Data!B117:AGQ117&lt;&gt;""))</f>
        <v>0</v>
      </c>
      <c r="CU102" s="2" cm="1">
        <f t="array" ref="CU102">SUMPRODUCT(--(Data!$B$121:$AGQ$121&lt;&gt;"")*(Data!B117:AGQ117&lt;&gt;""))</f>
        <v>0</v>
      </c>
      <c r="CV102" s="2" cm="1">
        <f t="array" ref="CV102">SUMPRODUCT(--(Data!$B$122:$AGQ$122&lt;&gt;"")*(Data!B117:AGQ117&lt;&gt;""))</f>
        <v>0</v>
      </c>
      <c r="CW102" s="2" cm="1">
        <f t="array" ref="CW102">SUMPRODUCT(--(Data!$B$123:$AGQ$123&lt;&gt;"")*(Data!B117:AGQ117&lt;&gt;""))</f>
        <v>0</v>
      </c>
      <c r="CX102" s="2" cm="1">
        <f t="array" ref="CX102">SUMPRODUCT(--(Data!$B$124:$AGQ$124&lt;&gt;"")*(Data!B117:AGQ117&lt;&gt;""))</f>
        <v>0</v>
      </c>
      <c r="CY102" s="2" cm="1">
        <f t="array" ref="CY102">SUMPRODUCT(--(Data!$B$125:$AGQ$125&lt;&gt;"")*(Data!B117:AGQ117&lt;&gt;""))</f>
        <v>0</v>
      </c>
      <c r="CZ102" s="2" cm="1">
        <f t="array" ref="CZ102">SUMPRODUCT(--(Data!$B$126:$AGQ$126&lt;&gt;"")*(Data!B117:AGQ117&lt;&gt;""))</f>
        <v>0</v>
      </c>
      <c r="DA102" s="2" cm="1">
        <f t="array" ref="DA102">SUMPRODUCT(--(Data!$B$127:$AGQ$127&lt;&gt;"")*(Data!B117:AGQ117&lt;&gt;""))</f>
        <v>0</v>
      </c>
      <c r="DB102" s="2" cm="1">
        <f t="array" ref="DB102">SUMPRODUCT(--(Data!$B$128:$AGQ$128&lt;&gt;"")*(Data!B117:AGQ117&lt;&gt;""))</f>
        <v>0</v>
      </c>
      <c r="DC102" s="2" cm="1">
        <f t="array" ref="DC102">SUMPRODUCT(--(Data!$B$129:$AGQ$129&lt;&gt;"")*(Data!B117:AGQ117&lt;&gt;""))</f>
        <v>0</v>
      </c>
      <c r="DD102" s="2" cm="1">
        <f t="array" ref="DD102">SUMPRODUCT(--(Data!$B$130:$AGQ$130&lt;&gt;"")*(Data!B117:AGQ117&lt;&gt;""))</f>
        <v>0</v>
      </c>
      <c r="DE102" s="2" cm="1">
        <f t="array" ref="DE102">SUMPRODUCT(--(Data!$B$131:$AGQ$131&lt;&gt;"")*(Data!B117:AGQ117&lt;&gt;""))</f>
        <v>0</v>
      </c>
      <c r="DF102" s="2" cm="1">
        <f t="array" ref="DF102">SUMPRODUCT(--(Data!$B$132:$AGQ$132&lt;&gt;"")*(Data!B117:AGQ117&lt;&gt;""))</f>
        <v>0</v>
      </c>
      <c r="DG102" s="2" cm="1">
        <f t="array" ref="DG102">SUMPRODUCT(--(Data!$B$133:$AGQ$133&lt;&gt;"")*(Data!B117:AGQ117&lt;&gt;""))</f>
        <v>0</v>
      </c>
      <c r="DH102" s="2" cm="1">
        <f t="array" ref="DH102">SUMPRODUCT(--(Data!$B$134:$AGQ$134&lt;&gt;"")*(Data!B117:AGQ117&lt;&gt;""))</f>
        <v>0</v>
      </c>
      <c r="DI102" s="2" cm="1">
        <f t="array" ref="DI102">SUMPRODUCT(--(Data!$B$135:$AGQ$135&lt;&gt;"")*(Data!B117:AGQ117&lt;&gt;""))</f>
        <v>0</v>
      </c>
      <c r="DJ102" s="2" cm="1">
        <f t="array" ref="DJ102">SUMPRODUCT(--(Data!$B$136:$AGQ$136&lt;&gt;"")*(Data!B117:AGQ117&lt;&gt;""))</f>
        <v>0</v>
      </c>
      <c r="DK102" s="2" cm="1">
        <f t="array" ref="DK102">SUMPRODUCT(--(Data!$B$137:$AGQ$137&lt;&gt;"")*(Data!B117:AGQ117&lt;&gt;""))</f>
        <v>0</v>
      </c>
      <c r="DL102" s="2" cm="1">
        <f t="array" ref="DL102">SUMPRODUCT(--(Data!$B$138:$AGQ$138&lt;&gt;"")*(Data!B117:AGQ117&lt;&gt;""))</f>
        <v>0</v>
      </c>
      <c r="DM102" s="2" cm="1">
        <f t="array" ref="DM102">SUMPRODUCT(--(Data!$B$139:$AGQ$139&lt;&gt;"")*(Data!B117:AGQ117&lt;&gt;""))</f>
        <v>0</v>
      </c>
      <c r="DN102" s="2" cm="1">
        <f t="array" ref="DN102">SUMPRODUCT(--(Data!$B$140:$AGQ$140&lt;&gt;"")*(Data!B117:AGQ117&lt;&gt;""))</f>
        <v>0</v>
      </c>
      <c r="DO102" s="2" cm="1">
        <f t="array" ref="DO102">SUMPRODUCT(--(Data!$B$141:$AGQ$141&lt;&gt;"")*(Data!B117:AGQ117&lt;&gt;""))</f>
        <v>0</v>
      </c>
      <c r="DP102" s="2" cm="1">
        <f t="array" ref="DP102">SUMPRODUCT(--(Data!$B$142:$AGQ$142&lt;&gt;"")*(Data!B117:AGQ117&lt;&gt;""))</f>
        <v>0</v>
      </c>
      <c r="DQ102" s="2" cm="1">
        <f t="array" ref="DQ102">SUMPRODUCT(--(Data!$B$143:$AGQ$143&lt;&gt;"")*(Data!B117:AGQ117&lt;&gt;""))</f>
        <v>0</v>
      </c>
      <c r="DR102" s="2" cm="1">
        <f t="array" ref="DR102">SUMPRODUCT(--(Data!$B$144:$AGQ$144&lt;&gt;"")*(Data!B117:AGQ117&lt;&gt;""))</f>
        <v>0</v>
      </c>
      <c r="DS102" s="2" cm="1">
        <f t="array" ref="DS102">SUMPRODUCT(--(Data!$B$145:$AGQ$145&lt;&gt;"")*(Data!B117:AGQ117&lt;&gt;""))</f>
        <v>0</v>
      </c>
      <c r="DT102" s="2" cm="1">
        <f t="array" ref="DT102">SUMPRODUCT(--(Data!$B$146:$AGQ$146&lt;&gt;"")*(Data!B117:AGQ117&lt;&gt;""))</f>
        <v>0</v>
      </c>
      <c r="DU102" s="2" cm="1">
        <f t="array" ref="DU102">SUMPRODUCT(--(Data!$B$147:$AGQ$147&lt;&gt;"")*(Data!B117:AGQ117&lt;&gt;""))</f>
        <v>0</v>
      </c>
      <c r="DV102" s="2" cm="1">
        <f t="array" ref="DV102">SUMPRODUCT(--(Data!$B$148:$AGQ$148&lt;&gt;"")*(Data!B117:AGQ117&lt;&gt;""))</f>
        <v>0</v>
      </c>
      <c r="DW102" s="2" cm="1">
        <f t="array" ref="DW102">SUMPRODUCT(--(Data!$B$149:$AGQ$149&lt;&gt;"")*(Data!B117:AGQ117&lt;&gt;""))</f>
        <v>0</v>
      </c>
      <c r="DX102" s="2" cm="1">
        <f t="array" ref="DX102">SUMPRODUCT(--(Data!$B$150:$AGQ$150&lt;&gt;"")*(Data!B117:AGQ117&lt;&gt;""))</f>
        <v>0</v>
      </c>
      <c r="DY102" s="2" cm="1">
        <f t="array" ref="DY102">SUMPRODUCT(--(Data!$B$151:$AGQ$151&lt;&gt;"")*(Data!B117:AGQ117&lt;&gt;""))</f>
        <v>0</v>
      </c>
      <c r="DZ102" s="2" cm="1">
        <f t="array" ref="DZ102">SUMPRODUCT(--(Data!$B$152:$AGQ$152&lt;&gt;"")*(Data!B117:AGQ117&lt;&gt;""))</f>
        <v>0</v>
      </c>
      <c r="EA102" s="2" cm="1">
        <f t="array" ref="EA102">SUMPRODUCT(--(Data!$B$153:$AGQ$153&lt;&gt;"")*(Data!B117:AGQ117&lt;&gt;""))</f>
        <v>0</v>
      </c>
      <c r="EB102" s="2" cm="1">
        <f t="array" ref="EB102">SUMPRODUCT(--(Data!$B$154:$AGQ$154&lt;&gt;"")*(Data!B117:AGQ117&lt;&gt;""))</f>
        <v>0</v>
      </c>
      <c r="EC102" s="2" cm="1">
        <f t="array" ref="EC102">SUMPRODUCT(--(Data!$B$155:$AGQ$155&lt;&gt;"")*(Data!B117:AGQ117&lt;&gt;""))</f>
        <v>0</v>
      </c>
      <c r="ED102" s="2" cm="1">
        <f t="array" ref="ED102">SUMPRODUCT(--(Data!$B$156:$AGQ$156&lt;&gt;"")*(Data!B117:AGQ117&lt;&gt;""))</f>
        <v>0</v>
      </c>
      <c r="EE102" s="2" cm="1">
        <f t="array" ref="EE102">SUMPRODUCT(--(Data!$B$157:$AGQ$157&lt;&gt;"")*(Data!B117:AGQ117&lt;&gt;""))</f>
        <v>0</v>
      </c>
      <c r="EF102" s="2" cm="1">
        <f t="array" ref="EF102">SUMPRODUCT(--(Data!$B$158:$AGQ$158&lt;&gt;"")*(Data!B117:AGQ117&lt;&gt;""))</f>
        <v>0</v>
      </c>
      <c r="EG102" s="2" cm="1">
        <f t="array" ref="EG102">SUMPRODUCT(--(Data!$B$159:$AGQ$159&lt;&gt;"")*(Data!B117:AGQ117&lt;&gt;""))</f>
        <v>0</v>
      </c>
      <c r="EH102" s="2" cm="1">
        <f t="array" ref="EH102">SUMPRODUCT(--(Data!$B$160:$AGQ$160&lt;&gt;"")*(Data!B117:AGQ117&lt;&gt;""))</f>
        <v>0</v>
      </c>
      <c r="EI102" s="2" cm="1">
        <f t="array" ref="EI102">SUMPRODUCT(--(Data!$B$161:$AGQ$161&lt;&gt;"")*(Data!B117:AGQ117&lt;&gt;""))</f>
        <v>0</v>
      </c>
      <c r="EJ102" s="2" cm="1">
        <f t="array" ref="EJ102">SUMPRODUCT(--(Data!$B$162:$AGQ$162&lt;&gt;"")*(Data!B117:AGQ117&lt;&gt;""))</f>
        <v>0</v>
      </c>
      <c r="EK102" s="2" cm="1">
        <f t="array" ref="EK102">SUMPRODUCT(--(Data!$B$163:$AGQ$163&lt;&gt;"")*(Data!B117:AGQ117&lt;&gt;""))</f>
        <v>0</v>
      </c>
      <c r="EL102" s="2" cm="1">
        <f t="array" ref="EL102">SUMPRODUCT(--(Data!$B$164:$AGQ$164&lt;&gt;"")*(Data!B117:AGQ117&lt;&gt;""))</f>
        <v>0</v>
      </c>
      <c r="EM102" s="2" cm="1">
        <f t="array" ref="EM102">SUMPRODUCT(--(Data!$B$165:$AGQ$165&lt;&gt;"")*(Data!B117:AGQ117&lt;&gt;""))</f>
        <v>0</v>
      </c>
      <c r="EN102" s="2" cm="1">
        <f t="array" ref="EN102">SUMPRODUCT(--(Data!$B$166:$AGQ$166&lt;&gt;"")*(Data!B117:AGQ117&lt;&gt;""))</f>
        <v>0</v>
      </c>
      <c r="EU102" s="2" t="str">
        <f t="shared" si="4"/>
        <v>MULLS</v>
      </c>
      <c r="EV102" s="2">
        <f t="shared" si="5"/>
        <v>14</v>
      </c>
    </row>
    <row r="103" spans="1:152" x14ac:dyDescent="0.25">
      <c r="A103" s="1" t="str">
        <f>Data!A118</f>
        <v>CFP-SLAM</v>
      </c>
      <c r="B103" s="12" t="s">
        <v>605</v>
      </c>
      <c r="C103" s="2" cm="1">
        <f t="array" ref="C103">SUMPRODUCT(--(Data!$B$25:$AGQ$25&lt;&gt;"")*(Data!B118:AGQ118&lt;&gt;""))</f>
        <v>0</v>
      </c>
      <c r="D103" s="2" cm="1">
        <f t="array" ref="D103">SUMPRODUCT(--(Data!$B$26:$AGQ$26&lt;&gt;"")*(Data!B118:AGQ118&lt;&gt;""))</f>
        <v>0</v>
      </c>
      <c r="E103" s="2" cm="1">
        <f t="array" ref="E103">SUMPRODUCT(--(Data!$B$27:$AGQ$27&lt;&gt;"")*(Data!B118:AGQ118&lt;&gt;""))</f>
        <v>0</v>
      </c>
      <c r="F103" s="2" cm="1">
        <f t="array" ref="F103">SUMPRODUCT(--(Data!$B$28:$AGQ$28&lt;&gt;"")*(Data!B118:AGQ118&lt;&gt;""))</f>
        <v>0</v>
      </c>
      <c r="G103" s="2" cm="1">
        <f t="array" ref="G103">SUMPRODUCT(--(Data!$B$29:$AGQ$29&lt;&gt;"")*(Data!B118:AGQ118&lt;&gt;""))</f>
        <v>0</v>
      </c>
      <c r="H103" s="2" cm="1">
        <f t="array" ref="H103">SUMPRODUCT(--(Data!$B$30:$AGQ$30&lt;&gt;"")*(Data!B118:AGQ118&lt;&gt;""))</f>
        <v>0</v>
      </c>
      <c r="I103" s="2" cm="1">
        <f t="array" ref="I103">SUMPRODUCT(--(Data!$B$31:$AGQ$31&lt;&gt;"")*(Data!B118:AGQ118&lt;&gt;""))</f>
        <v>0</v>
      </c>
      <c r="J103" s="2" cm="1">
        <f t="array" ref="J103">SUMPRODUCT(--(Data!$B$32:$AGQ$32&lt;&gt;"")*(Data!B118:AGQ118&lt;&gt;""))</f>
        <v>0</v>
      </c>
      <c r="K103" s="2" cm="1">
        <f t="array" ref="K103">SUMPRODUCT(--(Data!$B$33:$AGQ$33&lt;&gt;"")*(Data!B118:AGQ118&lt;&gt;""))</f>
        <v>0</v>
      </c>
      <c r="L103" s="2" cm="1">
        <f t="array" ref="L103">SUMPRODUCT(--(Data!$B$34:$AGQ$34&lt;&gt;"")*(Data!B118:AGQ118&lt;&gt;""))</f>
        <v>0</v>
      </c>
      <c r="M103" s="2" cm="1">
        <f t="array" ref="M103">SUMPRODUCT(--(Data!$B$35:$AGQ$35&lt;&gt;"")*(Data!B118:AGQ118&lt;&gt;""))</f>
        <v>32</v>
      </c>
      <c r="N103" s="2" cm="1">
        <f t="array" ref="N103">SUMPRODUCT(--(Data!$B$36:$AGQ$36&lt;&gt;"")*(Data!B118:AGQ118&lt;&gt;""))</f>
        <v>0</v>
      </c>
      <c r="O103" s="2" cm="1">
        <f t="array" ref="O103">SUMPRODUCT(--(Data!$B$37:$AGQ$37&lt;&gt;"")*(Data!B118:AGQ118&lt;&gt;""))</f>
        <v>0</v>
      </c>
      <c r="P103" s="2" cm="1">
        <f t="array" ref="P103">SUMPRODUCT(--(Data!$B$38:$AGQ$38&lt;&gt;"")*(Data!B118:AGQ118&lt;&gt;""))</f>
        <v>0</v>
      </c>
      <c r="Q103" s="2" cm="1">
        <f t="array" ref="Q103">SUMPRODUCT(--(Data!$B$39:$AGQ$39&lt;&gt;"")*(Data!B118:AGQ118&lt;&gt;""))</f>
        <v>0</v>
      </c>
      <c r="R103" s="2" cm="1">
        <f t="array" ref="R103">SUMPRODUCT(--(Data!$B$40:$AGQ$40&lt;&gt;"")*(Data!B118:AGQ118&lt;&gt;""))</f>
        <v>0</v>
      </c>
      <c r="S103" s="2" cm="1">
        <f t="array" ref="S103">SUMPRODUCT(--(Data!$B$41:$AGQ$41&lt;&gt;"")*(Data!B118:AGQ118&lt;&gt;""))</f>
        <v>0</v>
      </c>
      <c r="T103" s="2" cm="1">
        <f t="array" ref="T103">SUMPRODUCT(--(Data!$B$42:$AGQ$42&lt;&gt;"")*(Data!B118:AGQ118&lt;&gt;""))</f>
        <v>0</v>
      </c>
      <c r="U103" s="2" cm="1">
        <f t="array" ref="U103">SUMPRODUCT(--(Data!$B$43:$AGQ$43&lt;&gt;"")*(Data!B118:AGQ118&lt;&gt;""))</f>
        <v>0</v>
      </c>
      <c r="V103" s="2" cm="1">
        <f t="array" ref="V103">SUMPRODUCT(--(Data!$B$44:$AGQ$44&lt;&gt;"")*(Data!B118:AGQ118&lt;&gt;""))</f>
        <v>0</v>
      </c>
      <c r="W103" s="2" cm="1">
        <f t="array" ref="W103">SUMPRODUCT(--(Data!$B$45:$AGQ$45&lt;&gt;"")*(Data!B118:AGQ118&lt;&gt;""))</f>
        <v>0</v>
      </c>
      <c r="X103" s="2" cm="1">
        <f t="array" ref="X103">SUMPRODUCT(--(Data!$B$46:$AGQ$46&lt;&gt;"")*(Data!B118:AGQ118&lt;&gt;""))</f>
        <v>0</v>
      </c>
      <c r="Y103" s="2" cm="1">
        <f t="array" ref="Y103">SUMPRODUCT(--(Data!$B$47:$AGQ$47&lt;&gt;"")*(Data!B118:AGQ118&lt;&gt;""))</f>
        <v>0</v>
      </c>
      <c r="Z103" s="2" cm="1">
        <f t="array" ref="Z103">SUMPRODUCT(--(Data!$B$48:$AGQ$48&lt;&gt;"")*(Data!B118:AGQ118&lt;&gt;""))</f>
        <v>0</v>
      </c>
      <c r="AA103" s="2" cm="1">
        <f t="array" ref="AA103">SUMPRODUCT(--(Data!$B$49:$AGQ$49&lt;&gt;"")*(Data!B118:AGQ118&lt;&gt;""))</f>
        <v>0</v>
      </c>
      <c r="AB103" s="2" cm="1">
        <f t="array" ref="AB103">SUMPRODUCT(--(Data!$B$50:$AGQ$50&lt;&gt;"")*(Data!B118:AGQ118&lt;&gt;""))</f>
        <v>0</v>
      </c>
      <c r="AC103" s="2" cm="1">
        <f t="array" ref="AC103">SUMPRODUCT(--(Data!$B$51:$AGQ$51&lt;&gt;"")*(Data!B118:AGQ118&lt;&gt;""))</f>
        <v>0</v>
      </c>
      <c r="AD103" s="2" cm="1">
        <f t="array" ref="AD103">SUMPRODUCT(--(Data!$B$52:$AGQ$52&lt;&gt;"")*(Data!B118:AGQ118&lt;&gt;""))</f>
        <v>0</v>
      </c>
      <c r="AE103" s="2" cm="1">
        <f t="array" ref="AE103">SUMPRODUCT(--(Data!$B$53:$AGQ$53&lt;&gt;"")*(Data!B118:AGQ118&lt;&gt;""))</f>
        <v>0</v>
      </c>
      <c r="AF103" s="2" cm="1">
        <f t="array" ref="AF103">SUMPRODUCT(--(Data!$B$54:$AGQ$54&lt;&gt;"")*(Data!B118:AGQ118&lt;&gt;""))</f>
        <v>0</v>
      </c>
      <c r="AG103" s="2" cm="1">
        <f t="array" ref="AG103">SUMPRODUCT(--(Data!$B$55:$AGQ$55&lt;&gt;"")*(Data!B118:AGQ118&lt;&gt;""))</f>
        <v>0</v>
      </c>
      <c r="AH103" s="2" cm="1">
        <f t="array" ref="AH103">SUMPRODUCT(--(Data!$B$56:$AGQ$56&lt;&gt;"")*(Data!B118:AGQ118&lt;&gt;""))</f>
        <v>0</v>
      </c>
      <c r="AI103" s="2" cm="1">
        <f t="array" ref="AI103">SUMPRODUCT(--(Data!$B$57:$AGQ$57&lt;&gt;"")*(Data!B118:AGQ118&lt;&gt;""))</f>
        <v>0</v>
      </c>
      <c r="AJ103" s="2" cm="1">
        <f t="array" ref="AJ103">SUMPRODUCT(--(Data!$B$58:$AGQ$58&lt;&gt;"")*(Data!B118:AGQ118&lt;&gt;""))</f>
        <v>0</v>
      </c>
      <c r="AK103" s="2" cm="1">
        <f t="array" ref="AK103">SUMPRODUCT(--(Data!$B$59:$AGQ$59&lt;&gt;"")*(Data!B118:AGQ118&lt;&gt;""))</f>
        <v>0</v>
      </c>
      <c r="AL103" s="2" cm="1">
        <f t="array" ref="AL103">SUMPRODUCT(--(Data!$B$60:$AGQ$60&lt;&gt;"")*(Data!B118:AGQ118&lt;&gt;""))</f>
        <v>0</v>
      </c>
      <c r="AM103" s="2" cm="1">
        <f t="array" ref="AM103">SUMPRODUCT(--(Data!$B$61:$AGQ$61&lt;&gt;"")*(Data!B118:AGQ118&lt;&gt;""))</f>
        <v>0</v>
      </c>
      <c r="AN103" s="2" cm="1">
        <f t="array" ref="AN103">SUMPRODUCT(--(Data!$B$62:$AGQ$62&lt;&gt;"")*(Data!B118:AGQ118&lt;&gt;""))</f>
        <v>0</v>
      </c>
      <c r="AO103" s="2" cm="1">
        <f t="array" ref="AO103">SUMPRODUCT(--(Data!$B$63:$AGQ$63&lt;&gt;"")*(Data!B118:AGQ118&lt;&gt;""))</f>
        <v>0</v>
      </c>
      <c r="AP103" s="2" cm="1">
        <f t="array" ref="AP103">SUMPRODUCT(--(Data!$B$64:$AGQ$64&lt;&gt;"")*(Data!B118:AGQ118&lt;&gt;""))</f>
        <v>0</v>
      </c>
      <c r="AQ103" s="2" cm="1">
        <f t="array" ref="AQ103">SUMPRODUCT(--(Data!$B$65:$AGQ$65&lt;&gt;"")*(Data!B118:AGQ118&lt;&gt;""))</f>
        <v>0</v>
      </c>
      <c r="AR103" s="2" cm="1">
        <f t="array" ref="AR103">SUMPRODUCT(--(Data!$B$66:$AGQ$66&lt;&gt;"")*(Data!B118:AGQ118&lt;&gt;""))</f>
        <v>0</v>
      </c>
      <c r="AS103" s="2" cm="1">
        <f t="array" ref="AS103">SUMPRODUCT(--(Data!$B$67:$AGQ$67&lt;&gt;"")*(Data!B118:AGQ118&lt;&gt;""))</f>
        <v>0</v>
      </c>
      <c r="AT103" s="2" cm="1">
        <f t="array" ref="AT103">SUMPRODUCT(--(Data!$B$68:$AGQ$68&lt;&gt;"")*(Data!B118:AGQ118&lt;&gt;""))</f>
        <v>0</v>
      </c>
      <c r="AU103" s="2" cm="1">
        <f t="array" ref="AU103">SUMPRODUCT(--(Data!$B$69:$AGQ$69&lt;&gt;"")*(Data!B118:AGQ118&lt;&gt;""))</f>
        <v>0</v>
      </c>
      <c r="AV103" s="2" cm="1">
        <f t="array" ref="AV103">SUMPRODUCT(--(Data!$B$70:$AGQ$70&lt;&gt;"")*(Data!B118:AGQ118&lt;&gt;""))</f>
        <v>0</v>
      </c>
      <c r="AW103" s="2" cm="1">
        <f t="array" ref="AW103">SUMPRODUCT(--(Data!$B$71:$AGQ$71&lt;&gt;"")*(Data!B118:AGQ118&lt;&gt;""))</f>
        <v>0</v>
      </c>
      <c r="AX103" s="2" cm="1">
        <f t="array" ref="AX103">SUMPRODUCT(--(Data!$B$72:$AGQ$72&lt;&gt;"")*(Data!B118:AGQ118&lt;&gt;""))</f>
        <v>0</v>
      </c>
      <c r="AY103" s="2" cm="1">
        <f t="array" ref="AY103">SUMPRODUCT(--(Data!$B$73:$AGQ$73&lt;&gt;"")*(Data!B118:AGQ118&lt;&gt;""))</f>
        <v>0</v>
      </c>
      <c r="AZ103" s="2" cm="1">
        <f t="array" ref="AZ103">SUMPRODUCT(--(Data!$B$74:$AGQ$74&lt;&gt;"")*(Data!B118:AGQ118&lt;&gt;""))</f>
        <v>0</v>
      </c>
      <c r="BA103" s="2" cm="1">
        <f t="array" ref="BA103">SUMPRODUCT(--(Data!$B$75:$AGQ$75&lt;&gt;"")*(Data!B118:AGQ118&lt;&gt;""))</f>
        <v>0</v>
      </c>
      <c r="BB103" s="2" cm="1">
        <f t="array" ref="BB103">SUMPRODUCT(--(Data!$B$76:$AGQ$76&lt;&gt;"")*(Data!B118:AGQ118&lt;&gt;""))</f>
        <v>0</v>
      </c>
      <c r="BC103" s="2" cm="1">
        <f t="array" ref="BC103">SUMPRODUCT(--(Data!$B$77:$AGQ$77&lt;&gt;"")*(Data!B118:AGQ118&lt;&gt;""))</f>
        <v>0</v>
      </c>
      <c r="BD103" s="2" cm="1">
        <f t="array" ref="BD103">SUMPRODUCT(--(Data!$B$78:$AGQ$78&lt;&gt;"")*(Data!B118:AGQ118&lt;&gt;""))</f>
        <v>0</v>
      </c>
      <c r="BE103" s="2" cm="1">
        <f t="array" ref="BE103">SUMPRODUCT(--(Data!$B$79:$AGQ$79&lt;&gt;"")*(Data!B118:AGQ118&lt;&gt;""))</f>
        <v>0</v>
      </c>
      <c r="BF103" s="2" cm="1">
        <f t="array" ref="BF103">SUMPRODUCT(--(Data!$B$80:$AGQ$80&lt;&gt;"")*(Data!B118:AGQ118&lt;&gt;""))</f>
        <v>0</v>
      </c>
      <c r="BG103" s="2" cm="1">
        <f t="array" ref="BG103">SUMPRODUCT(--(Data!$B$81:$AGQ$81&lt;&gt;"")*(Data!B118:AGQ118&lt;&gt;""))</f>
        <v>0</v>
      </c>
      <c r="BH103" s="2" cm="1">
        <f t="array" ref="BH103">SUMPRODUCT(--(Data!$B$82:$AGQ$82&lt;&gt;"")*(Data!B118:AGQ118&lt;&gt;""))</f>
        <v>0</v>
      </c>
      <c r="BI103" s="2" cm="1">
        <f t="array" ref="BI103">SUMPRODUCT(--(Data!$B$83:$AGQ$83&lt;&gt;"")*(Data!B118:AGQ118&lt;&gt;""))</f>
        <v>0</v>
      </c>
      <c r="BJ103" s="2" cm="1">
        <f t="array" ref="BJ103">SUMPRODUCT(--(Data!$B$84:$AGQ$84&lt;&gt;"")*(Data!B118:AGQ118&lt;&gt;""))</f>
        <v>0</v>
      </c>
      <c r="BK103" s="2" cm="1">
        <f t="array" ref="BK103">SUMPRODUCT(--(Data!$B$85:$AGQ$85&lt;&gt;"")*(Data!B118:AGQ118&lt;&gt;""))</f>
        <v>0</v>
      </c>
      <c r="BL103" s="2" cm="1">
        <f t="array" ref="BL103">SUMPRODUCT(--(Data!$B$86:$AGQ$86&lt;&gt;"")*(Data!B118:AGQ118&lt;&gt;""))</f>
        <v>0</v>
      </c>
      <c r="BM103" s="2" cm="1">
        <f t="array" ref="BM103">SUMPRODUCT(--(Data!$B$87:$AGQ$87&lt;&gt;"")*(Data!B118:AGQ118&lt;&gt;""))</f>
        <v>0</v>
      </c>
      <c r="BN103" s="2" cm="1">
        <f t="array" ref="BN103">SUMPRODUCT(--(Data!$B$88:$AGQ$88&lt;&gt;"")*(Data!B118:AGQ118&lt;&gt;""))</f>
        <v>0</v>
      </c>
      <c r="BO103" s="2" cm="1">
        <f t="array" ref="BO103">SUMPRODUCT(--(Data!$B$89:$AGQ$89&lt;&gt;"")*(Data!B118:AGQ118&lt;&gt;""))</f>
        <v>0</v>
      </c>
      <c r="BP103" s="2" cm="1">
        <f t="array" ref="BP103">SUMPRODUCT(--(Data!$B$90:$AGQ$90&lt;&gt;"")*(Data!B118:AGQ118&lt;&gt;""))</f>
        <v>0</v>
      </c>
      <c r="BQ103" s="2" cm="1">
        <f t="array" ref="BQ103">SUMPRODUCT(--(Data!$B$91:$AGQ$91&lt;&gt;"")*(Data!B118:AGQ118&lt;&gt;""))</f>
        <v>0</v>
      </c>
      <c r="BR103" s="2" cm="1">
        <f t="array" ref="BR103">SUMPRODUCT(--(Data!$B$92:$AGQ$92&lt;&gt;"")*(Data!B118:AGQ118&lt;&gt;""))</f>
        <v>0</v>
      </c>
      <c r="BS103" s="2" cm="1">
        <f t="array" ref="BS103">SUMPRODUCT(--(Data!$B$93:$AGQ$93&lt;&gt;"")*(Data!B118:AGQ118&lt;&gt;""))</f>
        <v>0</v>
      </c>
      <c r="BT103" s="2" cm="1">
        <f t="array" ref="BT103">SUMPRODUCT(--(Data!$B$94:$AGQ$94&lt;&gt;"")*(Data!B118:AGQ118&lt;&gt;""))</f>
        <v>0</v>
      </c>
      <c r="BU103" s="2" cm="1">
        <f t="array" ref="BU103">SUMPRODUCT(--(Data!$B$95:$AGQ$95&lt;&gt;"")*(Data!B118:AGQ118&lt;&gt;""))</f>
        <v>0</v>
      </c>
      <c r="BV103" s="2" cm="1">
        <f t="array" ref="BV103">SUMPRODUCT(--(Data!$B$96:$AGQ$96&lt;&gt;"")*(Data!B118:AGQ118&lt;&gt;""))</f>
        <v>0</v>
      </c>
      <c r="BW103" s="2" cm="1">
        <f t="array" ref="BW103">SUMPRODUCT(--(Data!$B$97:$AGQ$97&lt;&gt;"")*(Data!B118:AGQ118&lt;&gt;""))</f>
        <v>0</v>
      </c>
      <c r="BX103" s="2" cm="1">
        <f t="array" ref="BX103">SUMPRODUCT(--(Data!$B$98:$AGQ$98&lt;&gt;"")*(Data!B118:AGQ118&lt;&gt;""))</f>
        <v>0</v>
      </c>
      <c r="BY103" s="2" cm="1">
        <f t="array" ref="BY103">SUMPRODUCT(--(Data!$B$99:$AGQ$99&lt;&gt;"")*(Data!B118:AGQ118&lt;&gt;""))</f>
        <v>0</v>
      </c>
      <c r="BZ103" s="2" cm="1">
        <f t="array" ref="BZ103">SUMPRODUCT(--(Data!$B$100:$AGQ$100&lt;&gt;"")*(Data!B118:AGQ118&lt;&gt;""))</f>
        <v>0</v>
      </c>
      <c r="CA103" s="2" cm="1">
        <f t="array" ref="CA103">SUMPRODUCT(--(Data!$B$101:$AGQ$101&lt;&gt;"")*(Data!B118:AGQ118&lt;&gt;""))</f>
        <v>0</v>
      </c>
      <c r="CB103" s="2" cm="1">
        <f t="array" ref="CB103">SUMPRODUCT(--(Data!$B$102:$AGQ$102&lt;&gt;"")*(Data!B118:AGQ118&lt;&gt;""))</f>
        <v>0</v>
      </c>
      <c r="CC103" s="2" cm="1">
        <f t="array" ref="CC103">SUMPRODUCT(--(Data!$B$103:$AGQ$103&lt;&gt;"")*(Data!B118:AGQ118&lt;&gt;""))</f>
        <v>0</v>
      </c>
      <c r="CD103" s="2" cm="1">
        <f t="array" ref="CD103">SUMPRODUCT(--(Data!$B$104:$AGQ$104&lt;&gt;"")*(Data!B118:AGQ118&lt;&gt;""))</f>
        <v>0</v>
      </c>
      <c r="CE103" s="2" cm="1">
        <f t="array" ref="CE103">SUMPRODUCT(--(Data!$B$105:$AGQ$105&lt;&gt;"")*(Data!B118:AGQ118&lt;&gt;""))</f>
        <v>0</v>
      </c>
      <c r="CF103" s="2" cm="1">
        <f t="array" ref="CF103">SUMPRODUCT(--(Data!$B$106:$AGQ$106&lt;&gt;"")*(Data!B118:AGQ118&lt;&gt;""))</f>
        <v>0</v>
      </c>
      <c r="CG103" s="2" cm="1">
        <f t="array" ref="CG103">SUMPRODUCT(--(Data!$B$107:$AGQ$107&lt;&gt;"")*(Data!B118:AGQ118&lt;&gt;""))</f>
        <v>0</v>
      </c>
      <c r="CH103" s="2" cm="1">
        <f t="array" ref="CH103">SUMPRODUCT(--(Data!$B$108:$AGQ$108&lt;&gt;"")*(Data!B118:AGQ118&lt;&gt;""))</f>
        <v>0</v>
      </c>
      <c r="CI103" s="2" cm="1">
        <f t="array" ref="CI103">SUMPRODUCT(--(Data!$B$109:$AGQ$109&lt;&gt;"")*(Data!B118:AGQ118&lt;&gt;""))</f>
        <v>0</v>
      </c>
      <c r="CJ103" s="2" cm="1">
        <f t="array" ref="CJ103">SUMPRODUCT(--(Data!$B$110:$AGQ$110&lt;&gt;"")*(Data!B118:AGQ118&lt;&gt;""))</f>
        <v>0</v>
      </c>
      <c r="CK103" s="2" cm="1">
        <f t="array" ref="CK103">SUMPRODUCT(--(Data!$B$111:$AGQ$111&lt;&gt;"")*(Data!B118:AGQ118&lt;&gt;""))</f>
        <v>0</v>
      </c>
      <c r="CL103" s="2" cm="1">
        <f t="array" ref="CL103">SUMPRODUCT(--(Data!$B$112:$AGQ$112&lt;&gt;"")*(Data!B118:AGQ118&lt;&gt;""))</f>
        <v>0</v>
      </c>
      <c r="CM103" s="2" cm="1">
        <f t="array" ref="CM103">SUMPRODUCT(--(Data!$B$113:$AGQ$113&lt;&gt;"")*(Data!B118:AGQ118&lt;&gt;""))</f>
        <v>0</v>
      </c>
      <c r="CN103" s="2" cm="1">
        <f t="array" ref="CN103">SUMPRODUCT(--(Data!$B$114:$AGQ$114&lt;&gt;"")*(Data!B118:AGQ118&lt;&gt;""))</f>
        <v>32</v>
      </c>
      <c r="CO103" s="2" cm="1">
        <f t="array" ref="CO103">SUMPRODUCT(--(Data!$B$115:$AGQ$115&lt;&gt;"")*(Data!B118:AGQ118&lt;&gt;""))</f>
        <v>32</v>
      </c>
      <c r="CP103" s="2" cm="1">
        <f t="array" ref="CP103">SUMPRODUCT(--(Data!$B$116:$AGQ$116&lt;&gt;"")*(Data!B118:AGQ118&lt;&gt;""))</f>
        <v>32</v>
      </c>
      <c r="CQ103" s="2" cm="1">
        <f t="array" ref="CQ103">SUMPRODUCT(--(Data!$B$117:$AGQ$117&lt;&gt;"")*(Data!B118:AGQ118&lt;&gt;""))</f>
        <v>32</v>
      </c>
      <c r="CR103" s="208"/>
      <c r="CS103" s="2" cm="1">
        <f t="array" ref="CS103">SUMPRODUCT(--(Data!$B$119:$AGQ$119&lt;&gt;"")*(Data!B118:AGQ118&lt;&gt;""))</f>
        <v>32</v>
      </c>
      <c r="CT103" s="2" cm="1">
        <f t="array" ref="CT103">SUMPRODUCT(--(Data!$B$120:$AGQ$120&lt;&gt;"")*(Data!B118:AGQ118&lt;&gt;""))</f>
        <v>0</v>
      </c>
      <c r="CU103" s="2" cm="1">
        <f t="array" ref="CU103">SUMPRODUCT(--(Data!$B$121:$AGQ$121&lt;&gt;"")*(Data!B118:AGQ118&lt;&gt;""))</f>
        <v>0</v>
      </c>
      <c r="CV103" s="2" cm="1">
        <f t="array" ref="CV103">SUMPRODUCT(--(Data!$B$122:$AGQ$122&lt;&gt;"")*(Data!B118:AGQ118&lt;&gt;""))</f>
        <v>0</v>
      </c>
      <c r="CW103" s="2" cm="1">
        <f t="array" ref="CW103">SUMPRODUCT(--(Data!$B$123:$AGQ$123&lt;&gt;"")*(Data!B118:AGQ118&lt;&gt;""))</f>
        <v>0</v>
      </c>
      <c r="CX103" s="2" cm="1">
        <f t="array" ref="CX103">SUMPRODUCT(--(Data!$B$124:$AGQ$124&lt;&gt;"")*(Data!B118:AGQ118&lt;&gt;""))</f>
        <v>0</v>
      </c>
      <c r="CY103" s="2" cm="1">
        <f t="array" ref="CY103">SUMPRODUCT(--(Data!$B$125:$AGQ$125&lt;&gt;"")*(Data!B118:AGQ118&lt;&gt;""))</f>
        <v>0</v>
      </c>
      <c r="CZ103" s="2" cm="1">
        <f t="array" ref="CZ103">SUMPRODUCT(--(Data!$B$126:$AGQ$126&lt;&gt;"")*(Data!B118:AGQ118&lt;&gt;""))</f>
        <v>0</v>
      </c>
      <c r="DA103" s="2" cm="1">
        <f t="array" ref="DA103">SUMPRODUCT(--(Data!$B$127:$AGQ$127&lt;&gt;"")*(Data!B118:AGQ118&lt;&gt;""))</f>
        <v>0</v>
      </c>
      <c r="DB103" s="2" cm="1">
        <f t="array" ref="DB103">SUMPRODUCT(--(Data!$B$128:$AGQ$128&lt;&gt;"")*(Data!B118:AGQ118&lt;&gt;""))</f>
        <v>0</v>
      </c>
      <c r="DC103" s="2" cm="1">
        <f t="array" ref="DC103">SUMPRODUCT(--(Data!$B$129:$AGQ$129&lt;&gt;"")*(Data!B118:AGQ118&lt;&gt;""))</f>
        <v>0</v>
      </c>
      <c r="DD103" s="2" cm="1">
        <f t="array" ref="DD103">SUMPRODUCT(--(Data!$B$130:$AGQ$130&lt;&gt;"")*(Data!B118:AGQ118&lt;&gt;""))</f>
        <v>0</v>
      </c>
      <c r="DE103" s="2" cm="1">
        <f t="array" ref="DE103">SUMPRODUCT(--(Data!$B$131:$AGQ$131&lt;&gt;"")*(Data!B118:AGQ118&lt;&gt;""))</f>
        <v>0</v>
      </c>
      <c r="DF103" s="2" cm="1">
        <f t="array" ref="DF103">SUMPRODUCT(--(Data!$B$132:$AGQ$132&lt;&gt;"")*(Data!B118:AGQ118&lt;&gt;""))</f>
        <v>0</v>
      </c>
      <c r="DG103" s="2" cm="1">
        <f t="array" ref="DG103">SUMPRODUCT(--(Data!$B$133:$AGQ$133&lt;&gt;"")*(Data!B118:AGQ118&lt;&gt;""))</f>
        <v>0</v>
      </c>
      <c r="DH103" s="2" cm="1">
        <f t="array" ref="DH103">SUMPRODUCT(--(Data!$B$134:$AGQ$134&lt;&gt;"")*(Data!B118:AGQ118&lt;&gt;""))</f>
        <v>0</v>
      </c>
      <c r="DI103" s="2" cm="1">
        <f t="array" ref="DI103">SUMPRODUCT(--(Data!$B$135:$AGQ$135&lt;&gt;"")*(Data!B118:AGQ118&lt;&gt;""))</f>
        <v>0</v>
      </c>
      <c r="DJ103" s="2" cm="1">
        <f t="array" ref="DJ103">SUMPRODUCT(--(Data!$B$136:$AGQ$136&lt;&gt;"")*(Data!B118:AGQ118&lt;&gt;""))</f>
        <v>0</v>
      </c>
      <c r="DK103" s="2" cm="1">
        <f t="array" ref="DK103">SUMPRODUCT(--(Data!$B$137:$AGQ$137&lt;&gt;"")*(Data!B118:AGQ118&lt;&gt;""))</f>
        <v>0</v>
      </c>
      <c r="DL103" s="2" cm="1">
        <f t="array" ref="DL103">SUMPRODUCT(--(Data!$B$138:$AGQ$138&lt;&gt;"")*(Data!B118:AGQ118&lt;&gt;""))</f>
        <v>0</v>
      </c>
      <c r="DM103" s="2" cm="1">
        <f t="array" ref="DM103">SUMPRODUCT(--(Data!$B$139:$AGQ$139&lt;&gt;"")*(Data!B118:AGQ118&lt;&gt;""))</f>
        <v>0</v>
      </c>
      <c r="DN103" s="2" cm="1">
        <f t="array" ref="DN103">SUMPRODUCT(--(Data!$B$140:$AGQ$140&lt;&gt;"")*(Data!B118:AGQ118&lt;&gt;""))</f>
        <v>0</v>
      </c>
      <c r="DO103" s="2" cm="1">
        <f t="array" ref="DO103">SUMPRODUCT(--(Data!$B$141:$AGQ$141&lt;&gt;"")*(Data!B118:AGQ118&lt;&gt;""))</f>
        <v>0</v>
      </c>
      <c r="DP103" s="2" cm="1">
        <f t="array" ref="DP103">SUMPRODUCT(--(Data!$B$142:$AGQ$142&lt;&gt;"")*(Data!B118:AGQ118&lt;&gt;""))</f>
        <v>0</v>
      </c>
      <c r="DQ103" s="2" cm="1">
        <f t="array" ref="DQ103">SUMPRODUCT(--(Data!$B$143:$AGQ$143&lt;&gt;"")*(Data!B118:AGQ118&lt;&gt;""))</f>
        <v>0</v>
      </c>
      <c r="DR103" s="2" cm="1">
        <f t="array" ref="DR103">SUMPRODUCT(--(Data!$B$144:$AGQ$144&lt;&gt;"")*(Data!B118:AGQ118&lt;&gt;""))</f>
        <v>0</v>
      </c>
      <c r="DS103" s="2" cm="1">
        <f t="array" ref="DS103">SUMPRODUCT(--(Data!$B$145:$AGQ$145&lt;&gt;"")*(Data!B118:AGQ118&lt;&gt;""))</f>
        <v>0</v>
      </c>
      <c r="DT103" s="2" cm="1">
        <f t="array" ref="DT103">SUMPRODUCT(--(Data!$B$146:$AGQ$146&lt;&gt;"")*(Data!B118:AGQ118&lt;&gt;""))</f>
        <v>0</v>
      </c>
      <c r="DU103" s="2" cm="1">
        <f t="array" ref="DU103">SUMPRODUCT(--(Data!$B$147:$AGQ$147&lt;&gt;"")*(Data!B118:AGQ118&lt;&gt;""))</f>
        <v>0</v>
      </c>
      <c r="DV103" s="2" cm="1">
        <f t="array" ref="DV103">SUMPRODUCT(--(Data!$B$148:$AGQ$148&lt;&gt;"")*(Data!B118:AGQ118&lt;&gt;""))</f>
        <v>0</v>
      </c>
      <c r="DW103" s="2" cm="1">
        <f t="array" ref="DW103">SUMPRODUCT(--(Data!$B$149:$AGQ$149&lt;&gt;"")*(Data!B118:AGQ118&lt;&gt;""))</f>
        <v>0</v>
      </c>
      <c r="DX103" s="2" cm="1">
        <f t="array" ref="DX103">SUMPRODUCT(--(Data!$B$150:$AGQ$150&lt;&gt;"")*(Data!B118:AGQ118&lt;&gt;""))</f>
        <v>0</v>
      </c>
      <c r="DY103" s="2" cm="1">
        <f t="array" ref="DY103">SUMPRODUCT(--(Data!$B$151:$AGQ$151&lt;&gt;"")*(Data!B118:AGQ118&lt;&gt;""))</f>
        <v>0</v>
      </c>
      <c r="DZ103" s="2" cm="1">
        <f t="array" ref="DZ103">SUMPRODUCT(--(Data!$B$152:$AGQ$152&lt;&gt;"")*(Data!B118:AGQ118&lt;&gt;""))</f>
        <v>0</v>
      </c>
      <c r="EA103" s="2" cm="1">
        <f t="array" ref="EA103">SUMPRODUCT(--(Data!$B$153:$AGQ$153&lt;&gt;"")*(Data!B118:AGQ118&lt;&gt;""))</f>
        <v>0</v>
      </c>
      <c r="EB103" s="2" cm="1">
        <f t="array" ref="EB103">SUMPRODUCT(--(Data!$B$154:$AGQ$154&lt;&gt;"")*(Data!B118:AGQ118&lt;&gt;""))</f>
        <v>0</v>
      </c>
      <c r="EC103" s="2" cm="1">
        <f t="array" ref="EC103">SUMPRODUCT(--(Data!$B$155:$AGQ$155&lt;&gt;"")*(Data!B118:AGQ118&lt;&gt;""))</f>
        <v>0</v>
      </c>
      <c r="ED103" s="2" cm="1">
        <f t="array" ref="ED103">SUMPRODUCT(--(Data!$B$156:$AGQ$156&lt;&gt;"")*(Data!B118:AGQ118&lt;&gt;""))</f>
        <v>0</v>
      </c>
      <c r="EE103" s="2" cm="1">
        <f t="array" ref="EE103">SUMPRODUCT(--(Data!$B$157:$AGQ$157&lt;&gt;"")*(Data!B118:AGQ118&lt;&gt;""))</f>
        <v>0</v>
      </c>
      <c r="EF103" s="2" cm="1">
        <f t="array" ref="EF103">SUMPRODUCT(--(Data!$B$158:$AGQ$158&lt;&gt;"")*(Data!B118:AGQ118&lt;&gt;""))</f>
        <v>0</v>
      </c>
      <c r="EG103" s="2" cm="1">
        <f t="array" ref="EG103">SUMPRODUCT(--(Data!$B$159:$AGQ$159&lt;&gt;"")*(Data!B118:AGQ118&lt;&gt;""))</f>
        <v>0</v>
      </c>
      <c r="EH103" s="2" cm="1">
        <f t="array" ref="EH103">SUMPRODUCT(--(Data!$B$160:$AGQ$160&lt;&gt;"")*(Data!B118:AGQ118&lt;&gt;""))</f>
        <v>0</v>
      </c>
      <c r="EI103" s="2" cm="1">
        <f t="array" ref="EI103">SUMPRODUCT(--(Data!$B$161:$AGQ$161&lt;&gt;"")*(Data!B118:AGQ118&lt;&gt;""))</f>
        <v>0</v>
      </c>
      <c r="EJ103" s="2" cm="1">
        <f t="array" ref="EJ103">SUMPRODUCT(--(Data!$B$162:$AGQ$162&lt;&gt;"")*(Data!B118:AGQ118&lt;&gt;""))</f>
        <v>0</v>
      </c>
      <c r="EK103" s="2" cm="1">
        <f t="array" ref="EK103">SUMPRODUCT(--(Data!$B$163:$AGQ$163&lt;&gt;"")*(Data!B118:AGQ118&lt;&gt;""))</f>
        <v>0</v>
      </c>
      <c r="EL103" s="2" cm="1">
        <f t="array" ref="EL103">SUMPRODUCT(--(Data!$B$164:$AGQ$164&lt;&gt;"")*(Data!B118:AGQ118&lt;&gt;""))</f>
        <v>0</v>
      </c>
      <c r="EM103" s="2" cm="1">
        <f t="array" ref="EM103">SUMPRODUCT(--(Data!$B$165:$AGQ$165&lt;&gt;"")*(Data!B118:AGQ118&lt;&gt;""))</f>
        <v>0</v>
      </c>
      <c r="EN103" s="2" cm="1">
        <f t="array" ref="EN103">SUMPRODUCT(--(Data!$B$166:$AGQ$166&lt;&gt;"")*(Data!B118:AGQ118&lt;&gt;""))</f>
        <v>0</v>
      </c>
      <c r="EU103" s="2" t="str">
        <f t="shared" si="4"/>
        <v>livox_mapping</v>
      </c>
      <c r="EV103" s="2">
        <f t="shared" si="5"/>
        <v>2</v>
      </c>
    </row>
    <row r="104" spans="1:152" x14ac:dyDescent="0.25">
      <c r="A104" s="1" t="str">
        <f>Data!A119</f>
        <v>OVD-SLAM</v>
      </c>
      <c r="B104" s="12" t="s">
        <v>606</v>
      </c>
      <c r="C104" s="2" cm="1">
        <f t="array" ref="C104">SUMPRODUCT(--(Data!$B$25:$AGQ$25&lt;&gt;"")*(Data!B119:AGQ119&lt;&gt;""))</f>
        <v>0</v>
      </c>
      <c r="D104" s="2" cm="1">
        <f t="array" ref="D104">SUMPRODUCT(--(Data!$B$26:$AGQ$26&lt;&gt;"")*(Data!B119:AGQ119&lt;&gt;""))</f>
        <v>0</v>
      </c>
      <c r="E104" s="2" cm="1">
        <f t="array" ref="E104">SUMPRODUCT(--(Data!$B$27:$AGQ$27&lt;&gt;"")*(Data!B119:AGQ119&lt;&gt;""))</f>
        <v>0</v>
      </c>
      <c r="F104" s="2" cm="1">
        <f t="array" ref="F104">SUMPRODUCT(--(Data!$B$28:$AGQ$28&lt;&gt;"")*(Data!B119:AGQ119&lt;&gt;""))</f>
        <v>0</v>
      </c>
      <c r="G104" s="2" cm="1">
        <f t="array" ref="G104">SUMPRODUCT(--(Data!$B$29:$AGQ$29&lt;&gt;"")*(Data!B119:AGQ119&lt;&gt;""))</f>
        <v>0</v>
      </c>
      <c r="H104" s="2" cm="1">
        <f t="array" ref="H104">SUMPRODUCT(--(Data!$B$30:$AGQ$30&lt;&gt;"")*(Data!B119:AGQ119&lt;&gt;""))</f>
        <v>0</v>
      </c>
      <c r="I104" s="2" cm="1">
        <f t="array" ref="I104">SUMPRODUCT(--(Data!$B$31:$AGQ$31&lt;&gt;"")*(Data!B119:AGQ119&lt;&gt;""))</f>
        <v>0</v>
      </c>
      <c r="J104" s="2" cm="1">
        <f t="array" ref="J104">SUMPRODUCT(--(Data!$B$32:$AGQ$32&lt;&gt;"")*(Data!B119:AGQ119&lt;&gt;""))</f>
        <v>0</v>
      </c>
      <c r="K104" s="2" cm="1">
        <f t="array" ref="K104">SUMPRODUCT(--(Data!$B$33:$AGQ$33&lt;&gt;"")*(Data!B119:AGQ119&lt;&gt;""))</f>
        <v>0</v>
      </c>
      <c r="L104" s="2" cm="1">
        <f t="array" ref="L104">SUMPRODUCT(--(Data!$B$34:$AGQ$34&lt;&gt;"")*(Data!B119:AGQ119&lt;&gt;""))</f>
        <v>0</v>
      </c>
      <c r="M104" s="2" cm="1">
        <f t="array" ref="M104">SUMPRODUCT(--(Data!$B$35:$AGQ$35&lt;&gt;"")*(Data!B119:AGQ119&lt;&gt;""))</f>
        <v>68</v>
      </c>
      <c r="N104" s="2" cm="1">
        <f t="array" ref="N104">SUMPRODUCT(--(Data!$B$36:$AGQ$36&lt;&gt;"")*(Data!B119:AGQ119&lt;&gt;""))</f>
        <v>0</v>
      </c>
      <c r="O104" s="2" cm="1">
        <f t="array" ref="O104">SUMPRODUCT(--(Data!$B$37:$AGQ$37&lt;&gt;"")*(Data!B119:AGQ119&lt;&gt;""))</f>
        <v>0</v>
      </c>
      <c r="P104" s="2" cm="1">
        <f t="array" ref="P104">SUMPRODUCT(--(Data!$B$38:$AGQ$38&lt;&gt;"")*(Data!B119:AGQ119&lt;&gt;""))</f>
        <v>0</v>
      </c>
      <c r="Q104" s="2" cm="1">
        <f t="array" ref="Q104">SUMPRODUCT(--(Data!$B$39:$AGQ$39&lt;&gt;"")*(Data!B119:AGQ119&lt;&gt;""))</f>
        <v>0</v>
      </c>
      <c r="R104" s="2" cm="1">
        <f t="array" ref="R104">SUMPRODUCT(--(Data!$B$40:$AGQ$40&lt;&gt;"")*(Data!B119:AGQ119&lt;&gt;""))</f>
        <v>0</v>
      </c>
      <c r="S104" s="2" cm="1">
        <f t="array" ref="S104">SUMPRODUCT(--(Data!$B$41:$AGQ$41&lt;&gt;"")*(Data!B119:AGQ119&lt;&gt;""))</f>
        <v>0</v>
      </c>
      <c r="T104" s="2" cm="1">
        <f t="array" ref="T104">SUMPRODUCT(--(Data!$B$42:$AGQ$42&lt;&gt;"")*(Data!B119:AGQ119&lt;&gt;""))</f>
        <v>0</v>
      </c>
      <c r="U104" s="2" cm="1">
        <f t="array" ref="U104">SUMPRODUCT(--(Data!$B$43:$AGQ$43&lt;&gt;"")*(Data!B119:AGQ119&lt;&gt;""))</f>
        <v>0</v>
      </c>
      <c r="V104" s="2" cm="1">
        <f t="array" ref="V104">SUMPRODUCT(--(Data!$B$44:$AGQ$44&lt;&gt;"")*(Data!B119:AGQ119&lt;&gt;""))</f>
        <v>0</v>
      </c>
      <c r="W104" s="2" cm="1">
        <f t="array" ref="W104">SUMPRODUCT(--(Data!$B$45:$AGQ$45&lt;&gt;"")*(Data!B119:AGQ119&lt;&gt;""))</f>
        <v>0</v>
      </c>
      <c r="X104" s="2" cm="1">
        <f t="array" ref="X104">SUMPRODUCT(--(Data!$B$46:$AGQ$46&lt;&gt;"")*(Data!B119:AGQ119&lt;&gt;""))</f>
        <v>0</v>
      </c>
      <c r="Y104" s="2" cm="1">
        <f t="array" ref="Y104">SUMPRODUCT(--(Data!$B$47:$AGQ$47&lt;&gt;"")*(Data!B119:AGQ119&lt;&gt;""))</f>
        <v>0</v>
      </c>
      <c r="Z104" s="2" cm="1">
        <f t="array" ref="Z104">SUMPRODUCT(--(Data!$B$48:$AGQ$48&lt;&gt;"")*(Data!B119:AGQ119&lt;&gt;""))</f>
        <v>0</v>
      </c>
      <c r="AA104" s="2" cm="1">
        <f t="array" ref="AA104">SUMPRODUCT(--(Data!$B$49:$AGQ$49&lt;&gt;"")*(Data!B119:AGQ119&lt;&gt;""))</f>
        <v>0</v>
      </c>
      <c r="AB104" s="2" cm="1">
        <f t="array" ref="AB104">SUMPRODUCT(--(Data!$B$50:$AGQ$50&lt;&gt;"")*(Data!B119:AGQ119&lt;&gt;""))</f>
        <v>0</v>
      </c>
      <c r="AC104" s="2" cm="1">
        <f t="array" ref="AC104">SUMPRODUCT(--(Data!$B$51:$AGQ$51&lt;&gt;"")*(Data!B119:AGQ119&lt;&gt;""))</f>
        <v>0</v>
      </c>
      <c r="AD104" s="2" cm="1">
        <f t="array" ref="AD104">SUMPRODUCT(--(Data!$B$52:$AGQ$52&lt;&gt;"")*(Data!B119:AGQ119&lt;&gt;""))</f>
        <v>0</v>
      </c>
      <c r="AE104" s="2" cm="1">
        <f t="array" ref="AE104">SUMPRODUCT(--(Data!$B$53:$AGQ$53&lt;&gt;"")*(Data!B119:AGQ119&lt;&gt;""))</f>
        <v>0</v>
      </c>
      <c r="AF104" s="2" cm="1">
        <f t="array" ref="AF104">SUMPRODUCT(--(Data!$B$54:$AGQ$54&lt;&gt;"")*(Data!B119:AGQ119&lt;&gt;""))</f>
        <v>0</v>
      </c>
      <c r="AG104" s="2" cm="1">
        <f t="array" ref="AG104">SUMPRODUCT(--(Data!$B$55:$AGQ$55&lt;&gt;"")*(Data!B119:AGQ119&lt;&gt;""))</f>
        <v>0</v>
      </c>
      <c r="AH104" s="2" cm="1">
        <f t="array" ref="AH104">SUMPRODUCT(--(Data!$B$56:$AGQ$56&lt;&gt;"")*(Data!B119:AGQ119&lt;&gt;""))</f>
        <v>0</v>
      </c>
      <c r="AI104" s="2" cm="1">
        <f t="array" ref="AI104">SUMPRODUCT(--(Data!$B$57:$AGQ$57&lt;&gt;"")*(Data!B119:AGQ119&lt;&gt;""))</f>
        <v>0</v>
      </c>
      <c r="AJ104" s="2" cm="1">
        <f t="array" ref="AJ104">SUMPRODUCT(--(Data!$B$58:$AGQ$58&lt;&gt;"")*(Data!B119:AGQ119&lt;&gt;""))</f>
        <v>0</v>
      </c>
      <c r="AK104" s="2" cm="1">
        <f t="array" ref="AK104">SUMPRODUCT(--(Data!$B$59:$AGQ$59&lt;&gt;"")*(Data!B119:AGQ119&lt;&gt;""))</f>
        <v>0</v>
      </c>
      <c r="AL104" s="2" cm="1">
        <f t="array" ref="AL104">SUMPRODUCT(--(Data!$B$60:$AGQ$60&lt;&gt;"")*(Data!B119:AGQ119&lt;&gt;""))</f>
        <v>0</v>
      </c>
      <c r="AM104" s="2" cm="1">
        <f t="array" ref="AM104">SUMPRODUCT(--(Data!$B$61:$AGQ$61&lt;&gt;"")*(Data!B119:AGQ119&lt;&gt;""))</f>
        <v>0</v>
      </c>
      <c r="AN104" s="2" cm="1">
        <f t="array" ref="AN104">SUMPRODUCT(--(Data!$B$62:$AGQ$62&lt;&gt;"")*(Data!B119:AGQ119&lt;&gt;""))</f>
        <v>0</v>
      </c>
      <c r="AO104" s="2" cm="1">
        <f t="array" ref="AO104">SUMPRODUCT(--(Data!$B$63:$AGQ$63&lt;&gt;"")*(Data!B119:AGQ119&lt;&gt;""))</f>
        <v>0</v>
      </c>
      <c r="AP104" s="2" cm="1">
        <f t="array" ref="AP104">SUMPRODUCT(--(Data!$B$64:$AGQ$64&lt;&gt;"")*(Data!B119:AGQ119&lt;&gt;""))</f>
        <v>0</v>
      </c>
      <c r="AQ104" s="2" cm="1">
        <f t="array" ref="AQ104">SUMPRODUCT(--(Data!$B$65:$AGQ$65&lt;&gt;"")*(Data!B119:AGQ119&lt;&gt;""))</f>
        <v>0</v>
      </c>
      <c r="AR104" s="2" cm="1">
        <f t="array" ref="AR104">SUMPRODUCT(--(Data!$B$66:$AGQ$66&lt;&gt;"")*(Data!B119:AGQ119&lt;&gt;""))</f>
        <v>0</v>
      </c>
      <c r="AS104" s="2" cm="1">
        <f t="array" ref="AS104">SUMPRODUCT(--(Data!$B$67:$AGQ$67&lt;&gt;"")*(Data!B119:AGQ119&lt;&gt;""))</f>
        <v>0</v>
      </c>
      <c r="AT104" s="2" cm="1">
        <f t="array" ref="AT104">SUMPRODUCT(--(Data!$B$68:$AGQ$68&lt;&gt;"")*(Data!B119:AGQ119&lt;&gt;""))</f>
        <v>0</v>
      </c>
      <c r="AU104" s="2" cm="1">
        <f t="array" ref="AU104">SUMPRODUCT(--(Data!$B$69:$AGQ$69&lt;&gt;"")*(Data!B119:AGQ119&lt;&gt;""))</f>
        <v>0</v>
      </c>
      <c r="AV104" s="2" cm="1">
        <f t="array" ref="AV104">SUMPRODUCT(--(Data!$B$70:$AGQ$70&lt;&gt;"")*(Data!B119:AGQ119&lt;&gt;""))</f>
        <v>0</v>
      </c>
      <c r="AW104" s="2" cm="1">
        <f t="array" ref="AW104">SUMPRODUCT(--(Data!$B$71:$AGQ$71&lt;&gt;"")*(Data!B119:AGQ119&lt;&gt;""))</f>
        <v>0</v>
      </c>
      <c r="AX104" s="2" cm="1">
        <f t="array" ref="AX104">SUMPRODUCT(--(Data!$B$72:$AGQ$72&lt;&gt;"")*(Data!B119:AGQ119&lt;&gt;""))</f>
        <v>0</v>
      </c>
      <c r="AY104" s="2" cm="1">
        <f t="array" ref="AY104">SUMPRODUCT(--(Data!$B$73:$AGQ$73&lt;&gt;"")*(Data!B119:AGQ119&lt;&gt;""))</f>
        <v>0</v>
      </c>
      <c r="AZ104" s="2" cm="1">
        <f t="array" ref="AZ104">SUMPRODUCT(--(Data!$B$74:$AGQ$74&lt;&gt;"")*(Data!B119:AGQ119&lt;&gt;""))</f>
        <v>0</v>
      </c>
      <c r="BA104" s="2" cm="1">
        <f t="array" ref="BA104">SUMPRODUCT(--(Data!$B$75:$AGQ$75&lt;&gt;"")*(Data!B119:AGQ119&lt;&gt;""))</f>
        <v>0</v>
      </c>
      <c r="BB104" s="2" cm="1">
        <f t="array" ref="BB104">SUMPRODUCT(--(Data!$B$76:$AGQ$76&lt;&gt;"")*(Data!B119:AGQ119&lt;&gt;""))</f>
        <v>0</v>
      </c>
      <c r="BC104" s="2" cm="1">
        <f t="array" ref="BC104">SUMPRODUCT(--(Data!$B$77:$AGQ$77&lt;&gt;"")*(Data!B119:AGQ119&lt;&gt;""))</f>
        <v>0</v>
      </c>
      <c r="BD104" s="2" cm="1">
        <f t="array" ref="BD104">SUMPRODUCT(--(Data!$B$78:$AGQ$78&lt;&gt;"")*(Data!B119:AGQ119&lt;&gt;""))</f>
        <v>0</v>
      </c>
      <c r="BE104" s="2" cm="1">
        <f t="array" ref="BE104">SUMPRODUCT(--(Data!$B$79:$AGQ$79&lt;&gt;"")*(Data!B119:AGQ119&lt;&gt;""))</f>
        <v>0</v>
      </c>
      <c r="BF104" s="2" cm="1">
        <f t="array" ref="BF104">SUMPRODUCT(--(Data!$B$80:$AGQ$80&lt;&gt;"")*(Data!B119:AGQ119&lt;&gt;""))</f>
        <v>0</v>
      </c>
      <c r="BG104" s="2" cm="1">
        <f t="array" ref="BG104">SUMPRODUCT(--(Data!$B$81:$AGQ$81&lt;&gt;"")*(Data!B119:AGQ119&lt;&gt;""))</f>
        <v>0</v>
      </c>
      <c r="BH104" s="2" cm="1">
        <f t="array" ref="BH104">SUMPRODUCT(--(Data!$B$82:$AGQ$82&lt;&gt;"")*(Data!B119:AGQ119&lt;&gt;""))</f>
        <v>0</v>
      </c>
      <c r="BI104" s="2" cm="1">
        <f t="array" ref="BI104">SUMPRODUCT(--(Data!$B$83:$AGQ$83&lt;&gt;"")*(Data!B119:AGQ119&lt;&gt;""))</f>
        <v>0</v>
      </c>
      <c r="BJ104" s="2" cm="1">
        <f t="array" ref="BJ104">SUMPRODUCT(--(Data!$B$84:$AGQ$84&lt;&gt;"")*(Data!B119:AGQ119&lt;&gt;""))</f>
        <v>0</v>
      </c>
      <c r="BK104" s="2" cm="1">
        <f t="array" ref="BK104">SUMPRODUCT(--(Data!$B$85:$AGQ$85&lt;&gt;"")*(Data!B119:AGQ119&lt;&gt;""))</f>
        <v>0</v>
      </c>
      <c r="BL104" s="2" cm="1">
        <f t="array" ref="BL104">SUMPRODUCT(--(Data!$B$86:$AGQ$86&lt;&gt;"")*(Data!B119:AGQ119&lt;&gt;""))</f>
        <v>0</v>
      </c>
      <c r="BM104" s="2" cm="1">
        <f t="array" ref="BM104">SUMPRODUCT(--(Data!$B$87:$AGQ$87&lt;&gt;"")*(Data!B119:AGQ119&lt;&gt;""))</f>
        <v>0</v>
      </c>
      <c r="BN104" s="2" cm="1">
        <f t="array" ref="BN104">SUMPRODUCT(--(Data!$B$88:$AGQ$88&lt;&gt;"")*(Data!B119:AGQ119&lt;&gt;""))</f>
        <v>0</v>
      </c>
      <c r="BO104" s="2" cm="1">
        <f t="array" ref="BO104">SUMPRODUCT(--(Data!$B$89:$AGQ$89&lt;&gt;"")*(Data!B119:AGQ119&lt;&gt;""))</f>
        <v>0</v>
      </c>
      <c r="BP104" s="2" cm="1">
        <f t="array" ref="BP104">SUMPRODUCT(--(Data!$B$90:$AGQ$90&lt;&gt;"")*(Data!B119:AGQ119&lt;&gt;""))</f>
        <v>0</v>
      </c>
      <c r="BQ104" s="2" cm="1">
        <f t="array" ref="BQ104">SUMPRODUCT(--(Data!$B$91:$AGQ$91&lt;&gt;"")*(Data!B119:AGQ119&lt;&gt;""))</f>
        <v>0</v>
      </c>
      <c r="BR104" s="2" cm="1">
        <f t="array" ref="BR104">SUMPRODUCT(--(Data!$B$92:$AGQ$92&lt;&gt;"")*(Data!B119:AGQ119&lt;&gt;""))</f>
        <v>0</v>
      </c>
      <c r="BS104" s="2" cm="1">
        <f t="array" ref="BS104">SUMPRODUCT(--(Data!$B$93:$AGQ$93&lt;&gt;"")*(Data!B119:AGQ119&lt;&gt;""))</f>
        <v>0</v>
      </c>
      <c r="BT104" s="2" cm="1">
        <f t="array" ref="BT104">SUMPRODUCT(--(Data!$B$94:$AGQ$94&lt;&gt;"")*(Data!B119:AGQ119&lt;&gt;""))</f>
        <v>0</v>
      </c>
      <c r="BU104" s="2" cm="1">
        <f t="array" ref="BU104">SUMPRODUCT(--(Data!$B$95:$AGQ$95&lt;&gt;"")*(Data!B119:AGQ119&lt;&gt;""))</f>
        <v>0</v>
      </c>
      <c r="BV104" s="2" cm="1">
        <f t="array" ref="BV104">SUMPRODUCT(--(Data!$B$96:$AGQ$96&lt;&gt;"")*(Data!B119:AGQ119&lt;&gt;""))</f>
        <v>0</v>
      </c>
      <c r="BW104" s="2" cm="1">
        <f t="array" ref="BW104">SUMPRODUCT(--(Data!$B$97:$AGQ$97&lt;&gt;"")*(Data!B119:AGQ119&lt;&gt;""))</f>
        <v>0</v>
      </c>
      <c r="BX104" s="2" cm="1">
        <f t="array" ref="BX104">SUMPRODUCT(--(Data!$B$98:$AGQ$98&lt;&gt;"")*(Data!B119:AGQ119&lt;&gt;""))</f>
        <v>0</v>
      </c>
      <c r="BY104" s="2" cm="1">
        <f t="array" ref="BY104">SUMPRODUCT(--(Data!$B$99:$AGQ$99&lt;&gt;"")*(Data!B119:AGQ119&lt;&gt;""))</f>
        <v>0</v>
      </c>
      <c r="BZ104" s="2" cm="1">
        <f t="array" ref="BZ104">SUMPRODUCT(--(Data!$B$100:$AGQ$100&lt;&gt;"")*(Data!B119:AGQ119&lt;&gt;""))</f>
        <v>0</v>
      </c>
      <c r="CA104" s="2" cm="1">
        <f t="array" ref="CA104">SUMPRODUCT(--(Data!$B$101:$AGQ$101&lt;&gt;"")*(Data!B119:AGQ119&lt;&gt;""))</f>
        <v>0</v>
      </c>
      <c r="CB104" s="2" cm="1">
        <f t="array" ref="CB104">SUMPRODUCT(--(Data!$B$102:$AGQ$102&lt;&gt;"")*(Data!B119:AGQ119&lt;&gt;""))</f>
        <v>0</v>
      </c>
      <c r="CC104" s="2" cm="1">
        <f t="array" ref="CC104">SUMPRODUCT(--(Data!$B$103:$AGQ$103&lt;&gt;"")*(Data!B119:AGQ119&lt;&gt;""))</f>
        <v>0</v>
      </c>
      <c r="CD104" s="2" cm="1">
        <f t="array" ref="CD104">SUMPRODUCT(--(Data!$B$104:$AGQ$104&lt;&gt;"")*(Data!B119:AGQ119&lt;&gt;""))</f>
        <v>0</v>
      </c>
      <c r="CE104" s="2" cm="1">
        <f t="array" ref="CE104">SUMPRODUCT(--(Data!$B$105:$AGQ$105&lt;&gt;"")*(Data!B119:AGQ119&lt;&gt;""))</f>
        <v>0</v>
      </c>
      <c r="CF104" s="2" cm="1">
        <f t="array" ref="CF104">SUMPRODUCT(--(Data!$B$106:$AGQ$106&lt;&gt;"")*(Data!B119:AGQ119&lt;&gt;""))</f>
        <v>0</v>
      </c>
      <c r="CG104" s="2" cm="1">
        <f t="array" ref="CG104">SUMPRODUCT(--(Data!$B$107:$AGQ$107&lt;&gt;"")*(Data!B119:AGQ119&lt;&gt;""))</f>
        <v>0</v>
      </c>
      <c r="CH104" s="2" cm="1">
        <f t="array" ref="CH104">SUMPRODUCT(--(Data!$B$108:$AGQ$108&lt;&gt;"")*(Data!B119:AGQ119&lt;&gt;""))</f>
        <v>0</v>
      </c>
      <c r="CI104" s="2" cm="1">
        <f t="array" ref="CI104">SUMPRODUCT(--(Data!$B$109:$AGQ$109&lt;&gt;"")*(Data!B119:AGQ119&lt;&gt;""))</f>
        <v>0</v>
      </c>
      <c r="CJ104" s="2" cm="1">
        <f t="array" ref="CJ104">SUMPRODUCT(--(Data!$B$110:$AGQ$110&lt;&gt;"")*(Data!B119:AGQ119&lt;&gt;""))</f>
        <v>0</v>
      </c>
      <c r="CK104" s="2" cm="1">
        <f t="array" ref="CK104">SUMPRODUCT(--(Data!$B$111:$AGQ$111&lt;&gt;"")*(Data!B119:AGQ119&lt;&gt;""))</f>
        <v>0</v>
      </c>
      <c r="CL104" s="2" cm="1">
        <f t="array" ref="CL104">SUMPRODUCT(--(Data!$B$112:$AGQ$112&lt;&gt;"")*(Data!B119:AGQ119&lt;&gt;""))</f>
        <v>0</v>
      </c>
      <c r="CM104" s="2" cm="1">
        <f t="array" ref="CM104">SUMPRODUCT(--(Data!$B$113:$AGQ$113&lt;&gt;"")*(Data!B119:AGQ119&lt;&gt;""))</f>
        <v>0</v>
      </c>
      <c r="CN104" s="2" cm="1">
        <f t="array" ref="CN104">SUMPRODUCT(--(Data!$B$114:$AGQ$114&lt;&gt;"")*(Data!B119:AGQ119&lt;&gt;""))</f>
        <v>68</v>
      </c>
      <c r="CO104" s="2" cm="1">
        <f t="array" ref="CO104">SUMPRODUCT(--(Data!$B$115:$AGQ$115&lt;&gt;"")*(Data!B119:AGQ119&lt;&gt;""))</f>
        <v>68</v>
      </c>
      <c r="CP104" s="2" cm="1">
        <f t="array" ref="CP104">SUMPRODUCT(--(Data!$B$116:$AGQ$116&lt;&gt;"")*(Data!B119:AGQ119&lt;&gt;""))</f>
        <v>68</v>
      </c>
      <c r="CQ104" s="2" cm="1">
        <f t="array" ref="CQ104">SUMPRODUCT(--(Data!$B$117:$AGQ$117&lt;&gt;"")*(Data!B119:AGQ119&lt;&gt;""))</f>
        <v>32</v>
      </c>
      <c r="CR104" s="2" cm="1">
        <f t="array" ref="CR104">SUMPRODUCT(--(Data!$B$118:$AGQ$118&lt;&gt;"")*(Data!B119:AGQ119&lt;&gt;""))</f>
        <v>32</v>
      </c>
      <c r="CS104" s="208"/>
      <c r="CT104" s="2" cm="1">
        <f t="array" ref="CT104">SUMPRODUCT(--(Data!$B$120:$AGQ$120&lt;&gt;"")*(Data!B119:AGQ119&lt;&gt;""))</f>
        <v>36</v>
      </c>
      <c r="CU104" s="2" cm="1">
        <f t="array" ref="CU104">SUMPRODUCT(--(Data!$B$121:$AGQ$121&lt;&gt;"")*(Data!B119:AGQ119&lt;&gt;""))</f>
        <v>36</v>
      </c>
      <c r="CV104" s="2" cm="1">
        <f t="array" ref="CV104">SUMPRODUCT(--(Data!$B$122:$AGQ$122&lt;&gt;"")*(Data!B119:AGQ119&lt;&gt;""))</f>
        <v>0</v>
      </c>
      <c r="CW104" s="2" cm="1">
        <f t="array" ref="CW104">SUMPRODUCT(--(Data!$B$123:$AGQ$123&lt;&gt;"")*(Data!B119:AGQ119&lt;&gt;""))</f>
        <v>0</v>
      </c>
      <c r="CX104" s="2" cm="1">
        <f t="array" ref="CX104">SUMPRODUCT(--(Data!$B$124:$AGQ$124&lt;&gt;"")*(Data!B119:AGQ119&lt;&gt;""))</f>
        <v>0</v>
      </c>
      <c r="CY104" s="2" cm="1">
        <f t="array" ref="CY104">SUMPRODUCT(--(Data!$B$125:$AGQ$125&lt;&gt;"")*(Data!B119:AGQ119&lt;&gt;""))</f>
        <v>0</v>
      </c>
      <c r="CZ104" s="2" cm="1">
        <f t="array" ref="CZ104">SUMPRODUCT(--(Data!$B$126:$AGQ$126&lt;&gt;"")*(Data!B119:AGQ119&lt;&gt;""))</f>
        <v>0</v>
      </c>
      <c r="DA104" s="2" cm="1">
        <f t="array" ref="DA104">SUMPRODUCT(--(Data!$B$127:$AGQ$127&lt;&gt;"")*(Data!B119:AGQ119&lt;&gt;""))</f>
        <v>0</v>
      </c>
      <c r="DB104" s="2" cm="1">
        <f t="array" ref="DB104">SUMPRODUCT(--(Data!$B$128:$AGQ$128&lt;&gt;"")*(Data!B119:AGQ119&lt;&gt;""))</f>
        <v>0</v>
      </c>
      <c r="DC104" s="2" cm="1">
        <f t="array" ref="DC104">SUMPRODUCT(--(Data!$B$129:$AGQ$129&lt;&gt;"")*(Data!B119:AGQ119&lt;&gt;""))</f>
        <v>0</v>
      </c>
      <c r="DD104" s="2" cm="1">
        <f t="array" ref="DD104">SUMPRODUCT(--(Data!$B$130:$AGQ$130&lt;&gt;"")*(Data!B119:AGQ119&lt;&gt;""))</f>
        <v>0</v>
      </c>
      <c r="DE104" s="2" cm="1">
        <f t="array" ref="DE104">SUMPRODUCT(--(Data!$B$131:$AGQ$131&lt;&gt;"")*(Data!B119:AGQ119&lt;&gt;""))</f>
        <v>0</v>
      </c>
      <c r="DF104" s="2" cm="1">
        <f t="array" ref="DF104">SUMPRODUCT(--(Data!$B$132:$AGQ$132&lt;&gt;"")*(Data!B119:AGQ119&lt;&gt;""))</f>
        <v>0</v>
      </c>
      <c r="DG104" s="2" cm="1">
        <f t="array" ref="DG104">SUMPRODUCT(--(Data!$B$133:$AGQ$133&lt;&gt;"")*(Data!B119:AGQ119&lt;&gt;""))</f>
        <v>0</v>
      </c>
      <c r="DH104" s="2" cm="1">
        <f t="array" ref="DH104">SUMPRODUCT(--(Data!$B$134:$AGQ$134&lt;&gt;"")*(Data!B119:AGQ119&lt;&gt;""))</f>
        <v>0</v>
      </c>
      <c r="DI104" s="2" cm="1">
        <f t="array" ref="DI104">SUMPRODUCT(--(Data!$B$135:$AGQ$135&lt;&gt;"")*(Data!B119:AGQ119&lt;&gt;""))</f>
        <v>0</v>
      </c>
      <c r="DJ104" s="2" cm="1">
        <f t="array" ref="DJ104">SUMPRODUCT(--(Data!$B$136:$AGQ$136&lt;&gt;"")*(Data!B119:AGQ119&lt;&gt;""))</f>
        <v>0</v>
      </c>
      <c r="DK104" s="2" cm="1">
        <f t="array" ref="DK104">SUMPRODUCT(--(Data!$B$137:$AGQ$137&lt;&gt;"")*(Data!B119:AGQ119&lt;&gt;""))</f>
        <v>0</v>
      </c>
      <c r="DL104" s="2" cm="1">
        <f t="array" ref="DL104">SUMPRODUCT(--(Data!$B$138:$AGQ$138&lt;&gt;"")*(Data!B119:AGQ119&lt;&gt;""))</f>
        <v>0</v>
      </c>
      <c r="DM104" s="2" cm="1">
        <f t="array" ref="DM104">SUMPRODUCT(--(Data!$B$139:$AGQ$139&lt;&gt;"")*(Data!B119:AGQ119&lt;&gt;""))</f>
        <v>0</v>
      </c>
      <c r="DN104" s="2" cm="1">
        <f t="array" ref="DN104">SUMPRODUCT(--(Data!$B$140:$AGQ$140&lt;&gt;"")*(Data!B119:AGQ119&lt;&gt;""))</f>
        <v>0</v>
      </c>
      <c r="DO104" s="2" cm="1">
        <f t="array" ref="DO104">SUMPRODUCT(--(Data!$B$141:$AGQ$141&lt;&gt;"")*(Data!B119:AGQ119&lt;&gt;""))</f>
        <v>0</v>
      </c>
      <c r="DP104" s="2" cm="1">
        <f t="array" ref="DP104">SUMPRODUCT(--(Data!$B$142:$AGQ$142&lt;&gt;"")*(Data!B119:AGQ119&lt;&gt;""))</f>
        <v>0</v>
      </c>
      <c r="DQ104" s="2" cm="1">
        <f t="array" ref="DQ104">SUMPRODUCT(--(Data!$B$143:$AGQ$143&lt;&gt;"")*(Data!B119:AGQ119&lt;&gt;""))</f>
        <v>0</v>
      </c>
      <c r="DR104" s="2" cm="1">
        <f t="array" ref="DR104">SUMPRODUCT(--(Data!$B$144:$AGQ$144&lt;&gt;"")*(Data!B119:AGQ119&lt;&gt;""))</f>
        <v>0</v>
      </c>
      <c r="DS104" s="2" cm="1">
        <f t="array" ref="DS104">SUMPRODUCT(--(Data!$B$145:$AGQ$145&lt;&gt;"")*(Data!B119:AGQ119&lt;&gt;""))</f>
        <v>0</v>
      </c>
      <c r="DT104" s="2" cm="1">
        <f t="array" ref="DT104">SUMPRODUCT(--(Data!$B$146:$AGQ$146&lt;&gt;"")*(Data!B119:AGQ119&lt;&gt;""))</f>
        <v>0</v>
      </c>
      <c r="DU104" s="2" cm="1">
        <f t="array" ref="DU104">SUMPRODUCT(--(Data!$B$147:$AGQ$147&lt;&gt;"")*(Data!B119:AGQ119&lt;&gt;""))</f>
        <v>0</v>
      </c>
      <c r="DV104" s="2" cm="1">
        <f t="array" ref="DV104">SUMPRODUCT(--(Data!$B$148:$AGQ$148&lt;&gt;"")*(Data!B119:AGQ119&lt;&gt;""))</f>
        <v>0</v>
      </c>
      <c r="DW104" s="2" cm="1">
        <f t="array" ref="DW104">SUMPRODUCT(--(Data!$B$149:$AGQ$149&lt;&gt;"")*(Data!B119:AGQ119&lt;&gt;""))</f>
        <v>0</v>
      </c>
      <c r="DX104" s="2" cm="1">
        <f t="array" ref="DX104">SUMPRODUCT(--(Data!$B$150:$AGQ$150&lt;&gt;"")*(Data!B119:AGQ119&lt;&gt;""))</f>
        <v>0</v>
      </c>
      <c r="DY104" s="2" cm="1">
        <f t="array" ref="DY104">SUMPRODUCT(--(Data!$B$151:$AGQ$151&lt;&gt;"")*(Data!B119:AGQ119&lt;&gt;""))</f>
        <v>0</v>
      </c>
      <c r="DZ104" s="2" cm="1">
        <f t="array" ref="DZ104">SUMPRODUCT(--(Data!$B$152:$AGQ$152&lt;&gt;"")*(Data!B119:AGQ119&lt;&gt;""))</f>
        <v>0</v>
      </c>
      <c r="EA104" s="2" cm="1">
        <f t="array" ref="EA104">SUMPRODUCT(--(Data!$B$153:$AGQ$153&lt;&gt;"")*(Data!B119:AGQ119&lt;&gt;""))</f>
        <v>0</v>
      </c>
      <c r="EB104" s="2" cm="1">
        <f t="array" ref="EB104">SUMPRODUCT(--(Data!$B$154:$AGQ$154&lt;&gt;"")*(Data!B119:AGQ119&lt;&gt;""))</f>
        <v>0</v>
      </c>
      <c r="EC104" s="2" cm="1">
        <f t="array" ref="EC104">SUMPRODUCT(--(Data!$B$155:$AGQ$155&lt;&gt;"")*(Data!B119:AGQ119&lt;&gt;""))</f>
        <v>0</v>
      </c>
      <c r="ED104" s="2" cm="1">
        <f t="array" ref="ED104">SUMPRODUCT(--(Data!$B$156:$AGQ$156&lt;&gt;"")*(Data!B119:AGQ119&lt;&gt;""))</f>
        <v>0</v>
      </c>
      <c r="EE104" s="2" cm="1">
        <f t="array" ref="EE104">SUMPRODUCT(--(Data!$B$157:$AGQ$157&lt;&gt;"")*(Data!B119:AGQ119&lt;&gt;""))</f>
        <v>0</v>
      </c>
      <c r="EF104" s="2" cm="1">
        <f t="array" ref="EF104">SUMPRODUCT(--(Data!$B$158:$AGQ$158&lt;&gt;"")*(Data!B119:AGQ119&lt;&gt;""))</f>
        <v>0</v>
      </c>
      <c r="EG104" s="2" cm="1">
        <f t="array" ref="EG104">SUMPRODUCT(--(Data!$B$159:$AGQ$159&lt;&gt;"")*(Data!B119:AGQ119&lt;&gt;""))</f>
        <v>0</v>
      </c>
      <c r="EH104" s="2" cm="1">
        <f t="array" ref="EH104">SUMPRODUCT(--(Data!$B$160:$AGQ$160&lt;&gt;"")*(Data!B119:AGQ119&lt;&gt;""))</f>
        <v>0</v>
      </c>
      <c r="EI104" s="2" cm="1">
        <f t="array" ref="EI104">SUMPRODUCT(--(Data!$B$161:$AGQ$161&lt;&gt;"")*(Data!B119:AGQ119&lt;&gt;""))</f>
        <v>0</v>
      </c>
      <c r="EJ104" s="2" cm="1">
        <f t="array" ref="EJ104">SUMPRODUCT(--(Data!$B$162:$AGQ$162&lt;&gt;"")*(Data!B119:AGQ119&lt;&gt;""))</f>
        <v>0</v>
      </c>
      <c r="EK104" s="2" cm="1">
        <f t="array" ref="EK104">SUMPRODUCT(--(Data!$B$163:$AGQ$163&lt;&gt;"")*(Data!B119:AGQ119&lt;&gt;""))</f>
        <v>0</v>
      </c>
      <c r="EL104" s="2" cm="1">
        <f t="array" ref="EL104">SUMPRODUCT(--(Data!$B$164:$AGQ$164&lt;&gt;"")*(Data!B119:AGQ119&lt;&gt;""))</f>
        <v>0</v>
      </c>
      <c r="EM104" s="2" cm="1">
        <f t="array" ref="EM104">SUMPRODUCT(--(Data!$B$165:$AGQ$165&lt;&gt;"")*(Data!B119:AGQ119&lt;&gt;""))</f>
        <v>0</v>
      </c>
      <c r="EN104" s="2" cm="1">
        <f t="array" ref="EN104">SUMPRODUCT(--(Data!$B$166:$AGQ$166&lt;&gt;"")*(Data!B119:AGQ119&lt;&gt;""))</f>
        <v>0</v>
      </c>
      <c r="EU104" s="2" t="str">
        <f t="shared" si="4"/>
        <v>Crowd-SLAM</v>
      </c>
      <c r="EV104" s="2">
        <f t="shared" si="5"/>
        <v>8</v>
      </c>
    </row>
    <row r="105" spans="1:152" x14ac:dyDescent="0.25">
      <c r="A105" s="1" t="str">
        <f>Data!A120</f>
        <v>YOLO-SLAM</v>
      </c>
      <c r="B105" s="12" t="s">
        <v>608</v>
      </c>
      <c r="C105" s="2" cm="1">
        <f t="array" ref="C105">SUMPRODUCT(--(Data!$B$25:$AGQ$25&lt;&gt;"")*(Data!B120:AGQ120&lt;&gt;""))</f>
        <v>0</v>
      </c>
      <c r="D105" s="2" cm="1">
        <f t="array" ref="D105">SUMPRODUCT(--(Data!$B$26:$AGQ$26&lt;&gt;"")*(Data!B120:AGQ120&lt;&gt;""))</f>
        <v>0</v>
      </c>
      <c r="E105" s="2" cm="1">
        <f t="array" ref="E105">SUMPRODUCT(--(Data!$B$27:$AGQ$27&lt;&gt;"")*(Data!B120:AGQ120&lt;&gt;""))</f>
        <v>0</v>
      </c>
      <c r="F105" s="2" cm="1">
        <f t="array" ref="F105">SUMPRODUCT(--(Data!$B$28:$AGQ$28&lt;&gt;"")*(Data!B120:AGQ120&lt;&gt;""))</f>
        <v>0</v>
      </c>
      <c r="G105" s="2" cm="1">
        <f t="array" ref="G105">SUMPRODUCT(--(Data!$B$29:$AGQ$29&lt;&gt;"")*(Data!B120:AGQ120&lt;&gt;""))</f>
        <v>0</v>
      </c>
      <c r="H105" s="2" cm="1">
        <f t="array" ref="H105">SUMPRODUCT(--(Data!$B$30:$AGQ$30&lt;&gt;"")*(Data!B120:AGQ120&lt;&gt;""))</f>
        <v>0</v>
      </c>
      <c r="I105" s="2" cm="1">
        <f t="array" ref="I105">SUMPRODUCT(--(Data!$B$31:$AGQ$31&lt;&gt;"")*(Data!B120:AGQ120&lt;&gt;""))</f>
        <v>0</v>
      </c>
      <c r="J105" s="2" cm="1">
        <f t="array" ref="J105">SUMPRODUCT(--(Data!$B$32:$AGQ$32&lt;&gt;"")*(Data!B120:AGQ120&lt;&gt;""))</f>
        <v>0</v>
      </c>
      <c r="K105" s="2" cm="1">
        <f t="array" ref="K105">SUMPRODUCT(--(Data!$B$33:$AGQ$33&lt;&gt;"")*(Data!B120:AGQ120&lt;&gt;""))</f>
        <v>0</v>
      </c>
      <c r="L105" s="2" cm="1">
        <f t="array" ref="L105">SUMPRODUCT(--(Data!$B$34:$AGQ$34&lt;&gt;"")*(Data!B120:AGQ120&lt;&gt;""))</f>
        <v>0</v>
      </c>
      <c r="M105" s="2" cm="1">
        <f t="array" ref="M105">SUMPRODUCT(--(Data!$B$35:$AGQ$35&lt;&gt;"")*(Data!B120:AGQ120&lt;&gt;""))</f>
        <v>36</v>
      </c>
      <c r="N105" s="2" cm="1">
        <f t="array" ref="N105">SUMPRODUCT(--(Data!$B$36:$AGQ$36&lt;&gt;"")*(Data!B120:AGQ120&lt;&gt;""))</f>
        <v>0</v>
      </c>
      <c r="O105" s="2" cm="1">
        <f t="array" ref="O105">SUMPRODUCT(--(Data!$B$37:$AGQ$37&lt;&gt;"")*(Data!B120:AGQ120&lt;&gt;""))</f>
        <v>0</v>
      </c>
      <c r="P105" s="2" cm="1">
        <f t="array" ref="P105">SUMPRODUCT(--(Data!$B$38:$AGQ$38&lt;&gt;"")*(Data!B120:AGQ120&lt;&gt;""))</f>
        <v>0</v>
      </c>
      <c r="Q105" s="2" cm="1">
        <f t="array" ref="Q105">SUMPRODUCT(--(Data!$B$39:$AGQ$39&lt;&gt;"")*(Data!B120:AGQ120&lt;&gt;""))</f>
        <v>0</v>
      </c>
      <c r="R105" s="2" cm="1">
        <f t="array" ref="R105">SUMPRODUCT(--(Data!$B$40:$AGQ$40&lt;&gt;"")*(Data!B120:AGQ120&lt;&gt;""))</f>
        <v>0</v>
      </c>
      <c r="S105" s="2" cm="1">
        <f t="array" ref="S105">SUMPRODUCT(--(Data!$B$41:$AGQ$41&lt;&gt;"")*(Data!B120:AGQ120&lt;&gt;""))</f>
        <v>0</v>
      </c>
      <c r="T105" s="2" cm="1">
        <f t="array" ref="T105">SUMPRODUCT(--(Data!$B$42:$AGQ$42&lt;&gt;"")*(Data!B120:AGQ120&lt;&gt;""))</f>
        <v>0</v>
      </c>
      <c r="U105" s="2" cm="1">
        <f t="array" ref="U105">SUMPRODUCT(--(Data!$B$43:$AGQ$43&lt;&gt;"")*(Data!B120:AGQ120&lt;&gt;""))</f>
        <v>0</v>
      </c>
      <c r="V105" s="2" cm="1">
        <f t="array" ref="V105">SUMPRODUCT(--(Data!$B$44:$AGQ$44&lt;&gt;"")*(Data!B120:AGQ120&lt;&gt;""))</f>
        <v>0</v>
      </c>
      <c r="W105" s="2" cm="1">
        <f t="array" ref="W105">SUMPRODUCT(--(Data!$B$45:$AGQ$45&lt;&gt;"")*(Data!B120:AGQ120&lt;&gt;""))</f>
        <v>0</v>
      </c>
      <c r="X105" s="2" cm="1">
        <f t="array" ref="X105">SUMPRODUCT(--(Data!$B$46:$AGQ$46&lt;&gt;"")*(Data!B120:AGQ120&lt;&gt;""))</f>
        <v>0</v>
      </c>
      <c r="Y105" s="2" cm="1">
        <f t="array" ref="Y105">SUMPRODUCT(--(Data!$B$47:$AGQ$47&lt;&gt;"")*(Data!B120:AGQ120&lt;&gt;""))</f>
        <v>0</v>
      </c>
      <c r="Z105" s="2" cm="1">
        <f t="array" ref="Z105">SUMPRODUCT(--(Data!$B$48:$AGQ$48&lt;&gt;"")*(Data!B120:AGQ120&lt;&gt;""))</f>
        <v>0</v>
      </c>
      <c r="AA105" s="2" cm="1">
        <f t="array" ref="AA105">SUMPRODUCT(--(Data!$B$49:$AGQ$49&lt;&gt;"")*(Data!B120:AGQ120&lt;&gt;""))</f>
        <v>0</v>
      </c>
      <c r="AB105" s="2" cm="1">
        <f t="array" ref="AB105">SUMPRODUCT(--(Data!$B$50:$AGQ$50&lt;&gt;"")*(Data!B120:AGQ120&lt;&gt;""))</f>
        <v>0</v>
      </c>
      <c r="AC105" s="2" cm="1">
        <f t="array" ref="AC105">SUMPRODUCT(--(Data!$B$51:$AGQ$51&lt;&gt;"")*(Data!B120:AGQ120&lt;&gt;""))</f>
        <v>0</v>
      </c>
      <c r="AD105" s="2" cm="1">
        <f t="array" ref="AD105">SUMPRODUCT(--(Data!$B$52:$AGQ$52&lt;&gt;"")*(Data!B120:AGQ120&lt;&gt;""))</f>
        <v>0</v>
      </c>
      <c r="AE105" s="2" cm="1">
        <f t="array" ref="AE105">SUMPRODUCT(--(Data!$B$53:$AGQ$53&lt;&gt;"")*(Data!B120:AGQ120&lt;&gt;""))</f>
        <v>0</v>
      </c>
      <c r="AF105" s="2" cm="1">
        <f t="array" ref="AF105">SUMPRODUCT(--(Data!$B$54:$AGQ$54&lt;&gt;"")*(Data!B120:AGQ120&lt;&gt;""))</f>
        <v>0</v>
      </c>
      <c r="AG105" s="2" cm="1">
        <f t="array" ref="AG105">SUMPRODUCT(--(Data!$B$55:$AGQ$55&lt;&gt;"")*(Data!B120:AGQ120&lt;&gt;""))</f>
        <v>0</v>
      </c>
      <c r="AH105" s="2" cm="1">
        <f t="array" ref="AH105">SUMPRODUCT(--(Data!$B$56:$AGQ$56&lt;&gt;"")*(Data!B120:AGQ120&lt;&gt;""))</f>
        <v>0</v>
      </c>
      <c r="AI105" s="2" cm="1">
        <f t="array" ref="AI105">SUMPRODUCT(--(Data!$B$57:$AGQ$57&lt;&gt;"")*(Data!B120:AGQ120&lt;&gt;""))</f>
        <v>0</v>
      </c>
      <c r="AJ105" s="2" cm="1">
        <f t="array" ref="AJ105">SUMPRODUCT(--(Data!$B$58:$AGQ$58&lt;&gt;"")*(Data!B120:AGQ120&lt;&gt;""))</f>
        <v>0</v>
      </c>
      <c r="AK105" s="2" cm="1">
        <f t="array" ref="AK105">SUMPRODUCT(--(Data!$B$59:$AGQ$59&lt;&gt;"")*(Data!B120:AGQ120&lt;&gt;""))</f>
        <v>0</v>
      </c>
      <c r="AL105" s="2" cm="1">
        <f t="array" ref="AL105">SUMPRODUCT(--(Data!$B$60:$AGQ$60&lt;&gt;"")*(Data!B120:AGQ120&lt;&gt;""))</f>
        <v>0</v>
      </c>
      <c r="AM105" s="2" cm="1">
        <f t="array" ref="AM105">SUMPRODUCT(--(Data!$B$61:$AGQ$61&lt;&gt;"")*(Data!B120:AGQ120&lt;&gt;""))</f>
        <v>0</v>
      </c>
      <c r="AN105" s="2" cm="1">
        <f t="array" ref="AN105">SUMPRODUCT(--(Data!$B$62:$AGQ$62&lt;&gt;"")*(Data!B120:AGQ120&lt;&gt;""))</f>
        <v>0</v>
      </c>
      <c r="AO105" s="2" cm="1">
        <f t="array" ref="AO105">SUMPRODUCT(--(Data!$B$63:$AGQ$63&lt;&gt;"")*(Data!B120:AGQ120&lt;&gt;""))</f>
        <v>0</v>
      </c>
      <c r="AP105" s="2" cm="1">
        <f t="array" ref="AP105">SUMPRODUCT(--(Data!$B$64:$AGQ$64&lt;&gt;"")*(Data!B120:AGQ120&lt;&gt;""))</f>
        <v>0</v>
      </c>
      <c r="AQ105" s="2" cm="1">
        <f t="array" ref="AQ105">SUMPRODUCT(--(Data!$B$65:$AGQ$65&lt;&gt;"")*(Data!B120:AGQ120&lt;&gt;""))</f>
        <v>0</v>
      </c>
      <c r="AR105" s="2" cm="1">
        <f t="array" ref="AR105">SUMPRODUCT(--(Data!$B$66:$AGQ$66&lt;&gt;"")*(Data!B120:AGQ120&lt;&gt;""))</f>
        <v>0</v>
      </c>
      <c r="AS105" s="2" cm="1">
        <f t="array" ref="AS105">SUMPRODUCT(--(Data!$B$67:$AGQ$67&lt;&gt;"")*(Data!B120:AGQ120&lt;&gt;""))</f>
        <v>0</v>
      </c>
      <c r="AT105" s="2" cm="1">
        <f t="array" ref="AT105">SUMPRODUCT(--(Data!$B$68:$AGQ$68&lt;&gt;"")*(Data!B120:AGQ120&lt;&gt;""))</f>
        <v>0</v>
      </c>
      <c r="AU105" s="2" cm="1">
        <f t="array" ref="AU105">SUMPRODUCT(--(Data!$B$69:$AGQ$69&lt;&gt;"")*(Data!B120:AGQ120&lt;&gt;""))</f>
        <v>0</v>
      </c>
      <c r="AV105" s="2" cm="1">
        <f t="array" ref="AV105">SUMPRODUCT(--(Data!$B$70:$AGQ$70&lt;&gt;"")*(Data!B120:AGQ120&lt;&gt;""))</f>
        <v>0</v>
      </c>
      <c r="AW105" s="2" cm="1">
        <f t="array" ref="AW105">SUMPRODUCT(--(Data!$B$71:$AGQ$71&lt;&gt;"")*(Data!B120:AGQ120&lt;&gt;""))</f>
        <v>0</v>
      </c>
      <c r="AX105" s="2" cm="1">
        <f t="array" ref="AX105">SUMPRODUCT(--(Data!$B$72:$AGQ$72&lt;&gt;"")*(Data!B120:AGQ120&lt;&gt;""))</f>
        <v>0</v>
      </c>
      <c r="AY105" s="2" cm="1">
        <f t="array" ref="AY105">SUMPRODUCT(--(Data!$B$73:$AGQ$73&lt;&gt;"")*(Data!B120:AGQ120&lt;&gt;""))</f>
        <v>0</v>
      </c>
      <c r="AZ105" s="2" cm="1">
        <f t="array" ref="AZ105">SUMPRODUCT(--(Data!$B$74:$AGQ$74&lt;&gt;"")*(Data!B120:AGQ120&lt;&gt;""))</f>
        <v>0</v>
      </c>
      <c r="BA105" s="2" cm="1">
        <f t="array" ref="BA105">SUMPRODUCT(--(Data!$B$75:$AGQ$75&lt;&gt;"")*(Data!B120:AGQ120&lt;&gt;""))</f>
        <v>0</v>
      </c>
      <c r="BB105" s="2" cm="1">
        <f t="array" ref="BB105">SUMPRODUCT(--(Data!$B$76:$AGQ$76&lt;&gt;"")*(Data!B120:AGQ120&lt;&gt;""))</f>
        <v>0</v>
      </c>
      <c r="BC105" s="2" cm="1">
        <f t="array" ref="BC105">SUMPRODUCT(--(Data!$B$77:$AGQ$77&lt;&gt;"")*(Data!B120:AGQ120&lt;&gt;""))</f>
        <v>0</v>
      </c>
      <c r="BD105" s="2" cm="1">
        <f t="array" ref="BD105">SUMPRODUCT(--(Data!$B$78:$AGQ$78&lt;&gt;"")*(Data!B120:AGQ120&lt;&gt;""))</f>
        <v>0</v>
      </c>
      <c r="BE105" s="2" cm="1">
        <f t="array" ref="BE105">SUMPRODUCT(--(Data!$B$79:$AGQ$79&lt;&gt;"")*(Data!B120:AGQ120&lt;&gt;""))</f>
        <v>0</v>
      </c>
      <c r="BF105" s="2" cm="1">
        <f t="array" ref="BF105">SUMPRODUCT(--(Data!$B$80:$AGQ$80&lt;&gt;"")*(Data!B120:AGQ120&lt;&gt;""))</f>
        <v>0</v>
      </c>
      <c r="BG105" s="2" cm="1">
        <f t="array" ref="BG105">SUMPRODUCT(--(Data!$B$81:$AGQ$81&lt;&gt;"")*(Data!B120:AGQ120&lt;&gt;""))</f>
        <v>0</v>
      </c>
      <c r="BH105" s="2" cm="1">
        <f t="array" ref="BH105">SUMPRODUCT(--(Data!$B$82:$AGQ$82&lt;&gt;"")*(Data!B120:AGQ120&lt;&gt;""))</f>
        <v>0</v>
      </c>
      <c r="BI105" s="2" cm="1">
        <f t="array" ref="BI105">SUMPRODUCT(--(Data!$B$83:$AGQ$83&lt;&gt;"")*(Data!B120:AGQ120&lt;&gt;""))</f>
        <v>0</v>
      </c>
      <c r="BJ105" s="2" cm="1">
        <f t="array" ref="BJ105">SUMPRODUCT(--(Data!$B$84:$AGQ$84&lt;&gt;"")*(Data!B120:AGQ120&lt;&gt;""))</f>
        <v>0</v>
      </c>
      <c r="BK105" s="2" cm="1">
        <f t="array" ref="BK105">SUMPRODUCT(--(Data!$B$85:$AGQ$85&lt;&gt;"")*(Data!B120:AGQ120&lt;&gt;""))</f>
        <v>0</v>
      </c>
      <c r="BL105" s="2" cm="1">
        <f t="array" ref="BL105">SUMPRODUCT(--(Data!$B$86:$AGQ$86&lt;&gt;"")*(Data!B120:AGQ120&lt;&gt;""))</f>
        <v>0</v>
      </c>
      <c r="BM105" s="2" cm="1">
        <f t="array" ref="BM105">SUMPRODUCT(--(Data!$B$87:$AGQ$87&lt;&gt;"")*(Data!B120:AGQ120&lt;&gt;""))</f>
        <v>0</v>
      </c>
      <c r="BN105" s="2" cm="1">
        <f t="array" ref="BN105">SUMPRODUCT(--(Data!$B$88:$AGQ$88&lt;&gt;"")*(Data!B120:AGQ120&lt;&gt;""))</f>
        <v>0</v>
      </c>
      <c r="BO105" s="2" cm="1">
        <f t="array" ref="BO105">SUMPRODUCT(--(Data!$B$89:$AGQ$89&lt;&gt;"")*(Data!B120:AGQ120&lt;&gt;""))</f>
        <v>0</v>
      </c>
      <c r="BP105" s="2" cm="1">
        <f t="array" ref="BP105">SUMPRODUCT(--(Data!$B$90:$AGQ$90&lt;&gt;"")*(Data!B120:AGQ120&lt;&gt;""))</f>
        <v>0</v>
      </c>
      <c r="BQ105" s="2" cm="1">
        <f t="array" ref="BQ105">SUMPRODUCT(--(Data!$B$91:$AGQ$91&lt;&gt;"")*(Data!B120:AGQ120&lt;&gt;""))</f>
        <v>0</v>
      </c>
      <c r="BR105" s="2" cm="1">
        <f t="array" ref="BR105">SUMPRODUCT(--(Data!$B$92:$AGQ$92&lt;&gt;"")*(Data!B120:AGQ120&lt;&gt;""))</f>
        <v>0</v>
      </c>
      <c r="BS105" s="2" cm="1">
        <f t="array" ref="BS105">SUMPRODUCT(--(Data!$B$93:$AGQ$93&lt;&gt;"")*(Data!B120:AGQ120&lt;&gt;""))</f>
        <v>0</v>
      </c>
      <c r="BT105" s="2" cm="1">
        <f t="array" ref="BT105">SUMPRODUCT(--(Data!$B$94:$AGQ$94&lt;&gt;"")*(Data!B120:AGQ120&lt;&gt;""))</f>
        <v>0</v>
      </c>
      <c r="BU105" s="2" cm="1">
        <f t="array" ref="BU105">SUMPRODUCT(--(Data!$B$95:$AGQ$95&lt;&gt;"")*(Data!B120:AGQ120&lt;&gt;""))</f>
        <v>0</v>
      </c>
      <c r="BV105" s="2" cm="1">
        <f t="array" ref="BV105">SUMPRODUCT(--(Data!$B$96:$AGQ$96&lt;&gt;"")*(Data!B120:AGQ120&lt;&gt;""))</f>
        <v>0</v>
      </c>
      <c r="BW105" s="2" cm="1">
        <f t="array" ref="BW105">SUMPRODUCT(--(Data!$B$97:$AGQ$97&lt;&gt;"")*(Data!B120:AGQ120&lt;&gt;""))</f>
        <v>0</v>
      </c>
      <c r="BX105" s="2" cm="1">
        <f t="array" ref="BX105">SUMPRODUCT(--(Data!$B$98:$AGQ$98&lt;&gt;"")*(Data!B120:AGQ120&lt;&gt;""))</f>
        <v>0</v>
      </c>
      <c r="BY105" s="2" cm="1">
        <f t="array" ref="BY105">SUMPRODUCT(--(Data!$B$99:$AGQ$99&lt;&gt;"")*(Data!B120:AGQ120&lt;&gt;""))</f>
        <v>0</v>
      </c>
      <c r="BZ105" s="2" cm="1">
        <f t="array" ref="BZ105">SUMPRODUCT(--(Data!$B$100:$AGQ$100&lt;&gt;"")*(Data!B120:AGQ120&lt;&gt;""))</f>
        <v>0</v>
      </c>
      <c r="CA105" s="2" cm="1">
        <f t="array" ref="CA105">SUMPRODUCT(--(Data!$B$101:$AGQ$101&lt;&gt;"")*(Data!B120:AGQ120&lt;&gt;""))</f>
        <v>0</v>
      </c>
      <c r="CB105" s="2" cm="1">
        <f t="array" ref="CB105">SUMPRODUCT(--(Data!$B$102:$AGQ$102&lt;&gt;"")*(Data!B120:AGQ120&lt;&gt;""))</f>
        <v>0</v>
      </c>
      <c r="CC105" s="2" cm="1">
        <f t="array" ref="CC105">SUMPRODUCT(--(Data!$B$103:$AGQ$103&lt;&gt;"")*(Data!B120:AGQ120&lt;&gt;""))</f>
        <v>0</v>
      </c>
      <c r="CD105" s="2" cm="1">
        <f t="array" ref="CD105">SUMPRODUCT(--(Data!$B$104:$AGQ$104&lt;&gt;"")*(Data!B120:AGQ120&lt;&gt;""))</f>
        <v>0</v>
      </c>
      <c r="CE105" s="2" cm="1">
        <f t="array" ref="CE105">SUMPRODUCT(--(Data!$B$105:$AGQ$105&lt;&gt;"")*(Data!B120:AGQ120&lt;&gt;""))</f>
        <v>0</v>
      </c>
      <c r="CF105" s="2" cm="1">
        <f t="array" ref="CF105">SUMPRODUCT(--(Data!$B$106:$AGQ$106&lt;&gt;"")*(Data!B120:AGQ120&lt;&gt;""))</f>
        <v>0</v>
      </c>
      <c r="CG105" s="2" cm="1">
        <f t="array" ref="CG105">SUMPRODUCT(--(Data!$B$107:$AGQ$107&lt;&gt;"")*(Data!B120:AGQ120&lt;&gt;""))</f>
        <v>0</v>
      </c>
      <c r="CH105" s="2" cm="1">
        <f t="array" ref="CH105">SUMPRODUCT(--(Data!$B$108:$AGQ$108&lt;&gt;"")*(Data!B120:AGQ120&lt;&gt;""))</f>
        <v>0</v>
      </c>
      <c r="CI105" s="2" cm="1">
        <f t="array" ref="CI105">SUMPRODUCT(--(Data!$B$109:$AGQ$109&lt;&gt;"")*(Data!B120:AGQ120&lt;&gt;""))</f>
        <v>0</v>
      </c>
      <c r="CJ105" s="2" cm="1">
        <f t="array" ref="CJ105">SUMPRODUCT(--(Data!$B$110:$AGQ$110&lt;&gt;"")*(Data!B120:AGQ120&lt;&gt;""))</f>
        <v>0</v>
      </c>
      <c r="CK105" s="2" cm="1">
        <f t="array" ref="CK105">SUMPRODUCT(--(Data!$B$111:$AGQ$111&lt;&gt;"")*(Data!B120:AGQ120&lt;&gt;""))</f>
        <v>0</v>
      </c>
      <c r="CL105" s="2" cm="1">
        <f t="array" ref="CL105">SUMPRODUCT(--(Data!$B$112:$AGQ$112&lt;&gt;"")*(Data!B120:AGQ120&lt;&gt;""))</f>
        <v>0</v>
      </c>
      <c r="CM105" s="2" cm="1">
        <f t="array" ref="CM105">SUMPRODUCT(--(Data!$B$113:$AGQ$113&lt;&gt;"")*(Data!B120:AGQ120&lt;&gt;""))</f>
        <v>0</v>
      </c>
      <c r="CN105" s="2" cm="1">
        <f t="array" ref="CN105">SUMPRODUCT(--(Data!$B$114:$AGQ$114&lt;&gt;"")*(Data!B120:AGQ120&lt;&gt;""))</f>
        <v>36</v>
      </c>
      <c r="CO105" s="2" cm="1">
        <f t="array" ref="CO105">SUMPRODUCT(--(Data!$B$115:$AGQ$115&lt;&gt;"")*(Data!B120:AGQ120&lt;&gt;""))</f>
        <v>36</v>
      </c>
      <c r="CP105" s="2" cm="1">
        <f t="array" ref="CP105">SUMPRODUCT(--(Data!$B$116:$AGQ$116&lt;&gt;"")*(Data!B120:AGQ120&lt;&gt;""))</f>
        <v>36</v>
      </c>
      <c r="CQ105" s="2" cm="1">
        <f t="array" ref="CQ105">SUMPRODUCT(--(Data!$B$117:$AGQ$117&lt;&gt;"")*(Data!B120:AGQ120&lt;&gt;""))</f>
        <v>0</v>
      </c>
      <c r="CR105" s="2" cm="1">
        <f t="array" ref="CR105">SUMPRODUCT(--(Data!$B$118:$AGQ$118&lt;&gt;"")*(Data!B120:AGQ120&lt;&gt;""))</f>
        <v>0</v>
      </c>
      <c r="CS105" s="2" cm="1">
        <f t="array" ref="CS105">SUMPRODUCT(--(Data!$B$119:$AGQ$119&lt;&gt;"")*(Data!B120:AGQ120&lt;&gt;""))</f>
        <v>36</v>
      </c>
      <c r="CT105" s="208"/>
      <c r="CU105" s="2" cm="1">
        <f t="array" ref="CU105">SUMPRODUCT(--(Data!$B$121:$AGQ$121&lt;&gt;"")*(Data!B120:AGQ120&lt;&gt;""))</f>
        <v>36</v>
      </c>
      <c r="CV105" s="2" cm="1">
        <f t="array" ref="CV105">SUMPRODUCT(--(Data!$B$122:$AGQ$122&lt;&gt;"")*(Data!B120:AGQ120&lt;&gt;""))</f>
        <v>0</v>
      </c>
      <c r="CW105" s="2" cm="1">
        <f t="array" ref="CW105">SUMPRODUCT(--(Data!$B$123:$AGQ$123&lt;&gt;"")*(Data!B120:AGQ120&lt;&gt;""))</f>
        <v>0</v>
      </c>
      <c r="CX105" s="2" cm="1">
        <f t="array" ref="CX105">SUMPRODUCT(--(Data!$B$124:$AGQ$124&lt;&gt;"")*(Data!B120:AGQ120&lt;&gt;""))</f>
        <v>0</v>
      </c>
      <c r="CY105" s="2" cm="1">
        <f t="array" ref="CY105">SUMPRODUCT(--(Data!$B$125:$AGQ$125&lt;&gt;"")*(Data!B120:AGQ120&lt;&gt;""))</f>
        <v>0</v>
      </c>
      <c r="CZ105" s="2" cm="1">
        <f t="array" ref="CZ105">SUMPRODUCT(--(Data!$B$126:$AGQ$126&lt;&gt;"")*(Data!B120:AGQ120&lt;&gt;""))</f>
        <v>0</v>
      </c>
      <c r="DA105" s="2" cm="1">
        <f t="array" ref="DA105">SUMPRODUCT(--(Data!$B$127:$AGQ$127&lt;&gt;"")*(Data!B120:AGQ120&lt;&gt;""))</f>
        <v>0</v>
      </c>
      <c r="DB105" s="2" cm="1">
        <f t="array" ref="DB105">SUMPRODUCT(--(Data!$B$128:$AGQ$128&lt;&gt;"")*(Data!B120:AGQ120&lt;&gt;""))</f>
        <v>0</v>
      </c>
      <c r="DC105" s="2" cm="1">
        <f t="array" ref="DC105">SUMPRODUCT(--(Data!$B$129:$AGQ$129&lt;&gt;"")*(Data!B120:AGQ120&lt;&gt;""))</f>
        <v>0</v>
      </c>
      <c r="DD105" s="2" cm="1">
        <f t="array" ref="DD105">SUMPRODUCT(--(Data!$B$130:$AGQ$130&lt;&gt;"")*(Data!B120:AGQ120&lt;&gt;""))</f>
        <v>0</v>
      </c>
      <c r="DE105" s="2" cm="1">
        <f t="array" ref="DE105">SUMPRODUCT(--(Data!$B$131:$AGQ$131&lt;&gt;"")*(Data!B120:AGQ120&lt;&gt;""))</f>
        <v>0</v>
      </c>
      <c r="DF105" s="2" cm="1">
        <f t="array" ref="DF105">SUMPRODUCT(--(Data!$B$132:$AGQ$132&lt;&gt;"")*(Data!B120:AGQ120&lt;&gt;""))</f>
        <v>0</v>
      </c>
      <c r="DG105" s="2" cm="1">
        <f t="array" ref="DG105">SUMPRODUCT(--(Data!$B$133:$AGQ$133&lt;&gt;"")*(Data!B120:AGQ120&lt;&gt;""))</f>
        <v>0</v>
      </c>
      <c r="DH105" s="2" cm="1">
        <f t="array" ref="DH105">SUMPRODUCT(--(Data!$B$134:$AGQ$134&lt;&gt;"")*(Data!B120:AGQ120&lt;&gt;""))</f>
        <v>0</v>
      </c>
      <c r="DI105" s="2" cm="1">
        <f t="array" ref="DI105">SUMPRODUCT(--(Data!$B$135:$AGQ$135&lt;&gt;"")*(Data!B120:AGQ120&lt;&gt;""))</f>
        <v>0</v>
      </c>
      <c r="DJ105" s="2" cm="1">
        <f t="array" ref="DJ105">SUMPRODUCT(--(Data!$B$136:$AGQ$136&lt;&gt;"")*(Data!B120:AGQ120&lt;&gt;""))</f>
        <v>0</v>
      </c>
      <c r="DK105" s="2" cm="1">
        <f t="array" ref="DK105">SUMPRODUCT(--(Data!$B$137:$AGQ$137&lt;&gt;"")*(Data!B120:AGQ120&lt;&gt;""))</f>
        <v>0</v>
      </c>
      <c r="DL105" s="2" cm="1">
        <f t="array" ref="DL105">SUMPRODUCT(--(Data!$B$138:$AGQ$138&lt;&gt;"")*(Data!B120:AGQ120&lt;&gt;""))</f>
        <v>0</v>
      </c>
      <c r="DM105" s="2" cm="1">
        <f t="array" ref="DM105">SUMPRODUCT(--(Data!$B$139:$AGQ$139&lt;&gt;"")*(Data!B120:AGQ120&lt;&gt;""))</f>
        <v>0</v>
      </c>
      <c r="DN105" s="2" cm="1">
        <f t="array" ref="DN105">SUMPRODUCT(--(Data!$B$140:$AGQ$140&lt;&gt;"")*(Data!B120:AGQ120&lt;&gt;""))</f>
        <v>0</v>
      </c>
      <c r="DO105" s="2" cm="1">
        <f t="array" ref="DO105">SUMPRODUCT(--(Data!$B$141:$AGQ$141&lt;&gt;"")*(Data!B120:AGQ120&lt;&gt;""))</f>
        <v>0</v>
      </c>
      <c r="DP105" s="2" cm="1">
        <f t="array" ref="DP105">SUMPRODUCT(--(Data!$B$142:$AGQ$142&lt;&gt;"")*(Data!B120:AGQ120&lt;&gt;""))</f>
        <v>0</v>
      </c>
      <c r="DQ105" s="2" cm="1">
        <f t="array" ref="DQ105">SUMPRODUCT(--(Data!$B$143:$AGQ$143&lt;&gt;"")*(Data!B120:AGQ120&lt;&gt;""))</f>
        <v>0</v>
      </c>
      <c r="DR105" s="2" cm="1">
        <f t="array" ref="DR105">SUMPRODUCT(--(Data!$B$144:$AGQ$144&lt;&gt;"")*(Data!B120:AGQ120&lt;&gt;""))</f>
        <v>0</v>
      </c>
      <c r="DS105" s="2" cm="1">
        <f t="array" ref="DS105">SUMPRODUCT(--(Data!$B$145:$AGQ$145&lt;&gt;"")*(Data!B120:AGQ120&lt;&gt;""))</f>
        <v>0</v>
      </c>
      <c r="DT105" s="2" cm="1">
        <f t="array" ref="DT105">SUMPRODUCT(--(Data!$B$146:$AGQ$146&lt;&gt;"")*(Data!B120:AGQ120&lt;&gt;""))</f>
        <v>0</v>
      </c>
      <c r="DU105" s="2" cm="1">
        <f t="array" ref="DU105">SUMPRODUCT(--(Data!$B$147:$AGQ$147&lt;&gt;"")*(Data!B120:AGQ120&lt;&gt;""))</f>
        <v>0</v>
      </c>
      <c r="DV105" s="2" cm="1">
        <f t="array" ref="DV105">SUMPRODUCT(--(Data!$B$148:$AGQ$148&lt;&gt;"")*(Data!B120:AGQ120&lt;&gt;""))</f>
        <v>0</v>
      </c>
      <c r="DW105" s="2" cm="1">
        <f t="array" ref="DW105">SUMPRODUCT(--(Data!$B$149:$AGQ$149&lt;&gt;"")*(Data!B120:AGQ120&lt;&gt;""))</f>
        <v>0</v>
      </c>
      <c r="DX105" s="2" cm="1">
        <f t="array" ref="DX105">SUMPRODUCT(--(Data!$B$150:$AGQ$150&lt;&gt;"")*(Data!B120:AGQ120&lt;&gt;""))</f>
        <v>0</v>
      </c>
      <c r="DY105" s="2" cm="1">
        <f t="array" ref="DY105">SUMPRODUCT(--(Data!$B$151:$AGQ$151&lt;&gt;"")*(Data!B120:AGQ120&lt;&gt;""))</f>
        <v>0</v>
      </c>
      <c r="DZ105" s="2" cm="1">
        <f t="array" ref="DZ105">SUMPRODUCT(--(Data!$B$152:$AGQ$152&lt;&gt;"")*(Data!B120:AGQ120&lt;&gt;""))</f>
        <v>0</v>
      </c>
      <c r="EA105" s="2" cm="1">
        <f t="array" ref="EA105">SUMPRODUCT(--(Data!$B$153:$AGQ$153&lt;&gt;"")*(Data!B120:AGQ120&lt;&gt;""))</f>
        <v>0</v>
      </c>
      <c r="EB105" s="2" cm="1">
        <f t="array" ref="EB105">SUMPRODUCT(--(Data!$B$154:$AGQ$154&lt;&gt;"")*(Data!B120:AGQ120&lt;&gt;""))</f>
        <v>0</v>
      </c>
      <c r="EC105" s="2" cm="1">
        <f t="array" ref="EC105">SUMPRODUCT(--(Data!$B$155:$AGQ$155&lt;&gt;"")*(Data!B120:AGQ120&lt;&gt;""))</f>
        <v>0</v>
      </c>
      <c r="ED105" s="2" cm="1">
        <f t="array" ref="ED105">SUMPRODUCT(--(Data!$B$156:$AGQ$156&lt;&gt;"")*(Data!B120:AGQ120&lt;&gt;""))</f>
        <v>0</v>
      </c>
      <c r="EE105" s="2" cm="1">
        <f t="array" ref="EE105">SUMPRODUCT(--(Data!$B$157:$AGQ$157&lt;&gt;"")*(Data!B120:AGQ120&lt;&gt;""))</f>
        <v>0</v>
      </c>
      <c r="EF105" s="2" cm="1">
        <f t="array" ref="EF105">SUMPRODUCT(--(Data!$B$158:$AGQ$158&lt;&gt;"")*(Data!B120:AGQ120&lt;&gt;""))</f>
        <v>0</v>
      </c>
      <c r="EG105" s="2" cm="1">
        <f t="array" ref="EG105">SUMPRODUCT(--(Data!$B$159:$AGQ$159&lt;&gt;"")*(Data!B120:AGQ120&lt;&gt;""))</f>
        <v>0</v>
      </c>
      <c r="EH105" s="2" cm="1">
        <f t="array" ref="EH105">SUMPRODUCT(--(Data!$B$160:$AGQ$160&lt;&gt;"")*(Data!B120:AGQ120&lt;&gt;""))</f>
        <v>0</v>
      </c>
      <c r="EI105" s="2" cm="1">
        <f t="array" ref="EI105">SUMPRODUCT(--(Data!$B$161:$AGQ$161&lt;&gt;"")*(Data!B120:AGQ120&lt;&gt;""))</f>
        <v>0</v>
      </c>
      <c r="EJ105" s="2" cm="1">
        <f t="array" ref="EJ105">SUMPRODUCT(--(Data!$B$162:$AGQ$162&lt;&gt;"")*(Data!B120:AGQ120&lt;&gt;""))</f>
        <v>0</v>
      </c>
      <c r="EK105" s="2" cm="1">
        <f t="array" ref="EK105">SUMPRODUCT(--(Data!$B$163:$AGQ$163&lt;&gt;"")*(Data!B120:AGQ120&lt;&gt;""))</f>
        <v>0</v>
      </c>
      <c r="EL105" s="2" cm="1">
        <f t="array" ref="EL105">SUMPRODUCT(--(Data!$B$164:$AGQ$164&lt;&gt;"")*(Data!B120:AGQ120&lt;&gt;""))</f>
        <v>0</v>
      </c>
      <c r="EM105" s="2" cm="1">
        <f t="array" ref="EM105">SUMPRODUCT(--(Data!$B$165:$AGQ$165&lt;&gt;"")*(Data!B120:AGQ120&lt;&gt;""))</f>
        <v>0</v>
      </c>
      <c r="EN105" s="2" cm="1">
        <f t="array" ref="EN105">SUMPRODUCT(--(Data!$B$166:$AGQ$166&lt;&gt;"")*(Data!B120:AGQ120&lt;&gt;""))</f>
        <v>0</v>
      </c>
      <c r="EU105" s="2" t="str">
        <f t="shared" si="4"/>
        <v>RDS-SLAM</v>
      </c>
      <c r="EV105" s="2">
        <f t="shared" si="5"/>
        <v>8</v>
      </c>
    </row>
    <row r="106" spans="1:152" x14ac:dyDescent="0.25">
      <c r="A106" s="1" t="str">
        <f>Data!A121</f>
        <v>ReFusion</v>
      </c>
      <c r="B106" s="12" t="s">
        <v>609</v>
      </c>
      <c r="C106" s="2" cm="1">
        <f t="array" ref="C106">SUMPRODUCT(--(Data!$B$25:$AGQ$25&lt;&gt;"")*(Data!B121:AGQ121&lt;&gt;""))</f>
        <v>0</v>
      </c>
      <c r="D106" s="2" cm="1">
        <f t="array" ref="D106">SUMPRODUCT(--(Data!$B$26:$AGQ$26&lt;&gt;"")*(Data!B121:AGQ121&lt;&gt;""))</f>
        <v>0</v>
      </c>
      <c r="E106" s="2" cm="1">
        <f t="array" ref="E106">SUMPRODUCT(--(Data!$B$27:$AGQ$27&lt;&gt;"")*(Data!B121:AGQ121&lt;&gt;""))</f>
        <v>0</v>
      </c>
      <c r="F106" s="2" cm="1">
        <f t="array" ref="F106">SUMPRODUCT(--(Data!$B$28:$AGQ$28&lt;&gt;"")*(Data!B121:AGQ121&lt;&gt;""))</f>
        <v>0</v>
      </c>
      <c r="G106" s="2" cm="1">
        <f t="array" ref="G106">SUMPRODUCT(--(Data!$B$29:$AGQ$29&lt;&gt;"")*(Data!B121:AGQ121&lt;&gt;""))</f>
        <v>0</v>
      </c>
      <c r="H106" s="2" cm="1">
        <f t="array" ref="H106">SUMPRODUCT(--(Data!$B$30:$AGQ$30&lt;&gt;"")*(Data!B121:AGQ121&lt;&gt;""))</f>
        <v>0</v>
      </c>
      <c r="I106" s="2" cm="1">
        <f t="array" ref="I106">SUMPRODUCT(--(Data!$B$31:$AGQ$31&lt;&gt;"")*(Data!B121:AGQ121&lt;&gt;""))</f>
        <v>0</v>
      </c>
      <c r="J106" s="2" cm="1">
        <f t="array" ref="J106">SUMPRODUCT(--(Data!$B$32:$AGQ$32&lt;&gt;"")*(Data!B121:AGQ121&lt;&gt;""))</f>
        <v>0</v>
      </c>
      <c r="K106" s="2" cm="1">
        <f t="array" ref="K106">SUMPRODUCT(--(Data!$B$33:$AGQ$33&lt;&gt;"")*(Data!B121:AGQ121&lt;&gt;""))</f>
        <v>0</v>
      </c>
      <c r="L106" s="2" cm="1">
        <f t="array" ref="L106">SUMPRODUCT(--(Data!$B$34:$AGQ$34&lt;&gt;"")*(Data!B121:AGQ121&lt;&gt;""))</f>
        <v>0</v>
      </c>
      <c r="M106" s="2" cm="1">
        <f t="array" ref="M106">SUMPRODUCT(--(Data!$B$35:$AGQ$35&lt;&gt;"")*(Data!B121:AGQ121&lt;&gt;""))</f>
        <v>36</v>
      </c>
      <c r="N106" s="2" cm="1">
        <f t="array" ref="N106">SUMPRODUCT(--(Data!$B$36:$AGQ$36&lt;&gt;"")*(Data!B121:AGQ121&lt;&gt;""))</f>
        <v>0</v>
      </c>
      <c r="O106" s="2" cm="1">
        <f t="array" ref="O106">SUMPRODUCT(--(Data!$B$37:$AGQ$37&lt;&gt;"")*(Data!B121:AGQ121&lt;&gt;""))</f>
        <v>0</v>
      </c>
      <c r="P106" s="2" cm="1">
        <f t="array" ref="P106">SUMPRODUCT(--(Data!$B$38:$AGQ$38&lt;&gt;"")*(Data!B121:AGQ121&lt;&gt;""))</f>
        <v>0</v>
      </c>
      <c r="Q106" s="2" cm="1">
        <f t="array" ref="Q106">SUMPRODUCT(--(Data!$B$39:$AGQ$39&lt;&gt;"")*(Data!B121:AGQ121&lt;&gt;""))</f>
        <v>30</v>
      </c>
      <c r="R106" s="2" cm="1">
        <f t="array" ref="R106">SUMPRODUCT(--(Data!$B$40:$AGQ$40&lt;&gt;"")*(Data!B121:AGQ121&lt;&gt;""))</f>
        <v>0</v>
      </c>
      <c r="S106" s="2" cm="1">
        <f t="array" ref="S106">SUMPRODUCT(--(Data!$B$41:$AGQ$41&lt;&gt;"")*(Data!B121:AGQ121&lt;&gt;""))</f>
        <v>0</v>
      </c>
      <c r="T106" s="2" cm="1">
        <f t="array" ref="T106">SUMPRODUCT(--(Data!$B$42:$AGQ$42&lt;&gt;"")*(Data!B121:AGQ121&lt;&gt;""))</f>
        <v>0</v>
      </c>
      <c r="U106" s="2" cm="1">
        <f t="array" ref="U106">SUMPRODUCT(--(Data!$B$43:$AGQ$43&lt;&gt;"")*(Data!B121:AGQ121&lt;&gt;""))</f>
        <v>0</v>
      </c>
      <c r="V106" s="2" cm="1">
        <f t="array" ref="V106">SUMPRODUCT(--(Data!$B$44:$AGQ$44&lt;&gt;"")*(Data!B121:AGQ121&lt;&gt;""))</f>
        <v>0</v>
      </c>
      <c r="W106" s="2" cm="1">
        <f t="array" ref="W106">SUMPRODUCT(--(Data!$B$45:$AGQ$45&lt;&gt;"")*(Data!B121:AGQ121&lt;&gt;""))</f>
        <v>0</v>
      </c>
      <c r="X106" s="2" cm="1">
        <f t="array" ref="X106">SUMPRODUCT(--(Data!$B$46:$AGQ$46&lt;&gt;"")*(Data!B121:AGQ121&lt;&gt;""))</f>
        <v>0</v>
      </c>
      <c r="Y106" s="2" cm="1">
        <f t="array" ref="Y106">SUMPRODUCT(--(Data!$B$47:$AGQ$47&lt;&gt;"")*(Data!B121:AGQ121&lt;&gt;""))</f>
        <v>0</v>
      </c>
      <c r="Z106" s="2" cm="1">
        <f t="array" ref="Z106">SUMPRODUCT(--(Data!$B$48:$AGQ$48&lt;&gt;"")*(Data!B121:AGQ121&lt;&gt;""))</f>
        <v>0</v>
      </c>
      <c r="AA106" s="2" cm="1">
        <f t="array" ref="AA106">SUMPRODUCT(--(Data!$B$49:$AGQ$49&lt;&gt;"")*(Data!B121:AGQ121&lt;&gt;""))</f>
        <v>0</v>
      </c>
      <c r="AB106" s="2" cm="1">
        <f t="array" ref="AB106">SUMPRODUCT(--(Data!$B$50:$AGQ$50&lt;&gt;"")*(Data!B121:AGQ121&lt;&gt;""))</f>
        <v>0</v>
      </c>
      <c r="AC106" s="2" cm="1">
        <f t="array" ref="AC106">SUMPRODUCT(--(Data!$B$51:$AGQ$51&lt;&gt;"")*(Data!B121:AGQ121&lt;&gt;""))</f>
        <v>0</v>
      </c>
      <c r="AD106" s="2" cm="1">
        <f t="array" ref="AD106">SUMPRODUCT(--(Data!$B$52:$AGQ$52&lt;&gt;"")*(Data!B121:AGQ121&lt;&gt;""))</f>
        <v>0</v>
      </c>
      <c r="AE106" s="2" cm="1">
        <f t="array" ref="AE106">SUMPRODUCT(--(Data!$B$53:$AGQ$53&lt;&gt;"")*(Data!B121:AGQ121&lt;&gt;""))</f>
        <v>0</v>
      </c>
      <c r="AF106" s="2" cm="1">
        <f t="array" ref="AF106">SUMPRODUCT(--(Data!$B$54:$AGQ$54&lt;&gt;"")*(Data!B121:AGQ121&lt;&gt;""))</f>
        <v>0</v>
      </c>
      <c r="AG106" s="2" cm="1">
        <f t="array" ref="AG106">SUMPRODUCT(--(Data!$B$55:$AGQ$55&lt;&gt;"")*(Data!B121:AGQ121&lt;&gt;""))</f>
        <v>0</v>
      </c>
      <c r="AH106" s="2" cm="1">
        <f t="array" ref="AH106">SUMPRODUCT(--(Data!$B$56:$AGQ$56&lt;&gt;"")*(Data!B121:AGQ121&lt;&gt;""))</f>
        <v>0</v>
      </c>
      <c r="AI106" s="2" cm="1">
        <f t="array" ref="AI106">SUMPRODUCT(--(Data!$B$57:$AGQ$57&lt;&gt;"")*(Data!B121:AGQ121&lt;&gt;""))</f>
        <v>0</v>
      </c>
      <c r="AJ106" s="2" cm="1">
        <f t="array" ref="AJ106">SUMPRODUCT(--(Data!$B$58:$AGQ$58&lt;&gt;"")*(Data!B121:AGQ121&lt;&gt;""))</f>
        <v>0</v>
      </c>
      <c r="AK106" s="2" cm="1">
        <f t="array" ref="AK106">SUMPRODUCT(--(Data!$B$59:$AGQ$59&lt;&gt;"")*(Data!B121:AGQ121&lt;&gt;""))</f>
        <v>0</v>
      </c>
      <c r="AL106" s="2" cm="1">
        <f t="array" ref="AL106">SUMPRODUCT(--(Data!$B$60:$AGQ$60&lt;&gt;"")*(Data!B121:AGQ121&lt;&gt;""))</f>
        <v>0</v>
      </c>
      <c r="AM106" s="2" cm="1">
        <f t="array" ref="AM106">SUMPRODUCT(--(Data!$B$61:$AGQ$61&lt;&gt;"")*(Data!B121:AGQ121&lt;&gt;""))</f>
        <v>0</v>
      </c>
      <c r="AN106" s="2" cm="1">
        <f t="array" ref="AN106">SUMPRODUCT(--(Data!$B$62:$AGQ$62&lt;&gt;"")*(Data!B121:AGQ121&lt;&gt;""))</f>
        <v>0</v>
      </c>
      <c r="AO106" s="2" cm="1">
        <f t="array" ref="AO106">SUMPRODUCT(--(Data!$B$63:$AGQ$63&lt;&gt;"")*(Data!B121:AGQ121&lt;&gt;""))</f>
        <v>0</v>
      </c>
      <c r="AP106" s="2" cm="1">
        <f t="array" ref="AP106">SUMPRODUCT(--(Data!$B$64:$AGQ$64&lt;&gt;"")*(Data!B121:AGQ121&lt;&gt;""))</f>
        <v>0</v>
      </c>
      <c r="AQ106" s="2" cm="1">
        <f t="array" ref="AQ106">SUMPRODUCT(--(Data!$B$65:$AGQ$65&lt;&gt;"")*(Data!B121:AGQ121&lt;&gt;""))</f>
        <v>0</v>
      </c>
      <c r="AR106" s="2" cm="1">
        <f t="array" ref="AR106">SUMPRODUCT(--(Data!$B$66:$AGQ$66&lt;&gt;"")*(Data!B121:AGQ121&lt;&gt;""))</f>
        <v>0</v>
      </c>
      <c r="AS106" s="2" cm="1">
        <f t="array" ref="AS106">SUMPRODUCT(--(Data!$B$67:$AGQ$67&lt;&gt;"")*(Data!B121:AGQ121&lt;&gt;""))</f>
        <v>0</v>
      </c>
      <c r="AT106" s="2" cm="1">
        <f t="array" ref="AT106">SUMPRODUCT(--(Data!$B$68:$AGQ$68&lt;&gt;"")*(Data!B121:AGQ121&lt;&gt;""))</f>
        <v>0</v>
      </c>
      <c r="AU106" s="2" cm="1">
        <f t="array" ref="AU106">SUMPRODUCT(--(Data!$B$69:$AGQ$69&lt;&gt;"")*(Data!B121:AGQ121&lt;&gt;""))</f>
        <v>0</v>
      </c>
      <c r="AV106" s="2" cm="1">
        <f t="array" ref="AV106">SUMPRODUCT(--(Data!$B$70:$AGQ$70&lt;&gt;"")*(Data!B121:AGQ121&lt;&gt;""))</f>
        <v>0</v>
      </c>
      <c r="AW106" s="2" cm="1">
        <f t="array" ref="AW106">SUMPRODUCT(--(Data!$B$71:$AGQ$71&lt;&gt;"")*(Data!B121:AGQ121&lt;&gt;""))</f>
        <v>0</v>
      </c>
      <c r="AX106" s="2" cm="1">
        <f t="array" ref="AX106">SUMPRODUCT(--(Data!$B$72:$AGQ$72&lt;&gt;"")*(Data!B121:AGQ121&lt;&gt;""))</f>
        <v>0</v>
      </c>
      <c r="AY106" s="2" cm="1">
        <f t="array" ref="AY106">SUMPRODUCT(--(Data!$B$73:$AGQ$73&lt;&gt;"")*(Data!B121:AGQ121&lt;&gt;""))</f>
        <v>0</v>
      </c>
      <c r="AZ106" s="2" cm="1">
        <f t="array" ref="AZ106">SUMPRODUCT(--(Data!$B$74:$AGQ$74&lt;&gt;"")*(Data!B121:AGQ121&lt;&gt;""))</f>
        <v>0</v>
      </c>
      <c r="BA106" s="2" cm="1">
        <f t="array" ref="BA106">SUMPRODUCT(--(Data!$B$75:$AGQ$75&lt;&gt;"")*(Data!B121:AGQ121&lt;&gt;""))</f>
        <v>0</v>
      </c>
      <c r="BB106" s="2" cm="1">
        <f t="array" ref="BB106">SUMPRODUCT(--(Data!$B$76:$AGQ$76&lt;&gt;"")*(Data!B121:AGQ121&lt;&gt;""))</f>
        <v>0</v>
      </c>
      <c r="BC106" s="2" cm="1">
        <f t="array" ref="BC106">SUMPRODUCT(--(Data!$B$77:$AGQ$77&lt;&gt;"")*(Data!B121:AGQ121&lt;&gt;""))</f>
        <v>0</v>
      </c>
      <c r="BD106" s="2" cm="1">
        <f t="array" ref="BD106">SUMPRODUCT(--(Data!$B$78:$AGQ$78&lt;&gt;"")*(Data!B121:AGQ121&lt;&gt;""))</f>
        <v>0</v>
      </c>
      <c r="BE106" s="2" cm="1">
        <f t="array" ref="BE106">SUMPRODUCT(--(Data!$B$79:$AGQ$79&lt;&gt;"")*(Data!B121:AGQ121&lt;&gt;""))</f>
        <v>0</v>
      </c>
      <c r="BF106" s="2" cm="1">
        <f t="array" ref="BF106">SUMPRODUCT(--(Data!$B$80:$AGQ$80&lt;&gt;"")*(Data!B121:AGQ121&lt;&gt;""))</f>
        <v>0</v>
      </c>
      <c r="BG106" s="2" cm="1">
        <f t="array" ref="BG106">SUMPRODUCT(--(Data!$B$81:$AGQ$81&lt;&gt;"")*(Data!B121:AGQ121&lt;&gt;""))</f>
        <v>0</v>
      </c>
      <c r="BH106" s="2" cm="1">
        <f t="array" ref="BH106">SUMPRODUCT(--(Data!$B$82:$AGQ$82&lt;&gt;"")*(Data!B121:AGQ121&lt;&gt;""))</f>
        <v>0</v>
      </c>
      <c r="BI106" s="2" cm="1">
        <f t="array" ref="BI106">SUMPRODUCT(--(Data!$B$83:$AGQ$83&lt;&gt;"")*(Data!B121:AGQ121&lt;&gt;""))</f>
        <v>0</v>
      </c>
      <c r="BJ106" s="2" cm="1">
        <f t="array" ref="BJ106">SUMPRODUCT(--(Data!$B$84:$AGQ$84&lt;&gt;"")*(Data!B121:AGQ121&lt;&gt;""))</f>
        <v>0</v>
      </c>
      <c r="BK106" s="2" cm="1">
        <f t="array" ref="BK106">SUMPRODUCT(--(Data!$B$85:$AGQ$85&lt;&gt;"")*(Data!B121:AGQ121&lt;&gt;""))</f>
        <v>0</v>
      </c>
      <c r="BL106" s="2" cm="1">
        <f t="array" ref="BL106">SUMPRODUCT(--(Data!$B$86:$AGQ$86&lt;&gt;"")*(Data!B121:AGQ121&lt;&gt;""))</f>
        <v>0</v>
      </c>
      <c r="BM106" s="2" cm="1">
        <f t="array" ref="BM106">SUMPRODUCT(--(Data!$B$87:$AGQ$87&lt;&gt;"")*(Data!B121:AGQ121&lt;&gt;""))</f>
        <v>0</v>
      </c>
      <c r="BN106" s="2" cm="1">
        <f t="array" ref="BN106">SUMPRODUCT(--(Data!$B$88:$AGQ$88&lt;&gt;"")*(Data!B121:AGQ121&lt;&gt;""))</f>
        <v>0</v>
      </c>
      <c r="BO106" s="2" cm="1">
        <f t="array" ref="BO106">SUMPRODUCT(--(Data!$B$89:$AGQ$89&lt;&gt;"")*(Data!B121:AGQ121&lt;&gt;""))</f>
        <v>0</v>
      </c>
      <c r="BP106" s="2" cm="1">
        <f t="array" ref="BP106">SUMPRODUCT(--(Data!$B$90:$AGQ$90&lt;&gt;"")*(Data!B121:AGQ121&lt;&gt;""))</f>
        <v>0</v>
      </c>
      <c r="BQ106" s="2" cm="1">
        <f t="array" ref="BQ106">SUMPRODUCT(--(Data!$B$91:$AGQ$91&lt;&gt;"")*(Data!B121:AGQ121&lt;&gt;""))</f>
        <v>0</v>
      </c>
      <c r="BR106" s="2" cm="1">
        <f t="array" ref="BR106">SUMPRODUCT(--(Data!$B$92:$AGQ$92&lt;&gt;"")*(Data!B121:AGQ121&lt;&gt;""))</f>
        <v>0</v>
      </c>
      <c r="BS106" s="2" cm="1">
        <f t="array" ref="BS106">SUMPRODUCT(--(Data!$B$93:$AGQ$93&lt;&gt;"")*(Data!B121:AGQ121&lt;&gt;""))</f>
        <v>0</v>
      </c>
      <c r="BT106" s="2" cm="1">
        <f t="array" ref="BT106">SUMPRODUCT(--(Data!$B$94:$AGQ$94&lt;&gt;"")*(Data!B121:AGQ121&lt;&gt;""))</f>
        <v>0</v>
      </c>
      <c r="BU106" s="2" cm="1">
        <f t="array" ref="BU106">SUMPRODUCT(--(Data!$B$95:$AGQ$95&lt;&gt;"")*(Data!B121:AGQ121&lt;&gt;""))</f>
        <v>0</v>
      </c>
      <c r="BV106" s="2" cm="1">
        <f t="array" ref="BV106">SUMPRODUCT(--(Data!$B$96:$AGQ$96&lt;&gt;"")*(Data!B121:AGQ121&lt;&gt;""))</f>
        <v>0</v>
      </c>
      <c r="BW106" s="2" cm="1">
        <f t="array" ref="BW106">SUMPRODUCT(--(Data!$B$97:$AGQ$97&lt;&gt;"")*(Data!B121:AGQ121&lt;&gt;""))</f>
        <v>0</v>
      </c>
      <c r="BX106" s="2" cm="1">
        <f t="array" ref="BX106">SUMPRODUCT(--(Data!$B$98:$AGQ$98&lt;&gt;"")*(Data!B121:AGQ121&lt;&gt;""))</f>
        <v>0</v>
      </c>
      <c r="BY106" s="2" cm="1">
        <f t="array" ref="BY106">SUMPRODUCT(--(Data!$B$99:$AGQ$99&lt;&gt;"")*(Data!B121:AGQ121&lt;&gt;""))</f>
        <v>0</v>
      </c>
      <c r="BZ106" s="2" cm="1">
        <f t="array" ref="BZ106">SUMPRODUCT(--(Data!$B$100:$AGQ$100&lt;&gt;"")*(Data!B121:AGQ121&lt;&gt;""))</f>
        <v>0</v>
      </c>
      <c r="CA106" s="2" cm="1">
        <f t="array" ref="CA106">SUMPRODUCT(--(Data!$B$101:$AGQ$101&lt;&gt;"")*(Data!B121:AGQ121&lt;&gt;""))</f>
        <v>0</v>
      </c>
      <c r="CB106" s="2" cm="1">
        <f t="array" ref="CB106">SUMPRODUCT(--(Data!$B$102:$AGQ$102&lt;&gt;"")*(Data!B121:AGQ121&lt;&gt;""))</f>
        <v>0</v>
      </c>
      <c r="CC106" s="2" cm="1">
        <f t="array" ref="CC106">SUMPRODUCT(--(Data!$B$103:$AGQ$103&lt;&gt;"")*(Data!B121:AGQ121&lt;&gt;""))</f>
        <v>0</v>
      </c>
      <c r="CD106" s="2" cm="1">
        <f t="array" ref="CD106">SUMPRODUCT(--(Data!$B$104:$AGQ$104&lt;&gt;"")*(Data!B121:AGQ121&lt;&gt;""))</f>
        <v>0</v>
      </c>
      <c r="CE106" s="2" cm="1">
        <f t="array" ref="CE106">SUMPRODUCT(--(Data!$B$105:$AGQ$105&lt;&gt;"")*(Data!B121:AGQ121&lt;&gt;""))</f>
        <v>0</v>
      </c>
      <c r="CF106" s="2" cm="1">
        <f t="array" ref="CF106">SUMPRODUCT(--(Data!$B$106:$AGQ$106&lt;&gt;"")*(Data!B121:AGQ121&lt;&gt;""))</f>
        <v>0</v>
      </c>
      <c r="CG106" s="2" cm="1">
        <f t="array" ref="CG106">SUMPRODUCT(--(Data!$B$107:$AGQ$107&lt;&gt;"")*(Data!B121:AGQ121&lt;&gt;""))</f>
        <v>0</v>
      </c>
      <c r="CH106" s="2" cm="1">
        <f t="array" ref="CH106">SUMPRODUCT(--(Data!$B$108:$AGQ$108&lt;&gt;"")*(Data!B121:AGQ121&lt;&gt;""))</f>
        <v>0</v>
      </c>
      <c r="CI106" s="2" cm="1">
        <f t="array" ref="CI106">SUMPRODUCT(--(Data!$B$109:$AGQ$109&lt;&gt;"")*(Data!B121:AGQ121&lt;&gt;""))</f>
        <v>0</v>
      </c>
      <c r="CJ106" s="2" cm="1">
        <f t="array" ref="CJ106">SUMPRODUCT(--(Data!$B$110:$AGQ$110&lt;&gt;"")*(Data!B121:AGQ121&lt;&gt;""))</f>
        <v>0</v>
      </c>
      <c r="CK106" s="2" cm="1">
        <f t="array" ref="CK106">SUMPRODUCT(--(Data!$B$111:$AGQ$111&lt;&gt;"")*(Data!B121:AGQ121&lt;&gt;""))</f>
        <v>0</v>
      </c>
      <c r="CL106" s="2" cm="1">
        <f t="array" ref="CL106">SUMPRODUCT(--(Data!$B$112:$AGQ$112&lt;&gt;"")*(Data!B121:AGQ121&lt;&gt;""))</f>
        <v>0</v>
      </c>
      <c r="CM106" s="2" cm="1">
        <f t="array" ref="CM106">SUMPRODUCT(--(Data!$B$113:$AGQ$113&lt;&gt;"")*(Data!B121:AGQ121&lt;&gt;""))</f>
        <v>0</v>
      </c>
      <c r="CN106" s="2" cm="1">
        <f t="array" ref="CN106">SUMPRODUCT(--(Data!$B$114:$AGQ$114&lt;&gt;"")*(Data!B121:AGQ121&lt;&gt;""))</f>
        <v>36</v>
      </c>
      <c r="CO106" s="2" cm="1">
        <f t="array" ref="CO106">SUMPRODUCT(--(Data!$B$115:$AGQ$115&lt;&gt;"")*(Data!B121:AGQ121&lt;&gt;""))</f>
        <v>36</v>
      </c>
      <c r="CP106" s="2" cm="1">
        <f t="array" ref="CP106">SUMPRODUCT(--(Data!$B$116:$AGQ$116&lt;&gt;"")*(Data!B121:AGQ121&lt;&gt;""))</f>
        <v>36</v>
      </c>
      <c r="CQ106" s="2" cm="1">
        <f t="array" ref="CQ106">SUMPRODUCT(--(Data!$B$117:$AGQ$117&lt;&gt;"")*(Data!B121:AGQ121&lt;&gt;""))</f>
        <v>0</v>
      </c>
      <c r="CR106" s="2" cm="1">
        <f t="array" ref="CR106">SUMPRODUCT(--(Data!$B$118:$AGQ$118&lt;&gt;"")*(Data!B121:AGQ121&lt;&gt;""))</f>
        <v>0</v>
      </c>
      <c r="CS106" s="2" cm="1">
        <f t="array" ref="CS106">SUMPRODUCT(--(Data!$B$119:$AGQ$119&lt;&gt;"")*(Data!B121:AGQ121&lt;&gt;""))</f>
        <v>36</v>
      </c>
      <c r="CT106" s="2" cm="1">
        <f t="array" ref="CT106">SUMPRODUCT(--(Data!$B$120:$AGQ$120&lt;&gt;"")*(Data!B121:AGQ121&lt;&gt;""))</f>
        <v>36</v>
      </c>
      <c r="CU106" s="208"/>
      <c r="CV106" s="2" cm="1">
        <f t="array" ref="CV106">SUMPRODUCT(--(Data!$B$122:$AGQ$122&lt;&gt;"")*(Data!B121:AGQ121&lt;&gt;""))</f>
        <v>0</v>
      </c>
      <c r="CW106" s="2" cm="1">
        <f t="array" ref="CW106">SUMPRODUCT(--(Data!$B$123:$AGQ$123&lt;&gt;"")*(Data!B121:AGQ121&lt;&gt;""))</f>
        <v>0</v>
      </c>
      <c r="CX106" s="2" cm="1">
        <f t="array" ref="CX106">SUMPRODUCT(--(Data!$B$124:$AGQ$124&lt;&gt;"")*(Data!B121:AGQ121&lt;&gt;""))</f>
        <v>0</v>
      </c>
      <c r="CY106" s="2" cm="1">
        <f t="array" ref="CY106">SUMPRODUCT(--(Data!$B$125:$AGQ$125&lt;&gt;"")*(Data!B121:AGQ121&lt;&gt;""))</f>
        <v>0</v>
      </c>
      <c r="CZ106" s="2" cm="1">
        <f t="array" ref="CZ106">SUMPRODUCT(--(Data!$B$126:$AGQ$126&lt;&gt;"")*(Data!B121:AGQ121&lt;&gt;""))</f>
        <v>0</v>
      </c>
      <c r="DA106" s="2" cm="1">
        <f t="array" ref="DA106">SUMPRODUCT(--(Data!$B$127:$AGQ$127&lt;&gt;"")*(Data!B121:AGQ121&lt;&gt;""))</f>
        <v>0</v>
      </c>
      <c r="DB106" s="2" cm="1">
        <f t="array" ref="DB106">SUMPRODUCT(--(Data!$B$128:$AGQ$128&lt;&gt;"")*(Data!B121:AGQ121&lt;&gt;""))</f>
        <v>0</v>
      </c>
      <c r="DC106" s="2" cm="1">
        <f t="array" ref="DC106">SUMPRODUCT(--(Data!$B$129:$AGQ$129&lt;&gt;"")*(Data!B121:AGQ121&lt;&gt;""))</f>
        <v>0</v>
      </c>
      <c r="DD106" s="2" cm="1">
        <f t="array" ref="DD106">SUMPRODUCT(--(Data!$B$130:$AGQ$130&lt;&gt;"")*(Data!B121:AGQ121&lt;&gt;""))</f>
        <v>0</v>
      </c>
      <c r="DE106" s="2" cm="1">
        <f t="array" ref="DE106">SUMPRODUCT(--(Data!$B$131:$AGQ$131&lt;&gt;"")*(Data!B121:AGQ121&lt;&gt;""))</f>
        <v>0</v>
      </c>
      <c r="DF106" s="2" cm="1">
        <f t="array" ref="DF106">SUMPRODUCT(--(Data!$B$132:$AGQ$132&lt;&gt;"")*(Data!B121:AGQ121&lt;&gt;""))</f>
        <v>0</v>
      </c>
      <c r="DG106" s="2" cm="1">
        <f t="array" ref="DG106">SUMPRODUCT(--(Data!$B$133:$AGQ$133&lt;&gt;"")*(Data!B121:AGQ121&lt;&gt;""))</f>
        <v>0</v>
      </c>
      <c r="DH106" s="2" cm="1">
        <f t="array" ref="DH106">SUMPRODUCT(--(Data!$B$134:$AGQ$134&lt;&gt;"")*(Data!B121:AGQ121&lt;&gt;""))</f>
        <v>0</v>
      </c>
      <c r="DI106" s="2" cm="1">
        <f t="array" ref="DI106">SUMPRODUCT(--(Data!$B$135:$AGQ$135&lt;&gt;"")*(Data!B121:AGQ121&lt;&gt;""))</f>
        <v>0</v>
      </c>
      <c r="DJ106" s="2" cm="1">
        <f t="array" ref="DJ106">SUMPRODUCT(--(Data!$B$136:$AGQ$136&lt;&gt;"")*(Data!B121:AGQ121&lt;&gt;""))</f>
        <v>30</v>
      </c>
      <c r="DK106" s="2" cm="1">
        <f t="array" ref="DK106">SUMPRODUCT(--(Data!$B$137:$AGQ$137&lt;&gt;"")*(Data!B121:AGQ121&lt;&gt;""))</f>
        <v>0</v>
      </c>
      <c r="DL106" s="2" cm="1">
        <f t="array" ref="DL106">SUMPRODUCT(--(Data!$B$138:$AGQ$138&lt;&gt;"")*(Data!B121:AGQ121&lt;&gt;""))</f>
        <v>0</v>
      </c>
      <c r="DM106" s="2" cm="1">
        <f t="array" ref="DM106">SUMPRODUCT(--(Data!$B$139:$AGQ$139&lt;&gt;"")*(Data!B121:AGQ121&lt;&gt;""))</f>
        <v>0</v>
      </c>
      <c r="DN106" s="2" cm="1">
        <f t="array" ref="DN106">SUMPRODUCT(--(Data!$B$140:$AGQ$140&lt;&gt;"")*(Data!B121:AGQ121&lt;&gt;""))</f>
        <v>0</v>
      </c>
      <c r="DO106" s="2" cm="1">
        <f t="array" ref="DO106">SUMPRODUCT(--(Data!$B$141:$AGQ$141&lt;&gt;"")*(Data!B121:AGQ121&lt;&gt;""))</f>
        <v>0</v>
      </c>
      <c r="DP106" s="2" cm="1">
        <f t="array" ref="DP106">SUMPRODUCT(--(Data!$B$142:$AGQ$142&lt;&gt;"")*(Data!B121:AGQ121&lt;&gt;""))</f>
        <v>0</v>
      </c>
      <c r="DQ106" s="2" cm="1">
        <f t="array" ref="DQ106">SUMPRODUCT(--(Data!$B$143:$AGQ$143&lt;&gt;"")*(Data!B121:AGQ121&lt;&gt;""))</f>
        <v>6</v>
      </c>
      <c r="DR106" s="2" cm="1">
        <f t="array" ref="DR106">SUMPRODUCT(--(Data!$B$144:$AGQ$144&lt;&gt;"")*(Data!B121:AGQ121&lt;&gt;""))</f>
        <v>30</v>
      </c>
      <c r="DS106" s="2" cm="1">
        <f t="array" ref="DS106">SUMPRODUCT(--(Data!$B$145:$AGQ$145&lt;&gt;"")*(Data!B121:AGQ121&lt;&gt;""))</f>
        <v>0</v>
      </c>
      <c r="DT106" s="2" cm="1">
        <f t="array" ref="DT106">SUMPRODUCT(--(Data!$B$146:$AGQ$146&lt;&gt;"")*(Data!B121:AGQ121&lt;&gt;""))</f>
        <v>0</v>
      </c>
      <c r="DU106" s="2" cm="1">
        <f t="array" ref="DU106">SUMPRODUCT(--(Data!$B$147:$AGQ$147&lt;&gt;"")*(Data!B121:AGQ121&lt;&gt;""))</f>
        <v>0</v>
      </c>
      <c r="DV106" s="2" cm="1">
        <f t="array" ref="DV106">SUMPRODUCT(--(Data!$B$148:$AGQ$148&lt;&gt;"")*(Data!B121:AGQ121&lt;&gt;""))</f>
        <v>0</v>
      </c>
      <c r="DW106" s="2" cm="1">
        <f t="array" ref="DW106">SUMPRODUCT(--(Data!$B$149:$AGQ$149&lt;&gt;"")*(Data!B121:AGQ121&lt;&gt;""))</f>
        <v>0</v>
      </c>
      <c r="DX106" s="2" cm="1">
        <f t="array" ref="DX106">SUMPRODUCT(--(Data!$B$150:$AGQ$150&lt;&gt;"")*(Data!B121:AGQ121&lt;&gt;""))</f>
        <v>0</v>
      </c>
      <c r="DY106" s="2" cm="1">
        <f t="array" ref="DY106">SUMPRODUCT(--(Data!$B$151:$AGQ$151&lt;&gt;"")*(Data!B121:AGQ121&lt;&gt;""))</f>
        <v>0</v>
      </c>
      <c r="DZ106" s="2" cm="1">
        <f t="array" ref="DZ106">SUMPRODUCT(--(Data!$B$152:$AGQ$152&lt;&gt;"")*(Data!B121:AGQ121&lt;&gt;""))</f>
        <v>0</v>
      </c>
      <c r="EA106" s="2" cm="1">
        <f t="array" ref="EA106">SUMPRODUCT(--(Data!$B$153:$AGQ$153&lt;&gt;"")*(Data!B121:AGQ121&lt;&gt;""))</f>
        <v>0</v>
      </c>
      <c r="EB106" s="2" cm="1">
        <f t="array" ref="EB106">SUMPRODUCT(--(Data!$B$154:$AGQ$154&lt;&gt;"")*(Data!B121:AGQ121&lt;&gt;""))</f>
        <v>0</v>
      </c>
      <c r="EC106" s="2" cm="1">
        <f t="array" ref="EC106">SUMPRODUCT(--(Data!$B$155:$AGQ$155&lt;&gt;"")*(Data!B121:AGQ121&lt;&gt;""))</f>
        <v>0</v>
      </c>
      <c r="ED106" s="2" cm="1">
        <f t="array" ref="ED106">SUMPRODUCT(--(Data!$B$156:$AGQ$156&lt;&gt;"")*(Data!B121:AGQ121&lt;&gt;""))</f>
        <v>0</v>
      </c>
      <c r="EE106" s="2" cm="1">
        <f t="array" ref="EE106">SUMPRODUCT(--(Data!$B$157:$AGQ$157&lt;&gt;"")*(Data!B121:AGQ121&lt;&gt;""))</f>
        <v>0</v>
      </c>
      <c r="EF106" s="2" cm="1">
        <f t="array" ref="EF106">SUMPRODUCT(--(Data!$B$158:$AGQ$158&lt;&gt;"")*(Data!B121:AGQ121&lt;&gt;""))</f>
        <v>0</v>
      </c>
      <c r="EG106" s="2" cm="1">
        <f t="array" ref="EG106">SUMPRODUCT(--(Data!$B$159:$AGQ$159&lt;&gt;"")*(Data!B121:AGQ121&lt;&gt;""))</f>
        <v>0</v>
      </c>
      <c r="EH106" s="2" cm="1">
        <f t="array" ref="EH106">SUMPRODUCT(--(Data!$B$160:$AGQ$160&lt;&gt;"")*(Data!B121:AGQ121&lt;&gt;""))</f>
        <v>0</v>
      </c>
      <c r="EI106" s="2" cm="1">
        <f t="array" ref="EI106">SUMPRODUCT(--(Data!$B$161:$AGQ$161&lt;&gt;"")*(Data!B121:AGQ121&lt;&gt;""))</f>
        <v>0</v>
      </c>
      <c r="EJ106" s="2" cm="1">
        <f t="array" ref="EJ106">SUMPRODUCT(--(Data!$B$162:$AGQ$162&lt;&gt;"")*(Data!B121:AGQ121&lt;&gt;""))</f>
        <v>0</v>
      </c>
      <c r="EK106" s="2" cm="1">
        <f t="array" ref="EK106">SUMPRODUCT(--(Data!$B$163:$AGQ$163&lt;&gt;"")*(Data!B121:AGQ121&lt;&gt;""))</f>
        <v>0</v>
      </c>
      <c r="EL106" s="2" cm="1">
        <f t="array" ref="EL106">SUMPRODUCT(--(Data!$B$164:$AGQ$164&lt;&gt;"")*(Data!B121:AGQ121&lt;&gt;""))</f>
        <v>0</v>
      </c>
      <c r="EM106" s="2" cm="1">
        <f t="array" ref="EM106">SUMPRODUCT(--(Data!$B$165:$AGQ$165&lt;&gt;"")*(Data!B121:AGQ121&lt;&gt;""))</f>
        <v>0</v>
      </c>
      <c r="EN106" s="2" cm="1">
        <f t="array" ref="EN106">SUMPRODUCT(--(Data!$B$166:$AGQ$166&lt;&gt;"")*(Data!B121:AGQ121&lt;&gt;""))</f>
        <v>0</v>
      </c>
      <c r="EU106" s="2" t="str">
        <f t="shared" si="4"/>
        <v>LC-CRF SLAM</v>
      </c>
      <c r="EV106" s="2">
        <f t="shared" si="5"/>
        <v>8</v>
      </c>
    </row>
    <row r="107" spans="1:152" x14ac:dyDescent="0.25">
      <c r="A107" s="1" t="str">
        <f>Data!A122</f>
        <v>LIO-SAM LC</v>
      </c>
      <c r="B107" s="12" t="s">
        <v>615</v>
      </c>
      <c r="C107" s="2" cm="1">
        <f t="array" ref="C107">SUMPRODUCT(--(Data!$B$25:$AGQ$25&lt;&gt;"")*(Data!B122:AGQ122&lt;&gt;""))</f>
        <v>0</v>
      </c>
      <c r="D107" s="2" cm="1">
        <f t="array" ref="D107">SUMPRODUCT(--(Data!$B$26:$AGQ$26&lt;&gt;"")*(Data!B122:AGQ122&lt;&gt;""))</f>
        <v>0</v>
      </c>
      <c r="E107" s="2" cm="1">
        <f t="array" ref="E107">SUMPRODUCT(--(Data!$B$27:$AGQ$27&lt;&gt;"")*(Data!B122:AGQ122&lt;&gt;""))</f>
        <v>0</v>
      </c>
      <c r="F107" s="2" cm="1">
        <f t="array" ref="F107">SUMPRODUCT(--(Data!$B$28:$AGQ$28&lt;&gt;"")*(Data!B122:AGQ122&lt;&gt;""))</f>
        <v>0</v>
      </c>
      <c r="G107" s="2" cm="1">
        <f t="array" ref="G107">SUMPRODUCT(--(Data!$B$29:$AGQ$29&lt;&gt;"")*(Data!B122:AGQ122&lt;&gt;""))</f>
        <v>0</v>
      </c>
      <c r="H107" s="2" cm="1">
        <f t="array" ref="H107">SUMPRODUCT(--(Data!$B$30:$AGQ$30&lt;&gt;"")*(Data!B122:AGQ122&lt;&gt;""))</f>
        <v>0</v>
      </c>
      <c r="I107" s="2" cm="1">
        <f t="array" ref="I107">SUMPRODUCT(--(Data!$B$31:$AGQ$31&lt;&gt;"")*(Data!B122:AGQ122&lt;&gt;""))</f>
        <v>0</v>
      </c>
      <c r="J107" s="2" cm="1">
        <f t="array" ref="J107">SUMPRODUCT(--(Data!$B$32:$AGQ$32&lt;&gt;"")*(Data!B122:AGQ122&lt;&gt;""))</f>
        <v>0</v>
      </c>
      <c r="K107" s="2" cm="1">
        <f t="array" ref="K107">SUMPRODUCT(--(Data!$B$33:$AGQ$33&lt;&gt;"")*(Data!B122:AGQ122&lt;&gt;""))</f>
        <v>0</v>
      </c>
      <c r="L107" s="2" cm="1">
        <f t="array" ref="L107">SUMPRODUCT(--(Data!$B$34:$AGQ$34&lt;&gt;"")*(Data!B122:AGQ122&lt;&gt;""))</f>
        <v>0</v>
      </c>
      <c r="M107" s="2" cm="1">
        <f t="array" ref="M107">SUMPRODUCT(--(Data!$B$35:$AGQ$35&lt;&gt;"")*(Data!B122:AGQ122&lt;&gt;""))</f>
        <v>0</v>
      </c>
      <c r="N107" s="2" cm="1">
        <f t="array" ref="N107">SUMPRODUCT(--(Data!$B$36:$AGQ$36&lt;&gt;"")*(Data!B122:AGQ122&lt;&gt;""))</f>
        <v>0</v>
      </c>
      <c r="O107" s="2" cm="1">
        <f t="array" ref="O107">SUMPRODUCT(--(Data!$B$37:$AGQ$37&lt;&gt;"")*(Data!B122:AGQ122&lt;&gt;""))</f>
        <v>0</v>
      </c>
      <c r="P107" s="2" cm="1">
        <f t="array" ref="P107">SUMPRODUCT(--(Data!$B$38:$AGQ$38&lt;&gt;"")*(Data!B122:AGQ122&lt;&gt;""))</f>
        <v>0</v>
      </c>
      <c r="Q107" s="2" cm="1">
        <f t="array" ref="Q107">SUMPRODUCT(--(Data!$B$39:$AGQ$39&lt;&gt;"")*(Data!B122:AGQ122&lt;&gt;""))</f>
        <v>0</v>
      </c>
      <c r="R107" s="2" cm="1">
        <f t="array" ref="R107">SUMPRODUCT(--(Data!$B$40:$AGQ$40&lt;&gt;"")*(Data!B122:AGQ122&lt;&gt;""))</f>
        <v>0</v>
      </c>
      <c r="S107" s="2" cm="1">
        <f t="array" ref="S107">SUMPRODUCT(--(Data!$B$41:$AGQ$41&lt;&gt;"")*(Data!B122:AGQ122&lt;&gt;""))</f>
        <v>0</v>
      </c>
      <c r="T107" s="2" cm="1">
        <f t="array" ref="T107">SUMPRODUCT(--(Data!$B$42:$AGQ$42&lt;&gt;"")*(Data!B122:AGQ122&lt;&gt;""))</f>
        <v>8</v>
      </c>
      <c r="U107" s="2" cm="1">
        <f t="array" ref="U107">SUMPRODUCT(--(Data!$B$43:$AGQ$43&lt;&gt;"")*(Data!B122:AGQ122&lt;&gt;""))</f>
        <v>8</v>
      </c>
      <c r="V107" s="2" cm="1">
        <f t="array" ref="V107">SUMPRODUCT(--(Data!$B$44:$AGQ$44&lt;&gt;"")*(Data!B122:AGQ122&lt;&gt;""))</f>
        <v>0</v>
      </c>
      <c r="W107" s="2" cm="1">
        <f t="array" ref="W107">SUMPRODUCT(--(Data!$B$45:$AGQ$45&lt;&gt;"")*(Data!B122:AGQ122&lt;&gt;""))</f>
        <v>0</v>
      </c>
      <c r="X107" s="2" cm="1">
        <f t="array" ref="X107">SUMPRODUCT(--(Data!$B$46:$AGQ$46&lt;&gt;"")*(Data!B122:AGQ122&lt;&gt;""))</f>
        <v>0</v>
      </c>
      <c r="Y107" s="2" cm="1">
        <f t="array" ref="Y107">SUMPRODUCT(--(Data!$B$47:$AGQ$47&lt;&gt;"")*(Data!B122:AGQ122&lt;&gt;""))</f>
        <v>0</v>
      </c>
      <c r="Z107" s="2" cm="1">
        <f t="array" ref="Z107">SUMPRODUCT(--(Data!$B$48:$AGQ$48&lt;&gt;"")*(Data!B122:AGQ122&lt;&gt;""))</f>
        <v>0</v>
      </c>
      <c r="AA107" s="2" cm="1">
        <f t="array" ref="AA107">SUMPRODUCT(--(Data!$B$49:$AGQ$49&lt;&gt;"")*(Data!B122:AGQ122&lt;&gt;""))</f>
        <v>0</v>
      </c>
      <c r="AB107" s="2" cm="1">
        <f t="array" ref="AB107">SUMPRODUCT(--(Data!$B$50:$AGQ$50&lt;&gt;"")*(Data!B122:AGQ122&lt;&gt;""))</f>
        <v>0</v>
      </c>
      <c r="AC107" s="2" cm="1">
        <f t="array" ref="AC107">SUMPRODUCT(--(Data!$B$51:$AGQ$51&lt;&gt;"")*(Data!B122:AGQ122&lt;&gt;""))</f>
        <v>0</v>
      </c>
      <c r="AD107" s="2" cm="1">
        <f t="array" ref="AD107">SUMPRODUCT(--(Data!$B$52:$AGQ$52&lt;&gt;"")*(Data!B122:AGQ122&lt;&gt;""))</f>
        <v>0</v>
      </c>
      <c r="AE107" s="2" cm="1">
        <f t="array" ref="AE107">SUMPRODUCT(--(Data!$B$53:$AGQ$53&lt;&gt;"")*(Data!B122:AGQ122&lt;&gt;""))</f>
        <v>0</v>
      </c>
      <c r="AF107" s="2" cm="1">
        <f t="array" ref="AF107">SUMPRODUCT(--(Data!$B$54:$AGQ$54&lt;&gt;"")*(Data!B122:AGQ122&lt;&gt;""))</f>
        <v>0</v>
      </c>
      <c r="AG107" s="2" cm="1">
        <f t="array" ref="AG107">SUMPRODUCT(--(Data!$B$55:$AGQ$55&lt;&gt;"")*(Data!B122:AGQ122&lt;&gt;""))</f>
        <v>0</v>
      </c>
      <c r="AH107" s="2" cm="1">
        <f t="array" ref="AH107">SUMPRODUCT(--(Data!$B$56:$AGQ$56&lt;&gt;"")*(Data!B122:AGQ122&lt;&gt;""))</f>
        <v>0</v>
      </c>
      <c r="AI107" s="2" cm="1">
        <f t="array" ref="AI107">SUMPRODUCT(--(Data!$B$57:$AGQ$57&lt;&gt;"")*(Data!B122:AGQ122&lt;&gt;""))</f>
        <v>0</v>
      </c>
      <c r="AJ107" s="2" cm="1">
        <f t="array" ref="AJ107">SUMPRODUCT(--(Data!$B$58:$AGQ$58&lt;&gt;"")*(Data!B122:AGQ122&lt;&gt;""))</f>
        <v>0</v>
      </c>
      <c r="AK107" s="2" cm="1">
        <f t="array" ref="AK107">SUMPRODUCT(--(Data!$B$59:$AGQ$59&lt;&gt;"")*(Data!B122:AGQ122&lt;&gt;""))</f>
        <v>0</v>
      </c>
      <c r="AL107" s="2" cm="1">
        <f t="array" ref="AL107">SUMPRODUCT(--(Data!$B$60:$AGQ$60&lt;&gt;"")*(Data!B122:AGQ122&lt;&gt;""))</f>
        <v>0</v>
      </c>
      <c r="AM107" s="2" cm="1">
        <f t="array" ref="AM107">SUMPRODUCT(--(Data!$B$61:$AGQ$61&lt;&gt;"")*(Data!B122:AGQ122&lt;&gt;""))</f>
        <v>0</v>
      </c>
      <c r="AN107" s="2" cm="1">
        <f t="array" ref="AN107">SUMPRODUCT(--(Data!$B$62:$AGQ$62&lt;&gt;"")*(Data!B122:AGQ122&lt;&gt;""))</f>
        <v>0</v>
      </c>
      <c r="AO107" s="2" cm="1">
        <f t="array" ref="AO107">SUMPRODUCT(--(Data!$B$63:$AGQ$63&lt;&gt;"")*(Data!B122:AGQ122&lt;&gt;""))</f>
        <v>0</v>
      </c>
      <c r="AP107" s="2" cm="1">
        <f t="array" ref="AP107">SUMPRODUCT(--(Data!$B$64:$AGQ$64&lt;&gt;"")*(Data!B122:AGQ122&lt;&gt;""))</f>
        <v>0</v>
      </c>
      <c r="AQ107" s="2" cm="1">
        <f t="array" ref="AQ107">SUMPRODUCT(--(Data!$B$65:$AGQ$65&lt;&gt;"")*(Data!B122:AGQ122&lt;&gt;""))</f>
        <v>0</v>
      </c>
      <c r="AR107" s="2" cm="1">
        <f t="array" ref="AR107">SUMPRODUCT(--(Data!$B$66:$AGQ$66&lt;&gt;"")*(Data!B122:AGQ122&lt;&gt;""))</f>
        <v>0</v>
      </c>
      <c r="AS107" s="2" cm="1">
        <f t="array" ref="AS107">SUMPRODUCT(--(Data!$B$67:$AGQ$67&lt;&gt;"")*(Data!B122:AGQ122&lt;&gt;""))</f>
        <v>0</v>
      </c>
      <c r="AT107" s="2" cm="1">
        <f t="array" ref="AT107">SUMPRODUCT(--(Data!$B$68:$AGQ$68&lt;&gt;"")*(Data!B122:AGQ122&lt;&gt;""))</f>
        <v>0</v>
      </c>
      <c r="AU107" s="2" cm="1">
        <f t="array" ref="AU107">SUMPRODUCT(--(Data!$B$69:$AGQ$69&lt;&gt;"")*(Data!B122:AGQ122&lt;&gt;""))</f>
        <v>0</v>
      </c>
      <c r="AV107" s="2" cm="1">
        <f t="array" ref="AV107">SUMPRODUCT(--(Data!$B$70:$AGQ$70&lt;&gt;"")*(Data!B122:AGQ122&lt;&gt;""))</f>
        <v>0</v>
      </c>
      <c r="AW107" s="2" cm="1">
        <f t="array" ref="AW107">SUMPRODUCT(--(Data!$B$71:$AGQ$71&lt;&gt;"")*(Data!B122:AGQ122&lt;&gt;""))</f>
        <v>0</v>
      </c>
      <c r="AX107" s="2" cm="1">
        <f t="array" ref="AX107">SUMPRODUCT(--(Data!$B$72:$AGQ$72&lt;&gt;"")*(Data!B122:AGQ122&lt;&gt;""))</f>
        <v>0</v>
      </c>
      <c r="AY107" s="2" cm="1">
        <f t="array" ref="AY107">SUMPRODUCT(--(Data!$B$73:$AGQ$73&lt;&gt;"")*(Data!B122:AGQ122&lt;&gt;""))</f>
        <v>0</v>
      </c>
      <c r="AZ107" s="2" cm="1">
        <f t="array" ref="AZ107">SUMPRODUCT(--(Data!$B$74:$AGQ$74&lt;&gt;"")*(Data!B122:AGQ122&lt;&gt;""))</f>
        <v>0</v>
      </c>
      <c r="BA107" s="2" cm="1">
        <f t="array" ref="BA107">SUMPRODUCT(--(Data!$B$75:$AGQ$75&lt;&gt;"")*(Data!B122:AGQ122&lt;&gt;""))</f>
        <v>0</v>
      </c>
      <c r="BB107" s="2" cm="1">
        <f t="array" ref="BB107">SUMPRODUCT(--(Data!$B$76:$AGQ$76&lt;&gt;"")*(Data!B122:AGQ122&lt;&gt;""))</f>
        <v>0</v>
      </c>
      <c r="BC107" s="2" cm="1">
        <f t="array" ref="BC107">SUMPRODUCT(--(Data!$B$77:$AGQ$77&lt;&gt;"")*(Data!B122:AGQ122&lt;&gt;""))</f>
        <v>0</v>
      </c>
      <c r="BD107" s="2" cm="1">
        <f t="array" ref="BD107">SUMPRODUCT(--(Data!$B$78:$AGQ$78&lt;&gt;"")*(Data!B122:AGQ122&lt;&gt;""))</f>
        <v>0</v>
      </c>
      <c r="BE107" s="2" cm="1">
        <f t="array" ref="BE107">SUMPRODUCT(--(Data!$B$79:$AGQ$79&lt;&gt;"")*(Data!B122:AGQ122&lt;&gt;""))</f>
        <v>0</v>
      </c>
      <c r="BF107" s="2" cm="1">
        <f t="array" ref="BF107">SUMPRODUCT(--(Data!$B$80:$AGQ$80&lt;&gt;"")*(Data!B122:AGQ122&lt;&gt;""))</f>
        <v>0</v>
      </c>
      <c r="BG107" s="2" cm="1">
        <f t="array" ref="BG107">SUMPRODUCT(--(Data!$B$81:$AGQ$81&lt;&gt;"")*(Data!B122:AGQ122&lt;&gt;""))</f>
        <v>0</v>
      </c>
      <c r="BH107" s="2" cm="1">
        <f t="array" ref="BH107">SUMPRODUCT(--(Data!$B$82:$AGQ$82&lt;&gt;"")*(Data!B122:AGQ122&lt;&gt;""))</f>
        <v>0</v>
      </c>
      <c r="BI107" s="2" cm="1">
        <f t="array" ref="BI107">SUMPRODUCT(--(Data!$B$83:$AGQ$83&lt;&gt;"")*(Data!B122:AGQ122&lt;&gt;""))</f>
        <v>0</v>
      </c>
      <c r="BJ107" s="2" cm="1">
        <f t="array" ref="BJ107">SUMPRODUCT(--(Data!$B$84:$AGQ$84&lt;&gt;"")*(Data!B122:AGQ122&lt;&gt;""))</f>
        <v>0</v>
      </c>
      <c r="BK107" s="2" cm="1">
        <f t="array" ref="BK107">SUMPRODUCT(--(Data!$B$85:$AGQ$85&lt;&gt;"")*(Data!B122:AGQ122&lt;&gt;""))</f>
        <v>0</v>
      </c>
      <c r="BL107" s="2" cm="1">
        <f t="array" ref="BL107">SUMPRODUCT(--(Data!$B$86:$AGQ$86&lt;&gt;"")*(Data!B122:AGQ122&lt;&gt;""))</f>
        <v>0</v>
      </c>
      <c r="BM107" s="2" cm="1">
        <f t="array" ref="BM107">SUMPRODUCT(--(Data!$B$87:$AGQ$87&lt;&gt;"")*(Data!B122:AGQ122&lt;&gt;""))</f>
        <v>0</v>
      </c>
      <c r="BN107" s="2" cm="1">
        <f t="array" ref="BN107">SUMPRODUCT(--(Data!$B$88:$AGQ$88&lt;&gt;"")*(Data!B122:AGQ122&lt;&gt;""))</f>
        <v>0</v>
      </c>
      <c r="BO107" s="2" cm="1">
        <f t="array" ref="BO107">SUMPRODUCT(--(Data!$B$89:$AGQ$89&lt;&gt;"")*(Data!B122:AGQ122&lt;&gt;""))</f>
        <v>0</v>
      </c>
      <c r="BP107" s="2" cm="1">
        <f t="array" ref="BP107">SUMPRODUCT(--(Data!$B$90:$AGQ$90&lt;&gt;"")*(Data!B122:AGQ122&lt;&gt;""))</f>
        <v>0</v>
      </c>
      <c r="BQ107" s="2" cm="1">
        <f t="array" ref="BQ107">SUMPRODUCT(--(Data!$B$91:$AGQ$91&lt;&gt;"")*(Data!B122:AGQ122&lt;&gt;""))</f>
        <v>0</v>
      </c>
      <c r="BR107" s="2" cm="1">
        <f t="array" ref="BR107">SUMPRODUCT(--(Data!$B$92:$AGQ$92&lt;&gt;"")*(Data!B122:AGQ122&lt;&gt;""))</f>
        <v>0</v>
      </c>
      <c r="BS107" s="2" cm="1">
        <f t="array" ref="BS107">SUMPRODUCT(--(Data!$B$93:$AGQ$93&lt;&gt;"")*(Data!B122:AGQ122&lt;&gt;""))</f>
        <v>0</v>
      </c>
      <c r="BT107" s="2" cm="1">
        <f t="array" ref="BT107">SUMPRODUCT(--(Data!$B$94:$AGQ$94&lt;&gt;"")*(Data!B122:AGQ122&lt;&gt;""))</f>
        <v>0</v>
      </c>
      <c r="BU107" s="2" cm="1">
        <f t="array" ref="BU107">SUMPRODUCT(--(Data!$B$95:$AGQ$95&lt;&gt;"")*(Data!B122:AGQ122&lt;&gt;""))</f>
        <v>0</v>
      </c>
      <c r="BV107" s="2" cm="1">
        <f t="array" ref="BV107">SUMPRODUCT(--(Data!$B$96:$AGQ$96&lt;&gt;"")*(Data!B122:AGQ122&lt;&gt;""))</f>
        <v>0</v>
      </c>
      <c r="BW107" s="2" cm="1">
        <f t="array" ref="BW107">SUMPRODUCT(--(Data!$B$97:$AGQ$97&lt;&gt;"")*(Data!B122:AGQ122&lt;&gt;""))</f>
        <v>0</v>
      </c>
      <c r="BX107" s="2" cm="1">
        <f t="array" ref="BX107">SUMPRODUCT(--(Data!$B$98:$AGQ$98&lt;&gt;"")*(Data!B122:AGQ122&lt;&gt;""))</f>
        <v>0</v>
      </c>
      <c r="BY107" s="2" cm="1">
        <f t="array" ref="BY107">SUMPRODUCT(--(Data!$B$99:$AGQ$99&lt;&gt;"")*(Data!B122:AGQ122&lt;&gt;""))</f>
        <v>0</v>
      </c>
      <c r="BZ107" s="2" cm="1">
        <f t="array" ref="BZ107">SUMPRODUCT(--(Data!$B$100:$AGQ$100&lt;&gt;"")*(Data!B122:AGQ122&lt;&gt;""))</f>
        <v>0</v>
      </c>
      <c r="CA107" s="2" cm="1">
        <f t="array" ref="CA107">SUMPRODUCT(--(Data!$B$101:$AGQ$101&lt;&gt;"")*(Data!B122:AGQ122&lt;&gt;""))</f>
        <v>0</v>
      </c>
      <c r="CB107" s="2" cm="1">
        <f t="array" ref="CB107">SUMPRODUCT(--(Data!$B$102:$AGQ$102&lt;&gt;"")*(Data!B122:AGQ122&lt;&gt;""))</f>
        <v>0</v>
      </c>
      <c r="CC107" s="2" cm="1">
        <f t="array" ref="CC107">SUMPRODUCT(--(Data!$B$103:$AGQ$103&lt;&gt;"")*(Data!B122:AGQ122&lt;&gt;""))</f>
        <v>0</v>
      </c>
      <c r="CD107" s="2" cm="1">
        <f t="array" ref="CD107">SUMPRODUCT(--(Data!$B$104:$AGQ$104&lt;&gt;"")*(Data!B122:AGQ122&lt;&gt;""))</f>
        <v>0</v>
      </c>
      <c r="CE107" s="2" cm="1">
        <f t="array" ref="CE107">SUMPRODUCT(--(Data!$B$105:$AGQ$105&lt;&gt;"")*(Data!B122:AGQ122&lt;&gt;""))</f>
        <v>0</v>
      </c>
      <c r="CF107" s="2" cm="1">
        <f t="array" ref="CF107">SUMPRODUCT(--(Data!$B$106:$AGQ$106&lt;&gt;"")*(Data!B122:AGQ122&lt;&gt;""))</f>
        <v>0</v>
      </c>
      <c r="CG107" s="2" cm="1">
        <f t="array" ref="CG107">SUMPRODUCT(--(Data!$B$107:$AGQ$107&lt;&gt;"")*(Data!B122:AGQ122&lt;&gt;""))</f>
        <v>0</v>
      </c>
      <c r="CH107" s="2" cm="1">
        <f t="array" ref="CH107">SUMPRODUCT(--(Data!$B$108:$AGQ$108&lt;&gt;"")*(Data!B122:AGQ122&lt;&gt;""))</f>
        <v>0</v>
      </c>
      <c r="CI107" s="2" cm="1">
        <f t="array" ref="CI107">SUMPRODUCT(--(Data!$B$109:$AGQ$109&lt;&gt;"")*(Data!B122:AGQ122&lt;&gt;""))</f>
        <v>0</v>
      </c>
      <c r="CJ107" s="2" cm="1">
        <f t="array" ref="CJ107">SUMPRODUCT(--(Data!$B$110:$AGQ$110&lt;&gt;"")*(Data!B122:AGQ122&lt;&gt;""))</f>
        <v>0</v>
      </c>
      <c r="CK107" s="2" cm="1">
        <f t="array" ref="CK107">SUMPRODUCT(--(Data!$B$111:$AGQ$111&lt;&gt;"")*(Data!B122:AGQ122&lt;&gt;""))</f>
        <v>0</v>
      </c>
      <c r="CL107" s="2" cm="1">
        <f t="array" ref="CL107">SUMPRODUCT(--(Data!$B$112:$AGQ$112&lt;&gt;"")*(Data!B122:AGQ122&lt;&gt;""))</f>
        <v>0</v>
      </c>
      <c r="CM107" s="2" cm="1">
        <f t="array" ref="CM107">SUMPRODUCT(--(Data!$B$113:$AGQ$113&lt;&gt;"")*(Data!B122:AGQ122&lt;&gt;""))</f>
        <v>0</v>
      </c>
      <c r="CN107" s="2" cm="1">
        <f t="array" ref="CN107">SUMPRODUCT(--(Data!$B$114:$AGQ$114&lt;&gt;"")*(Data!B122:AGQ122&lt;&gt;""))</f>
        <v>0</v>
      </c>
      <c r="CO107" s="2" cm="1">
        <f t="array" ref="CO107">SUMPRODUCT(--(Data!$B$115:$AGQ$115&lt;&gt;"")*(Data!B122:AGQ122&lt;&gt;""))</f>
        <v>0</v>
      </c>
      <c r="CP107" s="2" cm="1">
        <f t="array" ref="CP107">SUMPRODUCT(--(Data!$B$116:$AGQ$116&lt;&gt;"")*(Data!B122:AGQ122&lt;&gt;""))</f>
        <v>0</v>
      </c>
      <c r="CQ107" s="2" cm="1">
        <f t="array" ref="CQ107">SUMPRODUCT(--(Data!$B$117:$AGQ$117&lt;&gt;"")*(Data!B122:AGQ122&lt;&gt;""))</f>
        <v>0</v>
      </c>
      <c r="CR107" s="2" cm="1">
        <f t="array" ref="CR107">SUMPRODUCT(--(Data!$B$118:$AGQ$118&lt;&gt;"")*(Data!B122:AGQ122&lt;&gt;""))</f>
        <v>0</v>
      </c>
      <c r="CS107" s="2" cm="1">
        <f t="array" ref="CS107">SUMPRODUCT(--(Data!$B$119:$AGQ$119&lt;&gt;"")*(Data!B122:AGQ122&lt;&gt;""))</f>
        <v>0</v>
      </c>
      <c r="CT107" s="2" cm="1">
        <f t="array" ref="CT107">SUMPRODUCT(--(Data!$B$120:$AGQ$120&lt;&gt;"")*(Data!B122:AGQ122&lt;&gt;""))</f>
        <v>0</v>
      </c>
      <c r="CU107" s="2" cm="1">
        <f t="array" ref="CU107">SUMPRODUCT(--(Data!$B$121:$AGQ$121&lt;&gt;"")*(Data!B122:AGQ122&lt;&gt;""))</f>
        <v>0</v>
      </c>
      <c r="CV107" s="208"/>
      <c r="CW107" s="2" cm="1">
        <f t="array" ref="CW107">SUMPRODUCT(--(Data!$B$123:$AGQ$123&lt;&gt;"")*(Data!B122:AGQ122&lt;&gt;""))</f>
        <v>8</v>
      </c>
      <c r="CX107" s="2" cm="1">
        <f t="array" ref="CX107">SUMPRODUCT(--(Data!$B$124:$AGQ$124&lt;&gt;"")*(Data!B122:AGQ122&lt;&gt;""))</f>
        <v>8</v>
      </c>
      <c r="CY107" s="2" cm="1">
        <f t="array" ref="CY107">SUMPRODUCT(--(Data!$B$125:$AGQ$125&lt;&gt;"")*(Data!B122:AGQ122&lt;&gt;""))</f>
        <v>0</v>
      </c>
      <c r="CZ107" s="2" cm="1">
        <f t="array" ref="CZ107">SUMPRODUCT(--(Data!$B$126:$AGQ$126&lt;&gt;"")*(Data!B122:AGQ122&lt;&gt;""))</f>
        <v>0</v>
      </c>
      <c r="DA107" s="2" cm="1">
        <f t="array" ref="DA107">SUMPRODUCT(--(Data!$B$127:$AGQ$127&lt;&gt;"")*(Data!B122:AGQ122&lt;&gt;""))</f>
        <v>0</v>
      </c>
      <c r="DB107" s="2" cm="1">
        <f t="array" ref="DB107">SUMPRODUCT(--(Data!$B$128:$AGQ$128&lt;&gt;"")*(Data!B122:AGQ122&lt;&gt;""))</f>
        <v>0</v>
      </c>
      <c r="DC107" s="2" cm="1">
        <f t="array" ref="DC107">SUMPRODUCT(--(Data!$B$129:$AGQ$129&lt;&gt;"")*(Data!B122:AGQ122&lt;&gt;""))</f>
        <v>0</v>
      </c>
      <c r="DD107" s="2" cm="1">
        <f t="array" ref="DD107">SUMPRODUCT(--(Data!$B$130:$AGQ$130&lt;&gt;"")*(Data!B122:AGQ122&lt;&gt;""))</f>
        <v>0</v>
      </c>
      <c r="DE107" s="2" cm="1">
        <f t="array" ref="DE107">SUMPRODUCT(--(Data!$B$131:$AGQ$131&lt;&gt;"")*(Data!B122:AGQ122&lt;&gt;""))</f>
        <v>0</v>
      </c>
      <c r="DF107" s="2" cm="1">
        <f t="array" ref="DF107">SUMPRODUCT(--(Data!$B$132:$AGQ$132&lt;&gt;"")*(Data!B122:AGQ122&lt;&gt;""))</f>
        <v>0</v>
      </c>
      <c r="DG107" s="2" cm="1">
        <f t="array" ref="DG107">SUMPRODUCT(--(Data!$B$133:$AGQ$133&lt;&gt;"")*(Data!B122:AGQ122&lt;&gt;""))</f>
        <v>0</v>
      </c>
      <c r="DH107" s="2" cm="1">
        <f t="array" ref="DH107">SUMPRODUCT(--(Data!$B$134:$AGQ$134&lt;&gt;"")*(Data!B122:AGQ122&lt;&gt;""))</f>
        <v>0</v>
      </c>
      <c r="DI107" s="2" cm="1">
        <f t="array" ref="DI107">SUMPRODUCT(--(Data!$B$135:$AGQ$135&lt;&gt;"")*(Data!B122:AGQ122&lt;&gt;""))</f>
        <v>0</v>
      </c>
      <c r="DJ107" s="2" cm="1">
        <f t="array" ref="DJ107">SUMPRODUCT(--(Data!$B$136:$AGQ$136&lt;&gt;"")*(Data!B122:AGQ122&lt;&gt;""))</f>
        <v>0</v>
      </c>
      <c r="DK107" s="2" cm="1">
        <f t="array" ref="DK107">SUMPRODUCT(--(Data!$B$137:$AGQ$137&lt;&gt;"")*(Data!B122:AGQ122&lt;&gt;""))</f>
        <v>0</v>
      </c>
      <c r="DL107" s="2" cm="1">
        <f t="array" ref="DL107">SUMPRODUCT(--(Data!$B$138:$AGQ$138&lt;&gt;"")*(Data!B122:AGQ122&lt;&gt;""))</f>
        <v>0</v>
      </c>
      <c r="DM107" s="2" cm="1">
        <f t="array" ref="DM107">SUMPRODUCT(--(Data!$B$139:$AGQ$139&lt;&gt;"")*(Data!B122:AGQ122&lt;&gt;""))</f>
        <v>0</v>
      </c>
      <c r="DN107" s="2" cm="1">
        <f t="array" ref="DN107">SUMPRODUCT(--(Data!$B$140:$AGQ$140&lt;&gt;"")*(Data!B122:AGQ122&lt;&gt;""))</f>
        <v>0</v>
      </c>
      <c r="DO107" s="2" cm="1">
        <f t="array" ref="DO107">SUMPRODUCT(--(Data!$B$141:$AGQ$141&lt;&gt;"")*(Data!B122:AGQ122&lt;&gt;""))</f>
        <v>0</v>
      </c>
      <c r="DP107" s="2" cm="1">
        <f t="array" ref="DP107">SUMPRODUCT(--(Data!$B$142:$AGQ$142&lt;&gt;"")*(Data!B122:AGQ122&lt;&gt;""))</f>
        <v>0</v>
      </c>
      <c r="DQ107" s="2" cm="1">
        <f t="array" ref="DQ107">SUMPRODUCT(--(Data!$B$143:$AGQ$143&lt;&gt;"")*(Data!B122:AGQ122&lt;&gt;""))</f>
        <v>0</v>
      </c>
      <c r="DR107" s="2" cm="1">
        <f t="array" ref="DR107">SUMPRODUCT(--(Data!$B$144:$AGQ$144&lt;&gt;"")*(Data!B122:AGQ122&lt;&gt;""))</f>
        <v>0</v>
      </c>
      <c r="DS107" s="2" cm="1">
        <f t="array" ref="DS107">SUMPRODUCT(--(Data!$B$145:$AGQ$145&lt;&gt;"")*(Data!B122:AGQ122&lt;&gt;""))</f>
        <v>0</v>
      </c>
      <c r="DT107" s="2" cm="1">
        <f t="array" ref="DT107">SUMPRODUCT(--(Data!$B$146:$AGQ$146&lt;&gt;"")*(Data!B122:AGQ122&lt;&gt;""))</f>
        <v>0</v>
      </c>
      <c r="DU107" s="2" cm="1">
        <f t="array" ref="DU107">SUMPRODUCT(--(Data!$B$147:$AGQ$147&lt;&gt;"")*(Data!B122:AGQ122&lt;&gt;""))</f>
        <v>0</v>
      </c>
      <c r="DV107" s="2" cm="1">
        <f t="array" ref="DV107">SUMPRODUCT(--(Data!$B$148:$AGQ$148&lt;&gt;"")*(Data!B122:AGQ122&lt;&gt;""))</f>
        <v>0</v>
      </c>
      <c r="DW107" s="2" cm="1">
        <f t="array" ref="DW107">SUMPRODUCT(--(Data!$B$149:$AGQ$149&lt;&gt;"")*(Data!B122:AGQ122&lt;&gt;""))</f>
        <v>0</v>
      </c>
      <c r="DX107" s="2" cm="1">
        <f t="array" ref="DX107">SUMPRODUCT(--(Data!$B$150:$AGQ$150&lt;&gt;"")*(Data!B122:AGQ122&lt;&gt;""))</f>
        <v>0</v>
      </c>
      <c r="DY107" s="2" cm="1">
        <f t="array" ref="DY107">SUMPRODUCT(--(Data!$B$151:$AGQ$151&lt;&gt;"")*(Data!B122:AGQ122&lt;&gt;""))</f>
        <v>0</v>
      </c>
      <c r="DZ107" s="2" cm="1">
        <f t="array" ref="DZ107">SUMPRODUCT(--(Data!$B$152:$AGQ$152&lt;&gt;"")*(Data!B122:AGQ122&lt;&gt;""))</f>
        <v>0</v>
      </c>
      <c r="EA107" s="2" cm="1">
        <f t="array" ref="EA107">SUMPRODUCT(--(Data!$B$153:$AGQ$153&lt;&gt;"")*(Data!B122:AGQ122&lt;&gt;""))</f>
        <v>0</v>
      </c>
      <c r="EB107" s="2" cm="1">
        <f t="array" ref="EB107">SUMPRODUCT(--(Data!$B$154:$AGQ$154&lt;&gt;"")*(Data!B122:AGQ122&lt;&gt;""))</f>
        <v>0</v>
      </c>
      <c r="EC107" s="2" cm="1">
        <f t="array" ref="EC107">SUMPRODUCT(--(Data!$B$155:$AGQ$155&lt;&gt;"")*(Data!B122:AGQ122&lt;&gt;""))</f>
        <v>0</v>
      </c>
      <c r="ED107" s="2" cm="1">
        <f t="array" ref="ED107">SUMPRODUCT(--(Data!$B$156:$AGQ$156&lt;&gt;"")*(Data!B122:AGQ122&lt;&gt;""))</f>
        <v>0</v>
      </c>
      <c r="EE107" s="2" cm="1">
        <f t="array" ref="EE107">SUMPRODUCT(--(Data!$B$157:$AGQ$157&lt;&gt;"")*(Data!B122:AGQ122&lt;&gt;""))</f>
        <v>0</v>
      </c>
      <c r="EF107" s="2" cm="1">
        <f t="array" ref="EF107">SUMPRODUCT(--(Data!$B$158:$AGQ$158&lt;&gt;"")*(Data!B122:AGQ122&lt;&gt;""))</f>
        <v>0</v>
      </c>
      <c r="EG107" s="2" cm="1">
        <f t="array" ref="EG107">SUMPRODUCT(--(Data!$B$159:$AGQ$159&lt;&gt;"")*(Data!B122:AGQ122&lt;&gt;""))</f>
        <v>0</v>
      </c>
      <c r="EH107" s="2" cm="1">
        <f t="array" ref="EH107">SUMPRODUCT(--(Data!$B$160:$AGQ$160&lt;&gt;"")*(Data!B122:AGQ122&lt;&gt;""))</f>
        <v>0</v>
      </c>
      <c r="EI107" s="2" cm="1">
        <f t="array" ref="EI107">SUMPRODUCT(--(Data!$B$161:$AGQ$161&lt;&gt;"")*(Data!B122:AGQ122&lt;&gt;""))</f>
        <v>0</v>
      </c>
      <c r="EJ107" s="2" cm="1">
        <f t="array" ref="EJ107">SUMPRODUCT(--(Data!$B$162:$AGQ$162&lt;&gt;"")*(Data!B122:AGQ122&lt;&gt;""))</f>
        <v>0</v>
      </c>
      <c r="EK107" s="2" cm="1">
        <f t="array" ref="EK107">SUMPRODUCT(--(Data!$B$163:$AGQ$163&lt;&gt;"")*(Data!B122:AGQ122&lt;&gt;""))</f>
        <v>0</v>
      </c>
      <c r="EL107" s="2" cm="1">
        <f t="array" ref="EL107">SUMPRODUCT(--(Data!$B$164:$AGQ$164&lt;&gt;"")*(Data!B122:AGQ122&lt;&gt;""))</f>
        <v>0</v>
      </c>
      <c r="EM107" s="2" cm="1">
        <f t="array" ref="EM107">SUMPRODUCT(--(Data!$B$165:$AGQ$165&lt;&gt;"")*(Data!B122:AGQ122&lt;&gt;""))</f>
        <v>0</v>
      </c>
      <c r="EN107" s="2" cm="1">
        <f t="array" ref="EN107">SUMPRODUCT(--(Data!$B$166:$AGQ$166&lt;&gt;"")*(Data!B122:AGQ122&lt;&gt;""))</f>
        <v>0</v>
      </c>
      <c r="EU107" s="2" t="str">
        <f t="shared" si="4"/>
        <v>Blitz-SLAM</v>
      </c>
      <c r="EV107" s="2">
        <f t="shared" si="5"/>
        <v>6</v>
      </c>
    </row>
    <row r="108" spans="1:152" x14ac:dyDescent="0.25">
      <c r="A108" s="1" t="str">
        <f>Data!A123</f>
        <v>CT-ICP</v>
      </c>
      <c r="B108" s="12" t="s">
        <v>616</v>
      </c>
      <c r="C108" s="2" cm="1">
        <f t="array" ref="C108">SUMPRODUCT(--(Data!$B$25:$AGQ$25&lt;&gt;"")*(Data!B123:AGQ123&lt;&gt;""))</f>
        <v>0</v>
      </c>
      <c r="D108" s="2" cm="1">
        <f t="array" ref="D108">SUMPRODUCT(--(Data!$B$26:$AGQ$26&lt;&gt;"")*(Data!B123:AGQ123&lt;&gt;""))</f>
        <v>0</v>
      </c>
      <c r="E108" s="2" cm="1">
        <f t="array" ref="E108">SUMPRODUCT(--(Data!$B$27:$AGQ$27&lt;&gt;"")*(Data!B123:AGQ123&lt;&gt;""))</f>
        <v>0</v>
      </c>
      <c r="F108" s="2" cm="1">
        <f t="array" ref="F108">SUMPRODUCT(--(Data!$B$28:$AGQ$28&lt;&gt;"")*(Data!B123:AGQ123&lt;&gt;""))</f>
        <v>0</v>
      </c>
      <c r="G108" s="2" cm="1">
        <f t="array" ref="G108">SUMPRODUCT(--(Data!$B$29:$AGQ$29&lt;&gt;"")*(Data!B123:AGQ123&lt;&gt;""))</f>
        <v>0</v>
      </c>
      <c r="H108" s="2" cm="1">
        <f t="array" ref="H108">SUMPRODUCT(--(Data!$B$30:$AGQ$30&lt;&gt;"")*(Data!B123:AGQ123&lt;&gt;""))</f>
        <v>0</v>
      </c>
      <c r="I108" s="2" cm="1">
        <f t="array" ref="I108">SUMPRODUCT(--(Data!$B$31:$AGQ$31&lt;&gt;"")*(Data!B123:AGQ123&lt;&gt;""))</f>
        <v>0</v>
      </c>
      <c r="J108" s="2" cm="1">
        <f t="array" ref="J108">SUMPRODUCT(--(Data!$B$32:$AGQ$32&lt;&gt;"")*(Data!B123:AGQ123&lt;&gt;""))</f>
        <v>0</v>
      </c>
      <c r="K108" s="2" cm="1">
        <f t="array" ref="K108">SUMPRODUCT(--(Data!$B$33:$AGQ$33&lt;&gt;"")*(Data!B123:AGQ123&lt;&gt;""))</f>
        <v>0</v>
      </c>
      <c r="L108" s="2" cm="1">
        <f t="array" ref="L108">SUMPRODUCT(--(Data!$B$34:$AGQ$34&lt;&gt;"")*(Data!B123:AGQ123&lt;&gt;""))</f>
        <v>0</v>
      </c>
      <c r="M108" s="2" cm="1">
        <f t="array" ref="M108">SUMPRODUCT(--(Data!$B$35:$AGQ$35&lt;&gt;"")*(Data!B123:AGQ123&lt;&gt;""))</f>
        <v>0</v>
      </c>
      <c r="N108" s="2" cm="1">
        <f t="array" ref="N108">SUMPRODUCT(--(Data!$B$36:$AGQ$36&lt;&gt;"")*(Data!B123:AGQ123&lt;&gt;""))</f>
        <v>0</v>
      </c>
      <c r="O108" s="2" cm="1">
        <f t="array" ref="O108">SUMPRODUCT(--(Data!$B$37:$AGQ$37&lt;&gt;"")*(Data!B123:AGQ123&lt;&gt;""))</f>
        <v>0</v>
      </c>
      <c r="P108" s="2" cm="1">
        <f t="array" ref="P108">SUMPRODUCT(--(Data!$B$38:$AGQ$38&lt;&gt;"")*(Data!B123:AGQ123&lt;&gt;""))</f>
        <v>0</v>
      </c>
      <c r="Q108" s="2" cm="1">
        <f t="array" ref="Q108">SUMPRODUCT(--(Data!$B$39:$AGQ$39&lt;&gt;"")*(Data!B123:AGQ123&lt;&gt;""))</f>
        <v>0</v>
      </c>
      <c r="R108" s="2" cm="1">
        <f t="array" ref="R108">SUMPRODUCT(--(Data!$B$40:$AGQ$40&lt;&gt;"")*(Data!B123:AGQ123&lt;&gt;""))</f>
        <v>0</v>
      </c>
      <c r="S108" s="2" cm="1">
        <f t="array" ref="S108">SUMPRODUCT(--(Data!$B$41:$AGQ$41&lt;&gt;"")*(Data!B123:AGQ123&lt;&gt;""))</f>
        <v>0</v>
      </c>
      <c r="T108" s="2" cm="1">
        <f t="array" ref="T108">SUMPRODUCT(--(Data!$B$42:$AGQ$42&lt;&gt;"")*(Data!B123:AGQ123&lt;&gt;""))</f>
        <v>8</v>
      </c>
      <c r="U108" s="2" cm="1">
        <f t="array" ref="U108">SUMPRODUCT(--(Data!$B$43:$AGQ$43&lt;&gt;"")*(Data!B123:AGQ123&lt;&gt;""))</f>
        <v>8</v>
      </c>
      <c r="V108" s="2" cm="1">
        <f t="array" ref="V108">SUMPRODUCT(--(Data!$B$44:$AGQ$44&lt;&gt;"")*(Data!B123:AGQ123&lt;&gt;""))</f>
        <v>0</v>
      </c>
      <c r="W108" s="2" cm="1">
        <f t="array" ref="W108">SUMPRODUCT(--(Data!$B$45:$AGQ$45&lt;&gt;"")*(Data!B123:AGQ123&lt;&gt;""))</f>
        <v>0</v>
      </c>
      <c r="X108" s="2" cm="1">
        <f t="array" ref="X108">SUMPRODUCT(--(Data!$B$46:$AGQ$46&lt;&gt;"")*(Data!B123:AGQ123&lt;&gt;""))</f>
        <v>0</v>
      </c>
      <c r="Y108" s="2" cm="1">
        <f t="array" ref="Y108">SUMPRODUCT(--(Data!$B$47:$AGQ$47&lt;&gt;"")*(Data!B123:AGQ123&lt;&gt;""))</f>
        <v>0</v>
      </c>
      <c r="Z108" s="2" cm="1">
        <f t="array" ref="Z108">SUMPRODUCT(--(Data!$B$48:$AGQ$48&lt;&gt;"")*(Data!B123:AGQ123&lt;&gt;""))</f>
        <v>0</v>
      </c>
      <c r="AA108" s="2" cm="1">
        <f t="array" ref="AA108">SUMPRODUCT(--(Data!$B$49:$AGQ$49&lt;&gt;"")*(Data!B123:AGQ123&lt;&gt;""))</f>
        <v>0</v>
      </c>
      <c r="AB108" s="2" cm="1">
        <f t="array" ref="AB108">SUMPRODUCT(--(Data!$B$50:$AGQ$50&lt;&gt;"")*(Data!B123:AGQ123&lt;&gt;""))</f>
        <v>0</v>
      </c>
      <c r="AC108" s="2" cm="1">
        <f t="array" ref="AC108">SUMPRODUCT(--(Data!$B$51:$AGQ$51&lt;&gt;"")*(Data!B123:AGQ123&lt;&gt;""))</f>
        <v>0</v>
      </c>
      <c r="AD108" s="2" cm="1">
        <f t="array" ref="AD108">SUMPRODUCT(--(Data!$B$52:$AGQ$52&lt;&gt;"")*(Data!B123:AGQ123&lt;&gt;""))</f>
        <v>0</v>
      </c>
      <c r="AE108" s="2" cm="1">
        <f t="array" ref="AE108">SUMPRODUCT(--(Data!$B$53:$AGQ$53&lt;&gt;"")*(Data!B123:AGQ123&lt;&gt;""))</f>
        <v>0</v>
      </c>
      <c r="AF108" s="2" cm="1">
        <f t="array" ref="AF108">SUMPRODUCT(--(Data!$B$54:$AGQ$54&lt;&gt;"")*(Data!B123:AGQ123&lt;&gt;""))</f>
        <v>0</v>
      </c>
      <c r="AG108" s="2" cm="1">
        <f t="array" ref="AG108">SUMPRODUCT(--(Data!$B$55:$AGQ$55&lt;&gt;"")*(Data!B123:AGQ123&lt;&gt;""))</f>
        <v>0</v>
      </c>
      <c r="AH108" s="2" cm="1">
        <f t="array" ref="AH108">SUMPRODUCT(--(Data!$B$56:$AGQ$56&lt;&gt;"")*(Data!B123:AGQ123&lt;&gt;""))</f>
        <v>0</v>
      </c>
      <c r="AI108" s="2" cm="1">
        <f t="array" ref="AI108">SUMPRODUCT(--(Data!$B$57:$AGQ$57&lt;&gt;"")*(Data!B123:AGQ123&lt;&gt;""))</f>
        <v>0</v>
      </c>
      <c r="AJ108" s="2" cm="1">
        <f t="array" ref="AJ108">SUMPRODUCT(--(Data!$B$58:$AGQ$58&lt;&gt;"")*(Data!B123:AGQ123&lt;&gt;""))</f>
        <v>0</v>
      </c>
      <c r="AK108" s="2" cm="1">
        <f t="array" ref="AK108">SUMPRODUCT(--(Data!$B$59:$AGQ$59&lt;&gt;"")*(Data!B123:AGQ123&lt;&gt;""))</f>
        <v>0</v>
      </c>
      <c r="AL108" s="2" cm="1">
        <f t="array" ref="AL108">SUMPRODUCT(--(Data!$B$60:$AGQ$60&lt;&gt;"")*(Data!B123:AGQ123&lt;&gt;""))</f>
        <v>0</v>
      </c>
      <c r="AM108" s="2" cm="1">
        <f t="array" ref="AM108">SUMPRODUCT(--(Data!$B$61:$AGQ$61&lt;&gt;"")*(Data!B123:AGQ123&lt;&gt;""))</f>
        <v>0</v>
      </c>
      <c r="AN108" s="2" cm="1">
        <f t="array" ref="AN108">SUMPRODUCT(--(Data!$B$62:$AGQ$62&lt;&gt;"")*(Data!B123:AGQ123&lt;&gt;""))</f>
        <v>0</v>
      </c>
      <c r="AO108" s="2" cm="1">
        <f t="array" ref="AO108">SUMPRODUCT(--(Data!$B$63:$AGQ$63&lt;&gt;"")*(Data!B123:AGQ123&lt;&gt;""))</f>
        <v>0</v>
      </c>
      <c r="AP108" s="2" cm="1">
        <f t="array" ref="AP108">SUMPRODUCT(--(Data!$B$64:$AGQ$64&lt;&gt;"")*(Data!B123:AGQ123&lt;&gt;""))</f>
        <v>0</v>
      </c>
      <c r="AQ108" s="2" cm="1">
        <f t="array" ref="AQ108">SUMPRODUCT(--(Data!$B$65:$AGQ$65&lt;&gt;"")*(Data!B123:AGQ123&lt;&gt;""))</f>
        <v>0</v>
      </c>
      <c r="AR108" s="2" cm="1">
        <f t="array" ref="AR108">SUMPRODUCT(--(Data!$B$66:$AGQ$66&lt;&gt;"")*(Data!B123:AGQ123&lt;&gt;""))</f>
        <v>0</v>
      </c>
      <c r="AS108" s="2" cm="1">
        <f t="array" ref="AS108">SUMPRODUCT(--(Data!$B$67:$AGQ$67&lt;&gt;"")*(Data!B123:AGQ123&lt;&gt;""))</f>
        <v>0</v>
      </c>
      <c r="AT108" s="2" cm="1">
        <f t="array" ref="AT108">SUMPRODUCT(--(Data!$B$68:$AGQ$68&lt;&gt;"")*(Data!B123:AGQ123&lt;&gt;""))</f>
        <v>0</v>
      </c>
      <c r="AU108" s="2" cm="1">
        <f t="array" ref="AU108">SUMPRODUCT(--(Data!$B$69:$AGQ$69&lt;&gt;"")*(Data!B123:AGQ123&lt;&gt;""))</f>
        <v>0</v>
      </c>
      <c r="AV108" s="2" cm="1">
        <f t="array" ref="AV108">SUMPRODUCT(--(Data!$B$70:$AGQ$70&lt;&gt;"")*(Data!B123:AGQ123&lt;&gt;""))</f>
        <v>0</v>
      </c>
      <c r="AW108" s="2" cm="1">
        <f t="array" ref="AW108">SUMPRODUCT(--(Data!$B$71:$AGQ$71&lt;&gt;"")*(Data!B123:AGQ123&lt;&gt;""))</f>
        <v>0</v>
      </c>
      <c r="AX108" s="2" cm="1">
        <f t="array" ref="AX108">SUMPRODUCT(--(Data!$B$72:$AGQ$72&lt;&gt;"")*(Data!B123:AGQ123&lt;&gt;""))</f>
        <v>0</v>
      </c>
      <c r="AY108" s="2" cm="1">
        <f t="array" ref="AY108">SUMPRODUCT(--(Data!$B$73:$AGQ$73&lt;&gt;"")*(Data!B123:AGQ123&lt;&gt;""))</f>
        <v>0</v>
      </c>
      <c r="AZ108" s="2" cm="1">
        <f t="array" ref="AZ108">SUMPRODUCT(--(Data!$B$74:$AGQ$74&lt;&gt;"")*(Data!B123:AGQ123&lt;&gt;""))</f>
        <v>0</v>
      </c>
      <c r="BA108" s="2" cm="1">
        <f t="array" ref="BA108">SUMPRODUCT(--(Data!$B$75:$AGQ$75&lt;&gt;"")*(Data!B123:AGQ123&lt;&gt;""))</f>
        <v>0</v>
      </c>
      <c r="BB108" s="2" cm="1">
        <f t="array" ref="BB108">SUMPRODUCT(--(Data!$B$76:$AGQ$76&lt;&gt;"")*(Data!B123:AGQ123&lt;&gt;""))</f>
        <v>0</v>
      </c>
      <c r="BC108" s="2" cm="1">
        <f t="array" ref="BC108">SUMPRODUCT(--(Data!$B$77:$AGQ$77&lt;&gt;"")*(Data!B123:AGQ123&lt;&gt;""))</f>
        <v>0</v>
      </c>
      <c r="BD108" s="2" cm="1">
        <f t="array" ref="BD108">SUMPRODUCT(--(Data!$B$78:$AGQ$78&lt;&gt;"")*(Data!B123:AGQ123&lt;&gt;""))</f>
        <v>0</v>
      </c>
      <c r="BE108" s="2" cm="1">
        <f t="array" ref="BE108">SUMPRODUCT(--(Data!$B$79:$AGQ$79&lt;&gt;"")*(Data!B123:AGQ123&lt;&gt;""))</f>
        <v>0</v>
      </c>
      <c r="BF108" s="2" cm="1">
        <f t="array" ref="BF108">SUMPRODUCT(--(Data!$B$80:$AGQ$80&lt;&gt;"")*(Data!B123:AGQ123&lt;&gt;""))</f>
        <v>0</v>
      </c>
      <c r="BG108" s="2" cm="1">
        <f t="array" ref="BG108">SUMPRODUCT(--(Data!$B$81:$AGQ$81&lt;&gt;"")*(Data!B123:AGQ123&lt;&gt;""))</f>
        <v>0</v>
      </c>
      <c r="BH108" s="2" cm="1">
        <f t="array" ref="BH108">SUMPRODUCT(--(Data!$B$82:$AGQ$82&lt;&gt;"")*(Data!B123:AGQ123&lt;&gt;""))</f>
        <v>0</v>
      </c>
      <c r="BI108" s="2" cm="1">
        <f t="array" ref="BI108">SUMPRODUCT(--(Data!$B$83:$AGQ$83&lt;&gt;"")*(Data!B123:AGQ123&lt;&gt;""))</f>
        <v>0</v>
      </c>
      <c r="BJ108" s="2" cm="1">
        <f t="array" ref="BJ108">SUMPRODUCT(--(Data!$B$84:$AGQ$84&lt;&gt;"")*(Data!B123:AGQ123&lt;&gt;""))</f>
        <v>0</v>
      </c>
      <c r="BK108" s="2" cm="1">
        <f t="array" ref="BK108">SUMPRODUCT(--(Data!$B$85:$AGQ$85&lt;&gt;"")*(Data!B123:AGQ123&lt;&gt;""))</f>
        <v>0</v>
      </c>
      <c r="BL108" s="2" cm="1">
        <f t="array" ref="BL108">SUMPRODUCT(--(Data!$B$86:$AGQ$86&lt;&gt;"")*(Data!B123:AGQ123&lt;&gt;""))</f>
        <v>0</v>
      </c>
      <c r="BM108" s="2" cm="1">
        <f t="array" ref="BM108">SUMPRODUCT(--(Data!$B$87:$AGQ$87&lt;&gt;"")*(Data!B123:AGQ123&lt;&gt;""))</f>
        <v>0</v>
      </c>
      <c r="BN108" s="2" cm="1">
        <f t="array" ref="BN108">SUMPRODUCT(--(Data!$B$88:$AGQ$88&lt;&gt;"")*(Data!B123:AGQ123&lt;&gt;""))</f>
        <v>0</v>
      </c>
      <c r="BO108" s="2" cm="1">
        <f t="array" ref="BO108">SUMPRODUCT(--(Data!$B$89:$AGQ$89&lt;&gt;"")*(Data!B123:AGQ123&lt;&gt;""))</f>
        <v>0</v>
      </c>
      <c r="BP108" s="2" cm="1">
        <f t="array" ref="BP108">SUMPRODUCT(--(Data!$B$90:$AGQ$90&lt;&gt;"")*(Data!B123:AGQ123&lt;&gt;""))</f>
        <v>0</v>
      </c>
      <c r="BQ108" s="2" cm="1">
        <f t="array" ref="BQ108">SUMPRODUCT(--(Data!$B$91:$AGQ$91&lt;&gt;"")*(Data!B123:AGQ123&lt;&gt;""))</f>
        <v>0</v>
      </c>
      <c r="BR108" s="2" cm="1">
        <f t="array" ref="BR108">SUMPRODUCT(--(Data!$B$92:$AGQ$92&lt;&gt;"")*(Data!B123:AGQ123&lt;&gt;""))</f>
        <v>0</v>
      </c>
      <c r="BS108" s="2" cm="1">
        <f t="array" ref="BS108">SUMPRODUCT(--(Data!$B$93:$AGQ$93&lt;&gt;"")*(Data!B123:AGQ123&lt;&gt;""))</f>
        <v>0</v>
      </c>
      <c r="BT108" s="2" cm="1">
        <f t="array" ref="BT108">SUMPRODUCT(--(Data!$B$94:$AGQ$94&lt;&gt;"")*(Data!B123:AGQ123&lt;&gt;""))</f>
        <v>0</v>
      </c>
      <c r="BU108" s="2" cm="1">
        <f t="array" ref="BU108">SUMPRODUCT(--(Data!$B$95:$AGQ$95&lt;&gt;"")*(Data!B123:AGQ123&lt;&gt;""))</f>
        <v>0</v>
      </c>
      <c r="BV108" s="2" cm="1">
        <f t="array" ref="BV108">SUMPRODUCT(--(Data!$B$96:$AGQ$96&lt;&gt;"")*(Data!B123:AGQ123&lt;&gt;""))</f>
        <v>0</v>
      </c>
      <c r="BW108" s="2" cm="1">
        <f t="array" ref="BW108">SUMPRODUCT(--(Data!$B$97:$AGQ$97&lt;&gt;"")*(Data!B123:AGQ123&lt;&gt;""))</f>
        <v>0</v>
      </c>
      <c r="BX108" s="2" cm="1">
        <f t="array" ref="BX108">SUMPRODUCT(--(Data!$B$98:$AGQ$98&lt;&gt;"")*(Data!B123:AGQ123&lt;&gt;""))</f>
        <v>0</v>
      </c>
      <c r="BY108" s="2" cm="1">
        <f t="array" ref="BY108">SUMPRODUCT(--(Data!$B$99:$AGQ$99&lt;&gt;"")*(Data!B123:AGQ123&lt;&gt;""))</f>
        <v>0</v>
      </c>
      <c r="BZ108" s="2" cm="1">
        <f t="array" ref="BZ108">SUMPRODUCT(--(Data!$B$100:$AGQ$100&lt;&gt;"")*(Data!B123:AGQ123&lt;&gt;""))</f>
        <v>0</v>
      </c>
      <c r="CA108" s="2" cm="1">
        <f t="array" ref="CA108">SUMPRODUCT(--(Data!$B$101:$AGQ$101&lt;&gt;"")*(Data!B123:AGQ123&lt;&gt;""))</f>
        <v>0</v>
      </c>
      <c r="CB108" s="2" cm="1">
        <f t="array" ref="CB108">SUMPRODUCT(--(Data!$B$102:$AGQ$102&lt;&gt;"")*(Data!B123:AGQ123&lt;&gt;""))</f>
        <v>0</v>
      </c>
      <c r="CC108" s="2" cm="1">
        <f t="array" ref="CC108">SUMPRODUCT(--(Data!$B$103:$AGQ$103&lt;&gt;"")*(Data!B123:AGQ123&lt;&gt;""))</f>
        <v>0</v>
      </c>
      <c r="CD108" s="2" cm="1">
        <f t="array" ref="CD108">SUMPRODUCT(--(Data!$B$104:$AGQ$104&lt;&gt;"")*(Data!B123:AGQ123&lt;&gt;""))</f>
        <v>0</v>
      </c>
      <c r="CE108" s="2" cm="1">
        <f t="array" ref="CE108">SUMPRODUCT(--(Data!$B$105:$AGQ$105&lt;&gt;"")*(Data!B123:AGQ123&lt;&gt;""))</f>
        <v>2</v>
      </c>
      <c r="CF108" s="2" cm="1">
        <f t="array" ref="CF108">SUMPRODUCT(--(Data!$B$106:$AGQ$106&lt;&gt;"")*(Data!B123:AGQ123&lt;&gt;""))</f>
        <v>0</v>
      </c>
      <c r="CG108" s="2" cm="1">
        <f t="array" ref="CG108">SUMPRODUCT(--(Data!$B$107:$AGQ$107&lt;&gt;"")*(Data!B123:AGQ123&lt;&gt;""))</f>
        <v>0</v>
      </c>
      <c r="CH108" s="2" cm="1">
        <f t="array" ref="CH108">SUMPRODUCT(--(Data!$B$108:$AGQ$108&lt;&gt;"")*(Data!B123:AGQ123&lt;&gt;""))</f>
        <v>0</v>
      </c>
      <c r="CI108" s="2" cm="1">
        <f t="array" ref="CI108">SUMPRODUCT(--(Data!$B$109:$AGQ$109&lt;&gt;"")*(Data!B123:AGQ123&lt;&gt;""))</f>
        <v>0</v>
      </c>
      <c r="CJ108" s="2" cm="1">
        <f t="array" ref="CJ108">SUMPRODUCT(--(Data!$B$110:$AGQ$110&lt;&gt;"")*(Data!B123:AGQ123&lt;&gt;""))</f>
        <v>0</v>
      </c>
      <c r="CK108" s="2" cm="1">
        <f t="array" ref="CK108">SUMPRODUCT(--(Data!$B$111:$AGQ$111&lt;&gt;"")*(Data!B123:AGQ123&lt;&gt;""))</f>
        <v>0</v>
      </c>
      <c r="CL108" s="2" cm="1">
        <f t="array" ref="CL108">SUMPRODUCT(--(Data!$B$112:$AGQ$112&lt;&gt;"")*(Data!B123:AGQ123&lt;&gt;""))</f>
        <v>41</v>
      </c>
      <c r="CM108" s="2" cm="1">
        <f t="array" ref="CM108">SUMPRODUCT(--(Data!$B$113:$AGQ$113&lt;&gt;"")*(Data!B123:AGQ123&lt;&gt;""))</f>
        <v>0</v>
      </c>
      <c r="CN108" s="2" cm="1">
        <f t="array" ref="CN108">SUMPRODUCT(--(Data!$B$114:$AGQ$114&lt;&gt;"")*(Data!B123:AGQ123&lt;&gt;""))</f>
        <v>0</v>
      </c>
      <c r="CO108" s="2" cm="1">
        <f t="array" ref="CO108">SUMPRODUCT(--(Data!$B$115:$AGQ$115&lt;&gt;"")*(Data!B123:AGQ123&lt;&gt;""))</f>
        <v>0</v>
      </c>
      <c r="CP108" s="2" cm="1">
        <f t="array" ref="CP108">SUMPRODUCT(--(Data!$B$116:$AGQ$116&lt;&gt;"")*(Data!B123:AGQ123&lt;&gt;""))</f>
        <v>0</v>
      </c>
      <c r="CQ108" s="2" cm="1">
        <f t="array" ref="CQ108">SUMPRODUCT(--(Data!$B$117:$AGQ$117&lt;&gt;"")*(Data!B123:AGQ123&lt;&gt;""))</f>
        <v>0</v>
      </c>
      <c r="CR108" s="2" cm="1">
        <f t="array" ref="CR108">SUMPRODUCT(--(Data!$B$118:$AGQ$118&lt;&gt;"")*(Data!B123:AGQ123&lt;&gt;""))</f>
        <v>0</v>
      </c>
      <c r="CS108" s="2" cm="1">
        <f t="array" ref="CS108">SUMPRODUCT(--(Data!$B$119:$AGQ$119&lt;&gt;"")*(Data!B123:AGQ123&lt;&gt;""))</f>
        <v>0</v>
      </c>
      <c r="CT108" s="2" cm="1">
        <f t="array" ref="CT108">SUMPRODUCT(--(Data!$B$120:$AGQ$120&lt;&gt;"")*(Data!B123:AGQ123&lt;&gt;""))</f>
        <v>0</v>
      </c>
      <c r="CU108" s="2" cm="1">
        <f t="array" ref="CU108">SUMPRODUCT(--(Data!$B$121:$AGQ$121&lt;&gt;"")*(Data!B123:AGQ123&lt;&gt;""))</f>
        <v>0</v>
      </c>
      <c r="CV108" s="2" cm="1">
        <f t="array" ref="CV108">SUMPRODUCT(--(Data!$B$122:$AGQ$122&lt;&gt;"")*(Data!B123:AGQ123&lt;&gt;""))</f>
        <v>8</v>
      </c>
      <c r="CW108" s="208"/>
      <c r="CX108" s="2" cm="1">
        <f t="array" ref="CX108">SUMPRODUCT(--(Data!$B$124:$AGQ$124&lt;&gt;"")*(Data!B123:AGQ123&lt;&gt;""))</f>
        <v>10</v>
      </c>
      <c r="CY108" s="2" cm="1">
        <f t="array" ref="CY108">SUMPRODUCT(--(Data!$B$125:$AGQ$125&lt;&gt;"")*(Data!B123:AGQ123&lt;&gt;""))</f>
        <v>0</v>
      </c>
      <c r="CZ108" s="2" cm="1">
        <f t="array" ref="CZ108">SUMPRODUCT(--(Data!$B$126:$AGQ$126&lt;&gt;"")*(Data!B123:AGQ123&lt;&gt;""))</f>
        <v>0</v>
      </c>
      <c r="DA108" s="2" cm="1">
        <f t="array" ref="DA108">SUMPRODUCT(--(Data!$B$127:$AGQ$127&lt;&gt;"")*(Data!B123:AGQ123&lt;&gt;""))</f>
        <v>0</v>
      </c>
      <c r="DB108" s="2" cm="1">
        <f t="array" ref="DB108">SUMPRODUCT(--(Data!$B$128:$AGQ$128&lt;&gt;"")*(Data!B123:AGQ123&lt;&gt;""))</f>
        <v>0</v>
      </c>
      <c r="DC108" s="2" cm="1">
        <f t="array" ref="DC108">SUMPRODUCT(--(Data!$B$129:$AGQ$129&lt;&gt;"")*(Data!B123:AGQ123&lt;&gt;""))</f>
        <v>0</v>
      </c>
      <c r="DD108" s="2" cm="1">
        <f t="array" ref="DD108">SUMPRODUCT(--(Data!$B$130:$AGQ$130&lt;&gt;"")*(Data!B123:AGQ123&lt;&gt;""))</f>
        <v>0</v>
      </c>
      <c r="DE108" s="2" cm="1">
        <f t="array" ref="DE108">SUMPRODUCT(--(Data!$B$131:$AGQ$131&lt;&gt;"")*(Data!B123:AGQ123&lt;&gt;""))</f>
        <v>0</v>
      </c>
      <c r="DF108" s="2" cm="1">
        <f t="array" ref="DF108">SUMPRODUCT(--(Data!$B$132:$AGQ$132&lt;&gt;"")*(Data!B123:AGQ123&lt;&gt;""))</f>
        <v>0</v>
      </c>
      <c r="DG108" s="2" cm="1">
        <f t="array" ref="DG108">SUMPRODUCT(--(Data!$B$133:$AGQ$133&lt;&gt;"")*(Data!B123:AGQ123&lt;&gt;""))</f>
        <v>0</v>
      </c>
      <c r="DH108" s="2" cm="1">
        <f t="array" ref="DH108">SUMPRODUCT(--(Data!$B$134:$AGQ$134&lt;&gt;"")*(Data!B123:AGQ123&lt;&gt;""))</f>
        <v>0</v>
      </c>
      <c r="DI108" s="2" cm="1">
        <f t="array" ref="DI108">SUMPRODUCT(--(Data!$B$135:$AGQ$135&lt;&gt;"")*(Data!B123:AGQ123&lt;&gt;""))</f>
        <v>0</v>
      </c>
      <c r="DJ108" s="2" cm="1">
        <f t="array" ref="DJ108">SUMPRODUCT(--(Data!$B$136:$AGQ$136&lt;&gt;"")*(Data!B123:AGQ123&lt;&gt;""))</f>
        <v>0</v>
      </c>
      <c r="DK108" s="2" cm="1">
        <f t="array" ref="DK108">SUMPRODUCT(--(Data!$B$137:$AGQ$137&lt;&gt;"")*(Data!B123:AGQ123&lt;&gt;""))</f>
        <v>0</v>
      </c>
      <c r="DL108" s="2" cm="1">
        <f t="array" ref="DL108">SUMPRODUCT(--(Data!$B$138:$AGQ$138&lt;&gt;"")*(Data!B123:AGQ123&lt;&gt;""))</f>
        <v>0</v>
      </c>
      <c r="DM108" s="2" cm="1">
        <f t="array" ref="DM108">SUMPRODUCT(--(Data!$B$139:$AGQ$139&lt;&gt;"")*(Data!B123:AGQ123&lt;&gt;""))</f>
        <v>0</v>
      </c>
      <c r="DN108" s="2" cm="1">
        <f t="array" ref="DN108">SUMPRODUCT(--(Data!$B$140:$AGQ$140&lt;&gt;"")*(Data!B123:AGQ123&lt;&gt;""))</f>
        <v>0</v>
      </c>
      <c r="DO108" s="2" cm="1">
        <f t="array" ref="DO108">SUMPRODUCT(--(Data!$B$141:$AGQ$141&lt;&gt;"")*(Data!B123:AGQ123&lt;&gt;""))</f>
        <v>0</v>
      </c>
      <c r="DP108" s="2" cm="1">
        <f t="array" ref="DP108">SUMPRODUCT(--(Data!$B$142:$AGQ$142&lt;&gt;"")*(Data!B123:AGQ123&lt;&gt;""))</f>
        <v>0</v>
      </c>
      <c r="DQ108" s="2" cm="1">
        <f t="array" ref="DQ108">SUMPRODUCT(--(Data!$B$143:$AGQ$143&lt;&gt;"")*(Data!B123:AGQ123&lt;&gt;""))</f>
        <v>0</v>
      </c>
      <c r="DR108" s="2" cm="1">
        <f t="array" ref="DR108">SUMPRODUCT(--(Data!$B$144:$AGQ$144&lt;&gt;"")*(Data!B123:AGQ123&lt;&gt;""))</f>
        <v>0</v>
      </c>
      <c r="DS108" s="2" cm="1">
        <f t="array" ref="DS108">SUMPRODUCT(--(Data!$B$145:$AGQ$145&lt;&gt;"")*(Data!B123:AGQ123&lt;&gt;""))</f>
        <v>38</v>
      </c>
      <c r="DT108" s="2" cm="1">
        <f t="array" ref="DT108">SUMPRODUCT(--(Data!$B$146:$AGQ$146&lt;&gt;"")*(Data!B123:AGQ123&lt;&gt;""))</f>
        <v>38</v>
      </c>
      <c r="DU108" s="2" cm="1">
        <f t="array" ref="DU108">SUMPRODUCT(--(Data!$B$147:$AGQ$147&lt;&gt;"")*(Data!B123:AGQ123&lt;&gt;""))</f>
        <v>1</v>
      </c>
      <c r="DV108" s="2" cm="1">
        <f t="array" ref="DV108">SUMPRODUCT(--(Data!$B$148:$AGQ$148&lt;&gt;"")*(Data!B123:AGQ123&lt;&gt;""))</f>
        <v>0</v>
      </c>
      <c r="DW108" s="2" cm="1">
        <f t="array" ref="DW108">SUMPRODUCT(--(Data!$B$149:$AGQ$149&lt;&gt;"")*(Data!B123:AGQ123&lt;&gt;""))</f>
        <v>0</v>
      </c>
      <c r="DX108" s="2" cm="1">
        <f t="array" ref="DX108">SUMPRODUCT(--(Data!$B$150:$AGQ$150&lt;&gt;"")*(Data!B123:AGQ123&lt;&gt;""))</f>
        <v>0</v>
      </c>
      <c r="DY108" s="2" cm="1">
        <f t="array" ref="DY108">SUMPRODUCT(--(Data!$B$151:$AGQ$151&lt;&gt;"")*(Data!B123:AGQ123&lt;&gt;""))</f>
        <v>0</v>
      </c>
      <c r="DZ108" s="2" cm="1">
        <f t="array" ref="DZ108">SUMPRODUCT(--(Data!$B$152:$AGQ$152&lt;&gt;"")*(Data!B123:AGQ123&lt;&gt;""))</f>
        <v>0</v>
      </c>
      <c r="EA108" s="2" cm="1">
        <f t="array" ref="EA108">SUMPRODUCT(--(Data!$B$153:$AGQ$153&lt;&gt;"")*(Data!B123:AGQ123&lt;&gt;""))</f>
        <v>0</v>
      </c>
      <c r="EB108" s="2" cm="1">
        <f t="array" ref="EB108">SUMPRODUCT(--(Data!$B$154:$AGQ$154&lt;&gt;"")*(Data!B123:AGQ123&lt;&gt;""))</f>
        <v>0</v>
      </c>
      <c r="EC108" s="2" cm="1">
        <f t="array" ref="EC108">SUMPRODUCT(--(Data!$B$155:$AGQ$155&lt;&gt;"")*(Data!B123:AGQ123&lt;&gt;""))</f>
        <v>0</v>
      </c>
      <c r="ED108" s="2" cm="1">
        <f t="array" ref="ED108">SUMPRODUCT(--(Data!$B$156:$AGQ$156&lt;&gt;"")*(Data!B123:AGQ123&lt;&gt;""))</f>
        <v>0</v>
      </c>
      <c r="EE108" s="2" cm="1">
        <f t="array" ref="EE108">SUMPRODUCT(--(Data!$B$157:$AGQ$157&lt;&gt;"")*(Data!B123:AGQ123&lt;&gt;""))</f>
        <v>0</v>
      </c>
      <c r="EF108" s="2" cm="1">
        <f t="array" ref="EF108">SUMPRODUCT(--(Data!$B$158:$AGQ$158&lt;&gt;"")*(Data!B123:AGQ123&lt;&gt;""))</f>
        <v>0</v>
      </c>
      <c r="EG108" s="2" cm="1">
        <f t="array" ref="EG108">SUMPRODUCT(--(Data!$B$159:$AGQ$159&lt;&gt;"")*(Data!B123:AGQ123&lt;&gt;""))</f>
        <v>0</v>
      </c>
      <c r="EH108" s="2" cm="1">
        <f t="array" ref="EH108">SUMPRODUCT(--(Data!$B$160:$AGQ$160&lt;&gt;"")*(Data!B123:AGQ123&lt;&gt;""))</f>
        <v>0</v>
      </c>
      <c r="EI108" s="2" cm="1">
        <f t="array" ref="EI108">SUMPRODUCT(--(Data!$B$161:$AGQ$161&lt;&gt;"")*(Data!B123:AGQ123&lt;&gt;""))</f>
        <v>0</v>
      </c>
      <c r="EJ108" s="2" cm="1">
        <f t="array" ref="EJ108">SUMPRODUCT(--(Data!$B$162:$AGQ$162&lt;&gt;"")*(Data!B123:AGQ123&lt;&gt;""))</f>
        <v>0</v>
      </c>
      <c r="EK108" s="2" cm="1">
        <f t="array" ref="EK108">SUMPRODUCT(--(Data!$B$163:$AGQ$163&lt;&gt;"")*(Data!B123:AGQ123&lt;&gt;""))</f>
        <v>0</v>
      </c>
      <c r="EL108" s="2" cm="1">
        <f t="array" ref="EL108">SUMPRODUCT(--(Data!$B$164:$AGQ$164&lt;&gt;"")*(Data!B123:AGQ123&lt;&gt;""))</f>
        <v>0</v>
      </c>
      <c r="EM108" s="2" cm="1">
        <f t="array" ref="EM108">SUMPRODUCT(--(Data!$B$165:$AGQ$165&lt;&gt;"")*(Data!B123:AGQ123&lt;&gt;""))</f>
        <v>0</v>
      </c>
      <c r="EN108" s="2" cm="1">
        <f t="array" ref="EN108">SUMPRODUCT(--(Data!$B$166:$AGQ$166&lt;&gt;"")*(Data!B123:AGQ123&lt;&gt;""))</f>
        <v>0</v>
      </c>
      <c r="EU108" s="2" t="str">
        <f t="shared" si="4"/>
        <v>CFP-SLAM</v>
      </c>
      <c r="EV108" s="2">
        <f t="shared" si="5"/>
        <v>6</v>
      </c>
    </row>
    <row r="109" spans="1:152" x14ac:dyDescent="0.25">
      <c r="A109" s="1" t="str">
        <f>Data!A124</f>
        <v>KISS-ICP</v>
      </c>
      <c r="B109" s="12" t="s">
        <v>617</v>
      </c>
      <c r="C109" s="2" cm="1">
        <f t="array" ref="C109">SUMPRODUCT(--(Data!$B$25:$AGQ$25&lt;&gt;"")*(Data!B124:AGQ124&lt;&gt;""))</f>
        <v>0</v>
      </c>
      <c r="D109" s="2" cm="1">
        <f t="array" ref="D109">SUMPRODUCT(--(Data!$B$26:$AGQ$26&lt;&gt;"")*(Data!B124:AGQ124&lt;&gt;""))</f>
        <v>0</v>
      </c>
      <c r="E109" s="2" cm="1">
        <f t="array" ref="E109">SUMPRODUCT(--(Data!$B$27:$AGQ$27&lt;&gt;"")*(Data!B124:AGQ124&lt;&gt;""))</f>
        <v>0</v>
      </c>
      <c r="F109" s="2" cm="1">
        <f t="array" ref="F109">SUMPRODUCT(--(Data!$B$28:$AGQ$28&lt;&gt;"")*(Data!B124:AGQ124&lt;&gt;""))</f>
        <v>0</v>
      </c>
      <c r="G109" s="2" cm="1">
        <f t="array" ref="G109">SUMPRODUCT(--(Data!$B$29:$AGQ$29&lt;&gt;"")*(Data!B124:AGQ124&lt;&gt;""))</f>
        <v>0</v>
      </c>
      <c r="H109" s="2" cm="1">
        <f t="array" ref="H109">SUMPRODUCT(--(Data!$B$30:$AGQ$30&lt;&gt;"")*(Data!B124:AGQ124&lt;&gt;""))</f>
        <v>0</v>
      </c>
      <c r="I109" s="2" cm="1">
        <f t="array" ref="I109">SUMPRODUCT(--(Data!$B$31:$AGQ$31&lt;&gt;"")*(Data!B124:AGQ124&lt;&gt;""))</f>
        <v>0</v>
      </c>
      <c r="J109" s="2" cm="1">
        <f t="array" ref="J109">SUMPRODUCT(--(Data!$B$32:$AGQ$32&lt;&gt;"")*(Data!B124:AGQ124&lt;&gt;""))</f>
        <v>0</v>
      </c>
      <c r="K109" s="2" cm="1">
        <f t="array" ref="K109">SUMPRODUCT(--(Data!$B$33:$AGQ$33&lt;&gt;"")*(Data!B124:AGQ124&lt;&gt;""))</f>
        <v>0</v>
      </c>
      <c r="L109" s="2" cm="1">
        <f t="array" ref="L109">SUMPRODUCT(--(Data!$B$34:$AGQ$34&lt;&gt;"")*(Data!B124:AGQ124&lt;&gt;""))</f>
        <v>0</v>
      </c>
      <c r="M109" s="2" cm="1">
        <f t="array" ref="M109">SUMPRODUCT(--(Data!$B$35:$AGQ$35&lt;&gt;"")*(Data!B124:AGQ124&lt;&gt;""))</f>
        <v>0</v>
      </c>
      <c r="N109" s="2" cm="1">
        <f t="array" ref="N109">SUMPRODUCT(--(Data!$B$36:$AGQ$36&lt;&gt;"")*(Data!B124:AGQ124&lt;&gt;""))</f>
        <v>0</v>
      </c>
      <c r="O109" s="2" cm="1">
        <f t="array" ref="O109">SUMPRODUCT(--(Data!$B$37:$AGQ$37&lt;&gt;"")*(Data!B124:AGQ124&lt;&gt;""))</f>
        <v>0</v>
      </c>
      <c r="P109" s="2" cm="1">
        <f t="array" ref="P109">SUMPRODUCT(--(Data!$B$38:$AGQ$38&lt;&gt;"")*(Data!B124:AGQ124&lt;&gt;""))</f>
        <v>0</v>
      </c>
      <c r="Q109" s="2" cm="1">
        <f t="array" ref="Q109">SUMPRODUCT(--(Data!$B$39:$AGQ$39&lt;&gt;"")*(Data!B124:AGQ124&lt;&gt;""))</f>
        <v>0</v>
      </c>
      <c r="R109" s="2" cm="1">
        <f t="array" ref="R109">SUMPRODUCT(--(Data!$B$40:$AGQ$40&lt;&gt;"")*(Data!B124:AGQ124&lt;&gt;""))</f>
        <v>0</v>
      </c>
      <c r="S109" s="2" cm="1">
        <f t="array" ref="S109">SUMPRODUCT(--(Data!$B$41:$AGQ$41&lt;&gt;"")*(Data!B124:AGQ124&lt;&gt;""))</f>
        <v>0</v>
      </c>
      <c r="T109" s="2" cm="1">
        <f t="array" ref="T109">SUMPRODUCT(--(Data!$B$42:$AGQ$42&lt;&gt;"")*(Data!B124:AGQ124&lt;&gt;""))</f>
        <v>8</v>
      </c>
      <c r="U109" s="2" cm="1">
        <f t="array" ref="U109">SUMPRODUCT(--(Data!$B$43:$AGQ$43&lt;&gt;"")*(Data!B124:AGQ124&lt;&gt;""))</f>
        <v>8</v>
      </c>
      <c r="V109" s="2" cm="1">
        <f t="array" ref="V109">SUMPRODUCT(--(Data!$B$44:$AGQ$44&lt;&gt;"")*(Data!B124:AGQ124&lt;&gt;""))</f>
        <v>0</v>
      </c>
      <c r="W109" s="2" cm="1">
        <f t="array" ref="W109">SUMPRODUCT(--(Data!$B$45:$AGQ$45&lt;&gt;"")*(Data!B124:AGQ124&lt;&gt;""))</f>
        <v>0</v>
      </c>
      <c r="X109" s="2" cm="1">
        <f t="array" ref="X109">SUMPRODUCT(--(Data!$B$46:$AGQ$46&lt;&gt;"")*(Data!B124:AGQ124&lt;&gt;""))</f>
        <v>0</v>
      </c>
      <c r="Y109" s="2" cm="1">
        <f t="array" ref="Y109">SUMPRODUCT(--(Data!$B$47:$AGQ$47&lt;&gt;"")*(Data!B124:AGQ124&lt;&gt;""))</f>
        <v>0</v>
      </c>
      <c r="Z109" s="2" cm="1">
        <f t="array" ref="Z109">SUMPRODUCT(--(Data!$B$48:$AGQ$48&lt;&gt;"")*(Data!B124:AGQ124&lt;&gt;""))</f>
        <v>0</v>
      </c>
      <c r="AA109" s="2" cm="1">
        <f t="array" ref="AA109">SUMPRODUCT(--(Data!$B$49:$AGQ$49&lt;&gt;"")*(Data!B124:AGQ124&lt;&gt;""))</f>
        <v>0</v>
      </c>
      <c r="AB109" s="2" cm="1">
        <f t="array" ref="AB109">SUMPRODUCT(--(Data!$B$50:$AGQ$50&lt;&gt;"")*(Data!B124:AGQ124&lt;&gt;""))</f>
        <v>0</v>
      </c>
      <c r="AC109" s="2" cm="1">
        <f t="array" ref="AC109">SUMPRODUCT(--(Data!$B$51:$AGQ$51&lt;&gt;"")*(Data!B124:AGQ124&lt;&gt;""))</f>
        <v>0</v>
      </c>
      <c r="AD109" s="2" cm="1">
        <f t="array" ref="AD109">SUMPRODUCT(--(Data!$B$52:$AGQ$52&lt;&gt;"")*(Data!B124:AGQ124&lt;&gt;""))</f>
        <v>0</v>
      </c>
      <c r="AE109" s="2" cm="1">
        <f t="array" ref="AE109">SUMPRODUCT(--(Data!$B$53:$AGQ$53&lt;&gt;"")*(Data!B124:AGQ124&lt;&gt;""))</f>
        <v>0</v>
      </c>
      <c r="AF109" s="2" cm="1">
        <f t="array" ref="AF109">SUMPRODUCT(--(Data!$B$54:$AGQ$54&lt;&gt;"")*(Data!B124:AGQ124&lt;&gt;""))</f>
        <v>0</v>
      </c>
      <c r="AG109" s="2" cm="1">
        <f t="array" ref="AG109">SUMPRODUCT(--(Data!$B$55:$AGQ$55&lt;&gt;"")*(Data!B124:AGQ124&lt;&gt;""))</f>
        <v>0</v>
      </c>
      <c r="AH109" s="2" cm="1">
        <f t="array" ref="AH109">SUMPRODUCT(--(Data!$B$56:$AGQ$56&lt;&gt;"")*(Data!B124:AGQ124&lt;&gt;""))</f>
        <v>0</v>
      </c>
      <c r="AI109" s="2" cm="1">
        <f t="array" ref="AI109">SUMPRODUCT(--(Data!$B$57:$AGQ$57&lt;&gt;"")*(Data!B124:AGQ124&lt;&gt;""))</f>
        <v>0</v>
      </c>
      <c r="AJ109" s="2" cm="1">
        <f t="array" ref="AJ109">SUMPRODUCT(--(Data!$B$58:$AGQ$58&lt;&gt;"")*(Data!B124:AGQ124&lt;&gt;""))</f>
        <v>0</v>
      </c>
      <c r="AK109" s="2" cm="1">
        <f t="array" ref="AK109">SUMPRODUCT(--(Data!$B$59:$AGQ$59&lt;&gt;"")*(Data!B124:AGQ124&lt;&gt;""))</f>
        <v>0</v>
      </c>
      <c r="AL109" s="2" cm="1">
        <f t="array" ref="AL109">SUMPRODUCT(--(Data!$B$60:$AGQ$60&lt;&gt;"")*(Data!B124:AGQ124&lt;&gt;""))</f>
        <v>0</v>
      </c>
      <c r="AM109" s="2" cm="1">
        <f t="array" ref="AM109">SUMPRODUCT(--(Data!$B$61:$AGQ$61&lt;&gt;"")*(Data!B124:AGQ124&lt;&gt;""))</f>
        <v>0</v>
      </c>
      <c r="AN109" s="2" cm="1">
        <f t="array" ref="AN109">SUMPRODUCT(--(Data!$B$62:$AGQ$62&lt;&gt;"")*(Data!B124:AGQ124&lt;&gt;""))</f>
        <v>0</v>
      </c>
      <c r="AO109" s="2" cm="1">
        <f t="array" ref="AO109">SUMPRODUCT(--(Data!$B$63:$AGQ$63&lt;&gt;"")*(Data!B124:AGQ124&lt;&gt;""))</f>
        <v>0</v>
      </c>
      <c r="AP109" s="2" cm="1">
        <f t="array" ref="AP109">SUMPRODUCT(--(Data!$B$64:$AGQ$64&lt;&gt;"")*(Data!B124:AGQ124&lt;&gt;""))</f>
        <v>0</v>
      </c>
      <c r="AQ109" s="2" cm="1">
        <f t="array" ref="AQ109">SUMPRODUCT(--(Data!$B$65:$AGQ$65&lt;&gt;"")*(Data!B124:AGQ124&lt;&gt;""))</f>
        <v>0</v>
      </c>
      <c r="AR109" s="2" cm="1">
        <f t="array" ref="AR109">SUMPRODUCT(--(Data!$B$66:$AGQ$66&lt;&gt;"")*(Data!B124:AGQ124&lt;&gt;""))</f>
        <v>0</v>
      </c>
      <c r="AS109" s="2" cm="1">
        <f t="array" ref="AS109">SUMPRODUCT(--(Data!$B$67:$AGQ$67&lt;&gt;"")*(Data!B124:AGQ124&lt;&gt;""))</f>
        <v>0</v>
      </c>
      <c r="AT109" s="2" cm="1">
        <f t="array" ref="AT109">SUMPRODUCT(--(Data!$B$68:$AGQ$68&lt;&gt;"")*(Data!B124:AGQ124&lt;&gt;""))</f>
        <v>0</v>
      </c>
      <c r="AU109" s="2" cm="1">
        <f t="array" ref="AU109">SUMPRODUCT(--(Data!$B$69:$AGQ$69&lt;&gt;"")*(Data!B124:AGQ124&lt;&gt;""))</f>
        <v>0</v>
      </c>
      <c r="AV109" s="2" cm="1">
        <f t="array" ref="AV109">SUMPRODUCT(--(Data!$B$70:$AGQ$70&lt;&gt;"")*(Data!B124:AGQ124&lt;&gt;""))</f>
        <v>0</v>
      </c>
      <c r="AW109" s="2" cm="1">
        <f t="array" ref="AW109">SUMPRODUCT(--(Data!$B$71:$AGQ$71&lt;&gt;"")*(Data!B124:AGQ124&lt;&gt;""))</f>
        <v>0</v>
      </c>
      <c r="AX109" s="2" cm="1">
        <f t="array" ref="AX109">SUMPRODUCT(--(Data!$B$72:$AGQ$72&lt;&gt;"")*(Data!B124:AGQ124&lt;&gt;""))</f>
        <v>0</v>
      </c>
      <c r="AY109" s="2" cm="1">
        <f t="array" ref="AY109">SUMPRODUCT(--(Data!$B$73:$AGQ$73&lt;&gt;"")*(Data!B124:AGQ124&lt;&gt;""))</f>
        <v>0</v>
      </c>
      <c r="AZ109" s="2" cm="1">
        <f t="array" ref="AZ109">SUMPRODUCT(--(Data!$B$74:$AGQ$74&lt;&gt;"")*(Data!B124:AGQ124&lt;&gt;""))</f>
        <v>0</v>
      </c>
      <c r="BA109" s="2" cm="1">
        <f t="array" ref="BA109">SUMPRODUCT(--(Data!$B$75:$AGQ$75&lt;&gt;"")*(Data!B124:AGQ124&lt;&gt;""))</f>
        <v>0</v>
      </c>
      <c r="BB109" s="2" cm="1">
        <f t="array" ref="BB109">SUMPRODUCT(--(Data!$B$76:$AGQ$76&lt;&gt;"")*(Data!B124:AGQ124&lt;&gt;""))</f>
        <v>0</v>
      </c>
      <c r="BC109" s="2" cm="1">
        <f t="array" ref="BC109">SUMPRODUCT(--(Data!$B$77:$AGQ$77&lt;&gt;"")*(Data!B124:AGQ124&lt;&gt;""))</f>
        <v>0</v>
      </c>
      <c r="BD109" s="2" cm="1">
        <f t="array" ref="BD109">SUMPRODUCT(--(Data!$B$78:$AGQ$78&lt;&gt;"")*(Data!B124:AGQ124&lt;&gt;""))</f>
        <v>0</v>
      </c>
      <c r="BE109" s="2" cm="1">
        <f t="array" ref="BE109">SUMPRODUCT(--(Data!$B$79:$AGQ$79&lt;&gt;"")*(Data!B124:AGQ124&lt;&gt;""))</f>
        <v>0</v>
      </c>
      <c r="BF109" s="2" cm="1">
        <f t="array" ref="BF109">SUMPRODUCT(--(Data!$B$80:$AGQ$80&lt;&gt;"")*(Data!B124:AGQ124&lt;&gt;""))</f>
        <v>0</v>
      </c>
      <c r="BG109" s="2" cm="1">
        <f t="array" ref="BG109">SUMPRODUCT(--(Data!$B$81:$AGQ$81&lt;&gt;"")*(Data!B124:AGQ124&lt;&gt;""))</f>
        <v>0</v>
      </c>
      <c r="BH109" s="2" cm="1">
        <f t="array" ref="BH109">SUMPRODUCT(--(Data!$B$82:$AGQ$82&lt;&gt;"")*(Data!B124:AGQ124&lt;&gt;""))</f>
        <v>0</v>
      </c>
      <c r="BI109" s="2" cm="1">
        <f t="array" ref="BI109">SUMPRODUCT(--(Data!$B$83:$AGQ$83&lt;&gt;"")*(Data!B124:AGQ124&lt;&gt;""))</f>
        <v>0</v>
      </c>
      <c r="BJ109" s="2" cm="1">
        <f t="array" ref="BJ109">SUMPRODUCT(--(Data!$B$84:$AGQ$84&lt;&gt;"")*(Data!B124:AGQ124&lt;&gt;""))</f>
        <v>0</v>
      </c>
      <c r="BK109" s="2" cm="1">
        <f t="array" ref="BK109">SUMPRODUCT(--(Data!$B$85:$AGQ$85&lt;&gt;"")*(Data!B124:AGQ124&lt;&gt;""))</f>
        <v>0</v>
      </c>
      <c r="BL109" s="2" cm="1">
        <f t="array" ref="BL109">SUMPRODUCT(--(Data!$B$86:$AGQ$86&lt;&gt;"")*(Data!B124:AGQ124&lt;&gt;""))</f>
        <v>0</v>
      </c>
      <c r="BM109" s="2" cm="1">
        <f t="array" ref="BM109">SUMPRODUCT(--(Data!$B$87:$AGQ$87&lt;&gt;"")*(Data!B124:AGQ124&lt;&gt;""))</f>
        <v>0</v>
      </c>
      <c r="BN109" s="2" cm="1">
        <f t="array" ref="BN109">SUMPRODUCT(--(Data!$B$88:$AGQ$88&lt;&gt;"")*(Data!B124:AGQ124&lt;&gt;""))</f>
        <v>0</v>
      </c>
      <c r="BO109" s="2" cm="1">
        <f t="array" ref="BO109">SUMPRODUCT(--(Data!$B$89:$AGQ$89&lt;&gt;"")*(Data!B124:AGQ124&lt;&gt;""))</f>
        <v>0</v>
      </c>
      <c r="BP109" s="2" cm="1">
        <f t="array" ref="BP109">SUMPRODUCT(--(Data!$B$90:$AGQ$90&lt;&gt;"")*(Data!B124:AGQ124&lt;&gt;""))</f>
        <v>0</v>
      </c>
      <c r="BQ109" s="2" cm="1">
        <f t="array" ref="BQ109">SUMPRODUCT(--(Data!$B$91:$AGQ$91&lt;&gt;"")*(Data!B124:AGQ124&lt;&gt;""))</f>
        <v>0</v>
      </c>
      <c r="BR109" s="2" cm="1">
        <f t="array" ref="BR109">SUMPRODUCT(--(Data!$B$92:$AGQ$92&lt;&gt;"")*(Data!B124:AGQ124&lt;&gt;""))</f>
        <v>0</v>
      </c>
      <c r="BS109" s="2" cm="1">
        <f t="array" ref="BS109">SUMPRODUCT(--(Data!$B$93:$AGQ$93&lt;&gt;"")*(Data!B124:AGQ124&lt;&gt;""))</f>
        <v>0</v>
      </c>
      <c r="BT109" s="2" cm="1">
        <f t="array" ref="BT109">SUMPRODUCT(--(Data!$B$94:$AGQ$94&lt;&gt;"")*(Data!B124:AGQ124&lt;&gt;""))</f>
        <v>0</v>
      </c>
      <c r="BU109" s="2" cm="1">
        <f t="array" ref="BU109">SUMPRODUCT(--(Data!$B$95:$AGQ$95&lt;&gt;"")*(Data!B124:AGQ124&lt;&gt;""))</f>
        <v>0</v>
      </c>
      <c r="BV109" s="2" cm="1">
        <f t="array" ref="BV109">SUMPRODUCT(--(Data!$B$96:$AGQ$96&lt;&gt;"")*(Data!B124:AGQ124&lt;&gt;""))</f>
        <v>0</v>
      </c>
      <c r="BW109" s="2" cm="1">
        <f t="array" ref="BW109">SUMPRODUCT(--(Data!$B$97:$AGQ$97&lt;&gt;"")*(Data!B124:AGQ124&lt;&gt;""))</f>
        <v>0</v>
      </c>
      <c r="BX109" s="2" cm="1">
        <f t="array" ref="BX109">SUMPRODUCT(--(Data!$B$98:$AGQ$98&lt;&gt;"")*(Data!B124:AGQ124&lt;&gt;""))</f>
        <v>0</v>
      </c>
      <c r="BY109" s="2" cm="1">
        <f t="array" ref="BY109">SUMPRODUCT(--(Data!$B$99:$AGQ$99&lt;&gt;"")*(Data!B124:AGQ124&lt;&gt;""))</f>
        <v>0</v>
      </c>
      <c r="BZ109" s="2" cm="1">
        <f t="array" ref="BZ109">SUMPRODUCT(--(Data!$B$100:$AGQ$100&lt;&gt;"")*(Data!B124:AGQ124&lt;&gt;""))</f>
        <v>0</v>
      </c>
      <c r="CA109" s="2" cm="1">
        <f t="array" ref="CA109">SUMPRODUCT(--(Data!$B$101:$AGQ$101&lt;&gt;"")*(Data!B124:AGQ124&lt;&gt;""))</f>
        <v>0</v>
      </c>
      <c r="CB109" s="2" cm="1">
        <f t="array" ref="CB109">SUMPRODUCT(--(Data!$B$102:$AGQ$102&lt;&gt;"")*(Data!B124:AGQ124&lt;&gt;""))</f>
        <v>0</v>
      </c>
      <c r="CC109" s="2" cm="1">
        <f t="array" ref="CC109">SUMPRODUCT(--(Data!$B$103:$AGQ$103&lt;&gt;"")*(Data!B124:AGQ124&lt;&gt;""))</f>
        <v>0</v>
      </c>
      <c r="CD109" s="2" cm="1">
        <f t="array" ref="CD109">SUMPRODUCT(--(Data!$B$104:$AGQ$104&lt;&gt;"")*(Data!B124:AGQ124&lt;&gt;""))</f>
        <v>0</v>
      </c>
      <c r="CE109" s="2" cm="1">
        <f t="array" ref="CE109">SUMPRODUCT(--(Data!$B$105:$AGQ$105&lt;&gt;"")*(Data!B124:AGQ124&lt;&gt;""))</f>
        <v>20</v>
      </c>
      <c r="CF109" s="2" cm="1">
        <f t="array" ref="CF109">SUMPRODUCT(--(Data!$B$106:$AGQ$106&lt;&gt;"")*(Data!B124:AGQ124&lt;&gt;""))</f>
        <v>0</v>
      </c>
      <c r="CG109" s="2" cm="1">
        <f t="array" ref="CG109">SUMPRODUCT(--(Data!$B$107:$AGQ$107&lt;&gt;"")*(Data!B124:AGQ124&lt;&gt;""))</f>
        <v>0</v>
      </c>
      <c r="CH109" s="2" cm="1">
        <f t="array" ref="CH109">SUMPRODUCT(--(Data!$B$108:$AGQ$108&lt;&gt;"")*(Data!B124:AGQ124&lt;&gt;""))</f>
        <v>0</v>
      </c>
      <c r="CI109" s="2" cm="1">
        <f t="array" ref="CI109">SUMPRODUCT(--(Data!$B$109:$AGQ$109&lt;&gt;"")*(Data!B124:AGQ124&lt;&gt;""))</f>
        <v>0</v>
      </c>
      <c r="CJ109" s="2" cm="1">
        <f t="array" ref="CJ109">SUMPRODUCT(--(Data!$B$110:$AGQ$110&lt;&gt;"")*(Data!B124:AGQ124&lt;&gt;""))</f>
        <v>0</v>
      </c>
      <c r="CK109" s="2" cm="1">
        <f t="array" ref="CK109">SUMPRODUCT(--(Data!$B$111:$AGQ$111&lt;&gt;"")*(Data!B124:AGQ124&lt;&gt;""))</f>
        <v>0</v>
      </c>
      <c r="CL109" s="2" cm="1">
        <f t="array" ref="CL109">SUMPRODUCT(--(Data!$B$112:$AGQ$112&lt;&gt;"")*(Data!B124:AGQ124&lt;&gt;""))</f>
        <v>20</v>
      </c>
      <c r="CM109" s="2" cm="1">
        <f t="array" ref="CM109">SUMPRODUCT(--(Data!$B$113:$AGQ$113&lt;&gt;"")*(Data!B124:AGQ124&lt;&gt;""))</f>
        <v>0</v>
      </c>
      <c r="CN109" s="2" cm="1">
        <f t="array" ref="CN109">SUMPRODUCT(--(Data!$B$114:$AGQ$114&lt;&gt;"")*(Data!B124:AGQ124&lt;&gt;""))</f>
        <v>0</v>
      </c>
      <c r="CO109" s="2" cm="1">
        <f t="array" ref="CO109">SUMPRODUCT(--(Data!$B$115:$AGQ$115&lt;&gt;"")*(Data!B124:AGQ124&lt;&gt;""))</f>
        <v>0</v>
      </c>
      <c r="CP109" s="2" cm="1">
        <f t="array" ref="CP109">SUMPRODUCT(--(Data!$B$116:$AGQ$116&lt;&gt;"")*(Data!B124:AGQ124&lt;&gt;""))</f>
        <v>0</v>
      </c>
      <c r="CQ109" s="2" cm="1">
        <f t="array" ref="CQ109">SUMPRODUCT(--(Data!$B$117:$AGQ$117&lt;&gt;"")*(Data!B124:AGQ124&lt;&gt;""))</f>
        <v>0</v>
      </c>
      <c r="CR109" s="2" cm="1">
        <f t="array" ref="CR109">SUMPRODUCT(--(Data!$B$118:$AGQ$118&lt;&gt;"")*(Data!B124:AGQ124&lt;&gt;""))</f>
        <v>0</v>
      </c>
      <c r="CS109" s="2" cm="1">
        <f t="array" ref="CS109">SUMPRODUCT(--(Data!$B$119:$AGQ$119&lt;&gt;"")*(Data!B124:AGQ124&lt;&gt;""))</f>
        <v>0</v>
      </c>
      <c r="CT109" s="2" cm="1">
        <f t="array" ref="CT109">SUMPRODUCT(--(Data!$B$120:$AGQ$120&lt;&gt;"")*(Data!B124:AGQ124&lt;&gt;""))</f>
        <v>0</v>
      </c>
      <c r="CU109" s="2" cm="1">
        <f t="array" ref="CU109">SUMPRODUCT(--(Data!$B$121:$AGQ$121&lt;&gt;"")*(Data!B124:AGQ124&lt;&gt;""))</f>
        <v>0</v>
      </c>
      <c r="CV109" s="2" cm="1">
        <f t="array" ref="CV109">SUMPRODUCT(--(Data!$B$122:$AGQ$122&lt;&gt;"")*(Data!B124:AGQ124&lt;&gt;""))</f>
        <v>8</v>
      </c>
      <c r="CW109" s="2" cm="1">
        <f t="array" ref="CW109">SUMPRODUCT(--(Data!$B$123:$AGQ$123&lt;&gt;"")*(Data!B124:AGQ124&lt;&gt;""))</f>
        <v>10</v>
      </c>
      <c r="CX109" s="208"/>
      <c r="CY109" s="2" cm="1">
        <f t="array" ref="CY109">SUMPRODUCT(--(Data!$B$125:$AGQ$125&lt;&gt;"")*(Data!B124:AGQ124&lt;&gt;""))</f>
        <v>0</v>
      </c>
      <c r="CZ109" s="2" cm="1">
        <f t="array" ref="CZ109">SUMPRODUCT(--(Data!$B$126:$AGQ$126&lt;&gt;"")*(Data!B124:AGQ124&lt;&gt;""))</f>
        <v>0</v>
      </c>
      <c r="DA109" s="2" cm="1">
        <f t="array" ref="DA109">SUMPRODUCT(--(Data!$B$127:$AGQ$127&lt;&gt;"")*(Data!B124:AGQ124&lt;&gt;""))</f>
        <v>0</v>
      </c>
      <c r="DB109" s="2" cm="1">
        <f t="array" ref="DB109">SUMPRODUCT(--(Data!$B$128:$AGQ$128&lt;&gt;"")*(Data!B124:AGQ124&lt;&gt;""))</f>
        <v>0</v>
      </c>
      <c r="DC109" s="2" cm="1">
        <f t="array" ref="DC109">SUMPRODUCT(--(Data!$B$129:$AGQ$129&lt;&gt;"")*(Data!B124:AGQ124&lt;&gt;""))</f>
        <v>0</v>
      </c>
      <c r="DD109" s="2" cm="1">
        <f t="array" ref="DD109">SUMPRODUCT(--(Data!$B$130:$AGQ$130&lt;&gt;"")*(Data!B124:AGQ124&lt;&gt;""))</f>
        <v>0</v>
      </c>
      <c r="DE109" s="2" cm="1">
        <f t="array" ref="DE109">SUMPRODUCT(--(Data!$B$131:$AGQ$131&lt;&gt;"")*(Data!B124:AGQ124&lt;&gt;""))</f>
        <v>0</v>
      </c>
      <c r="DF109" s="2" cm="1">
        <f t="array" ref="DF109">SUMPRODUCT(--(Data!$B$132:$AGQ$132&lt;&gt;"")*(Data!B124:AGQ124&lt;&gt;""))</f>
        <v>0</v>
      </c>
      <c r="DG109" s="2" cm="1">
        <f t="array" ref="DG109">SUMPRODUCT(--(Data!$B$133:$AGQ$133&lt;&gt;"")*(Data!B124:AGQ124&lt;&gt;""))</f>
        <v>0</v>
      </c>
      <c r="DH109" s="2" cm="1">
        <f t="array" ref="DH109">SUMPRODUCT(--(Data!$B$134:$AGQ$134&lt;&gt;"")*(Data!B124:AGQ124&lt;&gt;""))</f>
        <v>14</v>
      </c>
      <c r="DI109" s="2" cm="1">
        <f t="array" ref="DI109">SUMPRODUCT(--(Data!$B$135:$AGQ$135&lt;&gt;"")*(Data!B124:AGQ124&lt;&gt;""))</f>
        <v>0</v>
      </c>
      <c r="DJ109" s="2" cm="1">
        <f t="array" ref="DJ109">SUMPRODUCT(--(Data!$B$136:$AGQ$136&lt;&gt;"")*(Data!B124:AGQ124&lt;&gt;""))</f>
        <v>0</v>
      </c>
      <c r="DK109" s="2" cm="1">
        <f t="array" ref="DK109">SUMPRODUCT(--(Data!$B$137:$AGQ$137&lt;&gt;"")*(Data!B124:AGQ124&lt;&gt;""))</f>
        <v>0</v>
      </c>
      <c r="DL109" s="2" cm="1">
        <f t="array" ref="DL109">SUMPRODUCT(--(Data!$B$138:$AGQ$138&lt;&gt;"")*(Data!B124:AGQ124&lt;&gt;""))</f>
        <v>0</v>
      </c>
      <c r="DM109" s="2" cm="1">
        <f t="array" ref="DM109">SUMPRODUCT(--(Data!$B$139:$AGQ$139&lt;&gt;"")*(Data!B124:AGQ124&lt;&gt;""))</f>
        <v>0</v>
      </c>
      <c r="DN109" s="2" cm="1">
        <f t="array" ref="DN109">SUMPRODUCT(--(Data!$B$140:$AGQ$140&lt;&gt;"")*(Data!B124:AGQ124&lt;&gt;""))</f>
        <v>0</v>
      </c>
      <c r="DO109" s="2" cm="1">
        <f t="array" ref="DO109">SUMPRODUCT(--(Data!$B$141:$AGQ$141&lt;&gt;"")*(Data!B124:AGQ124&lt;&gt;""))</f>
        <v>0</v>
      </c>
      <c r="DP109" s="2" cm="1">
        <f t="array" ref="DP109">SUMPRODUCT(--(Data!$B$142:$AGQ$142&lt;&gt;"")*(Data!B124:AGQ124&lt;&gt;""))</f>
        <v>0</v>
      </c>
      <c r="DQ109" s="2" cm="1">
        <f t="array" ref="DQ109">SUMPRODUCT(--(Data!$B$143:$AGQ$143&lt;&gt;"")*(Data!B124:AGQ124&lt;&gt;""))</f>
        <v>0</v>
      </c>
      <c r="DR109" s="2" cm="1">
        <f t="array" ref="DR109">SUMPRODUCT(--(Data!$B$144:$AGQ$144&lt;&gt;"")*(Data!B124:AGQ124&lt;&gt;""))</f>
        <v>0</v>
      </c>
      <c r="DS109" s="2" cm="1">
        <f t="array" ref="DS109">SUMPRODUCT(--(Data!$B$145:$AGQ$145&lt;&gt;"")*(Data!B124:AGQ124&lt;&gt;""))</f>
        <v>2</v>
      </c>
      <c r="DT109" s="2" cm="1">
        <f t="array" ref="DT109">SUMPRODUCT(--(Data!$B$146:$AGQ$146&lt;&gt;"")*(Data!B124:AGQ124&lt;&gt;""))</f>
        <v>0</v>
      </c>
      <c r="DU109" s="2" cm="1">
        <f t="array" ref="DU109">SUMPRODUCT(--(Data!$B$147:$AGQ$147&lt;&gt;"")*(Data!B124:AGQ124&lt;&gt;""))</f>
        <v>0</v>
      </c>
      <c r="DV109" s="2" cm="1">
        <f t="array" ref="DV109">SUMPRODUCT(--(Data!$B$148:$AGQ$148&lt;&gt;"")*(Data!B124:AGQ124&lt;&gt;""))</f>
        <v>0</v>
      </c>
      <c r="DW109" s="2" cm="1">
        <f t="array" ref="DW109">SUMPRODUCT(--(Data!$B$149:$AGQ$149&lt;&gt;"")*(Data!B124:AGQ124&lt;&gt;""))</f>
        <v>0</v>
      </c>
      <c r="DX109" s="2" cm="1">
        <f t="array" ref="DX109">SUMPRODUCT(--(Data!$B$150:$AGQ$150&lt;&gt;"")*(Data!B124:AGQ124&lt;&gt;""))</f>
        <v>0</v>
      </c>
      <c r="DY109" s="2" cm="1">
        <f t="array" ref="DY109">SUMPRODUCT(--(Data!$B$151:$AGQ$151&lt;&gt;"")*(Data!B124:AGQ124&lt;&gt;""))</f>
        <v>0</v>
      </c>
      <c r="DZ109" s="2" cm="1">
        <f t="array" ref="DZ109">SUMPRODUCT(--(Data!$B$152:$AGQ$152&lt;&gt;"")*(Data!B124:AGQ124&lt;&gt;""))</f>
        <v>0</v>
      </c>
      <c r="EA109" s="2" cm="1">
        <f t="array" ref="EA109">SUMPRODUCT(--(Data!$B$153:$AGQ$153&lt;&gt;"")*(Data!B124:AGQ124&lt;&gt;""))</f>
        <v>0</v>
      </c>
      <c r="EB109" s="2" cm="1">
        <f t="array" ref="EB109">SUMPRODUCT(--(Data!$B$154:$AGQ$154&lt;&gt;"")*(Data!B124:AGQ124&lt;&gt;""))</f>
        <v>0</v>
      </c>
      <c r="EC109" s="2" cm="1">
        <f t="array" ref="EC109">SUMPRODUCT(--(Data!$B$155:$AGQ$155&lt;&gt;"")*(Data!B124:AGQ124&lt;&gt;""))</f>
        <v>0</v>
      </c>
      <c r="ED109" s="2" cm="1">
        <f t="array" ref="ED109">SUMPRODUCT(--(Data!$B$156:$AGQ$156&lt;&gt;"")*(Data!B124:AGQ124&lt;&gt;""))</f>
        <v>0</v>
      </c>
      <c r="EE109" s="2" cm="1">
        <f t="array" ref="EE109">SUMPRODUCT(--(Data!$B$157:$AGQ$157&lt;&gt;"")*(Data!B124:AGQ124&lt;&gt;""))</f>
        <v>0</v>
      </c>
      <c r="EF109" s="2" cm="1">
        <f t="array" ref="EF109">SUMPRODUCT(--(Data!$B$158:$AGQ$158&lt;&gt;"")*(Data!B124:AGQ124&lt;&gt;""))</f>
        <v>0</v>
      </c>
      <c r="EG109" s="2" cm="1">
        <f t="array" ref="EG109">SUMPRODUCT(--(Data!$B$159:$AGQ$159&lt;&gt;"")*(Data!B124:AGQ124&lt;&gt;""))</f>
        <v>0</v>
      </c>
      <c r="EH109" s="2" cm="1">
        <f t="array" ref="EH109">SUMPRODUCT(--(Data!$B$160:$AGQ$160&lt;&gt;"")*(Data!B124:AGQ124&lt;&gt;""))</f>
        <v>0</v>
      </c>
      <c r="EI109" s="2" cm="1">
        <f t="array" ref="EI109">SUMPRODUCT(--(Data!$B$161:$AGQ$161&lt;&gt;"")*(Data!B124:AGQ124&lt;&gt;""))</f>
        <v>0</v>
      </c>
      <c r="EJ109" s="2" cm="1">
        <f t="array" ref="EJ109">SUMPRODUCT(--(Data!$B$162:$AGQ$162&lt;&gt;"")*(Data!B124:AGQ124&lt;&gt;""))</f>
        <v>0</v>
      </c>
      <c r="EK109" s="2" cm="1">
        <f t="array" ref="EK109">SUMPRODUCT(--(Data!$B$163:$AGQ$163&lt;&gt;"")*(Data!B124:AGQ124&lt;&gt;""))</f>
        <v>0</v>
      </c>
      <c r="EL109" s="2" cm="1">
        <f t="array" ref="EL109">SUMPRODUCT(--(Data!$B$164:$AGQ$164&lt;&gt;"")*(Data!B124:AGQ124&lt;&gt;""))</f>
        <v>0</v>
      </c>
      <c r="EM109" s="2" cm="1">
        <f t="array" ref="EM109">SUMPRODUCT(--(Data!$B$165:$AGQ$165&lt;&gt;"")*(Data!B124:AGQ124&lt;&gt;""))</f>
        <v>0</v>
      </c>
      <c r="EN109" s="2" cm="1">
        <f t="array" ref="EN109">SUMPRODUCT(--(Data!$B$166:$AGQ$166&lt;&gt;"")*(Data!B124:AGQ124&lt;&gt;""))</f>
        <v>0</v>
      </c>
      <c r="EU109" s="2" t="str">
        <f t="shared" si="4"/>
        <v>OVD-SLAM</v>
      </c>
      <c r="EV109" s="2">
        <f t="shared" si="5"/>
        <v>8</v>
      </c>
    </row>
    <row r="110" spans="1:152" x14ac:dyDescent="0.25">
      <c r="A110" s="1" t="str">
        <f>Data!A125</f>
        <v>ART-SLAM (odom)</v>
      </c>
      <c r="B110" s="12" t="s">
        <v>620</v>
      </c>
      <c r="C110" s="2" cm="1">
        <f t="array" ref="C110">SUMPRODUCT(--(Data!$B$25:$AGQ$25&lt;&gt;"")*(Data!B125:AGQ125&lt;&gt;""))</f>
        <v>0</v>
      </c>
      <c r="D110" s="2" cm="1">
        <f t="array" ref="D110">SUMPRODUCT(--(Data!$B$26:$AGQ$26&lt;&gt;"")*(Data!B125:AGQ125&lt;&gt;""))</f>
        <v>0</v>
      </c>
      <c r="E110" s="2" cm="1">
        <f t="array" ref="E110">SUMPRODUCT(--(Data!$B$27:$AGQ$27&lt;&gt;"")*(Data!B125:AGQ125&lt;&gt;""))</f>
        <v>0</v>
      </c>
      <c r="F110" s="2" cm="1">
        <f t="array" ref="F110">SUMPRODUCT(--(Data!$B$28:$AGQ$28&lt;&gt;"")*(Data!B125:AGQ125&lt;&gt;""))</f>
        <v>0</v>
      </c>
      <c r="G110" s="2" cm="1">
        <f t="array" ref="G110">SUMPRODUCT(--(Data!$B$29:$AGQ$29&lt;&gt;"")*(Data!B125:AGQ125&lt;&gt;""))</f>
        <v>0</v>
      </c>
      <c r="H110" s="2" cm="1">
        <f t="array" ref="H110">SUMPRODUCT(--(Data!$B$30:$AGQ$30&lt;&gt;"")*(Data!B125:AGQ125&lt;&gt;""))</f>
        <v>0</v>
      </c>
      <c r="I110" s="2" cm="1">
        <f t="array" ref="I110">SUMPRODUCT(--(Data!$B$31:$AGQ$31&lt;&gt;"")*(Data!B125:AGQ125&lt;&gt;""))</f>
        <v>0</v>
      </c>
      <c r="J110" s="2" cm="1">
        <f t="array" ref="J110">SUMPRODUCT(--(Data!$B$32:$AGQ$32&lt;&gt;"")*(Data!B125:AGQ125&lt;&gt;""))</f>
        <v>0</v>
      </c>
      <c r="K110" s="2" cm="1">
        <f t="array" ref="K110">SUMPRODUCT(--(Data!$B$33:$AGQ$33&lt;&gt;"")*(Data!B125:AGQ125&lt;&gt;""))</f>
        <v>0</v>
      </c>
      <c r="L110" s="2" cm="1">
        <f t="array" ref="L110">SUMPRODUCT(--(Data!$B$34:$AGQ$34&lt;&gt;"")*(Data!B125:AGQ125&lt;&gt;""))</f>
        <v>0</v>
      </c>
      <c r="M110" s="2" cm="1">
        <f t="array" ref="M110">SUMPRODUCT(--(Data!$B$35:$AGQ$35&lt;&gt;"")*(Data!B125:AGQ125&lt;&gt;""))</f>
        <v>0</v>
      </c>
      <c r="N110" s="2" cm="1">
        <f t="array" ref="N110">SUMPRODUCT(--(Data!$B$36:$AGQ$36&lt;&gt;"")*(Data!B125:AGQ125&lt;&gt;""))</f>
        <v>0</v>
      </c>
      <c r="O110" s="2" cm="1">
        <f t="array" ref="O110">SUMPRODUCT(--(Data!$B$37:$AGQ$37&lt;&gt;"")*(Data!B125:AGQ125&lt;&gt;""))</f>
        <v>0</v>
      </c>
      <c r="P110" s="2" cm="1">
        <f t="array" ref="P110">SUMPRODUCT(--(Data!$B$38:$AGQ$38&lt;&gt;"")*(Data!B125:AGQ125&lt;&gt;""))</f>
        <v>0</v>
      </c>
      <c r="Q110" s="2" cm="1">
        <f t="array" ref="Q110">SUMPRODUCT(--(Data!$B$39:$AGQ$39&lt;&gt;"")*(Data!B125:AGQ125&lt;&gt;""))</f>
        <v>0</v>
      </c>
      <c r="R110" s="2" cm="1">
        <f t="array" ref="R110">SUMPRODUCT(--(Data!$B$40:$AGQ$40&lt;&gt;"")*(Data!B125:AGQ125&lt;&gt;""))</f>
        <v>0</v>
      </c>
      <c r="S110" s="2" cm="1">
        <f t="array" ref="S110">SUMPRODUCT(--(Data!$B$41:$AGQ$41&lt;&gt;"")*(Data!B125:AGQ125&lt;&gt;""))</f>
        <v>0</v>
      </c>
      <c r="T110" s="2" cm="1">
        <f t="array" ref="T110">SUMPRODUCT(--(Data!$B$42:$AGQ$42&lt;&gt;"")*(Data!B125:AGQ125&lt;&gt;""))</f>
        <v>0</v>
      </c>
      <c r="U110" s="2" cm="1">
        <f t="array" ref="U110">SUMPRODUCT(--(Data!$B$43:$AGQ$43&lt;&gt;"")*(Data!B125:AGQ125&lt;&gt;""))</f>
        <v>0</v>
      </c>
      <c r="V110" s="2" cm="1">
        <f t="array" ref="V110">SUMPRODUCT(--(Data!$B$44:$AGQ$44&lt;&gt;"")*(Data!B125:AGQ125&lt;&gt;""))</f>
        <v>0</v>
      </c>
      <c r="W110" s="2" cm="1">
        <f t="array" ref="W110">SUMPRODUCT(--(Data!$B$45:$AGQ$45&lt;&gt;"")*(Data!B125:AGQ125&lt;&gt;""))</f>
        <v>0</v>
      </c>
      <c r="X110" s="2" cm="1">
        <f t="array" ref="X110">SUMPRODUCT(--(Data!$B$46:$AGQ$46&lt;&gt;"")*(Data!B125:AGQ125&lt;&gt;""))</f>
        <v>0</v>
      </c>
      <c r="Y110" s="2" cm="1">
        <f t="array" ref="Y110">SUMPRODUCT(--(Data!$B$47:$AGQ$47&lt;&gt;"")*(Data!B125:AGQ125&lt;&gt;""))</f>
        <v>0</v>
      </c>
      <c r="Z110" s="2" cm="1">
        <f t="array" ref="Z110">SUMPRODUCT(--(Data!$B$48:$AGQ$48&lt;&gt;"")*(Data!B125:AGQ125&lt;&gt;""))</f>
        <v>0</v>
      </c>
      <c r="AA110" s="2" cm="1">
        <f t="array" ref="AA110">SUMPRODUCT(--(Data!$B$49:$AGQ$49&lt;&gt;"")*(Data!B125:AGQ125&lt;&gt;""))</f>
        <v>0</v>
      </c>
      <c r="AB110" s="2" cm="1">
        <f t="array" ref="AB110">SUMPRODUCT(--(Data!$B$50:$AGQ$50&lt;&gt;"")*(Data!B125:AGQ125&lt;&gt;""))</f>
        <v>0</v>
      </c>
      <c r="AC110" s="2" cm="1">
        <f t="array" ref="AC110">SUMPRODUCT(--(Data!$B$51:$AGQ$51&lt;&gt;"")*(Data!B125:AGQ125&lt;&gt;""))</f>
        <v>0</v>
      </c>
      <c r="AD110" s="2" cm="1">
        <f t="array" ref="AD110">SUMPRODUCT(--(Data!$B$52:$AGQ$52&lt;&gt;"")*(Data!B125:AGQ125&lt;&gt;""))</f>
        <v>0</v>
      </c>
      <c r="AE110" s="2" cm="1">
        <f t="array" ref="AE110">SUMPRODUCT(--(Data!$B$53:$AGQ$53&lt;&gt;"")*(Data!B125:AGQ125&lt;&gt;""))</f>
        <v>0</v>
      </c>
      <c r="AF110" s="2" cm="1">
        <f t="array" ref="AF110">SUMPRODUCT(--(Data!$B$54:$AGQ$54&lt;&gt;"")*(Data!B125:AGQ125&lt;&gt;""))</f>
        <v>0</v>
      </c>
      <c r="AG110" s="2" cm="1">
        <f t="array" ref="AG110">SUMPRODUCT(--(Data!$B$55:$AGQ$55&lt;&gt;"")*(Data!B125:AGQ125&lt;&gt;""))</f>
        <v>0</v>
      </c>
      <c r="AH110" s="2" cm="1">
        <f t="array" ref="AH110">SUMPRODUCT(--(Data!$B$56:$AGQ$56&lt;&gt;"")*(Data!B125:AGQ125&lt;&gt;""))</f>
        <v>0</v>
      </c>
      <c r="AI110" s="2" cm="1">
        <f t="array" ref="AI110">SUMPRODUCT(--(Data!$B$57:$AGQ$57&lt;&gt;"")*(Data!B125:AGQ125&lt;&gt;""))</f>
        <v>12</v>
      </c>
      <c r="AJ110" s="2" cm="1">
        <f t="array" ref="AJ110">SUMPRODUCT(--(Data!$B$58:$AGQ$58&lt;&gt;"")*(Data!B125:AGQ125&lt;&gt;""))</f>
        <v>0</v>
      </c>
      <c r="AK110" s="2" cm="1">
        <f t="array" ref="AK110">SUMPRODUCT(--(Data!$B$59:$AGQ$59&lt;&gt;"")*(Data!B125:AGQ125&lt;&gt;""))</f>
        <v>0</v>
      </c>
      <c r="AL110" s="2" cm="1">
        <f t="array" ref="AL110">SUMPRODUCT(--(Data!$B$60:$AGQ$60&lt;&gt;"")*(Data!B125:AGQ125&lt;&gt;""))</f>
        <v>0</v>
      </c>
      <c r="AM110" s="2" cm="1">
        <f t="array" ref="AM110">SUMPRODUCT(--(Data!$B$61:$AGQ$61&lt;&gt;"")*(Data!B125:AGQ125&lt;&gt;""))</f>
        <v>0</v>
      </c>
      <c r="AN110" s="2" cm="1">
        <f t="array" ref="AN110">SUMPRODUCT(--(Data!$B$62:$AGQ$62&lt;&gt;"")*(Data!B125:AGQ125&lt;&gt;""))</f>
        <v>0</v>
      </c>
      <c r="AO110" s="2" cm="1">
        <f t="array" ref="AO110">SUMPRODUCT(--(Data!$B$63:$AGQ$63&lt;&gt;"")*(Data!B125:AGQ125&lt;&gt;""))</f>
        <v>0</v>
      </c>
      <c r="AP110" s="2" cm="1">
        <f t="array" ref="AP110">SUMPRODUCT(--(Data!$B$64:$AGQ$64&lt;&gt;"")*(Data!B125:AGQ125&lt;&gt;""))</f>
        <v>0</v>
      </c>
      <c r="AQ110" s="2" cm="1">
        <f t="array" ref="AQ110">SUMPRODUCT(--(Data!$B$65:$AGQ$65&lt;&gt;"")*(Data!B125:AGQ125&lt;&gt;""))</f>
        <v>0</v>
      </c>
      <c r="AR110" s="2" cm="1">
        <f t="array" ref="AR110">SUMPRODUCT(--(Data!$B$66:$AGQ$66&lt;&gt;"")*(Data!B125:AGQ125&lt;&gt;""))</f>
        <v>0</v>
      </c>
      <c r="AS110" s="2" cm="1">
        <f t="array" ref="AS110">SUMPRODUCT(--(Data!$B$67:$AGQ$67&lt;&gt;"")*(Data!B125:AGQ125&lt;&gt;""))</f>
        <v>0</v>
      </c>
      <c r="AT110" s="2" cm="1">
        <f t="array" ref="AT110">SUMPRODUCT(--(Data!$B$68:$AGQ$68&lt;&gt;"")*(Data!B125:AGQ125&lt;&gt;""))</f>
        <v>0</v>
      </c>
      <c r="AU110" s="2" cm="1">
        <f t="array" ref="AU110">SUMPRODUCT(--(Data!$B$69:$AGQ$69&lt;&gt;"")*(Data!B125:AGQ125&lt;&gt;""))</f>
        <v>0</v>
      </c>
      <c r="AV110" s="2" cm="1">
        <f t="array" ref="AV110">SUMPRODUCT(--(Data!$B$70:$AGQ$70&lt;&gt;"")*(Data!B125:AGQ125&lt;&gt;""))</f>
        <v>0</v>
      </c>
      <c r="AW110" s="2" cm="1">
        <f t="array" ref="AW110">SUMPRODUCT(--(Data!$B$71:$AGQ$71&lt;&gt;"")*(Data!B125:AGQ125&lt;&gt;""))</f>
        <v>0</v>
      </c>
      <c r="AX110" s="2" cm="1">
        <f t="array" ref="AX110">SUMPRODUCT(--(Data!$B$72:$AGQ$72&lt;&gt;"")*(Data!B125:AGQ125&lt;&gt;""))</f>
        <v>0</v>
      </c>
      <c r="AY110" s="2" cm="1">
        <f t="array" ref="AY110">SUMPRODUCT(--(Data!$B$73:$AGQ$73&lt;&gt;"")*(Data!B125:AGQ125&lt;&gt;""))</f>
        <v>0</v>
      </c>
      <c r="AZ110" s="2" cm="1">
        <f t="array" ref="AZ110">SUMPRODUCT(--(Data!$B$74:$AGQ$74&lt;&gt;"")*(Data!B125:AGQ125&lt;&gt;""))</f>
        <v>0</v>
      </c>
      <c r="BA110" s="2" cm="1">
        <f t="array" ref="BA110">SUMPRODUCT(--(Data!$B$75:$AGQ$75&lt;&gt;"")*(Data!B125:AGQ125&lt;&gt;""))</f>
        <v>0</v>
      </c>
      <c r="BB110" s="2" cm="1">
        <f t="array" ref="BB110">SUMPRODUCT(--(Data!$B$76:$AGQ$76&lt;&gt;"")*(Data!B125:AGQ125&lt;&gt;""))</f>
        <v>0</v>
      </c>
      <c r="BC110" s="2" cm="1">
        <f t="array" ref="BC110">SUMPRODUCT(--(Data!$B$77:$AGQ$77&lt;&gt;"")*(Data!B125:AGQ125&lt;&gt;""))</f>
        <v>0</v>
      </c>
      <c r="BD110" s="2" cm="1">
        <f t="array" ref="BD110">SUMPRODUCT(--(Data!$B$78:$AGQ$78&lt;&gt;"")*(Data!B125:AGQ125&lt;&gt;""))</f>
        <v>0</v>
      </c>
      <c r="BE110" s="2" cm="1">
        <f t="array" ref="BE110">SUMPRODUCT(--(Data!$B$79:$AGQ$79&lt;&gt;"")*(Data!B125:AGQ125&lt;&gt;""))</f>
        <v>0</v>
      </c>
      <c r="BF110" s="2" cm="1">
        <f t="array" ref="BF110">SUMPRODUCT(--(Data!$B$80:$AGQ$80&lt;&gt;"")*(Data!B125:AGQ125&lt;&gt;""))</f>
        <v>0</v>
      </c>
      <c r="BG110" s="2" cm="1">
        <f t="array" ref="BG110">SUMPRODUCT(--(Data!$B$81:$AGQ$81&lt;&gt;"")*(Data!B125:AGQ125&lt;&gt;""))</f>
        <v>0</v>
      </c>
      <c r="BH110" s="2" cm="1">
        <f t="array" ref="BH110">SUMPRODUCT(--(Data!$B$82:$AGQ$82&lt;&gt;"")*(Data!B125:AGQ125&lt;&gt;""))</f>
        <v>0</v>
      </c>
      <c r="BI110" s="2" cm="1">
        <f t="array" ref="BI110">SUMPRODUCT(--(Data!$B$83:$AGQ$83&lt;&gt;"")*(Data!B125:AGQ125&lt;&gt;""))</f>
        <v>0</v>
      </c>
      <c r="BJ110" s="2" cm="1">
        <f t="array" ref="BJ110">SUMPRODUCT(--(Data!$B$84:$AGQ$84&lt;&gt;"")*(Data!B125:AGQ125&lt;&gt;""))</f>
        <v>0</v>
      </c>
      <c r="BK110" s="2" cm="1">
        <f t="array" ref="BK110">SUMPRODUCT(--(Data!$B$85:$AGQ$85&lt;&gt;"")*(Data!B125:AGQ125&lt;&gt;""))</f>
        <v>0</v>
      </c>
      <c r="BL110" s="2" cm="1">
        <f t="array" ref="BL110">SUMPRODUCT(--(Data!$B$86:$AGQ$86&lt;&gt;"")*(Data!B125:AGQ125&lt;&gt;""))</f>
        <v>0</v>
      </c>
      <c r="BM110" s="2" cm="1">
        <f t="array" ref="BM110">SUMPRODUCT(--(Data!$B$87:$AGQ$87&lt;&gt;"")*(Data!B125:AGQ125&lt;&gt;""))</f>
        <v>0</v>
      </c>
      <c r="BN110" s="2" cm="1">
        <f t="array" ref="BN110">SUMPRODUCT(--(Data!$B$88:$AGQ$88&lt;&gt;"")*(Data!B125:AGQ125&lt;&gt;""))</f>
        <v>0</v>
      </c>
      <c r="BO110" s="2" cm="1">
        <f t="array" ref="BO110">SUMPRODUCT(--(Data!$B$89:$AGQ$89&lt;&gt;"")*(Data!B125:AGQ125&lt;&gt;""))</f>
        <v>0</v>
      </c>
      <c r="BP110" s="2" cm="1">
        <f t="array" ref="BP110">SUMPRODUCT(--(Data!$B$90:$AGQ$90&lt;&gt;"")*(Data!B125:AGQ125&lt;&gt;""))</f>
        <v>0</v>
      </c>
      <c r="BQ110" s="2" cm="1">
        <f t="array" ref="BQ110">SUMPRODUCT(--(Data!$B$91:$AGQ$91&lt;&gt;"")*(Data!B125:AGQ125&lt;&gt;""))</f>
        <v>0</v>
      </c>
      <c r="BR110" s="2" cm="1">
        <f t="array" ref="BR110">SUMPRODUCT(--(Data!$B$92:$AGQ$92&lt;&gt;"")*(Data!B125:AGQ125&lt;&gt;""))</f>
        <v>0</v>
      </c>
      <c r="BS110" s="2" cm="1">
        <f t="array" ref="BS110">SUMPRODUCT(--(Data!$B$93:$AGQ$93&lt;&gt;"")*(Data!B125:AGQ125&lt;&gt;""))</f>
        <v>0</v>
      </c>
      <c r="BT110" s="2" cm="1">
        <f t="array" ref="BT110">SUMPRODUCT(--(Data!$B$94:$AGQ$94&lt;&gt;"")*(Data!B125:AGQ125&lt;&gt;""))</f>
        <v>0</v>
      </c>
      <c r="BU110" s="2" cm="1">
        <f t="array" ref="BU110">SUMPRODUCT(--(Data!$B$95:$AGQ$95&lt;&gt;"")*(Data!B125:AGQ125&lt;&gt;""))</f>
        <v>0</v>
      </c>
      <c r="BV110" s="2" cm="1">
        <f t="array" ref="BV110">SUMPRODUCT(--(Data!$B$96:$AGQ$96&lt;&gt;"")*(Data!B125:AGQ125&lt;&gt;""))</f>
        <v>0</v>
      </c>
      <c r="BW110" s="2" cm="1">
        <f t="array" ref="BW110">SUMPRODUCT(--(Data!$B$97:$AGQ$97&lt;&gt;"")*(Data!B125:AGQ125&lt;&gt;""))</f>
        <v>0</v>
      </c>
      <c r="BX110" s="2" cm="1">
        <f t="array" ref="BX110">SUMPRODUCT(--(Data!$B$98:$AGQ$98&lt;&gt;"")*(Data!B125:AGQ125&lt;&gt;""))</f>
        <v>0</v>
      </c>
      <c r="BY110" s="2" cm="1">
        <f t="array" ref="BY110">SUMPRODUCT(--(Data!$B$99:$AGQ$99&lt;&gt;"")*(Data!B125:AGQ125&lt;&gt;""))</f>
        <v>0</v>
      </c>
      <c r="BZ110" s="2" cm="1">
        <f t="array" ref="BZ110">SUMPRODUCT(--(Data!$B$100:$AGQ$100&lt;&gt;"")*(Data!B125:AGQ125&lt;&gt;""))</f>
        <v>0</v>
      </c>
      <c r="CA110" s="2" cm="1">
        <f t="array" ref="CA110">SUMPRODUCT(--(Data!$B$101:$AGQ$101&lt;&gt;"")*(Data!B125:AGQ125&lt;&gt;""))</f>
        <v>0</v>
      </c>
      <c r="CB110" s="2" cm="1">
        <f t="array" ref="CB110">SUMPRODUCT(--(Data!$B$102:$AGQ$102&lt;&gt;"")*(Data!B125:AGQ125&lt;&gt;""))</f>
        <v>0</v>
      </c>
      <c r="CC110" s="2" cm="1">
        <f t="array" ref="CC110">SUMPRODUCT(--(Data!$B$103:$AGQ$103&lt;&gt;"")*(Data!B125:AGQ125&lt;&gt;""))</f>
        <v>0</v>
      </c>
      <c r="CD110" s="2" cm="1">
        <f t="array" ref="CD110">SUMPRODUCT(--(Data!$B$104:$AGQ$104&lt;&gt;"")*(Data!B125:AGQ125&lt;&gt;""))</f>
        <v>0</v>
      </c>
      <c r="CE110" s="2" cm="1">
        <f t="array" ref="CE110">SUMPRODUCT(--(Data!$B$105:$AGQ$105&lt;&gt;"")*(Data!B125:AGQ125&lt;&gt;""))</f>
        <v>0</v>
      </c>
      <c r="CF110" s="2" cm="1">
        <f t="array" ref="CF110">SUMPRODUCT(--(Data!$B$106:$AGQ$106&lt;&gt;"")*(Data!B125:AGQ125&lt;&gt;""))</f>
        <v>0</v>
      </c>
      <c r="CG110" s="2" cm="1">
        <f t="array" ref="CG110">SUMPRODUCT(--(Data!$B$107:$AGQ$107&lt;&gt;"")*(Data!B125:AGQ125&lt;&gt;""))</f>
        <v>12</v>
      </c>
      <c r="CH110" s="2" cm="1">
        <f t="array" ref="CH110">SUMPRODUCT(--(Data!$B$108:$AGQ$108&lt;&gt;"")*(Data!B125:AGQ125&lt;&gt;""))</f>
        <v>0</v>
      </c>
      <c r="CI110" s="2" cm="1">
        <f t="array" ref="CI110">SUMPRODUCT(--(Data!$B$109:$AGQ$109&lt;&gt;"")*(Data!B125:AGQ125&lt;&gt;""))</f>
        <v>0</v>
      </c>
      <c r="CJ110" s="2" cm="1">
        <f t="array" ref="CJ110">SUMPRODUCT(--(Data!$B$110:$AGQ$110&lt;&gt;"")*(Data!B125:AGQ125&lt;&gt;""))</f>
        <v>0</v>
      </c>
      <c r="CK110" s="2" cm="1">
        <f t="array" ref="CK110">SUMPRODUCT(--(Data!$B$111:$AGQ$111&lt;&gt;"")*(Data!B125:AGQ125&lt;&gt;""))</f>
        <v>0</v>
      </c>
      <c r="CL110" s="2" cm="1">
        <f t="array" ref="CL110">SUMPRODUCT(--(Data!$B$112:$AGQ$112&lt;&gt;"")*(Data!B125:AGQ125&lt;&gt;""))</f>
        <v>0</v>
      </c>
      <c r="CM110" s="2" cm="1">
        <f t="array" ref="CM110">SUMPRODUCT(--(Data!$B$113:$AGQ$113&lt;&gt;"")*(Data!B125:AGQ125&lt;&gt;""))</f>
        <v>0</v>
      </c>
      <c r="CN110" s="2" cm="1">
        <f t="array" ref="CN110">SUMPRODUCT(--(Data!$B$114:$AGQ$114&lt;&gt;"")*(Data!B125:AGQ125&lt;&gt;""))</f>
        <v>0</v>
      </c>
      <c r="CO110" s="2" cm="1">
        <f t="array" ref="CO110">SUMPRODUCT(--(Data!$B$115:$AGQ$115&lt;&gt;"")*(Data!B125:AGQ125&lt;&gt;""))</f>
        <v>0</v>
      </c>
      <c r="CP110" s="2" cm="1">
        <f t="array" ref="CP110">SUMPRODUCT(--(Data!$B$116:$AGQ$116&lt;&gt;"")*(Data!B125:AGQ125&lt;&gt;""))</f>
        <v>0</v>
      </c>
      <c r="CQ110" s="2" cm="1">
        <f t="array" ref="CQ110">SUMPRODUCT(--(Data!$B$117:$AGQ$117&lt;&gt;"")*(Data!B125:AGQ125&lt;&gt;""))</f>
        <v>0</v>
      </c>
      <c r="CR110" s="2" cm="1">
        <f t="array" ref="CR110">SUMPRODUCT(--(Data!$B$118:$AGQ$118&lt;&gt;"")*(Data!B125:AGQ125&lt;&gt;""))</f>
        <v>0</v>
      </c>
      <c r="CS110" s="2" cm="1">
        <f t="array" ref="CS110">SUMPRODUCT(--(Data!$B$119:$AGQ$119&lt;&gt;"")*(Data!B125:AGQ125&lt;&gt;""))</f>
        <v>0</v>
      </c>
      <c r="CT110" s="2" cm="1">
        <f t="array" ref="CT110">SUMPRODUCT(--(Data!$B$120:$AGQ$120&lt;&gt;"")*(Data!B125:AGQ125&lt;&gt;""))</f>
        <v>0</v>
      </c>
      <c r="CU110" s="2" cm="1">
        <f t="array" ref="CU110">SUMPRODUCT(--(Data!$B$121:$AGQ$121&lt;&gt;"")*(Data!B125:AGQ125&lt;&gt;""))</f>
        <v>0</v>
      </c>
      <c r="CV110" s="2" cm="1">
        <f t="array" ref="CV110">SUMPRODUCT(--(Data!$B$122:$AGQ$122&lt;&gt;"")*(Data!B125:AGQ125&lt;&gt;""))</f>
        <v>0</v>
      </c>
      <c r="CW110" s="2" cm="1">
        <f t="array" ref="CW110">SUMPRODUCT(--(Data!$B$123:$AGQ$123&lt;&gt;"")*(Data!B125:AGQ125&lt;&gt;""))</f>
        <v>0</v>
      </c>
      <c r="CX110" s="2" cm="1">
        <f t="array" ref="CX110">SUMPRODUCT(--(Data!$B$124:$AGQ$124&lt;&gt;"")*(Data!B125:AGQ125&lt;&gt;""))</f>
        <v>0</v>
      </c>
      <c r="CY110" s="208"/>
      <c r="CZ110" s="2" cm="1">
        <f t="array" ref="CZ110">SUMPRODUCT(--(Data!$B$126:$AGQ$126&lt;&gt;"")*(Data!B125:AGQ125&lt;&gt;""))</f>
        <v>0</v>
      </c>
      <c r="DA110" s="2" cm="1">
        <f t="array" ref="DA110">SUMPRODUCT(--(Data!$B$127:$AGQ$127&lt;&gt;"")*(Data!B125:AGQ125&lt;&gt;""))</f>
        <v>0</v>
      </c>
      <c r="DB110" s="2" cm="1">
        <f t="array" ref="DB110">SUMPRODUCT(--(Data!$B$128:$AGQ$128&lt;&gt;"")*(Data!B125:AGQ125&lt;&gt;""))</f>
        <v>0</v>
      </c>
      <c r="DC110" s="2" cm="1">
        <f t="array" ref="DC110">SUMPRODUCT(--(Data!$B$129:$AGQ$129&lt;&gt;"")*(Data!B125:AGQ125&lt;&gt;""))</f>
        <v>0</v>
      </c>
      <c r="DD110" s="2" cm="1">
        <f t="array" ref="DD110">SUMPRODUCT(--(Data!$B$130:$AGQ$130&lt;&gt;"")*(Data!B125:AGQ125&lt;&gt;""))</f>
        <v>0</v>
      </c>
      <c r="DE110" s="2" cm="1">
        <f t="array" ref="DE110">SUMPRODUCT(--(Data!$B$131:$AGQ$131&lt;&gt;"")*(Data!B125:AGQ125&lt;&gt;""))</f>
        <v>0</v>
      </c>
      <c r="DF110" s="2" cm="1">
        <f t="array" ref="DF110">SUMPRODUCT(--(Data!$B$132:$AGQ$132&lt;&gt;"")*(Data!B125:AGQ125&lt;&gt;""))</f>
        <v>0</v>
      </c>
      <c r="DG110" s="2" cm="1">
        <f t="array" ref="DG110">SUMPRODUCT(--(Data!$B$133:$AGQ$133&lt;&gt;"")*(Data!B125:AGQ125&lt;&gt;""))</f>
        <v>0</v>
      </c>
      <c r="DH110" s="2" cm="1">
        <f t="array" ref="DH110">SUMPRODUCT(--(Data!$B$134:$AGQ$134&lt;&gt;"")*(Data!B125:AGQ125&lt;&gt;""))</f>
        <v>0</v>
      </c>
      <c r="DI110" s="2" cm="1">
        <f t="array" ref="DI110">SUMPRODUCT(--(Data!$B$135:$AGQ$135&lt;&gt;"")*(Data!B125:AGQ125&lt;&gt;""))</f>
        <v>0</v>
      </c>
      <c r="DJ110" s="2" cm="1">
        <f t="array" ref="DJ110">SUMPRODUCT(--(Data!$B$136:$AGQ$136&lt;&gt;"")*(Data!B125:AGQ125&lt;&gt;""))</f>
        <v>0</v>
      </c>
      <c r="DK110" s="2" cm="1">
        <f t="array" ref="DK110">SUMPRODUCT(--(Data!$B$137:$AGQ$137&lt;&gt;"")*(Data!B125:AGQ125&lt;&gt;""))</f>
        <v>0</v>
      </c>
      <c r="DL110" s="2" cm="1">
        <f t="array" ref="DL110">SUMPRODUCT(--(Data!$B$138:$AGQ$138&lt;&gt;"")*(Data!B125:AGQ125&lt;&gt;""))</f>
        <v>0</v>
      </c>
      <c r="DM110" s="2" cm="1">
        <f t="array" ref="DM110">SUMPRODUCT(--(Data!$B$139:$AGQ$139&lt;&gt;"")*(Data!B125:AGQ125&lt;&gt;""))</f>
        <v>0</v>
      </c>
      <c r="DN110" s="2" cm="1">
        <f t="array" ref="DN110">SUMPRODUCT(--(Data!$B$140:$AGQ$140&lt;&gt;"")*(Data!B125:AGQ125&lt;&gt;""))</f>
        <v>0</v>
      </c>
      <c r="DO110" s="2" cm="1">
        <f t="array" ref="DO110">SUMPRODUCT(--(Data!$B$141:$AGQ$141&lt;&gt;"")*(Data!B125:AGQ125&lt;&gt;""))</f>
        <v>0</v>
      </c>
      <c r="DP110" s="2" cm="1">
        <f t="array" ref="DP110">SUMPRODUCT(--(Data!$B$142:$AGQ$142&lt;&gt;"")*(Data!B125:AGQ125&lt;&gt;""))</f>
        <v>0</v>
      </c>
      <c r="DQ110" s="2" cm="1">
        <f t="array" ref="DQ110">SUMPRODUCT(--(Data!$B$143:$AGQ$143&lt;&gt;"")*(Data!B125:AGQ125&lt;&gt;""))</f>
        <v>0</v>
      </c>
      <c r="DR110" s="2" cm="1">
        <f t="array" ref="DR110">SUMPRODUCT(--(Data!$B$144:$AGQ$144&lt;&gt;"")*(Data!B125:AGQ125&lt;&gt;""))</f>
        <v>0</v>
      </c>
      <c r="DS110" s="2" cm="1">
        <f t="array" ref="DS110">SUMPRODUCT(--(Data!$B$145:$AGQ$145&lt;&gt;"")*(Data!B125:AGQ125&lt;&gt;""))</f>
        <v>0</v>
      </c>
      <c r="DT110" s="2" cm="1">
        <f t="array" ref="DT110">SUMPRODUCT(--(Data!$B$146:$AGQ$146&lt;&gt;"")*(Data!B125:AGQ125&lt;&gt;""))</f>
        <v>0</v>
      </c>
      <c r="DU110" s="2" cm="1">
        <f t="array" ref="DU110">SUMPRODUCT(--(Data!$B$147:$AGQ$147&lt;&gt;"")*(Data!B125:AGQ125&lt;&gt;""))</f>
        <v>0</v>
      </c>
      <c r="DV110" s="2" cm="1">
        <f t="array" ref="DV110">SUMPRODUCT(--(Data!$B$148:$AGQ$148&lt;&gt;"")*(Data!B125:AGQ125&lt;&gt;""))</f>
        <v>0</v>
      </c>
      <c r="DW110" s="2" cm="1">
        <f t="array" ref="DW110">SUMPRODUCT(--(Data!$B$149:$AGQ$149&lt;&gt;"")*(Data!B125:AGQ125&lt;&gt;""))</f>
        <v>0</v>
      </c>
      <c r="DX110" s="2" cm="1">
        <f t="array" ref="DX110">SUMPRODUCT(--(Data!$B$150:$AGQ$150&lt;&gt;"")*(Data!B125:AGQ125&lt;&gt;""))</f>
        <v>0</v>
      </c>
      <c r="DY110" s="2" cm="1">
        <f t="array" ref="DY110">SUMPRODUCT(--(Data!$B$151:$AGQ$151&lt;&gt;"")*(Data!B125:AGQ125&lt;&gt;""))</f>
        <v>0</v>
      </c>
      <c r="DZ110" s="2" cm="1">
        <f t="array" ref="DZ110">SUMPRODUCT(--(Data!$B$152:$AGQ$152&lt;&gt;"")*(Data!B125:AGQ125&lt;&gt;""))</f>
        <v>0</v>
      </c>
      <c r="EA110" s="2" cm="1">
        <f t="array" ref="EA110">SUMPRODUCT(--(Data!$B$153:$AGQ$153&lt;&gt;"")*(Data!B125:AGQ125&lt;&gt;""))</f>
        <v>0</v>
      </c>
      <c r="EB110" s="2" cm="1">
        <f t="array" ref="EB110">SUMPRODUCT(--(Data!$B$154:$AGQ$154&lt;&gt;"")*(Data!B125:AGQ125&lt;&gt;""))</f>
        <v>0</v>
      </c>
      <c r="EC110" s="2" cm="1">
        <f t="array" ref="EC110">SUMPRODUCT(--(Data!$B$155:$AGQ$155&lt;&gt;"")*(Data!B125:AGQ125&lt;&gt;""))</f>
        <v>0</v>
      </c>
      <c r="ED110" s="2" cm="1">
        <f t="array" ref="ED110">SUMPRODUCT(--(Data!$B$156:$AGQ$156&lt;&gt;"")*(Data!B125:AGQ125&lt;&gt;""))</f>
        <v>0</v>
      </c>
      <c r="EE110" s="2" cm="1">
        <f t="array" ref="EE110">SUMPRODUCT(--(Data!$B$157:$AGQ$157&lt;&gt;"")*(Data!B125:AGQ125&lt;&gt;""))</f>
        <v>0</v>
      </c>
      <c r="EF110" s="2" cm="1">
        <f t="array" ref="EF110">SUMPRODUCT(--(Data!$B$158:$AGQ$158&lt;&gt;"")*(Data!B125:AGQ125&lt;&gt;""))</f>
        <v>0</v>
      </c>
      <c r="EG110" s="2" cm="1">
        <f t="array" ref="EG110">SUMPRODUCT(--(Data!$B$159:$AGQ$159&lt;&gt;"")*(Data!B125:AGQ125&lt;&gt;""))</f>
        <v>0</v>
      </c>
      <c r="EH110" s="2" cm="1">
        <f t="array" ref="EH110">SUMPRODUCT(--(Data!$B$160:$AGQ$160&lt;&gt;"")*(Data!B125:AGQ125&lt;&gt;""))</f>
        <v>0</v>
      </c>
      <c r="EI110" s="2" cm="1">
        <f t="array" ref="EI110">SUMPRODUCT(--(Data!$B$161:$AGQ$161&lt;&gt;"")*(Data!B125:AGQ125&lt;&gt;""))</f>
        <v>0</v>
      </c>
      <c r="EJ110" s="2" cm="1">
        <f t="array" ref="EJ110">SUMPRODUCT(--(Data!$B$162:$AGQ$162&lt;&gt;"")*(Data!B125:AGQ125&lt;&gt;""))</f>
        <v>0</v>
      </c>
      <c r="EK110" s="2" cm="1">
        <f t="array" ref="EK110">SUMPRODUCT(--(Data!$B$163:$AGQ$163&lt;&gt;"")*(Data!B125:AGQ125&lt;&gt;""))</f>
        <v>0</v>
      </c>
      <c r="EL110" s="2" cm="1">
        <f t="array" ref="EL110">SUMPRODUCT(--(Data!$B$164:$AGQ$164&lt;&gt;"")*(Data!B125:AGQ125&lt;&gt;""))</f>
        <v>0</v>
      </c>
      <c r="EM110" s="2" cm="1">
        <f t="array" ref="EM110">SUMPRODUCT(--(Data!$B$165:$AGQ$165&lt;&gt;"")*(Data!B125:AGQ125&lt;&gt;""))</f>
        <v>0</v>
      </c>
      <c r="EN110" s="2" cm="1">
        <f t="array" ref="EN110">SUMPRODUCT(--(Data!$B$166:$AGQ$166&lt;&gt;"")*(Data!B125:AGQ125&lt;&gt;""))</f>
        <v>0</v>
      </c>
      <c r="EU110" s="2" t="str">
        <f t="shared" si="4"/>
        <v>YOLO-SLAM</v>
      </c>
      <c r="EV110" s="2">
        <f t="shared" si="5"/>
        <v>6</v>
      </c>
    </row>
    <row r="111" spans="1:152" x14ac:dyDescent="0.25">
      <c r="A111" s="1" t="str">
        <f>Data!A126</f>
        <v>LINS</v>
      </c>
      <c r="B111" s="12" t="s">
        <v>670</v>
      </c>
      <c r="C111" s="2" cm="1">
        <f t="array" ref="C111">SUMPRODUCT(--(Data!$B$25:$AGQ$25&lt;&gt;"")*(Data!B126:AGQ126&lt;&gt;""))</f>
        <v>0</v>
      </c>
      <c r="D111" s="2" cm="1">
        <f t="array" ref="D111">SUMPRODUCT(--(Data!$B$26:$AGQ$26&lt;&gt;"")*(Data!B126:AGQ126&lt;&gt;""))</f>
        <v>0</v>
      </c>
      <c r="E111" s="2" cm="1">
        <f t="array" ref="E111">SUMPRODUCT(--(Data!$B$27:$AGQ$27&lt;&gt;"")*(Data!B126:AGQ126&lt;&gt;""))</f>
        <v>0</v>
      </c>
      <c r="F111" s="2" cm="1">
        <f t="array" ref="F111">SUMPRODUCT(--(Data!$B$28:$AGQ$28&lt;&gt;"")*(Data!B126:AGQ126&lt;&gt;""))</f>
        <v>0</v>
      </c>
      <c r="G111" s="2" cm="1">
        <f t="array" ref="G111">SUMPRODUCT(--(Data!$B$29:$AGQ$29&lt;&gt;"")*(Data!B126:AGQ126&lt;&gt;""))</f>
        <v>0</v>
      </c>
      <c r="H111" s="2" cm="1">
        <f t="array" ref="H111">SUMPRODUCT(--(Data!$B$30:$AGQ$30&lt;&gt;"")*(Data!B126:AGQ126&lt;&gt;""))</f>
        <v>0</v>
      </c>
      <c r="I111" s="2" cm="1">
        <f t="array" ref="I111">SUMPRODUCT(--(Data!$B$31:$AGQ$31&lt;&gt;"")*(Data!B126:AGQ126&lt;&gt;""))</f>
        <v>0</v>
      </c>
      <c r="J111" s="2" cm="1">
        <f t="array" ref="J111">SUMPRODUCT(--(Data!$B$32:$AGQ$32&lt;&gt;"")*(Data!B126:AGQ126&lt;&gt;""))</f>
        <v>0</v>
      </c>
      <c r="K111" s="2" cm="1">
        <f t="array" ref="K111">SUMPRODUCT(--(Data!$B$33:$AGQ$33&lt;&gt;"")*(Data!B126:AGQ126&lt;&gt;""))</f>
        <v>0</v>
      </c>
      <c r="L111" s="2" cm="1">
        <f t="array" ref="L111">SUMPRODUCT(--(Data!$B$34:$AGQ$34&lt;&gt;"")*(Data!B126:AGQ126&lt;&gt;""))</f>
        <v>6</v>
      </c>
      <c r="M111" s="2" cm="1">
        <f t="array" ref="M111">SUMPRODUCT(--(Data!$B$35:$AGQ$35&lt;&gt;"")*(Data!B126:AGQ126&lt;&gt;""))</f>
        <v>0</v>
      </c>
      <c r="N111" s="2" cm="1">
        <f t="array" ref="N111">SUMPRODUCT(--(Data!$B$36:$AGQ$36&lt;&gt;"")*(Data!B126:AGQ126&lt;&gt;""))</f>
        <v>0</v>
      </c>
      <c r="O111" s="2" cm="1">
        <f t="array" ref="O111">SUMPRODUCT(--(Data!$B$37:$AGQ$37&lt;&gt;"")*(Data!B126:AGQ126&lt;&gt;""))</f>
        <v>0</v>
      </c>
      <c r="P111" s="2" cm="1">
        <f t="array" ref="P111">SUMPRODUCT(--(Data!$B$38:$AGQ$38&lt;&gt;"")*(Data!B126:AGQ126&lt;&gt;""))</f>
        <v>0</v>
      </c>
      <c r="Q111" s="2" cm="1">
        <f t="array" ref="Q111">SUMPRODUCT(--(Data!$B$39:$AGQ$39&lt;&gt;"")*(Data!B126:AGQ126&lt;&gt;""))</f>
        <v>0</v>
      </c>
      <c r="R111" s="2" cm="1">
        <f t="array" ref="R111">SUMPRODUCT(--(Data!$B$40:$AGQ$40&lt;&gt;"")*(Data!B126:AGQ126&lt;&gt;""))</f>
        <v>0</v>
      </c>
      <c r="S111" s="2" cm="1">
        <f t="array" ref="S111">SUMPRODUCT(--(Data!$B$41:$AGQ$41&lt;&gt;"")*(Data!B126:AGQ126&lt;&gt;""))</f>
        <v>0</v>
      </c>
      <c r="T111" s="2" cm="1">
        <f t="array" ref="T111">SUMPRODUCT(--(Data!$B$42:$AGQ$42&lt;&gt;"")*(Data!B126:AGQ126&lt;&gt;""))</f>
        <v>30</v>
      </c>
      <c r="U111" s="2" cm="1">
        <f t="array" ref="U111">SUMPRODUCT(--(Data!$B$43:$AGQ$43&lt;&gt;"")*(Data!B126:AGQ126&lt;&gt;""))</f>
        <v>28</v>
      </c>
      <c r="V111" s="2" cm="1">
        <f t="array" ref="V111">SUMPRODUCT(--(Data!$B$44:$AGQ$44&lt;&gt;"")*(Data!B126:AGQ126&lt;&gt;""))</f>
        <v>0</v>
      </c>
      <c r="W111" s="2" cm="1">
        <f t="array" ref="W111">SUMPRODUCT(--(Data!$B$45:$AGQ$45&lt;&gt;"")*(Data!B126:AGQ126&lt;&gt;""))</f>
        <v>0</v>
      </c>
      <c r="X111" s="2" cm="1">
        <f t="array" ref="X111">SUMPRODUCT(--(Data!$B$46:$AGQ$46&lt;&gt;"")*(Data!B126:AGQ126&lt;&gt;""))</f>
        <v>0</v>
      </c>
      <c r="Y111" s="2" cm="1">
        <f t="array" ref="Y111">SUMPRODUCT(--(Data!$B$47:$AGQ$47&lt;&gt;"")*(Data!B126:AGQ126&lt;&gt;""))</f>
        <v>0</v>
      </c>
      <c r="Z111" s="2" cm="1">
        <f t="array" ref="Z111">SUMPRODUCT(--(Data!$B$48:$AGQ$48&lt;&gt;"")*(Data!B126:AGQ126&lt;&gt;""))</f>
        <v>0</v>
      </c>
      <c r="AA111" s="2" cm="1">
        <f t="array" ref="AA111">SUMPRODUCT(--(Data!$B$49:$AGQ$49&lt;&gt;"")*(Data!B126:AGQ126&lt;&gt;""))</f>
        <v>0</v>
      </c>
      <c r="AB111" s="2" cm="1">
        <f t="array" ref="AB111">SUMPRODUCT(--(Data!$B$50:$AGQ$50&lt;&gt;"")*(Data!B126:AGQ126&lt;&gt;""))</f>
        <v>0</v>
      </c>
      <c r="AC111" s="2" cm="1">
        <f t="array" ref="AC111">SUMPRODUCT(--(Data!$B$51:$AGQ$51&lt;&gt;"")*(Data!B126:AGQ126&lt;&gt;""))</f>
        <v>0</v>
      </c>
      <c r="AD111" s="2" cm="1">
        <f t="array" ref="AD111">SUMPRODUCT(--(Data!$B$52:$AGQ$52&lt;&gt;"")*(Data!B126:AGQ126&lt;&gt;""))</f>
        <v>24</v>
      </c>
      <c r="AE111" s="2" cm="1">
        <f t="array" ref="AE111">SUMPRODUCT(--(Data!$B$53:$AGQ$53&lt;&gt;"")*(Data!B126:AGQ126&lt;&gt;""))</f>
        <v>0</v>
      </c>
      <c r="AF111" s="2" cm="1">
        <f t="array" ref="AF111">SUMPRODUCT(--(Data!$B$54:$AGQ$54&lt;&gt;"")*(Data!B126:AGQ126&lt;&gt;""))</f>
        <v>0</v>
      </c>
      <c r="AG111" s="2" cm="1">
        <f t="array" ref="AG111">SUMPRODUCT(--(Data!$B$55:$AGQ$55&lt;&gt;"")*(Data!B126:AGQ126&lt;&gt;""))</f>
        <v>0</v>
      </c>
      <c r="AH111" s="2" cm="1">
        <f t="array" ref="AH111">SUMPRODUCT(--(Data!$B$56:$AGQ$56&lt;&gt;"")*(Data!B126:AGQ126&lt;&gt;""))</f>
        <v>22</v>
      </c>
      <c r="AI111" s="2" cm="1">
        <f t="array" ref="AI111">SUMPRODUCT(--(Data!$B$57:$AGQ$57&lt;&gt;"")*(Data!B126:AGQ126&lt;&gt;""))</f>
        <v>16</v>
      </c>
      <c r="AJ111" s="2" cm="1">
        <f t="array" ref="AJ111">SUMPRODUCT(--(Data!$B$58:$AGQ$58&lt;&gt;"")*(Data!B126:AGQ126&lt;&gt;""))</f>
        <v>0</v>
      </c>
      <c r="AK111" s="2" cm="1">
        <f t="array" ref="AK111">SUMPRODUCT(--(Data!$B$59:$AGQ$59&lt;&gt;"")*(Data!B126:AGQ126&lt;&gt;""))</f>
        <v>0</v>
      </c>
      <c r="AL111" s="2" cm="1">
        <f t="array" ref="AL111">SUMPRODUCT(--(Data!$B$60:$AGQ$60&lt;&gt;"")*(Data!B126:AGQ126&lt;&gt;""))</f>
        <v>0</v>
      </c>
      <c r="AM111" s="2" cm="1">
        <f t="array" ref="AM111">SUMPRODUCT(--(Data!$B$61:$AGQ$61&lt;&gt;"")*(Data!B126:AGQ126&lt;&gt;""))</f>
        <v>0</v>
      </c>
      <c r="AN111" s="2" cm="1">
        <f t="array" ref="AN111">SUMPRODUCT(--(Data!$B$62:$AGQ$62&lt;&gt;"")*(Data!B126:AGQ126&lt;&gt;""))</f>
        <v>0</v>
      </c>
      <c r="AO111" s="2" cm="1">
        <f t="array" ref="AO111">SUMPRODUCT(--(Data!$B$63:$AGQ$63&lt;&gt;"")*(Data!B126:AGQ126&lt;&gt;""))</f>
        <v>0</v>
      </c>
      <c r="AP111" s="2" cm="1">
        <f t="array" ref="AP111">SUMPRODUCT(--(Data!$B$64:$AGQ$64&lt;&gt;"")*(Data!B126:AGQ126&lt;&gt;""))</f>
        <v>0</v>
      </c>
      <c r="AQ111" s="2" cm="1">
        <f t="array" ref="AQ111">SUMPRODUCT(--(Data!$B$65:$AGQ$65&lt;&gt;"")*(Data!B126:AGQ126&lt;&gt;""))</f>
        <v>0</v>
      </c>
      <c r="AR111" s="2" cm="1">
        <f t="array" ref="AR111">SUMPRODUCT(--(Data!$B$66:$AGQ$66&lt;&gt;"")*(Data!B126:AGQ126&lt;&gt;""))</f>
        <v>0</v>
      </c>
      <c r="AS111" s="2" cm="1">
        <f t="array" ref="AS111">SUMPRODUCT(--(Data!$B$67:$AGQ$67&lt;&gt;"")*(Data!B126:AGQ126&lt;&gt;""))</f>
        <v>0</v>
      </c>
      <c r="AT111" s="2" cm="1">
        <f t="array" ref="AT111">SUMPRODUCT(--(Data!$B$68:$AGQ$68&lt;&gt;"")*(Data!B126:AGQ126&lt;&gt;""))</f>
        <v>0</v>
      </c>
      <c r="AU111" s="2" cm="1">
        <f t="array" ref="AU111">SUMPRODUCT(--(Data!$B$69:$AGQ$69&lt;&gt;"")*(Data!B126:AGQ126&lt;&gt;""))</f>
        <v>0</v>
      </c>
      <c r="AV111" s="2" cm="1">
        <f t="array" ref="AV111">SUMPRODUCT(--(Data!$B$70:$AGQ$70&lt;&gt;"")*(Data!B126:AGQ126&lt;&gt;""))</f>
        <v>0</v>
      </c>
      <c r="AW111" s="2" cm="1">
        <f t="array" ref="AW111">SUMPRODUCT(--(Data!$B$71:$AGQ$71&lt;&gt;"")*(Data!B126:AGQ126&lt;&gt;""))</f>
        <v>0</v>
      </c>
      <c r="AX111" s="2" cm="1">
        <f t="array" ref="AX111">SUMPRODUCT(--(Data!$B$72:$AGQ$72&lt;&gt;"")*(Data!B126:AGQ126&lt;&gt;""))</f>
        <v>18</v>
      </c>
      <c r="AY111" s="2" cm="1">
        <f t="array" ref="AY111">SUMPRODUCT(--(Data!$B$73:$AGQ$73&lt;&gt;"")*(Data!B126:AGQ126&lt;&gt;""))</f>
        <v>0</v>
      </c>
      <c r="AZ111" s="2" cm="1">
        <f t="array" ref="AZ111">SUMPRODUCT(--(Data!$B$74:$AGQ$74&lt;&gt;"")*(Data!B126:AGQ126&lt;&gt;""))</f>
        <v>0</v>
      </c>
      <c r="BA111" s="2" cm="1">
        <f t="array" ref="BA111">SUMPRODUCT(--(Data!$B$75:$AGQ$75&lt;&gt;"")*(Data!B126:AGQ126&lt;&gt;""))</f>
        <v>0</v>
      </c>
      <c r="BB111" s="2" cm="1">
        <f t="array" ref="BB111">SUMPRODUCT(--(Data!$B$76:$AGQ$76&lt;&gt;"")*(Data!B126:AGQ126&lt;&gt;""))</f>
        <v>0</v>
      </c>
      <c r="BC111" s="2" cm="1">
        <f t="array" ref="BC111">SUMPRODUCT(--(Data!$B$77:$AGQ$77&lt;&gt;"")*(Data!B126:AGQ126&lt;&gt;""))</f>
        <v>0</v>
      </c>
      <c r="BD111" s="2" cm="1">
        <f t="array" ref="BD111">SUMPRODUCT(--(Data!$B$78:$AGQ$78&lt;&gt;"")*(Data!B126:AGQ126&lt;&gt;""))</f>
        <v>0</v>
      </c>
      <c r="BE111" s="2" cm="1">
        <f t="array" ref="BE111">SUMPRODUCT(--(Data!$B$79:$AGQ$79&lt;&gt;"")*(Data!B126:AGQ126&lt;&gt;""))</f>
        <v>0</v>
      </c>
      <c r="BF111" s="2" cm="1">
        <f t="array" ref="BF111">SUMPRODUCT(--(Data!$B$80:$AGQ$80&lt;&gt;"")*(Data!B126:AGQ126&lt;&gt;""))</f>
        <v>0</v>
      </c>
      <c r="BG111" s="2" cm="1">
        <f t="array" ref="BG111">SUMPRODUCT(--(Data!$B$81:$AGQ$81&lt;&gt;"")*(Data!B126:AGQ126&lt;&gt;""))</f>
        <v>0</v>
      </c>
      <c r="BH111" s="2" cm="1">
        <f t="array" ref="BH111">SUMPRODUCT(--(Data!$B$82:$AGQ$82&lt;&gt;"")*(Data!B126:AGQ126&lt;&gt;""))</f>
        <v>0</v>
      </c>
      <c r="BI111" s="2" cm="1">
        <f t="array" ref="BI111">SUMPRODUCT(--(Data!$B$83:$AGQ$83&lt;&gt;"")*(Data!B126:AGQ126&lt;&gt;""))</f>
        <v>0</v>
      </c>
      <c r="BJ111" s="2" cm="1">
        <f t="array" ref="BJ111">SUMPRODUCT(--(Data!$B$84:$AGQ$84&lt;&gt;"")*(Data!B126:AGQ126&lt;&gt;""))</f>
        <v>0</v>
      </c>
      <c r="BK111" s="2" cm="1">
        <f t="array" ref="BK111">SUMPRODUCT(--(Data!$B$85:$AGQ$85&lt;&gt;"")*(Data!B126:AGQ126&lt;&gt;""))</f>
        <v>0</v>
      </c>
      <c r="BL111" s="2" cm="1">
        <f t="array" ref="BL111">SUMPRODUCT(--(Data!$B$86:$AGQ$86&lt;&gt;"")*(Data!B126:AGQ126&lt;&gt;""))</f>
        <v>0</v>
      </c>
      <c r="BM111" s="2" cm="1">
        <f t="array" ref="BM111">SUMPRODUCT(--(Data!$B$87:$AGQ$87&lt;&gt;"")*(Data!B126:AGQ126&lt;&gt;""))</f>
        <v>0</v>
      </c>
      <c r="BN111" s="2" cm="1">
        <f t="array" ref="BN111">SUMPRODUCT(--(Data!$B$88:$AGQ$88&lt;&gt;"")*(Data!B126:AGQ126&lt;&gt;""))</f>
        <v>0</v>
      </c>
      <c r="BO111" s="2" cm="1">
        <f t="array" ref="BO111">SUMPRODUCT(--(Data!$B$89:$AGQ$89&lt;&gt;"")*(Data!B126:AGQ126&lt;&gt;""))</f>
        <v>0</v>
      </c>
      <c r="BP111" s="2" cm="1">
        <f t="array" ref="BP111">SUMPRODUCT(--(Data!$B$90:$AGQ$90&lt;&gt;"")*(Data!B126:AGQ126&lt;&gt;""))</f>
        <v>6</v>
      </c>
      <c r="BQ111" s="2" cm="1">
        <f t="array" ref="BQ111">SUMPRODUCT(--(Data!$B$91:$AGQ$91&lt;&gt;"")*(Data!B126:AGQ126&lt;&gt;""))</f>
        <v>0</v>
      </c>
      <c r="BR111" s="2" cm="1">
        <f t="array" ref="BR111">SUMPRODUCT(--(Data!$B$92:$AGQ$92&lt;&gt;"")*(Data!B126:AGQ126&lt;&gt;""))</f>
        <v>0</v>
      </c>
      <c r="BS111" s="2" cm="1">
        <f t="array" ref="BS111">SUMPRODUCT(--(Data!$B$93:$AGQ$93&lt;&gt;"")*(Data!B126:AGQ126&lt;&gt;""))</f>
        <v>0</v>
      </c>
      <c r="BT111" s="2" cm="1">
        <f t="array" ref="BT111">SUMPRODUCT(--(Data!$B$94:$AGQ$94&lt;&gt;"")*(Data!B126:AGQ126&lt;&gt;""))</f>
        <v>0</v>
      </c>
      <c r="BU111" s="2" cm="1">
        <f t="array" ref="BU111">SUMPRODUCT(--(Data!$B$95:$AGQ$95&lt;&gt;"")*(Data!B126:AGQ126&lt;&gt;""))</f>
        <v>0</v>
      </c>
      <c r="BV111" s="2" cm="1">
        <f t="array" ref="BV111">SUMPRODUCT(--(Data!$B$96:$AGQ$96&lt;&gt;"")*(Data!B126:AGQ126&lt;&gt;""))</f>
        <v>0</v>
      </c>
      <c r="BW111" s="2" cm="1">
        <f t="array" ref="BW111">SUMPRODUCT(--(Data!$B$97:$AGQ$97&lt;&gt;"")*(Data!B126:AGQ126&lt;&gt;""))</f>
        <v>0</v>
      </c>
      <c r="BX111" s="2" cm="1">
        <f t="array" ref="BX111">SUMPRODUCT(--(Data!$B$98:$AGQ$98&lt;&gt;"")*(Data!B126:AGQ126&lt;&gt;""))</f>
        <v>0</v>
      </c>
      <c r="BY111" s="2" cm="1">
        <f t="array" ref="BY111">SUMPRODUCT(--(Data!$B$99:$AGQ$99&lt;&gt;"")*(Data!B126:AGQ126&lt;&gt;""))</f>
        <v>0</v>
      </c>
      <c r="BZ111" s="2" cm="1">
        <f t="array" ref="BZ111">SUMPRODUCT(--(Data!$B$100:$AGQ$100&lt;&gt;"")*(Data!B126:AGQ126&lt;&gt;""))</f>
        <v>0</v>
      </c>
      <c r="CA111" s="2" cm="1">
        <f t="array" ref="CA111">SUMPRODUCT(--(Data!$B$101:$AGQ$101&lt;&gt;"")*(Data!B126:AGQ126&lt;&gt;""))</f>
        <v>0</v>
      </c>
      <c r="CB111" s="2" cm="1">
        <f t="array" ref="CB111">SUMPRODUCT(--(Data!$B$102:$AGQ$102&lt;&gt;"")*(Data!B126:AGQ126&lt;&gt;""))</f>
        <v>0</v>
      </c>
      <c r="CC111" s="2" cm="1">
        <f t="array" ref="CC111">SUMPRODUCT(--(Data!$B$103:$AGQ$103&lt;&gt;"")*(Data!B126:AGQ126&lt;&gt;""))</f>
        <v>0</v>
      </c>
      <c r="CD111" s="2" cm="1">
        <f t="array" ref="CD111">SUMPRODUCT(--(Data!$B$104:$AGQ$104&lt;&gt;"")*(Data!B126:AGQ126&lt;&gt;""))</f>
        <v>0</v>
      </c>
      <c r="CE111" s="2" cm="1">
        <f t="array" ref="CE111">SUMPRODUCT(--(Data!$B$105:$AGQ$105&lt;&gt;"")*(Data!B126:AGQ126&lt;&gt;""))</f>
        <v>0</v>
      </c>
      <c r="CF111" s="2" cm="1">
        <f t="array" ref="CF111">SUMPRODUCT(--(Data!$B$106:$AGQ$106&lt;&gt;"")*(Data!B126:AGQ126&lt;&gt;""))</f>
        <v>0</v>
      </c>
      <c r="CG111" s="2" cm="1">
        <f t="array" ref="CG111">SUMPRODUCT(--(Data!$B$107:$AGQ$107&lt;&gt;"")*(Data!B126:AGQ126&lt;&gt;""))</f>
        <v>0</v>
      </c>
      <c r="CH111" s="2" cm="1">
        <f t="array" ref="CH111">SUMPRODUCT(--(Data!$B$108:$AGQ$108&lt;&gt;"")*(Data!B126:AGQ126&lt;&gt;""))</f>
        <v>0</v>
      </c>
      <c r="CI111" s="2" cm="1">
        <f t="array" ref="CI111">SUMPRODUCT(--(Data!$B$109:$AGQ$109&lt;&gt;"")*(Data!B126:AGQ126&lt;&gt;""))</f>
        <v>0</v>
      </c>
      <c r="CJ111" s="2" cm="1">
        <f t="array" ref="CJ111">SUMPRODUCT(--(Data!$B$110:$AGQ$110&lt;&gt;"")*(Data!B126:AGQ126&lt;&gt;""))</f>
        <v>0</v>
      </c>
      <c r="CK111" s="2" cm="1">
        <f t="array" ref="CK111">SUMPRODUCT(--(Data!$B$111:$AGQ$111&lt;&gt;"")*(Data!B126:AGQ126&lt;&gt;""))</f>
        <v>0</v>
      </c>
      <c r="CL111" s="2" cm="1">
        <f t="array" ref="CL111">SUMPRODUCT(--(Data!$B$112:$AGQ$112&lt;&gt;"")*(Data!B126:AGQ126&lt;&gt;""))</f>
        <v>0</v>
      </c>
      <c r="CM111" s="2" cm="1">
        <f t="array" ref="CM111">SUMPRODUCT(--(Data!$B$113:$AGQ$113&lt;&gt;"")*(Data!B126:AGQ126&lt;&gt;""))</f>
        <v>0</v>
      </c>
      <c r="CN111" s="2" cm="1">
        <f t="array" ref="CN111">SUMPRODUCT(--(Data!$B$114:$AGQ$114&lt;&gt;"")*(Data!B126:AGQ126&lt;&gt;""))</f>
        <v>0</v>
      </c>
      <c r="CO111" s="2" cm="1">
        <f t="array" ref="CO111">SUMPRODUCT(--(Data!$B$115:$AGQ$115&lt;&gt;"")*(Data!B126:AGQ126&lt;&gt;""))</f>
        <v>0</v>
      </c>
      <c r="CP111" s="2" cm="1">
        <f t="array" ref="CP111">SUMPRODUCT(--(Data!$B$116:$AGQ$116&lt;&gt;"")*(Data!B126:AGQ126&lt;&gt;""))</f>
        <v>0</v>
      </c>
      <c r="CQ111" s="2" cm="1">
        <f t="array" ref="CQ111">SUMPRODUCT(--(Data!$B$117:$AGQ$117&lt;&gt;"")*(Data!B126:AGQ126&lt;&gt;""))</f>
        <v>0</v>
      </c>
      <c r="CR111" s="2" cm="1">
        <f t="array" ref="CR111">SUMPRODUCT(--(Data!$B$118:$AGQ$118&lt;&gt;"")*(Data!B126:AGQ126&lt;&gt;""))</f>
        <v>0</v>
      </c>
      <c r="CS111" s="2" cm="1">
        <f t="array" ref="CS111">SUMPRODUCT(--(Data!$B$119:$AGQ$119&lt;&gt;"")*(Data!B126:AGQ126&lt;&gt;""))</f>
        <v>0</v>
      </c>
      <c r="CT111" s="2" cm="1">
        <f t="array" ref="CT111">SUMPRODUCT(--(Data!$B$120:$AGQ$120&lt;&gt;"")*(Data!B126:AGQ126&lt;&gt;""))</f>
        <v>0</v>
      </c>
      <c r="CU111" s="2" cm="1">
        <f t="array" ref="CU111">SUMPRODUCT(--(Data!$B$121:$AGQ$121&lt;&gt;"")*(Data!B126:AGQ126&lt;&gt;""))</f>
        <v>0</v>
      </c>
      <c r="CV111" s="2" cm="1">
        <f t="array" ref="CV111">SUMPRODUCT(--(Data!$B$122:$AGQ$122&lt;&gt;"")*(Data!B126:AGQ126&lt;&gt;""))</f>
        <v>0</v>
      </c>
      <c r="CW111" s="2" cm="1">
        <f t="array" ref="CW111">SUMPRODUCT(--(Data!$B$123:$AGQ$123&lt;&gt;"")*(Data!B126:AGQ126&lt;&gt;""))</f>
        <v>0</v>
      </c>
      <c r="CX111" s="2" cm="1">
        <f t="array" ref="CX111">SUMPRODUCT(--(Data!$B$124:$AGQ$124&lt;&gt;"")*(Data!B126:AGQ126&lt;&gt;""))</f>
        <v>0</v>
      </c>
      <c r="CY111" s="2" cm="1">
        <f t="array" ref="CY111">SUMPRODUCT(--(Data!$B$125:$AGQ$125&lt;&gt;"")*(Data!B126:AGQ126&lt;&gt;""))</f>
        <v>0</v>
      </c>
      <c r="CZ111" s="208"/>
      <c r="DA111" s="2" cm="1">
        <f t="array" ref="DA111">SUMPRODUCT(--(Data!$B$127:$AGQ$127&lt;&gt;"")*(Data!B126:AGQ126&lt;&gt;""))</f>
        <v>18</v>
      </c>
      <c r="DB111" s="2" cm="1">
        <f t="array" ref="DB111">SUMPRODUCT(--(Data!$B$128:$AGQ$128&lt;&gt;"")*(Data!B126:AGQ126&lt;&gt;""))</f>
        <v>18</v>
      </c>
      <c r="DC111" s="2" cm="1">
        <f t="array" ref="DC111">SUMPRODUCT(--(Data!$B$129:$AGQ$129&lt;&gt;"")*(Data!B126:AGQ126&lt;&gt;""))</f>
        <v>18</v>
      </c>
      <c r="DD111" s="2" cm="1">
        <f t="array" ref="DD111">SUMPRODUCT(--(Data!$B$130:$AGQ$130&lt;&gt;"")*(Data!B126:AGQ126&lt;&gt;""))</f>
        <v>0</v>
      </c>
      <c r="DE111" s="2" cm="1">
        <f t="array" ref="DE111">SUMPRODUCT(--(Data!$B$131:$AGQ$131&lt;&gt;"")*(Data!B126:AGQ126&lt;&gt;""))</f>
        <v>0</v>
      </c>
      <c r="DF111" s="2" cm="1">
        <f t="array" ref="DF111">SUMPRODUCT(--(Data!$B$132:$AGQ$132&lt;&gt;"")*(Data!B126:AGQ126&lt;&gt;""))</f>
        <v>0</v>
      </c>
      <c r="DG111" s="2" cm="1">
        <f t="array" ref="DG111">SUMPRODUCT(--(Data!$B$133:$AGQ$133&lt;&gt;"")*(Data!B126:AGQ126&lt;&gt;""))</f>
        <v>0</v>
      </c>
      <c r="DH111" s="2" cm="1">
        <f t="array" ref="DH111">SUMPRODUCT(--(Data!$B$134:$AGQ$134&lt;&gt;"")*(Data!B126:AGQ126&lt;&gt;""))</f>
        <v>0</v>
      </c>
      <c r="DI111" s="2" cm="1">
        <f t="array" ref="DI111">SUMPRODUCT(--(Data!$B$135:$AGQ$135&lt;&gt;"")*(Data!B126:AGQ126&lt;&gt;""))</f>
        <v>0</v>
      </c>
      <c r="DJ111" s="2" cm="1">
        <f t="array" ref="DJ111">SUMPRODUCT(--(Data!$B$136:$AGQ$136&lt;&gt;"")*(Data!B126:AGQ126&lt;&gt;""))</f>
        <v>0</v>
      </c>
      <c r="DK111" s="2" cm="1">
        <f t="array" ref="DK111">SUMPRODUCT(--(Data!$B$137:$AGQ$137&lt;&gt;"")*(Data!B126:AGQ126&lt;&gt;""))</f>
        <v>6</v>
      </c>
      <c r="DL111" s="2" cm="1">
        <f t="array" ref="DL111">SUMPRODUCT(--(Data!$B$138:$AGQ$138&lt;&gt;"")*(Data!B126:AGQ126&lt;&gt;""))</f>
        <v>0</v>
      </c>
      <c r="DM111" s="2" cm="1">
        <f t="array" ref="DM111">SUMPRODUCT(--(Data!$B$139:$AGQ$139&lt;&gt;"")*(Data!B126:AGQ126&lt;&gt;""))</f>
        <v>0</v>
      </c>
      <c r="DN111" s="2" cm="1">
        <f t="array" ref="DN111">SUMPRODUCT(--(Data!$B$140:$AGQ$140&lt;&gt;"")*(Data!B126:AGQ126&lt;&gt;""))</f>
        <v>0</v>
      </c>
      <c r="DO111" s="2" cm="1">
        <f t="array" ref="DO111">SUMPRODUCT(--(Data!$B$141:$AGQ$141&lt;&gt;"")*(Data!B126:AGQ126&lt;&gt;""))</f>
        <v>0</v>
      </c>
      <c r="DP111" s="2" cm="1">
        <f t="array" ref="DP111">SUMPRODUCT(--(Data!$B$142:$AGQ$142&lt;&gt;"")*(Data!B126:AGQ126&lt;&gt;""))</f>
        <v>0</v>
      </c>
      <c r="DQ111" s="2" cm="1">
        <f t="array" ref="DQ111">SUMPRODUCT(--(Data!$B$143:$AGQ$143&lt;&gt;"")*(Data!B126:AGQ126&lt;&gt;""))</f>
        <v>0</v>
      </c>
      <c r="DR111" s="2" cm="1">
        <f t="array" ref="DR111">SUMPRODUCT(--(Data!$B$144:$AGQ$144&lt;&gt;"")*(Data!B126:AGQ126&lt;&gt;""))</f>
        <v>0</v>
      </c>
      <c r="DS111" s="2" cm="1">
        <f t="array" ref="DS111">SUMPRODUCT(--(Data!$B$145:$AGQ$145&lt;&gt;"")*(Data!B126:AGQ126&lt;&gt;""))</f>
        <v>0</v>
      </c>
      <c r="DT111" s="2" cm="1">
        <f t="array" ref="DT111">SUMPRODUCT(--(Data!$B$146:$AGQ$146&lt;&gt;"")*(Data!B126:AGQ126&lt;&gt;""))</f>
        <v>0</v>
      </c>
      <c r="DU111" s="2" cm="1">
        <f t="array" ref="DU111">SUMPRODUCT(--(Data!$B$147:$AGQ$147&lt;&gt;"")*(Data!B126:AGQ126&lt;&gt;""))</f>
        <v>0</v>
      </c>
      <c r="DV111" s="2" cm="1">
        <f t="array" ref="DV111">SUMPRODUCT(--(Data!$B$148:$AGQ$148&lt;&gt;"")*(Data!B126:AGQ126&lt;&gt;""))</f>
        <v>22</v>
      </c>
      <c r="DW111" s="2" cm="1">
        <f t="array" ref="DW111">SUMPRODUCT(--(Data!$B$149:$AGQ$149&lt;&gt;"")*(Data!B126:AGQ126&lt;&gt;""))</f>
        <v>0</v>
      </c>
      <c r="DX111" s="2" cm="1">
        <f t="array" ref="DX111">SUMPRODUCT(--(Data!$B$150:$AGQ$150&lt;&gt;"")*(Data!B126:AGQ126&lt;&gt;""))</f>
        <v>0</v>
      </c>
      <c r="DY111" s="2" cm="1">
        <f t="array" ref="DY111">SUMPRODUCT(--(Data!$B$151:$AGQ$151&lt;&gt;"")*(Data!B126:AGQ126&lt;&gt;""))</f>
        <v>0</v>
      </c>
      <c r="DZ111" s="2" cm="1">
        <f t="array" ref="DZ111">SUMPRODUCT(--(Data!$B$152:$AGQ$152&lt;&gt;"")*(Data!B126:AGQ126&lt;&gt;""))</f>
        <v>0</v>
      </c>
      <c r="EA111" s="2" cm="1">
        <f t="array" ref="EA111">SUMPRODUCT(--(Data!$B$153:$AGQ$153&lt;&gt;"")*(Data!B126:AGQ126&lt;&gt;""))</f>
        <v>0</v>
      </c>
      <c r="EB111" s="2" cm="1">
        <f t="array" ref="EB111">SUMPRODUCT(--(Data!$B$154:$AGQ$154&lt;&gt;"")*(Data!B126:AGQ126&lt;&gt;""))</f>
        <v>0</v>
      </c>
      <c r="EC111" s="2" cm="1">
        <f t="array" ref="EC111">SUMPRODUCT(--(Data!$B$155:$AGQ$155&lt;&gt;"")*(Data!B126:AGQ126&lt;&gt;""))</f>
        <v>0</v>
      </c>
      <c r="ED111" s="2" cm="1">
        <f t="array" ref="ED111">SUMPRODUCT(--(Data!$B$156:$AGQ$156&lt;&gt;"")*(Data!B126:AGQ126&lt;&gt;""))</f>
        <v>0</v>
      </c>
      <c r="EE111" s="2" cm="1">
        <f t="array" ref="EE111">SUMPRODUCT(--(Data!$B$157:$AGQ$157&lt;&gt;"")*(Data!B126:AGQ126&lt;&gt;""))</f>
        <v>0</v>
      </c>
      <c r="EF111" s="2" cm="1">
        <f t="array" ref="EF111">SUMPRODUCT(--(Data!$B$158:$AGQ$158&lt;&gt;"")*(Data!B126:AGQ126&lt;&gt;""))</f>
        <v>12</v>
      </c>
      <c r="EG111" s="2" cm="1">
        <f t="array" ref="EG111">SUMPRODUCT(--(Data!$B$159:$AGQ$159&lt;&gt;"")*(Data!B126:AGQ126&lt;&gt;""))</f>
        <v>6</v>
      </c>
      <c r="EH111" s="2" cm="1">
        <f t="array" ref="EH111">SUMPRODUCT(--(Data!$B$160:$AGQ$160&lt;&gt;"")*(Data!B126:AGQ126&lt;&gt;""))</f>
        <v>0</v>
      </c>
      <c r="EI111" s="2" cm="1">
        <f t="array" ref="EI111">SUMPRODUCT(--(Data!$B$161:$AGQ$161&lt;&gt;"")*(Data!B126:AGQ126&lt;&gt;""))</f>
        <v>0</v>
      </c>
      <c r="EJ111" s="2" cm="1">
        <f t="array" ref="EJ111">SUMPRODUCT(--(Data!$B$162:$AGQ$162&lt;&gt;"")*(Data!B126:AGQ126&lt;&gt;""))</f>
        <v>0</v>
      </c>
      <c r="EK111" s="2" cm="1">
        <f t="array" ref="EK111">SUMPRODUCT(--(Data!$B$163:$AGQ$163&lt;&gt;"")*(Data!B126:AGQ126&lt;&gt;""))</f>
        <v>0</v>
      </c>
      <c r="EL111" s="2" cm="1">
        <f t="array" ref="EL111">SUMPRODUCT(--(Data!$B$164:$AGQ$164&lt;&gt;"")*(Data!B126:AGQ126&lt;&gt;""))</f>
        <v>0</v>
      </c>
      <c r="EM111" s="2" cm="1">
        <f t="array" ref="EM111">SUMPRODUCT(--(Data!$B$165:$AGQ$165&lt;&gt;"")*(Data!B126:AGQ126&lt;&gt;""))</f>
        <v>0</v>
      </c>
      <c r="EN111" s="2" cm="1">
        <f t="array" ref="EN111">SUMPRODUCT(--(Data!$B$166:$AGQ$166&lt;&gt;"")*(Data!B126:AGQ126&lt;&gt;""))</f>
        <v>0</v>
      </c>
      <c r="EU111" s="2" t="str">
        <f t="shared" ref="EU111:EU142" si="6">B106</f>
        <v>ReFusion</v>
      </c>
      <c r="EV111" s="2">
        <f t="shared" ref="EV111:EV142" si="7">COUNTIF(C106:EH106,"&lt;&gt;0")-1</f>
        <v>10</v>
      </c>
    </row>
    <row r="112" spans="1:152" x14ac:dyDescent="0.25">
      <c r="A112" s="1" t="str">
        <f>Data!A127</f>
        <v>CLINS</v>
      </c>
      <c r="B112" s="12" t="s">
        <v>671</v>
      </c>
      <c r="C112" s="2" cm="1">
        <f t="array" ref="C112">SUMPRODUCT(--(Data!$B$25:$AGQ$25&lt;&gt;"")*(Data!B127:AGQ127&lt;&gt;""))</f>
        <v>0</v>
      </c>
      <c r="D112" s="2" cm="1">
        <f t="array" ref="D112">SUMPRODUCT(--(Data!$B$26:$AGQ$26&lt;&gt;"")*(Data!B127:AGQ127&lt;&gt;""))</f>
        <v>0</v>
      </c>
      <c r="E112" s="2" cm="1">
        <f t="array" ref="E112">SUMPRODUCT(--(Data!$B$27:$AGQ$27&lt;&gt;"")*(Data!B127:AGQ127&lt;&gt;""))</f>
        <v>0</v>
      </c>
      <c r="F112" s="2" cm="1">
        <f t="array" ref="F112">SUMPRODUCT(--(Data!$B$28:$AGQ$28&lt;&gt;"")*(Data!B127:AGQ127&lt;&gt;""))</f>
        <v>0</v>
      </c>
      <c r="G112" s="2" cm="1">
        <f t="array" ref="G112">SUMPRODUCT(--(Data!$B$29:$AGQ$29&lt;&gt;"")*(Data!B127:AGQ127&lt;&gt;""))</f>
        <v>0</v>
      </c>
      <c r="H112" s="2" cm="1">
        <f t="array" ref="H112">SUMPRODUCT(--(Data!$B$30:$AGQ$30&lt;&gt;"")*(Data!B127:AGQ127&lt;&gt;""))</f>
        <v>0</v>
      </c>
      <c r="I112" s="2" cm="1">
        <f t="array" ref="I112">SUMPRODUCT(--(Data!$B$31:$AGQ$31&lt;&gt;"")*(Data!B127:AGQ127&lt;&gt;""))</f>
        <v>0</v>
      </c>
      <c r="J112" s="2" cm="1">
        <f t="array" ref="J112">SUMPRODUCT(--(Data!$B$32:$AGQ$32&lt;&gt;"")*(Data!B127:AGQ127&lt;&gt;""))</f>
        <v>0</v>
      </c>
      <c r="K112" s="2" cm="1">
        <f t="array" ref="K112">SUMPRODUCT(--(Data!$B$33:$AGQ$33&lt;&gt;"")*(Data!B127:AGQ127&lt;&gt;""))</f>
        <v>0</v>
      </c>
      <c r="L112" s="2" cm="1">
        <f t="array" ref="L112">SUMPRODUCT(--(Data!$B$34:$AGQ$34&lt;&gt;"")*(Data!B127:AGQ127&lt;&gt;""))</f>
        <v>0</v>
      </c>
      <c r="M112" s="2" cm="1">
        <f t="array" ref="M112">SUMPRODUCT(--(Data!$B$35:$AGQ$35&lt;&gt;"")*(Data!B127:AGQ127&lt;&gt;""))</f>
        <v>0</v>
      </c>
      <c r="N112" s="2" cm="1">
        <f t="array" ref="N112">SUMPRODUCT(--(Data!$B$36:$AGQ$36&lt;&gt;"")*(Data!B127:AGQ127&lt;&gt;""))</f>
        <v>0</v>
      </c>
      <c r="O112" s="2" cm="1">
        <f t="array" ref="O112">SUMPRODUCT(--(Data!$B$37:$AGQ$37&lt;&gt;"")*(Data!B127:AGQ127&lt;&gt;""))</f>
        <v>0</v>
      </c>
      <c r="P112" s="2" cm="1">
        <f t="array" ref="P112">SUMPRODUCT(--(Data!$B$38:$AGQ$38&lt;&gt;"")*(Data!B127:AGQ127&lt;&gt;""))</f>
        <v>0</v>
      </c>
      <c r="Q112" s="2" cm="1">
        <f t="array" ref="Q112">SUMPRODUCT(--(Data!$B$39:$AGQ$39&lt;&gt;"")*(Data!B127:AGQ127&lt;&gt;""))</f>
        <v>0</v>
      </c>
      <c r="R112" s="2" cm="1">
        <f t="array" ref="R112">SUMPRODUCT(--(Data!$B$40:$AGQ$40&lt;&gt;"")*(Data!B127:AGQ127&lt;&gt;""))</f>
        <v>0</v>
      </c>
      <c r="S112" s="2" cm="1">
        <f t="array" ref="S112">SUMPRODUCT(--(Data!$B$41:$AGQ$41&lt;&gt;"")*(Data!B127:AGQ127&lt;&gt;""))</f>
        <v>0</v>
      </c>
      <c r="T112" s="2" cm="1">
        <f t="array" ref="T112">SUMPRODUCT(--(Data!$B$42:$AGQ$42&lt;&gt;"")*(Data!B127:AGQ127&lt;&gt;""))</f>
        <v>18</v>
      </c>
      <c r="U112" s="2" cm="1">
        <f t="array" ref="U112">SUMPRODUCT(--(Data!$B$43:$AGQ$43&lt;&gt;"")*(Data!B127:AGQ127&lt;&gt;""))</f>
        <v>34</v>
      </c>
      <c r="V112" s="2" cm="1">
        <f t="array" ref="V112">SUMPRODUCT(--(Data!$B$44:$AGQ$44&lt;&gt;"")*(Data!B127:AGQ127&lt;&gt;""))</f>
        <v>0</v>
      </c>
      <c r="W112" s="2" cm="1">
        <f t="array" ref="W112">SUMPRODUCT(--(Data!$B$45:$AGQ$45&lt;&gt;"")*(Data!B127:AGQ127&lt;&gt;""))</f>
        <v>0</v>
      </c>
      <c r="X112" s="2" cm="1">
        <f t="array" ref="X112">SUMPRODUCT(--(Data!$B$46:$AGQ$46&lt;&gt;"")*(Data!B127:AGQ127&lt;&gt;""))</f>
        <v>0</v>
      </c>
      <c r="Y112" s="2" cm="1">
        <f t="array" ref="Y112">SUMPRODUCT(--(Data!$B$47:$AGQ$47&lt;&gt;"")*(Data!B127:AGQ127&lt;&gt;""))</f>
        <v>0</v>
      </c>
      <c r="Z112" s="2" cm="1">
        <f t="array" ref="Z112">SUMPRODUCT(--(Data!$B$48:$AGQ$48&lt;&gt;"")*(Data!B127:AGQ127&lt;&gt;""))</f>
        <v>0</v>
      </c>
      <c r="AA112" s="2" cm="1">
        <f t="array" ref="AA112">SUMPRODUCT(--(Data!$B$49:$AGQ$49&lt;&gt;"")*(Data!B127:AGQ127&lt;&gt;""))</f>
        <v>0</v>
      </c>
      <c r="AB112" s="2" cm="1">
        <f t="array" ref="AB112">SUMPRODUCT(--(Data!$B$50:$AGQ$50&lt;&gt;"")*(Data!B127:AGQ127&lt;&gt;""))</f>
        <v>0</v>
      </c>
      <c r="AC112" s="2" cm="1">
        <f t="array" ref="AC112">SUMPRODUCT(--(Data!$B$51:$AGQ$51&lt;&gt;"")*(Data!B127:AGQ127&lt;&gt;""))</f>
        <v>0</v>
      </c>
      <c r="AD112" s="2" cm="1">
        <f t="array" ref="AD112">SUMPRODUCT(--(Data!$B$52:$AGQ$52&lt;&gt;"")*(Data!B127:AGQ127&lt;&gt;""))</f>
        <v>22</v>
      </c>
      <c r="AE112" s="2" cm="1">
        <f t="array" ref="AE112">SUMPRODUCT(--(Data!$B$53:$AGQ$53&lt;&gt;"")*(Data!B127:AGQ127&lt;&gt;""))</f>
        <v>0</v>
      </c>
      <c r="AF112" s="2" cm="1">
        <f t="array" ref="AF112">SUMPRODUCT(--(Data!$B$54:$AGQ$54&lt;&gt;"")*(Data!B127:AGQ127&lt;&gt;""))</f>
        <v>0</v>
      </c>
      <c r="AG112" s="2" cm="1">
        <f t="array" ref="AG112">SUMPRODUCT(--(Data!$B$55:$AGQ$55&lt;&gt;"")*(Data!B127:AGQ127&lt;&gt;""))</f>
        <v>0</v>
      </c>
      <c r="AH112" s="2" cm="1">
        <f t="array" ref="AH112">SUMPRODUCT(--(Data!$B$56:$AGQ$56&lt;&gt;"")*(Data!B127:AGQ127&lt;&gt;""))</f>
        <v>12</v>
      </c>
      <c r="AI112" s="2" cm="1">
        <f t="array" ref="AI112">SUMPRODUCT(--(Data!$B$57:$AGQ$57&lt;&gt;"")*(Data!B127:AGQ127&lt;&gt;""))</f>
        <v>0</v>
      </c>
      <c r="AJ112" s="2" cm="1">
        <f t="array" ref="AJ112">SUMPRODUCT(--(Data!$B$58:$AGQ$58&lt;&gt;"")*(Data!B127:AGQ127&lt;&gt;""))</f>
        <v>0</v>
      </c>
      <c r="AK112" s="2" cm="1">
        <f t="array" ref="AK112">SUMPRODUCT(--(Data!$B$59:$AGQ$59&lt;&gt;"")*(Data!B127:AGQ127&lt;&gt;""))</f>
        <v>0</v>
      </c>
      <c r="AL112" s="2" cm="1">
        <f t="array" ref="AL112">SUMPRODUCT(--(Data!$B$60:$AGQ$60&lt;&gt;"")*(Data!B127:AGQ127&lt;&gt;""))</f>
        <v>0</v>
      </c>
      <c r="AM112" s="2" cm="1">
        <f t="array" ref="AM112">SUMPRODUCT(--(Data!$B$61:$AGQ$61&lt;&gt;"")*(Data!B127:AGQ127&lt;&gt;""))</f>
        <v>0</v>
      </c>
      <c r="AN112" s="2" cm="1">
        <f t="array" ref="AN112">SUMPRODUCT(--(Data!$B$62:$AGQ$62&lt;&gt;"")*(Data!B127:AGQ127&lt;&gt;""))</f>
        <v>0</v>
      </c>
      <c r="AO112" s="2" cm="1">
        <f t="array" ref="AO112">SUMPRODUCT(--(Data!$B$63:$AGQ$63&lt;&gt;"")*(Data!B127:AGQ127&lt;&gt;""))</f>
        <v>0</v>
      </c>
      <c r="AP112" s="2" cm="1">
        <f t="array" ref="AP112">SUMPRODUCT(--(Data!$B$64:$AGQ$64&lt;&gt;"")*(Data!B127:AGQ127&lt;&gt;""))</f>
        <v>0</v>
      </c>
      <c r="AQ112" s="2" cm="1">
        <f t="array" ref="AQ112">SUMPRODUCT(--(Data!$B$65:$AGQ$65&lt;&gt;"")*(Data!B127:AGQ127&lt;&gt;""))</f>
        <v>0</v>
      </c>
      <c r="AR112" s="2" cm="1">
        <f t="array" ref="AR112">SUMPRODUCT(--(Data!$B$66:$AGQ$66&lt;&gt;"")*(Data!B127:AGQ127&lt;&gt;""))</f>
        <v>0</v>
      </c>
      <c r="AS112" s="2" cm="1">
        <f t="array" ref="AS112">SUMPRODUCT(--(Data!$B$67:$AGQ$67&lt;&gt;"")*(Data!B127:AGQ127&lt;&gt;""))</f>
        <v>0</v>
      </c>
      <c r="AT112" s="2" cm="1">
        <f t="array" ref="AT112">SUMPRODUCT(--(Data!$B$68:$AGQ$68&lt;&gt;"")*(Data!B127:AGQ127&lt;&gt;""))</f>
        <v>0</v>
      </c>
      <c r="AU112" s="2" cm="1">
        <f t="array" ref="AU112">SUMPRODUCT(--(Data!$B$69:$AGQ$69&lt;&gt;"")*(Data!B127:AGQ127&lt;&gt;""))</f>
        <v>0</v>
      </c>
      <c r="AV112" s="2" cm="1">
        <f t="array" ref="AV112">SUMPRODUCT(--(Data!$B$70:$AGQ$70&lt;&gt;"")*(Data!B127:AGQ127&lt;&gt;""))</f>
        <v>0</v>
      </c>
      <c r="AW112" s="2" cm="1">
        <f t="array" ref="AW112">SUMPRODUCT(--(Data!$B$71:$AGQ$71&lt;&gt;"")*(Data!B127:AGQ127&lt;&gt;""))</f>
        <v>0</v>
      </c>
      <c r="AX112" s="2" cm="1">
        <f t="array" ref="AX112">SUMPRODUCT(--(Data!$B$72:$AGQ$72&lt;&gt;"")*(Data!B127:AGQ127&lt;&gt;""))</f>
        <v>18</v>
      </c>
      <c r="AY112" s="2" cm="1">
        <f t="array" ref="AY112">SUMPRODUCT(--(Data!$B$73:$AGQ$73&lt;&gt;"")*(Data!B127:AGQ127&lt;&gt;""))</f>
        <v>0</v>
      </c>
      <c r="AZ112" s="2" cm="1">
        <f t="array" ref="AZ112">SUMPRODUCT(--(Data!$B$74:$AGQ$74&lt;&gt;"")*(Data!B127:AGQ127&lt;&gt;""))</f>
        <v>0</v>
      </c>
      <c r="BA112" s="2" cm="1">
        <f t="array" ref="BA112">SUMPRODUCT(--(Data!$B$75:$AGQ$75&lt;&gt;"")*(Data!B127:AGQ127&lt;&gt;""))</f>
        <v>0</v>
      </c>
      <c r="BB112" s="2" cm="1">
        <f t="array" ref="BB112">SUMPRODUCT(--(Data!$B$76:$AGQ$76&lt;&gt;"")*(Data!B127:AGQ127&lt;&gt;""))</f>
        <v>0</v>
      </c>
      <c r="BC112" s="2" cm="1">
        <f t="array" ref="BC112">SUMPRODUCT(--(Data!$B$77:$AGQ$77&lt;&gt;"")*(Data!B127:AGQ127&lt;&gt;""))</f>
        <v>0</v>
      </c>
      <c r="BD112" s="2" cm="1">
        <f t="array" ref="BD112">SUMPRODUCT(--(Data!$B$78:$AGQ$78&lt;&gt;"")*(Data!B127:AGQ127&lt;&gt;""))</f>
        <v>0</v>
      </c>
      <c r="BE112" s="2" cm="1">
        <f t="array" ref="BE112">SUMPRODUCT(--(Data!$B$79:$AGQ$79&lt;&gt;"")*(Data!B127:AGQ127&lt;&gt;""))</f>
        <v>0</v>
      </c>
      <c r="BF112" s="2" cm="1">
        <f t="array" ref="BF112">SUMPRODUCT(--(Data!$B$80:$AGQ$80&lt;&gt;"")*(Data!B127:AGQ127&lt;&gt;""))</f>
        <v>0</v>
      </c>
      <c r="BG112" s="2" cm="1">
        <f t="array" ref="BG112">SUMPRODUCT(--(Data!$B$81:$AGQ$81&lt;&gt;"")*(Data!B127:AGQ127&lt;&gt;""))</f>
        <v>0</v>
      </c>
      <c r="BH112" s="2" cm="1">
        <f t="array" ref="BH112">SUMPRODUCT(--(Data!$B$82:$AGQ$82&lt;&gt;"")*(Data!B127:AGQ127&lt;&gt;""))</f>
        <v>0</v>
      </c>
      <c r="BI112" s="2" cm="1">
        <f t="array" ref="BI112">SUMPRODUCT(--(Data!$B$83:$AGQ$83&lt;&gt;"")*(Data!B127:AGQ127&lt;&gt;""))</f>
        <v>0</v>
      </c>
      <c r="BJ112" s="2" cm="1">
        <f t="array" ref="BJ112">SUMPRODUCT(--(Data!$B$84:$AGQ$84&lt;&gt;"")*(Data!B127:AGQ127&lt;&gt;""))</f>
        <v>0</v>
      </c>
      <c r="BK112" s="2" cm="1">
        <f t="array" ref="BK112">SUMPRODUCT(--(Data!$B$85:$AGQ$85&lt;&gt;"")*(Data!B127:AGQ127&lt;&gt;""))</f>
        <v>0</v>
      </c>
      <c r="BL112" s="2" cm="1">
        <f t="array" ref="BL112">SUMPRODUCT(--(Data!$B$86:$AGQ$86&lt;&gt;"")*(Data!B127:AGQ127&lt;&gt;""))</f>
        <v>0</v>
      </c>
      <c r="BM112" s="2" cm="1">
        <f t="array" ref="BM112">SUMPRODUCT(--(Data!$B$87:$AGQ$87&lt;&gt;"")*(Data!B127:AGQ127&lt;&gt;""))</f>
        <v>0</v>
      </c>
      <c r="BN112" s="2" cm="1">
        <f t="array" ref="BN112">SUMPRODUCT(--(Data!$B$88:$AGQ$88&lt;&gt;"")*(Data!B127:AGQ127&lt;&gt;""))</f>
        <v>0</v>
      </c>
      <c r="BO112" s="2" cm="1">
        <f t="array" ref="BO112">SUMPRODUCT(--(Data!$B$89:$AGQ$89&lt;&gt;"")*(Data!B127:AGQ127&lt;&gt;""))</f>
        <v>0</v>
      </c>
      <c r="BP112" s="2" cm="1">
        <f t="array" ref="BP112">SUMPRODUCT(--(Data!$B$90:$AGQ$90&lt;&gt;"")*(Data!B127:AGQ127&lt;&gt;""))</f>
        <v>0</v>
      </c>
      <c r="BQ112" s="2" cm="1">
        <f t="array" ref="BQ112">SUMPRODUCT(--(Data!$B$91:$AGQ$91&lt;&gt;"")*(Data!B127:AGQ127&lt;&gt;""))</f>
        <v>0</v>
      </c>
      <c r="BR112" s="2" cm="1">
        <f t="array" ref="BR112">SUMPRODUCT(--(Data!$B$92:$AGQ$92&lt;&gt;"")*(Data!B127:AGQ127&lt;&gt;""))</f>
        <v>0</v>
      </c>
      <c r="BS112" s="2" cm="1">
        <f t="array" ref="BS112">SUMPRODUCT(--(Data!$B$93:$AGQ$93&lt;&gt;"")*(Data!B127:AGQ127&lt;&gt;""))</f>
        <v>0</v>
      </c>
      <c r="BT112" s="2" cm="1">
        <f t="array" ref="BT112">SUMPRODUCT(--(Data!$B$94:$AGQ$94&lt;&gt;"")*(Data!B127:AGQ127&lt;&gt;""))</f>
        <v>0</v>
      </c>
      <c r="BU112" s="2" cm="1">
        <f t="array" ref="BU112">SUMPRODUCT(--(Data!$B$95:$AGQ$95&lt;&gt;"")*(Data!B127:AGQ127&lt;&gt;""))</f>
        <v>0</v>
      </c>
      <c r="BV112" s="2" cm="1">
        <f t="array" ref="BV112">SUMPRODUCT(--(Data!$B$96:$AGQ$96&lt;&gt;"")*(Data!B127:AGQ127&lt;&gt;""))</f>
        <v>0</v>
      </c>
      <c r="BW112" s="2" cm="1">
        <f t="array" ref="BW112">SUMPRODUCT(--(Data!$B$97:$AGQ$97&lt;&gt;"")*(Data!B127:AGQ127&lt;&gt;""))</f>
        <v>0</v>
      </c>
      <c r="BX112" s="2" cm="1">
        <f t="array" ref="BX112">SUMPRODUCT(--(Data!$B$98:$AGQ$98&lt;&gt;"")*(Data!B127:AGQ127&lt;&gt;""))</f>
        <v>0</v>
      </c>
      <c r="BY112" s="2" cm="1">
        <f t="array" ref="BY112">SUMPRODUCT(--(Data!$B$99:$AGQ$99&lt;&gt;"")*(Data!B127:AGQ127&lt;&gt;""))</f>
        <v>0</v>
      </c>
      <c r="BZ112" s="2" cm="1">
        <f t="array" ref="BZ112">SUMPRODUCT(--(Data!$B$100:$AGQ$100&lt;&gt;"")*(Data!B127:AGQ127&lt;&gt;""))</f>
        <v>0</v>
      </c>
      <c r="CA112" s="2" cm="1">
        <f t="array" ref="CA112">SUMPRODUCT(--(Data!$B$101:$AGQ$101&lt;&gt;"")*(Data!B127:AGQ127&lt;&gt;""))</f>
        <v>0</v>
      </c>
      <c r="CB112" s="2" cm="1">
        <f t="array" ref="CB112">SUMPRODUCT(--(Data!$B$102:$AGQ$102&lt;&gt;"")*(Data!B127:AGQ127&lt;&gt;""))</f>
        <v>0</v>
      </c>
      <c r="CC112" s="2" cm="1">
        <f t="array" ref="CC112">SUMPRODUCT(--(Data!$B$103:$AGQ$103&lt;&gt;"")*(Data!B127:AGQ127&lt;&gt;""))</f>
        <v>0</v>
      </c>
      <c r="CD112" s="2" cm="1">
        <f t="array" ref="CD112">SUMPRODUCT(--(Data!$B$104:$AGQ$104&lt;&gt;"")*(Data!B127:AGQ127&lt;&gt;""))</f>
        <v>0</v>
      </c>
      <c r="CE112" s="2" cm="1">
        <f t="array" ref="CE112">SUMPRODUCT(--(Data!$B$105:$AGQ$105&lt;&gt;"")*(Data!B127:AGQ127&lt;&gt;""))</f>
        <v>0</v>
      </c>
      <c r="CF112" s="2" cm="1">
        <f t="array" ref="CF112">SUMPRODUCT(--(Data!$B$106:$AGQ$106&lt;&gt;"")*(Data!B127:AGQ127&lt;&gt;""))</f>
        <v>0</v>
      </c>
      <c r="CG112" s="2" cm="1">
        <f t="array" ref="CG112">SUMPRODUCT(--(Data!$B$107:$AGQ$107&lt;&gt;"")*(Data!B127:AGQ127&lt;&gt;""))</f>
        <v>0</v>
      </c>
      <c r="CH112" s="2" cm="1">
        <f t="array" ref="CH112">SUMPRODUCT(--(Data!$B$108:$AGQ$108&lt;&gt;"")*(Data!B127:AGQ127&lt;&gt;""))</f>
        <v>0</v>
      </c>
      <c r="CI112" s="2" cm="1">
        <f t="array" ref="CI112">SUMPRODUCT(--(Data!$B$109:$AGQ$109&lt;&gt;"")*(Data!B127:AGQ127&lt;&gt;""))</f>
        <v>0</v>
      </c>
      <c r="CJ112" s="2" cm="1">
        <f t="array" ref="CJ112">SUMPRODUCT(--(Data!$B$110:$AGQ$110&lt;&gt;"")*(Data!B127:AGQ127&lt;&gt;""))</f>
        <v>0</v>
      </c>
      <c r="CK112" s="2" cm="1">
        <f t="array" ref="CK112">SUMPRODUCT(--(Data!$B$111:$AGQ$111&lt;&gt;"")*(Data!B127:AGQ127&lt;&gt;""))</f>
        <v>0</v>
      </c>
      <c r="CL112" s="2" cm="1">
        <f t="array" ref="CL112">SUMPRODUCT(--(Data!$B$112:$AGQ$112&lt;&gt;"")*(Data!B127:AGQ127&lt;&gt;""))</f>
        <v>0</v>
      </c>
      <c r="CM112" s="2" cm="1">
        <f t="array" ref="CM112">SUMPRODUCT(--(Data!$B$113:$AGQ$113&lt;&gt;"")*(Data!B127:AGQ127&lt;&gt;""))</f>
        <v>0</v>
      </c>
      <c r="CN112" s="2" cm="1">
        <f t="array" ref="CN112">SUMPRODUCT(--(Data!$B$114:$AGQ$114&lt;&gt;"")*(Data!B127:AGQ127&lt;&gt;""))</f>
        <v>0</v>
      </c>
      <c r="CO112" s="2" cm="1">
        <f t="array" ref="CO112">SUMPRODUCT(--(Data!$B$115:$AGQ$115&lt;&gt;"")*(Data!B127:AGQ127&lt;&gt;""))</f>
        <v>0</v>
      </c>
      <c r="CP112" s="2" cm="1">
        <f t="array" ref="CP112">SUMPRODUCT(--(Data!$B$116:$AGQ$116&lt;&gt;"")*(Data!B127:AGQ127&lt;&gt;""))</f>
        <v>0</v>
      </c>
      <c r="CQ112" s="2" cm="1">
        <f t="array" ref="CQ112">SUMPRODUCT(--(Data!$B$117:$AGQ$117&lt;&gt;"")*(Data!B127:AGQ127&lt;&gt;""))</f>
        <v>0</v>
      </c>
      <c r="CR112" s="2" cm="1">
        <f t="array" ref="CR112">SUMPRODUCT(--(Data!$B$118:$AGQ$118&lt;&gt;"")*(Data!B127:AGQ127&lt;&gt;""))</f>
        <v>0</v>
      </c>
      <c r="CS112" s="2" cm="1">
        <f t="array" ref="CS112">SUMPRODUCT(--(Data!$B$119:$AGQ$119&lt;&gt;"")*(Data!B127:AGQ127&lt;&gt;""))</f>
        <v>0</v>
      </c>
      <c r="CT112" s="2" cm="1">
        <f t="array" ref="CT112">SUMPRODUCT(--(Data!$B$120:$AGQ$120&lt;&gt;"")*(Data!B127:AGQ127&lt;&gt;""))</f>
        <v>0</v>
      </c>
      <c r="CU112" s="2" cm="1">
        <f t="array" ref="CU112">SUMPRODUCT(--(Data!$B$121:$AGQ$121&lt;&gt;"")*(Data!B127:AGQ127&lt;&gt;""))</f>
        <v>0</v>
      </c>
      <c r="CV112" s="2" cm="1">
        <f t="array" ref="CV112">SUMPRODUCT(--(Data!$B$122:$AGQ$122&lt;&gt;"")*(Data!B127:AGQ127&lt;&gt;""))</f>
        <v>0</v>
      </c>
      <c r="CW112" s="2" cm="1">
        <f t="array" ref="CW112">SUMPRODUCT(--(Data!$B$123:$AGQ$123&lt;&gt;"")*(Data!B127:AGQ127&lt;&gt;""))</f>
        <v>0</v>
      </c>
      <c r="CX112" s="2" cm="1">
        <f t="array" ref="CX112">SUMPRODUCT(--(Data!$B$124:$AGQ$124&lt;&gt;"")*(Data!B127:AGQ127&lt;&gt;""))</f>
        <v>0</v>
      </c>
      <c r="CY112" s="2" cm="1">
        <f t="array" ref="CY112">SUMPRODUCT(--(Data!$B$125:$AGQ$125&lt;&gt;"")*(Data!B127:AGQ127&lt;&gt;""))</f>
        <v>0</v>
      </c>
      <c r="CZ112" s="2" cm="1">
        <f t="array" ref="CZ112">SUMPRODUCT(--(Data!$B$126:$AGQ$126&lt;&gt;"")*(Data!B127:AGQ127&lt;&gt;""))</f>
        <v>18</v>
      </c>
      <c r="DA112" s="208"/>
      <c r="DB112" s="2" cm="1">
        <f t="array" ref="DB112">SUMPRODUCT(--(Data!$B$128:$AGQ$128&lt;&gt;"")*(Data!B127:AGQ127&lt;&gt;""))</f>
        <v>18</v>
      </c>
      <c r="DC112" s="2" cm="1">
        <f t="array" ref="DC112">SUMPRODUCT(--(Data!$B$129:$AGQ$129&lt;&gt;"")*(Data!B127:AGQ127&lt;&gt;""))</f>
        <v>18</v>
      </c>
      <c r="DD112" s="2" cm="1">
        <f t="array" ref="DD112">SUMPRODUCT(--(Data!$B$130:$AGQ$130&lt;&gt;"")*(Data!B127:AGQ127&lt;&gt;""))</f>
        <v>0</v>
      </c>
      <c r="DE112" s="2" cm="1">
        <f t="array" ref="DE112">SUMPRODUCT(--(Data!$B$131:$AGQ$131&lt;&gt;"")*(Data!B127:AGQ127&lt;&gt;""))</f>
        <v>0</v>
      </c>
      <c r="DF112" s="2" cm="1">
        <f t="array" ref="DF112">SUMPRODUCT(--(Data!$B$132:$AGQ$132&lt;&gt;"")*(Data!B127:AGQ127&lt;&gt;""))</f>
        <v>0</v>
      </c>
      <c r="DG112" s="2" cm="1">
        <f t="array" ref="DG112">SUMPRODUCT(--(Data!$B$133:$AGQ$133&lt;&gt;"")*(Data!B127:AGQ127&lt;&gt;""))</f>
        <v>0</v>
      </c>
      <c r="DH112" s="2" cm="1">
        <f t="array" ref="DH112">SUMPRODUCT(--(Data!$B$134:$AGQ$134&lt;&gt;"")*(Data!B127:AGQ127&lt;&gt;""))</f>
        <v>0</v>
      </c>
      <c r="DI112" s="2" cm="1">
        <f t="array" ref="DI112">SUMPRODUCT(--(Data!$B$135:$AGQ$135&lt;&gt;"")*(Data!B127:AGQ127&lt;&gt;""))</f>
        <v>0</v>
      </c>
      <c r="DJ112" s="2" cm="1">
        <f t="array" ref="DJ112">SUMPRODUCT(--(Data!$B$136:$AGQ$136&lt;&gt;"")*(Data!B127:AGQ127&lt;&gt;""))</f>
        <v>0</v>
      </c>
      <c r="DK112" s="2" cm="1">
        <f t="array" ref="DK112">SUMPRODUCT(--(Data!$B$137:$AGQ$137&lt;&gt;"")*(Data!B127:AGQ127&lt;&gt;""))</f>
        <v>0</v>
      </c>
      <c r="DL112" s="2" cm="1">
        <f t="array" ref="DL112">SUMPRODUCT(--(Data!$B$138:$AGQ$138&lt;&gt;"")*(Data!B127:AGQ127&lt;&gt;""))</f>
        <v>0</v>
      </c>
      <c r="DM112" s="2" cm="1">
        <f t="array" ref="DM112">SUMPRODUCT(--(Data!$B$139:$AGQ$139&lt;&gt;"")*(Data!B127:AGQ127&lt;&gt;""))</f>
        <v>0</v>
      </c>
      <c r="DN112" s="2" cm="1">
        <f t="array" ref="DN112">SUMPRODUCT(--(Data!$B$140:$AGQ$140&lt;&gt;"")*(Data!B127:AGQ127&lt;&gt;""))</f>
        <v>0</v>
      </c>
      <c r="DO112" s="2" cm="1">
        <f t="array" ref="DO112">SUMPRODUCT(--(Data!$B$141:$AGQ$141&lt;&gt;"")*(Data!B127:AGQ127&lt;&gt;""))</f>
        <v>0</v>
      </c>
      <c r="DP112" s="2" cm="1">
        <f t="array" ref="DP112">SUMPRODUCT(--(Data!$B$142:$AGQ$142&lt;&gt;"")*(Data!B127:AGQ127&lt;&gt;""))</f>
        <v>0</v>
      </c>
      <c r="DQ112" s="2" cm="1">
        <f t="array" ref="DQ112">SUMPRODUCT(--(Data!$B$143:$AGQ$143&lt;&gt;"")*(Data!B127:AGQ127&lt;&gt;""))</f>
        <v>0</v>
      </c>
      <c r="DR112" s="2" cm="1">
        <f t="array" ref="DR112">SUMPRODUCT(--(Data!$B$144:$AGQ$144&lt;&gt;"")*(Data!B127:AGQ127&lt;&gt;""))</f>
        <v>0</v>
      </c>
      <c r="DS112" s="2" cm="1">
        <f t="array" ref="DS112">SUMPRODUCT(--(Data!$B$145:$AGQ$145&lt;&gt;"")*(Data!B127:AGQ127&lt;&gt;""))</f>
        <v>0</v>
      </c>
      <c r="DT112" s="2" cm="1">
        <f t="array" ref="DT112">SUMPRODUCT(--(Data!$B$146:$AGQ$146&lt;&gt;"")*(Data!B127:AGQ127&lt;&gt;""))</f>
        <v>0</v>
      </c>
      <c r="DU112" s="2" cm="1">
        <f t="array" ref="DU112">SUMPRODUCT(--(Data!$B$147:$AGQ$147&lt;&gt;"")*(Data!B127:AGQ127&lt;&gt;""))</f>
        <v>0</v>
      </c>
      <c r="DV112" s="2" cm="1">
        <f t="array" ref="DV112">SUMPRODUCT(--(Data!$B$148:$AGQ$148&lt;&gt;"")*(Data!B127:AGQ127&lt;&gt;""))</f>
        <v>16</v>
      </c>
      <c r="DW112" s="2" cm="1">
        <f t="array" ref="DW112">SUMPRODUCT(--(Data!$B$149:$AGQ$149&lt;&gt;"")*(Data!B127:AGQ127&lt;&gt;""))</f>
        <v>0</v>
      </c>
      <c r="DX112" s="2" cm="1">
        <f t="array" ref="DX112">SUMPRODUCT(--(Data!$B$150:$AGQ$150&lt;&gt;"")*(Data!B127:AGQ127&lt;&gt;""))</f>
        <v>0</v>
      </c>
      <c r="DY112" s="2" cm="1">
        <f t="array" ref="DY112">SUMPRODUCT(--(Data!$B$151:$AGQ$151&lt;&gt;"")*(Data!B127:AGQ127&lt;&gt;""))</f>
        <v>0</v>
      </c>
      <c r="DZ112" s="2" cm="1">
        <f t="array" ref="DZ112">SUMPRODUCT(--(Data!$B$152:$AGQ$152&lt;&gt;"")*(Data!B127:AGQ127&lt;&gt;""))</f>
        <v>0</v>
      </c>
      <c r="EA112" s="2" cm="1">
        <f t="array" ref="EA112">SUMPRODUCT(--(Data!$B$153:$AGQ$153&lt;&gt;"")*(Data!B127:AGQ127&lt;&gt;""))</f>
        <v>0</v>
      </c>
      <c r="EB112" s="2" cm="1">
        <f t="array" ref="EB112">SUMPRODUCT(--(Data!$B$154:$AGQ$154&lt;&gt;"")*(Data!B127:AGQ127&lt;&gt;""))</f>
        <v>0</v>
      </c>
      <c r="EC112" s="2" cm="1">
        <f t="array" ref="EC112">SUMPRODUCT(--(Data!$B$155:$AGQ$155&lt;&gt;"")*(Data!B127:AGQ127&lt;&gt;""))</f>
        <v>0</v>
      </c>
      <c r="ED112" s="2" cm="1">
        <f t="array" ref="ED112">SUMPRODUCT(--(Data!$B$156:$AGQ$156&lt;&gt;"")*(Data!B127:AGQ127&lt;&gt;""))</f>
        <v>0</v>
      </c>
      <c r="EE112" s="2" cm="1">
        <f t="array" ref="EE112">SUMPRODUCT(--(Data!$B$157:$AGQ$157&lt;&gt;"")*(Data!B127:AGQ127&lt;&gt;""))</f>
        <v>0</v>
      </c>
      <c r="EF112" s="2" cm="1">
        <f t="array" ref="EF112">SUMPRODUCT(--(Data!$B$158:$AGQ$158&lt;&gt;"")*(Data!B127:AGQ127&lt;&gt;""))</f>
        <v>0</v>
      </c>
      <c r="EG112" s="2" cm="1">
        <f t="array" ref="EG112">SUMPRODUCT(--(Data!$B$159:$AGQ$159&lt;&gt;"")*(Data!B127:AGQ127&lt;&gt;""))</f>
        <v>0</v>
      </c>
      <c r="EH112" s="2" cm="1">
        <f t="array" ref="EH112">SUMPRODUCT(--(Data!$B$160:$AGQ$160&lt;&gt;"")*(Data!B127:AGQ127&lt;&gt;""))</f>
        <v>0</v>
      </c>
      <c r="EI112" s="2" cm="1">
        <f t="array" ref="EI112">SUMPRODUCT(--(Data!$B$161:$AGQ$161&lt;&gt;"")*(Data!B127:AGQ127&lt;&gt;""))</f>
        <v>0</v>
      </c>
      <c r="EJ112" s="2" cm="1">
        <f t="array" ref="EJ112">SUMPRODUCT(--(Data!$B$162:$AGQ$162&lt;&gt;"")*(Data!B127:AGQ127&lt;&gt;""))</f>
        <v>0</v>
      </c>
      <c r="EK112" s="2" cm="1">
        <f t="array" ref="EK112">SUMPRODUCT(--(Data!$B$163:$AGQ$163&lt;&gt;"")*(Data!B127:AGQ127&lt;&gt;""))</f>
        <v>0</v>
      </c>
      <c r="EL112" s="2" cm="1">
        <f t="array" ref="EL112">SUMPRODUCT(--(Data!$B$164:$AGQ$164&lt;&gt;"")*(Data!B127:AGQ127&lt;&gt;""))</f>
        <v>0</v>
      </c>
      <c r="EM112" s="2" cm="1">
        <f t="array" ref="EM112">SUMPRODUCT(--(Data!$B$165:$AGQ$165&lt;&gt;"")*(Data!B127:AGQ127&lt;&gt;""))</f>
        <v>0</v>
      </c>
      <c r="EN112" s="2" cm="1">
        <f t="array" ref="EN112">SUMPRODUCT(--(Data!$B$166:$AGQ$166&lt;&gt;"")*(Data!B127:AGQ127&lt;&gt;""))</f>
        <v>0</v>
      </c>
      <c r="EU112" s="2" t="str">
        <f t="shared" si="6"/>
        <v>LIO-SAM LC</v>
      </c>
      <c r="EV112" s="2">
        <f t="shared" si="7"/>
        <v>4</v>
      </c>
    </row>
    <row r="113" spans="1:152" x14ac:dyDescent="0.25">
      <c r="A113" s="1" t="str">
        <f>Data!A128</f>
        <v>DLO</v>
      </c>
      <c r="B113" s="12" t="s">
        <v>672</v>
      </c>
      <c r="C113" s="2" cm="1">
        <f t="array" ref="C113">SUMPRODUCT(--(Data!$B$25:$AGQ$25&lt;&gt;"")*(Data!B128:AGQ128&lt;&gt;""))</f>
        <v>0</v>
      </c>
      <c r="D113" s="2" cm="1">
        <f t="array" ref="D113">SUMPRODUCT(--(Data!$B$26:$AGQ$26&lt;&gt;"")*(Data!B128:AGQ128&lt;&gt;""))</f>
        <v>0</v>
      </c>
      <c r="E113" s="2" cm="1">
        <f t="array" ref="E113">SUMPRODUCT(--(Data!$B$27:$AGQ$27&lt;&gt;"")*(Data!B128:AGQ128&lt;&gt;""))</f>
        <v>0</v>
      </c>
      <c r="F113" s="2" cm="1">
        <f t="array" ref="F113">SUMPRODUCT(--(Data!$B$28:$AGQ$28&lt;&gt;"")*(Data!B128:AGQ128&lt;&gt;""))</f>
        <v>0</v>
      </c>
      <c r="G113" s="2" cm="1">
        <f t="array" ref="G113">SUMPRODUCT(--(Data!$B$29:$AGQ$29&lt;&gt;"")*(Data!B128:AGQ128&lt;&gt;""))</f>
        <v>0</v>
      </c>
      <c r="H113" s="2" cm="1">
        <f t="array" ref="H113">SUMPRODUCT(--(Data!$B$30:$AGQ$30&lt;&gt;"")*(Data!B128:AGQ128&lt;&gt;""))</f>
        <v>0</v>
      </c>
      <c r="I113" s="2" cm="1">
        <f t="array" ref="I113">SUMPRODUCT(--(Data!$B$31:$AGQ$31&lt;&gt;"")*(Data!B128:AGQ128&lt;&gt;""))</f>
        <v>0</v>
      </c>
      <c r="J113" s="2" cm="1">
        <f t="array" ref="J113">SUMPRODUCT(--(Data!$B$32:$AGQ$32&lt;&gt;"")*(Data!B128:AGQ128&lt;&gt;""))</f>
        <v>0</v>
      </c>
      <c r="K113" s="2" cm="1">
        <f t="array" ref="K113">SUMPRODUCT(--(Data!$B$33:$AGQ$33&lt;&gt;"")*(Data!B128:AGQ128&lt;&gt;""))</f>
        <v>0</v>
      </c>
      <c r="L113" s="2" cm="1">
        <f t="array" ref="L113">SUMPRODUCT(--(Data!$B$34:$AGQ$34&lt;&gt;"")*(Data!B128:AGQ128&lt;&gt;""))</f>
        <v>0</v>
      </c>
      <c r="M113" s="2" cm="1">
        <f t="array" ref="M113">SUMPRODUCT(--(Data!$B$35:$AGQ$35&lt;&gt;"")*(Data!B128:AGQ128&lt;&gt;""))</f>
        <v>0</v>
      </c>
      <c r="N113" s="2" cm="1">
        <f t="array" ref="N113">SUMPRODUCT(--(Data!$B$36:$AGQ$36&lt;&gt;"")*(Data!B128:AGQ128&lt;&gt;""))</f>
        <v>0</v>
      </c>
      <c r="O113" s="2" cm="1">
        <f t="array" ref="O113">SUMPRODUCT(--(Data!$B$37:$AGQ$37&lt;&gt;"")*(Data!B128:AGQ128&lt;&gt;""))</f>
        <v>0</v>
      </c>
      <c r="P113" s="2" cm="1">
        <f t="array" ref="P113">SUMPRODUCT(--(Data!$B$38:$AGQ$38&lt;&gt;"")*(Data!B128:AGQ128&lt;&gt;""))</f>
        <v>0</v>
      </c>
      <c r="Q113" s="2" cm="1">
        <f t="array" ref="Q113">SUMPRODUCT(--(Data!$B$39:$AGQ$39&lt;&gt;"")*(Data!B128:AGQ128&lt;&gt;""))</f>
        <v>0</v>
      </c>
      <c r="R113" s="2" cm="1">
        <f t="array" ref="R113">SUMPRODUCT(--(Data!$B$40:$AGQ$40&lt;&gt;"")*(Data!B128:AGQ128&lt;&gt;""))</f>
        <v>0</v>
      </c>
      <c r="S113" s="2" cm="1">
        <f t="array" ref="S113">SUMPRODUCT(--(Data!$B$41:$AGQ$41&lt;&gt;"")*(Data!B128:AGQ128&lt;&gt;""))</f>
        <v>0</v>
      </c>
      <c r="T113" s="2" cm="1">
        <f t="array" ref="T113">SUMPRODUCT(--(Data!$B$42:$AGQ$42&lt;&gt;"")*(Data!B128:AGQ128&lt;&gt;""))</f>
        <v>18</v>
      </c>
      <c r="U113" s="2" cm="1">
        <f t="array" ref="U113">SUMPRODUCT(--(Data!$B$43:$AGQ$43&lt;&gt;"")*(Data!B128:AGQ128&lt;&gt;""))</f>
        <v>18</v>
      </c>
      <c r="V113" s="2" cm="1">
        <f t="array" ref="V113">SUMPRODUCT(--(Data!$B$44:$AGQ$44&lt;&gt;"")*(Data!B128:AGQ128&lt;&gt;""))</f>
        <v>0</v>
      </c>
      <c r="W113" s="2" cm="1">
        <f t="array" ref="W113">SUMPRODUCT(--(Data!$B$45:$AGQ$45&lt;&gt;"")*(Data!B128:AGQ128&lt;&gt;""))</f>
        <v>0</v>
      </c>
      <c r="X113" s="2" cm="1">
        <f t="array" ref="X113">SUMPRODUCT(--(Data!$B$46:$AGQ$46&lt;&gt;"")*(Data!B128:AGQ128&lt;&gt;""))</f>
        <v>0</v>
      </c>
      <c r="Y113" s="2" cm="1">
        <f t="array" ref="Y113">SUMPRODUCT(--(Data!$B$47:$AGQ$47&lt;&gt;"")*(Data!B128:AGQ128&lt;&gt;""))</f>
        <v>0</v>
      </c>
      <c r="Z113" s="2" cm="1">
        <f t="array" ref="Z113">SUMPRODUCT(--(Data!$B$48:$AGQ$48&lt;&gt;"")*(Data!B128:AGQ128&lt;&gt;""))</f>
        <v>0</v>
      </c>
      <c r="AA113" s="2" cm="1">
        <f t="array" ref="AA113">SUMPRODUCT(--(Data!$B$49:$AGQ$49&lt;&gt;"")*(Data!B128:AGQ128&lt;&gt;""))</f>
        <v>0</v>
      </c>
      <c r="AB113" s="2" cm="1">
        <f t="array" ref="AB113">SUMPRODUCT(--(Data!$B$50:$AGQ$50&lt;&gt;"")*(Data!B128:AGQ128&lt;&gt;""))</f>
        <v>0</v>
      </c>
      <c r="AC113" s="2" cm="1">
        <f t="array" ref="AC113">SUMPRODUCT(--(Data!$B$51:$AGQ$51&lt;&gt;"")*(Data!B128:AGQ128&lt;&gt;""))</f>
        <v>0</v>
      </c>
      <c r="AD113" s="2" cm="1">
        <f t="array" ref="AD113">SUMPRODUCT(--(Data!$B$52:$AGQ$52&lt;&gt;"")*(Data!B128:AGQ128&lt;&gt;""))</f>
        <v>18</v>
      </c>
      <c r="AE113" s="2" cm="1">
        <f t="array" ref="AE113">SUMPRODUCT(--(Data!$B$53:$AGQ$53&lt;&gt;"")*(Data!B128:AGQ128&lt;&gt;""))</f>
        <v>0</v>
      </c>
      <c r="AF113" s="2" cm="1">
        <f t="array" ref="AF113">SUMPRODUCT(--(Data!$B$54:$AGQ$54&lt;&gt;"")*(Data!B128:AGQ128&lt;&gt;""))</f>
        <v>0</v>
      </c>
      <c r="AG113" s="2" cm="1">
        <f t="array" ref="AG113">SUMPRODUCT(--(Data!$B$55:$AGQ$55&lt;&gt;"")*(Data!B128:AGQ128&lt;&gt;""))</f>
        <v>0</v>
      </c>
      <c r="AH113" s="2" cm="1">
        <f t="array" ref="AH113">SUMPRODUCT(--(Data!$B$56:$AGQ$56&lt;&gt;"")*(Data!B128:AGQ128&lt;&gt;""))</f>
        <v>10</v>
      </c>
      <c r="AI113" s="2" cm="1">
        <f t="array" ref="AI113">SUMPRODUCT(--(Data!$B$57:$AGQ$57&lt;&gt;"")*(Data!B128:AGQ128&lt;&gt;""))</f>
        <v>0</v>
      </c>
      <c r="AJ113" s="2" cm="1">
        <f t="array" ref="AJ113">SUMPRODUCT(--(Data!$B$58:$AGQ$58&lt;&gt;"")*(Data!B128:AGQ128&lt;&gt;""))</f>
        <v>0</v>
      </c>
      <c r="AK113" s="2" cm="1">
        <f t="array" ref="AK113">SUMPRODUCT(--(Data!$B$59:$AGQ$59&lt;&gt;"")*(Data!B128:AGQ128&lt;&gt;""))</f>
        <v>0</v>
      </c>
      <c r="AL113" s="2" cm="1">
        <f t="array" ref="AL113">SUMPRODUCT(--(Data!$B$60:$AGQ$60&lt;&gt;"")*(Data!B128:AGQ128&lt;&gt;""))</f>
        <v>0</v>
      </c>
      <c r="AM113" s="2" cm="1">
        <f t="array" ref="AM113">SUMPRODUCT(--(Data!$B$61:$AGQ$61&lt;&gt;"")*(Data!B128:AGQ128&lt;&gt;""))</f>
        <v>0</v>
      </c>
      <c r="AN113" s="2" cm="1">
        <f t="array" ref="AN113">SUMPRODUCT(--(Data!$B$62:$AGQ$62&lt;&gt;"")*(Data!B128:AGQ128&lt;&gt;""))</f>
        <v>0</v>
      </c>
      <c r="AO113" s="2" cm="1">
        <f t="array" ref="AO113">SUMPRODUCT(--(Data!$B$63:$AGQ$63&lt;&gt;"")*(Data!B128:AGQ128&lt;&gt;""))</f>
        <v>0</v>
      </c>
      <c r="AP113" s="2" cm="1">
        <f t="array" ref="AP113">SUMPRODUCT(--(Data!$B$64:$AGQ$64&lt;&gt;"")*(Data!B128:AGQ128&lt;&gt;""))</f>
        <v>0</v>
      </c>
      <c r="AQ113" s="2" cm="1">
        <f t="array" ref="AQ113">SUMPRODUCT(--(Data!$B$65:$AGQ$65&lt;&gt;"")*(Data!B128:AGQ128&lt;&gt;""))</f>
        <v>0</v>
      </c>
      <c r="AR113" s="2" cm="1">
        <f t="array" ref="AR113">SUMPRODUCT(--(Data!$B$66:$AGQ$66&lt;&gt;"")*(Data!B128:AGQ128&lt;&gt;""))</f>
        <v>0</v>
      </c>
      <c r="AS113" s="2" cm="1">
        <f t="array" ref="AS113">SUMPRODUCT(--(Data!$B$67:$AGQ$67&lt;&gt;"")*(Data!B128:AGQ128&lt;&gt;""))</f>
        <v>0</v>
      </c>
      <c r="AT113" s="2" cm="1">
        <f t="array" ref="AT113">SUMPRODUCT(--(Data!$B$68:$AGQ$68&lt;&gt;"")*(Data!B128:AGQ128&lt;&gt;""))</f>
        <v>0</v>
      </c>
      <c r="AU113" s="2" cm="1">
        <f t="array" ref="AU113">SUMPRODUCT(--(Data!$B$69:$AGQ$69&lt;&gt;"")*(Data!B128:AGQ128&lt;&gt;""))</f>
        <v>0</v>
      </c>
      <c r="AV113" s="2" cm="1">
        <f t="array" ref="AV113">SUMPRODUCT(--(Data!$B$70:$AGQ$70&lt;&gt;"")*(Data!B128:AGQ128&lt;&gt;""))</f>
        <v>0</v>
      </c>
      <c r="AW113" s="2" cm="1">
        <f t="array" ref="AW113">SUMPRODUCT(--(Data!$B$71:$AGQ$71&lt;&gt;"")*(Data!B128:AGQ128&lt;&gt;""))</f>
        <v>0</v>
      </c>
      <c r="AX113" s="2" cm="1">
        <f t="array" ref="AX113">SUMPRODUCT(--(Data!$B$72:$AGQ$72&lt;&gt;"")*(Data!B128:AGQ128&lt;&gt;""))</f>
        <v>18</v>
      </c>
      <c r="AY113" s="2" cm="1">
        <f t="array" ref="AY113">SUMPRODUCT(--(Data!$B$73:$AGQ$73&lt;&gt;"")*(Data!B128:AGQ128&lt;&gt;""))</f>
        <v>0</v>
      </c>
      <c r="AZ113" s="2" cm="1">
        <f t="array" ref="AZ113">SUMPRODUCT(--(Data!$B$74:$AGQ$74&lt;&gt;"")*(Data!B128:AGQ128&lt;&gt;""))</f>
        <v>0</v>
      </c>
      <c r="BA113" s="2" cm="1">
        <f t="array" ref="BA113">SUMPRODUCT(--(Data!$B$75:$AGQ$75&lt;&gt;"")*(Data!B128:AGQ128&lt;&gt;""))</f>
        <v>0</v>
      </c>
      <c r="BB113" s="2" cm="1">
        <f t="array" ref="BB113">SUMPRODUCT(--(Data!$B$76:$AGQ$76&lt;&gt;"")*(Data!B128:AGQ128&lt;&gt;""))</f>
        <v>0</v>
      </c>
      <c r="BC113" s="2" cm="1">
        <f t="array" ref="BC113">SUMPRODUCT(--(Data!$B$77:$AGQ$77&lt;&gt;"")*(Data!B128:AGQ128&lt;&gt;""))</f>
        <v>0</v>
      </c>
      <c r="BD113" s="2" cm="1">
        <f t="array" ref="BD113">SUMPRODUCT(--(Data!$B$78:$AGQ$78&lt;&gt;"")*(Data!B128:AGQ128&lt;&gt;""))</f>
        <v>0</v>
      </c>
      <c r="BE113" s="2" cm="1">
        <f t="array" ref="BE113">SUMPRODUCT(--(Data!$B$79:$AGQ$79&lt;&gt;"")*(Data!B128:AGQ128&lt;&gt;""))</f>
        <v>0</v>
      </c>
      <c r="BF113" s="2" cm="1">
        <f t="array" ref="BF113">SUMPRODUCT(--(Data!$B$80:$AGQ$80&lt;&gt;"")*(Data!B128:AGQ128&lt;&gt;""))</f>
        <v>0</v>
      </c>
      <c r="BG113" s="2" cm="1">
        <f t="array" ref="BG113">SUMPRODUCT(--(Data!$B$81:$AGQ$81&lt;&gt;"")*(Data!B128:AGQ128&lt;&gt;""))</f>
        <v>0</v>
      </c>
      <c r="BH113" s="2" cm="1">
        <f t="array" ref="BH113">SUMPRODUCT(--(Data!$B$82:$AGQ$82&lt;&gt;"")*(Data!B128:AGQ128&lt;&gt;""))</f>
        <v>0</v>
      </c>
      <c r="BI113" s="2" cm="1">
        <f t="array" ref="BI113">SUMPRODUCT(--(Data!$B$83:$AGQ$83&lt;&gt;"")*(Data!B128:AGQ128&lt;&gt;""))</f>
        <v>0</v>
      </c>
      <c r="BJ113" s="2" cm="1">
        <f t="array" ref="BJ113">SUMPRODUCT(--(Data!$B$84:$AGQ$84&lt;&gt;"")*(Data!B128:AGQ128&lt;&gt;""))</f>
        <v>0</v>
      </c>
      <c r="BK113" s="2" cm="1">
        <f t="array" ref="BK113">SUMPRODUCT(--(Data!$B$85:$AGQ$85&lt;&gt;"")*(Data!B128:AGQ128&lt;&gt;""))</f>
        <v>0</v>
      </c>
      <c r="BL113" s="2" cm="1">
        <f t="array" ref="BL113">SUMPRODUCT(--(Data!$B$86:$AGQ$86&lt;&gt;"")*(Data!B128:AGQ128&lt;&gt;""))</f>
        <v>0</v>
      </c>
      <c r="BM113" s="2" cm="1">
        <f t="array" ref="BM113">SUMPRODUCT(--(Data!$B$87:$AGQ$87&lt;&gt;"")*(Data!B128:AGQ128&lt;&gt;""))</f>
        <v>0</v>
      </c>
      <c r="BN113" s="2" cm="1">
        <f t="array" ref="BN113">SUMPRODUCT(--(Data!$B$88:$AGQ$88&lt;&gt;"")*(Data!B128:AGQ128&lt;&gt;""))</f>
        <v>0</v>
      </c>
      <c r="BO113" s="2" cm="1">
        <f t="array" ref="BO113">SUMPRODUCT(--(Data!$B$89:$AGQ$89&lt;&gt;"")*(Data!B128:AGQ128&lt;&gt;""))</f>
        <v>0</v>
      </c>
      <c r="BP113" s="2" cm="1">
        <f t="array" ref="BP113">SUMPRODUCT(--(Data!$B$90:$AGQ$90&lt;&gt;"")*(Data!B128:AGQ128&lt;&gt;""))</f>
        <v>0</v>
      </c>
      <c r="BQ113" s="2" cm="1">
        <f t="array" ref="BQ113">SUMPRODUCT(--(Data!$B$91:$AGQ$91&lt;&gt;"")*(Data!B128:AGQ128&lt;&gt;""))</f>
        <v>0</v>
      </c>
      <c r="BR113" s="2" cm="1">
        <f t="array" ref="BR113">SUMPRODUCT(--(Data!$B$92:$AGQ$92&lt;&gt;"")*(Data!B128:AGQ128&lt;&gt;""))</f>
        <v>0</v>
      </c>
      <c r="BS113" s="2" cm="1">
        <f t="array" ref="BS113">SUMPRODUCT(--(Data!$B$93:$AGQ$93&lt;&gt;"")*(Data!B128:AGQ128&lt;&gt;""))</f>
        <v>0</v>
      </c>
      <c r="BT113" s="2" cm="1">
        <f t="array" ref="BT113">SUMPRODUCT(--(Data!$B$94:$AGQ$94&lt;&gt;"")*(Data!B128:AGQ128&lt;&gt;""))</f>
        <v>0</v>
      </c>
      <c r="BU113" s="2" cm="1">
        <f t="array" ref="BU113">SUMPRODUCT(--(Data!$B$95:$AGQ$95&lt;&gt;"")*(Data!B128:AGQ128&lt;&gt;""))</f>
        <v>0</v>
      </c>
      <c r="BV113" s="2" cm="1">
        <f t="array" ref="BV113">SUMPRODUCT(--(Data!$B$96:$AGQ$96&lt;&gt;"")*(Data!B128:AGQ128&lt;&gt;""))</f>
        <v>0</v>
      </c>
      <c r="BW113" s="2" cm="1">
        <f t="array" ref="BW113">SUMPRODUCT(--(Data!$B$97:$AGQ$97&lt;&gt;"")*(Data!B128:AGQ128&lt;&gt;""))</f>
        <v>0</v>
      </c>
      <c r="BX113" s="2" cm="1">
        <f t="array" ref="BX113">SUMPRODUCT(--(Data!$B$98:$AGQ$98&lt;&gt;"")*(Data!B128:AGQ128&lt;&gt;""))</f>
        <v>0</v>
      </c>
      <c r="BY113" s="2" cm="1">
        <f t="array" ref="BY113">SUMPRODUCT(--(Data!$B$99:$AGQ$99&lt;&gt;"")*(Data!B128:AGQ128&lt;&gt;""))</f>
        <v>0</v>
      </c>
      <c r="BZ113" s="2" cm="1">
        <f t="array" ref="BZ113">SUMPRODUCT(--(Data!$B$100:$AGQ$100&lt;&gt;"")*(Data!B128:AGQ128&lt;&gt;""))</f>
        <v>0</v>
      </c>
      <c r="CA113" s="2" cm="1">
        <f t="array" ref="CA113">SUMPRODUCT(--(Data!$B$101:$AGQ$101&lt;&gt;"")*(Data!B128:AGQ128&lt;&gt;""))</f>
        <v>0</v>
      </c>
      <c r="CB113" s="2" cm="1">
        <f t="array" ref="CB113">SUMPRODUCT(--(Data!$B$102:$AGQ$102&lt;&gt;"")*(Data!B128:AGQ128&lt;&gt;""))</f>
        <v>0</v>
      </c>
      <c r="CC113" s="2" cm="1">
        <f t="array" ref="CC113">SUMPRODUCT(--(Data!$B$103:$AGQ$103&lt;&gt;"")*(Data!B128:AGQ128&lt;&gt;""))</f>
        <v>0</v>
      </c>
      <c r="CD113" s="2" cm="1">
        <f t="array" ref="CD113">SUMPRODUCT(--(Data!$B$104:$AGQ$104&lt;&gt;"")*(Data!B128:AGQ128&lt;&gt;""))</f>
        <v>0</v>
      </c>
      <c r="CE113" s="2" cm="1">
        <f t="array" ref="CE113">SUMPRODUCT(--(Data!$B$105:$AGQ$105&lt;&gt;"")*(Data!B128:AGQ128&lt;&gt;""))</f>
        <v>0</v>
      </c>
      <c r="CF113" s="2" cm="1">
        <f t="array" ref="CF113">SUMPRODUCT(--(Data!$B$106:$AGQ$106&lt;&gt;"")*(Data!B128:AGQ128&lt;&gt;""))</f>
        <v>0</v>
      </c>
      <c r="CG113" s="2" cm="1">
        <f t="array" ref="CG113">SUMPRODUCT(--(Data!$B$107:$AGQ$107&lt;&gt;"")*(Data!B128:AGQ128&lt;&gt;""))</f>
        <v>0</v>
      </c>
      <c r="CH113" s="2" cm="1">
        <f t="array" ref="CH113">SUMPRODUCT(--(Data!$B$108:$AGQ$108&lt;&gt;"")*(Data!B128:AGQ128&lt;&gt;""))</f>
        <v>0</v>
      </c>
      <c r="CI113" s="2" cm="1">
        <f t="array" ref="CI113">SUMPRODUCT(--(Data!$B$109:$AGQ$109&lt;&gt;"")*(Data!B128:AGQ128&lt;&gt;""))</f>
        <v>0</v>
      </c>
      <c r="CJ113" s="2" cm="1">
        <f t="array" ref="CJ113">SUMPRODUCT(--(Data!$B$110:$AGQ$110&lt;&gt;"")*(Data!B128:AGQ128&lt;&gt;""))</f>
        <v>0</v>
      </c>
      <c r="CK113" s="2" cm="1">
        <f t="array" ref="CK113">SUMPRODUCT(--(Data!$B$111:$AGQ$111&lt;&gt;"")*(Data!B128:AGQ128&lt;&gt;""))</f>
        <v>0</v>
      </c>
      <c r="CL113" s="2" cm="1">
        <f t="array" ref="CL113">SUMPRODUCT(--(Data!$B$112:$AGQ$112&lt;&gt;"")*(Data!B128:AGQ128&lt;&gt;""))</f>
        <v>0</v>
      </c>
      <c r="CM113" s="2" cm="1">
        <f t="array" ref="CM113">SUMPRODUCT(--(Data!$B$113:$AGQ$113&lt;&gt;"")*(Data!B128:AGQ128&lt;&gt;""))</f>
        <v>0</v>
      </c>
      <c r="CN113" s="2" cm="1">
        <f t="array" ref="CN113">SUMPRODUCT(--(Data!$B$114:$AGQ$114&lt;&gt;"")*(Data!B128:AGQ128&lt;&gt;""))</f>
        <v>0</v>
      </c>
      <c r="CO113" s="2" cm="1">
        <f t="array" ref="CO113">SUMPRODUCT(--(Data!$B$115:$AGQ$115&lt;&gt;"")*(Data!B128:AGQ128&lt;&gt;""))</f>
        <v>0</v>
      </c>
      <c r="CP113" s="2" cm="1">
        <f t="array" ref="CP113">SUMPRODUCT(--(Data!$B$116:$AGQ$116&lt;&gt;"")*(Data!B128:AGQ128&lt;&gt;""))</f>
        <v>0</v>
      </c>
      <c r="CQ113" s="2" cm="1">
        <f t="array" ref="CQ113">SUMPRODUCT(--(Data!$B$117:$AGQ$117&lt;&gt;"")*(Data!B128:AGQ128&lt;&gt;""))</f>
        <v>0</v>
      </c>
      <c r="CR113" s="2" cm="1">
        <f t="array" ref="CR113">SUMPRODUCT(--(Data!$B$118:$AGQ$118&lt;&gt;"")*(Data!B128:AGQ128&lt;&gt;""))</f>
        <v>0</v>
      </c>
      <c r="CS113" s="2" cm="1">
        <f t="array" ref="CS113">SUMPRODUCT(--(Data!$B$119:$AGQ$119&lt;&gt;"")*(Data!B128:AGQ128&lt;&gt;""))</f>
        <v>0</v>
      </c>
      <c r="CT113" s="2" cm="1">
        <f t="array" ref="CT113">SUMPRODUCT(--(Data!$B$120:$AGQ$120&lt;&gt;"")*(Data!B128:AGQ128&lt;&gt;""))</f>
        <v>0</v>
      </c>
      <c r="CU113" s="2" cm="1">
        <f t="array" ref="CU113">SUMPRODUCT(--(Data!$B$121:$AGQ$121&lt;&gt;"")*(Data!B128:AGQ128&lt;&gt;""))</f>
        <v>0</v>
      </c>
      <c r="CV113" s="2" cm="1">
        <f t="array" ref="CV113">SUMPRODUCT(--(Data!$B$122:$AGQ$122&lt;&gt;"")*(Data!B128:AGQ128&lt;&gt;""))</f>
        <v>0</v>
      </c>
      <c r="CW113" s="2" cm="1">
        <f t="array" ref="CW113">SUMPRODUCT(--(Data!$B$123:$AGQ$123&lt;&gt;"")*(Data!B128:AGQ128&lt;&gt;""))</f>
        <v>0</v>
      </c>
      <c r="CX113" s="2" cm="1">
        <f t="array" ref="CX113">SUMPRODUCT(--(Data!$B$124:$AGQ$124&lt;&gt;"")*(Data!B128:AGQ128&lt;&gt;""))</f>
        <v>0</v>
      </c>
      <c r="CY113" s="2" cm="1">
        <f t="array" ref="CY113">SUMPRODUCT(--(Data!$B$125:$AGQ$125&lt;&gt;"")*(Data!B128:AGQ128&lt;&gt;""))</f>
        <v>0</v>
      </c>
      <c r="CZ113" s="2" cm="1">
        <f t="array" ref="CZ113">SUMPRODUCT(--(Data!$B$126:$AGQ$126&lt;&gt;"")*(Data!B128:AGQ128&lt;&gt;""))</f>
        <v>18</v>
      </c>
      <c r="DA113" s="2" cm="1">
        <f t="array" ref="DA113">SUMPRODUCT(--(Data!$B$127:$AGQ$127&lt;&gt;"")*(Data!B128:AGQ128&lt;&gt;""))</f>
        <v>18</v>
      </c>
      <c r="DB113" s="208"/>
      <c r="DC113" s="2" cm="1">
        <f t="array" ref="DC113">SUMPRODUCT(--(Data!$B$129:$AGQ$129&lt;&gt;"")*(Data!B128:AGQ128&lt;&gt;""))</f>
        <v>18</v>
      </c>
      <c r="DD113" s="2" cm="1">
        <f t="array" ref="DD113">SUMPRODUCT(--(Data!$B$130:$AGQ$130&lt;&gt;"")*(Data!B128:AGQ128&lt;&gt;""))</f>
        <v>0</v>
      </c>
      <c r="DE113" s="2" cm="1">
        <f t="array" ref="DE113">SUMPRODUCT(--(Data!$B$131:$AGQ$131&lt;&gt;"")*(Data!B128:AGQ128&lt;&gt;""))</f>
        <v>0</v>
      </c>
      <c r="DF113" s="2" cm="1">
        <f t="array" ref="DF113">SUMPRODUCT(--(Data!$B$132:$AGQ$132&lt;&gt;"")*(Data!B128:AGQ128&lt;&gt;""))</f>
        <v>0</v>
      </c>
      <c r="DG113" s="2" cm="1">
        <f t="array" ref="DG113">SUMPRODUCT(--(Data!$B$133:$AGQ$133&lt;&gt;"")*(Data!B128:AGQ128&lt;&gt;""))</f>
        <v>0</v>
      </c>
      <c r="DH113" s="2" cm="1">
        <f t="array" ref="DH113">SUMPRODUCT(--(Data!$B$134:$AGQ$134&lt;&gt;"")*(Data!B128:AGQ128&lt;&gt;""))</f>
        <v>0</v>
      </c>
      <c r="DI113" s="2" cm="1">
        <f t="array" ref="DI113">SUMPRODUCT(--(Data!$B$135:$AGQ$135&lt;&gt;"")*(Data!B128:AGQ128&lt;&gt;""))</f>
        <v>0</v>
      </c>
      <c r="DJ113" s="2" cm="1">
        <f t="array" ref="DJ113">SUMPRODUCT(--(Data!$B$136:$AGQ$136&lt;&gt;"")*(Data!B128:AGQ128&lt;&gt;""))</f>
        <v>0</v>
      </c>
      <c r="DK113" s="2" cm="1">
        <f t="array" ref="DK113">SUMPRODUCT(--(Data!$B$137:$AGQ$137&lt;&gt;"")*(Data!B128:AGQ128&lt;&gt;""))</f>
        <v>0</v>
      </c>
      <c r="DL113" s="2" cm="1">
        <f t="array" ref="DL113">SUMPRODUCT(--(Data!$B$138:$AGQ$138&lt;&gt;"")*(Data!B128:AGQ128&lt;&gt;""))</f>
        <v>0</v>
      </c>
      <c r="DM113" s="2" cm="1">
        <f t="array" ref="DM113">SUMPRODUCT(--(Data!$B$139:$AGQ$139&lt;&gt;"")*(Data!B128:AGQ128&lt;&gt;""))</f>
        <v>0</v>
      </c>
      <c r="DN113" s="2" cm="1">
        <f t="array" ref="DN113">SUMPRODUCT(--(Data!$B$140:$AGQ$140&lt;&gt;"")*(Data!B128:AGQ128&lt;&gt;""))</f>
        <v>0</v>
      </c>
      <c r="DO113" s="2" cm="1">
        <f t="array" ref="DO113">SUMPRODUCT(--(Data!$B$141:$AGQ$141&lt;&gt;"")*(Data!B128:AGQ128&lt;&gt;""))</f>
        <v>0</v>
      </c>
      <c r="DP113" s="2" cm="1">
        <f t="array" ref="DP113">SUMPRODUCT(--(Data!$B$142:$AGQ$142&lt;&gt;"")*(Data!B128:AGQ128&lt;&gt;""))</f>
        <v>0</v>
      </c>
      <c r="DQ113" s="2" cm="1">
        <f t="array" ref="DQ113">SUMPRODUCT(--(Data!$B$143:$AGQ$143&lt;&gt;"")*(Data!B128:AGQ128&lt;&gt;""))</f>
        <v>0</v>
      </c>
      <c r="DR113" s="2" cm="1">
        <f t="array" ref="DR113">SUMPRODUCT(--(Data!$B$144:$AGQ$144&lt;&gt;"")*(Data!B128:AGQ128&lt;&gt;""))</f>
        <v>0</v>
      </c>
      <c r="DS113" s="2" cm="1">
        <f t="array" ref="DS113">SUMPRODUCT(--(Data!$B$145:$AGQ$145&lt;&gt;"")*(Data!B128:AGQ128&lt;&gt;""))</f>
        <v>0</v>
      </c>
      <c r="DT113" s="2" cm="1">
        <f t="array" ref="DT113">SUMPRODUCT(--(Data!$B$146:$AGQ$146&lt;&gt;"")*(Data!B128:AGQ128&lt;&gt;""))</f>
        <v>0</v>
      </c>
      <c r="DU113" s="2" cm="1">
        <f t="array" ref="DU113">SUMPRODUCT(--(Data!$B$147:$AGQ$147&lt;&gt;"")*(Data!B128:AGQ128&lt;&gt;""))</f>
        <v>0</v>
      </c>
      <c r="DV113" s="2" cm="1">
        <f t="array" ref="DV113">SUMPRODUCT(--(Data!$B$148:$AGQ$148&lt;&gt;"")*(Data!B128:AGQ128&lt;&gt;""))</f>
        <v>10</v>
      </c>
      <c r="DW113" s="2" cm="1">
        <f t="array" ref="DW113">SUMPRODUCT(--(Data!$B$149:$AGQ$149&lt;&gt;"")*(Data!B128:AGQ128&lt;&gt;""))</f>
        <v>10</v>
      </c>
      <c r="DX113" s="2" cm="1">
        <f t="array" ref="DX113">SUMPRODUCT(--(Data!$B$150:$AGQ$150&lt;&gt;"")*(Data!B128:AGQ128&lt;&gt;""))</f>
        <v>10</v>
      </c>
      <c r="DY113" s="2" cm="1">
        <f t="array" ref="DY113">SUMPRODUCT(--(Data!$B$151:$AGQ$151&lt;&gt;"")*(Data!B128:AGQ128&lt;&gt;""))</f>
        <v>10</v>
      </c>
      <c r="DZ113" s="2" cm="1">
        <f t="array" ref="DZ113">SUMPRODUCT(--(Data!$B$152:$AGQ$152&lt;&gt;"")*(Data!B128:AGQ128&lt;&gt;""))</f>
        <v>0</v>
      </c>
      <c r="EA113" s="2" cm="1">
        <f t="array" ref="EA113">SUMPRODUCT(--(Data!$B$153:$AGQ$153&lt;&gt;"")*(Data!B128:AGQ128&lt;&gt;""))</f>
        <v>0</v>
      </c>
      <c r="EB113" s="2" cm="1">
        <f t="array" ref="EB113">SUMPRODUCT(--(Data!$B$154:$AGQ$154&lt;&gt;"")*(Data!B128:AGQ128&lt;&gt;""))</f>
        <v>0</v>
      </c>
      <c r="EC113" s="2" cm="1">
        <f t="array" ref="EC113">SUMPRODUCT(--(Data!$B$155:$AGQ$155&lt;&gt;"")*(Data!B128:AGQ128&lt;&gt;""))</f>
        <v>0</v>
      </c>
      <c r="ED113" s="2" cm="1">
        <f t="array" ref="ED113">SUMPRODUCT(--(Data!$B$156:$AGQ$156&lt;&gt;"")*(Data!B128:AGQ128&lt;&gt;""))</f>
        <v>0</v>
      </c>
      <c r="EE113" s="2" cm="1">
        <f t="array" ref="EE113">SUMPRODUCT(--(Data!$B$157:$AGQ$157&lt;&gt;"")*(Data!B128:AGQ128&lt;&gt;""))</f>
        <v>0</v>
      </c>
      <c r="EF113" s="2" cm="1">
        <f t="array" ref="EF113">SUMPRODUCT(--(Data!$B$158:$AGQ$158&lt;&gt;"")*(Data!B128:AGQ128&lt;&gt;""))</f>
        <v>0</v>
      </c>
      <c r="EG113" s="2" cm="1">
        <f t="array" ref="EG113">SUMPRODUCT(--(Data!$B$159:$AGQ$159&lt;&gt;"")*(Data!B128:AGQ128&lt;&gt;""))</f>
        <v>0</v>
      </c>
      <c r="EH113" s="2" cm="1">
        <f t="array" ref="EH113">SUMPRODUCT(--(Data!$B$160:$AGQ$160&lt;&gt;"")*(Data!B128:AGQ128&lt;&gt;""))</f>
        <v>0</v>
      </c>
      <c r="EI113" s="2" cm="1">
        <f t="array" ref="EI113">SUMPRODUCT(--(Data!$B$161:$AGQ$161&lt;&gt;"")*(Data!B128:AGQ128&lt;&gt;""))</f>
        <v>0</v>
      </c>
      <c r="EJ113" s="2" cm="1">
        <f t="array" ref="EJ113">SUMPRODUCT(--(Data!$B$162:$AGQ$162&lt;&gt;"")*(Data!B128:AGQ128&lt;&gt;""))</f>
        <v>0</v>
      </c>
      <c r="EK113" s="2" cm="1">
        <f t="array" ref="EK113">SUMPRODUCT(--(Data!$B$163:$AGQ$163&lt;&gt;"")*(Data!B128:AGQ128&lt;&gt;""))</f>
        <v>0</v>
      </c>
      <c r="EL113" s="2" cm="1">
        <f t="array" ref="EL113">SUMPRODUCT(--(Data!$B$164:$AGQ$164&lt;&gt;"")*(Data!B128:AGQ128&lt;&gt;""))</f>
        <v>0</v>
      </c>
      <c r="EM113" s="2" cm="1">
        <f t="array" ref="EM113">SUMPRODUCT(--(Data!$B$165:$AGQ$165&lt;&gt;"")*(Data!B128:AGQ128&lt;&gt;""))</f>
        <v>0</v>
      </c>
      <c r="EN113" s="2" cm="1">
        <f t="array" ref="EN113">SUMPRODUCT(--(Data!$B$166:$AGQ$166&lt;&gt;"")*(Data!B128:AGQ128&lt;&gt;""))</f>
        <v>0</v>
      </c>
      <c r="EU113" s="2" t="str">
        <f t="shared" si="6"/>
        <v>CT-ICP</v>
      </c>
      <c r="EV113" s="2">
        <f t="shared" si="7"/>
        <v>9</v>
      </c>
    </row>
    <row r="114" spans="1:152" x14ac:dyDescent="0.25">
      <c r="A114" s="1" t="str">
        <f>Data!A129</f>
        <v>CLINS (No LoopClosure)</v>
      </c>
      <c r="B114" s="12" t="s">
        <v>683</v>
      </c>
      <c r="C114" s="2" cm="1">
        <f t="array" ref="C114">SUMPRODUCT(--(Data!$B$25:$AGQ$25&lt;&gt;"")*(Data!B129:AGQ129&lt;&gt;""))</f>
        <v>0</v>
      </c>
      <c r="D114" s="2" cm="1">
        <f t="array" ref="D114">SUMPRODUCT(--(Data!$B$26:$AGQ$26&lt;&gt;"")*(Data!B129:AGQ129&lt;&gt;""))</f>
        <v>0</v>
      </c>
      <c r="E114" s="2" cm="1">
        <f t="array" ref="E114">SUMPRODUCT(--(Data!$B$27:$AGQ$27&lt;&gt;"")*(Data!B129:AGQ129&lt;&gt;""))</f>
        <v>0</v>
      </c>
      <c r="F114" s="2" cm="1">
        <f t="array" ref="F114">SUMPRODUCT(--(Data!$B$28:$AGQ$28&lt;&gt;"")*(Data!B129:AGQ129&lt;&gt;""))</f>
        <v>0</v>
      </c>
      <c r="G114" s="2" cm="1">
        <f t="array" ref="G114">SUMPRODUCT(--(Data!$B$29:$AGQ$29&lt;&gt;"")*(Data!B129:AGQ129&lt;&gt;""))</f>
        <v>0</v>
      </c>
      <c r="H114" s="2" cm="1">
        <f t="array" ref="H114">SUMPRODUCT(--(Data!$B$30:$AGQ$30&lt;&gt;"")*(Data!B129:AGQ129&lt;&gt;""))</f>
        <v>0</v>
      </c>
      <c r="I114" s="2" cm="1">
        <f t="array" ref="I114">SUMPRODUCT(--(Data!$B$31:$AGQ$31&lt;&gt;"")*(Data!B129:AGQ129&lt;&gt;""))</f>
        <v>0</v>
      </c>
      <c r="J114" s="2" cm="1">
        <f t="array" ref="J114">SUMPRODUCT(--(Data!$B$32:$AGQ$32&lt;&gt;"")*(Data!B129:AGQ129&lt;&gt;""))</f>
        <v>0</v>
      </c>
      <c r="K114" s="2" cm="1">
        <f t="array" ref="K114">SUMPRODUCT(--(Data!$B$33:$AGQ$33&lt;&gt;"")*(Data!B129:AGQ129&lt;&gt;""))</f>
        <v>0</v>
      </c>
      <c r="L114" s="2" cm="1">
        <f t="array" ref="L114">SUMPRODUCT(--(Data!$B$34:$AGQ$34&lt;&gt;"")*(Data!B129:AGQ129&lt;&gt;""))</f>
        <v>0</v>
      </c>
      <c r="M114" s="2" cm="1">
        <f t="array" ref="M114">SUMPRODUCT(--(Data!$B$35:$AGQ$35&lt;&gt;"")*(Data!B129:AGQ129&lt;&gt;""))</f>
        <v>0</v>
      </c>
      <c r="N114" s="2" cm="1">
        <f t="array" ref="N114">SUMPRODUCT(--(Data!$B$36:$AGQ$36&lt;&gt;"")*(Data!B129:AGQ129&lt;&gt;""))</f>
        <v>0</v>
      </c>
      <c r="O114" s="2" cm="1">
        <f t="array" ref="O114">SUMPRODUCT(--(Data!$B$37:$AGQ$37&lt;&gt;"")*(Data!B129:AGQ129&lt;&gt;""))</f>
        <v>0</v>
      </c>
      <c r="P114" s="2" cm="1">
        <f t="array" ref="P114">SUMPRODUCT(--(Data!$B$38:$AGQ$38&lt;&gt;"")*(Data!B129:AGQ129&lt;&gt;""))</f>
        <v>0</v>
      </c>
      <c r="Q114" s="2" cm="1">
        <f t="array" ref="Q114">SUMPRODUCT(--(Data!$B$39:$AGQ$39&lt;&gt;"")*(Data!B129:AGQ129&lt;&gt;""))</f>
        <v>0</v>
      </c>
      <c r="R114" s="2" cm="1">
        <f t="array" ref="R114">SUMPRODUCT(--(Data!$B$40:$AGQ$40&lt;&gt;"")*(Data!B129:AGQ129&lt;&gt;""))</f>
        <v>0</v>
      </c>
      <c r="S114" s="2" cm="1">
        <f t="array" ref="S114">SUMPRODUCT(--(Data!$B$41:$AGQ$41&lt;&gt;"")*(Data!B129:AGQ129&lt;&gt;""))</f>
        <v>0</v>
      </c>
      <c r="T114" s="2" cm="1">
        <f t="array" ref="T114">SUMPRODUCT(--(Data!$B$42:$AGQ$42&lt;&gt;"")*(Data!B129:AGQ129&lt;&gt;""))</f>
        <v>18</v>
      </c>
      <c r="U114" s="2" cm="1">
        <f t="array" ref="U114">SUMPRODUCT(--(Data!$B$43:$AGQ$43&lt;&gt;"")*(Data!B129:AGQ129&lt;&gt;""))</f>
        <v>18</v>
      </c>
      <c r="V114" s="2" cm="1">
        <f t="array" ref="V114">SUMPRODUCT(--(Data!$B$44:$AGQ$44&lt;&gt;"")*(Data!B129:AGQ129&lt;&gt;""))</f>
        <v>0</v>
      </c>
      <c r="W114" s="2" cm="1">
        <f t="array" ref="W114">SUMPRODUCT(--(Data!$B$45:$AGQ$45&lt;&gt;"")*(Data!B129:AGQ129&lt;&gt;""))</f>
        <v>0</v>
      </c>
      <c r="X114" s="2" cm="1">
        <f t="array" ref="X114">SUMPRODUCT(--(Data!$B$46:$AGQ$46&lt;&gt;"")*(Data!B129:AGQ129&lt;&gt;""))</f>
        <v>0</v>
      </c>
      <c r="Y114" s="2" cm="1">
        <f t="array" ref="Y114">SUMPRODUCT(--(Data!$B$47:$AGQ$47&lt;&gt;"")*(Data!B129:AGQ129&lt;&gt;""))</f>
        <v>0</v>
      </c>
      <c r="Z114" s="2" cm="1">
        <f t="array" ref="Z114">SUMPRODUCT(--(Data!$B$48:$AGQ$48&lt;&gt;"")*(Data!B129:AGQ129&lt;&gt;""))</f>
        <v>0</v>
      </c>
      <c r="AA114" s="2" cm="1">
        <f t="array" ref="AA114">SUMPRODUCT(--(Data!$B$49:$AGQ$49&lt;&gt;"")*(Data!B129:AGQ129&lt;&gt;""))</f>
        <v>0</v>
      </c>
      <c r="AB114" s="2" cm="1">
        <f t="array" ref="AB114">SUMPRODUCT(--(Data!$B$50:$AGQ$50&lt;&gt;"")*(Data!B129:AGQ129&lt;&gt;""))</f>
        <v>0</v>
      </c>
      <c r="AC114" s="2" cm="1">
        <f t="array" ref="AC114">SUMPRODUCT(--(Data!$B$51:$AGQ$51&lt;&gt;"")*(Data!B129:AGQ129&lt;&gt;""))</f>
        <v>0</v>
      </c>
      <c r="AD114" s="2" cm="1">
        <f t="array" ref="AD114">SUMPRODUCT(--(Data!$B$52:$AGQ$52&lt;&gt;"")*(Data!B129:AGQ129&lt;&gt;""))</f>
        <v>18</v>
      </c>
      <c r="AE114" s="2" cm="1">
        <f t="array" ref="AE114">SUMPRODUCT(--(Data!$B$53:$AGQ$53&lt;&gt;"")*(Data!B129:AGQ129&lt;&gt;""))</f>
        <v>0</v>
      </c>
      <c r="AF114" s="2" cm="1">
        <f t="array" ref="AF114">SUMPRODUCT(--(Data!$B$54:$AGQ$54&lt;&gt;"")*(Data!B129:AGQ129&lt;&gt;""))</f>
        <v>0</v>
      </c>
      <c r="AG114" s="2" cm="1">
        <f t="array" ref="AG114">SUMPRODUCT(--(Data!$B$55:$AGQ$55&lt;&gt;"")*(Data!B129:AGQ129&lt;&gt;""))</f>
        <v>0</v>
      </c>
      <c r="AH114" s="2" cm="1">
        <f t="array" ref="AH114">SUMPRODUCT(--(Data!$B$56:$AGQ$56&lt;&gt;"")*(Data!B129:AGQ129&lt;&gt;""))</f>
        <v>0</v>
      </c>
      <c r="AI114" s="2" cm="1">
        <f t="array" ref="AI114">SUMPRODUCT(--(Data!$B$57:$AGQ$57&lt;&gt;"")*(Data!B129:AGQ129&lt;&gt;""))</f>
        <v>0</v>
      </c>
      <c r="AJ114" s="2" cm="1">
        <f t="array" ref="AJ114">SUMPRODUCT(--(Data!$B$58:$AGQ$58&lt;&gt;"")*(Data!B129:AGQ129&lt;&gt;""))</f>
        <v>0</v>
      </c>
      <c r="AK114" s="2" cm="1">
        <f t="array" ref="AK114">SUMPRODUCT(--(Data!$B$59:$AGQ$59&lt;&gt;"")*(Data!B129:AGQ129&lt;&gt;""))</f>
        <v>0</v>
      </c>
      <c r="AL114" s="2" cm="1">
        <f t="array" ref="AL114">SUMPRODUCT(--(Data!$B$60:$AGQ$60&lt;&gt;"")*(Data!B129:AGQ129&lt;&gt;""))</f>
        <v>0</v>
      </c>
      <c r="AM114" s="2" cm="1">
        <f t="array" ref="AM114">SUMPRODUCT(--(Data!$B$61:$AGQ$61&lt;&gt;"")*(Data!B129:AGQ129&lt;&gt;""))</f>
        <v>0</v>
      </c>
      <c r="AN114" s="2" cm="1">
        <f t="array" ref="AN114">SUMPRODUCT(--(Data!$B$62:$AGQ$62&lt;&gt;"")*(Data!B129:AGQ129&lt;&gt;""))</f>
        <v>0</v>
      </c>
      <c r="AO114" s="2" cm="1">
        <f t="array" ref="AO114">SUMPRODUCT(--(Data!$B$63:$AGQ$63&lt;&gt;"")*(Data!B129:AGQ129&lt;&gt;""))</f>
        <v>0</v>
      </c>
      <c r="AP114" s="2" cm="1">
        <f t="array" ref="AP114">SUMPRODUCT(--(Data!$B$64:$AGQ$64&lt;&gt;"")*(Data!B129:AGQ129&lt;&gt;""))</f>
        <v>0</v>
      </c>
      <c r="AQ114" s="2" cm="1">
        <f t="array" ref="AQ114">SUMPRODUCT(--(Data!$B$65:$AGQ$65&lt;&gt;"")*(Data!B129:AGQ129&lt;&gt;""))</f>
        <v>0</v>
      </c>
      <c r="AR114" s="2" cm="1">
        <f t="array" ref="AR114">SUMPRODUCT(--(Data!$B$66:$AGQ$66&lt;&gt;"")*(Data!B129:AGQ129&lt;&gt;""))</f>
        <v>0</v>
      </c>
      <c r="AS114" s="2" cm="1">
        <f t="array" ref="AS114">SUMPRODUCT(--(Data!$B$67:$AGQ$67&lt;&gt;"")*(Data!B129:AGQ129&lt;&gt;""))</f>
        <v>0</v>
      </c>
      <c r="AT114" s="2" cm="1">
        <f t="array" ref="AT114">SUMPRODUCT(--(Data!$B$68:$AGQ$68&lt;&gt;"")*(Data!B129:AGQ129&lt;&gt;""))</f>
        <v>0</v>
      </c>
      <c r="AU114" s="2" cm="1">
        <f t="array" ref="AU114">SUMPRODUCT(--(Data!$B$69:$AGQ$69&lt;&gt;"")*(Data!B129:AGQ129&lt;&gt;""))</f>
        <v>0</v>
      </c>
      <c r="AV114" s="2" cm="1">
        <f t="array" ref="AV114">SUMPRODUCT(--(Data!$B$70:$AGQ$70&lt;&gt;"")*(Data!B129:AGQ129&lt;&gt;""))</f>
        <v>0</v>
      </c>
      <c r="AW114" s="2" cm="1">
        <f t="array" ref="AW114">SUMPRODUCT(--(Data!$B$71:$AGQ$71&lt;&gt;"")*(Data!B129:AGQ129&lt;&gt;""))</f>
        <v>0</v>
      </c>
      <c r="AX114" s="2" cm="1">
        <f t="array" ref="AX114">SUMPRODUCT(--(Data!$B$72:$AGQ$72&lt;&gt;"")*(Data!B129:AGQ129&lt;&gt;""))</f>
        <v>18</v>
      </c>
      <c r="AY114" s="2" cm="1">
        <f t="array" ref="AY114">SUMPRODUCT(--(Data!$B$73:$AGQ$73&lt;&gt;"")*(Data!B129:AGQ129&lt;&gt;""))</f>
        <v>0</v>
      </c>
      <c r="AZ114" s="2" cm="1">
        <f t="array" ref="AZ114">SUMPRODUCT(--(Data!$B$74:$AGQ$74&lt;&gt;"")*(Data!B129:AGQ129&lt;&gt;""))</f>
        <v>0</v>
      </c>
      <c r="BA114" s="2" cm="1">
        <f t="array" ref="BA114">SUMPRODUCT(--(Data!$B$75:$AGQ$75&lt;&gt;"")*(Data!B129:AGQ129&lt;&gt;""))</f>
        <v>0</v>
      </c>
      <c r="BB114" s="2" cm="1">
        <f t="array" ref="BB114">SUMPRODUCT(--(Data!$B$76:$AGQ$76&lt;&gt;"")*(Data!B129:AGQ129&lt;&gt;""))</f>
        <v>0</v>
      </c>
      <c r="BC114" s="2" cm="1">
        <f t="array" ref="BC114">SUMPRODUCT(--(Data!$B$77:$AGQ$77&lt;&gt;"")*(Data!B129:AGQ129&lt;&gt;""))</f>
        <v>0</v>
      </c>
      <c r="BD114" s="2" cm="1">
        <f t="array" ref="BD114">SUMPRODUCT(--(Data!$B$78:$AGQ$78&lt;&gt;"")*(Data!B129:AGQ129&lt;&gt;""))</f>
        <v>0</v>
      </c>
      <c r="BE114" s="2" cm="1">
        <f t="array" ref="BE114">SUMPRODUCT(--(Data!$B$79:$AGQ$79&lt;&gt;"")*(Data!B129:AGQ129&lt;&gt;""))</f>
        <v>0</v>
      </c>
      <c r="BF114" s="2" cm="1">
        <f t="array" ref="BF114">SUMPRODUCT(--(Data!$B$80:$AGQ$80&lt;&gt;"")*(Data!B129:AGQ129&lt;&gt;""))</f>
        <v>0</v>
      </c>
      <c r="BG114" s="2" cm="1">
        <f t="array" ref="BG114">SUMPRODUCT(--(Data!$B$81:$AGQ$81&lt;&gt;"")*(Data!B129:AGQ129&lt;&gt;""))</f>
        <v>0</v>
      </c>
      <c r="BH114" s="2" cm="1">
        <f t="array" ref="BH114">SUMPRODUCT(--(Data!$B$82:$AGQ$82&lt;&gt;"")*(Data!B129:AGQ129&lt;&gt;""))</f>
        <v>0</v>
      </c>
      <c r="BI114" s="2" cm="1">
        <f t="array" ref="BI114">SUMPRODUCT(--(Data!$B$83:$AGQ$83&lt;&gt;"")*(Data!B129:AGQ129&lt;&gt;""))</f>
        <v>0</v>
      </c>
      <c r="BJ114" s="2" cm="1">
        <f t="array" ref="BJ114">SUMPRODUCT(--(Data!$B$84:$AGQ$84&lt;&gt;"")*(Data!B129:AGQ129&lt;&gt;""))</f>
        <v>0</v>
      </c>
      <c r="BK114" s="2" cm="1">
        <f t="array" ref="BK114">SUMPRODUCT(--(Data!$B$85:$AGQ$85&lt;&gt;"")*(Data!B129:AGQ129&lt;&gt;""))</f>
        <v>0</v>
      </c>
      <c r="BL114" s="2" cm="1">
        <f t="array" ref="BL114">SUMPRODUCT(--(Data!$B$86:$AGQ$86&lt;&gt;"")*(Data!B129:AGQ129&lt;&gt;""))</f>
        <v>0</v>
      </c>
      <c r="BM114" s="2" cm="1">
        <f t="array" ref="BM114">SUMPRODUCT(--(Data!$B$87:$AGQ$87&lt;&gt;"")*(Data!B129:AGQ129&lt;&gt;""))</f>
        <v>0</v>
      </c>
      <c r="BN114" s="2" cm="1">
        <f t="array" ref="BN114">SUMPRODUCT(--(Data!$B$88:$AGQ$88&lt;&gt;"")*(Data!B129:AGQ129&lt;&gt;""))</f>
        <v>0</v>
      </c>
      <c r="BO114" s="2" cm="1">
        <f t="array" ref="BO114">SUMPRODUCT(--(Data!$B$89:$AGQ$89&lt;&gt;"")*(Data!B129:AGQ129&lt;&gt;""))</f>
        <v>0</v>
      </c>
      <c r="BP114" s="2" cm="1">
        <f t="array" ref="BP114">SUMPRODUCT(--(Data!$B$90:$AGQ$90&lt;&gt;"")*(Data!B129:AGQ129&lt;&gt;""))</f>
        <v>0</v>
      </c>
      <c r="BQ114" s="2" cm="1">
        <f t="array" ref="BQ114">SUMPRODUCT(--(Data!$B$91:$AGQ$91&lt;&gt;"")*(Data!B129:AGQ129&lt;&gt;""))</f>
        <v>0</v>
      </c>
      <c r="BR114" s="2" cm="1">
        <f t="array" ref="BR114">SUMPRODUCT(--(Data!$B$92:$AGQ$92&lt;&gt;"")*(Data!B129:AGQ129&lt;&gt;""))</f>
        <v>0</v>
      </c>
      <c r="BS114" s="2" cm="1">
        <f t="array" ref="BS114">SUMPRODUCT(--(Data!$B$93:$AGQ$93&lt;&gt;"")*(Data!B129:AGQ129&lt;&gt;""))</f>
        <v>0</v>
      </c>
      <c r="BT114" s="2" cm="1">
        <f t="array" ref="BT114">SUMPRODUCT(--(Data!$B$94:$AGQ$94&lt;&gt;"")*(Data!B129:AGQ129&lt;&gt;""))</f>
        <v>0</v>
      </c>
      <c r="BU114" s="2" cm="1">
        <f t="array" ref="BU114">SUMPRODUCT(--(Data!$B$95:$AGQ$95&lt;&gt;"")*(Data!B129:AGQ129&lt;&gt;""))</f>
        <v>0</v>
      </c>
      <c r="BV114" s="2" cm="1">
        <f t="array" ref="BV114">SUMPRODUCT(--(Data!$B$96:$AGQ$96&lt;&gt;"")*(Data!B129:AGQ129&lt;&gt;""))</f>
        <v>0</v>
      </c>
      <c r="BW114" s="2" cm="1">
        <f t="array" ref="BW114">SUMPRODUCT(--(Data!$B$97:$AGQ$97&lt;&gt;"")*(Data!B129:AGQ129&lt;&gt;""))</f>
        <v>0</v>
      </c>
      <c r="BX114" s="2" cm="1">
        <f t="array" ref="BX114">SUMPRODUCT(--(Data!$B$98:$AGQ$98&lt;&gt;"")*(Data!B129:AGQ129&lt;&gt;""))</f>
        <v>0</v>
      </c>
      <c r="BY114" s="2" cm="1">
        <f t="array" ref="BY114">SUMPRODUCT(--(Data!$B$99:$AGQ$99&lt;&gt;"")*(Data!B129:AGQ129&lt;&gt;""))</f>
        <v>0</v>
      </c>
      <c r="BZ114" s="2" cm="1">
        <f t="array" ref="BZ114">SUMPRODUCT(--(Data!$B$100:$AGQ$100&lt;&gt;"")*(Data!B129:AGQ129&lt;&gt;""))</f>
        <v>0</v>
      </c>
      <c r="CA114" s="2" cm="1">
        <f t="array" ref="CA114">SUMPRODUCT(--(Data!$B$101:$AGQ$101&lt;&gt;"")*(Data!B129:AGQ129&lt;&gt;""))</f>
        <v>0</v>
      </c>
      <c r="CB114" s="2" cm="1">
        <f t="array" ref="CB114">SUMPRODUCT(--(Data!$B$102:$AGQ$102&lt;&gt;"")*(Data!B129:AGQ129&lt;&gt;""))</f>
        <v>0</v>
      </c>
      <c r="CC114" s="2" cm="1">
        <f t="array" ref="CC114">SUMPRODUCT(--(Data!$B$103:$AGQ$103&lt;&gt;"")*(Data!B129:AGQ129&lt;&gt;""))</f>
        <v>0</v>
      </c>
      <c r="CD114" s="2" cm="1">
        <f t="array" ref="CD114">SUMPRODUCT(--(Data!$B$104:$AGQ$104&lt;&gt;"")*(Data!B129:AGQ129&lt;&gt;""))</f>
        <v>0</v>
      </c>
      <c r="CE114" s="2" cm="1">
        <f t="array" ref="CE114">SUMPRODUCT(--(Data!$B$105:$AGQ$105&lt;&gt;"")*(Data!B129:AGQ129&lt;&gt;""))</f>
        <v>0</v>
      </c>
      <c r="CF114" s="2" cm="1">
        <f t="array" ref="CF114">SUMPRODUCT(--(Data!$B$106:$AGQ$106&lt;&gt;"")*(Data!B129:AGQ129&lt;&gt;""))</f>
        <v>0</v>
      </c>
      <c r="CG114" s="2" cm="1">
        <f t="array" ref="CG114">SUMPRODUCT(--(Data!$B$107:$AGQ$107&lt;&gt;"")*(Data!B129:AGQ129&lt;&gt;""))</f>
        <v>0</v>
      </c>
      <c r="CH114" s="2" cm="1">
        <f t="array" ref="CH114">SUMPRODUCT(--(Data!$B$108:$AGQ$108&lt;&gt;"")*(Data!B129:AGQ129&lt;&gt;""))</f>
        <v>0</v>
      </c>
      <c r="CI114" s="2" cm="1">
        <f t="array" ref="CI114">SUMPRODUCT(--(Data!$B$109:$AGQ$109&lt;&gt;"")*(Data!B129:AGQ129&lt;&gt;""))</f>
        <v>0</v>
      </c>
      <c r="CJ114" s="2" cm="1">
        <f t="array" ref="CJ114">SUMPRODUCT(--(Data!$B$110:$AGQ$110&lt;&gt;"")*(Data!B129:AGQ129&lt;&gt;""))</f>
        <v>0</v>
      </c>
      <c r="CK114" s="2" cm="1">
        <f t="array" ref="CK114">SUMPRODUCT(--(Data!$B$111:$AGQ$111&lt;&gt;"")*(Data!B129:AGQ129&lt;&gt;""))</f>
        <v>0</v>
      </c>
      <c r="CL114" s="2" cm="1">
        <f t="array" ref="CL114">SUMPRODUCT(--(Data!$B$112:$AGQ$112&lt;&gt;"")*(Data!B129:AGQ129&lt;&gt;""))</f>
        <v>0</v>
      </c>
      <c r="CM114" s="2" cm="1">
        <f t="array" ref="CM114">SUMPRODUCT(--(Data!$B$113:$AGQ$113&lt;&gt;"")*(Data!B129:AGQ129&lt;&gt;""))</f>
        <v>0</v>
      </c>
      <c r="CN114" s="2" cm="1">
        <f t="array" ref="CN114">SUMPRODUCT(--(Data!$B$114:$AGQ$114&lt;&gt;"")*(Data!B129:AGQ129&lt;&gt;""))</f>
        <v>0</v>
      </c>
      <c r="CO114" s="2" cm="1">
        <f t="array" ref="CO114">SUMPRODUCT(--(Data!$B$115:$AGQ$115&lt;&gt;"")*(Data!B129:AGQ129&lt;&gt;""))</f>
        <v>0</v>
      </c>
      <c r="CP114" s="2" cm="1">
        <f t="array" ref="CP114">SUMPRODUCT(--(Data!$B$116:$AGQ$116&lt;&gt;"")*(Data!B129:AGQ129&lt;&gt;""))</f>
        <v>0</v>
      </c>
      <c r="CQ114" s="2" cm="1">
        <f t="array" ref="CQ114">SUMPRODUCT(--(Data!$B$117:$AGQ$117&lt;&gt;"")*(Data!B129:AGQ129&lt;&gt;""))</f>
        <v>0</v>
      </c>
      <c r="CR114" s="2" cm="1">
        <f t="array" ref="CR114">SUMPRODUCT(--(Data!$B$118:$AGQ$118&lt;&gt;"")*(Data!B129:AGQ129&lt;&gt;""))</f>
        <v>0</v>
      </c>
      <c r="CS114" s="2" cm="1">
        <f t="array" ref="CS114">SUMPRODUCT(--(Data!$B$119:$AGQ$119&lt;&gt;"")*(Data!B129:AGQ129&lt;&gt;""))</f>
        <v>0</v>
      </c>
      <c r="CT114" s="2" cm="1">
        <f t="array" ref="CT114">SUMPRODUCT(--(Data!$B$120:$AGQ$120&lt;&gt;"")*(Data!B129:AGQ129&lt;&gt;""))</f>
        <v>0</v>
      </c>
      <c r="CU114" s="2" cm="1">
        <f t="array" ref="CU114">SUMPRODUCT(--(Data!$B$121:$AGQ$121&lt;&gt;"")*(Data!B129:AGQ129&lt;&gt;""))</f>
        <v>0</v>
      </c>
      <c r="CV114" s="2" cm="1">
        <f t="array" ref="CV114">SUMPRODUCT(--(Data!$B$122:$AGQ$122&lt;&gt;"")*(Data!B129:AGQ129&lt;&gt;""))</f>
        <v>0</v>
      </c>
      <c r="CW114" s="2" cm="1">
        <f t="array" ref="CW114">SUMPRODUCT(--(Data!$B$123:$AGQ$123&lt;&gt;"")*(Data!B129:AGQ129&lt;&gt;""))</f>
        <v>0</v>
      </c>
      <c r="CX114" s="2" cm="1">
        <f t="array" ref="CX114">SUMPRODUCT(--(Data!$B$124:$AGQ$124&lt;&gt;"")*(Data!B129:AGQ129&lt;&gt;""))</f>
        <v>0</v>
      </c>
      <c r="CY114" s="2" cm="1">
        <f t="array" ref="CY114">SUMPRODUCT(--(Data!$B$125:$AGQ$125&lt;&gt;"")*(Data!B129:AGQ129&lt;&gt;""))</f>
        <v>0</v>
      </c>
      <c r="CZ114" s="2" cm="1">
        <f t="array" ref="CZ114">SUMPRODUCT(--(Data!$B$126:$AGQ$126&lt;&gt;"")*(Data!B129:AGQ129&lt;&gt;""))</f>
        <v>18</v>
      </c>
      <c r="DA114" s="2" cm="1">
        <f t="array" ref="DA114">SUMPRODUCT(--(Data!$B$127:$AGQ$127&lt;&gt;"")*(Data!B129:AGQ129&lt;&gt;""))</f>
        <v>18</v>
      </c>
      <c r="DB114" s="2" cm="1">
        <f t="array" ref="DB114">SUMPRODUCT(--(Data!$B$128:$AGQ$128&lt;&gt;"")*(Data!B129:AGQ129&lt;&gt;""))</f>
        <v>18</v>
      </c>
      <c r="DC114" s="208"/>
      <c r="DD114" s="2" cm="1">
        <f t="array" ref="DD114">SUMPRODUCT(--(Data!$B$130:$AGQ$130&lt;&gt;"")*(Data!B129:AGQ129&lt;&gt;""))</f>
        <v>0</v>
      </c>
      <c r="DE114" s="2" cm="1">
        <f t="array" ref="DE114">SUMPRODUCT(--(Data!$B$131:$AGQ$131&lt;&gt;"")*(Data!B129:AGQ129&lt;&gt;""))</f>
        <v>0</v>
      </c>
      <c r="DF114" s="2" cm="1">
        <f t="array" ref="DF114">SUMPRODUCT(--(Data!$B$132:$AGQ$132&lt;&gt;"")*(Data!B129:AGQ129&lt;&gt;""))</f>
        <v>0</v>
      </c>
      <c r="DG114" s="2" cm="1">
        <f t="array" ref="DG114">SUMPRODUCT(--(Data!$B$133:$AGQ$133&lt;&gt;"")*(Data!B129:AGQ129&lt;&gt;""))</f>
        <v>0</v>
      </c>
      <c r="DH114" s="2" cm="1">
        <f t="array" ref="DH114">SUMPRODUCT(--(Data!$B$134:$AGQ$134&lt;&gt;"")*(Data!B129:AGQ129&lt;&gt;""))</f>
        <v>0</v>
      </c>
      <c r="DI114" s="2" cm="1">
        <f t="array" ref="DI114">SUMPRODUCT(--(Data!$B$135:$AGQ$135&lt;&gt;"")*(Data!B129:AGQ129&lt;&gt;""))</f>
        <v>0</v>
      </c>
      <c r="DJ114" s="2" cm="1">
        <f t="array" ref="DJ114">SUMPRODUCT(--(Data!$B$136:$AGQ$136&lt;&gt;"")*(Data!B129:AGQ129&lt;&gt;""))</f>
        <v>0</v>
      </c>
      <c r="DK114" s="2" cm="1">
        <f t="array" ref="DK114">SUMPRODUCT(--(Data!$B$137:$AGQ$137&lt;&gt;"")*(Data!B129:AGQ129&lt;&gt;""))</f>
        <v>0</v>
      </c>
      <c r="DL114" s="2" cm="1">
        <f t="array" ref="DL114">SUMPRODUCT(--(Data!$B$138:$AGQ$138&lt;&gt;"")*(Data!B129:AGQ129&lt;&gt;""))</f>
        <v>0</v>
      </c>
      <c r="DM114" s="2" cm="1">
        <f t="array" ref="DM114">SUMPRODUCT(--(Data!$B$139:$AGQ$139&lt;&gt;"")*(Data!B129:AGQ129&lt;&gt;""))</f>
        <v>0</v>
      </c>
      <c r="DN114" s="2" cm="1">
        <f t="array" ref="DN114">SUMPRODUCT(--(Data!$B$140:$AGQ$140&lt;&gt;"")*(Data!B129:AGQ129&lt;&gt;""))</f>
        <v>0</v>
      </c>
      <c r="DO114" s="2" cm="1">
        <f t="array" ref="DO114">SUMPRODUCT(--(Data!$B$141:$AGQ$141&lt;&gt;"")*(Data!B129:AGQ129&lt;&gt;""))</f>
        <v>0</v>
      </c>
      <c r="DP114" s="2" cm="1">
        <f t="array" ref="DP114">SUMPRODUCT(--(Data!$B$142:$AGQ$142&lt;&gt;"")*(Data!B129:AGQ129&lt;&gt;""))</f>
        <v>0</v>
      </c>
      <c r="DQ114" s="2" cm="1">
        <f t="array" ref="DQ114">SUMPRODUCT(--(Data!$B$143:$AGQ$143&lt;&gt;"")*(Data!B129:AGQ129&lt;&gt;""))</f>
        <v>0</v>
      </c>
      <c r="DR114" s="2" cm="1">
        <f t="array" ref="DR114">SUMPRODUCT(--(Data!$B$144:$AGQ$144&lt;&gt;"")*(Data!B129:AGQ129&lt;&gt;""))</f>
        <v>0</v>
      </c>
      <c r="DS114" s="2" cm="1">
        <f t="array" ref="DS114">SUMPRODUCT(--(Data!$B$145:$AGQ$145&lt;&gt;"")*(Data!B129:AGQ129&lt;&gt;""))</f>
        <v>0</v>
      </c>
      <c r="DT114" s="2" cm="1">
        <f t="array" ref="DT114">SUMPRODUCT(--(Data!$B$146:$AGQ$146&lt;&gt;"")*(Data!B129:AGQ129&lt;&gt;""))</f>
        <v>0</v>
      </c>
      <c r="DU114" s="2" cm="1">
        <f t="array" ref="DU114">SUMPRODUCT(--(Data!$B$147:$AGQ$147&lt;&gt;"")*(Data!B129:AGQ129&lt;&gt;""))</f>
        <v>0</v>
      </c>
      <c r="DV114" s="2" cm="1">
        <f t="array" ref="DV114">SUMPRODUCT(--(Data!$B$148:$AGQ$148&lt;&gt;"")*(Data!B129:AGQ129&lt;&gt;""))</f>
        <v>0</v>
      </c>
      <c r="DW114" s="2" cm="1">
        <f t="array" ref="DW114">SUMPRODUCT(--(Data!$B$149:$AGQ$149&lt;&gt;"")*(Data!B129:AGQ129&lt;&gt;""))</f>
        <v>0</v>
      </c>
      <c r="DX114" s="2" cm="1">
        <f t="array" ref="DX114">SUMPRODUCT(--(Data!$B$150:$AGQ$150&lt;&gt;"")*(Data!B129:AGQ129&lt;&gt;""))</f>
        <v>0</v>
      </c>
      <c r="DY114" s="2" cm="1">
        <f t="array" ref="DY114">SUMPRODUCT(--(Data!$B$151:$AGQ$151&lt;&gt;"")*(Data!B129:AGQ129&lt;&gt;""))</f>
        <v>0</v>
      </c>
      <c r="DZ114" s="2" cm="1">
        <f t="array" ref="DZ114">SUMPRODUCT(--(Data!$B$152:$AGQ$152&lt;&gt;"")*(Data!B129:AGQ129&lt;&gt;""))</f>
        <v>0</v>
      </c>
      <c r="EA114" s="2" cm="1">
        <f t="array" ref="EA114">SUMPRODUCT(--(Data!$B$153:$AGQ$153&lt;&gt;"")*(Data!B129:AGQ129&lt;&gt;""))</f>
        <v>0</v>
      </c>
      <c r="EB114" s="2" cm="1">
        <f t="array" ref="EB114">SUMPRODUCT(--(Data!$B$154:$AGQ$154&lt;&gt;"")*(Data!B129:AGQ129&lt;&gt;""))</f>
        <v>0</v>
      </c>
      <c r="EC114" s="2" cm="1">
        <f t="array" ref="EC114">SUMPRODUCT(--(Data!$B$155:$AGQ$155&lt;&gt;"")*(Data!B129:AGQ129&lt;&gt;""))</f>
        <v>0</v>
      </c>
      <c r="ED114" s="2" cm="1">
        <f t="array" ref="ED114">SUMPRODUCT(--(Data!$B$156:$AGQ$156&lt;&gt;"")*(Data!B129:AGQ129&lt;&gt;""))</f>
        <v>0</v>
      </c>
      <c r="EE114" s="2" cm="1">
        <f t="array" ref="EE114">SUMPRODUCT(--(Data!$B$157:$AGQ$157&lt;&gt;"")*(Data!B129:AGQ129&lt;&gt;""))</f>
        <v>0</v>
      </c>
      <c r="EF114" s="2" cm="1">
        <f t="array" ref="EF114">SUMPRODUCT(--(Data!$B$158:$AGQ$158&lt;&gt;"")*(Data!B129:AGQ129&lt;&gt;""))</f>
        <v>0</v>
      </c>
      <c r="EG114" s="2" cm="1">
        <f t="array" ref="EG114">SUMPRODUCT(--(Data!$B$159:$AGQ$159&lt;&gt;"")*(Data!B129:AGQ129&lt;&gt;""))</f>
        <v>0</v>
      </c>
      <c r="EH114" s="2" cm="1">
        <f t="array" ref="EH114">SUMPRODUCT(--(Data!$B$160:$AGQ$160&lt;&gt;"")*(Data!B129:AGQ129&lt;&gt;""))</f>
        <v>0</v>
      </c>
      <c r="EI114" s="2" cm="1">
        <f t="array" ref="EI114">SUMPRODUCT(--(Data!$B$161:$AGQ$161&lt;&gt;"")*(Data!B129:AGQ129&lt;&gt;""))</f>
        <v>0</v>
      </c>
      <c r="EJ114" s="2" cm="1">
        <f t="array" ref="EJ114">SUMPRODUCT(--(Data!$B$162:$AGQ$162&lt;&gt;"")*(Data!B129:AGQ129&lt;&gt;""))</f>
        <v>0</v>
      </c>
      <c r="EK114" s="2" cm="1">
        <f t="array" ref="EK114">SUMPRODUCT(--(Data!$B$163:$AGQ$163&lt;&gt;"")*(Data!B129:AGQ129&lt;&gt;""))</f>
        <v>0</v>
      </c>
      <c r="EL114" s="2" cm="1">
        <f t="array" ref="EL114">SUMPRODUCT(--(Data!$B$164:$AGQ$164&lt;&gt;"")*(Data!B129:AGQ129&lt;&gt;""))</f>
        <v>0</v>
      </c>
      <c r="EM114" s="2" cm="1">
        <f t="array" ref="EM114">SUMPRODUCT(--(Data!$B$165:$AGQ$165&lt;&gt;"")*(Data!B129:AGQ129&lt;&gt;""))</f>
        <v>0</v>
      </c>
      <c r="EN114" s="2" cm="1">
        <f t="array" ref="EN114">SUMPRODUCT(--(Data!$B$166:$AGQ$166&lt;&gt;"")*(Data!B129:AGQ129&lt;&gt;""))</f>
        <v>0</v>
      </c>
      <c r="EU114" s="2" t="str">
        <f t="shared" si="6"/>
        <v>KISS-ICP</v>
      </c>
      <c r="EV114" s="2">
        <f t="shared" si="7"/>
        <v>8</v>
      </c>
    </row>
    <row r="115" spans="1:152" x14ac:dyDescent="0.25">
      <c r="A115" s="1" t="str">
        <f>Data!A130</f>
        <v>MARS</v>
      </c>
      <c r="B115" s="12" t="s">
        <v>714</v>
      </c>
      <c r="C115" s="2" cm="1">
        <f t="array" ref="C115">SUMPRODUCT(--(Data!$B$25:$AGQ$25&lt;&gt;"")*(Data!B130:AGQ130&lt;&gt;""))</f>
        <v>0</v>
      </c>
      <c r="D115" s="2" cm="1">
        <f t="array" ref="D115">SUMPRODUCT(--(Data!$B$26:$AGQ$26&lt;&gt;"")*(Data!B130:AGQ130&lt;&gt;""))</f>
        <v>0</v>
      </c>
      <c r="E115" s="2" cm="1">
        <f t="array" ref="E115">SUMPRODUCT(--(Data!$B$27:$AGQ$27&lt;&gt;"")*(Data!B130:AGQ130&lt;&gt;""))</f>
        <v>0</v>
      </c>
      <c r="F115" s="2" cm="1">
        <f t="array" ref="F115">SUMPRODUCT(--(Data!$B$28:$AGQ$28&lt;&gt;"")*(Data!B130:AGQ130&lt;&gt;""))</f>
        <v>0</v>
      </c>
      <c r="G115" s="2" cm="1">
        <f t="array" ref="G115">SUMPRODUCT(--(Data!$B$29:$AGQ$29&lt;&gt;"")*(Data!B130:AGQ130&lt;&gt;""))</f>
        <v>0</v>
      </c>
      <c r="H115" s="2" cm="1">
        <f t="array" ref="H115">SUMPRODUCT(--(Data!$B$30:$AGQ$30&lt;&gt;"")*(Data!B130:AGQ130&lt;&gt;""))</f>
        <v>0</v>
      </c>
      <c r="I115" s="2" cm="1">
        <f t="array" ref="I115">SUMPRODUCT(--(Data!$B$31:$AGQ$31&lt;&gt;"")*(Data!B130:AGQ130&lt;&gt;""))</f>
        <v>0</v>
      </c>
      <c r="J115" s="2" cm="1">
        <f t="array" ref="J115">SUMPRODUCT(--(Data!$B$32:$AGQ$32&lt;&gt;"")*(Data!B130:AGQ130&lt;&gt;""))</f>
        <v>0</v>
      </c>
      <c r="K115" s="2" cm="1">
        <f t="array" ref="K115">SUMPRODUCT(--(Data!$B$33:$AGQ$33&lt;&gt;"")*(Data!B130:AGQ130&lt;&gt;""))</f>
        <v>0</v>
      </c>
      <c r="L115" s="2" cm="1">
        <f t="array" ref="L115">SUMPRODUCT(--(Data!$B$34:$AGQ$34&lt;&gt;"")*(Data!B130:AGQ130&lt;&gt;""))</f>
        <v>0</v>
      </c>
      <c r="M115" s="2" cm="1">
        <f t="array" ref="M115">SUMPRODUCT(--(Data!$B$35:$AGQ$35&lt;&gt;"")*(Data!B130:AGQ130&lt;&gt;""))</f>
        <v>0</v>
      </c>
      <c r="N115" s="2" cm="1">
        <f t="array" ref="N115">SUMPRODUCT(--(Data!$B$36:$AGQ$36&lt;&gt;"")*(Data!B130:AGQ130&lt;&gt;""))</f>
        <v>0</v>
      </c>
      <c r="O115" s="2" cm="1">
        <f t="array" ref="O115">SUMPRODUCT(--(Data!$B$37:$AGQ$37&lt;&gt;"")*(Data!B130:AGQ130&lt;&gt;""))</f>
        <v>0</v>
      </c>
      <c r="P115" s="2" cm="1">
        <f t="array" ref="P115">SUMPRODUCT(--(Data!$B$38:$AGQ$38&lt;&gt;"")*(Data!B130:AGQ130&lt;&gt;""))</f>
        <v>0</v>
      </c>
      <c r="Q115" s="2" cm="1">
        <f t="array" ref="Q115">SUMPRODUCT(--(Data!$B$39:$AGQ$39&lt;&gt;"")*(Data!B130:AGQ130&lt;&gt;""))</f>
        <v>0</v>
      </c>
      <c r="R115" s="2" cm="1">
        <f t="array" ref="R115">SUMPRODUCT(--(Data!$B$40:$AGQ$40&lt;&gt;"")*(Data!B130:AGQ130&lt;&gt;""))</f>
        <v>0</v>
      </c>
      <c r="S115" s="2" cm="1">
        <f t="array" ref="S115">SUMPRODUCT(--(Data!$B$41:$AGQ$41&lt;&gt;"")*(Data!B130:AGQ130&lt;&gt;""))</f>
        <v>0</v>
      </c>
      <c r="T115" s="2" cm="1">
        <f t="array" ref="T115">SUMPRODUCT(--(Data!$B$42:$AGQ$42&lt;&gt;"")*(Data!B130:AGQ130&lt;&gt;""))</f>
        <v>22</v>
      </c>
      <c r="U115" s="2" cm="1">
        <f t="array" ref="U115">SUMPRODUCT(--(Data!$B$43:$AGQ$43&lt;&gt;"")*(Data!B130:AGQ130&lt;&gt;""))</f>
        <v>18</v>
      </c>
      <c r="V115" s="2" cm="1">
        <f t="array" ref="V115">SUMPRODUCT(--(Data!$B$44:$AGQ$44&lt;&gt;"")*(Data!B130:AGQ130&lt;&gt;""))</f>
        <v>0</v>
      </c>
      <c r="W115" s="2" cm="1">
        <f t="array" ref="W115">SUMPRODUCT(--(Data!$B$45:$AGQ$45&lt;&gt;"")*(Data!B130:AGQ130&lt;&gt;""))</f>
        <v>0</v>
      </c>
      <c r="X115" s="2" cm="1">
        <f t="array" ref="X115">SUMPRODUCT(--(Data!$B$46:$AGQ$46&lt;&gt;"")*(Data!B130:AGQ130&lt;&gt;""))</f>
        <v>0</v>
      </c>
      <c r="Y115" s="2" cm="1">
        <f t="array" ref="Y115">SUMPRODUCT(--(Data!$B$47:$AGQ$47&lt;&gt;"")*(Data!B130:AGQ130&lt;&gt;""))</f>
        <v>22</v>
      </c>
      <c r="Z115" s="2" cm="1">
        <f t="array" ref="Z115">SUMPRODUCT(--(Data!$B$48:$AGQ$48&lt;&gt;"")*(Data!B130:AGQ130&lt;&gt;""))</f>
        <v>0</v>
      </c>
      <c r="AA115" s="2" cm="1">
        <f t="array" ref="AA115">SUMPRODUCT(--(Data!$B$49:$AGQ$49&lt;&gt;"")*(Data!B130:AGQ130&lt;&gt;""))</f>
        <v>0</v>
      </c>
      <c r="AB115" s="2" cm="1">
        <f t="array" ref="AB115">SUMPRODUCT(--(Data!$B$50:$AGQ$50&lt;&gt;"")*(Data!B130:AGQ130&lt;&gt;""))</f>
        <v>0</v>
      </c>
      <c r="AC115" s="2" cm="1">
        <f t="array" ref="AC115">SUMPRODUCT(--(Data!$B$51:$AGQ$51&lt;&gt;"")*(Data!B130:AGQ130&lt;&gt;""))</f>
        <v>0</v>
      </c>
      <c r="AD115" s="2" cm="1">
        <f t="array" ref="AD115">SUMPRODUCT(--(Data!$B$52:$AGQ$52&lt;&gt;"")*(Data!B130:AGQ130&lt;&gt;""))</f>
        <v>0</v>
      </c>
      <c r="AE115" s="2" cm="1">
        <f t="array" ref="AE115">SUMPRODUCT(--(Data!$B$53:$AGQ$53&lt;&gt;"")*(Data!B130:AGQ130&lt;&gt;""))</f>
        <v>22</v>
      </c>
      <c r="AF115" s="2" cm="1">
        <f t="array" ref="AF115">SUMPRODUCT(--(Data!$B$54:$AGQ$54&lt;&gt;"")*(Data!B130:AGQ130&lt;&gt;""))</f>
        <v>0</v>
      </c>
      <c r="AG115" s="2" cm="1">
        <f t="array" ref="AG115">SUMPRODUCT(--(Data!$B$55:$AGQ$55&lt;&gt;"")*(Data!B130:AGQ130&lt;&gt;""))</f>
        <v>0</v>
      </c>
      <c r="AH115" s="2" cm="1">
        <f t="array" ref="AH115">SUMPRODUCT(--(Data!$B$56:$AGQ$56&lt;&gt;"")*(Data!B130:AGQ130&lt;&gt;""))</f>
        <v>0</v>
      </c>
      <c r="AI115" s="2" cm="1">
        <f t="array" ref="AI115">SUMPRODUCT(--(Data!$B$57:$AGQ$57&lt;&gt;"")*(Data!B130:AGQ130&lt;&gt;""))</f>
        <v>0</v>
      </c>
      <c r="AJ115" s="2" cm="1">
        <f t="array" ref="AJ115">SUMPRODUCT(--(Data!$B$58:$AGQ$58&lt;&gt;"")*(Data!B130:AGQ130&lt;&gt;""))</f>
        <v>0</v>
      </c>
      <c r="AK115" s="2" cm="1">
        <f t="array" ref="AK115">SUMPRODUCT(--(Data!$B$59:$AGQ$59&lt;&gt;"")*(Data!B130:AGQ130&lt;&gt;""))</f>
        <v>0</v>
      </c>
      <c r="AL115" s="2" cm="1">
        <f t="array" ref="AL115">SUMPRODUCT(--(Data!$B$60:$AGQ$60&lt;&gt;"")*(Data!B130:AGQ130&lt;&gt;""))</f>
        <v>0</v>
      </c>
      <c r="AM115" s="2" cm="1">
        <f t="array" ref="AM115">SUMPRODUCT(--(Data!$B$61:$AGQ$61&lt;&gt;"")*(Data!B130:AGQ130&lt;&gt;""))</f>
        <v>0</v>
      </c>
      <c r="AN115" s="2" cm="1">
        <f t="array" ref="AN115">SUMPRODUCT(--(Data!$B$62:$AGQ$62&lt;&gt;"")*(Data!B130:AGQ130&lt;&gt;""))</f>
        <v>0</v>
      </c>
      <c r="AO115" s="2" cm="1">
        <f t="array" ref="AO115">SUMPRODUCT(--(Data!$B$63:$AGQ$63&lt;&gt;"")*(Data!B130:AGQ130&lt;&gt;""))</f>
        <v>0</v>
      </c>
      <c r="AP115" s="2" cm="1">
        <f t="array" ref="AP115">SUMPRODUCT(--(Data!$B$64:$AGQ$64&lt;&gt;"")*(Data!B130:AGQ130&lt;&gt;""))</f>
        <v>0</v>
      </c>
      <c r="AQ115" s="2" cm="1">
        <f t="array" ref="AQ115">SUMPRODUCT(--(Data!$B$65:$AGQ$65&lt;&gt;"")*(Data!B130:AGQ130&lt;&gt;""))</f>
        <v>0</v>
      </c>
      <c r="AR115" s="2" cm="1">
        <f t="array" ref="AR115">SUMPRODUCT(--(Data!$B$66:$AGQ$66&lt;&gt;"")*(Data!B130:AGQ130&lt;&gt;""))</f>
        <v>0</v>
      </c>
      <c r="AS115" s="2" cm="1">
        <f t="array" ref="AS115">SUMPRODUCT(--(Data!$B$67:$AGQ$67&lt;&gt;"")*(Data!B130:AGQ130&lt;&gt;""))</f>
        <v>0</v>
      </c>
      <c r="AT115" s="2" cm="1">
        <f t="array" ref="AT115">SUMPRODUCT(--(Data!$B$68:$AGQ$68&lt;&gt;"")*(Data!B130:AGQ130&lt;&gt;""))</f>
        <v>0</v>
      </c>
      <c r="AU115" s="2" cm="1">
        <f t="array" ref="AU115">SUMPRODUCT(--(Data!$B$69:$AGQ$69&lt;&gt;"")*(Data!B130:AGQ130&lt;&gt;""))</f>
        <v>0</v>
      </c>
      <c r="AV115" s="2" cm="1">
        <f t="array" ref="AV115">SUMPRODUCT(--(Data!$B$70:$AGQ$70&lt;&gt;"")*(Data!B130:AGQ130&lt;&gt;""))</f>
        <v>0</v>
      </c>
      <c r="AW115" s="2" cm="1">
        <f t="array" ref="AW115">SUMPRODUCT(--(Data!$B$71:$AGQ$71&lt;&gt;"")*(Data!B130:AGQ130&lt;&gt;""))</f>
        <v>0</v>
      </c>
      <c r="AX115" s="2" cm="1">
        <f t="array" ref="AX115">SUMPRODUCT(--(Data!$B$72:$AGQ$72&lt;&gt;"")*(Data!B130:AGQ130&lt;&gt;""))</f>
        <v>9</v>
      </c>
      <c r="AY115" s="2" cm="1">
        <f t="array" ref="AY115">SUMPRODUCT(--(Data!$B$73:$AGQ$73&lt;&gt;"")*(Data!B130:AGQ130&lt;&gt;""))</f>
        <v>0</v>
      </c>
      <c r="AZ115" s="2" cm="1">
        <f t="array" ref="AZ115">SUMPRODUCT(--(Data!$B$74:$AGQ$74&lt;&gt;"")*(Data!B130:AGQ130&lt;&gt;""))</f>
        <v>0</v>
      </c>
      <c r="BA115" s="2" cm="1">
        <f t="array" ref="BA115">SUMPRODUCT(--(Data!$B$75:$AGQ$75&lt;&gt;"")*(Data!B130:AGQ130&lt;&gt;""))</f>
        <v>0</v>
      </c>
      <c r="BB115" s="2" cm="1">
        <f t="array" ref="BB115">SUMPRODUCT(--(Data!$B$76:$AGQ$76&lt;&gt;"")*(Data!B130:AGQ130&lt;&gt;""))</f>
        <v>0</v>
      </c>
      <c r="BC115" s="2" cm="1">
        <f t="array" ref="BC115">SUMPRODUCT(--(Data!$B$77:$AGQ$77&lt;&gt;"")*(Data!B130:AGQ130&lt;&gt;""))</f>
        <v>0</v>
      </c>
      <c r="BD115" s="2" cm="1">
        <f t="array" ref="BD115">SUMPRODUCT(--(Data!$B$78:$AGQ$78&lt;&gt;"")*(Data!B130:AGQ130&lt;&gt;""))</f>
        <v>0</v>
      </c>
      <c r="BE115" s="2" cm="1">
        <f t="array" ref="BE115">SUMPRODUCT(--(Data!$B$79:$AGQ$79&lt;&gt;"")*(Data!B130:AGQ130&lt;&gt;""))</f>
        <v>0</v>
      </c>
      <c r="BF115" s="2" cm="1">
        <f t="array" ref="BF115">SUMPRODUCT(--(Data!$B$80:$AGQ$80&lt;&gt;"")*(Data!B130:AGQ130&lt;&gt;""))</f>
        <v>0</v>
      </c>
      <c r="BG115" s="2" cm="1">
        <f t="array" ref="BG115">SUMPRODUCT(--(Data!$B$81:$AGQ$81&lt;&gt;"")*(Data!B130:AGQ130&lt;&gt;""))</f>
        <v>0</v>
      </c>
      <c r="BH115" s="2" cm="1">
        <f t="array" ref="BH115">SUMPRODUCT(--(Data!$B$82:$AGQ$82&lt;&gt;"")*(Data!B130:AGQ130&lt;&gt;""))</f>
        <v>0</v>
      </c>
      <c r="BI115" s="2" cm="1">
        <f t="array" ref="BI115">SUMPRODUCT(--(Data!$B$83:$AGQ$83&lt;&gt;"")*(Data!B130:AGQ130&lt;&gt;""))</f>
        <v>0</v>
      </c>
      <c r="BJ115" s="2" cm="1">
        <f t="array" ref="BJ115">SUMPRODUCT(--(Data!$B$84:$AGQ$84&lt;&gt;"")*(Data!B130:AGQ130&lt;&gt;""))</f>
        <v>0</v>
      </c>
      <c r="BK115" s="2" cm="1">
        <f t="array" ref="BK115">SUMPRODUCT(--(Data!$B$85:$AGQ$85&lt;&gt;"")*(Data!B130:AGQ130&lt;&gt;""))</f>
        <v>0</v>
      </c>
      <c r="BL115" s="2" cm="1">
        <f t="array" ref="BL115">SUMPRODUCT(--(Data!$B$86:$AGQ$86&lt;&gt;"")*(Data!B130:AGQ130&lt;&gt;""))</f>
        <v>0</v>
      </c>
      <c r="BM115" s="2" cm="1">
        <f t="array" ref="BM115">SUMPRODUCT(--(Data!$B$87:$AGQ$87&lt;&gt;"")*(Data!B130:AGQ130&lt;&gt;""))</f>
        <v>0</v>
      </c>
      <c r="BN115" s="2" cm="1">
        <f t="array" ref="BN115">SUMPRODUCT(--(Data!$B$88:$AGQ$88&lt;&gt;"")*(Data!B130:AGQ130&lt;&gt;""))</f>
        <v>0</v>
      </c>
      <c r="BO115" s="2" cm="1">
        <f t="array" ref="BO115">SUMPRODUCT(--(Data!$B$89:$AGQ$89&lt;&gt;"")*(Data!B130:AGQ130&lt;&gt;""))</f>
        <v>0</v>
      </c>
      <c r="BP115" s="2" cm="1">
        <f t="array" ref="BP115">SUMPRODUCT(--(Data!$B$90:$AGQ$90&lt;&gt;"")*(Data!B130:AGQ130&lt;&gt;""))</f>
        <v>0</v>
      </c>
      <c r="BQ115" s="2" cm="1">
        <f t="array" ref="BQ115">SUMPRODUCT(--(Data!$B$91:$AGQ$91&lt;&gt;"")*(Data!B130:AGQ130&lt;&gt;""))</f>
        <v>0</v>
      </c>
      <c r="BR115" s="2" cm="1">
        <f t="array" ref="BR115">SUMPRODUCT(--(Data!$B$92:$AGQ$92&lt;&gt;"")*(Data!B130:AGQ130&lt;&gt;""))</f>
        <v>0</v>
      </c>
      <c r="BS115" s="2" cm="1">
        <f t="array" ref="BS115">SUMPRODUCT(--(Data!$B$93:$AGQ$93&lt;&gt;"")*(Data!B130:AGQ130&lt;&gt;""))</f>
        <v>0</v>
      </c>
      <c r="BT115" s="2" cm="1">
        <f t="array" ref="BT115">SUMPRODUCT(--(Data!$B$94:$AGQ$94&lt;&gt;"")*(Data!B130:AGQ130&lt;&gt;""))</f>
        <v>0</v>
      </c>
      <c r="BU115" s="2" cm="1">
        <f t="array" ref="BU115">SUMPRODUCT(--(Data!$B$95:$AGQ$95&lt;&gt;"")*(Data!B130:AGQ130&lt;&gt;""))</f>
        <v>0</v>
      </c>
      <c r="BV115" s="2" cm="1">
        <f t="array" ref="BV115">SUMPRODUCT(--(Data!$B$96:$AGQ$96&lt;&gt;"")*(Data!B130:AGQ130&lt;&gt;""))</f>
        <v>0</v>
      </c>
      <c r="BW115" s="2" cm="1">
        <f t="array" ref="BW115">SUMPRODUCT(--(Data!$B$97:$AGQ$97&lt;&gt;"")*(Data!B130:AGQ130&lt;&gt;""))</f>
        <v>0</v>
      </c>
      <c r="BX115" s="2" cm="1">
        <f t="array" ref="BX115">SUMPRODUCT(--(Data!$B$98:$AGQ$98&lt;&gt;"")*(Data!B130:AGQ130&lt;&gt;""))</f>
        <v>0</v>
      </c>
      <c r="BY115" s="2" cm="1">
        <f t="array" ref="BY115">SUMPRODUCT(--(Data!$B$99:$AGQ$99&lt;&gt;"")*(Data!B130:AGQ130&lt;&gt;""))</f>
        <v>0</v>
      </c>
      <c r="BZ115" s="2" cm="1">
        <f t="array" ref="BZ115">SUMPRODUCT(--(Data!$B$100:$AGQ$100&lt;&gt;"")*(Data!B130:AGQ130&lt;&gt;""))</f>
        <v>0</v>
      </c>
      <c r="CA115" s="2" cm="1">
        <f t="array" ref="CA115">SUMPRODUCT(--(Data!$B$101:$AGQ$101&lt;&gt;"")*(Data!B130:AGQ130&lt;&gt;""))</f>
        <v>0</v>
      </c>
      <c r="CB115" s="2" cm="1">
        <f t="array" ref="CB115">SUMPRODUCT(--(Data!$B$102:$AGQ$102&lt;&gt;"")*(Data!B130:AGQ130&lt;&gt;""))</f>
        <v>0</v>
      </c>
      <c r="CC115" s="2" cm="1">
        <f t="array" ref="CC115">SUMPRODUCT(--(Data!$B$103:$AGQ$103&lt;&gt;"")*(Data!B130:AGQ130&lt;&gt;""))</f>
        <v>0</v>
      </c>
      <c r="CD115" s="2" cm="1">
        <f t="array" ref="CD115">SUMPRODUCT(--(Data!$B$104:$AGQ$104&lt;&gt;"")*(Data!B130:AGQ130&lt;&gt;""))</f>
        <v>0</v>
      </c>
      <c r="CE115" s="2" cm="1">
        <f t="array" ref="CE115">SUMPRODUCT(--(Data!$B$105:$AGQ$105&lt;&gt;"")*(Data!B130:AGQ130&lt;&gt;""))</f>
        <v>0</v>
      </c>
      <c r="CF115" s="2" cm="1">
        <f t="array" ref="CF115">SUMPRODUCT(--(Data!$B$106:$AGQ$106&lt;&gt;"")*(Data!B130:AGQ130&lt;&gt;""))</f>
        <v>0</v>
      </c>
      <c r="CG115" s="2" cm="1">
        <f t="array" ref="CG115">SUMPRODUCT(--(Data!$B$107:$AGQ$107&lt;&gt;"")*(Data!B130:AGQ130&lt;&gt;""))</f>
        <v>0</v>
      </c>
      <c r="CH115" s="2" cm="1">
        <f t="array" ref="CH115">SUMPRODUCT(--(Data!$B$108:$AGQ$108&lt;&gt;"")*(Data!B130:AGQ130&lt;&gt;""))</f>
        <v>0</v>
      </c>
      <c r="CI115" s="2" cm="1">
        <f t="array" ref="CI115">SUMPRODUCT(--(Data!$B$109:$AGQ$109&lt;&gt;"")*(Data!B130:AGQ130&lt;&gt;""))</f>
        <v>0</v>
      </c>
      <c r="CJ115" s="2" cm="1">
        <f t="array" ref="CJ115">SUMPRODUCT(--(Data!$B$110:$AGQ$110&lt;&gt;"")*(Data!B130:AGQ130&lt;&gt;""))</f>
        <v>0</v>
      </c>
      <c r="CK115" s="2" cm="1">
        <f t="array" ref="CK115">SUMPRODUCT(--(Data!$B$111:$AGQ$111&lt;&gt;"")*(Data!B130:AGQ130&lt;&gt;""))</f>
        <v>0</v>
      </c>
      <c r="CL115" s="2" cm="1">
        <f t="array" ref="CL115">SUMPRODUCT(--(Data!$B$112:$AGQ$112&lt;&gt;"")*(Data!B130:AGQ130&lt;&gt;""))</f>
        <v>0</v>
      </c>
      <c r="CM115" s="2" cm="1">
        <f t="array" ref="CM115">SUMPRODUCT(--(Data!$B$113:$AGQ$113&lt;&gt;"")*(Data!B130:AGQ130&lt;&gt;""))</f>
        <v>0</v>
      </c>
      <c r="CN115" s="2" cm="1">
        <f t="array" ref="CN115">SUMPRODUCT(--(Data!$B$114:$AGQ$114&lt;&gt;"")*(Data!B130:AGQ130&lt;&gt;""))</f>
        <v>0</v>
      </c>
      <c r="CO115" s="2" cm="1">
        <f t="array" ref="CO115">SUMPRODUCT(--(Data!$B$115:$AGQ$115&lt;&gt;"")*(Data!B130:AGQ130&lt;&gt;""))</f>
        <v>0</v>
      </c>
      <c r="CP115" s="2" cm="1">
        <f t="array" ref="CP115">SUMPRODUCT(--(Data!$B$116:$AGQ$116&lt;&gt;"")*(Data!B130:AGQ130&lt;&gt;""))</f>
        <v>0</v>
      </c>
      <c r="CQ115" s="2" cm="1">
        <f t="array" ref="CQ115">SUMPRODUCT(--(Data!$B$117:$AGQ$117&lt;&gt;"")*(Data!B130:AGQ130&lt;&gt;""))</f>
        <v>0</v>
      </c>
      <c r="CR115" s="2" cm="1">
        <f t="array" ref="CR115">SUMPRODUCT(--(Data!$B$118:$AGQ$118&lt;&gt;"")*(Data!B130:AGQ130&lt;&gt;""))</f>
        <v>0</v>
      </c>
      <c r="CS115" s="2" cm="1">
        <f t="array" ref="CS115">SUMPRODUCT(--(Data!$B$119:$AGQ$119&lt;&gt;"")*(Data!B130:AGQ130&lt;&gt;""))</f>
        <v>0</v>
      </c>
      <c r="CT115" s="2" cm="1">
        <f t="array" ref="CT115">SUMPRODUCT(--(Data!$B$120:$AGQ$120&lt;&gt;"")*(Data!B130:AGQ130&lt;&gt;""))</f>
        <v>0</v>
      </c>
      <c r="CU115" s="2" cm="1">
        <f t="array" ref="CU115">SUMPRODUCT(--(Data!$B$121:$AGQ$121&lt;&gt;"")*(Data!B130:AGQ130&lt;&gt;""))</f>
        <v>0</v>
      </c>
      <c r="CV115" s="2" cm="1">
        <f t="array" ref="CV115">SUMPRODUCT(--(Data!$B$122:$AGQ$122&lt;&gt;"")*(Data!B130:AGQ130&lt;&gt;""))</f>
        <v>0</v>
      </c>
      <c r="CW115" s="2" cm="1">
        <f t="array" ref="CW115">SUMPRODUCT(--(Data!$B$123:$AGQ$123&lt;&gt;"")*(Data!B130:AGQ130&lt;&gt;""))</f>
        <v>0</v>
      </c>
      <c r="CX115" s="2" cm="1">
        <f t="array" ref="CX115">SUMPRODUCT(--(Data!$B$124:$AGQ$124&lt;&gt;"")*(Data!B130:AGQ130&lt;&gt;""))</f>
        <v>0</v>
      </c>
      <c r="CY115" s="2" cm="1">
        <f t="array" ref="CY115">SUMPRODUCT(--(Data!$B$125:$AGQ$125&lt;&gt;"")*(Data!B130:AGQ130&lt;&gt;""))</f>
        <v>0</v>
      </c>
      <c r="CZ115" s="2" cm="1">
        <f t="array" ref="CZ115">SUMPRODUCT(--(Data!$B$126:$AGQ$126&lt;&gt;"")*(Data!B130:AGQ130&lt;&gt;""))</f>
        <v>0</v>
      </c>
      <c r="DA115" s="2" cm="1">
        <f t="array" ref="DA115">SUMPRODUCT(--(Data!$B$127:$AGQ$127&lt;&gt;"")*(Data!B130:AGQ130&lt;&gt;""))</f>
        <v>0</v>
      </c>
      <c r="DB115" s="2" cm="1">
        <f t="array" ref="DB115">SUMPRODUCT(--(Data!$B$128:$AGQ$128&lt;&gt;"")*(Data!B130:AGQ130&lt;&gt;""))</f>
        <v>0</v>
      </c>
      <c r="DC115" s="2" cm="1">
        <f t="array" ref="DC115">SUMPRODUCT(--(Data!$B$129:$AGQ$129&lt;&gt;"")*(Data!B130:AGQ130&lt;&gt;""))</f>
        <v>0</v>
      </c>
      <c r="DD115" s="208"/>
      <c r="DE115" s="2" cm="1">
        <f t="array" ref="DE115">SUMPRODUCT(--(Data!$B$131:$AGQ$131&lt;&gt;"")*(Data!B130:AGQ130&lt;&gt;""))</f>
        <v>0</v>
      </c>
      <c r="DF115" s="2" cm="1">
        <f t="array" ref="DF115">SUMPRODUCT(--(Data!$B$132:$AGQ$132&lt;&gt;"")*(Data!B130:AGQ130&lt;&gt;""))</f>
        <v>0</v>
      </c>
      <c r="DG115" s="2" cm="1">
        <f t="array" ref="DG115">SUMPRODUCT(--(Data!$B$133:$AGQ$133&lt;&gt;"")*(Data!B130:AGQ130&lt;&gt;""))</f>
        <v>0</v>
      </c>
      <c r="DH115" s="2" cm="1">
        <f t="array" ref="DH115">SUMPRODUCT(--(Data!$B$134:$AGQ$134&lt;&gt;"")*(Data!B130:AGQ130&lt;&gt;""))</f>
        <v>0</v>
      </c>
      <c r="DI115" s="2" cm="1">
        <f t="array" ref="DI115">SUMPRODUCT(--(Data!$B$135:$AGQ$135&lt;&gt;"")*(Data!B130:AGQ130&lt;&gt;""))</f>
        <v>0</v>
      </c>
      <c r="DJ115" s="2" cm="1">
        <f t="array" ref="DJ115">SUMPRODUCT(--(Data!$B$136:$AGQ$136&lt;&gt;"")*(Data!B130:AGQ130&lt;&gt;""))</f>
        <v>0</v>
      </c>
      <c r="DK115" s="2" cm="1">
        <f t="array" ref="DK115">SUMPRODUCT(--(Data!$B$137:$AGQ$137&lt;&gt;"")*(Data!B130:AGQ130&lt;&gt;""))</f>
        <v>0</v>
      </c>
      <c r="DL115" s="2" cm="1">
        <f t="array" ref="DL115">SUMPRODUCT(--(Data!$B$138:$AGQ$138&lt;&gt;"")*(Data!B130:AGQ130&lt;&gt;""))</f>
        <v>0</v>
      </c>
      <c r="DM115" s="2" cm="1">
        <f t="array" ref="DM115">SUMPRODUCT(--(Data!$B$139:$AGQ$139&lt;&gt;"")*(Data!B130:AGQ130&lt;&gt;""))</f>
        <v>0</v>
      </c>
      <c r="DN115" s="2" cm="1">
        <f t="array" ref="DN115">SUMPRODUCT(--(Data!$B$140:$AGQ$140&lt;&gt;"")*(Data!B130:AGQ130&lt;&gt;""))</f>
        <v>0</v>
      </c>
      <c r="DO115" s="2" cm="1">
        <f t="array" ref="DO115">SUMPRODUCT(--(Data!$B$141:$AGQ$141&lt;&gt;"")*(Data!B130:AGQ130&lt;&gt;""))</f>
        <v>0</v>
      </c>
      <c r="DP115" s="2" cm="1">
        <f t="array" ref="DP115">SUMPRODUCT(--(Data!$B$142:$AGQ$142&lt;&gt;"")*(Data!B130:AGQ130&lt;&gt;""))</f>
        <v>0</v>
      </c>
      <c r="DQ115" s="2" cm="1">
        <f t="array" ref="DQ115">SUMPRODUCT(--(Data!$B$143:$AGQ$143&lt;&gt;"")*(Data!B130:AGQ130&lt;&gt;""))</f>
        <v>0</v>
      </c>
      <c r="DR115" s="2" cm="1">
        <f t="array" ref="DR115">SUMPRODUCT(--(Data!$B$144:$AGQ$144&lt;&gt;"")*(Data!B130:AGQ130&lt;&gt;""))</f>
        <v>0</v>
      </c>
      <c r="DS115" s="2" cm="1">
        <f t="array" ref="DS115">SUMPRODUCT(--(Data!$B$145:$AGQ$145&lt;&gt;"")*(Data!B130:AGQ130&lt;&gt;""))</f>
        <v>0</v>
      </c>
      <c r="DT115" s="2" cm="1">
        <f t="array" ref="DT115">SUMPRODUCT(--(Data!$B$146:$AGQ$146&lt;&gt;"")*(Data!B130:AGQ130&lt;&gt;""))</f>
        <v>0</v>
      </c>
      <c r="DU115" s="2" cm="1">
        <f t="array" ref="DU115">SUMPRODUCT(--(Data!$B$147:$AGQ$147&lt;&gt;"")*(Data!B130:AGQ130&lt;&gt;""))</f>
        <v>0</v>
      </c>
      <c r="DV115" s="2" cm="1">
        <f t="array" ref="DV115">SUMPRODUCT(--(Data!$B$148:$AGQ$148&lt;&gt;"")*(Data!B130:AGQ130&lt;&gt;""))</f>
        <v>0</v>
      </c>
      <c r="DW115" s="2" cm="1">
        <f t="array" ref="DW115">SUMPRODUCT(--(Data!$B$149:$AGQ$149&lt;&gt;"")*(Data!B130:AGQ130&lt;&gt;""))</f>
        <v>0</v>
      </c>
      <c r="DX115" s="2" cm="1">
        <f t="array" ref="DX115">SUMPRODUCT(--(Data!$B$150:$AGQ$150&lt;&gt;"")*(Data!B130:AGQ130&lt;&gt;""))</f>
        <v>0</v>
      </c>
      <c r="DY115" s="2" cm="1">
        <f t="array" ref="DY115">SUMPRODUCT(--(Data!$B$151:$AGQ$151&lt;&gt;"")*(Data!B130:AGQ130&lt;&gt;""))</f>
        <v>0</v>
      </c>
      <c r="DZ115" s="2" cm="1">
        <f t="array" ref="DZ115">SUMPRODUCT(--(Data!$B$152:$AGQ$152&lt;&gt;"")*(Data!B130:AGQ130&lt;&gt;""))</f>
        <v>0</v>
      </c>
      <c r="EA115" s="2" cm="1">
        <f t="array" ref="EA115">SUMPRODUCT(--(Data!$B$153:$AGQ$153&lt;&gt;"")*(Data!B130:AGQ130&lt;&gt;""))</f>
        <v>0</v>
      </c>
      <c r="EB115" s="2" cm="1">
        <f t="array" ref="EB115">SUMPRODUCT(--(Data!$B$154:$AGQ$154&lt;&gt;"")*(Data!B130:AGQ130&lt;&gt;""))</f>
        <v>0</v>
      </c>
      <c r="EC115" s="2" cm="1">
        <f t="array" ref="EC115">SUMPRODUCT(--(Data!$B$155:$AGQ$155&lt;&gt;"")*(Data!B130:AGQ130&lt;&gt;""))</f>
        <v>0</v>
      </c>
      <c r="ED115" s="2" cm="1">
        <f t="array" ref="ED115">SUMPRODUCT(--(Data!$B$156:$AGQ$156&lt;&gt;"")*(Data!B130:AGQ130&lt;&gt;""))</f>
        <v>0</v>
      </c>
      <c r="EE115" s="2" cm="1">
        <f t="array" ref="EE115">SUMPRODUCT(--(Data!$B$157:$AGQ$157&lt;&gt;"")*(Data!B130:AGQ130&lt;&gt;""))</f>
        <v>0</v>
      </c>
      <c r="EF115" s="2" cm="1">
        <f t="array" ref="EF115">SUMPRODUCT(--(Data!$B$158:$AGQ$158&lt;&gt;"")*(Data!B130:AGQ130&lt;&gt;""))</f>
        <v>0</v>
      </c>
      <c r="EG115" s="2" cm="1">
        <f t="array" ref="EG115">SUMPRODUCT(--(Data!$B$159:$AGQ$159&lt;&gt;"")*(Data!B130:AGQ130&lt;&gt;""))</f>
        <v>0</v>
      </c>
      <c r="EH115" s="2" cm="1">
        <f t="array" ref="EH115">SUMPRODUCT(--(Data!$B$160:$AGQ$160&lt;&gt;"")*(Data!B130:AGQ130&lt;&gt;""))</f>
        <v>0</v>
      </c>
      <c r="EI115" s="2" cm="1">
        <f t="array" ref="EI115">SUMPRODUCT(--(Data!$B$161:$AGQ$161&lt;&gt;"")*(Data!B130:AGQ130&lt;&gt;""))</f>
        <v>0</v>
      </c>
      <c r="EJ115" s="2" cm="1">
        <f t="array" ref="EJ115">SUMPRODUCT(--(Data!$B$162:$AGQ$162&lt;&gt;"")*(Data!B130:AGQ130&lt;&gt;""))</f>
        <v>0</v>
      </c>
      <c r="EK115" s="2" cm="1">
        <f t="array" ref="EK115">SUMPRODUCT(--(Data!$B$163:$AGQ$163&lt;&gt;"")*(Data!B130:AGQ130&lt;&gt;""))</f>
        <v>0</v>
      </c>
      <c r="EL115" s="2" cm="1">
        <f t="array" ref="EL115">SUMPRODUCT(--(Data!$B$164:$AGQ$164&lt;&gt;"")*(Data!B130:AGQ130&lt;&gt;""))</f>
        <v>0</v>
      </c>
      <c r="EM115" s="2" cm="1">
        <f t="array" ref="EM115">SUMPRODUCT(--(Data!$B$165:$AGQ$165&lt;&gt;"")*(Data!B130:AGQ130&lt;&gt;""))</f>
        <v>0</v>
      </c>
      <c r="EN115" s="2" cm="1">
        <f t="array" ref="EN115">SUMPRODUCT(--(Data!$B$166:$AGQ$166&lt;&gt;"")*(Data!B130:AGQ130&lt;&gt;""))</f>
        <v>0</v>
      </c>
      <c r="EU115" s="2" t="str">
        <f t="shared" si="6"/>
        <v>ART-SLAM (odom)</v>
      </c>
      <c r="EV115" s="2">
        <f t="shared" si="7"/>
        <v>2</v>
      </c>
    </row>
    <row r="116" spans="1:152" x14ac:dyDescent="0.25">
      <c r="A116" s="1" t="str">
        <f>Data!A131</f>
        <v>MLOAM</v>
      </c>
      <c r="B116" s="12" t="s">
        <v>696</v>
      </c>
      <c r="C116" s="2" cm="1">
        <f t="array" ref="C116">SUMPRODUCT(--(Data!$B$25:$AGQ$25&lt;&gt;"")*(Data!B131:AGQ131&lt;&gt;""))</f>
        <v>0</v>
      </c>
      <c r="D116" s="2" cm="1">
        <f t="array" ref="D116">SUMPRODUCT(--(Data!$B$26:$AGQ$26&lt;&gt;"")*(Data!B131:AGQ131&lt;&gt;""))</f>
        <v>0</v>
      </c>
      <c r="E116" s="2" cm="1">
        <f t="array" ref="E116">SUMPRODUCT(--(Data!$B$27:$AGQ$27&lt;&gt;"")*(Data!B131:AGQ131&lt;&gt;""))</f>
        <v>0</v>
      </c>
      <c r="F116" s="2" cm="1">
        <f t="array" ref="F116">SUMPRODUCT(--(Data!$B$28:$AGQ$28&lt;&gt;"")*(Data!B131:AGQ131&lt;&gt;""))</f>
        <v>0</v>
      </c>
      <c r="G116" s="2" cm="1">
        <f t="array" ref="G116">SUMPRODUCT(--(Data!$B$29:$AGQ$29&lt;&gt;"")*(Data!B131:AGQ131&lt;&gt;""))</f>
        <v>0</v>
      </c>
      <c r="H116" s="2" cm="1">
        <f t="array" ref="H116">SUMPRODUCT(--(Data!$B$30:$AGQ$30&lt;&gt;"")*(Data!B131:AGQ131&lt;&gt;""))</f>
        <v>0</v>
      </c>
      <c r="I116" s="2" cm="1">
        <f t="array" ref="I116">SUMPRODUCT(--(Data!$B$31:$AGQ$31&lt;&gt;"")*(Data!B131:AGQ131&lt;&gt;""))</f>
        <v>0</v>
      </c>
      <c r="J116" s="2" cm="1">
        <f t="array" ref="J116">SUMPRODUCT(--(Data!$B$32:$AGQ$32&lt;&gt;"")*(Data!B131:AGQ131&lt;&gt;""))</f>
        <v>0</v>
      </c>
      <c r="K116" s="2" cm="1">
        <f t="array" ref="K116">SUMPRODUCT(--(Data!$B$33:$AGQ$33&lt;&gt;"")*(Data!B131:AGQ131&lt;&gt;""))</f>
        <v>0</v>
      </c>
      <c r="L116" s="2" cm="1">
        <f t="array" ref="L116">SUMPRODUCT(--(Data!$B$34:$AGQ$34&lt;&gt;"")*(Data!B131:AGQ131&lt;&gt;""))</f>
        <v>0</v>
      </c>
      <c r="M116" s="2" cm="1">
        <f t="array" ref="M116">SUMPRODUCT(--(Data!$B$35:$AGQ$35&lt;&gt;"")*(Data!B131:AGQ131&lt;&gt;""))</f>
        <v>0</v>
      </c>
      <c r="N116" s="2" cm="1">
        <f t="array" ref="N116">SUMPRODUCT(--(Data!$B$36:$AGQ$36&lt;&gt;"")*(Data!B131:AGQ131&lt;&gt;""))</f>
        <v>0</v>
      </c>
      <c r="O116" s="2" cm="1">
        <f t="array" ref="O116">SUMPRODUCT(--(Data!$B$37:$AGQ$37&lt;&gt;"")*(Data!B131:AGQ131&lt;&gt;""))</f>
        <v>0</v>
      </c>
      <c r="P116" s="2" cm="1">
        <f t="array" ref="P116">SUMPRODUCT(--(Data!$B$38:$AGQ$38&lt;&gt;"")*(Data!B131:AGQ131&lt;&gt;""))</f>
        <v>0</v>
      </c>
      <c r="Q116" s="2" cm="1">
        <f t="array" ref="Q116">SUMPRODUCT(--(Data!$B$39:$AGQ$39&lt;&gt;"")*(Data!B131:AGQ131&lt;&gt;""))</f>
        <v>0</v>
      </c>
      <c r="R116" s="2" cm="1">
        <f t="array" ref="R116">SUMPRODUCT(--(Data!$B$40:$AGQ$40&lt;&gt;"")*(Data!B131:AGQ131&lt;&gt;""))</f>
        <v>0</v>
      </c>
      <c r="S116" s="2" cm="1">
        <f t="array" ref="S116">SUMPRODUCT(--(Data!$B$41:$AGQ$41&lt;&gt;"")*(Data!B131:AGQ131&lt;&gt;""))</f>
        <v>0</v>
      </c>
      <c r="T116" s="2" cm="1">
        <f t="array" ref="T116">SUMPRODUCT(--(Data!$B$42:$AGQ$42&lt;&gt;"")*(Data!B131:AGQ131&lt;&gt;""))</f>
        <v>9</v>
      </c>
      <c r="U116" s="2" cm="1">
        <f t="array" ref="U116">SUMPRODUCT(--(Data!$B$43:$AGQ$43&lt;&gt;"")*(Data!B131:AGQ131&lt;&gt;""))</f>
        <v>9</v>
      </c>
      <c r="V116" s="2" cm="1">
        <f t="array" ref="V116">SUMPRODUCT(--(Data!$B$44:$AGQ$44&lt;&gt;"")*(Data!B131:AGQ131&lt;&gt;""))</f>
        <v>0</v>
      </c>
      <c r="W116" s="2" cm="1">
        <f t="array" ref="W116">SUMPRODUCT(--(Data!$B$45:$AGQ$45&lt;&gt;"")*(Data!B131:AGQ131&lt;&gt;""))</f>
        <v>0</v>
      </c>
      <c r="X116" s="2" cm="1">
        <f t="array" ref="X116">SUMPRODUCT(--(Data!$B$46:$AGQ$46&lt;&gt;"")*(Data!B131:AGQ131&lt;&gt;""))</f>
        <v>0</v>
      </c>
      <c r="Y116" s="2" cm="1">
        <f t="array" ref="Y116">SUMPRODUCT(--(Data!$B$47:$AGQ$47&lt;&gt;"")*(Data!B131:AGQ131&lt;&gt;""))</f>
        <v>9</v>
      </c>
      <c r="Z116" s="2" cm="1">
        <f t="array" ref="Z116">SUMPRODUCT(--(Data!$B$48:$AGQ$48&lt;&gt;"")*(Data!B131:AGQ131&lt;&gt;""))</f>
        <v>0</v>
      </c>
      <c r="AA116" s="2" cm="1">
        <f t="array" ref="AA116">SUMPRODUCT(--(Data!$B$49:$AGQ$49&lt;&gt;"")*(Data!B131:AGQ131&lt;&gt;""))</f>
        <v>0</v>
      </c>
      <c r="AB116" s="2" cm="1">
        <f t="array" ref="AB116">SUMPRODUCT(--(Data!$B$50:$AGQ$50&lt;&gt;"")*(Data!B131:AGQ131&lt;&gt;""))</f>
        <v>0</v>
      </c>
      <c r="AC116" s="2" cm="1">
        <f t="array" ref="AC116">SUMPRODUCT(--(Data!$B$51:$AGQ$51&lt;&gt;"")*(Data!B131:AGQ131&lt;&gt;""))</f>
        <v>0</v>
      </c>
      <c r="AD116" s="2" cm="1">
        <f t="array" ref="AD116">SUMPRODUCT(--(Data!$B$52:$AGQ$52&lt;&gt;"")*(Data!B131:AGQ131&lt;&gt;""))</f>
        <v>0</v>
      </c>
      <c r="AE116" s="2" cm="1">
        <f t="array" ref="AE116">SUMPRODUCT(--(Data!$B$53:$AGQ$53&lt;&gt;"")*(Data!B131:AGQ131&lt;&gt;""))</f>
        <v>0</v>
      </c>
      <c r="AF116" s="2" cm="1">
        <f t="array" ref="AF116">SUMPRODUCT(--(Data!$B$54:$AGQ$54&lt;&gt;"")*(Data!B131:AGQ131&lt;&gt;""))</f>
        <v>0</v>
      </c>
      <c r="AG116" s="2" cm="1">
        <f t="array" ref="AG116">SUMPRODUCT(--(Data!$B$55:$AGQ$55&lt;&gt;"")*(Data!B131:AGQ131&lt;&gt;""))</f>
        <v>0</v>
      </c>
      <c r="AH116" s="2" cm="1">
        <f t="array" ref="AH116">SUMPRODUCT(--(Data!$B$56:$AGQ$56&lt;&gt;"")*(Data!B131:AGQ131&lt;&gt;""))</f>
        <v>0</v>
      </c>
      <c r="AI116" s="2" cm="1">
        <f t="array" ref="AI116">SUMPRODUCT(--(Data!$B$57:$AGQ$57&lt;&gt;"")*(Data!B131:AGQ131&lt;&gt;""))</f>
        <v>5</v>
      </c>
      <c r="AJ116" s="2" cm="1">
        <f t="array" ref="AJ116">SUMPRODUCT(--(Data!$B$58:$AGQ$58&lt;&gt;"")*(Data!B131:AGQ131&lt;&gt;""))</f>
        <v>0</v>
      </c>
      <c r="AK116" s="2" cm="1">
        <f t="array" ref="AK116">SUMPRODUCT(--(Data!$B$59:$AGQ$59&lt;&gt;"")*(Data!B131:AGQ131&lt;&gt;""))</f>
        <v>0</v>
      </c>
      <c r="AL116" s="2" cm="1">
        <f t="array" ref="AL116">SUMPRODUCT(--(Data!$B$60:$AGQ$60&lt;&gt;"")*(Data!B131:AGQ131&lt;&gt;""))</f>
        <v>0</v>
      </c>
      <c r="AM116" s="2" cm="1">
        <f t="array" ref="AM116">SUMPRODUCT(--(Data!$B$61:$AGQ$61&lt;&gt;"")*(Data!B131:AGQ131&lt;&gt;""))</f>
        <v>0</v>
      </c>
      <c r="AN116" s="2" cm="1">
        <f t="array" ref="AN116">SUMPRODUCT(--(Data!$B$62:$AGQ$62&lt;&gt;"")*(Data!B131:AGQ131&lt;&gt;""))</f>
        <v>0</v>
      </c>
      <c r="AO116" s="2" cm="1">
        <f t="array" ref="AO116">SUMPRODUCT(--(Data!$B$63:$AGQ$63&lt;&gt;"")*(Data!B131:AGQ131&lt;&gt;""))</f>
        <v>0</v>
      </c>
      <c r="AP116" s="2" cm="1">
        <f t="array" ref="AP116">SUMPRODUCT(--(Data!$B$64:$AGQ$64&lt;&gt;"")*(Data!B131:AGQ131&lt;&gt;""))</f>
        <v>0</v>
      </c>
      <c r="AQ116" s="2" cm="1">
        <f t="array" ref="AQ116">SUMPRODUCT(--(Data!$B$65:$AGQ$65&lt;&gt;"")*(Data!B131:AGQ131&lt;&gt;""))</f>
        <v>0</v>
      </c>
      <c r="AR116" s="2" cm="1">
        <f t="array" ref="AR116">SUMPRODUCT(--(Data!$B$66:$AGQ$66&lt;&gt;"")*(Data!B131:AGQ131&lt;&gt;""))</f>
        <v>0</v>
      </c>
      <c r="AS116" s="2" cm="1">
        <f t="array" ref="AS116">SUMPRODUCT(--(Data!$B$67:$AGQ$67&lt;&gt;"")*(Data!B131:AGQ131&lt;&gt;""))</f>
        <v>0</v>
      </c>
      <c r="AT116" s="2" cm="1">
        <f t="array" ref="AT116">SUMPRODUCT(--(Data!$B$68:$AGQ$68&lt;&gt;"")*(Data!B131:AGQ131&lt;&gt;""))</f>
        <v>0</v>
      </c>
      <c r="AU116" s="2" cm="1">
        <f t="array" ref="AU116">SUMPRODUCT(--(Data!$B$69:$AGQ$69&lt;&gt;"")*(Data!B131:AGQ131&lt;&gt;""))</f>
        <v>0</v>
      </c>
      <c r="AV116" s="2" cm="1">
        <f t="array" ref="AV116">SUMPRODUCT(--(Data!$B$70:$AGQ$70&lt;&gt;"")*(Data!B131:AGQ131&lt;&gt;""))</f>
        <v>0</v>
      </c>
      <c r="AW116" s="2" cm="1">
        <f t="array" ref="AW116">SUMPRODUCT(--(Data!$B$71:$AGQ$71&lt;&gt;"")*(Data!B131:AGQ131&lt;&gt;""))</f>
        <v>0</v>
      </c>
      <c r="AX116" s="2" cm="1">
        <f t="array" ref="AX116">SUMPRODUCT(--(Data!$B$72:$AGQ$72&lt;&gt;"")*(Data!B131:AGQ131&lt;&gt;""))</f>
        <v>9</v>
      </c>
      <c r="AY116" s="2" cm="1">
        <f t="array" ref="AY116">SUMPRODUCT(--(Data!$B$73:$AGQ$73&lt;&gt;"")*(Data!B131:AGQ131&lt;&gt;""))</f>
        <v>0</v>
      </c>
      <c r="AZ116" s="2" cm="1">
        <f t="array" ref="AZ116">SUMPRODUCT(--(Data!$B$74:$AGQ$74&lt;&gt;"")*(Data!B131:AGQ131&lt;&gt;""))</f>
        <v>0</v>
      </c>
      <c r="BA116" s="2" cm="1">
        <f t="array" ref="BA116">SUMPRODUCT(--(Data!$B$75:$AGQ$75&lt;&gt;"")*(Data!B131:AGQ131&lt;&gt;""))</f>
        <v>0</v>
      </c>
      <c r="BB116" s="2" cm="1">
        <f t="array" ref="BB116">SUMPRODUCT(--(Data!$B$76:$AGQ$76&lt;&gt;"")*(Data!B131:AGQ131&lt;&gt;""))</f>
        <v>0</v>
      </c>
      <c r="BC116" s="2" cm="1">
        <f t="array" ref="BC116">SUMPRODUCT(--(Data!$B$77:$AGQ$77&lt;&gt;"")*(Data!B131:AGQ131&lt;&gt;""))</f>
        <v>0</v>
      </c>
      <c r="BD116" s="2" cm="1">
        <f t="array" ref="BD116">SUMPRODUCT(--(Data!$B$78:$AGQ$78&lt;&gt;"")*(Data!B131:AGQ131&lt;&gt;""))</f>
        <v>0</v>
      </c>
      <c r="BE116" s="2" cm="1">
        <f t="array" ref="BE116">SUMPRODUCT(--(Data!$B$79:$AGQ$79&lt;&gt;"")*(Data!B131:AGQ131&lt;&gt;""))</f>
        <v>0</v>
      </c>
      <c r="BF116" s="2" cm="1">
        <f t="array" ref="BF116">SUMPRODUCT(--(Data!$B$80:$AGQ$80&lt;&gt;"")*(Data!B131:AGQ131&lt;&gt;""))</f>
        <v>0</v>
      </c>
      <c r="BG116" s="2" cm="1">
        <f t="array" ref="BG116">SUMPRODUCT(--(Data!$B$81:$AGQ$81&lt;&gt;"")*(Data!B131:AGQ131&lt;&gt;""))</f>
        <v>0</v>
      </c>
      <c r="BH116" s="2" cm="1">
        <f t="array" ref="BH116">SUMPRODUCT(--(Data!$B$82:$AGQ$82&lt;&gt;"")*(Data!B131:AGQ131&lt;&gt;""))</f>
        <v>0</v>
      </c>
      <c r="BI116" s="2" cm="1">
        <f t="array" ref="BI116">SUMPRODUCT(--(Data!$B$83:$AGQ$83&lt;&gt;"")*(Data!B131:AGQ131&lt;&gt;""))</f>
        <v>0</v>
      </c>
      <c r="BJ116" s="2" cm="1">
        <f t="array" ref="BJ116">SUMPRODUCT(--(Data!$B$84:$AGQ$84&lt;&gt;"")*(Data!B131:AGQ131&lt;&gt;""))</f>
        <v>0</v>
      </c>
      <c r="BK116" s="2" cm="1">
        <f t="array" ref="BK116">SUMPRODUCT(--(Data!$B$85:$AGQ$85&lt;&gt;"")*(Data!B131:AGQ131&lt;&gt;""))</f>
        <v>0</v>
      </c>
      <c r="BL116" s="2" cm="1">
        <f t="array" ref="BL116">SUMPRODUCT(--(Data!$B$86:$AGQ$86&lt;&gt;"")*(Data!B131:AGQ131&lt;&gt;""))</f>
        <v>0</v>
      </c>
      <c r="BM116" s="2" cm="1">
        <f t="array" ref="BM116">SUMPRODUCT(--(Data!$B$87:$AGQ$87&lt;&gt;"")*(Data!B131:AGQ131&lt;&gt;""))</f>
        <v>0</v>
      </c>
      <c r="BN116" s="2" cm="1">
        <f t="array" ref="BN116">SUMPRODUCT(--(Data!$B$88:$AGQ$88&lt;&gt;"")*(Data!B131:AGQ131&lt;&gt;""))</f>
        <v>0</v>
      </c>
      <c r="BO116" s="2" cm="1">
        <f t="array" ref="BO116">SUMPRODUCT(--(Data!$B$89:$AGQ$89&lt;&gt;"")*(Data!B131:AGQ131&lt;&gt;""))</f>
        <v>0</v>
      </c>
      <c r="BP116" s="2" cm="1">
        <f t="array" ref="BP116">SUMPRODUCT(--(Data!$B$90:$AGQ$90&lt;&gt;"")*(Data!B131:AGQ131&lt;&gt;""))</f>
        <v>0</v>
      </c>
      <c r="BQ116" s="2" cm="1">
        <f t="array" ref="BQ116">SUMPRODUCT(--(Data!$B$91:$AGQ$91&lt;&gt;"")*(Data!B131:AGQ131&lt;&gt;""))</f>
        <v>0</v>
      </c>
      <c r="BR116" s="2" cm="1">
        <f t="array" ref="BR116">SUMPRODUCT(--(Data!$B$92:$AGQ$92&lt;&gt;"")*(Data!B131:AGQ131&lt;&gt;""))</f>
        <v>0</v>
      </c>
      <c r="BS116" s="2" cm="1">
        <f t="array" ref="BS116">SUMPRODUCT(--(Data!$B$93:$AGQ$93&lt;&gt;"")*(Data!B131:AGQ131&lt;&gt;""))</f>
        <v>0</v>
      </c>
      <c r="BT116" s="2" cm="1">
        <f t="array" ref="BT116">SUMPRODUCT(--(Data!$B$94:$AGQ$94&lt;&gt;"")*(Data!B131:AGQ131&lt;&gt;""))</f>
        <v>0</v>
      </c>
      <c r="BU116" s="2" cm="1">
        <f t="array" ref="BU116">SUMPRODUCT(--(Data!$B$95:$AGQ$95&lt;&gt;"")*(Data!B131:AGQ131&lt;&gt;""))</f>
        <v>0</v>
      </c>
      <c r="BV116" s="2" cm="1">
        <f t="array" ref="BV116">SUMPRODUCT(--(Data!$B$96:$AGQ$96&lt;&gt;"")*(Data!B131:AGQ131&lt;&gt;""))</f>
        <v>0</v>
      </c>
      <c r="BW116" s="2" cm="1">
        <f t="array" ref="BW116">SUMPRODUCT(--(Data!$B$97:$AGQ$97&lt;&gt;"")*(Data!B131:AGQ131&lt;&gt;""))</f>
        <v>0</v>
      </c>
      <c r="BX116" s="2" cm="1">
        <f t="array" ref="BX116">SUMPRODUCT(--(Data!$B$98:$AGQ$98&lt;&gt;"")*(Data!B131:AGQ131&lt;&gt;""))</f>
        <v>0</v>
      </c>
      <c r="BY116" s="2" cm="1">
        <f t="array" ref="BY116">SUMPRODUCT(--(Data!$B$99:$AGQ$99&lt;&gt;"")*(Data!B131:AGQ131&lt;&gt;""))</f>
        <v>0</v>
      </c>
      <c r="BZ116" s="2" cm="1">
        <f t="array" ref="BZ116">SUMPRODUCT(--(Data!$B$100:$AGQ$100&lt;&gt;"")*(Data!B131:AGQ131&lt;&gt;""))</f>
        <v>0</v>
      </c>
      <c r="CA116" s="2" cm="1">
        <f t="array" ref="CA116">SUMPRODUCT(--(Data!$B$101:$AGQ$101&lt;&gt;"")*(Data!B131:AGQ131&lt;&gt;""))</f>
        <v>5</v>
      </c>
      <c r="CB116" s="2" cm="1">
        <f t="array" ref="CB116">SUMPRODUCT(--(Data!$B$102:$AGQ$102&lt;&gt;"")*(Data!B131:AGQ131&lt;&gt;""))</f>
        <v>0</v>
      </c>
      <c r="CC116" s="2" cm="1">
        <f t="array" ref="CC116">SUMPRODUCT(--(Data!$B$103:$AGQ$103&lt;&gt;"")*(Data!B131:AGQ131&lt;&gt;""))</f>
        <v>0</v>
      </c>
      <c r="CD116" s="2" cm="1">
        <f t="array" ref="CD116">SUMPRODUCT(--(Data!$B$104:$AGQ$104&lt;&gt;"")*(Data!B131:AGQ131&lt;&gt;""))</f>
        <v>0</v>
      </c>
      <c r="CE116" s="2" cm="1">
        <f t="array" ref="CE116">SUMPRODUCT(--(Data!$B$105:$AGQ$105&lt;&gt;"")*(Data!B131:AGQ131&lt;&gt;""))</f>
        <v>5</v>
      </c>
      <c r="CF116" s="2" cm="1">
        <f t="array" ref="CF116">SUMPRODUCT(--(Data!$B$106:$AGQ$106&lt;&gt;"")*(Data!B131:AGQ131&lt;&gt;""))</f>
        <v>0</v>
      </c>
      <c r="CG116" s="2" cm="1">
        <f t="array" ref="CG116">SUMPRODUCT(--(Data!$B$107:$AGQ$107&lt;&gt;"")*(Data!B131:AGQ131&lt;&gt;""))</f>
        <v>0</v>
      </c>
      <c r="CH116" s="2" cm="1">
        <f t="array" ref="CH116">SUMPRODUCT(--(Data!$B$108:$AGQ$108&lt;&gt;"")*(Data!B131:AGQ131&lt;&gt;""))</f>
        <v>0</v>
      </c>
      <c r="CI116" s="2" cm="1">
        <f t="array" ref="CI116">SUMPRODUCT(--(Data!$B$109:$AGQ$109&lt;&gt;"")*(Data!B131:AGQ131&lt;&gt;""))</f>
        <v>0</v>
      </c>
      <c r="CJ116" s="2" cm="1">
        <f t="array" ref="CJ116">SUMPRODUCT(--(Data!$B$110:$AGQ$110&lt;&gt;"")*(Data!B131:AGQ131&lt;&gt;""))</f>
        <v>0</v>
      </c>
      <c r="CK116" s="2" cm="1">
        <f t="array" ref="CK116">SUMPRODUCT(--(Data!$B$111:$AGQ$111&lt;&gt;"")*(Data!B131:AGQ131&lt;&gt;""))</f>
        <v>9</v>
      </c>
      <c r="CL116" s="2" cm="1">
        <f t="array" ref="CL116">SUMPRODUCT(--(Data!$B$112:$AGQ$112&lt;&gt;"")*(Data!B131:AGQ131&lt;&gt;""))</f>
        <v>0</v>
      </c>
      <c r="CM116" s="2" cm="1">
        <f t="array" ref="CM116">SUMPRODUCT(--(Data!$B$113:$AGQ$113&lt;&gt;"")*(Data!B131:AGQ131&lt;&gt;""))</f>
        <v>0</v>
      </c>
      <c r="CN116" s="2" cm="1">
        <f t="array" ref="CN116">SUMPRODUCT(--(Data!$B$114:$AGQ$114&lt;&gt;"")*(Data!B131:AGQ131&lt;&gt;""))</f>
        <v>0</v>
      </c>
      <c r="CO116" s="2" cm="1">
        <f t="array" ref="CO116">SUMPRODUCT(--(Data!$B$115:$AGQ$115&lt;&gt;"")*(Data!B131:AGQ131&lt;&gt;""))</f>
        <v>0</v>
      </c>
      <c r="CP116" s="2" cm="1">
        <f t="array" ref="CP116">SUMPRODUCT(--(Data!$B$116:$AGQ$116&lt;&gt;"")*(Data!B131:AGQ131&lt;&gt;""))</f>
        <v>0</v>
      </c>
      <c r="CQ116" s="2" cm="1">
        <f t="array" ref="CQ116">SUMPRODUCT(--(Data!$B$117:$AGQ$117&lt;&gt;"")*(Data!B131:AGQ131&lt;&gt;""))</f>
        <v>0</v>
      </c>
      <c r="CR116" s="2" cm="1">
        <f t="array" ref="CR116">SUMPRODUCT(--(Data!$B$118:$AGQ$118&lt;&gt;"")*(Data!B131:AGQ131&lt;&gt;""))</f>
        <v>0</v>
      </c>
      <c r="CS116" s="2" cm="1">
        <f t="array" ref="CS116">SUMPRODUCT(--(Data!$B$119:$AGQ$119&lt;&gt;"")*(Data!B131:AGQ131&lt;&gt;""))</f>
        <v>0</v>
      </c>
      <c r="CT116" s="2" cm="1">
        <f t="array" ref="CT116">SUMPRODUCT(--(Data!$B$120:$AGQ$120&lt;&gt;"")*(Data!B131:AGQ131&lt;&gt;""))</f>
        <v>0</v>
      </c>
      <c r="CU116" s="2" cm="1">
        <f t="array" ref="CU116">SUMPRODUCT(--(Data!$B$121:$AGQ$121&lt;&gt;"")*(Data!B131:AGQ131&lt;&gt;""))</f>
        <v>0</v>
      </c>
      <c r="CV116" s="2" cm="1">
        <f t="array" ref="CV116">SUMPRODUCT(--(Data!$B$122:$AGQ$122&lt;&gt;"")*(Data!B131:AGQ131&lt;&gt;""))</f>
        <v>0</v>
      </c>
      <c r="CW116" s="2" cm="1">
        <f t="array" ref="CW116">SUMPRODUCT(--(Data!$B$123:$AGQ$123&lt;&gt;"")*(Data!B131:AGQ131&lt;&gt;""))</f>
        <v>0</v>
      </c>
      <c r="CX116" s="2" cm="1">
        <f t="array" ref="CX116">SUMPRODUCT(--(Data!$B$124:$AGQ$124&lt;&gt;"")*(Data!B131:AGQ131&lt;&gt;""))</f>
        <v>0</v>
      </c>
      <c r="CY116" s="2" cm="1">
        <f t="array" ref="CY116">SUMPRODUCT(--(Data!$B$125:$AGQ$125&lt;&gt;"")*(Data!B131:AGQ131&lt;&gt;""))</f>
        <v>0</v>
      </c>
      <c r="CZ116" s="2" cm="1">
        <f t="array" ref="CZ116">SUMPRODUCT(--(Data!$B$126:$AGQ$126&lt;&gt;"")*(Data!B131:AGQ131&lt;&gt;""))</f>
        <v>0</v>
      </c>
      <c r="DA116" s="2" cm="1">
        <f t="array" ref="DA116">SUMPRODUCT(--(Data!$B$127:$AGQ$127&lt;&gt;"")*(Data!B131:AGQ131&lt;&gt;""))</f>
        <v>0</v>
      </c>
      <c r="DB116" s="2" cm="1">
        <f t="array" ref="DB116">SUMPRODUCT(--(Data!$B$128:$AGQ$128&lt;&gt;"")*(Data!B131:AGQ131&lt;&gt;""))</f>
        <v>0</v>
      </c>
      <c r="DC116" s="2" cm="1">
        <f t="array" ref="DC116">SUMPRODUCT(--(Data!$B$129:$AGQ$129&lt;&gt;"")*(Data!B131:AGQ131&lt;&gt;""))</f>
        <v>0</v>
      </c>
      <c r="DD116" s="2" cm="1">
        <f t="array" ref="DD116">SUMPRODUCT(--(Data!$B$130:$AGQ$130&lt;&gt;"")*(Data!B131:AGQ131&lt;&gt;""))</f>
        <v>0</v>
      </c>
      <c r="DE116" s="208"/>
      <c r="DF116" s="2" cm="1">
        <f t="array" ref="DF116">SUMPRODUCT(--(Data!$B$132:$AGQ$132&lt;&gt;"")*(Data!B131:AGQ131&lt;&gt;""))</f>
        <v>9</v>
      </c>
      <c r="DG116" s="2" cm="1">
        <f t="array" ref="DG116">SUMPRODUCT(--(Data!$B$133:$AGQ$133&lt;&gt;"")*(Data!B131:AGQ131&lt;&gt;""))</f>
        <v>0</v>
      </c>
      <c r="DH116" s="2" cm="1">
        <f t="array" ref="DH116">SUMPRODUCT(--(Data!$B$134:$AGQ$134&lt;&gt;"")*(Data!B131:AGQ131&lt;&gt;""))</f>
        <v>0</v>
      </c>
      <c r="DI116" s="2" cm="1">
        <f t="array" ref="DI116">SUMPRODUCT(--(Data!$B$135:$AGQ$135&lt;&gt;"")*(Data!B131:AGQ131&lt;&gt;""))</f>
        <v>0</v>
      </c>
      <c r="DJ116" s="2" cm="1">
        <f t="array" ref="DJ116">SUMPRODUCT(--(Data!$B$136:$AGQ$136&lt;&gt;"")*(Data!B131:AGQ131&lt;&gt;""))</f>
        <v>0</v>
      </c>
      <c r="DK116" s="2" cm="1">
        <f t="array" ref="DK116">SUMPRODUCT(--(Data!$B$137:$AGQ$137&lt;&gt;"")*(Data!B131:AGQ131&lt;&gt;""))</f>
        <v>0</v>
      </c>
      <c r="DL116" s="2" cm="1">
        <f t="array" ref="DL116">SUMPRODUCT(--(Data!$B$138:$AGQ$138&lt;&gt;"")*(Data!B131:AGQ131&lt;&gt;""))</f>
        <v>0</v>
      </c>
      <c r="DM116" s="2" cm="1">
        <f t="array" ref="DM116">SUMPRODUCT(--(Data!$B$139:$AGQ$139&lt;&gt;"")*(Data!B131:AGQ131&lt;&gt;""))</f>
        <v>0</v>
      </c>
      <c r="DN116" s="2" cm="1">
        <f t="array" ref="DN116">SUMPRODUCT(--(Data!$B$140:$AGQ$140&lt;&gt;"")*(Data!B131:AGQ131&lt;&gt;""))</f>
        <v>0</v>
      </c>
      <c r="DO116" s="2" cm="1">
        <f t="array" ref="DO116">SUMPRODUCT(--(Data!$B$141:$AGQ$141&lt;&gt;"")*(Data!B131:AGQ131&lt;&gt;""))</f>
        <v>0</v>
      </c>
      <c r="DP116" s="2" cm="1">
        <f t="array" ref="DP116">SUMPRODUCT(--(Data!$B$142:$AGQ$142&lt;&gt;"")*(Data!B131:AGQ131&lt;&gt;""))</f>
        <v>0</v>
      </c>
      <c r="DQ116" s="2" cm="1">
        <f t="array" ref="DQ116">SUMPRODUCT(--(Data!$B$143:$AGQ$143&lt;&gt;"")*(Data!B131:AGQ131&lt;&gt;""))</f>
        <v>0</v>
      </c>
      <c r="DR116" s="2" cm="1">
        <f t="array" ref="DR116">SUMPRODUCT(--(Data!$B$144:$AGQ$144&lt;&gt;"")*(Data!B131:AGQ131&lt;&gt;""))</f>
        <v>0</v>
      </c>
      <c r="DS116" s="2" cm="1">
        <f t="array" ref="DS116">SUMPRODUCT(--(Data!$B$145:$AGQ$145&lt;&gt;"")*(Data!B131:AGQ131&lt;&gt;""))</f>
        <v>0</v>
      </c>
      <c r="DT116" s="2" cm="1">
        <f t="array" ref="DT116">SUMPRODUCT(--(Data!$B$146:$AGQ$146&lt;&gt;"")*(Data!B131:AGQ131&lt;&gt;""))</f>
        <v>0</v>
      </c>
      <c r="DU116" s="2" cm="1">
        <f t="array" ref="DU116">SUMPRODUCT(--(Data!$B$147:$AGQ$147&lt;&gt;"")*(Data!B131:AGQ131&lt;&gt;""))</f>
        <v>0</v>
      </c>
      <c r="DV116" s="2" cm="1">
        <f t="array" ref="DV116">SUMPRODUCT(--(Data!$B$148:$AGQ$148&lt;&gt;"")*(Data!B131:AGQ131&lt;&gt;""))</f>
        <v>0</v>
      </c>
      <c r="DW116" s="2" cm="1">
        <f t="array" ref="DW116">SUMPRODUCT(--(Data!$B$149:$AGQ$149&lt;&gt;"")*(Data!B131:AGQ131&lt;&gt;""))</f>
        <v>0</v>
      </c>
      <c r="DX116" s="2" cm="1">
        <f t="array" ref="DX116">SUMPRODUCT(--(Data!$B$150:$AGQ$150&lt;&gt;"")*(Data!B131:AGQ131&lt;&gt;""))</f>
        <v>0</v>
      </c>
      <c r="DY116" s="2" cm="1">
        <f t="array" ref="DY116">SUMPRODUCT(--(Data!$B$151:$AGQ$151&lt;&gt;"")*(Data!B131:AGQ131&lt;&gt;""))</f>
        <v>0</v>
      </c>
      <c r="DZ116" s="2" cm="1">
        <f t="array" ref="DZ116">SUMPRODUCT(--(Data!$B$152:$AGQ$152&lt;&gt;"")*(Data!B131:AGQ131&lt;&gt;""))</f>
        <v>0</v>
      </c>
      <c r="EA116" s="2" cm="1">
        <f t="array" ref="EA116">SUMPRODUCT(--(Data!$B$153:$AGQ$153&lt;&gt;"")*(Data!B131:AGQ131&lt;&gt;""))</f>
        <v>0</v>
      </c>
      <c r="EB116" s="2" cm="1">
        <f t="array" ref="EB116">SUMPRODUCT(--(Data!$B$154:$AGQ$154&lt;&gt;"")*(Data!B131:AGQ131&lt;&gt;""))</f>
        <v>0</v>
      </c>
      <c r="EC116" s="2" cm="1">
        <f t="array" ref="EC116">SUMPRODUCT(--(Data!$B$155:$AGQ$155&lt;&gt;"")*(Data!B131:AGQ131&lt;&gt;""))</f>
        <v>9</v>
      </c>
      <c r="ED116" s="2" cm="1">
        <f t="array" ref="ED116">SUMPRODUCT(--(Data!$B$156:$AGQ$156&lt;&gt;"")*(Data!B131:AGQ131&lt;&gt;""))</f>
        <v>5</v>
      </c>
      <c r="EE116" s="2" cm="1">
        <f t="array" ref="EE116">SUMPRODUCT(--(Data!$B$157:$AGQ$157&lt;&gt;"")*(Data!B131:AGQ131&lt;&gt;""))</f>
        <v>5</v>
      </c>
      <c r="EF116" s="2" cm="1">
        <f t="array" ref="EF116">SUMPRODUCT(--(Data!$B$158:$AGQ$158&lt;&gt;"")*(Data!B131:AGQ131&lt;&gt;""))</f>
        <v>0</v>
      </c>
      <c r="EG116" s="2" cm="1">
        <f t="array" ref="EG116">SUMPRODUCT(--(Data!$B$159:$AGQ$159&lt;&gt;"")*(Data!B131:AGQ131&lt;&gt;""))</f>
        <v>0</v>
      </c>
      <c r="EH116" s="2" cm="1">
        <f t="array" ref="EH116">SUMPRODUCT(--(Data!$B$160:$AGQ$160&lt;&gt;"")*(Data!B131:AGQ131&lt;&gt;""))</f>
        <v>0</v>
      </c>
      <c r="EI116" s="2" cm="1">
        <f t="array" ref="EI116">SUMPRODUCT(--(Data!$B$161:$AGQ$161&lt;&gt;"")*(Data!B131:AGQ131&lt;&gt;""))</f>
        <v>0</v>
      </c>
      <c r="EJ116" s="2" cm="1">
        <f t="array" ref="EJ116">SUMPRODUCT(--(Data!$B$162:$AGQ$162&lt;&gt;"")*(Data!B131:AGQ131&lt;&gt;""))</f>
        <v>0</v>
      </c>
      <c r="EK116" s="2" cm="1">
        <f t="array" ref="EK116">SUMPRODUCT(--(Data!$B$163:$AGQ$163&lt;&gt;"")*(Data!B131:AGQ131&lt;&gt;""))</f>
        <v>0</v>
      </c>
      <c r="EL116" s="2" cm="1">
        <f t="array" ref="EL116">SUMPRODUCT(--(Data!$B$164:$AGQ$164&lt;&gt;"")*(Data!B131:AGQ131&lt;&gt;""))</f>
        <v>0</v>
      </c>
      <c r="EM116" s="2" cm="1">
        <f t="array" ref="EM116">SUMPRODUCT(--(Data!$B$165:$AGQ$165&lt;&gt;"")*(Data!B131:AGQ131&lt;&gt;""))</f>
        <v>0</v>
      </c>
      <c r="EN116" s="2" cm="1">
        <f t="array" ref="EN116">SUMPRODUCT(--(Data!$B$166:$AGQ$166&lt;&gt;"")*(Data!B131:AGQ131&lt;&gt;""))</f>
        <v>0</v>
      </c>
      <c r="EU116" s="2" t="str">
        <f t="shared" si="6"/>
        <v>LINS</v>
      </c>
      <c r="EV116" s="2">
        <f t="shared" si="7"/>
        <v>15</v>
      </c>
    </row>
    <row r="117" spans="1:152" x14ac:dyDescent="0.25">
      <c r="A117" s="1" t="str">
        <f>Data!A132</f>
        <v>FAST-LIVO</v>
      </c>
      <c r="B117" s="12" t="s">
        <v>697</v>
      </c>
      <c r="C117" s="2" cm="1">
        <f t="array" ref="C117">SUMPRODUCT(--(Data!$B$25:$AGQ$25&lt;&gt;"")*(Data!B132:AGQ132&lt;&gt;""))</f>
        <v>0</v>
      </c>
      <c r="D117" s="2" cm="1">
        <f t="array" ref="D117">SUMPRODUCT(--(Data!$B$26:$AGQ$26&lt;&gt;"")*(Data!B132:AGQ132&lt;&gt;""))</f>
        <v>0</v>
      </c>
      <c r="E117" s="2" cm="1">
        <f t="array" ref="E117">SUMPRODUCT(--(Data!$B$27:$AGQ$27&lt;&gt;"")*(Data!B132:AGQ132&lt;&gt;""))</f>
        <v>0</v>
      </c>
      <c r="F117" s="2" cm="1">
        <f t="array" ref="F117">SUMPRODUCT(--(Data!$B$28:$AGQ$28&lt;&gt;"")*(Data!B132:AGQ132&lt;&gt;""))</f>
        <v>0</v>
      </c>
      <c r="G117" s="2" cm="1">
        <f t="array" ref="G117">SUMPRODUCT(--(Data!$B$29:$AGQ$29&lt;&gt;"")*(Data!B132:AGQ132&lt;&gt;""))</f>
        <v>0</v>
      </c>
      <c r="H117" s="2" cm="1">
        <f t="array" ref="H117">SUMPRODUCT(--(Data!$B$30:$AGQ$30&lt;&gt;"")*(Data!B132:AGQ132&lt;&gt;""))</f>
        <v>0</v>
      </c>
      <c r="I117" s="2" cm="1">
        <f t="array" ref="I117">SUMPRODUCT(--(Data!$B$31:$AGQ$31&lt;&gt;"")*(Data!B132:AGQ132&lt;&gt;""))</f>
        <v>0</v>
      </c>
      <c r="J117" s="2" cm="1">
        <f t="array" ref="J117">SUMPRODUCT(--(Data!$B$32:$AGQ$32&lt;&gt;"")*(Data!B132:AGQ132&lt;&gt;""))</f>
        <v>0</v>
      </c>
      <c r="K117" s="2" cm="1">
        <f t="array" ref="K117">SUMPRODUCT(--(Data!$B$33:$AGQ$33&lt;&gt;"")*(Data!B132:AGQ132&lt;&gt;""))</f>
        <v>0</v>
      </c>
      <c r="L117" s="2" cm="1">
        <f t="array" ref="L117">SUMPRODUCT(--(Data!$B$34:$AGQ$34&lt;&gt;"")*(Data!B132:AGQ132&lt;&gt;""))</f>
        <v>0</v>
      </c>
      <c r="M117" s="2" cm="1">
        <f t="array" ref="M117">SUMPRODUCT(--(Data!$B$35:$AGQ$35&lt;&gt;"")*(Data!B132:AGQ132&lt;&gt;""))</f>
        <v>0</v>
      </c>
      <c r="N117" s="2" cm="1">
        <f t="array" ref="N117">SUMPRODUCT(--(Data!$B$36:$AGQ$36&lt;&gt;"")*(Data!B132:AGQ132&lt;&gt;""))</f>
        <v>0</v>
      </c>
      <c r="O117" s="2" cm="1">
        <f t="array" ref="O117">SUMPRODUCT(--(Data!$B$37:$AGQ$37&lt;&gt;"")*(Data!B132:AGQ132&lt;&gt;""))</f>
        <v>9</v>
      </c>
      <c r="P117" s="2" cm="1">
        <f t="array" ref="P117">SUMPRODUCT(--(Data!$B$38:$AGQ$38&lt;&gt;"")*(Data!B132:AGQ132&lt;&gt;""))</f>
        <v>0</v>
      </c>
      <c r="Q117" s="2" cm="1">
        <f t="array" ref="Q117">SUMPRODUCT(--(Data!$B$39:$AGQ$39&lt;&gt;"")*(Data!B132:AGQ132&lt;&gt;""))</f>
        <v>0</v>
      </c>
      <c r="R117" s="2" cm="1">
        <f t="array" ref="R117">SUMPRODUCT(--(Data!$B$40:$AGQ$40&lt;&gt;"")*(Data!B132:AGQ132&lt;&gt;""))</f>
        <v>0</v>
      </c>
      <c r="S117" s="2" cm="1">
        <f t="array" ref="S117">SUMPRODUCT(--(Data!$B$41:$AGQ$41&lt;&gt;"")*(Data!B132:AGQ132&lt;&gt;""))</f>
        <v>0</v>
      </c>
      <c r="T117" s="2" cm="1">
        <f t="array" ref="T117">SUMPRODUCT(--(Data!$B$42:$AGQ$42&lt;&gt;"")*(Data!B132:AGQ132&lt;&gt;""))</f>
        <v>18</v>
      </c>
      <c r="U117" s="2" cm="1">
        <f t="array" ref="U117">SUMPRODUCT(--(Data!$B$43:$AGQ$43&lt;&gt;"")*(Data!B132:AGQ132&lt;&gt;""))</f>
        <v>9</v>
      </c>
      <c r="V117" s="2" cm="1">
        <f t="array" ref="V117">SUMPRODUCT(--(Data!$B$44:$AGQ$44&lt;&gt;"")*(Data!B132:AGQ132&lt;&gt;""))</f>
        <v>0</v>
      </c>
      <c r="W117" s="2" cm="1">
        <f t="array" ref="W117">SUMPRODUCT(--(Data!$B$45:$AGQ$45&lt;&gt;"")*(Data!B132:AGQ132&lt;&gt;""))</f>
        <v>9</v>
      </c>
      <c r="X117" s="2" cm="1">
        <f t="array" ref="X117">SUMPRODUCT(--(Data!$B$46:$AGQ$46&lt;&gt;"")*(Data!B132:AGQ132&lt;&gt;""))</f>
        <v>0</v>
      </c>
      <c r="Y117" s="2" cm="1">
        <f t="array" ref="Y117">SUMPRODUCT(--(Data!$B$47:$AGQ$47&lt;&gt;"")*(Data!B132:AGQ132&lt;&gt;""))</f>
        <v>9</v>
      </c>
      <c r="Z117" s="2" cm="1">
        <f t="array" ref="Z117">SUMPRODUCT(--(Data!$B$48:$AGQ$48&lt;&gt;"")*(Data!B132:AGQ132&lt;&gt;""))</f>
        <v>9</v>
      </c>
      <c r="AA117" s="2" cm="1">
        <f t="array" ref="AA117">SUMPRODUCT(--(Data!$B$49:$AGQ$49&lt;&gt;"")*(Data!B132:AGQ132&lt;&gt;""))</f>
        <v>0</v>
      </c>
      <c r="AB117" s="2" cm="1">
        <f t="array" ref="AB117">SUMPRODUCT(--(Data!$B$50:$AGQ$50&lt;&gt;"")*(Data!B132:AGQ132&lt;&gt;""))</f>
        <v>0</v>
      </c>
      <c r="AC117" s="2" cm="1">
        <f t="array" ref="AC117">SUMPRODUCT(--(Data!$B$51:$AGQ$51&lt;&gt;"")*(Data!B132:AGQ132&lt;&gt;""))</f>
        <v>0</v>
      </c>
      <c r="AD117" s="2" cm="1">
        <f t="array" ref="AD117">SUMPRODUCT(--(Data!$B$52:$AGQ$52&lt;&gt;"")*(Data!B132:AGQ132&lt;&gt;""))</f>
        <v>0</v>
      </c>
      <c r="AE117" s="2" cm="1">
        <f t="array" ref="AE117">SUMPRODUCT(--(Data!$B$53:$AGQ$53&lt;&gt;"")*(Data!B132:AGQ132&lt;&gt;""))</f>
        <v>0</v>
      </c>
      <c r="AF117" s="2" cm="1">
        <f t="array" ref="AF117">SUMPRODUCT(--(Data!$B$54:$AGQ$54&lt;&gt;"")*(Data!B132:AGQ132&lt;&gt;""))</f>
        <v>0</v>
      </c>
      <c r="AG117" s="2" cm="1">
        <f t="array" ref="AG117">SUMPRODUCT(--(Data!$B$55:$AGQ$55&lt;&gt;"")*(Data!B132:AGQ132&lt;&gt;""))</f>
        <v>0</v>
      </c>
      <c r="AH117" s="2" cm="1">
        <f t="array" ref="AH117">SUMPRODUCT(--(Data!$B$56:$AGQ$56&lt;&gt;"")*(Data!B132:AGQ132&lt;&gt;""))</f>
        <v>0</v>
      </c>
      <c r="AI117" s="2" cm="1">
        <f t="array" ref="AI117">SUMPRODUCT(--(Data!$B$57:$AGQ$57&lt;&gt;"")*(Data!B132:AGQ132&lt;&gt;""))</f>
        <v>0</v>
      </c>
      <c r="AJ117" s="2" cm="1">
        <f t="array" ref="AJ117">SUMPRODUCT(--(Data!$B$58:$AGQ$58&lt;&gt;"")*(Data!B132:AGQ132&lt;&gt;""))</f>
        <v>0</v>
      </c>
      <c r="AK117" s="2" cm="1">
        <f t="array" ref="AK117">SUMPRODUCT(--(Data!$B$59:$AGQ$59&lt;&gt;"")*(Data!B132:AGQ132&lt;&gt;""))</f>
        <v>0</v>
      </c>
      <c r="AL117" s="2" cm="1">
        <f t="array" ref="AL117">SUMPRODUCT(--(Data!$B$60:$AGQ$60&lt;&gt;"")*(Data!B132:AGQ132&lt;&gt;""))</f>
        <v>0</v>
      </c>
      <c r="AM117" s="2" cm="1">
        <f t="array" ref="AM117">SUMPRODUCT(--(Data!$B$61:$AGQ$61&lt;&gt;"")*(Data!B132:AGQ132&lt;&gt;""))</f>
        <v>0</v>
      </c>
      <c r="AN117" s="2" cm="1">
        <f t="array" ref="AN117">SUMPRODUCT(--(Data!$B$62:$AGQ$62&lt;&gt;"")*(Data!B132:AGQ132&lt;&gt;""))</f>
        <v>0</v>
      </c>
      <c r="AO117" s="2" cm="1">
        <f t="array" ref="AO117">SUMPRODUCT(--(Data!$B$63:$AGQ$63&lt;&gt;"")*(Data!B132:AGQ132&lt;&gt;""))</f>
        <v>0</v>
      </c>
      <c r="AP117" s="2" cm="1">
        <f t="array" ref="AP117">SUMPRODUCT(--(Data!$B$64:$AGQ$64&lt;&gt;"")*(Data!B132:AGQ132&lt;&gt;""))</f>
        <v>0</v>
      </c>
      <c r="AQ117" s="2" cm="1">
        <f t="array" ref="AQ117">SUMPRODUCT(--(Data!$B$65:$AGQ$65&lt;&gt;"")*(Data!B132:AGQ132&lt;&gt;""))</f>
        <v>0</v>
      </c>
      <c r="AR117" s="2" cm="1">
        <f t="array" ref="AR117">SUMPRODUCT(--(Data!$B$66:$AGQ$66&lt;&gt;"")*(Data!B132:AGQ132&lt;&gt;""))</f>
        <v>0</v>
      </c>
      <c r="AS117" s="2" cm="1">
        <f t="array" ref="AS117">SUMPRODUCT(--(Data!$B$67:$AGQ$67&lt;&gt;"")*(Data!B132:AGQ132&lt;&gt;""))</f>
        <v>0</v>
      </c>
      <c r="AT117" s="2" cm="1">
        <f t="array" ref="AT117">SUMPRODUCT(--(Data!$B$68:$AGQ$68&lt;&gt;"")*(Data!B132:AGQ132&lt;&gt;""))</f>
        <v>0</v>
      </c>
      <c r="AU117" s="2" cm="1">
        <f t="array" ref="AU117">SUMPRODUCT(--(Data!$B$69:$AGQ$69&lt;&gt;"")*(Data!B132:AGQ132&lt;&gt;""))</f>
        <v>0</v>
      </c>
      <c r="AV117" s="2" cm="1">
        <f t="array" ref="AV117">SUMPRODUCT(--(Data!$B$70:$AGQ$70&lt;&gt;"")*(Data!B132:AGQ132&lt;&gt;""))</f>
        <v>0</v>
      </c>
      <c r="AW117" s="2" cm="1">
        <f t="array" ref="AW117">SUMPRODUCT(--(Data!$B$71:$AGQ$71&lt;&gt;"")*(Data!B132:AGQ132&lt;&gt;""))</f>
        <v>0</v>
      </c>
      <c r="AX117" s="2" cm="1">
        <f t="array" ref="AX117">SUMPRODUCT(--(Data!$B$72:$AGQ$72&lt;&gt;"")*(Data!B132:AGQ132&lt;&gt;""))</f>
        <v>9</v>
      </c>
      <c r="AY117" s="2" cm="1">
        <f t="array" ref="AY117">SUMPRODUCT(--(Data!$B$73:$AGQ$73&lt;&gt;"")*(Data!B132:AGQ132&lt;&gt;""))</f>
        <v>0</v>
      </c>
      <c r="AZ117" s="2" cm="1">
        <f t="array" ref="AZ117">SUMPRODUCT(--(Data!$B$74:$AGQ$74&lt;&gt;"")*(Data!B132:AGQ132&lt;&gt;""))</f>
        <v>0</v>
      </c>
      <c r="BA117" s="2" cm="1">
        <f t="array" ref="BA117">SUMPRODUCT(--(Data!$B$75:$AGQ$75&lt;&gt;"")*(Data!B132:AGQ132&lt;&gt;""))</f>
        <v>0</v>
      </c>
      <c r="BB117" s="2" cm="1">
        <f t="array" ref="BB117">SUMPRODUCT(--(Data!$B$76:$AGQ$76&lt;&gt;"")*(Data!B132:AGQ132&lt;&gt;""))</f>
        <v>0</v>
      </c>
      <c r="BC117" s="2" cm="1">
        <f t="array" ref="BC117">SUMPRODUCT(--(Data!$B$77:$AGQ$77&lt;&gt;"")*(Data!B132:AGQ132&lt;&gt;""))</f>
        <v>0</v>
      </c>
      <c r="BD117" s="2" cm="1">
        <f t="array" ref="BD117">SUMPRODUCT(--(Data!$B$78:$AGQ$78&lt;&gt;"")*(Data!B132:AGQ132&lt;&gt;""))</f>
        <v>0</v>
      </c>
      <c r="BE117" s="2" cm="1">
        <f t="array" ref="BE117">SUMPRODUCT(--(Data!$B$79:$AGQ$79&lt;&gt;"")*(Data!B132:AGQ132&lt;&gt;""))</f>
        <v>0</v>
      </c>
      <c r="BF117" s="2" cm="1">
        <f t="array" ref="BF117">SUMPRODUCT(--(Data!$B$80:$AGQ$80&lt;&gt;"")*(Data!B132:AGQ132&lt;&gt;""))</f>
        <v>0</v>
      </c>
      <c r="BG117" s="2" cm="1">
        <f t="array" ref="BG117">SUMPRODUCT(--(Data!$B$81:$AGQ$81&lt;&gt;"")*(Data!B132:AGQ132&lt;&gt;""))</f>
        <v>0</v>
      </c>
      <c r="BH117" s="2" cm="1">
        <f t="array" ref="BH117">SUMPRODUCT(--(Data!$B$82:$AGQ$82&lt;&gt;"")*(Data!B132:AGQ132&lt;&gt;""))</f>
        <v>0</v>
      </c>
      <c r="BI117" s="2" cm="1">
        <f t="array" ref="BI117">SUMPRODUCT(--(Data!$B$83:$AGQ$83&lt;&gt;"")*(Data!B132:AGQ132&lt;&gt;""))</f>
        <v>0</v>
      </c>
      <c r="BJ117" s="2" cm="1">
        <f t="array" ref="BJ117">SUMPRODUCT(--(Data!$B$84:$AGQ$84&lt;&gt;"")*(Data!B132:AGQ132&lt;&gt;""))</f>
        <v>0</v>
      </c>
      <c r="BK117" s="2" cm="1">
        <f t="array" ref="BK117">SUMPRODUCT(--(Data!$B$85:$AGQ$85&lt;&gt;"")*(Data!B132:AGQ132&lt;&gt;""))</f>
        <v>0</v>
      </c>
      <c r="BL117" s="2" cm="1">
        <f t="array" ref="BL117">SUMPRODUCT(--(Data!$B$86:$AGQ$86&lt;&gt;"")*(Data!B132:AGQ132&lt;&gt;""))</f>
        <v>0</v>
      </c>
      <c r="BM117" s="2" cm="1">
        <f t="array" ref="BM117">SUMPRODUCT(--(Data!$B$87:$AGQ$87&lt;&gt;"")*(Data!B132:AGQ132&lt;&gt;""))</f>
        <v>0</v>
      </c>
      <c r="BN117" s="2" cm="1">
        <f t="array" ref="BN117">SUMPRODUCT(--(Data!$B$88:$AGQ$88&lt;&gt;"")*(Data!B132:AGQ132&lt;&gt;""))</f>
        <v>0</v>
      </c>
      <c r="BO117" s="2" cm="1">
        <f t="array" ref="BO117">SUMPRODUCT(--(Data!$B$89:$AGQ$89&lt;&gt;"")*(Data!B132:AGQ132&lt;&gt;""))</f>
        <v>0</v>
      </c>
      <c r="BP117" s="2" cm="1">
        <f t="array" ref="BP117">SUMPRODUCT(--(Data!$B$90:$AGQ$90&lt;&gt;"")*(Data!B132:AGQ132&lt;&gt;""))</f>
        <v>0</v>
      </c>
      <c r="BQ117" s="2" cm="1">
        <f t="array" ref="BQ117">SUMPRODUCT(--(Data!$B$91:$AGQ$91&lt;&gt;"")*(Data!B132:AGQ132&lt;&gt;""))</f>
        <v>0</v>
      </c>
      <c r="BR117" s="2" cm="1">
        <f t="array" ref="BR117">SUMPRODUCT(--(Data!$B$92:$AGQ$92&lt;&gt;"")*(Data!B132:AGQ132&lt;&gt;""))</f>
        <v>0</v>
      </c>
      <c r="BS117" s="2" cm="1">
        <f t="array" ref="BS117">SUMPRODUCT(--(Data!$B$93:$AGQ$93&lt;&gt;"")*(Data!B132:AGQ132&lt;&gt;""))</f>
        <v>0</v>
      </c>
      <c r="BT117" s="2" cm="1">
        <f t="array" ref="BT117">SUMPRODUCT(--(Data!$B$94:$AGQ$94&lt;&gt;"")*(Data!B132:AGQ132&lt;&gt;""))</f>
        <v>0</v>
      </c>
      <c r="BU117" s="2" cm="1">
        <f t="array" ref="BU117">SUMPRODUCT(--(Data!$B$95:$AGQ$95&lt;&gt;"")*(Data!B132:AGQ132&lt;&gt;""))</f>
        <v>0</v>
      </c>
      <c r="BV117" s="2" cm="1">
        <f t="array" ref="BV117">SUMPRODUCT(--(Data!$B$96:$AGQ$96&lt;&gt;"")*(Data!B132:AGQ132&lt;&gt;""))</f>
        <v>0</v>
      </c>
      <c r="BW117" s="2" cm="1">
        <f t="array" ref="BW117">SUMPRODUCT(--(Data!$B$97:$AGQ$97&lt;&gt;"")*(Data!B132:AGQ132&lt;&gt;""))</f>
        <v>0</v>
      </c>
      <c r="BX117" s="2" cm="1">
        <f t="array" ref="BX117">SUMPRODUCT(--(Data!$B$98:$AGQ$98&lt;&gt;"")*(Data!B132:AGQ132&lt;&gt;""))</f>
        <v>0</v>
      </c>
      <c r="BY117" s="2" cm="1">
        <f t="array" ref="BY117">SUMPRODUCT(--(Data!$B$99:$AGQ$99&lt;&gt;"")*(Data!B132:AGQ132&lt;&gt;""))</f>
        <v>0</v>
      </c>
      <c r="BZ117" s="2" cm="1">
        <f t="array" ref="BZ117">SUMPRODUCT(--(Data!$B$100:$AGQ$100&lt;&gt;"")*(Data!B132:AGQ132&lt;&gt;""))</f>
        <v>0</v>
      </c>
      <c r="CA117" s="2" cm="1">
        <f t="array" ref="CA117">SUMPRODUCT(--(Data!$B$101:$AGQ$101&lt;&gt;"")*(Data!B132:AGQ132&lt;&gt;""))</f>
        <v>0</v>
      </c>
      <c r="CB117" s="2" cm="1">
        <f t="array" ref="CB117">SUMPRODUCT(--(Data!$B$102:$AGQ$102&lt;&gt;"")*(Data!B132:AGQ132&lt;&gt;""))</f>
        <v>0</v>
      </c>
      <c r="CC117" s="2" cm="1">
        <f t="array" ref="CC117">SUMPRODUCT(--(Data!$B$103:$AGQ$103&lt;&gt;"")*(Data!B132:AGQ132&lt;&gt;""))</f>
        <v>0</v>
      </c>
      <c r="CD117" s="2" cm="1">
        <f t="array" ref="CD117">SUMPRODUCT(--(Data!$B$104:$AGQ$104&lt;&gt;"")*(Data!B132:AGQ132&lt;&gt;""))</f>
        <v>0</v>
      </c>
      <c r="CE117" s="2" cm="1">
        <f t="array" ref="CE117">SUMPRODUCT(--(Data!$B$105:$AGQ$105&lt;&gt;"")*(Data!B132:AGQ132&lt;&gt;""))</f>
        <v>0</v>
      </c>
      <c r="CF117" s="2" cm="1">
        <f t="array" ref="CF117">SUMPRODUCT(--(Data!$B$106:$AGQ$106&lt;&gt;"")*(Data!B132:AGQ132&lt;&gt;""))</f>
        <v>0</v>
      </c>
      <c r="CG117" s="2" cm="1">
        <f t="array" ref="CG117">SUMPRODUCT(--(Data!$B$107:$AGQ$107&lt;&gt;"")*(Data!B132:AGQ132&lt;&gt;""))</f>
        <v>0</v>
      </c>
      <c r="CH117" s="2" cm="1">
        <f t="array" ref="CH117">SUMPRODUCT(--(Data!$B$108:$AGQ$108&lt;&gt;"")*(Data!B132:AGQ132&lt;&gt;""))</f>
        <v>0</v>
      </c>
      <c r="CI117" s="2" cm="1">
        <f t="array" ref="CI117">SUMPRODUCT(--(Data!$B$109:$AGQ$109&lt;&gt;"")*(Data!B132:AGQ132&lt;&gt;""))</f>
        <v>0</v>
      </c>
      <c r="CJ117" s="2" cm="1">
        <f t="array" ref="CJ117">SUMPRODUCT(--(Data!$B$110:$AGQ$110&lt;&gt;"")*(Data!B132:AGQ132&lt;&gt;""))</f>
        <v>0</v>
      </c>
      <c r="CK117" s="2" cm="1">
        <f t="array" ref="CK117">SUMPRODUCT(--(Data!$B$111:$AGQ$111&lt;&gt;"")*(Data!B132:AGQ132&lt;&gt;""))</f>
        <v>9</v>
      </c>
      <c r="CL117" s="2" cm="1">
        <f t="array" ref="CL117">SUMPRODUCT(--(Data!$B$112:$AGQ$112&lt;&gt;"")*(Data!B132:AGQ132&lt;&gt;""))</f>
        <v>0</v>
      </c>
      <c r="CM117" s="2" cm="1">
        <f t="array" ref="CM117">SUMPRODUCT(--(Data!$B$113:$AGQ$113&lt;&gt;"")*(Data!B132:AGQ132&lt;&gt;""))</f>
        <v>0</v>
      </c>
      <c r="CN117" s="2" cm="1">
        <f t="array" ref="CN117">SUMPRODUCT(--(Data!$B$114:$AGQ$114&lt;&gt;"")*(Data!B132:AGQ132&lt;&gt;""))</f>
        <v>0</v>
      </c>
      <c r="CO117" s="2" cm="1">
        <f t="array" ref="CO117">SUMPRODUCT(--(Data!$B$115:$AGQ$115&lt;&gt;"")*(Data!B132:AGQ132&lt;&gt;""))</f>
        <v>0</v>
      </c>
      <c r="CP117" s="2" cm="1">
        <f t="array" ref="CP117">SUMPRODUCT(--(Data!$B$116:$AGQ$116&lt;&gt;"")*(Data!B132:AGQ132&lt;&gt;""))</f>
        <v>0</v>
      </c>
      <c r="CQ117" s="2" cm="1">
        <f t="array" ref="CQ117">SUMPRODUCT(--(Data!$B$117:$AGQ$117&lt;&gt;"")*(Data!B132:AGQ132&lt;&gt;""))</f>
        <v>0</v>
      </c>
      <c r="CR117" s="2" cm="1">
        <f t="array" ref="CR117">SUMPRODUCT(--(Data!$B$118:$AGQ$118&lt;&gt;"")*(Data!B132:AGQ132&lt;&gt;""))</f>
        <v>0</v>
      </c>
      <c r="CS117" s="2" cm="1">
        <f t="array" ref="CS117">SUMPRODUCT(--(Data!$B$119:$AGQ$119&lt;&gt;"")*(Data!B132:AGQ132&lt;&gt;""))</f>
        <v>0</v>
      </c>
      <c r="CT117" s="2" cm="1">
        <f t="array" ref="CT117">SUMPRODUCT(--(Data!$B$120:$AGQ$120&lt;&gt;"")*(Data!B132:AGQ132&lt;&gt;""))</f>
        <v>0</v>
      </c>
      <c r="CU117" s="2" cm="1">
        <f t="array" ref="CU117">SUMPRODUCT(--(Data!$B$121:$AGQ$121&lt;&gt;"")*(Data!B132:AGQ132&lt;&gt;""))</f>
        <v>0</v>
      </c>
      <c r="CV117" s="2" cm="1">
        <f t="array" ref="CV117">SUMPRODUCT(--(Data!$B$122:$AGQ$122&lt;&gt;"")*(Data!B132:AGQ132&lt;&gt;""))</f>
        <v>0</v>
      </c>
      <c r="CW117" s="2" cm="1">
        <f t="array" ref="CW117">SUMPRODUCT(--(Data!$B$123:$AGQ$123&lt;&gt;"")*(Data!B132:AGQ132&lt;&gt;""))</f>
        <v>0</v>
      </c>
      <c r="CX117" s="2" cm="1">
        <f t="array" ref="CX117">SUMPRODUCT(--(Data!$B$124:$AGQ$124&lt;&gt;"")*(Data!B132:AGQ132&lt;&gt;""))</f>
        <v>0</v>
      </c>
      <c r="CY117" s="2" cm="1">
        <f t="array" ref="CY117">SUMPRODUCT(--(Data!$B$125:$AGQ$125&lt;&gt;"")*(Data!B132:AGQ132&lt;&gt;""))</f>
        <v>0</v>
      </c>
      <c r="CZ117" s="2" cm="1">
        <f t="array" ref="CZ117">SUMPRODUCT(--(Data!$B$126:$AGQ$126&lt;&gt;"")*(Data!B132:AGQ132&lt;&gt;""))</f>
        <v>0</v>
      </c>
      <c r="DA117" s="2" cm="1">
        <f t="array" ref="DA117">SUMPRODUCT(--(Data!$B$127:$AGQ$127&lt;&gt;"")*(Data!B132:AGQ132&lt;&gt;""))</f>
        <v>0</v>
      </c>
      <c r="DB117" s="2" cm="1">
        <f t="array" ref="DB117">SUMPRODUCT(--(Data!$B$128:$AGQ$128&lt;&gt;"")*(Data!B132:AGQ132&lt;&gt;""))</f>
        <v>0</v>
      </c>
      <c r="DC117" s="2" cm="1">
        <f t="array" ref="DC117">SUMPRODUCT(--(Data!$B$129:$AGQ$129&lt;&gt;"")*(Data!B132:AGQ132&lt;&gt;""))</f>
        <v>0</v>
      </c>
      <c r="DD117" s="2" cm="1">
        <f t="array" ref="DD117">SUMPRODUCT(--(Data!$B$130:$AGQ$130&lt;&gt;"")*(Data!B132:AGQ132&lt;&gt;""))</f>
        <v>0</v>
      </c>
      <c r="DE117" s="2" cm="1">
        <f t="array" ref="DE117">SUMPRODUCT(--(Data!$B$131:$AGQ$131&lt;&gt;"")*(Data!B132:AGQ132&lt;&gt;""))</f>
        <v>9</v>
      </c>
      <c r="DF117" s="208"/>
      <c r="DG117" s="2" cm="1">
        <f t="array" ref="DG117">SUMPRODUCT(--(Data!$B$133:$AGQ$133&lt;&gt;"")*(Data!B132:AGQ132&lt;&gt;""))</f>
        <v>0</v>
      </c>
      <c r="DH117" s="2" cm="1">
        <f t="array" ref="DH117">SUMPRODUCT(--(Data!$B$134:$AGQ$134&lt;&gt;"")*(Data!B132:AGQ132&lt;&gt;""))</f>
        <v>0</v>
      </c>
      <c r="DI117" s="2" cm="1">
        <f t="array" ref="DI117">SUMPRODUCT(--(Data!$B$135:$AGQ$135&lt;&gt;"")*(Data!B132:AGQ132&lt;&gt;""))</f>
        <v>0</v>
      </c>
      <c r="DJ117" s="2" cm="1">
        <f t="array" ref="DJ117">SUMPRODUCT(--(Data!$B$136:$AGQ$136&lt;&gt;"")*(Data!B132:AGQ132&lt;&gt;""))</f>
        <v>0</v>
      </c>
      <c r="DK117" s="2" cm="1">
        <f t="array" ref="DK117">SUMPRODUCT(--(Data!$B$137:$AGQ$137&lt;&gt;"")*(Data!B132:AGQ132&lt;&gt;""))</f>
        <v>0</v>
      </c>
      <c r="DL117" s="2" cm="1">
        <f t="array" ref="DL117">SUMPRODUCT(--(Data!$B$138:$AGQ$138&lt;&gt;"")*(Data!B132:AGQ132&lt;&gt;""))</f>
        <v>0</v>
      </c>
      <c r="DM117" s="2" cm="1">
        <f t="array" ref="DM117">SUMPRODUCT(--(Data!$B$139:$AGQ$139&lt;&gt;"")*(Data!B132:AGQ132&lt;&gt;""))</f>
        <v>0</v>
      </c>
      <c r="DN117" s="2" cm="1">
        <f t="array" ref="DN117">SUMPRODUCT(--(Data!$B$140:$AGQ$140&lt;&gt;"")*(Data!B132:AGQ132&lt;&gt;""))</f>
        <v>0</v>
      </c>
      <c r="DO117" s="2" cm="1">
        <f t="array" ref="DO117">SUMPRODUCT(--(Data!$B$141:$AGQ$141&lt;&gt;"")*(Data!B132:AGQ132&lt;&gt;""))</f>
        <v>0</v>
      </c>
      <c r="DP117" s="2" cm="1">
        <f t="array" ref="DP117">SUMPRODUCT(--(Data!$B$142:$AGQ$142&lt;&gt;"")*(Data!B132:AGQ132&lt;&gt;""))</f>
        <v>0</v>
      </c>
      <c r="DQ117" s="2" cm="1">
        <f t="array" ref="DQ117">SUMPRODUCT(--(Data!$B$143:$AGQ$143&lt;&gt;"")*(Data!B132:AGQ132&lt;&gt;""))</f>
        <v>0</v>
      </c>
      <c r="DR117" s="2" cm="1">
        <f t="array" ref="DR117">SUMPRODUCT(--(Data!$B$144:$AGQ$144&lt;&gt;"")*(Data!B132:AGQ132&lt;&gt;""))</f>
        <v>0</v>
      </c>
      <c r="DS117" s="2" cm="1">
        <f t="array" ref="DS117">SUMPRODUCT(--(Data!$B$145:$AGQ$145&lt;&gt;"")*(Data!B132:AGQ132&lt;&gt;""))</f>
        <v>0</v>
      </c>
      <c r="DT117" s="2" cm="1">
        <f t="array" ref="DT117">SUMPRODUCT(--(Data!$B$146:$AGQ$146&lt;&gt;"")*(Data!B132:AGQ132&lt;&gt;""))</f>
        <v>0</v>
      </c>
      <c r="DU117" s="2" cm="1">
        <f t="array" ref="DU117">SUMPRODUCT(--(Data!$B$147:$AGQ$147&lt;&gt;"")*(Data!B132:AGQ132&lt;&gt;""))</f>
        <v>0</v>
      </c>
      <c r="DV117" s="2" cm="1">
        <f t="array" ref="DV117">SUMPRODUCT(--(Data!$B$148:$AGQ$148&lt;&gt;"")*(Data!B132:AGQ132&lt;&gt;""))</f>
        <v>0</v>
      </c>
      <c r="DW117" s="2" cm="1">
        <f t="array" ref="DW117">SUMPRODUCT(--(Data!$B$149:$AGQ$149&lt;&gt;"")*(Data!B132:AGQ132&lt;&gt;""))</f>
        <v>0</v>
      </c>
      <c r="DX117" s="2" cm="1">
        <f t="array" ref="DX117">SUMPRODUCT(--(Data!$B$150:$AGQ$150&lt;&gt;"")*(Data!B132:AGQ132&lt;&gt;""))</f>
        <v>0</v>
      </c>
      <c r="DY117" s="2" cm="1">
        <f t="array" ref="DY117">SUMPRODUCT(--(Data!$B$151:$AGQ$151&lt;&gt;"")*(Data!B132:AGQ132&lt;&gt;""))</f>
        <v>0</v>
      </c>
      <c r="DZ117" s="2" cm="1">
        <f t="array" ref="DZ117">SUMPRODUCT(--(Data!$B$152:$AGQ$152&lt;&gt;"")*(Data!B132:AGQ132&lt;&gt;""))</f>
        <v>0</v>
      </c>
      <c r="EA117" s="2" cm="1">
        <f t="array" ref="EA117">SUMPRODUCT(--(Data!$B$153:$AGQ$153&lt;&gt;"")*(Data!B132:AGQ132&lt;&gt;""))</f>
        <v>0</v>
      </c>
      <c r="EB117" s="2" cm="1">
        <f t="array" ref="EB117">SUMPRODUCT(--(Data!$B$154:$AGQ$154&lt;&gt;"")*(Data!B132:AGQ132&lt;&gt;""))</f>
        <v>0</v>
      </c>
      <c r="EC117" s="2" cm="1">
        <f t="array" ref="EC117">SUMPRODUCT(--(Data!$B$155:$AGQ$155&lt;&gt;"")*(Data!B132:AGQ132&lt;&gt;""))</f>
        <v>9</v>
      </c>
      <c r="ED117" s="2" cm="1">
        <f t="array" ref="ED117">SUMPRODUCT(--(Data!$B$156:$AGQ$156&lt;&gt;"")*(Data!B132:AGQ132&lt;&gt;""))</f>
        <v>0</v>
      </c>
      <c r="EE117" s="2" cm="1">
        <f t="array" ref="EE117">SUMPRODUCT(--(Data!$B$157:$AGQ$157&lt;&gt;"")*(Data!B132:AGQ132&lt;&gt;""))</f>
        <v>0</v>
      </c>
      <c r="EF117" s="2" cm="1">
        <f t="array" ref="EF117">SUMPRODUCT(--(Data!$B$158:$AGQ$158&lt;&gt;"")*(Data!B132:AGQ132&lt;&gt;""))</f>
        <v>0</v>
      </c>
      <c r="EG117" s="2" cm="1">
        <f t="array" ref="EG117">SUMPRODUCT(--(Data!$B$159:$AGQ$159&lt;&gt;"")*(Data!B132:AGQ132&lt;&gt;""))</f>
        <v>0</v>
      </c>
      <c r="EH117" s="2" cm="1">
        <f t="array" ref="EH117">SUMPRODUCT(--(Data!$B$160:$AGQ$160&lt;&gt;"")*(Data!B132:AGQ132&lt;&gt;""))</f>
        <v>0</v>
      </c>
      <c r="EI117" s="2" cm="1">
        <f t="array" ref="EI117">SUMPRODUCT(--(Data!$B$161:$AGQ$161&lt;&gt;"")*(Data!B132:AGQ132&lt;&gt;""))</f>
        <v>0</v>
      </c>
      <c r="EJ117" s="2" cm="1">
        <f t="array" ref="EJ117">SUMPRODUCT(--(Data!$B$162:$AGQ$162&lt;&gt;"")*(Data!B132:AGQ132&lt;&gt;""))</f>
        <v>0</v>
      </c>
      <c r="EK117" s="2" cm="1">
        <f t="array" ref="EK117">SUMPRODUCT(--(Data!$B$163:$AGQ$163&lt;&gt;"")*(Data!B132:AGQ132&lt;&gt;""))</f>
        <v>0</v>
      </c>
      <c r="EL117" s="2" cm="1">
        <f t="array" ref="EL117">SUMPRODUCT(--(Data!$B$164:$AGQ$164&lt;&gt;"")*(Data!B132:AGQ132&lt;&gt;""))</f>
        <v>0</v>
      </c>
      <c r="EM117" s="2" cm="1">
        <f t="array" ref="EM117">SUMPRODUCT(--(Data!$B$165:$AGQ$165&lt;&gt;"")*(Data!B132:AGQ132&lt;&gt;""))</f>
        <v>0</v>
      </c>
      <c r="EN117" s="2" cm="1">
        <f t="array" ref="EN117">SUMPRODUCT(--(Data!$B$166:$AGQ$166&lt;&gt;"")*(Data!B132:AGQ132&lt;&gt;""))</f>
        <v>0</v>
      </c>
      <c r="EU117" s="2" t="str">
        <f t="shared" si="6"/>
        <v>CLINS</v>
      </c>
      <c r="EV117" s="2">
        <f t="shared" si="7"/>
        <v>9</v>
      </c>
    </row>
    <row r="118" spans="1:152" x14ac:dyDescent="0.25">
      <c r="A118" s="1" t="str">
        <f>Data!A133</f>
        <v>LiTAMIN2</v>
      </c>
      <c r="B118" s="12" t="s">
        <v>740</v>
      </c>
      <c r="C118" s="2" cm="1">
        <f t="array" ref="C118">SUMPRODUCT(--(Data!$B$25:$AGQ$25&lt;&gt;"")*(Data!B133:AGQ133&lt;&gt;""))</f>
        <v>0</v>
      </c>
      <c r="D118" s="2" cm="1">
        <f t="array" ref="D118">SUMPRODUCT(--(Data!$B$26:$AGQ$26&lt;&gt;"")*(Data!B133:AGQ133&lt;&gt;""))</f>
        <v>0</v>
      </c>
      <c r="E118" s="2" cm="1">
        <f t="array" ref="E118">SUMPRODUCT(--(Data!$B$27:$AGQ$27&lt;&gt;"")*(Data!B133:AGQ133&lt;&gt;""))</f>
        <v>0</v>
      </c>
      <c r="F118" s="2" cm="1">
        <f t="array" ref="F118">SUMPRODUCT(--(Data!$B$28:$AGQ$28&lt;&gt;"")*(Data!B133:AGQ133&lt;&gt;""))</f>
        <v>0</v>
      </c>
      <c r="G118" s="2" cm="1">
        <f t="array" ref="G118">SUMPRODUCT(--(Data!$B$29:$AGQ$29&lt;&gt;"")*(Data!B133:AGQ133&lt;&gt;""))</f>
        <v>0</v>
      </c>
      <c r="H118" s="2" cm="1">
        <f t="array" ref="H118">SUMPRODUCT(--(Data!$B$30:$AGQ$30&lt;&gt;"")*(Data!B133:AGQ133&lt;&gt;""))</f>
        <v>0</v>
      </c>
      <c r="I118" s="2" cm="1">
        <f t="array" ref="I118">SUMPRODUCT(--(Data!$B$31:$AGQ$31&lt;&gt;"")*(Data!B133:AGQ133&lt;&gt;""))</f>
        <v>0</v>
      </c>
      <c r="J118" s="2" cm="1">
        <f t="array" ref="J118">SUMPRODUCT(--(Data!$B$32:$AGQ$32&lt;&gt;"")*(Data!B133:AGQ133&lt;&gt;""))</f>
        <v>0</v>
      </c>
      <c r="K118" s="2" cm="1">
        <f t="array" ref="K118">SUMPRODUCT(--(Data!$B$33:$AGQ$33&lt;&gt;"")*(Data!B133:AGQ133&lt;&gt;""))</f>
        <v>0</v>
      </c>
      <c r="L118" s="2" cm="1">
        <f t="array" ref="L118">SUMPRODUCT(--(Data!$B$34:$AGQ$34&lt;&gt;"")*(Data!B133:AGQ133&lt;&gt;""))</f>
        <v>0</v>
      </c>
      <c r="M118" s="2" cm="1">
        <f t="array" ref="M118">SUMPRODUCT(--(Data!$B$35:$AGQ$35&lt;&gt;"")*(Data!B133:AGQ133&lt;&gt;""))</f>
        <v>0</v>
      </c>
      <c r="N118" s="2" cm="1">
        <f t="array" ref="N118">SUMPRODUCT(--(Data!$B$36:$AGQ$36&lt;&gt;"")*(Data!B133:AGQ133&lt;&gt;""))</f>
        <v>0</v>
      </c>
      <c r="O118" s="2" cm="1">
        <f t="array" ref="O118">SUMPRODUCT(--(Data!$B$37:$AGQ$37&lt;&gt;"")*(Data!B133:AGQ133&lt;&gt;""))</f>
        <v>0</v>
      </c>
      <c r="P118" s="2" cm="1">
        <f t="array" ref="P118">SUMPRODUCT(--(Data!$B$38:$AGQ$38&lt;&gt;"")*(Data!B133:AGQ133&lt;&gt;""))</f>
        <v>0</v>
      </c>
      <c r="Q118" s="2" cm="1">
        <f t="array" ref="Q118">SUMPRODUCT(--(Data!$B$39:$AGQ$39&lt;&gt;"")*(Data!B133:AGQ133&lt;&gt;""))</f>
        <v>0</v>
      </c>
      <c r="R118" s="2" cm="1">
        <f t="array" ref="R118">SUMPRODUCT(--(Data!$B$40:$AGQ$40&lt;&gt;"")*(Data!B133:AGQ133&lt;&gt;""))</f>
        <v>0</v>
      </c>
      <c r="S118" s="2" cm="1">
        <f t="array" ref="S118">SUMPRODUCT(--(Data!$B$41:$AGQ$41&lt;&gt;"")*(Data!B133:AGQ133&lt;&gt;""))</f>
        <v>0</v>
      </c>
      <c r="T118" s="2" cm="1">
        <f t="array" ref="T118">SUMPRODUCT(--(Data!$B$42:$AGQ$42&lt;&gt;"")*(Data!B133:AGQ133&lt;&gt;""))</f>
        <v>22</v>
      </c>
      <c r="U118" s="2" cm="1">
        <f t="array" ref="U118">SUMPRODUCT(--(Data!$B$43:$AGQ$43&lt;&gt;"")*(Data!B133:AGQ133&lt;&gt;""))</f>
        <v>0</v>
      </c>
      <c r="V118" s="2" cm="1">
        <f t="array" ref="V118">SUMPRODUCT(--(Data!$B$44:$AGQ$44&lt;&gt;"")*(Data!B133:AGQ133&lt;&gt;""))</f>
        <v>0</v>
      </c>
      <c r="W118" s="2" cm="1">
        <f t="array" ref="W118">SUMPRODUCT(--(Data!$B$45:$AGQ$45&lt;&gt;"")*(Data!B133:AGQ133&lt;&gt;""))</f>
        <v>0</v>
      </c>
      <c r="X118" s="2" cm="1">
        <f t="array" ref="X118">SUMPRODUCT(--(Data!$B$46:$AGQ$46&lt;&gt;"")*(Data!B133:AGQ133&lt;&gt;""))</f>
        <v>0</v>
      </c>
      <c r="Y118" s="2" cm="1">
        <f t="array" ref="Y118">SUMPRODUCT(--(Data!$B$47:$AGQ$47&lt;&gt;"")*(Data!B133:AGQ133&lt;&gt;""))</f>
        <v>22</v>
      </c>
      <c r="Z118" s="2" cm="1">
        <f t="array" ref="Z118">SUMPRODUCT(--(Data!$B$48:$AGQ$48&lt;&gt;"")*(Data!B133:AGQ133&lt;&gt;""))</f>
        <v>0</v>
      </c>
      <c r="AA118" s="2" cm="1">
        <f t="array" ref="AA118">SUMPRODUCT(--(Data!$B$49:$AGQ$49&lt;&gt;"")*(Data!B133:AGQ133&lt;&gt;""))</f>
        <v>0</v>
      </c>
      <c r="AB118" s="2" cm="1">
        <f t="array" ref="AB118">SUMPRODUCT(--(Data!$B$50:$AGQ$50&lt;&gt;"")*(Data!B133:AGQ133&lt;&gt;""))</f>
        <v>0</v>
      </c>
      <c r="AC118" s="2" cm="1">
        <f t="array" ref="AC118">SUMPRODUCT(--(Data!$B$51:$AGQ$51&lt;&gt;"")*(Data!B133:AGQ133&lt;&gt;""))</f>
        <v>0</v>
      </c>
      <c r="AD118" s="2" cm="1">
        <f t="array" ref="AD118">SUMPRODUCT(--(Data!$B$52:$AGQ$52&lt;&gt;"")*(Data!B133:AGQ133&lt;&gt;""))</f>
        <v>0</v>
      </c>
      <c r="AE118" s="2" cm="1">
        <f t="array" ref="AE118">SUMPRODUCT(--(Data!$B$53:$AGQ$53&lt;&gt;"")*(Data!B133:AGQ133&lt;&gt;""))</f>
        <v>0</v>
      </c>
      <c r="AF118" s="2" cm="1">
        <f t="array" ref="AF118">SUMPRODUCT(--(Data!$B$54:$AGQ$54&lt;&gt;"")*(Data!B133:AGQ133&lt;&gt;""))</f>
        <v>0</v>
      </c>
      <c r="AG118" s="2" cm="1">
        <f t="array" ref="AG118">SUMPRODUCT(--(Data!$B$55:$AGQ$55&lt;&gt;"")*(Data!B133:AGQ133&lt;&gt;""))</f>
        <v>0</v>
      </c>
      <c r="AH118" s="2" cm="1">
        <f t="array" ref="AH118">SUMPRODUCT(--(Data!$B$56:$AGQ$56&lt;&gt;"")*(Data!B133:AGQ133&lt;&gt;""))</f>
        <v>0</v>
      </c>
      <c r="AI118" s="2" cm="1">
        <f t="array" ref="AI118">SUMPRODUCT(--(Data!$B$57:$AGQ$57&lt;&gt;"")*(Data!B133:AGQ133&lt;&gt;""))</f>
        <v>22</v>
      </c>
      <c r="AJ118" s="2" cm="1">
        <f t="array" ref="AJ118">SUMPRODUCT(--(Data!$B$58:$AGQ$58&lt;&gt;"")*(Data!B133:AGQ133&lt;&gt;""))</f>
        <v>0</v>
      </c>
      <c r="AK118" s="2" cm="1">
        <f t="array" ref="AK118">SUMPRODUCT(--(Data!$B$59:$AGQ$59&lt;&gt;"")*(Data!B133:AGQ133&lt;&gt;""))</f>
        <v>0</v>
      </c>
      <c r="AL118" s="2" cm="1">
        <f t="array" ref="AL118">SUMPRODUCT(--(Data!$B$60:$AGQ$60&lt;&gt;"")*(Data!B133:AGQ133&lt;&gt;""))</f>
        <v>0</v>
      </c>
      <c r="AM118" s="2" cm="1">
        <f t="array" ref="AM118">SUMPRODUCT(--(Data!$B$61:$AGQ$61&lt;&gt;"")*(Data!B133:AGQ133&lt;&gt;""))</f>
        <v>0</v>
      </c>
      <c r="AN118" s="2" cm="1">
        <f t="array" ref="AN118">SUMPRODUCT(--(Data!$B$62:$AGQ$62&lt;&gt;"")*(Data!B133:AGQ133&lt;&gt;""))</f>
        <v>0</v>
      </c>
      <c r="AO118" s="2" cm="1">
        <f t="array" ref="AO118">SUMPRODUCT(--(Data!$B$63:$AGQ$63&lt;&gt;"")*(Data!B133:AGQ133&lt;&gt;""))</f>
        <v>0</v>
      </c>
      <c r="AP118" s="2" cm="1">
        <f t="array" ref="AP118">SUMPRODUCT(--(Data!$B$64:$AGQ$64&lt;&gt;"")*(Data!B133:AGQ133&lt;&gt;""))</f>
        <v>0</v>
      </c>
      <c r="AQ118" s="2" cm="1">
        <f t="array" ref="AQ118">SUMPRODUCT(--(Data!$B$65:$AGQ$65&lt;&gt;"")*(Data!B133:AGQ133&lt;&gt;""))</f>
        <v>0</v>
      </c>
      <c r="AR118" s="2" cm="1">
        <f t="array" ref="AR118">SUMPRODUCT(--(Data!$B$66:$AGQ$66&lt;&gt;"")*(Data!B133:AGQ133&lt;&gt;""))</f>
        <v>0</v>
      </c>
      <c r="AS118" s="2" cm="1">
        <f t="array" ref="AS118">SUMPRODUCT(--(Data!$B$67:$AGQ$67&lt;&gt;"")*(Data!B133:AGQ133&lt;&gt;""))</f>
        <v>0</v>
      </c>
      <c r="AT118" s="2" cm="1">
        <f t="array" ref="AT118">SUMPRODUCT(--(Data!$B$68:$AGQ$68&lt;&gt;"")*(Data!B133:AGQ133&lt;&gt;""))</f>
        <v>0</v>
      </c>
      <c r="AU118" s="2" cm="1">
        <f t="array" ref="AU118">SUMPRODUCT(--(Data!$B$69:$AGQ$69&lt;&gt;"")*(Data!B133:AGQ133&lt;&gt;""))</f>
        <v>0</v>
      </c>
      <c r="AV118" s="2" cm="1">
        <f t="array" ref="AV118">SUMPRODUCT(--(Data!$B$70:$AGQ$70&lt;&gt;"")*(Data!B133:AGQ133&lt;&gt;""))</f>
        <v>0</v>
      </c>
      <c r="AW118" s="2" cm="1">
        <f t="array" ref="AW118">SUMPRODUCT(--(Data!$B$71:$AGQ$71&lt;&gt;"")*(Data!B133:AGQ133&lt;&gt;""))</f>
        <v>0</v>
      </c>
      <c r="AX118" s="2" cm="1">
        <f t="array" ref="AX118">SUMPRODUCT(--(Data!$B$72:$AGQ$72&lt;&gt;"")*(Data!B133:AGQ133&lt;&gt;""))</f>
        <v>0</v>
      </c>
      <c r="AY118" s="2" cm="1">
        <f t="array" ref="AY118">SUMPRODUCT(--(Data!$B$73:$AGQ$73&lt;&gt;"")*(Data!B133:AGQ133&lt;&gt;""))</f>
        <v>0</v>
      </c>
      <c r="AZ118" s="2" cm="1">
        <f t="array" ref="AZ118">SUMPRODUCT(--(Data!$B$74:$AGQ$74&lt;&gt;"")*(Data!B133:AGQ133&lt;&gt;""))</f>
        <v>0</v>
      </c>
      <c r="BA118" s="2" cm="1">
        <f t="array" ref="BA118">SUMPRODUCT(--(Data!$B$75:$AGQ$75&lt;&gt;"")*(Data!B133:AGQ133&lt;&gt;""))</f>
        <v>0</v>
      </c>
      <c r="BB118" s="2" cm="1">
        <f t="array" ref="BB118">SUMPRODUCT(--(Data!$B$76:$AGQ$76&lt;&gt;"")*(Data!B133:AGQ133&lt;&gt;""))</f>
        <v>0</v>
      </c>
      <c r="BC118" s="2" cm="1">
        <f t="array" ref="BC118">SUMPRODUCT(--(Data!$B$77:$AGQ$77&lt;&gt;"")*(Data!B133:AGQ133&lt;&gt;""))</f>
        <v>0</v>
      </c>
      <c r="BD118" s="2" cm="1">
        <f t="array" ref="BD118">SUMPRODUCT(--(Data!$B$78:$AGQ$78&lt;&gt;"")*(Data!B133:AGQ133&lt;&gt;""))</f>
        <v>0</v>
      </c>
      <c r="BE118" s="2" cm="1">
        <f t="array" ref="BE118">SUMPRODUCT(--(Data!$B$79:$AGQ$79&lt;&gt;"")*(Data!B133:AGQ133&lt;&gt;""))</f>
        <v>0</v>
      </c>
      <c r="BF118" s="2" cm="1">
        <f t="array" ref="BF118">SUMPRODUCT(--(Data!$B$80:$AGQ$80&lt;&gt;"")*(Data!B133:AGQ133&lt;&gt;""))</f>
        <v>0</v>
      </c>
      <c r="BG118" s="2" cm="1">
        <f t="array" ref="BG118">SUMPRODUCT(--(Data!$B$81:$AGQ$81&lt;&gt;"")*(Data!B133:AGQ133&lt;&gt;""))</f>
        <v>0</v>
      </c>
      <c r="BH118" s="2" cm="1">
        <f t="array" ref="BH118">SUMPRODUCT(--(Data!$B$82:$AGQ$82&lt;&gt;"")*(Data!B133:AGQ133&lt;&gt;""))</f>
        <v>0</v>
      </c>
      <c r="BI118" s="2" cm="1">
        <f t="array" ref="BI118">SUMPRODUCT(--(Data!$B$83:$AGQ$83&lt;&gt;"")*(Data!B133:AGQ133&lt;&gt;""))</f>
        <v>0</v>
      </c>
      <c r="BJ118" s="2" cm="1">
        <f t="array" ref="BJ118">SUMPRODUCT(--(Data!$B$84:$AGQ$84&lt;&gt;"")*(Data!B133:AGQ133&lt;&gt;""))</f>
        <v>0</v>
      </c>
      <c r="BK118" s="2" cm="1">
        <f t="array" ref="BK118">SUMPRODUCT(--(Data!$B$85:$AGQ$85&lt;&gt;"")*(Data!B133:AGQ133&lt;&gt;""))</f>
        <v>0</v>
      </c>
      <c r="BL118" s="2" cm="1">
        <f t="array" ref="BL118">SUMPRODUCT(--(Data!$B$86:$AGQ$86&lt;&gt;"")*(Data!B133:AGQ133&lt;&gt;""))</f>
        <v>0</v>
      </c>
      <c r="BM118" s="2" cm="1">
        <f t="array" ref="BM118">SUMPRODUCT(--(Data!$B$87:$AGQ$87&lt;&gt;"")*(Data!B133:AGQ133&lt;&gt;""))</f>
        <v>0</v>
      </c>
      <c r="BN118" s="2" cm="1">
        <f t="array" ref="BN118">SUMPRODUCT(--(Data!$B$88:$AGQ$88&lt;&gt;"")*(Data!B133:AGQ133&lt;&gt;""))</f>
        <v>0</v>
      </c>
      <c r="BO118" s="2" cm="1">
        <f t="array" ref="BO118">SUMPRODUCT(--(Data!$B$89:$AGQ$89&lt;&gt;"")*(Data!B133:AGQ133&lt;&gt;""))</f>
        <v>0</v>
      </c>
      <c r="BP118" s="2" cm="1">
        <f t="array" ref="BP118">SUMPRODUCT(--(Data!$B$90:$AGQ$90&lt;&gt;"")*(Data!B133:AGQ133&lt;&gt;""))</f>
        <v>0</v>
      </c>
      <c r="BQ118" s="2" cm="1">
        <f t="array" ref="BQ118">SUMPRODUCT(--(Data!$B$91:$AGQ$91&lt;&gt;"")*(Data!B133:AGQ133&lt;&gt;""))</f>
        <v>0</v>
      </c>
      <c r="BR118" s="2" cm="1">
        <f t="array" ref="BR118">SUMPRODUCT(--(Data!$B$92:$AGQ$92&lt;&gt;"")*(Data!B133:AGQ133&lt;&gt;""))</f>
        <v>0</v>
      </c>
      <c r="BS118" s="2" cm="1">
        <f t="array" ref="BS118">SUMPRODUCT(--(Data!$B$93:$AGQ$93&lt;&gt;"")*(Data!B133:AGQ133&lt;&gt;""))</f>
        <v>0</v>
      </c>
      <c r="BT118" s="2" cm="1">
        <f t="array" ref="BT118">SUMPRODUCT(--(Data!$B$94:$AGQ$94&lt;&gt;"")*(Data!B133:AGQ133&lt;&gt;""))</f>
        <v>0</v>
      </c>
      <c r="BU118" s="2" cm="1">
        <f t="array" ref="BU118">SUMPRODUCT(--(Data!$B$95:$AGQ$95&lt;&gt;"")*(Data!B133:AGQ133&lt;&gt;""))</f>
        <v>0</v>
      </c>
      <c r="BV118" s="2" cm="1">
        <f t="array" ref="BV118">SUMPRODUCT(--(Data!$B$96:$AGQ$96&lt;&gt;"")*(Data!B133:AGQ133&lt;&gt;""))</f>
        <v>0</v>
      </c>
      <c r="BW118" s="2" cm="1">
        <f t="array" ref="BW118">SUMPRODUCT(--(Data!$B$97:$AGQ$97&lt;&gt;"")*(Data!B133:AGQ133&lt;&gt;""))</f>
        <v>0</v>
      </c>
      <c r="BX118" s="2" cm="1">
        <f t="array" ref="BX118">SUMPRODUCT(--(Data!$B$98:$AGQ$98&lt;&gt;"")*(Data!B133:AGQ133&lt;&gt;""))</f>
        <v>0</v>
      </c>
      <c r="BY118" s="2" cm="1">
        <f t="array" ref="BY118">SUMPRODUCT(--(Data!$B$99:$AGQ$99&lt;&gt;"")*(Data!B133:AGQ133&lt;&gt;""))</f>
        <v>0</v>
      </c>
      <c r="BZ118" s="2" cm="1">
        <f t="array" ref="BZ118">SUMPRODUCT(--(Data!$B$100:$AGQ$100&lt;&gt;"")*(Data!B133:AGQ133&lt;&gt;""))</f>
        <v>0</v>
      </c>
      <c r="CA118" s="2" cm="1">
        <f t="array" ref="CA118">SUMPRODUCT(--(Data!$B$101:$AGQ$101&lt;&gt;"")*(Data!B133:AGQ133&lt;&gt;""))</f>
        <v>0</v>
      </c>
      <c r="CB118" s="2" cm="1">
        <f t="array" ref="CB118">SUMPRODUCT(--(Data!$B$102:$AGQ$102&lt;&gt;"")*(Data!B133:AGQ133&lt;&gt;""))</f>
        <v>0</v>
      </c>
      <c r="CC118" s="2" cm="1">
        <f t="array" ref="CC118">SUMPRODUCT(--(Data!$B$103:$AGQ$103&lt;&gt;"")*(Data!B133:AGQ133&lt;&gt;""))</f>
        <v>0</v>
      </c>
      <c r="CD118" s="2" cm="1">
        <f t="array" ref="CD118">SUMPRODUCT(--(Data!$B$104:$AGQ$104&lt;&gt;"")*(Data!B133:AGQ133&lt;&gt;""))</f>
        <v>0</v>
      </c>
      <c r="CE118" s="2" cm="1">
        <f t="array" ref="CE118">SUMPRODUCT(--(Data!$B$105:$AGQ$105&lt;&gt;"")*(Data!B133:AGQ133&lt;&gt;""))</f>
        <v>0</v>
      </c>
      <c r="CF118" s="2" cm="1">
        <f t="array" ref="CF118">SUMPRODUCT(--(Data!$B$106:$AGQ$106&lt;&gt;"")*(Data!B133:AGQ133&lt;&gt;""))</f>
        <v>0</v>
      </c>
      <c r="CG118" s="2" cm="1">
        <f t="array" ref="CG118">SUMPRODUCT(--(Data!$B$107:$AGQ$107&lt;&gt;"")*(Data!B133:AGQ133&lt;&gt;""))</f>
        <v>0</v>
      </c>
      <c r="CH118" s="2" cm="1">
        <f t="array" ref="CH118">SUMPRODUCT(--(Data!$B$108:$AGQ$108&lt;&gt;"")*(Data!B133:AGQ133&lt;&gt;""))</f>
        <v>0</v>
      </c>
      <c r="CI118" s="2" cm="1">
        <f t="array" ref="CI118">SUMPRODUCT(--(Data!$B$109:$AGQ$109&lt;&gt;"")*(Data!B133:AGQ133&lt;&gt;""))</f>
        <v>0</v>
      </c>
      <c r="CJ118" s="2" cm="1">
        <f t="array" ref="CJ118">SUMPRODUCT(--(Data!$B$110:$AGQ$110&lt;&gt;"")*(Data!B133:AGQ133&lt;&gt;""))</f>
        <v>0</v>
      </c>
      <c r="CK118" s="2" cm="1">
        <f t="array" ref="CK118">SUMPRODUCT(--(Data!$B$111:$AGQ$111&lt;&gt;"")*(Data!B133:AGQ133&lt;&gt;""))</f>
        <v>0</v>
      </c>
      <c r="CL118" s="2" cm="1">
        <f t="array" ref="CL118">SUMPRODUCT(--(Data!$B$112:$AGQ$112&lt;&gt;"")*(Data!B133:AGQ133&lt;&gt;""))</f>
        <v>22</v>
      </c>
      <c r="CM118" s="2" cm="1">
        <f t="array" ref="CM118">SUMPRODUCT(--(Data!$B$113:$AGQ$113&lt;&gt;"")*(Data!B133:AGQ133&lt;&gt;""))</f>
        <v>0</v>
      </c>
      <c r="CN118" s="2" cm="1">
        <f t="array" ref="CN118">SUMPRODUCT(--(Data!$B$114:$AGQ$114&lt;&gt;"")*(Data!B133:AGQ133&lt;&gt;""))</f>
        <v>0</v>
      </c>
      <c r="CO118" s="2" cm="1">
        <f t="array" ref="CO118">SUMPRODUCT(--(Data!$B$115:$AGQ$115&lt;&gt;"")*(Data!B133:AGQ133&lt;&gt;""))</f>
        <v>0</v>
      </c>
      <c r="CP118" s="2" cm="1">
        <f t="array" ref="CP118">SUMPRODUCT(--(Data!$B$116:$AGQ$116&lt;&gt;"")*(Data!B133:AGQ133&lt;&gt;""))</f>
        <v>0</v>
      </c>
      <c r="CQ118" s="2" cm="1">
        <f t="array" ref="CQ118">SUMPRODUCT(--(Data!$B$117:$AGQ$117&lt;&gt;"")*(Data!B133:AGQ133&lt;&gt;""))</f>
        <v>0</v>
      </c>
      <c r="CR118" s="2" cm="1">
        <f t="array" ref="CR118">SUMPRODUCT(--(Data!$B$118:$AGQ$118&lt;&gt;"")*(Data!B133:AGQ133&lt;&gt;""))</f>
        <v>0</v>
      </c>
      <c r="CS118" s="2" cm="1">
        <f t="array" ref="CS118">SUMPRODUCT(--(Data!$B$119:$AGQ$119&lt;&gt;"")*(Data!B133:AGQ133&lt;&gt;""))</f>
        <v>0</v>
      </c>
      <c r="CT118" s="2" cm="1">
        <f t="array" ref="CT118">SUMPRODUCT(--(Data!$B$120:$AGQ$120&lt;&gt;"")*(Data!B133:AGQ133&lt;&gt;""))</f>
        <v>0</v>
      </c>
      <c r="CU118" s="2" cm="1">
        <f t="array" ref="CU118">SUMPRODUCT(--(Data!$B$121:$AGQ$121&lt;&gt;"")*(Data!B133:AGQ133&lt;&gt;""))</f>
        <v>0</v>
      </c>
      <c r="CV118" s="2" cm="1">
        <f t="array" ref="CV118">SUMPRODUCT(--(Data!$B$122:$AGQ$122&lt;&gt;"")*(Data!B133:AGQ133&lt;&gt;""))</f>
        <v>0</v>
      </c>
      <c r="CW118" s="2" cm="1">
        <f t="array" ref="CW118">SUMPRODUCT(--(Data!$B$123:$AGQ$123&lt;&gt;"")*(Data!B133:AGQ133&lt;&gt;""))</f>
        <v>0</v>
      </c>
      <c r="CX118" s="2" cm="1">
        <f t="array" ref="CX118">SUMPRODUCT(--(Data!$B$124:$AGQ$124&lt;&gt;"")*(Data!B133:AGQ133&lt;&gt;""))</f>
        <v>0</v>
      </c>
      <c r="CY118" s="2" cm="1">
        <f t="array" ref="CY118">SUMPRODUCT(--(Data!$B$125:$AGQ$125&lt;&gt;"")*(Data!B133:AGQ133&lt;&gt;""))</f>
        <v>0</v>
      </c>
      <c r="CZ118" s="2" cm="1">
        <f t="array" ref="CZ118">SUMPRODUCT(--(Data!$B$126:$AGQ$126&lt;&gt;"")*(Data!B133:AGQ133&lt;&gt;""))</f>
        <v>0</v>
      </c>
      <c r="DA118" s="2" cm="1">
        <f t="array" ref="DA118">SUMPRODUCT(--(Data!$B$127:$AGQ$127&lt;&gt;"")*(Data!B133:AGQ133&lt;&gt;""))</f>
        <v>0</v>
      </c>
      <c r="DB118" s="2" cm="1">
        <f t="array" ref="DB118">SUMPRODUCT(--(Data!$B$128:$AGQ$128&lt;&gt;"")*(Data!B133:AGQ133&lt;&gt;""))</f>
        <v>0</v>
      </c>
      <c r="DC118" s="2" cm="1">
        <f t="array" ref="DC118">SUMPRODUCT(--(Data!$B$129:$AGQ$129&lt;&gt;"")*(Data!B133:AGQ133&lt;&gt;""))</f>
        <v>0</v>
      </c>
      <c r="DD118" s="2" cm="1">
        <f t="array" ref="DD118">SUMPRODUCT(--(Data!$B$130:$AGQ$130&lt;&gt;"")*(Data!B133:AGQ133&lt;&gt;""))</f>
        <v>0</v>
      </c>
      <c r="DE118" s="2" cm="1">
        <f t="array" ref="DE118">SUMPRODUCT(--(Data!$B$131:$AGQ$131&lt;&gt;"")*(Data!B133:AGQ133&lt;&gt;""))</f>
        <v>0</v>
      </c>
      <c r="DF118" s="2" cm="1">
        <f t="array" ref="DF118">SUMPRODUCT(--(Data!$B$132:$AGQ$132&lt;&gt;"")*(Data!B133:AGQ133&lt;&gt;""))</f>
        <v>0</v>
      </c>
      <c r="DG118" s="208"/>
      <c r="DH118" s="2" cm="1">
        <f t="array" ref="DH118">SUMPRODUCT(--(Data!$B$134:$AGQ$134&lt;&gt;"")*(Data!B133:AGQ133&lt;&gt;""))</f>
        <v>22</v>
      </c>
      <c r="DI118" s="2" cm="1">
        <f t="array" ref="DI118">SUMPRODUCT(--(Data!$B$135:$AGQ$135&lt;&gt;"")*(Data!B133:AGQ133&lt;&gt;""))</f>
        <v>0</v>
      </c>
      <c r="DJ118" s="2" cm="1">
        <f t="array" ref="DJ118">SUMPRODUCT(--(Data!$B$136:$AGQ$136&lt;&gt;"")*(Data!B133:AGQ133&lt;&gt;""))</f>
        <v>0</v>
      </c>
      <c r="DK118" s="2" cm="1">
        <f t="array" ref="DK118">SUMPRODUCT(--(Data!$B$137:$AGQ$137&lt;&gt;"")*(Data!B133:AGQ133&lt;&gt;""))</f>
        <v>0</v>
      </c>
      <c r="DL118" s="2" cm="1">
        <f t="array" ref="DL118">SUMPRODUCT(--(Data!$B$138:$AGQ$138&lt;&gt;"")*(Data!B133:AGQ133&lt;&gt;""))</f>
        <v>0</v>
      </c>
      <c r="DM118" s="2" cm="1">
        <f t="array" ref="DM118">SUMPRODUCT(--(Data!$B$139:$AGQ$139&lt;&gt;"")*(Data!B133:AGQ133&lt;&gt;""))</f>
        <v>0</v>
      </c>
      <c r="DN118" s="2" cm="1">
        <f t="array" ref="DN118">SUMPRODUCT(--(Data!$B$140:$AGQ$140&lt;&gt;"")*(Data!B133:AGQ133&lt;&gt;""))</f>
        <v>0</v>
      </c>
      <c r="DO118" s="2" cm="1">
        <f t="array" ref="DO118">SUMPRODUCT(--(Data!$B$141:$AGQ$141&lt;&gt;"")*(Data!B133:AGQ133&lt;&gt;""))</f>
        <v>0</v>
      </c>
      <c r="DP118" s="2" cm="1">
        <f t="array" ref="DP118">SUMPRODUCT(--(Data!$B$142:$AGQ$142&lt;&gt;"")*(Data!B133:AGQ133&lt;&gt;""))</f>
        <v>0</v>
      </c>
      <c r="DQ118" s="2" cm="1">
        <f t="array" ref="DQ118">SUMPRODUCT(--(Data!$B$143:$AGQ$143&lt;&gt;"")*(Data!B133:AGQ133&lt;&gt;""))</f>
        <v>0</v>
      </c>
      <c r="DR118" s="2" cm="1">
        <f t="array" ref="DR118">SUMPRODUCT(--(Data!$B$144:$AGQ$144&lt;&gt;"")*(Data!B133:AGQ133&lt;&gt;""))</f>
        <v>0</v>
      </c>
      <c r="DS118" s="2" cm="1">
        <f t="array" ref="DS118">SUMPRODUCT(--(Data!$B$145:$AGQ$145&lt;&gt;"")*(Data!B133:AGQ133&lt;&gt;""))</f>
        <v>0</v>
      </c>
      <c r="DT118" s="2" cm="1">
        <f t="array" ref="DT118">SUMPRODUCT(--(Data!$B$146:$AGQ$146&lt;&gt;"")*(Data!B133:AGQ133&lt;&gt;""))</f>
        <v>0</v>
      </c>
      <c r="DU118" s="2" cm="1">
        <f t="array" ref="DU118">SUMPRODUCT(--(Data!$B$147:$AGQ$147&lt;&gt;"")*(Data!B133:AGQ133&lt;&gt;""))</f>
        <v>0</v>
      </c>
      <c r="DV118" s="2" cm="1">
        <f t="array" ref="DV118">SUMPRODUCT(--(Data!$B$148:$AGQ$148&lt;&gt;"")*(Data!B133:AGQ133&lt;&gt;""))</f>
        <v>0</v>
      </c>
      <c r="DW118" s="2" cm="1">
        <f t="array" ref="DW118">SUMPRODUCT(--(Data!$B$149:$AGQ$149&lt;&gt;"")*(Data!B133:AGQ133&lt;&gt;""))</f>
        <v>0</v>
      </c>
      <c r="DX118" s="2" cm="1">
        <f t="array" ref="DX118">SUMPRODUCT(--(Data!$B$150:$AGQ$150&lt;&gt;"")*(Data!B133:AGQ133&lt;&gt;""))</f>
        <v>0</v>
      </c>
      <c r="DY118" s="2" cm="1">
        <f t="array" ref="DY118">SUMPRODUCT(--(Data!$B$151:$AGQ$151&lt;&gt;"")*(Data!B133:AGQ133&lt;&gt;""))</f>
        <v>0</v>
      </c>
      <c r="DZ118" s="2" cm="1">
        <f t="array" ref="DZ118">SUMPRODUCT(--(Data!$B$152:$AGQ$152&lt;&gt;"")*(Data!B133:AGQ133&lt;&gt;""))</f>
        <v>0</v>
      </c>
      <c r="EA118" s="2" cm="1">
        <f t="array" ref="EA118">SUMPRODUCT(--(Data!$B$153:$AGQ$153&lt;&gt;"")*(Data!B133:AGQ133&lt;&gt;""))</f>
        <v>0</v>
      </c>
      <c r="EB118" s="2" cm="1">
        <f t="array" ref="EB118">SUMPRODUCT(--(Data!$B$154:$AGQ$154&lt;&gt;"")*(Data!B133:AGQ133&lt;&gt;""))</f>
        <v>0</v>
      </c>
      <c r="EC118" s="2" cm="1">
        <f t="array" ref="EC118">SUMPRODUCT(--(Data!$B$155:$AGQ$155&lt;&gt;"")*(Data!B133:AGQ133&lt;&gt;""))</f>
        <v>0</v>
      </c>
      <c r="ED118" s="2" cm="1">
        <f t="array" ref="ED118">SUMPRODUCT(--(Data!$B$156:$AGQ$156&lt;&gt;"")*(Data!B133:AGQ133&lt;&gt;""))</f>
        <v>0</v>
      </c>
      <c r="EE118" s="2" cm="1">
        <f t="array" ref="EE118">SUMPRODUCT(--(Data!$B$157:$AGQ$157&lt;&gt;"")*(Data!B133:AGQ133&lt;&gt;""))</f>
        <v>0</v>
      </c>
      <c r="EF118" s="2" cm="1">
        <f t="array" ref="EF118">SUMPRODUCT(--(Data!$B$158:$AGQ$158&lt;&gt;"")*(Data!B133:AGQ133&lt;&gt;""))</f>
        <v>0</v>
      </c>
      <c r="EG118" s="2" cm="1">
        <f t="array" ref="EG118">SUMPRODUCT(--(Data!$B$159:$AGQ$159&lt;&gt;"")*(Data!B133:AGQ133&lt;&gt;""))</f>
        <v>0</v>
      </c>
      <c r="EH118" s="2" cm="1">
        <f t="array" ref="EH118">SUMPRODUCT(--(Data!$B$160:$AGQ$160&lt;&gt;"")*(Data!B133:AGQ133&lt;&gt;""))</f>
        <v>0</v>
      </c>
      <c r="EI118" s="2" cm="1">
        <f t="array" ref="EI118">SUMPRODUCT(--(Data!$B$161:$AGQ$161&lt;&gt;"")*(Data!B133:AGQ133&lt;&gt;""))</f>
        <v>0</v>
      </c>
      <c r="EJ118" s="2" cm="1">
        <f t="array" ref="EJ118">SUMPRODUCT(--(Data!$B$162:$AGQ$162&lt;&gt;"")*(Data!B133:AGQ133&lt;&gt;""))</f>
        <v>0</v>
      </c>
      <c r="EK118" s="2" cm="1">
        <f t="array" ref="EK118">SUMPRODUCT(--(Data!$B$163:$AGQ$163&lt;&gt;"")*(Data!B133:AGQ133&lt;&gt;""))</f>
        <v>0</v>
      </c>
      <c r="EL118" s="2" cm="1">
        <f t="array" ref="EL118">SUMPRODUCT(--(Data!$B$164:$AGQ$164&lt;&gt;"")*(Data!B133:AGQ133&lt;&gt;""))</f>
        <v>0</v>
      </c>
      <c r="EM118" s="2" cm="1">
        <f t="array" ref="EM118">SUMPRODUCT(--(Data!$B$165:$AGQ$165&lt;&gt;"")*(Data!B133:AGQ133&lt;&gt;""))</f>
        <v>0</v>
      </c>
      <c r="EN118" s="2" cm="1">
        <f t="array" ref="EN118">SUMPRODUCT(--(Data!$B$166:$AGQ$166&lt;&gt;"")*(Data!B133:AGQ133&lt;&gt;""))</f>
        <v>0</v>
      </c>
      <c r="EU118" s="2" t="str">
        <f t="shared" si="6"/>
        <v>DLO</v>
      </c>
      <c r="EV118" s="2">
        <f t="shared" si="7"/>
        <v>12</v>
      </c>
    </row>
    <row r="119" spans="1:152" x14ac:dyDescent="0.25">
      <c r="A119" s="1" t="str">
        <f>Data!A134</f>
        <v>SuMa</v>
      </c>
      <c r="B119" s="12" t="s">
        <v>741</v>
      </c>
      <c r="C119" s="2" cm="1">
        <f t="array" ref="C119">SUMPRODUCT(--(Data!$B$25:$AGQ$25&lt;&gt;"")*(Data!B134:AGQ134&lt;&gt;""))</f>
        <v>0</v>
      </c>
      <c r="D119" s="2" cm="1">
        <f t="array" ref="D119">SUMPRODUCT(--(Data!$B$26:$AGQ$26&lt;&gt;"")*(Data!B134:AGQ134&lt;&gt;""))</f>
        <v>0</v>
      </c>
      <c r="E119" s="2" cm="1">
        <f t="array" ref="E119">SUMPRODUCT(--(Data!$B$27:$AGQ$27&lt;&gt;"")*(Data!B134:AGQ134&lt;&gt;""))</f>
        <v>0</v>
      </c>
      <c r="F119" s="2" cm="1">
        <f t="array" ref="F119">SUMPRODUCT(--(Data!$B$28:$AGQ$28&lt;&gt;"")*(Data!B134:AGQ134&lt;&gt;""))</f>
        <v>0</v>
      </c>
      <c r="G119" s="2" cm="1">
        <f t="array" ref="G119">SUMPRODUCT(--(Data!$B$29:$AGQ$29&lt;&gt;"")*(Data!B134:AGQ134&lt;&gt;""))</f>
        <v>0</v>
      </c>
      <c r="H119" s="2" cm="1">
        <f t="array" ref="H119">SUMPRODUCT(--(Data!$B$30:$AGQ$30&lt;&gt;"")*(Data!B134:AGQ134&lt;&gt;""))</f>
        <v>0</v>
      </c>
      <c r="I119" s="2" cm="1">
        <f t="array" ref="I119">SUMPRODUCT(--(Data!$B$31:$AGQ$31&lt;&gt;"")*(Data!B134:AGQ134&lt;&gt;""))</f>
        <v>0</v>
      </c>
      <c r="J119" s="2" cm="1">
        <f t="array" ref="J119">SUMPRODUCT(--(Data!$B$32:$AGQ$32&lt;&gt;"")*(Data!B134:AGQ134&lt;&gt;""))</f>
        <v>0</v>
      </c>
      <c r="K119" s="2" cm="1">
        <f t="array" ref="K119">SUMPRODUCT(--(Data!$B$33:$AGQ$33&lt;&gt;"")*(Data!B134:AGQ134&lt;&gt;""))</f>
        <v>0</v>
      </c>
      <c r="L119" s="2" cm="1">
        <f t="array" ref="L119">SUMPRODUCT(--(Data!$B$34:$AGQ$34&lt;&gt;"")*(Data!B134:AGQ134&lt;&gt;""))</f>
        <v>0</v>
      </c>
      <c r="M119" s="2" cm="1">
        <f t="array" ref="M119">SUMPRODUCT(--(Data!$B$35:$AGQ$35&lt;&gt;"")*(Data!B134:AGQ134&lt;&gt;""))</f>
        <v>0</v>
      </c>
      <c r="N119" s="2" cm="1">
        <f t="array" ref="N119">SUMPRODUCT(--(Data!$B$36:$AGQ$36&lt;&gt;"")*(Data!B134:AGQ134&lt;&gt;""))</f>
        <v>0</v>
      </c>
      <c r="O119" s="2" cm="1">
        <f t="array" ref="O119">SUMPRODUCT(--(Data!$B$37:$AGQ$37&lt;&gt;"")*(Data!B134:AGQ134&lt;&gt;""))</f>
        <v>0</v>
      </c>
      <c r="P119" s="2" cm="1">
        <f t="array" ref="P119">SUMPRODUCT(--(Data!$B$38:$AGQ$38&lt;&gt;"")*(Data!B134:AGQ134&lt;&gt;""))</f>
        <v>0</v>
      </c>
      <c r="Q119" s="2" cm="1">
        <f t="array" ref="Q119">SUMPRODUCT(--(Data!$B$39:$AGQ$39&lt;&gt;"")*(Data!B134:AGQ134&lt;&gt;""))</f>
        <v>0</v>
      </c>
      <c r="R119" s="2" cm="1">
        <f t="array" ref="R119">SUMPRODUCT(--(Data!$B$40:$AGQ$40&lt;&gt;"")*(Data!B134:AGQ134&lt;&gt;""))</f>
        <v>0</v>
      </c>
      <c r="S119" s="2" cm="1">
        <f t="array" ref="S119">SUMPRODUCT(--(Data!$B$41:$AGQ$41&lt;&gt;"")*(Data!B134:AGQ134&lt;&gt;""))</f>
        <v>0</v>
      </c>
      <c r="T119" s="2" cm="1">
        <f t="array" ref="T119">SUMPRODUCT(--(Data!$B$42:$AGQ$42&lt;&gt;"")*(Data!B134:AGQ134&lt;&gt;""))</f>
        <v>22</v>
      </c>
      <c r="U119" s="2" cm="1">
        <f t="array" ref="U119">SUMPRODUCT(--(Data!$B$43:$AGQ$43&lt;&gt;"")*(Data!B134:AGQ134&lt;&gt;""))</f>
        <v>0</v>
      </c>
      <c r="V119" s="2" cm="1">
        <f t="array" ref="V119">SUMPRODUCT(--(Data!$B$44:$AGQ$44&lt;&gt;"")*(Data!B134:AGQ134&lt;&gt;""))</f>
        <v>0</v>
      </c>
      <c r="W119" s="2" cm="1">
        <f t="array" ref="W119">SUMPRODUCT(--(Data!$B$45:$AGQ$45&lt;&gt;"")*(Data!B134:AGQ134&lt;&gt;""))</f>
        <v>0</v>
      </c>
      <c r="X119" s="2" cm="1">
        <f t="array" ref="X119">SUMPRODUCT(--(Data!$B$46:$AGQ$46&lt;&gt;"")*(Data!B134:AGQ134&lt;&gt;""))</f>
        <v>0</v>
      </c>
      <c r="Y119" s="2" cm="1">
        <f t="array" ref="Y119">SUMPRODUCT(--(Data!$B$47:$AGQ$47&lt;&gt;"")*(Data!B134:AGQ134&lt;&gt;""))</f>
        <v>22</v>
      </c>
      <c r="Z119" s="2" cm="1">
        <f t="array" ref="Z119">SUMPRODUCT(--(Data!$B$48:$AGQ$48&lt;&gt;"")*(Data!B134:AGQ134&lt;&gt;""))</f>
        <v>0</v>
      </c>
      <c r="AA119" s="2" cm="1">
        <f t="array" ref="AA119">SUMPRODUCT(--(Data!$B$49:$AGQ$49&lt;&gt;"")*(Data!B134:AGQ134&lt;&gt;""))</f>
        <v>0</v>
      </c>
      <c r="AB119" s="2" cm="1">
        <f t="array" ref="AB119">SUMPRODUCT(--(Data!$B$50:$AGQ$50&lt;&gt;"")*(Data!B134:AGQ134&lt;&gt;""))</f>
        <v>0</v>
      </c>
      <c r="AC119" s="2" cm="1">
        <f t="array" ref="AC119">SUMPRODUCT(--(Data!$B$51:$AGQ$51&lt;&gt;"")*(Data!B134:AGQ134&lt;&gt;""))</f>
        <v>0</v>
      </c>
      <c r="AD119" s="2" cm="1">
        <f t="array" ref="AD119">SUMPRODUCT(--(Data!$B$52:$AGQ$52&lt;&gt;"")*(Data!B134:AGQ134&lt;&gt;""))</f>
        <v>0</v>
      </c>
      <c r="AE119" s="2" cm="1">
        <f t="array" ref="AE119">SUMPRODUCT(--(Data!$B$53:$AGQ$53&lt;&gt;"")*(Data!B134:AGQ134&lt;&gt;""))</f>
        <v>0</v>
      </c>
      <c r="AF119" s="2" cm="1">
        <f t="array" ref="AF119">SUMPRODUCT(--(Data!$B$54:$AGQ$54&lt;&gt;"")*(Data!B134:AGQ134&lt;&gt;""))</f>
        <v>0</v>
      </c>
      <c r="AG119" s="2" cm="1">
        <f t="array" ref="AG119">SUMPRODUCT(--(Data!$B$55:$AGQ$55&lt;&gt;"")*(Data!B134:AGQ134&lt;&gt;""))</f>
        <v>0</v>
      </c>
      <c r="AH119" s="2" cm="1">
        <f t="array" ref="AH119">SUMPRODUCT(--(Data!$B$56:$AGQ$56&lt;&gt;"")*(Data!B134:AGQ134&lt;&gt;""))</f>
        <v>0</v>
      </c>
      <c r="AI119" s="2" cm="1">
        <f t="array" ref="AI119">SUMPRODUCT(--(Data!$B$57:$AGQ$57&lt;&gt;"")*(Data!B134:AGQ134&lt;&gt;""))</f>
        <v>22</v>
      </c>
      <c r="AJ119" s="2" cm="1">
        <f t="array" ref="AJ119">SUMPRODUCT(--(Data!$B$58:$AGQ$58&lt;&gt;"")*(Data!B134:AGQ134&lt;&gt;""))</f>
        <v>0</v>
      </c>
      <c r="AK119" s="2" cm="1">
        <f t="array" ref="AK119">SUMPRODUCT(--(Data!$B$59:$AGQ$59&lt;&gt;"")*(Data!B134:AGQ134&lt;&gt;""))</f>
        <v>0</v>
      </c>
      <c r="AL119" s="2" cm="1">
        <f t="array" ref="AL119">SUMPRODUCT(--(Data!$B$60:$AGQ$60&lt;&gt;"")*(Data!B134:AGQ134&lt;&gt;""))</f>
        <v>0</v>
      </c>
      <c r="AM119" s="2" cm="1">
        <f t="array" ref="AM119">SUMPRODUCT(--(Data!$B$61:$AGQ$61&lt;&gt;"")*(Data!B134:AGQ134&lt;&gt;""))</f>
        <v>0</v>
      </c>
      <c r="AN119" s="2" cm="1">
        <f t="array" ref="AN119">SUMPRODUCT(--(Data!$B$62:$AGQ$62&lt;&gt;"")*(Data!B134:AGQ134&lt;&gt;""))</f>
        <v>0</v>
      </c>
      <c r="AO119" s="2" cm="1">
        <f t="array" ref="AO119">SUMPRODUCT(--(Data!$B$63:$AGQ$63&lt;&gt;"")*(Data!B134:AGQ134&lt;&gt;""))</f>
        <v>0</v>
      </c>
      <c r="AP119" s="2" cm="1">
        <f t="array" ref="AP119">SUMPRODUCT(--(Data!$B$64:$AGQ$64&lt;&gt;"")*(Data!B134:AGQ134&lt;&gt;""))</f>
        <v>0</v>
      </c>
      <c r="AQ119" s="2" cm="1">
        <f t="array" ref="AQ119">SUMPRODUCT(--(Data!$B$65:$AGQ$65&lt;&gt;"")*(Data!B134:AGQ134&lt;&gt;""))</f>
        <v>0</v>
      </c>
      <c r="AR119" s="2" cm="1">
        <f t="array" ref="AR119">SUMPRODUCT(--(Data!$B$66:$AGQ$66&lt;&gt;"")*(Data!B134:AGQ134&lt;&gt;""))</f>
        <v>0</v>
      </c>
      <c r="AS119" s="2" cm="1">
        <f t="array" ref="AS119">SUMPRODUCT(--(Data!$B$67:$AGQ$67&lt;&gt;"")*(Data!B134:AGQ134&lt;&gt;""))</f>
        <v>0</v>
      </c>
      <c r="AT119" s="2" cm="1">
        <f t="array" ref="AT119">SUMPRODUCT(--(Data!$B$68:$AGQ$68&lt;&gt;"")*(Data!B134:AGQ134&lt;&gt;""))</f>
        <v>0</v>
      </c>
      <c r="AU119" s="2" cm="1">
        <f t="array" ref="AU119">SUMPRODUCT(--(Data!$B$69:$AGQ$69&lt;&gt;"")*(Data!B134:AGQ134&lt;&gt;""))</f>
        <v>0</v>
      </c>
      <c r="AV119" s="2" cm="1">
        <f t="array" ref="AV119">SUMPRODUCT(--(Data!$B$70:$AGQ$70&lt;&gt;"")*(Data!B134:AGQ134&lt;&gt;""))</f>
        <v>0</v>
      </c>
      <c r="AW119" s="2" cm="1">
        <f t="array" ref="AW119">SUMPRODUCT(--(Data!$B$71:$AGQ$71&lt;&gt;"")*(Data!B134:AGQ134&lt;&gt;""))</f>
        <v>0</v>
      </c>
      <c r="AX119" s="2" cm="1">
        <f t="array" ref="AX119">SUMPRODUCT(--(Data!$B$72:$AGQ$72&lt;&gt;"")*(Data!B134:AGQ134&lt;&gt;""))</f>
        <v>0</v>
      </c>
      <c r="AY119" s="2" cm="1">
        <f t="array" ref="AY119">SUMPRODUCT(--(Data!$B$73:$AGQ$73&lt;&gt;"")*(Data!B134:AGQ134&lt;&gt;""))</f>
        <v>0</v>
      </c>
      <c r="AZ119" s="2" cm="1">
        <f t="array" ref="AZ119">SUMPRODUCT(--(Data!$B$74:$AGQ$74&lt;&gt;"")*(Data!B134:AGQ134&lt;&gt;""))</f>
        <v>0</v>
      </c>
      <c r="BA119" s="2" cm="1">
        <f t="array" ref="BA119">SUMPRODUCT(--(Data!$B$75:$AGQ$75&lt;&gt;"")*(Data!B134:AGQ134&lt;&gt;""))</f>
        <v>0</v>
      </c>
      <c r="BB119" s="2" cm="1">
        <f t="array" ref="BB119">SUMPRODUCT(--(Data!$B$76:$AGQ$76&lt;&gt;"")*(Data!B134:AGQ134&lt;&gt;""))</f>
        <v>0</v>
      </c>
      <c r="BC119" s="2" cm="1">
        <f t="array" ref="BC119">SUMPRODUCT(--(Data!$B$77:$AGQ$77&lt;&gt;"")*(Data!B134:AGQ134&lt;&gt;""))</f>
        <v>0</v>
      </c>
      <c r="BD119" s="2" cm="1">
        <f t="array" ref="BD119">SUMPRODUCT(--(Data!$B$78:$AGQ$78&lt;&gt;"")*(Data!B134:AGQ134&lt;&gt;""))</f>
        <v>0</v>
      </c>
      <c r="BE119" s="2" cm="1">
        <f t="array" ref="BE119">SUMPRODUCT(--(Data!$B$79:$AGQ$79&lt;&gt;"")*(Data!B134:AGQ134&lt;&gt;""))</f>
        <v>0</v>
      </c>
      <c r="BF119" s="2" cm="1">
        <f t="array" ref="BF119">SUMPRODUCT(--(Data!$B$80:$AGQ$80&lt;&gt;"")*(Data!B134:AGQ134&lt;&gt;""))</f>
        <v>0</v>
      </c>
      <c r="BG119" s="2" cm="1">
        <f t="array" ref="BG119">SUMPRODUCT(--(Data!$B$81:$AGQ$81&lt;&gt;"")*(Data!B134:AGQ134&lt;&gt;""))</f>
        <v>0</v>
      </c>
      <c r="BH119" s="2" cm="1">
        <f t="array" ref="BH119">SUMPRODUCT(--(Data!$B$82:$AGQ$82&lt;&gt;"")*(Data!B134:AGQ134&lt;&gt;""))</f>
        <v>0</v>
      </c>
      <c r="BI119" s="2" cm="1">
        <f t="array" ref="BI119">SUMPRODUCT(--(Data!$B$83:$AGQ$83&lt;&gt;"")*(Data!B134:AGQ134&lt;&gt;""))</f>
        <v>0</v>
      </c>
      <c r="BJ119" s="2" cm="1">
        <f t="array" ref="BJ119">SUMPRODUCT(--(Data!$B$84:$AGQ$84&lt;&gt;"")*(Data!B134:AGQ134&lt;&gt;""))</f>
        <v>0</v>
      </c>
      <c r="BK119" s="2" cm="1">
        <f t="array" ref="BK119">SUMPRODUCT(--(Data!$B$85:$AGQ$85&lt;&gt;"")*(Data!B134:AGQ134&lt;&gt;""))</f>
        <v>0</v>
      </c>
      <c r="BL119" s="2" cm="1">
        <f t="array" ref="BL119">SUMPRODUCT(--(Data!$B$86:$AGQ$86&lt;&gt;"")*(Data!B134:AGQ134&lt;&gt;""))</f>
        <v>0</v>
      </c>
      <c r="BM119" s="2" cm="1">
        <f t="array" ref="BM119">SUMPRODUCT(--(Data!$B$87:$AGQ$87&lt;&gt;"")*(Data!B134:AGQ134&lt;&gt;""))</f>
        <v>0</v>
      </c>
      <c r="BN119" s="2" cm="1">
        <f t="array" ref="BN119">SUMPRODUCT(--(Data!$B$88:$AGQ$88&lt;&gt;"")*(Data!B134:AGQ134&lt;&gt;""))</f>
        <v>0</v>
      </c>
      <c r="BO119" s="2" cm="1">
        <f t="array" ref="BO119">SUMPRODUCT(--(Data!$B$89:$AGQ$89&lt;&gt;"")*(Data!B134:AGQ134&lt;&gt;""))</f>
        <v>0</v>
      </c>
      <c r="BP119" s="2" cm="1">
        <f t="array" ref="BP119">SUMPRODUCT(--(Data!$B$90:$AGQ$90&lt;&gt;"")*(Data!B134:AGQ134&lt;&gt;""))</f>
        <v>0</v>
      </c>
      <c r="BQ119" s="2" cm="1">
        <f t="array" ref="BQ119">SUMPRODUCT(--(Data!$B$91:$AGQ$91&lt;&gt;"")*(Data!B134:AGQ134&lt;&gt;""))</f>
        <v>0</v>
      </c>
      <c r="BR119" s="2" cm="1">
        <f t="array" ref="BR119">SUMPRODUCT(--(Data!$B$92:$AGQ$92&lt;&gt;"")*(Data!B134:AGQ134&lt;&gt;""))</f>
        <v>0</v>
      </c>
      <c r="BS119" s="2" cm="1">
        <f t="array" ref="BS119">SUMPRODUCT(--(Data!$B$93:$AGQ$93&lt;&gt;"")*(Data!B134:AGQ134&lt;&gt;""))</f>
        <v>0</v>
      </c>
      <c r="BT119" s="2" cm="1">
        <f t="array" ref="BT119">SUMPRODUCT(--(Data!$B$94:$AGQ$94&lt;&gt;"")*(Data!B134:AGQ134&lt;&gt;""))</f>
        <v>0</v>
      </c>
      <c r="BU119" s="2" cm="1">
        <f t="array" ref="BU119">SUMPRODUCT(--(Data!$B$95:$AGQ$95&lt;&gt;"")*(Data!B134:AGQ134&lt;&gt;""))</f>
        <v>0</v>
      </c>
      <c r="BV119" s="2" cm="1">
        <f t="array" ref="BV119">SUMPRODUCT(--(Data!$B$96:$AGQ$96&lt;&gt;"")*(Data!B134:AGQ134&lt;&gt;""))</f>
        <v>0</v>
      </c>
      <c r="BW119" s="2" cm="1">
        <f t="array" ref="BW119">SUMPRODUCT(--(Data!$B$97:$AGQ$97&lt;&gt;"")*(Data!B134:AGQ134&lt;&gt;""))</f>
        <v>0</v>
      </c>
      <c r="BX119" s="2" cm="1">
        <f t="array" ref="BX119">SUMPRODUCT(--(Data!$B$98:$AGQ$98&lt;&gt;"")*(Data!B134:AGQ134&lt;&gt;""))</f>
        <v>0</v>
      </c>
      <c r="BY119" s="2" cm="1">
        <f t="array" ref="BY119">SUMPRODUCT(--(Data!$B$99:$AGQ$99&lt;&gt;"")*(Data!B134:AGQ134&lt;&gt;""))</f>
        <v>0</v>
      </c>
      <c r="BZ119" s="2" cm="1">
        <f t="array" ref="BZ119">SUMPRODUCT(--(Data!$B$100:$AGQ$100&lt;&gt;"")*(Data!B134:AGQ134&lt;&gt;""))</f>
        <v>0</v>
      </c>
      <c r="CA119" s="2" cm="1">
        <f t="array" ref="CA119">SUMPRODUCT(--(Data!$B$101:$AGQ$101&lt;&gt;"")*(Data!B134:AGQ134&lt;&gt;""))</f>
        <v>21</v>
      </c>
      <c r="CB119" s="2" cm="1">
        <f t="array" ref="CB119">SUMPRODUCT(--(Data!$B$102:$AGQ$102&lt;&gt;"")*(Data!B134:AGQ134&lt;&gt;""))</f>
        <v>0</v>
      </c>
      <c r="CC119" s="2" cm="1">
        <f t="array" ref="CC119">SUMPRODUCT(--(Data!$B$103:$AGQ$103&lt;&gt;"")*(Data!B134:AGQ134&lt;&gt;""))</f>
        <v>0</v>
      </c>
      <c r="CD119" s="2" cm="1">
        <f t="array" ref="CD119">SUMPRODUCT(--(Data!$B$104:$AGQ$104&lt;&gt;"")*(Data!B134:AGQ134&lt;&gt;""))</f>
        <v>0</v>
      </c>
      <c r="CE119" s="2" cm="1">
        <f t="array" ref="CE119">SUMPRODUCT(--(Data!$B$105:$AGQ$105&lt;&gt;"")*(Data!B134:AGQ134&lt;&gt;""))</f>
        <v>35</v>
      </c>
      <c r="CF119" s="2" cm="1">
        <f t="array" ref="CF119">SUMPRODUCT(--(Data!$B$106:$AGQ$106&lt;&gt;"")*(Data!B134:AGQ134&lt;&gt;""))</f>
        <v>0</v>
      </c>
      <c r="CG119" s="2" cm="1">
        <f t="array" ref="CG119">SUMPRODUCT(--(Data!$B$107:$AGQ$107&lt;&gt;"")*(Data!B134:AGQ134&lt;&gt;""))</f>
        <v>0</v>
      </c>
      <c r="CH119" s="2" cm="1">
        <f t="array" ref="CH119">SUMPRODUCT(--(Data!$B$108:$AGQ$108&lt;&gt;"")*(Data!B134:AGQ134&lt;&gt;""))</f>
        <v>0</v>
      </c>
      <c r="CI119" s="2" cm="1">
        <f t="array" ref="CI119">SUMPRODUCT(--(Data!$B$109:$AGQ$109&lt;&gt;"")*(Data!B134:AGQ134&lt;&gt;""))</f>
        <v>0</v>
      </c>
      <c r="CJ119" s="2" cm="1">
        <f t="array" ref="CJ119">SUMPRODUCT(--(Data!$B$110:$AGQ$110&lt;&gt;"")*(Data!B134:AGQ134&lt;&gt;""))</f>
        <v>0</v>
      </c>
      <c r="CK119" s="2" cm="1">
        <f t="array" ref="CK119">SUMPRODUCT(--(Data!$B$111:$AGQ$111&lt;&gt;"")*(Data!B134:AGQ134&lt;&gt;""))</f>
        <v>0</v>
      </c>
      <c r="CL119" s="2" cm="1">
        <f t="array" ref="CL119">SUMPRODUCT(--(Data!$B$112:$AGQ$112&lt;&gt;"")*(Data!B134:AGQ134&lt;&gt;""))</f>
        <v>36</v>
      </c>
      <c r="CM119" s="2" cm="1">
        <f t="array" ref="CM119">SUMPRODUCT(--(Data!$B$113:$AGQ$113&lt;&gt;"")*(Data!B134:AGQ134&lt;&gt;""))</f>
        <v>0</v>
      </c>
      <c r="CN119" s="2" cm="1">
        <f t="array" ref="CN119">SUMPRODUCT(--(Data!$B$114:$AGQ$114&lt;&gt;"")*(Data!B134:AGQ134&lt;&gt;""))</f>
        <v>0</v>
      </c>
      <c r="CO119" s="2" cm="1">
        <f t="array" ref="CO119">SUMPRODUCT(--(Data!$B$115:$AGQ$115&lt;&gt;"")*(Data!B134:AGQ134&lt;&gt;""))</f>
        <v>0</v>
      </c>
      <c r="CP119" s="2" cm="1">
        <f t="array" ref="CP119">SUMPRODUCT(--(Data!$B$116:$AGQ$116&lt;&gt;"")*(Data!B134:AGQ134&lt;&gt;""))</f>
        <v>0</v>
      </c>
      <c r="CQ119" s="2" cm="1">
        <f t="array" ref="CQ119">SUMPRODUCT(--(Data!$B$117:$AGQ$117&lt;&gt;"")*(Data!B134:AGQ134&lt;&gt;""))</f>
        <v>0</v>
      </c>
      <c r="CR119" s="2" cm="1">
        <f t="array" ref="CR119">SUMPRODUCT(--(Data!$B$118:$AGQ$118&lt;&gt;"")*(Data!B134:AGQ134&lt;&gt;""))</f>
        <v>0</v>
      </c>
      <c r="CS119" s="2" cm="1">
        <f t="array" ref="CS119">SUMPRODUCT(--(Data!$B$119:$AGQ$119&lt;&gt;"")*(Data!B134:AGQ134&lt;&gt;""))</f>
        <v>0</v>
      </c>
      <c r="CT119" s="2" cm="1">
        <f t="array" ref="CT119">SUMPRODUCT(--(Data!$B$120:$AGQ$120&lt;&gt;"")*(Data!B134:AGQ134&lt;&gt;""))</f>
        <v>0</v>
      </c>
      <c r="CU119" s="2" cm="1">
        <f t="array" ref="CU119">SUMPRODUCT(--(Data!$B$121:$AGQ$121&lt;&gt;"")*(Data!B134:AGQ134&lt;&gt;""))</f>
        <v>0</v>
      </c>
      <c r="CV119" s="2" cm="1">
        <f t="array" ref="CV119">SUMPRODUCT(--(Data!$B$122:$AGQ$122&lt;&gt;"")*(Data!B134:AGQ134&lt;&gt;""))</f>
        <v>0</v>
      </c>
      <c r="CW119" s="2" cm="1">
        <f t="array" ref="CW119">SUMPRODUCT(--(Data!$B$123:$AGQ$123&lt;&gt;"")*(Data!B134:AGQ134&lt;&gt;""))</f>
        <v>0</v>
      </c>
      <c r="CX119" s="2" cm="1">
        <f t="array" ref="CX119">SUMPRODUCT(--(Data!$B$124:$AGQ$124&lt;&gt;"")*(Data!B134:AGQ134&lt;&gt;""))</f>
        <v>14</v>
      </c>
      <c r="CY119" s="2" cm="1">
        <f t="array" ref="CY119">SUMPRODUCT(--(Data!$B$125:$AGQ$125&lt;&gt;"")*(Data!B134:AGQ134&lt;&gt;""))</f>
        <v>0</v>
      </c>
      <c r="CZ119" s="2" cm="1">
        <f t="array" ref="CZ119">SUMPRODUCT(--(Data!$B$126:$AGQ$126&lt;&gt;"")*(Data!B134:AGQ134&lt;&gt;""))</f>
        <v>0</v>
      </c>
      <c r="DA119" s="2" cm="1">
        <f t="array" ref="DA119">SUMPRODUCT(--(Data!$B$127:$AGQ$127&lt;&gt;"")*(Data!B134:AGQ134&lt;&gt;""))</f>
        <v>0</v>
      </c>
      <c r="DB119" s="2" cm="1">
        <f t="array" ref="DB119">SUMPRODUCT(--(Data!$B$128:$AGQ$128&lt;&gt;"")*(Data!B134:AGQ134&lt;&gt;""))</f>
        <v>0</v>
      </c>
      <c r="DC119" s="2" cm="1">
        <f t="array" ref="DC119">SUMPRODUCT(--(Data!$B$129:$AGQ$129&lt;&gt;"")*(Data!B134:AGQ134&lt;&gt;""))</f>
        <v>0</v>
      </c>
      <c r="DD119" s="2" cm="1">
        <f t="array" ref="DD119">SUMPRODUCT(--(Data!$B$130:$AGQ$130&lt;&gt;"")*(Data!B134:AGQ134&lt;&gt;""))</f>
        <v>0</v>
      </c>
      <c r="DE119" s="2" cm="1">
        <f t="array" ref="DE119">SUMPRODUCT(--(Data!$B$131:$AGQ$131&lt;&gt;"")*(Data!B134:AGQ134&lt;&gt;""))</f>
        <v>0</v>
      </c>
      <c r="DF119" s="2" cm="1">
        <f t="array" ref="DF119">SUMPRODUCT(--(Data!$B$132:$AGQ$132&lt;&gt;"")*(Data!B134:AGQ134&lt;&gt;""))</f>
        <v>0</v>
      </c>
      <c r="DG119" s="2" cm="1">
        <f t="array" ref="DG119">SUMPRODUCT(--(Data!$B$133:$AGQ$133&lt;&gt;"")*(Data!B134:AGQ134&lt;&gt;""))</f>
        <v>22</v>
      </c>
      <c r="DH119" s="208"/>
      <c r="DI119" s="2" cm="1">
        <f t="array" ref="DI119">SUMPRODUCT(--(Data!$B$135:$AGQ$135&lt;&gt;"")*(Data!B134:AGQ134&lt;&gt;""))</f>
        <v>0</v>
      </c>
      <c r="DJ119" s="2" cm="1">
        <f t="array" ref="DJ119">SUMPRODUCT(--(Data!$B$136:$AGQ$136&lt;&gt;"")*(Data!B134:AGQ134&lt;&gt;""))</f>
        <v>0</v>
      </c>
      <c r="DK119" s="2" cm="1">
        <f t="array" ref="DK119">SUMPRODUCT(--(Data!$B$137:$AGQ$137&lt;&gt;"")*(Data!B134:AGQ134&lt;&gt;""))</f>
        <v>0</v>
      </c>
      <c r="DL119" s="2" cm="1">
        <f t="array" ref="DL119">SUMPRODUCT(--(Data!$B$138:$AGQ$138&lt;&gt;"")*(Data!B134:AGQ134&lt;&gt;""))</f>
        <v>0</v>
      </c>
      <c r="DM119" s="2" cm="1">
        <f t="array" ref="DM119">SUMPRODUCT(--(Data!$B$139:$AGQ$139&lt;&gt;"")*(Data!B134:AGQ134&lt;&gt;""))</f>
        <v>0</v>
      </c>
      <c r="DN119" s="2" cm="1">
        <f t="array" ref="DN119">SUMPRODUCT(--(Data!$B$140:$AGQ$140&lt;&gt;"")*(Data!B134:AGQ134&lt;&gt;""))</f>
        <v>0</v>
      </c>
      <c r="DO119" s="2" cm="1">
        <f t="array" ref="DO119">SUMPRODUCT(--(Data!$B$141:$AGQ$141&lt;&gt;"")*(Data!B134:AGQ134&lt;&gt;""))</f>
        <v>0</v>
      </c>
      <c r="DP119" s="2" cm="1">
        <f t="array" ref="DP119">SUMPRODUCT(--(Data!$B$142:$AGQ$142&lt;&gt;"")*(Data!B134:AGQ134&lt;&gt;""))</f>
        <v>0</v>
      </c>
      <c r="DQ119" s="2" cm="1">
        <f t="array" ref="DQ119">SUMPRODUCT(--(Data!$B$143:$AGQ$143&lt;&gt;"")*(Data!B134:AGQ134&lt;&gt;""))</f>
        <v>0</v>
      </c>
      <c r="DR119" s="2" cm="1">
        <f t="array" ref="DR119">SUMPRODUCT(--(Data!$B$144:$AGQ$144&lt;&gt;"")*(Data!B134:AGQ134&lt;&gt;""))</f>
        <v>0</v>
      </c>
      <c r="DS119" s="2" cm="1">
        <f t="array" ref="DS119">SUMPRODUCT(--(Data!$B$145:$AGQ$145&lt;&gt;"")*(Data!B134:AGQ134&lt;&gt;""))</f>
        <v>2</v>
      </c>
      <c r="DT119" s="2" cm="1">
        <f t="array" ref="DT119">SUMPRODUCT(--(Data!$B$146:$AGQ$146&lt;&gt;"")*(Data!B134:AGQ134&lt;&gt;""))</f>
        <v>0</v>
      </c>
      <c r="DU119" s="2" cm="1">
        <f t="array" ref="DU119">SUMPRODUCT(--(Data!$B$147:$AGQ$147&lt;&gt;"")*(Data!B134:AGQ134&lt;&gt;""))</f>
        <v>0</v>
      </c>
      <c r="DV119" s="2" cm="1">
        <f t="array" ref="DV119">SUMPRODUCT(--(Data!$B$148:$AGQ$148&lt;&gt;"")*(Data!B134:AGQ134&lt;&gt;""))</f>
        <v>0</v>
      </c>
      <c r="DW119" s="2" cm="1">
        <f t="array" ref="DW119">SUMPRODUCT(--(Data!$B$149:$AGQ$149&lt;&gt;"")*(Data!B134:AGQ134&lt;&gt;""))</f>
        <v>0</v>
      </c>
      <c r="DX119" s="2" cm="1">
        <f t="array" ref="DX119">SUMPRODUCT(--(Data!$B$150:$AGQ$150&lt;&gt;"")*(Data!B134:AGQ134&lt;&gt;""))</f>
        <v>0</v>
      </c>
      <c r="DY119" s="2" cm="1">
        <f t="array" ref="DY119">SUMPRODUCT(--(Data!$B$151:$AGQ$151&lt;&gt;"")*(Data!B134:AGQ134&lt;&gt;""))</f>
        <v>0</v>
      </c>
      <c r="DZ119" s="2" cm="1">
        <f t="array" ref="DZ119">SUMPRODUCT(--(Data!$B$152:$AGQ$152&lt;&gt;"")*(Data!B134:AGQ134&lt;&gt;""))</f>
        <v>21</v>
      </c>
      <c r="EA119" s="2" cm="1">
        <f t="array" ref="EA119">SUMPRODUCT(--(Data!$B$153:$AGQ$153&lt;&gt;"")*(Data!B134:AGQ134&lt;&gt;""))</f>
        <v>21</v>
      </c>
      <c r="EB119" s="2" cm="1">
        <f t="array" ref="EB119">SUMPRODUCT(--(Data!$B$154:$AGQ$154&lt;&gt;"")*(Data!B134:AGQ134&lt;&gt;""))</f>
        <v>0</v>
      </c>
      <c r="EC119" s="2" cm="1">
        <f t="array" ref="EC119">SUMPRODUCT(--(Data!$B$155:$AGQ$155&lt;&gt;"")*(Data!B134:AGQ134&lt;&gt;""))</f>
        <v>0</v>
      </c>
      <c r="ED119" s="2" cm="1">
        <f t="array" ref="ED119">SUMPRODUCT(--(Data!$B$156:$AGQ$156&lt;&gt;"")*(Data!B134:AGQ134&lt;&gt;""))</f>
        <v>0</v>
      </c>
      <c r="EE119" s="2" cm="1">
        <f t="array" ref="EE119">SUMPRODUCT(--(Data!$B$157:$AGQ$157&lt;&gt;"")*(Data!B134:AGQ134&lt;&gt;""))</f>
        <v>0</v>
      </c>
      <c r="EF119" s="2" cm="1">
        <f t="array" ref="EF119">SUMPRODUCT(--(Data!$B$158:$AGQ$158&lt;&gt;"")*(Data!B134:AGQ134&lt;&gt;""))</f>
        <v>0</v>
      </c>
      <c r="EG119" s="2" cm="1">
        <f t="array" ref="EG119">SUMPRODUCT(--(Data!$B$159:$AGQ$159&lt;&gt;"")*(Data!B134:AGQ134&lt;&gt;""))</f>
        <v>0</v>
      </c>
      <c r="EH119" s="2" cm="1">
        <f t="array" ref="EH119">SUMPRODUCT(--(Data!$B$160:$AGQ$160&lt;&gt;"")*(Data!B134:AGQ134&lt;&gt;""))</f>
        <v>0</v>
      </c>
      <c r="EI119" s="2" cm="1">
        <f t="array" ref="EI119">SUMPRODUCT(--(Data!$B$161:$AGQ$161&lt;&gt;"")*(Data!B134:AGQ134&lt;&gt;""))</f>
        <v>0</v>
      </c>
      <c r="EJ119" s="2" cm="1">
        <f t="array" ref="EJ119">SUMPRODUCT(--(Data!$B$162:$AGQ$162&lt;&gt;"")*(Data!B134:AGQ134&lt;&gt;""))</f>
        <v>0</v>
      </c>
      <c r="EK119" s="2" cm="1">
        <f t="array" ref="EK119">SUMPRODUCT(--(Data!$B$163:$AGQ$163&lt;&gt;"")*(Data!B134:AGQ134&lt;&gt;""))</f>
        <v>0</v>
      </c>
      <c r="EL119" s="2" cm="1">
        <f t="array" ref="EL119">SUMPRODUCT(--(Data!$B$164:$AGQ$164&lt;&gt;"")*(Data!B134:AGQ134&lt;&gt;""))</f>
        <v>0</v>
      </c>
      <c r="EM119" s="2" cm="1">
        <f t="array" ref="EM119">SUMPRODUCT(--(Data!$B$165:$AGQ$165&lt;&gt;"")*(Data!B134:AGQ134&lt;&gt;""))</f>
        <v>0</v>
      </c>
      <c r="EN119" s="2" cm="1">
        <f t="array" ref="EN119">SUMPRODUCT(--(Data!$B$166:$AGQ$166&lt;&gt;"")*(Data!B134:AGQ134&lt;&gt;""))</f>
        <v>0</v>
      </c>
      <c r="EU119" s="2" t="str">
        <f t="shared" si="6"/>
        <v>CLINS (No LoopClosure)</v>
      </c>
      <c r="EV119" s="2">
        <f t="shared" si="7"/>
        <v>7</v>
      </c>
    </row>
    <row r="120" spans="1:152" x14ac:dyDescent="0.25">
      <c r="A120" s="1" t="str">
        <f>Data!A135</f>
        <v>Faster-LIO</v>
      </c>
      <c r="B120" s="12" t="s">
        <v>745</v>
      </c>
      <c r="C120" s="2" cm="1">
        <f t="array" ref="C120">SUMPRODUCT(--(Data!$B$25:$AGQ$25&lt;&gt;"")*(Data!B135:AGQ135&lt;&gt;""))</f>
        <v>0</v>
      </c>
      <c r="D120" s="2" cm="1">
        <f t="array" ref="D120">SUMPRODUCT(--(Data!$B$26:$AGQ$26&lt;&gt;"")*(Data!B135:AGQ135&lt;&gt;""))</f>
        <v>0</v>
      </c>
      <c r="E120" s="2" cm="1">
        <f t="array" ref="E120">SUMPRODUCT(--(Data!$B$27:$AGQ$27&lt;&gt;"")*(Data!B135:AGQ135&lt;&gt;""))</f>
        <v>0</v>
      </c>
      <c r="F120" s="2" cm="1">
        <f t="array" ref="F120">SUMPRODUCT(--(Data!$B$28:$AGQ$28&lt;&gt;"")*(Data!B135:AGQ135&lt;&gt;""))</f>
        <v>0</v>
      </c>
      <c r="G120" s="2" cm="1">
        <f t="array" ref="G120">SUMPRODUCT(--(Data!$B$29:$AGQ$29&lt;&gt;"")*(Data!B135:AGQ135&lt;&gt;""))</f>
        <v>0</v>
      </c>
      <c r="H120" s="2" cm="1">
        <f t="array" ref="H120">SUMPRODUCT(--(Data!$B$30:$AGQ$30&lt;&gt;"")*(Data!B135:AGQ135&lt;&gt;""))</f>
        <v>0</v>
      </c>
      <c r="I120" s="2" cm="1">
        <f t="array" ref="I120">SUMPRODUCT(--(Data!$B$31:$AGQ$31&lt;&gt;"")*(Data!B135:AGQ135&lt;&gt;""))</f>
        <v>0</v>
      </c>
      <c r="J120" s="2" cm="1">
        <f t="array" ref="J120">SUMPRODUCT(--(Data!$B$32:$AGQ$32&lt;&gt;"")*(Data!B135:AGQ135&lt;&gt;""))</f>
        <v>0</v>
      </c>
      <c r="K120" s="2" cm="1">
        <f t="array" ref="K120">SUMPRODUCT(--(Data!$B$33:$AGQ$33&lt;&gt;"")*(Data!B135:AGQ135&lt;&gt;""))</f>
        <v>0</v>
      </c>
      <c r="L120" s="2" cm="1">
        <f t="array" ref="L120">SUMPRODUCT(--(Data!$B$34:$AGQ$34&lt;&gt;"")*(Data!B135:AGQ135&lt;&gt;""))</f>
        <v>0</v>
      </c>
      <c r="M120" s="2" cm="1">
        <f t="array" ref="M120">SUMPRODUCT(--(Data!$B$35:$AGQ$35&lt;&gt;"")*(Data!B135:AGQ135&lt;&gt;""))</f>
        <v>0</v>
      </c>
      <c r="N120" s="2" cm="1">
        <f t="array" ref="N120">SUMPRODUCT(--(Data!$B$36:$AGQ$36&lt;&gt;"")*(Data!B135:AGQ135&lt;&gt;""))</f>
        <v>0</v>
      </c>
      <c r="O120" s="2" cm="1">
        <f t="array" ref="O120">SUMPRODUCT(--(Data!$B$37:$AGQ$37&lt;&gt;"")*(Data!B135:AGQ135&lt;&gt;""))</f>
        <v>0</v>
      </c>
      <c r="P120" s="2" cm="1">
        <f t="array" ref="P120">SUMPRODUCT(--(Data!$B$38:$AGQ$38&lt;&gt;"")*(Data!B135:AGQ135&lt;&gt;""))</f>
        <v>0</v>
      </c>
      <c r="Q120" s="2" cm="1">
        <f t="array" ref="Q120">SUMPRODUCT(--(Data!$B$39:$AGQ$39&lt;&gt;"")*(Data!B135:AGQ135&lt;&gt;""))</f>
        <v>0</v>
      </c>
      <c r="R120" s="2" cm="1">
        <f t="array" ref="R120">SUMPRODUCT(--(Data!$B$40:$AGQ$40&lt;&gt;"")*(Data!B135:AGQ135&lt;&gt;""))</f>
        <v>0</v>
      </c>
      <c r="S120" s="2" cm="1">
        <f t="array" ref="S120">SUMPRODUCT(--(Data!$B$41:$AGQ$41&lt;&gt;"")*(Data!B135:AGQ135&lt;&gt;""))</f>
        <v>0</v>
      </c>
      <c r="T120" s="2" cm="1">
        <f t="array" ref="T120">SUMPRODUCT(--(Data!$B$42:$AGQ$42&lt;&gt;"")*(Data!B135:AGQ135&lt;&gt;""))</f>
        <v>22</v>
      </c>
      <c r="U120" s="2" cm="1">
        <f t="array" ref="U120">SUMPRODUCT(--(Data!$B$43:$AGQ$43&lt;&gt;"")*(Data!B135:AGQ135&lt;&gt;""))</f>
        <v>18</v>
      </c>
      <c r="V120" s="2" cm="1">
        <f t="array" ref="V120">SUMPRODUCT(--(Data!$B$44:$AGQ$44&lt;&gt;"")*(Data!B135:AGQ135&lt;&gt;""))</f>
        <v>0</v>
      </c>
      <c r="W120" s="2" cm="1">
        <f t="array" ref="W120">SUMPRODUCT(--(Data!$B$45:$AGQ$45&lt;&gt;"")*(Data!B135:AGQ135&lt;&gt;""))</f>
        <v>0</v>
      </c>
      <c r="X120" s="2" cm="1">
        <f t="array" ref="X120">SUMPRODUCT(--(Data!$B$46:$AGQ$46&lt;&gt;"")*(Data!B135:AGQ135&lt;&gt;""))</f>
        <v>0</v>
      </c>
      <c r="Y120" s="2" cm="1">
        <f t="array" ref="Y120">SUMPRODUCT(--(Data!$B$47:$AGQ$47&lt;&gt;"")*(Data!B135:AGQ135&lt;&gt;""))</f>
        <v>4</v>
      </c>
      <c r="Z120" s="2" cm="1">
        <f t="array" ref="Z120">SUMPRODUCT(--(Data!$B$48:$AGQ$48&lt;&gt;"")*(Data!B135:AGQ135&lt;&gt;""))</f>
        <v>0</v>
      </c>
      <c r="AA120" s="2" cm="1">
        <f t="array" ref="AA120">SUMPRODUCT(--(Data!$B$49:$AGQ$49&lt;&gt;"")*(Data!B135:AGQ135&lt;&gt;""))</f>
        <v>0</v>
      </c>
      <c r="AB120" s="2" cm="1">
        <f t="array" ref="AB120">SUMPRODUCT(--(Data!$B$50:$AGQ$50&lt;&gt;"")*(Data!B135:AGQ135&lt;&gt;""))</f>
        <v>0</v>
      </c>
      <c r="AC120" s="2" cm="1">
        <f t="array" ref="AC120">SUMPRODUCT(--(Data!$B$51:$AGQ$51&lt;&gt;"")*(Data!B135:AGQ135&lt;&gt;""))</f>
        <v>0</v>
      </c>
      <c r="AD120" s="2" cm="1">
        <f t="array" ref="AD120">SUMPRODUCT(--(Data!$B$52:$AGQ$52&lt;&gt;"")*(Data!B135:AGQ135&lt;&gt;""))</f>
        <v>0</v>
      </c>
      <c r="AE120" s="2" cm="1">
        <f t="array" ref="AE120">SUMPRODUCT(--(Data!$B$53:$AGQ$53&lt;&gt;"")*(Data!B135:AGQ135&lt;&gt;""))</f>
        <v>0</v>
      </c>
      <c r="AF120" s="2" cm="1">
        <f t="array" ref="AF120">SUMPRODUCT(--(Data!$B$54:$AGQ$54&lt;&gt;"")*(Data!B135:AGQ135&lt;&gt;""))</f>
        <v>0</v>
      </c>
      <c r="AG120" s="2" cm="1">
        <f t="array" ref="AG120">SUMPRODUCT(--(Data!$B$55:$AGQ$55&lt;&gt;"")*(Data!B135:AGQ135&lt;&gt;""))</f>
        <v>0</v>
      </c>
      <c r="AH120" s="2" cm="1">
        <f t="array" ref="AH120">SUMPRODUCT(--(Data!$B$56:$AGQ$56&lt;&gt;"")*(Data!B135:AGQ135&lt;&gt;""))</f>
        <v>0</v>
      </c>
      <c r="AI120" s="2" cm="1">
        <f t="array" ref="AI120">SUMPRODUCT(--(Data!$B$57:$AGQ$57&lt;&gt;"")*(Data!B135:AGQ135&lt;&gt;""))</f>
        <v>0</v>
      </c>
      <c r="AJ120" s="2" cm="1">
        <f t="array" ref="AJ120">SUMPRODUCT(--(Data!$B$58:$AGQ$58&lt;&gt;"")*(Data!B135:AGQ135&lt;&gt;""))</f>
        <v>0</v>
      </c>
      <c r="AK120" s="2" cm="1">
        <f t="array" ref="AK120">SUMPRODUCT(--(Data!$B$59:$AGQ$59&lt;&gt;"")*(Data!B135:AGQ135&lt;&gt;""))</f>
        <v>0</v>
      </c>
      <c r="AL120" s="2" cm="1">
        <f t="array" ref="AL120">SUMPRODUCT(--(Data!$B$60:$AGQ$60&lt;&gt;"")*(Data!B135:AGQ135&lt;&gt;""))</f>
        <v>0</v>
      </c>
      <c r="AM120" s="2" cm="1">
        <f t="array" ref="AM120">SUMPRODUCT(--(Data!$B$61:$AGQ$61&lt;&gt;"")*(Data!B135:AGQ135&lt;&gt;""))</f>
        <v>0</v>
      </c>
      <c r="AN120" s="2" cm="1">
        <f t="array" ref="AN120">SUMPRODUCT(--(Data!$B$62:$AGQ$62&lt;&gt;"")*(Data!B135:AGQ135&lt;&gt;""))</f>
        <v>0</v>
      </c>
      <c r="AO120" s="2" cm="1">
        <f t="array" ref="AO120">SUMPRODUCT(--(Data!$B$63:$AGQ$63&lt;&gt;"")*(Data!B135:AGQ135&lt;&gt;""))</f>
        <v>0</v>
      </c>
      <c r="AP120" s="2" cm="1">
        <f t="array" ref="AP120">SUMPRODUCT(--(Data!$B$64:$AGQ$64&lt;&gt;"")*(Data!B135:AGQ135&lt;&gt;""))</f>
        <v>0</v>
      </c>
      <c r="AQ120" s="2" cm="1">
        <f t="array" ref="AQ120">SUMPRODUCT(--(Data!$B$65:$AGQ$65&lt;&gt;"")*(Data!B135:AGQ135&lt;&gt;""))</f>
        <v>0</v>
      </c>
      <c r="AR120" s="2" cm="1">
        <f t="array" ref="AR120">SUMPRODUCT(--(Data!$B$66:$AGQ$66&lt;&gt;"")*(Data!B135:AGQ135&lt;&gt;""))</f>
        <v>0</v>
      </c>
      <c r="AS120" s="2" cm="1">
        <f t="array" ref="AS120">SUMPRODUCT(--(Data!$B$67:$AGQ$67&lt;&gt;"")*(Data!B135:AGQ135&lt;&gt;""))</f>
        <v>0</v>
      </c>
      <c r="AT120" s="2" cm="1">
        <f t="array" ref="AT120">SUMPRODUCT(--(Data!$B$68:$AGQ$68&lt;&gt;"")*(Data!B135:AGQ135&lt;&gt;""))</f>
        <v>0</v>
      </c>
      <c r="AU120" s="2" cm="1">
        <f t="array" ref="AU120">SUMPRODUCT(--(Data!$B$69:$AGQ$69&lt;&gt;"")*(Data!B135:AGQ135&lt;&gt;""))</f>
        <v>0</v>
      </c>
      <c r="AV120" s="2" cm="1">
        <f t="array" ref="AV120">SUMPRODUCT(--(Data!$B$70:$AGQ$70&lt;&gt;"")*(Data!B135:AGQ135&lt;&gt;""))</f>
        <v>0</v>
      </c>
      <c r="AW120" s="2" cm="1">
        <f t="array" ref="AW120">SUMPRODUCT(--(Data!$B$71:$AGQ$71&lt;&gt;"")*(Data!B135:AGQ135&lt;&gt;""))</f>
        <v>0</v>
      </c>
      <c r="AX120" s="2" cm="1">
        <f t="array" ref="AX120">SUMPRODUCT(--(Data!$B$72:$AGQ$72&lt;&gt;"")*(Data!B135:AGQ135&lt;&gt;""))</f>
        <v>0</v>
      </c>
      <c r="AY120" s="2" cm="1">
        <f t="array" ref="AY120">SUMPRODUCT(--(Data!$B$73:$AGQ$73&lt;&gt;"")*(Data!B135:AGQ135&lt;&gt;""))</f>
        <v>0</v>
      </c>
      <c r="AZ120" s="2" cm="1">
        <f t="array" ref="AZ120">SUMPRODUCT(--(Data!$B$74:$AGQ$74&lt;&gt;"")*(Data!B135:AGQ135&lt;&gt;""))</f>
        <v>0</v>
      </c>
      <c r="BA120" s="2" cm="1">
        <f t="array" ref="BA120">SUMPRODUCT(--(Data!$B$75:$AGQ$75&lt;&gt;"")*(Data!B135:AGQ135&lt;&gt;""))</f>
        <v>0</v>
      </c>
      <c r="BB120" s="2" cm="1">
        <f t="array" ref="BB120">SUMPRODUCT(--(Data!$B$76:$AGQ$76&lt;&gt;"")*(Data!B135:AGQ135&lt;&gt;""))</f>
        <v>0</v>
      </c>
      <c r="BC120" s="2" cm="1">
        <f t="array" ref="BC120">SUMPRODUCT(--(Data!$B$77:$AGQ$77&lt;&gt;"")*(Data!B135:AGQ135&lt;&gt;""))</f>
        <v>0</v>
      </c>
      <c r="BD120" s="2" cm="1">
        <f t="array" ref="BD120">SUMPRODUCT(--(Data!$B$78:$AGQ$78&lt;&gt;"")*(Data!B135:AGQ135&lt;&gt;""))</f>
        <v>0</v>
      </c>
      <c r="BE120" s="2" cm="1">
        <f t="array" ref="BE120">SUMPRODUCT(--(Data!$B$79:$AGQ$79&lt;&gt;"")*(Data!B135:AGQ135&lt;&gt;""))</f>
        <v>0</v>
      </c>
      <c r="BF120" s="2" cm="1">
        <f t="array" ref="BF120">SUMPRODUCT(--(Data!$B$80:$AGQ$80&lt;&gt;"")*(Data!B135:AGQ135&lt;&gt;""))</f>
        <v>0</v>
      </c>
      <c r="BG120" s="2" cm="1">
        <f t="array" ref="BG120">SUMPRODUCT(--(Data!$B$81:$AGQ$81&lt;&gt;"")*(Data!B135:AGQ135&lt;&gt;""))</f>
        <v>0</v>
      </c>
      <c r="BH120" s="2" cm="1">
        <f t="array" ref="BH120">SUMPRODUCT(--(Data!$B$82:$AGQ$82&lt;&gt;"")*(Data!B135:AGQ135&lt;&gt;""))</f>
        <v>0</v>
      </c>
      <c r="BI120" s="2" cm="1">
        <f t="array" ref="BI120">SUMPRODUCT(--(Data!$B$83:$AGQ$83&lt;&gt;"")*(Data!B135:AGQ135&lt;&gt;""))</f>
        <v>0</v>
      </c>
      <c r="BJ120" s="2" cm="1">
        <f t="array" ref="BJ120">SUMPRODUCT(--(Data!$B$84:$AGQ$84&lt;&gt;"")*(Data!B135:AGQ135&lt;&gt;""))</f>
        <v>0</v>
      </c>
      <c r="BK120" s="2" cm="1">
        <f t="array" ref="BK120">SUMPRODUCT(--(Data!$B$85:$AGQ$85&lt;&gt;"")*(Data!B135:AGQ135&lt;&gt;""))</f>
        <v>0</v>
      </c>
      <c r="BL120" s="2" cm="1">
        <f t="array" ref="BL120">SUMPRODUCT(--(Data!$B$86:$AGQ$86&lt;&gt;"")*(Data!B135:AGQ135&lt;&gt;""))</f>
        <v>0</v>
      </c>
      <c r="BM120" s="2" cm="1">
        <f t="array" ref="BM120">SUMPRODUCT(--(Data!$B$87:$AGQ$87&lt;&gt;"")*(Data!B135:AGQ135&lt;&gt;""))</f>
        <v>0</v>
      </c>
      <c r="BN120" s="2" cm="1">
        <f t="array" ref="BN120">SUMPRODUCT(--(Data!$B$88:$AGQ$88&lt;&gt;"")*(Data!B135:AGQ135&lt;&gt;""))</f>
        <v>0</v>
      </c>
      <c r="BO120" s="2" cm="1">
        <f t="array" ref="BO120">SUMPRODUCT(--(Data!$B$89:$AGQ$89&lt;&gt;"")*(Data!B135:AGQ135&lt;&gt;""))</f>
        <v>0</v>
      </c>
      <c r="BP120" s="2" cm="1">
        <f t="array" ref="BP120">SUMPRODUCT(--(Data!$B$90:$AGQ$90&lt;&gt;"")*(Data!B135:AGQ135&lt;&gt;""))</f>
        <v>18</v>
      </c>
      <c r="BQ120" s="2" cm="1">
        <f t="array" ref="BQ120">SUMPRODUCT(--(Data!$B$91:$AGQ$91&lt;&gt;"")*(Data!B135:AGQ135&lt;&gt;""))</f>
        <v>0</v>
      </c>
      <c r="BR120" s="2" cm="1">
        <f t="array" ref="BR120">SUMPRODUCT(--(Data!$B$92:$AGQ$92&lt;&gt;"")*(Data!B135:AGQ135&lt;&gt;""))</f>
        <v>0</v>
      </c>
      <c r="BS120" s="2" cm="1">
        <f t="array" ref="BS120">SUMPRODUCT(--(Data!$B$93:$AGQ$93&lt;&gt;"")*(Data!B135:AGQ135&lt;&gt;""))</f>
        <v>0</v>
      </c>
      <c r="BT120" s="2" cm="1">
        <f t="array" ref="BT120">SUMPRODUCT(--(Data!$B$94:$AGQ$94&lt;&gt;"")*(Data!B135:AGQ135&lt;&gt;""))</f>
        <v>0</v>
      </c>
      <c r="BU120" s="2" cm="1">
        <f t="array" ref="BU120">SUMPRODUCT(--(Data!$B$95:$AGQ$95&lt;&gt;"")*(Data!B135:AGQ135&lt;&gt;""))</f>
        <v>0</v>
      </c>
      <c r="BV120" s="2" cm="1">
        <f t="array" ref="BV120">SUMPRODUCT(--(Data!$B$96:$AGQ$96&lt;&gt;"")*(Data!B135:AGQ135&lt;&gt;""))</f>
        <v>0</v>
      </c>
      <c r="BW120" s="2" cm="1">
        <f t="array" ref="BW120">SUMPRODUCT(--(Data!$B$97:$AGQ$97&lt;&gt;"")*(Data!B135:AGQ135&lt;&gt;""))</f>
        <v>0</v>
      </c>
      <c r="BX120" s="2" cm="1">
        <f t="array" ref="BX120">SUMPRODUCT(--(Data!$B$98:$AGQ$98&lt;&gt;"")*(Data!B135:AGQ135&lt;&gt;""))</f>
        <v>0</v>
      </c>
      <c r="BY120" s="2" cm="1">
        <f t="array" ref="BY120">SUMPRODUCT(--(Data!$B$99:$AGQ$99&lt;&gt;"")*(Data!B135:AGQ135&lt;&gt;""))</f>
        <v>0</v>
      </c>
      <c r="BZ120" s="2" cm="1">
        <f t="array" ref="BZ120">SUMPRODUCT(--(Data!$B$100:$AGQ$100&lt;&gt;"")*(Data!B135:AGQ135&lt;&gt;""))</f>
        <v>0</v>
      </c>
      <c r="CA120" s="2" cm="1">
        <f t="array" ref="CA120">SUMPRODUCT(--(Data!$B$101:$AGQ$101&lt;&gt;"")*(Data!B135:AGQ135&lt;&gt;""))</f>
        <v>0</v>
      </c>
      <c r="CB120" s="2" cm="1">
        <f t="array" ref="CB120">SUMPRODUCT(--(Data!$B$102:$AGQ$102&lt;&gt;"")*(Data!B135:AGQ135&lt;&gt;""))</f>
        <v>0</v>
      </c>
      <c r="CC120" s="2" cm="1">
        <f t="array" ref="CC120">SUMPRODUCT(--(Data!$B$103:$AGQ$103&lt;&gt;"")*(Data!B135:AGQ135&lt;&gt;""))</f>
        <v>0</v>
      </c>
      <c r="CD120" s="2" cm="1">
        <f t="array" ref="CD120">SUMPRODUCT(--(Data!$B$104:$AGQ$104&lt;&gt;"")*(Data!B135:AGQ135&lt;&gt;""))</f>
        <v>0</v>
      </c>
      <c r="CE120" s="2" cm="1">
        <f t="array" ref="CE120">SUMPRODUCT(--(Data!$B$105:$AGQ$105&lt;&gt;"")*(Data!B135:AGQ135&lt;&gt;""))</f>
        <v>0</v>
      </c>
      <c r="CF120" s="2" cm="1">
        <f t="array" ref="CF120">SUMPRODUCT(--(Data!$B$106:$AGQ$106&lt;&gt;"")*(Data!B135:AGQ135&lt;&gt;""))</f>
        <v>0</v>
      </c>
      <c r="CG120" s="2" cm="1">
        <f t="array" ref="CG120">SUMPRODUCT(--(Data!$B$107:$AGQ$107&lt;&gt;"")*(Data!B135:AGQ135&lt;&gt;""))</f>
        <v>0</v>
      </c>
      <c r="CH120" s="2" cm="1">
        <f t="array" ref="CH120">SUMPRODUCT(--(Data!$B$108:$AGQ$108&lt;&gt;"")*(Data!B135:AGQ135&lt;&gt;""))</f>
        <v>0</v>
      </c>
      <c r="CI120" s="2" cm="1">
        <f t="array" ref="CI120">SUMPRODUCT(--(Data!$B$109:$AGQ$109&lt;&gt;"")*(Data!B135:AGQ135&lt;&gt;""))</f>
        <v>0</v>
      </c>
      <c r="CJ120" s="2" cm="1">
        <f t="array" ref="CJ120">SUMPRODUCT(--(Data!$B$110:$AGQ$110&lt;&gt;"")*(Data!B135:AGQ135&lt;&gt;""))</f>
        <v>0</v>
      </c>
      <c r="CK120" s="2" cm="1">
        <f t="array" ref="CK120">SUMPRODUCT(--(Data!$B$111:$AGQ$111&lt;&gt;"")*(Data!B135:AGQ135&lt;&gt;""))</f>
        <v>0</v>
      </c>
      <c r="CL120" s="2" cm="1">
        <f t="array" ref="CL120">SUMPRODUCT(--(Data!$B$112:$AGQ$112&lt;&gt;"")*(Data!B135:AGQ135&lt;&gt;""))</f>
        <v>0</v>
      </c>
      <c r="CM120" s="2" cm="1">
        <f t="array" ref="CM120">SUMPRODUCT(--(Data!$B$113:$AGQ$113&lt;&gt;"")*(Data!B135:AGQ135&lt;&gt;""))</f>
        <v>0</v>
      </c>
      <c r="CN120" s="2" cm="1">
        <f t="array" ref="CN120">SUMPRODUCT(--(Data!$B$114:$AGQ$114&lt;&gt;"")*(Data!B135:AGQ135&lt;&gt;""))</f>
        <v>0</v>
      </c>
      <c r="CO120" s="2" cm="1">
        <f t="array" ref="CO120">SUMPRODUCT(--(Data!$B$115:$AGQ$115&lt;&gt;"")*(Data!B135:AGQ135&lt;&gt;""))</f>
        <v>0</v>
      </c>
      <c r="CP120" s="2" cm="1">
        <f t="array" ref="CP120">SUMPRODUCT(--(Data!$B$116:$AGQ$116&lt;&gt;"")*(Data!B135:AGQ135&lt;&gt;""))</f>
        <v>0</v>
      </c>
      <c r="CQ120" s="2" cm="1">
        <f t="array" ref="CQ120">SUMPRODUCT(--(Data!$B$117:$AGQ$117&lt;&gt;"")*(Data!B135:AGQ135&lt;&gt;""))</f>
        <v>0</v>
      </c>
      <c r="CR120" s="2" cm="1">
        <f t="array" ref="CR120">SUMPRODUCT(--(Data!$B$118:$AGQ$118&lt;&gt;"")*(Data!B135:AGQ135&lt;&gt;""))</f>
        <v>0</v>
      </c>
      <c r="CS120" s="2" cm="1">
        <f t="array" ref="CS120">SUMPRODUCT(--(Data!$B$119:$AGQ$119&lt;&gt;"")*(Data!B135:AGQ135&lt;&gt;""))</f>
        <v>0</v>
      </c>
      <c r="CT120" s="2" cm="1">
        <f t="array" ref="CT120">SUMPRODUCT(--(Data!$B$120:$AGQ$120&lt;&gt;"")*(Data!B135:AGQ135&lt;&gt;""))</f>
        <v>0</v>
      </c>
      <c r="CU120" s="2" cm="1">
        <f t="array" ref="CU120">SUMPRODUCT(--(Data!$B$121:$AGQ$121&lt;&gt;"")*(Data!B135:AGQ135&lt;&gt;""))</f>
        <v>0</v>
      </c>
      <c r="CV120" s="2" cm="1">
        <f t="array" ref="CV120">SUMPRODUCT(--(Data!$B$122:$AGQ$122&lt;&gt;"")*(Data!B135:AGQ135&lt;&gt;""))</f>
        <v>0</v>
      </c>
      <c r="CW120" s="2" cm="1">
        <f t="array" ref="CW120">SUMPRODUCT(--(Data!$B$123:$AGQ$123&lt;&gt;"")*(Data!B135:AGQ135&lt;&gt;""))</f>
        <v>0</v>
      </c>
      <c r="CX120" s="2" cm="1">
        <f t="array" ref="CX120">SUMPRODUCT(--(Data!$B$124:$AGQ$124&lt;&gt;"")*(Data!B135:AGQ135&lt;&gt;""))</f>
        <v>0</v>
      </c>
      <c r="CY120" s="2" cm="1">
        <f t="array" ref="CY120">SUMPRODUCT(--(Data!$B$125:$AGQ$125&lt;&gt;"")*(Data!B135:AGQ135&lt;&gt;""))</f>
        <v>0</v>
      </c>
      <c r="CZ120" s="2" cm="1">
        <f t="array" ref="CZ120">SUMPRODUCT(--(Data!$B$126:$AGQ$126&lt;&gt;"")*(Data!B135:AGQ135&lt;&gt;""))</f>
        <v>0</v>
      </c>
      <c r="DA120" s="2" cm="1">
        <f t="array" ref="DA120">SUMPRODUCT(--(Data!$B$127:$AGQ$127&lt;&gt;"")*(Data!B135:AGQ135&lt;&gt;""))</f>
        <v>0</v>
      </c>
      <c r="DB120" s="2" cm="1">
        <f t="array" ref="DB120">SUMPRODUCT(--(Data!$B$128:$AGQ$128&lt;&gt;"")*(Data!B135:AGQ135&lt;&gt;""))</f>
        <v>0</v>
      </c>
      <c r="DC120" s="2" cm="1">
        <f t="array" ref="DC120">SUMPRODUCT(--(Data!$B$129:$AGQ$129&lt;&gt;"")*(Data!B135:AGQ135&lt;&gt;""))</f>
        <v>0</v>
      </c>
      <c r="DD120" s="2" cm="1">
        <f t="array" ref="DD120">SUMPRODUCT(--(Data!$B$130:$AGQ$130&lt;&gt;"")*(Data!B135:AGQ135&lt;&gt;""))</f>
        <v>0</v>
      </c>
      <c r="DE120" s="2" cm="1">
        <f t="array" ref="DE120">SUMPRODUCT(--(Data!$B$131:$AGQ$131&lt;&gt;"")*(Data!B135:AGQ135&lt;&gt;""))</f>
        <v>0</v>
      </c>
      <c r="DF120" s="2" cm="1">
        <f t="array" ref="DF120">SUMPRODUCT(--(Data!$B$132:$AGQ$132&lt;&gt;"")*(Data!B135:AGQ135&lt;&gt;""))</f>
        <v>0</v>
      </c>
      <c r="DG120" s="2" cm="1">
        <f t="array" ref="DG120">SUMPRODUCT(--(Data!$B$133:$AGQ$133&lt;&gt;"")*(Data!B135:AGQ135&lt;&gt;""))</f>
        <v>0</v>
      </c>
      <c r="DH120" s="2" cm="1">
        <f t="array" ref="DH120">SUMPRODUCT(--(Data!$B$134:$AGQ$134&lt;&gt;"")*(Data!B135:AGQ135&lt;&gt;""))</f>
        <v>0</v>
      </c>
      <c r="DI120" s="208"/>
      <c r="DJ120" s="2" cm="1">
        <f t="array" ref="DJ120">SUMPRODUCT(--(Data!$B$136:$AGQ$136&lt;&gt;"")*(Data!B135:AGQ135&lt;&gt;""))</f>
        <v>0</v>
      </c>
      <c r="DK120" s="2" cm="1">
        <f t="array" ref="DK120">SUMPRODUCT(--(Data!$B$137:$AGQ$137&lt;&gt;"")*(Data!B135:AGQ135&lt;&gt;""))</f>
        <v>0</v>
      </c>
      <c r="DL120" s="2" cm="1">
        <f t="array" ref="DL120">SUMPRODUCT(--(Data!$B$138:$AGQ$138&lt;&gt;"")*(Data!B135:AGQ135&lt;&gt;""))</f>
        <v>0</v>
      </c>
      <c r="DM120" s="2" cm="1">
        <f t="array" ref="DM120">SUMPRODUCT(--(Data!$B$139:$AGQ$139&lt;&gt;"")*(Data!B135:AGQ135&lt;&gt;""))</f>
        <v>0</v>
      </c>
      <c r="DN120" s="2" cm="1">
        <f t="array" ref="DN120">SUMPRODUCT(--(Data!$B$140:$AGQ$140&lt;&gt;"")*(Data!B135:AGQ135&lt;&gt;""))</f>
        <v>0</v>
      </c>
      <c r="DO120" s="2" cm="1">
        <f t="array" ref="DO120">SUMPRODUCT(--(Data!$B$141:$AGQ$141&lt;&gt;"")*(Data!B135:AGQ135&lt;&gt;""))</f>
        <v>0</v>
      </c>
      <c r="DP120" s="2" cm="1">
        <f t="array" ref="DP120">SUMPRODUCT(--(Data!$B$142:$AGQ$142&lt;&gt;"")*(Data!B135:AGQ135&lt;&gt;""))</f>
        <v>0</v>
      </c>
      <c r="DQ120" s="2" cm="1">
        <f t="array" ref="DQ120">SUMPRODUCT(--(Data!$B$143:$AGQ$143&lt;&gt;"")*(Data!B135:AGQ135&lt;&gt;""))</f>
        <v>0</v>
      </c>
      <c r="DR120" s="2" cm="1">
        <f t="array" ref="DR120">SUMPRODUCT(--(Data!$B$144:$AGQ$144&lt;&gt;"")*(Data!B135:AGQ135&lt;&gt;""))</f>
        <v>0</v>
      </c>
      <c r="DS120" s="2" cm="1">
        <f t="array" ref="DS120">SUMPRODUCT(--(Data!$B$145:$AGQ$145&lt;&gt;"")*(Data!B135:AGQ135&lt;&gt;""))</f>
        <v>0</v>
      </c>
      <c r="DT120" s="2" cm="1">
        <f t="array" ref="DT120">SUMPRODUCT(--(Data!$B$146:$AGQ$146&lt;&gt;"")*(Data!B135:AGQ135&lt;&gt;""))</f>
        <v>0</v>
      </c>
      <c r="DU120" s="2" cm="1">
        <f t="array" ref="DU120">SUMPRODUCT(--(Data!$B$147:$AGQ$147&lt;&gt;"")*(Data!B135:AGQ135&lt;&gt;""))</f>
        <v>0</v>
      </c>
      <c r="DV120" s="2" cm="1">
        <f t="array" ref="DV120">SUMPRODUCT(--(Data!$B$148:$AGQ$148&lt;&gt;"")*(Data!B135:AGQ135&lt;&gt;""))</f>
        <v>0</v>
      </c>
      <c r="DW120" s="2" cm="1">
        <f t="array" ref="DW120">SUMPRODUCT(--(Data!$B$149:$AGQ$149&lt;&gt;"")*(Data!B135:AGQ135&lt;&gt;""))</f>
        <v>0</v>
      </c>
      <c r="DX120" s="2" cm="1">
        <f t="array" ref="DX120">SUMPRODUCT(--(Data!$B$150:$AGQ$150&lt;&gt;"")*(Data!B135:AGQ135&lt;&gt;""))</f>
        <v>0</v>
      </c>
      <c r="DY120" s="2" cm="1">
        <f t="array" ref="DY120">SUMPRODUCT(--(Data!$B$151:$AGQ$151&lt;&gt;"")*(Data!B135:AGQ135&lt;&gt;""))</f>
        <v>0</v>
      </c>
      <c r="DZ120" s="2" cm="1">
        <f t="array" ref="DZ120">SUMPRODUCT(--(Data!$B$152:$AGQ$152&lt;&gt;"")*(Data!B135:AGQ135&lt;&gt;""))</f>
        <v>0</v>
      </c>
      <c r="EA120" s="2" cm="1">
        <f t="array" ref="EA120">SUMPRODUCT(--(Data!$B$153:$AGQ$153&lt;&gt;"")*(Data!B135:AGQ135&lt;&gt;""))</f>
        <v>0</v>
      </c>
      <c r="EB120" s="2" cm="1">
        <f t="array" ref="EB120">SUMPRODUCT(--(Data!$B$154:$AGQ$154&lt;&gt;"")*(Data!B135:AGQ135&lt;&gt;""))</f>
        <v>18</v>
      </c>
      <c r="EC120" s="2" cm="1">
        <f t="array" ref="EC120">SUMPRODUCT(--(Data!$B$155:$AGQ$155&lt;&gt;"")*(Data!B135:AGQ135&lt;&gt;""))</f>
        <v>0</v>
      </c>
      <c r="ED120" s="2" cm="1">
        <f t="array" ref="ED120">SUMPRODUCT(--(Data!$B$156:$AGQ$156&lt;&gt;"")*(Data!B135:AGQ135&lt;&gt;""))</f>
        <v>0</v>
      </c>
      <c r="EE120" s="2" cm="1">
        <f t="array" ref="EE120">SUMPRODUCT(--(Data!$B$157:$AGQ$157&lt;&gt;"")*(Data!B135:AGQ135&lt;&gt;""))</f>
        <v>0</v>
      </c>
      <c r="EF120" s="2" cm="1">
        <f t="array" ref="EF120">SUMPRODUCT(--(Data!$B$158:$AGQ$158&lt;&gt;"")*(Data!B135:AGQ135&lt;&gt;""))</f>
        <v>0</v>
      </c>
      <c r="EG120" s="2" cm="1">
        <f t="array" ref="EG120">SUMPRODUCT(--(Data!$B$159:$AGQ$159&lt;&gt;"")*(Data!B135:AGQ135&lt;&gt;""))</f>
        <v>0</v>
      </c>
      <c r="EH120" s="2" cm="1">
        <f t="array" ref="EH120">SUMPRODUCT(--(Data!$B$160:$AGQ$160&lt;&gt;"")*(Data!B135:AGQ135&lt;&gt;""))</f>
        <v>0</v>
      </c>
      <c r="EI120" s="2" cm="1">
        <f t="array" ref="EI120">SUMPRODUCT(--(Data!$B$161:$AGQ$161&lt;&gt;"")*(Data!B135:AGQ135&lt;&gt;""))</f>
        <v>0</v>
      </c>
      <c r="EJ120" s="2" cm="1">
        <f t="array" ref="EJ120">SUMPRODUCT(--(Data!$B$162:$AGQ$162&lt;&gt;"")*(Data!B135:AGQ135&lt;&gt;""))</f>
        <v>0</v>
      </c>
      <c r="EK120" s="2" cm="1">
        <f t="array" ref="EK120">SUMPRODUCT(--(Data!$B$163:$AGQ$163&lt;&gt;"")*(Data!B135:AGQ135&lt;&gt;""))</f>
        <v>0</v>
      </c>
      <c r="EL120" s="2" cm="1">
        <f t="array" ref="EL120">SUMPRODUCT(--(Data!$B$164:$AGQ$164&lt;&gt;"")*(Data!B135:AGQ135&lt;&gt;""))</f>
        <v>0</v>
      </c>
      <c r="EM120" s="2" cm="1">
        <f t="array" ref="EM120">SUMPRODUCT(--(Data!$B$165:$AGQ$165&lt;&gt;"")*(Data!B135:AGQ135&lt;&gt;""))</f>
        <v>0</v>
      </c>
      <c r="EN120" s="2" cm="1">
        <f t="array" ref="EN120">SUMPRODUCT(--(Data!$B$166:$AGQ$166&lt;&gt;"")*(Data!B135:AGQ135&lt;&gt;""))</f>
        <v>0</v>
      </c>
      <c r="EU120" s="2" t="str">
        <f t="shared" si="6"/>
        <v>MARS</v>
      </c>
      <c r="EV120" s="2">
        <f t="shared" si="7"/>
        <v>5</v>
      </c>
    </row>
    <row r="121" spans="1:152" x14ac:dyDescent="0.25">
      <c r="A121" s="1" t="str">
        <f>Data!A136</f>
        <v>StaticFusion</v>
      </c>
      <c r="B121" s="12" t="s">
        <v>801</v>
      </c>
      <c r="C121" s="2" cm="1">
        <f t="array" ref="C121">SUMPRODUCT(--(Data!$B$25:$AGQ$25&lt;&gt;"")*(Data!B136:AGQ136&lt;&gt;""))</f>
        <v>0</v>
      </c>
      <c r="D121" s="2" cm="1">
        <f t="array" ref="D121">SUMPRODUCT(--(Data!$B$26:$AGQ$26&lt;&gt;"")*(Data!B136:AGQ136&lt;&gt;""))</f>
        <v>0</v>
      </c>
      <c r="E121" s="2" cm="1">
        <f t="array" ref="E121">SUMPRODUCT(--(Data!$B$27:$AGQ$27&lt;&gt;"")*(Data!B136:AGQ136&lt;&gt;""))</f>
        <v>0</v>
      </c>
      <c r="F121" s="2" cm="1">
        <f t="array" ref="F121">SUMPRODUCT(--(Data!$B$28:$AGQ$28&lt;&gt;"")*(Data!B136:AGQ136&lt;&gt;""))</f>
        <v>0</v>
      </c>
      <c r="G121" s="2" cm="1">
        <f t="array" ref="G121">SUMPRODUCT(--(Data!$B$29:$AGQ$29&lt;&gt;"")*(Data!B136:AGQ136&lt;&gt;""))</f>
        <v>0</v>
      </c>
      <c r="H121" s="2" cm="1">
        <f t="array" ref="H121">SUMPRODUCT(--(Data!$B$30:$AGQ$30&lt;&gt;"")*(Data!B136:AGQ136&lt;&gt;""))</f>
        <v>0</v>
      </c>
      <c r="I121" s="2" cm="1">
        <f t="array" ref="I121">SUMPRODUCT(--(Data!$B$31:$AGQ$31&lt;&gt;"")*(Data!B136:AGQ136&lt;&gt;""))</f>
        <v>0</v>
      </c>
      <c r="J121" s="2" cm="1">
        <f t="array" ref="J121">SUMPRODUCT(--(Data!$B$32:$AGQ$32&lt;&gt;"")*(Data!B136:AGQ136&lt;&gt;""))</f>
        <v>0</v>
      </c>
      <c r="K121" s="2" cm="1">
        <f t="array" ref="K121">SUMPRODUCT(--(Data!$B$33:$AGQ$33&lt;&gt;"")*(Data!B136:AGQ136&lt;&gt;""))</f>
        <v>0</v>
      </c>
      <c r="L121" s="2" cm="1">
        <f t="array" ref="L121">SUMPRODUCT(--(Data!$B$34:$AGQ$34&lt;&gt;"")*(Data!B136:AGQ136&lt;&gt;""))</f>
        <v>0</v>
      </c>
      <c r="M121" s="2" cm="1">
        <f t="array" ref="M121">SUMPRODUCT(--(Data!$B$35:$AGQ$35&lt;&gt;"")*(Data!B136:AGQ136&lt;&gt;""))</f>
        <v>0</v>
      </c>
      <c r="N121" s="2" cm="1">
        <f t="array" ref="N121">SUMPRODUCT(--(Data!$B$36:$AGQ$36&lt;&gt;"")*(Data!B136:AGQ136&lt;&gt;""))</f>
        <v>54</v>
      </c>
      <c r="O121" s="2" cm="1">
        <f t="array" ref="O121">SUMPRODUCT(--(Data!$B$37:$AGQ$37&lt;&gt;"")*(Data!B136:AGQ136&lt;&gt;""))</f>
        <v>0</v>
      </c>
      <c r="P121" s="2" cm="1">
        <f t="array" ref="P121">SUMPRODUCT(--(Data!$B$38:$AGQ$38&lt;&gt;"")*(Data!B136:AGQ136&lt;&gt;""))</f>
        <v>0</v>
      </c>
      <c r="Q121" s="2" cm="1">
        <f t="array" ref="Q121">SUMPRODUCT(--(Data!$B$39:$AGQ$39&lt;&gt;"")*(Data!B136:AGQ136&lt;&gt;""))</f>
        <v>30</v>
      </c>
      <c r="R121" s="2" cm="1">
        <f t="array" ref="R121">SUMPRODUCT(--(Data!$B$40:$AGQ$40&lt;&gt;"")*(Data!B136:AGQ136&lt;&gt;""))</f>
        <v>0</v>
      </c>
      <c r="S121" s="2" cm="1">
        <f t="array" ref="S121">SUMPRODUCT(--(Data!$B$41:$AGQ$41&lt;&gt;"")*(Data!B136:AGQ136&lt;&gt;""))</f>
        <v>54</v>
      </c>
      <c r="T121" s="2" cm="1">
        <f t="array" ref="T121">SUMPRODUCT(--(Data!$B$42:$AGQ$42&lt;&gt;"")*(Data!B136:AGQ136&lt;&gt;""))</f>
        <v>0</v>
      </c>
      <c r="U121" s="2" cm="1">
        <f t="array" ref="U121">SUMPRODUCT(--(Data!$B$43:$AGQ$43&lt;&gt;"")*(Data!B136:AGQ136&lt;&gt;""))</f>
        <v>0</v>
      </c>
      <c r="V121" s="2" cm="1">
        <f t="array" ref="V121">SUMPRODUCT(--(Data!$B$44:$AGQ$44&lt;&gt;"")*(Data!B136:AGQ136&lt;&gt;""))</f>
        <v>0</v>
      </c>
      <c r="W121" s="2" cm="1">
        <f t="array" ref="W121">SUMPRODUCT(--(Data!$B$45:$AGQ$45&lt;&gt;"")*(Data!B136:AGQ136&lt;&gt;""))</f>
        <v>0</v>
      </c>
      <c r="X121" s="2" cm="1">
        <f t="array" ref="X121">SUMPRODUCT(--(Data!$B$46:$AGQ$46&lt;&gt;"")*(Data!B136:AGQ136&lt;&gt;""))</f>
        <v>0</v>
      </c>
      <c r="Y121" s="2" cm="1">
        <f t="array" ref="Y121">SUMPRODUCT(--(Data!$B$47:$AGQ$47&lt;&gt;"")*(Data!B136:AGQ136&lt;&gt;""))</f>
        <v>0</v>
      </c>
      <c r="Z121" s="2" cm="1">
        <f t="array" ref="Z121">SUMPRODUCT(--(Data!$B$48:$AGQ$48&lt;&gt;"")*(Data!B136:AGQ136&lt;&gt;""))</f>
        <v>0</v>
      </c>
      <c r="AA121" s="2" cm="1">
        <f t="array" ref="AA121">SUMPRODUCT(--(Data!$B$49:$AGQ$49&lt;&gt;"")*(Data!B136:AGQ136&lt;&gt;""))</f>
        <v>0</v>
      </c>
      <c r="AB121" s="2" cm="1">
        <f t="array" ref="AB121">SUMPRODUCT(--(Data!$B$50:$AGQ$50&lt;&gt;"")*(Data!B136:AGQ136&lt;&gt;""))</f>
        <v>0</v>
      </c>
      <c r="AC121" s="2" cm="1">
        <f t="array" ref="AC121">SUMPRODUCT(--(Data!$B$51:$AGQ$51&lt;&gt;"")*(Data!B136:AGQ136&lt;&gt;""))</f>
        <v>0</v>
      </c>
      <c r="AD121" s="2" cm="1">
        <f t="array" ref="AD121">SUMPRODUCT(--(Data!$B$52:$AGQ$52&lt;&gt;"")*(Data!B136:AGQ136&lt;&gt;""))</f>
        <v>0</v>
      </c>
      <c r="AE121" s="2" cm="1">
        <f t="array" ref="AE121">SUMPRODUCT(--(Data!$B$53:$AGQ$53&lt;&gt;"")*(Data!B136:AGQ136&lt;&gt;""))</f>
        <v>0</v>
      </c>
      <c r="AF121" s="2" cm="1">
        <f t="array" ref="AF121">SUMPRODUCT(--(Data!$B$54:$AGQ$54&lt;&gt;"")*(Data!B136:AGQ136&lt;&gt;""))</f>
        <v>0</v>
      </c>
      <c r="AG121" s="2" cm="1">
        <f t="array" ref="AG121">SUMPRODUCT(--(Data!$B$55:$AGQ$55&lt;&gt;"")*(Data!B136:AGQ136&lt;&gt;""))</f>
        <v>0</v>
      </c>
      <c r="AH121" s="2" cm="1">
        <f t="array" ref="AH121">SUMPRODUCT(--(Data!$B$56:$AGQ$56&lt;&gt;"")*(Data!B136:AGQ136&lt;&gt;""))</f>
        <v>0</v>
      </c>
      <c r="AI121" s="2" cm="1">
        <f t="array" ref="AI121">SUMPRODUCT(--(Data!$B$57:$AGQ$57&lt;&gt;"")*(Data!B136:AGQ136&lt;&gt;""))</f>
        <v>0</v>
      </c>
      <c r="AJ121" s="2" cm="1">
        <f t="array" ref="AJ121">SUMPRODUCT(--(Data!$B$58:$AGQ$58&lt;&gt;"")*(Data!B136:AGQ136&lt;&gt;""))</f>
        <v>0</v>
      </c>
      <c r="AK121" s="2" cm="1">
        <f t="array" ref="AK121">SUMPRODUCT(--(Data!$B$59:$AGQ$59&lt;&gt;"")*(Data!B136:AGQ136&lt;&gt;""))</f>
        <v>0</v>
      </c>
      <c r="AL121" s="2" cm="1">
        <f t="array" ref="AL121">SUMPRODUCT(--(Data!$B$60:$AGQ$60&lt;&gt;"")*(Data!B136:AGQ136&lt;&gt;""))</f>
        <v>0</v>
      </c>
      <c r="AM121" s="2" cm="1">
        <f t="array" ref="AM121">SUMPRODUCT(--(Data!$B$61:$AGQ$61&lt;&gt;"")*(Data!B136:AGQ136&lt;&gt;""))</f>
        <v>0</v>
      </c>
      <c r="AN121" s="2" cm="1">
        <f t="array" ref="AN121">SUMPRODUCT(--(Data!$B$62:$AGQ$62&lt;&gt;"")*(Data!B136:AGQ136&lt;&gt;""))</f>
        <v>0</v>
      </c>
      <c r="AO121" s="2" cm="1">
        <f t="array" ref="AO121">SUMPRODUCT(--(Data!$B$63:$AGQ$63&lt;&gt;"")*(Data!B136:AGQ136&lt;&gt;""))</f>
        <v>0</v>
      </c>
      <c r="AP121" s="2" cm="1">
        <f t="array" ref="AP121">SUMPRODUCT(--(Data!$B$64:$AGQ$64&lt;&gt;"")*(Data!B136:AGQ136&lt;&gt;""))</f>
        <v>0</v>
      </c>
      <c r="AQ121" s="2" cm="1">
        <f t="array" ref="AQ121">SUMPRODUCT(--(Data!$B$65:$AGQ$65&lt;&gt;"")*(Data!B136:AGQ136&lt;&gt;""))</f>
        <v>0</v>
      </c>
      <c r="AR121" s="2" cm="1">
        <f t="array" ref="AR121">SUMPRODUCT(--(Data!$B$66:$AGQ$66&lt;&gt;"")*(Data!B136:AGQ136&lt;&gt;""))</f>
        <v>0</v>
      </c>
      <c r="AS121" s="2" cm="1">
        <f t="array" ref="AS121">SUMPRODUCT(--(Data!$B$67:$AGQ$67&lt;&gt;"")*(Data!B136:AGQ136&lt;&gt;""))</f>
        <v>0</v>
      </c>
      <c r="AT121" s="2" cm="1">
        <f t="array" ref="AT121">SUMPRODUCT(--(Data!$B$68:$AGQ$68&lt;&gt;"")*(Data!B136:AGQ136&lt;&gt;""))</f>
        <v>0</v>
      </c>
      <c r="AU121" s="2" cm="1">
        <f t="array" ref="AU121">SUMPRODUCT(--(Data!$B$69:$AGQ$69&lt;&gt;"")*(Data!B136:AGQ136&lt;&gt;""))</f>
        <v>0</v>
      </c>
      <c r="AV121" s="2" cm="1">
        <f t="array" ref="AV121">SUMPRODUCT(--(Data!$B$70:$AGQ$70&lt;&gt;"")*(Data!B136:AGQ136&lt;&gt;""))</f>
        <v>0</v>
      </c>
      <c r="AW121" s="2" cm="1">
        <f t="array" ref="AW121">SUMPRODUCT(--(Data!$B$71:$AGQ$71&lt;&gt;"")*(Data!B136:AGQ136&lt;&gt;""))</f>
        <v>0</v>
      </c>
      <c r="AX121" s="2" cm="1">
        <f t="array" ref="AX121">SUMPRODUCT(--(Data!$B$72:$AGQ$72&lt;&gt;"")*(Data!B136:AGQ136&lt;&gt;""))</f>
        <v>0</v>
      </c>
      <c r="AY121" s="2" cm="1">
        <f t="array" ref="AY121">SUMPRODUCT(--(Data!$B$73:$AGQ$73&lt;&gt;"")*(Data!B136:AGQ136&lt;&gt;""))</f>
        <v>0</v>
      </c>
      <c r="AZ121" s="2" cm="1">
        <f t="array" ref="AZ121">SUMPRODUCT(--(Data!$B$74:$AGQ$74&lt;&gt;"")*(Data!B136:AGQ136&lt;&gt;""))</f>
        <v>0</v>
      </c>
      <c r="BA121" s="2" cm="1">
        <f t="array" ref="BA121">SUMPRODUCT(--(Data!$B$75:$AGQ$75&lt;&gt;"")*(Data!B136:AGQ136&lt;&gt;""))</f>
        <v>0</v>
      </c>
      <c r="BB121" s="2" cm="1">
        <f t="array" ref="BB121">SUMPRODUCT(--(Data!$B$76:$AGQ$76&lt;&gt;"")*(Data!B136:AGQ136&lt;&gt;""))</f>
        <v>0</v>
      </c>
      <c r="BC121" s="2" cm="1">
        <f t="array" ref="BC121">SUMPRODUCT(--(Data!$B$77:$AGQ$77&lt;&gt;"")*(Data!B136:AGQ136&lt;&gt;""))</f>
        <v>0</v>
      </c>
      <c r="BD121" s="2" cm="1">
        <f t="array" ref="BD121">SUMPRODUCT(--(Data!$B$78:$AGQ$78&lt;&gt;"")*(Data!B136:AGQ136&lt;&gt;""))</f>
        <v>0</v>
      </c>
      <c r="BE121" s="2" cm="1">
        <f t="array" ref="BE121">SUMPRODUCT(--(Data!$B$79:$AGQ$79&lt;&gt;"")*(Data!B136:AGQ136&lt;&gt;""))</f>
        <v>0</v>
      </c>
      <c r="BF121" s="2" cm="1">
        <f t="array" ref="BF121">SUMPRODUCT(--(Data!$B$80:$AGQ$80&lt;&gt;"")*(Data!B136:AGQ136&lt;&gt;""))</f>
        <v>0</v>
      </c>
      <c r="BG121" s="2" cm="1">
        <f t="array" ref="BG121">SUMPRODUCT(--(Data!$B$81:$AGQ$81&lt;&gt;"")*(Data!B136:AGQ136&lt;&gt;""))</f>
        <v>0</v>
      </c>
      <c r="BH121" s="2" cm="1">
        <f t="array" ref="BH121">SUMPRODUCT(--(Data!$B$82:$AGQ$82&lt;&gt;"")*(Data!B136:AGQ136&lt;&gt;""))</f>
        <v>0</v>
      </c>
      <c r="BI121" s="2" cm="1">
        <f t="array" ref="BI121">SUMPRODUCT(--(Data!$B$83:$AGQ$83&lt;&gt;"")*(Data!B136:AGQ136&lt;&gt;""))</f>
        <v>0</v>
      </c>
      <c r="BJ121" s="2" cm="1">
        <f t="array" ref="BJ121">SUMPRODUCT(--(Data!$B$84:$AGQ$84&lt;&gt;"")*(Data!B136:AGQ136&lt;&gt;""))</f>
        <v>0</v>
      </c>
      <c r="BK121" s="2" cm="1">
        <f t="array" ref="BK121">SUMPRODUCT(--(Data!$B$85:$AGQ$85&lt;&gt;"")*(Data!B136:AGQ136&lt;&gt;""))</f>
        <v>0</v>
      </c>
      <c r="BL121" s="2" cm="1">
        <f t="array" ref="BL121">SUMPRODUCT(--(Data!$B$86:$AGQ$86&lt;&gt;"")*(Data!B136:AGQ136&lt;&gt;""))</f>
        <v>0</v>
      </c>
      <c r="BM121" s="2" cm="1">
        <f t="array" ref="BM121">SUMPRODUCT(--(Data!$B$87:$AGQ$87&lt;&gt;"")*(Data!B136:AGQ136&lt;&gt;""))</f>
        <v>0</v>
      </c>
      <c r="BN121" s="2" cm="1">
        <f t="array" ref="BN121">SUMPRODUCT(--(Data!$B$88:$AGQ$88&lt;&gt;"")*(Data!B136:AGQ136&lt;&gt;""))</f>
        <v>0</v>
      </c>
      <c r="BO121" s="2" cm="1">
        <f t="array" ref="BO121">SUMPRODUCT(--(Data!$B$89:$AGQ$89&lt;&gt;"")*(Data!B136:AGQ136&lt;&gt;""))</f>
        <v>0</v>
      </c>
      <c r="BP121" s="2" cm="1">
        <f t="array" ref="BP121">SUMPRODUCT(--(Data!$B$90:$AGQ$90&lt;&gt;"")*(Data!B136:AGQ136&lt;&gt;""))</f>
        <v>0</v>
      </c>
      <c r="BQ121" s="2" cm="1">
        <f t="array" ref="BQ121">SUMPRODUCT(--(Data!$B$91:$AGQ$91&lt;&gt;"")*(Data!B136:AGQ136&lt;&gt;""))</f>
        <v>0</v>
      </c>
      <c r="BR121" s="2" cm="1">
        <f t="array" ref="BR121">SUMPRODUCT(--(Data!$B$92:$AGQ$92&lt;&gt;"")*(Data!B136:AGQ136&lt;&gt;""))</f>
        <v>0</v>
      </c>
      <c r="BS121" s="2" cm="1">
        <f t="array" ref="BS121">SUMPRODUCT(--(Data!$B$93:$AGQ$93&lt;&gt;"")*(Data!B136:AGQ136&lt;&gt;""))</f>
        <v>0</v>
      </c>
      <c r="BT121" s="2" cm="1">
        <f t="array" ref="BT121">SUMPRODUCT(--(Data!$B$94:$AGQ$94&lt;&gt;"")*(Data!B136:AGQ136&lt;&gt;""))</f>
        <v>0</v>
      </c>
      <c r="BU121" s="2" cm="1">
        <f t="array" ref="BU121">SUMPRODUCT(--(Data!$B$95:$AGQ$95&lt;&gt;"")*(Data!B136:AGQ136&lt;&gt;""))</f>
        <v>0</v>
      </c>
      <c r="BV121" s="2" cm="1">
        <f t="array" ref="BV121">SUMPRODUCT(--(Data!$B$96:$AGQ$96&lt;&gt;"")*(Data!B136:AGQ136&lt;&gt;""))</f>
        <v>0</v>
      </c>
      <c r="BW121" s="2" cm="1">
        <f t="array" ref="BW121">SUMPRODUCT(--(Data!$B$97:$AGQ$97&lt;&gt;"")*(Data!B136:AGQ136&lt;&gt;""))</f>
        <v>0</v>
      </c>
      <c r="BX121" s="2" cm="1">
        <f t="array" ref="BX121">SUMPRODUCT(--(Data!$B$98:$AGQ$98&lt;&gt;"")*(Data!B136:AGQ136&lt;&gt;""))</f>
        <v>0</v>
      </c>
      <c r="BY121" s="2" cm="1">
        <f t="array" ref="BY121">SUMPRODUCT(--(Data!$B$99:$AGQ$99&lt;&gt;"")*(Data!B136:AGQ136&lt;&gt;""))</f>
        <v>0</v>
      </c>
      <c r="BZ121" s="2" cm="1">
        <f t="array" ref="BZ121">SUMPRODUCT(--(Data!$B$100:$AGQ$100&lt;&gt;"")*(Data!B136:AGQ136&lt;&gt;""))</f>
        <v>0</v>
      </c>
      <c r="CA121" s="2" cm="1">
        <f t="array" ref="CA121">SUMPRODUCT(--(Data!$B$101:$AGQ$101&lt;&gt;"")*(Data!B136:AGQ136&lt;&gt;""))</f>
        <v>0</v>
      </c>
      <c r="CB121" s="2" cm="1">
        <f t="array" ref="CB121">SUMPRODUCT(--(Data!$B$102:$AGQ$102&lt;&gt;"")*(Data!B136:AGQ136&lt;&gt;""))</f>
        <v>0</v>
      </c>
      <c r="CC121" s="2" cm="1">
        <f t="array" ref="CC121">SUMPRODUCT(--(Data!$B$103:$AGQ$103&lt;&gt;"")*(Data!B136:AGQ136&lt;&gt;""))</f>
        <v>0</v>
      </c>
      <c r="CD121" s="2" cm="1">
        <f t="array" ref="CD121">SUMPRODUCT(--(Data!$B$104:$AGQ$104&lt;&gt;"")*(Data!B136:AGQ136&lt;&gt;""))</f>
        <v>0</v>
      </c>
      <c r="CE121" s="2" cm="1">
        <f t="array" ref="CE121">SUMPRODUCT(--(Data!$B$105:$AGQ$105&lt;&gt;"")*(Data!B136:AGQ136&lt;&gt;""))</f>
        <v>0</v>
      </c>
      <c r="CF121" s="2" cm="1">
        <f t="array" ref="CF121">SUMPRODUCT(--(Data!$B$106:$AGQ$106&lt;&gt;"")*(Data!B136:AGQ136&lt;&gt;""))</f>
        <v>0</v>
      </c>
      <c r="CG121" s="2" cm="1">
        <f t="array" ref="CG121">SUMPRODUCT(--(Data!$B$107:$AGQ$107&lt;&gt;"")*(Data!B136:AGQ136&lt;&gt;""))</f>
        <v>0</v>
      </c>
      <c r="CH121" s="2" cm="1">
        <f t="array" ref="CH121">SUMPRODUCT(--(Data!$B$108:$AGQ$108&lt;&gt;"")*(Data!B136:AGQ136&lt;&gt;""))</f>
        <v>0</v>
      </c>
      <c r="CI121" s="2" cm="1">
        <f t="array" ref="CI121">SUMPRODUCT(--(Data!$B$109:$AGQ$109&lt;&gt;"")*(Data!B136:AGQ136&lt;&gt;""))</f>
        <v>0</v>
      </c>
      <c r="CJ121" s="2" cm="1">
        <f t="array" ref="CJ121">SUMPRODUCT(--(Data!$B$110:$AGQ$110&lt;&gt;"")*(Data!B136:AGQ136&lt;&gt;""))</f>
        <v>0</v>
      </c>
      <c r="CK121" s="2" cm="1">
        <f t="array" ref="CK121">SUMPRODUCT(--(Data!$B$111:$AGQ$111&lt;&gt;"")*(Data!B136:AGQ136&lt;&gt;""))</f>
        <v>0</v>
      </c>
      <c r="CL121" s="2" cm="1">
        <f t="array" ref="CL121">SUMPRODUCT(--(Data!$B$112:$AGQ$112&lt;&gt;"")*(Data!B136:AGQ136&lt;&gt;""))</f>
        <v>0</v>
      </c>
      <c r="CM121" s="2" cm="1">
        <f t="array" ref="CM121">SUMPRODUCT(--(Data!$B$113:$AGQ$113&lt;&gt;"")*(Data!B136:AGQ136&lt;&gt;""))</f>
        <v>0</v>
      </c>
      <c r="CN121" s="2" cm="1">
        <f t="array" ref="CN121">SUMPRODUCT(--(Data!$B$114:$AGQ$114&lt;&gt;"")*(Data!B136:AGQ136&lt;&gt;""))</f>
        <v>0</v>
      </c>
      <c r="CO121" s="2" cm="1">
        <f t="array" ref="CO121">SUMPRODUCT(--(Data!$B$115:$AGQ$115&lt;&gt;"")*(Data!B136:AGQ136&lt;&gt;""))</f>
        <v>0</v>
      </c>
      <c r="CP121" s="2" cm="1">
        <f t="array" ref="CP121">SUMPRODUCT(--(Data!$B$116:$AGQ$116&lt;&gt;"")*(Data!B136:AGQ136&lt;&gt;""))</f>
        <v>0</v>
      </c>
      <c r="CQ121" s="2" cm="1">
        <f t="array" ref="CQ121">SUMPRODUCT(--(Data!$B$117:$AGQ$117&lt;&gt;"")*(Data!B136:AGQ136&lt;&gt;""))</f>
        <v>0</v>
      </c>
      <c r="CR121" s="2" cm="1">
        <f t="array" ref="CR121">SUMPRODUCT(--(Data!$B$118:$AGQ$118&lt;&gt;"")*(Data!B136:AGQ136&lt;&gt;""))</f>
        <v>0</v>
      </c>
      <c r="CS121" s="2" cm="1">
        <f t="array" ref="CS121">SUMPRODUCT(--(Data!$B$119:$AGQ$119&lt;&gt;"")*(Data!B136:AGQ136&lt;&gt;""))</f>
        <v>0</v>
      </c>
      <c r="CT121" s="2" cm="1">
        <f t="array" ref="CT121">SUMPRODUCT(--(Data!$B$120:$AGQ$120&lt;&gt;"")*(Data!B136:AGQ136&lt;&gt;""))</f>
        <v>0</v>
      </c>
      <c r="CU121" s="2" cm="1">
        <f t="array" ref="CU121">SUMPRODUCT(--(Data!$B$121:$AGQ$121&lt;&gt;"")*(Data!B136:AGQ136&lt;&gt;""))</f>
        <v>30</v>
      </c>
      <c r="CV121" s="2" cm="1">
        <f t="array" ref="CV121">SUMPRODUCT(--(Data!$B$122:$AGQ$122&lt;&gt;"")*(Data!B136:AGQ136&lt;&gt;""))</f>
        <v>0</v>
      </c>
      <c r="CW121" s="2" cm="1">
        <f t="array" ref="CW121">SUMPRODUCT(--(Data!$B$123:$AGQ$123&lt;&gt;"")*(Data!B136:AGQ136&lt;&gt;""))</f>
        <v>0</v>
      </c>
      <c r="CX121" s="2" cm="1">
        <f t="array" ref="CX121">SUMPRODUCT(--(Data!$B$124:$AGQ$124&lt;&gt;"")*(Data!B136:AGQ136&lt;&gt;""))</f>
        <v>0</v>
      </c>
      <c r="CY121" s="2" cm="1">
        <f t="array" ref="CY121">SUMPRODUCT(--(Data!$B$125:$AGQ$125&lt;&gt;"")*(Data!B136:AGQ136&lt;&gt;""))</f>
        <v>0</v>
      </c>
      <c r="CZ121" s="2" cm="1">
        <f t="array" ref="CZ121">SUMPRODUCT(--(Data!$B$126:$AGQ$126&lt;&gt;"")*(Data!B136:AGQ136&lt;&gt;""))</f>
        <v>0</v>
      </c>
      <c r="DA121" s="2" cm="1">
        <f t="array" ref="DA121">SUMPRODUCT(--(Data!$B$127:$AGQ$127&lt;&gt;"")*(Data!B136:AGQ136&lt;&gt;""))</f>
        <v>0</v>
      </c>
      <c r="DB121" s="2" cm="1">
        <f t="array" ref="DB121">SUMPRODUCT(--(Data!$B$128:$AGQ$128&lt;&gt;"")*(Data!B136:AGQ136&lt;&gt;""))</f>
        <v>0</v>
      </c>
      <c r="DC121" s="2" cm="1">
        <f t="array" ref="DC121">SUMPRODUCT(--(Data!$B$129:$AGQ$129&lt;&gt;"")*(Data!B136:AGQ136&lt;&gt;""))</f>
        <v>0</v>
      </c>
      <c r="DD121" s="2" cm="1">
        <f t="array" ref="DD121">SUMPRODUCT(--(Data!$B$130:$AGQ$130&lt;&gt;"")*(Data!B136:AGQ136&lt;&gt;""))</f>
        <v>0</v>
      </c>
      <c r="DE121" s="2" cm="1">
        <f t="array" ref="DE121">SUMPRODUCT(--(Data!$B$131:$AGQ$131&lt;&gt;"")*(Data!B136:AGQ136&lt;&gt;""))</f>
        <v>0</v>
      </c>
      <c r="DF121" s="2" cm="1">
        <f t="array" ref="DF121">SUMPRODUCT(--(Data!$B$132:$AGQ$132&lt;&gt;"")*(Data!B136:AGQ136&lt;&gt;""))</f>
        <v>0</v>
      </c>
      <c r="DG121" s="2" cm="1">
        <f t="array" ref="DG121">SUMPRODUCT(--(Data!$B$133:$AGQ$133&lt;&gt;"")*(Data!B136:AGQ136&lt;&gt;""))</f>
        <v>0</v>
      </c>
      <c r="DH121" s="2" cm="1">
        <f t="array" ref="DH121">SUMPRODUCT(--(Data!$B$134:$AGQ$134&lt;&gt;"")*(Data!B136:AGQ136&lt;&gt;""))</f>
        <v>0</v>
      </c>
      <c r="DI121" s="2" cm="1">
        <f t="array" ref="DI121">SUMPRODUCT(--(Data!$B$135:$AGQ$135&lt;&gt;"")*(Data!B136:AGQ136&lt;&gt;""))</f>
        <v>0</v>
      </c>
      <c r="DJ121" s="208"/>
      <c r="DK121" s="2" cm="1">
        <f t="array" ref="DK121">SUMPRODUCT(--(Data!$B$137:$AGQ$137&lt;&gt;"")*(Data!B136:AGQ136&lt;&gt;""))</f>
        <v>0</v>
      </c>
      <c r="DL121" s="2" cm="1">
        <f t="array" ref="DL121">SUMPRODUCT(--(Data!$B$138:$AGQ$138&lt;&gt;"")*(Data!B136:AGQ136&lt;&gt;""))</f>
        <v>0</v>
      </c>
      <c r="DM121" s="2" cm="1">
        <f t="array" ref="DM121">SUMPRODUCT(--(Data!$B$139:$AGQ$139&lt;&gt;"")*(Data!B136:AGQ136&lt;&gt;""))</f>
        <v>0</v>
      </c>
      <c r="DN121" s="2" cm="1">
        <f t="array" ref="DN121">SUMPRODUCT(--(Data!$B$140:$AGQ$140&lt;&gt;"")*(Data!B136:AGQ136&lt;&gt;""))</f>
        <v>0</v>
      </c>
      <c r="DO121" s="2" cm="1">
        <f t="array" ref="DO121">SUMPRODUCT(--(Data!$B$141:$AGQ$141&lt;&gt;"")*(Data!B136:AGQ136&lt;&gt;""))</f>
        <v>0</v>
      </c>
      <c r="DP121" s="2" cm="1">
        <f t="array" ref="DP121">SUMPRODUCT(--(Data!$B$142:$AGQ$142&lt;&gt;"")*(Data!B136:AGQ136&lt;&gt;""))</f>
        <v>0</v>
      </c>
      <c r="DQ121" s="2" cm="1">
        <f t="array" ref="DQ121">SUMPRODUCT(--(Data!$B$143:$AGQ$143&lt;&gt;"")*(Data!B136:AGQ136&lt;&gt;""))</f>
        <v>6</v>
      </c>
      <c r="DR121" s="2" cm="1">
        <f t="array" ref="DR121">SUMPRODUCT(--(Data!$B$144:$AGQ$144&lt;&gt;"")*(Data!B136:AGQ136&lt;&gt;""))</f>
        <v>30</v>
      </c>
      <c r="DS121" s="2" cm="1">
        <f t="array" ref="DS121">SUMPRODUCT(--(Data!$B$145:$AGQ$145&lt;&gt;"")*(Data!B136:AGQ136&lt;&gt;""))</f>
        <v>0</v>
      </c>
      <c r="DT121" s="2" cm="1">
        <f t="array" ref="DT121">SUMPRODUCT(--(Data!$B$146:$AGQ$146&lt;&gt;"")*(Data!B136:AGQ136&lt;&gt;""))</f>
        <v>0</v>
      </c>
      <c r="DU121" s="2" cm="1">
        <f t="array" ref="DU121">SUMPRODUCT(--(Data!$B$147:$AGQ$147&lt;&gt;"")*(Data!B136:AGQ136&lt;&gt;""))</f>
        <v>0</v>
      </c>
      <c r="DV121" s="2" cm="1">
        <f t="array" ref="DV121">SUMPRODUCT(--(Data!$B$148:$AGQ$148&lt;&gt;"")*(Data!B136:AGQ136&lt;&gt;""))</f>
        <v>0</v>
      </c>
      <c r="DW121" s="2" cm="1">
        <f t="array" ref="DW121">SUMPRODUCT(--(Data!$B$149:$AGQ$149&lt;&gt;"")*(Data!B136:AGQ136&lt;&gt;""))</f>
        <v>0</v>
      </c>
      <c r="DX121" s="2" cm="1">
        <f t="array" ref="DX121">SUMPRODUCT(--(Data!$B$150:$AGQ$150&lt;&gt;"")*(Data!B136:AGQ136&lt;&gt;""))</f>
        <v>0</v>
      </c>
      <c r="DY121" s="2" cm="1">
        <f t="array" ref="DY121">SUMPRODUCT(--(Data!$B$151:$AGQ$151&lt;&gt;"")*(Data!B136:AGQ136&lt;&gt;""))</f>
        <v>0</v>
      </c>
      <c r="DZ121" s="2" cm="1">
        <f t="array" ref="DZ121">SUMPRODUCT(--(Data!$B$152:$AGQ$152&lt;&gt;"")*(Data!B136:AGQ136&lt;&gt;""))</f>
        <v>0</v>
      </c>
      <c r="EA121" s="2" cm="1">
        <f t="array" ref="EA121">SUMPRODUCT(--(Data!$B$153:$AGQ$153&lt;&gt;"")*(Data!B136:AGQ136&lt;&gt;""))</f>
        <v>0</v>
      </c>
      <c r="EB121" s="2" cm="1">
        <f t="array" ref="EB121">SUMPRODUCT(--(Data!$B$154:$AGQ$154&lt;&gt;"")*(Data!B136:AGQ136&lt;&gt;""))</f>
        <v>0</v>
      </c>
      <c r="EC121" s="2" cm="1">
        <f t="array" ref="EC121">SUMPRODUCT(--(Data!$B$155:$AGQ$155&lt;&gt;"")*(Data!B136:AGQ136&lt;&gt;""))</f>
        <v>0</v>
      </c>
      <c r="ED121" s="2" cm="1">
        <f t="array" ref="ED121">SUMPRODUCT(--(Data!$B$156:$AGQ$156&lt;&gt;"")*(Data!B136:AGQ136&lt;&gt;""))</f>
        <v>0</v>
      </c>
      <c r="EE121" s="2" cm="1">
        <f t="array" ref="EE121">SUMPRODUCT(--(Data!$B$157:$AGQ$157&lt;&gt;"")*(Data!B136:AGQ136&lt;&gt;""))</f>
        <v>0</v>
      </c>
      <c r="EF121" s="2" cm="1">
        <f t="array" ref="EF121">SUMPRODUCT(--(Data!$B$158:$AGQ$158&lt;&gt;"")*(Data!B136:AGQ136&lt;&gt;""))</f>
        <v>0</v>
      </c>
      <c r="EG121" s="2" cm="1">
        <f t="array" ref="EG121">SUMPRODUCT(--(Data!$B$159:$AGQ$159&lt;&gt;"")*(Data!B136:AGQ136&lt;&gt;""))</f>
        <v>0</v>
      </c>
      <c r="EH121" s="2" cm="1">
        <f t="array" ref="EH121">SUMPRODUCT(--(Data!$B$160:$AGQ$160&lt;&gt;"")*(Data!B136:AGQ136&lt;&gt;""))</f>
        <v>0</v>
      </c>
      <c r="EI121" s="2" cm="1">
        <f t="array" ref="EI121">SUMPRODUCT(--(Data!$B$161:$AGQ$161&lt;&gt;"")*(Data!B136:AGQ136&lt;&gt;""))</f>
        <v>54</v>
      </c>
      <c r="EJ121" s="2" cm="1">
        <f t="array" ref="EJ121">SUMPRODUCT(--(Data!$B$162:$AGQ$162&lt;&gt;"")*(Data!B136:AGQ136&lt;&gt;""))</f>
        <v>0</v>
      </c>
      <c r="EK121" s="2" cm="1">
        <f t="array" ref="EK121">SUMPRODUCT(--(Data!$B$163:$AGQ$163&lt;&gt;"")*(Data!B136:AGQ136&lt;&gt;""))</f>
        <v>0</v>
      </c>
      <c r="EL121" s="2" cm="1">
        <f t="array" ref="EL121">SUMPRODUCT(--(Data!$B$164:$AGQ$164&lt;&gt;"")*(Data!B136:AGQ136&lt;&gt;""))</f>
        <v>0</v>
      </c>
      <c r="EM121" s="2" cm="1">
        <f t="array" ref="EM121">SUMPRODUCT(--(Data!$B$165:$AGQ$165&lt;&gt;"")*(Data!B136:AGQ136&lt;&gt;""))</f>
        <v>0</v>
      </c>
      <c r="EN121" s="2" cm="1">
        <f t="array" ref="EN121">SUMPRODUCT(--(Data!$B$166:$AGQ$166&lt;&gt;"")*(Data!B136:AGQ136&lt;&gt;""))</f>
        <v>0</v>
      </c>
      <c r="EU121" s="2" t="str">
        <f t="shared" si="6"/>
        <v>MLOAM</v>
      </c>
      <c r="EV121" s="2">
        <f t="shared" si="7"/>
        <v>12</v>
      </c>
    </row>
    <row r="122" spans="1:152" x14ac:dyDescent="0.25">
      <c r="A122" s="1" t="str">
        <f>Data!A137</f>
        <v>LVI-SAM</v>
      </c>
      <c r="B122" s="12" t="s">
        <v>781</v>
      </c>
      <c r="C122" s="2" cm="1">
        <f t="array" ref="C122">SUMPRODUCT(--(Data!$B$25:$AGQ$25&lt;&gt;"")*(Data!B137:AGQ137&lt;&gt;""))</f>
        <v>0</v>
      </c>
      <c r="D122" s="2" cm="1">
        <f t="array" ref="D122">SUMPRODUCT(--(Data!$B$26:$AGQ$26&lt;&gt;"")*(Data!B137:AGQ137&lt;&gt;""))</f>
        <v>0</v>
      </c>
      <c r="E122" s="2" cm="1">
        <f t="array" ref="E122">SUMPRODUCT(--(Data!$B$27:$AGQ$27&lt;&gt;"")*(Data!B137:AGQ137&lt;&gt;""))</f>
        <v>9</v>
      </c>
      <c r="F122" s="2" cm="1">
        <f t="array" ref="F122">SUMPRODUCT(--(Data!$B$28:$AGQ$28&lt;&gt;"")*(Data!B137:AGQ137&lt;&gt;""))</f>
        <v>0</v>
      </c>
      <c r="G122" s="2" cm="1">
        <f t="array" ref="G122">SUMPRODUCT(--(Data!$B$29:$AGQ$29&lt;&gt;"")*(Data!B137:AGQ137&lt;&gt;""))</f>
        <v>0</v>
      </c>
      <c r="H122" s="2" cm="1">
        <f t="array" ref="H122">SUMPRODUCT(--(Data!$B$30:$AGQ$30&lt;&gt;"")*(Data!B137:AGQ137&lt;&gt;""))</f>
        <v>0</v>
      </c>
      <c r="I122" s="2" cm="1">
        <f t="array" ref="I122">SUMPRODUCT(--(Data!$B$31:$AGQ$31&lt;&gt;"")*(Data!B137:AGQ137&lt;&gt;""))</f>
        <v>0</v>
      </c>
      <c r="J122" s="2" cm="1">
        <f t="array" ref="J122">SUMPRODUCT(--(Data!$B$32:$AGQ$32&lt;&gt;"")*(Data!B137:AGQ137&lt;&gt;""))</f>
        <v>0</v>
      </c>
      <c r="K122" s="2" cm="1">
        <f t="array" ref="K122">SUMPRODUCT(--(Data!$B$33:$AGQ$33&lt;&gt;"")*(Data!B137:AGQ137&lt;&gt;""))</f>
        <v>0</v>
      </c>
      <c r="L122" s="2" cm="1">
        <f t="array" ref="L122">SUMPRODUCT(--(Data!$B$34:$AGQ$34&lt;&gt;"")*(Data!B137:AGQ137&lt;&gt;""))</f>
        <v>6</v>
      </c>
      <c r="M122" s="2" cm="1">
        <f t="array" ref="M122">SUMPRODUCT(--(Data!$B$35:$AGQ$35&lt;&gt;"")*(Data!B137:AGQ137&lt;&gt;""))</f>
        <v>9</v>
      </c>
      <c r="N122" s="2" cm="1">
        <f t="array" ref="N122">SUMPRODUCT(--(Data!$B$36:$AGQ$36&lt;&gt;"")*(Data!B137:AGQ137&lt;&gt;""))</f>
        <v>0</v>
      </c>
      <c r="O122" s="2" cm="1">
        <f t="array" ref="O122">SUMPRODUCT(--(Data!$B$37:$AGQ$37&lt;&gt;"")*(Data!B137:AGQ137&lt;&gt;""))</f>
        <v>0</v>
      </c>
      <c r="P122" s="2" cm="1">
        <f t="array" ref="P122">SUMPRODUCT(--(Data!$B$38:$AGQ$38&lt;&gt;"")*(Data!B137:AGQ137&lt;&gt;""))</f>
        <v>0</v>
      </c>
      <c r="Q122" s="2" cm="1">
        <f t="array" ref="Q122">SUMPRODUCT(--(Data!$B$39:$AGQ$39&lt;&gt;"")*(Data!B137:AGQ137&lt;&gt;""))</f>
        <v>0</v>
      </c>
      <c r="R122" s="2" cm="1">
        <f t="array" ref="R122">SUMPRODUCT(--(Data!$B$40:$AGQ$40&lt;&gt;"")*(Data!B137:AGQ137&lt;&gt;""))</f>
        <v>0</v>
      </c>
      <c r="S122" s="2" cm="1">
        <f t="array" ref="S122">SUMPRODUCT(--(Data!$B$41:$AGQ$41&lt;&gt;"")*(Data!B137:AGQ137&lt;&gt;""))</f>
        <v>9</v>
      </c>
      <c r="T122" s="2" cm="1">
        <f t="array" ref="T122">SUMPRODUCT(--(Data!$B$42:$AGQ$42&lt;&gt;"")*(Data!B137:AGQ137&lt;&gt;""))</f>
        <v>9</v>
      </c>
      <c r="U122" s="2" cm="1">
        <f t="array" ref="U122">SUMPRODUCT(--(Data!$B$43:$AGQ$43&lt;&gt;"")*(Data!B137:AGQ137&lt;&gt;""))</f>
        <v>6</v>
      </c>
      <c r="V122" s="2" cm="1">
        <f t="array" ref="V122">SUMPRODUCT(--(Data!$B$44:$AGQ$44&lt;&gt;"")*(Data!B137:AGQ137&lt;&gt;""))</f>
        <v>0</v>
      </c>
      <c r="W122" s="2" cm="1">
        <f t="array" ref="W122">SUMPRODUCT(--(Data!$B$45:$AGQ$45&lt;&gt;"")*(Data!B137:AGQ137&lt;&gt;""))</f>
        <v>0</v>
      </c>
      <c r="X122" s="2" cm="1">
        <f t="array" ref="X122">SUMPRODUCT(--(Data!$B$46:$AGQ$46&lt;&gt;"")*(Data!B137:AGQ137&lt;&gt;""))</f>
        <v>0</v>
      </c>
      <c r="Y122" s="2" cm="1">
        <f t="array" ref="Y122">SUMPRODUCT(--(Data!$B$47:$AGQ$47&lt;&gt;"")*(Data!B137:AGQ137&lt;&gt;""))</f>
        <v>0</v>
      </c>
      <c r="Z122" s="2" cm="1">
        <f t="array" ref="Z122">SUMPRODUCT(--(Data!$B$48:$AGQ$48&lt;&gt;"")*(Data!B137:AGQ137&lt;&gt;""))</f>
        <v>0</v>
      </c>
      <c r="AA122" s="2" cm="1">
        <f t="array" ref="AA122">SUMPRODUCT(--(Data!$B$49:$AGQ$49&lt;&gt;"")*(Data!B137:AGQ137&lt;&gt;""))</f>
        <v>0</v>
      </c>
      <c r="AB122" s="2" cm="1">
        <f t="array" ref="AB122">SUMPRODUCT(--(Data!$B$50:$AGQ$50&lt;&gt;"")*(Data!B137:AGQ137&lt;&gt;""))</f>
        <v>0</v>
      </c>
      <c r="AC122" s="2" cm="1">
        <f t="array" ref="AC122">SUMPRODUCT(--(Data!$B$51:$AGQ$51&lt;&gt;"")*(Data!B137:AGQ137&lt;&gt;""))</f>
        <v>0</v>
      </c>
      <c r="AD122" s="2" cm="1">
        <f t="array" ref="AD122">SUMPRODUCT(--(Data!$B$52:$AGQ$52&lt;&gt;"")*(Data!B137:AGQ137&lt;&gt;""))</f>
        <v>6</v>
      </c>
      <c r="AE122" s="2" cm="1">
        <f t="array" ref="AE122">SUMPRODUCT(--(Data!$B$53:$AGQ$53&lt;&gt;"")*(Data!B137:AGQ137&lt;&gt;""))</f>
        <v>0</v>
      </c>
      <c r="AF122" s="2" cm="1">
        <f t="array" ref="AF122">SUMPRODUCT(--(Data!$B$54:$AGQ$54&lt;&gt;"")*(Data!B137:AGQ137&lt;&gt;""))</f>
        <v>0</v>
      </c>
      <c r="AG122" s="2" cm="1">
        <f t="array" ref="AG122">SUMPRODUCT(--(Data!$B$55:$AGQ$55&lt;&gt;"")*(Data!B137:AGQ137&lt;&gt;""))</f>
        <v>0</v>
      </c>
      <c r="AH122" s="2" cm="1">
        <f t="array" ref="AH122">SUMPRODUCT(--(Data!$B$56:$AGQ$56&lt;&gt;"")*(Data!B137:AGQ137&lt;&gt;""))</f>
        <v>6</v>
      </c>
      <c r="AI122" s="2" cm="1">
        <f t="array" ref="AI122">SUMPRODUCT(--(Data!$B$57:$AGQ$57&lt;&gt;"")*(Data!B137:AGQ137&lt;&gt;""))</f>
        <v>0</v>
      </c>
      <c r="AJ122" s="2" cm="1">
        <f t="array" ref="AJ122">SUMPRODUCT(--(Data!$B$58:$AGQ$58&lt;&gt;"")*(Data!B137:AGQ137&lt;&gt;""))</f>
        <v>0</v>
      </c>
      <c r="AK122" s="2" cm="1">
        <f t="array" ref="AK122">SUMPRODUCT(--(Data!$B$59:$AGQ$59&lt;&gt;"")*(Data!B137:AGQ137&lt;&gt;""))</f>
        <v>0</v>
      </c>
      <c r="AL122" s="2" cm="1">
        <f t="array" ref="AL122">SUMPRODUCT(--(Data!$B$60:$AGQ$60&lt;&gt;"")*(Data!B137:AGQ137&lt;&gt;""))</f>
        <v>0</v>
      </c>
      <c r="AM122" s="2" cm="1">
        <f t="array" ref="AM122">SUMPRODUCT(--(Data!$B$61:$AGQ$61&lt;&gt;"")*(Data!B137:AGQ137&lt;&gt;""))</f>
        <v>0</v>
      </c>
      <c r="AN122" s="2" cm="1">
        <f t="array" ref="AN122">SUMPRODUCT(--(Data!$B$62:$AGQ$62&lt;&gt;"")*(Data!B137:AGQ137&lt;&gt;""))</f>
        <v>0</v>
      </c>
      <c r="AO122" s="2" cm="1">
        <f t="array" ref="AO122">SUMPRODUCT(--(Data!$B$63:$AGQ$63&lt;&gt;"")*(Data!B137:AGQ137&lt;&gt;""))</f>
        <v>0</v>
      </c>
      <c r="AP122" s="2" cm="1">
        <f t="array" ref="AP122">SUMPRODUCT(--(Data!$B$64:$AGQ$64&lt;&gt;"")*(Data!B137:AGQ137&lt;&gt;""))</f>
        <v>0</v>
      </c>
      <c r="AQ122" s="2" cm="1">
        <f t="array" ref="AQ122">SUMPRODUCT(--(Data!$B$65:$AGQ$65&lt;&gt;"")*(Data!B137:AGQ137&lt;&gt;""))</f>
        <v>0</v>
      </c>
      <c r="AR122" s="2" cm="1">
        <f t="array" ref="AR122">SUMPRODUCT(--(Data!$B$66:$AGQ$66&lt;&gt;"")*(Data!B137:AGQ137&lt;&gt;""))</f>
        <v>0</v>
      </c>
      <c r="AS122" s="2" cm="1">
        <f t="array" ref="AS122">SUMPRODUCT(--(Data!$B$67:$AGQ$67&lt;&gt;"")*(Data!B137:AGQ137&lt;&gt;""))</f>
        <v>0</v>
      </c>
      <c r="AT122" s="2" cm="1">
        <f t="array" ref="AT122">SUMPRODUCT(--(Data!$B$68:$AGQ$68&lt;&gt;"")*(Data!B137:AGQ137&lt;&gt;""))</f>
        <v>0</v>
      </c>
      <c r="AU122" s="2" cm="1">
        <f t="array" ref="AU122">SUMPRODUCT(--(Data!$B$69:$AGQ$69&lt;&gt;"")*(Data!B137:AGQ137&lt;&gt;""))</f>
        <v>0</v>
      </c>
      <c r="AV122" s="2" cm="1">
        <f t="array" ref="AV122">SUMPRODUCT(--(Data!$B$70:$AGQ$70&lt;&gt;"")*(Data!B137:AGQ137&lt;&gt;""))</f>
        <v>0</v>
      </c>
      <c r="AW122" s="2" cm="1">
        <f t="array" ref="AW122">SUMPRODUCT(--(Data!$B$71:$AGQ$71&lt;&gt;"")*(Data!B137:AGQ137&lt;&gt;""))</f>
        <v>9</v>
      </c>
      <c r="AX122" s="2" cm="1">
        <f t="array" ref="AX122">SUMPRODUCT(--(Data!$B$72:$AGQ$72&lt;&gt;"")*(Data!B137:AGQ137&lt;&gt;""))</f>
        <v>0</v>
      </c>
      <c r="AY122" s="2" cm="1">
        <f t="array" ref="AY122">SUMPRODUCT(--(Data!$B$73:$AGQ$73&lt;&gt;"")*(Data!B137:AGQ137&lt;&gt;""))</f>
        <v>0</v>
      </c>
      <c r="AZ122" s="2" cm="1">
        <f t="array" ref="AZ122">SUMPRODUCT(--(Data!$B$74:$AGQ$74&lt;&gt;"")*(Data!B137:AGQ137&lt;&gt;""))</f>
        <v>0</v>
      </c>
      <c r="BA122" s="2" cm="1">
        <f t="array" ref="BA122">SUMPRODUCT(--(Data!$B$75:$AGQ$75&lt;&gt;"")*(Data!B137:AGQ137&lt;&gt;""))</f>
        <v>0</v>
      </c>
      <c r="BB122" s="2" cm="1">
        <f t="array" ref="BB122">SUMPRODUCT(--(Data!$B$76:$AGQ$76&lt;&gt;"")*(Data!B137:AGQ137&lt;&gt;""))</f>
        <v>0</v>
      </c>
      <c r="BC122" s="2" cm="1">
        <f t="array" ref="BC122">SUMPRODUCT(--(Data!$B$77:$AGQ$77&lt;&gt;"")*(Data!B137:AGQ137&lt;&gt;""))</f>
        <v>0</v>
      </c>
      <c r="BD122" s="2" cm="1">
        <f t="array" ref="BD122">SUMPRODUCT(--(Data!$B$78:$AGQ$78&lt;&gt;"")*(Data!B137:AGQ137&lt;&gt;""))</f>
        <v>0</v>
      </c>
      <c r="BE122" s="2" cm="1">
        <f t="array" ref="BE122">SUMPRODUCT(--(Data!$B$79:$AGQ$79&lt;&gt;"")*(Data!B137:AGQ137&lt;&gt;""))</f>
        <v>0</v>
      </c>
      <c r="BF122" s="2" cm="1">
        <f t="array" ref="BF122">SUMPRODUCT(--(Data!$B$80:$AGQ$80&lt;&gt;"")*(Data!B137:AGQ137&lt;&gt;""))</f>
        <v>0</v>
      </c>
      <c r="BG122" s="2" cm="1">
        <f t="array" ref="BG122">SUMPRODUCT(--(Data!$B$81:$AGQ$81&lt;&gt;"")*(Data!B137:AGQ137&lt;&gt;""))</f>
        <v>0</v>
      </c>
      <c r="BH122" s="2" cm="1">
        <f t="array" ref="BH122">SUMPRODUCT(--(Data!$B$82:$AGQ$82&lt;&gt;"")*(Data!B137:AGQ137&lt;&gt;""))</f>
        <v>0</v>
      </c>
      <c r="BI122" s="2" cm="1">
        <f t="array" ref="BI122">SUMPRODUCT(--(Data!$B$83:$AGQ$83&lt;&gt;"")*(Data!B137:AGQ137&lt;&gt;""))</f>
        <v>0</v>
      </c>
      <c r="BJ122" s="2" cm="1">
        <f t="array" ref="BJ122">SUMPRODUCT(--(Data!$B$84:$AGQ$84&lt;&gt;"")*(Data!B137:AGQ137&lt;&gt;""))</f>
        <v>0</v>
      </c>
      <c r="BK122" s="2" cm="1">
        <f t="array" ref="BK122">SUMPRODUCT(--(Data!$B$85:$AGQ$85&lt;&gt;"")*(Data!B137:AGQ137&lt;&gt;""))</f>
        <v>0</v>
      </c>
      <c r="BL122" s="2" cm="1">
        <f t="array" ref="BL122">SUMPRODUCT(--(Data!$B$86:$AGQ$86&lt;&gt;"")*(Data!B137:AGQ137&lt;&gt;""))</f>
        <v>0</v>
      </c>
      <c r="BM122" s="2" cm="1">
        <f t="array" ref="BM122">SUMPRODUCT(--(Data!$B$87:$AGQ$87&lt;&gt;"")*(Data!B137:AGQ137&lt;&gt;""))</f>
        <v>0</v>
      </c>
      <c r="BN122" s="2" cm="1">
        <f t="array" ref="BN122">SUMPRODUCT(--(Data!$B$88:$AGQ$88&lt;&gt;"")*(Data!B137:AGQ137&lt;&gt;""))</f>
        <v>0</v>
      </c>
      <c r="BO122" s="2" cm="1">
        <f t="array" ref="BO122">SUMPRODUCT(--(Data!$B$89:$AGQ$89&lt;&gt;"")*(Data!B137:AGQ137&lt;&gt;""))</f>
        <v>0</v>
      </c>
      <c r="BP122" s="2" cm="1">
        <f t="array" ref="BP122">SUMPRODUCT(--(Data!$B$90:$AGQ$90&lt;&gt;"")*(Data!B137:AGQ137&lt;&gt;""))</f>
        <v>0</v>
      </c>
      <c r="BQ122" s="2" cm="1">
        <f t="array" ref="BQ122">SUMPRODUCT(--(Data!$B$91:$AGQ$91&lt;&gt;"")*(Data!B137:AGQ137&lt;&gt;""))</f>
        <v>0</v>
      </c>
      <c r="BR122" s="2" cm="1">
        <f t="array" ref="BR122">SUMPRODUCT(--(Data!$B$92:$AGQ$92&lt;&gt;"")*(Data!B137:AGQ137&lt;&gt;""))</f>
        <v>0</v>
      </c>
      <c r="BS122" s="2" cm="1">
        <f t="array" ref="BS122">SUMPRODUCT(--(Data!$B$93:$AGQ$93&lt;&gt;"")*(Data!B137:AGQ137&lt;&gt;""))</f>
        <v>0</v>
      </c>
      <c r="BT122" s="2" cm="1">
        <f t="array" ref="BT122">SUMPRODUCT(--(Data!$B$94:$AGQ$94&lt;&gt;"")*(Data!B137:AGQ137&lt;&gt;""))</f>
        <v>0</v>
      </c>
      <c r="BU122" s="2" cm="1">
        <f t="array" ref="BU122">SUMPRODUCT(--(Data!$B$95:$AGQ$95&lt;&gt;"")*(Data!B137:AGQ137&lt;&gt;""))</f>
        <v>0</v>
      </c>
      <c r="BV122" s="2" cm="1">
        <f t="array" ref="BV122">SUMPRODUCT(--(Data!$B$96:$AGQ$96&lt;&gt;"")*(Data!B137:AGQ137&lt;&gt;""))</f>
        <v>0</v>
      </c>
      <c r="BW122" s="2" cm="1">
        <f t="array" ref="BW122">SUMPRODUCT(--(Data!$B$97:$AGQ$97&lt;&gt;"")*(Data!B137:AGQ137&lt;&gt;""))</f>
        <v>0</v>
      </c>
      <c r="BX122" s="2" cm="1">
        <f t="array" ref="BX122">SUMPRODUCT(--(Data!$B$98:$AGQ$98&lt;&gt;"")*(Data!B137:AGQ137&lt;&gt;""))</f>
        <v>0</v>
      </c>
      <c r="BY122" s="2" cm="1">
        <f t="array" ref="BY122">SUMPRODUCT(--(Data!$B$99:$AGQ$99&lt;&gt;"")*(Data!B137:AGQ137&lt;&gt;""))</f>
        <v>0</v>
      </c>
      <c r="BZ122" s="2" cm="1">
        <f t="array" ref="BZ122">SUMPRODUCT(--(Data!$B$100:$AGQ$100&lt;&gt;"")*(Data!B137:AGQ137&lt;&gt;""))</f>
        <v>0</v>
      </c>
      <c r="CA122" s="2" cm="1">
        <f t="array" ref="CA122">SUMPRODUCT(--(Data!$B$101:$AGQ$101&lt;&gt;"")*(Data!B137:AGQ137&lt;&gt;""))</f>
        <v>0</v>
      </c>
      <c r="CB122" s="2" cm="1">
        <f t="array" ref="CB122">SUMPRODUCT(--(Data!$B$102:$AGQ$102&lt;&gt;"")*(Data!B137:AGQ137&lt;&gt;""))</f>
        <v>0</v>
      </c>
      <c r="CC122" s="2" cm="1">
        <f t="array" ref="CC122">SUMPRODUCT(--(Data!$B$103:$AGQ$103&lt;&gt;"")*(Data!B137:AGQ137&lt;&gt;""))</f>
        <v>9</v>
      </c>
      <c r="CD122" s="2" cm="1">
        <f t="array" ref="CD122">SUMPRODUCT(--(Data!$B$104:$AGQ$104&lt;&gt;"")*(Data!B137:AGQ137&lt;&gt;""))</f>
        <v>0</v>
      </c>
      <c r="CE122" s="2" cm="1">
        <f t="array" ref="CE122">SUMPRODUCT(--(Data!$B$105:$AGQ$105&lt;&gt;"")*(Data!B137:AGQ137&lt;&gt;""))</f>
        <v>0</v>
      </c>
      <c r="CF122" s="2" cm="1">
        <f t="array" ref="CF122">SUMPRODUCT(--(Data!$B$106:$AGQ$106&lt;&gt;"")*(Data!B137:AGQ137&lt;&gt;""))</f>
        <v>0</v>
      </c>
      <c r="CG122" s="2" cm="1">
        <f t="array" ref="CG122">SUMPRODUCT(--(Data!$B$107:$AGQ$107&lt;&gt;"")*(Data!B137:AGQ137&lt;&gt;""))</f>
        <v>0</v>
      </c>
      <c r="CH122" s="2" cm="1">
        <f t="array" ref="CH122">SUMPRODUCT(--(Data!$B$108:$AGQ$108&lt;&gt;"")*(Data!B137:AGQ137&lt;&gt;""))</f>
        <v>0</v>
      </c>
      <c r="CI122" s="2" cm="1">
        <f t="array" ref="CI122">SUMPRODUCT(--(Data!$B$109:$AGQ$109&lt;&gt;"")*(Data!B137:AGQ137&lt;&gt;""))</f>
        <v>0</v>
      </c>
      <c r="CJ122" s="2" cm="1">
        <f t="array" ref="CJ122">SUMPRODUCT(--(Data!$B$110:$AGQ$110&lt;&gt;"")*(Data!B137:AGQ137&lt;&gt;""))</f>
        <v>0</v>
      </c>
      <c r="CK122" s="2" cm="1">
        <f t="array" ref="CK122">SUMPRODUCT(--(Data!$B$111:$AGQ$111&lt;&gt;"")*(Data!B137:AGQ137&lt;&gt;""))</f>
        <v>0</v>
      </c>
      <c r="CL122" s="2" cm="1">
        <f t="array" ref="CL122">SUMPRODUCT(--(Data!$B$112:$AGQ$112&lt;&gt;"")*(Data!B137:AGQ137&lt;&gt;""))</f>
        <v>0</v>
      </c>
      <c r="CM122" s="2" cm="1">
        <f t="array" ref="CM122">SUMPRODUCT(--(Data!$B$113:$AGQ$113&lt;&gt;"")*(Data!B137:AGQ137&lt;&gt;""))</f>
        <v>0</v>
      </c>
      <c r="CN122" s="2" cm="1">
        <f t="array" ref="CN122">SUMPRODUCT(--(Data!$B$114:$AGQ$114&lt;&gt;"")*(Data!B137:AGQ137&lt;&gt;""))</f>
        <v>0</v>
      </c>
      <c r="CO122" s="2" cm="1">
        <f t="array" ref="CO122">SUMPRODUCT(--(Data!$B$115:$AGQ$115&lt;&gt;"")*(Data!B137:AGQ137&lt;&gt;""))</f>
        <v>0</v>
      </c>
      <c r="CP122" s="2" cm="1">
        <f t="array" ref="CP122">SUMPRODUCT(--(Data!$B$116:$AGQ$116&lt;&gt;"")*(Data!B137:AGQ137&lt;&gt;""))</f>
        <v>0</v>
      </c>
      <c r="CQ122" s="2" cm="1">
        <f t="array" ref="CQ122">SUMPRODUCT(--(Data!$B$117:$AGQ$117&lt;&gt;"")*(Data!B137:AGQ137&lt;&gt;""))</f>
        <v>0</v>
      </c>
      <c r="CR122" s="2" cm="1">
        <f t="array" ref="CR122">SUMPRODUCT(--(Data!$B$118:$AGQ$118&lt;&gt;"")*(Data!B137:AGQ137&lt;&gt;""))</f>
        <v>0</v>
      </c>
      <c r="CS122" s="2" cm="1">
        <f t="array" ref="CS122">SUMPRODUCT(--(Data!$B$119:$AGQ$119&lt;&gt;"")*(Data!B137:AGQ137&lt;&gt;""))</f>
        <v>0</v>
      </c>
      <c r="CT122" s="2" cm="1">
        <f t="array" ref="CT122">SUMPRODUCT(--(Data!$B$120:$AGQ$120&lt;&gt;"")*(Data!B137:AGQ137&lt;&gt;""))</f>
        <v>0</v>
      </c>
      <c r="CU122" s="2" cm="1">
        <f t="array" ref="CU122">SUMPRODUCT(--(Data!$B$121:$AGQ$121&lt;&gt;"")*(Data!B137:AGQ137&lt;&gt;""))</f>
        <v>0</v>
      </c>
      <c r="CV122" s="2" cm="1">
        <f t="array" ref="CV122">SUMPRODUCT(--(Data!$B$122:$AGQ$122&lt;&gt;"")*(Data!B137:AGQ137&lt;&gt;""))</f>
        <v>0</v>
      </c>
      <c r="CW122" s="2" cm="1">
        <f t="array" ref="CW122">SUMPRODUCT(--(Data!$B$123:$AGQ$123&lt;&gt;"")*(Data!B137:AGQ137&lt;&gt;""))</f>
        <v>0</v>
      </c>
      <c r="CX122" s="2" cm="1">
        <f t="array" ref="CX122">SUMPRODUCT(--(Data!$B$124:$AGQ$124&lt;&gt;"")*(Data!B137:AGQ137&lt;&gt;""))</f>
        <v>0</v>
      </c>
      <c r="CY122" s="2" cm="1">
        <f t="array" ref="CY122">SUMPRODUCT(--(Data!$B$125:$AGQ$125&lt;&gt;"")*(Data!B137:AGQ137&lt;&gt;""))</f>
        <v>0</v>
      </c>
      <c r="CZ122" s="2" cm="1">
        <f t="array" ref="CZ122">SUMPRODUCT(--(Data!$B$126:$AGQ$126&lt;&gt;"")*(Data!B137:AGQ137&lt;&gt;""))</f>
        <v>6</v>
      </c>
      <c r="DA122" s="2" cm="1">
        <f t="array" ref="DA122">SUMPRODUCT(--(Data!$B$127:$AGQ$127&lt;&gt;"")*(Data!B137:AGQ137&lt;&gt;""))</f>
        <v>0</v>
      </c>
      <c r="DB122" s="2" cm="1">
        <f t="array" ref="DB122">SUMPRODUCT(--(Data!$B$128:$AGQ$128&lt;&gt;"")*(Data!B137:AGQ137&lt;&gt;""))</f>
        <v>0</v>
      </c>
      <c r="DC122" s="2" cm="1">
        <f t="array" ref="DC122">SUMPRODUCT(--(Data!$B$129:$AGQ$129&lt;&gt;"")*(Data!B137:AGQ137&lt;&gt;""))</f>
        <v>0</v>
      </c>
      <c r="DD122" s="2" cm="1">
        <f t="array" ref="DD122">SUMPRODUCT(--(Data!$B$130:$AGQ$130&lt;&gt;"")*(Data!B137:AGQ137&lt;&gt;""))</f>
        <v>0</v>
      </c>
      <c r="DE122" s="2" cm="1">
        <f t="array" ref="DE122">SUMPRODUCT(--(Data!$B$131:$AGQ$131&lt;&gt;"")*(Data!B137:AGQ137&lt;&gt;""))</f>
        <v>0</v>
      </c>
      <c r="DF122" s="2" cm="1">
        <f t="array" ref="DF122">SUMPRODUCT(--(Data!$B$132:$AGQ$132&lt;&gt;"")*(Data!B137:AGQ137&lt;&gt;""))</f>
        <v>0</v>
      </c>
      <c r="DG122" s="2" cm="1">
        <f t="array" ref="DG122">SUMPRODUCT(--(Data!$B$133:$AGQ$133&lt;&gt;"")*(Data!B137:AGQ137&lt;&gt;""))</f>
        <v>0</v>
      </c>
      <c r="DH122" s="2" cm="1">
        <f t="array" ref="DH122">SUMPRODUCT(--(Data!$B$134:$AGQ$134&lt;&gt;"")*(Data!B137:AGQ137&lt;&gt;""))</f>
        <v>0</v>
      </c>
      <c r="DI122" s="2" cm="1">
        <f t="array" ref="DI122">SUMPRODUCT(--(Data!$B$135:$AGQ$135&lt;&gt;"")*(Data!B137:AGQ137&lt;&gt;""))</f>
        <v>0</v>
      </c>
      <c r="DJ122" s="2" cm="1">
        <f t="array" ref="DJ122">SUMPRODUCT(--(Data!$B$136:$AGQ$136&lt;&gt;"")*(Data!B137:AGQ137&lt;&gt;""))</f>
        <v>0</v>
      </c>
      <c r="DK122" s="208"/>
      <c r="DL122" s="2" cm="1">
        <f t="array" ref="DL122">SUMPRODUCT(--(Data!$B$138:$AGQ$138&lt;&gt;"")*(Data!B137:AGQ137&lt;&gt;""))</f>
        <v>0</v>
      </c>
      <c r="DM122" s="2" cm="1">
        <f t="array" ref="DM122">SUMPRODUCT(--(Data!$B$139:$AGQ$139&lt;&gt;"")*(Data!B137:AGQ137&lt;&gt;""))</f>
        <v>9</v>
      </c>
      <c r="DN122" s="2" cm="1">
        <f t="array" ref="DN122">SUMPRODUCT(--(Data!$B$140:$AGQ$140&lt;&gt;"")*(Data!B137:AGQ137&lt;&gt;""))</f>
        <v>9</v>
      </c>
      <c r="DO122" s="2" cm="1">
        <f t="array" ref="DO122">SUMPRODUCT(--(Data!$B$141:$AGQ$141&lt;&gt;"")*(Data!B137:AGQ137&lt;&gt;""))</f>
        <v>9</v>
      </c>
      <c r="DP122" s="2" cm="1">
        <f t="array" ref="DP122">SUMPRODUCT(--(Data!$B$142:$AGQ$142&lt;&gt;"")*(Data!B137:AGQ137&lt;&gt;""))</f>
        <v>9</v>
      </c>
      <c r="DQ122" s="2" cm="1">
        <f t="array" ref="DQ122">SUMPRODUCT(--(Data!$B$143:$AGQ$143&lt;&gt;"")*(Data!B137:AGQ137&lt;&gt;""))</f>
        <v>0</v>
      </c>
      <c r="DR122" s="2" cm="1">
        <f t="array" ref="DR122">SUMPRODUCT(--(Data!$B$144:$AGQ$144&lt;&gt;"")*(Data!B137:AGQ137&lt;&gt;""))</f>
        <v>0</v>
      </c>
      <c r="DS122" s="2" cm="1">
        <f t="array" ref="DS122">SUMPRODUCT(--(Data!$B$145:$AGQ$145&lt;&gt;"")*(Data!B137:AGQ137&lt;&gt;""))</f>
        <v>0</v>
      </c>
      <c r="DT122" s="2" cm="1">
        <f t="array" ref="DT122">SUMPRODUCT(--(Data!$B$146:$AGQ$146&lt;&gt;"")*(Data!B137:AGQ137&lt;&gt;""))</f>
        <v>0</v>
      </c>
      <c r="DU122" s="2" cm="1">
        <f t="array" ref="DU122">SUMPRODUCT(--(Data!$B$147:$AGQ$147&lt;&gt;"")*(Data!B137:AGQ137&lt;&gt;""))</f>
        <v>0</v>
      </c>
      <c r="DV122" s="2" cm="1">
        <f t="array" ref="DV122">SUMPRODUCT(--(Data!$B$148:$AGQ$148&lt;&gt;"")*(Data!B137:AGQ137&lt;&gt;""))</f>
        <v>6</v>
      </c>
      <c r="DW122" s="2" cm="1">
        <f t="array" ref="DW122">SUMPRODUCT(--(Data!$B$149:$AGQ$149&lt;&gt;"")*(Data!B137:AGQ137&lt;&gt;""))</f>
        <v>0</v>
      </c>
      <c r="DX122" s="2" cm="1">
        <f t="array" ref="DX122">SUMPRODUCT(--(Data!$B$150:$AGQ$150&lt;&gt;"")*(Data!B137:AGQ137&lt;&gt;""))</f>
        <v>0</v>
      </c>
      <c r="DY122" s="2" cm="1">
        <f t="array" ref="DY122">SUMPRODUCT(--(Data!$B$151:$AGQ$151&lt;&gt;"")*(Data!B137:AGQ137&lt;&gt;""))</f>
        <v>0</v>
      </c>
      <c r="DZ122" s="2" cm="1">
        <f t="array" ref="DZ122">SUMPRODUCT(--(Data!$B$152:$AGQ$152&lt;&gt;"")*(Data!B137:AGQ137&lt;&gt;""))</f>
        <v>0</v>
      </c>
      <c r="EA122" s="2" cm="1">
        <f t="array" ref="EA122">SUMPRODUCT(--(Data!$B$153:$AGQ$153&lt;&gt;"")*(Data!B137:AGQ137&lt;&gt;""))</f>
        <v>0</v>
      </c>
      <c r="EB122" s="2" cm="1">
        <f t="array" ref="EB122">SUMPRODUCT(--(Data!$B$154:$AGQ$154&lt;&gt;"")*(Data!B137:AGQ137&lt;&gt;""))</f>
        <v>0</v>
      </c>
      <c r="EC122" s="2" cm="1">
        <f t="array" ref="EC122">SUMPRODUCT(--(Data!$B$155:$AGQ$155&lt;&gt;"")*(Data!B137:AGQ137&lt;&gt;""))</f>
        <v>0</v>
      </c>
      <c r="ED122" s="2" cm="1">
        <f t="array" ref="ED122">SUMPRODUCT(--(Data!$B$156:$AGQ$156&lt;&gt;"")*(Data!B137:AGQ137&lt;&gt;""))</f>
        <v>0</v>
      </c>
      <c r="EE122" s="2" cm="1">
        <f t="array" ref="EE122">SUMPRODUCT(--(Data!$B$157:$AGQ$157&lt;&gt;"")*(Data!B137:AGQ137&lt;&gt;""))</f>
        <v>0</v>
      </c>
      <c r="EF122" s="2" cm="1">
        <f t="array" ref="EF122">SUMPRODUCT(--(Data!$B$158:$AGQ$158&lt;&gt;"")*(Data!B137:AGQ137&lt;&gt;""))</f>
        <v>0</v>
      </c>
      <c r="EG122" s="2" cm="1">
        <f t="array" ref="EG122">SUMPRODUCT(--(Data!$B$159:$AGQ$159&lt;&gt;"")*(Data!B137:AGQ137&lt;&gt;""))</f>
        <v>6</v>
      </c>
      <c r="EH122" s="2" cm="1">
        <f t="array" ref="EH122">SUMPRODUCT(--(Data!$B$160:$AGQ$160&lt;&gt;"")*(Data!B137:AGQ137&lt;&gt;""))</f>
        <v>0</v>
      </c>
      <c r="EI122" s="2" cm="1">
        <f t="array" ref="EI122">SUMPRODUCT(--(Data!$B$161:$AGQ$161&lt;&gt;"")*(Data!B137:AGQ137&lt;&gt;""))</f>
        <v>0</v>
      </c>
      <c r="EJ122" s="2" cm="1">
        <f t="array" ref="EJ122">SUMPRODUCT(--(Data!$B$162:$AGQ$162&lt;&gt;"")*(Data!B137:AGQ137&lt;&gt;""))</f>
        <v>0</v>
      </c>
      <c r="EK122" s="2" cm="1">
        <f t="array" ref="EK122">SUMPRODUCT(--(Data!$B$163:$AGQ$163&lt;&gt;"")*(Data!B137:AGQ137&lt;&gt;""))</f>
        <v>0</v>
      </c>
      <c r="EL122" s="2" cm="1">
        <f t="array" ref="EL122">SUMPRODUCT(--(Data!$B$164:$AGQ$164&lt;&gt;"")*(Data!B137:AGQ137&lt;&gt;""))</f>
        <v>0</v>
      </c>
      <c r="EM122" s="2" cm="1">
        <f t="array" ref="EM122">SUMPRODUCT(--(Data!$B$165:$AGQ$165&lt;&gt;"")*(Data!B137:AGQ137&lt;&gt;""))</f>
        <v>0</v>
      </c>
      <c r="EN122" s="2" cm="1">
        <f t="array" ref="EN122">SUMPRODUCT(--(Data!$B$166:$AGQ$166&lt;&gt;"")*(Data!B137:AGQ137&lt;&gt;""))</f>
        <v>0</v>
      </c>
      <c r="EU122" s="2" t="str">
        <f t="shared" si="6"/>
        <v>FAST-LIVO</v>
      </c>
      <c r="EV122" s="2">
        <f t="shared" si="7"/>
        <v>10</v>
      </c>
    </row>
    <row r="123" spans="1:152" x14ac:dyDescent="0.25">
      <c r="A123" s="1" t="str">
        <f>Data!A138</f>
        <v>maplab 2.0</v>
      </c>
      <c r="B123" s="12" t="s">
        <v>769</v>
      </c>
      <c r="C123" s="2" cm="1">
        <f t="array" ref="C123">SUMPRODUCT(--(Data!$B$25:$AGQ$25&lt;&gt;"")*(Data!B138:AGQ138&lt;&gt;""))</f>
        <v>0</v>
      </c>
      <c r="D123" s="2" cm="1">
        <f t="array" ref="D123">SUMPRODUCT(--(Data!$B$26:$AGQ$26&lt;&gt;"")*(Data!B138:AGQ138&lt;&gt;""))</f>
        <v>0</v>
      </c>
      <c r="E123" s="2" cm="1">
        <f t="array" ref="E123">SUMPRODUCT(--(Data!$B$27:$AGQ$27&lt;&gt;"")*(Data!B138:AGQ138&lt;&gt;""))</f>
        <v>0</v>
      </c>
      <c r="F123" s="2" cm="1">
        <f t="array" ref="F123">SUMPRODUCT(--(Data!$B$28:$AGQ$28&lt;&gt;"")*(Data!B138:AGQ138&lt;&gt;""))</f>
        <v>0</v>
      </c>
      <c r="G123" s="2" cm="1">
        <f t="array" ref="G123">SUMPRODUCT(--(Data!$B$29:$AGQ$29&lt;&gt;"")*(Data!B138:AGQ138&lt;&gt;""))</f>
        <v>0</v>
      </c>
      <c r="H123" s="2" cm="1">
        <f t="array" ref="H123">SUMPRODUCT(--(Data!$B$30:$AGQ$30&lt;&gt;"")*(Data!B138:AGQ138&lt;&gt;""))</f>
        <v>0</v>
      </c>
      <c r="I123" s="2" cm="1">
        <f t="array" ref="I123">SUMPRODUCT(--(Data!$B$31:$AGQ$31&lt;&gt;"")*(Data!B138:AGQ138&lt;&gt;""))</f>
        <v>0</v>
      </c>
      <c r="J123" s="2" cm="1">
        <f t="array" ref="J123">SUMPRODUCT(--(Data!$B$32:$AGQ$32&lt;&gt;"")*(Data!B138:AGQ138&lt;&gt;""))</f>
        <v>0</v>
      </c>
      <c r="K123" s="2" cm="1">
        <f t="array" ref="K123">SUMPRODUCT(--(Data!$B$33:$AGQ$33&lt;&gt;"")*(Data!B138:AGQ138&lt;&gt;""))</f>
        <v>0</v>
      </c>
      <c r="L123" s="2" cm="1">
        <f t="array" ref="L123">SUMPRODUCT(--(Data!$B$34:$AGQ$34&lt;&gt;"")*(Data!B138:AGQ138&lt;&gt;""))</f>
        <v>0</v>
      </c>
      <c r="M123" s="2" cm="1">
        <f t="array" ref="M123">SUMPRODUCT(--(Data!$B$35:$AGQ$35&lt;&gt;"")*(Data!B138:AGQ138&lt;&gt;""))</f>
        <v>0</v>
      </c>
      <c r="N123" s="2" cm="1">
        <f t="array" ref="N123">SUMPRODUCT(--(Data!$B$36:$AGQ$36&lt;&gt;"")*(Data!B138:AGQ138&lt;&gt;""))</f>
        <v>0</v>
      </c>
      <c r="O123" s="2" cm="1">
        <f t="array" ref="O123">SUMPRODUCT(--(Data!$B$37:$AGQ$37&lt;&gt;"")*(Data!B138:AGQ138&lt;&gt;""))</f>
        <v>0</v>
      </c>
      <c r="P123" s="2" cm="1">
        <f t="array" ref="P123">SUMPRODUCT(--(Data!$B$38:$AGQ$38&lt;&gt;"")*(Data!B138:AGQ138&lt;&gt;""))</f>
        <v>0</v>
      </c>
      <c r="Q123" s="2" cm="1">
        <f t="array" ref="Q123">SUMPRODUCT(--(Data!$B$39:$AGQ$39&lt;&gt;"")*(Data!B138:AGQ138&lt;&gt;""))</f>
        <v>0</v>
      </c>
      <c r="R123" s="2" cm="1">
        <f t="array" ref="R123">SUMPRODUCT(--(Data!$B$40:$AGQ$40&lt;&gt;"")*(Data!B138:AGQ138&lt;&gt;""))</f>
        <v>0</v>
      </c>
      <c r="S123" s="2" cm="1">
        <f t="array" ref="S123">SUMPRODUCT(--(Data!$B$41:$AGQ$41&lt;&gt;"")*(Data!B138:AGQ138&lt;&gt;""))</f>
        <v>0</v>
      </c>
      <c r="T123" s="2" cm="1">
        <f t="array" ref="T123">SUMPRODUCT(--(Data!$B$42:$AGQ$42&lt;&gt;"")*(Data!B138:AGQ138&lt;&gt;""))</f>
        <v>0</v>
      </c>
      <c r="U123" s="2" cm="1">
        <f t="array" ref="U123">SUMPRODUCT(--(Data!$B$43:$AGQ$43&lt;&gt;"")*(Data!B138:AGQ138&lt;&gt;""))</f>
        <v>0</v>
      </c>
      <c r="V123" s="2" cm="1">
        <f t="array" ref="V123">SUMPRODUCT(--(Data!$B$44:$AGQ$44&lt;&gt;"")*(Data!B138:AGQ138&lt;&gt;""))</f>
        <v>0</v>
      </c>
      <c r="W123" s="2" cm="1">
        <f t="array" ref="W123">SUMPRODUCT(--(Data!$B$45:$AGQ$45&lt;&gt;"")*(Data!B138:AGQ138&lt;&gt;""))</f>
        <v>0</v>
      </c>
      <c r="X123" s="2" cm="1">
        <f t="array" ref="X123">SUMPRODUCT(--(Data!$B$46:$AGQ$46&lt;&gt;"")*(Data!B138:AGQ138&lt;&gt;""))</f>
        <v>0</v>
      </c>
      <c r="Y123" s="2" cm="1">
        <f t="array" ref="Y123">SUMPRODUCT(--(Data!$B$47:$AGQ$47&lt;&gt;"")*(Data!B138:AGQ138&lt;&gt;""))</f>
        <v>0</v>
      </c>
      <c r="Z123" s="2" cm="1">
        <f t="array" ref="Z123">SUMPRODUCT(--(Data!$B$48:$AGQ$48&lt;&gt;"")*(Data!B138:AGQ138&lt;&gt;""))</f>
        <v>0</v>
      </c>
      <c r="AA123" s="2" cm="1">
        <f t="array" ref="AA123">SUMPRODUCT(--(Data!$B$49:$AGQ$49&lt;&gt;"")*(Data!B138:AGQ138&lt;&gt;""))</f>
        <v>0</v>
      </c>
      <c r="AB123" s="2" cm="1">
        <f t="array" ref="AB123">SUMPRODUCT(--(Data!$B$50:$AGQ$50&lt;&gt;"")*(Data!B138:AGQ138&lt;&gt;""))</f>
        <v>0</v>
      </c>
      <c r="AC123" s="2" cm="1">
        <f t="array" ref="AC123">SUMPRODUCT(--(Data!$B$51:$AGQ$51&lt;&gt;"")*(Data!B138:AGQ138&lt;&gt;""))</f>
        <v>0</v>
      </c>
      <c r="AD123" s="2" cm="1">
        <f t="array" ref="AD123">SUMPRODUCT(--(Data!$B$52:$AGQ$52&lt;&gt;"")*(Data!B138:AGQ138&lt;&gt;""))</f>
        <v>0</v>
      </c>
      <c r="AE123" s="2" cm="1">
        <f t="array" ref="AE123">SUMPRODUCT(--(Data!$B$53:$AGQ$53&lt;&gt;"")*(Data!B138:AGQ138&lt;&gt;""))</f>
        <v>0</v>
      </c>
      <c r="AF123" s="2" cm="1">
        <f t="array" ref="AF123">SUMPRODUCT(--(Data!$B$54:$AGQ$54&lt;&gt;"")*(Data!B138:AGQ138&lt;&gt;""))</f>
        <v>0</v>
      </c>
      <c r="AG123" s="2" cm="1">
        <f t="array" ref="AG123">SUMPRODUCT(--(Data!$B$55:$AGQ$55&lt;&gt;"")*(Data!B138:AGQ138&lt;&gt;""))</f>
        <v>0</v>
      </c>
      <c r="AH123" s="2" cm="1">
        <f t="array" ref="AH123">SUMPRODUCT(--(Data!$B$56:$AGQ$56&lt;&gt;"")*(Data!B138:AGQ138&lt;&gt;""))</f>
        <v>0</v>
      </c>
      <c r="AI123" s="2" cm="1">
        <f t="array" ref="AI123">SUMPRODUCT(--(Data!$B$57:$AGQ$57&lt;&gt;"")*(Data!B138:AGQ138&lt;&gt;""))</f>
        <v>0</v>
      </c>
      <c r="AJ123" s="2" cm="1">
        <f t="array" ref="AJ123">SUMPRODUCT(--(Data!$B$58:$AGQ$58&lt;&gt;"")*(Data!B138:AGQ138&lt;&gt;""))</f>
        <v>0</v>
      </c>
      <c r="AK123" s="2" cm="1">
        <f t="array" ref="AK123">SUMPRODUCT(--(Data!$B$59:$AGQ$59&lt;&gt;"")*(Data!B138:AGQ138&lt;&gt;""))</f>
        <v>0</v>
      </c>
      <c r="AL123" s="2" cm="1">
        <f t="array" ref="AL123">SUMPRODUCT(--(Data!$B$60:$AGQ$60&lt;&gt;"")*(Data!B138:AGQ138&lt;&gt;""))</f>
        <v>0</v>
      </c>
      <c r="AM123" s="2" cm="1">
        <f t="array" ref="AM123">SUMPRODUCT(--(Data!$B$61:$AGQ$61&lt;&gt;"")*(Data!B138:AGQ138&lt;&gt;""))</f>
        <v>0</v>
      </c>
      <c r="AN123" s="2" cm="1">
        <f t="array" ref="AN123">SUMPRODUCT(--(Data!$B$62:$AGQ$62&lt;&gt;"")*(Data!B138:AGQ138&lt;&gt;""))</f>
        <v>0</v>
      </c>
      <c r="AO123" s="2" cm="1">
        <f t="array" ref="AO123">SUMPRODUCT(--(Data!$B$63:$AGQ$63&lt;&gt;"")*(Data!B138:AGQ138&lt;&gt;""))</f>
        <v>0</v>
      </c>
      <c r="AP123" s="2" cm="1">
        <f t="array" ref="AP123">SUMPRODUCT(--(Data!$B$64:$AGQ$64&lt;&gt;"")*(Data!B138:AGQ138&lt;&gt;""))</f>
        <v>0</v>
      </c>
      <c r="AQ123" s="2" cm="1">
        <f t="array" ref="AQ123">SUMPRODUCT(--(Data!$B$65:$AGQ$65&lt;&gt;"")*(Data!B138:AGQ138&lt;&gt;""))</f>
        <v>0</v>
      </c>
      <c r="AR123" s="2" cm="1">
        <f t="array" ref="AR123">SUMPRODUCT(--(Data!$B$66:$AGQ$66&lt;&gt;"")*(Data!B138:AGQ138&lt;&gt;""))</f>
        <v>0</v>
      </c>
      <c r="AS123" s="2" cm="1">
        <f t="array" ref="AS123">SUMPRODUCT(--(Data!$B$67:$AGQ$67&lt;&gt;"")*(Data!B138:AGQ138&lt;&gt;""))</f>
        <v>0</v>
      </c>
      <c r="AT123" s="2" cm="1">
        <f t="array" ref="AT123">SUMPRODUCT(--(Data!$B$68:$AGQ$68&lt;&gt;"")*(Data!B138:AGQ138&lt;&gt;""))</f>
        <v>0</v>
      </c>
      <c r="AU123" s="2" cm="1">
        <f t="array" ref="AU123">SUMPRODUCT(--(Data!$B$69:$AGQ$69&lt;&gt;"")*(Data!B138:AGQ138&lt;&gt;""))</f>
        <v>0</v>
      </c>
      <c r="AV123" s="2" cm="1">
        <f t="array" ref="AV123">SUMPRODUCT(--(Data!$B$70:$AGQ$70&lt;&gt;"")*(Data!B138:AGQ138&lt;&gt;""))</f>
        <v>0</v>
      </c>
      <c r="AW123" s="2" cm="1">
        <f t="array" ref="AW123">SUMPRODUCT(--(Data!$B$71:$AGQ$71&lt;&gt;"")*(Data!B138:AGQ138&lt;&gt;""))</f>
        <v>0</v>
      </c>
      <c r="AX123" s="2" cm="1">
        <f t="array" ref="AX123">SUMPRODUCT(--(Data!$B$72:$AGQ$72&lt;&gt;"")*(Data!B138:AGQ138&lt;&gt;""))</f>
        <v>0</v>
      </c>
      <c r="AY123" s="2" cm="1">
        <f t="array" ref="AY123">SUMPRODUCT(--(Data!$B$73:$AGQ$73&lt;&gt;"")*(Data!B138:AGQ138&lt;&gt;""))</f>
        <v>0</v>
      </c>
      <c r="AZ123" s="2" cm="1">
        <f t="array" ref="AZ123">SUMPRODUCT(--(Data!$B$74:$AGQ$74&lt;&gt;"")*(Data!B138:AGQ138&lt;&gt;""))</f>
        <v>0</v>
      </c>
      <c r="BA123" s="2" cm="1">
        <f t="array" ref="BA123">SUMPRODUCT(--(Data!$B$75:$AGQ$75&lt;&gt;"")*(Data!B138:AGQ138&lt;&gt;""))</f>
        <v>0</v>
      </c>
      <c r="BB123" s="2" cm="1">
        <f t="array" ref="BB123">SUMPRODUCT(--(Data!$B$76:$AGQ$76&lt;&gt;"")*(Data!B138:AGQ138&lt;&gt;""))</f>
        <v>0</v>
      </c>
      <c r="BC123" s="2" cm="1">
        <f t="array" ref="BC123">SUMPRODUCT(--(Data!$B$77:$AGQ$77&lt;&gt;"")*(Data!B138:AGQ138&lt;&gt;""))</f>
        <v>0</v>
      </c>
      <c r="BD123" s="2" cm="1">
        <f t="array" ref="BD123">SUMPRODUCT(--(Data!$B$78:$AGQ$78&lt;&gt;"")*(Data!B138:AGQ138&lt;&gt;""))</f>
        <v>0</v>
      </c>
      <c r="BE123" s="2" cm="1">
        <f t="array" ref="BE123">SUMPRODUCT(--(Data!$B$79:$AGQ$79&lt;&gt;"")*(Data!B138:AGQ138&lt;&gt;""))</f>
        <v>0</v>
      </c>
      <c r="BF123" s="2" cm="1">
        <f t="array" ref="BF123">SUMPRODUCT(--(Data!$B$80:$AGQ$80&lt;&gt;"")*(Data!B138:AGQ138&lt;&gt;""))</f>
        <v>0</v>
      </c>
      <c r="BG123" s="2" cm="1">
        <f t="array" ref="BG123">SUMPRODUCT(--(Data!$B$81:$AGQ$81&lt;&gt;"")*(Data!B138:AGQ138&lt;&gt;""))</f>
        <v>0</v>
      </c>
      <c r="BH123" s="2" cm="1">
        <f t="array" ref="BH123">SUMPRODUCT(--(Data!$B$82:$AGQ$82&lt;&gt;"")*(Data!B138:AGQ138&lt;&gt;""))</f>
        <v>0</v>
      </c>
      <c r="BI123" s="2" cm="1">
        <f t="array" ref="BI123">SUMPRODUCT(--(Data!$B$83:$AGQ$83&lt;&gt;"")*(Data!B138:AGQ138&lt;&gt;""))</f>
        <v>0</v>
      </c>
      <c r="BJ123" s="2" cm="1">
        <f t="array" ref="BJ123">SUMPRODUCT(--(Data!$B$84:$AGQ$84&lt;&gt;"")*(Data!B138:AGQ138&lt;&gt;""))</f>
        <v>0</v>
      </c>
      <c r="BK123" s="2" cm="1">
        <f t="array" ref="BK123">SUMPRODUCT(--(Data!$B$85:$AGQ$85&lt;&gt;"")*(Data!B138:AGQ138&lt;&gt;""))</f>
        <v>0</v>
      </c>
      <c r="BL123" s="2" cm="1">
        <f t="array" ref="BL123">SUMPRODUCT(--(Data!$B$86:$AGQ$86&lt;&gt;"")*(Data!B138:AGQ138&lt;&gt;""))</f>
        <v>0</v>
      </c>
      <c r="BM123" s="2" cm="1">
        <f t="array" ref="BM123">SUMPRODUCT(--(Data!$B$87:$AGQ$87&lt;&gt;"")*(Data!B138:AGQ138&lt;&gt;""))</f>
        <v>0</v>
      </c>
      <c r="BN123" s="2" cm="1">
        <f t="array" ref="BN123">SUMPRODUCT(--(Data!$B$88:$AGQ$88&lt;&gt;"")*(Data!B138:AGQ138&lt;&gt;""))</f>
        <v>0</v>
      </c>
      <c r="BO123" s="2" cm="1">
        <f t="array" ref="BO123">SUMPRODUCT(--(Data!$B$89:$AGQ$89&lt;&gt;"")*(Data!B138:AGQ138&lt;&gt;""))</f>
        <v>0</v>
      </c>
      <c r="BP123" s="2" cm="1">
        <f t="array" ref="BP123">SUMPRODUCT(--(Data!$B$90:$AGQ$90&lt;&gt;"")*(Data!B138:AGQ138&lt;&gt;""))</f>
        <v>0</v>
      </c>
      <c r="BQ123" s="2" cm="1">
        <f t="array" ref="BQ123">SUMPRODUCT(--(Data!$B$91:$AGQ$91&lt;&gt;"")*(Data!B138:AGQ138&lt;&gt;""))</f>
        <v>0</v>
      </c>
      <c r="BR123" s="2" cm="1">
        <f t="array" ref="BR123">SUMPRODUCT(--(Data!$B$92:$AGQ$92&lt;&gt;"")*(Data!B138:AGQ138&lt;&gt;""))</f>
        <v>0</v>
      </c>
      <c r="BS123" s="2" cm="1">
        <f t="array" ref="BS123">SUMPRODUCT(--(Data!$B$93:$AGQ$93&lt;&gt;"")*(Data!B138:AGQ138&lt;&gt;""))</f>
        <v>0</v>
      </c>
      <c r="BT123" s="2" cm="1">
        <f t="array" ref="BT123">SUMPRODUCT(--(Data!$B$94:$AGQ$94&lt;&gt;"")*(Data!B138:AGQ138&lt;&gt;""))</f>
        <v>0</v>
      </c>
      <c r="BU123" s="2" cm="1">
        <f t="array" ref="BU123">SUMPRODUCT(--(Data!$B$95:$AGQ$95&lt;&gt;"")*(Data!B138:AGQ138&lt;&gt;""))</f>
        <v>0</v>
      </c>
      <c r="BV123" s="2" cm="1">
        <f t="array" ref="BV123">SUMPRODUCT(--(Data!$B$96:$AGQ$96&lt;&gt;"")*(Data!B138:AGQ138&lt;&gt;""))</f>
        <v>0</v>
      </c>
      <c r="BW123" s="2" cm="1">
        <f t="array" ref="BW123">SUMPRODUCT(--(Data!$B$97:$AGQ$97&lt;&gt;"")*(Data!B138:AGQ138&lt;&gt;""))</f>
        <v>0</v>
      </c>
      <c r="BX123" s="2" cm="1">
        <f t="array" ref="BX123">SUMPRODUCT(--(Data!$B$98:$AGQ$98&lt;&gt;"")*(Data!B138:AGQ138&lt;&gt;""))</f>
        <v>0</v>
      </c>
      <c r="BY123" s="2" cm="1">
        <f t="array" ref="BY123">SUMPRODUCT(--(Data!$B$99:$AGQ$99&lt;&gt;"")*(Data!B138:AGQ138&lt;&gt;""))</f>
        <v>0</v>
      </c>
      <c r="BZ123" s="2" cm="1">
        <f t="array" ref="BZ123">SUMPRODUCT(--(Data!$B$100:$AGQ$100&lt;&gt;"")*(Data!B138:AGQ138&lt;&gt;""))</f>
        <v>0</v>
      </c>
      <c r="CA123" s="2" cm="1">
        <f t="array" ref="CA123">SUMPRODUCT(--(Data!$B$101:$AGQ$101&lt;&gt;"")*(Data!B138:AGQ138&lt;&gt;""))</f>
        <v>0</v>
      </c>
      <c r="CB123" s="2" cm="1">
        <f t="array" ref="CB123">SUMPRODUCT(--(Data!$B$102:$AGQ$102&lt;&gt;"")*(Data!B138:AGQ138&lt;&gt;""))</f>
        <v>0</v>
      </c>
      <c r="CC123" s="2" cm="1">
        <f t="array" ref="CC123">SUMPRODUCT(--(Data!$B$103:$AGQ$103&lt;&gt;"")*(Data!B138:AGQ138&lt;&gt;""))</f>
        <v>0</v>
      </c>
      <c r="CD123" s="2" cm="1">
        <f t="array" ref="CD123">SUMPRODUCT(--(Data!$B$104:$AGQ$104&lt;&gt;"")*(Data!B138:AGQ138&lt;&gt;""))</f>
        <v>0</v>
      </c>
      <c r="CE123" s="2" cm="1">
        <f t="array" ref="CE123">SUMPRODUCT(--(Data!$B$105:$AGQ$105&lt;&gt;"")*(Data!B138:AGQ138&lt;&gt;""))</f>
        <v>0</v>
      </c>
      <c r="CF123" s="2" cm="1">
        <f t="array" ref="CF123">SUMPRODUCT(--(Data!$B$106:$AGQ$106&lt;&gt;"")*(Data!B138:AGQ138&lt;&gt;""))</f>
        <v>0</v>
      </c>
      <c r="CG123" s="2" cm="1">
        <f t="array" ref="CG123">SUMPRODUCT(--(Data!$B$107:$AGQ$107&lt;&gt;"")*(Data!B138:AGQ138&lt;&gt;""))</f>
        <v>0</v>
      </c>
      <c r="CH123" s="2" cm="1">
        <f t="array" ref="CH123">SUMPRODUCT(--(Data!$B$108:$AGQ$108&lt;&gt;"")*(Data!B138:AGQ138&lt;&gt;""))</f>
        <v>0</v>
      </c>
      <c r="CI123" s="2" cm="1">
        <f t="array" ref="CI123">SUMPRODUCT(--(Data!$B$109:$AGQ$109&lt;&gt;"")*(Data!B138:AGQ138&lt;&gt;""))</f>
        <v>0</v>
      </c>
      <c r="CJ123" s="2" cm="1">
        <f t="array" ref="CJ123">SUMPRODUCT(--(Data!$B$110:$AGQ$110&lt;&gt;"")*(Data!B138:AGQ138&lt;&gt;""))</f>
        <v>0</v>
      </c>
      <c r="CK123" s="2" cm="1">
        <f t="array" ref="CK123">SUMPRODUCT(--(Data!$B$111:$AGQ$111&lt;&gt;"")*(Data!B138:AGQ138&lt;&gt;""))</f>
        <v>0</v>
      </c>
      <c r="CL123" s="2" cm="1">
        <f t="array" ref="CL123">SUMPRODUCT(--(Data!$B$112:$AGQ$112&lt;&gt;"")*(Data!B138:AGQ138&lt;&gt;""))</f>
        <v>0</v>
      </c>
      <c r="CM123" s="2" cm="1">
        <f t="array" ref="CM123">SUMPRODUCT(--(Data!$B$113:$AGQ$113&lt;&gt;"")*(Data!B138:AGQ138&lt;&gt;""))</f>
        <v>0</v>
      </c>
      <c r="CN123" s="2" cm="1">
        <f t="array" ref="CN123">SUMPRODUCT(--(Data!$B$114:$AGQ$114&lt;&gt;"")*(Data!B138:AGQ138&lt;&gt;""))</f>
        <v>0</v>
      </c>
      <c r="CO123" s="2" cm="1">
        <f t="array" ref="CO123">SUMPRODUCT(--(Data!$B$115:$AGQ$115&lt;&gt;"")*(Data!B138:AGQ138&lt;&gt;""))</f>
        <v>0</v>
      </c>
      <c r="CP123" s="2" cm="1">
        <f t="array" ref="CP123">SUMPRODUCT(--(Data!$B$116:$AGQ$116&lt;&gt;"")*(Data!B138:AGQ138&lt;&gt;""))</f>
        <v>0</v>
      </c>
      <c r="CQ123" s="2" cm="1">
        <f t="array" ref="CQ123">SUMPRODUCT(--(Data!$B$117:$AGQ$117&lt;&gt;"")*(Data!B138:AGQ138&lt;&gt;""))</f>
        <v>0</v>
      </c>
      <c r="CR123" s="2" cm="1">
        <f t="array" ref="CR123">SUMPRODUCT(--(Data!$B$118:$AGQ$118&lt;&gt;"")*(Data!B138:AGQ138&lt;&gt;""))</f>
        <v>0</v>
      </c>
      <c r="CS123" s="2" cm="1">
        <f t="array" ref="CS123">SUMPRODUCT(--(Data!$B$119:$AGQ$119&lt;&gt;"")*(Data!B138:AGQ138&lt;&gt;""))</f>
        <v>0</v>
      </c>
      <c r="CT123" s="2" cm="1">
        <f t="array" ref="CT123">SUMPRODUCT(--(Data!$B$120:$AGQ$120&lt;&gt;"")*(Data!B138:AGQ138&lt;&gt;""))</f>
        <v>0</v>
      </c>
      <c r="CU123" s="2" cm="1">
        <f t="array" ref="CU123">SUMPRODUCT(--(Data!$B$121:$AGQ$121&lt;&gt;"")*(Data!B138:AGQ138&lt;&gt;""))</f>
        <v>0</v>
      </c>
      <c r="CV123" s="2" cm="1">
        <f t="array" ref="CV123">SUMPRODUCT(--(Data!$B$122:$AGQ$122&lt;&gt;"")*(Data!B138:AGQ138&lt;&gt;""))</f>
        <v>0</v>
      </c>
      <c r="CW123" s="2" cm="1">
        <f t="array" ref="CW123">SUMPRODUCT(--(Data!$B$123:$AGQ$123&lt;&gt;"")*(Data!B138:AGQ138&lt;&gt;""))</f>
        <v>0</v>
      </c>
      <c r="CX123" s="2" cm="1">
        <f t="array" ref="CX123">SUMPRODUCT(--(Data!$B$124:$AGQ$124&lt;&gt;"")*(Data!B138:AGQ138&lt;&gt;""))</f>
        <v>0</v>
      </c>
      <c r="CY123" s="2" cm="1">
        <f t="array" ref="CY123">SUMPRODUCT(--(Data!$B$125:$AGQ$125&lt;&gt;"")*(Data!B138:AGQ138&lt;&gt;""))</f>
        <v>0</v>
      </c>
      <c r="CZ123" s="2" cm="1">
        <f t="array" ref="CZ123">SUMPRODUCT(--(Data!$B$126:$AGQ$126&lt;&gt;"")*(Data!B138:AGQ138&lt;&gt;""))</f>
        <v>0</v>
      </c>
      <c r="DA123" s="2" cm="1">
        <f t="array" ref="DA123">SUMPRODUCT(--(Data!$B$127:$AGQ$127&lt;&gt;"")*(Data!B138:AGQ138&lt;&gt;""))</f>
        <v>0</v>
      </c>
      <c r="DB123" s="2" cm="1">
        <f t="array" ref="DB123">SUMPRODUCT(--(Data!$B$128:$AGQ$128&lt;&gt;"")*(Data!B138:AGQ138&lt;&gt;""))</f>
        <v>0</v>
      </c>
      <c r="DC123" s="2" cm="1">
        <f t="array" ref="DC123">SUMPRODUCT(--(Data!$B$129:$AGQ$129&lt;&gt;"")*(Data!B138:AGQ138&lt;&gt;""))</f>
        <v>0</v>
      </c>
      <c r="DD123" s="2" cm="1">
        <f t="array" ref="DD123">SUMPRODUCT(--(Data!$B$130:$AGQ$130&lt;&gt;"")*(Data!B138:AGQ138&lt;&gt;""))</f>
        <v>0</v>
      </c>
      <c r="DE123" s="2" cm="1">
        <f t="array" ref="DE123">SUMPRODUCT(--(Data!$B$131:$AGQ$131&lt;&gt;"")*(Data!B138:AGQ138&lt;&gt;""))</f>
        <v>0</v>
      </c>
      <c r="DF123" s="2" cm="1">
        <f t="array" ref="DF123">SUMPRODUCT(--(Data!$B$132:$AGQ$132&lt;&gt;"")*(Data!B138:AGQ138&lt;&gt;""))</f>
        <v>0</v>
      </c>
      <c r="DG123" s="2" cm="1">
        <f t="array" ref="DG123">SUMPRODUCT(--(Data!$B$133:$AGQ$133&lt;&gt;"")*(Data!B138:AGQ138&lt;&gt;""))</f>
        <v>0</v>
      </c>
      <c r="DH123" s="2" cm="1">
        <f t="array" ref="DH123">SUMPRODUCT(--(Data!$B$134:$AGQ$134&lt;&gt;"")*(Data!B138:AGQ138&lt;&gt;""))</f>
        <v>0</v>
      </c>
      <c r="DI123" s="2" cm="1">
        <f t="array" ref="DI123">SUMPRODUCT(--(Data!$B$135:$AGQ$135&lt;&gt;"")*(Data!B138:AGQ138&lt;&gt;""))</f>
        <v>0</v>
      </c>
      <c r="DJ123" s="2" cm="1">
        <f t="array" ref="DJ123">SUMPRODUCT(--(Data!$B$136:$AGQ$136&lt;&gt;"")*(Data!B138:AGQ138&lt;&gt;""))</f>
        <v>0</v>
      </c>
      <c r="DK123" s="2" cm="1">
        <f t="array" ref="DK123">SUMPRODUCT(--(Data!$B$137:$AGQ$137&lt;&gt;"")*(Data!B138:AGQ138&lt;&gt;""))</f>
        <v>0</v>
      </c>
      <c r="DL123" s="208"/>
      <c r="DM123" s="2" cm="1">
        <f t="array" ref="DM123">SUMPRODUCT(--(Data!$B$139:$AGQ$139&lt;&gt;"")*(Data!B138:AGQ138&lt;&gt;""))</f>
        <v>0</v>
      </c>
      <c r="DN123" s="2" cm="1">
        <f t="array" ref="DN123">SUMPRODUCT(--(Data!$B$140:$AGQ$140&lt;&gt;"")*(Data!B138:AGQ138&lt;&gt;""))</f>
        <v>0</v>
      </c>
      <c r="DO123" s="2" cm="1">
        <f t="array" ref="DO123">SUMPRODUCT(--(Data!$B$141:$AGQ$141&lt;&gt;"")*(Data!B138:AGQ138&lt;&gt;""))</f>
        <v>0</v>
      </c>
      <c r="DP123" s="2" cm="1">
        <f t="array" ref="DP123">SUMPRODUCT(--(Data!$B$142:$AGQ$142&lt;&gt;"")*(Data!B138:AGQ138&lt;&gt;""))</f>
        <v>0</v>
      </c>
      <c r="DQ123" s="2" cm="1">
        <f t="array" ref="DQ123">SUMPRODUCT(--(Data!$B$143:$AGQ$143&lt;&gt;"")*(Data!B138:AGQ138&lt;&gt;""))</f>
        <v>0</v>
      </c>
      <c r="DR123" s="2" cm="1">
        <f t="array" ref="DR123">SUMPRODUCT(--(Data!$B$144:$AGQ$144&lt;&gt;"")*(Data!B138:AGQ138&lt;&gt;""))</f>
        <v>0</v>
      </c>
      <c r="DS123" s="2" cm="1">
        <f t="array" ref="DS123">SUMPRODUCT(--(Data!$B$145:$AGQ$145&lt;&gt;"")*(Data!B138:AGQ138&lt;&gt;""))</f>
        <v>0</v>
      </c>
      <c r="DT123" s="2" cm="1">
        <f t="array" ref="DT123">SUMPRODUCT(--(Data!$B$146:$AGQ$146&lt;&gt;"")*(Data!B138:AGQ138&lt;&gt;""))</f>
        <v>0</v>
      </c>
      <c r="DU123" s="2" cm="1">
        <f t="array" ref="DU123">SUMPRODUCT(--(Data!$B$147:$AGQ$147&lt;&gt;"")*(Data!B138:AGQ138&lt;&gt;""))</f>
        <v>0</v>
      </c>
      <c r="DV123" s="2" cm="1">
        <f t="array" ref="DV123">SUMPRODUCT(--(Data!$B$148:$AGQ$148&lt;&gt;"")*(Data!B138:AGQ138&lt;&gt;""))</f>
        <v>0</v>
      </c>
      <c r="DW123" s="2" cm="1">
        <f t="array" ref="DW123">SUMPRODUCT(--(Data!$B$149:$AGQ$149&lt;&gt;"")*(Data!B138:AGQ138&lt;&gt;""))</f>
        <v>0</v>
      </c>
      <c r="DX123" s="2" cm="1">
        <f t="array" ref="DX123">SUMPRODUCT(--(Data!$B$150:$AGQ$150&lt;&gt;"")*(Data!B138:AGQ138&lt;&gt;""))</f>
        <v>0</v>
      </c>
      <c r="DY123" s="2" cm="1">
        <f t="array" ref="DY123">SUMPRODUCT(--(Data!$B$151:$AGQ$151&lt;&gt;"")*(Data!B138:AGQ138&lt;&gt;""))</f>
        <v>0</v>
      </c>
      <c r="DZ123" s="2" cm="1">
        <f t="array" ref="DZ123">SUMPRODUCT(--(Data!$B$152:$AGQ$152&lt;&gt;"")*(Data!B138:AGQ138&lt;&gt;""))</f>
        <v>0</v>
      </c>
      <c r="EA123" s="2" cm="1">
        <f t="array" ref="EA123">SUMPRODUCT(--(Data!$B$153:$AGQ$153&lt;&gt;"")*(Data!B138:AGQ138&lt;&gt;""))</f>
        <v>0</v>
      </c>
      <c r="EB123" s="2" cm="1">
        <f t="array" ref="EB123">SUMPRODUCT(--(Data!$B$154:$AGQ$154&lt;&gt;"")*(Data!B138:AGQ138&lt;&gt;""))</f>
        <v>0</v>
      </c>
      <c r="EC123" s="2" cm="1">
        <f t="array" ref="EC123">SUMPRODUCT(--(Data!$B$155:$AGQ$155&lt;&gt;"")*(Data!B138:AGQ138&lt;&gt;""))</f>
        <v>0</v>
      </c>
      <c r="ED123" s="2" cm="1">
        <f t="array" ref="ED123">SUMPRODUCT(--(Data!$B$156:$AGQ$156&lt;&gt;"")*(Data!B138:AGQ138&lt;&gt;""))</f>
        <v>0</v>
      </c>
      <c r="EE123" s="2" cm="1">
        <f t="array" ref="EE123">SUMPRODUCT(--(Data!$B$157:$AGQ$157&lt;&gt;"")*(Data!B138:AGQ138&lt;&gt;""))</f>
        <v>0</v>
      </c>
      <c r="EF123" s="2" cm="1">
        <f t="array" ref="EF123">SUMPRODUCT(--(Data!$B$158:$AGQ$158&lt;&gt;"")*(Data!B138:AGQ138&lt;&gt;""))</f>
        <v>0</v>
      </c>
      <c r="EG123" s="2" cm="1">
        <f t="array" ref="EG123">SUMPRODUCT(--(Data!$B$159:$AGQ$159&lt;&gt;"")*(Data!B138:AGQ138&lt;&gt;""))</f>
        <v>0</v>
      </c>
      <c r="EH123" s="2" cm="1">
        <f t="array" ref="EH123">SUMPRODUCT(--(Data!$B$160:$AGQ$160&lt;&gt;"")*(Data!B138:AGQ138&lt;&gt;""))</f>
        <v>0</v>
      </c>
      <c r="EI123" s="2" cm="1">
        <f t="array" ref="EI123">SUMPRODUCT(--(Data!$B$161:$AGQ$161&lt;&gt;"")*(Data!B138:AGQ138&lt;&gt;""))</f>
        <v>0</v>
      </c>
      <c r="EJ123" s="2" cm="1">
        <f t="array" ref="EJ123">SUMPRODUCT(--(Data!$B$162:$AGQ$162&lt;&gt;"")*(Data!B138:AGQ138&lt;&gt;""))</f>
        <v>0</v>
      </c>
      <c r="EK123" s="2" cm="1">
        <f t="array" ref="EK123">SUMPRODUCT(--(Data!$B$163:$AGQ$163&lt;&gt;"")*(Data!B138:AGQ138&lt;&gt;""))</f>
        <v>0</v>
      </c>
      <c r="EL123" s="2" cm="1">
        <f t="array" ref="EL123">SUMPRODUCT(--(Data!$B$164:$AGQ$164&lt;&gt;"")*(Data!B138:AGQ138&lt;&gt;""))</f>
        <v>0</v>
      </c>
      <c r="EM123" s="2" cm="1">
        <f t="array" ref="EM123">SUMPRODUCT(--(Data!$B$165:$AGQ$165&lt;&gt;"")*(Data!B138:AGQ138&lt;&gt;""))</f>
        <v>0</v>
      </c>
      <c r="EN123" s="2" cm="1">
        <f t="array" ref="EN123">SUMPRODUCT(--(Data!$B$166:$AGQ$166&lt;&gt;"")*(Data!B138:AGQ138&lt;&gt;""))</f>
        <v>0</v>
      </c>
      <c r="EU123" s="2" t="str">
        <f t="shared" si="6"/>
        <v>LiTAMIN2</v>
      </c>
      <c r="EV123" s="2">
        <f t="shared" si="7"/>
        <v>5</v>
      </c>
    </row>
    <row r="124" spans="1:152" x14ac:dyDescent="0.25">
      <c r="A124" s="1" t="str">
        <f>Data!A139</f>
        <v>maplab 2.0, ROVIO + SIFT</v>
      </c>
      <c r="B124" s="12" t="s">
        <v>783</v>
      </c>
      <c r="C124" s="2" cm="1">
        <f t="array" ref="C124">SUMPRODUCT(--(Data!$B$25:$AGQ$25&lt;&gt;"")*(Data!B139:AGQ139&lt;&gt;""))</f>
        <v>0</v>
      </c>
      <c r="D124" s="2" cm="1">
        <f t="array" ref="D124">SUMPRODUCT(--(Data!$B$26:$AGQ$26&lt;&gt;"")*(Data!B139:AGQ139&lt;&gt;""))</f>
        <v>0</v>
      </c>
      <c r="E124" s="2" cm="1">
        <f t="array" ref="E124">SUMPRODUCT(--(Data!$B$27:$AGQ$27&lt;&gt;"")*(Data!B139:AGQ139&lt;&gt;""))</f>
        <v>9</v>
      </c>
      <c r="F124" s="2" cm="1">
        <f t="array" ref="F124">SUMPRODUCT(--(Data!$B$28:$AGQ$28&lt;&gt;"")*(Data!B139:AGQ139&lt;&gt;""))</f>
        <v>0</v>
      </c>
      <c r="G124" s="2" cm="1">
        <f t="array" ref="G124">SUMPRODUCT(--(Data!$B$29:$AGQ$29&lt;&gt;"")*(Data!B139:AGQ139&lt;&gt;""))</f>
        <v>0</v>
      </c>
      <c r="H124" s="2" cm="1">
        <f t="array" ref="H124">SUMPRODUCT(--(Data!$B$30:$AGQ$30&lt;&gt;"")*(Data!B139:AGQ139&lt;&gt;""))</f>
        <v>0</v>
      </c>
      <c r="I124" s="2" cm="1">
        <f t="array" ref="I124">SUMPRODUCT(--(Data!$B$31:$AGQ$31&lt;&gt;"")*(Data!B139:AGQ139&lt;&gt;""))</f>
        <v>0</v>
      </c>
      <c r="J124" s="2" cm="1">
        <f t="array" ref="J124">SUMPRODUCT(--(Data!$B$32:$AGQ$32&lt;&gt;"")*(Data!B139:AGQ139&lt;&gt;""))</f>
        <v>0</v>
      </c>
      <c r="K124" s="2" cm="1">
        <f t="array" ref="K124">SUMPRODUCT(--(Data!$B$33:$AGQ$33&lt;&gt;"")*(Data!B139:AGQ139&lt;&gt;""))</f>
        <v>0</v>
      </c>
      <c r="L124" s="2" cm="1">
        <f t="array" ref="L124">SUMPRODUCT(--(Data!$B$34:$AGQ$34&lt;&gt;"")*(Data!B139:AGQ139&lt;&gt;""))</f>
        <v>0</v>
      </c>
      <c r="M124" s="2" cm="1">
        <f t="array" ref="M124">SUMPRODUCT(--(Data!$B$35:$AGQ$35&lt;&gt;"")*(Data!B139:AGQ139&lt;&gt;""))</f>
        <v>9</v>
      </c>
      <c r="N124" s="2" cm="1">
        <f t="array" ref="N124">SUMPRODUCT(--(Data!$B$36:$AGQ$36&lt;&gt;"")*(Data!B139:AGQ139&lt;&gt;""))</f>
        <v>0</v>
      </c>
      <c r="O124" s="2" cm="1">
        <f t="array" ref="O124">SUMPRODUCT(--(Data!$B$37:$AGQ$37&lt;&gt;"")*(Data!B139:AGQ139&lt;&gt;""))</f>
        <v>0</v>
      </c>
      <c r="P124" s="2" cm="1">
        <f t="array" ref="P124">SUMPRODUCT(--(Data!$B$38:$AGQ$38&lt;&gt;"")*(Data!B139:AGQ139&lt;&gt;""))</f>
        <v>0</v>
      </c>
      <c r="Q124" s="2" cm="1">
        <f t="array" ref="Q124">SUMPRODUCT(--(Data!$B$39:$AGQ$39&lt;&gt;"")*(Data!B139:AGQ139&lt;&gt;""))</f>
        <v>0</v>
      </c>
      <c r="R124" s="2" cm="1">
        <f t="array" ref="R124">SUMPRODUCT(--(Data!$B$40:$AGQ$40&lt;&gt;"")*(Data!B139:AGQ139&lt;&gt;""))</f>
        <v>0</v>
      </c>
      <c r="S124" s="2" cm="1">
        <f t="array" ref="S124">SUMPRODUCT(--(Data!$B$41:$AGQ$41&lt;&gt;"")*(Data!B139:AGQ139&lt;&gt;""))</f>
        <v>9</v>
      </c>
      <c r="T124" s="2" cm="1">
        <f t="array" ref="T124">SUMPRODUCT(--(Data!$B$42:$AGQ$42&lt;&gt;"")*(Data!B139:AGQ139&lt;&gt;""))</f>
        <v>9</v>
      </c>
      <c r="U124" s="2" cm="1">
        <f t="array" ref="U124">SUMPRODUCT(--(Data!$B$43:$AGQ$43&lt;&gt;"")*(Data!B139:AGQ139&lt;&gt;""))</f>
        <v>0</v>
      </c>
      <c r="V124" s="2" cm="1">
        <f t="array" ref="V124">SUMPRODUCT(--(Data!$B$44:$AGQ$44&lt;&gt;"")*(Data!B139:AGQ139&lt;&gt;""))</f>
        <v>0</v>
      </c>
      <c r="W124" s="2" cm="1">
        <f t="array" ref="W124">SUMPRODUCT(--(Data!$B$45:$AGQ$45&lt;&gt;"")*(Data!B139:AGQ139&lt;&gt;""))</f>
        <v>0</v>
      </c>
      <c r="X124" s="2" cm="1">
        <f t="array" ref="X124">SUMPRODUCT(--(Data!$B$46:$AGQ$46&lt;&gt;"")*(Data!B139:AGQ139&lt;&gt;""))</f>
        <v>0</v>
      </c>
      <c r="Y124" s="2" cm="1">
        <f t="array" ref="Y124">SUMPRODUCT(--(Data!$B$47:$AGQ$47&lt;&gt;"")*(Data!B139:AGQ139&lt;&gt;""))</f>
        <v>0</v>
      </c>
      <c r="Z124" s="2" cm="1">
        <f t="array" ref="Z124">SUMPRODUCT(--(Data!$B$48:$AGQ$48&lt;&gt;"")*(Data!B139:AGQ139&lt;&gt;""))</f>
        <v>0</v>
      </c>
      <c r="AA124" s="2" cm="1">
        <f t="array" ref="AA124">SUMPRODUCT(--(Data!$B$49:$AGQ$49&lt;&gt;"")*(Data!B139:AGQ139&lt;&gt;""))</f>
        <v>0</v>
      </c>
      <c r="AB124" s="2" cm="1">
        <f t="array" ref="AB124">SUMPRODUCT(--(Data!$B$50:$AGQ$50&lt;&gt;"")*(Data!B139:AGQ139&lt;&gt;""))</f>
        <v>0</v>
      </c>
      <c r="AC124" s="2" cm="1">
        <f t="array" ref="AC124">SUMPRODUCT(--(Data!$B$51:$AGQ$51&lt;&gt;"")*(Data!B139:AGQ139&lt;&gt;""))</f>
        <v>0</v>
      </c>
      <c r="AD124" s="2" cm="1">
        <f t="array" ref="AD124">SUMPRODUCT(--(Data!$B$52:$AGQ$52&lt;&gt;"")*(Data!B139:AGQ139&lt;&gt;""))</f>
        <v>0</v>
      </c>
      <c r="AE124" s="2" cm="1">
        <f t="array" ref="AE124">SUMPRODUCT(--(Data!$B$53:$AGQ$53&lt;&gt;"")*(Data!B139:AGQ139&lt;&gt;""))</f>
        <v>0</v>
      </c>
      <c r="AF124" s="2" cm="1">
        <f t="array" ref="AF124">SUMPRODUCT(--(Data!$B$54:$AGQ$54&lt;&gt;"")*(Data!B139:AGQ139&lt;&gt;""))</f>
        <v>0</v>
      </c>
      <c r="AG124" s="2" cm="1">
        <f t="array" ref="AG124">SUMPRODUCT(--(Data!$B$55:$AGQ$55&lt;&gt;"")*(Data!B139:AGQ139&lt;&gt;""))</f>
        <v>0</v>
      </c>
      <c r="AH124" s="2" cm="1">
        <f t="array" ref="AH124">SUMPRODUCT(--(Data!$B$56:$AGQ$56&lt;&gt;"")*(Data!B139:AGQ139&lt;&gt;""))</f>
        <v>0</v>
      </c>
      <c r="AI124" s="2" cm="1">
        <f t="array" ref="AI124">SUMPRODUCT(--(Data!$B$57:$AGQ$57&lt;&gt;"")*(Data!B139:AGQ139&lt;&gt;""))</f>
        <v>0</v>
      </c>
      <c r="AJ124" s="2" cm="1">
        <f t="array" ref="AJ124">SUMPRODUCT(--(Data!$B$58:$AGQ$58&lt;&gt;"")*(Data!B139:AGQ139&lt;&gt;""))</f>
        <v>0</v>
      </c>
      <c r="AK124" s="2" cm="1">
        <f t="array" ref="AK124">SUMPRODUCT(--(Data!$B$59:$AGQ$59&lt;&gt;"")*(Data!B139:AGQ139&lt;&gt;""))</f>
        <v>0</v>
      </c>
      <c r="AL124" s="2" cm="1">
        <f t="array" ref="AL124">SUMPRODUCT(--(Data!$B$60:$AGQ$60&lt;&gt;"")*(Data!B139:AGQ139&lt;&gt;""))</f>
        <v>0</v>
      </c>
      <c r="AM124" s="2" cm="1">
        <f t="array" ref="AM124">SUMPRODUCT(--(Data!$B$61:$AGQ$61&lt;&gt;"")*(Data!B139:AGQ139&lt;&gt;""))</f>
        <v>0</v>
      </c>
      <c r="AN124" s="2" cm="1">
        <f t="array" ref="AN124">SUMPRODUCT(--(Data!$B$62:$AGQ$62&lt;&gt;"")*(Data!B139:AGQ139&lt;&gt;""))</f>
        <v>0</v>
      </c>
      <c r="AO124" s="2" cm="1">
        <f t="array" ref="AO124">SUMPRODUCT(--(Data!$B$63:$AGQ$63&lt;&gt;"")*(Data!B139:AGQ139&lt;&gt;""))</f>
        <v>0</v>
      </c>
      <c r="AP124" s="2" cm="1">
        <f t="array" ref="AP124">SUMPRODUCT(--(Data!$B$64:$AGQ$64&lt;&gt;"")*(Data!B139:AGQ139&lt;&gt;""))</f>
        <v>0</v>
      </c>
      <c r="AQ124" s="2" cm="1">
        <f t="array" ref="AQ124">SUMPRODUCT(--(Data!$B$65:$AGQ$65&lt;&gt;"")*(Data!B139:AGQ139&lt;&gt;""))</f>
        <v>0</v>
      </c>
      <c r="AR124" s="2" cm="1">
        <f t="array" ref="AR124">SUMPRODUCT(--(Data!$B$66:$AGQ$66&lt;&gt;"")*(Data!B139:AGQ139&lt;&gt;""))</f>
        <v>0</v>
      </c>
      <c r="AS124" s="2" cm="1">
        <f t="array" ref="AS124">SUMPRODUCT(--(Data!$B$67:$AGQ$67&lt;&gt;"")*(Data!B139:AGQ139&lt;&gt;""))</f>
        <v>0</v>
      </c>
      <c r="AT124" s="2" cm="1">
        <f t="array" ref="AT124">SUMPRODUCT(--(Data!$B$68:$AGQ$68&lt;&gt;"")*(Data!B139:AGQ139&lt;&gt;""))</f>
        <v>0</v>
      </c>
      <c r="AU124" s="2" cm="1">
        <f t="array" ref="AU124">SUMPRODUCT(--(Data!$B$69:$AGQ$69&lt;&gt;"")*(Data!B139:AGQ139&lt;&gt;""))</f>
        <v>0</v>
      </c>
      <c r="AV124" s="2" cm="1">
        <f t="array" ref="AV124">SUMPRODUCT(--(Data!$B$70:$AGQ$70&lt;&gt;"")*(Data!B139:AGQ139&lt;&gt;""))</f>
        <v>0</v>
      </c>
      <c r="AW124" s="2" cm="1">
        <f t="array" ref="AW124">SUMPRODUCT(--(Data!$B$71:$AGQ$71&lt;&gt;"")*(Data!B139:AGQ139&lt;&gt;""))</f>
        <v>9</v>
      </c>
      <c r="AX124" s="2" cm="1">
        <f t="array" ref="AX124">SUMPRODUCT(--(Data!$B$72:$AGQ$72&lt;&gt;"")*(Data!B139:AGQ139&lt;&gt;""))</f>
        <v>0</v>
      </c>
      <c r="AY124" s="2" cm="1">
        <f t="array" ref="AY124">SUMPRODUCT(--(Data!$B$73:$AGQ$73&lt;&gt;"")*(Data!B139:AGQ139&lt;&gt;""))</f>
        <v>0</v>
      </c>
      <c r="AZ124" s="2" cm="1">
        <f t="array" ref="AZ124">SUMPRODUCT(--(Data!$B$74:$AGQ$74&lt;&gt;"")*(Data!B139:AGQ139&lt;&gt;""))</f>
        <v>0</v>
      </c>
      <c r="BA124" s="2" cm="1">
        <f t="array" ref="BA124">SUMPRODUCT(--(Data!$B$75:$AGQ$75&lt;&gt;"")*(Data!B139:AGQ139&lt;&gt;""))</f>
        <v>0</v>
      </c>
      <c r="BB124" s="2" cm="1">
        <f t="array" ref="BB124">SUMPRODUCT(--(Data!$B$76:$AGQ$76&lt;&gt;"")*(Data!B139:AGQ139&lt;&gt;""))</f>
        <v>0</v>
      </c>
      <c r="BC124" s="2" cm="1">
        <f t="array" ref="BC124">SUMPRODUCT(--(Data!$B$77:$AGQ$77&lt;&gt;"")*(Data!B139:AGQ139&lt;&gt;""))</f>
        <v>0</v>
      </c>
      <c r="BD124" s="2" cm="1">
        <f t="array" ref="BD124">SUMPRODUCT(--(Data!$B$78:$AGQ$78&lt;&gt;"")*(Data!B139:AGQ139&lt;&gt;""))</f>
        <v>0</v>
      </c>
      <c r="BE124" s="2" cm="1">
        <f t="array" ref="BE124">SUMPRODUCT(--(Data!$B$79:$AGQ$79&lt;&gt;"")*(Data!B139:AGQ139&lt;&gt;""))</f>
        <v>0</v>
      </c>
      <c r="BF124" s="2" cm="1">
        <f t="array" ref="BF124">SUMPRODUCT(--(Data!$B$80:$AGQ$80&lt;&gt;"")*(Data!B139:AGQ139&lt;&gt;""))</f>
        <v>0</v>
      </c>
      <c r="BG124" s="2" cm="1">
        <f t="array" ref="BG124">SUMPRODUCT(--(Data!$B$81:$AGQ$81&lt;&gt;"")*(Data!B139:AGQ139&lt;&gt;""))</f>
        <v>0</v>
      </c>
      <c r="BH124" s="2" cm="1">
        <f t="array" ref="BH124">SUMPRODUCT(--(Data!$B$82:$AGQ$82&lt;&gt;"")*(Data!B139:AGQ139&lt;&gt;""))</f>
        <v>0</v>
      </c>
      <c r="BI124" s="2" cm="1">
        <f t="array" ref="BI124">SUMPRODUCT(--(Data!$B$83:$AGQ$83&lt;&gt;"")*(Data!B139:AGQ139&lt;&gt;""))</f>
        <v>0</v>
      </c>
      <c r="BJ124" s="2" cm="1">
        <f t="array" ref="BJ124">SUMPRODUCT(--(Data!$B$84:$AGQ$84&lt;&gt;"")*(Data!B139:AGQ139&lt;&gt;""))</f>
        <v>0</v>
      </c>
      <c r="BK124" s="2" cm="1">
        <f t="array" ref="BK124">SUMPRODUCT(--(Data!$B$85:$AGQ$85&lt;&gt;"")*(Data!B139:AGQ139&lt;&gt;""))</f>
        <v>0</v>
      </c>
      <c r="BL124" s="2" cm="1">
        <f t="array" ref="BL124">SUMPRODUCT(--(Data!$B$86:$AGQ$86&lt;&gt;"")*(Data!B139:AGQ139&lt;&gt;""))</f>
        <v>0</v>
      </c>
      <c r="BM124" s="2" cm="1">
        <f t="array" ref="BM124">SUMPRODUCT(--(Data!$B$87:$AGQ$87&lt;&gt;"")*(Data!B139:AGQ139&lt;&gt;""))</f>
        <v>0</v>
      </c>
      <c r="BN124" s="2" cm="1">
        <f t="array" ref="BN124">SUMPRODUCT(--(Data!$B$88:$AGQ$88&lt;&gt;"")*(Data!B139:AGQ139&lt;&gt;""))</f>
        <v>0</v>
      </c>
      <c r="BO124" s="2" cm="1">
        <f t="array" ref="BO124">SUMPRODUCT(--(Data!$B$89:$AGQ$89&lt;&gt;"")*(Data!B139:AGQ139&lt;&gt;""))</f>
        <v>0</v>
      </c>
      <c r="BP124" s="2" cm="1">
        <f t="array" ref="BP124">SUMPRODUCT(--(Data!$B$90:$AGQ$90&lt;&gt;"")*(Data!B139:AGQ139&lt;&gt;""))</f>
        <v>0</v>
      </c>
      <c r="BQ124" s="2" cm="1">
        <f t="array" ref="BQ124">SUMPRODUCT(--(Data!$B$91:$AGQ$91&lt;&gt;"")*(Data!B139:AGQ139&lt;&gt;""))</f>
        <v>0</v>
      </c>
      <c r="BR124" s="2" cm="1">
        <f t="array" ref="BR124">SUMPRODUCT(--(Data!$B$92:$AGQ$92&lt;&gt;"")*(Data!B139:AGQ139&lt;&gt;""))</f>
        <v>0</v>
      </c>
      <c r="BS124" s="2" cm="1">
        <f t="array" ref="BS124">SUMPRODUCT(--(Data!$B$93:$AGQ$93&lt;&gt;"")*(Data!B139:AGQ139&lt;&gt;""))</f>
        <v>0</v>
      </c>
      <c r="BT124" s="2" cm="1">
        <f t="array" ref="BT124">SUMPRODUCT(--(Data!$B$94:$AGQ$94&lt;&gt;"")*(Data!B139:AGQ139&lt;&gt;""))</f>
        <v>0</v>
      </c>
      <c r="BU124" s="2" cm="1">
        <f t="array" ref="BU124">SUMPRODUCT(--(Data!$B$95:$AGQ$95&lt;&gt;"")*(Data!B139:AGQ139&lt;&gt;""))</f>
        <v>0</v>
      </c>
      <c r="BV124" s="2" cm="1">
        <f t="array" ref="BV124">SUMPRODUCT(--(Data!$B$96:$AGQ$96&lt;&gt;"")*(Data!B139:AGQ139&lt;&gt;""))</f>
        <v>0</v>
      </c>
      <c r="BW124" s="2" cm="1">
        <f t="array" ref="BW124">SUMPRODUCT(--(Data!$B$97:$AGQ$97&lt;&gt;"")*(Data!B139:AGQ139&lt;&gt;""))</f>
        <v>0</v>
      </c>
      <c r="BX124" s="2" cm="1">
        <f t="array" ref="BX124">SUMPRODUCT(--(Data!$B$98:$AGQ$98&lt;&gt;"")*(Data!B139:AGQ139&lt;&gt;""))</f>
        <v>0</v>
      </c>
      <c r="BY124" s="2" cm="1">
        <f t="array" ref="BY124">SUMPRODUCT(--(Data!$B$99:$AGQ$99&lt;&gt;"")*(Data!B139:AGQ139&lt;&gt;""))</f>
        <v>0</v>
      </c>
      <c r="BZ124" s="2" cm="1">
        <f t="array" ref="BZ124">SUMPRODUCT(--(Data!$B$100:$AGQ$100&lt;&gt;"")*(Data!B139:AGQ139&lt;&gt;""))</f>
        <v>0</v>
      </c>
      <c r="CA124" s="2" cm="1">
        <f t="array" ref="CA124">SUMPRODUCT(--(Data!$B$101:$AGQ$101&lt;&gt;"")*(Data!B139:AGQ139&lt;&gt;""))</f>
        <v>0</v>
      </c>
      <c r="CB124" s="2" cm="1">
        <f t="array" ref="CB124">SUMPRODUCT(--(Data!$B$102:$AGQ$102&lt;&gt;"")*(Data!B139:AGQ139&lt;&gt;""))</f>
        <v>0</v>
      </c>
      <c r="CC124" s="2" cm="1">
        <f t="array" ref="CC124">SUMPRODUCT(--(Data!$B$103:$AGQ$103&lt;&gt;"")*(Data!B139:AGQ139&lt;&gt;""))</f>
        <v>9</v>
      </c>
      <c r="CD124" s="2" cm="1">
        <f t="array" ref="CD124">SUMPRODUCT(--(Data!$B$104:$AGQ$104&lt;&gt;"")*(Data!B139:AGQ139&lt;&gt;""))</f>
        <v>0</v>
      </c>
      <c r="CE124" s="2" cm="1">
        <f t="array" ref="CE124">SUMPRODUCT(--(Data!$B$105:$AGQ$105&lt;&gt;"")*(Data!B139:AGQ139&lt;&gt;""))</f>
        <v>0</v>
      </c>
      <c r="CF124" s="2" cm="1">
        <f t="array" ref="CF124">SUMPRODUCT(--(Data!$B$106:$AGQ$106&lt;&gt;"")*(Data!B139:AGQ139&lt;&gt;""))</f>
        <v>0</v>
      </c>
      <c r="CG124" s="2" cm="1">
        <f t="array" ref="CG124">SUMPRODUCT(--(Data!$B$107:$AGQ$107&lt;&gt;"")*(Data!B139:AGQ139&lt;&gt;""))</f>
        <v>0</v>
      </c>
      <c r="CH124" s="2" cm="1">
        <f t="array" ref="CH124">SUMPRODUCT(--(Data!$B$108:$AGQ$108&lt;&gt;"")*(Data!B139:AGQ139&lt;&gt;""))</f>
        <v>0</v>
      </c>
      <c r="CI124" s="2" cm="1">
        <f t="array" ref="CI124">SUMPRODUCT(--(Data!$B$109:$AGQ$109&lt;&gt;"")*(Data!B139:AGQ139&lt;&gt;""))</f>
        <v>0</v>
      </c>
      <c r="CJ124" s="2" cm="1">
        <f t="array" ref="CJ124">SUMPRODUCT(--(Data!$B$110:$AGQ$110&lt;&gt;"")*(Data!B139:AGQ139&lt;&gt;""))</f>
        <v>0</v>
      </c>
      <c r="CK124" s="2" cm="1">
        <f t="array" ref="CK124">SUMPRODUCT(--(Data!$B$111:$AGQ$111&lt;&gt;"")*(Data!B139:AGQ139&lt;&gt;""))</f>
        <v>0</v>
      </c>
      <c r="CL124" s="2" cm="1">
        <f t="array" ref="CL124">SUMPRODUCT(--(Data!$B$112:$AGQ$112&lt;&gt;"")*(Data!B139:AGQ139&lt;&gt;""))</f>
        <v>0</v>
      </c>
      <c r="CM124" s="2" cm="1">
        <f t="array" ref="CM124">SUMPRODUCT(--(Data!$B$113:$AGQ$113&lt;&gt;"")*(Data!B139:AGQ139&lt;&gt;""))</f>
        <v>0</v>
      </c>
      <c r="CN124" s="2" cm="1">
        <f t="array" ref="CN124">SUMPRODUCT(--(Data!$B$114:$AGQ$114&lt;&gt;"")*(Data!B139:AGQ139&lt;&gt;""))</f>
        <v>0</v>
      </c>
      <c r="CO124" s="2" cm="1">
        <f t="array" ref="CO124">SUMPRODUCT(--(Data!$B$115:$AGQ$115&lt;&gt;"")*(Data!B139:AGQ139&lt;&gt;""))</f>
        <v>0</v>
      </c>
      <c r="CP124" s="2" cm="1">
        <f t="array" ref="CP124">SUMPRODUCT(--(Data!$B$116:$AGQ$116&lt;&gt;"")*(Data!B139:AGQ139&lt;&gt;""))</f>
        <v>0</v>
      </c>
      <c r="CQ124" s="2" cm="1">
        <f t="array" ref="CQ124">SUMPRODUCT(--(Data!$B$117:$AGQ$117&lt;&gt;"")*(Data!B139:AGQ139&lt;&gt;""))</f>
        <v>0</v>
      </c>
      <c r="CR124" s="2" cm="1">
        <f t="array" ref="CR124">SUMPRODUCT(--(Data!$B$118:$AGQ$118&lt;&gt;"")*(Data!B139:AGQ139&lt;&gt;""))</f>
        <v>0</v>
      </c>
      <c r="CS124" s="2" cm="1">
        <f t="array" ref="CS124">SUMPRODUCT(--(Data!$B$119:$AGQ$119&lt;&gt;"")*(Data!B139:AGQ139&lt;&gt;""))</f>
        <v>0</v>
      </c>
      <c r="CT124" s="2" cm="1">
        <f t="array" ref="CT124">SUMPRODUCT(--(Data!$B$120:$AGQ$120&lt;&gt;"")*(Data!B139:AGQ139&lt;&gt;""))</f>
        <v>0</v>
      </c>
      <c r="CU124" s="2" cm="1">
        <f t="array" ref="CU124">SUMPRODUCT(--(Data!$B$121:$AGQ$121&lt;&gt;"")*(Data!B139:AGQ139&lt;&gt;""))</f>
        <v>0</v>
      </c>
      <c r="CV124" s="2" cm="1">
        <f t="array" ref="CV124">SUMPRODUCT(--(Data!$B$122:$AGQ$122&lt;&gt;"")*(Data!B139:AGQ139&lt;&gt;""))</f>
        <v>0</v>
      </c>
      <c r="CW124" s="2" cm="1">
        <f t="array" ref="CW124">SUMPRODUCT(--(Data!$B$123:$AGQ$123&lt;&gt;"")*(Data!B139:AGQ139&lt;&gt;""))</f>
        <v>0</v>
      </c>
      <c r="CX124" s="2" cm="1">
        <f t="array" ref="CX124">SUMPRODUCT(--(Data!$B$124:$AGQ$124&lt;&gt;"")*(Data!B139:AGQ139&lt;&gt;""))</f>
        <v>0</v>
      </c>
      <c r="CY124" s="2" cm="1">
        <f t="array" ref="CY124">SUMPRODUCT(--(Data!$B$125:$AGQ$125&lt;&gt;"")*(Data!B139:AGQ139&lt;&gt;""))</f>
        <v>0</v>
      </c>
      <c r="CZ124" s="2" cm="1">
        <f t="array" ref="CZ124">SUMPRODUCT(--(Data!$B$126:$AGQ$126&lt;&gt;"")*(Data!B139:AGQ139&lt;&gt;""))</f>
        <v>0</v>
      </c>
      <c r="DA124" s="2" cm="1">
        <f t="array" ref="DA124">SUMPRODUCT(--(Data!$B$127:$AGQ$127&lt;&gt;"")*(Data!B139:AGQ139&lt;&gt;""))</f>
        <v>0</v>
      </c>
      <c r="DB124" s="2" cm="1">
        <f t="array" ref="DB124">SUMPRODUCT(--(Data!$B$128:$AGQ$128&lt;&gt;"")*(Data!B139:AGQ139&lt;&gt;""))</f>
        <v>0</v>
      </c>
      <c r="DC124" s="2" cm="1">
        <f t="array" ref="DC124">SUMPRODUCT(--(Data!$B$129:$AGQ$129&lt;&gt;"")*(Data!B139:AGQ139&lt;&gt;""))</f>
        <v>0</v>
      </c>
      <c r="DD124" s="2" cm="1">
        <f t="array" ref="DD124">SUMPRODUCT(--(Data!$B$130:$AGQ$130&lt;&gt;"")*(Data!B139:AGQ139&lt;&gt;""))</f>
        <v>0</v>
      </c>
      <c r="DE124" s="2" cm="1">
        <f t="array" ref="DE124">SUMPRODUCT(--(Data!$B$131:$AGQ$131&lt;&gt;"")*(Data!B139:AGQ139&lt;&gt;""))</f>
        <v>0</v>
      </c>
      <c r="DF124" s="2" cm="1">
        <f t="array" ref="DF124">SUMPRODUCT(--(Data!$B$132:$AGQ$132&lt;&gt;"")*(Data!B139:AGQ139&lt;&gt;""))</f>
        <v>0</v>
      </c>
      <c r="DG124" s="2" cm="1">
        <f t="array" ref="DG124">SUMPRODUCT(--(Data!$B$133:$AGQ$133&lt;&gt;"")*(Data!B139:AGQ139&lt;&gt;""))</f>
        <v>0</v>
      </c>
      <c r="DH124" s="2" cm="1">
        <f t="array" ref="DH124">SUMPRODUCT(--(Data!$B$134:$AGQ$134&lt;&gt;"")*(Data!B139:AGQ139&lt;&gt;""))</f>
        <v>0</v>
      </c>
      <c r="DI124" s="2" cm="1">
        <f t="array" ref="DI124">SUMPRODUCT(--(Data!$B$135:$AGQ$135&lt;&gt;"")*(Data!B139:AGQ139&lt;&gt;""))</f>
        <v>0</v>
      </c>
      <c r="DJ124" s="2" cm="1">
        <f t="array" ref="DJ124">SUMPRODUCT(--(Data!$B$136:$AGQ$136&lt;&gt;"")*(Data!B139:AGQ139&lt;&gt;""))</f>
        <v>0</v>
      </c>
      <c r="DK124" s="2" cm="1">
        <f t="array" ref="DK124">SUMPRODUCT(--(Data!$B$137:$AGQ$137&lt;&gt;"")*(Data!B139:AGQ139&lt;&gt;""))</f>
        <v>9</v>
      </c>
      <c r="DL124" s="2" cm="1">
        <f t="array" ref="DL124">SUMPRODUCT(--(Data!$B$138:$AGQ$138&lt;&gt;"")*(Data!B139:AGQ139&lt;&gt;""))</f>
        <v>0</v>
      </c>
      <c r="DM124" s="208"/>
      <c r="DN124" s="2" cm="1">
        <f t="array" ref="DN124">SUMPRODUCT(--(Data!$B$140:$AGQ$140&lt;&gt;"")*(Data!B139:AGQ139&lt;&gt;""))</f>
        <v>9</v>
      </c>
      <c r="DO124" s="2" cm="1">
        <f t="array" ref="DO124">SUMPRODUCT(--(Data!$B$141:$AGQ$141&lt;&gt;"")*(Data!B139:AGQ139&lt;&gt;""))</f>
        <v>9</v>
      </c>
      <c r="DP124" s="2" cm="1">
        <f t="array" ref="DP124">SUMPRODUCT(--(Data!$B$142:$AGQ$142&lt;&gt;"")*(Data!B139:AGQ139&lt;&gt;""))</f>
        <v>9</v>
      </c>
      <c r="DQ124" s="2" cm="1">
        <f t="array" ref="DQ124">SUMPRODUCT(--(Data!$B$143:$AGQ$143&lt;&gt;"")*(Data!B139:AGQ139&lt;&gt;""))</f>
        <v>0</v>
      </c>
      <c r="DR124" s="2" cm="1">
        <f t="array" ref="DR124">SUMPRODUCT(--(Data!$B$144:$AGQ$144&lt;&gt;"")*(Data!B139:AGQ139&lt;&gt;""))</f>
        <v>0</v>
      </c>
      <c r="DS124" s="2" cm="1">
        <f t="array" ref="DS124">SUMPRODUCT(--(Data!$B$145:$AGQ$145&lt;&gt;"")*(Data!B139:AGQ139&lt;&gt;""))</f>
        <v>0</v>
      </c>
      <c r="DT124" s="2" cm="1">
        <f t="array" ref="DT124">SUMPRODUCT(--(Data!$B$146:$AGQ$146&lt;&gt;"")*(Data!B139:AGQ139&lt;&gt;""))</f>
        <v>0</v>
      </c>
      <c r="DU124" s="2" cm="1">
        <f t="array" ref="DU124">SUMPRODUCT(--(Data!$B$147:$AGQ$147&lt;&gt;"")*(Data!B139:AGQ139&lt;&gt;""))</f>
        <v>0</v>
      </c>
      <c r="DV124" s="2" cm="1">
        <f t="array" ref="DV124">SUMPRODUCT(--(Data!$B$148:$AGQ$148&lt;&gt;"")*(Data!B139:AGQ139&lt;&gt;""))</f>
        <v>0</v>
      </c>
      <c r="DW124" s="2" cm="1">
        <f t="array" ref="DW124">SUMPRODUCT(--(Data!$B$149:$AGQ$149&lt;&gt;"")*(Data!B139:AGQ139&lt;&gt;""))</f>
        <v>0</v>
      </c>
      <c r="DX124" s="2" cm="1">
        <f t="array" ref="DX124">SUMPRODUCT(--(Data!$B$150:$AGQ$150&lt;&gt;"")*(Data!B139:AGQ139&lt;&gt;""))</f>
        <v>0</v>
      </c>
      <c r="DY124" s="2" cm="1">
        <f t="array" ref="DY124">SUMPRODUCT(--(Data!$B$151:$AGQ$151&lt;&gt;"")*(Data!B139:AGQ139&lt;&gt;""))</f>
        <v>0</v>
      </c>
      <c r="DZ124" s="2" cm="1">
        <f t="array" ref="DZ124">SUMPRODUCT(--(Data!$B$152:$AGQ$152&lt;&gt;"")*(Data!B139:AGQ139&lt;&gt;""))</f>
        <v>0</v>
      </c>
      <c r="EA124" s="2" cm="1">
        <f t="array" ref="EA124">SUMPRODUCT(--(Data!$B$153:$AGQ$153&lt;&gt;"")*(Data!B139:AGQ139&lt;&gt;""))</f>
        <v>0</v>
      </c>
      <c r="EB124" s="2" cm="1">
        <f t="array" ref="EB124">SUMPRODUCT(--(Data!$B$154:$AGQ$154&lt;&gt;"")*(Data!B139:AGQ139&lt;&gt;""))</f>
        <v>0</v>
      </c>
      <c r="EC124" s="2" cm="1">
        <f t="array" ref="EC124">SUMPRODUCT(--(Data!$B$155:$AGQ$155&lt;&gt;"")*(Data!B139:AGQ139&lt;&gt;""))</f>
        <v>0</v>
      </c>
      <c r="ED124" s="2" cm="1">
        <f t="array" ref="ED124">SUMPRODUCT(--(Data!$B$156:$AGQ$156&lt;&gt;"")*(Data!B139:AGQ139&lt;&gt;""))</f>
        <v>0</v>
      </c>
      <c r="EE124" s="2" cm="1">
        <f t="array" ref="EE124">SUMPRODUCT(--(Data!$B$157:$AGQ$157&lt;&gt;"")*(Data!B139:AGQ139&lt;&gt;""))</f>
        <v>0</v>
      </c>
      <c r="EF124" s="2" cm="1">
        <f t="array" ref="EF124">SUMPRODUCT(--(Data!$B$158:$AGQ$158&lt;&gt;"")*(Data!B139:AGQ139&lt;&gt;""))</f>
        <v>0</v>
      </c>
      <c r="EG124" s="2" cm="1">
        <f t="array" ref="EG124">SUMPRODUCT(--(Data!$B$159:$AGQ$159&lt;&gt;"")*(Data!B139:AGQ139&lt;&gt;""))</f>
        <v>0</v>
      </c>
      <c r="EH124" s="2" cm="1">
        <f t="array" ref="EH124">SUMPRODUCT(--(Data!$B$160:$AGQ$160&lt;&gt;"")*(Data!B139:AGQ139&lt;&gt;""))</f>
        <v>0</v>
      </c>
      <c r="EI124" s="2" cm="1">
        <f t="array" ref="EI124">SUMPRODUCT(--(Data!$B$161:$AGQ$161&lt;&gt;"")*(Data!B139:AGQ139&lt;&gt;""))</f>
        <v>0</v>
      </c>
      <c r="EJ124" s="2" cm="1">
        <f t="array" ref="EJ124">SUMPRODUCT(--(Data!$B$162:$AGQ$162&lt;&gt;"")*(Data!B139:AGQ139&lt;&gt;""))</f>
        <v>0</v>
      </c>
      <c r="EK124" s="2" cm="1">
        <f t="array" ref="EK124">SUMPRODUCT(--(Data!$B$163:$AGQ$163&lt;&gt;"")*(Data!B139:AGQ139&lt;&gt;""))</f>
        <v>0</v>
      </c>
      <c r="EL124" s="2" cm="1">
        <f t="array" ref="EL124">SUMPRODUCT(--(Data!$B$164:$AGQ$164&lt;&gt;"")*(Data!B139:AGQ139&lt;&gt;""))</f>
        <v>0</v>
      </c>
      <c r="EM124" s="2" cm="1">
        <f t="array" ref="EM124">SUMPRODUCT(--(Data!$B$165:$AGQ$165&lt;&gt;"")*(Data!B139:AGQ139&lt;&gt;""))</f>
        <v>0</v>
      </c>
      <c r="EN124" s="2" cm="1">
        <f t="array" ref="EN124">SUMPRODUCT(--(Data!$B$166:$AGQ$166&lt;&gt;"")*(Data!B139:AGQ139&lt;&gt;""))</f>
        <v>0</v>
      </c>
      <c r="EU124" s="2" t="str">
        <f t="shared" si="6"/>
        <v>SuMa</v>
      </c>
      <c r="EV124" s="2">
        <f t="shared" si="7"/>
        <v>11</v>
      </c>
    </row>
    <row r="125" spans="1:152" x14ac:dyDescent="0.25">
      <c r="A125" s="1" t="str">
        <f>Data!A140</f>
        <v>maplab 2.0, OKVIS +SP +B</v>
      </c>
      <c r="B125" s="12" t="s">
        <v>784</v>
      </c>
      <c r="C125" s="2" cm="1">
        <f t="array" ref="C125">SUMPRODUCT(--(Data!$B$25:$AGQ$25&lt;&gt;"")*(Data!B140:AGQ140&lt;&gt;""))</f>
        <v>0</v>
      </c>
      <c r="D125" s="2" cm="1">
        <f t="array" ref="D125">SUMPRODUCT(--(Data!$B$26:$AGQ$26&lt;&gt;"")*(Data!B140:AGQ140&lt;&gt;""))</f>
        <v>0</v>
      </c>
      <c r="E125" s="2" cm="1">
        <f t="array" ref="E125">SUMPRODUCT(--(Data!$B$27:$AGQ$27&lt;&gt;"")*(Data!B140:AGQ140&lt;&gt;""))</f>
        <v>9</v>
      </c>
      <c r="F125" s="2" cm="1">
        <f t="array" ref="F125">SUMPRODUCT(--(Data!$B$28:$AGQ$28&lt;&gt;"")*(Data!B140:AGQ140&lt;&gt;""))</f>
        <v>0</v>
      </c>
      <c r="G125" s="2" cm="1">
        <f t="array" ref="G125">SUMPRODUCT(--(Data!$B$29:$AGQ$29&lt;&gt;"")*(Data!B140:AGQ140&lt;&gt;""))</f>
        <v>0</v>
      </c>
      <c r="H125" s="2" cm="1">
        <f t="array" ref="H125">SUMPRODUCT(--(Data!$B$30:$AGQ$30&lt;&gt;"")*(Data!B140:AGQ140&lt;&gt;""))</f>
        <v>0</v>
      </c>
      <c r="I125" s="2" cm="1">
        <f t="array" ref="I125">SUMPRODUCT(--(Data!$B$31:$AGQ$31&lt;&gt;"")*(Data!B140:AGQ140&lt;&gt;""))</f>
        <v>0</v>
      </c>
      <c r="J125" s="2" cm="1">
        <f t="array" ref="J125">SUMPRODUCT(--(Data!$B$32:$AGQ$32&lt;&gt;"")*(Data!B140:AGQ140&lt;&gt;""))</f>
        <v>0</v>
      </c>
      <c r="K125" s="2" cm="1">
        <f t="array" ref="K125">SUMPRODUCT(--(Data!$B$33:$AGQ$33&lt;&gt;"")*(Data!B140:AGQ140&lt;&gt;""))</f>
        <v>0</v>
      </c>
      <c r="L125" s="2" cm="1">
        <f t="array" ref="L125">SUMPRODUCT(--(Data!$B$34:$AGQ$34&lt;&gt;"")*(Data!B140:AGQ140&lt;&gt;""))</f>
        <v>0</v>
      </c>
      <c r="M125" s="2" cm="1">
        <f t="array" ref="M125">SUMPRODUCT(--(Data!$B$35:$AGQ$35&lt;&gt;"")*(Data!B140:AGQ140&lt;&gt;""))</f>
        <v>9</v>
      </c>
      <c r="N125" s="2" cm="1">
        <f t="array" ref="N125">SUMPRODUCT(--(Data!$B$36:$AGQ$36&lt;&gt;"")*(Data!B140:AGQ140&lt;&gt;""))</f>
        <v>0</v>
      </c>
      <c r="O125" s="2" cm="1">
        <f t="array" ref="O125">SUMPRODUCT(--(Data!$B$37:$AGQ$37&lt;&gt;"")*(Data!B140:AGQ140&lt;&gt;""))</f>
        <v>0</v>
      </c>
      <c r="P125" s="2" cm="1">
        <f t="array" ref="P125">SUMPRODUCT(--(Data!$B$38:$AGQ$38&lt;&gt;"")*(Data!B140:AGQ140&lt;&gt;""))</f>
        <v>0</v>
      </c>
      <c r="Q125" s="2" cm="1">
        <f t="array" ref="Q125">SUMPRODUCT(--(Data!$B$39:$AGQ$39&lt;&gt;"")*(Data!B140:AGQ140&lt;&gt;""))</f>
        <v>0</v>
      </c>
      <c r="R125" s="2" cm="1">
        <f t="array" ref="R125">SUMPRODUCT(--(Data!$B$40:$AGQ$40&lt;&gt;"")*(Data!B140:AGQ140&lt;&gt;""))</f>
        <v>0</v>
      </c>
      <c r="S125" s="2" cm="1">
        <f t="array" ref="S125">SUMPRODUCT(--(Data!$B$41:$AGQ$41&lt;&gt;"")*(Data!B140:AGQ140&lt;&gt;""))</f>
        <v>9</v>
      </c>
      <c r="T125" s="2" cm="1">
        <f t="array" ref="T125">SUMPRODUCT(--(Data!$B$42:$AGQ$42&lt;&gt;"")*(Data!B140:AGQ140&lt;&gt;""))</f>
        <v>9</v>
      </c>
      <c r="U125" s="2" cm="1">
        <f t="array" ref="U125">SUMPRODUCT(--(Data!$B$43:$AGQ$43&lt;&gt;"")*(Data!B140:AGQ140&lt;&gt;""))</f>
        <v>0</v>
      </c>
      <c r="V125" s="2" cm="1">
        <f t="array" ref="V125">SUMPRODUCT(--(Data!$B$44:$AGQ$44&lt;&gt;"")*(Data!B140:AGQ140&lt;&gt;""))</f>
        <v>0</v>
      </c>
      <c r="W125" s="2" cm="1">
        <f t="array" ref="W125">SUMPRODUCT(--(Data!$B$45:$AGQ$45&lt;&gt;"")*(Data!B140:AGQ140&lt;&gt;""))</f>
        <v>0</v>
      </c>
      <c r="X125" s="2" cm="1">
        <f t="array" ref="X125">SUMPRODUCT(--(Data!$B$46:$AGQ$46&lt;&gt;"")*(Data!B140:AGQ140&lt;&gt;""))</f>
        <v>0</v>
      </c>
      <c r="Y125" s="2" cm="1">
        <f t="array" ref="Y125">SUMPRODUCT(--(Data!$B$47:$AGQ$47&lt;&gt;"")*(Data!B140:AGQ140&lt;&gt;""))</f>
        <v>0</v>
      </c>
      <c r="Z125" s="2" cm="1">
        <f t="array" ref="Z125">SUMPRODUCT(--(Data!$B$48:$AGQ$48&lt;&gt;"")*(Data!B140:AGQ140&lt;&gt;""))</f>
        <v>0</v>
      </c>
      <c r="AA125" s="2" cm="1">
        <f t="array" ref="AA125">SUMPRODUCT(--(Data!$B$49:$AGQ$49&lt;&gt;"")*(Data!B140:AGQ140&lt;&gt;""))</f>
        <v>0</v>
      </c>
      <c r="AB125" s="2" cm="1">
        <f t="array" ref="AB125">SUMPRODUCT(--(Data!$B$50:$AGQ$50&lt;&gt;"")*(Data!B140:AGQ140&lt;&gt;""))</f>
        <v>0</v>
      </c>
      <c r="AC125" s="2" cm="1">
        <f t="array" ref="AC125">SUMPRODUCT(--(Data!$B$51:$AGQ$51&lt;&gt;"")*(Data!B140:AGQ140&lt;&gt;""))</f>
        <v>0</v>
      </c>
      <c r="AD125" s="2" cm="1">
        <f t="array" ref="AD125">SUMPRODUCT(--(Data!$B$52:$AGQ$52&lt;&gt;"")*(Data!B140:AGQ140&lt;&gt;""))</f>
        <v>0</v>
      </c>
      <c r="AE125" s="2" cm="1">
        <f t="array" ref="AE125">SUMPRODUCT(--(Data!$B$53:$AGQ$53&lt;&gt;"")*(Data!B140:AGQ140&lt;&gt;""))</f>
        <v>0</v>
      </c>
      <c r="AF125" s="2" cm="1">
        <f t="array" ref="AF125">SUMPRODUCT(--(Data!$B$54:$AGQ$54&lt;&gt;"")*(Data!B140:AGQ140&lt;&gt;""))</f>
        <v>0</v>
      </c>
      <c r="AG125" s="2" cm="1">
        <f t="array" ref="AG125">SUMPRODUCT(--(Data!$B$55:$AGQ$55&lt;&gt;"")*(Data!B140:AGQ140&lt;&gt;""))</f>
        <v>0</v>
      </c>
      <c r="AH125" s="2" cm="1">
        <f t="array" ref="AH125">SUMPRODUCT(--(Data!$B$56:$AGQ$56&lt;&gt;"")*(Data!B140:AGQ140&lt;&gt;""))</f>
        <v>0</v>
      </c>
      <c r="AI125" s="2" cm="1">
        <f t="array" ref="AI125">SUMPRODUCT(--(Data!$B$57:$AGQ$57&lt;&gt;"")*(Data!B140:AGQ140&lt;&gt;""))</f>
        <v>0</v>
      </c>
      <c r="AJ125" s="2" cm="1">
        <f t="array" ref="AJ125">SUMPRODUCT(--(Data!$B$58:$AGQ$58&lt;&gt;"")*(Data!B140:AGQ140&lt;&gt;""))</f>
        <v>0</v>
      </c>
      <c r="AK125" s="2" cm="1">
        <f t="array" ref="AK125">SUMPRODUCT(--(Data!$B$59:$AGQ$59&lt;&gt;"")*(Data!B140:AGQ140&lt;&gt;""))</f>
        <v>0</v>
      </c>
      <c r="AL125" s="2" cm="1">
        <f t="array" ref="AL125">SUMPRODUCT(--(Data!$B$60:$AGQ$60&lt;&gt;"")*(Data!B140:AGQ140&lt;&gt;""))</f>
        <v>0</v>
      </c>
      <c r="AM125" s="2" cm="1">
        <f t="array" ref="AM125">SUMPRODUCT(--(Data!$B$61:$AGQ$61&lt;&gt;"")*(Data!B140:AGQ140&lt;&gt;""))</f>
        <v>0</v>
      </c>
      <c r="AN125" s="2" cm="1">
        <f t="array" ref="AN125">SUMPRODUCT(--(Data!$B$62:$AGQ$62&lt;&gt;"")*(Data!B140:AGQ140&lt;&gt;""))</f>
        <v>0</v>
      </c>
      <c r="AO125" s="2" cm="1">
        <f t="array" ref="AO125">SUMPRODUCT(--(Data!$B$63:$AGQ$63&lt;&gt;"")*(Data!B140:AGQ140&lt;&gt;""))</f>
        <v>0</v>
      </c>
      <c r="AP125" s="2" cm="1">
        <f t="array" ref="AP125">SUMPRODUCT(--(Data!$B$64:$AGQ$64&lt;&gt;"")*(Data!B140:AGQ140&lt;&gt;""))</f>
        <v>0</v>
      </c>
      <c r="AQ125" s="2" cm="1">
        <f t="array" ref="AQ125">SUMPRODUCT(--(Data!$B$65:$AGQ$65&lt;&gt;"")*(Data!B140:AGQ140&lt;&gt;""))</f>
        <v>0</v>
      </c>
      <c r="AR125" s="2" cm="1">
        <f t="array" ref="AR125">SUMPRODUCT(--(Data!$B$66:$AGQ$66&lt;&gt;"")*(Data!B140:AGQ140&lt;&gt;""))</f>
        <v>0</v>
      </c>
      <c r="AS125" s="2" cm="1">
        <f t="array" ref="AS125">SUMPRODUCT(--(Data!$B$67:$AGQ$67&lt;&gt;"")*(Data!B140:AGQ140&lt;&gt;""))</f>
        <v>0</v>
      </c>
      <c r="AT125" s="2" cm="1">
        <f t="array" ref="AT125">SUMPRODUCT(--(Data!$B$68:$AGQ$68&lt;&gt;"")*(Data!B140:AGQ140&lt;&gt;""))</f>
        <v>0</v>
      </c>
      <c r="AU125" s="2" cm="1">
        <f t="array" ref="AU125">SUMPRODUCT(--(Data!$B$69:$AGQ$69&lt;&gt;"")*(Data!B140:AGQ140&lt;&gt;""))</f>
        <v>0</v>
      </c>
      <c r="AV125" s="2" cm="1">
        <f t="array" ref="AV125">SUMPRODUCT(--(Data!$B$70:$AGQ$70&lt;&gt;"")*(Data!B140:AGQ140&lt;&gt;""))</f>
        <v>0</v>
      </c>
      <c r="AW125" s="2" cm="1">
        <f t="array" ref="AW125">SUMPRODUCT(--(Data!$B$71:$AGQ$71&lt;&gt;"")*(Data!B140:AGQ140&lt;&gt;""))</f>
        <v>9</v>
      </c>
      <c r="AX125" s="2" cm="1">
        <f t="array" ref="AX125">SUMPRODUCT(--(Data!$B$72:$AGQ$72&lt;&gt;"")*(Data!B140:AGQ140&lt;&gt;""))</f>
        <v>0</v>
      </c>
      <c r="AY125" s="2" cm="1">
        <f t="array" ref="AY125">SUMPRODUCT(--(Data!$B$73:$AGQ$73&lt;&gt;"")*(Data!B140:AGQ140&lt;&gt;""))</f>
        <v>0</v>
      </c>
      <c r="AZ125" s="2" cm="1">
        <f t="array" ref="AZ125">SUMPRODUCT(--(Data!$B$74:$AGQ$74&lt;&gt;"")*(Data!B140:AGQ140&lt;&gt;""))</f>
        <v>0</v>
      </c>
      <c r="BA125" s="2" cm="1">
        <f t="array" ref="BA125">SUMPRODUCT(--(Data!$B$75:$AGQ$75&lt;&gt;"")*(Data!B140:AGQ140&lt;&gt;""))</f>
        <v>0</v>
      </c>
      <c r="BB125" s="2" cm="1">
        <f t="array" ref="BB125">SUMPRODUCT(--(Data!$B$76:$AGQ$76&lt;&gt;"")*(Data!B140:AGQ140&lt;&gt;""))</f>
        <v>0</v>
      </c>
      <c r="BC125" s="2" cm="1">
        <f t="array" ref="BC125">SUMPRODUCT(--(Data!$B$77:$AGQ$77&lt;&gt;"")*(Data!B140:AGQ140&lt;&gt;""))</f>
        <v>0</v>
      </c>
      <c r="BD125" s="2" cm="1">
        <f t="array" ref="BD125">SUMPRODUCT(--(Data!$B$78:$AGQ$78&lt;&gt;"")*(Data!B140:AGQ140&lt;&gt;""))</f>
        <v>0</v>
      </c>
      <c r="BE125" s="2" cm="1">
        <f t="array" ref="BE125">SUMPRODUCT(--(Data!$B$79:$AGQ$79&lt;&gt;"")*(Data!B140:AGQ140&lt;&gt;""))</f>
        <v>0</v>
      </c>
      <c r="BF125" s="2" cm="1">
        <f t="array" ref="BF125">SUMPRODUCT(--(Data!$B$80:$AGQ$80&lt;&gt;"")*(Data!B140:AGQ140&lt;&gt;""))</f>
        <v>0</v>
      </c>
      <c r="BG125" s="2" cm="1">
        <f t="array" ref="BG125">SUMPRODUCT(--(Data!$B$81:$AGQ$81&lt;&gt;"")*(Data!B140:AGQ140&lt;&gt;""))</f>
        <v>0</v>
      </c>
      <c r="BH125" s="2" cm="1">
        <f t="array" ref="BH125">SUMPRODUCT(--(Data!$B$82:$AGQ$82&lt;&gt;"")*(Data!B140:AGQ140&lt;&gt;""))</f>
        <v>0</v>
      </c>
      <c r="BI125" s="2" cm="1">
        <f t="array" ref="BI125">SUMPRODUCT(--(Data!$B$83:$AGQ$83&lt;&gt;"")*(Data!B140:AGQ140&lt;&gt;""))</f>
        <v>0</v>
      </c>
      <c r="BJ125" s="2" cm="1">
        <f t="array" ref="BJ125">SUMPRODUCT(--(Data!$B$84:$AGQ$84&lt;&gt;"")*(Data!B140:AGQ140&lt;&gt;""))</f>
        <v>0</v>
      </c>
      <c r="BK125" s="2" cm="1">
        <f t="array" ref="BK125">SUMPRODUCT(--(Data!$B$85:$AGQ$85&lt;&gt;"")*(Data!B140:AGQ140&lt;&gt;""))</f>
        <v>0</v>
      </c>
      <c r="BL125" s="2" cm="1">
        <f t="array" ref="BL125">SUMPRODUCT(--(Data!$B$86:$AGQ$86&lt;&gt;"")*(Data!B140:AGQ140&lt;&gt;""))</f>
        <v>0</v>
      </c>
      <c r="BM125" s="2" cm="1">
        <f t="array" ref="BM125">SUMPRODUCT(--(Data!$B$87:$AGQ$87&lt;&gt;"")*(Data!B140:AGQ140&lt;&gt;""))</f>
        <v>0</v>
      </c>
      <c r="BN125" s="2" cm="1">
        <f t="array" ref="BN125">SUMPRODUCT(--(Data!$B$88:$AGQ$88&lt;&gt;"")*(Data!B140:AGQ140&lt;&gt;""))</f>
        <v>0</v>
      </c>
      <c r="BO125" s="2" cm="1">
        <f t="array" ref="BO125">SUMPRODUCT(--(Data!$B$89:$AGQ$89&lt;&gt;"")*(Data!B140:AGQ140&lt;&gt;""))</f>
        <v>0</v>
      </c>
      <c r="BP125" s="2" cm="1">
        <f t="array" ref="BP125">SUMPRODUCT(--(Data!$B$90:$AGQ$90&lt;&gt;"")*(Data!B140:AGQ140&lt;&gt;""))</f>
        <v>0</v>
      </c>
      <c r="BQ125" s="2" cm="1">
        <f t="array" ref="BQ125">SUMPRODUCT(--(Data!$B$91:$AGQ$91&lt;&gt;"")*(Data!B140:AGQ140&lt;&gt;""))</f>
        <v>0</v>
      </c>
      <c r="BR125" s="2" cm="1">
        <f t="array" ref="BR125">SUMPRODUCT(--(Data!$B$92:$AGQ$92&lt;&gt;"")*(Data!B140:AGQ140&lt;&gt;""))</f>
        <v>0</v>
      </c>
      <c r="BS125" s="2" cm="1">
        <f t="array" ref="BS125">SUMPRODUCT(--(Data!$B$93:$AGQ$93&lt;&gt;"")*(Data!B140:AGQ140&lt;&gt;""))</f>
        <v>0</v>
      </c>
      <c r="BT125" s="2" cm="1">
        <f t="array" ref="BT125">SUMPRODUCT(--(Data!$B$94:$AGQ$94&lt;&gt;"")*(Data!B140:AGQ140&lt;&gt;""))</f>
        <v>0</v>
      </c>
      <c r="BU125" s="2" cm="1">
        <f t="array" ref="BU125">SUMPRODUCT(--(Data!$B$95:$AGQ$95&lt;&gt;"")*(Data!B140:AGQ140&lt;&gt;""))</f>
        <v>0</v>
      </c>
      <c r="BV125" s="2" cm="1">
        <f t="array" ref="BV125">SUMPRODUCT(--(Data!$B$96:$AGQ$96&lt;&gt;"")*(Data!B140:AGQ140&lt;&gt;""))</f>
        <v>0</v>
      </c>
      <c r="BW125" s="2" cm="1">
        <f t="array" ref="BW125">SUMPRODUCT(--(Data!$B$97:$AGQ$97&lt;&gt;"")*(Data!B140:AGQ140&lt;&gt;""))</f>
        <v>0</v>
      </c>
      <c r="BX125" s="2" cm="1">
        <f t="array" ref="BX125">SUMPRODUCT(--(Data!$B$98:$AGQ$98&lt;&gt;"")*(Data!B140:AGQ140&lt;&gt;""))</f>
        <v>0</v>
      </c>
      <c r="BY125" s="2" cm="1">
        <f t="array" ref="BY125">SUMPRODUCT(--(Data!$B$99:$AGQ$99&lt;&gt;"")*(Data!B140:AGQ140&lt;&gt;""))</f>
        <v>0</v>
      </c>
      <c r="BZ125" s="2" cm="1">
        <f t="array" ref="BZ125">SUMPRODUCT(--(Data!$B$100:$AGQ$100&lt;&gt;"")*(Data!B140:AGQ140&lt;&gt;""))</f>
        <v>0</v>
      </c>
      <c r="CA125" s="2" cm="1">
        <f t="array" ref="CA125">SUMPRODUCT(--(Data!$B$101:$AGQ$101&lt;&gt;"")*(Data!B140:AGQ140&lt;&gt;""))</f>
        <v>0</v>
      </c>
      <c r="CB125" s="2" cm="1">
        <f t="array" ref="CB125">SUMPRODUCT(--(Data!$B$102:$AGQ$102&lt;&gt;"")*(Data!B140:AGQ140&lt;&gt;""))</f>
        <v>0</v>
      </c>
      <c r="CC125" s="2" cm="1">
        <f t="array" ref="CC125">SUMPRODUCT(--(Data!$B$103:$AGQ$103&lt;&gt;"")*(Data!B140:AGQ140&lt;&gt;""))</f>
        <v>9</v>
      </c>
      <c r="CD125" s="2" cm="1">
        <f t="array" ref="CD125">SUMPRODUCT(--(Data!$B$104:$AGQ$104&lt;&gt;"")*(Data!B140:AGQ140&lt;&gt;""))</f>
        <v>0</v>
      </c>
      <c r="CE125" s="2" cm="1">
        <f t="array" ref="CE125">SUMPRODUCT(--(Data!$B$105:$AGQ$105&lt;&gt;"")*(Data!B140:AGQ140&lt;&gt;""))</f>
        <v>0</v>
      </c>
      <c r="CF125" s="2" cm="1">
        <f t="array" ref="CF125">SUMPRODUCT(--(Data!$B$106:$AGQ$106&lt;&gt;"")*(Data!B140:AGQ140&lt;&gt;""))</f>
        <v>0</v>
      </c>
      <c r="CG125" s="2" cm="1">
        <f t="array" ref="CG125">SUMPRODUCT(--(Data!$B$107:$AGQ$107&lt;&gt;"")*(Data!B140:AGQ140&lt;&gt;""))</f>
        <v>0</v>
      </c>
      <c r="CH125" s="2" cm="1">
        <f t="array" ref="CH125">SUMPRODUCT(--(Data!$B$108:$AGQ$108&lt;&gt;"")*(Data!B140:AGQ140&lt;&gt;""))</f>
        <v>0</v>
      </c>
      <c r="CI125" s="2" cm="1">
        <f t="array" ref="CI125">SUMPRODUCT(--(Data!$B$109:$AGQ$109&lt;&gt;"")*(Data!B140:AGQ140&lt;&gt;""))</f>
        <v>0</v>
      </c>
      <c r="CJ125" s="2" cm="1">
        <f t="array" ref="CJ125">SUMPRODUCT(--(Data!$B$110:$AGQ$110&lt;&gt;"")*(Data!B140:AGQ140&lt;&gt;""))</f>
        <v>0</v>
      </c>
      <c r="CK125" s="2" cm="1">
        <f t="array" ref="CK125">SUMPRODUCT(--(Data!$B$111:$AGQ$111&lt;&gt;"")*(Data!B140:AGQ140&lt;&gt;""))</f>
        <v>0</v>
      </c>
      <c r="CL125" s="2" cm="1">
        <f t="array" ref="CL125">SUMPRODUCT(--(Data!$B$112:$AGQ$112&lt;&gt;"")*(Data!B140:AGQ140&lt;&gt;""))</f>
        <v>0</v>
      </c>
      <c r="CM125" s="2" cm="1">
        <f t="array" ref="CM125">SUMPRODUCT(--(Data!$B$113:$AGQ$113&lt;&gt;"")*(Data!B140:AGQ140&lt;&gt;""))</f>
        <v>0</v>
      </c>
      <c r="CN125" s="2" cm="1">
        <f t="array" ref="CN125">SUMPRODUCT(--(Data!$B$114:$AGQ$114&lt;&gt;"")*(Data!B140:AGQ140&lt;&gt;""))</f>
        <v>0</v>
      </c>
      <c r="CO125" s="2" cm="1">
        <f t="array" ref="CO125">SUMPRODUCT(--(Data!$B$115:$AGQ$115&lt;&gt;"")*(Data!B140:AGQ140&lt;&gt;""))</f>
        <v>0</v>
      </c>
      <c r="CP125" s="2" cm="1">
        <f t="array" ref="CP125">SUMPRODUCT(--(Data!$B$116:$AGQ$116&lt;&gt;"")*(Data!B140:AGQ140&lt;&gt;""))</f>
        <v>0</v>
      </c>
      <c r="CQ125" s="2" cm="1">
        <f t="array" ref="CQ125">SUMPRODUCT(--(Data!$B$117:$AGQ$117&lt;&gt;"")*(Data!B140:AGQ140&lt;&gt;""))</f>
        <v>0</v>
      </c>
      <c r="CR125" s="2" cm="1">
        <f t="array" ref="CR125">SUMPRODUCT(--(Data!$B$118:$AGQ$118&lt;&gt;"")*(Data!B140:AGQ140&lt;&gt;""))</f>
        <v>0</v>
      </c>
      <c r="CS125" s="2" cm="1">
        <f t="array" ref="CS125">SUMPRODUCT(--(Data!$B$119:$AGQ$119&lt;&gt;"")*(Data!B140:AGQ140&lt;&gt;""))</f>
        <v>0</v>
      </c>
      <c r="CT125" s="2" cm="1">
        <f t="array" ref="CT125">SUMPRODUCT(--(Data!$B$120:$AGQ$120&lt;&gt;"")*(Data!B140:AGQ140&lt;&gt;""))</f>
        <v>0</v>
      </c>
      <c r="CU125" s="2" cm="1">
        <f t="array" ref="CU125">SUMPRODUCT(--(Data!$B$121:$AGQ$121&lt;&gt;"")*(Data!B140:AGQ140&lt;&gt;""))</f>
        <v>0</v>
      </c>
      <c r="CV125" s="2" cm="1">
        <f t="array" ref="CV125">SUMPRODUCT(--(Data!$B$122:$AGQ$122&lt;&gt;"")*(Data!B140:AGQ140&lt;&gt;""))</f>
        <v>0</v>
      </c>
      <c r="CW125" s="2" cm="1">
        <f t="array" ref="CW125">SUMPRODUCT(--(Data!$B$123:$AGQ$123&lt;&gt;"")*(Data!B140:AGQ140&lt;&gt;""))</f>
        <v>0</v>
      </c>
      <c r="CX125" s="2" cm="1">
        <f t="array" ref="CX125">SUMPRODUCT(--(Data!$B$124:$AGQ$124&lt;&gt;"")*(Data!B140:AGQ140&lt;&gt;""))</f>
        <v>0</v>
      </c>
      <c r="CY125" s="2" cm="1">
        <f t="array" ref="CY125">SUMPRODUCT(--(Data!$B$125:$AGQ$125&lt;&gt;"")*(Data!B140:AGQ140&lt;&gt;""))</f>
        <v>0</v>
      </c>
      <c r="CZ125" s="2" cm="1">
        <f t="array" ref="CZ125">SUMPRODUCT(--(Data!$B$126:$AGQ$126&lt;&gt;"")*(Data!B140:AGQ140&lt;&gt;""))</f>
        <v>0</v>
      </c>
      <c r="DA125" s="2" cm="1">
        <f t="array" ref="DA125">SUMPRODUCT(--(Data!$B$127:$AGQ$127&lt;&gt;"")*(Data!B140:AGQ140&lt;&gt;""))</f>
        <v>0</v>
      </c>
      <c r="DB125" s="2" cm="1">
        <f t="array" ref="DB125">SUMPRODUCT(--(Data!$B$128:$AGQ$128&lt;&gt;"")*(Data!B140:AGQ140&lt;&gt;""))</f>
        <v>0</v>
      </c>
      <c r="DC125" s="2" cm="1">
        <f t="array" ref="DC125">SUMPRODUCT(--(Data!$B$129:$AGQ$129&lt;&gt;"")*(Data!B140:AGQ140&lt;&gt;""))</f>
        <v>0</v>
      </c>
      <c r="DD125" s="2" cm="1">
        <f t="array" ref="DD125">SUMPRODUCT(--(Data!$B$130:$AGQ$130&lt;&gt;"")*(Data!B140:AGQ140&lt;&gt;""))</f>
        <v>0</v>
      </c>
      <c r="DE125" s="2" cm="1">
        <f t="array" ref="DE125">SUMPRODUCT(--(Data!$B$131:$AGQ$131&lt;&gt;"")*(Data!B140:AGQ140&lt;&gt;""))</f>
        <v>0</v>
      </c>
      <c r="DF125" s="2" cm="1">
        <f t="array" ref="DF125">SUMPRODUCT(--(Data!$B$132:$AGQ$132&lt;&gt;"")*(Data!B140:AGQ140&lt;&gt;""))</f>
        <v>0</v>
      </c>
      <c r="DG125" s="2" cm="1">
        <f t="array" ref="DG125">SUMPRODUCT(--(Data!$B$133:$AGQ$133&lt;&gt;"")*(Data!B140:AGQ140&lt;&gt;""))</f>
        <v>0</v>
      </c>
      <c r="DH125" s="2" cm="1">
        <f t="array" ref="DH125">SUMPRODUCT(--(Data!$B$134:$AGQ$134&lt;&gt;"")*(Data!B140:AGQ140&lt;&gt;""))</f>
        <v>0</v>
      </c>
      <c r="DI125" s="2" cm="1">
        <f t="array" ref="DI125">SUMPRODUCT(--(Data!$B$135:$AGQ$135&lt;&gt;"")*(Data!B140:AGQ140&lt;&gt;""))</f>
        <v>0</v>
      </c>
      <c r="DJ125" s="2" cm="1">
        <f t="array" ref="DJ125">SUMPRODUCT(--(Data!$B$136:$AGQ$136&lt;&gt;"")*(Data!B140:AGQ140&lt;&gt;""))</f>
        <v>0</v>
      </c>
      <c r="DK125" s="2" cm="1">
        <f t="array" ref="DK125">SUMPRODUCT(--(Data!$B$137:$AGQ$137&lt;&gt;"")*(Data!B140:AGQ140&lt;&gt;""))</f>
        <v>9</v>
      </c>
      <c r="DL125" s="2" cm="1">
        <f t="array" ref="DL125">SUMPRODUCT(--(Data!$B$138:$AGQ$138&lt;&gt;"")*(Data!B140:AGQ140&lt;&gt;""))</f>
        <v>0</v>
      </c>
      <c r="DM125" s="2" cm="1">
        <f t="array" ref="DM125">SUMPRODUCT(--(Data!$B$139:$AGQ$139&lt;&gt;"")*(Data!B140:AGQ140&lt;&gt;""))</f>
        <v>9</v>
      </c>
      <c r="DN125" s="208"/>
      <c r="DO125" s="2" cm="1">
        <f t="array" ref="DO125">SUMPRODUCT(--(Data!$B$141:$AGQ$141&lt;&gt;"")*(Data!B140:AGQ140&lt;&gt;""))</f>
        <v>9</v>
      </c>
      <c r="DP125" s="2" cm="1">
        <f t="array" ref="DP125">SUMPRODUCT(--(Data!$B$142:$AGQ$142&lt;&gt;"")*(Data!B140:AGQ140&lt;&gt;""))</f>
        <v>9</v>
      </c>
      <c r="DQ125" s="2" cm="1">
        <f t="array" ref="DQ125">SUMPRODUCT(--(Data!$B$143:$AGQ$143&lt;&gt;"")*(Data!B140:AGQ140&lt;&gt;""))</f>
        <v>0</v>
      </c>
      <c r="DR125" s="2" cm="1">
        <f t="array" ref="DR125">SUMPRODUCT(--(Data!$B$144:$AGQ$144&lt;&gt;"")*(Data!B140:AGQ140&lt;&gt;""))</f>
        <v>0</v>
      </c>
      <c r="DS125" s="2" cm="1">
        <f t="array" ref="DS125">SUMPRODUCT(--(Data!$B$145:$AGQ$145&lt;&gt;"")*(Data!B140:AGQ140&lt;&gt;""))</f>
        <v>0</v>
      </c>
      <c r="DT125" s="2" cm="1">
        <f t="array" ref="DT125">SUMPRODUCT(--(Data!$B$146:$AGQ$146&lt;&gt;"")*(Data!B140:AGQ140&lt;&gt;""))</f>
        <v>0</v>
      </c>
      <c r="DU125" s="2" cm="1">
        <f t="array" ref="DU125">SUMPRODUCT(--(Data!$B$147:$AGQ$147&lt;&gt;"")*(Data!B140:AGQ140&lt;&gt;""))</f>
        <v>0</v>
      </c>
      <c r="DV125" s="2" cm="1">
        <f t="array" ref="DV125">SUMPRODUCT(--(Data!$B$148:$AGQ$148&lt;&gt;"")*(Data!B140:AGQ140&lt;&gt;""))</f>
        <v>0</v>
      </c>
      <c r="DW125" s="2" cm="1">
        <f t="array" ref="DW125">SUMPRODUCT(--(Data!$B$149:$AGQ$149&lt;&gt;"")*(Data!B140:AGQ140&lt;&gt;""))</f>
        <v>0</v>
      </c>
      <c r="DX125" s="2" cm="1">
        <f t="array" ref="DX125">SUMPRODUCT(--(Data!$B$150:$AGQ$150&lt;&gt;"")*(Data!B140:AGQ140&lt;&gt;""))</f>
        <v>0</v>
      </c>
      <c r="DY125" s="2" cm="1">
        <f t="array" ref="DY125">SUMPRODUCT(--(Data!$B$151:$AGQ$151&lt;&gt;"")*(Data!B140:AGQ140&lt;&gt;""))</f>
        <v>0</v>
      </c>
      <c r="DZ125" s="2" cm="1">
        <f t="array" ref="DZ125">SUMPRODUCT(--(Data!$B$152:$AGQ$152&lt;&gt;"")*(Data!B140:AGQ140&lt;&gt;""))</f>
        <v>0</v>
      </c>
      <c r="EA125" s="2" cm="1">
        <f t="array" ref="EA125">SUMPRODUCT(--(Data!$B$153:$AGQ$153&lt;&gt;"")*(Data!B140:AGQ140&lt;&gt;""))</f>
        <v>0</v>
      </c>
      <c r="EB125" s="2" cm="1">
        <f t="array" ref="EB125">SUMPRODUCT(--(Data!$B$154:$AGQ$154&lt;&gt;"")*(Data!B140:AGQ140&lt;&gt;""))</f>
        <v>0</v>
      </c>
      <c r="EC125" s="2" cm="1">
        <f t="array" ref="EC125">SUMPRODUCT(--(Data!$B$155:$AGQ$155&lt;&gt;"")*(Data!B140:AGQ140&lt;&gt;""))</f>
        <v>0</v>
      </c>
      <c r="ED125" s="2" cm="1">
        <f t="array" ref="ED125">SUMPRODUCT(--(Data!$B$156:$AGQ$156&lt;&gt;"")*(Data!B140:AGQ140&lt;&gt;""))</f>
        <v>0</v>
      </c>
      <c r="EE125" s="2" cm="1">
        <f t="array" ref="EE125">SUMPRODUCT(--(Data!$B$157:$AGQ$157&lt;&gt;"")*(Data!B140:AGQ140&lt;&gt;""))</f>
        <v>0</v>
      </c>
      <c r="EF125" s="2" cm="1">
        <f t="array" ref="EF125">SUMPRODUCT(--(Data!$B$158:$AGQ$158&lt;&gt;"")*(Data!B140:AGQ140&lt;&gt;""))</f>
        <v>0</v>
      </c>
      <c r="EG125" s="2" cm="1">
        <f t="array" ref="EG125">SUMPRODUCT(--(Data!$B$159:$AGQ$159&lt;&gt;"")*(Data!B140:AGQ140&lt;&gt;""))</f>
        <v>0</v>
      </c>
      <c r="EH125" s="2" cm="1">
        <f t="array" ref="EH125">SUMPRODUCT(--(Data!$B$160:$AGQ$160&lt;&gt;"")*(Data!B140:AGQ140&lt;&gt;""))</f>
        <v>0</v>
      </c>
      <c r="EI125" s="2" cm="1">
        <f t="array" ref="EI125">SUMPRODUCT(--(Data!$B$161:$AGQ$161&lt;&gt;"")*(Data!B140:AGQ140&lt;&gt;""))</f>
        <v>0</v>
      </c>
      <c r="EJ125" s="2" cm="1">
        <f t="array" ref="EJ125">SUMPRODUCT(--(Data!$B$162:$AGQ$162&lt;&gt;"")*(Data!B140:AGQ140&lt;&gt;""))</f>
        <v>0</v>
      </c>
      <c r="EK125" s="2" cm="1">
        <f t="array" ref="EK125">SUMPRODUCT(--(Data!$B$163:$AGQ$163&lt;&gt;"")*(Data!B140:AGQ140&lt;&gt;""))</f>
        <v>0</v>
      </c>
      <c r="EL125" s="2" cm="1">
        <f t="array" ref="EL125">SUMPRODUCT(--(Data!$B$164:$AGQ$164&lt;&gt;"")*(Data!B140:AGQ140&lt;&gt;""))</f>
        <v>0</v>
      </c>
      <c r="EM125" s="2" cm="1">
        <f t="array" ref="EM125">SUMPRODUCT(--(Data!$B$165:$AGQ$165&lt;&gt;"")*(Data!B140:AGQ140&lt;&gt;""))</f>
        <v>0</v>
      </c>
      <c r="EN125" s="2" cm="1">
        <f t="array" ref="EN125">SUMPRODUCT(--(Data!$B$166:$AGQ$166&lt;&gt;"")*(Data!B140:AGQ140&lt;&gt;""))</f>
        <v>0</v>
      </c>
      <c r="EU125" s="2" t="str">
        <f t="shared" si="6"/>
        <v>Faster-LIO</v>
      </c>
      <c r="EV125" s="2">
        <f t="shared" si="7"/>
        <v>5</v>
      </c>
    </row>
    <row r="126" spans="1:152" x14ac:dyDescent="0.25">
      <c r="A126" s="1" t="str">
        <f>Data!A141</f>
        <v>maplab 2.0, OKVIS +ICP</v>
      </c>
      <c r="B126" s="12" t="s">
        <v>785</v>
      </c>
      <c r="C126" s="2" cm="1">
        <f t="array" ref="C126">SUMPRODUCT(--(Data!$B$25:$AGQ$25&lt;&gt;"")*(Data!B141:AGQ141&lt;&gt;""))</f>
        <v>0</v>
      </c>
      <c r="D126" s="2" cm="1">
        <f t="array" ref="D126">SUMPRODUCT(--(Data!$B$26:$AGQ$26&lt;&gt;"")*(Data!B141:AGQ141&lt;&gt;""))</f>
        <v>0</v>
      </c>
      <c r="E126" s="2" cm="1">
        <f t="array" ref="E126">SUMPRODUCT(--(Data!$B$27:$AGQ$27&lt;&gt;"")*(Data!B141:AGQ141&lt;&gt;""))</f>
        <v>9</v>
      </c>
      <c r="F126" s="2" cm="1">
        <f t="array" ref="F126">SUMPRODUCT(--(Data!$B$28:$AGQ$28&lt;&gt;"")*(Data!B141:AGQ141&lt;&gt;""))</f>
        <v>0</v>
      </c>
      <c r="G126" s="2" cm="1">
        <f t="array" ref="G126">SUMPRODUCT(--(Data!$B$29:$AGQ$29&lt;&gt;"")*(Data!B141:AGQ141&lt;&gt;""))</f>
        <v>0</v>
      </c>
      <c r="H126" s="2" cm="1">
        <f t="array" ref="H126">SUMPRODUCT(--(Data!$B$30:$AGQ$30&lt;&gt;"")*(Data!B141:AGQ141&lt;&gt;""))</f>
        <v>0</v>
      </c>
      <c r="I126" s="2" cm="1">
        <f t="array" ref="I126">SUMPRODUCT(--(Data!$B$31:$AGQ$31&lt;&gt;"")*(Data!B141:AGQ141&lt;&gt;""))</f>
        <v>0</v>
      </c>
      <c r="J126" s="2" cm="1">
        <f t="array" ref="J126">SUMPRODUCT(--(Data!$B$32:$AGQ$32&lt;&gt;"")*(Data!B141:AGQ141&lt;&gt;""))</f>
        <v>0</v>
      </c>
      <c r="K126" s="2" cm="1">
        <f t="array" ref="K126">SUMPRODUCT(--(Data!$B$33:$AGQ$33&lt;&gt;"")*(Data!B141:AGQ141&lt;&gt;""))</f>
        <v>0</v>
      </c>
      <c r="L126" s="2" cm="1">
        <f t="array" ref="L126">SUMPRODUCT(--(Data!$B$34:$AGQ$34&lt;&gt;"")*(Data!B141:AGQ141&lt;&gt;""))</f>
        <v>0</v>
      </c>
      <c r="M126" s="2" cm="1">
        <f t="array" ref="M126">SUMPRODUCT(--(Data!$B$35:$AGQ$35&lt;&gt;"")*(Data!B141:AGQ141&lt;&gt;""))</f>
        <v>9</v>
      </c>
      <c r="N126" s="2" cm="1">
        <f t="array" ref="N126">SUMPRODUCT(--(Data!$B$36:$AGQ$36&lt;&gt;"")*(Data!B141:AGQ141&lt;&gt;""))</f>
        <v>0</v>
      </c>
      <c r="O126" s="2" cm="1">
        <f t="array" ref="O126">SUMPRODUCT(--(Data!$B$37:$AGQ$37&lt;&gt;"")*(Data!B141:AGQ141&lt;&gt;""))</f>
        <v>0</v>
      </c>
      <c r="P126" s="2" cm="1">
        <f t="array" ref="P126">SUMPRODUCT(--(Data!$B$38:$AGQ$38&lt;&gt;"")*(Data!B141:AGQ141&lt;&gt;""))</f>
        <v>0</v>
      </c>
      <c r="Q126" s="2" cm="1">
        <f t="array" ref="Q126">SUMPRODUCT(--(Data!$B$39:$AGQ$39&lt;&gt;"")*(Data!B141:AGQ141&lt;&gt;""))</f>
        <v>0</v>
      </c>
      <c r="R126" s="2" cm="1">
        <f t="array" ref="R126">SUMPRODUCT(--(Data!$B$40:$AGQ$40&lt;&gt;"")*(Data!B141:AGQ141&lt;&gt;""))</f>
        <v>0</v>
      </c>
      <c r="S126" s="2" cm="1">
        <f t="array" ref="S126">SUMPRODUCT(--(Data!$B$41:$AGQ$41&lt;&gt;"")*(Data!B141:AGQ141&lt;&gt;""))</f>
        <v>9</v>
      </c>
      <c r="T126" s="2" cm="1">
        <f t="array" ref="T126">SUMPRODUCT(--(Data!$B$42:$AGQ$42&lt;&gt;"")*(Data!B141:AGQ141&lt;&gt;""))</f>
        <v>9</v>
      </c>
      <c r="U126" s="2" cm="1">
        <f t="array" ref="U126">SUMPRODUCT(--(Data!$B$43:$AGQ$43&lt;&gt;"")*(Data!B141:AGQ141&lt;&gt;""))</f>
        <v>0</v>
      </c>
      <c r="V126" s="2" cm="1">
        <f t="array" ref="V126">SUMPRODUCT(--(Data!$B$44:$AGQ$44&lt;&gt;"")*(Data!B141:AGQ141&lt;&gt;""))</f>
        <v>0</v>
      </c>
      <c r="W126" s="2" cm="1">
        <f t="array" ref="W126">SUMPRODUCT(--(Data!$B$45:$AGQ$45&lt;&gt;"")*(Data!B141:AGQ141&lt;&gt;""))</f>
        <v>0</v>
      </c>
      <c r="X126" s="2" cm="1">
        <f t="array" ref="X126">SUMPRODUCT(--(Data!$B$46:$AGQ$46&lt;&gt;"")*(Data!B141:AGQ141&lt;&gt;""))</f>
        <v>0</v>
      </c>
      <c r="Y126" s="2" cm="1">
        <f t="array" ref="Y126">SUMPRODUCT(--(Data!$B$47:$AGQ$47&lt;&gt;"")*(Data!B141:AGQ141&lt;&gt;""))</f>
        <v>0</v>
      </c>
      <c r="Z126" s="2" cm="1">
        <f t="array" ref="Z126">SUMPRODUCT(--(Data!$B$48:$AGQ$48&lt;&gt;"")*(Data!B141:AGQ141&lt;&gt;""))</f>
        <v>0</v>
      </c>
      <c r="AA126" s="2" cm="1">
        <f t="array" ref="AA126">SUMPRODUCT(--(Data!$B$49:$AGQ$49&lt;&gt;"")*(Data!B141:AGQ141&lt;&gt;""))</f>
        <v>0</v>
      </c>
      <c r="AB126" s="2" cm="1">
        <f t="array" ref="AB126">SUMPRODUCT(--(Data!$B$50:$AGQ$50&lt;&gt;"")*(Data!B141:AGQ141&lt;&gt;""))</f>
        <v>0</v>
      </c>
      <c r="AC126" s="2" cm="1">
        <f t="array" ref="AC126">SUMPRODUCT(--(Data!$B$51:$AGQ$51&lt;&gt;"")*(Data!B141:AGQ141&lt;&gt;""))</f>
        <v>0</v>
      </c>
      <c r="AD126" s="2" cm="1">
        <f t="array" ref="AD126">SUMPRODUCT(--(Data!$B$52:$AGQ$52&lt;&gt;"")*(Data!B141:AGQ141&lt;&gt;""))</f>
        <v>0</v>
      </c>
      <c r="AE126" s="2" cm="1">
        <f t="array" ref="AE126">SUMPRODUCT(--(Data!$B$53:$AGQ$53&lt;&gt;"")*(Data!B141:AGQ141&lt;&gt;""))</f>
        <v>0</v>
      </c>
      <c r="AF126" s="2" cm="1">
        <f t="array" ref="AF126">SUMPRODUCT(--(Data!$B$54:$AGQ$54&lt;&gt;"")*(Data!B141:AGQ141&lt;&gt;""))</f>
        <v>0</v>
      </c>
      <c r="AG126" s="2" cm="1">
        <f t="array" ref="AG126">SUMPRODUCT(--(Data!$B$55:$AGQ$55&lt;&gt;"")*(Data!B141:AGQ141&lt;&gt;""))</f>
        <v>0</v>
      </c>
      <c r="AH126" s="2" cm="1">
        <f t="array" ref="AH126">SUMPRODUCT(--(Data!$B$56:$AGQ$56&lt;&gt;"")*(Data!B141:AGQ141&lt;&gt;""))</f>
        <v>0</v>
      </c>
      <c r="AI126" s="2" cm="1">
        <f t="array" ref="AI126">SUMPRODUCT(--(Data!$B$57:$AGQ$57&lt;&gt;"")*(Data!B141:AGQ141&lt;&gt;""))</f>
        <v>0</v>
      </c>
      <c r="AJ126" s="2" cm="1">
        <f t="array" ref="AJ126">SUMPRODUCT(--(Data!$B$58:$AGQ$58&lt;&gt;"")*(Data!B141:AGQ141&lt;&gt;""))</f>
        <v>0</v>
      </c>
      <c r="AK126" s="2" cm="1">
        <f t="array" ref="AK126">SUMPRODUCT(--(Data!$B$59:$AGQ$59&lt;&gt;"")*(Data!B141:AGQ141&lt;&gt;""))</f>
        <v>0</v>
      </c>
      <c r="AL126" s="2" cm="1">
        <f t="array" ref="AL126">SUMPRODUCT(--(Data!$B$60:$AGQ$60&lt;&gt;"")*(Data!B141:AGQ141&lt;&gt;""))</f>
        <v>0</v>
      </c>
      <c r="AM126" s="2" cm="1">
        <f t="array" ref="AM126">SUMPRODUCT(--(Data!$B$61:$AGQ$61&lt;&gt;"")*(Data!B141:AGQ141&lt;&gt;""))</f>
        <v>0</v>
      </c>
      <c r="AN126" s="2" cm="1">
        <f t="array" ref="AN126">SUMPRODUCT(--(Data!$B$62:$AGQ$62&lt;&gt;"")*(Data!B141:AGQ141&lt;&gt;""))</f>
        <v>0</v>
      </c>
      <c r="AO126" s="2" cm="1">
        <f t="array" ref="AO126">SUMPRODUCT(--(Data!$B$63:$AGQ$63&lt;&gt;"")*(Data!B141:AGQ141&lt;&gt;""))</f>
        <v>0</v>
      </c>
      <c r="AP126" s="2" cm="1">
        <f t="array" ref="AP126">SUMPRODUCT(--(Data!$B$64:$AGQ$64&lt;&gt;"")*(Data!B141:AGQ141&lt;&gt;""))</f>
        <v>0</v>
      </c>
      <c r="AQ126" s="2" cm="1">
        <f t="array" ref="AQ126">SUMPRODUCT(--(Data!$B$65:$AGQ$65&lt;&gt;"")*(Data!B141:AGQ141&lt;&gt;""))</f>
        <v>0</v>
      </c>
      <c r="AR126" s="2" cm="1">
        <f t="array" ref="AR126">SUMPRODUCT(--(Data!$B$66:$AGQ$66&lt;&gt;"")*(Data!B141:AGQ141&lt;&gt;""))</f>
        <v>0</v>
      </c>
      <c r="AS126" s="2" cm="1">
        <f t="array" ref="AS126">SUMPRODUCT(--(Data!$B$67:$AGQ$67&lt;&gt;"")*(Data!B141:AGQ141&lt;&gt;""))</f>
        <v>0</v>
      </c>
      <c r="AT126" s="2" cm="1">
        <f t="array" ref="AT126">SUMPRODUCT(--(Data!$B$68:$AGQ$68&lt;&gt;"")*(Data!B141:AGQ141&lt;&gt;""))</f>
        <v>0</v>
      </c>
      <c r="AU126" s="2" cm="1">
        <f t="array" ref="AU126">SUMPRODUCT(--(Data!$B$69:$AGQ$69&lt;&gt;"")*(Data!B141:AGQ141&lt;&gt;""))</f>
        <v>0</v>
      </c>
      <c r="AV126" s="2" cm="1">
        <f t="array" ref="AV126">SUMPRODUCT(--(Data!$B$70:$AGQ$70&lt;&gt;"")*(Data!B141:AGQ141&lt;&gt;""))</f>
        <v>0</v>
      </c>
      <c r="AW126" s="2" cm="1">
        <f t="array" ref="AW126">SUMPRODUCT(--(Data!$B$71:$AGQ$71&lt;&gt;"")*(Data!B141:AGQ141&lt;&gt;""))</f>
        <v>9</v>
      </c>
      <c r="AX126" s="2" cm="1">
        <f t="array" ref="AX126">SUMPRODUCT(--(Data!$B$72:$AGQ$72&lt;&gt;"")*(Data!B141:AGQ141&lt;&gt;""))</f>
        <v>0</v>
      </c>
      <c r="AY126" s="2" cm="1">
        <f t="array" ref="AY126">SUMPRODUCT(--(Data!$B$73:$AGQ$73&lt;&gt;"")*(Data!B141:AGQ141&lt;&gt;""))</f>
        <v>0</v>
      </c>
      <c r="AZ126" s="2" cm="1">
        <f t="array" ref="AZ126">SUMPRODUCT(--(Data!$B$74:$AGQ$74&lt;&gt;"")*(Data!B141:AGQ141&lt;&gt;""))</f>
        <v>0</v>
      </c>
      <c r="BA126" s="2" cm="1">
        <f t="array" ref="BA126">SUMPRODUCT(--(Data!$B$75:$AGQ$75&lt;&gt;"")*(Data!B141:AGQ141&lt;&gt;""))</f>
        <v>0</v>
      </c>
      <c r="BB126" s="2" cm="1">
        <f t="array" ref="BB126">SUMPRODUCT(--(Data!$B$76:$AGQ$76&lt;&gt;"")*(Data!B141:AGQ141&lt;&gt;""))</f>
        <v>0</v>
      </c>
      <c r="BC126" s="2" cm="1">
        <f t="array" ref="BC126">SUMPRODUCT(--(Data!$B$77:$AGQ$77&lt;&gt;"")*(Data!B141:AGQ141&lt;&gt;""))</f>
        <v>0</v>
      </c>
      <c r="BD126" s="2" cm="1">
        <f t="array" ref="BD126">SUMPRODUCT(--(Data!$B$78:$AGQ$78&lt;&gt;"")*(Data!B141:AGQ141&lt;&gt;""))</f>
        <v>0</v>
      </c>
      <c r="BE126" s="2" cm="1">
        <f t="array" ref="BE126">SUMPRODUCT(--(Data!$B$79:$AGQ$79&lt;&gt;"")*(Data!B141:AGQ141&lt;&gt;""))</f>
        <v>0</v>
      </c>
      <c r="BF126" s="2" cm="1">
        <f t="array" ref="BF126">SUMPRODUCT(--(Data!$B$80:$AGQ$80&lt;&gt;"")*(Data!B141:AGQ141&lt;&gt;""))</f>
        <v>0</v>
      </c>
      <c r="BG126" s="2" cm="1">
        <f t="array" ref="BG126">SUMPRODUCT(--(Data!$B$81:$AGQ$81&lt;&gt;"")*(Data!B141:AGQ141&lt;&gt;""))</f>
        <v>0</v>
      </c>
      <c r="BH126" s="2" cm="1">
        <f t="array" ref="BH126">SUMPRODUCT(--(Data!$B$82:$AGQ$82&lt;&gt;"")*(Data!B141:AGQ141&lt;&gt;""))</f>
        <v>0</v>
      </c>
      <c r="BI126" s="2" cm="1">
        <f t="array" ref="BI126">SUMPRODUCT(--(Data!$B$83:$AGQ$83&lt;&gt;"")*(Data!B141:AGQ141&lt;&gt;""))</f>
        <v>0</v>
      </c>
      <c r="BJ126" s="2" cm="1">
        <f t="array" ref="BJ126">SUMPRODUCT(--(Data!$B$84:$AGQ$84&lt;&gt;"")*(Data!B141:AGQ141&lt;&gt;""))</f>
        <v>0</v>
      </c>
      <c r="BK126" s="2" cm="1">
        <f t="array" ref="BK126">SUMPRODUCT(--(Data!$B$85:$AGQ$85&lt;&gt;"")*(Data!B141:AGQ141&lt;&gt;""))</f>
        <v>0</v>
      </c>
      <c r="BL126" s="2" cm="1">
        <f t="array" ref="BL126">SUMPRODUCT(--(Data!$B$86:$AGQ$86&lt;&gt;"")*(Data!B141:AGQ141&lt;&gt;""))</f>
        <v>0</v>
      </c>
      <c r="BM126" s="2" cm="1">
        <f t="array" ref="BM126">SUMPRODUCT(--(Data!$B$87:$AGQ$87&lt;&gt;"")*(Data!B141:AGQ141&lt;&gt;""))</f>
        <v>0</v>
      </c>
      <c r="BN126" s="2" cm="1">
        <f t="array" ref="BN126">SUMPRODUCT(--(Data!$B$88:$AGQ$88&lt;&gt;"")*(Data!B141:AGQ141&lt;&gt;""))</f>
        <v>0</v>
      </c>
      <c r="BO126" s="2" cm="1">
        <f t="array" ref="BO126">SUMPRODUCT(--(Data!$B$89:$AGQ$89&lt;&gt;"")*(Data!B141:AGQ141&lt;&gt;""))</f>
        <v>0</v>
      </c>
      <c r="BP126" s="2" cm="1">
        <f t="array" ref="BP126">SUMPRODUCT(--(Data!$B$90:$AGQ$90&lt;&gt;"")*(Data!B141:AGQ141&lt;&gt;""))</f>
        <v>0</v>
      </c>
      <c r="BQ126" s="2" cm="1">
        <f t="array" ref="BQ126">SUMPRODUCT(--(Data!$B$91:$AGQ$91&lt;&gt;"")*(Data!B141:AGQ141&lt;&gt;""))</f>
        <v>0</v>
      </c>
      <c r="BR126" s="2" cm="1">
        <f t="array" ref="BR126">SUMPRODUCT(--(Data!$B$92:$AGQ$92&lt;&gt;"")*(Data!B141:AGQ141&lt;&gt;""))</f>
        <v>0</v>
      </c>
      <c r="BS126" s="2" cm="1">
        <f t="array" ref="BS126">SUMPRODUCT(--(Data!$B$93:$AGQ$93&lt;&gt;"")*(Data!B141:AGQ141&lt;&gt;""))</f>
        <v>0</v>
      </c>
      <c r="BT126" s="2" cm="1">
        <f t="array" ref="BT126">SUMPRODUCT(--(Data!$B$94:$AGQ$94&lt;&gt;"")*(Data!B141:AGQ141&lt;&gt;""))</f>
        <v>0</v>
      </c>
      <c r="BU126" s="2" cm="1">
        <f t="array" ref="BU126">SUMPRODUCT(--(Data!$B$95:$AGQ$95&lt;&gt;"")*(Data!B141:AGQ141&lt;&gt;""))</f>
        <v>0</v>
      </c>
      <c r="BV126" s="2" cm="1">
        <f t="array" ref="BV126">SUMPRODUCT(--(Data!$B$96:$AGQ$96&lt;&gt;"")*(Data!B141:AGQ141&lt;&gt;""))</f>
        <v>0</v>
      </c>
      <c r="BW126" s="2" cm="1">
        <f t="array" ref="BW126">SUMPRODUCT(--(Data!$B$97:$AGQ$97&lt;&gt;"")*(Data!B141:AGQ141&lt;&gt;""))</f>
        <v>0</v>
      </c>
      <c r="BX126" s="2" cm="1">
        <f t="array" ref="BX126">SUMPRODUCT(--(Data!$B$98:$AGQ$98&lt;&gt;"")*(Data!B141:AGQ141&lt;&gt;""))</f>
        <v>0</v>
      </c>
      <c r="BY126" s="2" cm="1">
        <f t="array" ref="BY126">SUMPRODUCT(--(Data!$B$99:$AGQ$99&lt;&gt;"")*(Data!B141:AGQ141&lt;&gt;""))</f>
        <v>0</v>
      </c>
      <c r="BZ126" s="2" cm="1">
        <f t="array" ref="BZ126">SUMPRODUCT(--(Data!$B$100:$AGQ$100&lt;&gt;"")*(Data!B141:AGQ141&lt;&gt;""))</f>
        <v>0</v>
      </c>
      <c r="CA126" s="2" cm="1">
        <f t="array" ref="CA126">SUMPRODUCT(--(Data!$B$101:$AGQ$101&lt;&gt;"")*(Data!B141:AGQ141&lt;&gt;""))</f>
        <v>0</v>
      </c>
      <c r="CB126" s="2" cm="1">
        <f t="array" ref="CB126">SUMPRODUCT(--(Data!$B$102:$AGQ$102&lt;&gt;"")*(Data!B141:AGQ141&lt;&gt;""))</f>
        <v>0</v>
      </c>
      <c r="CC126" s="2" cm="1">
        <f t="array" ref="CC126">SUMPRODUCT(--(Data!$B$103:$AGQ$103&lt;&gt;"")*(Data!B141:AGQ141&lt;&gt;""))</f>
        <v>9</v>
      </c>
      <c r="CD126" s="2" cm="1">
        <f t="array" ref="CD126">SUMPRODUCT(--(Data!$B$104:$AGQ$104&lt;&gt;"")*(Data!B141:AGQ141&lt;&gt;""))</f>
        <v>0</v>
      </c>
      <c r="CE126" s="2" cm="1">
        <f t="array" ref="CE126">SUMPRODUCT(--(Data!$B$105:$AGQ$105&lt;&gt;"")*(Data!B141:AGQ141&lt;&gt;""))</f>
        <v>0</v>
      </c>
      <c r="CF126" s="2" cm="1">
        <f t="array" ref="CF126">SUMPRODUCT(--(Data!$B$106:$AGQ$106&lt;&gt;"")*(Data!B141:AGQ141&lt;&gt;""))</f>
        <v>0</v>
      </c>
      <c r="CG126" s="2" cm="1">
        <f t="array" ref="CG126">SUMPRODUCT(--(Data!$B$107:$AGQ$107&lt;&gt;"")*(Data!B141:AGQ141&lt;&gt;""))</f>
        <v>0</v>
      </c>
      <c r="CH126" s="2" cm="1">
        <f t="array" ref="CH126">SUMPRODUCT(--(Data!$B$108:$AGQ$108&lt;&gt;"")*(Data!B141:AGQ141&lt;&gt;""))</f>
        <v>0</v>
      </c>
      <c r="CI126" s="2" cm="1">
        <f t="array" ref="CI126">SUMPRODUCT(--(Data!$B$109:$AGQ$109&lt;&gt;"")*(Data!B141:AGQ141&lt;&gt;""))</f>
        <v>0</v>
      </c>
      <c r="CJ126" s="2" cm="1">
        <f t="array" ref="CJ126">SUMPRODUCT(--(Data!$B$110:$AGQ$110&lt;&gt;"")*(Data!B141:AGQ141&lt;&gt;""))</f>
        <v>0</v>
      </c>
      <c r="CK126" s="2" cm="1">
        <f t="array" ref="CK126">SUMPRODUCT(--(Data!$B$111:$AGQ$111&lt;&gt;"")*(Data!B141:AGQ141&lt;&gt;""))</f>
        <v>0</v>
      </c>
      <c r="CL126" s="2" cm="1">
        <f t="array" ref="CL126">SUMPRODUCT(--(Data!$B$112:$AGQ$112&lt;&gt;"")*(Data!B141:AGQ141&lt;&gt;""))</f>
        <v>0</v>
      </c>
      <c r="CM126" s="2" cm="1">
        <f t="array" ref="CM126">SUMPRODUCT(--(Data!$B$113:$AGQ$113&lt;&gt;"")*(Data!B141:AGQ141&lt;&gt;""))</f>
        <v>0</v>
      </c>
      <c r="CN126" s="2" cm="1">
        <f t="array" ref="CN126">SUMPRODUCT(--(Data!$B$114:$AGQ$114&lt;&gt;"")*(Data!B141:AGQ141&lt;&gt;""))</f>
        <v>0</v>
      </c>
      <c r="CO126" s="2" cm="1">
        <f t="array" ref="CO126">SUMPRODUCT(--(Data!$B$115:$AGQ$115&lt;&gt;"")*(Data!B141:AGQ141&lt;&gt;""))</f>
        <v>0</v>
      </c>
      <c r="CP126" s="2" cm="1">
        <f t="array" ref="CP126">SUMPRODUCT(--(Data!$B$116:$AGQ$116&lt;&gt;"")*(Data!B141:AGQ141&lt;&gt;""))</f>
        <v>0</v>
      </c>
      <c r="CQ126" s="2" cm="1">
        <f t="array" ref="CQ126">SUMPRODUCT(--(Data!$B$117:$AGQ$117&lt;&gt;"")*(Data!B141:AGQ141&lt;&gt;""))</f>
        <v>0</v>
      </c>
      <c r="CR126" s="2" cm="1">
        <f t="array" ref="CR126">SUMPRODUCT(--(Data!$B$118:$AGQ$118&lt;&gt;"")*(Data!B141:AGQ141&lt;&gt;""))</f>
        <v>0</v>
      </c>
      <c r="CS126" s="2" cm="1">
        <f t="array" ref="CS126">SUMPRODUCT(--(Data!$B$119:$AGQ$119&lt;&gt;"")*(Data!B141:AGQ141&lt;&gt;""))</f>
        <v>0</v>
      </c>
      <c r="CT126" s="2" cm="1">
        <f t="array" ref="CT126">SUMPRODUCT(--(Data!$B$120:$AGQ$120&lt;&gt;"")*(Data!B141:AGQ141&lt;&gt;""))</f>
        <v>0</v>
      </c>
      <c r="CU126" s="2" cm="1">
        <f t="array" ref="CU126">SUMPRODUCT(--(Data!$B$121:$AGQ$121&lt;&gt;"")*(Data!B141:AGQ141&lt;&gt;""))</f>
        <v>0</v>
      </c>
      <c r="CV126" s="2" cm="1">
        <f t="array" ref="CV126">SUMPRODUCT(--(Data!$B$122:$AGQ$122&lt;&gt;"")*(Data!B141:AGQ141&lt;&gt;""))</f>
        <v>0</v>
      </c>
      <c r="CW126" s="2" cm="1">
        <f t="array" ref="CW126">SUMPRODUCT(--(Data!$B$123:$AGQ$123&lt;&gt;"")*(Data!B141:AGQ141&lt;&gt;""))</f>
        <v>0</v>
      </c>
      <c r="CX126" s="2" cm="1">
        <f t="array" ref="CX126">SUMPRODUCT(--(Data!$B$124:$AGQ$124&lt;&gt;"")*(Data!B141:AGQ141&lt;&gt;""))</f>
        <v>0</v>
      </c>
      <c r="CY126" s="2" cm="1">
        <f t="array" ref="CY126">SUMPRODUCT(--(Data!$B$125:$AGQ$125&lt;&gt;"")*(Data!B141:AGQ141&lt;&gt;""))</f>
        <v>0</v>
      </c>
      <c r="CZ126" s="2" cm="1">
        <f t="array" ref="CZ126">SUMPRODUCT(--(Data!$B$126:$AGQ$126&lt;&gt;"")*(Data!B141:AGQ141&lt;&gt;""))</f>
        <v>0</v>
      </c>
      <c r="DA126" s="2" cm="1">
        <f t="array" ref="DA126">SUMPRODUCT(--(Data!$B$127:$AGQ$127&lt;&gt;"")*(Data!B141:AGQ141&lt;&gt;""))</f>
        <v>0</v>
      </c>
      <c r="DB126" s="2" cm="1">
        <f t="array" ref="DB126">SUMPRODUCT(--(Data!$B$128:$AGQ$128&lt;&gt;"")*(Data!B141:AGQ141&lt;&gt;""))</f>
        <v>0</v>
      </c>
      <c r="DC126" s="2" cm="1">
        <f t="array" ref="DC126">SUMPRODUCT(--(Data!$B$129:$AGQ$129&lt;&gt;"")*(Data!B141:AGQ141&lt;&gt;""))</f>
        <v>0</v>
      </c>
      <c r="DD126" s="2" cm="1">
        <f t="array" ref="DD126">SUMPRODUCT(--(Data!$B$130:$AGQ$130&lt;&gt;"")*(Data!B141:AGQ141&lt;&gt;""))</f>
        <v>0</v>
      </c>
      <c r="DE126" s="2" cm="1">
        <f t="array" ref="DE126">SUMPRODUCT(--(Data!$B$131:$AGQ$131&lt;&gt;"")*(Data!B141:AGQ141&lt;&gt;""))</f>
        <v>0</v>
      </c>
      <c r="DF126" s="2" cm="1">
        <f t="array" ref="DF126">SUMPRODUCT(--(Data!$B$132:$AGQ$132&lt;&gt;"")*(Data!B141:AGQ141&lt;&gt;""))</f>
        <v>0</v>
      </c>
      <c r="DG126" s="2" cm="1">
        <f t="array" ref="DG126">SUMPRODUCT(--(Data!$B$133:$AGQ$133&lt;&gt;"")*(Data!B141:AGQ141&lt;&gt;""))</f>
        <v>0</v>
      </c>
      <c r="DH126" s="2" cm="1">
        <f t="array" ref="DH126">SUMPRODUCT(--(Data!$B$134:$AGQ$134&lt;&gt;"")*(Data!B141:AGQ141&lt;&gt;""))</f>
        <v>0</v>
      </c>
      <c r="DI126" s="2" cm="1">
        <f t="array" ref="DI126">SUMPRODUCT(--(Data!$B$135:$AGQ$135&lt;&gt;"")*(Data!B141:AGQ141&lt;&gt;""))</f>
        <v>0</v>
      </c>
      <c r="DJ126" s="2" cm="1">
        <f t="array" ref="DJ126">SUMPRODUCT(--(Data!$B$136:$AGQ$136&lt;&gt;"")*(Data!B141:AGQ141&lt;&gt;""))</f>
        <v>0</v>
      </c>
      <c r="DK126" s="2" cm="1">
        <f t="array" ref="DK126">SUMPRODUCT(--(Data!$B$137:$AGQ$137&lt;&gt;"")*(Data!B141:AGQ141&lt;&gt;""))</f>
        <v>9</v>
      </c>
      <c r="DL126" s="2" cm="1">
        <f t="array" ref="DL126">SUMPRODUCT(--(Data!$B$138:$AGQ$138&lt;&gt;"")*(Data!B141:AGQ141&lt;&gt;""))</f>
        <v>0</v>
      </c>
      <c r="DM126" s="2" cm="1">
        <f t="array" ref="DM126">SUMPRODUCT(--(Data!$B$139:$AGQ$139&lt;&gt;"")*(Data!B141:AGQ141&lt;&gt;""))</f>
        <v>9</v>
      </c>
      <c r="DN126" s="2" cm="1">
        <f t="array" ref="DN126">SUMPRODUCT(--(Data!$B$140:$AGQ$140&lt;&gt;"")*(Data!B141:AGQ141&lt;&gt;""))</f>
        <v>9</v>
      </c>
      <c r="DO126" s="208"/>
      <c r="DP126" s="2" cm="1">
        <f t="array" ref="DP126">SUMPRODUCT(--(Data!$B$142:$AGQ$142&lt;&gt;"")*(Data!B141:AGQ141&lt;&gt;""))</f>
        <v>9</v>
      </c>
      <c r="DQ126" s="2" cm="1">
        <f t="array" ref="DQ126">SUMPRODUCT(--(Data!$B$143:$AGQ$143&lt;&gt;"")*(Data!B141:AGQ141&lt;&gt;""))</f>
        <v>0</v>
      </c>
      <c r="DR126" s="2" cm="1">
        <f t="array" ref="DR126">SUMPRODUCT(--(Data!$B$144:$AGQ$144&lt;&gt;"")*(Data!B141:AGQ141&lt;&gt;""))</f>
        <v>0</v>
      </c>
      <c r="DS126" s="2" cm="1">
        <f t="array" ref="DS126">SUMPRODUCT(--(Data!$B$145:$AGQ$145&lt;&gt;"")*(Data!B141:AGQ141&lt;&gt;""))</f>
        <v>0</v>
      </c>
      <c r="DT126" s="2" cm="1">
        <f t="array" ref="DT126">SUMPRODUCT(--(Data!$B$146:$AGQ$146&lt;&gt;"")*(Data!B141:AGQ141&lt;&gt;""))</f>
        <v>0</v>
      </c>
      <c r="DU126" s="2" cm="1">
        <f t="array" ref="DU126">SUMPRODUCT(--(Data!$B$147:$AGQ$147&lt;&gt;"")*(Data!B141:AGQ141&lt;&gt;""))</f>
        <v>0</v>
      </c>
      <c r="DV126" s="2" cm="1">
        <f t="array" ref="DV126">SUMPRODUCT(--(Data!$B$148:$AGQ$148&lt;&gt;"")*(Data!B141:AGQ141&lt;&gt;""))</f>
        <v>0</v>
      </c>
      <c r="DW126" s="2" cm="1">
        <f t="array" ref="DW126">SUMPRODUCT(--(Data!$B$149:$AGQ$149&lt;&gt;"")*(Data!B141:AGQ141&lt;&gt;""))</f>
        <v>0</v>
      </c>
      <c r="DX126" s="2" cm="1">
        <f t="array" ref="DX126">SUMPRODUCT(--(Data!$B$150:$AGQ$150&lt;&gt;"")*(Data!B141:AGQ141&lt;&gt;""))</f>
        <v>0</v>
      </c>
      <c r="DY126" s="2" cm="1">
        <f t="array" ref="DY126">SUMPRODUCT(--(Data!$B$151:$AGQ$151&lt;&gt;"")*(Data!B141:AGQ141&lt;&gt;""))</f>
        <v>0</v>
      </c>
      <c r="DZ126" s="2" cm="1">
        <f t="array" ref="DZ126">SUMPRODUCT(--(Data!$B$152:$AGQ$152&lt;&gt;"")*(Data!B141:AGQ141&lt;&gt;""))</f>
        <v>0</v>
      </c>
      <c r="EA126" s="2" cm="1">
        <f t="array" ref="EA126">SUMPRODUCT(--(Data!$B$153:$AGQ$153&lt;&gt;"")*(Data!B141:AGQ141&lt;&gt;""))</f>
        <v>0</v>
      </c>
      <c r="EB126" s="2" cm="1">
        <f t="array" ref="EB126">SUMPRODUCT(--(Data!$B$154:$AGQ$154&lt;&gt;"")*(Data!B141:AGQ141&lt;&gt;""))</f>
        <v>0</v>
      </c>
      <c r="EC126" s="2" cm="1">
        <f t="array" ref="EC126">SUMPRODUCT(--(Data!$B$155:$AGQ$155&lt;&gt;"")*(Data!B141:AGQ141&lt;&gt;""))</f>
        <v>0</v>
      </c>
      <c r="ED126" s="2" cm="1">
        <f t="array" ref="ED126">SUMPRODUCT(--(Data!$B$156:$AGQ$156&lt;&gt;"")*(Data!B141:AGQ141&lt;&gt;""))</f>
        <v>0</v>
      </c>
      <c r="EE126" s="2" cm="1">
        <f t="array" ref="EE126">SUMPRODUCT(--(Data!$B$157:$AGQ$157&lt;&gt;"")*(Data!B141:AGQ141&lt;&gt;""))</f>
        <v>0</v>
      </c>
      <c r="EF126" s="2" cm="1">
        <f t="array" ref="EF126">SUMPRODUCT(--(Data!$B$158:$AGQ$158&lt;&gt;"")*(Data!B141:AGQ141&lt;&gt;""))</f>
        <v>0</v>
      </c>
      <c r="EG126" s="2" cm="1">
        <f t="array" ref="EG126">SUMPRODUCT(--(Data!$B$159:$AGQ$159&lt;&gt;"")*(Data!B141:AGQ141&lt;&gt;""))</f>
        <v>0</v>
      </c>
      <c r="EH126" s="2" cm="1">
        <f t="array" ref="EH126">SUMPRODUCT(--(Data!$B$160:$AGQ$160&lt;&gt;"")*(Data!B141:AGQ141&lt;&gt;""))</f>
        <v>0</v>
      </c>
      <c r="EI126" s="2" cm="1">
        <f t="array" ref="EI126">SUMPRODUCT(--(Data!$B$161:$AGQ$161&lt;&gt;"")*(Data!B141:AGQ141&lt;&gt;""))</f>
        <v>0</v>
      </c>
      <c r="EJ126" s="2" cm="1">
        <f t="array" ref="EJ126">SUMPRODUCT(--(Data!$B$162:$AGQ$162&lt;&gt;"")*(Data!B141:AGQ141&lt;&gt;""))</f>
        <v>0</v>
      </c>
      <c r="EK126" s="2" cm="1">
        <f t="array" ref="EK126">SUMPRODUCT(--(Data!$B$163:$AGQ$163&lt;&gt;"")*(Data!B141:AGQ141&lt;&gt;""))</f>
        <v>0</v>
      </c>
      <c r="EL126" s="2" cm="1">
        <f t="array" ref="EL126">SUMPRODUCT(--(Data!$B$164:$AGQ$164&lt;&gt;"")*(Data!B141:AGQ141&lt;&gt;""))</f>
        <v>0</v>
      </c>
      <c r="EM126" s="2" cm="1">
        <f t="array" ref="EM126">SUMPRODUCT(--(Data!$B$165:$AGQ$165&lt;&gt;"")*(Data!B141:AGQ141&lt;&gt;""))</f>
        <v>0</v>
      </c>
      <c r="EN126" s="2" cm="1">
        <f t="array" ref="EN126">SUMPRODUCT(--(Data!$B$166:$AGQ$166&lt;&gt;"")*(Data!B141:AGQ141&lt;&gt;""))</f>
        <v>0</v>
      </c>
      <c r="EU126" s="2" t="str">
        <f t="shared" si="6"/>
        <v>StaticFusion</v>
      </c>
      <c r="EV126" s="2">
        <f t="shared" si="7"/>
        <v>6</v>
      </c>
    </row>
    <row r="127" spans="1:152" x14ac:dyDescent="0.25">
      <c r="A127" s="1" t="str">
        <f>Data!A142</f>
        <v>maplab 2.0, FAST-LIO2 +SP +B</v>
      </c>
      <c r="B127" s="12" t="s">
        <v>786</v>
      </c>
      <c r="C127" s="2" cm="1">
        <f t="array" ref="C127">SUMPRODUCT(--(Data!$B$25:$AGQ$25&lt;&gt;"")*(Data!B142:AGQ142&lt;&gt;""))</f>
        <v>0</v>
      </c>
      <c r="D127" s="2" cm="1">
        <f t="array" ref="D127">SUMPRODUCT(--(Data!$B$26:$AGQ$26&lt;&gt;"")*(Data!B142:AGQ142&lt;&gt;""))</f>
        <v>0</v>
      </c>
      <c r="E127" s="2" cm="1">
        <f t="array" ref="E127">SUMPRODUCT(--(Data!$B$27:$AGQ$27&lt;&gt;"")*(Data!B142:AGQ142&lt;&gt;""))</f>
        <v>9</v>
      </c>
      <c r="F127" s="2" cm="1">
        <f t="array" ref="F127">SUMPRODUCT(--(Data!$B$28:$AGQ$28&lt;&gt;"")*(Data!B142:AGQ142&lt;&gt;""))</f>
        <v>0</v>
      </c>
      <c r="G127" s="2" cm="1">
        <f t="array" ref="G127">SUMPRODUCT(--(Data!$B$29:$AGQ$29&lt;&gt;"")*(Data!B142:AGQ142&lt;&gt;""))</f>
        <v>0</v>
      </c>
      <c r="H127" s="2" cm="1">
        <f t="array" ref="H127">SUMPRODUCT(--(Data!$B$30:$AGQ$30&lt;&gt;"")*(Data!B142:AGQ142&lt;&gt;""))</f>
        <v>0</v>
      </c>
      <c r="I127" s="2" cm="1">
        <f t="array" ref="I127">SUMPRODUCT(--(Data!$B$31:$AGQ$31&lt;&gt;"")*(Data!B142:AGQ142&lt;&gt;""))</f>
        <v>0</v>
      </c>
      <c r="J127" s="2" cm="1">
        <f t="array" ref="J127">SUMPRODUCT(--(Data!$B$32:$AGQ$32&lt;&gt;"")*(Data!B142:AGQ142&lt;&gt;""))</f>
        <v>0</v>
      </c>
      <c r="K127" s="2" cm="1">
        <f t="array" ref="K127">SUMPRODUCT(--(Data!$B$33:$AGQ$33&lt;&gt;"")*(Data!B142:AGQ142&lt;&gt;""))</f>
        <v>0</v>
      </c>
      <c r="L127" s="2" cm="1">
        <f t="array" ref="L127">SUMPRODUCT(--(Data!$B$34:$AGQ$34&lt;&gt;"")*(Data!B142:AGQ142&lt;&gt;""))</f>
        <v>0</v>
      </c>
      <c r="M127" s="2" cm="1">
        <f t="array" ref="M127">SUMPRODUCT(--(Data!$B$35:$AGQ$35&lt;&gt;"")*(Data!B142:AGQ142&lt;&gt;""))</f>
        <v>9</v>
      </c>
      <c r="N127" s="2" cm="1">
        <f t="array" ref="N127">SUMPRODUCT(--(Data!$B$36:$AGQ$36&lt;&gt;"")*(Data!B142:AGQ142&lt;&gt;""))</f>
        <v>0</v>
      </c>
      <c r="O127" s="2" cm="1">
        <f t="array" ref="O127">SUMPRODUCT(--(Data!$B$37:$AGQ$37&lt;&gt;"")*(Data!B142:AGQ142&lt;&gt;""))</f>
        <v>0</v>
      </c>
      <c r="P127" s="2" cm="1">
        <f t="array" ref="P127">SUMPRODUCT(--(Data!$B$38:$AGQ$38&lt;&gt;"")*(Data!B142:AGQ142&lt;&gt;""))</f>
        <v>0</v>
      </c>
      <c r="Q127" s="2" cm="1">
        <f t="array" ref="Q127">SUMPRODUCT(--(Data!$B$39:$AGQ$39&lt;&gt;"")*(Data!B142:AGQ142&lt;&gt;""))</f>
        <v>0</v>
      </c>
      <c r="R127" s="2" cm="1">
        <f t="array" ref="R127">SUMPRODUCT(--(Data!$B$40:$AGQ$40&lt;&gt;"")*(Data!B142:AGQ142&lt;&gt;""))</f>
        <v>0</v>
      </c>
      <c r="S127" s="2" cm="1">
        <f t="array" ref="S127">SUMPRODUCT(--(Data!$B$41:$AGQ$41&lt;&gt;"")*(Data!B142:AGQ142&lt;&gt;""))</f>
        <v>9</v>
      </c>
      <c r="T127" s="2" cm="1">
        <f t="array" ref="T127">SUMPRODUCT(--(Data!$B$42:$AGQ$42&lt;&gt;"")*(Data!B142:AGQ142&lt;&gt;""))</f>
        <v>9</v>
      </c>
      <c r="U127" s="2" cm="1">
        <f t="array" ref="U127">SUMPRODUCT(--(Data!$B$43:$AGQ$43&lt;&gt;"")*(Data!B142:AGQ142&lt;&gt;""))</f>
        <v>0</v>
      </c>
      <c r="V127" s="2" cm="1">
        <f t="array" ref="V127">SUMPRODUCT(--(Data!$B$44:$AGQ$44&lt;&gt;"")*(Data!B142:AGQ142&lt;&gt;""))</f>
        <v>0</v>
      </c>
      <c r="W127" s="2" cm="1">
        <f t="array" ref="W127">SUMPRODUCT(--(Data!$B$45:$AGQ$45&lt;&gt;"")*(Data!B142:AGQ142&lt;&gt;""))</f>
        <v>0</v>
      </c>
      <c r="X127" s="2" cm="1">
        <f t="array" ref="X127">SUMPRODUCT(--(Data!$B$46:$AGQ$46&lt;&gt;"")*(Data!B142:AGQ142&lt;&gt;""))</f>
        <v>0</v>
      </c>
      <c r="Y127" s="2" cm="1">
        <f t="array" ref="Y127">SUMPRODUCT(--(Data!$B$47:$AGQ$47&lt;&gt;"")*(Data!B142:AGQ142&lt;&gt;""))</f>
        <v>0</v>
      </c>
      <c r="Z127" s="2" cm="1">
        <f t="array" ref="Z127">SUMPRODUCT(--(Data!$B$48:$AGQ$48&lt;&gt;"")*(Data!B142:AGQ142&lt;&gt;""))</f>
        <v>0</v>
      </c>
      <c r="AA127" s="2" cm="1">
        <f t="array" ref="AA127">SUMPRODUCT(--(Data!$B$49:$AGQ$49&lt;&gt;"")*(Data!B142:AGQ142&lt;&gt;""))</f>
        <v>0</v>
      </c>
      <c r="AB127" s="2" cm="1">
        <f t="array" ref="AB127">SUMPRODUCT(--(Data!$B$50:$AGQ$50&lt;&gt;"")*(Data!B142:AGQ142&lt;&gt;""))</f>
        <v>0</v>
      </c>
      <c r="AC127" s="2" cm="1">
        <f t="array" ref="AC127">SUMPRODUCT(--(Data!$B$51:$AGQ$51&lt;&gt;"")*(Data!B142:AGQ142&lt;&gt;""))</f>
        <v>0</v>
      </c>
      <c r="AD127" s="2" cm="1">
        <f t="array" ref="AD127">SUMPRODUCT(--(Data!$B$52:$AGQ$52&lt;&gt;"")*(Data!B142:AGQ142&lt;&gt;""))</f>
        <v>0</v>
      </c>
      <c r="AE127" s="2" cm="1">
        <f t="array" ref="AE127">SUMPRODUCT(--(Data!$B$53:$AGQ$53&lt;&gt;"")*(Data!B142:AGQ142&lt;&gt;""))</f>
        <v>0</v>
      </c>
      <c r="AF127" s="2" cm="1">
        <f t="array" ref="AF127">SUMPRODUCT(--(Data!$B$54:$AGQ$54&lt;&gt;"")*(Data!B142:AGQ142&lt;&gt;""))</f>
        <v>0</v>
      </c>
      <c r="AG127" s="2" cm="1">
        <f t="array" ref="AG127">SUMPRODUCT(--(Data!$B$55:$AGQ$55&lt;&gt;"")*(Data!B142:AGQ142&lt;&gt;""))</f>
        <v>0</v>
      </c>
      <c r="AH127" s="2" cm="1">
        <f t="array" ref="AH127">SUMPRODUCT(--(Data!$B$56:$AGQ$56&lt;&gt;"")*(Data!B142:AGQ142&lt;&gt;""))</f>
        <v>0</v>
      </c>
      <c r="AI127" s="2" cm="1">
        <f t="array" ref="AI127">SUMPRODUCT(--(Data!$B$57:$AGQ$57&lt;&gt;"")*(Data!B142:AGQ142&lt;&gt;""))</f>
        <v>0</v>
      </c>
      <c r="AJ127" s="2" cm="1">
        <f t="array" ref="AJ127">SUMPRODUCT(--(Data!$B$58:$AGQ$58&lt;&gt;"")*(Data!B142:AGQ142&lt;&gt;""))</f>
        <v>0</v>
      </c>
      <c r="AK127" s="2" cm="1">
        <f t="array" ref="AK127">SUMPRODUCT(--(Data!$B$59:$AGQ$59&lt;&gt;"")*(Data!B142:AGQ142&lt;&gt;""))</f>
        <v>0</v>
      </c>
      <c r="AL127" s="2" cm="1">
        <f t="array" ref="AL127">SUMPRODUCT(--(Data!$B$60:$AGQ$60&lt;&gt;"")*(Data!B142:AGQ142&lt;&gt;""))</f>
        <v>0</v>
      </c>
      <c r="AM127" s="2" cm="1">
        <f t="array" ref="AM127">SUMPRODUCT(--(Data!$B$61:$AGQ$61&lt;&gt;"")*(Data!B142:AGQ142&lt;&gt;""))</f>
        <v>0</v>
      </c>
      <c r="AN127" s="2" cm="1">
        <f t="array" ref="AN127">SUMPRODUCT(--(Data!$B$62:$AGQ$62&lt;&gt;"")*(Data!B142:AGQ142&lt;&gt;""))</f>
        <v>0</v>
      </c>
      <c r="AO127" s="2" cm="1">
        <f t="array" ref="AO127">SUMPRODUCT(--(Data!$B$63:$AGQ$63&lt;&gt;"")*(Data!B142:AGQ142&lt;&gt;""))</f>
        <v>0</v>
      </c>
      <c r="AP127" s="2" cm="1">
        <f t="array" ref="AP127">SUMPRODUCT(--(Data!$B$64:$AGQ$64&lt;&gt;"")*(Data!B142:AGQ142&lt;&gt;""))</f>
        <v>0</v>
      </c>
      <c r="AQ127" s="2" cm="1">
        <f t="array" ref="AQ127">SUMPRODUCT(--(Data!$B$65:$AGQ$65&lt;&gt;"")*(Data!B142:AGQ142&lt;&gt;""))</f>
        <v>0</v>
      </c>
      <c r="AR127" s="2" cm="1">
        <f t="array" ref="AR127">SUMPRODUCT(--(Data!$B$66:$AGQ$66&lt;&gt;"")*(Data!B142:AGQ142&lt;&gt;""))</f>
        <v>0</v>
      </c>
      <c r="AS127" s="2" cm="1">
        <f t="array" ref="AS127">SUMPRODUCT(--(Data!$B$67:$AGQ$67&lt;&gt;"")*(Data!B142:AGQ142&lt;&gt;""))</f>
        <v>0</v>
      </c>
      <c r="AT127" s="2" cm="1">
        <f t="array" ref="AT127">SUMPRODUCT(--(Data!$B$68:$AGQ$68&lt;&gt;"")*(Data!B142:AGQ142&lt;&gt;""))</f>
        <v>0</v>
      </c>
      <c r="AU127" s="2" cm="1">
        <f t="array" ref="AU127">SUMPRODUCT(--(Data!$B$69:$AGQ$69&lt;&gt;"")*(Data!B142:AGQ142&lt;&gt;""))</f>
        <v>0</v>
      </c>
      <c r="AV127" s="2" cm="1">
        <f t="array" ref="AV127">SUMPRODUCT(--(Data!$B$70:$AGQ$70&lt;&gt;"")*(Data!B142:AGQ142&lt;&gt;""))</f>
        <v>0</v>
      </c>
      <c r="AW127" s="2" cm="1">
        <f t="array" ref="AW127">SUMPRODUCT(--(Data!$B$71:$AGQ$71&lt;&gt;"")*(Data!B142:AGQ142&lt;&gt;""))</f>
        <v>9</v>
      </c>
      <c r="AX127" s="2" cm="1">
        <f t="array" ref="AX127">SUMPRODUCT(--(Data!$B$72:$AGQ$72&lt;&gt;"")*(Data!B142:AGQ142&lt;&gt;""))</f>
        <v>0</v>
      </c>
      <c r="AY127" s="2" cm="1">
        <f t="array" ref="AY127">SUMPRODUCT(--(Data!$B$73:$AGQ$73&lt;&gt;"")*(Data!B142:AGQ142&lt;&gt;""))</f>
        <v>0</v>
      </c>
      <c r="AZ127" s="2" cm="1">
        <f t="array" ref="AZ127">SUMPRODUCT(--(Data!$B$74:$AGQ$74&lt;&gt;"")*(Data!B142:AGQ142&lt;&gt;""))</f>
        <v>0</v>
      </c>
      <c r="BA127" s="2" cm="1">
        <f t="array" ref="BA127">SUMPRODUCT(--(Data!$B$75:$AGQ$75&lt;&gt;"")*(Data!B142:AGQ142&lt;&gt;""))</f>
        <v>0</v>
      </c>
      <c r="BB127" s="2" cm="1">
        <f t="array" ref="BB127">SUMPRODUCT(--(Data!$B$76:$AGQ$76&lt;&gt;"")*(Data!B142:AGQ142&lt;&gt;""))</f>
        <v>0</v>
      </c>
      <c r="BC127" s="2" cm="1">
        <f t="array" ref="BC127">SUMPRODUCT(--(Data!$B$77:$AGQ$77&lt;&gt;"")*(Data!B142:AGQ142&lt;&gt;""))</f>
        <v>0</v>
      </c>
      <c r="BD127" s="2" cm="1">
        <f t="array" ref="BD127">SUMPRODUCT(--(Data!$B$78:$AGQ$78&lt;&gt;"")*(Data!B142:AGQ142&lt;&gt;""))</f>
        <v>0</v>
      </c>
      <c r="BE127" s="2" cm="1">
        <f t="array" ref="BE127">SUMPRODUCT(--(Data!$B$79:$AGQ$79&lt;&gt;"")*(Data!B142:AGQ142&lt;&gt;""))</f>
        <v>0</v>
      </c>
      <c r="BF127" s="2" cm="1">
        <f t="array" ref="BF127">SUMPRODUCT(--(Data!$B$80:$AGQ$80&lt;&gt;"")*(Data!B142:AGQ142&lt;&gt;""))</f>
        <v>0</v>
      </c>
      <c r="BG127" s="2" cm="1">
        <f t="array" ref="BG127">SUMPRODUCT(--(Data!$B$81:$AGQ$81&lt;&gt;"")*(Data!B142:AGQ142&lt;&gt;""))</f>
        <v>0</v>
      </c>
      <c r="BH127" s="2" cm="1">
        <f t="array" ref="BH127">SUMPRODUCT(--(Data!$B$82:$AGQ$82&lt;&gt;"")*(Data!B142:AGQ142&lt;&gt;""))</f>
        <v>0</v>
      </c>
      <c r="BI127" s="2" cm="1">
        <f t="array" ref="BI127">SUMPRODUCT(--(Data!$B$83:$AGQ$83&lt;&gt;"")*(Data!B142:AGQ142&lt;&gt;""))</f>
        <v>0</v>
      </c>
      <c r="BJ127" s="2" cm="1">
        <f t="array" ref="BJ127">SUMPRODUCT(--(Data!$B$84:$AGQ$84&lt;&gt;"")*(Data!B142:AGQ142&lt;&gt;""))</f>
        <v>0</v>
      </c>
      <c r="BK127" s="2" cm="1">
        <f t="array" ref="BK127">SUMPRODUCT(--(Data!$B$85:$AGQ$85&lt;&gt;"")*(Data!B142:AGQ142&lt;&gt;""))</f>
        <v>0</v>
      </c>
      <c r="BL127" s="2" cm="1">
        <f t="array" ref="BL127">SUMPRODUCT(--(Data!$B$86:$AGQ$86&lt;&gt;"")*(Data!B142:AGQ142&lt;&gt;""))</f>
        <v>0</v>
      </c>
      <c r="BM127" s="2" cm="1">
        <f t="array" ref="BM127">SUMPRODUCT(--(Data!$B$87:$AGQ$87&lt;&gt;"")*(Data!B142:AGQ142&lt;&gt;""))</f>
        <v>0</v>
      </c>
      <c r="BN127" s="2" cm="1">
        <f t="array" ref="BN127">SUMPRODUCT(--(Data!$B$88:$AGQ$88&lt;&gt;"")*(Data!B142:AGQ142&lt;&gt;""))</f>
        <v>0</v>
      </c>
      <c r="BO127" s="2" cm="1">
        <f t="array" ref="BO127">SUMPRODUCT(--(Data!$B$89:$AGQ$89&lt;&gt;"")*(Data!B142:AGQ142&lt;&gt;""))</f>
        <v>0</v>
      </c>
      <c r="BP127" s="2" cm="1">
        <f t="array" ref="BP127">SUMPRODUCT(--(Data!$B$90:$AGQ$90&lt;&gt;"")*(Data!B142:AGQ142&lt;&gt;""))</f>
        <v>0</v>
      </c>
      <c r="BQ127" s="2" cm="1">
        <f t="array" ref="BQ127">SUMPRODUCT(--(Data!$B$91:$AGQ$91&lt;&gt;"")*(Data!B142:AGQ142&lt;&gt;""))</f>
        <v>0</v>
      </c>
      <c r="BR127" s="2" cm="1">
        <f t="array" ref="BR127">SUMPRODUCT(--(Data!$B$92:$AGQ$92&lt;&gt;"")*(Data!B142:AGQ142&lt;&gt;""))</f>
        <v>0</v>
      </c>
      <c r="BS127" s="2" cm="1">
        <f t="array" ref="BS127">SUMPRODUCT(--(Data!$B$93:$AGQ$93&lt;&gt;"")*(Data!B142:AGQ142&lt;&gt;""))</f>
        <v>0</v>
      </c>
      <c r="BT127" s="2" cm="1">
        <f t="array" ref="BT127">SUMPRODUCT(--(Data!$B$94:$AGQ$94&lt;&gt;"")*(Data!B142:AGQ142&lt;&gt;""))</f>
        <v>0</v>
      </c>
      <c r="BU127" s="2" cm="1">
        <f t="array" ref="BU127">SUMPRODUCT(--(Data!$B$95:$AGQ$95&lt;&gt;"")*(Data!B142:AGQ142&lt;&gt;""))</f>
        <v>0</v>
      </c>
      <c r="BV127" s="2" cm="1">
        <f t="array" ref="BV127">SUMPRODUCT(--(Data!$B$96:$AGQ$96&lt;&gt;"")*(Data!B142:AGQ142&lt;&gt;""))</f>
        <v>0</v>
      </c>
      <c r="BW127" s="2" cm="1">
        <f t="array" ref="BW127">SUMPRODUCT(--(Data!$B$97:$AGQ$97&lt;&gt;"")*(Data!B142:AGQ142&lt;&gt;""))</f>
        <v>0</v>
      </c>
      <c r="BX127" s="2" cm="1">
        <f t="array" ref="BX127">SUMPRODUCT(--(Data!$B$98:$AGQ$98&lt;&gt;"")*(Data!B142:AGQ142&lt;&gt;""))</f>
        <v>0</v>
      </c>
      <c r="BY127" s="2" cm="1">
        <f t="array" ref="BY127">SUMPRODUCT(--(Data!$B$99:$AGQ$99&lt;&gt;"")*(Data!B142:AGQ142&lt;&gt;""))</f>
        <v>0</v>
      </c>
      <c r="BZ127" s="2" cm="1">
        <f t="array" ref="BZ127">SUMPRODUCT(--(Data!$B$100:$AGQ$100&lt;&gt;"")*(Data!B142:AGQ142&lt;&gt;""))</f>
        <v>0</v>
      </c>
      <c r="CA127" s="2" cm="1">
        <f t="array" ref="CA127">SUMPRODUCT(--(Data!$B$101:$AGQ$101&lt;&gt;"")*(Data!B142:AGQ142&lt;&gt;""))</f>
        <v>0</v>
      </c>
      <c r="CB127" s="2" cm="1">
        <f t="array" ref="CB127">SUMPRODUCT(--(Data!$B$102:$AGQ$102&lt;&gt;"")*(Data!B142:AGQ142&lt;&gt;""))</f>
        <v>0</v>
      </c>
      <c r="CC127" s="2" cm="1">
        <f t="array" ref="CC127">SUMPRODUCT(--(Data!$B$103:$AGQ$103&lt;&gt;"")*(Data!B142:AGQ142&lt;&gt;""))</f>
        <v>9</v>
      </c>
      <c r="CD127" s="2" cm="1">
        <f t="array" ref="CD127">SUMPRODUCT(--(Data!$B$104:$AGQ$104&lt;&gt;"")*(Data!B142:AGQ142&lt;&gt;""))</f>
        <v>0</v>
      </c>
      <c r="CE127" s="2" cm="1">
        <f t="array" ref="CE127">SUMPRODUCT(--(Data!$B$105:$AGQ$105&lt;&gt;"")*(Data!B142:AGQ142&lt;&gt;""))</f>
        <v>0</v>
      </c>
      <c r="CF127" s="2" cm="1">
        <f t="array" ref="CF127">SUMPRODUCT(--(Data!$B$106:$AGQ$106&lt;&gt;"")*(Data!B142:AGQ142&lt;&gt;""))</f>
        <v>0</v>
      </c>
      <c r="CG127" s="2" cm="1">
        <f t="array" ref="CG127">SUMPRODUCT(--(Data!$B$107:$AGQ$107&lt;&gt;"")*(Data!B142:AGQ142&lt;&gt;""))</f>
        <v>0</v>
      </c>
      <c r="CH127" s="2" cm="1">
        <f t="array" ref="CH127">SUMPRODUCT(--(Data!$B$108:$AGQ$108&lt;&gt;"")*(Data!B142:AGQ142&lt;&gt;""))</f>
        <v>0</v>
      </c>
      <c r="CI127" s="2" cm="1">
        <f t="array" ref="CI127">SUMPRODUCT(--(Data!$B$109:$AGQ$109&lt;&gt;"")*(Data!B142:AGQ142&lt;&gt;""))</f>
        <v>0</v>
      </c>
      <c r="CJ127" s="2" cm="1">
        <f t="array" ref="CJ127">SUMPRODUCT(--(Data!$B$110:$AGQ$110&lt;&gt;"")*(Data!B142:AGQ142&lt;&gt;""))</f>
        <v>0</v>
      </c>
      <c r="CK127" s="2" cm="1">
        <f t="array" ref="CK127">SUMPRODUCT(--(Data!$B$111:$AGQ$111&lt;&gt;"")*(Data!B142:AGQ142&lt;&gt;""))</f>
        <v>0</v>
      </c>
      <c r="CL127" s="2" cm="1">
        <f t="array" ref="CL127">SUMPRODUCT(--(Data!$B$112:$AGQ$112&lt;&gt;"")*(Data!B142:AGQ142&lt;&gt;""))</f>
        <v>0</v>
      </c>
      <c r="CM127" s="2" cm="1">
        <f t="array" ref="CM127">SUMPRODUCT(--(Data!$B$113:$AGQ$113&lt;&gt;"")*(Data!B142:AGQ142&lt;&gt;""))</f>
        <v>0</v>
      </c>
      <c r="CN127" s="2" cm="1">
        <f t="array" ref="CN127">SUMPRODUCT(--(Data!$B$114:$AGQ$114&lt;&gt;"")*(Data!B142:AGQ142&lt;&gt;""))</f>
        <v>0</v>
      </c>
      <c r="CO127" s="2" cm="1">
        <f t="array" ref="CO127">SUMPRODUCT(--(Data!$B$115:$AGQ$115&lt;&gt;"")*(Data!B142:AGQ142&lt;&gt;""))</f>
        <v>0</v>
      </c>
      <c r="CP127" s="2" cm="1">
        <f t="array" ref="CP127">SUMPRODUCT(--(Data!$B$116:$AGQ$116&lt;&gt;"")*(Data!B142:AGQ142&lt;&gt;""))</f>
        <v>0</v>
      </c>
      <c r="CQ127" s="2" cm="1">
        <f t="array" ref="CQ127">SUMPRODUCT(--(Data!$B$117:$AGQ$117&lt;&gt;"")*(Data!B142:AGQ142&lt;&gt;""))</f>
        <v>0</v>
      </c>
      <c r="CR127" s="2" cm="1">
        <f t="array" ref="CR127">SUMPRODUCT(--(Data!$B$118:$AGQ$118&lt;&gt;"")*(Data!B142:AGQ142&lt;&gt;""))</f>
        <v>0</v>
      </c>
      <c r="CS127" s="2" cm="1">
        <f t="array" ref="CS127">SUMPRODUCT(--(Data!$B$119:$AGQ$119&lt;&gt;"")*(Data!B142:AGQ142&lt;&gt;""))</f>
        <v>0</v>
      </c>
      <c r="CT127" s="2" cm="1">
        <f t="array" ref="CT127">SUMPRODUCT(--(Data!$B$120:$AGQ$120&lt;&gt;"")*(Data!B142:AGQ142&lt;&gt;""))</f>
        <v>0</v>
      </c>
      <c r="CU127" s="2" cm="1">
        <f t="array" ref="CU127">SUMPRODUCT(--(Data!$B$121:$AGQ$121&lt;&gt;"")*(Data!B142:AGQ142&lt;&gt;""))</f>
        <v>0</v>
      </c>
      <c r="CV127" s="2" cm="1">
        <f t="array" ref="CV127">SUMPRODUCT(--(Data!$B$122:$AGQ$122&lt;&gt;"")*(Data!B142:AGQ142&lt;&gt;""))</f>
        <v>0</v>
      </c>
      <c r="CW127" s="2" cm="1">
        <f t="array" ref="CW127">SUMPRODUCT(--(Data!$B$123:$AGQ$123&lt;&gt;"")*(Data!B142:AGQ142&lt;&gt;""))</f>
        <v>0</v>
      </c>
      <c r="CX127" s="2" cm="1">
        <f t="array" ref="CX127">SUMPRODUCT(--(Data!$B$124:$AGQ$124&lt;&gt;"")*(Data!B142:AGQ142&lt;&gt;""))</f>
        <v>0</v>
      </c>
      <c r="CY127" s="2" cm="1">
        <f t="array" ref="CY127">SUMPRODUCT(--(Data!$B$125:$AGQ$125&lt;&gt;"")*(Data!B142:AGQ142&lt;&gt;""))</f>
        <v>0</v>
      </c>
      <c r="CZ127" s="2" cm="1">
        <f t="array" ref="CZ127">SUMPRODUCT(--(Data!$B$126:$AGQ$126&lt;&gt;"")*(Data!B142:AGQ142&lt;&gt;""))</f>
        <v>0</v>
      </c>
      <c r="DA127" s="2" cm="1">
        <f t="array" ref="DA127">SUMPRODUCT(--(Data!$B$127:$AGQ$127&lt;&gt;"")*(Data!B142:AGQ142&lt;&gt;""))</f>
        <v>0</v>
      </c>
      <c r="DB127" s="2" cm="1">
        <f t="array" ref="DB127">SUMPRODUCT(--(Data!$B$128:$AGQ$128&lt;&gt;"")*(Data!B142:AGQ142&lt;&gt;""))</f>
        <v>0</v>
      </c>
      <c r="DC127" s="2" cm="1">
        <f t="array" ref="DC127">SUMPRODUCT(--(Data!$B$129:$AGQ$129&lt;&gt;"")*(Data!B142:AGQ142&lt;&gt;""))</f>
        <v>0</v>
      </c>
      <c r="DD127" s="2" cm="1">
        <f t="array" ref="DD127">SUMPRODUCT(--(Data!$B$130:$AGQ$130&lt;&gt;"")*(Data!B142:AGQ142&lt;&gt;""))</f>
        <v>0</v>
      </c>
      <c r="DE127" s="2" cm="1">
        <f t="array" ref="DE127">SUMPRODUCT(--(Data!$B$131:$AGQ$131&lt;&gt;"")*(Data!B142:AGQ142&lt;&gt;""))</f>
        <v>0</v>
      </c>
      <c r="DF127" s="2" cm="1">
        <f t="array" ref="DF127">SUMPRODUCT(--(Data!$B$132:$AGQ$132&lt;&gt;"")*(Data!B142:AGQ142&lt;&gt;""))</f>
        <v>0</v>
      </c>
      <c r="DG127" s="2" cm="1">
        <f t="array" ref="DG127">SUMPRODUCT(--(Data!$B$133:$AGQ$133&lt;&gt;"")*(Data!B142:AGQ142&lt;&gt;""))</f>
        <v>0</v>
      </c>
      <c r="DH127" s="2" cm="1">
        <f t="array" ref="DH127">SUMPRODUCT(--(Data!$B$134:$AGQ$134&lt;&gt;"")*(Data!B142:AGQ142&lt;&gt;""))</f>
        <v>0</v>
      </c>
      <c r="DI127" s="2" cm="1">
        <f t="array" ref="DI127">SUMPRODUCT(--(Data!$B$135:$AGQ$135&lt;&gt;"")*(Data!B142:AGQ142&lt;&gt;""))</f>
        <v>0</v>
      </c>
      <c r="DJ127" s="2" cm="1">
        <f t="array" ref="DJ127">SUMPRODUCT(--(Data!$B$136:$AGQ$136&lt;&gt;"")*(Data!B142:AGQ142&lt;&gt;""))</f>
        <v>0</v>
      </c>
      <c r="DK127" s="2" cm="1">
        <f t="array" ref="DK127">SUMPRODUCT(--(Data!$B$137:$AGQ$137&lt;&gt;"")*(Data!B142:AGQ142&lt;&gt;""))</f>
        <v>9</v>
      </c>
      <c r="DL127" s="2" cm="1">
        <f t="array" ref="DL127">SUMPRODUCT(--(Data!$B$138:$AGQ$138&lt;&gt;"")*(Data!B142:AGQ142&lt;&gt;""))</f>
        <v>0</v>
      </c>
      <c r="DM127" s="2" cm="1">
        <f t="array" ref="DM127">SUMPRODUCT(--(Data!$B$139:$AGQ$139&lt;&gt;"")*(Data!B142:AGQ142&lt;&gt;""))</f>
        <v>9</v>
      </c>
      <c r="DN127" s="2" cm="1">
        <f t="array" ref="DN127">SUMPRODUCT(--(Data!$B$140:$AGQ$140&lt;&gt;"")*(Data!B142:AGQ142&lt;&gt;""))</f>
        <v>9</v>
      </c>
      <c r="DO127" s="2" cm="1">
        <f t="array" ref="DO127">SUMPRODUCT(--(Data!$B$141:$AGQ$141&lt;&gt;"")*(Data!B142:AGQ142&lt;&gt;""))</f>
        <v>9</v>
      </c>
      <c r="DP127" s="208"/>
      <c r="DQ127" s="2" cm="1">
        <f t="array" ref="DQ127">SUMPRODUCT(--(Data!$B$143:$AGQ$143&lt;&gt;"")*(Data!B142:AGQ142&lt;&gt;""))</f>
        <v>0</v>
      </c>
      <c r="DR127" s="2" cm="1">
        <f t="array" ref="DR127">SUMPRODUCT(--(Data!$B$144:$AGQ$144&lt;&gt;"")*(Data!B142:AGQ142&lt;&gt;""))</f>
        <v>0</v>
      </c>
      <c r="DS127" s="2" cm="1">
        <f t="array" ref="DS127">SUMPRODUCT(--(Data!$B$145:$AGQ$145&lt;&gt;"")*(Data!B142:AGQ142&lt;&gt;""))</f>
        <v>0</v>
      </c>
      <c r="DT127" s="2" cm="1">
        <f t="array" ref="DT127">SUMPRODUCT(--(Data!$B$146:$AGQ$146&lt;&gt;"")*(Data!B142:AGQ142&lt;&gt;""))</f>
        <v>0</v>
      </c>
      <c r="DU127" s="2" cm="1">
        <f t="array" ref="DU127">SUMPRODUCT(--(Data!$B$147:$AGQ$147&lt;&gt;"")*(Data!B142:AGQ142&lt;&gt;""))</f>
        <v>0</v>
      </c>
      <c r="DV127" s="2" cm="1">
        <f t="array" ref="DV127">SUMPRODUCT(--(Data!$B$148:$AGQ$148&lt;&gt;"")*(Data!B142:AGQ142&lt;&gt;""))</f>
        <v>0</v>
      </c>
      <c r="DW127" s="2" cm="1">
        <f t="array" ref="DW127">SUMPRODUCT(--(Data!$B$149:$AGQ$149&lt;&gt;"")*(Data!B142:AGQ142&lt;&gt;""))</f>
        <v>0</v>
      </c>
      <c r="DX127" s="2" cm="1">
        <f t="array" ref="DX127">SUMPRODUCT(--(Data!$B$150:$AGQ$150&lt;&gt;"")*(Data!B142:AGQ142&lt;&gt;""))</f>
        <v>0</v>
      </c>
      <c r="DY127" s="2" cm="1">
        <f t="array" ref="DY127">SUMPRODUCT(--(Data!$B$151:$AGQ$151&lt;&gt;"")*(Data!B142:AGQ142&lt;&gt;""))</f>
        <v>0</v>
      </c>
      <c r="DZ127" s="2" cm="1">
        <f t="array" ref="DZ127">SUMPRODUCT(--(Data!$B$152:$AGQ$152&lt;&gt;"")*(Data!B142:AGQ142&lt;&gt;""))</f>
        <v>0</v>
      </c>
      <c r="EA127" s="2" cm="1">
        <f t="array" ref="EA127">SUMPRODUCT(--(Data!$B$153:$AGQ$153&lt;&gt;"")*(Data!B142:AGQ142&lt;&gt;""))</f>
        <v>0</v>
      </c>
      <c r="EB127" s="2" cm="1">
        <f t="array" ref="EB127">SUMPRODUCT(--(Data!$B$154:$AGQ$154&lt;&gt;"")*(Data!B142:AGQ142&lt;&gt;""))</f>
        <v>0</v>
      </c>
      <c r="EC127" s="2" cm="1">
        <f t="array" ref="EC127">SUMPRODUCT(--(Data!$B$155:$AGQ$155&lt;&gt;"")*(Data!B142:AGQ142&lt;&gt;""))</f>
        <v>0</v>
      </c>
      <c r="ED127" s="2" cm="1">
        <f t="array" ref="ED127">SUMPRODUCT(--(Data!$B$156:$AGQ$156&lt;&gt;"")*(Data!B142:AGQ142&lt;&gt;""))</f>
        <v>0</v>
      </c>
      <c r="EE127" s="2" cm="1">
        <f t="array" ref="EE127">SUMPRODUCT(--(Data!$B$157:$AGQ$157&lt;&gt;"")*(Data!B142:AGQ142&lt;&gt;""))</f>
        <v>0</v>
      </c>
      <c r="EF127" s="2" cm="1">
        <f t="array" ref="EF127">SUMPRODUCT(--(Data!$B$158:$AGQ$158&lt;&gt;"")*(Data!B142:AGQ142&lt;&gt;""))</f>
        <v>0</v>
      </c>
      <c r="EG127" s="2" cm="1">
        <f t="array" ref="EG127">SUMPRODUCT(--(Data!$B$159:$AGQ$159&lt;&gt;"")*(Data!B142:AGQ142&lt;&gt;""))</f>
        <v>0</v>
      </c>
      <c r="EH127" s="2" cm="1">
        <f t="array" ref="EH127">SUMPRODUCT(--(Data!$B$160:$AGQ$160&lt;&gt;"")*(Data!B142:AGQ142&lt;&gt;""))</f>
        <v>0</v>
      </c>
      <c r="EI127" s="2" cm="1">
        <f t="array" ref="EI127">SUMPRODUCT(--(Data!$B$161:$AGQ$161&lt;&gt;"")*(Data!B142:AGQ142&lt;&gt;""))</f>
        <v>0</v>
      </c>
      <c r="EJ127" s="2" cm="1">
        <f t="array" ref="EJ127">SUMPRODUCT(--(Data!$B$162:$AGQ$162&lt;&gt;"")*(Data!B142:AGQ142&lt;&gt;""))</f>
        <v>0</v>
      </c>
      <c r="EK127" s="2" cm="1">
        <f t="array" ref="EK127">SUMPRODUCT(--(Data!$B$163:$AGQ$163&lt;&gt;"")*(Data!B142:AGQ142&lt;&gt;""))</f>
        <v>0</v>
      </c>
      <c r="EL127" s="2" cm="1">
        <f t="array" ref="EL127">SUMPRODUCT(--(Data!$B$164:$AGQ$164&lt;&gt;"")*(Data!B142:AGQ142&lt;&gt;""))</f>
        <v>0</v>
      </c>
      <c r="EM127" s="2" cm="1">
        <f t="array" ref="EM127">SUMPRODUCT(--(Data!$B$165:$AGQ$165&lt;&gt;"")*(Data!B142:AGQ142&lt;&gt;""))</f>
        <v>0</v>
      </c>
      <c r="EN127" s="2" cm="1">
        <f t="array" ref="EN127">SUMPRODUCT(--(Data!$B$166:$AGQ$166&lt;&gt;"")*(Data!B142:AGQ142&lt;&gt;""))</f>
        <v>0</v>
      </c>
      <c r="EU127" s="2" t="str">
        <f t="shared" si="6"/>
        <v>LVI-SAM</v>
      </c>
      <c r="EV127" s="2">
        <f t="shared" si="7"/>
        <v>17</v>
      </c>
    </row>
    <row r="128" spans="1:152" x14ac:dyDescent="0.25">
      <c r="A128" s="1" t="str">
        <f>Data!A143</f>
        <v>MaskFusion</v>
      </c>
      <c r="B128" s="12" t="s">
        <v>802</v>
      </c>
      <c r="C128" s="2" cm="1">
        <f t="array" ref="C128">SUMPRODUCT(--(Data!$B$25:$AGQ$25&lt;&gt;"")*(Data!B143:AGQ143&lt;&gt;""))</f>
        <v>0</v>
      </c>
      <c r="D128" s="2" cm="1">
        <f t="array" ref="D128">SUMPRODUCT(--(Data!$B$26:$AGQ$26&lt;&gt;"")*(Data!B143:AGQ143&lt;&gt;""))</f>
        <v>0</v>
      </c>
      <c r="E128" s="2" cm="1">
        <f t="array" ref="E128">SUMPRODUCT(--(Data!$B$27:$AGQ$27&lt;&gt;"")*(Data!B143:AGQ143&lt;&gt;""))</f>
        <v>0</v>
      </c>
      <c r="F128" s="2" cm="1">
        <f t="array" ref="F128">SUMPRODUCT(--(Data!$B$28:$AGQ$28&lt;&gt;"")*(Data!B143:AGQ143&lt;&gt;""))</f>
        <v>0</v>
      </c>
      <c r="G128" s="2" cm="1">
        <f t="array" ref="G128">SUMPRODUCT(--(Data!$B$29:$AGQ$29&lt;&gt;"")*(Data!B143:AGQ143&lt;&gt;""))</f>
        <v>0</v>
      </c>
      <c r="H128" s="2" cm="1">
        <f t="array" ref="H128">SUMPRODUCT(--(Data!$B$30:$AGQ$30&lt;&gt;"")*(Data!B143:AGQ143&lt;&gt;""))</f>
        <v>0</v>
      </c>
      <c r="I128" s="2" cm="1">
        <f t="array" ref="I128">SUMPRODUCT(--(Data!$B$31:$AGQ$31&lt;&gt;"")*(Data!B143:AGQ143&lt;&gt;""))</f>
        <v>0</v>
      </c>
      <c r="J128" s="2" cm="1">
        <f t="array" ref="J128">SUMPRODUCT(--(Data!$B$32:$AGQ$32&lt;&gt;"")*(Data!B143:AGQ143&lt;&gt;""))</f>
        <v>0</v>
      </c>
      <c r="K128" s="2" cm="1">
        <f t="array" ref="K128">SUMPRODUCT(--(Data!$B$33:$AGQ$33&lt;&gt;"")*(Data!B143:AGQ143&lt;&gt;""))</f>
        <v>0</v>
      </c>
      <c r="L128" s="2" cm="1">
        <f t="array" ref="L128">SUMPRODUCT(--(Data!$B$34:$AGQ$34&lt;&gt;"")*(Data!B143:AGQ143&lt;&gt;""))</f>
        <v>0</v>
      </c>
      <c r="M128" s="2" cm="1">
        <f t="array" ref="M128">SUMPRODUCT(--(Data!$B$35:$AGQ$35&lt;&gt;"")*(Data!B143:AGQ143&lt;&gt;""))</f>
        <v>0</v>
      </c>
      <c r="N128" s="2" cm="1">
        <f t="array" ref="N128">SUMPRODUCT(--(Data!$B$36:$AGQ$36&lt;&gt;"")*(Data!B143:AGQ143&lt;&gt;""))</f>
        <v>0</v>
      </c>
      <c r="O128" s="2" cm="1">
        <f t="array" ref="O128">SUMPRODUCT(--(Data!$B$37:$AGQ$37&lt;&gt;"")*(Data!B143:AGQ143&lt;&gt;""))</f>
        <v>0</v>
      </c>
      <c r="P128" s="2" cm="1">
        <f t="array" ref="P128">SUMPRODUCT(--(Data!$B$38:$AGQ$38&lt;&gt;"")*(Data!B143:AGQ143&lt;&gt;""))</f>
        <v>0</v>
      </c>
      <c r="Q128" s="2" cm="1">
        <f t="array" ref="Q128">SUMPRODUCT(--(Data!$B$39:$AGQ$39&lt;&gt;"")*(Data!B143:AGQ143&lt;&gt;""))</f>
        <v>6</v>
      </c>
      <c r="R128" s="2" cm="1">
        <f t="array" ref="R128">SUMPRODUCT(--(Data!$B$40:$AGQ$40&lt;&gt;"")*(Data!B143:AGQ143&lt;&gt;""))</f>
        <v>0</v>
      </c>
      <c r="S128" s="2" cm="1">
        <f t="array" ref="S128">SUMPRODUCT(--(Data!$B$41:$AGQ$41&lt;&gt;"")*(Data!B143:AGQ143&lt;&gt;""))</f>
        <v>0</v>
      </c>
      <c r="T128" s="2" cm="1">
        <f t="array" ref="T128">SUMPRODUCT(--(Data!$B$42:$AGQ$42&lt;&gt;"")*(Data!B143:AGQ143&lt;&gt;""))</f>
        <v>0</v>
      </c>
      <c r="U128" s="2" cm="1">
        <f t="array" ref="U128">SUMPRODUCT(--(Data!$B$43:$AGQ$43&lt;&gt;"")*(Data!B143:AGQ143&lt;&gt;""))</f>
        <v>0</v>
      </c>
      <c r="V128" s="2" cm="1">
        <f t="array" ref="V128">SUMPRODUCT(--(Data!$B$44:$AGQ$44&lt;&gt;"")*(Data!B143:AGQ143&lt;&gt;""))</f>
        <v>0</v>
      </c>
      <c r="W128" s="2" cm="1">
        <f t="array" ref="W128">SUMPRODUCT(--(Data!$B$45:$AGQ$45&lt;&gt;"")*(Data!B143:AGQ143&lt;&gt;""))</f>
        <v>0</v>
      </c>
      <c r="X128" s="2" cm="1">
        <f t="array" ref="X128">SUMPRODUCT(--(Data!$B$46:$AGQ$46&lt;&gt;"")*(Data!B143:AGQ143&lt;&gt;""))</f>
        <v>0</v>
      </c>
      <c r="Y128" s="2" cm="1">
        <f t="array" ref="Y128">SUMPRODUCT(--(Data!$B$47:$AGQ$47&lt;&gt;"")*(Data!B143:AGQ143&lt;&gt;""))</f>
        <v>0</v>
      </c>
      <c r="Z128" s="2" cm="1">
        <f t="array" ref="Z128">SUMPRODUCT(--(Data!$B$48:$AGQ$48&lt;&gt;"")*(Data!B143:AGQ143&lt;&gt;""))</f>
        <v>0</v>
      </c>
      <c r="AA128" s="2" cm="1">
        <f t="array" ref="AA128">SUMPRODUCT(--(Data!$B$49:$AGQ$49&lt;&gt;"")*(Data!B143:AGQ143&lt;&gt;""))</f>
        <v>0</v>
      </c>
      <c r="AB128" s="2" cm="1">
        <f t="array" ref="AB128">SUMPRODUCT(--(Data!$B$50:$AGQ$50&lt;&gt;"")*(Data!B143:AGQ143&lt;&gt;""))</f>
        <v>0</v>
      </c>
      <c r="AC128" s="2" cm="1">
        <f t="array" ref="AC128">SUMPRODUCT(--(Data!$B$51:$AGQ$51&lt;&gt;"")*(Data!B143:AGQ143&lt;&gt;""))</f>
        <v>0</v>
      </c>
      <c r="AD128" s="2" cm="1">
        <f t="array" ref="AD128">SUMPRODUCT(--(Data!$B$52:$AGQ$52&lt;&gt;"")*(Data!B143:AGQ143&lt;&gt;""))</f>
        <v>0</v>
      </c>
      <c r="AE128" s="2" cm="1">
        <f t="array" ref="AE128">SUMPRODUCT(--(Data!$B$53:$AGQ$53&lt;&gt;"")*(Data!B143:AGQ143&lt;&gt;""))</f>
        <v>0</v>
      </c>
      <c r="AF128" s="2" cm="1">
        <f t="array" ref="AF128">SUMPRODUCT(--(Data!$B$54:$AGQ$54&lt;&gt;"")*(Data!B143:AGQ143&lt;&gt;""))</f>
        <v>0</v>
      </c>
      <c r="AG128" s="2" cm="1">
        <f t="array" ref="AG128">SUMPRODUCT(--(Data!$B$55:$AGQ$55&lt;&gt;"")*(Data!B143:AGQ143&lt;&gt;""))</f>
        <v>0</v>
      </c>
      <c r="AH128" s="2" cm="1">
        <f t="array" ref="AH128">SUMPRODUCT(--(Data!$B$56:$AGQ$56&lt;&gt;"")*(Data!B143:AGQ143&lt;&gt;""))</f>
        <v>0</v>
      </c>
      <c r="AI128" s="2" cm="1">
        <f t="array" ref="AI128">SUMPRODUCT(--(Data!$B$57:$AGQ$57&lt;&gt;"")*(Data!B143:AGQ143&lt;&gt;""))</f>
        <v>0</v>
      </c>
      <c r="AJ128" s="2" cm="1">
        <f t="array" ref="AJ128">SUMPRODUCT(--(Data!$B$58:$AGQ$58&lt;&gt;"")*(Data!B143:AGQ143&lt;&gt;""))</f>
        <v>0</v>
      </c>
      <c r="AK128" s="2" cm="1">
        <f t="array" ref="AK128">SUMPRODUCT(--(Data!$B$59:$AGQ$59&lt;&gt;"")*(Data!B143:AGQ143&lt;&gt;""))</f>
        <v>0</v>
      </c>
      <c r="AL128" s="2" cm="1">
        <f t="array" ref="AL128">SUMPRODUCT(--(Data!$B$60:$AGQ$60&lt;&gt;"")*(Data!B143:AGQ143&lt;&gt;""))</f>
        <v>0</v>
      </c>
      <c r="AM128" s="2" cm="1">
        <f t="array" ref="AM128">SUMPRODUCT(--(Data!$B$61:$AGQ$61&lt;&gt;"")*(Data!B143:AGQ143&lt;&gt;""))</f>
        <v>0</v>
      </c>
      <c r="AN128" s="2" cm="1">
        <f t="array" ref="AN128">SUMPRODUCT(--(Data!$B$62:$AGQ$62&lt;&gt;"")*(Data!B143:AGQ143&lt;&gt;""))</f>
        <v>0</v>
      </c>
      <c r="AO128" s="2" cm="1">
        <f t="array" ref="AO128">SUMPRODUCT(--(Data!$B$63:$AGQ$63&lt;&gt;"")*(Data!B143:AGQ143&lt;&gt;""))</f>
        <v>0</v>
      </c>
      <c r="AP128" s="2" cm="1">
        <f t="array" ref="AP128">SUMPRODUCT(--(Data!$B$64:$AGQ$64&lt;&gt;"")*(Data!B143:AGQ143&lt;&gt;""))</f>
        <v>0</v>
      </c>
      <c r="AQ128" s="2" cm="1">
        <f t="array" ref="AQ128">SUMPRODUCT(--(Data!$B$65:$AGQ$65&lt;&gt;"")*(Data!B143:AGQ143&lt;&gt;""))</f>
        <v>0</v>
      </c>
      <c r="AR128" s="2" cm="1">
        <f t="array" ref="AR128">SUMPRODUCT(--(Data!$B$66:$AGQ$66&lt;&gt;"")*(Data!B143:AGQ143&lt;&gt;""))</f>
        <v>0</v>
      </c>
      <c r="AS128" s="2" cm="1">
        <f t="array" ref="AS128">SUMPRODUCT(--(Data!$B$67:$AGQ$67&lt;&gt;"")*(Data!B143:AGQ143&lt;&gt;""))</f>
        <v>0</v>
      </c>
      <c r="AT128" s="2" cm="1">
        <f t="array" ref="AT128">SUMPRODUCT(--(Data!$B$68:$AGQ$68&lt;&gt;"")*(Data!B143:AGQ143&lt;&gt;""))</f>
        <v>0</v>
      </c>
      <c r="AU128" s="2" cm="1">
        <f t="array" ref="AU128">SUMPRODUCT(--(Data!$B$69:$AGQ$69&lt;&gt;"")*(Data!B143:AGQ143&lt;&gt;""))</f>
        <v>0</v>
      </c>
      <c r="AV128" s="2" cm="1">
        <f t="array" ref="AV128">SUMPRODUCT(--(Data!$B$70:$AGQ$70&lt;&gt;"")*(Data!B143:AGQ143&lt;&gt;""))</f>
        <v>0</v>
      </c>
      <c r="AW128" s="2" cm="1">
        <f t="array" ref="AW128">SUMPRODUCT(--(Data!$B$71:$AGQ$71&lt;&gt;"")*(Data!B143:AGQ143&lt;&gt;""))</f>
        <v>0</v>
      </c>
      <c r="AX128" s="2" cm="1">
        <f t="array" ref="AX128">SUMPRODUCT(--(Data!$B$72:$AGQ$72&lt;&gt;"")*(Data!B143:AGQ143&lt;&gt;""))</f>
        <v>0</v>
      </c>
      <c r="AY128" s="2" cm="1">
        <f t="array" ref="AY128">SUMPRODUCT(--(Data!$B$73:$AGQ$73&lt;&gt;"")*(Data!B143:AGQ143&lt;&gt;""))</f>
        <v>0</v>
      </c>
      <c r="AZ128" s="2" cm="1">
        <f t="array" ref="AZ128">SUMPRODUCT(--(Data!$B$74:$AGQ$74&lt;&gt;"")*(Data!B143:AGQ143&lt;&gt;""))</f>
        <v>0</v>
      </c>
      <c r="BA128" s="2" cm="1">
        <f t="array" ref="BA128">SUMPRODUCT(--(Data!$B$75:$AGQ$75&lt;&gt;"")*(Data!B143:AGQ143&lt;&gt;""))</f>
        <v>0</v>
      </c>
      <c r="BB128" s="2" cm="1">
        <f t="array" ref="BB128">SUMPRODUCT(--(Data!$B$76:$AGQ$76&lt;&gt;"")*(Data!B143:AGQ143&lt;&gt;""))</f>
        <v>0</v>
      </c>
      <c r="BC128" s="2" cm="1">
        <f t="array" ref="BC128">SUMPRODUCT(--(Data!$B$77:$AGQ$77&lt;&gt;"")*(Data!B143:AGQ143&lt;&gt;""))</f>
        <v>0</v>
      </c>
      <c r="BD128" s="2" cm="1">
        <f t="array" ref="BD128">SUMPRODUCT(--(Data!$B$78:$AGQ$78&lt;&gt;"")*(Data!B143:AGQ143&lt;&gt;""))</f>
        <v>0</v>
      </c>
      <c r="BE128" s="2" cm="1">
        <f t="array" ref="BE128">SUMPRODUCT(--(Data!$B$79:$AGQ$79&lt;&gt;"")*(Data!B143:AGQ143&lt;&gt;""))</f>
        <v>0</v>
      </c>
      <c r="BF128" s="2" cm="1">
        <f t="array" ref="BF128">SUMPRODUCT(--(Data!$B$80:$AGQ$80&lt;&gt;"")*(Data!B143:AGQ143&lt;&gt;""))</f>
        <v>0</v>
      </c>
      <c r="BG128" s="2" cm="1">
        <f t="array" ref="BG128">SUMPRODUCT(--(Data!$B$81:$AGQ$81&lt;&gt;"")*(Data!B143:AGQ143&lt;&gt;""))</f>
        <v>0</v>
      </c>
      <c r="BH128" s="2" cm="1">
        <f t="array" ref="BH128">SUMPRODUCT(--(Data!$B$82:$AGQ$82&lt;&gt;"")*(Data!B143:AGQ143&lt;&gt;""))</f>
        <v>0</v>
      </c>
      <c r="BI128" s="2" cm="1">
        <f t="array" ref="BI128">SUMPRODUCT(--(Data!$B$83:$AGQ$83&lt;&gt;"")*(Data!B143:AGQ143&lt;&gt;""))</f>
        <v>0</v>
      </c>
      <c r="BJ128" s="2" cm="1">
        <f t="array" ref="BJ128">SUMPRODUCT(--(Data!$B$84:$AGQ$84&lt;&gt;"")*(Data!B143:AGQ143&lt;&gt;""))</f>
        <v>0</v>
      </c>
      <c r="BK128" s="2" cm="1">
        <f t="array" ref="BK128">SUMPRODUCT(--(Data!$B$85:$AGQ$85&lt;&gt;"")*(Data!B143:AGQ143&lt;&gt;""))</f>
        <v>0</v>
      </c>
      <c r="BL128" s="2" cm="1">
        <f t="array" ref="BL128">SUMPRODUCT(--(Data!$B$86:$AGQ$86&lt;&gt;"")*(Data!B143:AGQ143&lt;&gt;""))</f>
        <v>0</v>
      </c>
      <c r="BM128" s="2" cm="1">
        <f t="array" ref="BM128">SUMPRODUCT(--(Data!$B$87:$AGQ$87&lt;&gt;"")*(Data!B143:AGQ143&lt;&gt;""))</f>
        <v>0</v>
      </c>
      <c r="BN128" s="2" cm="1">
        <f t="array" ref="BN128">SUMPRODUCT(--(Data!$B$88:$AGQ$88&lt;&gt;"")*(Data!B143:AGQ143&lt;&gt;""))</f>
        <v>0</v>
      </c>
      <c r="BO128" s="2" cm="1">
        <f t="array" ref="BO128">SUMPRODUCT(--(Data!$B$89:$AGQ$89&lt;&gt;"")*(Data!B143:AGQ143&lt;&gt;""))</f>
        <v>0</v>
      </c>
      <c r="BP128" s="2" cm="1">
        <f t="array" ref="BP128">SUMPRODUCT(--(Data!$B$90:$AGQ$90&lt;&gt;"")*(Data!B143:AGQ143&lt;&gt;""))</f>
        <v>0</v>
      </c>
      <c r="BQ128" s="2" cm="1">
        <f t="array" ref="BQ128">SUMPRODUCT(--(Data!$B$91:$AGQ$91&lt;&gt;"")*(Data!B143:AGQ143&lt;&gt;""))</f>
        <v>0</v>
      </c>
      <c r="BR128" s="2" cm="1">
        <f t="array" ref="BR128">SUMPRODUCT(--(Data!$B$92:$AGQ$92&lt;&gt;"")*(Data!B143:AGQ143&lt;&gt;""))</f>
        <v>0</v>
      </c>
      <c r="BS128" s="2" cm="1">
        <f t="array" ref="BS128">SUMPRODUCT(--(Data!$B$93:$AGQ$93&lt;&gt;"")*(Data!B143:AGQ143&lt;&gt;""))</f>
        <v>0</v>
      </c>
      <c r="BT128" s="2" cm="1">
        <f t="array" ref="BT128">SUMPRODUCT(--(Data!$B$94:$AGQ$94&lt;&gt;"")*(Data!B143:AGQ143&lt;&gt;""))</f>
        <v>0</v>
      </c>
      <c r="BU128" s="2" cm="1">
        <f t="array" ref="BU128">SUMPRODUCT(--(Data!$B$95:$AGQ$95&lt;&gt;"")*(Data!B143:AGQ143&lt;&gt;""))</f>
        <v>0</v>
      </c>
      <c r="BV128" s="2" cm="1">
        <f t="array" ref="BV128">SUMPRODUCT(--(Data!$B$96:$AGQ$96&lt;&gt;"")*(Data!B143:AGQ143&lt;&gt;""))</f>
        <v>0</v>
      </c>
      <c r="BW128" s="2" cm="1">
        <f t="array" ref="BW128">SUMPRODUCT(--(Data!$B$97:$AGQ$97&lt;&gt;"")*(Data!B143:AGQ143&lt;&gt;""))</f>
        <v>0</v>
      </c>
      <c r="BX128" s="2" cm="1">
        <f t="array" ref="BX128">SUMPRODUCT(--(Data!$B$98:$AGQ$98&lt;&gt;"")*(Data!B143:AGQ143&lt;&gt;""))</f>
        <v>0</v>
      </c>
      <c r="BY128" s="2" cm="1">
        <f t="array" ref="BY128">SUMPRODUCT(--(Data!$B$99:$AGQ$99&lt;&gt;"")*(Data!B143:AGQ143&lt;&gt;""))</f>
        <v>0</v>
      </c>
      <c r="BZ128" s="2" cm="1">
        <f t="array" ref="BZ128">SUMPRODUCT(--(Data!$B$100:$AGQ$100&lt;&gt;"")*(Data!B143:AGQ143&lt;&gt;""))</f>
        <v>0</v>
      </c>
      <c r="CA128" s="2" cm="1">
        <f t="array" ref="CA128">SUMPRODUCT(--(Data!$B$101:$AGQ$101&lt;&gt;"")*(Data!B143:AGQ143&lt;&gt;""))</f>
        <v>0</v>
      </c>
      <c r="CB128" s="2" cm="1">
        <f t="array" ref="CB128">SUMPRODUCT(--(Data!$B$102:$AGQ$102&lt;&gt;"")*(Data!B143:AGQ143&lt;&gt;""))</f>
        <v>0</v>
      </c>
      <c r="CC128" s="2" cm="1">
        <f t="array" ref="CC128">SUMPRODUCT(--(Data!$B$103:$AGQ$103&lt;&gt;"")*(Data!B143:AGQ143&lt;&gt;""))</f>
        <v>0</v>
      </c>
      <c r="CD128" s="2" cm="1">
        <f t="array" ref="CD128">SUMPRODUCT(--(Data!$B$104:$AGQ$104&lt;&gt;"")*(Data!B143:AGQ143&lt;&gt;""))</f>
        <v>0</v>
      </c>
      <c r="CE128" s="2" cm="1">
        <f t="array" ref="CE128">SUMPRODUCT(--(Data!$B$105:$AGQ$105&lt;&gt;"")*(Data!B143:AGQ143&lt;&gt;""))</f>
        <v>0</v>
      </c>
      <c r="CF128" s="2" cm="1">
        <f t="array" ref="CF128">SUMPRODUCT(--(Data!$B$106:$AGQ$106&lt;&gt;"")*(Data!B143:AGQ143&lt;&gt;""))</f>
        <v>0</v>
      </c>
      <c r="CG128" s="2" cm="1">
        <f t="array" ref="CG128">SUMPRODUCT(--(Data!$B$107:$AGQ$107&lt;&gt;"")*(Data!B143:AGQ143&lt;&gt;""))</f>
        <v>0</v>
      </c>
      <c r="CH128" s="2" cm="1">
        <f t="array" ref="CH128">SUMPRODUCT(--(Data!$B$108:$AGQ$108&lt;&gt;"")*(Data!B143:AGQ143&lt;&gt;""))</f>
        <v>0</v>
      </c>
      <c r="CI128" s="2" cm="1">
        <f t="array" ref="CI128">SUMPRODUCT(--(Data!$B$109:$AGQ$109&lt;&gt;"")*(Data!B143:AGQ143&lt;&gt;""))</f>
        <v>0</v>
      </c>
      <c r="CJ128" s="2" cm="1">
        <f t="array" ref="CJ128">SUMPRODUCT(--(Data!$B$110:$AGQ$110&lt;&gt;"")*(Data!B143:AGQ143&lt;&gt;""))</f>
        <v>0</v>
      </c>
      <c r="CK128" s="2" cm="1">
        <f t="array" ref="CK128">SUMPRODUCT(--(Data!$B$111:$AGQ$111&lt;&gt;"")*(Data!B143:AGQ143&lt;&gt;""))</f>
        <v>0</v>
      </c>
      <c r="CL128" s="2" cm="1">
        <f t="array" ref="CL128">SUMPRODUCT(--(Data!$B$112:$AGQ$112&lt;&gt;"")*(Data!B143:AGQ143&lt;&gt;""))</f>
        <v>0</v>
      </c>
      <c r="CM128" s="2" cm="1">
        <f t="array" ref="CM128">SUMPRODUCT(--(Data!$B$113:$AGQ$113&lt;&gt;"")*(Data!B143:AGQ143&lt;&gt;""))</f>
        <v>0</v>
      </c>
      <c r="CN128" s="2" cm="1">
        <f t="array" ref="CN128">SUMPRODUCT(--(Data!$B$114:$AGQ$114&lt;&gt;"")*(Data!B143:AGQ143&lt;&gt;""))</f>
        <v>0</v>
      </c>
      <c r="CO128" s="2" cm="1">
        <f t="array" ref="CO128">SUMPRODUCT(--(Data!$B$115:$AGQ$115&lt;&gt;"")*(Data!B143:AGQ143&lt;&gt;""))</f>
        <v>0</v>
      </c>
      <c r="CP128" s="2" cm="1">
        <f t="array" ref="CP128">SUMPRODUCT(--(Data!$B$116:$AGQ$116&lt;&gt;"")*(Data!B143:AGQ143&lt;&gt;""))</f>
        <v>0</v>
      </c>
      <c r="CQ128" s="2" cm="1">
        <f t="array" ref="CQ128">SUMPRODUCT(--(Data!$B$117:$AGQ$117&lt;&gt;"")*(Data!B143:AGQ143&lt;&gt;""))</f>
        <v>0</v>
      </c>
      <c r="CR128" s="2" cm="1">
        <f t="array" ref="CR128">SUMPRODUCT(--(Data!$B$118:$AGQ$118&lt;&gt;"")*(Data!B143:AGQ143&lt;&gt;""))</f>
        <v>0</v>
      </c>
      <c r="CS128" s="2" cm="1">
        <f t="array" ref="CS128">SUMPRODUCT(--(Data!$B$119:$AGQ$119&lt;&gt;"")*(Data!B143:AGQ143&lt;&gt;""))</f>
        <v>0</v>
      </c>
      <c r="CT128" s="2" cm="1">
        <f t="array" ref="CT128">SUMPRODUCT(--(Data!$B$120:$AGQ$120&lt;&gt;"")*(Data!B143:AGQ143&lt;&gt;""))</f>
        <v>0</v>
      </c>
      <c r="CU128" s="2" cm="1">
        <f t="array" ref="CU128">SUMPRODUCT(--(Data!$B$121:$AGQ$121&lt;&gt;"")*(Data!B143:AGQ143&lt;&gt;""))</f>
        <v>6</v>
      </c>
      <c r="CV128" s="2" cm="1">
        <f t="array" ref="CV128">SUMPRODUCT(--(Data!$B$122:$AGQ$122&lt;&gt;"")*(Data!B143:AGQ143&lt;&gt;""))</f>
        <v>0</v>
      </c>
      <c r="CW128" s="2" cm="1">
        <f t="array" ref="CW128">SUMPRODUCT(--(Data!$B$123:$AGQ$123&lt;&gt;"")*(Data!B143:AGQ143&lt;&gt;""))</f>
        <v>0</v>
      </c>
      <c r="CX128" s="2" cm="1">
        <f t="array" ref="CX128">SUMPRODUCT(--(Data!$B$124:$AGQ$124&lt;&gt;"")*(Data!B143:AGQ143&lt;&gt;""))</f>
        <v>0</v>
      </c>
      <c r="CY128" s="2" cm="1">
        <f t="array" ref="CY128">SUMPRODUCT(--(Data!$B$125:$AGQ$125&lt;&gt;"")*(Data!B143:AGQ143&lt;&gt;""))</f>
        <v>0</v>
      </c>
      <c r="CZ128" s="2" cm="1">
        <f t="array" ref="CZ128">SUMPRODUCT(--(Data!$B$126:$AGQ$126&lt;&gt;"")*(Data!B143:AGQ143&lt;&gt;""))</f>
        <v>0</v>
      </c>
      <c r="DA128" s="2" cm="1">
        <f t="array" ref="DA128">SUMPRODUCT(--(Data!$B$127:$AGQ$127&lt;&gt;"")*(Data!B143:AGQ143&lt;&gt;""))</f>
        <v>0</v>
      </c>
      <c r="DB128" s="2" cm="1">
        <f t="array" ref="DB128">SUMPRODUCT(--(Data!$B$128:$AGQ$128&lt;&gt;"")*(Data!B143:AGQ143&lt;&gt;""))</f>
        <v>0</v>
      </c>
      <c r="DC128" s="2" cm="1">
        <f t="array" ref="DC128">SUMPRODUCT(--(Data!$B$129:$AGQ$129&lt;&gt;"")*(Data!B143:AGQ143&lt;&gt;""))</f>
        <v>0</v>
      </c>
      <c r="DD128" s="2" cm="1">
        <f t="array" ref="DD128">SUMPRODUCT(--(Data!$B$130:$AGQ$130&lt;&gt;"")*(Data!B143:AGQ143&lt;&gt;""))</f>
        <v>0</v>
      </c>
      <c r="DE128" s="2" cm="1">
        <f t="array" ref="DE128">SUMPRODUCT(--(Data!$B$131:$AGQ$131&lt;&gt;"")*(Data!B143:AGQ143&lt;&gt;""))</f>
        <v>0</v>
      </c>
      <c r="DF128" s="2" cm="1">
        <f t="array" ref="DF128">SUMPRODUCT(--(Data!$B$132:$AGQ$132&lt;&gt;"")*(Data!B143:AGQ143&lt;&gt;""))</f>
        <v>0</v>
      </c>
      <c r="DG128" s="2" cm="1">
        <f t="array" ref="DG128">SUMPRODUCT(--(Data!$B$133:$AGQ$133&lt;&gt;"")*(Data!B143:AGQ143&lt;&gt;""))</f>
        <v>0</v>
      </c>
      <c r="DH128" s="2" cm="1">
        <f t="array" ref="DH128">SUMPRODUCT(--(Data!$B$134:$AGQ$134&lt;&gt;"")*(Data!B143:AGQ143&lt;&gt;""))</f>
        <v>0</v>
      </c>
      <c r="DI128" s="2" cm="1">
        <f t="array" ref="DI128">SUMPRODUCT(--(Data!$B$135:$AGQ$135&lt;&gt;"")*(Data!B143:AGQ143&lt;&gt;""))</f>
        <v>0</v>
      </c>
      <c r="DJ128" s="2" cm="1">
        <f t="array" ref="DJ128">SUMPRODUCT(--(Data!$B$136:$AGQ$136&lt;&gt;"")*(Data!B143:AGQ143&lt;&gt;""))</f>
        <v>6</v>
      </c>
      <c r="DK128" s="2" cm="1">
        <f t="array" ref="DK128">SUMPRODUCT(--(Data!$B$137:$AGQ$137&lt;&gt;"")*(Data!B143:AGQ143&lt;&gt;""))</f>
        <v>0</v>
      </c>
      <c r="DL128" s="2" cm="1">
        <f t="array" ref="DL128">SUMPRODUCT(--(Data!$B$138:$AGQ$138&lt;&gt;"")*(Data!B143:AGQ143&lt;&gt;""))</f>
        <v>0</v>
      </c>
      <c r="DM128" s="2" cm="1">
        <f t="array" ref="DM128">SUMPRODUCT(--(Data!$B$139:$AGQ$139&lt;&gt;"")*(Data!B143:AGQ143&lt;&gt;""))</f>
        <v>0</v>
      </c>
      <c r="DN128" s="2" cm="1">
        <f t="array" ref="DN128">SUMPRODUCT(--(Data!$B$140:$AGQ$140&lt;&gt;"")*(Data!B143:AGQ143&lt;&gt;""))</f>
        <v>0</v>
      </c>
      <c r="DO128" s="2" cm="1">
        <f t="array" ref="DO128">SUMPRODUCT(--(Data!$B$141:$AGQ$141&lt;&gt;"")*(Data!B143:AGQ143&lt;&gt;""))</f>
        <v>0</v>
      </c>
      <c r="DP128" s="2" cm="1">
        <f t="array" ref="DP128">SUMPRODUCT(--(Data!$B$142:$AGQ$142&lt;&gt;"")*(Data!B143:AGQ143&lt;&gt;""))</f>
        <v>0</v>
      </c>
      <c r="DQ128" s="208"/>
      <c r="DR128" s="2" cm="1">
        <f t="array" ref="DR128">SUMPRODUCT(--(Data!$B$144:$AGQ$144&lt;&gt;"")*(Data!B143:AGQ143&lt;&gt;""))</f>
        <v>6</v>
      </c>
      <c r="DS128" s="2" cm="1">
        <f t="array" ref="DS128">SUMPRODUCT(--(Data!$B$145:$AGQ$145&lt;&gt;"")*(Data!B143:AGQ143&lt;&gt;""))</f>
        <v>0</v>
      </c>
      <c r="DT128" s="2" cm="1">
        <f t="array" ref="DT128">SUMPRODUCT(--(Data!$B$146:$AGQ$146&lt;&gt;"")*(Data!B143:AGQ143&lt;&gt;""))</f>
        <v>0</v>
      </c>
      <c r="DU128" s="2" cm="1">
        <f t="array" ref="DU128">SUMPRODUCT(--(Data!$B$147:$AGQ$147&lt;&gt;"")*(Data!B143:AGQ143&lt;&gt;""))</f>
        <v>0</v>
      </c>
      <c r="DV128" s="2" cm="1">
        <f t="array" ref="DV128">SUMPRODUCT(--(Data!$B$148:$AGQ$148&lt;&gt;"")*(Data!B143:AGQ143&lt;&gt;""))</f>
        <v>0</v>
      </c>
      <c r="DW128" s="2" cm="1">
        <f t="array" ref="DW128">SUMPRODUCT(--(Data!$B$149:$AGQ$149&lt;&gt;"")*(Data!B143:AGQ143&lt;&gt;""))</f>
        <v>0</v>
      </c>
      <c r="DX128" s="2" cm="1">
        <f t="array" ref="DX128">SUMPRODUCT(--(Data!$B$150:$AGQ$150&lt;&gt;"")*(Data!B143:AGQ143&lt;&gt;""))</f>
        <v>0</v>
      </c>
      <c r="DY128" s="2" cm="1">
        <f t="array" ref="DY128">SUMPRODUCT(--(Data!$B$151:$AGQ$151&lt;&gt;"")*(Data!B143:AGQ143&lt;&gt;""))</f>
        <v>0</v>
      </c>
      <c r="DZ128" s="2" cm="1">
        <f t="array" ref="DZ128">SUMPRODUCT(--(Data!$B$152:$AGQ$152&lt;&gt;"")*(Data!B143:AGQ143&lt;&gt;""))</f>
        <v>0</v>
      </c>
      <c r="EA128" s="2" cm="1">
        <f t="array" ref="EA128">SUMPRODUCT(--(Data!$B$153:$AGQ$153&lt;&gt;"")*(Data!B143:AGQ143&lt;&gt;""))</f>
        <v>0</v>
      </c>
      <c r="EB128" s="2" cm="1">
        <f t="array" ref="EB128">SUMPRODUCT(--(Data!$B$154:$AGQ$154&lt;&gt;"")*(Data!B143:AGQ143&lt;&gt;""))</f>
        <v>0</v>
      </c>
      <c r="EC128" s="2" cm="1">
        <f t="array" ref="EC128">SUMPRODUCT(--(Data!$B$155:$AGQ$155&lt;&gt;"")*(Data!B143:AGQ143&lt;&gt;""))</f>
        <v>0</v>
      </c>
      <c r="ED128" s="2" cm="1">
        <f t="array" ref="ED128">SUMPRODUCT(--(Data!$B$156:$AGQ$156&lt;&gt;"")*(Data!B143:AGQ143&lt;&gt;""))</f>
        <v>0</v>
      </c>
      <c r="EE128" s="2" cm="1">
        <f t="array" ref="EE128">SUMPRODUCT(--(Data!$B$157:$AGQ$157&lt;&gt;"")*(Data!B143:AGQ143&lt;&gt;""))</f>
        <v>0</v>
      </c>
      <c r="EF128" s="2" cm="1">
        <f t="array" ref="EF128">SUMPRODUCT(--(Data!$B$158:$AGQ$158&lt;&gt;"")*(Data!B143:AGQ143&lt;&gt;""))</f>
        <v>0</v>
      </c>
      <c r="EG128" s="2" cm="1">
        <f t="array" ref="EG128">SUMPRODUCT(--(Data!$B$159:$AGQ$159&lt;&gt;"")*(Data!B143:AGQ143&lt;&gt;""))</f>
        <v>0</v>
      </c>
      <c r="EH128" s="2" cm="1">
        <f t="array" ref="EH128">SUMPRODUCT(--(Data!$B$160:$AGQ$160&lt;&gt;"")*(Data!B143:AGQ143&lt;&gt;""))</f>
        <v>0</v>
      </c>
      <c r="EI128" s="2" cm="1">
        <f t="array" ref="EI128">SUMPRODUCT(--(Data!$B$161:$AGQ$161&lt;&gt;"")*(Data!B143:AGQ143&lt;&gt;""))</f>
        <v>0</v>
      </c>
      <c r="EJ128" s="2" cm="1">
        <f t="array" ref="EJ128">SUMPRODUCT(--(Data!$B$162:$AGQ$162&lt;&gt;"")*(Data!B143:AGQ143&lt;&gt;""))</f>
        <v>0</v>
      </c>
      <c r="EK128" s="2" cm="1">
        <f t="array" ref="EK128">SUMPRODUCT(--(Data!$B$163:$AGQ$163&lt;&gt;"")*(Data!B143:AGQ143&lt;&gt;""))</f>
        <v>0</v>
      </c>
      <c r="EL128" s="2" cm="1">
        <f t="array" ref="EL128">SUMPRODUCT(--(Data!$B$164:$AGQ$164&lt;&gt;"")*(Data!B143:AGQ143&lt;&gt;""))</f>
        <v>0</v>
      </c>
      <c r="EM128" s="2" cm="1">
        <f t="array" ref="EM128">SUMPRODUCT(--(Data!$B$165:$AGQ$165&lt;&gt;"")*(Data!B143:AGQ143&lt;&gt;""))</f>
        <v>0</v>
      </c>
      <c r="EN128" s="2" cm="1">
        <f t="array" ref="EN128">SUMPRODUCT(--(Data!$B$166:$AGQ$166&lt;&gt;"")*(Data!B143:AGQ143&lt;&gt;""))</f>
        <v>0</v>
      </c>
      <c r="EU128" s="2" t="str">
        <f t="shared" si="6"/>
        <v>maplab 2.0</v>
      </c>
      <c r="EV128" s="2">
        <f t="shared" si="7"/>
        <v>0</v>
      </c>
    </row>
    <row r="129" spans="1:152" x14ac:dyDescent="0.25">
      <c r="A129" s="1" t="str">
        <f>Data!A144</f>
        <v>DynaSLAM (G)</v>
      </c>
      <c r="B129" s="12" t="s">
        <v>803</v>
      </c>
      <c r="C129" s="2" cm="1">
        <f t="array" ref="C129">SUMPRODUCT(--(Data!$B$25:$AGQ$25&lt;&gt;"")*(Data!B144:AGQ144&lt;&gt;""))</f>
        <v>0</v>
      </c>
      <c r="D129" s="2" cm="1">
        <f t="array" ref="D129">SUMPRODUCT(--(Data!$B$26:$AGQ$26&lt;&gt;"")*(Data!B144:AGQ144&lt;&gt;""))</f>
        <v>0</v>
      </c>
      <c r="E129" s="2" cm="1">
        <f t="array" ref="E129">SUMPRODUCT(--(Data!$B$27:$AGQ$27&lt;&gt;"")*(Data!B144:AGQ144&lt;&gt;""))</f>
        <v>0</v>
      </c>
      <c r="F129" s="2" cm="1">
        <f t="array" ref="F129">SUMPRODUCT(--(Data!$B$28:$AGQ$28&lt;&gt;"")*(Data!B144:AGQ144&lt;&gt;""))</f>
        <v>0</v>
      </c>
      <c r="G129" s="2" cm="1">
        <f t="array" ref="G129">SUMPRODUCT(--(Data!$B$29:$AGQ$29&lt;&gt;"")*(Data!B144:AGQ144&lt;&gt;""))</f>
        <v>0</v>
      </c>
      <c r="H129" s="2" cm="1">
        <f t="array" ref="H129">SUMPRODUCT(--(Data!$B$30:$AGQ$30&lt;&gt;"")*(Data!B144:AGQ144&lt;&gt;""))</f>
        <v>0</v>
      </c>
      <c r="I129" s="2" cm="1">
        <f t="array" ref="I129">SUMPRODUCT(--(Data!$B$31:$AGQ$31&lt;&gt;"")*(Data!B144:AGQ144&lt;&gt;""))</f>
        <v>0</v>
      </c>
      <c r="J129" s="2" cm="1">
        <f t="array" ref="J129">SUMPRODUCT(--(Data!$B$32:$AGQ$32&lt;&gt;"")*(Data!B144:AGQ144&lt;&gt;""))</f>
        <v>0</v>
      </c>
      <c r="K129" s="2" cm="1">
        <f t="array" ref="K129">SUMPRODUCT(--(Data!$B$33:$AGQ$33&lt;&gt;"")*(Data!B144:AGQ144&lt;&gt;""))</f>
        <v>0</v>
      </c>
      <c r="L129" s="2" cm="1">
        <f t="array" ref="L129">SUMPRODUCT(--(Data!$B$34:$AGQ$34&lt;&gt;"")*(Data!B144:AGQ144&lt;&gt;""))</f>
        <v>0</v>
      </c>
      <c r="M129" s="2" cm="1">
        <f t="array" ref="M129">SUMPRODUCT(--(Data!$B$35:$AGQ$35&lt;&gt;"")*(Data!B144:AGQ144&lt;&gt;""))</f>
        <v>0</v>
      </c>
      <c r="N129" s="2" cm="1">
        <f t="array" ref="N129">SUMPRODUCT(--(Data!$B$36:$AGQ$36&lt;&gt;"")*(Data!B144:AGQ144&lt;&gt;""))</f>
        <v>0</v>
      </c>
      <c r="O129" s="2" cm="1">
        <f t="array" ref="O129">SUMPRODUCT(--(Data!$B$37:$AGQ$37&lt;&gt;"")*(Data!B144:AGQ144&lt;&gt;""))</f>
        <v>0</v>
      </c>
      <c r="P129" s="2" cm="1">
        <f t="array" ref="P129">SUMPRODUCT(--(Data!$B$38:$AGQ$38&lt;&gt;"")*(Data!B144:AGQ144&lt;&gt;""))</f>
        <v>0</v>
      </c>
      <c r="Q129" s="2" cm="1">
        <f t="array" ref="Q129">SUMPRODUCT(--(Data!$B$39:$AGQ$39&lt;&gt;"")*(Data!B144:AGQ144&lt;&gt;""))</f>
        <v>30</v>
      </c>
      <c r="R129" s="2" cm="1">
        <f t="array" ref="R129">SUMPRODUCT(--(Data!$B$40:$AGQ$40&lt;&gt;"")*(Data!B144:AGQ144&lt;&gt;""))</f>
        <v>0</v>
      </c>
      <c r="S129" s="2" cm="1">
        <f t="array" ref="S129">SUMPRODUCT(--(Data!$B$41:$AGQ$41&lt;&gt;"")*(Data!B144:AGQ144&lt;&gt;""))</f>
        <v>0</v>
      </c>
      <c r="T129" s="2" cm="1">
        <f t="array" ref="T129">SUMPRODUCT(--(Data!$B$42:$AGQ$42&lt;&gt;"")*(Data!B144:AGQ144&lt;&gt;""))</f>
        <v>0</v>
      </c>
      <c r="U129" s="2" cm="1">
        <f t="array" ref="U129">SUMPRODUCT(--(Data!$B$43:$AGQ$43&lt;&gt;"")*(Data!B144:AGQ144&lt;&gt;""))</f>
        <v>0</v>
      </c>
      <c r="V129" s="2" cm="1">
        <f t="array" ref="V129">SUMPRODUCT(--(Data!$B$44:$AGQ$44&lt;&gt;"")*(Data!B144:AGQ144&lt;&gt;""))</f>
        <v>0</v>
      </c>
      <c r="W129" s="2" cm="1">
        <f t="array" ref="W129">SUMPRODUCT(--(Data!$B$45:$AGQ$45&lt;&gt;"")*(Data!B144:AGQ144&lt;&gt;""))</f>
        <v>0</v>
      </c>
      <c r="X129" s="2" cm="1">
        <f t="array" ref="X129">SUMPRODUCT(--(Data!$B$46:$AGQ$46&lt;&gt;"")*(Data!B144:AGQ144&lt;&gt;""))</f>
        <v>0</v>
      </c>
      <c r="Y129" s="2" cm="1">
        <f t="array" ref="Y129">SUMPRODUCT(--(Data!$B$47:$AGQ$47&lt;&gt;"")*(Data!B144:AGQ144&lt;&gt;""))</f>
        <v>0</v>
      </c>
      <c r="Z129" s="2" cm="1">
        <f t="array" ref="Z129">SUMPRODUCT(--(Data!$B$48:$AGQ$48&lt;&gt;"")*(Data!B144:AGQ144&lt;&gt;""))</f>
        <v>0</v>
      </c>
      <c r="AA129" s="2" cm="1">
        <f t="array" ref="AA129">SUMPRODUCT(--(Data!$B$49:$AGQ$49&lt;&gt;"")*(Data!B144:AGQ144&lt;&gt;""))</f>
        <v>0</v>
      </c>
      <c r="AB129" s="2" cm="1">
        <f t="array" ref="AB129">SUMPRODUCT(--(Data!$B$50:$AGQ$50&lt;&gt;"")*(Data!B144:AGQ144&lt;&gt;""))</f>
        <v>0</v>
      </c>
      <c r="AC129" s="2" cm="1">
        <f t="array" ref="AC129">SUMPRODUCT(--(Data!$B$51:$AGQ$51&lt;&gt;"")*(Data!B144:AGQ144&lt;&gt;""))</f>
        <v>0</v>
      </c>
      <c r="AD129" s="2" cm="1">
        <f t="array" ref="AD129">SUMPRODUCT(--(Data!$B$52:$AGQ$52&lt;&gt;"")*(Data!B144:AGQ144&lt;&gt;""))</f>
        <v>0</v>
      </c>
      <c r="AE129" s="2" cm="1">
        <f t="array" ref="AE129">SUMPRODUCT(--(Data!$B$53:$AGQ$53&lt;&gt;"")*(Data!B144:AGQ144&lt;&gt;""))</f>
        <v>0</v>
      </c>
      <c r="AF129" s="2" cm="1">
        <f t="array" ref="AF129">SUMPRODUCT(--(Data!$B$54:$AGQ$54&lt;&gt;"")*(Data!B144:AGQ144&lt;&gt;""))</f>
        <v>0</v>
      </c>
      <c r="AG129" s="2" cm="1">
        <f t="array" ref="AG129">SUMPRODUCT(--(Data!$B$55:$AGQ$55&lt;&gt;"")*(Data!B144:AGQ144&lt;&gt;""))</f>
        <v>0</v>
      </c>
      <c r="AH129" s="2" cm="1">
        <f t="array" ref="AH129">SUMPRODUCT(--(Data!$B$56:$AGQ$56&lt;&gt;"")*(Data!B144:AGQ144&lt;&gt;""))</f>
        <v>0</v>
      </c>
      <c r="AI129" s="2" cm="1">
        <f t="array" ref="AI129">SUMPRODUCT(--(Data!$B$57:$AGQ$57&lt;&gt;"")*(Data!B144:AGQ144&lt;&gt;""))</f>
        <v>0</v>
      </c>
      <c r="AJ129" s="2" cm="1">
        <f t="array" ref="AJ129">SUMPRODUCT(--(Data!$B$58:$AGQ$58&lt;&gt;"")*(Data!B144:AGQ144&lt;&gt;""))</f>
        <v>0</v>
      </c>
      <c r="AK129" s="2" cm="1">
        <f t="array" ref="AK129">SUMPRODUCT(--(Data!$B$59:$AGQ$59&lt;&gt;"")*(Data!B144:AGQ144&lt;&gt;""))</f>
        <v>0</v>
      </c>
      <c r="AL129" s="2" cm="1">
        <f t="array" ref="AL129">SUMPRODUCT(--(Data!$B$60:$AGQ$60&lt;&gt;"")*(Data!B144:AGQ144&lt;&gt;""))</f>
        <v>0</v>
      </c>
      <c r="AM129" s="2" cm="1">
        <f t="array" ref="AM129">SUMPRODUCT(--(Data!$B$61:$AGQ$61&lt;&gt;"")*(Data!B144:AGQ144&lt;&gt;""))</f>
        <v>0</v>
      </c>
      <c r="AN129" s="2" cm="1">
        <f t="array" ref="AN129">SUMPRODUCT(--(Data!$B$62:$AGQ$62&lt;&gt;"")*(Data!B144:AGQ144&lt;&gt;""))</f>
        <v>0</v>
      </c>
      <c r="AO129" s="2" cm="1">
        <f t="array" ref="AO129">SUMPRODUCT(--(Data!$B$63:$AGQ$63&lt;&gt;"")*(Data!B144:AGQ144&lt;&gt;""))</f>
        <v>0</v>
      </c>
      <c r="AP129" s="2" cm="1">
        <f t="array" ref="AP129">SUMPRODUCT(--(Data!$B$64:$AGQ$64&lt;&gt;"")*(Data!B144:AGQ144&lt;&gt;""))</f>
        <v>0</v>
      </c>
      <c r="AQ129" s="2" cm="1">
        <f t="array" ref="AQ129">SUMPRODUCT(--(Data!$B$65:$AGQ$65&lt;&gt;"")*(Data!B144:AGQ144&lt;&gt;""))</f>
        <v>0</v>
      </c>
      <c r="AR129" s="2" cm="1">
        <f t="array" ref="AR129">SUMPRODUCT(--(Data!$B$66:$AGQ$66&lt;&gt;"")*(Data!B144:AGQ144&lt;&gt;""))</f>
        <v>0</v>
      </c>
      <c r="AS129" s="2" cm="1">
        <f t="array" ref="AS129">SUMPRODUCT(--(Data!$B$67:$AGQ$67&lt;&gt;"")*(Data!B144:AGQ144&lt;&gt;""))</f>
        <v>0</v>
      </c>
      <c r="AT129" s="2" cm="1">
        <f t="array" ref="AT129">SUMPRODUCT(--(Data!$B$68:$AGQ$68&lt;&gt;"")*(Data!B144:AGQ144&lt;&gt;""))</f>
        <v>0</v>
      </c>
      <c r="AU129" s="2" cm="1">
        <f t="array" ref="AU129">SUMPRODUCT(--(Data!$B$69:$AGQ$69&lt;&gt;"")*(Data!B144:AGQ144&lt;&gt;""))</f>
        <v>0</v>
      </c>
      <c r="AV129" s="2" cm="1">
        <f t="array" ref="AV129">SUMPRODUCT(--(Data!$B$70:$AGQ$70&lt;&gt;"")*(Data!B144:AGQ144&lt;&gt;""))</f>
        <v>0</v>
      </c>
      <c r="AW129" s="2" cm="1">
        <f t="array" ref="AW129">SUMPRODUCT(--(Data!$B$71:$AGQ$71&lt;&gt;"")*(Data!B144:AGQ144&lt;&gt;""))</f>
        <v>0</v>
      </c>
      <c r="AX129" s="2" cm="1">
        <f t="array" ref="AX129">SUMPRODUCT(--(Data!$B$72:$AGQ$72&lt;&gt;"")*(Data!B144:AGQ144&lt;&gt;""))</f>
        <v>0</v>
      </c>
      <c r="AY129" s="2" cm="1">
        <f t="array" ref="AY129">SUMPRODUCT(--(Data!$B$73:$AGQ$73&lt;&gt;"")*(Data!B144:AGQ144&lt;&gt;""))</f>
        <v>0</v>
      </c>
      <c r="AZ129" s="2" cm="1">
        <f t="array" ref="AZ129">SUMPRODUCT(--(Data!$B$74:$AGQ$74&lt;&gt;"")*(Data!B144:AGQ144&lt;&gt;""))</f>
        <v>0</v>
      </c>
      <c r="BA129" s="2" cm="1">
        <f t="array" ref="BA129">SUMPRODUCT(--(Data!$B$75:$AGQ$75&lt;&gt;"")*(Data!B144:AGQ144&lt;&gt;""))</f>
        <v>0</v>
      </c>
      <c r="BB129" s="2" cm="1">
        <f t="array" ref="BB129">SUMPRODUCT(--(Data!$B$76:$AGQ$76&lt;&gt;"")*(Data!B144:AGQ144&lt;&gt;""))</f>
        <v>0</v>
      </c>
      <c r="BC129" s="2" cm="1">
        <f t="array" ref="BC129">SUMPRODUCT(--(Data!$B$77:$AGQ$77&lt;&gt;"")*(Data!B144:AGQ144&lt;&gt;""))</f>
        <v>0</v>
      </c>
      <c r="BD129" s="2" cm="1">
        <f t="array" ref="BD129">SUMPRODUCT(--(Data!$B$78:$AGQ$78&lt;&gt;"")*(Data!B144:AGQ144&lt;&gt;""))</f>
        <v>0</v>
      </c>
      <c r="BE129" s="2" cm="1">
        <f t="array" ref="BE129">SUMPRODUCT(--(Data!$B$79:$AGQ$79&lt;&gt;"")*(Data!B144:AGQ144&lt;&gt;""))</f>
        <v>0</v>
      </c>
      <c r="BF129" s="2" cm="1">
        <f t="array" ref="BF129">SUMPRODUCT(--(Data!$B$80:$AGQ$80&lt;&gt;"")*(Data!B144:AGQ144&lt;&gt;""))</f>
        <v>0</v>
      </c>
      <c r="BG129" s="2" cm="1">
        <f t="array" ref="BG129">SUMPRODUCT(--(Data!$B$81:$AGQ$81&lt;&gt;"")*(Data!B144:AGQ144&lt;&gt;""))</f>
        <v>0</v>
      </c>
      <c r="BH129" s="2" cm="1">
        <f t="array" ref="BH129">SUMPRODUCT(--(Data!$B$82:$AGQ$82&lt;&gt;"")*(Data!B144:AGQ144&lt;&gt;""))</f>
        <v>0</v>
      </c>
      <c r="BI129" s="2" cm="1">
        <f t="array" ref="BI129">SUMPRODUCT(--(Data!$B$83:$AGQ$83&lt;&gt;"")*(Data!B144:AGQ144&lt;&gt;""))</f>
        <v>0</v>
      </c>
      <c r="BJ129" s="2" cm="1">
        <f t="array" ref="BJ129">SUMPRODUCT(--(Data!$B$84:$AGQ$84&lt;&gt;"")*(Data!B144:AGQ144&lt;&gt;""))</f>
        <v>0</v>
      </c>
      <c r="BK129" s="2" cm="1">
        <f t="array" ref="BK129">SUMPRODUCT(--(Data!$B$85:$AGQ$85&lt;&gt;"")*(Data!B144:AGQ144&lt;&gt;""))</f>
        <v>0</v>
      </c>
      <c r="BL129" s="2" cm="1">
        <f t="array" ref="BL129">SUMPRODUCT(--(Data!$B$86:$AGQ$86&lt;&gt;"")*(Data!B144:AGQ144&lt;&gt;""))</f>
        <v>0</v>
      </c>
      <c r="BM129" s="2" cm="1">
        <f t="array" ref="BM129">SUMPRODUCT(--(Data!$B$87:$AGQ$87&lt;&gt;"")*(Data!B144:AGQ144&lt;&gt;""))</f>
        <v>0</v>
      </c>
      <c r="BN129" s="2" cm="1">
        <f t="array" ref="BN129">SUMPRODUCT(--(Data!$B$88:$AGQ$88&lt;&gt;"")*(Data!B144:AGQ144&lt;&gt;""))</f>
        <v>0</v>
      </c>
      <c r="BO129" s="2" cm="1">
        <f t="array" ref="BO129">SUMPRODUCT(--(Data!$B$89:$AGQ$89&lt;&gt;"")*(Data!B144:AGQ144&lt;&gt;""))</f>
        <v>0</v>
      </c>
      <c r="BP129" s="2" cm="1">
        <f t="array" ref="BP129">SUMPRODUCT(--(Data!$B$90:$AGQ$90&lt;&gt;"")*(Data!B144:AGQ144&lt;&gt;""))</f>
        <v>0</v>
      </c>
      <c r="BQ129" s="2" cm="1">
        <f t="array" ref="BQ129">SUMPRODUCT(--(Data!$B$91:$AGQ$91&lt;&gt;"")*(Data!B144:AGQ144&lt;&gt;""))</f>
        <v>0</v>
      </c>
      <c r="BR129" s="2" cm="1">
        <f t="array" ref="BR129">SUMPRODUCT(--(Data!$B$92:$AGQ$92&lt;&gt;"")*(Data!B144:AGQ144&lt;&gt;""))</f>
        <v>0</v>
      </c>
      <c r="BS129" s="2" cm="1">
        <f t="array" ref="BS129">SUMPRODUCT(--(Data!$B$93:$AGQ$93&lt;&gt;"")*(Data!B144:AGQ144&lt;&gt;""))</f>
        <v>0</v>
      </c>
      <c r="BT129" s="2" cm="1">
        <f t="array" ref="BT129">SUMPRODUCT(--(Data!$B$94:$AGQ$94&lt;&gt;"")*(Data!B144:AGQ144&lt;&gt;""))</f>
        <v>0</v>
      </c>
      <c r="BU129" s="2" cm="1">
        <f t="array" ref="BU129">SUMPRODUCT(--(Data!$B$95:$AGQ$95&lt;&gt;"")*(Data!B144:AGQ144&lt;&gt;""))</f>
        <v>0</v>
      </c>
      <c r="BV129" s="2" cm="1">
        <f t="array" ref="BV129">SUMPRODUCT(--(Data!$B$96:$AGQ$96&lt;&gt;"")*(Data!B144:AGQ144&lt;&gt;""))</f>
        <v>0</v>
      </c>
      <c r="BW129" s="2" cm="1">
        <f t="array" ref="BW129">SUMPRODUCT(--(Data!$B$97:$AGQ$97&lt;&gt;"")*(Data!B144:AGQ144&lt;&gt;""))</f>
        <v>0</v>
      </c>
      <c r="BX129" s="2" cm="1">
        <f t="array" ref="BX129">SUMPRODUCT(--(Data!$B$98:$AGQ$98&lt;&gt;"")*(Data!B144:AGQ144&lt;&gt;""))</f>
        <v>0</v>
      </c>
      <c r="BY129" s="2" cm="1">
        <f t="array" ref="BY129">SUMPRODUCT(--(Data!$B$99:$AGQ$99&lt;&gt;"")*(Data!B144:AGQ144&lt;&gt;""))</f>
        <v>0</v>
      </c>
      <c r="BZ129" s="2" cm="1">
        <f t="array" ref="BZ129">SUMPRODUCT(--(Data!$B$100:$AGQ$100&lt;&gt;"")*(Data!B144:AGQ144&lt;&gt;""))</f>
        <v>0</v>
      </c>
      <c r="CA129" s="2" cm="1">
        <f t="array" ref="CA129">SUMPRODUCT(--(Data!$B$101:$AGQ$101&lt;&gt;"")*(Data!B144:AGQ144&lt;&gt;""))</f>
        <v>0</v>
      </c>
      <c r="CB129" s="2" cm="1">
        <f t="array" ref="CB129">SUMPRODUCT(--(Data!$B$102:$AGQ$102&lt;&gt;"")*(Data!B144:AGQ144&lt;&gt;""))</f>
        <v>0</v>
      </c>
      <c r="CC129" s="2" cm="1">
        <f t="array" ref="CC129">SUMPRODUCT(--(Data!$B$103:$AGQ$103&lt;&gt;"")*(Data!B144:AGQ144&lt;&gt;""))</f>
        <v>0</v>
      </c>
      <c r="CD129" s="2" cm="1">
        <f t="array" ref="CD129">SUMPRODUCT(--(Data!$B$104:$AGQ$104&lt;&gt;"")*(Data!B144:AGQ144&lt;&gt;""))</f>
        <v>0</v>
      </c>
      <c r="CE129" s="2" cm="1">
        <f t="array" ref="CE129">SUMPRODUCT(--(Data!$B$105:$AGQ$105&lt;&gt;"")*(Data!B144:AGQ144&lt;&gt;""))</f>
        <v>0</v>
      </c>
      <c r="CF129" s="2" cm="1">
        <f t="array" ref="CF129">SUMPRODUCT(--(Data!$B$106:$AGQ$106&lt;&gt;"")*(Data!B144:AGQ144&lt;&gt;""))</f>
        <v>0</v>
      </c>
      <c r="CG129" s="2" cm="1">
        <f t="array" ref="CG129">SUMPRODUCT(--(Data!$B$107:$AGQ$107&lt;&gt;"")*(Data!B144:AGQ144&lt;&gt;""))</f>
        <v>0</v>
      </c>
      <c r="CH129" s="2" cm="1">
        <f t="array" ref="CH129">SUMPRODUCT(--(Data!$B$108:$AGQ$108&lt;&gt;"")*(Data!B144:AGQ144&lt;&gt;""))</f>
        <v>0</v>
      </c>
      <c r="CI129" s="2" cm="1">
        <f t="array" ref="CI129">SUMPRODUCT(--(Data!$B$109:$AGQ$109&lt;&gt;"")*(Data!B144:AGQ144&lt;&gt;""))</f>
        <v>0</v>
      </c>
      <c r="CJ129" s="2" cm="1">
        <f t="array" ref="CJ129">SUMPRODUCT(--(Data!$B$110:$AGQ$110&lt;&gt;"")*(Data!B144:AGQ144&lt;&gt;""))</f>
        <v>0</v>
      </c>
      <c r="CK129" s="2" cm="1">
        <f t="array" ref="CK129">SUMPRODUCT(--(Data!$B$111:$AGQ$111&lt;&gt;"")*(Data!B144:AGQ144&lt;&gt;""))</f>
        <v>0</v>
      </c>
      <c r="CL129" s="2" cm="1">
        <f t="array" ref="CL129">SUMPRODUCT(--(Data!$B$112:$AGQ$112&lt;&gt;"")*(Data!B144:AGQ144&lt;&gt;""))</f>
        <v>0</v>
      </c>
      <c r="CM129" s="2" cm="1">
        <f t="array" ref="CM129">SUMPRODUCT(--(Data!$B$113:$AGQ$113&lt;&gt;"")*(Data!B144:AGQ144&lt;&gt;""))</f>
        <v>0</v>
      </c>
      <c r="CN129" s="2" cm="1">
        <f t="array" ref="CN129">SUMPRODUCT(--(Data!$B$114:$AGQ$114&lt;&gt;"")*(Data!B144:AGQ144&lt;&gt;""))</f>
        <v>0</v>
      </c>
      <c r="CO129" s="2" cm="1">
        <f t="array" ref="CO129">SUMPRODUCT(--(Data!$B$115:$AGQ$115&lt;&gt;"")*(Data!B144:AGQ144&lt;&gt;""))</f>
        <v>0</v>
      </c>
      <c r="CP129" s="2" cm="1">
        <f t="array" ref="CP129">SUMPRODUCT(--(Data!$B$116:$AGQ$116&lt;&gt;"")*(Data!B144:AGQ144&lt;&gt;""))</f>
        <v>0</v>
      </c>
      <c r="CQ129" s="2" cm="1">
        <f t="array" ref="CQ129">SUMPRODUCT(--(Data!$B$117:$AGQ$117&lt;&gt;"")*(Data!B144:AGQ144&lt;&gt;""))</f>
        <v>0</v>
      </c>
      <c r="CR129" s="2" cm="1">
        <f t="array" ref="CR129">SUMPRODUCT(--(Data!$B$118:$AGQ$118&lt;&gt;"")*(Data!B144:AGQ144&lt;&gt;""))</f>
        <v>0</v>
      </c>
      <c r="CS129" s="2" cm="1">
        <f t="array" ref="CS129">SUMPRODUCT(--(Data!$B$119:$AGQ$119&lt;&gt;"")*(Data!B144:AGQ144&lt;&gt;""))</f>
        <v>0</v>
      </c>
      <c r="CT129" s="2" cm="1">
        <f t="array" ref="CT129">SUMPRODUCT(--(Data!$B$120:$AGQ$120&lt;&gt;"")*(Data!B144:AGQ144&lt;&gt;""))</f>
        <v>0</v>
      </c>
      <c r="CU129" s="2" cm="1">
        <f t="array" ref="CU129">SUMPRODUCT(--(Data!$B$121:$AGQ$121&lt;&gt;"")*(Data!B144:AGQ144&lt;&gt;""))</f>
        <v>30</v>
      </c>
      <c r="CV129" s="2" cm="1">
        <f t="array" ref="CV129">SUMPRODUCT(--(Data!$B$122:$AGQ$122&lt;&gt;"")*(Data!B144:AGQ144&lt;&gt;""))</f>
        <v>0</v>
      </c>
      <c r="CW129" s="2" cm="1">
        <f t="array" ref="CW129">SUMPRODUCT(--(Data!$B$123:$AGQ$123&lt;&gt;"")*(Data!B144:AGQ144&lt;&gt;""))</f>
        <v>0</v>
      </c>
      <c r="CX129" s="2" cm="1">
        <f t="array" ref="CX129">SUMPRODUCT(--(Data!$B$124:$AGQ$124&lt;&gt;"")*(Data!B144:AGQ144&lt;&gt;""))</f>
        <v>0</v>
      </c>
      <c r="CY129" s="2" cm="1">
        <f t="array" ref="CY129">SUMPRODUCT(--(Data!$B$125:$AGQ$125&lt;&gt;"")*(Data!B144:AGQ144&lt;&gt;""))</f>
        <v>0</v>
      </c>
      <c r="CZ129" s="2" cm="1">
        <f t="array" ref="CZ129">SUMPRODUCT(--(Data!$B$126:$AGQ$126&lt;&gt;"")*(Data!B144:AGQ144&lt;&gt;""))</f>
        <v>0</v>
      </c>
      <c r="DA129" s="2" cm="1">
        <f t="array" ref="DA129">SUMPRODUCT(--(Data!$B$127:$AGQ$127&lt;&gt;"")*(Data!B144:AGQ144&lt;&gt;""))</f>
        <v>0</v>
      </c>
      <c r="DB129" s="2" cm="1">
        <f t="array" ref="DB129">SUMPRODUCT(--(Data!$B$128:$AGQ$128&lt;&gt;"")*(Data!B144:AGQ144&lt;&gt;""))</f>
        <v>0</v>
      </c>
      <c r="DC129" s="2" cm="1">
        <f t="array" ref="DC129">SUMPRODUCT(--(Data!$B$129:$AGQ$129&lt;&gt;"")*(Data!B144:AGQ144&lt;&gt;""))</f>
        <v>0</v>
      </c>
      <c r="DD129" s="2" cm="1">
        <f t="array" ref="DD129">SUMPRODUCT(--(Data!$B$130:$AGQ$130&lt;&gt;"")*(Data!B144:AGQ144&lt;&gt;""))</f>
        <v>0</v>
      </c>
      <c r="DE129" s="2" cm="1">
        <f t="array" ref="DE129">SUMPRODUCT(--(Data!$B$131:$AGQ$131&lt;&gt;"")*(Data!B144:AGQ144&lt;&gt;""))</f>
        <v>0</v>
      </c>
      <c r="DF129" s="2" cm="1">
        <f t="array" ref="DF129">SUMPRODUCT(--(Data!$B$132:$AGQ$132&lt;&gt;"")*(Data!B144:AGQ144&lt;&gt;""))</f>
        <v>0</v>
      </c>
      <c r="DG129" s="2" cm="1">
        <f t="array" ref="DG129">SUMPRODUCT(--(Data!$B$133:$AGQ$133&lt;&gt;"")*(Data!B144:AGQ144&lt;&gt;""))</f>
        <v>0</v>
      </c>
      <c r="DH129" s="2" cm="1">
        <f t="array" ref="DH129">SUMPRODUCT(--(Data!$B$134:$AGQ$134&lt;&gt;"")*(Data!B144:AGQ144&lt;&gt;""))</f>
        <v>0</v>
      </c>
      <c r="DI129" s="2" cm="1">
        <f t="array" ref="DI129">SUMPRODUCT(--(Data!$B$135:$AGQ$135&lt;&gt;"")*(Data!B144:AGQ144&lt;&gt;""))</f>
        <v>0</v>
      </c>
      <c r="DJ129" s="2" cm="1">
        <f t="array" ref="DJ129">SUMPRODUCT(--(Data!$B$136:$AGQ$136&lt;&gt;"")*(Data!B144:AGQ144&lt;&gt;""))</f>
        <v>30</v>
      </c>
      <c r="DK129" s="2" cm="1">
        <f t="array" ref="DK129">SUMPRODUCT(--(Data!$B$137:$AGQ$137&lt;&gt;"")*(Data!B144:AGQ144&lt;&gt;""))</f>
        <v>0</v>
      </c>
      <c r="DL129" s="2" cm="1">
        <f t="array" ref="DL129">SUMPRODUCT(--(Data!$B$138:$AGQ$138&lt;&gt;"")*(Data!B144:AGQ144&lt;&gt;""))</f>
        <v>0</v>
      </c>
      <c r="DM129" s="2" cm="1">
        <f t="array" ref="DM129">SUMPRODUCT(--(Data!$B$139:$AGQ$139&lt;&gt;"")*(Data!B144:AGQ144&lt;&gt;""))</f>
        <v>0</v>
      </c>
      <c r="DN129" s="2" cm="1">
        <f t="array" ref="DN129">SUMPRODUCT(--(Data!$B$140:$AGQ$140&lt;&gt;"")*(Data!B144:AGQ144&lt;&gt;""))</f>
        <v>0</v>
      </c>
      <c r="DO129" s="2" cm="1">
        <f t="array" ref="DO129">SUMPRODUCT(--(Data!$B$141:$AGQ$141&lt;&gt;"")*(Data!B144:AGQ144&lt;&gt;""))</f>
        <v>0</v>
      </c>
      <c r="DP129" s="2" cm="1">
        <f t="array" ref="DP129">SUMPRODUCT(--(Data!$B$142:$AGQ$142&lt;&gt;"")*(Data!B144:AGQ144&lt;&gt;""))</f>
        <v>0</v>
      </c>
      <c r="DQ129" s="2" cm="1">
        <f t="array" ref="DQ129">SUMPRODUCT(--(Data!$B$143:$AGQ$143&lt;&gt;"")*(Data!B144:AGQ144&lt;&gt;""))</f>
        <v>6</v>
      </c>
      <c r="DR129" s="208"/>
      <c r="DS129" s="2" cm="1">
        <f t="array" ref="DS129">SUMPRODUCT(--(Data!$B$145:$AGQ$145&lt;&gt;"")*(Data!B144:AGQ144&lt;&gt;""))</f>
        <v>0</v>
      </c>
      <c r="DT129" s="2" cm="1">
        <f t="array" ref="DT129">SUMPRODUCT(--(Data!$B$146:$AGQ$146&lt;&gt;"")*(Data!B144:AGQ144&lt;&gt;""))</f>
        <v>0</v>
      </c>
      <c r="DU129" s="2" cm="1">
        <f t="array" ref="DU129">SUMPRODUCT(--(Data!$B$147:$AGQ$147&lt;&gt;"")*(Data!B144:AGQ144&lt;&gt;""))</f>
        <v>0</v>
      </c>
      <c r="DV129" s="2" cm="1">
        <f t="array" ref="DV129">SUMPRODUCT(--(Data!$B$148:$AGQ$148&lt;&gt;"")*(Data!B144:AGQ144&lt;&gt;""))</f>
        <v>0</v>
      </c>
      <c r="DW129" s="2" cm="1">
        <f t="array" ref="DW129">SUMPRODUCT(--(Data!$B$149:$AGQ$149&lt;&gt;"")*(Data!B144:AGQ144&lt;&gt;""))</f>
        <v>0</v>
      </c>
      <c r="DX129" s="2" cm="1">
        <f t="array" ref="DX129">SUMPRODUCT(--(Data!$B$150:$AGQ$150&lt;&gt;"")*(Data!B144:AGQ144&lt;&gt;""))</f>
        <v>0</v>
      </c>
      <c r="DY129" s="2" cm="1">
        <f t="array" ref="DY129">SUMPRODUCT(--(Data!$B$151:$AGQ$151&lt;&gt;"")*(Data!B144:AGQ144&lt;&gt;""))</f>
        <v>0</v>
      </c>
      <c r="DZ129" s="2" cm="1">
        <f t="array" ref="DZ129">SUMPRODUCT(--(Data!$B$152:$AGQ$152&lt;&gt;"")*(Data!B144:AGQ144&lt;&gt;""))</f>
        <v>0</v>
      </c>
      <c r="EA129" s="2" cm="1">
        <f t="array" ref="EA129">SUMPRODUCT(--(Data!$B$153:$AGQ$153&lt;&gt;"")*(Data!B144:AGQ144&lt;&gt;""))</f>
        <v>0</v>
      </c>
      <c r="EB129" s="2" cm="1">
        <f t="array" ref="EB129">SUMPRODUCT(--(Data!$B$154:$AGQ$154&lt;&gt;"")*(Data!B144:AGQ144&lt;&gt;""))</f>
        <v>0</v>
      </c>
      <c r="EC129" s="2" cm="1">
        <f t="array" ref="EC129">SUMPRODUCT(--(Data!$B$155:$AGQ$155&lt;&gt;"")*(Data!B144:AGQ144&lt;&gt;""))</f>
        <v>0</v>
      </c>
      <c r="ED129" s="2" cm="1">
        <f t="array" ref="ED129">SUMPRODUCT(--(Data!$B$156:$AGQ$156&lt;&gt;"")*(Data!B144:AGQ144&lt;&gt;""))</f>
        <v>0</v>
      </c>
      <c r="EE129" s="2" cm="1">
        <f t="array" ref="EE129">SUMPRODUCT(--(Data!$B$157:$AGQ$157&lt;&gt;"")*(Data!B144:AGQ144&lt;&gt;""))</f>
        <v>0</v>
      </c>
      <c r="EF129" s="2" cm="1">
        <f t="array" ref="EF129">SUMPRODUCT(--(Data!$B$158:$AGQ$158&lt;&gt;"")*(Data!B144:AGQ144&lt;&gt;""))</f>
        <v>0</v>
      </c>
      <c r="EG129" s="2" cm="1">
        <f t="array" ref="EG129">SUMPRODUCT(--(Data!$B$159:$AGQ$159&lt;&gt;"")*(Data!B144:AGQ144&lt;&gt;""))</f>
        <v>0</v>
      </c>
      <c r="EH129" s="2" cm="1">
        <f t="array" ref="EH129">SUMPRODUCT(--(Data!$B$160:$AGQ$160&lt;&gt;"")*(Data!B144:AGQ144&lt;&gt;""))</f>
        <v>0</v>
      </c>
      <c r="EI129" s="2" cm="1">
        <f t="array" ref="EI129">SUMPRODUCT(--(Data!$B$161:$AGQ$161&lt;&gt;"")*(Data!B144:AGQ144&lt;&gt;""))</f>
        <v>0</v>
      </c>
      <c r="EJ129" s="2" cm="1">
        <f t="array" ref="EJ129">SUMPRODUCT(--(Data!$B$162:$AGQ$162&lt;&gt;"")*(Data!B144:AGQ144&lt;&gt;""))</f>
        <v>0</v>
      </c>
      <c r="EK129" s="2" cm="1">
        <f t="array" ref="EK129">SUMPRODUCT(--(Data!$B$163:$AGQ$163&lt;&gt;"")*(Data!B144:AGQ144&lt;&gt;""))</f>
        <v>0</v>
      </c>
      <c r="EL129" s="2" cm="1">
        <f t="array" ref="EL129">SUMPRODUCT(--(Data!$B$164:$AGQ$164&lt;&gt;"")*(Data!B144:AGQ144&lt;&gt;""))</f>
        <v>0</v>
      </c>
      <c r="EM129" s="2" cm="1">
        <f t="array" ref="EM129">SUMPRODUCT(--(Data!$B$165:$AGQ$165&lt;&gt;"")*(Data!B144:AGQ144&lt;&gt;""))</f>
        <v>0</v>
      </c>
      <c r="EN129" s="2" cm="1">
        <f t="array" ref="EN129">SUMPRODUCT(--(Data!$B$166:$AGQ$166&lt;&gt;"")*(Data!B144:AGQ144&lt;&gt;""))</f>
        <v>0</v>
      </c>
      <c r="EU129" s="2" t="str">
        <f t="shared" si="6"/>
        <v>maplab 2.0, ROVIO + SIFT</v>
      </c>
      <c r="EV129" s="2">
        <f t="shared" si="7"/>
        <v>10</v>
      </c>
    </row>
    <row r="130" spans="1:152" x14ac:dyDescent="0.25">
      <c r="A130" s="1" t="str">
        <f>Data!A145</f>
        <v>IMLS-SLAM</v>
      </c>
      <c r="B130" s="12" t="s">
        <v>838</v>
      </c>
      <c r="C130" s="2" cm="1">
        <f t="array" ref="C130">SUMPRODUCT(--(Data!$B$25:$AGQ$25&lt;&gt;"")*(Data!B145:AGQ145&lt;&gt;""))</f>
        <v>0</v>
      </c>
      <c r="D130" s="2" cm="1">
        <f t="array" ref="D130">SUMPRODUCT(--(Data!$B$26:$AGQ$26&lt;&gt;"")*(Data!B145:AGQ145&lt;&gt;""))</f>
        <v>0</v>
      </c>
      <c r="E130" s="2" cm="1">
        <f t="array" ref="E130">SUMPRODUCT(--(Data!$B$27:$AGQ$27&lt;&gt;"")*(Data!B145:AGQ145&lt;&gt;""))</f>
        <v>0</v>
      </c>
      <c r="F130" s="2" cm="1">
        <f t="array" ref="F130">SUMPRODUCT(--(Data!$B$28:$AGQ$28&lt;&gt;"")*(Data!B145:AGQ145&lt;&gt;""))</f>
        <v>0</v>
      </c>
      <c r="G130" s="2" cm="1">
        <f t="array" ref="G130">SUMPRODUCT(--(Data!$B$29:$AGQ$29&lt;&gt;"")*(Data!B145:AGQ145&lt;&gt;""))</f>
        <v>0</v>
      </c>
      <c r="H130" s="2" cm="1">
        <f t="array" ref="H130">SUMPRODUCT(--(Data!$B$30:$AGQ$30&lt;&gt;"")*(Data!B145:AGQ145&lt;&gt;""))</f>
        <v>0</v>
      </c>
      <c r="I130" s="2" cm="1">
        <f t="array" ref="I130">SUMPRODUCT(--(Data!$B$31:$AGQ$31&lt;&gt;"")*(Data!B145:AGQ145&lt;&gt;""))</f>
        <v>0</v>
      </c>
      <c r="J130" s="2" cm="1">
        <f t="array" ref="J130">SUMPRODUCT(--(Data!$B$32:$AGQ$32&lt;&gt;"")*(Data!B145:AGQ145&lt;&gt;""))</f>
        <v>0</v>
      </c>
      <c r="K130" s="2" cm="1">
        <f t="array" ref="K130">SUMPRODUCT(--(Data!$B$33:$AGQ$33&lt;&gt;"")*(Data!B145:AGQ145&lt;&gt;""))</f>
        <v>0</v>
      </c>
      <c r="L130" s="2" cm="1">
        <f t="array" ref="L130">SUMPRODUCT(--(Data!$B$34:$AGQ$34&lt;&gt;"")*(Data!B145:AGQ145&lt;&gt;""))</f>
        <v>0</v>
      </c>
      <c r="M130" s="2" cm="1">
        <f t="array" ref="M130">SUMPRODUCT(--(Data!$B$35:$AGQ$35&lt;&gt;"")*(Data!B145:AGQ145&lt;&gt;""))</f>
        <v>0</v>
      </c>
      <c r="N130" s="2" cm="1">
        <f t="array" ref="N130">SUMPRODUCT(--(Data!$B$36:$AGQ$36&lt;&gt;"")*(Data!B145:AGQ145&lt;&gt;""))</f>
        <v>0</v>
      </c>
      <c r="O130" s="2" cm="1">
        <f t="array" ref="O130">SUMPRODUCT(--(Data!$B$37:$AGQ$37&lt;&gt;"")*(Data!B145:AGQ145&lt;&gt;""))</f>
        <v>0</v>
      </c>
      <c r="P130" s="2" cm="1">
        <f t="array" ref="P130">SUMPRODUCT(--(Data!$B$38:$AGQ$38&lt;&gt;"")*(Data!B145:AGQ145&lt;&gt;""))</f>
        <v>0</v>
      </c>
      <c r="Q130" s="2" cm="1">
        <f t="array" ref="Q130">SUMPRODUCT(--(Data!$B$39:$AGQ$39&lt;&gt;"")*(Data!B145:AGQ145&lt;&gt;""))</f>
        <v>0</v>
      </c>
      <c r="R130" s="2" cm="1">
        <f t="array" ref="R130">SUMPRODUCT(--(Data!$B$40:$AGQ$40&lt;&gt;"")*(Data!B145:AGQ145&lt;&gt;""))</f>
        <v>0</v>
      </c>
      <c r="S130" s="2" cm="1">
        <f t="array" ref="S130">SUMPRODUCT(--(Data!$B$41:$AGQ$41&lt;&gt;"")*(Data!B145:AGQ145&lt;&gt;""))</f>
        <v>0</v>
      </c>
      <c r="T130" s="2" cm="1">
        <f t="array" ref="T130">SUMPRODUCT(--(Data!$B$42:$AGQ$42&lt;&gt;"")*(Data!B145:AGQ145&lt;&gt;""))</f>
        <v>0</v>
      </c>
      <c r="U130" s="2" cm="1">
        <f t="array" ref="U130">SUMPRODUCT(--(Data!$B$43:$AGQ$43&lt;&gt;"")*(Data!B145:AGQ145&lt;&gt;""))</f>
        <v>0</v>
      </c>
      <c r="V130" s="2" cm="1">
        <f t="array" ref="V130">SUMPRODUCT(--(Data!$B$44:$AGQ$44&lt;&gt;"")*(Data!B145:AGQ145&lt;&gt;""))</f>
        <v>0</v>
      </c>
      <c r="W130" s="2" cm="1">
        <f t="array" ref="W130">SUMPRODUCT(--(Data!$B$45:$AGQ$45&lt;&gt;"")*(Data!B145:AGQ145&lt;&gt;""))</f>
        <v>0</v>
      </c>
      <c r="X130" s="2" cm="1">
        <f t="array" ref="X130">SUMPRODUCT(--(Data!$B$46:$AGQ$46&lt;&gt;"")*(Data!B145:AGQ145&lt;&gt;""))</f>
        <v>0</v>
      </c>
      <c r="Y130" s="2" cm="1">
        <f t="array" ref="Y130">SUMPRODUCT(--(Data!$B$47:$AGQ$47&lt;&gt;"")*(Data!B145:AGQ145&lt;&gt;""))</f>
        <v>0</v>
      </c>
      <c r="Z130" s="2" cm="1">
        <f t="array" ref="Z130">SUMPRODUCT(--(Data!$B$48:$AGQ$48&lt;&gt;"")*(Data!B145:AGQ145&lt;&gt;""))</f>
        <v>0</v>
      </c>
      <c r="AA130" s="2" cm="1">
        <f t="array" ref="AA130">SUMPRODUCT(--(Data!$B$49:$AGQ$49&lt;&gt;"")*(Data!B145:AGQ145&lt;&gt;""))</f>
        <v>0</v>
      </c>
      <c r="AB130" s="2" cm="1">
        <f t="array" ref="AB130">SUMPRODUCT(--(Data!$B$50:$AGQ$50&lt;&gt;"")*(Data!B145:AGQ145&lt;&gt;""))</f>
        <v>0</v>
      </c>
      <c r="AC130" s="2" cm="1">
        <f t="array" ref="AC130">SUMPRODUCT(--(Data!$B$51:$AGQ$51&lt;&gt;"")*(Data!B145:AGQ145&lt;&gt;""))</f>
        <v>0</v>
      </c>
      <c r="AD130" s="2" cm="1">
        <f t="array" ref="AD130">SUMPRODUCT(--(Data!$B$52:$AGQ$52&lt;&gt;"")*(Data!B145:AGQ145&lt;&gt;""))</f>
        <v>0</v>
      </c>
      <c r="AE130" s="2" cm="1">
        <f t="array" ref="AE130">SUMPRODUCT(--(Data!$B$53:$AGQ$53&lt;&gt;"")*(Data!B145:AGQ145&lt;&gt;""))</f>
        <v>0</v>
      </c>
      <c r="AF130" s="2" cm="1">
        <f t="array" ref="AF130">SUMPRODUCT(--(Data!$B$54:$AGQ$54&lt;&gt;"")*(Data!B145:AGQ145&lt;&gt;""))</f>
        <v>0</v>
      </c>
      <c r="AG130" s="2" cm="1">
        <f t="array" ref="AG130">SUMPRODUCT(--(Data!$B$55:$AGQ$55&lt;&gt;"")*(Data!B145:AGQ145&lt;&gt;""))</f>
        <v>0</v>
      </c>
      <c r="AH130" s="2" cm="1">
        <f t="array" ref="AH130">SUMPRODUCT(--(Data!$B$56:$AGQ$56&lt;&gt;"")*(Data!B145:AGQ145&lt;&gt;""))</f>
        <v>0</v>
      </c>
      <c r="AI130" s="2" cm="1">
        <f t="array" ref="AI130">SUMPRODUCT(--(Data!$B$57:$AGQ$57&lt;&gt;"")*(Data!B145:AGQ145&lt;&gt;""))</f>
        <v>0</v>
      </c>
      <c r="AJ130" s="2" cm="1">
        <f t="array" ref="AJ130">SUMPRODUCT(--(Data!$B$58:$AGQ$58&lt;&gt;"")*(Data!B145:AGQ145&lt;&gt;""))</f>
        <v>0</v>
      </c>
      <c r="AK130" s="2" cm="1">
        <f t="array" ref="AK130">SUMPRODUCT(--(Data!$B$59:$AGQ$59&lt;&gt;"")*(Data!B145:AGQ145&lt;&gt;""))</f>
        <v>0</v>
      </c>
      <c r="AL130" s="2" cm="1">
        <f t="array" ref="AL130">SUMPRODUCT(--(Data!$B$60:$AGQ$60&lt;&gt;"")*(Data!B145:AGQ145&lt;&gt;""))</f>
        <v>0</v>
      </c>
      <c r="AM130" s="2" cm="1">
        <f t="array" ref="AM130">SUMPRODUCT(--(Data!$B$61:$AGQ$61&lt;&gt;"")*(Data!B145:AGQ145&lt;&gt;""))</f>
        <v>0</v>
      </c>
      <c r="AN130" s="2" cm="1">
        <f t="array" ref="AN130">SUMPRODUCT(--(Data!$B$62:$AGQ$62&lt;&gt;"")*(Data!B145:AGQ145&lt;&gt;""))</f>
        <v>0</v>
      </c>
      <c r="AO130" s="2" cm="1">
        <f t="array" ref="AO130">SUMPRODUCT(--(Data!$B$63:$AGQ$63&lt;&gt;"")*(Data!B145:AGQ145&lt;&gt;""))</f>
        <v>0</v>
      </c>
      <c r="AP130" s="2" cm="1">
        <f t="array" ref="AP130">SUMPRODUCT(--(Data!$B$64:$AGQ$64&lt;&gt;"")*(Data!B145:AGQ145&lt;&gt;""))</f>
        <v>0</v>
      </c>
      <c r="AQ130" s="2" cm="1">
        <f t="array" ref="AQ130">SUMPRODUCT(--(Data!$B$65:$AGQ$65&lt;&gt;"")*(Data!B145:AGQ145&lt;&gt;""))</f>
        <v>0</v>
      </c>
      <c r="AR130" s="2" cm="1">
        <f t="array" ref="AR130">SUMPRODUCT(--(Data!$B$66:$AGQ$66&lt;&gt;"")*(Data!B145:AGQ145&lt;&gt;""))</f>
        <v>0</v>
      </c>
      <c r="AS130" s="2" cm="1">
        <f t="array" ref="AS130">SUMPRODUCT(--(Data!$B$67:$AGQ$67&lt;&gt;"")*(Data!B145:AGQ145&lt;&gt;""))</f>
        <v>0</v>
      </c>
      <c r="AT130" s="2" cm="1">
        <f t="array" ref="AT130">SUMPRODUCT(--(Data!$B$68:$AGQ$68&lt;&gt;"")*(Data!B145:AGQ145&lt;&gt;""))</f>
        <v>0</v>
      </c>
      <c r="AU130" s="2" cm="1">
        <f t="array" ref="AU130">SUMPRODUCT(--(Data!$B$69:$AGQ$69&lt;&gt;"")*(Data!B145:AGQ145&lt;&gt;""))</f>
        <v>0</v>
      </c>
      <c r="AV130" s="2" cm="1">
        <f t="array" ref="AV130">SUMPRODUCT(--(Data!$B$70:$AGQ$70&lt;&gt;"")*(Data!B145:AGQ145&lt;&gt;""))</f>
        <v>0</v>
      </c>
      <c r="AW130" s="2" cm="1">
        <f t="array" ref="AW130">SUMPRODUCT(--(Data!$B$71:$AGQ$71&lt;&gt;"")*(Data!B145:AGQ145&lt;&gt;""))</f>
        <v>0</v>
      </c>
      <c r="AX130" s="2" cm="1">
        <f t="array" ref="AX130">SUMPRODUCT(--(Data!$B$72:$AGQ$72&lt;&gt;"")*(Data!B145:AGQ145&lt;&gt;""))</f>
        <v>0</v>
      </c>
      <c r="AY130" s="2" cm="1">
        <f t="array" ref="AY130">SUMPRODUCT(--(Data!$B$73:$AGQ$73&lt;&gt;"")*(Data!B145:AGQ145&lt;&gt;""))</f>
        <v>0</v>
      </c>
      <c r="AZ130" s="2" cm="1">
        <f t="array" ref="AZ130">SUMPRODUCT(--(Data!$B$74:$AGQ$74&lt;&gt;"")*(Data!B145:AGQ145&lt;&gt;""))</f>
        <v>0</v>
      </c>
      <c r="BA130" s="2" cm="1">
        <f t="array" ref="BA130">SUMPRODUCT(--(Data!$B$75:$AGQ$75&lt;&gt;"")*(Data!B145:AGQ145&lt;&gt;""))</f>
        <v>0</v>
      </c>
      <c r="BB130" s="2" cm="1">
        <f t="array" ref="BB130">SUMPRODUCT(--(Data!$B$76:$AGQ$76&lt;&gt;"")*(Data!B145:AGQ145&lt;&gt;""))</f>
        <v>0</v>
      </c>
      <c r="BC130" s="2" cm="1">
        <f t="array" ref="BC130">SUMPRODUCT(--(Data!$B$77:$AGQ$77&lt;&gt;"")*(Data!B145:AGQ145&lt;&gt;""))</f>
        <v>0</v>
      </c>
      <c r="BD130" s="2" cm="1">
        <f t="array" ref="BD130">SUMPRODUCT(--(Data!$B$78:$AGQ$78&lt;&gt;"")*(Data!B145:AGQ145&lt;&gt;""))</f>
        <v>0</v>
      </c>
      <c r="BE130" s="2" cm="1">
        <f t="array" ref="BE130">SUMPRODUCT(--(Data!$B$79:$AGQ$79&lt;&gt;"")*(Data!B145:AGQ145&lt;&gt;""))</f>
        <v>0</v>
      </c>
      <c r="BF130" s="2" cm="1">
        <f t="array" ref="BF130">SUMPRODUCT(--(Data!$B$80:$AGQ$80&lt;&gt;"")*(Data!B145:AGQ145&lt;&gt;""))</f>
        <v>0</v>
      </c>
      <c r="BG130" s="2" cm="1">
        <f t="array" ref="BG130">SUMPRODUCT(--(Data!$B$81:$AGQ$81&lt;&gt;"")*(Data!B145:AGQ145&lt;&gt;""))</f>
        <v>0</v>
      </c>
      <c r="BH130" s="2" cm="1">
        <f t="array" ref="BH130">SUMPRODUCT(--(Data!$B$82:$AGQ$82&lt;&gt;"")*(Data!B145:AGQ145&lt;&gt;""))</f>
        <v>0</v>
      </c>
      <c r="BI130" s="2" cm="1">
        <f t="array" ref="BI130">SUMPRODUCT(--(Data!$B$83:$AGQ$83&lt;&gt;"")*(Data!B145:AGQ145&lt;&gt;""))</f>
        <v>0</v>
      </c>
      <c r="BJ130" s="2" cm="1">
        <f t="array" ref="BJ130">SUMPRODUCT(--(Data!$B$84:$AGQ$84&lt;&gt;"")*(Data!B145:AGQ145&lt;&gt;""))</f>
        <v>0</v>
      </c>
      <c r="BK130" s="2" cm="1">
        <f t="array" ref="BK130">SUMPRODUCT(--(Data!$B$85:$AGQ$85&lt;&gt;"")*(Data!B145:AGQ145&lt;&gt;""))</f>
        <v>0</v>
      </c>
      <c r="BL130" s="2" cm="1">
        <f t="array" ref="BL130">SUMPRODUCT(--(Data!$B$86:$AGQ$86&lt;&gt;"")*(Data!B145:AGQ145&lt;&gt;""))</f>
        <v>0</v>
      </c>
      <c r="BM130" s="2" cm="1">
        <f t="array" ref="BM130">SUMPRODUCT(--(Data!$B$87:$AGQ$87&lt;&gt;"")*(Data!B145:AGQ145&lt;&gt;""))</f>
        <v>0</v>
      </c>
      <c r="BN130" s="2" cm="1">
        <f t="array" ref="BN130">SUMPRODUCT(--(Data!$B$88:$AGQ$88&lt;&gt;"")*(Data!B145:AGQ145&lt;&gt;""))</f>
        <v>0</v>
      </c>
      <c r="BO130" s="2" cm="1">
        <f t="array" ref="BO130">SUMPRODUCT(--(Data!$B$89:$AGQ$89&lt;&gt;"")*(Data!B145:AGQ145&lt;&gt;""))</f>
        <v>0</v>
      </c>
      <c r="BP130" s="2" cm="1">
        <f t="array" ref="BP130">SUMPRODUCT(--(Data!$B$90:$AGQ$90&lt;&gt;"")*(Data!B145:AGQ145&lt;&gt;""))</f>
        <v>0</v>
      </c>
      <c r="BQ130" s="2" cm="1">
        <f t="array" ref="BQ130">SUMPRODUCT(--(Data!$B$91:$AGQ$91&lt;&gt;"")*(Data!B145:AGQ145&lt;&gt;""))</f>
        <v>0</v>
      </c>
      <c r="BR130" s="2" cm="1">
        <f t="array" ref="BR130">SUMPRODUCT(--(Data!$B$92:$AGQ$92&lt;&gt;"")*(Data!B145:AGQ145&lt;&gt;""))</f>
        <v>0</v>
      </c>
      <c r="BS130" s="2" cm="1">
        <f t="array" ref="BS130">SUMPRODUCT(--(Data!$B$93:$AGQ$93&lt;&gt;"")*(Data!B145:AGQ145&lt;&gt;""))</f>
        <v>0</v>
      </c>
      <c r="BT130" s="2" cm="1">
        <f t="array" ref="BT130">SUMPRODUCT(--(Data!$B$94:$AGQ$94&lt;&gt;"")*(Data!B145:AGQ145&lt;&gt;""))</f>
        <v>0</v>
      </c>
      <c r="BU130" s="2" cm="1">
        <f t="array" ref="BU130">SUMPRODUCT(--(Data!$B$95:$AGQ$95&lt;&gt;"")*(Data!B145:AGQ145&lt;&gt;""))</f>
        <v>0</v>
      </c>
      <c r="BV130" s="2" cm="1">
        <f t="array" ref="BV130">SUMPRODUCT(--(Data!$B$96:$AGQ$96&lt;&gt;"")*(Data!B145:AGQ145&lt;&gt;""))</f>
        <v>0</v>
      </c>
      <c r="BW130" s="2" cm="1">
        <f t="array" ref="BW130">SUMPRODUCT(--(Data!$B$97:$AGQ$97&lt;&gt;"")*(Data!B145:AGQ145&lt;&gt;""))</f>
        <v>0</v>
      </c>
      <c r="BX130" s="2" cm="1">
        <f t="array" ref="BX130">SUMPRODUCT(--(Data!$B$98:$AGQ$98&lt;&gt;"")*(Data!B145:AGQ145&lt;&gt;""))</f>
        <v>0</v>
      </c>
      <c r="BY130" s="2" cm="1">
        <f t="array" ref="BY130">SUMPRODUCT(--(Data!$B$99:$AGQ$99&lt;&gt;"")*(Data!B145:AGQ145&lt;&gt;""))</f>
        <v>0</v>
      </c>
      <c r="BZ130" s="2" cm="1">
        <f t="array" ref="BZ130">SUMPRODUCT(--(Data!$B$100:$AGQ$100&lt;&gt;"")*(Data!B145:AGQ145&lt;&gt;""))</f>
        <v>0</v>
      </c>
      <c r="CA130" s="2" cm="1">
        <f t="array" ref="CA130">SUMPRODUCT(--(Data!$B$101:$AGQ$101&lt;&gt;"")*(Data!B145:AGQ145&lt;&gt;""))</f>
        <v>0</v>
      </c>
      <c r="CB130" s="2" cm="1">
        <f t="array" ref="CB130">SUMPRODUCT(--(Data!$B$102:$AGQ$102&lt;&gt;"")*(Data!B145:AGQ145&lt;&gt;""))</f>
        <v>0</v>
      </c>
      <c r="CC130" s="2" cm="1">
        <f t="array" ref="CC130">SUMPRODUCT(--(Data!$B$103:$AGQ$103&lt;&gt;"")*(Data!B145:AGQ145&lt;&gt;""))</f>
        <v>0</v>
      </c>
      <c r="CD130" s="2" cm="1">
        <f t="array" ref="CD130">SUMPRODUCT(--(Data!$B$104:$AGQ$104&lt;&gt;"")*(Data!B145:AGQ145&lt;&gt;""))</f>
        <v>0</v>
      </c>
      <c r="CE130" s="2" cm="1">
        <f t="array" ref="CE130">SUMPRODUCT(--(Data!$B$105:$AGQ$105&lt;&gt;"")*(Data!B145:AGQ145&lt;&gt;""))</f>
        <v>2</v>
      </c>
      <c r="CF130" s="2" cm="1">
        <f t="array" ref="CF130">SUMPRODUCT(--(Data!$B$106:$AGQ$106&lt;&gt;"")*(Data!B145:AGQ145&lt;&gt;""))</f>
        <v>0</v>
      </c>
      <c r="CG130" s="2" cm="1">
        <f t="array" ref="CG130">SUMPRODUCT(--(Data!$B$107:$AGQ$107&lt;&gt;"")*(Data!B145:AGQ145&lt;&gt;""))</f>
        <v>0</v>
      </c>
      <c r="CH130" s="2" cm="1">
        <f t="array" ref="CH130">SUMPRODUCT(--(Data!$B$108:$AGQ$108&lt;&gt;"")*(Data!B145:AGQ145&lt;&gt;""))</f>
        <v>0</v>
      </c>
      <c r="CI130" s="2" cm="1">
        <f t="array" ref="CI130">SUMPRODUCT(--(Data!$B$109:$AGQ$109&lt;&gt;"")*(Data!B145:AGQ145&lt;&gt;""))</f>
        <v>0</v>
      </c>
      <c r="CJ130" s="2" cm="1">
        <f t="array" ref="CJ130">SUMPRODUCT(--(Data!$B$110:$AGQ$110&lt;&gt;"")*(Data!B145:AGQ145&lt;&gt;""))</f>
        <v>0</v>
      </c>
      <c r="CK130" s="2" cm="1">
        <f t="array" ref="CK130">SUMPRODUCT(--(Data!$B$111:$AGQ$111&lt;&gt;"")*(Data!B145:AGQ145&lt;&gt;""))</f>
        <v>0</v>
      </c>
      <c r="CL130" s="2" cm="1">
        <f t="array" ref="CL130">SUMPRODUCT(--(Data!$B$112:$AGQ$112&lt;&gt;"")*(Data!B145:AGQ145&lt;&gt;""))</f>
        <v>40</v>
      </c>
      <c r="CM130" s="2" cm="1">
        <f t="array" ref="CM130">SUMPRODUCT(--(Data!$B$113:$AGQ$113&lt;&gt;"")*(Data!B145:AGQ145&lt;&gt;""))</f>
        <v>0</v>
      </c>
      <c r="CN130" s="2" cm="1">
        <f t="array" ref="CN130">SUMPRODUCT(--(Data!$B$114:$AGQ$114&lt;&gt;"")*(Data!B145:AGQ145&lt;&gt;""))</f>
        <v>0</v>
      </c>
      <c r="CO130" s="2" cm="1">
        <f t="array" ref="CO130">SUMPRODUCT(--(Data!$B$115:$AGQ$115&lt;&gt;"")*(Data!B145:AGQ145&lt;&gt;""))</f>
        <v>0</v>
      </c>
      <c r="CP130" s="2" cm="1">
        <f t="array" ref="CP130">SUMPRODUCT(--(Data!$B$116:$AGQ$116&lt;&gt;"")*(Data!B145:AGQ145&lt;&gt;""))</f>
        <v>0</v>
      </c>
      <c r="CQ130" s="2" cm="1">
        <f t="array" ref="CQ130">SUMPRODUCT(--(Data!$B$117:$AGQ$117&lt;&gt;"")*(Data!B145:AGQ145&lt;&gt;""))</f>
        <v>0</v>
      </c>
      <c r="CR130" s="2" cm="1">
        <f t="array" ref="CR130">SUMPRODUCT(--(Data!$B$118:$AGQ$118&lt;&gt;"")*(Data!B145:AGQ145&lt;&gt;""))</f>
        <v>0</v>
      </c>
      <c r="CS130" s="2" cm="1">
        <f t="array" ref="CS130">SUMPRODUCT(--(Data!$B$119:$AGQ$119&lt;&gt;"")*(Data!B145:AGQ145&lt;&gt;""))</f>
        <v>0</v>
      </c>
      <c r="CT130" s="2" cm="1">
        <f t="array" ref="CT130">SUMPRODUCT(--(Data!$B$120:$AGQ$120&lt;&gt;"")*(Data!B145:AGQ145&lt;&gt;""))</f>
        <v>0</v>
      </c>
      <c r="CU130" s="2" cm="1">
        <f t="array" ref="CU130">SUMPRODUCT(--(Data!$B$121:$AGQ$121&lt;&gt;"")*(Data!B145:AGQ145&lt;&gt;""))</f>
        <v>0</v>
      </c>
      <c r="CV130" s="2" cm="1">
        <f t="array" ref="CV130">SUMPRODUCT(--(Data!$B$122:$AGQ$122&lt;&gt;"")*(Data!B145:AGQ145&lt;&gt;""))</f>
        <v>0</v>
      </c>
      <c r="CW130" s="2" cm="1">
        <f t="array" ref="CW130">SUMPRODUCT(--(Data!$B$123:$AGQ$123&lt;&gt;"")*(Data!B145:AGQ145&lt;&gt;""))</f>
        <v>38</v>
      </c>
      <c r="CX130" s="2" cm="1">
        <f t="array" ref="CX130">SUMPRODUCT(--(Data!$B$124:$AGQ$124&lt;&gt;"")*(Data!B145:AGQ145&lt;&gt;""))</f>
        <v>2</v>
      </c>
      <c r="CY130" s="2" cm="1">
        <f t="array" ref="CY130">SUMPRODUCT(--(Data!$B$125:$AGQ$125&lt;&gt;"")*(Data!B145:AGQ145&lt;&gt;""))</f>
        <v>0</v>
      </c>
      <c r="CZ130" s="2" cm="1">
        <f t="array" ref="CZ130">SUMPRODUCT(--(Data!$B$126:$AGQ$126&lt;&gt;"")*(Data!B145:AGQ145&lt;&gt;""))</f>
        <v>0</v>
      </c>
      <c r="DA130" s="2" cm="1">
        <f t="array" ref="DA130">SUMPRODUCT(--(Data!$B$127:$AGQ$127&lt;&gt;"")*(Data!B145:AGQ145&lt;&gt;""))</f>
        <v>0</v>
      </c>
      <c r="DB130" s="2" cm="1">
        <f t="array" ref="DB130">SUMPRODUCT(--(Data!$B$128:$AGQ$128&lt;&gt;"")*(Data!B145:AGQ145&lt;&gt;""))</f>
        <v>0</v>
      </c>
      <c r="DC130" s="2" cm="1">
        <f t="array" ref="DC130">SUMPRODUCT(--(Data!$B$129:$AGQ$129&lt;&gt;"")*(Data!B145:AGQ145&lt;&gt;""))</f>
        <v>0</v>
      </c>
      <c r="DD130" s="2" cm="1">
        <f t="array" ref="DD130">SUMPRODUCT(--(Data!$B$130:$AGQ$130&lt;&gt;"")*(Data!B145:AGQ145&lt;&gt;""))</f>
        <v>0</v>
      </c>
      <c r="DE130" s="2" cm="1">
        <f t="array" ref="DE130">SUMPRODUCT(--(Data!$B$131:$AGQ$131&lt;&gt;"")*(Data!B145:AGQ145&lt;&gt;""))</f>
        <v>0</v>
      </c>
      <c r="DF130" s="2" cm="1">
        <f t="array" ref="DF130">SUMPRODUCT(--(Data!$B$132:$AGQ$132&lt;&gt;"")*(Data!B145:AGQ145&lt;&gt;""))</f>
        <v>0</v>
      </c>
      <c r="DG130" s="2" cm="1">
        <f t="array" ref="DG130">SUMPRODUCT(--(Data!$B$133:$AGQ$133&lt;&gt;"")*(Data!B145:AGQ145&lt;&gt;""))</f>
        <v>0</v>
      </c>
      <c r="DH130" s="2" cm="1">
        <f t="array" ref="DH130">SUMPRODUCT(--(Data!$B$134:$AGQ$134&lt;&gt;"")*(Data!B145:AGQ145&lt;&gt;""))</f>
        <v>2</v>
      </c>
      <c r="DI130" s="2" cm="1">
        <f t="array" ref="DI130">SUMPRODUCT(--(Data!$B$135:$AGQ$135&lt;&gt;"")*(Data!B145:AGQ145&lt;&gt;""))</f>
        <v>0</v>
      </c>
      <c r="DJ130" s="2" cm="1">
        <f t="array" ref="DJ130">SUMPRODUCT(--(Data!$B$136:$AGQ$136&lt;&gt;"")*(Data!B145:AGQ145&lt;&gt;""))</f>
        <v>0</v>
      </c>
      <c r="DK130" s="2" cm="1">
        <f t="array" ref="DK130">SUMPRODUCT(--(Data!$B$137:$AGQ$137&lt;&gt;"")*(Data!B145:AGQ145&lt;&gt;""))</f>
        <v>0</v>
      </c>
      <c r="DL130" s="2" cm="1">
        <f t="array" ref="DL130">SUMPRODUCT(--(Data!$B$138:$AGQ$138&lt;&gt;"")*(Data!B145:AGQ145&lt;&gt;""))</f>
        <v>0</v>
      </c>
      <c r="DM130" s="2" cm="1">
        <f t="array" ref="DM130">SUMPRODUCT(--(Data!$B$139:$AGQ$139&lt;&gt;"")*(Data!B145:AGQ145&lt;&gt;""))</f>
        <v>0</v>
      </c>
      <c r="DN130" s="2" cm="1">
        <f t="array" ref="DN130">SUMPRODUCT(--(Data!$B$140:$AGQ$140&lt;&gt;"")*(Data!B145:AGQ145&lt;&gt;""))</f>
        <v>0</v>
      </c>
      <c r="DO130" s="2" cm="1">
        <f t="array" ref="DO130">SUMPRODUCT(--(Data!$B$141:$AGQ$141&lt;&gt;"")*(Data!B145:AGQ145&lt;&gt;""))</f>
        <v>0</v>
      </c>
      <c r="DP130" s="2" cm="1">
        <f t="array" ref="DP130">SUMPRODUCT(--(Data!$B$142:$AGQ$142&lt;&gt;"")*(Data!B145:AGQ145&lt;&gt;""))</f>
        <v>0</v>
      </c>
      <c r="DQ130" s="2" cm="1">
        <f t="array" ref="DQ130">SUMPRODUCT(--(Data!$B$143:$AGQ$143&lt;&gt;"")*(Data!B145:AGQ145&lt;&gt;""))</f>
        <v>0</v>
      </c>
      <c r="DR130" s="2" cm="1">
        <f t="array" ref="DR130">SUMPRODUCT(--(Data!$B$144:$AGQ$144&lt;&gt;"")*(Data!B145:AGQ145&lt;&gt;""))</f>
        <v>0</v>
      </c>
      <c r="DS130" s="208"/>
      <c r="DT130" s="2" cm="1">
        <f t="array" ref="DT130">SUMPRODUCT(--(Data!$B$146:$AGQ$146&lt;&gt;"")*(Data!B145:AGQ145&lt;&gt;""))</f>
        <v>38</v>
      </c>
      <c r="DU130" s="2" cm="1">
        <f t="array" ref="DU130">SUMPRODUCT(--(Data!$B$147:$AGQ$147&lt;&gt;"")*(Data!B145:AGQ145&lt;&gt;""))</f>
        <v>0</v>
      </c>
      <c r="DV130" s="2" cm="1">
        <f t="array" ref="DV130">SUMPRODUCT(--(Data!$B$148:$AGQ$148&lt;&gt;"")*(Data!B145:AGQ145&lt;&gt;""))</f>
        <v>0</v>
      </c>
      <c r="DW130" s="2" cm="1">
        <f t="array" ref="DW130">SUMPRODUCT(--(Data!$B$149:$AGQ$149&lt;&gt;"")*(Data!B145:AGQ145&lt;&gt;""))</f>
        <v>0</v>
      </c>
      <c r="DX130" s="2" cm="1">
        <f t="array" ref="DX130">SUMPRODUCT(--(Data!$B$150:$AGQ$150&lt;&gt;"")*(Data!B145:AGQ145&lt;&gt;""))</f>
        <v>0</v>
      </c>
      <c r="DY130" s="2" cm="1">
        <f t="array" ref="DY130">SUMPRODUCT(--(Data!$B$151:$AGQ$151&lt;&gt;"")*(Data!B145:AGQ145&lt;&gt;""))</f>
        <v>0</v>
      </c>
      <c r="DZ130" s="2" cm="1">
        <f t="array" ref="DZ130">SUMPRODUCT(--(Data!$B$152:$AGQ$152&lt;&gt;"")*(Data!B145:AGQ145&lt;&gt;""))</f>
        <v>0</v>
      </c>
      <c r="EA130" s="2" cm="1">
        <f t="array" ref="EA130">SUMPRODUCT(--(Data!$B$153:$AGQ$153&lt;&gt;"")*(Data!B145:AGQ145&lt;&gt;""))</f>
        <v>0</v>
      </c>
      <c r="EB130" s="2" cm="1">
        <f t="array" ref="EB130">SUMPRODUCT(--(Data!$B$154:$AGQ$154&lt;&gt;"")*(Data!B145:AGQ145&lt;&gt;""))</f>
        <v>0</v>
      </c>
      <c r="EC130" s="2" cm="1">
        <f t="array" ref="EC130">SUMPRODUCT(--(Data!$B$155:$AGQ$155&lt;&gt;"")*(Data!B145:AGQ145&lt;&gt;""))</f>
        <v>0</v>
      </c>
      <c r="ED130" s="2" cm="1">
        <f t="array" ref="ED130">SUMPRODUCT(--(Data!$B$156:$AGQ$156&lt;&gt;"")*(Data!B145:AGQ145&lt;&gt;""))</f>
        <v>0</v>
      </c>
      <c r="EE130" s="2" cm="1">
        <f t="array" ref="EE130">SUMPRODUCT(--(Data!$B$157:$AGQ$157&lt;&gt;"")*(Data!B145:AGQ145&lt;&gt;""))</f>
        <v>0</v>
      </c>
      <c r="EF130" s="2" cm="1">
        <f t="array" ref="EF130">SUMPRODUCT(--(Data!$B$158:$AGQ$158&lt;&gt;"")*(Data!B145:AGQ145&lt;&gt;""))</f>
        <v>0</v>
      </c>
      <c r="EG130" s="2" cm="1">
        <f t="array" ref="EG130">SUMPRODUCT(--(Data!$B$159:$AGQ$159&lt;&gt;"")*(Data!B145:AGQ145&lt;&gt;""))</f>
        <v>0</v>
      </c>
      <c r="EH130" s="2" cm="1">
        <f t="array" ref="EH130">SUMPRODUCT(--(Data!$B$160:$AGQ$160&lt;&gt;"")*(Data!B145:AGQ145&lt;&gt;""))</f>
        <v>0</v>
      </c>
      <c r="EI130" s="2" cm="1">
        <f t="array" ref="EI130">SUMPRODUCT(--(Data!$B$161:$AGQ$161&lt;&gt;"")*(Data!B145:AGQ145&lt;&gt;""))</f>
        <v>0</v>
      </c>
      <c r="EJ130" s="2" cm="1">
        <f t="array" ref="EJ130">SUMPRODUCT(--(Data!$B$162:$AGQ$162&lt;&gt;"")*(Data!B145:AGQ145&lt;&gt;""))</f>
        <v>0</v>
      </c>
      <c r="EK130" s="2" cm="1">
        <f t="array" ref="EK130">SUMPRODUCT(--(Data!$B$163:$AGQ$163&lt;&gt;"")*(Data!B145:AGQ145&lt;&gt;""))</f>
        <v>0</v>
      </c>
      <c r="EL130" s="2" cm="1">
        <f t="array" ref="EL130">SUMPRODUCT(--(Data!$B$164:$AGQ$164&lt;&gt;"")*(Data!B145:AGQ145&lt;&gt;""))</f>
        <v>0</v>
      </c>
      <c r="EM130" s="2" cm="1">
        <f t="array" ref="EM130">SUMPRODUCT(--(Data!$B$165:$AGQ$165&lt;&gt;"")*(Data!B145:AGQ145&lt;&gt;""))</f>
        <v>0</v>
      </c>
      <c r="EN130" s="2" cm="1">
        <f t="array" ref="EN130">SUMPRODUCT(--(Data!$B$166:$AGQ$166&lt;&gt;"")*(Data!B145:AGQ145&lt;&gt;""))</f>
        <v>0</v>
      </c>
      <c r="EU130" s="2" t="str">
        <f t="shared" si="6"/>
        <v>maplab 2.0, OKVIS +SP +B</v>
      </c>
      <c r="EV130" s="2">
        <f t="shared" si="7"/>
        <v>10</v>
      </c>
    </row>
    <row r="131" spans="1:152" x14ac:dyDescent="0.25">
      <c r="A131" s="1" t="str">
        <f>Data!A146</f>
        <v>pyLiDAR F2M</v>
      </c>
      <c r="B131" s="1" t="s">
        <v>839</v>
      </c>
      <c r="C131" s="2" cm="1">
        <f t="array" ref="C131">SUMPRODUCT(--(Data!$B$25:$AGQ$25&lt;&gt;"")*(Data!B146:AGQ146&lt;&gt;""))</f>
        <v>0</v>
      </c>
      <c r="D131" s="2" cm="1">
        <f t="array" ref="D131">SUMPRODUCT(--(Data!$B$26:$AGQ$26&lt;&gt;"")*(Data!B146:AGQ146&lt;&gt;""))</f>
        <v>0</v>
      </c>
      <c r="E131" s="2" cm="1">
        <f t="array" ref="E131">SUMPRODUCT(--(Data!$B$27:$AGQ$27&lt;&gt;"")*(Data!B146:AGQ146&lt;&gt;""))</f>
        <v>0</v>
      </c>
      <c r="F131" s="2" cm="1">
        <f t="array" ref="F131">SUMPRODUCT(--(Data!$B$28:$AGQ$28&lt;&gt;"")*(Data!B146:AGQ146&lt;&gt;""))</f>
        <v>0</v>
      </c>
      <c r="G131" s="2" cm="1">
        <f t="array" ref="G131">SUMPRODUCT(--(Data!$B$29:$AGQ$29&lt;&gt;"")*(Data!B146:AGQ146&lt;&gt;""))</f>
        <v>0</v>
      </c>
      <c r="H131" s="2" cm="1">
        <f t="array" ref="H131">SUMPRODUCT(--(Data!$B$30:$AGQ$30&lt;&gt;"")*(Data!B146:AGQ146&lt;&gt;""))</f>
        <v>0</v>
      </c>
      <c r="I131" s="2" cm="1">
        <f t="array" ref="I131">SUMPRODUCT(--(Data!$B$31:$AGQ$31&lt;&gt;"")*(Data!B146:AGQ146&lt;&gt;""))</f>
        <v>0</v>
      </c>
      <c r="J131" s="2" cm="1">
        <f t="array" ref="J131">SUMPRODUCT(--(Data!$B$32:$AGQ$32&lt;&gt;"")*(Data!B146:AGQ146&lt;&gt;""))</f>
        <v>0</v>
      </c>
      <c r="K131" s="2" cm="1">
        <f t="array" ref="K131">SUMPRODUCT(--(Data!$B$33:$AGQ$33&lt;&gt;"")*(Data!B146:AGQ146&lt;&gt;""))</f>
        <v>0</v>
      </c>
      <c r="L131" s="2" cm="1">
        <f t="array" ref="L131">SUMPRODUCT(--(Data!$B$34:$AGQ$34&lt;&gt;"")*(Data!B146:AGQ146&lt;&gt;""))</f>
        <v>0</v>
      </c>
      <c r="M131" s="2" cm="1">
        <f t="array" ref="M131">SUMPRODUCT(--(Data!$B$35:$AGQ$35&lt;&gt;"")*(Data!B146:AGQ146&lt;&gt;""))</f>
        <v>0</v>
      </c>
      <c r="N131" s="2" cm="1">
        <f t="array" ref="N131">SUMPRODUCT(--(Data!$B$36:$AGQ$36&lt;&gt;"")*(Data!B146:AGQ146&lt;&gt;""))</f>
        <v>0</v>
      </c>
      <c r="O131" s="2" cm="1">
        <f t="array" ref="O131">SUMPRODUCT(--(Data!$B$37:$AGQ$37&lt;&gt;"")*(Data!B146:AGQ146&lt;&gt;""))</f>
        <v>0</v>
      </c>
      <c r="P131" s="2" cm="1">
        <f t="array" ref="P131">SUMPRODUCT(--(Data!$B$38:$AGQ$38&lt;&gt;"")*(Data!B146:AGQ146&lt;&gt;""))</f>
        <v>0</v>
      </c>
      <c r="Q131" s="2" cm="1">
        <f t="array" ref="Q131">SUMPRODUCT(--(Data!$B$39:$AGQ$39&lt;&gt;"")*(Data!B146:AGQ146&lt;&gt;""))</f>
        <v>0</v>
      </c>
      <c r="R131" s="2" cm="1">
        <f t="array" ref="R131">SUMPRODUCT(--(Data!$B$40:$AGQ$40&lt;&gt;"")*(Data!B146:AGQ146&lt;&gt;""))</f>
        <v>0</v>
      </c>
      <c r="S131" s="2" cm="1">
        <f t="array" ref="S131">SUMPRODUCT(--(Data!$B$41:$AGQ$41&lt;&gt;"")*(Data!B146:AGQ146&lt;&gt;""))</f>
        <v>0</v>
      </c>
      <c r="T131" s="2" cm="1">
        <f t="array" ref="T131">SUMPRODUCT(--(Data!$B$42:$AGQ$42&lt;&gt;"")*(Data!B146:AGQ146&lt;&gt;""))</f>
        <v>0</v>
      </c>
      <c r="U131" s="2" cm="1">
        <f t="array" ref="U131">SUMPRODUCT(--(Data!$B$43:$AGQ$43&lt;&gt;"")*(Data!B146:AGQ146&lt;&gt;""))</f>
        <v>0</v>
      </c>
      <c r="V131" s="2" cm="1">
        <f t="array" ref="V131">SUMPRODUCT(--(Data!$B$44:$AGQ$44&lt;&gt;"")*(Data!B146:AGQ146&lt;&gt;""))</f>
        <v>0</v>
      </c>
      <c r="W131" s="2" cm="1">
        <f t="array" ref="W131">SUMPRODUCT(--(Data!$B$45:$AGQ$45&lt;&gt;"")*(Data!B146:AGQ146&lt;&gt;""))</f>
        <v>0</v>
      </c>
      <c r="X131" s="2" cm="1">
        <f t="array" ref="X131">SUMPRODUCT(--(Data!$B$46:$AGQ$46&lt;&gt;"")*(Data!B146:AGQ146&lt;&gt;""))</f>
        <v>0</v>
      </c>
      <c r="Y131" s="2" cm="1">
        <f t="array" ref="Y131">SUMPRODUCT(--(Data!$B$47:$AGQ$47&lt;&gt;"")*(Data!B146:AGQ146&lt;&gt;""))</f>
        <v>0</v>
      </c>
      <c r="Z131" s="2" cm="1">
        <f t="array" ref="Z131">SUMPRODUCT(--(Data!$B$48:$AGQ$48&lt;&gt;"")*(Data!B146:AGQ146&lt;&gt;""))</f>
        <v>0</v>
      </c>
      <c r="AA131" s="2" cm="1">
        <f t="array" ref="AA131">SUMPRODUCT(--(Data!$B$49:$AGQ$49&lt;&gt;"")*(Data!B146:AGQ146&lt;&gt;""))</f>
        <v>0</v>
      </c>
      <c r="AB131" s="2" cm="1">
        <f t="array" ref="AB131">SUMPRODUCT(--(Data!$B$50:$AGQ$50&lt;&gt;"")*(Data!B146:AGQ146&lt;&gt;""))</f>
        <v>0</v>
      </c>
      <c r="AC131" s="2" cm="1">
        <f t="array" ref="AC131">SUMPRODUCT(--(Data!$B$51:$AGQ$51&lt;&gt;"")*(Data!B146:AGQ146&lt;&gt;""))</f>
        <v>0</v>
      </c>
      <c r="AD131" s="2" cm="1">
        <f t="array" ref="AD131">SUMPRODUCT(--(Data!$B$52:$AGQ$52&lt;&gt;"")*(Data!B146:AGQ146&lt;&gt;""))</f>
        <v>0</v>
      </c>
      <c r="AE131" s="2" cm="1">
        <f t="array" ref="AE131">SUMPRODUCT(--(Data!$B$53:$AGQ$53&lt;&gt;"")*(Data!B146:AGQ146&lt;&gt;""))</f>
        <v>0</v>
      </c>
      <c r="AF131" s="2" cm="1">
        <f t="array" ref="AF131">SUMPRODUCT(--(Data!$B$54:$AGQ$54&lt;&gt;"")*(Data!B146:AGQ146&lt;&gt;""))</f>
        <v>0</v>
      </c>
      <c r="AG131" s="2" cm="1">
        <f t="array" ref="AG131">SUMPRODUCT(--(Data!$B$55:$AGQ$55&lt;&gt;"")*(Data!B146:AGQ146&lt;&gt;""))</f>
        <v>0</v>
      </c>
      <c r="AH131" s="2" cm="1">
        <f t="array" ref="AH131">SUMPRODUCT(--(Data!$B$56:$AGQ$56&lt;&gt;"")*(Data!B146:AGQ146&lt;&gt;""))</f>
        <v>0</v>
      </c>
      <c r="AI131" s="2" cm="1">
        <f t="array" ref="AI131">SUMPRODUCT(--(Data!$B$57:$AGQ$57&lt;&gt;"")*(Data!B146:AGQ146&lt;&gt;""))</f>
        <v>0</v>
      </c>
      <c r="AJ131" s="2" cm="1">
        <f t="array" ref="AJ131">SUMPRODUCT(--(Data!$B$58:$AGQ$58&lt;&gt;"")*(Data!B146:AGQ146&lt;&gt;""))</f>
        <v>0</v>
      </c>
      <c r="AK131" s="2" cm="1">
        <f t="array" ref="AK131">SUMPRODUCT(--(Data!$B$59:$AGQ$59&lt;&gt;"")*(Data!B146:AGQ146&lt;&gt;""))</f>
        <v>0</v>
      </c>
      <c r="AL131" s="2" cm="1">
        <f t="array" ref="AL131">SUMPRODUCT(--(Data!$B$60:$AGQ$60&lt;&gt;"")*(Data!B146:AGQ146&lt;&gt;""))</f>
        <v>0</v>
      </c>
      <c r="AM131" s="2" cm="1">
        <f t="array" ref="AM131">SUMPRODUCT(--(Data!$B$61:$AGQ$61&lt;&gt;"")*(Data!B146:AGQ146&lt;&gt;""))</f>
        <v>0</v>
      </c>
      <c r="AN131" s="2" cm="1">
        <f t="array" ref="AN131">SUMPRODUCT(--(Data!$B$62:$AGQ$62&lt;&gt;"")*(Data!B146:AGQ146&lt;&gt;""))</f>
        <v>0</v>
      </c>
      <c r="AO131" s="2" cm="1">
        <f t="array" ref="AO131">SUMPRODUCT(--(Data!$B$63:$AGQ$63&lt;&gt;"")*(Data!B146:AGQ146&lt;&gt;""))</f>
        <v>0</v>
      </c>
      <c r="AP131" s="2" cm="1">
        <f t="array" ref="AP131">SUMPRODUCT(--(Data!$B$64:$AGQ$64&lt;&gt;"")*(Data!B146:AGQ146&lt;&gt;""))</f>
        <v>0</v>
      </c>
      <c r="AQ131" s="2" cm="1">
        <f t="array" ref="AQ131">SUMPRODUCT(--(Data!$B$65:$AGQ$65&lt;&gt;"")*(Data!B146:AGQ146&lt;&gt;""))</f>
        <v>0</v>
      </c>
      <c r="AR131" s="2" cm="1">
        <f t="array" ref="AR131">SUMPRODUCT(--(Data!$B$66:$AGQ$66&lt;&gt;"")*(Data!B146:AGQ146&lt;&gt;""))</f>
        <v>0</v>
      </c>
      <c r="AS131" s="2" cm="1">
        <f t="array" ref="AS131">SUMPRODUCT(--(Data!$B$67:$AGQ$67&lt;&gt;"")*(Data!B146:AGQ146&lt;&gt;""))</f>
        <v>0</v>
      </c>
      <c r="AT131" s="2" cm="1">
        <f t="array" ref="AT131">SUMPRODUCT(--(Data!$B$68:$AGQ$68&lt;&gt;"")*(Data!B146:AGQ146&lt;&gt;""))</f>
        <v>0</v>
      </c>
      <c r="AU131" s="2" cm="1">
        <f t="array" ref="AU131">SUMPRODUCT(--(Data!$B$69:$AGQ$69&lt;&gt;"")*(Data!B146:AGQ146&lt;&gt;""))</f>
        <v>0</v>
      </c>
      <c r="AV131" s="2" cm="1">
        <f t="array" ref="AV131">SUMPRODUCT(--(Data!$B$70:$AGQ$70&lt;&gt;"")*(Data!B146:AGQ146&lt;&gt;""))</f>
        <v>0</v>
      </c>
      <c r="AW131" s="2" cm="1">
        <f t="array" ref="AW131">SUMPRODUCT(--(Data!$B$71:$AGQ$71&lt;&gt;"")*(Data!B146:AGQ146&lt;&gt;""))</f>
        <v>0</v>
      </c>
      <c r="AX131" s="2" cm="1">
        <f t="array" ref="AX131">SUMPRODUCT(--(Data!$B$72:$AGQ$72&lt;&gt;"")*(Data!B146:AGQ146&lt;&gt;""))</f>
        <v>0</v>
      </c>
      <c r="AY131" s="2" cm="1">
        <f t="array" ref="AY131">SUMPRODUCT(--(Data!$B$73:$AGQ$73&lt;&gt;"")*(Data!B146:AGQ146&lt;&gt;""))</f>
        <v>0</v>
      </c>
      <c r="AZ131" s="2" cm="1">
        <f t="array" ref="AZ131">SUMPRODUCT(--(Data!$B$74:$AGQ$74&lt;&gt;"")*(Data!B146:AGQ146&lt;&gt;""))</f>
        <v>0</v>
      </c>
      <c r="BA131" s="2" cm="1">
        <f t="array" ref="BA131">SUMPRODUCT(--(Data!$B$75:$AGQ$75&lt;&gt;"")*(Data!B146:AGQ146&lt;&gt;""))</f>
        <v>0</v>
      </c>
      <c r="BB131" s="2" cm="1">
        <f t="array" ref="BB131">SUMPRODUCT(--(Data!$B$76:$AGQ$76&lt;&gt;"")*(Data!B146:AGQ146&lt;&gt;""))</f>
        <v>0</v>
      </c>
      <c r="BC131" s="2" cm="1">
        <f t="array" ref="BC131">SUMPRODUCT(--(Data!$B$77:$AGQ$77&lt;&gt;"")*(Data!B146:AGQ146&lt;&gt;""))</f>
        <v>0</v>
      </c>
      <c r="BD131" s="2" cm="1">
        <f t="array" ref="BD131">SUMPRODUCT(--(Data!$B$78:$AGQ$78&lt;&gt;"")*(Data!B146:AGQ146&lt;&gt;""))</f>
        <v>0</v>
      </c>
      <c r="BE131" s="2" cm="1">
        <f t="array" ref="BE131">SUMPRODUCT(--(Data!$B$79:$AGQ$79&lt;&gt;"")*(Data!B146:AGQ146&lt;&gt;""))</f>
        <v>0</v>
      </c>
      <c r="BF131" s="2" cm="1">
        <f t="array" ref="BF131">SUMPRODUCT(--(Data!$B$80:$AGQ$80&lt;&gt;"")*(Data!B146:AGQ146&lt;&gt;""))</f>
        <v>0</v>
      </c>
      <c r="BG131" s="2" cm="1">
        <f t="array" ref="BG131">SUMPRODUCT(--(Data!$B$81:$AGQ$81&lt;&gt;"")*(Data!B146:AGQ146&lt;&gt;""))</f>
        <v>0</v>
      </c>
      <c r="BH131" s="2" cm="1">
        <f t="array" ref="BH131">SUMPRODUCT(--(Data!$B$82:$AGQ$82&lt;&gt;"")*(Data!B146:AGQ146&lt;&gt;""))</f>
        <v>0</v>
      </c>
      <c r="BI131" s="2" cm="1">
        <f t="array" ref="BI131">SUMPRODUCT(--(Data!$B$83:$AGQ$83&lt;&gt;"")*(Data!B146:AGQ146&lt;&gt;""))</f>
        <v>0</v>
      </c>
      <c r="BJ131" s="2" cm="1">
        <f t="array" ref="BJ131">SUMPRODUCT(--(Data!$B$84:$AGQ$84&lt;&gt;"")*(Data!B146:AGQ146&lt;&gt;""))</f>
        <v>0</v>
      </c>
      <c r="BK131" s="2" cm="1">
        <f t="array" ref="BK131">SUMPRODUCT(--(Data!$B$85:$AGQ$85&lt;&gt;"")*(Data!B146:AGQ146&lt;&gt;""))</f>
        <v>0</v>
      </c>
      <c r="BL131" s="2" cm="1">
        <f t="array" ref="BL131">SUMPRODUCT(--(Data!$B$86:$AGQ$86&lt;&gt;"")*(Data!B146:AGQ146&lt;&gt;""))</f>
        <v>0</v>
      </c>
      <c r="BM131" s="2" cm="1">
        <f t="array" ref="BM131">SUMPRODUCT(--(Data!$B$87:$AGQ$87&lt;&gt;"")*(Data!B146:AGQ146&lt;&gt;""))</f>
        <v>0</v>
      </c>
      <c r="BN131" s="2" cm="1">
        <f t="array" ref="BN131">SUMPRODUCT(--(Data!$B$88:$AGQ$88&lt;&gt;"")*(Data!B146:AGQ146&lt;&gt;""))</f>
        <v>0</v>
      </c>
      <c r="BO131" s="2" cm="1">
        <f t="array" ref="BO131">SUMPRODUCT(--(Data!$B$89:$AGQ$89&lt;&gt;"")*(Data!B146:AGQ146&lt;&gt;""))</f>
        <v>0</v>
      </c>
      <c r="BP131" s="2" cm="1">
        <f t="array" ref="BP131">SUMPRODUCT(--(Data!$B$90:$AGQ$90&lt;&gt;"")*(Data!B146:AGQ146&lt;&gt;""))</f>
        <v>0</v>
      </c>
      <c r="BQ131" s="2" cm="1">
        <f t="array" ref="BQ131">SUMPRODUCT(--(Data!$B$91:$AGQ$91&lt;&gt;"")*(Data!B146:AGQ146&lt;&gt;""))</f>
        <v>0</v>
      </c>
      <c r="BR131" s="2" cm="1">
        <f t="array" ref="BR131">SUMPRODUCT(--(Data!$B$92:$AGQ$92&lt;&gt;"")*(Data!B146:AGQ146&lt;&gt;""))</f>
        <v>0</v>
      </c>
      <c r="BS131" s="2" cm="1">
        <f t="array" ref="BS131">SUMPRODUCT(--(Data!$B$93:$AGQ$93&lt;&gt;"")*(Data!B146:AGQ146&lt;&gt;""))</f>
        <v>0</v>
      </c>
      <c r="BT131" s="2" cm="1">
        <f t="array" ref="BT131">SUMPRODUCT(--(Data!$B$94:$AGQ$94&lt;&gt;"")*(Data!B146:AGQ146&lt;&gt;""))</f>
        <v>0</v>
      </c>
      <c r="BU131" s="2" cm="1">
        <f t="array" ref="BU131">SUMPRODUCT(--(Data!$B$95:$AGQ$95&lt;&gt;"")*(Data!B146:AGQ146&lt;&gt;""))</f>
        <v>0</v>
      </c>
      <c r="BV131" s="2" cm="1">
        <f t="array" ref="BV131">SUMPRODUCT(--(Data!$B$96:$AGQ$96&lt;&gt;"")*(Data!B146:AGQ146&lt;&gt;""))</f>
        <v>0</v>
      </c>
      <c r="BW131" s="2" cm="1">
        <f t="array" ref="BW131">SUMPRODUCT(--(Data!$B$97:$AGQ$97&lt;&gt;"")*(Data!B146:AGQ146&lt;&gt;""))</f>
        <v>0</v>
      </c>
      <c r="BX131" s="2" cm="1">
        <f t="array" ref="BX131">SUMPRODUCT(--(Data!$B$98:$AGQ$98&lt;&gt;"")*(Data!B146:AGQ146&lt;&gt;""))</f>
        <v>0</v>
      </c>
      <c r="BY131" s="2" cm="1">
        <f t="array" ref="BY131">SUMPRODUCT(--(Data!$B$99:$AGQ$99&lt;&gt;"")*(Data!B146:AGQ146&lt;&gt;""))</f>
        <v>0</v>
      </c>
      <c r="BZ131" s="2" cm="1">
        <f t="array" ref="BZ131">SUMPRODUCT(--(Data!$B$100:$AGQ$100&lt;&gt;"")*(Data!B146:AGQ146&lt;&gt;""))</f>
        <v>0</v>
      </c>
      <c r="CA131" s="2" cm="1">
        <f t="array" ref="CA131">SUMPRODUCT(--(Data!$B$101:$AGQ$101&lt;&gt;"")*(Data!B146:AGQ146&lt;&gt;""))</f>
        <v>0</v>
      </c>
      <c r="CB131" s="2" cm="1">
        <f t="array" ref="CB131">SUMPRODUCT(--(Data!$B$102:$AGQ$102&lt;&gt;"")*(Data!B146:AGQ146&lt;&gt;""))</f>
        <v>0</v>
      </c>
      <c r="CC131" s="2" cm="1">
        <f t="array" ref="CC131">SUMPRODUCT(--(Data!$B$103:$AGQ$103&lt;&gt;"")*(Data!B146:AGQ146&lt;&gt;""))</f>
        <v>0</v>
      </c>
      <c r="CD131" s="2" cm="1">
        <f t="array" ref="CD131">SUMPRODUCT(--(Data!$B$104:$AGQ$104&lt;&gt;"")*(Data!B146:AGQ146&lt;&gt;""))</f>
        <v>0</v>
      </c>
      <c r="CE131" s="2" cm="1">
        <f t="array" ref="CE131">SUMPRODUCT(--(Data!$B$105:$AGQ$105&lt;&gt;"")*(Data!B146:AGQ146&lt;&gt;""))</f>
        <v>0</v>
      </c>
      <c r="CF131" s="2" cm="1">
        <f t="array" ref="CF131">SUMPRODUCT(--(Data!$B$106:$AGQ$106&lt;&gt;"")*(Data!B146:AGQ146&lt;&gt;""))</f>
        <v>0</v>
      </c>
      <c r="CG131" s="2" cm="1">
        <f t="array" ref="CG131">SUMPRODUCT(--(Data!$B$107:$AGQ$107&lt;&gt;"")*(Data!B146:AGQ146&lt;&gt;""))</f>
        <v>0</v>
      </c>
      <c r="CH131" s="2" cm="1">
        <f t="array" ref="CH131">SUMPRODUCT(--(Data!$B$108:$AGQ$108&lt;&gt;"")*(Data!B146:AGQ146&lt;&gt;""))</f>
        <v>0</v>
      </c>
      <c r="CI131" s="2" cm="1">
        <f t="array" ref="CI131">SUMPRODUCT(--(Data!$B$109:$AGQ$109&lt;&gt;"")*(Data!B146:AGQ146&lt;&gt;""))</f>
        <v>0</v>
      </c>
      <c r="CJ131" s="2" cm="1">
        <f t="array" ref="CJ131">SUMPRODUCT(--(Data!$B$110:$AGQ$110&lt;&gt;"")*(Data!B146:AGQ146&lt;&gt;""))</f>
        <v>0</v>
      </c>
      <c r="CK131" s="2" cm="1">
        <f t="array" ref="CK131">SUMPRODUCT(--(Data!$B$111:$AGQ$111&lt;&gt;"")*(Data!B146:AGQ146&lt;&gt;""))</f>
        <v>0</v>
      </c>
      <c r="CL131" s="2" cm="1">
        <f t="array" ref="CL131">SUMPRODUCT(--(Data!$B$112:$AGQ$112&lt;&gt;"")*(Data!B146:AGQ146&lt;&gt;""))</f>
        <v>38</v>
      </c>
      <c r="CM131" s="2" cm="1">
        <f t="array" ref="CM131">SUMPRODUCT(--(Data!$B$113:$AGQ$113&lt;&gt;"")*(Data!B146:AGQ146&lt;&gt;""))</f>
        <v>0</v>
      </c>
      <c r="CN131" s="2" cm="1">
        <f t="array" ref="CN131">SUMPRODUCT(--(Data!$B$114:$AGQ$114&lt;&gt;"")*(Data!B146:AGQ146&lt;&gt;""))</f>
        <v>0</v>
      </c>
      <c r="CO131" s="2" cm="1">
        <f t="array" ref="CO131">SUMPRODUCT(--(Data!$B$115:$AGQ$115&lt;&gt;"")*(Data!B146:AGQ146&lt;&gt;""))</f>
        <v>0</v>
      </c>
      <c r="CP131" s="2" cm="1">
        <f t="array" ref="CP131">SUMPRODUCT(--(Data!$B$116:$AGQ$116&lt;&gt;"")*(Data!B146:AGQ146&lt;&gt;""))</f>
        <v>0</v>
      </c>
      <c r="CQ131" s="2" cm="1">
        <f t="array" ref="CQ131">SUMPRODUCT(--(Data!$B$117:$AGQ$117&lt;&gt;"")*(Data!B146:AGQ146&lt;&gt;""))</f>
        <v>0</v>
      </c>
      <c r="CR131" s="2" cm="1">
        <f t="array" ref="CR131">SUMPRODUCT(--(Data!$B$118:$AGQ$118&lt;&gt;"")*(Data!B146:AGQ146&lt;&gt;""))</f>
        <v>0</v>
      </c>
      <c r="CS131" s="2" cm="1">
        <f t="array" ref="CS131">SUMPRODUCT(--(Data!$B$119:$AGQ$119&lt;&gt;"")*(Data!B146:AGQ146&lt;&gt;""))</f>
        <v>0</v>
      </c>
      <c r="CT131" s="2" cm="1">
        <f t="array" ref="CT131">SUMPRODUCT(--(Data!$B$120:$AGQ$120&lt;&gt;"")*(Data!B146:AGQ146&lt;&gt;""))</f>
        <v>0</v>
      </c>
      <c r="CU131" s="2" cm="1">
        <f t="array" ref="CU131">SUMPRODUCT(--(Data!$B$121:$AGQ$121&lt;&gt;"")*(Data!B146:AGQ146&lt;&gt;""))</f>
        <v>0</v>
      </c>
      <c r="CV131" s="2" cm="1">
        <f t="array" ref="CV131">SUMPRODUCT(--(Data!$B$122:$AGQ$122&lt;&gt;"")*(Data!B146:AGQ146&lt;&gt;""))</f>
        <v>0</v>
      </c>
      <c r="CW131" s="2" cm="1">
        <f t="array" ref="CW131">SUMPRODUCT(--(Data!$B$123:$AGQ$123&lt;&gt;"")*(Data!B146:AGQ146&lt;&gt;""))</f>
        <v>38</v>
      </c>
      <c r="CX131" s="2" cm="1">
        <f t="array" ref="CX131">SUMPRODUCT(--(Data!$B$124:$AGQ$124&lt;&gt;"")*(Data!B146:AGQ146&lt;&gt;""))</f>
        <v>0</v>
      </c>
      <c r="CY131" s="2" cm="1">
        <f t="array" ref="CY131">SUMPRODUCT(--(Data!$B$125:$AGQ$125&lt;&gt;"")*(Data!B146:AGQ146&lt;&gt;""))</f>
        <v>0</v>
      </c>
      <c r="CZ131" s="2" cm="1">
        <f t="array" ref="CZ131">SUMPRODUCT(--(Data!$B$126:$AGQ$126&lt;&gt;"")*(Data!B146:AGQ146&lt;&gt;""))</f>
        <v>0</v>
      </c>
      <c r="DA131" s="2" cm="1">
        <f t="array" ref="DA131">SUMPRODUCT(--(Data!$B$127:$AGQ$127&lt;&gt;"")*(Data!B146:AGQ146&lt;&gt;""))</f>
        <v>0</v>
      </c>
      <c r="DB131" s="2" cm="1">
        <f t="array" ref="DB131">SUMPRODUCT(--(Data!$B$128:$AGQ$128&lt;&gt;"")*(Data!B146:AGQ146&lt;&gt;""))</f>
        <v>0</v>
      </c>
      <c r="DC131" s="2" cm="1">
        <f t="array" ref="DC131">SUMPRODUCT(--(Data!$B$129:$AGQ$129&lt;&gt;"")*(Data!B146:AGQ146&lt;&gt;""))</f>
        <v>0</v>
      </c>
      <c r="DD131" s="2" cm="1">
        <f t="array" ref="DD131">SUMPRODUCT(--(Data!$B$130:$AGQ$130&lt;&gt;"")*(Data!B146:AGQ146&lt;&gt;""))</f>
        <v>0</v>
      </c>
      <c r="DE131" s="2" cm="1">
        <f t="array" ref="DE131">SUMPRODUCT(--(Data!$B$131:$AGQ$131&lt;&gt;"")*(Data!B146:AGQ146&lt;&gt;""))</f>
        <v>0</v>
      </c>
      <c r="DF131" s="2" cm="1">
        <f t="array" ref="DF131">SUMPRODUCT(--(Data!$B$132:$AGQ$132&lt;&gt;"")*(Data!B146:AGQ146&lt;&gt;""))</f>
        <v>0</v>
      </c>
      <c r="DG131" s="2" cm="1">
        <f t="array" ref="DG131">SUMPRODUCT(--(Data!$B$133:$AGQ$133&lt;&gt;"")*(Data!B146:AGQ146&lt;&gt;""))</f>
        <v>0</v>
      </c>
      <c r="DH131" s="2" cm="1">
        <f t="array" ref="DH131">SUMPRODUCT(--(Data!$B$134:$AGQ$134&lt;&gt;"")*(Data!B146:AGQ146&lt;&gt;""))</f>
        <v>0</v>
      </c>
      <c r="DI131" s="2" cm="1">
        <f t="array" ref="DI131">SUMPRODUCT(--(Data!$B$135:$AGQ$135&lt;&gt;"")*(Data!B146:AGQ146&lt;&gt;""))</f>
        <v>0</v>
      </c>
      <c r="DJ131" s="2" cm="1">
        <f t="array" ref="DJ131">SUMPRODUCT(--(Data!$B$136:$AGQ$136&lt;&gt;"")*(Data!B146:AGQ146&lt;&gt;""))</f>
        <v>0</v>
      </c>
      <c r="DK131" s="2" cm="1">
        <f t="array" ref="DK131">SUMPRODUCT(--(Data!$B$137:$AGQ$137&lt;&gt;"")*(Data!B146:AGQ146&lt;&gt;""))</f>
        <v>0</v>
      </c>
      <c r="DL131" s="2" cm="1">
        <f t="array" ref="DL131">SUMPRODUCT(--(Data!$B$138:$AGQ$138&lt;&gt;"")*(Data!B146:AGQ146&lt;&gt;""))</f>
        <v>0</v>
      </c>
      <c r="DM131" s="2" cm="1">
        <f t="array" ref="DM131">SUMPRODUCT(--(Data!$B$139:$AGQ$139&lt;&gt;"")*(Data!B146:AGQ146&lt;&gt;""))</f>
        <v>0</v>
      </c>
      <c r="DN131" s="2" cm="1">
        <f t="array" ref="DN131">SUMPRODUCT(--(Data!$B$140:$AGQ$140&lt;&gt;"")*(Data!B146:AGQ146&lt;&gt;""))</f>
        <v>0</v>
      </c>
      <c r="DO131" s="2" cm="1">
        <f t="array" ref="DO131">SUMPRODUCT(--(Data!$B$141:$AGQ$141&lt;&gt;"")*(Data!B146:AGQ146&lt;&gt;""))</f>
        <v>0</v>
      </c>
      <c r="DP131" s="2" cm="1">
        <f t="array" ref="DP131">SUMPRODUCT(--(Data!$B$142:$AGQ$142&lt;&gt;"")*(Data!B146:AGQ146&lt;&gt;""))</f>
        <v>0</v>
      </c>
      <c r="DQ131" s="2" cm="1">
        <f t="array" ref="DQ131">SUMPRODUCT(--(Data!$B$143:$AGQ$143&lt;&gt;"")*(Data!B146:AGQ146&lt;&gt;""))</f>
        <v>0</v>
      </c>
      <c r="DR131" s="2" cm="1">
        <f t="array" ref="DR131">SUMPRODUCT(--(Data!$B$144:$AGQ$144&lt;&gt;"")*(Data!B146:AGQ146&lt;&gt;""))</f>
        <v>0</v>
      </c>
      <c r="DS131" s="2" cm="1">
        <f t="array" ref="DS131">SUMPRODUCT(--(Data!$B$145:$AGQ$145&lt;&gt;"")*(Data!B146:AGQ146&lt;&gt;""))</f>
        <v>38</v>
      </c>
      <c r="DT131" s="208"/>
      <c r="DU131" s="2" cm="1">
        <f t="array" ref="DU131">SUMPRODUCT(--(Data!$B$147:$AGQ$147&lt;&gt;"")*(Data!B146:AGQ146&lt;&gt;""))</f>
        <v>0</v>
      </c>
      <c r="DV131" s="2" cm="1">
        <f t="array" ref="DV131">SUMPRODUCT(--(Data!$B$148:$AGQ$148&lt;&gt;"")*(Data!B146:AGQ146&lt;&gt;""))</f>
        <v>0</v>
      </c>
      <c r="DW131" s="2" cm="1">
        <f t="array" ref="DW131">SUMPRODUCT(--(Data!$B$149:$AGQ$149&lt;&gt;"")*(Data!B146:AGQ146&lt;&gt;""))</f>
        <v>0</v>
      </c>
      <c r="DX131" s="2" cm="1">
        <f t="array" ref="DX131">SUMPRODUCT(--(Data!$B$150:$AGQ$150&lt;&gt;"")*(Data!B146:AGQ146&lt;&gt;""))</f>
        <v>0</v>
      </c>
      <c r="DY131" s="2" cm="1">
        <f t="array" ref="DY131">SUMPRODUCT(--(Data!$B$151:$AGQ$151&lt;&gt;"")*(Data!B146:AGQ146&lt;&gt;""))</f>
        <v>0</v>
      </c>
      <c r="DZ131" s="2" cm="1">
        <f t="array" ref="DZ131">SUMPRODUCT(--(Data!$B$152:$AGQ$152&lt;&gt;"")*(Data!B146:AGQ146&lt;&gt;""))</f>
        <v>0</v>
      </c>
      <c r="EA131" s="2" cm="1">
        <f t="array" ref="EA131">SUMPRODUCT(--(Data!$B$153:$AGQ$153&lt;&gt;"")*(Data!B146:AGQ146&lt;&gt;""))</f>
        <v>0</v>
      </c>
      <c r="EB131" s="2" cm="1">
        <f t="array" ref="EB131">SUMPRODUCT(--(Data!$B$154:$AGQ$154&lt;&gt;"")*(Data!B146:AGQ146&lt;&gt;""))</f>
        <v>0</v>
      </c>
      <c r="EC131" s="2" cm="1">
        <f t="array" ref="EC131">SUMPRODUCT(--(Data!$B$155:$AGQ$155&lt;&gt;"")*(Data!B146:AGQ146&lt;&gt;""))</f>
        <v>0</v>
      </c>
      <c r="ED131" s="2" cm="1">
        <f t="array" ref="ED131">SUMPRODUCT(--(Data!$B$156:$AGQ$156&lt;&gt;"")*(Data!B146:AGQ146&lt;&gt;""))</f>
        <v>0</v>
      </c>
      <c r="EE131" s="2" cm="1">
        <f t="array" ref="EE131">SUMPRODUCT(--(Data!$B$157:$AGQ$157&lt;&gt;"")*(Data!B146:AGQ146&lt;&gt;""))</f>
        <v>0</v>
      </c>
      <c r="EF131" s="2" cm="1">
        <f t="array" ref="EF131">SUMPRODUCT(--(Data!$B$158:$AGQ$158&lt;&gt;"")*(Data!B146:AGQ146&lt;&gt;""))</f>
        <v>0</v>
      </c>
      <c r="EG131" s="2" cm="1">
        <f t="array" ref="EG131">SUMPRODUCT(--(Data!$B$159:$AGQ$159&lt;&gt;"")*(Data!B146:AGQ146&lt;&gt;""))</f>
        <v>0</v>
      </c>
      <c r="EH131" s="2" cm="1">
        <f t="array" ref="EH131">SUMPRODUCT(--(Data!$B$160:$AGQ$160&lt;&gt;"")*(Data!B146:AGQ146&lt;&gt;""))</f>
        <v>0</v>
      </c>
      <c r="EI131" s="2" cm="1">
        <f t="array" ref="EI131">SUMPRODUCT(--(Data!$B$161:$AGQ$161&lt;&gt;"")*(Data!B146:AGQ146&lt;&gt;""))</f>
        <v>0</v>
      </c>
      <c r="EJ131" s="2" cm="1">
        <f t="array" ref="EJ131">SUMPRODUCT(--(Data!$B$162:$AGQ$162&lt;&gt;"")*(Data!B146:AGQ146&lt;&gt;""))</f>
        <v>0</v>
      </c>
      <c r="EK131" s="2" cm="1">
        <f t="array" ref="EK131">SUMPRODUCT(--(Data!$B$163:$AGQ$163&lt;&gt;"")*(Data!B146:AGQ146&lt;&gt;""))</f>
        <v>0</v>
      </c>
      <c r="EL131" s="2" cm="1">
        <f t="array" ref="EL131">SUMPRODUCT(--(Data!$B$164:$AGQ$164&lt;&gt;"")*(Data!B146:AGQ146&lt;&gt;""))</f>
        <v>0</v>
      </c>
      <c r="EM131" s="2" cm="1">
        <f t="array" ref="EM131">SUMPRODUCT(--(Data!$B$165:$AGQ$165&lt;&gt;"")*(Data!B146:AGQ146&lt;&gt;""))</f>
        <v>0</v>
      </c>
      <c r="EN131" s="2" cm="1">
        <f t="array" ref="EN131">SUMPRODUCT(--(Data!$B$166:$AGQ$166&lt;&gt;"")*(Data!B146:AGQ146&lt;&gt;""))</f>
        <v>0</v>
      </c>
      <c r="EU131" s="2" t="str">
        <f t="shared" si="6"/>
        <v>maplab 2.0, OKVIS +ICP</v>
      </c>
      <c r="EV131" s="2">
        <f t="shared" si="7"/>
        <v>10</v>
      </c>
    </row>
    <row r="132" spans="1:152" x14ac:dyDescent="0.25">
      <c r="A132" s="1" t="str">
        <f>Data!A147</f>
        <v>SuMa++</v>
      </c>
      <c r="B132" s="1" t="s">
        <v>848</v>
      </c>
      <c r="C132" s="2" cm="1">
        <f t="array" ref="C132">SUMPRODUCT(--(Data!$B$25:$AGQ$25&lt;&gt;"")*(Data!B147:AGQ147&lt;&gt;""))</f>
        <v>0</v>
      </c>
      <c r="D132" s="2" cm="1">
        <f t="array" ref="D132">SUMPRODUCT(--(Data!$B$26:$AGQ$26&lt;&gt;"")*(Data!B147:AGQ147&lt;&gt;""))</f>
        <v>0</v>
      </c>
      <c r="E132" s="2" cm="1">
        <f t="array" ref="E132">SUMPRODUCT(--(Data!$B$27:$AGQ$27&lt;&gt;"")*(Data!B147:AGQ147&lt;&gt;""))</f>
        <v>0</v>
      </c>
      <c r="F132" s="2" cm="1">
        <f t="array" ref="F132">SUMPRODUCT(--(Data!$B$28:$AGQ$28&lt;&gt;"")*(Data!B147:AGQ147&lt;&gt;""))</f>
        <v>0</v>
      </c>
      <c r="G132" s="2" cm="1">
        <f t="array" ref="G132">SUMPRODUCT(--(Data!$B$29:$AGQ$29&lt;&gt;"")*(Data!B147:AGQ147&lt;&gt;""))</f>
        <v>0</v>
      </c>
      <c r="H132" s="2" cm="1">
        <f t="array" ref="H132">SUMPRODUCT(--(Data!$B$30:$AGQ$30&lt;&gt;"")*(Data!B147:AGQ147&lt;&gt;""))</f>
        <v>0</v>
      </c>
      <c r="I132" s="2" cm="1">
        <f t="array" ref="I132">SUMPRODUCT(--(Data!$B$31:$AGQ$31&lt;&gt;"")*(Data!B147:AGQ147&lt;&gt;""))</f>
        <v>0</v>
      </c>
      <c r="J132" s="2" cm="1">
        <f t="array" ref="J132">SUMPRODUCT(--(Data!$B$32:$AGQ$32&lt;&gt;"")*(Data!B147:AGQ147&lt;&gt;""))</f>
        <v>0</v>
      </c>
      <c r="K132" s="2" cm="1">
        <f t="array" ref="K132">SUMPRODUCT(--(Data!$B$33:$AGQ$33&lt;&gt;"")*(Data!B147:AGQ147&lt;&gt;""))</f>
        <v>0</v>
      </c>
      <c r="L132" s="2" cm="1">
        <f t="array" ref="L132">SUMPRODUCT(--(Data!$B$34:$AGQ$34&lt;&gt;"")*(Data!B147:AGQ147&lt;&gt;""))</f>
        <v>0</v>
      </c>
      <c r="M132" s="2" cm="1">
        <f t="array" ref="M132">SUMPRODUCT(--(Data!$B$35:$AGQ$35&lt;&gt;"")*(Data!B147:AGQ147&lt;&gt;""))</f>
        <v>0</v>
      </c>
      <c r="N132" s="2" cm="1">
        <f t="array" ref="N132">SUMPRODUCT(--(Data!$B$36:$AGQ$36&lt;&gt;"")*(Data!B147:AGQ147&lt;&gt;""))</f>
        <v>0</v>
      </c>
      <c r="O132" s="2" cm="1">
        <f t="array" ref="O132">SUMPRODUCT(--(Data!$B$37:$AGQ$37&lt;&gt;"")*(Data!B147:AGQ147&lt;&gt;""))</f>
        <v>0</v>
      </c>
      <c r="P132" s="2" cm="1">
        <f t="array" ref="P132">SUMPRODUCT(--(Data!$B$38:$AGQ$38&lt;&gt;"")*(Data!B147:AGQ147&lt;&gt;""))</f>
        <v>0</v>
      </c>
      <c r="Q132" s="2" cm="1">
        <f t="array" ref="Q132">SUMPRODUCT(--(Data!$B$39:$AGQ$39&lt;&gt;"")*(Data!B147:AGQ147&lt;&gt;""))</f>
        <v>0</v>
      </c>
      <c r="R132" s="2" cm="1">
        <f t="array" ref="R132">SUMPRODUCT(--(Data!$B$40:$AGQ$40&lt;&gt;"")*(Data!B147:AGQ147&lt;&gt;""))</f>
        <v>0</v>
      </c>
      <c r="S132" s="2" cm="1">
        <f t="array" ref="S132">SUMPRODUCT(--(Data!$B$41:$AGQ$41&lt;&gt;"")*(Data!B147:AGQ147&lt;&gt;""))</f>
        <v>0</v>
      </c>
      <c r="T132" s="2" cm="1">
        <f t="array" ref="T132">SUMPRODUCT(--(Data!$B$42:$AGQ$42&lt;&gt;"")*(Data!B147:AGQ147&lt;&gt;""))</f>
        <v>0</v>
      </c>
      <c r="U132" s="2" cm="1">
        <f t="array" ref="U132">SUMPRODUCT(--(Data!$B$43:$AGQ$43&lt;&gt;"")*(Data!B147:AGQ147&lt;&gt;""))</f>
        <v>0</v>
      </c>
      <c r="V132" s="2" cm="1">
        <f t="array" ref="V132">SUMPRODUCT(--(Data!$B$44:$AGQ$44&lt;&gt;"")*(Data!B147:AGQ147&lt;&gt;""))</f>
        <v>0</v>
      </c>
      <c r="W132" s="2" cm="1">
        <f t="array" ref="W132">SUMPRODUCT(--(Data!$B$45:$AGQ$45&lt;&gt;"")*(Data!B147:AGQ147&lt;&gt;""))</f>
        <v>0</v>
      </c>
      <c r="X132" s="2" cm="1">
        <f t="array" ref="X132">SUMPRODUCT(--(Data!$B$46:$AGQ$46&lt;&gt;"")*(Data!B147:AGQ147&lt;&gt;""))</f>
        <v>0</v>
      </c>
      <c r="Y132" s="2" cm="1">
        <f t="array" ref="Y132">SUMPRODUCT(--(Data!$B$47:$AGQ$47&lt;&gt;"")*(Data!B147:AGQ147&lt;&gt;""))</f>
        <v>0</v>
      </c>
      <c r="Z132" s="2" cm="1">
        <f t="array" ref="Z132">SUMPRODUCT(--(Data!$B$48:$AGQ$48&lt;&gt;"")*(Data!B147:AGQ147&lt;&gt;""))</f>
        <v>0</v>
      </c>
      <c r="AA132" s="2" cm="1">
        <f t="array" ref="AA132">SUMPRODUCT(--(Data!$B$49:$AGQ$49&lt;&gt;"")*(Data!B147:AGQ147&lt;&gt;""))</f>
        <v>0</v>
      </c>
      <c r="AB132" s="2" cm="1">
        <f t="array" ref="AB132">SUMPRODUCT(--(Data!$B$50:$AGQ$50&lt;&gt;"")*(Data!B147:AGQ147&lt;&gt;""))</f>
        <v>0</v>
      </c>
      <c r="AC132" s="2" cm="1">
        <f t="array" ref="AC132">SUMPRODUCT(--(Data!$B$51:$AGQ$51&lt;&gt;"")*(Data!B147:AGQ147&lt;&gt;""))</f>
        <v>0</v>
      </c>
      <c r="AD132" s="2" cm="1">
        <f t="array" ref="AD132">SUMPRODUCT(--(Data!$B$52:$AGQ$52&lt;&gt;"")*(Data!B147:AGQ147&lt;&gt;""))</f>
        <v>0</v>
      </c>
      <c r="AE132" s="2" cm="1">
        <f t="array" ref="AE132">SUMPRODUCT(--(Data!$B$53:$AGQ$53&lt;&gt;"")*(Data!B147:AGQ147&lt;&gt;""))</f>
        <v>0</v>
      </c>
      <c r="AF132" s="2" cm="1">
        <f t="array" ref="AF132">SUMPRODUCT(--(Data!$B$54:$AGQ$54&lt;&gt;"")*(Data!B147:AGQ147&lt;&gt;""))</f>
        <v>0</v>
      </c>
      <c r="AG132" s="2" cm="1">
        <f t="array" ref="AG132">SUMPRODUCT(--(Data!$B$55:$AGQ$55&lt;&gt;"")*(Data!B147:AGQ147&lt;&gt;""))</f>
        <v>0</v>
      </c>
      <c r="AH132" s="2" cm="1">
        <f t="array" ref="AH132">SUMPRODUCT(--(Data!$B$56:$AGQ$56&lt;&gt;"")*(Data!B147:AGQ147&lt;&gt;""))</f>
        <v>0</v>
      </c>
      <c r="AI132" s="2" cm="1">
        <f t="array" ref="AI132">SUMPRODUCT(--(Data!$B$57:$AGQ$57&lt;&gt;"")*(Data!B147:AGQ147&lt;&gt;""))</f>
        <v>0</v>
      </c>
      <c r="AJ132" s="2" cm="1">
        <f t="array" ref="AJ132">SUMPRODUCT(--(Data!$B$58:$AGQ$58&lt;&gt;"")*(Data!B147:AGQ147&lt;&gt;""))</f>
        <v>0</v>
      </c>
      <c r="AK132" s="2" cm="1">
        <f t="array" ref="AK132">SUMPRODUCT(--(Data!$B$59:$AGQ$59&lt;&gt;"")*(Data!B147:AGQ147&lt;&gt;""))</f>
        <v>0</v>
      </c>
      <c r="AL132" s="2" cm="1">
        <f t="array" ref="AL132">SUMPRODUCT(--(Data!$B$60:$AGQ$60&lt;&gt;"")*(Data!B147:AGQ147&lt;&gt;""))</f>
        <v>0</v>
      </c>
      <c r="AM132" s="2" cm="1">
        <f t="array" ref="AM132">SUMPRODUCT(--(Data!$B$61:$AGQ$61&lt;&gt;"")*(Data!B147:AGQ147&lt;&gt;""))</f>
        <v>0</v>
      </c>
      <c r="AN132" s="2" cm="1">
        <f t="array" ref="AN132">SUMPRODUCT(--(Data!$B$62:$AGQ$62&lt;&gt;"")*(Data!B147:AGQ147&lt;&gt;""))</f>
        <v>0</v>
      </c>
      <c r="AO132" s="2" cm="1">
        <f t="array" ref="AO132">SUMPRODUCT(--(Data!$B$63:$AGQ$63&lt;&gt;"")*(Data!B147:AGQ147&lt;&gt;""))</f>
        <v>0</v>
      </c>
      <c r="AP132" s="2" cm="1">
        <f t="array" ref="AP132">SUMPRODUCT(--(Data!$B$64:$AGQ$64&lt;&gt;"")*(Data!B147:AGQ147&lt;&gt;""))</f>
        <v>0</v>
      </c>
      <c r="AQ132" s="2" cm="1">
        <f t="array" ref="AQ132">SUMPRODUCT(--(Data!$B$65:$AGQ$65&lt;&gt;"")*(Data!B147:AGQ147&lt;&gt;""))</f>
        <v>0</v>
      </c>
      <c r="AR132" s="2" cm="1">
        <f t="array" ref="AR132">SUMPRODUCT(--(Data!$B$66:$AGQ$66&lt;&gt;"")*(Data!B147:AGQ147&lt;&gt;""))</f>
        <v>0</v>
      </c>
      <c r="AS132" s="2" cm="1">
        <f t="array" ref="AS132">SUMPRODUCT(--(Data!$B$67:$AGQ$67&lt;&gt;"")*(Data!B147:AGQ147&lt;&gt;""))</f>
        <v>0</v>
      </c>
      <c r="AT132" s="2" cm="1">
        <f t="array" ref="AT132">SUMPRODUCT(--(Data!$B$68:$AGQ$68&lt;&gt;"")*(Data!B147:AGQ147&lt;&gt;""))</f>
        <v>0</v>
      </c>
      <c r="AU132" s="2" cm="1">
        <f t="array" ref="AU132">SUMPRODUCT(--(Data!$B$69:$AGQ$69&lt;&gt;"")*(Data!B147:AGQ147&lt;&gt;""))</f>
        <v>0</v>
      </c>
      <c r="AV132" s="2" cm="1">
        <f t="array" ref="AV132">SUMPRODUCT(--(Data!$B$70:$AGQ$70&lt;&gt;"")*(Data!B147:AGQ147&lt;&gt;""))</f>
        <v>0</v>
      </c>
      <c r="AW132" s="2" cm="1">
        <f t="array" ref="AW132">SUMPRODUCT(--(Data!$B$71:$AGQ$71&lt;&gt;"")*(Data!B147:AGQ147&lt;&gt;""))</f>
        <v>0</v>
      </c>
      <c r="AX132" s="2" cm="1">
        <f t="array" ref="AX132">SUMPRODUCT(--(Data!$B$72:$AGQ$72&lt;&gt;"")*(Data!B147:AGQ147&lt;&gt;""))</f>
        <v>0</v>
      </c>
      <c r="AY132" s="2" cm="1">
        <f t="array" ref="AY132">SUMPRODUCT(--(Data!$B$73:$AGQ$73&lt;&gt;"")*(Data!B147:AGQ147&lt;&gt;""))</f>
        <v>0</v>
      </c>
      <c r="AZ132" s="2" cm="1">
        <f t="array" ref="AZ132">SUMPRODUCT(--(Data!$B$74:$AGQ$74&lt;&gt;"")*(Data!B147:AGQ147&lt;&gt;""))</f>
        <v>0</v>
      </c>
      <c r="BA132" s="2" cm="1">
        <f t="array" ref="BA132">SUMPRODUCT(--(Data!$B$75:$AGQ$75&lt;&gt;"")*(Data!B147:AGQ147&lt;&gt;""))</f>
        <v>0</v>
      </c>
      <c r="BB132" s="2" cm="1">
        <f t="array" ref="BB132">SUMPRODUCT(--(Data!$B$76:$AGQ$76&lt;&gt;"")*(Data!B147:AGQ147&lt;&gt;""))</f>
        <v>0</v>
      </c>
      <c r="BC132" s="2" cm="1">
        <f t="array" ref="BC132">SUMPRODUCT(--(Data!$B$77:$AGQ$77&lt;&gt;"")*(Data!B147:AGQ147&lt;&gt;""))</f>
        <v>0</v>
      </c>
      <c r="BD132" s="2" cm="1">
        <f t="array" ref="BD132">SUMPRODUCT(--(Data!$B$78:$AGQ$78&lt;&gt;"")*(Data!B147:AGQ147&lt;&gt;""))</f>
        <v>0</v>
      </c>
      <c r="BE132" s="2" cm="1">
        <f t="array" ref="BE132">SUMPRODUCT(--(Data!$B$79:$AGQ$79&lt;&gt;"")*(Data!B147:AGQ147&lt;&gt;""))</f>
        <v>0</v>
      </c>
      <c r="BF132" s="2" cm="1">
        <f t="array" ref="BF132">SUMPRODUCT(--(Data!$B$80:$AGQ$80&lt;&gt;"")*(Data!B147:AGQ147&lt;&gt;""))</f>
        <v>0</v>
      </c>
      <c r="BG132" s="2" cm="1">
        <f t="array" ref="BG132">SUMPRODUCT(--(Data!$B$81:$AGQ$81&lt;&gt;"")*(Data!B147:AGQ147&lt;&gt;""))</f>
        <v>0</v>
      </c>
      <c r="BH132" s="2" cm="1">
        <f t="array" ref="BH132">SUMPRODUCT(--(Data!$B$82:$AGQ$82&lt;&gt;"")*(Data!B147:AGQ147&lt;&gt;""))</f>
        <v>0</v>
      </c>
      <c r="BI132" s="2" cm="1">
        <f t="array" ref="BI132">SUMPRODUCT(--(Data!$B$83:$AGQ$83&lt;&gt;"")*(Data!B147:AGQ147&lt;&gt;""))</f>
        <v>0</v>
      </c>
      <c r="BJ132" s="2" cm="1">
        <f t="array" ref="BJ132">SUMPRODUCT(--(Data!$B$84:$AGQ$84&lt;&gt;"")*(Data!B147:AGQ147&lt;&gt;""))</f>
        <v>0</v>
      </c>
      <c r="BK132" s="2" cm="1">
        <f t="array" ref="BK132">SUMPRODUCT(--(Data!$B$85:$AGQ$85&lt;&gt;"")*(Data!B147:AGQ147&lt;&gt;""))</f>
        <v>0</v>
      </c>
      <c r="BL132" s="2" cm="1">
        <f t="array" ref="BL132">SUMPRODUCT(--(Data!$B$86:$AGQ$86&lt;&gt;"")*(Data!B147:AGQ147&lt;&gt;""))</f>
        <v>0</v>
      </c>
      <c r="BM132" s="2" cm="1">
        <f t="array" ref="BM132">SUMPRODUCT(--(Data!$B$87:$AGQ$87&lt;&gt;"")*(Data!B147:AGQ147&lt;&gt;""))</f>
        <v>0</v>
      </c>
      <c r="BN132" s="2" cm="1">
        <f t="array" ref="BN132">SUMPRODUCT(--(Data!$B$88:$AGQ$88&lt;&gt;"")*(Data!B147:AGQ147&lt;&gt;""))</f>
        <v>0</v>
      </c>
      <c r="BO132" s="2" cm="1">
        <f t="array" ref="BO132">SUMPRODUCT(--(Data!$B$89:$AGQ$89&lt;&gt;"")*(Data!B147:AGQ147&lt;&gt;""))</f>
        <v>0</v>
      </c>
      <c r="BP132" s="2" cm="1">
        <f t="array" ref="BP132">SUMPRODUCT(--(Data!$B$90:$AGQ$90&lt;&gt;"")*(Data!B147:AGQ147&lt;&gt;""))</f>
        <v>0</v>
      </c>
      <c r="BQ132" s="2" cm="1">
        <f t="array" ref="BQ132">SUMPRODUCT(--(Data!$B$91:$AGQ$91&lt;&gt;"")*(Data!B147:AGQ147&lt;&gt;""))</f>
        <v>0</v>
      </c>
      <c r="BR132" s="2" cm="1">
        <f t="array" ref="BR132">SUMPRODUCT(--(Data!$B$92:$AGQ$92&lt;&gt;"")*(Data!B147:AGQ147&lt;&gt;""))</f>
        <v>0</v>
      </c>
      <c r="BS132" s="2" cm="1">
        <f t="array" ref="BS132">SUMPRODUCT(--(Data!$B$93:$AGQ$93&lt;&gt;"")*(Data!B147:AGQ147&lt;&gt;""))</f>
        <v>0</v>
      </c>
      <c r="BT132" s="2" cm="1">
        <f t="array" ref="BT132">SUMPRODUCT(--(Data!$B$94:$AGQ$94&lt;&gt;"")*(Data!B147:AGQ147&lt;&gt;""))</f>
        <v>0</v>
      </c>
      <c r="BU132" s="2" cm="1">
        <f t="array" ref="BU132">SUMPRODUCT(--(Data!$B$95:$AGQ$95&lt;&gt;"")*(Data!B147:AGQ147&lt;&gt;""))</f>
        <v>0</v>
      </c>
      <c r="BV132" s="2" cm="1">
        <f t="array" ref="BV132">SUMPRODUCT(--(Data!$B$96:$AGQ$96&lt;&gt;"")*(Data!B147:AGQ147&lt;&gt;""))</f>
        <v>0</v>
      </c>
      <c r="BW132" s="2" cm="1">
        <f t="array" ref="BW132">SUMPRODUCT(--(Data!$B$97:$AGQ$97&lt;&gt;"")*(Data!B147:AGQ147&lt;&gt;""))</f>
        <v>0</v>
      </c>
      <c r="BX132" s="2" cm="1">
        <f t="array" ref="BX132">SUMPRODUCT(--(Data!$B$98:$AGQ$98&lt;&gt;"")*(Data!B147:AGQ147&lt;&gt;""))</f>
        <v>0</v>
      </c>
      <c r="BY132" s="2" cm="1">
        <f t="array" ref="BY132">SUMPRODUCT(--(Data!$B$99:$AGQ$99&lt;&gt;"")*(Data!B147:AGQ147&lt;&gt;""))</f>
        <v>0</v>
      </c>
      <c r="BZ132" s="2" cm="1">
        <f t="array" ref="BZ132">SUMPRODUCT(--(Data!$B$100:$AGQ$100&lt;&gt;"")*(Data!B147:AGQ147&lt;&gt;""))</f>
        <v>0</v>
      </c>
      <c r="CA132" s="2" cm="1">
        <f t="array" ref="CA132">SUMPRODUCT(--(Data!$B$101:$AGQ$101&lt;&gt;"")*(Data!B147:AGQ147&lt;&gt;""))</f>
        <v>0</v>
      </c>
      <c r="CB132" s="2" cm="1">
        <f t="array" ref="CB132">SUMPRODUCT(--(Data!$B$102:$AGQ$102&lt;&gt;"")*(Data!B147:AGQ147&lt;&gt;""))</f>
        <v>0</v>
      </c>
      <c r="CC132" s="2" cm="1">
        <f t="array" ref="CC132">SUMPRODUCT(--(Data!$B$103:$AGQ$103&lt;&gt;"")*(Data!B147:AGQ147&lt;&gt;""))</f>
        <v>0</v>
      </c>
      <c r="CD132" s="2" cm="1">
        <f t="array" ref="CD132">SUMPRODUCT(--(Data!$B$104:$AGQ$104&lt;&gt;"")*(Data!B147:AGQ147&lt;&gt;""))</f>
        <v>0</v>
      </c>
      <c r="CE132" s="2" cm="1">
        <f t="array" ref="CE132">SUMPRODUCT(--(Data!$B$105:$AGQ$105&lt;&gt;"")*(Data!B147:AGQ147&lt;&gt;""))</f>
        <v>0</v>
      </c>
      <c r="CF132" s="2" cm="1">
        <f t="array" ref="CF132">SUMPRODUCT(--(Data!$B$106:$AGQ$106&lt;&gt;"")*(Data!B147:AGQ147&lt;&gt;""))</f>
        <v>0</v>
      </c>
      <c r="CG132" s="2" cm="1">
        <f t="array" ref="CG132">SUMPRODUCT(--(Data!$B$107:$AGQ$107&lt;&gt;"")*(Data!B147:AGQ147&lt;&gt;""))</f>
        <v>0</v>
      </c>
      <c r="CH132" s="2" cm="1">
        <f t="array" ref="CH132">SUMPRODUCT(--(Data!$B$108:$AGQ$108&lt;&gt;"")*(Data!B147:AGQ147&lt;&gt;""))</f>
        <v>0</v>
      </c>
      <c r="CI132" s="2" cm="1">
        <f t="array" ref="CI132">SUMPRODUCT(--(Data!$B$109:$AGQ$109&lt;&gt;"")*(Data!B147:AGQ147&lt;&gt;""))</f>
        <v>0</v>
      </c>
      <c r="CJ132" s="2" cm="1">
        <f t="array" ref="CJ132">SUMPRODUCT(--(Data!$B$110:$AGQ$110&lt;&gt;"")*(Data!B147:AGQ147&lt;&gt;""))</f>
        <v>0</v>
      </c>
      <c r="CK132" s="2" cm="1">
        <f t="array" ref="CK132">SUMPRODUCT(--(Data!$B$111:$AGQ$111&lt;&gt;"")*(Data!B147:AGQ147&lt;&gt;""))</f>
        <v>0</v>
      </c>
      <c r="CL132" s="2" cm="1">
        <f t="array" ref="CL132">SUMPRODUCT(--(Data!$B$112:$AGQ$112&lt;&gt;"")*(Data!B147:AGQ147&lt;&gt;""))</f>
        <v>1</v>
      </c>
      <c r="CM132" s="2" cm="1">
        <f t="array" ref="CM132">SUMPRODUCT(--(Data!$B$113:$AGQ$113&lt;&gt;"")*(Data!B147:AGQ147&lt;&gt;""))</f>
        <v>0</v>
      </c>
      <c r="CN132" s="2" cm="1">
        <f t="array" ref="CN132">SUMPRODUCT(--(Data!$B$114:$AGQ$114&lt;&gt;"")*(Data!B147:AGQ147&lt;&gt;""))</f>
        <v>0</v>
      </c>
      <c r="CO132" s="2" cm="1">
        <f t="array" ref="CO132">SUMPRODUCT(--(Data!$B$115:$AGQ$115&lt;&gt;"")*(Data!B147:AGQ147&lt;&gt;""))</f>
        <v>0</v>
      </c>
      <c r="CP132" s="2" cm="1">
        <f t="array" ref="CP132">SUMPRODUCT(--(Data!$B$116:$AGQ$116&lt;&gt;"")*(Data!B147:AGQ147&lt;&gt;""))</f>
        <v>0</v>
      </c>
      <c r="CQ132" s="2" cm="1">
        <f t="array" ref="CQ132">SUMPRODUCT(--(Data!$B$117:$AGQ$117&lt;&gt;"")*(Data!B147:AGQ147&lt;&gt;""))</f>
        <v>0</v>
      </c>
      <c r="CR132" s="2" cm="1">
        <f t="array" ref="CR132">SUMPRODUCT(--(Data!$B$118:$AGQ$118&lt;&gt;"")*(Data!B147:AGQ147&lt;&gt;""))</f>
        <v>0</v>
      </c>
      <c r="CS132" s="2" cm="1">
        <f t="array" ref="CS132">SUMPRODUCT(--(Data!$B$119:$AGQ$119&lt;&gt;"")*(Data!B147:AGQ147&lt;&gt;""))</f>
        <v>0</v>
      </c>
      <c r="CT132" s="2" cm="1">
        <f t="array" ref="CT132">SUMPRODUCT(--(Data!$B$120:$AGQ$120&lt;&gt;"")*(Data!B147:AGQ147&lt;&gt;""))</f>
        <v>0</v>
      </c>
      <c r="CU132" s="2" cm="1">
        <f t="array" ref="CU132">SUMPRODUCT(--(Data!$B$121:$AGQ$121&lt;&gt;"")*(Data!B147:AGQ147&lt;&gt;""))</f>
        <v>0</v>
      </c>
      <c r="CV132" s="2" cm="1">
        <f t="array" ref="CV132">SUMPRODUCT(--(Data!$B$122:$AGQ$122&lt;&gt;"")*(Data!B147:AGQ147&lt;&gt;""))</f>
        <v>0</v>
      </c>
      <c r="CW132" s="2" cm="1">
        <f t="array" ref="CW132">SUMPRODUCT(--(Data!$B$123:$AGQ$123&lt;&gt;"")*(Data!B147:AGQ147&lt;&gt;""))</f>
        <v>1</v>
      </c>
      <c r="CX132" s="2" cm="1">
        <f t="array" ref="CX132">SUMPRODUCT(--(Data!$B$124:$AGQ$124&lt;&gt;"")*(Data!B147:AGQ147&lt;&gt;""))</f>
        <v>0</v>
      </c>
      <c r="CY132" s="2" cm="1">
        <f t="array" ref="CY132">SUMPRODUCT(--(Data!$B$125:$AGQ$125&lt;&gt;"")*(Data!B147:AGQ147&lt;&gt;""))</f>
        <v>0</v>
      </c>
      <c r="CZ132" s="2" cm="1">
        <f t="array" ref="CZ132">SUMPRODUCT(--(Data!$B$126:$AGQ$126&lt;&gt;"")*(Data!B147:AGQ147&lt;&gt;""))</f>
        <v>0</v>
      </c>
      <c r="DA132" s="2" cm="1">
        <f t="array" ref="DA132">SUMPRODUCT(--(Data!$B$127:$AGQ$127&lt;&gt;"")*(Data!B147:AGQ147&lt;&gt;""))</f>
        <v>0</v>
      </c>
      <c r="DB132" s="2" cm="1">
        <f t="array" ref="DB132">SUMPRODUCT(--(Data!$B$128:$AGQ$128&lt;&gt;"")*(Data!B147:AGQ147&lt;&gt;""))</f>
        <v>0</v>
      </c>
      <c r="DC132" s="2" cm="1">
        <f t="array" ref="DC132">SUMPRODUCT(--(Data!$B$129:$AGQ$129&lt;&gt;"")*(Data!B147:AGQ147&lt;&gt;""))</f>
        <v>0</v>
      </c>
      <c r="DD132" s="2" cm="1">
        <f t="array" ref="DD132">SUMPRODUCT(--(Data!$B$130:$AGQ$130&lt;&gt;"")*(Data!B147:AGQ147&lt;&gt;""))</f>
        <v>0</v>
      </c>
      <c r="DE132" s="2" cm="1">
        <f t="array" ref="DE132">SUMPRODUCT(--(Data!$B$131:$AGQ$131&lt;&gt;"")*(Data!B147:AGQ147&lt;&gt;""))</f>
        <v>0</v>
      </c>
      <c r="DF132" s="2" cm="1">
        <f t="array" ref="DF132">SUMPRODUCT(--(Data!$B$132:$AGQ$132&lt;&gt;"")*(Data!B147:AGQ147&lt;&gt;""))</f>
        <v>0</v>
      </c>
      <c r="DG132" s="2" cm="1">
        <f t="array" ref="DG132">SUMPRODUCT(--(Data!$B$133:$AGQ$133&lt;&gt;"")*(Data!B147:AGQ147&lt;&gt;""))</f>
        <v>0</v>
      </c>
      <c r="DH132" s="2" cm="1">
        <f t="array" ref="DH132">SUMPRODUCT(--(Data!$B$134:$AGQ$134&lt;&gt;"")*(Data!B147:AGQ147&lt;&gt;""))</f>
        <v>0</v>
      </c>
      <c r="DI132" s="2" cm="1">
        <f t="array" ref="DI132">SUMPRODUCT(--(Data!$B$135:$AGQ$135&lt;&gt;"")*(Data!B147:AGQ147&lt;&gt;""))</f>
        <v>0</v>
      </c>
      <c r="DJ132" s="2" cm="1">
        <f t="array" ref="DJ132">SUMPRODUCT(--(Data!$B$136:$AGQ$136&lt;&gt;"")*(Data!B147:AGQ147&lt;&gt;""))</f>
        <v>0</v>
      </c>
      <c r="DK132" s="2" cm="1">
        <f t="array" ref="DK132">SUMPRODUCT(--(Data!$B$137:$AGQ$137&lt;&gt;"")*(Data!B147:AGQ147&lt;&gt;""))</f>
        <v>0</v>
      </c>
      <c r="DL132" s="2" cm="1">
        <f t="array" ref="DL132">SUMPRODUCT(--(Data!$B$138:$AGQ$138&lt;&gt;"")*(Data!B147:AGQ147&lt;&gt;""))</f>
        <v>0</v>
      </c>
      <c r="DM132" s="2" cm="1">
        <f t="array" ref="DM132">SUMPRODUCT(--(Data!$B$139:$AGQ$139&lt;&gt;"")*(Data!B147:AGQ147&lt;&gt;""))</f>
        <v>0</v>
      </c>
      <c r="DN132" s="2" cm="1">
        <f t="array" ref="DN132">SUMPRODUCT(--(Data!$B$140:$AGQ$140&lt;&gt;"")*(Data!B147:AGQ147&lt;&gt;""))</f>
        <v>0</v>
      </c>
      <c r="DO132" s="2" cm="1">
        <f t="array" ref="DO132">SUMPRODUCT(--(Data!$B$141:$AGQ$141&lt;&gt;"")*(Data!B147:AGQ147&lt;&gt;""))</f>
        <v>0</v>
      </c>
      <c r="DP132" s="2" cm="1">
        <f t="array" ref="DP132">SUMPRODUCT(--(Data!$B$142:$AGQ$142&lt;&gt;"")*(Data!B147:AGQ147&lt;&gt;""))</f>
        <v>0</v>
      </c>
      <c r="DQ132" s="2" cm="1">
        <f t="array" ref="DQ132">SUMPRODUCT(--(Data!$B$143:$AGQ$143&lt;&gt;"")*(Data!B147:AGQ147&lt;&gt;""))</f>
        <v>0</v>
      </c>
      <c r="DR132" s="2" cm="1">
        <f t="array" ref="DR132">SUMPRODUCT(--(Data!$B$144:$AGQ$144&lt;&gt;"")*(Data!B147:AGQ147&lt;&gt;""))</f>
        <v>0</v>
      </c>
      <c r="DS132" s="2" cm="1">
        <f t="array" ref="DS132">SUMPRODUCT(--(Data!$B$145:$AGQ$145&lt;&gt;"")*(Data!B147:AGQ147&lt;&gt;""))</f>
        <v>0</v>
      </c>
      <c r="DT132" s="2" cm="1">
        <f t="array" ref="DT132">SUMPRODUCT(--(Data!$B$146:$AGQ$146&lt;&gt;"")*(Data!B147:AGQ147&lt;&gt;""))</f>
        <v>0</v>
      </c>
      <c r="DU132" s="208"/>
      <c r="DV132" s="2" cm="1">
        <f t="array" ref="DV132">SUMPRODUCT(--(Data!$B$148:$AGQ$148&lt;&gt;"")*(Data!B147:AGQ147&lt;&gt;""))</f>
        <v>0</v>
      </c>
      <c r="DW132" s="2" cm="1">
        <f t="array" ref="DW132">SUMPRODUCT(--(Data!$B$149:$AGQ$149&lt;&gt;"")*(Data!B147:AGQ147&lt;&gt;""))</f>
        <v>0</v>
      </c>
      <c r="DX132" s="2" cm="1">
        <f t="array" ref="DX132">SUMPRODUCT(--(Data!$B$150:$AGQ$150&lt;&gt;"")*(Data!B147:AGQ147&lt;&gt;""))</f>
        <v>0</v>
      </c>
      <c r="DY132" s="2" cm="1">
        <f t="array" ref="DY132">SUMPRODUCT(--(Data!$B$151:$AGQ$151&lt;&gt;"")*(Data!B147:AGQ147&lt;&gt;""))</f>
        <v>0</v>
      </c>
      <c r="DZ132" s="2" cm="1">
        <f t="array" ref="DZ132">SUMPRODUCT(--(Data!$B$152:$AGQ$152&lt;&gt;"")*(Data!B147:AGQ147&lt;&gt;""))</f>
        <v>0</v>
      </c>
      <c r="EA132" s="2" cm="1">
        <f t="array" ref="EA132">SUMPRODUCT(--(Data!$B$153:$AGQ$153&lt;&gt;"")*(Data!B147:AGQ147&lt;&gt;""))</f>
        <v>0</v>
      </c>
      <c r="EB132" s="2" cm="1">
        <f t="array" ref="EB132">SUMPRODUCT(--(Data!$B$154:$AGQ$154&lt;&gt;"")*(Data!B147:AGQ147&lt;&gt;""))</f>
        <v>0</v>
      </c>
      <c r="EC132" s="2" cm="1">
        <f t="array" ref="EC132">SUMPRODUCT(--(Data!$B$155:$AGQ$155&lt;&gt;"")*(Data!B147:AGQ147&lt;&gt;""))</f>
        <v>0</v>
      </c>
      <c r="ED132" s="2" cm="1">
        <f t="array" ref="ED132">SUMPRODUCT(--(Data!$B$156:$AGQ$156&lt;&gt;"")*(Data!B147:AGQ147&lt;&gt;""))</f>
        <v>0</v>
      </c>
      <c r="EE132" s="2" cm="1">
        <f t="array" ref="EE132">SUMPRODUCT(--(Data!$B$157:$AGQ$157&lt;&gt;"")*(Data!B147:AGQ147&lt;&gt;""))</f>
        <v>0</v>
      </c>
      <c r="EF132" s="2" cm="1">
        <f t="array" ref="EF132">SUMPRODUCT(--(Data!$B$158:$AGQ$158&lt;&gt;"")*(Data!B147:AGQ147&lt;&gt;""))</f>
        <v>0</v>
      </c>
      <c r="EG132" s="2" cm="1">
        <f t="array" ref="EG132">SUMPRODUCT(--(Data!$B$159:$AGQ$159&lt;&gt;"")*(Data!B147:AGQ147&lt;&gt;""))</f>
        <v>0</v>
      </c>
      <c r="EH132" s="2" cm="1">
        <f t="array" ref="EH132">SUMPRODUCT(--(Data!$B$160:$AGQ$160&lt;&gt;"")*(Data!B147:AGQ147&lt;&gt;""))</f>
        <v>0</v>
      </c>
      <c r="EI132" s="2" cm="1">
        <f t="array" ref="EI132">SUMPRODUCT(--(Data!$B$161:$AGQ$161&lt;&gt;"")*(Data!B147:AGQ147&lt;&gt;""))</f>
        <v>0</v>
      </c>
      <c r="EJ132" s="2" cm="1">
        <f t="array" ref="EJ132">SUMPRODUCT(--(Data!$B$162:$AGQ$162&lt;&gt;"")*(Data!B147:AGQ147&lt;&gt;""))</f>
        <v>0</v>
      </c>
      <c r="EK132" s="2" cm="1">
        <f t="array" ref="EK132">SUMPRODUCT(--(Data!$B$163:$AGQ$163&lt;&gt;"")*(Data!B147:AGQ147&lt;&gt;""))</f>
        <v>0</v>
      </c>
      <c r="EL132" s="2" cm="1">
        <f t="array" ref="EL132">SUMPRODUCT(--(Data!$B$164:$AGQ$164&lt;&gt;"")*(Data!B147:AGQ147&lt;&gt;""))</f>
        <v>0</v>
      </c>
      <c r="EM132" s="2" cm="1">
        <f t="array" ref="EM132">SUMPRODUCT(--(Data!$B$165:$AGQ$165&lt;&gt;"")*(Data!B147:AGQ147&lt;&gt;""))</f>
        <v>0</v>
      </c>
      <c r="EN132" s="2" cm="1">
        <f t="array" ref="EN132">SUMPRODUCT(--(Data!$B$166:$AGQ$166&lt;&gt;"")*(Data!B147:AGQ147&lt;&gt;""))</f>
        <v>0</v>
      </c>
      <c r="EU132" s="2" t="str">
        <f t="shared" si="6"/>
        <v>maplab 2.0, FAST-LIO2 +SP +B</v>
      </c>
      <c r="EV132" s="2">
        <f t="shared" si="7"/>
        <v>10</v>
      </c>
    </row>
    <row r="133" spans="1:152" x14ac:dyDescent="0.25">
      <c r="A133" s="1" t="str">
        <f>Data!A148</f>
        <v>LIOM</v>
      </c>
      <c r="B133" s="1" t="s">
        <v>869</v>
      </c>
      <c r="C133" s="2" cm="1">
        <f t="array" ref="C133">SUMPRODUCT(--(Data!$B$25:$AGQ$25&lt;&gt;"")*(Data!B148:AGQ148&lt;&gt;""))</f>
        <v>0</v>
      </c>
      <c r="D133" s="2" cm="1">
        <f t="array" ref="D133">SUMPRODUCT(--(Data!$B$26:$AGQ$26&lt;&gt;"")*(Data!B148:AGQ148&lt;&gt;""))</f>
        <v>0</v>
      </c>
      <c r="E133" s="2" cm="1">
        <f t="array" ref="E133">SUMPRODUCT(--(Data!$B$27:$AGQ$27&lt;&gt;"")*(Data!B148:AGQ148&lt;&gt;""))</f>
        <v>0</v>
      </c>
      <c r="F133" s="2" cm="1">
        <f t="array" ref="F133">SUMPRODUCT(--(Data!$B$28:$AGQ$28&lt;&gt;"")*(Data!B148:AGQ148&lt;&gt;""))</f>
        <v>0</v>
      </c>
      <c r="G133" s="2" cm="1">
        <f t="array" ref="G133">SUMPRODUCT(--(Data!$B$29:$AGQ$29&lt;&gt;"")*(Data!B148:AGQ148&lt;&gt;""))</f>
        <v>0</v>
      </c>
      <c r="H133" s="2" cm="1">
        <f t="array" ref="H133">SUMPRODUCT(--(Data!$B$30:$AGQ$30&lt;&gt;"")*(Data!B148:AGQ148&lt;&gt;""))</f>
        <v>0</v>
      </c>
      <c r="I133" s="2" cm="1">
        <f t="array" ref="I133">SUMPRODUCT(--(Data!$B$31:$AGQ$31&lt;&gt;"")*(Data!B148:AGQ148&lt;&gt;""))</f>
        <v>0</v>
      </c>
      <c r="J133" s="2" cm="1">
        <f t="array" ref="J133">SUMPRODUCT(--(Data!$B$32:$AGQ$32&lt;&gt;"")*(Data!B148:AGQ148&lt;&gt;""))</f>
        <v>0</v>
      </c>
      <c r="K133" s="2" cm="1">
        <f t="array" ref="K133">SUMPRODUCT(--(Data!$B$33:$AGQ$33&lt;&gt;"")*(Data!B148:AGQ148&lt;&gt;""))</f>
        <v>0</v>
      </c>
      <c r="L133" s="2" cm="1">
        <f t="array" ref="L133">SUMPRODUCT(--(Data!$B$34:$AGQ$34&lt;&gt;"")*(Data!B148:AGQ148&lt;&gt;""))</f>
        <v>6</v>
      </c>
      <c r="M133" s="2" cm="1">
        <f t="array" ref="M133">SUMPRODUCT(--(Data!$B$35:$AGQ$35&lt;&gt;"")*(Data!B148:AGQ148&lt;&gt;""))</f>
        <v>0</v>
      </c>
      <c r="N133" s="2" cm="1">
        <f t="array" ref="N133">SUMPRODUCT(--(Data!$B$36:$AGQ$36&lt;&gt;"")*(Data!B148:AGQ148&lt;&gt;""))</f>
        <v>0</v>
      </c>
      <c r="O133" s="2" cm="1">
        <f t="array" ref="O133">SUMPRODUCT(--(Data!$B$37:$AGQ$37&lt;&gt;"")*(Data!B148:AGQ148&lt;&gt;""))</f>
        <v>0</v>
      </c>
      <c r="P133" s="2" cm="1">
        <f t="array" ref="P133">SUMPRODUCT(--(Data!$B$38:$AGQ$38&lt;&gt;"")*(Data!B148:AGQ148&lt;&gt;""))</f>
        <v>0</v>
      </c>
      <c r="Q133" s="2" cm="1">
        <f t="array" ref="Q133">SUMPRODUCT(--(Data!$B$39:$AGQ$39&lt;&gt;"")*(Data!B148:AGQ148&lt;&gt;""))</f>
        <v>0</v>
      </c>
      <c r="R133" s="2" cm="1">
        <f t="array" ref="R133">SUMPRODUCT(--(Data!$B$40:$AGQ$40&lt;&gt;"")*(Data!B148:AGQ148&lt;&gt;""))</f>
        <v>0</v>
      </c>
      <c r="S133" s="2" cm="1">
        <f t="array" ref="S133">SUMPRODUCT(--(Data!$B$41:$AGQ$41&lt;&gt;"")*(Data!B148:AGQ148&lt;&gt;""))</f>
        <v>0</v>
      </c>
      <c r="T133" s="2" cm="1">
        <f t="array" ref="T133">SUMPRODUCT(--(Data!$B$42:$AGQ$42&lt;&gt;"")*(Data!B148:AGQ148&lt;&gt;""))</f>
        <v>0</v>
      </c>
      <c r="U133" s="2" cm="1">
        <f t="array" ref="U133">SUMPRODUCT(--(Data!$B$43:$AGQ$43&lt;&gt;"")*(Data!B148:AGQ148&lt;&gt;""))</f>
        <v>30</v>
      </c>
      <c r="V133" s="2" cm="1">
        <f t="array" ref="V133">SUMPRODUCT(--(Data!$B$44:$AGQ$44&lt;&gt;"")*(Data!B148:AGQ148&lt;&gt;""))</f>
        <v>0</v>
      </c>
      <c r="W133" s="2" cm="1">
        <f t="array" ref="W133">SUMPRODUCT(--(Data!$B$45:$AGQ$45&lt;&gt;"")*(Data!B148:AGQ148&lt;&gt;""))</f>
        <v>0</v>
      </c>
      <c r="X133" s="2" cm="1">
        <f t="array" ref="X133">SUMPRODUCT(--(Data!$B$46:$AGQ$46&lt;&gt;"")*(Data!B148:AGQ148&lt;&gt;""))</f>
        <v>0</v>
      </c>
      <c r="Y133" s="2" cm="1">
        <f t="array" ref="Y133">SUMPRODUCT(--(Data!$B$47:$AGQ$47&lt;&gt;"")*(Data!B148:AGQ148&lt;&gt;""))</f>
        <v>0</v>
      </c>
      <c r="Z133" s="2" cm="1">
        <f t="array" ref="Z133">SUMPRODUCT(--(Data!$B$48:$AGQ$48&lt;&gt;"")*(Data!B148:AGQ148&lt;&gt;""))</f>
        <v>0</v>
      </c>
      <c r="AA133" s="2" cm="1">
        <f t="array" ref="AA133">SUMPRODUCT(--(Data!$B$49:$AGQ$49&lt;&gt;"")*(Data!B148:AGQ148&lt;&gt;""))</f>
        <v>0</v>
      </c>
      <c r="AB133" s="2" cm="1">
        <f t="array" ref="AB133">SUMPRODUCT(--(Data!$B$50:$AGQ$50&lt;&gt;"")*(Data!B148:AGQ148&lt;&gt;""))</f>
        <v>0</v>
      </c>
      <c r="AC133" s="2" cm="1">
        <f t="array" ref="AC133">SUMPRODUCT(--(Data!$B$51:$AGQ$51&lt;&gt;"")*(Data!B148:AGQ148&lt;&gt;""))</f>
        <v>0</v>
      </c>
      <c r="AD133" s="2" cm="1">
        <f t="array" ref="AD133">SUMPRODUCT(--(Data!$B$52:$AGQ$52&lt;&gt;"")*(Data!B148:AGQ148&lt;&gt;""))</f>
        <v>10</v>
      </c>
      <c r="AE133" s="2" cm="1">
        <f t="array" ref="AE133">SUMPRODUCT(--(Data!$B$53:$AGQ$53&lt;&gt;"")*(Data!B148:AGQ148&lt;&gt;""))</f>
        <v>0</v>
      </c>
      <c r="AF133" s="2" cm="1">
        <f t="array" ref="AF133">SUMPRODUCT(--(Data!$B$54:$AGQ$54&lt;&gt;"")*(Data!B148:AGQ148&lt;&gt;""))</f>
        <v>0</v>
      </c>
      <c r="AG133" s="2" cm="1">
        <f t="array" ref="AG133">SUMPRODUCT(--(Data!$B$55:$AGQ$55&lt;&gt;"")*(Data!B148:AGQ148&lt;&gt;""))</f>
        <v>0</v>
      </c>
      <c r="AH133" s="2" cm="1">
        <f t="array" ref="AH133">SUMPRODUCT(--(Data!$B$56:$AGQ$56&lt;&gt;"")*(Data!B148:AGQ148&lt;&gt;""))</f>
        <v>44</v>
      </c>
      <c r="AI133" s="2" cm="1">
        <f t="array" ref="AI133">SUMPRODUCT(--(Data!$B$57:$AGQ$57&lt;&gt;"")*(Data!B148:AGQ148&lt;&gt;""))</f>
        <v>16</v>
      </c>
      <c r="AJ133" s="2" cm="1">
        <f t="array" ref="AJ133">SUMPRODUCT(--(Data!$B$58:$AGQ$58&lt;&gt;"")*(Data!B148:AGQ148&lt;&gt;""))</f>
        <v>0</v>
      </c>
      <c r="AK133" s="2" cm="1">
        <f t="array" ref="AK133">SUMPRODUCT(--(Data!$B$59:$AGQ$59&lt;&gt;"")*(Data!B148:AGQ148&lt;&gt;""))</f>
        <v>0</v>
      </c>
      <c r="AL133" s="2" cm="1">
        <f t="array" ref="AL133">SUMPRODUCT(--(Data!$B$60:$AGQ$60&lt;&gt;"")*(Data!B148:AGQ148&lt;&gt;""))</f>
        <v>0</v>
      </c>
      <c r="AM133" s="2" cm="1">
        <f t="array" ref="AM133">SUMPRODUCT(--(Data!$B$61:$AGQ$61&lt;&gt;"")*(Data!B148:AGQ148&lt;&gt;""))</f>
        <v>0</v>
      </c>
      <c r="AN133" s="2" cm="1">
        <f t="array" ref="AN133">SUMPRODUCT(--(Data!$B$62:$AGQ$62&lt;&gt;"")*(Data!B148:AGQ148&lt;&gt;""))</f>
        <v>0</v>
      </c>
      <c r="AO133" s="2" cm="1">
        <f t="array" ref="AO133">SUMPRODUCT(--(Data!$B$63:$AGQ$63&lt;&gt;"")*(Data!B148:AGQ148&lt;&gt;""))</f>
        <v>0</v>
      </c>
      <c r="AP133" s="2" cm="1">
        <f t="array" ref="AP133">SUMPRODUCT(--(Data!$B$64:$AGQ$64&lt;&gt;"")*(Data!B148:AGQ148&lt;&gt;""))</f>
        <v>0</v>
      </c>
      <c r="AQ133" s="2" cm="1">
        <f t="array" ref="AQ133">SUMPRODUCT(--(Data!$B$65:$AGQ$65&lt;&gt;"")*(Data!B148:AGQ148&lt;&gt;""))</f>
        <v>0</v>
      </c>
      <c r="AR133" s="2" cm="1">
        <f t="array" ref="AR133">SUMPRODUCT(--(Data!$B$66:$AGQ$66&lt;&gt;"")*(Data!B148:AGQ148&lt;&gt;""))</f>
        <v>0</v>
      </c>
      <c r="AS133" s="2" cm="1">
        <f t="array" ref="AS133">SUMPRODUCT(--(Data!$B$67:$AGQ$67&lt;&gt;"")*(Data!B148:AGQ148&lt;&gt;""))</f>
        <v>0</v>
      </c>
      <c r="AT133" s="2" cm="1">
        <f t="array" ref="AT133">SUMPRODUCT(--(Data!$B$68:$AGQ$68&lt;&gt;"")*(Data!B148:AGQ148&lt;&gt;""))</f>
        <v>0</v>
      </c>
      <c r="AU133" s="2" cm="1">
        <f t="array" ref="AU133">SUMPRODUCT(--(Data!$B$69:$AGQ$69&lt;&gt;"")*(Data!B148:AGQ148&lt;&gt;""))</f>
        <v>0</v>
      </c>
      <c r="AV133" s="2" cm="1">
        <f t="array" ref="AV133">SUMPRODUCT(--(Data!$B$70:$AGQ$70&lt;&gt;"")*(Data!B148:AGQ148&lt;&gt;""))</f>
        <v>0</v>
      </c>
      <c r="AW133" s="2" cm="1">
        <f t="array" ref="AW133">SUMPRODUCT(--(Data!$B$71:$AGQ$71&lt;&gt;"")*(Data!B148:AGQ148&lt;&gt;""))</f>
        <v>0</v>
      </c>
      <c r="AX133" s="2" cm="1">
        <f t="array" ref="AX133">SUMPRODUCT(--(Data!$B$72:$AGQ$72&lt;&gt;"")*(Data!B148:AGQ148&lt;&gt;""))</f>
        <v>0</v>
      </c>
      <c r="AY133" s="2" cm="1">
        <f t="array" ref="AY133">SUMPRODUCT(--(Data!$B$73:$AGQ$73&lt;&gt;"")*(Data!B148:AGQ148&lt;&gt;""))</f>
        <v>0</v>
      </c>
      <c r="AZ133" s="2" cm="1">
        <f t="array" ref="AZ133">SUMPRODUCT(--(Data!$B$74:$AGQ$74&lt;&gt;"")*(Data!B148:AGQ148&lt;&gt;""))</f>
        <v>0</v>
      </c>
      <c r="BA133" s="2" cm="1">
        <f t="array" ref="BA133">SUMPRODUCT(--(Data!$B$75:$AGQ$75&lt;&gt;"")*(Data!B148:AGQ148&lt;&gt;""))</f>
        <v>0</v>
      </c>
      <c r="BB133" s="2" cm="1">
        <f t="array" ref="BB133">SUMPRODUCT(--(Data!$B$76:$AGQ$76&lt;&gt;"")*(Data!B148:AGQ148&lt;&gt;""))</f>
        <v>0</v>
      </c>
      <c r="BC133" s="2" cm="1">
        <f t="array" ref="BC133">SUMPRODUCT(--(Data!$B$77:$AGQ$77&lt;&gt;"")*(Data!B148:AGQ148&lt;&gt;""))</f>
        <v>0</v>
      </c>
      <c r="BD133" s="2" cm="1">
        <f t="array" ref="BD133">SUMPRODUCT(--(Data!$B$78:$AGQ$78&lt;&gt;"")*(Data!B148:AGQ148&lt;&gt;""))</f>
        <v>0</v>
      </c>
      <c r="BE133" s="2" cm="1">
        <f t="array" ref="BE133">SUMPRODUCT(--(Data!$B$79:$AGQ$79&lt;&gt;"")*(Data!B148:AGQ148&lt;&gt;""))</f>
        <v>0</v>
      </c>
      <c r="BF133" s="2" cm="1">
        <f t="array" ref="BF133">SUMPRODUCT(--(Data!$B$80:$AGQ$80&lt;&gt;"")*(Data!B148:AGQ148&lt;&gt;""))</f>
        <v>0</v>
      </c>
      <c r="BG133" s="2" cm="1">
        <f t="array" ref="BG133">SUMPRODUCT(--(Data!$B$81:$AGQ$81&lt;&gt;"")*(Data!B148:AGQ148&lt;&gt;""))</f>
        <v>0</v>
      </c>
      <c r="BH133" s="2" cm="1">
        <f t="array" ref="BH133">SUMPRODUCT(--(Data!$B$82:$AGQ$82&lt;&gt;"")*(Data!B148:AGQ148&lt;&gt;""))</f>
        <v>0</v>
      </c>
      <c r="BI133" s="2" cm="1">
        <f t="array" ref="BI133">SUMPRODUCT(--(Data!$B$83:$AGQ$83&lt;&gt;"")*(Data!B148:AGQ148&lt;&gt;""))</f>
        <v>0</v>
      </c>
      <c r="BJ133" s="2" cm="1">
        <f t="array" ref="BJ133">SUMPRODUCT(--(Data!$B$84:$AGQ$84&lt;&gt;"")*(Data!B148:AGQ148&lt;&gt;""))</f>
        <v>0</v>
      </c>
      <c r="BK133" s="2" cm="1">
        <f t="array" ref="BK133">SUMPRODUCT(--(Data!$B$85:$AGQ$85&lt;&gt;"")*(Data!B148:AGQ148&lt;&gt;""))</f>
        <v>0</v>
      </c>
      <c r="BL133" s="2" cm="1">
        <f t="array" ref="BL133">SUMPRODUCT(--(Data!$B$86:$AGQ$86&lt;&gt;"")*(Data!B148:AGQ148&lt;&gt;""))</f>
        <v>0</v>
      </c>
      <c r="BM133" s="2" cm="1">
        <f t="array" ref="BM133">SUMPRODUCT(--(Data!$B$87:$AGQ$87&lt;&gt;"")*(Data!B148:AGQ148&lt;&gt;""))</f>
        <v>0</v>
      </c>
      <c r="BN133" s="2" cm="1">
        <f t="array" ref="BN133">SUMPRODUCT(--(Data!$B$88:$AGQ$88&lt;&gt;"")*(Data!B148:AGQ148&lt;&gt;""))</f>
        <v>0</v>
      </c>
      <c r="BO133" s="2" cm="1">
        <f t="array" ref="BO133">SUMPRODUCT(--(Data!$B$89:$AGQ$89&lt;&gt;"")*(Data!B148:AGQ148&lt;&gt;""))</f>
        <v>0</v>
      </c>
      <c r="BP133" s="2" cm="1">
        <f t="array" ref="BP133">SUMPRODUCT(--(Data!$B$90:$AGQ$90&lt;&gt;"")*(Data!B148:AGQ148&lt;&gt;""))</f>
        <v>6</v>
      </c>
      <c r="BQ133" s="2" cm="1">
        <f t="array" ref="BQ133">SUMPRODUCT(--(Data!$B$91:$AGQ$91&lt;&gt;"")*(Data!B148:AGQ148&lt;&gt;""))</f>
        <v>0</v>
      </c>
      <c r="BR133" s="2" cm="1">
        <f t="array" ref="BR133">SUMPRODUCT(--(Data!$B$92:$AGQ$92&lt;&gt;"")*(Data!B148:AGQ148&lt;&gt;""))</f>
        <v>0</v>
      </c>
      <c r="BS133" s="2" cm="1">
        <f t="array" ref="BS133">SUMPRODUCT(--(Data!$B$93:$AGQ$93&lt;&gt;"")*(Data!B148:AGQ148&lt;&gt;""))</f>
        <v>0</v>
      </c>
      <c r="BT133" s="2" cm="1">
        <f t="array" ref="BT133">SUMPRODUCT(--(Data!$B$94:$AGQ$94&lt;&gt;"")*(Data!B148:AGQ148&lt;&gt;""))</f>
        <v>0</v>
      </c>
      <c r="BU133" s="2" cm="1">
        <f t="array" ref="BU133">SUMPRODUCT(--(Data!$B$95:$AGQ$95&lt;&gt;"")*(Data!B148:AGQ148&lt;&gt;""))</f>
        <v>0</v>
      </c>
      <c r="BV133" s="2" cm="1">
        <f t="array" ref="BV133">SUMPRODUCT(--(Data!$B$96:$AGQ$96&lt;&gt;"")*(Data!B148:AGQ148&lt;&gt;""))</f>
        <v>0</v>
      </c>
      <c r="BW133" s="2" cm="1">
        <f t="array" ref="BW133">SUMPRODUCT(--(Data!$B$97:$AGQ$97&lt;&gt;"")*(Data!B148:AGQ148&lt;&gt;""))</f>
        <v>0</v>
      </c>
      <c r="BX133" s="2" cm="1">
        <f t="array" ref="BX133">SUMPRODUCT(--(Data!$B$98:$AGQ$98&lt;&gt;"")*(Data!B148:AGQ148&lt;&gt;""))</f>
        <v>0</v>
      </c>
      <c r="BY133" s="2" cm="1">
        <f t="array" ref="BY133">SUMPRODUCT(--(Data!$B$99:$AGQ$99&lt;&gt;"")*(Data!B148:AGQ148&lt;&gt;""))</f>
        <v>0</v>
      </c>
      <c r="BZ133" s="2" cm="1">
        <f t="array" ref="BZ133">SUMPRODUCT(--(Data!$B$100:$AGQ$100&lt;&gt;"")*(Data!B148:AGQ148&lt;&gt;""))</f>
        <v>0</v>
      </c>
      <c r="CA133" s="2" cm="1">
        <f t="array" ref="CA133">SUMPRODUCT(--(Data!$B$101:$AGQ$101&lt;&gt;"")*(Data!B148:AGQ148&lt;&gt;""))</f>
        <v>12</v>
      </c>
      <c r="CB133" s="2" cm="1">
        <f t="array" ref="CB133">SUMPRODUCT(--(Data!$B$102:$AGQ$102&lt;&gt;"")*(Data!B148:AGQ148&lt;&gt;""))</f>
        <v>0</v>
      </c>
      <c r="CC133" s="2" cm="1">
        <f t="array" ref="CC133">SUMPRODUCT(--(Data!$B$103:$AGQ$103&lt;&gt;"")*(Data!B148:AGQ148&lt;&gt;""))</f>
        <v>0</v>
      </c>
      <c r="CD133" s="2" cm="1">
        <f t="array" ref="CD133">SUMPRODUCT(--(Data!$B$104:$AGQ$104&lt;&gt;"")*(Data!B148:AGQ148&lt;&gt;""))</f>
        <v>0</v>
      </c>
      <c r="CE133" s="2" cm="1">
        <f t="array" ref="CE133">SUMPRODUCT(--(Data!$B$105:$AGQ$105&lt;&gt;"")*(Data!B148:AGQ148&lt;&gt;""))</f>
        <v>12</v>
      </c>
      <c r="CF133" s="2" cm="1">
        <f t="array" ref="CF133">SUMPRODUCT(--(Data!$B$106:$AGQ$106&lt;&gt;"")*(Data!B148:AGQ148&lt;&gt;""))</f>
        <v>0</v>
      </c>
      <c r="CG133" s="2" cm="1">
        <f t="array" ref="CG133">SUMPRODUCT(--(Data!$B$107:$AGQ$107&lt;&gt;"")*(Data!B148:AGQ148&lt;&gt;""))</f>
        <v>0</v>
      </c>
      <c r="CH133" s="2" cm="1">
        <f t="array" ref="CH133">SUMPRODUCT(--(Data!$B$108:$AGQ$108&lt;&gt;"")*(Data!B148:AGQ148&lt;&gt;""))</f>
        <v>0</v>
      </c>
      <c r="CI133" s="2" cm="1">
        <f t="array" ref="CI133">SUMPRODUCT(--(Data!$B$109:$AGQ$109&lt;&gt;"")*(Data!B148:AGQ148&lt;&gt;""))</f>
        <v>0</v>
      </c>
      <c r="CJ133" s="2" cm="1">
        <f t="array" ref="CJ133">SUMPRODUCT(--(Data!$B$110:$AGQ$110&lt;&gt;"")*(Data!B148:AGQ148&lt;&gt;""))</f>
        <v>0</v>
      </c>
      <c r="CK133" s="2" cm="1">
        <f t="array" ref="CK133">SUMPRODUCT(--(Data!$B$111:$AGQ$111&lt;&gt;"")*(Data!B148:AGQ148&lt;&gt;""))</f>
        <v>0</v>
      </c>
      <c r="CL133" s="2" cm="1">
        <f t="array" ref="CL133">SUMPRODUCT(--(Data!$B$112:$AGQ$112&lt;&gt;"")*(Data!B148:AGQ148&lt;&gt;""))</f>
        <v>0</v>
      </c>
      <c r="CM133" s="2" cm="1">
        <f t="array" ref="CM133">SUMPRODUCT(--(Data!$B$113:$AGQ$113&lt;&gt;"")*(Data!B148:AGQ148&lt;&gt;""))</f>
        <v>0</v>
      </c>
      <c r="CN133" s="2" cm="1">
        <f t="array" ref="CN133">SUMPRODUCT(--(Data!$B$114:$AGQ$114&lt;&gt;"")*(Data!B148:AGQ148&lt;&gt;""))</f>
        <v>0</v>
      </c>
      <c r="CO133" s="2" cm="1">
        <f t="array" ref="CO133">SUMPRODUCT(--(Data!$B$115:$AGQ$115&lt;&gt;"")*(Data!B148:AGQ148&lt;&gt;""))</f>
        <v>0</v>
      </c>
      <c r="CP133" s="2" cm="1">
        <f t="array" ref="CP133">SUMPRODUCT(--(Data!$B$116:$AGQ$116&lt;&gt;"")*(Data!B148:AGQ148&lt;&gt;""))</f>
        <v>0</v>
      </c>
      <c r="CQ133" s="2" cm="1">
        <f t="array" ref="CQ133">SUMPRODUCT(--(Data!$B$117:$AGQ$117&lt;&gt;"")*(Data!B148:AGQ148&lt;&gt;""))</f>
        <v>0</v>
      </c>
      <c r="CR133" s="2" cm="1">
        <f t="array" ref="CR133">SUMPRODUCT(--(Data!$B$118:$AGQ$118&lt;&gt;"")*(Data!B148:AGQ148&lt;&gt;""))</f>
        <v>0</v>
      </c>
      <c r="CS133" s="2" cm="1">
        <f t="array" ref="CS133">SUMPRODUCT(--(Data!$B$119:$AGQ$119&lt;&gt;"")*(Data!B148:AGQ148&lt;&gt;""))</f>
        <v>0</v>
      </c>
      <c r="CT133" s="2" cm="1">
        <f t="array" ref="CT133">SUMPRODUCT(--(Data!$B$120:$AGQ$120&lt;&gt;"")*(Data!B148:AGQ148&lt;&gt;""))</f>
        <v>0</v>
      </c>
      <c r="CU133" s="2" cm="1">
        <f t="array" ref="CU133">SUMPRODUCT(--(Data!$B$121:$AGQ$121&lt;&gt;"")*(Data!B148:AGQ148&lt;&gt;""))</f>
        <v>0</v>
      </c>
      <c r="CV133" s="2" cm="1">
        <f t="array" ref="CV133">SUMPRODUCT(--(Data!$B$122:$AGQ$122&lt;&gt;"")*(Data!B148:AGQ148&lt;&gt;""))</f>
        <v>0</v>
      </c>
      <c r="CW133" s="2" cm="1">
        <f t="array" ref="CW133">SUMPRODUCT(--(Data!$B$123:$AGQ$123&lt;&gt;"")*(Data!B148:AGQ148&lt;&gt;""))</f>
        <v>0</v>
      </c>
      <c r="CX133" s="2" cm="1">
        <f t="array" ref="CX133">SUMPRODUCT(--(Data!$B$124:$AGQ$124&lt;&gt;"")*(Data!B148:AGQ148&lt;&gt;""))</f>
        <v>0</v>
      </c>
      <c r="CY133" s="2" cm="1">
        <f t="array" ref="CY133">SUMPRODUCT(--(Data!$B$125:$AGQ$125&lt;&gt;"")*(Data!B148:AGQ148&lt;&gt;""))</f>
        <v>0</v>
      </c>
      <c r="CZ133" s="2" cm="1">
        <f t="array" ref="CZ133">SUMPRODUCT(--(Data!$B$126:$AGQ$126&lt;&gt;"")*(Data!B148:AGQ148&lt;&gt;""))</f>
        <v>22</v>
      </c>
      <c r="DA133" s="2" cm="1">
        <f t="array" ref="DA133">SUMPRODUCT(--(Data!$B$127:$AGQ$127&lt;&gt;"")*(Data!B148:AGQ148&lt;&gt;""))</f>
        <v>16</v>
      </c>
      <c r="DB133" s="2" cm="1">
        <f t="array" ref="DB133">SUMPRODUCT(--(Data!$B$128:$AGQ$128&lt;&gt;"")*(Data!B148:AGQ148&lt;&gt;""))</f>
        <v>10</v>
      </c>
      <c r="DC133" s="2" cm="1">
        <f t="array" ref="DC133">SUMPRODUCT(--(Data!$B$129:$AGQ$129&lt;&gt;"")*(Data!B148:AGQ148&lt;&gt;""))</f>
        <v>0</v>
      </c>
      <c r="DD133" s="2" cm="1">
        <f t="array" ref="DD133">SUMPRODUCT(--(Data!$B$130:$AGQ$130&lt;&gt;"")*(Data!B148:AGQ148&lt;&gt;""))</f>
        <v>0</v>
      </c>
      <c r="DE133" s="2" cm="1">
        <f t="array" ref="DE133">SUMPRODUCT(--(Data!$B$131:$AGQ$131&lt;&gt;"")*(Data!B148:AGQ148&lt;&gt;""))</f>
        <v>0</v>
      </c>
      <c r="DF133" s="2" cm="1">
        <f t="array" ref="DF133">SUMPRODUCT(--(Data!$B$132:$AGQ$132&lt;&gt;"")*(Data!B148:AGQ148&lt;&gt;""))</f>
        <v>0</v>
      </c>
      <c r="DG133" s="2" cm="1">
        <f t="array" ref="DG133">SUMPRODUCT(--(Data!$B$133:$AGQ$133&lt;&gt;"")*(Data!B148:AGQ148&lt;&gt;""))</f>
        <v>0</v>
      </c>
      <c r="DH133" s="2" cm="1">
        <f t="array" ref="DH133">SUMPRODUCT(--(Data!$B$134:$AGQ$134&lt;&gt;"")*(Data!B148:AGQ148&lt;&gt;""))</f>
        <v>0</v>
      </c>
      <c r="DI133" s="2" cm="1">
        <f t="array" ref="DI133">SUMPRODUCT(--(Data!$B$135:$AGQ$135&lt;&gt;"")*(Data!B148:AGQ148&lt;&gt;""))</f>
        <v>0</v>
      </c>
      <c r="DJ133" s="2" cm="1">
        <f t="array" ref="DJ133">SUMPRODUCT(--(Data!$B$136:$AGQ$136&lt;&gt;"")*(Data!B148:AGQ148&lt;&gt;""))</f>
        <v>0</v>
      </c>
      <c r="DK133" s="2" cm="1">
        <f t="array" ref="DK133">SUMPRODUCT(--(Data!$B$137:$AGQ$137&lt;&gt;"")*(Data!B148:AGQ148&lt;&gt;""))</f>
        <v>6</v>
      </c>
      <c r="DL133" s="2" cm="1">
        <f t="array" ref="DL133">SUMPRODUCT(--(Data!$B$138:$AGQ$138&lt;&gt;"")*(Data!B148:AGQ148&lt;&gt;""))</f>
        <v>0</v>
      </c>
      <c r="DM133" s="2" cm="1">
        <f t="array" ref="DM133">SUMPRODUCT(--(Data!$B$139:$AGQ$139&lt;&gt;"")*(Data!B148:AGQ148&lt;&gt;""))</f>
        <v>0</v>
      </c>
      <c r="DN133" s="2" cm="1">
        <f t="array" ref="DN133">SUMPRODUCT(--(Data!$B$140:$AGQ$140&lt;&gt;"")*(Data!B148:AGQ148&lt;&gt;""))</f>
        <v>0</v>
      </c>
      <c r="DO133" s="2" cm="1">
        <f t="array" ref="DO133">SUMPRODUCT(--(Data!$B$141:$AGQ$141&lt;&gt;"")*(Data!B148:AGQ148&lt;&gt;""))</f>
        <v>0</v>
      </c>
      <c r="DP133" s="2" cm="1">
        <f t="array" ref="DP133">SUMPRODUCT(--(Data!$B$142:$AGQ$142&lt;&gt;"")*(Data!B148:AGQ148&lt;&gt;""))</f>
        <v>0</v>
      </c>
      <c r="DQ133" s="2" cm="1">
        <f t="array" ref="DQ133">SUMPRODUCT(--(Data!$B$143:$AGQ$143&lt;&gt;"")*(Data!B148:AGQ148&lt;&gt;""))</f>
        <v>0</v>
      </c>
      <c r="DR133" s="2" cm="1">
        <f t="array" ref="DR133">SUMPRODUCT(--(Data!$B$144:$AGQ$144&lt;&gt;"")*(Data!B148:AGQ148&lt;&gt;""))</f>
        <v>0</v>
      </c>
      <c r="DS133" s="2" cm="1">
        <f t="array" ref="DS133">SUMPRODUCT(--(Data!$B$145:$AGQ$145&lt;&gt;"")*(Data!B148:AGQ148&lt;&gt;""))</f>
        <v>0</v>
      </c>
      <c r="DT133" s="2" cm="1">
        <f t="array" ref="DT133">SUMPRODUCT(--(Data!$B$146:$AGQ$146&lt;&gt;"")*(Data!B148:AGQ148&lt;&gt;""))</f>
        <v>0</v>
      </c>
      <c r="DU133" s="2" cm="1">
        <f t="array" ref="DU133">SUMPRODUCT(--(Data!$B$147:$AGQ$147&lt;&gt;"")*(Data!B148:AGQ148&lt;&gt;""))</f>
        <v>0</v>
      </c>
      <c r="DV133" s="208"/>
      <c r="DW133" s="2" cm="1">
        <f t="array" ref="DW133">SUMPRODUCT(--(Data!$B$149:$AGQ$149&lt;&gt;"")*(Data!B148:AGQ148&lt;&gt;""))</f>
        <v>22</v>
      </c>
      <c r="DX133" s="2" cm="1">
        <f t="array" ref="DX133">SUMPRODUCT(--(Data!$B$150:$AGQ$150&lt;&gt;"")*(Data!B148:AGQ148&lt;&gt;""))</f>
        <v>22</v>
      </c>
      <c r="DY133" s="2" cm="1">
        <f t="array" ref="DY133">SUMPRODUCT(--(Data!$B$151:$AGQ$151&lt;&gt;"")*(Data!B148:AGQ148&lt;&gt;""))</f>
        <v>22</v>
      </c>
      <c r="DZ133" s="2" cm="1">
        <f t="array" ref="DZ133">SUMPRODUCT(--(Data!$B$152:$AGQ$152&lt;&gt;"")*(Data!B148:AGQ148&lt;&gt;""))</f>
        <v>0</v>
      </c>
      <c r="EA133" s="2" cm="1">
        <f t="array" ref="EA133">SUMPRODUCT(--(Data!$B$153:$AGQ$153&lt;&gt;"")*(Data!B148:AGQ148&lt;&gt;""))</f>
        <v>0</v>
      </c>
      <c r="EB133" s="2" cm="1">
        <f t="array" ref="EB133">SUMPRODUCT(--(Data!$B$154:$AGQ$154&lt;&gt;"")*(Data!B148:AGQ148&lt;&gt;""))</f>
        <v>0</v>
      </c>
      <c r="EC133" s="2" cm="1">
        <f t="array" ref="EC133">SUMPRODUCT(--(Data!$B$155:$AGQ$155&lt;&gt;"")*(Data!B148:AGQ148&lt;&gt;""))</f>
        <v>0</v>
      </c>
      <c r="ED133" s="2" cm="1">
        <f t="array" ref="ED133">SUMPRODUCT(--(Data!$B$156:$AGQ$156&lt;&gt;"")*(Data!B148:AGQ148&lt;&gt;""))</f>
        <v>0</v>
      </c>
      <c r="EE133" s="2" cm="1">
        <f t="array" ref="EE133">SUMPRODUCT(--(Data!$B$157:$AGQ$157&lt;&gt;"")*(Data!B148:AGQ148&lt;&gt;""))</f>
        <v>0</v>
      </c>
      <c r="EF133" s="2" cm="1">
        <f t="array" ref="EF133">SUMPRODUCT(--(Data!$B$158:$AGQ$158&lt;&gt;"")*(Data!B148:AGQ148&lt;&gt;""))</f>
        <v>0</v>
      </c>
      <c r="EG133" s="2" cm="1">
        <f t="array" ref="EG133">SUMPRODUCT(--(Data!$B$159:$AGQ$159&lt;&gt;"")*(Data!B148:AGQ148&lt;&gt;""))</f>
        <v>6</v>
      </c>
      <c r="EH133" s="2" cm="1">
        <f t="array" ref="EH133">SUMPRODUCT(--(Data!$B$160:$AGQ$160&lt;&gt;"")*(Data!B148:AGQ148&lt;&gt;""))</f>
        <v>8</v>
      </c>
      <c r="EI133" s="2" cm="1">
        <f t="array" ref="EI133">SUMPRODUCT(--(Data!$B$161:$AGQ$161&lt;&gt;"")*(Data!B148:AGQ148&lt;&gt;""))</f>
        <v>0</v>
      </c>
      <c r="EJ133" s="2" cm="1">
        <f t="array" ref="EJ133">SUMPRODUCT(--(Data!$B$162:$AGQ$162&lt;&gt;"")*(Data!B148:AGQ148&lt;&gt;""))</f>
        <v>0</v>
      </c>
      <c r="EK133" s="2" cm="1">
        <f t="array" ref="EK133">SUMPRODUCT(--(Data!$B$163:$AGQ$163&lt;&gt;"")*(Data!B148:AGQ148&lt;&gt;""))</f>
        <v>0</v>
      </c>
      <c r="EL133" s="2" cm="1">
        <f t="array" ref="EL133">SUMPRODUCT(--(Data!$B$164:$AGQ$164&lt;&gt;"")*(Data!B148:AGQ148&lt;&gt;""))</f>
        <v>0</v>
      </c>
      <c r="EM133" s="2" cm="1">
        <f t="array" ref="EM133">SUMPRODUCT(--(Data!$B$165:$AGQ$165&lt;&gt;"")*(Data!B148:AGQ148&lt;&gt;""))</f>
        <v>0</v>
      </c>
      <c r="EN133" s="2" cm="1">
        <f t="array" ref="EN133">SUMPRODUCT(--(Data!$B$166:$AGQ$166&lt;&gt;"")*(Data!B148:AGQ148&lt;&gt;""))</f>
        <v>0</v>
      </c>
      <c r="EU133" s="2" t="str">
        <f t="shared" si="6"/>
        <v>MaskFusion</v>
      </c>
      <c r="EV133" s="2">
        <f t="shared" si="7"/>
        <v>4</v>
      </c>
    </row>
    <row r="134" spans="1:152" x14ac:dyDescent="0.25">
      <c r="A134" s="1" t="str">
        <f>Data!A149</f>
        <v>BLAM</v>
      </c>
      <c r="B134" s="1" t="s">
        <v>896</v>
      </c>
      <c r="C134" s="2" cm="1">
        <f t="array" ref="C134">SUMPRODUCT(--(Data!$B$25:$AGQ$25&lt;&gt;"")*(Data!B149:AGQ149&lt;&gt;""))</f>
        <v>0</v>
      </c>
      <c r="D134" s="2" cm="1">
        <f t="array" ref="D134">SUMPRODUCT(--(Data!$B$26:$AGQ$26&lt;&gt;"")*(Data!B149:AGQ149&lt;&gt;""))</f>
        <v>0</v>
      </c>
      <c r="E134" s="2" cm="1">
        <f t="array" ref="E134">SUMPRODUCT(--(Data!$B$27:$AGQ$27&lt;&gt;"")*(Data!B149:AGQ149&lt;&gt;""))</f>
        <v>0</v>
      </c>
      <c r="F134" s="2" cm="1">
        <f t="array" ref="F134">SUMPRODUCT(--(Data!$B$28:$AGQ$28&lt;&gt;"")*(Data!B149:AGQ149&lt;&gt;""))</f>
        <v>0</v>
      </c>
      <c r="G134" s="2" cm="1">
        <f t="array" ref="G134">SUMPRODUCT(--(Data!$B$29:$AGQ$29&lt;&gt;"")*(Data!B149:AGQ149&lt;&gt;""))</f>
        <v>0</v>
      </c>
      <c r="H134" s="2" cm="1">
        <f t="array" ref="H134">SUMPRODUCT(--(Data!$B$30:$AGQ$30&lt;&gt;"")*(Data!B149:AGQ149&lt;&gt;""))</f>
        <v>0</v>
      </c>
      <c r="I134" s="2" cm="1">
        <f t="array" ref="I134">SUMPRODUCT(--(Data!$B$31:$AGQ$31&lt;&gt;"")*(Data!B149:AGQ149&lt;&gt;""))</f>
        <v>0</v>
      </c>
      <c r="J134" s="2" cm="1">
        <f t="array" ref="J134">SUMPRODUCT(--(Data!$B$32:$AGQ$32&lt;&gt;"")*(Data!B149:AGQ149&lt;&gt;""))</f>
        <v>0</v>
      </c>
      <c r="K134" s="2" cm="1">
        <f t="array" ref="K134">SUMPRODUCT(--(Data!$B$33:$AGQ$33&lt;&gt;"")*(Data!B149:AGQ149&lt;&gt;""))</f>
        <v>0</v>
      </c>
      <c r="L134" s="2" cm="1">
        <f t="array" ref="L134">SUMPRODUCT(--(Data!$B$34:$AGQ$34&lt;&gt;"")*(Data!B149:AGQ149&lt;&gt;""))</f>
        <v>0</v>
      </c>
      <c r="M134" s="2" cm="1">
        <f t="array" ref="M134">SUMPRODUCT(--(Data!$B$35:$AGQ$35&lt;&gt;"")*(Data!B149:AGQ149&lt;&gt;""))</f>
        <v>0</v>
      </c>
      <c r="N134" s="2" cm="1">
        <f t="array" ref="N134">SUMPRODUCT(--(Data!$B$36:$AGQ$36&lt;&gt;"")*(Data!B149:AGQ149&lt;&gt;""))</f>
        <v>0</v>
      </c>
      <c r="O134" s="2" cm="1">
        <f t="array" ref="O134">SUMPRODUCT(--(Data!$B$37:$AGQ$37&lt;&gt;"")*(Data!B149:AGQ149&lt;&gt;""))</f>
        <v>0</v>
      </c>
      <c r="P134" s="2" cm="1">
        <f t="array" ref="P134">SUMPRODUCT(--(Data!$B$38:$AGQ$38&lt;&gt;"")*(Data!B149:AGQ149&lt;&gt;""))</f>
        <v>0</v>
      </c>
      <c r="Q134" s="2" cm="1">
        <f t="array" ref="Q134">SUMPRODUCT(--(Data!$B$39:$AGQ$39&lt;&gt;"")*(Data!B149:AGQ149&lt;&gt;""))</f>
        <v>0</v>
      </c>
      <c r="R134" s="2" cm="1">
        <f t="array" ref="R134">SUMPRODUCT(--(Data!$B$40:$AGQ$40&lt;&gt;"")*(Data!B149:AGQ149&lt;&gt;""))</f>
        <v>0</v>
      </c>
      <c r="S134" s="2" cm="1">
        <f t="array" ref="S134">SUMPRODUCT(--(Data!$B$41:$AGQ$41&lt;&gt;"")*(Data!B149:AGQ149&lt;&gt;""))</f>
        <v>0</v>
      </c>
      <c r="T134" s="2" cm="1">
        <f t="array" ref="T134">SUMPRODUCT(--(Data!$B$42:$AGQ$42&lt;&gt;"")*(Data!B149:AGQ149&lt;&gt;""))</f>
        <v>0</v>
      </c>
      <c r="U134" s="2" cm="1">
        <f t="array" ref="U134">SUMPRODUCT(--(Data!$B$43:$AGQ$43&lt;&gt;"")*(Data!B149:AGQ149&lt;&gt;""))</f>
        <v>4</v>
      </c>
      <c r="V134" s="2" cm="1">
        <f t="array" ref="V134">SUMPRODUCT(--(Data!$B$44:$AGQ$44&lt;&gt;"")*(Data!B149:AGQ149&lt;&gt;""))</f>
        <v>0</v>
      </c>
      <c r="W134" s="2" cm="1">
        <f t="array" ref="W134">SUMPRODUCT(--(Data!$B$45:$AGQ$45&lt;&gt;"")*(Data!B149:AGQ149&lt;&gt;""))</f>
        <v>0</v>
      </c>
      <c r="X134" s="2" cm="1">
        <f t="array" ref="X134">SUMPRODUCT(--(Data!$B$46:$AGQ$46&lt;&gt;"")*(Data!B149:AGQ149&lt;&gt;""))</f>
        <v>0</v>
      </c>
      <c r="Y134" s="2" cm="1">
        <f t="array" ref="Y134">SUMPRODUCT(--(Data!$B$47:$AGQ$47&lt;&gt;"")*(Data!B149:AGQ149&lt;&gt;""))</f>
        <v>0</v>
      </c>
      <c r="Z134" s="2" cm="1">
        <f t="array" ref="Z134">SUMPRODUCT(--(Data!$B$48:$AGQ$48&lt;&gt;"")*(Data!B149:AGQ149&lt;&gt;""))</f>
        <v>0</v>
      </c>
      <c r="AA134" s="2" cm="1">
        <f t="array" ref="AA134">SUMPRODUCT(--(Data!$B$49:$AGQ$49&lt;&gt;"")*(Data!B149:AGQ149&lt;&gt;""))</f>
        <v>0</v>
      </c>
      <c r="AB134" s="2" cm="1">
        <f t="array" ref="AB134">SUMPRODUCT(--(Data!$B$50:$AGQ$50&lt;&gt;"")*(Data!B149:AGQ149&lt;&gt;""))</f>
        <v>0</v>
      </c>
      <c r="AC134" s="2" cm="1">
        <f t="array" ref="AC134">SUMPRODUCT(--(Data!$B$51:$AGQ$51&lt;&gt;"")*(Data!B149:AGQ149&lt;&gt;""))</f>
        <v>0</v>
      </c>
      <c r="AD134" s="2" cm="1">
        <f t="array" ref="AD134">SUMPRODUCT(--(Data!$B$52:$AGQ$52&lt;&gt;"")*(Data!B149:AGQ149&lt;&gt;""))</f>
        <v>0</v>
      </c>
      <c r="AE134" s="2" cm="1">
        <f t="array" ref="AE134">SUMPRODUCT(--(Data!$B$53:$AGQ$53&lt;&gt;"")*(Data!B149:AGQ149&lt;&gt;""))</f>
        <v>0</v>
      </c>
      <c r="AF134" s="2" cm="1">
        <f t="array" ref="AF134">SUMPRODUCT(--(Data!$B$54:$AGQ$54&lt;&gt;"")*(Data!B149:AGQ149&lt;&gt;""))</f>
        <v>0</v>
      </c>
      <c r="AG134" s="2" cm="1">
        <f t="array" ref="AG134">SUMPRODUCT(--(Data!$B$55:$AGQ$55&lt;&gt;"")*(Data!B149:AGQ149&lt;&gt;""))</f>
        <v>0</v>
      </c>
      <c r="AH134" s="2" cm="1">
        <f t="array" ref="AH134">SUMPRODUCT(--(Data!$B$56:$AGQ$56&lt;&gt;"")*(Data!B149:AGQ149&lt;&gt;""))</f>
        <v>10</v>
      </c>
      <c r="AI134" s="2" cm="1">
        <f t="array" ref="AI134">SUMPRODUCT(--(Data!$B$57:$AGQ$57&lt;&gt;"")*(Data!B149:AGQ149&lt;&gt;""))</f>
        <v>0</v>
      </c>
      <c r="AJ134" s="2" cm="1">
        <f t="array" ref="AJ134">SUMPRODUCT(--(Data!$B$58:$AGQ$58&lt;&gt;"")*(Data!B149:AGQ149&lt;&gt;""))</f>
        <v>0</v>
      </c>
      <c r="AK134" s="2" cm="1">
        <f t="array" ref="AK134">SUMPRODUCT(--(Data!$B$59:$AGQ$59&lt;&gt;"")*(Data!B149:AGQ149&lt;&gt;""))</f>
        <v>0</v>
      </c>
      <c r="AL134" s="2" cm="1">
        <f t="array" ref="AL134">SUMPRODUCT(--(Data!$B$60:$AGQ$60&lt;&gt;"")*(Data!B149:AGQ149&lt;&gt;""))</f>
        <v>0</v>
      </c>
      <c r="AM134" s="2" cm="1">
        <f t="array" ref="AM134">SUMPRODUCT(--(Data!$B$61:$AGQ$61&lt;&gt;"")*(Data!B149:AGQ149&lt;&gt;""))</f>
        <v>0</v>
      </c>
      <c r="AN134" s="2" cm="1">
        <f t="array" ref="AN134">SUMPRODUCT(--(Data!$B$62:$AGQ$62&lt;&gt;"")*(Data!B149:AGQ149&lt;&gt;""))</f>
        <v>0</v>
      </c>
      <c r="AO134" s="2" cm="1">
        <f t="array" ref="AO134">SUMPRODUCT(--(Data!$B$63:$AGQ$63&lt;&gt;"")*(Data!B149:AGQ149&lt;&gt;""))</f>
        <v>0</v>
      </c>
      <c r="AP134" s="2" cm="1">
        <f t="array" ref="AP134">SUMPRODUCT(--(Data!$B$64:$AGQ$64&lt;&gt;"")*(Data!B149:AGQ149&lt;&gt;""))</f>
        <v>0</v>
      </c>
      <c r="AQ134" s="2" cm="1">
        <f t="array" ref="AQ134">SUMPRODUCT(--(Data!$B$65:$AGQ$65&lt;&gt;"")*(Data!B149:AGQ149&lt;&gt;""))</f>
        <v>0</v>
      </c>
      <c r="AR134" s="2" cm="1">
        <f t="array" ref="AR134">SUMPRODUCT(--(Data!$B$66:$AGQ$66&lt;&gt;"")*(Data!B149:AGQ149&lt;&gt;""))</f>
        <v>0</v>
      </c>
      <c r="AS134" s="2" cm="1">
        <f t="array" ref="AS134">SUMPRODUCT(--(Data!$B$67:$AGQ$67&lt;&gt;"")*(Data!B149:AGQ149&lt;&gt;""))</f>
        <v>0</v>
      </c>
      <c r="AT134" s="2" cm="1">
        <f t="array" ref="AT134">SUMPRODUCT(--(Data!$B$68:$AGQ$68&lt;&gt;"")*(Data!B149:AGQ149&lt;&gt;""))</f>
        <v>0</v>
      </c>
      <c r="AU134" s="2" cm="1">
        <f t="array" ref="AU134">SUMPRODUCT(--(Data!$B$69:$AGQ$69&lt;&gt;"")*(Data!B149:AGQ149&lt;&gt;""))</f>
        <v>0</v>
      </c>
      <c r="AV134" s="2" cm="1">
        <f t="array" ref="AV134">SUMPRODUCT(--(Data!$B$70:$AGQ$70&lt;&gt;"")*(Data!B149:AGQ149&lt;&gt;""))</f>
        <v>0</v>
      </c>
      <c r="AW134" s="2" cm="1">
        <f t="array" ref="AW134">SUMPRODUCT(--(Data!$B$71:$AGQ$71&lt;&gt;"")*(Data!B149:AGQ149&lt;&gt;""))</f>
        <v>0</v>
      </c>
      <c r="AX134" s="2" cm="1">
        <f t="array" ref="AX134">SUMPRODUCT(--(Data!$B$72:$AGQ$72&lt;&gt;"")*(Data!B149:AGQ149&lt;&gt;""))</f>
        <v>0</v>
      </c>
      <c r="AY134" s="2" cm="1">
        <f t="array" ref="AY134">SUMPRODUCT(--(Data!$B$73:$AGQ$73&lt;&gt;"")*(Data!B149:AGQ149&lt;&gt;""))</f>
        <v>0</v>
      </c>
      <c r="AZ134" s="2" cm="1">
        <f t="array" ref="AZ134">SUMPRODUCT(--(Data!$B$74:$AGQ$74&lt;&gt;"")*(Data!B149:AGQ149&lt;&gt;""))</f>
        <v>0</v>
      </c>
      <c r="BA134" s="2" cm="1">
        <f t="array" ref="BA134">SUMPRODUCT(--(Data!$B$75:$AGQ$75&lt;&gt;"")*(Data!B149:AGQ149&lt;&gt;""))</f>
        <v>0</v>
      </c>
      <c r="BB134" s="2" cm="1">
        <f t="array" ref="BB134">SUMPRODUCT(--(Data!$B$76:$AGQ$76&lt;&gt;"")*(Data!B149:AGQ149&lt;&gt;""))</f>
        <v>0</v>
      </c>
      <c r="BC134" s="2" cm="1">
        <f t="array" ref="BC134">SUMPRODUCT(--(Data!$B$77:$AGQ$77&lt;&gt;"")*(Data!B149:AGQ149&lt;&gt;""))</f>
        <v>0</v>
      </c>
      <c r="BD134" s="2" cm="1">
        <f t="array" ref="BD134">SUMPRODUCT(--(Data!$B$78:$AGQ$78&lt;&gt;"")*(Data!B149:AGQ149&lt;&gt;""))</f>
        <v>0</v>
      </c>
      <c r="BE134" s="2" cm="1">
        <f t="array" ref="BE134">SUMPRODUCT(--(Data!$B$79:$AGQ$79&lt;&gt;"")*(Data!B149:AGQ149&lt;&gt;""))</f>
        <v>0</v>
      </c>
      <c r="BF134" s="2" cm="1">
        <f t="array" ref="BF134">SUMPRODUCT(--(Data!$B$80:$AGQ$80&lt;&gt;"")*(Data!B149:AGQ149&lt;&gt;""))</f>
        <v>0</v>
      </c>
      <c r="BG134" s="2" cm="1">
        <f t="array" ref="BG134">SUMPRODUCT(--(Data!$B$81:$AGQ$81&lt;&gt;"")*(Data!B149:AGQ149&lt;&gt;""))</f>
        <v>0</v>
      </c>
      <c r="BH134" s="2" cm="1">
        <f t="array" ref="BH134">SUMPRODUCT(--(Data!$B$82:$AGQ$82&lt;&gt;"")*(Data!B149:AGQ149&lt;&gt;""))</f>
        <v>0</v>
      </c>
      <c r="BI134" s="2" cm="1">
        <f t="array" ref="BI134">SUMPRODUCT(--(Data!$B$83:$AGQ$83&lt;&gt;"")*(Data!B149:AGQ149&lt;&gt;""))</f>
        <v>0</v>
      </c>
      <c r="BJ134" s="2" cm="1">
        <f t="array" ref="BJ134">SUMPRODUCT(--(Data!$B$84:$AGQ$84&lt;&gt;"")*(Data!B149:AGQ149&lt;&gt;""))</f>
        <v>0</v>
      </c>
      <c r="BK134" s="2" cm="1">
        <f t="array" ref="BK134">SUMPRODUCT(--(Data!$B$85:$AGQ$85&lt;&gt;"")*(Data!B149:AGQ149&lt;&gt;""))</f>
        <v>0</v>
      </c>
      <c r="BL134" s="2" cm="1">
        <f t="array" ref="BL134">SUMPRODUCT(--(Data!$B$86:$AGQ$86&lt;&gt;"")*(Data!B149:AGQ149&lt;&gt;""))</f>
        <v>0</v>
      </c>
      <c r="BM134" s="2" cm="1">
        <f t="array" ref="BM134">SUMPRODUCT(--(Data!$B$87:$AGQ$87&lt;&gt;"")*(Data!B149:AGQ149&lt;&gt;""))</f>
        <v>0</v>
      </c>
      <c r="BN134" s="2" cm="1">
        <f t="array" ref="BN134">SUMPRODUCT(--(Data!$B$88:$AGQ$88&lt;&gt;"")*(Data!B149:AGQ149&lt;&gt;""))</f>
        <v>0</v>
      </c>
      <c r="BO134" s="2" cm="1">
        <f t="array" ref="BO134">SUMPRODUCT(--(Data!$B$89:$AGQ$89&lt;&gt;"")*(Data!B149:AGQ149&lt;&gt;""))</f>
        <v>0</v>
      </c>
      <c r="BP134" s="2" cm="1">
        <f t="array" ref="BP134">SUMPRODUCT(--(Data!$B$90:$AGQ$90&lt;&gt;"")*(Data!B149:AGQ149&lt;&gt;""))</f>
        <v>0</v>
      </c>
      <c r="BQ134" s="2" cm="1">
        <f t="array" ref="BQ134">SUMPRODUCT(--(Data!$B$91:$AGQ$91&lt;&gt;"")*(Data!B149:AGQ149&lt;&gt;""))</f>
        <v>0</v>
      </c>
      <c r="BR134" s="2" cm="1">
        <f t="array" ref="BR134">SUMPRODUCT(--(Data!$B$92:$AGQ$92&lt;&gt;"")*(Data!B149:AGQ149&lt;&gt;""))</f>
        <v>0</v>
      </c>
      <c r="BS134" s="2" cm="1">
        <f t="array" ref="BS134">SUMPRODUCT(--(Data!$B$93:$AGQ$93&lt;&gt;"")*(Data!B149:AGQ149&lt;&gt;""))</f>
        <v>0</v>
      </c>
      <c r="BT134" s="2" cm="1">
        <f t="array" ref="BT134">SUMPRODUCT(--(Data!$B$94:$AGQ$94&lt;&gt;"")*(Data!B149:AGQ149&lt;&gt;""))</f>
        <v>0</v>
      </c>
      <c r="BU134" s="2" cm="1">
        <f t="array" ref="BU134">SUMPRODUCT(--(Data!$B$95:$AGQ$95&lt;&gt;"")*(Data!B149:AGQ149&lt;&gt;""))</f>
        <v>0</v>
      </c>
      <c r="BV134" s="2" cm="1">
        <f t="array" ref="BV134">SUMPRODUCT(--(Data!$B$96:$AGQ$96&lt;&gt;"")*(Data!B149:AGQ149&lt;&gt;""))</f>
        <v>0</v>
      </c>
      <c r="BW134" s="2" cm="1">
        <f t="array" ref="BW134">SUMPRODUCT(--(Data!$B$97:$AGQ$97&lt;&gt;"")*(Data!B149:AGQ149&lt;&gt;""))</f>
        <v>0</v>
      </c>
      <c r="BX134" s="2" cm="1">
        <f t="array" ref="BX134">SUMPRODUCT(--(Data!$B$98:$AGQ$98&lt;&gt;"")*(Data!B149:AGQ149&lt;&gt;""))</f>
        <v>0</v>
      </c>
      <c r="BY134" s="2" cm="1">
        <f t="array" ref="BY134">SUMPRODUCT(--(Data!$B$99:$AGQ$99&lt;&gt;"")*(Data!B149:AGQ149&lt;&gt;""))</f>
        <v>0</v>
      </c>
      <c r="BZ134" s="2" cm="1">
        <f t="array" ref="BZ134">SUMPRODUCT(--(Data!$B$100:$AGQ$100&lt;&gt;"")*(Data!B149:AGQ149&lt;&gt;""))</f>
        <v>0</v>
      </c>
      <c r="CA134" s="2" cm="1">
        <f t="array" ref="CA134">SUMPRODUCT(--(Data!$B$101:$AGQ$101&lt;&gt;"")*(Data!B149:AGQ149&lt;&gt;""))</f>
        <v>12</v>
      </c>
      <c r="CB134" s="2" cm="1">
        <f t="array" ref="CB134">SUMPRODUCT(--(Data!$B$102:$AGQ$102&lt;&gt;"")*(Data!B149:AGQ149&lt;&gt;""))</f>
        <v>0</v>
      </c>
      <c r="CC134" s="2" cm="1">
        <f t="array" ref="CC134">SUMPRODUCT(--(Data!$B$103:$AGQ$103&lt;&gt;"")*(Data!B149:AGQ149&lt;&gt;""))</f>
        <v>0</v>
      </c>
      <c r="CD134" s="2" cm="1">
        <f t="array" ref="CD134">SUMPRODUCT(--(Data!$B$104:$AGQ$104&lt;&gt;"")*(Data!B149:AGQ149&lt;&gt;""))</f>
        <v>0</v>
      </c>
      <c r="CE134" s="2" cm="1">
        <f t="array" ref="CE134">SUMPRODUCT(--(Data!$B$105:$AGQ$105&lt;&gt;"")*(Data!B149:AGQ149&lt;&gt;""))</f>
        <v>12</v>
      </c>
      <c r="CF134" s="2" cm="1">
        <f t="array" ref="CF134">SUMPRODUCT(--(Data!$B$106:$AGQ$106&lt;&gt;"")*(Data!B149:AGQ149&lt;&gt;""))</f>
        <v>0</v>
      </c>
      <c r="CG134" s="2" cm="1">
        <f t="array" ref="CG134">SUMPRODUCT(--(Data!$B$107:$AGQ$107&lt;&gt;"")*(Data!B149:AGQ149&lt;&gt;""))</f>
        <v>0</v>
      </c>
      <c r="CH134" s="2" cm="1">
        <f t="array" ref="CH134">SUMPRODUCT(--(Data!$B$108:$AGQ$108&lt;&gt;"")*(Data!B149:AGQ149&lt;&gt;""))</f>
        <v>0</v>
      </c>
      <c r="CI134" s="2" cm="1">
        <f t="array" ref="CI134">SUMPRODUCT(--(Data!$B$109:$AGQ$109&lt;&gt;"")*(Data!B149:AGQ149&lt;&gt;""))</f>
        <v>0</v>
      </c>
      <c r="CJ134" s="2" cm="1">
        <f t="array" ref="CJ134">SUMPRODUCT(--(Data!$B$110:$AGQ$110&lt;&gt;"")*(Data!B149:AGQ149&lt;&gt;""))</f>
        <v>0</v>
      </c>
      <c r="CK134" s="2" cm="1">
        <f t="array" ref="CK134">SUMPRODUCT(--(Data!$B$111:$AGQ$111&lt;&gt;"")*(Data!B149:AGQ149&lt;&gt;""))</f>
        <v>0</v>
      </c>
      <c r="CL134" s="2" cm="1">
        <f t="array" ref="CL134">SUMPRODUCT(--(Data!$B$112:$AGQ$112&lt;&gt;"")*(Data!B149:AGQ149&lt;&gt;""))</f>
        <v>0</v>
      </c>
      <c r="CM134" s="2" cm="1">
        <f t="array" ref="CM134">SUMPRODUCT(--(Data!$B$113:$AGQ$113&lt;&gt;"")*(Data!B149:AGQ149&lt;&gt;""))</f>
        <v>0</v>
      </c>
      <c r="CN134" s="2" cm="1">
        <f t="array" ref="CN134">SUMPRODUCT(--(Data!$B$114:$AGQ$114&lt;&gt;"")*(Data!B149:AGQ149&lt;&gt;""))</f>
        <v>0</v>
      </c>
      <c r="CO134" s="2" cm="1">
        <f t="array" ref="CO134">SUMPRODUCT(--(Data!$B$115:$AGQ$115&lt;&gt;"")*(Data!B149:AGQ149&lt;&gt;""))</f>
        <v>0</v>
      </c>
      <c r="CP134" s="2" cm="1">
        <f t="array" ref="CP134">SUMPRODUCT(--(Data!$B$116:$AGQ$116&lt;&gt;"")*(Data!B149:AGQ149&lt;&gt;""))</f>
        <v>0</v>
      </c>
      <c r="CQ134" s="2" cm="1">
        <f t="array" ref="CQ134">SUMPRODUCT(--(Data!$B$117:$AGQ$117&lt;&gt;"")*(Data!B149:AGQ149&lt;&gt;""))</f>
        <v>0</v>
      </c>
      <c r="CR134" s="2" cm="1">
        <f t="array" ref="CR134">SUMPRODUCT(--(Data!$B$118:$AGQ$118&lt;&gt;"")*(Data!B149:AGQ149&lt;&gt;""))</f>
        <v>0</v>
      </c>
      <c r="CS134" s="2" cm="1">
        <f t="array" ref="CS134">SUMPRODUCT(--(Data!$B$119:$AGQ$119&lt;&gt;"")*(Data!B149:AGQ149&lt;&gt;""))</f>
        <v>0</v>
      </c>
      <c r="CT134" s="2" cm="1">
        <f t="array" ref="CT134">SUMPRODUCT(--(Data!$B$120:$AGQ$120&lt;&gt;"")*(Data!B149:AGQ149&lt;&gt;""))</f>
        <v>0</v>
      </c>
      <c r="CU134" s="2" cm="1">
        <f t="array" ref="CU134">SUMPRODUCT(--(Data!$B$121:$AGQ$121&lt;&gt;"")*(Data!B149:AGQ149&lt;&gt;""))</f>
        <v>0</v>
      </c>
      <c r="CV134" s="2" cm="1">
        <f t="array" ref="CV134">SUMPRODUCT(--(Data!$B$122:$AGQ$122&lt;&gt;"")*(Data!B149:AGQ149&lt;&gt;""))</f>
        <v>0</v>
      </c>
      <c r="CW134" s="2" cm="1">
        <f t="array" ref="CW134">SUMPRODUCT(--(Data!$B$123:$AGQ$123&lt;&gt;"")*(Data!B149:AGQ149&lt;&gt;""))</f>
        <v>0</v>
      </c>
      <c r="CX134" s="2" cm="1">
        <f t="array" ref="CX134">SUMPRODUCT(--(Data!$B$124:$AGQ$124&lt;&gt;"")*(Data!B149:AGQ149&lt;&gt;""))</f>
        <v>0</v>
      </c>
      <c r="CY134" s="2" cm="1">
        <f t="array" ref="CY134">SUMPRODUCT(--(Data!$B$125:$AGQ$125&lt;&gt;"")*(Data!B149:AGQ149&lt;&gt;""))</f>
        <v>0</v>
      </c>
      <c r="CZ134" s="2" cm="1">
        <f t="array" ref="CZ134">SUMPRODUCT(--(Data!$B$126:$AGQ$126&lt;&gt;"")*(Data!B149:AGQ149&lt;&gt;""))</f>
        <v>0</v>
      </c>
      <c r="DA134" s="2" cm="1">
        <f t="array" ref="DA134">SUMPRODUCT(--(Data!$B$127:$AGQ$127&lt;&gt;"")*(Data!B149:AGQ149&lt;&gt;""))</f>
        <v>0</v>
      </c>
      <c r="DB134" s="2" cm="1">
        <f t="array" ref="DB134">SUMPRODUCT(--(Data!$B$128:$AGQ$128&lt;&gt;"")*(Data!B149:AGQ149&lt;&gt;""))</f>
        <v>10</v>
      </c>
      <c r="DC134" s="2" cm="1">
        <f t="array" ref="DC134">SUMPRODUCT(--(Data!$B$129:$AGQ$129&lt;&gt;"")*(Data!B149:AGQ149&lt;&gt;""))</f>
        <v>0</v>
      </c>
      <c r="DD134" s="2" cm="1">
        <f t="array" ref="DD134">SUMPRODUCT(--(Data!$B$130:$AGQ$130&lt;&gt;"")*(Data!B149:AGQ149&lt;&gt;""))</f>
        <v>0</v>
      </c>
      <c r="DE134" s="2" cm="1">
        <f t="array" ref="DE134">SUMPRODUCT(--(Data!$B$131:$AGQ$131&lt;&gt;"")*(Data!B149:AGQ149&lt;&gt;""))</f>
        <v>0</v>
      </c>
      <c r="DF134" s="2" cm="1">
        <f t="array" ref="DF134">SUMPRODUCT(--(Data!$B$132:$AGQ$132&lt;&gt;"")*(Data!B149:AGQ149&lt;&gt;""))</f>
        <v>0</v>
      </c>
      <c r="DG134" s="2" cm="1">
        <f t="array" ref="DG134">SUMPRODUCT(--(Data!$B$133:$AGQ$133&lt;&gt;"")*(Data!B149:AGQ149&lt;&gt;""))</f>
        <v>0</v>
      </c>
      <c r="DH134" s="2" cm="1">
        <f t="array" ref="DH134">SUMPRODUCT(--(Data!$B$134:$AGQ$134&lt;&gt;"")*(Data!B149:AGQ149&lt;&gt;""))</f>
        <v>0</v>
      </c>
      <c r="DI134" s="2" cm="1">
        <f t="array" ref="DI134">SUMPRODUCT(--(Data!$B$135:$AGQ$135&lt;&gt;"")*(Data!B149:AGQ149&lt;&gt;""))</f>
        <v>0</v>
      </c>
      <c r="DJ134" s="2" cm="1">
        <f t="array" ref="DJ134">SUMPRODUCT(--(Data!$B$136:$AGQ$136&lt;&gt;"")*(Data!B149:AGQ149&lt;&gt;""))</f>
        <v>0</v>
      </c>
      <c r="DK134" s="2" cm="1">
        <f t="array" ref="DK134">SUMPRODUCT(--(Data!$B$137:$AGQ$137&lt;&gt;"")*(Data!B149:AGQ149&lt;&gt;""))</f>
        <v>0</v>
      </c>
      <c r="DL134" s="2" cm="1">
        <f t="array" ref="DL134">SUMPRODUCT(--(Data!$B$138:$AGQ$138&lt;&gt;"")*(Data!B149:AGQ149&lt;&gt;""))</f>
        <v>0</v>
      </c>
      <c r="DM134" s="2" cm="1">
        <f t="array" ref="DM134">SUMPRODUCT(--(Data!$B$139:$AGQ$139&lt;&gt;"")*(Data!B149:AGQ149&lt;&gt;""))</f>
        <v>0</v>
      </c>
      <c r="DN134" s="2" cm="1">
        <f t="array" ref="DN134">SUMPRODUCT(--(Data!$B$140:$AGQ$140&lt;&gt;"")*(Data!B149:AGQ149&lt;&gt;""))</f>
        <v>0</v>
      </c>
      <c r="DO134" s="2" cm="1">
        <f t="array" ref="DO134">SUMPRODUCT(--(Data!$B$141:$AGQ$141&lt;&gt;"")*(Data!B149:AGQ149&lt;&gt;""))</f>
        <v>0</v>
      </c>
      <c r="DP134" s="2" cm="1">
        <f t="array" ref="DP134">SUMPRODUCT(--(Data!$B$142:$AGQ$142&lt;&gt;"")*(Data!B149:AGQ149&lt;&gt;""))</f>
        <v>0</v>
      </c>
      <c r="DQ134" s="2" cm="1">
        <f t="array" ref="DQ134">SUMPRODUCT(--(Data!$B$143:$AGQ$143&lt;&gt;"")*(Data!B149:AGQ149&lt;&gt;""))</f>
        <v>0</v>
      </c>
      <c r="DR134" s="2" cm="1">
        <f t="array" ref="DR134">SUMPRODUCT(--(Data!$B$144:$AGQ$144&lt;&gt;"")*(Data!B149:AGQ149&lt;&gt;""))</f>
        <v>0</v>
      </c>
      <c r="DS134" s="2" cm="1">
        <f t="array" ref="DS134">SUMPRODUCT(--(Data!$B$145:$AGQ$145&lt;&gt;"")*(Data!B149:AGQ149&lt;&gt;""))</f>
        <v>0</v>
      </c>
      <c r="DT134" s="2" cm="1">
        <f t="array" ref="DT134">SUMPRODUCT(--(Data!$B$146:$AGQ$146&lt;&gt;"")*(Data!B149:AGQ149&lt;&gt;""))</f>
        <v>0</v>
      </c>
      <c r="DU134" s="2" cm="1">
        <f t="array" ref="DU134">SUMPRODUCT(--(Data!$B$147:$AGQ$147&lt;&gt;"")*(Data!B149:AGQ149&lt;&gt;""))</f>
        <v>0</v>
      </c>
      <c r="DV134" s="2" cm="1">
        <f t="array" ref="DV134">SUMPRODUCT(--(Data!$B$148:$AGQ$148&lt;&gt;"")*(Data!B149:AGQ149&lt;&gt;""))</f>
        <v>22</v>
      </c>
      <c r="DW134" s="208"/>
      <c r="DX134" s="2" cm="1">
        <f t="array" ref="DX134">SUMPRODUCT(--(Data!$B$150:$AGQ$150&lt;&gt;"")*(Data!B149:AGQ149&lt;&gt;""))</f>
        <v>22</v>
      </c>
      <c r="DY134" s="2" cm="1">
        <f t="array" ref="DY134">SUMPRODUCT(--(Data!$B$151:$AGQ$151&lt;&gt;"")*(Data!B149:AGQ149&lt;&gt;""))</f>
        <v>22</v>
      </c>
      <c r="DZ134" s="2" cm="1">
        <f t="array" ref="DZ134">SUMPRODUCT(--(Data!$B$152:$AGQ$152&lt;&gt;"")*(Data!B149:AGQ149&lt;&gt;""))</f>
        <v>0</v>
      </c>
      <c r="EA134" s="2" cm="1">
        <f t="array" ref="EA134">SUMPRODUCT(--(Data!$B$153:$AGQ$153&lt;&gt;"")*(Data!B149:AGQ149&lt;&gt;""))</f>
        <v>0</v>
      </c>
      <c r="EB134" s="2" cm="1">
        <f t="array" ref="EB134">SUMPRODUCT(--(Data!$B$154:$AGQ$154&lt;&gt;"")*(Data!B149:AGQ149&lt;&gt;""))</f>
        <v>0</v>
      </c>
      <c r="EC134" s="2" cm="1">
        <f t="array" ref="EC134">SUMPRODUCT(--(Data!$B$155:$AGQ$155&lt;&gt;"")*(Data!B149:AGQ149&lt;&gt;""))</f>
        <v>0</v>
      </c>
      <c r="ED134" s="2" cm="1">
        <f t="array" ref="ED134">SUMPRODUCT(--(Data!$B$156:$AGQ$156&lt;&gt;"")*(Data!B149:AGQ149&lt;&gt;""))</f>
        <v>0</v>
      </c>
      <c r="EE134" s="2" cm="1">
        <f t="array" ref="EE134">SUMPRODUCT(--(Data!$B$157:$AGQ$157&lt;&gt;"")*(Data!B149:AGQ149&lt;&gt;""))</f>
        <v>0</v>
      </c>
      <c r="EF134" s="2" cm="1">
        <f t="array" ref="EF134">SUMPRODUCT(--(Data!$B$158:$AGQ$158&lt;&gt;"")*(Data!B149:AGQ149&lt;&gt;""))</f>
        <v>0</v>
      </c>
      <c r="EG134" s="2" cm="1">
        <f t="array" ref="EG134">SUMPRODUCT(--(Data!$B$159:$AGQ$159&lt;&gt;"")*(Data!B149:AGQ149&lt;&gt;""))</f>
        <v>0</v>
      </c>
      <c r="EH134" s="2" cm="1">
        <f t="array" ref="EH134">SUMPRODUCT(--(Data!$B$160:$AGQ$160&lt;&gt;"")*(Data!B149:AGQ149&lt;&gt;""))</f>
        <v>8</v>
      </c>
      <c r="EI134" s="2" cm="1">
        <f t="array" ref="EI134">SUMPRODUCT(--(Data!$B$161:$AGQ$161&lt;&gt;"")*(Data!B149:AGQ149&lt;&gt;""))</f>
        <v>0</v>
      </c>
      <c r="EJ134" s="2" cm="1">
        <f t="array" ref="EJ134">SUMPRODUCT(--(Data!$B$162:$AGQ$162&lt;&gt;"")*(Data!B149:AGQ149&lt;&gt;""))</f>
        <v>0</v>
      </c>
      <c r="EK134" s="2" cm="1">
        <f t="array" ref="EK134">SUMPRODUCT(--(Data!$B$163:$AGQ$163&lt;&gt;"")*(Data!B149:AGQ149&lt;&gt;""))</f>
        <v>0</v>
      </c>
      <c r="EL134" s="2" cm="1">
        <f t="array" ref="EL134">SUMPRODUCT(--(Data!$B$164:$AGQ$164&lt;&gt;"")*(Data!B149:AGQ149&lt;&gt;""))</f>
        <v>0</v>
      </c>
      <c r="EM134" s="2" cm="1">
        <f t="array" ref="EM134">SUMPRODUCT(--(Data!$B$165:$AGQ$165&lt;&gt;"")*(Data!B149:AGQ149&lt;&gt;""))</f>
        <v>0</v>
      </c>
      <c r="EN134" s="2" cm="1">
        <f t="array" ref="EN134">SUMPRODUCT(--(Data!$B$166:$AGQ$166&lt;&gt;"")*(Data!B149:AGQ149&lt;&gt;""))</f>
        <v>0</v>
      </c>
      <c r="EU134" s="2" t="str">
        <f t="shared" si="6"/>
        <v>DynaSLAM (G)</v>
      </c>
      <c r="EV134" s="2">
        <f t="shared" si="7"/>
        <v>4</v>
      </c>
    </row>
    <row r="135" spans="1:152" x14ac:dyDescent="0.25">
      <c r="A135" s="1" t="str">
        <f>Data!A150</f>
        <v>Cartographer</v>
      </c>
      <c r="B135" s="1" t="s">
        <v>897</v>
      </c>
      <c r="C135" s="2" cm="1">
        <f t="array" ref="C135">SUMPRODUCT(--(Data!$B$25:$AGQ$25&lt;&gt;"")*(Data!B150:AGQ150&lt;&gt;""))</f>
        <v>0</v>
      </c>
      <c r="D135" s="2" cm="1">
        <f t="array" ref="D135">SUMPRODUCT(--(Data!$B$26:$AGQ$26&lt;&gt;"")*(Data!B150:AGQ150&lt;&gt;""))</f>
        <v>0</v>
      </c>
      <c r="E135" s="2" cm="1">
        <f t="array" ref="E135">SUMPRODUCT(--(Data!$B$27:$AGQ$27&lt;&gt;"")*(Data!B150:AGQ150&lt;&gt;""))</f>
        <v>0</v>
      </c>
      <c r="F135" s="2" cm="1">
        <f t="array" ref="F135">SUMPRODUCT(--(Data!$B$28:$AGQ$28&lt;&gt;"")*(Data!B150:AGQ150&lt;&gt;""))</f>
        <v>0</v>
      </c>
      <c r="G135" s="2" cm="1">
        <f t="array" ref="G135">SUMPRODUCT(--(Data!$B$29:$AGQ$29&lt;&gt;"")*(Data!B150:AGQ150&lt;&gt;""))</f>
        <v>0</v>
      </c>
      <c r="H135" s="2" cm="1">
        <f t="array" ref="H135">SUMPRODUCT(--(Data!$B$30:$AGQ$30&lt;&gt;"")*(Data!B150:AGQ150&lt;&gt;""))</f>
        <v>0</v>
      </c>
      <c r="I135" s="2" cm="1">
        <f t="array" ref="I135">SUMPRODUCT(--(Data!$B$31:$AGQ$31&lt;&gt;"")*(Data!B150:AGQ150&lt;&gt;""))</f>
        <v>0</v>
      </c>
      <c r="J135" s="2" cm="1">
        <f t="array" ref="J135">SUMPRODUCT(--(Data!$B$32:$AGQ$32&lt;&gt;"")*(Data!B150:AGQ150&lt;&gt;""))</f>
        <v>0</v>
      </c>
      <c r="K135" s="2" cm="1">
        <f t="array" ref="K135">SUMPRODUCT(--(Data!$B$33:$AGQ$33&lt;&gt;"")*(Data!B150:AGQ150&lt;&gt;""))</f>
        <v>0</v>
      </c>
      <c r="L135" s="2" cm="1">
        <f t="array" ref="L135">SUMPRODUCT(--(Data!$B$34:$AGQ$34&lt;&gt;"")*(Data!B150:AGQ150&lt;&gt;""))</f>
        <v>0</v>
      </c>
      <c r="M135" s="2" cm="1">
        <f t="array" ref="M135">SUMPRODUCT(--(Data!$B$35:$AGQ$35&lt;&gt;"")*(Data!B150:AGQ150&lt;&gt;""))</f>
        <v>0</v>
      </c>
      <c r="N135" s="2" cm="1">
        <f t="array" ref="N135">SUMPRODUCT(--(Data!$B$36:$AGQ$36&lt;&gt;"")*(Data!B150:AGQ150&lt;&gt;""))</f>
        <v>0</v>
      </c>
      <c r="O135" s="2" cm="1">
        <f t="array" ref="O135">SUMPRODUCT(--(Data!$B$37:$AGQ$37&lt;&gt;"")*(Data!B150:AGQ150&lt;&gt;""))</f>
        <v>0</v>
      </c>
      <c r="P135" s="2" cm="1">
        <f t="array" ref="P135">SUMPRODUCT(--(Data!$B$38:$AGQ$38&lt;&gt;"")*(Data!B150:AGQ150&lt;&gt;""))</f>
        <v>0</v>
      </c>
      <c r="Q135" s="2" cm="1">
        <f t="array" ref="Q135">SUMPRODUCT(--(Data!$B$39:$AGQ$39&lt;&gt;"")*(Data!B150:AGQ150&lt;&gt;""))</f>
        <v>0</v>
      </c>
      <c r="R135" s="2" cm="1">
        <f t="array" ref="R135">SUMPRODUCT(--(Data!$B$40:$AGQ$40&lt;&gt;"")*(Data!B150:AGQ150&lt;&gt;""))</f>
        <v>0</v>
      </c>
      <c r="S135" s="2" cm="1">
        <f t="array" ref="S135">SUMPRODUCT(--(Data!$B$41:$AGQ$41&lt;&gt;"")*(Data!B150:AGQ150&lt;&gt;""))</f>
        <v>0</v>
      </c>
      <c r="T135" s="2" cm="1">
        <f t="array" ref="T135">SUMPRODUCT(--(Data!$B$42:$AGQ$42&lt;&gt;"")*(Data!B150:AGQ150&lt;&gt;""))</f>
        <v>0</v>
      </c>
      <c r="U135" s="2" cm="1">
        <f t="array" ref="U135">SUMPRODUCT(--(Data!$B$43:$AGQ$43&lt;&gt;"")*(Data!B150:AGQ150&lt;&gt;""))</f>
        <v>4</v>
      </c>
      <c r="V135" s="2" cm="1">
        <f t="array" ref="V135">SUMPRODUCT(--(Data!$B$44:$AGQ$44&lt;&gt;"")*(Data!B150:AGQ150&lt;&gt;""))</f>
        <v>0</v>
      </c>
      <c r="W135" s="2" cm="1">
        <f t="array" ref="W135">SUMPRODUCT(--(Data!$B$45:$AGQ$45&lt;&gt;"")*(Data!B150:AGQ150&lt;&gt;""))</f>
        <v>0</v>
      </c>
      <c r="X135" s="2" cm="1">
        <f t="array" ref="X135">SUMPRODUCT(--(Data!$B$46:$AGQ$46&lt;&gt;"")*(Data!B150:AGQ150&lt;&gt;""))</f>
        <v>0</v>
      </c>
      <c r="Y135" s="2" cm="1">
        <f t="array" ref="Y135">SUMPRODUCT(--(Data!$B$47:$AGQ$47&lt;&gt;"")*(Data!B150:AGQ150&lt;&gt;""))</f>
        <v>0</v>
      </c>
      <c r="Z135" s="2" cm="1">
        <f t="array" ref="Z135">SUMPRODUCT(--(Data!$B$48:$AGQ$48&lt;&gt;"")*(Data!B150:AGQ150&lt;&gt;""))</f>
        <v>0</v>
      </c>
      <c r="AA135" s="2" cm="1">
        <f t="array" ref="AA135">SUMPRODUCT(--(Data!$B$49:$AGQ$49&lt;&gt;"")*(Data!B150:AGQ150&lt;&gt;""))</f>
        <v>0</v>
      </c>
      <c r="AB135" s="2" cm="1">
        <f t="array" ref="AB135">SUMPRODUCT(--(Data!$B$50:$AGQ$50&lt;&gt;"")*(Data!B150:AGQ150&lt;&gt;""))</f>
        <v>0</v>
      </c>
      <c r="AC135" s="2" cm="1">
        <f t="array" ref="AC135">SUMPRODUCT(--(Data!$B$51:$AGQ$51&lt;&gt;"")*(Data!B150:AGQ150&lt;&gt;""))</f>
        <v>0</v>
      </c>
      <c r="AD135" s="2" cm="1">
        <f t="array" ref="AD135">SUMPRODUCT(--(Data!$B$52:$AGQ$52&lt;&gt;"")*(Data!B150:AGQ150&lt;&gt;""))</f>
        <v>0</v>
      </c>
      <c r="AE135" s="2" cm="1">
        <f t="array" ref="AE135">SUMPRODUCT(--(Data!$B$53:$AGQ$53&lt;&gt;"")*(Data!B150:AGQ150&lt;&gt;""))</f>
        <v>0</v>
      </c>
      <c r="AF135" s="2" cm="1">
        <f t="array" ref="AF135">SUMPRODUCT(--(Data!$B$54:$AGQ$54&lt;&gt;"")*(Data!B150:AGQ150&lt;&gt;""))</f>
        <v>0</v>
      </c>
      <c r="AG135" s="2" cm="1">
        <f t="array" ref="AG135">SUMPRODUCT(--(Data!$B$55:$AGQ$55&lt;&gt;"")*(Data!B150:AGQ150&lt;&gt;""))</f>
        <v>0</v>
      </c>
      <c r="AH135" s="2" cm="1">
        <f t="array" ref="AH135">SUMPRODUCT(--(Data!$B$56:$AGQ$56&lt;&gt;"")*(Data!B150:AGQ150&lt;&gt;""))</f>
        <v>10</v>
      </c>
      <c r="AI135" s="2" cm="1">
        <f t="array" ref="AI135">SUMPRODUCT(--(Data!$B$57:$AGQ$57&lt;&gt;"")*(Data!B150:AGQ150&lt;&gt;""))</f>
        <v>0</v>
      </c>
      <c r="AJ135" s="2" cm="1">
        <f t="array" ref="AJ135">SUMPRODUCT(--(Data!$B$58:$AGQ$58&lt;&gt;"")*(Data!B150:AGQ150&lt;&gt;""))</f>
        <v>0</v>
      </c>
      <c r="AK135" s="2" cm="1">
        <f t="array" ref="AK135">SUMPRODUCT(--(Data!$B$59:$AGQ$59&lt;&gt;"")*(Data!B150:AGQ150&lt;&gt;""))</f>
        <v>0</v>
      </c>
      <c r="AL135" s="2" cm="1">
        <f t="array" ref="AL135">SUMPRODUCT(--(Data!$B$60:$AGQ$60&lt;&gt;"")*(Data!B150:AGQ150&lt;&gt;""))</f>
        <v>0</v>
      </c>
      <c r="AM135" s="2" cm="1">
        <f t="array" ref="AM135">SUMPRODUCT(--(Data!$B$61:$AGQ$61&lt;&gt;"")*(Data!B150:AGQ150&lt;&gt;""))</f>
        <v>0</v>
      </c>
      <c r="AN135" s="2" cm="1">
        <f t="array" ref="AN135">SUMPRODUCT(--(Data!$B$62:$AGQ$62&lt;&gt;"")*(Data!B150:AGQ150&lt;&gt;""))</f>
        <v>0</v>
      </c>
      <c r="AO135" s="2" cm="1">
        <f t="array" ref="AO135">SUMPRODUCT(--(Data!$B$63:$AGQ$63&lt;&gt;"")*(Data!B150:AGQ150&lt;&gt;""))</f>
        <v>0</v>
      </c>
      <c r="AP135" s="2" cm="1">
        <f t="array" ref="AP135">SUMPRODUCT(--(Data!$B$64:$AGQ$64&lt;&gt;"")*(Data!B150:AGQ150&lt;&gt;""))</f>
        <v>0</v>
      </c>
      <c r="AQ135" s="2" cm="1">
        <f t="array" ref="AQ135">SUMPRODUCT(--(Data!$B$65:$AGQ$65&lt;&gt;"")*(Data!B150:AGQ150&lt;&gt;""))</f>
        <v>0</v>
      </c>
      <c r="AR135" s="2" cm="1">
        <f t="array" ref="AR135">SUMPRODUCT(--(Data!$B$66:$AGQ$66&lt;&gt;"")*(Data!B150:AGQ150&lt;&gt;""))</f>
        <v>0</v>
      </c>
      <c r="AS135" s="2" cm="1">
        <f t="array" ref="AS135">SUMPRODUCT(--(Data!$B$67:$AGQ$67&lt;&gt;"")*(Data!B150:AGQ150&lt;&gt;""))</f>
        <v>0</v>
      </c>
      <c r="AT135" s="2" cm="1">
        <f t="array" ref="AT135">SUMPRODUCT(--(Data!$B$68:$AGQ$68&lt;&gt;"")*(Data!B150:AGQ150&lt;&gt;""))</f>
        <v>0</v>
      </c>
      <c r="AU135" s="2" cm="1">
        <f t="array" ref="AU135">SUMPRODUCT(--(Data!$B$69:$AGQ$69&lt;&gt;"")*(Data!B150:AGQ150&lt;&gt;""))</f>
        <v>0</v>
      </c>
      <c r="AV135" s="2" cm="1">
        <f t="array" ref="AV135">SUMPRODUCT(--(Data!$B$70:$AGQ$70&lt;&gt;"")*(Data!B150:AGQ150&lt;&gt;""))</f>
        <v>0</v>
      </c>
      <c r="AW135" s="2" cm="1">
        <f t="array" ref="AW135">SUMPRODUCT(--(Data!$B$71:$AGQ$71&lt;&gt;"")*(Data!B150:AGQ150&lt;&gt;""))</f>
        <v>0</v>
      </c>
      <c r="AX135" s="2" cm="1">
        <f t="array" ref="AX135">SUMPRODUCT(--(Data!$B$72:$AGQ$72&lt;&gt;"")*(Data!B150:AGQ150&lt;&gt;""))</f>
        <v>0</v>
      </c>
      <c r="AY135" s="2" cm="1">
        <f t="array" ref="AY135">SUMPRODUCT(--(Data!$B$73:$AGQ$73&lt;&gt;"")*(Data!B150:AGQ150&lt;&gt;""))</f>
        <v>0</v>
      </c>
      <c r="AZ135" s="2" cm="1">
        <f t="array" ref="AZ135">SUMPRODUCT(--(Data!$B$74:$AGQ$74&lt;&gt;"")*(Data!B150:AGQ150&lt;&gt;""))</f>
        <v>0</v>
      </c>
      <c r="BA135" s="2" cm="1">
        <f t="array" ref="BA135">SUMPRODUCT(--(Data!$B$75:$AGQ$75&lt;&gt;"")*(Data!B150:AGQ150&lt;&gt;""))</f>
        <v>0</v>
      </c>
      <c r="BB135" s="2" cm="1">
        <f t="array" ref="BB135">SUMPRODUCT(--(Data!$B$76:$AGQ$76&lt;&gt;"")*(Data!B150:AGQ150&lt;&gt;""))</f>
        <v>0</v>
      </c>
      <c r="BC135" s="2" cm="1">
        <f t="array" ref="BC135">SUMPRODUCT(--(Data!$B$77:$AGQ$77&lt;&gt;"")*(Data!B150:AGQ150&lt;&gt;""))</f>
        <v>0</v>
      </c>
      <c r="BD135" s="2" cm="1">
        <f t="array" ref="BD135">SUMPRODUCT(--(Data!$B$78:$AGQ$78&lt;&gt;"")*(Data!B150:AGQ150&lt;&gt;""))</f>
        <v>0</v>
      </c>
      <c r="BE135" s="2" cm="1">
        <f t="array" ref="BE135">SUMPRODUCT(--(Data!$B$79:$AGQ$79&lt;&gt;"")*(Data!B150:AGQ150&lt;&gt;""))</f>
        <v>0</v>
      </c>
      <c r="BF135" s="2" cm="1">
        <f t="array" ref="BF135">SUMPRODUCT(--(Data!$B$80:$AGQ$80&lt;&gt;"")*(Data!B150:AGQ150&lt;&gt;""))</f>
        <v>0</v>
      </c>
      <c r="BG135" s="2" cm="1">
        <f t="array" ref="BG135">SUMPRODUCT(--(Data!$B$81:$AGQ$81&lt;&gt;"")*(Data!B150:AGQ150&lt;&gt;""))</f>
        <v>0</v>
      </c>
      <c r="BH135" s="2" cm="1">
        <f t="array" ref="BH135">SUMPRODUCT(--(Data!$B$82:$AGQ$82&lt;&gt;"")*(Data!B150:AGQ150&lt;&gt;""))</f>
        <v>0</v>
      </c>
      <c r="BI135" s="2" cm="1">
        <f t="array" ref="BI135">SUMPRODUCT(--(Data!$B$83:$AGQ$83&lt;&gt;"")*(Data!B150:AGQ150&lt;&gt;""))</f>
        <v>0</v>
      </c>
      <c r="BJ135" s="2" cm="1">
        <f t="array" ref="BJ135">SUMPRODUCT(--(Data!$B$84:$AGQ$84&lt;&gt;"")*(Data!B150:AGQ150&lt;&gt;""))</f>
        <v>0</v>
      </c>
      <c r="BK135" s="2" cm="1">
        <f t="array" ref="BK135">SUMPRODUCT(--(Data!$B$85:$AGQ$85&lt;&gt;"")*(Data!B150:AGQ150&lt;&gt;""))</f>
        <v>0</v>
      </c>
      <c r="BL135" s="2" cm="1">
        <f t="array" ref="BL135">SUMPRODUCT(--(Data!$B$86:$AGQ$86&lt;&gt;"")*(Data!B150:AGQ150&lt;&gt;""))</f>
        <v>0</v>
      </c>
      <c r="BM135" s="2" cm="1">
        <f t="array" ref="BM135">SUMPRODUCT(--(Data!$B$87:$AGQ$87&lt;&gt;"")*(Data!B150:AGQ150&lt;&gt;""))</f>
        <v>0</v>
      </c>
      <c r="BN135" s="2" cm="1">
        <f t="array" ref="BN135">SUMPRODUCT(--(Data!$B$88:$AGQ$88&lt;&gt;"")*(Data!B150:AGQ150&lt;&gt;""))</f>
        <v>0</v>
      </c>
      <c r="BO135" s="2" cm="1">
        <f t="array" ref="BO135">SUMPRODUCT(--(Data!$B$89:$AGQ$89&lt;&gt;"")*(Data!B150:AGQ150&lt;&gt;""))</f>
        <v>0</v>
      </c>
      <c r="BP135" s="2" cm="1">
        <f t="array" ref="BP135">SUMPRODUCT(--(Data!$B$90:$AGQ$90&lt;&gt;"")*(Data!B150:AGQ150&lt;&gt;""))</f>
        <v>0</v>
      </c>
      <c r="BQ135" s="2" cm="1">
        <f t="array" ref="BQ135">SUMPRODUCT(--(Data!$B$91:$AGQ$91&lt;&gt;"")*(Data!B150:AGQ150&lt;&gt;""))</f>
        <v>0</v>
      </c>
      <c r="BR135" s="2" cm="1">
        <f t="array" ref="BR135">SUMPRODUCT(--(Data!$B$92:$AGQ$92&lt;&gt;"")*(Data!B150:AGQ150&lt;&gt;""))</f>
        <v>0</v>
      </c>
      <c r="BS135" s="2" cm="1">
        <f t="array" ref="BS135">SUMPRODUCT(--(Data!$B$93:$AGQ$93&lt;&gt;"")*(Data!B150:AGQ150&lt;&gt;""))</f>
        <v>0</v>
      </c>
      <c r="BT135" s="2" cm="1">
        <f t="array" ref="BT135">SUMPRODUCT(--(Data!$B$94:$AGQ$94&lt;&gt;"")*(Data!B150:AGQ150&lt;&gt;""))</f>
        <v>0</v>
      </c>
      <c r="BU135" s="2" cm="1">
        <f t="array" ref="BU135">SUMPRODUCT(--(Data!$B$95:$AGQ$95&lt;&gt;"")*(Data!B150:AGQ150&lt;&gt;""))</f>
        <v>0</v>
      </c>
      <c r="BV135" s="2" cm="1">
        <f t="array" ref="BV135">SUMPRODUCT(--(Data!$B$96:$AGQ$96&lt;&gt;"")*(Data!B150:AGQ150&lt;&gt;""))</f>
        <v>0</v>
      </c>
      <c r="BW135" s="2" cm="1">
        <f t="array" ref="BW135">SUMPRODUCT(--(Data!$B$97:$AGQ$97&lt;&gt;"")*(Data!B150:AGQ150&lt;&gt;""))</f>
        <v>0</v>
      </c>
      <c r="BX135" s="2" cm="1">
        <f t="array" ref="BX135">SUMPRODUCT(--(Data!$B$98:$AGQ$98&lt;&gt;"")*(Data!B150:AGQ150&lt;&gt;""))</f>
        <v>0</v>
      </c>
      <c r="BY135" s="2" cm="1">
        <f t="array" ref="BY135">SUMPRODUCT(--(Data!$B$99:$AGQ$99&lt;&gt;"")*(Data!B150:AGQ150&lt;&gt;""))</f>
        <v>0</v>
      </c>
      <c r="BZ135" s="2" cm="1">
        <f t="array" ref="BZ135">SUMPRODUCT(--(Data!$B$100:$AGQ$100&lt;&gt;"")*(Data!B150:AGQ150&lt;&gt;""))</f>
        <v>0</v>
      </c>
      <c r="CA135" s="2" cm="1">
        <f t="array" ref="CA135">SUMPRODUCT(--(Data!$B$101:$AGQ$101&lt;&gt;"")*(Data!B150:AGQ150&lt;&gt;""))</f>
        <v>12</v>
      </c>
      <c r="CB135" s="2" cm="1">
        <f t="array" ref="CB135">SUMPRODUCT(--(Data!$B$102:$AGQ$102&lt;&gt;"")*(Data!B150:AGQ150&lt;&gt;""))</f>
        <v>0</v>
      </c>
      <c r="CC135" s="2" cm="1">
        <f t="array" ref="CC135">SUMPRODUCT(--(Data!$B$103:$AGQ$103&lt;&gt;"")*(Data!B150:AGQ150&lt;&gt;""))</f>
        <v>0</v>
      </c>
      <c r="CD135" s="2" cm="1">
        <f t="array" ref="CD135">SUMPRODUCT(--(Data!$B$104:$AGQ$104&lt;&gt;"")*(Data!B150:AGQ150&lt;&gt;""))</f>
        <v>0</v>
      </c>
      <c r="CE135" s="2" cm="1">
        <f t="array" ref="CE135">SUMPRODUCT(--(Data!$B$105:$AGQ$105&lt;&gt;"")*(Data!B150:AGQ150&lt;&gt;""))</f>
        <v>12</v>
      </c>
      <c r="CF135" s="2" cm="1">
        <f t="array" ref="CF135">SUMPRODUCT(--(Data!$B$106:$AGQ$106&lt;&gt;"")*(Data!B150:AGQ150&lt;&gt;""))</f>
        <v>0</v>
      </c>
      <c r="CG135" s="2" cm="1">
        <f t="array" ref="CG135">SUMPRODUCT(--(Data!$B$107:$AGQ$107&lt;&gt;"")*(Data!B150:AGQ150&lt;&gt;""))</f>
        <v>0</v>
      </c>
      <c r="CH135" s="2" cm="1">
        <f t="array" ref="CH135">SUMPRODUCT(--(Data!$B$108:$AGQ$108&lt;&gt;"")*(Data!B150:AGQ150&lt;&gt;""))</f>
        <v>0</v>
      </c>
      <c r="CI135" s="2" cm="1">
        <f t="array" ref="CI135">SUMPRODUCT(--(Data!$B$109:$AGQ$109&lt;&gt;"")*(Data!B150:AGQ150&lt;&gt;""))</f>
        <v>0</v>
      </c>
      <c r="CJ135" s="2" cm="1">
        <f t="array" ref="CJ135">SUMPRODUCT(--(Data!$B$110:$AGQ$110&lt;&gt;"")*(Data!B150:AGQ150&lt;&gt;""))</f>
        <v>0</v>
      </c>
      <c r="CK135" s="2" cm="1">
        <f t="array" ref="CK135">SUMPRODUCT(--(Data!$B$111:$AGQ$111&lt;&gt;"")*(Data!B150:AGQ150&lt;&gt;""))</f>
        <v>0</v>
      </c>
      <c r="CL135" s="2" cm="1">
        <f t="array" ref="CL135">SUMPRODUCT(--(Data!$B$112:$AGQ$112&lt;&gt;"")*(Data!B150:AGQ150&lt;&gt;""))</f>
        <v>0</v>
      </c>
      <c r="CM135" s="2" cm="1">
        <f t="array" ref="CM135">SUMPRODUCT(--(Data!$B$113:$AGQ$113&lt;&gt;"")*(Data!B150:AGQ150&lt;&gt;""))</f>
        <v>0</v>
      </c>
      <c r="CN135" s="2" cm="1">
        <f t="array" ref="CN135">SUMPRODUCT(--(Data!$B$114:$AGQ$114&lt;&gt;"")*(Data!B150:AGQ150&lt;&gt;""))</f>
        <v>0</v>
      </c>
      <c r="CO135" s="2" cm="1">
        <f t="array" ref="CO135">SUMPRODUCT(--(Data!$B$115:$AGQ$115&lt;&gt;"")*(Data!B150:AGQ150&lt;&gt;""))</f>
        <v>0</v>
      </c>
      <c r="CP135" s="2" cm="1">
        <f t="array" ref="CP135">SUMPRODUCT(--(Data!$B$116:$AGQ$116&lt;&gt;"")*(Data!B150:AGQ150&lt;&gt;""))</f>
        <v>0</v>
      </c>
      <c r="CQ135" s="2" cm="1">
        <f t="array" ref="CQ135">SUMPRODUCT(--(Data!$B$117:$AGQ$117&lt;&gt;"")*(Data!B150:AGQ150&lt;&gt;""))</f>
        <v>0</v>
      </c>
      <c r="CR135" s="2" cm="1">
        <f t="array" ref="CR135">SUMPRODUCT(--(Data!$B$118:$AGQ$118&lt;&gt;"")*(Data!B150:AGQ150&lt;&gt;""))</f>
        <v>0</v>
      </c>
      <c r="CS135" s="2" cm="1">
        <f t="array" ref="CS135">SUMPRODUCT(--(Data!$B$119:$AGQ$119&lt;&gt;"")*(Data!B150:AGQ150&lt;&gt;""))</f>
        <v>0</v>
      </c>
      <c r="CT135" s="2" cm="1">
        <f t="array" ref="CT135">SUMPRODUCT(--(Data!$B$120:$AGQ$120&lt;&gt;"")*(Data!B150:AGQ150&lt;&gt;""))</f>
        <v>0</v>
      </c>
      <c r="CU135" s="2" cm="1">
        <f t="array" ref="CU135">SUMPRODUCT(--(Data!$B$121:$AGQ$121&lt;&gt;"")*(Data!B150:AGQ150&lt;&gt;""))</f>
        <v>0</v>
      </c>
      <c r="CV135" s="2" cm="1">
        <f t="array" ref="CV135">SUMPRODUCT(--(Data!$B$122:$AGQ$122&lt;&gt;"")*(Data!B150:AGQ150&lt;&gt;""))</f>
        <v>0</v>
      </c>
      <c r="CW135" s="2" cm="1">
        <f t="array" ref="CW135">SUMPRODUCT(--(Data!$B$123:$AGQ$123&lt;&gt;"")*(Data!B150:AGQ150&lt;&gt;""))</f>
        <v>0</v>
      </c>
      <c r="CX135" s="2" cm="1">
        <f t="array" ref="CX135">SUMPRODUCT(--(Data!$B$124:$AGQ$124&lt;&gt;"")*(Data!B150:AGQ150&lt;&gt;""))</f>
        <v>0</v>
      </c>
      <c r="CY135" s="2" cm="1">
        <f t="array" ref="CY135">SUMPRODUCT(--(Data!$B$125:$AGQ$125&lt;&gt;"")*(Data!B150:AGQ150&lt;&gt;""))</f>
        <v>0</v>
      </c>
      <c r="CZ135" s="2" cm="1">
        <f t="array" ref="CZ135">SUMPRODUCT(--(Data!$B$126:$AGQ$126&lt;&gt;"")*(Data!B150:AGQ150&lt;&gt;""))</f>
        <v>0</v>
      </c>
      <c r="DA135" s="2" cm="1">
        <f t="array" ref="DA135">SUMPRODUCT(--(Data!$B$127:$AGQ$127&lt;&gt;"")*(Data!B150:AGQ150&lt;&gt;""))</f>
        <v>0</v>
      </c>
      <c r="DB135" s="2" cm="1">
        <f t="array" ref="DB135">SUMPRODUCT(--(Data!$B$128:$AGQ$128&lt;&gt;"")*(Data!B150:AGQ150&lt;&gt;""))</f>
        <v>10</v>
      </c>
      <c r="DC135" s="2" cm="1">
        <f t="array" ref="DC135">SUMPRODUCT(--(Data!$B$129:$AGQ$129&lt;&gt;"")*(Data!B150:AGQ150&lt;&gt;""))</f>
        <v>0</v>
      </c>
      <c r="DD135" s="2" cm="1">
        <f t="array" ref="DD135">SUMPRODUCT(--(Data!$B$130:$AGQ$130&lt;&gt;"")*(Data!B150:AGQ150&lt;&gt;""))</f>
        <v>0</v>
      </c>
      <c r="DE135" s="2" cm="1">
        <f t="array" ref="DE135">SUMPRODUCT(--(Data!$B$131:$AGQ$131&lt;&gt;"")*(Data!B150:AGQ150&lt;&gt;""))</f>
        <v>0</v>
      </c>
      <c r="DF135" s="2" cm="1">
        <f t="array" ref="DF135">SUMPRODUCT(--(Data!$B$132:$AGQ$132&lt;&gt;"")*(Data!B150:AGQ150&lt;&gt;""))</f>
        <v>0</v>
      </c>
      <c r="DG135" s="2" cm="1">
        <f t="array" ref="DG135">SUMPRODUCT(--(Data!$B$133:$AGQ$133&lt;&gt;"")*(Data!B150:AGQ150&lt;&gt;""))</f>
        <v>0</v>
      </c>
      <c r="DH135" s="2" cm="1">
        <f t="array" ref="DH135">SUMPRODUCT(--(Data!$B$134:$AGQ$134&lt;&gt;"")*(Data!B150:AGQ150&lt;&gt;""))</f>
        <v>0</v>
      </c>
      <c r="DI135" s="2" cm="1">
        <f t="array" ref="DI135">SUMPRODUCT(--(Data!$B$135:$AGQ$135&lt;&gt;"")*(Data!B150:AGQ150&lt;&gt;""))</f>
        <v>0</v>
      </c>
      <c r="DJ135" s="2" cm="1">
        <f t="array" ref="DJ135">SUMPRODUCT(--(Data!$B$136:$AGQ$136&lt;&gt;"")*(Data!B150:AGQ150&lt;&gt;""))</f>
        <v>0</v>
      </c>
      <c r="DK135" s="2" cm="1">
        <f t="array" ref="DK135">SUMPRODUCT(--(Data!$B$137:$AGQ$137&lt;&gt;"")*(Data!B150:AGQ150&lt;&gt;""))</f>
        <v>0</v>
      </c>
      <c r="DL135" s="2" cm="1">
        <f t="array" ref="DL135">SUMPRODUCT(--(Data!$B$138:$AGQ$138&lt;&gt;"")*(Data!B150:AGQ150&lt;&gt;""))</f>
        <v>0</v>
      </c>
      <c r="DM135" s="2" cm="1">
        <f t="array" ref="DM135">SUMPRODUCT(--(Data!$B$139:$AGQ$139&lt;&gt;"")*(Data!B150:AGQ150&lt;&gt;""))</f>
        <v>0</v>
      </c>
      <c r="DN135" s="2" cm="1">
        <f t="array" ref="DN135">SUMPRODUCT(--(Data!$B$140:$AGQ$140&lt;&gt;"")*(Data!B150:AGQ150&lt;&gt;""))</f>
        <v>0</v>
      </c>
      <c r="DO135" s="2" cm="1">
        <f t="array" ref="DO135">SUMPRODUCT(--(Data!$B$141:$AGQ$141&lt;&gt;"")*(Data!B150:AGQ150&lt;&gt;""))</f>
        <v>0</v>
      </c>
      <c r="DP135" s="2" cm="1">
        <f t="array" ref="DP135">SUMPRODUCT(--(Data!$B$142:$AGQ$142&lt;&gt;"")*(Data!B150:AGQ150&lt;&gt;""))</f>
        <v>0</v>
      </c>
      <c r="DQ135" s="2" cm="1">
        <f t="array" ref="DQ135">SUMPRODUCT(--(Data!$B$143:$AGQ$143&lt;&gt;"")*(Data!B150:AGQ150&lt;&gt;""))</f>
        <v>0</v>
      </c>
      <c r="DR135" s="2" cm="1">
        <f t="array" ref="DR135">SUMPRODUCT(--(Data!$B$144:$AGQ$144&lt;&gt;"")*(Data!B150:AGQ150&lt;&gt;""))</f>
        <v>0</v>
      </c>
      <c r="DS135" s="2" cm="1">
        <f t="array" ref="DS135">SUMPRODUCT(--(Data!$B$145:$AGQ$145&lt;&gt;"")*(Data!B150:AGQ150&lt;&gt;""))</f>
        <v>0</v>
      </c>
      <c r="DT135" s="2" cm="1">
        <f t="array" ref="DT135">SUMPRODUCT(--(Data!$B$146:$AGQ$146&lt;&gt;"")*(Data!B150:AGQ150&lt;&gt;""))</f>
        <v>0</v>
      </c>
      <c r="DU135" s="2" cm="1">
        <f t="array" ref="DU135">SUMPRODUCT(--(Data!$B$147:$AGQ$147&lt;&gt;"")*(Data!B150:AGQ150&lt;&gt;""))</f>
        <v>0</v>
      </c>
      <c r="DV135" s="2" cm="1">
        <f t="array" ref="DV135">SUMPRODUCT(--(Data!$B$148:$AGQ$148&lt;&gt;"")*(Data!B150:AGQ150&lt;&gt;""))</f>
        <v>22</v>
      </c>
      <c r="DW135" s="2" cm="1">
        <f t="array" ref="DW135">SUMPRODUCT(--(Data!$B$149:$AGQ$149&lt;&gt;"")*(Data!B150:AGQ150&lt;&gt;""))</f>
        <v>22</v>
      </c>
      <c r="DX135" s="208"/>
      <c r="DY135" s="2" cm="1">
        <f t="array" ref="DY135">SUMPRODUCT(--(Data!$B$151:$AGQ$151&lt;&gt;"")*(Data!B150:AGQ150&lt;&gt;""))</f>
        <v>22</v>
      </c>
      <c r="DZ135" s="2" cm="1">
        <f t="array" ref="DZ135">SUMPRODUCT(--(Data!$B$152:$AGQ$152&lt;&gt;"")*(Data!B150:AGQ150&lt;&gt;""))</f>
        <v>0</v>
      </c>
      <c r="EA135" s="2" cm="1">
        <f t="array" ref="EA135">SUMPRODUCT(--(Data!$B$153:$AGQ$153&lt;&gt;"")*(Data!B150:AGQ150&lt;&gt;""))</f>
        <v>0</v>
      </c>
      <c r="EB135" s="2" cm="1">
        <f t="array" ref="EB135">SUMPRODUCT(--(Data!$B$154:$AGQ$154&lt;&gt;"")*(Data!B150:AGQ150&lt;&gt;""))</f>
        <v>0</v>
      </c>
      <c r="EC135" s="2" cm="1">
        <f t="array" ref="EC135">SUMPRODUCT(--(Data!$B$155:$AGQ$155&lt;&gt;"")*(Data!B150:AGQ150&lt;&gt;""))</f>
        <v>0</v>
      </c>
      <c r="ED135" s="2" cm="1">
        <f t="array" ref="ED135">SUMPRODUCT(--(Data!$B$156:$AGQ$156&lt;&gt;"")*(Data!B150:AGQ150&lt;&gt;""))</f>
        <v>0</v>
      </c>
      <c r="EE135" s="2" cm="1">
        <f t="array" ref="EE135">SUMPRODUCT(--(Data!$B$157:$AGQ$157&lt;&gt;"")*(Data!B150:AGQ150&lt;&gt;""))</f>
        <v>0</v>
      </c>
      <c r="EF135" s="2" cm="1">
        <f t="array" ref="EF135">SUMPRODUCT(--(Data!$B$158:$AGQ$158&lt;&gt;"")*(Data!B150:AGQ150&lt;&gt;""))</f>
        <v>0</v>
      </c>
      <c r="EG135" s="2" cm="1">
        <f t="array" ref="EG135">SUMPRODUCT(--(Data!$B$159:$AGQ$159&lt;&gt;"")*(Data!B150:AGQ150&lt;&gt;""))</f>
        <v>0</v>
      </c>
      <c r="EH135" s="2" cm="1">
        <f t="array" ref="EH135">SUMPRODUCT(--(Data!$B$160:$AGQ$160&lt;&gt;"")*(Data!B150:AGQ150&lt;&gt;""))</f>
        <v>8</v>
      </c>
      <c r="EI135" s="2" cm="1">
        <f t="array" ref="EI135">SUMPRODUCT(--(Data!$B$161:$AGQ$161&lt;&gt;"")*(Data!B150:AGQ150&lt;&gt;""))</f>
        <v>0</v>
      </c>
      <c r="EJ135" s="2" cm="1">
        <f t="array" ref="EJ135">SUMPRODUCT(--(Data!$B$162:$AGQ$162&lt;&gt;"")*(Data!B150:AGQ150&lt;&gt;""))</f>
        <v>0</v>
      </c>
      <c r="EK135" s="2" cm="1">
        <f t="array" ref="EK135">SUMPRODUCT(--(Data!$B$163:$AGQ$163&lt;&gt;"")*(Data!B150:AGQ150&lt;&gt;""))</f>
        <v>0</v>
      </c>
      <c r="EL135" s="2" cm="1">
        <f t="array" ref="EL135">SUMPRODUCT(--(Data!$B$164:$AGQ$164&lt;&gt;"")*(Data!B150:AGQ150&lt;&gt;""))</f>
        <v>0</v>
      </c>
      <c r="EM135" s="2" cm="1">
        <f t="array" ref="EM135">SUMPRODUCT(--(Data!$B$165:$AGQ$165&lt;&gt;"")*(Data!B150:AGQ150&lt;&gt;""))</f>
        <v>0</v>
      </c>
      <c r="EN135" s="2" cm="1">
        <f t="array" ref="EN135">SUMPRODUCT(--(Data!$B$166:$AGQ$166&lt;&gt;"")*(Data!B150:AGQ150&lt;&gt;""))</f>
        <v>0</v>
      </c>
      <c r="EU135" s="2" t="str">
        <f t="shared" si="6"/>
        <v>IMLS-SLAM</v>
      </c>
      <c r="EV135" s="2">
        <f t="shared" si="7"/>
        <v>6</v>
      </c>
    </row>
    <row r="136" spans="1:152" x14ac:dyDescent="0.25">
      <c r="A136" s="1" t="str">
        <f>Data!A151</f>
        <v>LOCUS</v>
      </c>
      <c r="B136" s="1" t="s">
        <v>898</v>
      </c>
      <c r="C136" s="2" cm="1">
        <f t="array" ref="C136">SUMPRODUCT(--(Data!$B$25:$AGQ$25&lt;&gt;"")*(Data!B151:AGQ151&lt;&gt;""))</f>
        <v>0</v>
      </c>
      <c r="D136" s="2" cm="1">
        <f t="array" ref="D136">SUMPRODUCT(--(Data!$B$26:$AGQ$26&lt;&gt;"")*(Data!B151:AGQ151&lt;&gt;""))</f>
        <v>0</v>
      </c>
      <c r="E136" s="2" cm="1">
        <f t="array" ref="E136">SUMPRODUCT(--(Data!$B$27:$AGQ$27&lt;&gt;"")*(Data!B151:AGQ151&lt;&gt;""))</f>
        <v>0</v>
      </c>
      <c r="F136" s="2" cm="1">
        <f t="array" ref="F136">SUMPRODUCT(--(Data!$B$28:$AGQ$28&lt;&gt;"")*(Data!B151:AGQ151&lt;&gt;""))</f>
        <v>0</v>
      </c>
      <c r="G136" s="2" cm="1">
        <f t="array" ref="G136">SUMPRODUCT(--(Data!$B$29:$AGQ$29&lt;&gt;"")*(Data!B151:AGQ151&lt;&gt;""))</f>
        <v>0</v>
      </c>
      <c r="H136" s="2" cm="1">
        <f t="array" ref="H136">SUMPRODUCT(--(Data!$B$30:$AGQ$30&lt;&gt;"")*(Data!B151:AGQ151&lt;&gt;""))</f>
        <v>0</v>
      </c>
      <c r="I136" s="2" cm="1">
        <f t="array" ref="I136">SUMPRODUCT(--(Data!$B$31:$AGQ$31&lt;&gt;"")*(Data!B151:AGQ151&lt;&gt;""))</f>
        <v>0</v>
      </c>
      <c r="J136" s="2" cm="1">
        <f t="array" ref="J136">SUMPRODUCT(--(Data!$B$32:$AGQ$32&lt;&gt;"")*(Data!B151:AGQ151&lt;&gt;""))</f>
        <v>0</v>
      </c>
      <c r="K136" s="2" cm="1">
        <f t="array" ref="K136">SUMPRODUCT(--(Data!$B$33:$AGQ$33&lt;&gt;"")*(Data!B151:AGQ151&lt;&gt;""))</f>
        <v>0</v>
      </c>
      <c r="L136" s="2" cm="1">
        <f t="array" ref="L136">SUMPRODUCT(--(Data!$B$34:$AGQ$34&lt;&gt;"")*(Data!B151:AGQ151&lt;&gt;""))</f>
        <v>0</v>
      </c>
      <c r="M136" s="2" cm="1">
        <f t="array" ref="M136">SUMPRODUCT(--(Data!$B$35:$AGQ$35&lt;&gt;"")*(Data!B151:AGQ151&lt;&gt;""))</f>
        <v>0</v>
      </c>
      <c r="N136" s="2" cm="1">
        <f t="array" ref="N136">SUMPRODUCT(--(Data!$B$36:$AGQ$36&lt;&gt;"")*(Data!B151:AGQ151&lt;&gt;""))</f>
        <v>0</v>
      </c>
      <c r="O136" s="2" cm="1">
        <f t="array" ref="O136">SUMPRODUCT(--(Data!$B$37:$AGQ$37&lt;&gt;"")*(Data!B151:AGQ151&lt;&gt;""))</f>
        <v>0</v>
      </c>
      <c r="P136" s="2" cm="1">
        <f t="array" ref="P136">SUMPRODUCT(--(Data!$B$38:$AGQ$38&lt;&gt;"")*(Data!B151:AGQ151&lt;&gt;""))</f>
        <v>0</v>
      </c>
      <c r="Q136" s="2" cm="1">
        <f t="array" ref="Q136">SUMPRODUCT(--(Data!$B$39:$AGQ$39&lt;&gt;"")*(Data!B151:AGQ151&lt;&gt;""))</f>
        <v>0</v>
      </c>
      <c r="R136" s="2" cm="1">
        <f t="array" ref="R136">SUMPRODUCT(--(Data!$B$40:$AGQ$40&lt;&gt;"")*(Data!B151:AGQ151&lt;&gt;""))</f>
        <v>0</v>
      </c>
      <c r="S136" s="2" cm="1">
        <f t="array" ref="S136">SUMPRODUCT(--(Data!$B$41:$AGQ$41&lt;&gt;"")*(Data!B151:AGQ151&lt;&gt;""))</f>
        <v>0</v>
      </c>
      <c r="T136" s="2" cm="1">
        <f t="array" ref="T136">SUMPRODUCT(--(Data!$B$42:$AGQ$42&lt;&gt;"")*(Data!B151:AGQ151&lt;&gt;""))</f>
        <v>0</v>
      </c>
      <c r="U136" s="2" cm="1">
        <f t="array" ref="U136">SUMPRODUCT(--(Data!$B$43:$AGQ$43&lt;&gt;"")*(Data!B151:AGQ151&lt;&gt;""))</f>
        <v>4</v>
      </c>
      <c r="V136" s="2" cm="1">
        <f t="array" ref="V136">SUMPRODUCT(--(Data!$B$44:$AGQ$44&lt;&gt;"")*(Data!B151:AGQ151&lt;&gt;""))</f>
        <v>0</v>
      </c>
      <c r="W136" s="2" cm="1">
        <f t="array" ref="W136">SUMPRODUCT(--(Data!$B$45:$AGQ$45&lt;&gt;"")*(Data!B151:AGQ151&lt;&gt;""))</f>
        <v>0</v>
      </c>
      <c r="X136" s="2" cm="1">
        <f t="array" ref="X136">SUMPRODUCT(--(Data!$B$46:$AGQ$46&lt;&gt;"")*(Data!B151:AGQ151&lt;&gt;""))</f>
        <v>0</v>
      </c>
      <c r="Y136" s="2" cm="1">
        <f t="array" ref="Y136">SUMPRODUCT(--(Data!$B$47:$AGQ$47&lt;&gt;"")*(Data!B151:AGQ151&lt;&gt;""))</f>
        <v>0</v>
      </c>
      <c r="Z136" s="2" cm="1">
        <f t="array" ref="Z136">SUMPRODUCT(--(Data!$B$48:$AGQ$48&lt;&gt;"")*(Data!B151:AGQ151&lt;&gt;""))</f>
        <v>0</v>
      </c>
      <c r="AA136" s="2" cm="1">
        <f t="array" ref="AA136">SUMPRODUCT(--(Data!$B$49:$AGQ$49&lt;&gt;"")*(Data!B151:AGQ151&lt;&gt;""))</f>
        <v>0</v>
      </c>
      <c r="AB136" s="2" cm="1">
        <f t="array" ref="AB136">SUMPRODUCT(--(Data!$B$50:$AGQ$50&lt;&gt;"")*(Data!B151:AGQ151&lt;&gt;""))</f>
        <v>0</v>
      </c>
      <c r="AC136" s="2" cm="1">
        <f t="array" ref="AC136">SUMPRODUCT(--(Data!$B$51:$AGQ$51&lt;&gt;"")*(Data!B151:AGQ151&lt;&gt;""))</f>
        <v>0</v>
      </c>
      <c r="AD136" s="2" cm="1">
        <f t="array" ref="AD136">SUMPRODUCT(--(Data!$B$52:$AGQ$52&lt;&gt;"")*(Data!B151:AGQ151&lt;&gt;""))</f>
        <v>0</v>
      </c>
      <c r="AE136" s="2" cm="1">
        <f t="array" ref="AE136">SUMPRODUCT(--(Data!$B$53:$AGQ$53&lt;&gt;"")*(Data!B151:AGQ151&lt;&gt;""))</f>
        <v>0</v>
      </c>
      <c r="AF136" s="2" cm="1">
        <f t="array" ref="AF136">SUMPRODUCT(--(Data!$B$54:$AGQ$54&lt;&gt;"")*(Data!B151:AGQ151&lt;&gt;""))</f>
        <v>0</v>
      </c>
      <c r="AG136" s="2" cm="1">
        <f t="array" ref="AG136">SUMPRODUCT(--(Data!$B$55:$AGQ$55&lt;&gt;"")*(Data!B151:AGQ151&lt;&gt;""))</f>
        <v>0</v>
      </c>
      <c r="AH136" s="2" cm="1">
        <f t="array" ref="AH136">SUMPRODUCT(--(Data!$B$56:$AGQ$56&lt;&gt;"")*(Data!B151:AGQ151&lt;&gt;""))</f>
        <v>10</v>
      </c>
      <c r="AI136" s="2" cm="1">
        <f t="array" ref="AI136">SUMPRODUCT(--(Data!$B$57:$AGQ$57&lt;&gt;"")*(Data!B151:AGQ151&lt;&gt;""))</f>
        <v>0</v>
      </c>
      <c r="AJ136" s="2" cm="1">
        <f t="array" ref="AJ136">SUMPRODUCT(--(Data!$B$58:$AGQ$58&lt;&gt;"")*(Data!B151:AGQ151&lt;&gt;""))</f>
        <v>0</v>
      </c>
      <c r="AK136" s="2" cm="1">
        <f t="array" ref="AK136">SUMPRODUCT(--(Data!$B$59:$AGQ$59&lt;&gt;"")*(Data!B151:AGQ151&lt;&gt;""))</f>
        <v>0</v>
      </c>
      <c r="AL136" s="2" cm="1">
        <f t="array" ref="AL136">SUMPRODUCT(--(Data!$B$60:$AGQ$60&lt;&gt;"")*(Data!B151:AGQ151&lt;&gt;""))</f>
        <v>0</v>
      </c>
      <c r="AM136" s="2" cm="1">
        <f t="array" ref="AM136">SUMPRODUCT(--(Data!$B$61:$AGQ$61&lt;&gt;"")*(Data!B151:AGQ151&lt;&gt;""))</f>
        <v>0</v>
      </c>
      <c r="AN136" s="2" cm="1">
        <f t="array" ref="AN136">SUMPRODUCT(--(Data!$B$62:$AGQ$62&lt;&gt;"")*(Data!B151:AGQ151&lt;&gt;""))</f>
        <v>0</v>
      </c>
      <c r="AO136" s="2" cm="1">
        <f t="array" ref="AO136">SUMPRODUCT(--(Data!$B$63:$AGQ$63&lt;&gt;"")*(Data!B151:AGQ151&lt;&gt;""))</f>
        <v>0</v>
      </c>
      <c r="AP136" s="2" cm="1">
        <f t="array" ref="AP136">SUMPRODUCT(--(Data!$B$64:$AGQ$64&lt;&gt;"")*(Data!B151:AGQ151&lt;&gt;""))</f>
        <v>0</v>
      </c>
      <c r="AQ136" s="2" cm="1">
        <f t="array" ref="AQ136">SUMPRODUCT(--(Data!$B$65:$AGQ$65&lt;&gt;"")*(Data!B151:AGQ151&lt;&gt;""))</f>
        <v>0</v>
      </c>
      <c r="AR136" s="2" cm="1">
        <f t="array" ref="AR136">SUMPRODUCT(--(Data!$B$66:$AGQ$66&lt;&gt;"")*(Data!B151:AGQ151&lt;&gt;""))</f>
        <v>0</v>
      </c>
      <c r="AS136" s="2" cm="1">
        <f t="array" ref="AS136">SUMPRODUCT(--(Data!$B$67:$AGQ$67&lt;&gt;"")*(Data!B151:AGQ151&lt;&gt;""))</f>
        <v>0</v>
      </c>
      <c r="AT136" s="2" cm="1">
        <f t="array" ref="AT136">SUMPRODUCT(--(Data!$B$68:$AGQ$68&lt;&gt;"")*(Data!B151:AGQ151&lt;&gt;""))</f>
        <v>0</v>
      </c>
      <c r="AU136" s="2" cm="1">
        <f t="array" ref="AU136">SUMPRODUCT(--(Data!$B$69:$AGQ$69&lt;&gt;"")*(Data!B151:AGQ151&lt;&gt;""))</f>
        <v>0</v>
      </c>
      <c r="AV136" s="2" cm="1">
        <f t="array" ref="AV136">SUMPRODUCT(--(Data!$B$70:$AGQ$70&lt;&gt;"")*(Data!B151:AGQ151&lt;&gt;""))</f>
        <v>0</v>
      </c>
      <c r="AW136" s="2" cm="1">
        <f t="array" ref="AW136">SUMPRODUCT(--(Data!$B$71:$AGQ$71&lt;&gt;"")*(Data!B151:AGQ151&lt;&gt;""))</f>
        <v>0</v>
      </c>
      <c r="AX136" s="2" cm="1">
        <f t="array" ref="AX136">SUMPRODUCT(--(Data!$B$72:$AGQ$72&lt;&gt;"")*(Data!B151:AGQ151&lt;&gt;""))</f>
        <v>0</v>
      </c>
      <c r="AY136" s="2" cm="1">
        <f t="array" ref="AY136">SUMPRODUCT(--(Data!$B$73:$AGQ$73&lt;&gt;"")*(Data!B151:AGQ151&lt;&gt;""))</f>
        <v>0</v>
      </c>
      <c r="AZ136" s="2" cm="1">
        <f t="array" ref="AZ136">SUMPRODUCT(--(Data!$B$74:$AGQ$74&lt;&gt;"")*(Data!B151:AGQ151&lt;&gt;""))</f>
        <v>0</v>
      </c>
      <c r="BA136" s="2" cm="1">
        <f t="array" ref="BA136">SUMPRODUCT(--(Data!$B$75:$AGQ$75&lt;&gt;"")*(Data!B151:AGQ151&lt;&gt;""))</f>
        <v>0</v>
      </c>
      <c r="BB136" s="2" cm="1">
        <f t="array" ref="BB136">SUMPRODUCT(--(Data!$B$76:$AGQ$76&lt;&gt;"")*(Data!B151:AGQ151&lt;&gt;""))</f>
        <v>0</v>
      </c>
      <c r="BC136" s="2" cm="1">
        <f t="array" ref="BC136">SUMPRODUCT(--(Data!$B$77:$AGQ$77&lt;&gt;"")*(Data!B151:AGQ151&lt;&gt;""))</f>
        <v>0</v>
      </c>
      <c r="BD136" s="2" cm="1">
        <f t="array" ref="BD136">SUMPRODUCT(--(Data!$B$78:$AGQ$78&lt;&gt;"")*(Data!B151:AGQ151&lt;&gt;""))</f>
        <v>0</v>
      </c>
      <c r="BE136" s="2" cm="1">
        <f t="array" ref="BE136">SUMPRODUCT(--(Data!$B$79:$AGQ$79&lt;&gt;"")*(Data!B151:AGQ151&lt;&gt;""))</f>
        <v>0</v>
      </c>
      <c r="BF136" s="2" cm="1">
        <f t="array" ref="BF136">SUMPRODUCT(--(Data!$B$80:$AGQ$80&lt;&gt;"")*(Data!B151:AGQ151&lt;&gt;""))</f>
        <v>0</v>
      </c>
      <c r="BG136" s="2" cm="1">
        <f t="array" ref="BG136">SUMPRODUCT(--(Data!$B$81:$AGQ$81&lt;&gt;"")*(Data!B151:AGQ151&lt;&gt;""))</f>
        <v>0</v>
      </c>
      <c r="BH136" s="2" cm="1">
        <f t="array" ref="BH136">SUMPRODUCT(--(Data!$B$82:$AGQ$82&lt;&gt;"")*(Data!B151:AGQ151&lt;&gt;""))</f>
        <v>0</v>
      </c>
      <c r="BI136" s="2" cm="1">
        <f t="array" ref="BI136">SUMPRODUCT(--(Data!$B$83:$AGQ$83&lt;&gt;"")*(Data!B151:AGQ151&lt;&gt;""))</f>
        <v>0</v>
      </c>
      <c r="BJ136" s="2" cm="1">
        <f t="array" ref="BJ136">SUMPRODUCT(--(Data!$B$84:$AGQ$84&lt;&gt;"")*(Data!B151:AGQ151&lt;&gt;""))</f>
        <v>0</v>
      </c>
      <c r="BK136" s="2" cm="1">
        <f t="array" ref="BK136">SUMPRODUCT(--(Data!$B$85:$AGQ$85&lt;&gt;"")*(Data!B151:AGQ151&lt;&gt;""))</f>
        <v>0</v>
      </c>
      <c r="BL136" s="2" cm="1">
        <f t="array" ref="BL136">SUMPRODUCT(--(Data!$B$86:$AGQ$86&lt;&gt;"")*(Data!B151:AGQ151&lt;&gt;""))</f>
        <v>0</v>
      </c>
      <c r="BM136" s="2" cm="1">
        <f t="array" ref="BM136">SUMPRODUCT(--(Data!$B$87:$AGQ$87&lt;&gt;"")*(Data!B151:AGQ151&lt;&gt;""))</f>
        <v>0</v>
      </c>
      <c r="BN136" s="2" cm="1">
        <f t="array" ref="BN136">SUMPRODUCT(--(Data!$B$88:$AGQ$88&lt;&gt;"")*(Data!B151:AGQ151&lt;&gt;""))</f>
        <v>0</v>
      </c>
      <c r="BO136" s="2" cm="1">
        <f t="array" ref="BO136">SUMPRODUCT(--(Data!$B$89:$AGQ$89&lt;&gt;"")*(Data!B151:AGQ151&lt;&gt;""))</f>
        <v>0</v>
      </c>
      <c r="BP136" s="2" cm="1">
        <f t="array" ref="BP136">SUMPRODUCT(--(Data!$B$90:$AGQ$90&lt;&gt;"")*(Data!B151:AGQ151&lt;&gt;""))</f>
        <v>0</v>
      </c>
      <c r="BQ136" s="2" cm="1">
        <f t="array" ref="BQ136">SUMPRODUCT(--(Data!$B$91:$AGQ$91&lt;&gt;"")*(Data!B151:AGQ151&lt;&gt;""))</f>
        <v>0</v>
      </c>
      <c r="BR136" s="2" cm="1">
        <f t="array" ref="BR136">SUMPRODUCT(--(Data!$B$92:$AGQ$92&lt;&gt;"")*(Data!B151:AGQ151&lt;&gt;""))</f>
        <v>0</v>
      </c>
      <c r="BS136" s="2" cm="1">
        <f t="array" ref="BS136">SUMPRODUCT(--(Data!$B$93:$AGQ$93&lt;&gt;"")*(Data!B151:AGQ151&lt;&gt;""))</f>
        <v>0</v>
      </c>
      <c r="BT136" s="2" cm="1">
        <f t="array" ref="BT136">SUMPRODUCT(--(Data!$B$94:$AGQ$94&lt;&gt;"")*(Data!B151:AGQ151&lt;&gt;""))</f>
        <v>0</v>
      </c>
      <c r="BU136" s="2" cm="1">
        <f t="array" ref="BU136">SUMPRODUCT(--(Data!$B$95:$AGQ$95&lt;&gt;"")*(Data!B151:AGQ151&lt;&gt;""))</f>
        <v>0</v>
      </c>
      <c r="BV136" s="2" cm="1">
        <f t="array" ref="BV136">SUMPRODUCT(--(Data!$B$96:$AGQ$96&lt;&gt;"")*(Data!B151:AGQ151&lt;&gt;""))</f>
        <v>0</v>
      </c>
      <c r="BW136" s="2" cm="1">
        <f t="array" ref="BW136">SUMPRODUCT(--(Data!$B$97:$AGQ$97&lt;&gt;"")*(Data!B151:AGQ151&lt;&gt;""))</f>
        <v>0</v>
      </c>
      <c r="BX136" s="2" cm="1">
        <f t="array" ref="BX136">SUMPRODUCT(--(Data!$B$98:$AGQ$98&lt;&gt;"")*(Data!B151:AGQ151&lt;&gt;""))</f>
        <v>0</v>
      </c>
      <c r="BY136" s="2" cm="1">
        <f t="array" ref="BY136">SUMPRODUCT(--(Data!$B$99:$AGQ$99&lt;&gt;"")*(Data!B151:AGQ151&lt;&gt;""))</f>
        <v>0</v>
      </c>
      <c r="BZ136" s="2" cm="1">
        <f t="array" ref="BZ136">SUMPRODUCT(--(Data!$B$100:$AGQ$100&lt;&gt;"")*(Data!B151:AGQ151&lt;&gt;""))</f>
        <v>0</v>
      </c>
      <c r="CA136" s="2" cm="1">
        <f t="array" ref="CA136">SUMPRODUCT(--(Data!$B$101:$AGQ$101&lt;&gt;"")*(Data!B151:AGQ151&lt;&gt;""))</f>
        <v>12</v>
      </c>
      <c r="CB136" s="2" cm="1">
        <f t="array" ref="CB136">SUMPRODUCT(--(Data!$B$102:$AGQ$102&lt;&gt;"")*(Data!B151:AGQ151&lt;&gt;""))</f>
        <v>0</v>
      </c>
      <c r="CC136" s="2" cm="1">
        <f t="array" ref="CC136">SUMPRODUCT(--(Data!$B$103:$AGQ$103&lt;&gt;"")*(Data!B151:AGQ151&lt;&gt;""))</f>
        <v>0</v>
      </c>
      <c r="CD136" s="2" cm="1">
        <f t="array" ref="CD136">SUMPRODUCT(--(Data!$B$104:$AGQ$104&lt;&gt;"")*(Data!B151:AGQ151&lt;&gt;""))</f>
        <v>0</v>
      </c>
      <c r="CE136" s="2" cm="1">
        <f t="array" ref="CE136">SUMPRODUCT(--(Data!$B$105:$AGQ$105&lt;&gt;"")*(Data!B151:AGQ151&lt;&gt;""))</f>
        <v>12</v>
      </c>
      <c r="CF136" s="2" cm="1">
        <f t="array" ref="CF136">SUMPRODUCT(--(Data!$B$106:$AGQ$106&lt;&gt;"")*(Data!B151:AGQ151&lt;&gt;""))</f>
        <v>0</v>
      </c>
      <c r="CG136" s="2" cm="1">
        <f t="array" ref="CG136">SUMPRODUCT(--(Data!$B$107:$AGQ$107&lt;&gt;"")*(Data!B151:AGQ151&lt;&gt;""))</f>
        <v>0</v>
      </c>
      <c r="CH136" s="2" cm="1">
        <f t="array" ref="CH136">SUMPRODUCT(--(Data!$B$108:$AGQ$108&lt;&gt;"")*(Data!B151:AGQ151&lt;&gt;""))</f>
        <v>0</v>
      </c>
      <c r="CI136" s="2" cm="1">
        <f t="array" ref="CI136">SUMPRODUCT(--(Data!$B$109:$AGQ$109&lt;&gt;"")*(Data!B151:AGQ151&lt;&gt;""))</f>
        <v>0</v>
      </c>
      <c r="CJ136" s="2" cm="1">
        <f t="array" ref="CJ136">SUMPRODUCT(--(Data!$B$110:$AGQ$110&lt;&gt;"")*(Data!B151:AGQ151&lt;&gt;""))</f>
        <v>0</v>
      </c>
      <c r="CK136" s="2" cm="1">
        <f t="array" ref="CK136">SUMPRODUCT(--(Data!$B$111:$AGQ$111&lt;&gt;"")*(Data!B151:AGQ151&lt;&gt;""))</f>
        <v>0</v>
      </c>
      <c r="CL136" s="2" cm="1">
        <f t="array" ref="CL136">SUMPRODUCT(--(Data!$B$112:$AGQ$112&lt;&gt;"")*(Data!B151:AGQ151&lt;&gt;""))</f>
        <v>0</v>
      </c>
      <c r="CM136" s="2" cm="1">
        <f t="array" ref="CM136">SUMPRODUCT(--(Data!$B$113:$AGQ$113&lt;&gt;"")*(Data!B151:AGQ151&lt;&gt;""))</f>
        <v>0</v>
      </c>
      <c r="CN136" s="2" cm="1">
        <f t="array" ref="CN136">SUMPRODUCT(--(Data!$B$114:$AGQ$114&lt;&gt;"")*(Data!B151:AGQ151&lt;&gt;""))</f>
        <v>0</v>
      </c>
      <c r="CO136" s="2" cm="1">
        <f t="array" ref="CO136">SUMPRODUCT(--(Data!$B$115:$AGQ$115&lt;&gt;"")*(Data!B151:AGQ151&lt;&gt;""))</f>
        <v>0</v>
      </c>
      <c r="CP136" s="2" cm="1">
        <f t="array" ref="CP136">SUMPRODUCT(--(Data!$B$116:$AGQ$116&lt;&gt;"")*(Data!B151:AGQ151&lt;&gt;""))</f>
        <v>0</v>
      </c>
      <c r="CQ136" s="2" cm="1">
        <f t="array" ref="CQ136">SUMPRODUCT(--(Data!$B$117:$AGQ$117&lt;&gt;"")*(Data!B151:AGQ151&lt;&gt;""))</f>
        <v>0</v>
      </c>
      <c r="CR136" s="2" cm="1">
        <f t="array" ref="CR136">SUMPRODUCT(--(Data!$B$118:$AGQ$118&lt;&gt;"")*(Data!B151:AGQ151&lt;&gt;""))</f>
        <v>0</v>
      </c>
      <c r="CS136" s="2" cm="1">
        <f t="array" ref="CS136">SUMPRODUCT(--(Data!$B$119:$AGQ$119&lt;&gt;"")*(Data!B151:AGQ151&lt;&gt;""))</f>
        <v>0</v>
      </c>
      <c r="CT136" s="2" cm="1">
        <f t="array" ref="CT136">SUMPRODUCT(--(Data!$B$120:$AGQ$120&lt;&gt;"")*(Data!B151:AGQ151&lt;&gt;""))</f>
        <v>0</v>
      </c>
      <c r="CU136" s="2" cm="1">
        <f t="array" ref="CU136">SUMPRODUCT(--(Data!$B$121:$AGQ$121&lt;&gt;"")*(Data!B151:AGQ151&lt;&gt;""))</f>
        <v>0</v>
      </c>
      <c r="CV136" s="2" cm="1">
        <f t="array" ref="CV136">SUMPRODUCT(--(Data!$B$122:$AGQ$122&lt;&gt;"")*(Data!B151:AGQ151&lt;&gt;""))</f>
        <v>0</v>
      </c>
      <c r="CW136" s="2" cm="1">
        <f t="array" ref="CW136">SUMPRODUCT(--(Data!$B$123:$AGQ$123&lt;&gt;"")*(Data!B151:AGQ151&lt;&gt;""))</f>
        <v>0</v>
      </c>
      <c r="CX136" s="2" cm="1">
        <f t="array" ref="CX136">SUMPRODUCT(--(Data!$B$124:$AGQ$124&lt;&gt;"")*(Data!B151:AGQ151&lt;&gt;""))</f>
        <v>0</v>
      </c>
      <c r="CY136" s="2" cm="1">
        <f t="array" ref="CY136">SUMPRODUCT(--(Data!$B$125:$AGQ$125&lt;&gt;"")*(Data!B151:AGQ151&lt;&gt;""))</f>
        <v>0</v>
      </c>
      <c r="CZ136" s="2" cm="1">
        <f t="array" ref="CZ136">SUMPRODUCT(--(Data!$B$126:$AGQ$126&lt;&gt;"")*(Data!B151:AGQ151&lt;&gt;""))</f>
        <v>0</v>
      </c>
      <c r="DA136" s="2" cm="1">
        <f t="array" ref="DA136">SUMPRODUCT(--(Data!$B$127:$AGQ$127&lt;&gt;"")*(Data!B151:AGQ151&lt;&gt;""))</f>
        <v>0</v>
      </c>
      <c r="DB136" s="2" cm="1">
        <f t="array" ref="DB136">SUMPRODUCT(--(Data!$B$128:$AGQ$128&lt;&gt;"")*(Data!B151:AGQ151&lt;&gt;""))</f>
        <v>10</v>
      </c>
      <c r="DC136" s="2" cm="1">
        <f t="array" ref="DC136">SUMPRODUCT(--(Data!$B$129:$AGQ$129&lt;&gt;"")*(Data!B151:AGQ151&lt;&gt;""))</f>
        <v>0</v>
      </c>
      <c r="DD136" s="2" cm="1">
        <f t="array" ref="DD136">SUMPRODUCT(--(Data!$B$130:$AGQ$130&lt;&gt;"")*(Data!B151:AGQ151&lt;&gt;""))</f>
        <v>0</v>
      </c>
      <c r="DE136" s="2" cm="1">
        <f t="array" ref="DE136">SUMPRODUCT(--(Data!$B$131:$AGQ$131&lt;&gt;"")*(Data!B151:AGQ151&lt;&gt;""))</f>
        <v>0</v>
      </c>
      <c r="DF136" s="2" cm="1">
        <f t="array" ref="DF136">SUMPRODUCT(--(Data!$B$132:$AGQ$132&lt;&gt;"")*(Data!B151:AGQ151&lt;&gt;""))</f>
        <v>0</v>
      </c>
      <c r="DG136" s="2" cm="1">
        <f t="array" ref="DG136">SUMPRODUCT(--(Data!$B$133:$AGQ$133&lt;&gt;"")*(Data!B151:AGQ151&lt;&gt;""))</f>
        <v>0</v>
      </c>
      <c r="DH136" s="2" cm="1">
        <f t="array" ref="DH136">SUMPRODUCT(--(Data!$B$134:$AGQ$134&lt;&gt;"")*(Data!B151:AGQ151&lt;&gt;""))</f>
        <v>0</v>
      </c>
      <c r="DI136" s="2" cm="1">
        <f t="array" ref="DI136">SUMPRODUCT(--(Data!$B$135:$AGQ$135&lt;&gt;"")*(Data!B151:AGQ151&lt;&gt;""))</f>
        <v>0</v>
      </c>
      <c r="DJ136" s="2" cm="1">
        <f t="array" ref="DJ136">SUMPRODUCT(--(Data!$B$136:$AGQ$136&lt;&gt;"")*(Data!B151:AGQ151&lt;&gt;""))</f>
        <v>0</v>
      </c>
      <c r="DK136" s="2" cm="1">
        <f t="array" ref="DK136">SUMPRODUCT(--(Data!$B$137:$AGQ$137&lt;&gt;"")*(Data!B151:AGQ151&lt;&gt;""))</f>
        <v>0</v>
      </c>
      <c r="DL136" s="2" cm="1">
        <f t="array" ref="DL136">SUMPRODUCT(--(Data!$B$138:$AGQ$138&lt;&gt;"")*(Data!B151:AGQ151&lt;&gt;""))</f>
        <v>0</v>
      </c>
      <c r="DM136" s="2" cm="1">
        <f t="array" ref="DM136">SUMPRODUCT(--(Data!$B$139:$AGQ$139&lt;&gt;"")*(Data!B151:AGQ151&lt;&gt;""))</f>
        <v>0</v>
      </c>
      <c r="DN136" s="2" cm="1">
        <f t="array" ref="DN136">SUMPRODUCT(--(Data!$B$140:$AGQ$140&lt;&gt;"")*(Data!B151:AGQ151&lt;&gt;""))</f>
        <v>0</v>
      </c>
      <c r="DO136" s="2" cm="1">
        <f t="array" ref="DO136">SUMPRODUCT(--(Data!$B$141:$AGQ$141&lt;&gt;"")*(Data!B151:AGQ151&lt;&gt;""))</f>
        <v>0</v>
      </c>
      <c r="DP136" s="2" cm="1">
        <f t="array" ref="DP136">SUMPRODUCT(--(Data!$B$142:$AGQ$142&lt;&gt;"")*(Data!B151:AGQ151&lt;&gt;""))</f>
        <v>0</v>
      </c>
      <c r="DQ136" s="2" cm="1">
        <f t="array" ref="DQ136">SUMPRODUCT(--(Data!$B$143:$AGQ$143&lt;&gt;"")*(Data!B151:AGQ151&lt;&gt;""))</f>
        <v>0</v>
      </c>
      <c r="DR136" s="2" cm="1">
        <f t="array" ref="DR136">SUMPRODUCT(--(Data!$B$144:$AGQ$144&lt;&gt;"")*(Data!B151:AGQ151&lt;&gt;""))</f>
        <v>0</v>
      </c>
      <c r="DS136" s="2" cm="1">
        <f t="array" ref="DS136">SUMPRODUCT(--(Data!$B$145:$AGQ$145&lt;&gt;"")*(Data!B151:AGQ151&lt;&gt;""))</f>
        <v>0</v>
      </c>
      <c r="DT136" s="2" cm="1">
        <f t="array" ref="DT136">SUMPRODUCT(--(Data!$B$146:$AGQ$146&lt;&gt;"")*(Data!B151:AGQ151&lt;&gt;""))</f>
        <v>0</v>
      </c>
      <c r="DU136" s="2" cm="1">
        <f t="array" ref="DU136">SUMPRODUCT(--(Data!$B$147:$AGQ$147&lt;&gt;"")*(Data!B151:AGQ151&lt;&gt;""))</f>
        <v>0</v>
      </c>
      <c r="DV136" s="2" cm="1">
        <f t="array" ref="DV136">SUMPRODUCT(--(Data!$B$148:$AGQ$148&lt;&gt;"")*(Data!B151:AGQ151&lt;&gt;""))</f>
        <v>22</v>
      </c>
      <c r="DW136" s="2" cm="1">
        <f t="array" ref="DW136">SUMPRODUCT(--(Data!$B$149:$AGQ$149&lt;&gt;"")*(Data!B151:AGQ151&lt;&gt;""))</f>
        <v>22</v>
      </c>
      <c r="DX136" s="2" cm="1">
        <f t="array" ref="DX136">SUMPRODUCT(--(Data!$B$150:$AGQ$150&lt;&gt;"")*(Data!B151:AGQ151&lt;&gt;""))</f>
        <v>22</v>
      </c>
      <c r="DY136" s="208"/>
      <c r="DZ136" s="2" cm="1">
        <f t="array" ref="DZ136">SUMPRODUCT(--(Data!$B$152:$AGQ$152&lt;&gt;"")*(Data!B151:AGQ151&lt;&gt;""))</f>
        <v>0</v>
      </c>
      <c r="EA136" s="2" cm="1">
        <f t="array" ref="EA136">SUMPRODUCT(--(Data!$B$153:$AGQ$153&lt;&gt;"")*(Data!B151:AGQ151&lt;&gt;""))</f>
        <v>0</v>
      </c>
      <c r="EB136" s="2" cm="1">
        <f t="array" ref="EB136">SUMPRODUCT(--(Data!$B$154:$AGQ$154&lt;&gt;"")*(Data!B151:AGQ151&lt;&gt;""))</f>
        <v>0</v>
      </c>
      <c r="EC136" s="2" cm="1">
        <f t="array" ref="EC136">SUMPRODUCT(--(Data!$B$155:$AGQ$155&lt;&gt;"")*(Data!B151:AGQ151&lt;&gt;""))</f>
        <v>0</v>
      </c>
      <c r="ED136" s="2" cm="1">
        <f t="array" ref="ED136">SUMPRODUCT(--(Data!$B$156:$AGQ$156&lt;&gt;"")*(Data!B151:AGQ151&lt;&gt;""))</f>
        <v>0</v>
      </c>
      <c r="EE136" s="2" cm="1">
        <f t="array" ref="EE136">SUMPRODUCT(--(Data!$B$157:$AGQ$157&lt;&gt;"")*(Data!B151:AGQ151&lt;&gt;""))</f>
        <v>0</v>
      </c>
      <c r="EF136" s="2" cm="1">
        <f t="array" ref="EF136">SUMPRODUCT(--(Data!$B$158:$AGQ$158&lt;&gt;"")*(Data!B151:AGQ151&lt;&gt;""))</f>
        <v>0</v>
      </c>
      <c r="EG136" s="2" cm="1">
        <f t="array" ref="EG136">SUMPRODUCT(--(Data!$B$159:$AGQ$159&lt;&gt;"")*(Data!B151:AGQ151&lt;&gt;""))</f>
        <v>0</v>
      </c>
      <c r="EH136" s="2" cm="1">
        <f t="array" ref="EH136">SUMPRODUCT(--(Data!$B$160:$AGQ$160&lt;&gt;"")*(Data!B151:AGQ151&lt;&gt;""))</f>
        <v>8</v>
      </c>
      <c r="EI136" s="2" cm="1">
        <f t="array" ref="EI136">SUMPRODUCT(--(Data!$B$161:$AGQ$161&lt;&gt;"")*(Data!B151:AGQ151&lt;&gt;""))</f>
        <v>0</v>
      </c>
      <c r="EJ136" s="2" cm="1">
        <f t="array" ref="EJ136">SUMPRODUCT(--(Data!$B$162:$AGQ$162&lt;&gt;"")*(Data!B151:AGQ151&lt;&gt;""))</f>
        <v>0</v>
      </c>
      <c r="EK136" s="2" cm="1">
        <f t="array" ref="EK136">SUMPRODUCT(--(Data!$B$163:$AGQ$163&lt;&gt;"")*(Data!B151:AGQ151&lt;&gt;""))</f>
        <v>0</v>
      </c>
      <c r="EL136" s="2" cm="1">
        <f t="array" ref="EL136">SUMPRODUCT(--(Data!$B$164:$AGQ$164&lt;&gt;"")*(Data!B151:AGQ151&lt;&gt;""))</f>
        <v>0</v>
      </c>
      <c r="EM136" s="2" cm="1">
        <f t="array" ref="EM136">SUMPRODUCT(--(Data!$B$165:$AGQ$165&lt;&gt;"")*(Data!B151:AGQ151&lt;&gt;""))</f>
        <v>0</v>
      </c>
      <c r="EN136" s="2" cm="1">
        <f t="array" ref="EN136">SUMPRODUCT(--(Data!$B$166:$AGQ$166&lt;&gt;"")*(Data!B151:AGQ151&lt;&gt;""))</f>
        <v>0</v>
      </c>
      <c r="EU136" s="2" t="str">
        <f t="shared" si="6"/>
        <v>pyLiDAR F2M</v>
      </c>
      <c r="EV136" s="2">
        <f t="shared" si="7"/>
        <v>3</v>
      </c>
    </row>
    <row r="137" spans="1:152" x14ac:dyDescent="0.25">
      <c r="A137" s="1" t="str">
        <f>Data!A152</f>
        <v>MARS (Grid)</v>
      </c>
      <c r="B137" s="1" t="s">
        <v>900</v>
      </c>
      <c r="C137" s="2" cm="1">
        <f t="array" ref="C137">SUMPRODUCT(--(Data!$B$25:$AGQ$25&lt;&gt;"")*(Data!B152:AGQ152&lt;&gt;""))</f>
        <v>0</v>
      </c>
      <c r="D137" s="2" cm="1">
        <f t="array" ref="D137">SUMPRODUCT(--(Data!$B$26:$AGQ$26&lt;&gt;"")*(Data!B152:AGQ152&lt;&gt;""))</f>
        <v>0</v>
      </c>
      <c r="E137" s="2" cm="1">
        <f t="array" ref="E137">SUMPRODUCT(--(Data!$B$27:$AGQ$27&lt;&gt;"")*(Data!B152:AGQ152&lt;&gt;""))</f>
        <v>0</v>
      </c>
      <c r="F137" s="2" cm="1">
        <f t="array" ref="F137">SUMPRODUCT(--(Data!$B$28:$AGQ$28&lt;&gt;"")*(Data!B152:AGQ152&lt;&gt;""))</f>
        <v>0</v>
      </c>
      <c r="G137" s="2" cm="1">
        <f t="array" ref="G137">SUMPRODUCT(--(Data!$B$29:$AGQ$29&lt;&gt;"")*(Data!B152:AGQ152&lt;&gt;""))</f>
        <v>0</v>
      </c>
      <c r="H137" s="2" cm="1">
        <f t="array" ref="H137">SUMPRODUCT(--(Data!$B$30:$AGQ$30&lt;&gt;"")*(Data!B152:AGQ152&lt;&gt;""))</f>
        <v>0</v>
      </c>
      <c r="I137" s="2" cm="1">
        <f t="array" ref="I137">SUMPRODUCT(--(Data!$B$31:$AGQ$31&lt;&gt;"")*(Data!B152:AGQ152&lt;&gt;""))</f>
        <v>0</v>
      </c>
      <c r="J137" s="2" cm="1">
        <f t="array" ref="J137">SUMPRODUCT(--(Data!$B$32:$AGQ$32&lt;&gt;"")*(Data!B152:AGQ152&lt;&gt;""))</f>
        <v>0</v>
      </c>
      <c r="K137" s="2" cm="1">
        <f t="array" ref="K137">SUMPRODUCT(--(Data!$B$33:$AGQ$33&lt;&gt;"")*(Data!B152:AGQ152&lt;&gt;""))</f>
        <v>0</v>
      </c>
      <c r="L137" s="2" cm="1">
        <f t="array" ref="L137">SUMPRODUCT(--(Data!$B$34:$AGQ$34&lt;&gt;"")*(Data!B152:AGQ152&lt;&gt;""))</f>
        <v>0</v>
      </c>
      <c r="M137" s="2" cm="1">
        <f t="array" ref="M137">SUMPRODUCT(--(Data!$B$35:$AGQ$35&lt;&gt;"")*(Data!B152:AGQ152&lt;&gt;""))</f>
        <v>0</v>
      </c>
      <c r="N137" s="2" cm="1">
        <f t="array" ref="N137">SUMPRODUCT(--(Data!$B$36:$AGQ$36&lt;&gt;"")*(Data!B152:AGQ152&lt;&gt;""))</f>
        <v>0</v>
      </c>
      <c r="O137" s="2" cm="1">
        <f t="array" ref="O137">SUMPRODUCT(--(Data!$B$37:$AGQ$37&lt;&gt;"")*(Data!B152:AGQ152&lt;&gt;""))</f>
        <v>0</v>
      </c>
      <c r="P137" s="2" cm="1">
        <f t="array" ref="P137">SUMPRODUCT(--(Data!$B$38:$AGQ$38&lt;&gt;"")*(Data!B152:AGQ152&lt;&gt;""))</f>
        <v>0</v>
      </c>
      <c r="Q137" s="2" cm="1">
        <f t="array" ref="Q137">SUMPRODUCT(--(Data!$B$39:$AGQ$39&lt;&gt;"")*(Data!B152:AGQ152&lt;&gt;""))</f>
        <v>0</v>
      </c>
      <c r="R137" s="2" cm="1">
        <f t="array" ref="R137">SUMPRODUCT(--(Data!$B$40:$AGQ$40&lt;&gt;"")*(Data!B152:AGQ152&lt;&gt;""))</f>
        <v>0</v>
      </c>
      <c r="S137" s="2" cm="1">
        <f t="array" ref="S137">SUMPRODUCT(--(Data!$B$41:$AGQ$41&lt;&gt;"")*(Data!B152:AGQ152&lt;&gt;""))</f>
        <v>0</v>
      </c>
      <c r="T137" s="2" cm="1">
        <f t="array" ref="T137">SUMPRODUCT(--(Data!$B$42:$AGQ$42&lt;&gt;"")*(Data!B152:AGQ152&lt;&gt;""))</f>
        <v>0</v>
      </c>
      <c r="U137" s="2" cm="1">
        <f t="array" ref="U137">SUMPRODUCT(--(Data!$B$43:$AGQ$43&lt;&gt;"")*(Data!B152:AGQ152&lt;&gt;""))</f>
        <v>0</v>
      </c>
      <c r="V137" s="2" cm="1">
        <f t="array" ref="V137">SUMPRODUCT(--(Data!$B$44:$AGQ$44&lt;&gt;"")*(Data!B152:AGQ152&lt;&gt;""))</f>
        <v>0</v>
      </c>
      <c r="W137" s="2" cm="1">
        <f t="array" ref="W137">SUMPRODUCT(--(Data!$B$45:$AGQ$45&lt;&gt;"")*(Data!B152:AGQ152&lt;&gt;""))</f>
        <v>0</v>
      </c>
      <c r="X137" s="2" cm="1">
        <f t="array" ref="X137">SUMPRODUCT(--(Data!$B$46:$AGQ$46&lt;&gt;"")*(Data!B152:AGQ152&lt;&gt;""))</f>
        <v>0</v>
      </c>
      <c r="Y137" s="2" cm="1">
        <f t="array" ref="Y137">SUMPRODUCT(--(Data!$B$47:$AGQ$47&lt;&gt;"")*(Data!B152:AGQ152&lt;&gt;""))</f>
        <v>0</v>
      </c>
      <c r="Z137" s="2" cm="1">
        <f t="array" ref="Z137">SUMPRODUCT(--(Data!$B$48:$AGQ$48&lt;&gt;"")*(Data!B152:AGQ152&lt;&gt;""))</f>
        <v>0</v>
      </c>
      <c r="AA137" s="2" cm="1">
        <f t="array" ref="AA137">SUMPRODUCT(--(Data!$B$49:$AGQ$49&lt;&gt;"")*(Data!B152:AGQ152&lt;&gt;""))</f>
        <v>0</v>
      </c>
      <c r="AB137" s="2" cm="1">
        <f t="array" ref="AB137">SUMPRODUCT(--(Data!$B$50:$AGQ$50&lt;&gt;"")*(Data!B152:AGQ152&lt;&gt;""))</f>
        <v>0</v>
      </c>
      <c r="AC137" s="2" cm="1">
        <f t="array" ref="AC137">SUMPRODUCT(--(Data!$B$51:$AGQ$51&lt;&gt;"")*(Data!B152:AGQ152&lt;&gt;""))</f>
        <v>0</v>
      </c>
      <c r="AD137" s="2" cm="1">
        <f t="array" ref="AD137">SUMPRODUCT(--(Data!$B$52:$AGQ$52&lt;&gt;"")*(Data!B152:AGQ152&lt;&gt;""))</f>
        <v>0</v>
      </c>
      <c r="AE137" s="2" cm="1">
        <f t="array" ref="AE137">SUMPRODUCT(--(Data!$B$53:$AGQ$53&lt;&gt;"")*(Data!B152:AGQ152&lt;&gt;""))</f>
        <v>0</v>
      </c>
      <c r="AF137" s="2" cm="1">
        <f t="array" ref="AF137">SUMPRODUCT(--(Data!$B$54:$AGQ$54&lt;&gt;"")*(Data!B152:AGQ152&lt;&gt;""))</f>
        <v>0</v>
      </c>
      <c r="AG137" s="2" cm="1">
        <f t="array" ref="AG137">SUMPRODUCT(--(Data!$B$55:$AGQ$55&lt;&gt;"")*(Data!B152:AGQ152&lt;&gt;""))</f>
        <v>0</v>
      </c>
      <c r="AH137" s="2" cm="1">
        <f t="array" ref="AH137">SUMPRODUCT(--(Data!$B$56:$AGQ$56&lt;&gt;"")*(Data!B152:AGQ152&lt;&gt;""))</f>
        <v>0</v>
      </c>
      <c r="AI137" s="2" cm="1">
        <f t="array" ref="AI137">SUMPRODUCT(--(Data!$B$57:$AGQ$57&lt;&gt;"")*(Data!B152:AGQ152&lt;&gt;""))</f>
        <v>0</v>
      </c>
      <c r="AJ137" s="2" cm="1">
        <f t="array" ref="AJ137">SUMPRODUCT(--(Data!$B$58:$AGQ$58&lt;&gt;"")*(Data!B152:AGQ152&lt;&gt;""))</f>
        <v>0</v>
      </c>
      <c r="AK137" s="2" cm="1">
        <f t="array" ref="AK137">SUMPRODUCT(--(Data!$B$59:$AGQ$59&lt;&gt;"")*(Data!B152:AGQ152&lt;&gt;""))</f>
        <v>0</v>
      </c>
      <c r="AL137" s="2" cm="1">
        <f t="array" ref="AL137">SUMPRODUCT(--(Data!$B$60:$AGQ$60&lt;&gt;"")*(Data!B152:AGQ152&lt;&gt;""))</f>
        <v>0</v>
      </c>
      <c r="AM137" s="2" cm="1">
        <f t="array" ref="AM137">SUMPRODUCT(--(Data!$B$61:$AGQ$61&lt;&gt;"")*(Data!B152:AGQ152&lt;&gt;""))</f>
        <v>0</v>
      </c>
      <c r="AN137" s="2" cm="1">
        <f t="array" ref="AN137">SUMPRODUCT(--(Data!$B$62:$AGQ$62&lt;&gt;"")*(Data!B152:AGQ152&lt;&gt;""))</f>
        <v>0</v>
      </c>
      <c r="AO137" s="2" cm="1">
        <f t="array" ref="AO137">SUMPRODUCT(--(Data!$B$63:$AGQ$63&lt;&gt;"")*(Data!B152:AGQ152&lt;&gt;""))</f>
        <v>0</v>
      </c>
      <c r="AP137" s="2" cm="1">
        <f t="array" ref="AP137">SUMPRODUCT(--(Data!$B$64:$AGQ$64&lt;&gt;"")*(Data!B152:AGQ152&lt;&gt;""))</f>
        <v>0</v>
      </c>
      <c r="AQ137" s="2" cm="1">
        <f t="array" ref="AQ137">SUMPRODUCT(--(Data!$B$65:$AGQ$65&lt;&gt;"")*(Data!B152:AGQ152&lt;&gt;""))</f>
        <v>0</v>
      </c>
      <c r="AR137" s="2" cm="1">
        <f t="array" ref="AR137">SUMPRODUCT(--(Data!$B$66:$AGQ$66&lt;&gt;"")*(Data!B152:AGQ152&lt;&gt;""))</f>
        <v>0</v>
      </c>
      <c r="AS137" s="2" cm="1">
        <f t="array" ref="AS137">SUMPRODUCT(--(Data!$B$67:$AGQ$67&lt;&gt;"")*(Data!B152:AGQ152&lt;&gt;""))</f>
        <v>0</v>
      </c>
      <c r="AT137" s="2" cm="1">
        <f t="array" ref="AT137">SUMPRODUCT(--(Data!$B$68:$AGQ$68&lt;&gt;"")*(Data!B152:AGQ152&lt;&gt;""))</f>
        <v>0</v>
      </c>
      <c r="AU137" s="2" cm="1">
        <f t="array" ref="AU137">SUMPRODUCT(--(Data!$B$69:$AGQ$69&lt;&gt;"")*(Data!B152:AGQ152&lt;&gt;""))</f>
        <v>0</v>
      </c>
      <c r="AV137" s="2" cm="1">
        <f t="array" ref="AV137">SUMPRODUCT(--(Data!$B$70:$AGQ$70&lt;&gt;"")*(Data!B152:AGQ152&lt;&gt;""))</f>
        <v>0</v>
      </c>
      <c r="AW137" s="2" cm="1">
        <f t="array" ref="AW137">SUMPRODUCT(--(Data!$B$71:$AGQ$71&lt;&gt;"")*(Data!B152:AGQ152&lt;&gt;""))</f>
        <v>0</v>
      </c>
      <c r="AX137" s="2" cm="1">
        <f t="array" ref="AX137">SUMPRODUCT(--(Data!$B$72:$AGQ$72&lt;&gt;"")*(Data!B152:AGQ152&lt;&gt;""))</f>
        <v>0</v>
      </c>
      <c r="AY137" s="2" cm="1">
        <f t="array" ref="AY137">SUMPRODUCT(--(Data!$B$73:$AGQ$73&lt;&gt;"")*(Data!B152:AGQ152&lt;&gt;""))</f>
        <v>0</v>
      </c>
      <c r="AZ137" s="2" cm="1">
        <f t="array" ref="AZ137">SUMPRODUCT(--(Data!$B$74:$AGQ$74&lt;&gt;"")*(Data!B152:AGQ152&lt;&gt;""))</f>
        <v>0</v>
      </c>
      <c r="BA137" s="2" cm="1">
        <f t="array" ref="BA137">SUMPRODUCT(--(Data!$B$75:$AGQ$75&lt;&gt;"")*(Data!B152:AGQ152&lt;&gt;""))</f>
        <v>0</v>
      </c>
      <c r="BB137" s="2" cm="1">
        <f t="array" ref="BB137">SUMPRODUCT(--(Data!$B$76:$AGQ$76&lt;&gt;"")*(Data!B152:AGQ152&lt;&gt;""))</f>
        <v>0</v>
      </c>
      <c r="BC137" s="2" cm="1">
        <f t="array" ref="BC137">SUMPRODUCT(--(Data!$B$77:$AGQ$77&lt;&gt;"")*(Data!B152:AGQ152&lt;&gt;""))</f>
        <v>0</v>
      </c>
      <c r="BD137" s="2" cm="1">
        <f t="array" ref="BD137">SUMPRODUCT(--(Data!$B$78:$AGQ$78&lt;&gt;"")*(Data!B152:AGQ152&lt;&gt;""))</f>
        <v>0</v>
      </c>
      <c r="BE137" s="2" cm="1">
        <f t="array" ref="BE137">SUMPRODUCT(--(Data!$B$79:$AGQ$79&lt;&gt;"")*(Data!B152:AGQ152&lt;&gt;""))</f>
        <v>0</v>
      </c>
      <c r="BF137" s="2" cm="1">
        <f t="array" ref="BF137">SUMPRODUCT(--(Data!$B$80:$AGQ$80&lt;&gt;"")*(Data!B152:AGQ152&lt;&gt;""))</f>
        <v>0</v>
      </c>
      <c r="BG137" s="2" cm="1">
        <f t="array" ref="BG137">SUMPRODUCT(--(Data!$B$81:$AGQ$81&lt;&gt;"")*(Data!B152:AGQ152&lt;&gt;""))</f>
        <v>0</v>
      </c>
      <c r="BH137" s="2" cm="1">
        <f t="array" ref="BH137">SUMPRODUCT(--(Data!$B$82:$AGQ$82&lt;&gt;"")*(Data!B152:AGQ152&lt;&gt;""))</f>
        <v>0</v>
      </c>
      <c r="BI137" s="2" cm="1">
        <f t="array" ref="BI137">SUMPRODUCT(--(Data!$B$83:$AGQ$83&lt;&gt;"")*(Data!B152:AGQ152&lt;&gt;""))</f>
        <v>0</v>
      </c>
      <c r="BJ137" s="2" cm="1">
        <f t="array" ref="BJ137">SUMPRODUCT(--(Data!$B$84:$AGQ$84&lt;&gt;"")*(Data!B152:AGQ152&lt;&gt;""))</f>
        <v>0</v>
      </c>
      <c r="BK137" s="2" cm="1">
        <f t="array" ref="BK137">SUMPRODUCT(--(Data!$B$85:$AGQ$85&lt;&gt;"")*(Data!B152:AGQ152&lt;&gt;""))</f>
        <v>0</v>
      </c>
      <c r="BL137" s="2" cm="1">
        <f t="array" ref="BL137">SUMPRODUCT(--(Data!$B$86:$AGQ$86&lt;&gt;"")*(Data!B152:AGQ152&lt;&gt;""))</f>
        <v>0</v>
      </c>
      <c r="BM137" s="2" cm="1">
        <f t="array" ref="BM137">SUMPRODUCT(--(Data!$B$87:$AGQ$87&lt;&gt;"")*(Data!B152:AGQ152&lt;&gt;""))</f>
        <v>0</v>
      </c>
      <c r="BN137" s="2" cm="1">
        <f t="array" ref="BN137">SUMPRODUCT(--(Data!$B$88:$AGQ$88&lt;&gt;"")*(Data!B152:AGQ152&lt;&gt;""))</f>
        <v>0</v>
      </c>
      <c r="BO137" s="2" cm="1">
        <f t="array" ref="BO137">SUMPRODUCT(--(Data!$B$89:$AGQ$89&lt;&gt;"")*(Data!B152:AGQ152&lt;&gt;""))</f>
        <v>0</v>
      </c>
      <c r="BP137" s="2" cm="1">
        <f t="array" ref="BP137">SUMPRODUCT(--(Data!$B$90:$AGQ$90&lt;&gt;"")*(Data!B152:AGQ152&lt;&gt;""))</f>
        <v>0</v>
      </c>
      <c r="BQ137" s="2" cm="1">
        <f t="array" ref="BQ137">SUMPRODUCT(--(Data!$B$91:$AGQ$91&lt;&gt;"")*(Data!B152:AGQ152&lt;&gt;""))</f>
        <v>0</v>
      </c>
      <c r="BR137" s="2" cm="1">
        <f t="array" ref="BR137">SUMPRODUCT(--(Data!$B$92:$AGQ$92&lt;&gt;"")*(Data!B152:AGQ152&lt;&gt;""))</f>
        <v>0</v>
      </c>
      <c r="BS137" s="2" cm="1">
        <f t="array" ref="BS137">SUMPRODUCT(--(Data!$B$93:$AGQ$93&lt;&gt;"")*(Data!B152:AGQ152&lt;&gt;""))</f>
        <v>0</v>
      </c>
      <c r="BT137" s="2" cm="1">
        <f t="array" ref="BT137">SUMPRODUCT(--(Data!$B$94:$AGQ$94&lt;&gt;"")*(Data!B152:AGQ152&lt;&gt;""))</f>
        <v>0</v>
      </c>
      <c r="BU137" s="2" cm="1">
        <f t="array" ref="BU137">SUMPRODUCT(--(Data!$B$95:$AGQ$95&lt;&gt;"")*(Data!B152:AGQ152&lt;&gt;""))</f>
        <v>0</v>
      </c>
      <c r="BV137" s="2" cm="1">
        <f t="array" ref="BV137">SUMPRODUCT(--(Data!$B$96:$AGQ$96&lt;&gt;"")*(Data!B152:AGQ152&lt;&gt;""))</f>
        <v>0</v>
      </c>
      <c r="BW137" s="2" cm="1">
        <f t="array" ref="BW137">SUMPRODUCT(--(Data!$B$97:$AGQ$97&lt;&gt;"")*(Data!B152:AGQ152&lt;&gt;""))</f>
        <v>0</v>
      </c>
      <c r="BX137" s="2" cm="1">
        <f t="array" ref="BX137">SUMPRODUCT(--(Data!$B$98:$AGQ$98&lt;&gt;"")*(Data!B152:AGQ152&lt;&gt;""))</f>
        <v>0</v>
      </c>
      <c r="BY137" s="2" cm="1">
        <f t="array" ref="BY137">SUMPRODUCT(--(Data!$B$99:$AGQ$99&lt;&gt;"")*(Data!B152:AGQ152&lt;&gt;""))</f>
        <v>0</v>
      </c>
      <c r="BZ137" s="2" cm="1">
        <f t="array" ref="BZ137">SUMPRODUCT(--(Data!$B$100:$AGQ$100&lt;&gt;"")*(Data!B152:AGQ152&lt;&gt;""))</f>
        <v>0</v>
      </c>
      <c r="CA137" s="2" cm="1">
        <f t="array" ref="CA137">SUMPRODUCT(--(Data!$B$101:$AGQ$101&lt;&gt;"")*(Data!B152:AGQ152&lt;&gt;""))</f>
        <v>21</v>
      </c>
      <c r="CB137" s="2" cm="1">
        <f t="array" ref="CB137">SUMPRODUCT(--(Data!$B$102:$AGQ$102&lt;&gt;"")*(Data!B152:AGQ152&lt;&gt;""))</f>
        <v>0</v>
      </c>
      <c r="CC137" s="2" cm="1">
        <f t="array" ref="CC137">SUMPRODUCT(--(Data!$B$103:$AGQ$103&lt;&gt;"")*(Data!B152:AGQ152&lt;&gt;""))</f>
        <v>0</v>
      </c>
      <c r="CD137" s="2" cm="1">
        <f t="array" ref="CD137">SUMPRODUCT(--(Data!$B$104:$AGQ$104&lt;&gt;"")*(Data!B152:AGQ152&lt;&gt;""))</f>
        <v>0</v>
      </c>
      <c r="CE137" s="2" cm="1">
        <f t="array" ref="CE137">SUMPRODUCT(--(Data!$B$105:$AGQ$105&lt;&gt;"")*(Data!B152:AGQ152&lt;&gt;""))</f>
        <v>21</v>
      </c>
      <c r="CF137" s="2" cm="1">
        <f t="array" ref="CF137">SUMPRODUCT(--(Data!$B$106:$AGQ$106&lt;&gt;"")*(Data!B152:AGQ152&lt;&gt;""))</f>
        <v>0</v>
      </c>
      <c r="CG137" s="2" cm="1">
        <f t="array" ref="CG137">SUMPRODUCT(--(Data!$B$107:$AGQ$107&lt;&gt;"")*(Data!B152:AGQ152&lt;&gt;""))</f>
        <v>0</v>
      </c>
      <c r="CH137" s="2" cm="1">
        <f t="array" ref="CH137">SUMPRODUCT(--(Data!$B$108:$AGQ$108&lt;&gt;"")*(Data!B152:AGQ152&lt;&gt;""))</f>
        <v>0</v>
      </c>
      <c r="CI137" s="2" cm="1">
        <f t="array" ref="CI137">SUMPRODUCT(--(Data!$B$109:$AGQ$109&lt;&gt;"")*(Data!B152:AGQ152&lt;&gt;""))</f>
        <v>0</v>
      </c>
      <c r="CJ137" s="2" cm="1">
        <f t="array" ref="CJ137">SUMPRODUCT(--(Data!$B$110:$AGQ$110&lt;&gt;"")*(Data!B152:AGQ152&lt;&gt;""))</f>
        <v>0</v>
      </c>
      <c r="CK137" s="2" cm="1">
        <f t="array" ref="CK137">SUMPRODUCT(--(Data!$B$111:$AGQ$111&lt;&gt;"")*(Data!B152:AGQ152&lt;&gt;""))</f>
        <v>0</v>
      </c>
      <c r="CL137" s="2" cm="1">
        <f t="array" ref="CL137">SUMPRODUCT(--(Data!$B$112:$AGQ$112&lt;&gt;"")*(Data!B152:AGQ152&lt;&gt;""))</f>
        <v>0</v>
      </c>
      <c r="CM137" s="2" cm="1">
        <f t="array" ref="CM137">SUMPRODUCT(--(Data!$B$113:$AGQ$113&lt;&gt;"")*(Data!B152:AGQ152&lt;&gt;""))</f>
        <v>0</v>
      </c>
      <c r="CN137" s="2" cm="1">
        <f t="array" ref="CN137">SUMPRODUCT(--(Data!$B$114:$AGQ$114&lt;&gt;"")*(Data!B152:AGQ152&lt;&gt;""))</f>
        <v>0</v>
      </c>
      <c r="CO137" s="2" cm="1">
        <f t="array" ref="CO137">SUMPRODUCT(--(Data!$B$115:$AGQ$115&lt;&gt;"")*(Data!B152:AGQ152&lt;&gt;""))</f>
        <v>0</v>
      </c>
      <c r="CP137" s="2" cm="1">
        <f t="array" ref="CP137">SUMPRODUCT(--(Data!$B$116:$AGQ$116&lt;&gt;"")*(Data!B152:AGQ152&lt;&gt;""))</f>
        <v>0</v>
      </c>
      <c r="CQ137" s="2" cm="1">
        <f t="array" ref="CQ137">SUMPRODUCT(--(Data!$B$117:$AGQ$117&lt;&gt;"")*(Data!B152:AGQ152&lt;&gt;""))</f>
        <v>0</v>
      </c>
      <c r="CR137" s="2" cm="1">
        <f t="array" ref="CR137">SUMPRODUCT(--(Data!$B$118:$AGQ$118&lt;&gt;"")*(Data!B152:AGQ152&lt;&gt;""))</f>
        <v>0</v>
      </c>
      <c r="CS137" s="2" cm="1">
        <f t="array" ref="CS137">SUMPRODUCT(--(Data!$B$119:$AGQ$119&lt;&gt;"")*(Data!B152:AGQ152&lt;&gt;""))</f>
        <v>0</v>
      </c>
      <c r="CT137" s="2" cm="1">
        <f t="array" ref="CT137">SUMPRODUCT(--(Data!$B$120:$AGQ$120&lt;&gt;"")*(Data!B152:AGQ152&lt;&gt;""))</f>
        <v>0</v>
      </c>
      <c r="CU137" s="2" cm="1">
        <f t="array" ref="CU137">SUMPRODUCT(--(Data!$B$121:$AGQ$121&lt;&gt;"")*(Data!B152:AGQ152&lt;&gt;""))</f>
        <v>0</v>
      </c>
      <c r="CV137" s="2" cm="1">
        <f t="array" ref="CV137">SUMPRODUCT(--(Data!$B$122:$AGQ$122&lt;&gt;"")*(Data!B152:AGQ152&lt;&gt;""))</f>
        <v>0</v>
      </c>
      <c r="CW137" s="2" cm="1">
        <f t="array" ref="CW137">SUMPRODUCT(--(Data!$B$123:$AGQ$123&lt;&gt;"")*(Data!B152:AGQ152&lt;&gt;""))</f>
        <v>0</v>
      </c>
      <c r="CX137" s="2" cm="1">
        <f t="array" ref="CX137">SUMPRODUCT(--(Data!$B$124:$AGQ$124&lt;&gt;"")*(Data!B152:AGQ152&lt;&gt;""))</f>
        <v>0</v>
      </c>
      <c r="CY137" s="2" cm="1">
        <f t="array" ref="CY137">SUMPRODUCT(--(Data!$B$125:$AGQ$125&lt;&gt;"")*(Data!B152:AGQ152&lt;&gt;""))</f>
        <v>0</v>
      </c>
      <c r="CZ137" s="2" cm="1">
        <f t="array" ref="CZ137">SUMPRODUCT(--(Data!$B$126:$AGQ$126&lt;&gt;"")*(Data!B152:AGQ152&lt;&gt;""))</f>
        <v>0</v>
      </c>
      <c r="DA137" s="2" cm="1">
        <f t="array" ref="DA137">SUMPRODUCT(--(Data!$B$127:$AGQ$127&lt;&gt;"")*(Data!B152:AGQ152&lt;&gt;""))</f>
        <v>0</v>
      </c>
      <c r="DB137" s="2" cm="1">
        <f t="array" ref="DB137">SUMPRODUCT(--(Data!$B$128:$AGQ$128&lt;&gt;"")*(Data!B152:AGQ152&lt;&gt;""))</f>
        <v>0</v>
      </c>
      <c r="DC137" s="2" cm="1">
        <f t="array" ref="DC137">SUMPRODUCT(--(Data!$B$129:$AGQ$129&lt;&gt;"")*(Data!B152:AGQ152&lt;&gt;""))</f>
        <v>0</v>
      </c>
      <c r="DD137" s="2" cm="1">
        <f t="array" ref="DD137">SUMPRODUCT(--(Data!$B$130:$AGQ$130&lt;&gt;"")*(Data!B152:AGQ152&lt;&gt;""))</f>
        <v>0</v>
      </c>
      <c r="DE137" s="2" cm="1">
        <f t="array" ref="DE137">SUMPRODUCT(--(Data!$B$131:$AGQ$131&lt;&gt;"")*(Data!B152:AGQ152&lt;&gt;""))</f>
        <v>0</v>
      </c>
      <c r="DF137" s="2" cm="1">
        <f t="array" ref="DF137">SUMPRODUCT(--(Data!$B$132:$AGQ$132&lt;&gt;"")*(Data!B152:AGQ152&lt;&gt;""))</f>
        <v>0</v>
      </c>
      <c r="DG137" s="2" cm="1">
        <f t="array" ref="DG137">SUMPRODUCT(--(Data!$B$133:$AGQ$133&lt;&gt;"")*(Data!B152:AGQ152&lt;&gt;""))</f>
        <v>0</v>
      </c>
      <c r="DH137" s="2" cm="1">
        <f t="array" ref="DH137">SUMPRODUCT(--(Data!$B$134:$AGQ$134&lt;&gt;"")*(Data!B152:AGQ152&lt;&gt;""))</f>
        <v>21</v>
      </c>
      <c r="DI137" s="2" cm="1">
        <f t="array" ref="DI137">SUMPRODUCT(--(Data!$B$135:$AGQ$135&lt;&gt;"")*(Data!B152:AGQ152&lt;&gt;""))</f>
        <v>0</v>
      </c>
      <c r="DJ137" s="2" cm="1">
        <f t="array" ref="DJ137">SUMPRODUCT(--(Data!$B$136:$AGQ$136&lt;&gt;"")*(Data!B152:AGQ152&lt;&gt;""))</f>
        <v>0</v>
      </c>
      <c r="DK137" s="2" cm="1">
        <f t="array" ref="DK137">SUMPRODUCT(--(Data!$B$137:$AGQ$137&lt;&gt;"")*(Data!B152:AGQ152&lt;&gt;""))</f>
        <v>0</v>
      </c>
      <c r="DL137" s="2" cm="1">
        <f t="array" ref="DL137">SUMPRODUCT(--(Data!$B$138:$AGQ$138&lt;&gt;"")*(Data!B152:AGQ152&lt;&gt;""))</f>
        <v>0</v>
      </c>
      <c r="DM137" s="2" cm="1">
        <f t="array" ref="DM137">SUMPRODUCT(--(Data!$B$139:$AGQ$139&lt;&gt;"")*(Data!B152:AGQ152&lt;&gt;""))</f>
        <v>0</v>
      </c>
      <c r="DN137" s="2" cm="1">
        <f t="array" ref="DN137">SUMPRODUCT(--(Data!$B$140:$AGQ$140&lt;&gt;"")*(Data!B152:AGQ152&lt;&gt;""))</f>
        <v>0</v>
      </c>
      <c r="DO137" s="2" cm="1">
        <f t="array" ref="DO137">SUMPRODUCT(--(Data!$B$141:$AGQ$141&lt;&gt;"")*(Data!B152:AGQ152&lt;&gt;""))</f>
        <v>0</v>
      </c>
      <c r="DP137" s="2" cm="1">
        <f t="array" ref="DP137">SUMPRODUCT(--(Data!$B$142:$AGQ$142&lt;&gt;"")*(Data!B152:AGQ152&lt;&gt;""))</f>
        <v>0</v>
      </c>
      <c r="DQ137" s="2" cm="1">
        <f t="array" ref="DQ137">SUMPRODUCT(--(Data!$B$143:$AGQ$143&lt;&gt;"")*(Data!B152:AGQ152&lt;&gt;""))</f>
        <v>0</v>
      </c>
      <c r="DR137" s="2" cm="1">
        <f t="array" ref="DR137">SUMPRODUCT(--(Data!$B$144:$AGQ$144&lt;&gt;"")*(Data!B152:AGQ152&lt;&gt;""))</f>
        <v>0</v>
      </c>
      <c r="DS137" s="2" cm="1">
        <f t="array" ref="DS137">SUMPRODUCT(--(Data!$B$145:$AGQ$145&lt;&gt;"")*(Data!B152:AGQ152&lt;&gt;""))</f>
        <v>0</v>
      </c>
      <c r="DT137" s="2" cm="1">
        <f t="array" ref="DT137">SUMPRODUCT(--(Data!$B$146:$AGQ$146&lt;&gt;"")*(Data!B152:AGQ152&lt;&gt;""))</f>
        <v>0</v>
      </c>
      <c r="DU137" s="2" cm="1">
        <f t="array" ref="DU137">SUMPRODUCT(--(Data!$B$147:$AGQ$147&lt;&gt;"")*(Data!B152:AGQ152&lt;&gt;""))</f>
        <v>0</v>
      </c>
      <c r="DV137" s="2" cm="1">
        <f t="array" ref="DV137">SUMPRODUCT(--(Data!$B$148:$AGQ$148&lt;&gt;"")*(Data!B152:AGQ152&lt;&gt;""))</f>
        <v>0</v>
      </c>
      <c r="DW137" s="2" cm="1">
        <f t="array" ref="DW137">SUMPRODUCT(--(Data!$B$149:$AGQ$149&lt;&gt;"")*(Data!B152:AGQ152&lt;&gt;""))</f>
        <v>0</v>
      </c>
      <c r="DX137" s="2" cm="1">
        <f t="array" ref="DX137">SUMPRODUCT(--(Data!$B$150:$AGQ$150&lt;&gt;"")*(Data!B152:AGQ152&lt;&gt;""))</f>
        <v>0</v>
      </c>
      <c r="DY137" s="2" cm="1">
        <f t="array" ref="DY137">SUMPRODUCT(--(Data!$B$151:$AGQ$151&lt;&gt;"")*(Data!B152:AGQ152&lt;&gt;""))</f>
        <v>0</v>
      </c>
      <c r="DZ137" s="208"/>
      <c r="EA137" s="2" cm="1">
        <f t="array" ref="EA137">SUMPRODUCT(--(Data!$B$153:$AGQ$153&lt;&gt;"")*(Data!B152:AGQ152&lt;&gt;""))</f>
        <v>21</v>
      </c>
      <c r="EB137" s="2" cm="1">
        <f t="array" ref="EB137">SUMPRODUCT(--(Data!$B$154:$AGQ$154&lt;&gt;"")*(Data!B152:AGQ152&lt;&gt;""))</f>
        <v>0</v>
      </c>
      <c r="EC137" s="2" cm="1">
        <f t="array" ref="EC137">SUMPRODUCT(--(Data!$B$155:$AGQ$155&lt;&gt;"")*(Data!B152:AGQ152&lt;&gt;""))</f>
        <v>0</v>
      </c>
      <c r="ED137" s="2" cm="1">
        <f t="array" ref="ED137">SUMPRODUCT(--(Data!$B$156:$AGQ$156&lt;&gt;"")*(Data!B152:AGQ152&lt;&gt;""))</f>
        <v>0</v>
      </c>
      <c r="EE137" s="2" cm="1">
        <f t="array" ref="EE137">SUMPRODUCT(--(Data!$B$157:$AGQ$157&lt;&gt;"")*(Data!B152:AGQ152&lt;&gt;""))</f>
        <v>0</v>
      </c>
      <c r="EF137" s="2" cm="1">
        <f t="array" ref="EF137">SUMPRODUCT(--(Data!$B$158:$AGQ$158&lt;&gt;"")*(Data!B152:AGQ152&lt;&gt;""))</f>
        <v>0</v>
      </c>
      <c r="EG137" s="2" cm="1">
        <f t="array" ref="EG137">SUMPRODUCT(--(Data!$B$159:$AGQ$159&lt;&gt;"")*(Data!B152:AGQ152&lt;&gt;""))</f>
        <v>0</v>
      </c>
      <c r="EH137" s="2" cm="1">
        <f t="array" ref="EH137">SUMPRODUCT(--(Data!$B$160:$AGQ$160&lt;&gt;"")*(Data!B152:AGQ152&lt;&gt;""))</f>
        <v>0</v>
      </c>
      <c r="EI137" s="2" cm="1">
        <f t="array" ref="EI137">SUMPRODUCT(--(Data!$B$161:$AGQ$161&lt;&gt;"")*(Data!B152:AGQ152&lt;&gt;""))</f>
        <v>0</v>
      </c>
      <c r="EJ137" s="2" cm="1">
        <f t="array" ref="EJ137">SUMPRODUCT(--(Data!$B$162:$AGQ$162&lt;&gt;"")*(Data!B152:AGQ152&lt;&gt;""))</f>
        <v>0</v>
      </c>
      <c r="EK137" s="2" cm="1">
        <f t="array" ref="EK137">SUMPRODUCT(--(Data!$B$163:$AGQ$163&lt;&gt;"")*(Data!B152:AGQ152&lt;&gt;""))</f>
        <v>0</v>
      </c>
      <c r="EL137" s="2" cm="1">
        <f t="array" ref="EL137">SUMPRODUCT(--(Data!$B$164:$AGQ$164&lt;&gt;"")*(Data!B152:AGQ152&lt;&gt;""))</f>
        <v>0</v>
      </c>
      <c r="EM137" s="2" cm="1">
        <f t="array" ref="EM137">SUMPRODUCT(--(Data!$B$165:$AGQ$165&lt;&gt;"")*(Data!B152:AGQ152&lt;&gt;""))</f>
        <v>0</v>
      </c>
      <c r="EN137" s="2" cm="1">
        <f t="array" ref="EN137">SUMPRODUCT(--(Data!$B$166:$AGQ$166&lt;&gt;"")*(Data!B152:AGQ152&lt;&gt;""))</f>
        <v>0</v>
      </c>
      <c r="EU137" s="2" t="str">
        <f t="shared" si="6"/>
        <v>SuMa++</v>
      </c>
      <c r="EV137" s="2">
        <f t="shared" si="7"/>
        <v>2</v>
      </c>
    </row>
    <row r="138" spans="1:152" x14ac:dyDescent="0.25">
      <c r="A138" s="1" t="str">
        <f>Data!A153</f>
        <v>MARS (Lattice)</v>
      </c>
      <c r="B138" s="1" t="s">
        <v>901</v>
      </c>
      <c r="C138" s="2" cm="1">
        <f t="array" ref="C138">SUMPRODUCT(--(Data!$B$25:$AGQ$25&lt;&gt;"")*(Data!B153:AGQ153&lt;&gt;""))</f>
        <v>0</v>
      </c>
      <c r="D138" s="2" cm="1">
        <f t="array" ref="D138">SUMPRODUCT(--(Data!$B$26:$AGQ$26&lt;&gt;"")*(Data!B153:AGQ153&lt;&gt;""))</f>
        <v>0</v>
      </c>
      <c r="E138" s="2" cm="1">
        <f t="array" ref="E138">SUMPRODUCT(--(Data!$B$27:$AGQ$27&lt;&gt;"")*(Data!B153:AGQ153&lt;&gt;""))</f>
        <v>0</v>
      </c>
      <c r="F138" s="2" cm="1">
        <f t="array" ref="F138">SUMPRODUCT(--(Data!$B$28:$AGQ$28&lt;&gt;"")*(Data!B153:AGQ153&lt;&gt;""))</f>
        <v>0</v>
      </c>
      <c r="G138" s="2" cm="1">
        <f t="array" ref="G138">SUMPRODUCT(--(Data!$B$29:$AGQ$29&lt;&gt;"")*(Data!B153:AGQ153&lt;&gt;""))</f>
        <v>0</v>
      </c>
      <c r="H138" s="2" cm="1">
        <f t="array" ref="H138">SUMPRODUCT(--(Data!$B$30:$AGQ$30&lt;&gt;"")*(Data!B153:AGQ153&lt;&gt;""))</f>
        <v>0</v>
      </c>
      <c r="I138" s="2" cm="1">
        <f t="array" ref="I138">SUMPRODUCT(--(Data!$B$31:$AGQ$31&lt;&gt;"")*(Data!B153:AGQ153&lt;&gt;""))</f>
        <v>0</v>
      </c>
      <c r="J138" s="2" cm="1">
        <f t="array" ref="J138">SUMPRODUCT(--(Data!$B$32:$AGQ$32&lt;&gt;"")*(Data!B153:AGQ153&lt;&gt;""))</f>
        <v>0</v>
      </c>
      <c r="K138" s="2" cm="1">
        <f t="array" ref="K138">SUMPRODUCT(--(Data!$B$33:$AGQ$33&lt;&gt;"")*(Data!B153:AGQ153&lt;&gt;""))</f>
        <v>0</v>
      </c>
      <c r="L138" s="2" cm="1">
        <f t="array" ref="L138">SUMPRODUCT(--(Data!$B$34:$AGQ$34&lt;&gt;"")*(Data!B153:AGQ153&lt;&gt;""))</f>
        <v>0</v>
      </c>
      <c r="M138" s="2" cm="1">
        <f t="array" ref="M138">SUMPRODUCT(--(Data!$B$35:$AGQ$35&lt;&gt;"")*(Data!B153:AGQ153&lt;&gt;""))</f>
        <v>0</v>
      </c>
      <c r="N138" s="2" cm="1">
        <f t="array" ref="N138">SUMPRODUCT(--(Data!$B$36:$AGQ$36&lt;&gt;"")*(Data!B153:AGQ153&lt;&gt;""))</f>
        <v>0</v>
      </c>
      <c r="O138" s="2" cm="1">
        <f t="array" ref="O138">SUMPRODUCT(--(Data!$B$37:$AGQ$37&lt;&gt;"")*(Data!B153:AGQ153&lt;&gt;""))</f>
        <v>0</v>
      </c>
      <c r="P138" s="2" cm="1">
        <f t="array" ref="P138">SUMPRODUCT(--(Data!$B$38:$AGQ$38&lt;&gt;"")*(Data!B153:AGQ153&lt;&gt;""))</f>
        <v>0</v>
      </c>
      <c r="Q138" s="2" cm="1">
        <f t="array" ref="Q138">SUMPRODUCT(--(Data!$B$39:$AGQ$39&lt;&gt;"")*(Data!B153:AGQ153&lt;&gt;""))</f>
        <v>0</v>
      </c>
      <c r="R138" s="2" cm="1">
        <f t="array" ref="R138">SUMPRODUCT(--(Data!$B$40:$AGQ$40&lt;&gt;"")*(Data!B153:AGQ153&lt;&gt;""))</f>
        <v>0</v>
      </c>
      <c r="S138" s="2" cm="1">
        <f t="array" ref="S138">SUMPRODUCT(--(Data!$B$41:$AGQ$41&lt;&gt;"")*(Data!B153:AGQ153&lt;&gt;""))</f>
        <v>0</v>
      </c>
      <c r="T138" s="2" cm="1">
        <f t="array" ref="T138">SUMPRODUCT(--(Data!$B$42:$AGQ$42&lt;&gt;"")*(Data!B153:AGQ153&lt;&gt;""))</f>
        <v>0</v>
      </c>
      <c r="U138" s="2" cm="1">
        <f t="array" ref="U138">SUMPRODUCT(--(Data!$B$43:$AGQ$43&lt;&gt;"")*(Data!B153:AGQ153&lt;&gt;""))</f>
        <v>0</v>
      </c>
      <c r="V138" s="2" cm="1">
        <f t="array" ref="V138">SUMPRODUCT(--(Data!$B$44:$AGQ$44&lt;&gt;"")*(Data!B153:AGQ153&lt;&gt;""))</f>
        <v>0</v>
      </c>
      <c r="W138" s="2" cm="1">
        <f t="array" ref="W138">SUMPRODUCT(--(Data!$B$45:$AGQ$45&lt;&gt;"")*(Data!B153:AGQ153&lt;&gt;""))</f>
        <v>0</v>
      </c>
      <c r="X138" s="2" cm="1">
        <f t="array" ref="X138">SUMPRODUCT(--(Data!$B$46:$AGQ$46&lt;&gt;"")*(Data!B153:AGQ153&lt;&gt;""))</f>
        <v>0</v>
      </c>
      <c r="Y138" s="2" cm="1">
        <f t="array" ref="Y138">SUMPRODUCT(--(Data!$B$47:$AGQ$47&lt;&gt;"")*(Data!B153:AGQ153&lt;&gt;""))</f>
        <v>0</v>
      </c>
      <c r="Z138" s="2" cm="1">
        <f t="array" ref="Z138">SUMPRODUCT(--(Data!$B$48:$AGQ$48&lt;&gt;"")*(Data!B153:AGQ153&lt;&gt;""))</f>
        <v>0</v>
      </c>
      <c r="AA138" s="2" cm="1">
        <f t="array" ref="AA138">SUMPRODUCT(--(Data!$B$49:$AGQ$49&lt;&gt;"")*(Data!B153:AGQ153&lt;&gt;""))</f>
        <v>0</v>
      </c>
      <c r="AB138" s="2" cm="1">
        <f t="array" ref="AB138">SUMPRODUCT(--(Data!$B$50:$AGQ$50&lt;&gt;"")*(Data!B153:AGQ153&lt;&gt;""))</f>
        <v>0</v>
      </c>
      <c r="AC138" s="2" cm="1">
        <f t="array" ref="AC138">SUMPRODUCT(--(Data!$B$51:$AGQ$51&lt;&gt;"")*(Data!B153:AGQ153&lt;&gt;""))</f>
        <v>0</v>
      </c>
      <c r="AD138" s="2" cm="1">
        <f t="array" ref="AD138">SUMPRODUCT(--(Data!$B$52:$AGQ$52&lt;&gt;"")*(Data!B153:AGQ153&lt;&gt;""))</f>
        <v>0</v>
      </c>
      <c r="AE138" s="2" cm="1">
        <f t="array" ref="AE138">SUMPRODUCT(--(Data!$B$53:$AGQ$53&lt;&gt;"")*(Data!B153:AGQ153&lt;&gt;""))</f>
        <v>0</v>
      </c>
      <c r="AF138" s="2" cm="1">
        <f t="array" ref="AF138">SUMPRODUCT(--(Data!$B$54:$AGQ$54&lt;&gt;"")*(Data!B153:AGQ153&lt;&gt;""))</f>
        <v>0</v>
      </c>
      <c r="AG138" s="2" cm="1">
        <f t="array" ref="AG138">SUMPRODUCT(--(Data!$B$55:$AGQ$55&lt;&gt;"")*(Data!B153:AGQ153&lt;&gt;""))</f>
        <v>0</v>
      </c>
      <c r="AH138" s="2" cm="1">
        <f t="array" ref="AH138">SUMPRODUCT(--(Data!$B$56:$AGQ$56&lt;&gt;"")*(Data!B153:AGQ153&lt;&gt;""))</f>
        <v>0</v>
      </c>
      <c r="AI138" s="2" cm="1">
        <f t="array" ref="AI138">SUMPRODUCT(--(Data!$B$57:$AGQ$57&lt;&gt;"")*(Data!B153:AGQ153&lt;&gt;""))</f>
        <v>0</v>
      </c>
      <c r="AJ138" s="2" cm="1">
        <f t="array" ref="AJ138">SUMPRODUCT(--(Data!$B$58:$AGQ$58&lt;&gt;"")*(Data!B153:AGQ153&lt;&gt;""))</f>
        <v>0</v>
      </c>
      <c r="AK138" s="2" cm="1">
        <f t="array" ref="AK138">SUMPRODUCT(--(Data!$B$59:$AGQ$59&lt;&gt;"")*(Data!B153:AGQ153&lt;&gt;""))</f>
        <v>0</v>
      </c>
      <c r="AL138" s="2" cm="1">
        <f t="array" ref="AL138">SUMPRODUCT(--(Data!$B$60:$AGQ$60&lt;&gt;"")*(Data!B153:AGQ153&lt;&gt;""))</f>
        <v>0</v>
      </c>
      <c r="AM138" s="2" cm="1">
        <f t="array" ref="AM138">SUMPRODUCT(--(Data!$B$61:$AGQ$61&lt;&gt;"")*(Data!B153:AGQ153&lt;&gt;""))</f>
        <v>0</v>
      </c>
      <c r="AN138" s="2" cm="1">
        <f t="array" ref="AN138">SUMPRODUCT(--(Data!$B$62:$AGQ$62&lt;&gt;"")*(Data!B153:AGQ153&lt;&gt;""))</f>
        <v>0</v>
      </c>
      <c r="AO138" s="2" cm="1">
        <f t="array" ref="AO138">SUMPRODUCT(--(Data!$B$63:$AGQ$63&lt;&gt;"")*(Data!B153:AGQ153&lt;&gt;""))</f>
        <v>0</v>
      </c>
      <c r="AP138" s="2" cm="1">
        <f t="array" ref="AP138">SUMPRODUCT(--(Data!$B$64:$AGQ$64&lt;&gt;"")*(Data!B153:AGQ153&lt;&gt;""))</f>
        <v>0</v>
      </c>
      <c r="AQ138" s="2" cm="1">
        <f t="array" ref="AQ138">SUMPRODUCT(--(Data!$B$65:$AGQ$65&lt;&gt;"")*(Data!B153:AGQ153&lt;&gt;""))</f>
        <v>0</v>
      </c>
      <c r="AR138" s="2" cm="1">
        <f t="array" ref="AR138">SUMPRODUCT(--(Data!$B$66:$AGQ$66&lt;&gt;"")*(Data!B153:AGQ153&lt;&gt;""))</f>
        <v>0</v>
      </c>
      <c r="AS138" s="2" cm="1">
        <f t="array" ref="AS138">SUMPRODUCT(--(Data!$B$67:$AGQ$67&lt;&gt;"")*(Data!B153:AGQ153&lt;&gt;""))</f>
        <v>0</v>
      </c>
      <c r="AT138" s="2" cm="1">
        <f t="array" ref="AT138">SUMPRODUCT(--(Data!$B$68:$AGQ$68&lt;&gt;"")*(Data!B153:AGQ153&lt;&gt;""))</f>
        <v>0</v>
      </c>
      <c r="AU138" s="2" cm="1">
        <f t="array" ref="AU138">SUMPRODUCT(--(Data!$B$69:$AGQ$69&lt;&gt;"")*(Data!B153:AGQ153&lt;&gt;""))</f>
        <v>0</v>
      </c>
      <c r="AV138" s="2" cm="1">
        <f t="array" ref="AV138">SUMPRODUCT(--(Data!$B$70:$AGQ$70&lt;&gt;"")*(Data!B153:AGQ153&lt;&gt;""))</f>
        <v>0</v>
      </c>
      <c r="AW138" s="2" cm="1">
        <f t="array" ref="AW138">SUMPRODUCT(--(Data!$B$71:$AGQ$71&lt;&gt;"")*(Data!B153:AGQ153&lt;&gt;""))</f>
        <v>0</v>
      </c>
      <c r="AX138" s="2" cm="1">
        <f t="array" ref="AX138">SUMPRODUCT(--(Data!$B$72:$AGQ$72&lt;&gt;"")*(Data!B153:AGQ153&lt;&gt;""))</f>
        <v>0</v>
      </c>
      <c r="AY138" s="2" cm="1">
        <f t="array" ref="AY138">SUMPRODUCT(--(Data!$B$73:$AGQ$73&lt;&gt;"")*(Data!B153:AGQ153&lt;&gt;""))</f>
        <v>0</v>
      </c>
      <c r="AZ138" s="2" cm="1">
        <f t="array" ref="AZ138">SUMPRODUCT(--(Data!$B$74:$AGQ$74&lt;&gt;"")*(Data!B153:AGQ153&lt;&gt;""))</f>
        <v>0</v>
      </c>
      <c r="BA138" s="2" cm="1">
        <f t="array" ref="BA138">SUMPRODUCT(--(Data!$B$75:$AGQ$75&lt;&gt;"")*(Data!B153:AGQ153&lt;&gt;""))</f>
        <v>0</v>
      </c>
      <c r="BB138" s="2" cm="1">
        <f t="array" ref="BB138">SUMPRODUCT(--(Data!$B$76:$AGQ$76&lt;&gt;"")*(Data!B153:AGQ153&lt;&gt;""))</f>
        <v>0</v>
      </c>
      <c r="BC138" s="2" cm="1">
        <f t="array" ref="BC138">SUMPRODUCT(--(Data!$B$77:$AGQ$77&lt;&gt;"")*(Data!B153:AGQ153&lt;&gt;""))</f>
        <v>0</v>
      </c>
      <c r="BD138" s="2" cm="1">
        <f t="array" ref="BD138">SUMPRODUCT(--(Data!$B$78:$AGQ$78&lt;&gt;"")*(Data!B153:AGQ153&lt;&gt;""))</f>
        <v>0</v>
      </c>
      <c r="BE138" s="2" cm="1">
        <f t="array" ref="BE138">SUMPRODUCT(--(Data!$B$79:$AGQ$79&lt;&gt;"")*(Data!B153:AGQ153&lt;&gt;""))</f>
        <v>0</v>
      </c>
      <c r="BF138" s="2" cm="1">
        <f t="array" ref="BF138">SUMPRODUCT(--(Data!$B$80:$AGQ$80&lt;&gt;"")*(Data!B153:AGQ153&lt;&gt;""))</f>
        <v>0</v>
      </c>
      <c r="BG138" s="2" cm="1">
        <f t="array" ref="BG138">SUMPRODUCT(--(Data!$B$81:$AGQ$81&lt;&gt;"")*(Data!B153:AGQ153&lt;&gt;""))</f>
        <v>0</v>
      </c>
      <c r="BH138" s="2" cm="1">
        <f t="array" ref="BH138">SUMPRODUCT(--(Data!$B$82:$AGQ$82&lt;&gt;"")*(Data!B153:AGQ153&lt;&gt;""))</f>
        <v>0</v>
      </c>
      <c r="BI138" s="2" cm="1">
        <f t="array" ref="BI138">SUMPRODUCT(--(Data!$B$83:$AGQ$83&lt;&gt;"")*(Data!B153:AGQ153&lt;&gt;""))</f>
        <v>0</v>
      </c>
      <c r="BJ138" s="2" cm="1">
        <f t="array" ref="BJ138">SUMPRODUCT(--(Data!$B$84:$AGQ$84&lt;&gt;"")*(Data!B153:AGQ153&lt;&gt;""))</f>
        <v>0</v>
      </c>
      <c r="BK138" s="2" cm="1">
        <f t="array" ref="BK138">SUMPRODUCT(--(Data!$B$85:$AGQ$85&lt;&gt;"")*(Data!B153:AGQ153&lt;&gt;""))</f>
        <v>0</v>
      </c>
      <c r="BL138" s="2" cm="1">
        <f t="array" ref="BL138">SUMPRODUCT(--(Data!$B$86:$AGQ$86&lt;&gt;"")*(Data!B153:AGQ153&lt;&gt;""))</f>
        <v>0</v>
      </c>
      <c r="BM138" s="2" cm="1">
        <f t="array" ref="BM138">SUMPRODUCT(--(Data!$B$87:$AGQ$87&lt;&gt;"")*(Data!B153:AGQ153&lt;&gt;""))</f>
        <v>0</v>
      </c>
      <c r="BN138" s="2" cm="1">
        <f t="array" ref="BN138">SUMPRODUCT(--(Data!$B$88:$AGQ$88&lt;&gt;"")*(Data!B153:AGQ153&lt;&gt;""))</f>
        <v>0</v>
      </c>
      <c r="BO138" s="2" cm="1">
        <f t="array" ref="BO138">SUMPRODUCT(--(Data!$B$89:$AGQ$89&lt;&gt;"")*(Data!B153:AGQ153&lt;&gt;""))</f>
        <v>0</v>
      </c>
      <c r="BP138" s="2" cm="1">
        <f t="array" ref="BP138">SUMPRODUCT(--(Data!$B$90:$AGQ$90&lt;&gt;"")*(Data!B153:AGQ153&lt;&gt;""))</f>
        <v>0</v>
      </c>
      <c r="BQ138" s="2" cm="1">
        <f t="array" ref="BQ138">SUMPRODUCT(--(Data!$B$91:$AGQ$91&lt;&gt;"")*(Data!B153:AGQ153&lt;&gt;""))</f>
        <v>0</v>
      </c>
      <c r="BR138" s="2" cm="1">
        <f t="array" ref="BR138">SUMPRODUCT(--(Data!$B$92:$AGQ$92&lt;&gt;"")*(Data!B153:AGQ153&lt;&gt;""))</f>
        <v>0</v>
      </c>
      <c r="BS138" s="2" cm="1">
        <f t="array" ref="BS138">SUMPRODUCT(--(Data!$B$93:$AGQ$93&lt;&gt;"")*(Data!B153:AGQ153&lt;&gt;""))</f>
        <v>0</v>
      </c>
      <c r="BT138" s="2" cm="1">
        <f t="array" ref="BT138">SUMPRODUCT(--(Data!$B$94:$AGQ$94&lt;&gt;"")*(Data!B153:AGQ153&lt;&gt;""))</f>
        <v>0</v>
      </c>
      <c r="BU138" s="2" cm="1">
        <f t="array" ref="BU138">SUMPRODUCT(--(Data!$B$95:$AGQ$95&lt;&gt;"")*(Data!B153:AGQ153&lt;&gt;""))</f>
        <v>0</v>
      </c>
      <c r="BV138" s="2" cm="1">
        <f t="array" ref="BV138">SUMPRODUCT(--(Data!$B$96:$AGQ$96&lt;&gt;"")*(Data!B153:AGQ153&lt;&gt;""))</f>
        <v>0</v>
      </c>
      <c r="BW138" s="2" cm="1">
        <f t="array" ref="BW138">SUMPRODUCT(--(Data!$B$97:$AGQ$97&lt;&gt;"")*(Data!B153:AGQ153&lt;&gt;""))</f>
        <v>0</v>
      </c>
      <c r="BX138" s="2" cm="1">
        <f t="array" ref="BX138">SUMPRODUCT(--(Data!$B$98:$AGQ$98&lt;&gt;"")*(Data!B153:AGQ153&lt;&gt;""))</f>
        <v>0</v>
      </c>
      <c r="BY138" s="2" cm="1">
        <f t="array" ref="BY138">SUMPRODUCT(--(Data!$B$99:$AGQ$99&lt;&gt;"")*(Data!B153:AGQ153&lt;&gt;""))</f>
        <v>0</v>
      </c>
      <c r="BZ138" s="2" cm="1">
        <f t="array" ref="BZ138">SUMPRODUCT(--(Data!$B$100:$AGQ$100&lt;&gt;"")*(Data!B153:AGQ153&lt;&gt;""))</f>
        <v>0</v>
      </c>
      <c r="CA138" s="2" cm="1">
        <f t="array" ref="CA138">SUMPRODUCT(--(Data!$B$101:$AGQ$101&lt;&gt;"")*(Data!B153:AGQ153&lt;&gt;""))</f>
        <v>21</v>
      </c>
      <c r="CB138" s="2" cm="1">
        <f t="array" ref="CB138">SUMPRODUCT(--(Data!$B$102:$AGQ$102&lt;&gt;"")*(Data!B153:AGQ153&lt;&gt;""))</f>
        <v>0</v>
      </c>
      <c r="CC138" s="2" cm="1">
        <f t="array" ref="CC138">SUMPRODUCT(--(Data!$B$103:$AGQ$103&lt;&gt;"")*(Data!B153:AGQ153&lt;&gt;""))</f>
        <v>0</v>
      </c>
      <c r="CD138" s="2" cm="1">
        <f t="array" ref="CD138">SUMPRODUCT(--(Data!$B$104:$AGQ$104&lt;&gt;"")*(Data!B153:AGQ153&lt;&gt;""))</f>
        <v>0</v>
      </c>
      <c r="CE138" s="2" cm="1">
        <f t="array" ref="CE138">SUMPRODUCT(--(Data!$B$105:$AGQ$105&lt;&gt;"")*(Data!B153:AGQ153&lt;&gt;""))</f>
        <v>21</v>
      </c>
      <c r="CF138" s="2" cm="1">
        <f t="array" ref="CF138">SUMPRODUCT(--(Data!$B$106:$AGQ$106&lt;&gt;"")*(Data!B153:AGQ153&lt;&gt;""))</f>
        <v>0</v>
      </c>
      <c r="CG138" s="2" cm="1">
        <f t="array" ref="CG138">SUMPRODUCT(--(Data!$B$107:$AGQ$107&lt;&gt;"")*(Data!B153:AGQ153&lt;&gt;""))</f>
        <v>0</v>
      </c>
      <c r="CH138" s="2" cm="1">
        <f t="array" ref="CH138">SUMPRODUCT(--(Data!$B$108:$AGQ$108&lt;&gt;"")*(Data!B153:AGQ153&lt;&gt;""))</f>
        <v>0</v>
      </c>
      <c r="CI138" s="2" cm="1">
        <f t="array" ref="CI138">SUMPRODUCT(--(Data!$B$109:$AGQ$109&lt;&gt;"")*(Data!B153:AGQ153&lt;&gt;""))</f>
        <v>0</v>
      </c>
      <c r="CJ138" s="2" cm="1">
        <f t="array" ref="CJ138">SUMPRODUCT(--(Data!$B$110:$AGQ$110&lt;&gt;"")*(Data!B153:AGQ153&lt;&gt;""))</f>
        <v>0</v>
      </c>
      <c r="CK138" s="2" cm="1">
        <f t="array" ref="CK138">SUMPRODUCT(--(Data!$B$111:$AGQ$111&lt;&gt;"")*(Data!B153:AGQ153&lt;&gt;""))</f>
        <v>0</v>
      </c>
      <c r="CL138" s="2" cm="1">
        <f t="array" ref="CL138">SUMPRODUCT(--(Data!$B$112:$AGQ$112&lt;&gt;"")*(Data!B153:AGQ153&lt;&gt;""))</f>
        <v>0</v>
      </c>
      <c r="CM138" s="2" cm="1">
        <f t="array" ref="CM138">SUMPRODUCT(--(Data!$B$113:$AGQ$113&lt;&gt;"")*(Data!B153:AGQ153&lt;&gt;""))</f>
        <v>0</v>
      </c>
      <c r="CN138" s="2" cm="1">
        <f t="array" ref="CN138">SUMPRODUCT(--(Data!$B$114:$AGQ$114&lt;&gt;"")*(Data!B153:AGQ153&lt;&gt;""))</f>
        <v>0</v>
      </c>
      <c r="CO138" s="2" cm="1">
        <f t="array" ref="CO138">SUMPRODUCT(--(Data!$B$115:$AGQ$115&lt;&gt;"")*(Data!B153:AGQ153&lt;&gt;""))</f>
        <v>0</v>
      </c>
      <c r="CP138" s="2" cm="1">
        <f t="array" ref="CP138">SUMPRODUCT(--(Data!$B$116:$AGQ$116&lt;&gt;"")*(Data!B153:AGQ153&lt;&gt;""))</f>
        <v>0</v>
      </c>
      <c r="CQ138" s="2" cm="1">
        <f t="array" ref="CQ138">SUMPRODUCT(--(Data!$B$117:$AGQ$117&lt;&gt;"")*(Data!B153:AGQ153&lt;&gt;""))</f>
        <v>0</v>
      </c>
      <c r="CR138" s="2" cm="1">
        <f t="array" ref="CR138">SUMPRODUCT(--(Data!$B$118:$AGQ$118&lt;&gt;"")*(Data!B153:AGQ153&lt;&gt;""))</f>
        <v>0</v>
      </c>
      <c r="CS138" s="2" cm="1">
        <f t="array" ref="CS138">SUMPRODUCT(--(Data!$B$119:$AGQ$119&lt;&gt;"")*(Data!B153:AGQ153&lt;&gt;""))</f>
        <v>0</v>
      </c>
      <c r="CT138" s="2" cm="1">
        <f t="array" ref="CT138">SUMPRODUCT(--(Data!$B$120:$AGQ$120&lt;&gt;"")*(Data!B153:AGQ153&lt;&gt;""))</f>
        <v>0</v>
      </c>
      <c r="CU138" s="2" cm="1">
        <f t="array" ref="CU138">SUMPRODUCT(--(Data!$B$121:$AGQ$121&lt;&gt;"")*(Data!B153:AGQ153&lt;&gt;""))</f>
        <v>0</v>
      </c>
      <c r="CV138" s="2" cm="1">
        <f t="array" ref="CV138">SUMPRODUCT(--(Data!$B$122:$AGQ$122&lt;&gt;"")*(Data!B153:AGQ153&lt;&gt;""))</f>
        <v>0</v>
      </c>
      <c r="CW138" s="2" cm="1">
        <f t="array" ref="CW138">SUMPRODUCT(--(Data!$B$123:$AGQ$123&lt;&gt;"")*(Data!B153:AGQ153&lt;&gt;""))</f>
        <v>0</v>
      </c>
      <c r="CX138" s="2" cm="1">
        <f t="array" ref="CX138">SUMPRODUCT(--(Data!$B$124:$AGQ$124&lt;&gt;"")*(Data!B153:AGQ153&lt;&gt;""))</f>
        <v>0</v>
      </c>
      <c r="CY138" s="2" cm="1">
        <f t="array" ref="CY138">SUMPRODUCT(--(Data!$B$125:$AGQ$125&lt;&gt;"")*(Data!B153:AGQ153&lt;&gt;""))</f>
        <v>0</v>
      </c>
      <c r="CZ138" s="2" cm="1">
        <f t="array" ref="CZ138">SUMPRODUCT(--(Data!$B$126:$AGQ$126&lt;&gt;"")*(Data!B153:AGQ153&lt;&gt;""))</f>
        <v>0</v>
      </c>
      <c r="DA138" s="2" cm="1">
        <f t="array" ref="DA138">SUMPRODUCT(--(Data!$B$127:$AGQ$127&lt;&gt;"")*(Data!B153:AGQ153&lt;&gt;""))</f>
        <v>0</v>
      </c>
      <c r="DB138" s="2" cm="1">
        <f t="array" ref="DB138">SUMPRODUCT(--(Data!$B$128:$AGQ$128&lt;&gt;"")*(Data!B153:AGQ153&lt;&gt;""))</f>
        <v>0</v>
      </c>
      <c r="DC138" s="2" cm="1">
        <f t="array" ref="DC138">SUMPRODUCT(--(Data!$B$129:$AGQ$129&lt;&gt;"")*(Data!B153:AGQ153&lt;&gt;""))</f>
        <v>0</v>
      </c>
      <c r="DD138" s="2" cm="1">
        <f t="array" ref="DD138">SUMPRODUCT(--(Data!$B$130:$AGQ$130&lt;&gt;"")*(Data!B153:AGQ153&lt;&gt;""))</f>
        <v>0</v>
      </c>
      <c r="DE138" s="2" cm="1">
        <f t="array" ref="DE138">SUMPRODUCT(--(Data!$B$131:$AGQ$131&lt;&gt;"")*(Data!B153:AGQ153&lt;&gt;""))</f>
        <v>0</v>
      </c>
      <c r="DF138" s="2" cm="1">
        <f t="array" ref="DF138">SUMPRODUCT(--(Data!$B$132:$AGQ$132&lt;&gt;"")*(Data!B153:AGQ153&lt;&gt;""))</f>
        <v>0</v>
      </c>
      <c r="DG138" s="2" cm="1">
        <f t="array" ref="DG138">SUMPRODUCT(--(Data!$B$133:$AGQ$133&lt;&gt;"")*(Data!B153:AGQ153&lt;&gt;""))</f>
        <v>0</v>
      </c>
      <c r="DH138" s="2" cm="1">
        <f t="array" ref="DH138">SUMPRODUCT(--(Data!$B$134:$AGQ$134&lt;&gt;"")*(Data!B153:AGQ153&lt;&gt;""))</f>
        <v>21</v>
      </c>
      <c r="DI138" s="2" cm="1">
        <f t="array" ref="DI138">SUMPRODUCT(--(Data!$B$135:$AGQ$135&lt;&gt;"")*(Data!B153:AGQ153&lt;&gt;""))</f>
        <v>0</v>
      </c>
      <c r="DJ138" s="2" cm="1">
        <f t="array" ref="DJ138">SUMPRODUCT(--(Data!$B$136:$AGQ$136&lt;&gt;"")*(Data!B153:AGQ153&lt;&gt;""))</f>
        <v>0</v>
      </c>
      <c r="DK138" s="2" cm="1">
        <f t="array" ref="DK138">SUMPRODUCT(--(Data!$B$137:$AGQ$137&lt;&gt;"")*(Data!B153:AGQ153&lt;&gt;""))</f>
        <v>0</v>
      </c>
      <c r="DL138" s="2" cm="1">
        <f t="array" ref="DL138">SUMPRODUCT(--(Data!$B$138:$AGQ$138&lt;&gt;"")*(Data!B153:AGQ153&lt;&gt;""))</f>
        <v>0</v>
      </c>
      <c r="DM138" s="2" cm="1">
        <f t="array" ref="DM138">SUMPRODUCT(--(Data!$B$139:$AGQ$139&lt;&gt;"")*(Data!B153:AGQ153&lt;&gt;""))</f>
        <v>0</v>
      </c>
      <c r="DN138" s="2" cm="1">
        <f t="array" ref="DN138">SUMPRODUCT(--(Data!$B$140:$AGQ$140&lt;&gt;"")*(Data!B153:AGQ153&lt;&gt;""))</f>
        <v>0</v>
      </c>
      <c r="DO138" s="2" cm="1">
        <f t="array" ref="DO138">SUMPRODUCT(--(Data!$B$141:$AGQ$141&lt;&gt;"")*(Data!B153:AGQ153&lt;&gt;""))</f>
        <v>0</v>
      </c>
      <c r="DP138" s="2" cm="1">
        <f t="array" ref="DP138">SUMPRODUCT(--(Data!$B$142:$AGQ$142&lt;&gt;"")*(Data!B153:AGQ153&lt;&gt;""))</f>
        <v>0</v>
      </c>
      <c r="DQ138" s="2" cm="1">
        <f t="array" ref="DQ138">SUMPRODUCT(--(Data!$B$143:$AGQ$143&lt;&gt;"")*(Data!B153:AGQ153&lt;&gt;""))</f>
        <v>0</v>
      </c>
      <c r="DR138" s="2" cm="1">
        <f t="array" ref="DR138">SUMPRODUCT(--(Data!$B$144:$AGQ$144&lt;&gt;"")*(Data!B153:AGQ153&lt;&gt;""))</f>
        <v>0</v>
      </c>
      <c r="DS138" s="2" cm="1">
        <f t="array" ref="DS138">SUMPRODUCT(--(Data!$B$145:$AGQ$145&lt;&gt;"")*(Data!B153:AGQ153&lt;&gt;""))</f>
        <v>0</v>
      </c>
      <c r="DT138" s="2" cm="1">
        <f t="array" ref="DT138">SUMPRODUCT(--(Data!$B$146:$AGQ$146&lt;&gt;"")*(Data!B153:AGQ153&lt;&gt;""))</f>
        <v>0</v>
      </c>
      <c r="DU138" s="2" cm="1">
        <f t="array" ref="DU138">SUMPRODUCT(--(Data!$B$147:$AGQ$147&lt;&gt;"")*(Data!B153:AGQ153&lt;&gt;""))</f>
        <v>0</v>
      </c>
      <c r="DV138" s="2" cm="1">
        <f t="array" ref="DV138">SUMPRODUCT(--(Data!$B$148:$AGQ$148&lt;&gt;"")*(Data!B153:AGQ153&lt;&gt;""))</f>
        <v>0</v>
      </c>
      <c r="DW138" s="2" cm="1">
        <f t="array" ref="DW138">SUMPRODUCT(--(Data!$B$149:$AGQ$149&lt;&gt;"")*(Data!B153:AGQ153&lt;&gt;""))</f>
        <v>0</v>
      </c>
      <c r="DX138" s="2" cm="1">
        <f t="array" ref="DX138">SUMPRODUCT(--(Data!$B$150:$AGQ$150&lt;&gt;"")*(Data!B153:AGQ153&lt;&gt;""))</f>
        <v>0</v>
      </c>
      <c r="DY138" s="2" cm="1">
        <f t="array" ref="DY138">SUMPRODUCT(--(Data!$B$151:$AGQ$151&lt;&gt;"")*(Data!B153:AGQ153&lt;&gt;""))</f>
        <v>0</v>
      </c>
      <c r="DZ138" s="2" cm="1">
        <f t="array" ref="DZ138">SUMPRODUCT(--(Data!$B$152:$AGQ$152&lt;&gt;"")*(Data!B153:AGQ153&lt;&gt;""))</f>
        <v>21</v>
      </c>
      <c r="EA138" s="208"/>
      <c r="EB138" s="2" cm="1">
        <f t="array" ref="EB138">SUMPRODUCT(--(Data!$B$154:$AGQ$154&lt;&gt;"")*(Data!B153:AGQ153&lt;&gt;""))</f>
        <v>0</v>
      </c>
      <c r="EC138" s="2" cm="1">
        <f t="array" ref="EC138">SUMPRODUCT(--(Data!$B$155:$AGQ$155&lt;&gt;"")*(Data!B153:AGQ153&lt;&gt;""))</f>
        <v>0</v>
      </c>
      <c r="ED138" s="2" cm="1">
        <f t="array" ref="ED138">SUMPRODUCT(--(Data!$B$156:$AGQ$156&lt;&gt;"")*(Data!B153:AGQ153&lt;&gt;""))</f>
        <v>0</v>
      </c>
      <c r="EE138" s="2" cm="1">
        <f t="array" ref="EE138">SUMPRODUCT(--(Data!$B$157:$AGQ$157&lt;&gt;"")*(Data!B153:AGQ153&lt;&gt;""))</f>
        <v>0</v>
      </c>
      <c r="EF138" s="2" cm="1">
        <f t="array" ref="EF138">SUMPRODUCT(--(Data!$B$158:$AGQ$158&lt;&gt;"")*(Data!B153:AGQ153&lt;&gt;""))</f>
        <v>0</v>
      </c>
      <c r="EG138" s="2" cm="1">
        <f t="array" ref="EG138">SUMPRODUCT(--(Data!$B$159:$AGQ$159&lt;&gt;"")*(Data!B153:AGQ153&lt;&gt;""))</f>
        <v>0</v>
      </c>
      <c r="EH138" s="2" cm="1">
        <f t="array" ref="EH138">SUMPRODUCT(--(Data!$B$160:$AGQ$160&lt;&gt;"")*(Data!B153:AGQ153&lt;&gt;""))</f>
        <v>0</v>
      </c>
      <c r="EI138" s="2" cm="1">
        <f t="array" ref="EI138">SUMPRODUCT(--(Data!$B$161:$AGQ$161&lt;&gt;"")*(Data!B153:AGQ153&lt;&gt;""))</f>
        <v>0</v>
      </c>
      <c r="EJ138" s="2" cm="1">
        <f t="array" ref="EJ138">SUMPRODUCT(--(Data!$B$162:$AGQ$162&lt;&gt;"")*(Data!B153:AGQ153&lt;&gt;""))</f>
        <v>0</v>
      </c>
      <c r="EK138" s="2" cm="1">
        <f t="array" ref="EK138">SUMPRODUCT(--(Data!$B$163:$AGQ$163&lt;&gt;"")*(Data!B153:AGQ153&lt;&gt;""))</f>
        <v>0</v>
      </c>
      <c r="EL138" s="2" cm="1">
        <f t="array" ref="EL138">SUMPRODUCT(--(Data!$B$164:$AGQ$164&lt;&gt;"")*(Data!B153:AGQ153&lt;&gt;""))</f>
        <v>0</v>
      </c>
      <c r="EM138" s="2" cm="1">
        <f t="array" ref="EM138">SUMPRODUCT(--(Data!$B$165:$AGQ$165&lt;&gt;"")*(Data!B153:AGQ153&lt;&gt;""))</f>
        <v>0</v>
      </c>
      <c r="EN138" s="2" cm="1">
        <f t="array" ref="EN138">SUMPRODUCT(--(Data!$B$166:$AGQ$166&lt;&gt;"")*(Data!B153:AGQ153&lt;&gt;""))</f>
        <v>0</v>
      </c>
      <c r="EU138" s="2" t="str">
        <f t="shared" si="6"/>
        <v>LIOM</v>
      </c>
      <c r="EV138" s="2">
        <f t="shared" si="7"/>
        <v>17</v>
      </c>
    </row>
    <row r="139" spans="1:152" x14ac:dyDescent="0.25">
      <c r="A139" s="1" t="str">
        <f>Data!A154</f>
        <v>Faster-LIO PHC</v>
      </c>
      <c r="B139" s="1" t="s">
        <v>959</v>
      </c>
      <c r="C139" s="2" cm="1">
        <f t="array" ref="C139">SUMPRODUCT(--(Data!$B$25:$AGQ$25&lt;&gt;"")*(Data!B154:AGQ154&lt;&gt;""))</f>
        <v>0</v>
      </c>
      <c r="D139" s="2" cm="1">
        <f t="array" ref="D139">SUMPRODUCT(--(Data!$B$26:$AGQ$26&lt;&gt;"")*(Data!B154:AGQ154&lt;&gt;""))</f>
        <v>0</v>
      </c>
      <c r="E139" s="2" cm="1">
        <f t="array" ref="E139">SUMPRODUCT(--(Data!$B$27:$AGQ$27&lt;&gt;"")*(Data!B154:AGQ154&lt;&gt;""))</f>
        <v>0</v>
      </c>
      <c r="F139" s="2" cm="1">
        <f t="array" ref="F139">SUMPRODUCT(--(Data!$B$28:$AGQ$28&lt;&gt;"")*(Data!B154:AGQ154&lt;&gt;""))</f>
        <v>0</v>
      </c>
      <c r="G139" s="2" cm="1">
        <f t="array" ref="G139">SUMPRODUCT(--(Data!$B$29:$AGQ$29&lt;&gt;"")*(Data!B154:AGQ154&lt;&gt;""))</f>
        <v>0</v>
      </c>
      <c r="H139" s="2" cm="1">
        <f t="array" ref="H139">SUMPRODUCT(--(Data!$B$30:$AGQ$30&lt;&gt;"")*(Data!B154:AGQ154&lt;&gt;""))</f>
        <v>0</v>
      </c>
      <c r="I139" s="2" cm="1">
        <f t="array" ref="I139">SUMPRODUCT(--(Data!$B$31:$AGQ$31&lt;&gt;"")*(Data!B154:AGQ154&lt;&gt;""))</f>
        <v>0</v>
      </c>
      <c r="J139" s="2" cm="1">
        <f t="array" ref="J139">SUMPRODUCT(--(Data!$B$32:$AGQ$32&lt;&gt;"")*(Data!B154:AGQ154&lt;&gt;""))</f>
        <v>0</v>
      </c>
      <c r="K139" s="2" cm="1">
        <f t="array" ref="K139">SUMPRODUCT(--(Data!$B$33:$AGQ$33&lt;&gt;"")*(Data!B154:AGQ154&lt;&gt;""))</f>
        <v>0</v>
      </c>
      <c r="L139" s="2" cm="1">
        <f t="array" ref="L139">SUMPRODUCT(--(Data!$B$34:$AGQ$34&lt;&gt;"")*(Data!B154:AGQ154&lt;&gt;""))</f>
        <v>0</v>
      </c>
      <c r="M139" s="2" cm="1">
        <f t="array" ref="M139">SUMPRODUCT(--(Data!$B$35:$AGQ$35&lt;&gt;"")*(Data!B154:AGQ154&lt;&gt;""))</f>
        <v>0</v>
      </c>
      <c r="N139" s="2" cm="1">
        <f t="array" ref="N139">SUMPRODUCT(--(Data!$B$36:$AGQ$36&lt;&gt;"")*(Data!B154:AGQ154&lt;&gt;""))</f>
        <v>0</v>
      </c>
      <c r="O139" s="2" cm="1">
        <f t="array" ref="O139">SUMPRODUCT(--(Data!$B$37:$AGQ$37&lt;&gt;"")*(Data!B154:AGQ154&lt;&gt;""))</f>
        <v>0</v>
      </c>
      <c r="P139" s="2" cm="1">
        <f t="array" ref="P139">SUMPRODUCT(--(Data!$B$38:$AGQ$38&lt;&gt;"")*(Data!B154:AGQ154&lt;&gt;""))</f>
        <v>0</v>
      </c>
      <c r="Q139" s="2" cm="1">
        <f t="array" ref="Q139">SUMPRODUCT(--(Data!$B$39:$AGQ$39&lt;&gt;"")*(Data!B154:AGQ154&lt;&gt;""))</f>
        <v>0</v>
      </c>
      <c r="R139" s="2" cm="1">
        <f t="array" ref="R139">SUMPRODUCT(--(Data!$B$40:$AGQ$40&lt;&gt;"")*(Data!B154:AGQ154&lt;&gt;""))</f>
        <v>0</v>
      </c>
      <c r="S139" s="2" cm="1">
        <f t="array" ref="S139">SUMPRODUCT(--(Data!$B$41:$AGQ$41&lt;&gt;"")*(Data!B154:AGQ154&lt;&gt;""))</f>
        <v>0</v>
      </c>
      <c r="T139" s="2" cm="1">
        <f t="array" ref="T139">SUMPRODUCT(--(Data!$B$42:$AGQ$42&lt;&gt;"")*(Data!B154:AGQ154&lt;&gt;""))</f>
        <v>18</v>
      </c>
      <c r="U139" s="2" cm="1">
        <f t="array" ref="U139">SUMPRODUCT(--(Data!$B$43:$AGQ$43&lt;&gt;"")*(Data!B154:AGQ154&lt;&gt;""))</f>
        <v>18</v>
      </c>
      <c r="V139" s="2" cm="1">
        <f t="array" ref="V139">SUMPRODUCT(--(Data!$B$44:$AGQ$44&lt;&gt;"")*(Data!B154:AGQ154&lt;&gt;""))</f>
        <v>0</v>
      </c>
      <c r="W139" s="2" cm="1">
        <f t="array" ref="W139">SUMPRODUCT(--(Data!$B$45:$AGQ$45&lt;&gt;"")*(Data!B154:AGQ154&lt;&gt;""))</f>
        <v>0</v>
      </c>
      <c r="X139" s="2" cm="1">
        <f t="array" ref="X139">SUMPRODUCT(--(Data!$B$46:$AGQ$46&lt;&gt;"")*(Data!B154:AGQ154&lt;&gt;""))</f>
        <v>0</v>
      </c>
      <c r="Y139" s="2" cm="1">
        <f t="array" ref="Y139">SUMPRODUCT(--(Data!$B$47:$AGQ$47&lt;&gt;"")*(Data!B154:AGQ154&lt;&gt;""))</f>
        <v>0</v>
      </c>
      <c r="Z139" s="2" cm="1">
        <f t="array" ref="Z139">SUMPRODUCT(--(Data!$B$48:$AGQ$48&lt;&gt;"")*(Data!B154:AGQ154&lt;&gt;""))</f>
        <v>0</v>
      </c>
      <c r="AA139" s="2" cm="1">
        <f t="array" ref="AA139">SUMPRODUCT(--(Data!$B$49:$AGQ$49&lt;&gt;"")*(Data!B154:AGQ154&lt;&gt;""))</f>
        <v>0</v>
      </c>
      <c r="AB139" s="2" cm="1">
        <f t="array" ref="AB139">SUMPRODUCT(--(Data!$B$50:$AGQ$50&lt;&gt;"")*(Data!B154:AGQ154&lt;&gt;""))</f>
        <v>0</v>
      </c>
      <c r="AC139" s="2" cm="1">
        <f t="array" ref="AC139">SUMPRODUCT(--(Data!$B$51:$AGQ$51&lt;&gt;"")*(Data!B154:AGQ154&lt;&gt;""))</f>
        <v>0</v>
      </c>
      <c r="AD139" s="2" cm="1">
        <f t="array" ref="AD139">SUMPRODUCT(--(Data!$B$52:$AGQ$52&lt;&gt;"")*(Data!B154:AGQ154&lt;&gt;""))</f>
        <v>0</v>
      </c>
      <c r="AE139" s="2" cm="1">
        <f t="array" ref="AE139">SUMPRODUCT(--(Data!$B$53:$AGQ$53&lt;&gt;"")*(Data!B154:AGQ154&lt;&gt;""))</f>
        <v>0</v>
      </c>
      <c r="AF139" s="2" cm="1">
        <f t="array" ref="AF139">SUMPRODUCT(--(Data!$B$54:$AGQ$54&lt;&gt;"")*(Data!B154:AGQ154&lt;&gt;""))</f>
        <v>0</v>
      </c>
      <c r="AG139" s="2" cm="1">
        <f t="array" ref="AG139">SUMPRODUCT(--(Data!$B$55:$AGQ$55&lt;&gt;"")*(Data!B154:AGQ154&lt;&gt;""))</f>
        <v>0</v>
      </c>
      <c r="AH139" s="2" cm="1">
        <f t="array" ref="AH139">SUMPRODUCT(--(Data!$B$56:$AGQ$56&lt;&gt;"")*(Data!B154:AGQ154&lt;&gt;""))</f>
        <v>0</v>
      </c>
      <c r="AI139" s="2" cm="1">
        <f t="array" ref="AI139">SUMPRODUCT(--(Data!$B$57:$AGQ$57&lt;&gt;"")*(Data!B154:AGQ154&lt;&gt;""))</f>
        <v>0</v>
      </c>
      <c r="AJ139" s="2" cm="1">
        <f t="array" ref="AJ139">SUMPRODUCT(--(Data!$B$58:$AGQ$58&lt;&gt;"")*(Data!B154:AGQ154&lt;&gt;""))</f>
        <v>0</v>
      </c>
      <c r="AK139" s="2" cm="1">
        <f t="array" ref="AK139">SUMPRODUCT(--(Data!$B$59:$AGQ$59&lt;&gt;"")*(Data!B154:AGQ154&lt;&gt;""))</f>
        <v>0</v>
      </c>
      <c r="AL139" s="2" cm="1">
        <f t="array" ref="AL139">SUMPRODUCT(--(Data!$B$60:$AGQ$60&lt;&gt;"")*(Data!B154:AGQ154&lt;&gt;""))</f>
        <v>0</v>
      </c>
      <c r="AM139" s="2" cm="1">
        <f t="array" ref="AM139">SUMPRODUCT(--(Data!$B$61:$AGQ$61&lt;&gt;"")*(Data!B154:AGQ154&lt;&gt;""))</f>
        <v>0</v>
      </c>
      <c r="AN139" s="2" cm="1">
        <f t="array" ref="AN139">SUMPRODUCT(--(Data!$B$62:$AGQ$62&lt;&gt;"")*(Data!B154:AGQ154&lt;&gt;""))</f>
        <v>0</v>
      </c>
      <c r="AO139" s="2" cm="1">
        <f t="array" ref="AO139">SUMPRODUCT(--(Data!$B$63:$AGQ$63&lt;&gt;"")*(Data!B154:AGQ154&lt;&gt;""))</f>
        <v>0</v>
      </c>
      <c r="AP139" s="2" cm="1">
        <f t="array" ref="AP139">SUMPRODUCT(--(Data!$B$64:$AGQ$64&lt;&gt;"")*(Data!B154:AGQ154&lt;&gt;""))</f>
        <v>0</v>
      </c>
      <c r="AQ139" s="2" cm="1">
        <f t="array" ref="AQ139">SUMPRODUCT(--(Data!$B$65:$AGQ$65&lt;&gt;"")*(Data!B154:AGQ154&lt;&gt;""))</f>
        <v>0</v>
      </c>
      <c r="AR139" s="2" cm="1">
        <f t="array" ref="AR139">SUMPRODUCT(--(Data!$B$66:$AGQ$66&lt;&gt;"")*(Data!B154:AGQ154&lt;&gt;""))</f>
        <v>0</v>
      </c>
      <c r="AS139" s="2" cm="1">
        <f t="array" ref="AS139">SUMPRODUCT(--(Data!$B$67:$AGQ$67&lt;&gt;"")*(Data!B154:AGQ154&lt;&gt;""))</f>
        <v>0</v>
      </c>
      <c r="AT139" s="2" cm="1">
        <f t="array" ref="AT139">SUMPRODUCT(--(Data!$B$68:$AGQ$68&lt;&gt;"")*(Data!B154:AGQ154&lt;&gt;""))</f>
        <v>0</v>
      </c>
      <c r="AU139" s="2" cm="1">
        <f t="array" ref="AU139">SUMPRODUCT(--(Data!$B$69:$AGQ$69&lt;&gt;"")*(Data!B154:AGQ154&lt;&gt;""))</f>
        <v>0</v>
      </c>
      <c r="AV139" s="2" cm="1">
        <f t="array" ref="AV139">SUMPRODUCT(--(Data!$B$70:$AGQ$70&lt;&gt;"")*(Data!B154:AGQ154&lt;&gt;""))</f>
        <v>0</v>
      </c>
      <c r="AW139" s="2" cm="1">
        <f t="array" ref="AW139">SUMPRODUCT(--(Data!$B$71:$AGQ$71&lt;&gt;"")*(Data!B154:AGQ154&lt;&gt;""))</f>
        <v>0</v>
      </c>
      <c r="AX139" s="2" cm="1">
        <f t="array" ref="AX139">SUMPRODUCT(--(Data!$B$72:$AGQ$72&lt;&gt;"")*(Data!B154:AGQ154&lt;&gt;""))</f>
        <v>0</v>
      </c>
      <c r="AY139" s="2" cm="1">
        <f t="array" ref="AY139">SUMPRODUCT(--(Data!$B$73:$AGQ$73&lt;&gt;"")*(Data!B154:AGQ154&lt;&gt;""))</f>
        <v>0</v>
      </c>
      <c r="AZ139" s="2" cm="1">
        <f t="array" ref="AZ139">SUMPRODUCT(--(Data!$B$74:$AGQ$74&lt;&gt;"")*(Data!B154:AGQ154&lt;&gt;""))</f>
        <v>0</v>
      </c>
      <c r="BA139" s="2" cm="1">
        <f t="array" ref="BA139">SUMPRODUCT(--(Data!$B$75:$AGQ$75&lt;&gt;"")*(Data!B154:AGQ154&lt;&gt;""))</f>
        <v>0</v>
      </c>
      <c r="BB139" s="2" cm="1">
        <f t="array" ref="BB139">SUMPRODUCT(--(Data!$B$76:$AGQ$76&lt;&gt;"")*(Data!B154:AGQ154&lt;&gt;""))</f>
        <v>0</v>
      </c>
      <c r="BC139" s="2" cm="1">
        <f t="array" ref="BC139">SUMPRODUCT(--(Data!$B$77:$AGQ$77&lt;&gt;"")*(Data!B154:AGQ154&lt;&gt;""))</f>
        <v>0</v>
      </c>
      <c r="BD139" s="2" cm="1">
        <f t="array" ref="BD139">SUMPRODUCT(--(Data!$B$78:$AGQ$78&lt;&gt;"")*(Data!B154:AGQ154&lt;&gt;""))</f>
        <v>0</v>
      </c>
      <c r="BE139" s="2" cm="1">
        <f t="array" ref="BE139">SUMPRODUCT(--(Data!$B$79:$AGQ$79&lt;&gt;"")*(Data!B154:AGQ154&lt;&gt;""))</f>
        <v>0</v>
      </c>
      <c r="BF139" s="2" cm="1">
        <f t="array" ref="BF139">SUMPRODUCT(--(Data!$B$80:$AGQ$80&lt;&gt;"")*(Data!B154:AGQ154&lt;&gt;""))</f>
        <v>0</v>
      </c>
      <c r="BG139" s="2" cm="1">
        <f t="array" ref="BG139">SUMPRODUCT(--(Data!$B$81:$AGQ$81&lt;&gt;"")*(Data!B154:AGQ154&lt;&gt;""))</f>
        <v>0</v>
      </c>
      <c r="BH139" s="2" cm="1">
        <f t="array" ref="BH139">SUMPRODUCT(--(Data!$B$82:$AGQ$82&lt;&gt;"")*(Data!B154:AGQ154&lt;&gt;""))</f>
        <v>0</v>
      </c>
      <c r="BI139" s="2" cm="1">
        <f t="array" ref="BI139">SUMPRODUCT(--(Data!$B$83:$AGQ$83&lt;&gt;"")*(Data!B154:AGQ154&lt;&gt;""))</f>
        <v>0</v>
      </c>
      <c r="BJ139" s="2" cm="1">
        <f t="array" ref="BJ139">SUMPRODUCT(--(Data!$B$84:$AGQ$84&lt;&gt;"")*(Data!B154:AGQ154&lt;&gt;""))</f>
        <v>0</v>
      </c>
      <c r="BK139" s="2" cm="1">
        <f t="array" ref="BK139">SUMPRODUCT(--(Data!$B$85:$AGQ$85&lt;&gt;"")*(Data!B154:AGQ154&lt;&gt;""))</f>
        <v>0</v>
      </c>
      <c r="BL139" s="2" cm="1">
        <f t="array" ref="BL139">SUMPRODUCT(--(Data!$B$86:$AGQ$86&lt;&gt;"")*(Data!B154:AGQ154&lt;&gt;""))</f>
        <v>0</v>
      </c>
      <c r="BM139" s="2" cm="1">
        <f t="array" ref="BM139">SUMPRODUCT(--(Data!$B$87:$AGQ$87&lt;&gt;"")*(Data!B154:AGQ154&lt;&gt;""))</f>
        <v>0</v>
      </c>
      <c r="BN139" s="2" cm="1">
        <f t="array" ref="BN139">SUMPRODUCT(--(Data!$B$88:$AGQ$88&lt;&gt;"")*(Data!B154:AGQ154&lt;&gt;""))</f>
        <v>0</v>
      </c>
      <c r="BO139" s="2" cm="1">
        <f t="array" ref="BO139">SUMPRODUCT(--(Data!$B$89:$AGQ$89&lt;&gt;"")*(Data!B154:AGQ154&lt;&gt;""))</f>
        <v>0</v>
      </c>
      <c r="BP139" s="2" cm="1">
        <f t="array" ref="BP139">SUMPRODUCT(--(Data!$B$90:$AGQ$90&lt;&gt;"")*(Data!B154:AGQ154&lt;&gt;""))</f>
        <v>18</v>
      </c>
      <c r="BQ139" s="2" cm="1">
        <f t="array" ref="BQ139">SUMPRODUCT(--(Data!$B$91:$AGQ$91&lt;&gt;"")*(Data!B154:AGQ154&lt;&gt;""))</f>
        <v>0</v>
      </c>
      <c r="BR139" s="2" cm="1">
        <f t="array" ref="BR139">SUMPRODUCT(--(Data!$B$92:$AGQ$92&lt;&gt;"")*(Data!B154:AGQ154&lt;&gt;""))</f>
        <v>0</v>
      </c>
      <c r="BS139" s="2" cm="1">
        <f t="array" ref="BS139">SUMPRODUCT(--(Data!$B$93:$AGQ$93&lt;&gt;"")*(Data!B154:AGQ154&lt;&gt;""))</f>
        <v>0</v>
      </c>
      <c r="BT139" s="2" cm="1">
        <f t="array" ref="BT139">SUMPRODUCT(--(Data!$B$94:$AGQ$94&lt;&gt;"")*(Data!B154:AGQ154&lt;&gt;""))</f>
        <v>0</v>
      </c>
      <c r="BU139" s="2" cm="1">
        <f t="array" ref="BU139">SUMPRODUCT(--(Data!$B$95:$AGQ$95&lt;&gt;"")*(Data!B154:AGQ154&lt;&gt;""))</f>
        <v>0</v>
      </c>
      <c r="BV139" s="2" cm="1">
        <f t="array" ref="BV139">SUMPRODUCT(--(Data!$B$96:$AGQ$96&lt;&gt;"")*(Data!B154:AGQ154&lt;&gt;""))</f>
        <v>0</v>
      </c>
      <c r="BW139" s="2" cm="1">
        <f t="array" ref="BW139">SUMPRODUCT(--(Data!$B$97:$AGQ$97&lt;&gt;"")*(Data!B154:AGQ154&lt;&gt;""))</f>
        <v>0</v>
      </c>
      <c r="BX139" s="2" cm="1">
        <f t="array" ref="BX139">SUMPRODUCT(--(Data!$B$98:$AGQ$98&lt;&gt;"")*(Data!B154:AGQ154&lt;&gt;""))</f>
        <v>0</v>
      </c>
      <c r="BY139" s="2" cm="1">
        <f t="array" ref="BY139">SUMPRODUCT(--(Data!$B$99:$AGQ$99&lt;&gt;"")*(Data!B154:AGQ154&lt;&gt;""))</f>
        <v>0</v>
      </c>
      <c r="BZ139" s="2" cm="1">
        <f t="array" ref="BZ139">SUMPRODUCT(--(Data!$B$100:$AGQ$100&lt;&gt;"")*(Data!B154:AGQ154&lt;&gt;""))</f>
        <v>0</v>
      </c>
      <c r="CA139" s="2" cm="1">
        <f t="array" ref="CA139">SUMPRODUCT(--(Data!$B$101:$AGQ$101&lt;&gt;"")*(Data!B154:AGQ154&lt;&gt;""))</f>
        <v>0</v>
      </c>
      <c r="CB139" s="2" cm="1">
        <f t="array" ref="CB139">SUMPRODUCT(--(Data!$B$102:$AGQ$102&lt;&gt;"")*(Data!B154:AGQ154&lt;&gt;""))</f>
        <v>0</v>
      </c>
      <c r="CC139" s="2" cm="1">
        <f t="array" ref="CC139">SUMPRODUCT(--(Data!$B$103:$AGQ$103&lt;&gt;"")*(Data!B154:AGQ154&lt;&gt;""))</f>
        <v>0</v>
      </c>
      <c r="CD139" s="2" cm="1">
        <f t="array" ref="CD139">SUMPRODUCT(--(Data!$B$104:$AGQ$104&lt;&gt;"")*(Data!B154:AGQ154&lt;&gt;""))</f>
        <v>0</v>
      </c>
      <c r="CE139" s="2" cm="1">
        <f t="array" ref="CE139">SUMPRODUCT(--(Data!$B$105:$AGQ$105&lt;&gt;"")*(Data!B154:AGQ154&lt;&gt;""))</f>
        <v>0</v>
      </c>
      <c r="CF139" s="2" cm="1">
        <f t="array" ref="CF139">SUMPRODUCT(--(Data!$B$106:$AGQ$106&lt;&gt;"")*(Data!B154:AGQ154&lt;&gt;""))</f>
        <v>0</v>
      </c>
      <c r="CG139" s="2" cm="1">
        <f t="array" ref="CG139">SUMPRODUCT(--(Data!$B$107:$AGQ$107&lt;&gt;"")*(Data!B154:AGQ154&lt;&gt;""))</f>
        <v>0</v>
      </c>
      <c r="CH139" s="2" cm="1">
        <f t="array" ref="CH139">SUMPRODUCT(--(Data!$B$108:$AGQ$108&lt;&gt;"")*(Data!B154:AGQ154&lt;&gt;""))</f>
        <v>0</v>
      </c>
      <c r="CI139" s="2" cm="1">
        <f t="array" ref="CI139">SUMPRODUCT(--(Data!$B$109:$AGQ$109&lt;&gt;"")*(Data!B154:AGQ154&lt;&gt;""))</f>
        <v>0</v>
      </c>
      <c r="CJ139" s="2" cm="1">
        <f t="array" ref="CJ139">SUMPRODUCT(--(Data!$B$110:$AGQ$110&lt;&gt;"")*(Data!B154:AGQ154&lt;&gt;""))</f>
        <v>0</v>
      </c>
      <c r="CK139" s="2" cm="1">
        <f t="array" ref="CK139">SUMPRODUCT(--(Data!$B$111:$AGQ$111&lt;&gt;"")*(Data!B154:AGQ154&lt;&gt;""))</f>
        <v>0</v>
      </c>
      <c r="CL139" s="2" cm="1">
        <f t="array" ref="CL139">SUMPRODUCT(--(Data!$B$112:$AGQ$112&lt;&gt;"")*(Data!B154:AGQ154&lt;&gt;""))</f>
        <v>0</v>
      </c>
      <c r="CM139" s="2" cm="1">
        <f t="array" ref="CM139">SUMPRODUCT(--(Data!$B$113:$AGQ$113&lt;&gt;"")*(Data!B154:AGQ154&lt;&gt;""))</f>
        <v>0</v>
      </c>
      <c r="CN139" s="2" cm="1">
        <f t="array" ref="CN139">SUMPRODUCT(--(Data!$B$114:$AGQ$114&lt;&gt;"")*(Data!B154:AGQ154&lt;&gt;""))</f>
        <v>0</v>
      </c>
      <c r="CO139" s="2" cm="1">
        <f t="array" ref="CO139">SUMPRODUCT(--(Data!$B$115:$AGQ$115&lt;&gt;"")*(Data!B154:AGQ154&lt;&gt;""))</f>
        <v>0</v>
      </c>
      <c r="CP139" s="2" cm="1">
        <f t="array" ref="CP139">SUMPRODUCT(--(Data!$B$116:$AGQ$116&lt;&gt;"")*(Data!B154:AGQ154&lt;&gt;""))</f>
        <v>0</v>
      </c>
      <c r="CQ139" s="2" cm="1">
        <f t="array" ref="CQ139">SUMPRODUCT(--(Data!$B$117:$AGQ$117&lt;&gt;"")*(Data!B154:AGQ154&lt;&gt;""))</f>
        <v>0</v>
      </c>
      <c r="CR139" s="2" cm="1">
        <f t="array" ref="CR139">SUMPRODUCT(--(Data!$B$118:$AGQ$118&lt;&gt;"")*(Data!B154:AGQ154&lt;&gt;""))</f>
        <v>0</v>
      </c>
      <c r="CS139" s="2" cm="1">
        <f t="array" ref="CS139">SUMPRODUCT(--(Data!$B$119:$AGQ$119&lt;&gt;"")*(Data!B154:AGQ154&lt;&gt;""))</f>
        <v>0</v>
      </c>
      <c r="CT139" s="2" cm="1">
        <f t="array" ref="CT139">SUMPRODUCT(--(Data!$B$120:$AGQ$120&lt;&gt;"")*(Data!B154:AGQ154&lt;&gt;""))</f>
        <v>0</v>
      </c>
      <c r="CU139" s="2" cm="1">
        <f t="array" ref="CU139">SUMPRODUCT(--(Data!$B$121:$AGQ$121&lt;&gt;"")*(Data!B154:AGQ154&lt;&gt;""))</f>
        <v>0</v>
      </c>
      <c r="CV139" s="2" cm="1">
        <f t="array" ref="CV139">SUMPRODUCT(--(Data!$B$122:$AGQ$122&lt;&gt;"")*(Data!B154:AGQ154&lt;&gt;""))</f>
        <v>0</v>
      </c>
      <c r="CW139" s="2" cm="1">
        <f t="array" ref="CW139">SUMPRODUCT(--(Data!$B$123:$AGQ$123&lt;&gt;"")*(Data!B154:AGQ154&lt;&gt;""))</f>
        <v>0</v>
      </c>
      <c r="CX139" s="2" cm="1">
        <f t="array" ref="CX139">SUMPRODUCT(--(Data!$B$124:$AGQ$124&lt;&gt;"")*(Data!B154:AGQ154&lt;&gt;""))</f>
        <v>0</v>
      </c>
      <c r="CY139" s="2" cm="1">
        <f t="array" ref="CY139">SUMPRODUCT(--(Data!$B$125:$AGQ$125&lt;&gt;"")*(Data!B154:AGQ154&lt;&gt;""))</f>
        <v>0</v>
      </c>
      <c r="CZ139" s="2" cm="1">
        <f t="array" ref="CZ139">SUMPRODUCT(--(Data!$B$126:$AGQ$126&lt;&gt;"")*(Data!B154:AGQ154&lt;&gt;""))</f>
        <v>0</v>
      </c>
      <c r="DA139" s="2" cm="1">
        <f t="array" ref="DA139">SUMPRODUCT(--(Data!$B$127:$AGQ$127&lt;&gt;"")*(Data!B154:AGQ154&lt;&gt;""))</f>
        <v>0</v>
      </c>
      <c r="DB139" s="2" cm="1">
        <f t="array" ref="DB139">SUMPRODUCT(--(Data!$B$128:$AGQ$128&lt;&gt;"")*(Data!B154:AGQ154&lt;&gt;""))</f>
        <v>0</v>
      </c>
      <c r="DC139" s="2" cm="1">
        <f t="array" ref="DC139">SUMPRODUCT(--(Data!$B$129:$AGQ$129&lt;&gt;"")*(Data!B154:AGQ154&lt;&gt;""))</f>
        <v>0</v>
      </c>
      <c r="DD139" s="2" cm="1">
        <f t="array" ref="DD139">SUMPRODUCT(--(Data!$B$130:$AGQ$130&lt;&gt;"")*(Data!B154:AGQ154&lt;&gt;""))</f>
        <v>0</v>
      </c>
      <c r="DE139" s="2" cm="1">
        <f t="array" ref="DE139">SUMPRODUCT(--(Data!$B$131:$AGQ$131&lt;&gt;"")*(Data!B154:AGQ154&lt;&gt;""))</f>
        <v>0</v>
      </c>
      <c r="DF139" s="2" cm="1">
        <f t="array" ref="DF139">SUMPRODUCT(--(Data!$B$132:$AGQ$132&lt;&gt;"")*(Data!B154:AGQ154&lt;&gt;""))</f>
        <v>0</v>
      </c>
      <c r="DG139" s="2" cm="1">
        <f t="array" ref="DG139">SUMPRODUCT(--(Data!$B$133:$AGQ$133&lt;&gt;"")*(Data!B154:AGQ154&lt;&gt;""))</f>
        <v>0</v>
      </c>
      <c r="DH139" s="2" cm="1">
        <f t="array" ref="DH139">SUMPRODUCT(--(Data!$B$134:$AGQ$134&lt;&gt;"")*(Data!B154:AGQ154&lt;&gt;""))</f>
        <v>0</v>
      </c>
      <c r="DI139" s="2" cm="1">
        <f t="array" ref="DI139">SUMPRODUCT(--(Data!$B$135:$AGQ$135&lt;&gt;"")*(Data!B154:AGQ154&lt;&gt;""))</f>
        <v>18</v>
      </c>
      <c r="DJ139" s="2" cm="1">
        <f t="array" ref="DJ139">SUMPRODUCT(--(Data!$B$136:$AGQ$136&lt;&gt;"")*(Data!B154:AGQ154&lt;&gt;""))</f>
        <v>0</v>
      </c>
      <c r="DK139" s="2" cm="1">
        <f t="array" ref="DK139">SUMPRODUCT(--(Data!$B$137:$AGQ$137&lt;&gt;"")*(Data!B154:AGQ154&lt;&gt;""))</f>
        <v>0</v>
      </c>
      <c r="DL139" s="2" cm="1">
        <f t="array" ref="DL139">SUMPRODUCT(--(Data!$B$138:$AGQ$138&lt;&gt;"")*(Data!B154:AGQ154&lt;&gt;""))</f>
        <v>0</v>
      </c>
      <c r="DM139" s="2" cm="1">
        <f t="array" ref="DM139">SUMPRODUCT(--(Data!$B$139:$AGQ$139&lt;&gt;"")*(Data!B154:AGQ154&lt;&gt;""))</f>
        <v>0</v>
      </c>
      <c r="DN139" s="2" cm="1">
        <f t="array" ref="DN139">SUMPRODUCT(--(Data!$B$140:$AGQ$140&lt;&gt;"")*(Data!B154:AGQ154&lt;&gt;""))</f>
        <v>0</v>
      </c>
      <c r="DO139" s="2" cm="1">
        <f t="array" ref="DO139">SUMPRODUCT(--(Data!$B$141:$AGQ$141&lt;&gt;"")*(Data!B154:AGQ154&lt;&gt;""))</f>
        <v>0</v>
      </c>
      <c r="DP139" s="2" cm="1">
        <f t="array" ref="DP139">SUMPRODUCT(--(Data!$B$142:$AGQ$142&lt;&gt;"")*(Data!B154:AGQ154&lt;&gt;""))</f>
        <v>0</v>
      </c>
      <c r="DQ139" s="2" cm="1">
        <f t="array" ref="DQ139">SUMPRODUCT(--(Data!$B$143:$AGQ$143&lt;&gt;"")*(Data!B154:AGQ154&lt;&gt;""))</f>
        <v>0</v>
      </c>
      <c r="DR139" s="2" cm="1">
        <f t="array" ref="DR139">SUMPRODUCT(--(Data!$B$144:$AGQ$144&lt;&gt;"")*(Data!B154:AGQ154&lt;&gt;""))</f>
        <v>0</v>
      </c>
      <c r="DS139" s="2" cm="1">
        <f t="array" ref="DS139">SUMPRODUCT(--(Data!$B$145:$AGQ$145&lt;&gt;"")*(Data!B154:AGQ154&lt;&gt;""))</f>
        <v>0</v>
      </c>
      <c r="DT139" s="2" cm="1">
        <f t="array" ref="DT139">SUMPRODUCT(--(Data!$B$146:$AGQ$146&lt;&gt;"")*(Data!B154:AGQ154&lt;&gt;""))</f>
        <v>0</v>
      </c>
      <c r="DU139" s="2" cm="1">
        <f t="array" ref="DU139">SUMPRODUCT(--(Data!$B$147:$AGQ$147&lt;&gt;"")*(Data!B154:AGQ154&lt;&gt;""))</f>
        <v>0</v>
      </c>
      <c r="DV139" s="2" cm="1">
        <f t="array" ref="DV139">SUMPRODUCT(--(Data!$B$148:$AGQ$148&lt;&gt;"")*(Data!B154:AGQ154&lt;&gt;""))</f>
        <v>0</v>
      </c>
      <c r="DW139" s="2" cm="1">
        <f t="array" ref="DW139">SUMPRODUCT(--(Data!$B$149:$AGQ$149&lt;&gt;"")*(Data!B154:AGQ154&lt;&gt;""))</f>
        <v>0</v>
      </c>
      <c r="DX139" s="2" cm="1">
        <f t="array" ref="DX139">SUMPRODUCT(--(Data!$B$150:$AGQ$150&lt;&gt;"")*(Data!B154:AGQ154&lt;&gt;""))</f>
        <v>0</v>
      </c>
      <c r="DY139" s="2" cm="1">
        <f t="array" ref="DY139">SUMPRODUCT(--(Data!$B$151:$AGQ$151&lt;&gt;"")*(Data!B154:AGQ154&lt;&gt;""))</f>
        <v>0</v>
      </c>
      <c r="DZ139" s="2" cm="1">
        <f t="array" ref="DZ139">SUMPRODUCT(--(Data!$B$152:$AGQ$152&lt;&gt;"")*(Data!B154:AGQ154&lt;&gt;""))</f>
        <v>0</v>
      </c>
      <c r="EA139" s="2" cm="1">
        <f t="array" ref="EA139">SUMPRODUCT(--(Data!$B$153:$AGQ$153&lt;&gt;"")*(Data!B154:AGQ154&lt;&gt;""))</f>
        <v>0</v>
      </c>
      <c r="EB139" s="208"/>
      <c r="EC139" s="2" cm="1">
        <f t="array" ref="EC139">SUMPRODUCT(--(Data!$B$155:$AGQ$155&lt;&gt;"")*(Data!B154:AGQ154&lt;&gt;""))</f>
        <v>0</v>
      </c>
      <c r="ED139" s="2" cm="1">
        <f t="array" ref="ED139">SUMPRODUCT(--(Data!$B$156:$AGQ$156&lt;&gt;"")*(Data!B154:AGQ154&lt;&gt;""))</f>
        <v>0</v>
      </c>
      <c r="EE139" s="2" cm="1">
        <f t="array" ref="EE139">SUMPRODUCT(--(Data!$B$157:$AGQ$157&lt;&gt;"")*(Data!B154:AGQ154&lt;&gt;""))</f>
        <v>0</v>
      </c>
      <c r="EF139" s="2" cm="1">
        <f t="array" ref="EF139">SUMPRODUCT(--(Data!$B$158:$AGQ$158&lt;&gt;"")*(Data!B154:AGQ154&lt;&gt;""))</f>
        <v>0</v>
      </c>
      <c r="EG139" s="2" cm="1">
        <f t="array" ref="EG139">SUMPRODUCT(--(Data!$B$159:$AGQ$159&lt;&gt;"")*(Data!B154:AGQ154&lt;&gt;""))</f>
        <v>0</v>
      </c>
      <c r="EH139" s="2" cm="1">
        <f t="array" ref="EH139">SUMPRODUCT(--(Data!$B$160:$AGQ$160&lt;&gt;"")*(Data!B154:AGQ154&lt;&gt;""))</f>
        <v>0</v>
      </c>
      <c r="EI139" s="2" cm="1">
        <f t="array" ref="EI139">SUMPRODUCT(--(Data!$B$161:$AGQ$161&lt;&gt;"")*(Data!B154:AGQ154&lt;&gt;""))</f>
        <v>0</v>
      </c>
      <c r="EJ139" s="2" cm="1">
        <f t="array" ref="EJ139">SUMPRODUCT(--(Data!$B$162:$AGQ$162&lt;&gt;"")*(Data!B154:AGQ154&lt;&gt;""))</f>
        <v>0</v>
      </c>
      <c r="EK139" s="2" cm="1">
        <f t="array" ref="EK139">SUMPRODUCT(--(Data!$B$163:$AGQ$163&lt;&gt;"")*(Data!B154:AGQ154&lt;&gt;""))</f>
        <v>0</v>
      </c>
      <c r="EL139" s="2" cm="1">
        <f t="array" ref="EL139">SUMPRODUCT(--(Data!$B$164:$AGQ$164&lt;&gt;"")*(Data!B154:AGQ154&lt;&gt;""))</f>
        <v>0</v>
      </c>
      <c r="EM139" s="2" cm="1">
        <f t="array" ref="EM139">SUMPRODUCT(--(Data!$B$165:$AGQ$165&lt;&gt;"")*(Data!B154:AGQ154&lt;&gt;""))</f>
        <v>0</v>
      </c>
      <c r="EN139" s="2" cm="1">
        <f t="array" ref="EN139">SUMPRODUCT(--(Data!$B$166:$AGQ$166&lt;&gt;"")*(Data!B154:AGQ154&lt;&gt;""))</f>
        <v>0</v>
      </c>
      <c r="EU139" s="2" t="str">
        <f t="shared" si="6"/>
        <v>BLAM</v>
      </c>
      <c r="EV139" s="2">
        <f t="shared" si="7"/>
        <v>9</v>
      </c>
    </row>
    <row r="140" spans="1:152" x14ac:dyDescent="0.25">
      <c r="A140" s="1" t="str">
        <f>Data!A155</f>
        <v>VIRAL-SLAM</v>
      </c>
      <c r="B140" s="1" t="s">
        <v>698</v>
      </c>
      <c r="C140" s="2" cm="1">
        <f t="array" ref="C140">SUMPRODUCT(--(Data!$B$25:$AGQ$25&lt;&gt;"")*(Data!B155:AGQ155&lt;&gt;""))</f>
        <v>0</v>
      </c>
      <c r="D140" s="2" cm="1">
        <f t="array" ref="D140">SUMPRODUCT(--(Data!$B$26:$AGQ$26&lt;&gt;"")*(Data!B155:AGQ155&lt;&gt;""))</f>
        <v>0</v>
      </c>
      <c r="E140" s="2" cm="1">
        <f t="array" ref="E140">SUMPRODUCT(--(Data!$B$27:$AGQ$27&lt;&gt;"")*(Data!B155:AGQ155&lt;&gt;""))</f>
        <v>0</v>
      </c>
      <c r="F140" s="2" cm="1">
        <f t="array" ref="F140">SUMPRODUCT(--(Data!$B$28:$AGQ$28&lt;&gt;"")*(Data!B155:AGQ155&lt;&gt;""))</f>
        <v>0</v>
      </c>
      <c r="G140" s="2" cm="1">
        <f t="array" ref="G140">SUMPRODUCT(--(Data!$B$29:$AGQ$29&lt;&gt;"")*(Data!B155:AGQ155&lt;&gt;""))</f>
        <v>0</v>
      </c>
      <c r="H140" s="2" cm="1">
        <f t="array" ref="H140">SUMPRODUCT(--(Data!$B$30:$AGQ$30&lt;&gt;"")*(Data!B155:AGQ155&lt;&gt;""))</f>
        <v>0</v>
      </c>
      <c r="I140" s="2" cm="1">
        <f t="array" ref="I140">SUMPRODUCT(--(Data!$B$31:$AGQ$31&lt;&gt;"")*(Data!B155:AGQ155&lt;&gt;""))</f>
        <v>0</v>
      </c>
      <c r="J140" s="2" cm="1">
        <f t="array" ref="J140">SUMPRODUCT(--(Data!$B$32:$AGQ$32&lt;&gt;"")*(Data!B155:AGQ155&lt;&gt;""))</f>
        <v>0</v>
      </c>
      <c r="K140" s="2" cm="1">
        <f t="array" ref="K140">SUMPRODUCT(--(Data!$B$33:$AGQ$33&lt;&gt;"")*(Data!B155:AGQ155&lt;&gt;""))</f>
        <v>0</v>
      </c>
      <c r="L140" s="2" cm="1">
        <f t="array" ref="L140">SUMPRODUCT(--(Data!$B$34:$AGQ$34&lt;&gt;"")*(Data!B155:AGQ155&lt;&gt;""))</f>
        <v>0</v>
      </c>
      <c r="M140" s="2" cm="1">
        <f t="array" ref="M140">SUMPRODUCT(--(Data!$B$35:$AGQ$35&lt;&gt;"")*(Data!B155:AGQ155&lt;&gt;""))</f>
        <v>0</v>
      </c>
      <c r="N140" s="2" cm="1">
        <f t="array" ref="N140">SUMPRODUCT(--(Data!$B$36:$AGQ$36&lt;&gt;"")*(Data!B155:AGQ155&lt;&gt;""))</f>
        <v>0</v>
      </c>
      <c r="O140" s="2" cm="1">
        <f t="array" ref="O140">SUMPRODUCT(--(Data!$B$37:$AGQ$37&lt;&gt;"")*(Data!B155:AGQ155&lt;&gt;""))</f>
        <v>0</v>
      </c>
      <c r="P140" s="2" cm="1">
        <f t="array" ref="P140">SUMPRODUCT(--(Data!$B$38:$AGQ$38&lt;&gt;"")*(Data!B155:AGQ155&lt;&gt;""))</f>
        <v>0</v>
      </c>
      <c r="Q140" s="2" cm="1">
        <f t="array" ref="Q140">SUMPRODUCT(--(Data!$B$39:$AGQ$39&lt;&gt;"")*(Data!B155:AGQ155&lt;&gt;""))</f>
        <v>0</v>
      </c>
      <c r="R140" s="2" cm="1">
        <f t="array" ref="R140">SUMPRODUCT(--(Data!$B$40:$AGQ$40&lt;&gt;"")*(Data!B155:AGQ155&lt;&gt;""))</f>
        <v>0</v>
      </c>
      <c r="S140" s="2" cm="1">
        <f t="array" ref="S140">SUMPRODUCT(--(Data!$B$41:$AGQ$41&lt;&gt;"")*(Data!B155:AGQ155&lt;&gt;""))</f>
        <v>0</v>
      </c>
      <c r="T140" s="2" cm="1">
        <f t="array" ref="T140">SUMPRODUCT(--(Data!$B$42:$AGQ$42&lt;&gt;"")*(Data!B155:AGQ155&lt;&gt;""))</f>
        <v>9</v>
      </c>
      <c r="U140" s="2" cm="1">
        <f t="array" ref="U140">SUMPRODUCT(--(Data!$B$43:$AGQ$43&lt;&gt;"")*(Data!B155:AGQ155&lt;&gt;""))</f>
        <v>9</v>
      </c>
      <c r="V140" s="2" cm="1">
        <f t="array" ref="V140">SUMPRODUCT(--(Data!$B$44:$AGQ$44&lt;&gt;"")*(Data!B155:AGQ155&lt;&gt;""))</f>
        <v>0</v>
      </c>
      <c r="W140" s="2" cm="1">
        <f t="array" ref="W140">SUMPRODUCT(--(Data!$B$45:$AGQ$45&lt;&gt;"")*(Data!B155:AGQ155&lt;&gt;""))</f>
        <v>0</v>
      </c>
      <c r="X140" s="2" cm="1">
        <f t="array" ref="X140">SUMPRODUCT(--(Data!$B$46:$AGQ$46&lt;&gt;"")*(Data!B155:AGQ155&lt;&gt;""))</f>
        <v>0</v>
      </c>
      <c r="Y140" s="2" cm="1">
        <f t="array" ref="Y140">SUMPRODUCT(--(Data!$B$47:$AGQ$47&lt;&gt;"")*(Data!B155:AGQ155&lt;&gt;""))</f>
        <v>9</v>
      </c>
      <c r="Z140" s="2" cm="1">
        <f t="array" ref="Z140">SUMPRODUCT(--(Data!$B$48:$AGQ$48&lt;&gt;"")*(Data!B155:AGQ155&lt;&gt;""))</f>
        <v>0</v>
      </c>
      <c r="AA140" s="2" cm="1">
        <f t="array" ref="AA140">SUMPRODUCT(--(Data!$B$49:$AGQ$49&lt;&gt;"")*(Data!B155:AGQ155&lt;&gt;""))</f>
        <v>0</v>
      </c>
      <c r="AB140" s="2" cm="1">
        <f t="array" ref="AB140">SUMPRODUCT(--(Data!$B$50:$AGQ$50&lt;&gt;"")*(Data!B155:AGQ155&lt;&gt;""))</f>
        <v>0</v>
      </c>
      <c r="AC140" s="2" cm="1">
        <f t="array" ref="AC140">SUMPRODUCT(--(Data!$B$51:$AGQ$51&lt;&gt;"")*(Data!B155:AGQ155&lt;&gt;""))</f>
        <v>0</v>
      </c>
      <c r="AD140" s="2" cm="1">
        <f t="array" ref="AD140">SUMPRODUCT(--(Data!$B$52:$AGQ$52&lt;&gt;"")*(Data!B155:AGQ155&lt;&gt;""))</f>
        <v>0</v>
      </c>
      <c r="AE140" s="2" cm="1">
        <f t="array" ref="AE140">SUMPRODUCT(--(Data!$B$53:$AGQ$53&lt;&gt;"")*(Data!B155:AGQ155&lt;&gt;""))</f>
        <v>0</v>
      </c>
      <c r="AF140" s="2" cm="1">
        <f t="array" ref="AF140">SUMPRODUCT(--(Data!$B$54:$AGQ$54&lt;&gt;"")*(Data!B155:AGQ155&lt;&gt;""))</f>
        <v>0</v>
      </c>
      <c r="AG140" s="2" cm="1">
        <f t="array" ref="AG140">SUMPRODUCT(--(Data!$B$55:$AGQ$55&lt;&gt;"")*(Data!B155:AGQ155&lt;&gt;""))</f>
        <v>0</v>
      </c>
      <c r="AH140" s="2" cm="1">
        <f t="array" ref="AH140">SUMPRODUCT(--(Data!$B$56:$AGQ$56&lt;&gt;"")*(Data!B155:AGQ155&lt;&gt;""))</f>
        <v>0</v>
      </c>
      <c r="AI140" s="2" cm="1">
        <f t="array" ref="AI140">SUMPRODUCT(--(Data!$B$57:$AGQ$57&lt;&gt;"")*(Data!B155:AGQ155&lt;&gt;""))</f>
        <v>0</v>
      </c>
      <c r="AJ140" s="2" cm="1">
        <f t="array" ref="AJ140">SUMPRODUCT(--(Data!$B$58:$AGQ$58&lt;&gt;"")*(Data!B155:AGQ155&lt;&gt;""))</f>
        <v>0</v>
      </c>
      <c r="AK140" s="2" cm="1">
        <f t="array" ref="AK140">SUMPRODUCT(--(Data!$B$59:$AGQ$59&lt;&gt;"")*(Data!B155:AGQ155&lt;&gt;""))</f>
        <v>0</v>
      </c>
      <c r="AL140" s="2" cm="1">
        <f t="array" ref="AL140">SUMPRODUCT(--(Data!$B$60:$AGQ$60&lt;&gt;"")*(Data!B155:AGQ155&lt;&gt;""))</f>
        <v>0</v>
      </c>
      <c r="AM140" s="2" cm="1">
        <f t="array" ref="AM140">SUMPRODUCT(--(Data!$B$61:$AGQ$61&lt;&gt;"")*(Data!B155:AGQ155&lt;&gt;""))</f>
        <v>0</v>
      </c>
      <c r="AN140" s="2" cm="1">
        <f t="array" ref="AN140">SUMPRODUCT(--(Data!$B$62:$AGQ$62&lt;&gt;"")*(Data!B155:AGQ155&lt;&gt;""))</f>
        <v>0</v>
      </c>
      <c r="AO140" s="2" cm="1">
        <f t="array" ref="AO140">SUMPRODUCT(--(Data!$B$63:$AGQ$63&lt;&gt;"")*(Data!B155:AGQ155&lt;&gt;""))</f>
        <v>0</v>
      </c>
      <c r="AP140" s="2" cm="1">
        <f t="array" ref="AP140">SUMPRODUCT(--(Data!$B$64:$AGQ$64&lt;&gt;"")*(Data!B155:AGQ155&lt;&gt;""))</f>
        <v>0</v>
      </c>
      <c r="AQ140" s="2" cm="1">
        <f t="array" ref="AQ140">SUMPRODUCT(--(Data!$B$65:$AGQ$65&lt;&gt;"")*(Data!B155:AGQ155&lt;&gt;""))</f>
        <v>0</v>
      </c>
      <c r="AR140" s="2" cm="1">
        <f t="array" ref="AR140">SUMPRODUCT(--(Data!$B$66:$AGQ$66&lt;&gt;"")*(Data!B155:AGQ155&lt;&gt;""))</f>
        <v>0</v>
      </c>
      <c r="AS140" s="2" cm="1">
        <f t="array" ref="AS140">SUMPRODUCT(--(Data!$B$67:$AGQ$67&lt;&gt;"")*(Data!B155:AGQ155&lt;&gt;""))</f>
        <v>0</v>
      </c>
      <c r="AT140" s="2" cm="1">
        <f t="array" ref="AT140">SUMPRODUCT(--(Data!$B$68:$AGQ$68&lt;&gt;"")*(Data!B155:AGQ155&lt;&gt;""))</f>
        <v>0</v>
      </c>
      <c r="AU140" s="2" cm="1">
        <f t="array" ref="AU140">SUMPRODUCT(--(Data!$B$69:$AGQ$69&lt;&gt;"")*(Data!B155:AGQ155&lt;&gt;""))</f>
        <v>0</v>
      </c>
      <c r="AV140" s="2" cm="1">
        <f t="array" ref="AV140">SUMPRODUCT(--(Data!$B$70:$AGQ$70&lt;&gt;"")*(Data!B155:AGQ155&lt;&gt;""))</f>
        <v>0</v>
      </c>
      <c r="AW140" s="2" cm="1">
        <f t="array" ref="AW140">SUMPRODUCT(--(Data!$B$71:$AGQ$71&lt;&gt;"")*(Data!B155:AGQ155&lt;&gt;""))</f>
        <v>0</v>
      </c>
      <c r="AX140" s="2" cm="1">
        <f t="array" ref="AX140">SUMPRODUCT(--(Data!$B$72:$AGQ$72&lt;&gt;"")*(Data!B155:AGQ155&lt;&gt;""))</f>
        <v>9</v>
      </c>
      <c r="AY140" s="2" cm="1">
        <f t="array" ref="AY140">SUMPRODUCT(--(Data!$B$73:$AGQ$73&lt;&gt;"")*(Data!B155:AGQ155&lt;&gt;""))</f>
        <v>0</v>
      </c>
      <c r="AZ140" s="2" cm="1">
        <f t="array" ref="AZ140">SUMPRODUCT(--(Data!$B$74:$AGQ$74&lt;&gt;"")*(Data!B155:AGQ155&lt;&gt;""))</f>
        <v>0</v>
      </c>
      <c r="BA140" s="2" cm="1">
        <f t="array" ref="BA140">SUMPRODUCT(--(Data!$B$75:$AGQ$75&lt;&gt;"")*(Data!B155:AGQ155&lt;&gt;""))</f>
        <v>0</v>
      </c>
      <c r="BB140" s="2" cm="1">
        <f t="array" ref="BB140">SUMPRODUCT(--(Data!$B$76:$AGQ$76&lt;&gt;"")*(Data!B155:AGQ155&lt;&gt;""))</f>
        <v>0</v>
      </c>
      <c r="BC140" s="2" cm="1">
        <f t="array" ref="BC140">SUMPRODUCT(--(Data!$B$77:$AGQ$77&lt;&gt;"")*(Data!B155:AGQ155&lt;&gt;""))</f>
        <v>0</v>
      </c>
      <c r="BD140" s="2" cm="1">
        <f t="array" ref="BD140">SUMPRODUCT(--(Data!$B$78:$AGQ$78&lt;&gt;"")*(Data!B155:AGQ155&lt;&gt;""))</f>
        <v>0</v>
      </c>
      <c r="BE140" s="2" cm="1">
        <f t="array" ref="BE140">SUMPRODUCT(--(Data!$B$79:$AGQ$79&lt;&gt;"")*(Data!B155:AGQ155&lt;&gt;""))</f>
        <v>0</v>
      </c>
      <c r="BF140" s="2" cm="1">
        <f t="array" ref="BF140">SUMPRODUCT(--(Data!$B$80:$AGQ$80&lt;&gt;"")*(Data!B155:AGQ155&lt;&gt;""))</f>
        <v>0</v>
      </c>
      <c r="BG140" s="2" cm="1">
        <f t="array" ref="BG140">SUMPRODUCT(--(Data!$B$81:$AGQ$81&lt;&gt;"")*(Data!B155:AGQ155&lt;&gt;""))</f>
        <v>0</v>
      </c>
      <c r="BH140" s="2" cm="1">
        <f t="array" ref="BH140">SUMPRODUCT(--(Data!$B$82:$AGQ$82&lt;&gt;"")*(Data!B155:AGQ155&lt;&gt;""))</f>
        <v>0</v>
      </c>
      <c r="BI140" s="2" cm="1">
        <f t="array" ref="BI140">SUMPRODUCT(--(Data!$B$83:$AGQ$83&lt;&gt;"")*(Data!B155:AGQ155&lt;&gt;""))</f>
        <v>0</v>
      </c>
      <c r="BJ140" s="2" cm="1">
        <f t="array" ref="BJ140">SUMPRODUCT(--(Data!$B$84:$AGQ$84&lt;&gt;"")*(Data!B155:AGQ155&lt;&gt;""))</f>
        <v>0</v>
      </c>
      <c r="BK140" s="2" cm="1">
        <f t="array" ref="BK140">SUMPRODUCT(--(Data!$B$85:$AGQ$85&lt;&gt;"")*(Data!B155:AGQ155&lt;&gt;""))</f>
        <v>0</v>
      </c>
      <c r="BL140" s="2" cm="1">
        <f t="array" ref="BL140">SUMPRODUCT(--(Data!$B$86:$AGQ$86&lt;&gt;"")*(Data!B155:AGQ155&lt;&gt;""))</f>
        <v>0</v>
      </c>
      <c r="BM140" s="2" cm="1">
        <f t="array" ref="BM140">SUMPRODUCT(--(Data!$B$87:$AGQ$87&lt;&gt;"")*(Data!B155:AGQ155&lt;&gt;""))</f>
        <v>0</v>
      </c>
      <c r="BN140" s="2" cm="1">
        <f t="array" ref="BN140">SUMPRODUCT(--(Data!$B$88:$AGQ$88&lt;&gt;"")*(Data!B155:AGQ155&lt;&gt;""))</f>
        <v>0</v>
      </c>
      <c r="BO140" s="2" cm="1">
        <f t="array" ref="BO140">SUMPRODUCT(--(Data!$B$89:$AGQ$89&lt;&gt;"")*(Data!B155:AGQ155&lt;&gt;""))</f>
        <v>0</v>
      </c>
      <c r="BP140" s="2" cm="1">
        <f t="array" ref="BP140">SUMPRODUCT(--(Data!$B$90:$AGQ$90&lt;&gt;"")*(Data!B155:AGQ155&lt;&gt;""))</f>
        <v>0</v>
      </c>
      <c r="BQ140" s="2" cm="1">
        <f t="array" ref="BQ140">SUMPRODUCT(--(Data!$B$91:$AGQ$91&lt;&gt;"")*(Data!B155:AGQ155&lt;&gt;""))</f>
        <v>0</v>
      </c>
      <c r="BR140" s="2" cm="1">
        <f t="array" ref="BR140">SUMPRODUCT(--(Data!$B$92:$AGQ$92&lt;&gt;"")*(Data!B155:AGQ155&lt;&gt;""))</f>
        <v>0</v>
      </c>
      <c r="BS140" s="2" cm="1">
        <f t="array" ref="BS140">SUMPRODUCT(--(Data!$B$93:$AGQ$93&lt;&gt;"")*(Data!B155:AGQ155&lt;&gt;""))</f>
        <v>0</v>
      </c>
      <c r="BT140" s="2" cm="1">
        <f t="array" ref="BT140">SUMPRODUCT(--(Data!$B$94:$AGQ$94&lt;&gt;"")*(Data!B155:AGQ155&lt;&gt;""))</f>
        <v>0</v>
      </c>
      <c r="BU140" s="2" cm="1">
        <f t="array" ref="BU140">SUMPRODUCT(--(Data!$B$95:$AGQ$95&lt;&gt;"")*(Data!B155:AGQ155&lt;&gt;""))</f>
        <v>0</v>
      </c>
      <c r="BV140" s="2" cm="1">
        <f t="array" ref="BV140">SUMPRODUCT(--(Data!$B$96:$AGQ$96&lt;&gt;"")*(Data!B155:AGQ155&lt;&gt;""))</f>
        <v>0</v>
      </c>
      <c r="BW140" s="2" cm="1">
        <f t="array" ref="BW140">SUMPRODUCT(--(Data!$B$97:$AGQ$97&lt;&gt;"")*(Data!B155:AGQ155&lt;&gt;""))</f>
        <v>0</v>
      </c>
      <c r="BX140" s="2" cm="1">
        <f t="array" ref="BX140">SUMPRODUCT(--(Data!$B$98:$AGQ$98&lt;&gt;"")*(Data!B155:AGQ155&lt;&gt;""))</f>
        <v>0</v>
      </c>
      <c r="BY140" s="2" cm="1">
        <f t="array" ref="BY140">SUMPRODUCT(--(Data!$B$99:$AGQ$99&lt;&gt;"")*(Data!B155:AGQ155&lt;&gt;""))</f>
        <v>0</v>
      </c>
      <c r="BZ140" s="2" cm="1">
        <f t="array" ref="BZ140">SUMPRODUCT(--(Data!$B$100:$AGQ$100&lt;&gt;"")*(Data!B155:AGQ155&lt;&gt;""))</f>
        <v>0</v>
      </c>
      <c r="CA140" s="2" cm="1">
        <f t="array" ref="CA140">SUMPRODUCT(--(Data!$B$101:$AGQ$101&lt;&gt;"")*(Data!B155:AGQ155&lt;&gt;""))</f>
        <v>0</v>
      </c>
      <c r="CB140" s="2" cm="1">
        <f t="array" ref="CB140">SUMPRODUCT(--(Data!$B$102:$AGQ$102&lt;&gt;"")*(Data!B155:AGQ155&lt;&gt;""))</f>
        <v>0</v>
      </c>
      <c r="CC140" s="2" cm="1">
        <f t="array" ref="CC140">SUMPRODUCT(--(Data!$B$103:$AGQ$103&lt;&gt;"")*(Data!B155:AGQ155&lt;&gt;""))</f>
        <v>0</v>
      </c>
      <c r="CD140" s="2" cm="1">
        <f t="array" ref="CD140">SUMPRODUCT(--(Data!$B$104:$AGQ$104&lt;&gt;"")*(Data!B155:AGQ155&lt;&gt;""))</f>
        <v>0</v>
      </c>
      <c r="CE140" s="2" cm="1">
        <f t="array" ref="CE140">SUMPRODUCT(--(Data!$B$105:$AGQ$105&lt;&gt;"")*(Data!B155:AGQ155&lt;&gt;""))</f>
        <v>0</v>
      </c>
      <c r="CF140" s="2" cm="1">
        <f t="array" ref="CF140">SUMPRODUCT(--(Data!$B$106:$AGQ$106&lt;&gt;"")*(Data!B155:AGQ155&lt;&gt;""))</f>
        <v>0</v>
      </c>
      <c r="CG140" s="2" cm="1">
        <f t="array" ref="CG140">SUMPRODUCT(--(Data!$B$107:$AGQ$107&lt;&gt;"")*(Data!B155:AGQ155&lt;&gt;""))</f>
        <v>0</v>
      </c>
      <c r="CH140" s="2" cm="1">
        <f t="array" ref="CH140">SUMPRODUCT(--(Data!$B$108:$AGQ$108&lt;&gt;"")*(Data!B155:AGQ155&lt;&gt;""))</f>
        <v>0</v>
      </c>
      <c r="CI140" s="2" cm="1">
        <f t="array" ref="CI140">SUMPRODUCT(--(Data!$B$109:$AGQ$109&lt;&gt;"")*(Data!B155:AGQ155&lt;&gt;""))</f>
        <v>0</v>
      </c>
      <c r="CJ140" s="2" cm="1">
        <f t="array" ref="CJ140">SUMPRODUCT(--(Data!$B$110:$AGQ$110&lt;&gt;"")*(Data!B155:AGQ155&lt;&gt;""))</f>
        <v>0</v>
      </c>
      <c r="CK140" s="2" cm="1">
        <f t="array" ref="CK140">SUMPRODUCT(--(Data!$B$111:$AGQ$111&lt;&gt;"")*(Data!B155:AGQ155&lt;&gt;""))</f>
        <v>9</v>
      </c>
      <c r="CL140" s="2" cm="1">
        <f t="array" ref="CL140">SUMPRODUCT(--(Data!$B$112:$AGQ$112&lt;&gt;"")*(Data!B155:AGQ155&lt;&gt;""))</f>
        <v>0</v>
      </c>
      <c r="CM140" s="2" cm="1">
        <f t="array" ref="CM140">SUMPRODUCT(--(Data!$B$113:$AGQ$113&lt;&gt;"")*(Data!B155:AGQ155&lt;&gt;""))</f>
        <v>0</v>
      </c>
      <c r="CN140" s="2" cm="1">
        <f t="array" ref="CN140">SUMPRODUCT(--(Data!$B$114:$AGQ$114&lt;&gt;"")*(Data!B155:AGQ155&lt;&gt;""))</f>
        <v>0</v>
      </c>
      <c r="CO140" s="2" cm="1">
        <f t="array" ref="CO140">SUMPRODUCT(--(Data!$B$115:$AGQ$115&lt;&gt;"")*(Data!B155:AGQ155&lt;&gt;""))</f>
        <v>0</v>
      </c>
      <c r="CP140" s="2" cm="1">
        <f t="array" ref="CP140">SUMPRODUCT(--(Data!$B$116:$AGQ$116&lt;&gt;"")*(Data!B155:AGQ155&lt;&gt;""))</f>
        <v>0</v>
      </c>
      <c r="CQ140" s="2" cm="1">
        <f t="array" ref="CQ140">SUMPRODUCT(--(Data!$B$117:$AGQ$117&lt;&gt;"")*(Data!B155:AGQ155&lt;&gt;""))</f>
        <v>0</v>
      </c>
      <c r="CR140" s="2" cm="1">
        <f t="array" ref="CR140">SUMPRODUCT(--(Data!$B$118:$AGQ$118&lt;&gt;"")*(Data!B155:AGQ155&lt;&gt;""))</f>
        <v>0</v>
      </c>
      <c r="CS140" s="2" cm="1">
        <f t="array" ref="CS140">SUMPRODUCT(--(Data!$B$119:$AGQ$119&lt;&gt;"")*(Data!B155:AGQ155&lt;&gt;""))</f>
        <v>0</v>
      </c>
      <c r="CT140" s="2" cm="1">
        <f t="array" ref="CT140">SUMPRODUCT(--(Data!$B$120:$AGQ$120&lt;&gt;"")*(Data!B155:AGQ155&lt;&gt;""))</f>
        <v>0</v>
      </c>
      <c r="CU140" s="2" cm="1">
        <f t="array" ref="CU140">SUMPRODUCT(--(Data!$B$121:$AGQ$121&lt;&gt;"")*(Data!B155:AGQ155&lt;&gt;""))</f>
        <v>0</v>
      </c>
      <c r="CV140" s="2" cm="1">
        <f t="array" ref="CV140">SUMPRODUCT(--(Data!$B$122:$AGQ$122&lt;&gt;"")*(Data!B155:AGQ155&lt;&gt;""))</f>
        <v>0</v>
      </c>
      <c r="CW140" s="2" cm="1">
        <f t="array" ref="CW140">SUMPRODUCT(--(Data!$B$123:$AGQ$123&lt;&gt;"")*(Data!B155:AGQ155&lt;&gt;""))</f>
        <v>0</v>
      </c>
      <c r="CX140" s="2" cm="1">
        <f t="array" ref="CX140">SUMPRODUCT(--(Data!$B$124:$AGQ$124&lt;&gt;"")*(Data!B155:AGQ155&lt;&gt;""))</f>
        <v>0</v>
      </c>
      <c r="CY140" s="2" cm="1">
        <f t="array" ref="CY140">SUMPRODUCT(--(Data!$B$125:$AGQ$125&lt;&gt;"")*(Data!B155:AGQ155&lt;&gt;""))</f>
        <v>0</v>
      </c>
      <c r="CZ140" s="2" cm="1">
        <f t="array" ref="CZ140">SUMPRODUCT(--(Data!$B$126:$AGQ$126&lt;&gt;"")*(Data!B155:AGQ155&lt;&gt;""))</f>
        <v>0</v>
      </c>
      <c r="DA140" s="2" cm="1">
        <f t="array" ref="DA140">SUMPRODUCT(--(Data!$B$127:$AGQ$127&lt;&gt;"")*(Data!B155:AGQ155&lt;&gt;""))</f>
        <v>0</v>
      </c>
      <c r="DB140" s="2" cm="1">
        <f t="array" ref="DB140">SUMPRODUCT(--(Data!$B$128:$AGQ$128&lt;&gt;"")*(Data!B155:AGQ155&lt;&gt;""))</f>
        <v>0</v>
      </c>
      <c r="DC140" s="2" cm="1">
        <f t="array" ref="DC140">SUMPRODUCT(--(Data!$B$129:$AGQ$129&lt;&gt;"")*(Data!B155:AGQ155&lt;&gt;""))</f>
        <v>0</v>
      </c>
      <c r="DD140" s="2" cm="1">
        <f t="array" ref="DD140">SUMPRODUCT(--(Data!$B$130:$AGQ$130&lt;&gt;"")*(Data!B155:AGQ155&lt;&gt;""))</f>
        <v>0</v>
      </c>
      <c r="DE140" s="2" cm="1">
        <f t="array" ref="DE140">SUMPRODUCT(--(Data!$B$131:$AGQ$131&lt;&gt;"")*(Data!B155:AGQ155&lt;&gt;""))</f>
        <v>9</v>
      </c>
      <c r="DF140" s="2" cm="1">
        <f t="array" ref="DF140">SUMPRODUCT(--(Data!$B$132:$AGQ$132&lt;&gt;"")*(Data!B155:AGQ155&lt;&gt;""))</f>
        <v>9</v>
      </c>
      <c r="DG140" s="2" cm="1">
        <f t="array" ref="DG140">SUMPRODUCT(--(Data!$B$133:$AGQ$133&lt;&gt;"")*(Data!B155:AGQ155&lt;&gt;""))</f>
        <v>0</v>
      </c>
      <c r="DH140" s="2" cm="1">
        <f t="array" ref="DH140">SUMPRODUCT(--(Data!$B$134:$AGQ$134&lt;&gt;"")*(Data!B155:AGQ155&lt;&gt;""))</f>
        <v>0</v>
      </c>
      <c r="DI140" s="2" cm="1">
        <f t="array" ref="DI140">SUMPRODUCT(--(Data!$B$135:$AGQ$135&lt;&gt;"")*(Data!B155:AGQ155&lt;&gt;""))</f>
        <v>0</v>
      </c>
      <c r="DJ140" s="2" cm="1">
        <f t="array" ref="DJ140">SUMPRODUCT(--(Data!$B$136:$AGQ$136&lt;&gt;"")*(Data!B155:AGQ155&lt;&gt;""))</f>
        <v>0</v>
      </c>
      <c r="DK140" s="2" cm="1">
        <f t="array" ref="DK140">SUMPRODUCT(--(Data!$B$137:$AGQ$137&lt;&gt;"")*(Data!B155:AGQ155&lt;&gt;""))</f>
        <v>0</v>
      </c>
      <c r="DL140" s="2" cm="1">
        <f t="array" ref="DL140">SUMPRODUCT(--(Data!$B$138:$AGQ$138&lt;&gt;"")*(Data!B155:AGQ155&lt;&gt;""))</f>
        <v>0</v>
      </c>
      <c r="DM140" s="2" cm="1">
        <f t="array" ref="DM140">SUMPRODUCT(--(Data!$B$139:$AGQ$139&lt;&gt;"")*(Data!B155:AGQ155&lt;&gt;""))</f>
        <v>0</v>
      </c>
      <c r="DN140" s="2" cm="1">
        <f t="array" ref="DN140">SUMPRODUCT(--(Data!$B$140:$AGQ$140&lt;&gt;"")*(Data!B155:AGQ155&lt;&gt;""))</f>
        <v>0</v>
      </c>
      <c r="DO140" s="2" cm="1">
        <f t="array" ref="DO140">SUMPRODUCT(--(Data!$B$141:$AGQ$141&lt;&gt;"")*(Data!B155:AGQ155&lt;&gt;""))</f>
        <v>0</v>
      </c>
      <c r="DP140" s="2" cm="1">
        <f t="array" ref="DP140">SUMPRODUCT(--(Data!$B$142:$AGQ$142&lt;&gt;"")*(Data!B155:AGQ155&lt;&gt;""))</f>
        <v>0</v>
      </c>
      <c r="DQ140" s="2" cm="1">
        <f t="array" ref="DQ140">SUMPRODUCT(--(Data!$B$143:$AGQ$143&lt;&gt;"")*(Data!B155:AGQ155&lt;&gt;""))</f>
        <v>0</v>
      </c>
      <c r="DR140" s="2" cm="1">
        <f t="array" ref="DR140">SUMPRODUCT(--(Data!$B$144:$AGQ$144&lt;&gt;"")*(Data!B155:AGQ155&lt;&gt;""))</f>
        <v>0</v>
      </c>
      <c r="DS140" s="2" cm="1">
        <f t="array" ref="DS140">SUMPRODUCT(--(Data!$B$145:$AGQ$145&lt;&gt;"")*(Data!B155:AGQ155&lt;&gt;""))</f>
        <v>0</v>
      </c>
      <c r="DT140" s="2" cm="1">
        <f t="array" ref="DT140">SUMPRODUCT(--(Data!$B$146:$AGQ$146&lt;&gt;"")*(Data!B155:AGQ155&lt;&gt;""))</f>
        <v>0</v>
      </c>
      <c r="DU140" s="2" cm="1">
        <f t="array" ref="DU140">SUMPRODUCT(--(Data!$B$147:$AGQ$147&lt;&gt;"")*(Data!B155:AGQ155&lt;&gt;""))</f>
        <v>0</v>
      </c>
      <c r="DV140" s="2" cm="1">
        <f t="array" ref="DV140">SUMPRODUCT(--(Data!$B$148:$AGQ$148&lt;&gt;"")*(Data!B155:AGQ155&lt;&gt;""))</f>
        <v>0</v>
      </c>
      <c r="DW140" s="2" cm="1">
        <f t="array" ref="DW140">SUMPRODUCT(--(Data!$B$149:$AGQ$149&lt;&gt;"")*(Data!B155:AGQ155&lt;&gt;""))</f>
        <v>0</v>
      </c>
      <c r="DX140" s="2" cm="1">
        <f t="array" ref="DX140">SUMPRODUCT(--(Data!$B$150:$AGQ$150&lt;&gt;"")*(Data!B155:AGQ155&lt;&gt;""))</f>
        <v>0</v>
      </c>
      <c r="DY140" s="2" cm="1">
        <f t="array" ref="DY140">SUMPRODUCT(--(Data!$B$151:$AGQ$151&lt;&gt;"")*(Data!B155:AGQ155&lt;&gt;""))</f>
        <v>0</v>
      </c>
      <c r="DZ140" s="2" cm="1">
        <f t="array" ref="DZ140">SUMPRODUCT(--(Data!$B$152:$AGQ$152&lt;&gt;"")*(Data!B155:AGQ155&lt;&gt;""))</f>
        <v>0</v>
      </c>
      <c r="EA140" s="2" cm="1">
        <f t="array" ref="EA140">SUMPRODUCT(--(Data!$B$153:$AGQ$153&lt;&gt;"")*(Data!B155:AGQ155&lt;&gt;""))</f>
        <v>0</v>
      </c>
      <c r="EB140" s="2" cm="1">
        <f t="array" ref="EB140">SUMPRODUCT(--(Data!$B$154:$AGQ$154&lt;&gt;"")*(Data!B155:AGQ155&lt;&gt;""))</f>
        <v>0</v>
      </c>
      <c r="EC140" s="208"/>
      <c r="ED140" s="2" cm="1">
        <f t="array" ref="ED140">SUMPRODUCT(--(Data!$B$156:$AGQ$156&lt;&gt;"")*(Data!B155:AGQ155&lt;&gt;""))</f>
        <v>0</v>
      </c>
      <c r="EE140" s="2" cm="1">
        <f t="array" ref="EE140">SUMPRODUCT(--(Data!$B$157:$AGQ$157&lt;&gt;"")*(Data!B155:AGQ155&lt;&gt;""))</f>
        <v>0</v>
      </c>
      <c r="EF140" s="2" cm="1">
        <f t="array" ref="EF140">SUMPRODUCT(--(Data!$B$158:$AGQ$158&lt;&gt;"")*(Data!B155:AGQ155&lt;&gt;""))</f>
        <v>0</v>
      </c>
      <c r="EG140" s="2" cm="1">
        <f t="array" ref="EG140">SUMPRODUCT(--(Data!$B$159:$AGQ$159&lt;&gt;"")*(Data!B155:AGQ155&lt;&gt;""))</f>
        <v>0</v>
      </c>
      <c r="EH140" s="2" cm="1">
        <f t="array" ref="EH140">SUMPRODUCT(--(Data!$B$160:$AGQ$160&lt;&gt;"")*(Data!B155:AGQ155&lt;&gt;""))</f>
        <v>0</v>
      </c>
      <c r="EI140" s="2" cm="1">
        <f t="array" ref="EI140">SUMPRODUCT(--(Data!$B$161:$AGQ$161&lt;&gt;"")*(Data!B155:AGQ155&lt;&gt;""))</f>
        <v>0</v>
      </c>
      <c r="EJ140" s="2" cm="1">
        <f t="array" ref="EJ140">SUMPRODUCT(--(Data!$B$162:$AGQ$162&lt;&gt;"")*(Data!B155:AGQ155&lt;&gt;""))</f>
        <v>0</v>
      </c>
      <c r="EK140" s="2" cm="1">
        <f t="array" ref="EK140">SUMPRODUCT(--(Data!$B$163:$AGQ$163&lt;&gt;"")*(Data!B155:AGQ155&lt;&gt;""))</f>
        <v>0</v>
      </c>
      <c r="EL140" s="2" cm="1">
        <f t="array" ref="EL140">SUMPRODUCT(--(Data!$B$164:$AGQ$164&lt;&gt;"")*(Data!B155:AGQ155&lt;&gt;""))</f>
        <v>0</v>
      </c>
      <c r="EM140" s="2" cm="1">
        <f t="array" ref="EM140">SUMPRODUCT(--(Data!$B$165:$AGQ$165&lt;&gt;"")*(Data!B155:AGQ155&lt;&gt;""))</f>
        <v>0</v>
      </c>
      <c r="EN140" s="2" cm="1">
        <f t="array" ref="EN140">SUMPRODUCT(--(Data!$B$166:$AGQ$166&lt;&gt;"")*(Data!B155:AGQ155&lt;&gt;""))</f>
        <v>0</v>
      </c>
      <c r="EU140" s="2" t="str">
        <f t="shared" si="6"/>
        <v>Cartographer</v>
      </c>
      <c r="EV140" s="2">
        <f t="shared" si="7"/>
        <v>9</v>
      </c>
    </row>
    <row r="141" spans="1:152" x14ac:dyDescent="0.25">
      <c r="A141" s="1" t="str">
        <f>Data!A156</f>
        <v>M-LOAM-gf</v>
      </c>
      <c r="B141" s="1" t="s">
        <v>935</v>
      </c>
      <c r="C141" s="2" cm="1">
        <f t="array" ref="C141">SUMPRODUCT(--(Data!$B$25:$AGQ$25&lt;&gt;"")*(Data!B156:AGQ156&lt;&gt;""))</f>
        <v>0</v>
      </c>
      <c r="D141" s="2" cm="1">
        <f t="array" ref="D141">SUMPRODUCT(--(Data!$B$26:$AGQ$26&lt;&gt;"")*(Data!B156:AGQ156&lt;&gt;""))</f>
        <v>0</v>
      </c>
      <c r="E141" s="2" cm="1">
        <f t="array" ref="E141">SUMPRODUCT(--(Data!$B$27:$AGQ$27&lt;&gt;"")*(Data!B156:AGQ156&lt;&gt;""))</f>
        <v>0</v>
      </c>
      <c r="F141" s="2" cm="1">
        <f t="array" ref="F141">SUMPRODUCT(--(Data!$B$28:$AGQ$28&lt;&gt;"")*(Data!B156:AGQ156&lt;&gt;""))</f>
        <v>0</v>
      </c>
      <c r="G141" s="2" cm="1">
        <f t="array" ref="G141">SUMPRODUCT(--(Data!$B$29:$AGQ$29&lt;&gt;"")*(Data!B156:AGQ156&lt;&gt;""))</f>
        <v>0</v>
      </c>
      <c r="H141" s="2" cm="1">
        <f t="array" ref="H141">SUMPRODUCT(--(Data!$B$30:$AGQ$30&lt;&gt;"")*(Data!B156:AGQ156&lt;&gt;""))</f>
        <v>0</v>
      </c>
      <c r="I141" s="2" cm="1">
        <f t="array" ref="I141">SUMPRODUCT(--(Data!$B$31:$AGQ$31&lt;&gt;"")*(Data!B156:AGQ156&lt;&gt;""))</f>
        <v>0</v>
      </c>
      <c r="J141" s="2" cm="1">
        <f t="array" ref="J141">SUMPRODUCT(--(Data!$B$32:$AGQ$32&lt;&gt;"")*(Data!B156:AGQ156&lt;&gt;""))</f>
        <v>0</v>
      </c>
      <c r="K141" s="2" cm="1">
        <f t="array" ref="K141">SUMPRODUCT(--(Data!$B$33:$AGQ$33&lt;&gt;"")*(Data!B156:AGQ156&lt;&gt;""))</f>
        <v>0</v>
      </c>
      <c r="L141" s="2" cm="1">
        <f t="array" ref="L141">SUMPRODUCT(--(Data!$B$34:$AGQ$34&lt;&gt;"")*(Data!B156:AGQ156&lt;&gt;""))</f>
        <v>0</v>
      </c>
      <c r="M141" s="2" cm="1">
        <f t="array" ref="M141">SUMPRODUCT(--(Data!$B$35:$AGQ$35&lt;&gt;"")*(Data!B156:AGQ156&lt;&gt;""))</f>
        <v>0</v>
      </c>
      <c r="N141" s="2" cm="1">
        <f t="array" ref="N141">SUMPRODUCT(--(Data!$B$36:$AGQ$36&lt;&gt;"")*(Data!B156:AGQ156&lt;&gt;""))</f>
        <v>0</v>
      </c>
      <c r="O141" s="2" cm="1">
        <f t="array" ref="O141">SUMPRODUCT(--(Data!$B$37:$AGQ$37&lt;&gt;"")*(Data!B156:AGQ156&lt;&gt;""))</f>
        <v>0</v>
      </c>
      <c r="P141" s="2" cm="1">
        <f t="array" ref="P141">SUMPRODUCT(--(Data!$B$38:$AGQ$38&lt;&gt;"")*(Data!B156:AGQ156&lt;&gt;""))</f>
        <v>0</v>
      </c>
      <c r="Q141" s="2" cm="1">
        <f t="array" ref="Q141">SUMPRODUCT(--(Data!$B$39:$AGQ$39&lt;&gt;"")*(Data!B156:AGQ156&lt;&gt;""))</f>
        <v>0</v>
      </c>
      <c r="R141" s="2" cm="1">
        <f t="array" ref="R141">SUMPRODUCT(--(Data!$B$40:$AGQ$40&lt;&gt;"")*(Data!B156:AGQ156&lt;&gt;""))</f>
        <v>0</v>
      </c>
      <c r="S141" s="2" cm="1">
        <f t="array" ref="S141">SUMPRODUCT(--(Data!$B$41:$AGQ$41&lt;&gt;"")*(Data!B156:AGQ156&lt;&gt;""))</f>
        <v>0</v>
      </c>
      <c r="T141" s="2" cm="1">
        <f t="array" ref="T141">SUMPRODUCT(--(Data!$B$42:$AGQ$42&lt;&gt;"")*(Data!B156:AGQ156&lt;&gt;""))</f>
        <v>0</v>
      </c>
      <c r="U141" s="2" cm="1">
        <f t="array" ref="U141">SUMPRODUCT(--(Data!$B$43:$AGQ$43&lt;&gt;"")*(Data!B156:AGQ156&lt;&gt;""))</f>
        <v>0</v>
      </c>
      <c r="V141" s="2" cm="1">
        <f t="array" ref="V141">SUMPRODUCT(--(Data!$B$44:$AGQ$44&lt;&gt;"")*(Data!B156:AGQ156&lt;&gt;""))</f>
        <v>0</v>
      </c>
      <c r="W141" s="2" cm="1">
        <f t="array" ref="W141">SUMPRODUCT(--(Data!$B$45:$AGQ$45&lt;&gt;"")*(Data!B156:AGQ156&lt;&gt;""))</f>
        <v>0</v>
      </c>
      <c r="X141" s="2" cm="1">
        <f t="array" ref="X141">SUMPRODUCT(--(Data!$B$46:$AGQ$46&lt;&gt;"")*(Data!B156:AGQ156&lt;&gt;""))</f>
        <v>0</v>
      </c>
      <c r="Y141" s="2" cm="1">
        <f t="array" ref="Y141">SUMPRODUCT(--(Data!$B$47:$AGQ$47&lt;&gt;"")*(Data!B156:AGQ156&lt;&gt;""))</f>
        <v>0</v>
      </c>
      <c r="Z141" s="2" cm="1">
        <f t="array" ref="Z141">SUMPRODUCT(--(Data!$B$48:$AGQ$48&lt;&gt;"")*(Data!B156:AGQ156&lt;&gt;""))</f>
        <v>0</v>
      </c>
      <c r="AA141" s="2" cm="1">
        <f t="array" ref="AA141">SUMPRODUCT(--(Data!$B$49:$AGQ$49&lt;&gt;"")*(Data!B156:AGQ156&lt;&gt;""))</f>
        <v>0</v>
      </c>
      <c r="AB141" s="2" cm="1">
        <f t="array" ref="AB141">SUMPRODUCT(--(Data!$B$50:$AGQ$50&lt;&gt;"")*(Data!B156:AGQ156&lt;&gt;""))</f>
        <v>0</v>
      </c>
      <c r="AC141" s="2" cm="1">
        <f t="array" ref="AC141">SUMPRODUCT(--(Data!$B$51:$AGQ$51&lt;&gt;"")*(Data!B156:AGQ156&lt;&gt;""))</f>
        <v>0</v>
      </c>
      <c r="AD141" s="2" cm="1">
        <f t="array" ref="AD141">SUMPRODUCT(--(Data!$B$52:$AGQ$52&lt;&gt;"")*(Data!B156:AGQ156&lt;&gt;""))</f>
        <v>0</v>
      </c>
      <c r="AE141" s="2" cm="1">
        <f t="array" ref="AE141">SUMPRODUCT(--(Data!$B$53:$AGQ$53&lt;&gt;"")*(Data!B156:AGQ156&lt;&gt;""))</f>
        <v>0</v>
      </c>
      <c r="AF141" s="2" cm="1">
        <f t="array" ref="AF141">SUMPRODUCT(--(Data!$B$54:$AGQ$54&lt;&gt;"")*(Data!B156:AGQ156&lt;&gt;""))</f>
        <v>0</v>
      </c>
      <c r="AG141" s="2" cm="1">
        <f t="array" ref="AG141">SUMPRODUCT(--(Data!$B$55:$AGQ$55&lt;&gt;"")*(Data!B156:AGQ156&lt;&gt;""))</f>
        <v>0</v>
      </c>
      <c r="AH141" s="2" cm="1">
        <f t="array" ref="AH141">SUMPRODUCT(--(Data!$B$56:$AGQ$56&lt;&gt;"")*(Data!B156:AGQ156&lt;&gt;""))</f>
        <v>0</v>
      </c>
      <c r="AI141" s="2" cm="1">
        <f t="array" ref="AI141">SUMPRODUCT(--(Data!$B$57:$AGQ$57&lt;&gt;"")*(Data!B156:AGQ156&lt;&gt;""))</f>
        <v>5</v>
      </c>
      <c r="AJ141" s="2" cm="1">
        <f t="array" ref="AJ141">SUMPRODUCT(--(Data!$B$58:$AGQ$58&lt;&gt;"")*(Data!B156:AGQ156&lt;&gt;""))</f>
        <v>0</v>
      </c>
      <c r="AK141" s="2" cm="1">
        <f t="array" ref="AK141">SUMPRODUCT(--(Data!$B$59:$AGQ$59&lt;&gt;"")*(Data!B156:AGQ156&lt;&gt;""))</f>
        <v>0</v>
      </c>
      <c r="AL141" s="2" cm="1">
        <f t="array" ref="AL141">SUMPRODUCT(--(Data!$B$60:$AGQ$60&lt;&gt;"")*(Data!B156:AGQ156&lt;&gt;""))</f>
        <v>0</v>
      </c>
      <c r="AM141" s="2" cm="1">
        <f t="array" ref="AM141">SUMPRODUCT(--(Data!$B$61:$AGQ$61&lt;&gt;"")*(Data!B156:AGQ156&lt;&gt;""))</f>
        <v>0</v>
      </c>
      <c r="AN141" s="2" cm="1">
        <f t="array" ref="AN141">SUMPRODUCT(--(Data!$B$62:$AGQ$62&lt;&gt;"")*(Data!B156:AGQ156&lt;&gt;""))</f>
        <v>0</v>
      </c>
      <c r="AO141" s="2" cm="1">
        <f t="array" ref="AO141">SUMPRODUCT(--(Data!$B$63:$AGQ$63&lt;&gt;"")*(Data!B156:AGQ156&lt;&gt;""))</f>
        <v>0</v>
      </c>
      <c r="AP141" s="2" cm="1">
        <f t="array" ref="AP141">SUMPRODUCT(--(Data!$B$64:$AGQ$64&lt;&gt;"")*(Data!B156:AGQ156&lt;&gt;""))</f>
        <v>0</v>
      </c>
      <c r="AQ141" s="2" cm="1">
        <f t="array" ref="AQ141">SUMPRODUCT(--(Data!$B$65:$AGQ$65&lt;&gt;"")*(Data!B156:AGQ156&lt;&gt;""))</f>
        <v>0</v>
      </c>
      <c r="AR141" s="2" cm="1">
        <f t="array" ref="AR141">SUMPRODUCT(--(Data!$B$66:$AGQ$66&lt;&gt;"")*(Data!B156:AGQ156&lt;&gt;""))</f>
        <v>0</v>
      </c>
      <c r="AS141" s="2" cm="1">
        <f t="array" ref="AS141">SUMPRODUCT(--(Data!$B$67:$AGQ$67&lt;&gt;"")*(Data!B156:AGQ156&lt;&gt;""))</f>
        <v>0</v>
      </c>
      <c r="AT141" s="2" cm="1">
        <f t="array" ref="AT141">SUMPRODUCT(--(Data!$B$68:$AGQ$68&lt;&gt;"")*(Data!B156:AGQ156&lt;&gt;""))</f>
        <v>0</v>
      </c>
      <c r="AU141" s="2" cm="1">
        <f t="array" ref="AU141">SUMPRODUCT(--(Data!$B$69:$AGQ$69&lt;&gt;"")*(Data!B156:AGQ156&lt;&gt;""))</f>
        <v>0</v>
      </c>
      <c r="AV141" s="2" cm="1">
        <f t="array" ref="AV141">SUMPRODUCT(--(Data!$B$70:$AGQ$70&lt;&gt;"")*(Data!B156:AGQ156&lt;&gt;""))</f>
        <v>0</v>
      </c>
      <c r="AW141" s="2" cm="1">
        <f t="array" ref="AW141">SUMPRODUCT(--(Data!$B$71:$AGQ$71&lt;&gt;"")*(Data!B156:AGQ156&lt;&gt;""))</f>
        <v>0</v>
      </c>
      <c r="AX141" s="2" cm="1">
        <f t="array" ref="AX141">SUMPRODUCT(--(Data!$B$72:$AGQ$72&lt;&gt;"")*(Data!B156:AGQ156&lt;&gt;""))</f>
        <v>0</v>
      </c>
      <c r="AY141" s="2" cm="1">
        <f t="array" ref="AY141">SUMPRODUCT(--(Data!$B$73:$AGQ$73&lt;&gt;"")*(Data!B156:AGQ156&lt;&gt;""))</f>
        <v>0</v>
      </c>
      <c r="AZ141" s="2" cm="1">
        <f t="array" ref="AZ141">SUMPRODUCT(--(Data!$B$74:$AGQ$74&lt;&gt;"")*(Data!B156:AGQ156&lt;&gt;""))</f>
        <v>0</v>
      </c>
      <c r="BA141" s="2" cm="1">
        <f t="array" ref="BA141">SUMPRODUCT(--(Data!$B$75:$AGQ$75&lt;&gt;"")*(Data!B156:AGQ156&lt;&gt;""))</f>
        <v>0</v>
      </c>
      <c r="BB141" s="2" cm="1">
        <f t="array" ref="BB141">SUMPRODUCT(--(Data!$B$76:$AGQ$76&lt;&gt;"")*(Data!B156:AGQ156&lt;&gt;""))</f>
        <v>0</v>
      </c>
      <c r="BC141" s="2" cm="1">
        <f t="array" ref="BC141">SUMPRODUCT(--(Data!$B$77:$AGQ$77&lt;&gt;"")*(Data!B156:AGQ156&lt;&gt;""))</f>
        <v>0</v>
      </c>
      <c r="BD141" s="2" cm="1">
        <f t="array" ref="BD141">SUMPRODUCT(--(Data!$B$78:$AGQ$78&lt;&gt;"")*(Data!B156:AGQ156&lt;&gt;""))</f>
        <v>0</v>
      </c>
      <c r="BE141" s="2" cm="1">
        <f t="array" ref="BE141">SUMPRODUCT(--(Data!$B$79:$AGQ$79&lt;&gt;"")*(Data!B156:AGQ156&lt;&gt;""))</f>
        <v>0</v>
      </c>
      <c r="BF141" s="2" cm="1">
        <f t="array" ref="BF141">SUMPRODUCT(--(Data!$B$80:$AGQ$80&lt;&gt;"")*(Data!B156:AGQ156&lt;&gt;""))</f>
        <v>0</v>
      </c>
      <c r="BG141" s="2" cm="1">
        <f t="array" ref="BG141">SUMPRODUCT(--(Data!$B$81:$AGQ$81&lt;&gt;"")*(Data!B156:AGQ156&lt;&gt;""))</f>
        <v>0</v>
      </c>
      <c r="BH141" s="2" cm="1">
        <f t="array" ref="BH141">SUMPRODUCT(--(Data!$B$82:$AGQ$82&lt;&gt;"")*(Data!B156:AGQ156&lt;&gt;""))</f>
        <v>0</v>
      </c>
      <c r="BI141" s="2" cm="1">
        <f t="array" ref="BI141">SUMPRODUCT(--(Data!$B$83:$AGQ$83&lt;&gt;"")*(Data!B156:AGQ156&lt;&gt;""))</f>
        <v>0</v>
      </c>
      <c r="BJ141" s="2" cm="1">
        <f t="array" ref="BJ141">SUMPRODUCT(--(Data!$B$84:$AGQ$84&lt;&gt;"")*(Data!B156:AGQ156&lt;&gt;""))</f>
        <v>0</v>
      </c>
      <c r="BK141" s="2" cm="1">
        <f t="array" ref="BK141">SUMPRODUCT(--(Data!$B$85:$AGQ$85&lt;&gt;"")*(Data!B156:AGQ156&lt;&gt;""))</f>
        <v>0</v>
      </c>
      <c r="BL141" s="2" cm="1">
        <f t="array" ref="BL141">SUMPRODUCT(--(Data!$B$86:$AGQ$86&lt;&gt;"")*(Data!B156:AGQ156&lt;&gt;""))</f>
        <v>0</v>
      </c>
      <c r="BM141" s="2" cm="1">
        <f t="array" ref="BM141">SUMPRODUCT(--(Data!$B$87:$AGQ$87&lt;&gt;"")*(Data!B156:AGQ156&lt;&gt;""))</f>
        <v>0</v>
      </c>
      <c r="BN141" s="2" cm="1">
        <f t="array" ref="BN141">SUMPRODUCT(--(Data!$B$88:$AGQ$88&lt;&gt;"")*(Data!B156:AGQ156&lt;&gt;""))</f>
        <v>0</v>
      </c>
      <c r="BO141" s="2" cm="1">
        <f t="array" ref="BO141">SUMPRODUCT(--(Data!$B$89:$AGQ$89&lt;&gt;"")*(Data!B156:AGQ156&lt;&gt;""))</f>
        <v>0</v>
      </c>
      <c r="BP141" s="2" cm="1">
        <f t="array" ref="BP141">SUMPRODUCT(--(Data!$B$90:$AGQ$90&lt;&gt;"")*(Data!B156:AGQ156&lt;&gt;""))</f>
        <v>0</v>
      </c>
      <c r="BQ141" s="2" cm="1">
        <f t="array" ref="BQ141">SUMPRODUCT(--(Data!$B$91:$AGQ$91&lt;&gt;"")*(Data!B156:AGQ156&lt;&gt;""))</f>
        <v>0</v>
      </c>
      <c r="BR141" s="2" cm="1">
        <f t="array" ref="BR141">SUMPRODUCT(--(Data!$B$92:$AGQ$92&lt;&gt;"")*(Data!B156:AGQ156&lt;&gt;""))</f>
        <v>0</v>
      </c>
      <c r="BS141" s="2" cm="1">
        <f t="array" ref="BS141">SUMPRODUCT(--(Data!$B$93:$AGQ$93&lt;&gt;"")*(Data!B156:AGQ156&lt;&gt;""))</f>
        <v>0</v>
      </c>
      <c r="BT141" s="2" cm="1">
        <f t="array" ref="BT141">SUMPRODUCT(--(Data!$B$94:$AGQ$94&lt;&gt;"")*(Data!B156:AGQ156&lt;&gt;""))</f>
        <v>0</v>
      </c>
      <c r="BU141" s="2" cm="1">
        <f t="array" ref="BU141">SUMPRODUCT(--(Data!$B$95:$AGQ$95&lt;&gt;"")*(Data!B156:AGQ156&lt;&gt;""))</f>
        <v>0</v>
      </c>
      <c r="BV141" s="2" cm="1">
        <f t="array" ref="BV141">SUMPRODUCT(--(Data!$B$96:$AGQ$96&lt;&gt;"")*(Data!B156:AGQ156&lt;&gt;""))</f>
        <v>0</v>
      </c>
      <c r="BW141" s="2" cm="1">
        <f t="array" ref="BW141">SUMPRODUCT(--(Data!$B$97:$AGQ$97&lt;&gt;"")*(Data!B156:AGQ156&lt;&gt;""))</f>
        <v>0</v>
      </c>
      <c r="BX141" s="2" cm="1">
        <f t="array" ref="BX141">SUMPRODUCT(--(Data!$B$98:$AGQ$98&lt;&gt;"")*(Data!B156:AGQ156&lt;&gt;""))</f>
        <v>0</v>
      </c>
      <c r="BY141" s="2" cm="1">
        <f t="array" ref="BY141">SUMPRODUCT(--(Data!$B$99:$AGQ$99&lt;&gt;"")*(Data!B156:AGQ156&lt;&gt;""))</f>
        <v>0</v>
      </c>
      <c r="BZ141" s="2" cm="1">
        <f t="array" ref="BZ141">SUMPRODUCT(--(Data!$B$100:$AGQ$100&lt;&gt;"")*(Data!B156:AGQ156&lt;&gt;""))</f>
        <v>0</v>
      </c>
      <c r="CA141" s="2" cm="1">
        <f t="array" ref="CA141">SUMPRODUCT(--(Data!$B$101:$AGQ$101&lt;&gt;"")*(Data!B156:AGQ156&lt;&gt;""))</f>
        <v>5</v>
      </c>
      <c r="CB141" s="2" cm="1">
        <f t="array" ref="CB141">SUMPRODUCT(--(Data!$B$102:$AGQ$102&lt;&gt;"")*(Data!B156:AGQ156&lt;&gt;""))</f>
        <v>0</v>
      </c>
      <c r="CC141" s="2" cm="1">
        <f t="array" ref="CC141">SUMPRODUCT(--(Data!$B$103:$AGQ$103&lt;&gt;"")*(Data!B156:AGQ156&lt;&gt;""))</f>
        <v>0</v>
      </c>
      <c r="CD141" s="2" cm="1">
        <f t="array" ref="CD141">SUMPRODUCT(--(Data!$B$104:$AGQ$104&lt;&gt;"")*(Data!B156:AGQ156&lt;&gt;""))</f>
        <v>0</v>
      </c>
      <c r="CE141" s="2" cm="1">
        <f t="array" ref="CE141">SUMPRODUCT(--(Data!$B$105:$AGQ$105&lt;&gt;"")*(Data!B156:AGQ156&lt;&gt;""))</f>
        <v>5</v>
      </c>
      <c r="CF141" s="2" cm="1">
        <f t="array" ref="CF141">SUMPRODUCT(--(Data!$B$106:$AGQ$106&lt;&gt;"")*(Data!B156:AGQ156&lt;&gt;""))</f>
        <v>0</v>
      </c>
      <c r="CG141" s="2" cm="1">
        <f t="array" ref="CG141">SUMPRODUCT(--(Data!$B$107:$AGQ$107&lt;&gt;"")*(Data!B156:AGQ156&lt;&gt;""))</f>
        <v>0</v>
      </c>
      <c r="CH141" s="2" cm="1">
        <f t="array" ref="CH141">SUMPRODUCT(--(Data!$B$108:$AGQ$108&lt;&gt;"")*(Data!B156:AGQ156&lt;&gt;""))</f>
        <v>0</v>
      </c>
      <c r="CI141" s="2" cm="1">
        <f t="array" ref="CI141">SUMPRODUCT(--(Data!$B$109:$AGQ$109&lt;&gt;"")*(Data!B156:AGQ156&lt;&gt;""))</f>
        <v>0</v>
      </c>
      <c r="CJ141" s="2" cm="1">
        <f t="array" ref="CJ141">SUMPRODUCT(--(Data!$B$110:$AGQ$110&lt;&gt;"")*(Data!B156:AGQ156&lt;&gt;""))</f>
        <v>0</v>
      </c>
      <c r="CK141" s="2" cm="1">
        <f t="array" ref="CK141">SUMPRODUCT(--(Data!$B$111:$AGQ$111&lt;&gt;"")*(Data!B156:AGQ156&lt;&gt;""))</f>
        <v>0</v>
      </c>
      <c r="CL141" s="2" cm="1">
        <f t="array" ref="CL141">SUMPRODUCT(--(Data!$B$112:$AGQ$112&lt;&gt;"")*(Data!B156:AGQ156&lt;&gt;""))</f>
        <v>0</v>
      </c>
      <c r="CM141" s="2" cm="1">
        <f t="array" ref="CM141">SUMPRODUCT(--(Data!$B$113:$AGQ$113&lt;&gt;"")*(Data!B156:AGQ156&lt;&gt;""))</f>
        <v>0</v>
      </c>
      <c r="CN141" s="2" cm="1">
        <f t="array" ref="CN141">SUMPRODUCT(--(Data!$B$114:$AGQ$114&lt;&gt;"")*(Data!B156:AGQ156&lt;&gt;""))</f>
        <v>0</v>
      </c>
      <c r="CO141" s="2" cm="1">
        <f t="array" ref="CO141">SUMPRODUCT(--(Data!$B$115:$AGQ$115&lt;&gt;"")*(Data!B156:AGQ156&lt;&gt;""))</f>
        <v>0</v>
      </c>
      <c r="CP141" s="2" cm="1">
        <f t="array" ref="CP141">SUMPRODUCT(--(Data!$B$116:$AGQ$116&lt;&gt;"")*(Data!B156:AGQ156&lt;&gt;""))</f>
        <v>0</v>
      </c>
      <c r="CQ141" s="2" cm="1">
        <f t="array" ref="CQ141">SUMPRODUCT(--(Data!$B$117:$AGQ$117&lt;&gt;"")*(Data!B156:AGQ156&lt;&gt;""))</f>
        <v>0</v>
      </c>
      <c r="CR141" s="2" cm="1">
        <f t="array" ref="CR141">SUMPRODUCT(--(Data!$B$118:$AGQ$118&lt;&gt;"")*(Data!B156:AGQ156&lt;&gt;""))</f>
        <v>0</v>
      </c>
      <c r="CS141" s="2" cm="1">
        <f t="array" ref="CS141">SUMPRODUCT(--(Data!$B$119:$AGQ$119&lt;&gt;"")*(Data!B156:AGQ156&lt;&gt;""))</f>
        <v>0</v>
      </c>
      <c r="CT141" s="2" cm="1">
        <f t="array" ref="CT141">SUMPRODUCT(--(Data!$B$120:$AGQ$120&lt;&gt;"")*(Data!B156:AGQ156&lt;&gt;""))</f>
        <v>0</v>
      </c>
      <c r="CU141" s="2" cm="1">
        <f t="array" ref="CU141">SUMPRODUCT(--(Data!$B$121:$AGQ$121&lt;&gt;"")*(Data!B156:AGQ156&lt;&gt;""))</f>
        <v>0</v>
      </c>
      <c r="CV141" s="2" cm="1">
        <f t="array" ref="CV141">SUMPRODUCT(--(Data!$B$122:$AGQ$122&lt;&gt;"")*(Data!B156:AGQ156&lt;&gt;""))</f>
        <v>0</v>
      </c>
      <c r="CW141" s="2" cm="1">
        <f t="array" ref="CW141">SUMPRODUCT(--(Data!$B$123:$AGQ$123&lt;&gt;"")*(Data!B156:AGQ156&lt;&gt;""))</f>
        <v>0</v>
      </c>
      <c r="CX141" s="2" cm="1">
        <f t="array" ref="CX141">SUMPRODUCT(--(Data!$B$124:$AGQ$124&lt;&gt;"")*(Data!B156:AGQ156&lt;&gt;""))</f>
        <v>0</v>
      </c>
      <c r="CY141" s="2" cm="1">
        <f t="array" ref="CY141">SUMPRODUCT(--(Data!$B$125:$AGQ$125&lt;&gt;"")*(Data!B156:AGQ156&lt;&gt;""))</f>
        <v>0</v>
      </c>
      <c r="CZ141" s="2" cm="1">
        <f t="array" ref="CZ141">SUMPRODUCT(--(Data!$B$126:$AGQ$126&lt;&gt;"")*(Data!B156:AGQ156&lt;&gt;""))</f>
        <v>0</v>
      </c>
      <c r="DA141" s="2" cm="1">
        <f t="array" ref="DA141">SUMPRODUCT(--(Data!$B$127:$AGQ$127&lt;&gt;"")*(Data!B156:AGQ156&lt;&gt;""))</f>
        <v>0</v>
      </c>
      <c r="DB141" s="2" cm="1">
        <f t="array" ref="DB141">SUMPRODUCT(--(Data!$B$128:$AGQ$128&lt;&gt;"")*(Data!B156:AGQ156&lt;&gt;""))</f>
        <v>0</v>
      </c>
      <c r="DC141" s="2" cm="1">
        <f t="array" ref="DC141">SUMPRODUCT(--(Data!$B$129:$AGQ$129&lt;&gt;"")*(Data!B156:AGQ156&lt;&gt;""))</f>
        <v>0</v>
      </c>
      <c r="DD141" s="2" cm="1">
        <f t="array" ref="DD141">SUMPRODUCT(--(Data!$B$130:$AGQ$130&lt;&gt;"")*(Data!B156:AGQ156&lt;&gt;""))</f>
        <v>0</v>
      </c>
      <c r="DE141" s="2" cm="1">
        <f t="array" ref="DE141">SUMPRODUCT(--(Data!$B$131:$AGQ$131&lt;&gt;"")*(Data!B156:AGQ156&lt;&gt;""))</f>
        <v>5</v>
      </c>
      <c r="DF141" s="2" cm="1">
        <f t="array" ref="DF141">SUMPRODUCT(--(Data!$B$132:$AGQ$132&lt;&gt;"")*(Data!B156:AGQ156&lt;&gt;""))</f>
        <v>0</v>
      </c>
      <c r="DG141" s="2" cm="1">
        <f t="array" ref="DG141">SUMPRODUCT(--(Data!$B$133:$AGQ$133&lt;&gt;"")*(Data!B156:AGQ156&lt;&gt;""))</f>
        <v>0</v>
      </c>
      <c r="DH141" s="2" cm="1">
        <f t="array" ref="DH141">SUMPRODUCT(--(Data!$B$134:$AGQ$134&lt;&gt;"")*(Data!B156:AGQ156&lt;&gt;""))</f>
        <v>0</v>
      </c>
      <c r="DI141" s="2" cm="1">
        <f t="array" ref="DI141">SUMPRODUCT(--(Data!$B$135:$AGQ$135&lt;&gt;"")*(Data!B156:AGQ156&lt;&gt;""))</f>
        <v>0</v>
      </c>
      <c r="DJ141" s="2" cm="1">
        <f t="array" ref="DJ141">SUMPRODUCT(--(Data!$B$136:$AGQ$136&lt;&gt;"")*(Data!B156:AGQ156&lt;&gt;""))</f>
        <v>0</v>
      </c>
      <c r="DK141" s="2" cm="1">
        <f t="array" ref="DK141">SUMPRODUCT(--(Data!$B$137:$AGQ$137&lt;&gt;"")*(Data!B156:AGQ156&lt;&gt;""))</f>
        <v>0</v>
      </c>
      <c r="DL141" s="2" cm="1">
        <f t="array" ref="DL141">SUMPRODUCT(--(Data!$B$138:$AGQ$138&lt;&gt;"")*(Data!B156:AGQ156&lt;&gt;""))</f>
        <v>0</v>
      </c>
      <c r="DM141" s="2" cm="1">
        <f t="array" ref="DM141">SUMPRODUCT(--(Data!$B$139:$AGQ$139&lt;&gt;"")*(Data!B156:AGQ156&lt;&gt;""))</f>
        <v>0</v>
      </c>
      <c r="DN141" s="2" cm="1">
        <f t="array" ref="DN141">SUMPRODUCT(--(Data!$B$140:$AGQ$140&lt;&gt;"")*(Data!B156:AGQ156&lt;&gt;""))</f>
        <v>0</v>
      </c>
      <c r="DO141" s="2" cm="1">
        <f t="array" ref="DO141">SUMPRODUCT(--(Data!$B$141:$AGQ$141&lt;&gt;"")*(Data!B156:AGQ156&lt;&gt;""))</f>
        <v>0</v>
      </c>
      <c r="DP141" s="2" cm="1">
        <f t="array" ref="DP141">SUMPRODUCT(--(Data!$B$142:$AGQ$142&lt;&gt;"")*(Data!B156:AGQ156&lt;&gt;""))</f>
        <v>0</v>
      </c>
      <c r="DQ141" s="2" cm="1">
        <f t="array" ref="DQ141">SUMPRODUCT(--(Data!$B$143:$AGQ$143&lt;&gt;"")*(Data!B156:AGQ156&lt;&gt;""))</f>
        <v>0</v>
      </c>
      <c r="DR141" s="2" cm="1">
        <f t="array" ref="DR141">SUMPRODUCT(--(Data!$B$144:$AGQ$144&lt;&gt;"")*(Data!B156:AGQ156&lt;&gt;""))</f>
        <v>0</v>
      </c>
      <c r="DS141" s="2" cm="1">
        <f t="array" ref="DS141">SUMPRODUCT(--(Data!$B$145:$AGQ$145&lt;&gt;"")*(Data!B156:AGQ156&lt;&gt;""))</f>
        <v>0</v>
      </c>
      <c r="DT141" s="2" cm="1">
        <f t="array" ref="DT141">SUMPRODUCT(--(Data!$B$146:$AGQ$146&lt;&gt;"")*(Data!B156:AGQ156&lt;&gt;""))</f>
        <v>0</v>
      </c>
      <c r="DU141" s="2" cm="1">
        <f t="array" ref="DU141">SUMPRODUCT(--(Data!$B$147:$AGQ$147&lt;&gt;"")*(Data!B156:AGQ156&lt;&gt;""))</f>
        <v>0</v>
      </c>
      <c r="DV141" s="2" cm="1">
        <f t="array" ref="DV141">SUMPRODUCT(--(Data!$B$148:$AGQ$148&lt;&gt;"")*(Data!B156:AGQ156&lt;&gt;""))</f>
        <v>0</v>
      </c>
      <c r="DW141" s="2" cm="1">
        <f t="array" ref="DW141">SUMPRODUCT(--(Data!$B$149:$AGQ$149&lt;&gt;"")*(Data!B156:AGQ156&lt;&gt;""))</f>
        <v>0</v>
      </c>
      <c r="DX141" s="2" cm="1">
        <f t="array" ref="DX141">SUMPRODUCT(--(Data!$B$150:$AGQ$150&lt;&gt;"")*(Data!B156:AGQ156&lt;&gt;""))</f>
        <v>0</v>
      </c>
      <c r="DY141" s="2" cm="1">
        <f t="array" ref="DY141">SUMPRODUCT(--(Data!$B$151:$AGQ$151&lt;&gt;"")*(Data!B156:AGQ156&lt;&gt;""))</f>
        <v>0</v>
      </c>
      <c r="DZ141" s="2" cm="1">
        <f t="array" ref="DZ141">SUMPRODUCT(--(Data!$B$152:$AGQ$152&lt;&gt;"")*(Data!B156:AGQ156&lt;&gt;""))</f>
        <v>0</v>
      </c>
      <c r="EA141" s="2" cm="1">
        <f t="array" ref="EA141">SUMPRODUCT(--(Data!$B$153:$AGQ$153&lt;&gt;"")*(Data!B156:AGQ156&lt;&gt;""))</f>
        <v>0</v>
      </c>
      <c r="EB141" s="2" cm="1">
        <f t="array" ref="EB141">SUMPRODUCT(--(Data!$B$154:$AGQ$154&lt;&gt;"")*(Data!B156:AGQ156&lt;&gt;""))</f>
        <v>0</v>
      </c>
      <c r="EC141" s="2" cm="1">
        <f t="array" ref="EC141">SUMPRODUCT(--(Data!$B$155:$AGQ$155&lt;&gt;"")*(Data!B156:AGQ156&lt;&gt;""))</f>
        <v>0</v>
      </c>
      <c r="ED141" s="208"/>
      <c r="EE141" s="2" cm="1">
        <f t="array" ref="EE141">SUMPRODUCT(--(Data!$B$157:$AGQ$157&lt;&gt;"")*(Data!B156:AGQ156&lt;&gt;""))</f>
        <v>5</v>
      </c>
      <c r="EF141" s="2" cm="1">
        <f t="array" ref="EF141">SUMPRODUCT(--(Data!$B$158:$AGQ$158&lt;&gt;"")*(Data!B156:AGQ156&lt;&gt;""))</f>
        <v>0</v>
      </c>
      <c r="EG141" s="2" cm="1">
        <f t="array" ref="EG141">SUMPRODUCT(--(Data!$B$159:$AGQ$159&lt;&gt;"")*(Data!B156:AGQ156&lt;&gt;""))</f>
        <v>0</v>
      </c>
      <c r="EH141" s="2" cm="1">
        <f t="array" ref="EH141">SUMPRODUCT(--(Data!$B$160:$AGQ$160&lt;&gt;"")*(Data!B156:AGQ156&lt;&gt;""))</f>
        <v>0</v>
      </c>
      <c r="EI141" s="2" cm="1">
        <f t="array" ref="EI141">SUMPRODUCT(--(Data!$B$161:$AGQ$161&lt;&gt;"")*(Data!B156:AGQ156&lt;&gt;""))</f>
        <v>0</v>
      </c>
      <c r="EJ141" s="2" cm="1">
        <f t="array" ref="EJ141">SUMPRODUCT(--(Data!$B$162:$AGQ$162&lt;&gt;"")*(Data!B156:AGQ156&lt;&gt;""))</f>
        <v>0</v>
      </c>
      <c r="EK141" s="2" cm="1">
        <f t="array" ref="EK141">SUMPRODUCT(--(Data!$B$163:$AGQ$163&lt;&gt;"")*(Data!B156:AGQ156&lt;&gt;""))</f>
        <v>0</v>
      </c>
      <c r="EL141" s="2" cm="1">
        <f t="array" ref="EL141">SUMPRODUCT(--(Data!$B$164:$AGQ$164&lt;&gt;"")*(Data!B156:AGQ156&lt;&gt;""))</f>
        <v>0</v>
      </c>
      <c r="EM141" s="2" cm="1">
        <f t="array" ref="EM141">SUMPRODUCT(--(Data!$B$165:$AGQ$165&lt;&gt;"")*(Data!B156:AGQ156&lt;&gt;""))</f>
        <v>0</v>
      </c>
      <c r="EN141" s="2" cm="1">
        <f t="array" ref="EN141">SUMPRODUCT(--(Data!$B$166:$AGQ$166&lt;&gt;"")*(Data!B156:AGQ156&lt;&gt;""))</f>
        <v>0</v>
      </c>
      <c r="EU141" s="2" t="str">
        <f t="shared" si="6"/>
        <v>LOCUS</v>
      </c>
      <c r="EV141" s="2">
        <f t="shared" si="7"/>
        <v>9</v>
      </c>
    </row>
    <row r="142" spans="1:152" x14ac:dyDescent="0.25">
      <c r="A142" s="1" t="str">
        <f>Data!A157</f>
        <v>M-LOAM-rnd</v>
      </c>
      <c r="B142" s="1" t="s">
        <v>936</v>
      </c>
      <c r="C142" s="2" cm="1">
        <f t="array" ref="C142">SUMPRODUCT(--(Data!$B$25:$AGQ$25&lt;&gt;"")*(Data!B157:AGQ157&lt;&gt;""))</f>
        <v>0</v>
      </c>
      <c r="D142" s="2" cm="1">
        <f t="array" ref="D142">SUMPRODUCT(--(Data!$B$26:$AGQ$26&lt;&gt;"")*(Data!B157:AGQ157&lt;&gt;""))</f>
        <v>0</v>
      </c>
      <c r="E142" s="2" cm="1">
        <f t="array" ref="E142">SUMPRODUCT(--(Data!$B$27:$AGQ$27&lt;&gt;"")*(Data!B157:AGQ157&lt;&gt;""))</f>
        <v>0</v>
      </c>
      <c r="F142" s="2" cm="1">
        <f t="array" ref="F142">SUMPRODUCT(--(Data!$B$28:$AGQ$28&lt;&gt;"")*(Data!B157:AGQ157&lt;&gt;""))</f>
        <v>0</v>
      </c>
      <c r="G142" s="2" cm="1">
        <f t="array" ref="G142">SUMPRODUCT(--(Data!$B$29:$AGQ$29&lt;&gt;"")*(Data!B157:AGQ157&lt;&gt;""))</f>
        <v>0</v>
      </c>
      <c r="H142" s="2" cm="1">
        <f t="array" ref="H142">SUMPRODUCT(--(Data!$B$30:$AGQ$30&lt;&gt;"")*(Data!B157:AGQ157&lt;&gt;""))</f>
        <v>0</v>
      </c>
      <c r="I142" s="2" cm="1">
        <f t="array" ref="I142">SUMPRODUCT(--(Data!$B$31:$AGQ$31&lt;&gt;"")*(Data!B157:AGQ157&lt;&gt;""))</f>
        <v>0</v>
      </c>
      <c r="J142" s="2" cm="1">
        <f t="array" ref="J142">SUMPRODUCT(--(Data!$B$32:$AGQ$32&lt;&gt;"")*(Data!B157:AGQ157&lt;&gt;""))</f>
        <v>0</v>
      </c>
      <c r="K142" s="2" cm="1">
        <f t="array" ref="K142">SUMPRODUCT(--(Data!$B$33:$AGQ$33&lt;&gt;"")*(Data!B157:AGQ157&lt;&gt;""))</f>
        <v>0</v>
      </c>
      <c r="L142" s="2" cm="1">
        <f t="array" ref="L142">SUMPRODUCT(--(Data!$B$34:$AGQ$34&lt;&gt;"")*(Data!B157:AGQ157&lt;&gt;""))</f>
        <v>0</v>
      </c>
      <c r="M142" s="2" cm="1">
        <f t="array" ref="M142">SUMPRODUCT(--(Data!$B$35:$AGQ$35&lt;&gt;"")*(Data!B157:AGQ157&lt;&gt;""))</f>
        <v>0</v>
      </c>
      <c r="N142" s="2" cm="1">
        <f t="array" ref="N142">SUMPRODUCT(--(Data!$B$36:$AGQ$36&lt;&gt;"")*(Data!B157:AGQ157&lt;&gt;""))</f>
        <v>0</v>
      </c>
      <c r="O142" s="2" cm="1">
        <f t="array" ref="O142">SUMPRODUCT(--(Data!$B$37:$AGQ$37&lt;&gt;"")*(Data!B157:AGQ157&lt;&gt;""))</f>
        <v>0</v>
      </c>
      <c r="P142" s="2" cm="1">
        <f t="array" ref="P142">SUMPRODUCT(--(Data!$B$38:$AGQ$38&lt;&gt;"")*(Data!B157:AGQ157&lt;&gt;""))</f>
        <v>0</v>
      </c>
      <c r="Q142" s="2" cm="1">
        <f t="array" ref="Q142">SUMPRODUCT(--(Data!$B$39:$AGQ$39&lt;&gt;"")*(Data!B157:AGQ157&lt;&gt;""))</f>
        <v>0</v>
      </c>
      <c r="R142" s="2" cm="1">
        <f t="array" ref="R142">SUMPRODUCT(--(Data!$B$40:$AGQ$40&lt;&gt;"")*(Data!B157:AGQ157&lt;&gt;""))</f>
        <v>0</v>
      </c>
      <c r="S142" s="2" cm="1">
        <f t="array" ref="S142">SUMPRODUCT(--(Data!$B$41:$AGQ$41&lt;&gt;"")*(Data!B157:AGQ157&lt;&gt;""))</f>
        <v>0</v>
      </c>
      <c r="T142" s="2" cm="1">
        <f t="array" ref="T142">SUMPRODUCT(--(Data!$B$42:$AGQ$42&lt;&gt;"")*(Data!B157:AGQ157&lt;&gt;""))</f>
        <v>0</v>
      </c>
      <c r="U142" s="2" cm="1">
        <f t="array" ref="U142">SUMPRODUCT(--(Data!$B$43:$AGQ$43&lt;&gt;"")*(Data!B157:AGQ157&lt;&gt;""))</f>
        <v>0</v>
      </c>
      <c r="V142" s="2" cm="1">
        <f t="array" ref="V142">SUMPRODUCT(--(Data!$B$44:$AGQ$44&lt;&gt;"")*(Data!B157:AGQ157&lt;&gt;""))</f>
        <v>0</v>
      </c>
      <c r="W142" s="2" cm="1">
        <f t="array" ref="W142">SUMPRODUCT(--(Data!$B$45:$AGQ$45&lt;&gt;"")*(Data!B157:AGQ157&lt;&gt;""))</f>
        <v>0</v>
      </c>
      <c r="X142" s="2" cm="1">
        <f t="array" ref="X142">SUMPRODUCT(--(Data!$B$46:$AGQ$46&lt;&gt;"")*(Data!B157:AGQ157&lt;&gt;""))</f>
        <v>0</v>
      </c>
      <c r="Y142" s="2" cm="1">
        <f t="array" ref="Y142">SUMPRODUCT(--(Data!$B$47:$AGQ$47&lt;&gt;"")*(Data!B157:AGQ157&lt;&gt;""))</f>
        <v>0</v>
      </c>
      <c r="Z142" s="2" cm="1">
        <f t="array" ref="Z142">SUMPRODUCT(--(Data!$B$48:$AGQ$48&lt;&gt;"")*(Data!B157:AGQ157&lt;&gt;""))</f>
        <v>0</v>
      </c>
      <c r="AA142" s="2" cm="1">
        <f t="array" ref="AA142">SUMPRODUCT(--(Data!$B$49:$AGQ$49&lt;&gt;"")*(Data!B157:AGQ157&lt;&gt;""))</f>
        <v>0</v>
      </c>
      <c r="AB142" s="2" cm="1">
        <f t="array" ref="AB142">SUMPRODUCT(--(Data!$B$50:$AGQ$50&lt;&gt;"")*(Data!B157:AGQ157&lt;&gt;""))</f>
        <v>0</v>
      </c>
      <c r="AC142" s="2" cm="1">
        <f t="array" ref="AC142">SUMPRODUCT(--(Data!$B$51:$AGQ$51&lt;&gt;"")*(Data!B157:AGQ157&lt;&gt;""))</f>
        <v>0</v>
      </c>
      <c r="AD142" s="2" cm="1">
        <f t="array" ref="AD142">SUMPRODUCT(--(Data!$B$52:$AGQ$52&lt;&gt;"")*(Data!B157:AGQ157&lt;&gt;""))</f>
        <v>0</v>
      </c>
      <c r="AE142" s="2" cm="1">
        <f t="array" ref="AE142">SUMPRODUCT(--(Data!$B$53:$AGQ$53&lt;&gt;"")*(Data!B157:AGQ157&lt;&gt;""))</f>
        <v>0</v>
      </c>
      <c r="AF142" s="2" cm="1">
        <f t="array" ref="AF142">SUMPRODUCT(--(Data!$B$54:$AGQ$54&lt;&gt;"")*(Data!B157:AGQ157&lt;&gt;""))</f>
        <v>0</v>
      </c>
      <c r="AG142" s="2" cm="1">
        <f t="array" ref="AG142">SUMPRODUCT(--(Data!$B$55:$AGQ$55&lt;&gt;"")*(Data!B157:AGQ157&lt;&gt;""))</f>
        <v>0</v>
      </c>
      <c r="AH142" s="2" cm="1">
        <f t="array" ref="AH142">SUMPRODUCT(--(Data!$B$56:$AGQ$56&lt;&gt;"")*(Data!B157:AGQ157&lt;&gt;""))</f>
        <v>0</v>
      </c>
      <c r="AI142" s="2" cm="1">
        <f t="array" ref="AI142">SUMPRODUCT(--(Data!$B$57:$AGQ$57&lt;&gt;"")*(Data!B157:AGQ157&lt;&gt;""))</f>
        <v>5</v>
      </c>
      <c r="AJ142" s="2" cm="1">
        <f t="array" ref="AJ142">SUMPRODUCT(--(Data!$B$58:$AGQ$58&lt;&gt;"")*(Data!B157:AGQ157&lt;&gt;""))</f>
        <v>0</v>
      </c>
      <c r="AK142" s="2" cm="1">
        <f t="array" ref="AK142">SUMPRODUCT(--(Data!$B$59:$AGQ$59&lt;&gt;"")*(Data!B157:AGQ157&lt;&gt;""))</f>
        <v>0</v>
      </c>
      <c r="AL142" s="2" cm="1">
        <f t="array" ref="AL142">SUMPRODUCT(--(Data!$B$60:$AGQ$60&lt;&gt;"")*(Data!B157:AGQ157&lt;&gt;""))</f>
        <v>0</v>
      </c>
      <c r="AM142" s="2" cm="1">
        <f t="array" ref="AM142">SUMPRODUCT(--(Data!$B$61:$AGQ$61&lt;&gt;"")*(Data!B157:AGQ157&lt;&gt;""))</f>
        <v>0</v>
      </c>
      <c r="AN142" s="2" cm="1">
        <f t="array" ref="AN142">SUMPRODUCT(--(Data!$B$62:$AGQ$62&lt;&gt;"")*(Data!B157:AGQ157&lt;&gt;""))</f>
        <v>0</v>
      </c>
      <c r="AO142" s="2" cm="1">
        <f t="array" ref="AO142">SUMPRODUCT(--(Data!$B$63:$AGQ$63&lt;&gt;"")*(Data!B157:AGQ157&lt;&gt;""))</f>
        <v>0</v>
      </c>
      <c r="AP142" s="2" cm="1">
        <f t="array" ref="AP142">SUMPRODUCT(--(Data!$B$64:$AGQ$64&lt;&gt;"")*(Data!B157:AGQ157&lt;&gt;""))</f>
        <v>0</v>
      </c>
      <c r="AQ142" s="2" cm="1">
        <f t="array" ref="AQ142">SUMPRODUCT(--(Data!$B$65:$AGQ$65&lt;&gt;"")*(Data!B157:AGQ157&lt;&gt;""))</f>
        <v>0</v>
      </c>
      <c r="AR142" s="2" cm="1">
        <f t="array" ref="AR142">SUMPRODUCT(--(Data!$B$66:$AGQ$66&lt;&gt;"")*(Data!B157:AGQ157&lt;&gt;""))</f>
        <v>0</v>
      </c>
      <c r="AS142" s="2" cm="1">
        <f t="array" ref="AS142">SUMPRODUCT(--(Data!$B$67:$AGQ$67&lt;&gt;"")*(Data!B157:AGQ157&lt;&gt;""))</f>
        <v>0</v>
      </c>
      <c r="AT142" s="2" cm="1">
        <f t="array" ref="AT142">SUMPRODUCT(--(Data!$B$68:$AGQ$68&lt;&gt;"")*(Data!B157:AGQ157&lt;&gt;""))</f>
        <v>0</v>
      </c>
      <c r="AU142" s="2" cm="1">
        <f t="array" ref="AU142">SUMPRODUCT(--(Data!$B$69:$AGQ$69&lt;&gt;"")*(Data!B157:AGQ157&lt;&gt;""))</f>
        <v>0</v>
      </c>
      <c r="AV142" s="2" cm="1">
        <f t="array" ref="AV142">SUMPRODUCT(--(Data!$B$70:$AGQ$70&lt;&gt;"")*(Data!B157:AGQ157&lt;&gt;""))</f>
        <v>0</v>
      </c>
      <c r="AW142" s="2" cm="1">
        <f t="array" ref="AW142">SUMPRODUCT(--(Data!$B$71:$AGQ$71&lt;&gt;"")*(Data!B157:AGQ157&lt;&gt;""))</f>
        <v>0</v>
      </c>
      <c r="AX142" s="2" cm="1">
        <f t="array" ref="AX142">SUMPRODUCT(--(Data!$B$72:$AGQ$72&lt;&gt;"")*(Data!B157:AGQ157&lt;&gt;""))</f>
        <v>0</v>
      </c>
      <c r="AY142" s="2" cm="1">
        <f t="array" ref="AY142">SUMPRODUCT(--(Data!$B$73:$AGQ$73&lt;&gt;"")*(Data!B157:AGQ157&lt;&gt;""))</f>
        <v>0</v>
      </c>
      <c r="AZ142" s="2" cm="1">
        <f t="array" ref="AZ142">SUMPRODUCT(--(Data!$B$74:$AGQ$74&lt;&gt;"")*(Data!B157:AGQ157&lt;&gt;""))</f>
        <v>0</v>
      </c>
      <c r="BA142" s="2" cm="1">
        <f t="array" ref="BA142">SUMPRODUCT(--(Data!$B$75:$AGQ$75&lt;&gt;"")*(Data!B157:AGQ157&lt;&gt;""))</f>
        <v>0</v>
      </c>
      <c r="BB142" s="2" cm="1">
        <f t="array" ref="BB142">SUMPRODUCT(--(Data!$B$76:$AGQ$76&lt;&gt;"")*(Data!B157:AGQ157&lt;&gt;""))</f>
        <v>0</v>
      </c>
      <c r="BC142" s="2" cm="1">
        <f t="array" ref="BC142">SUMPRODUCT(--(Data!$B$77:$AGQ$77&lt;&gt;"")*(Data!B157:AGQ157&lt;&gt;""))</f>
        <v>0</v>
      </c>
      <c r="BD142" s="2" cm="1">
        <f t="array" ref="BD142">SUMPRODUCT(--(Data!$B$78:$AGQ$78&lt;&gt;"")*(Data!B157:AGQ157&lt;&gt;""))</f>
        <v>0</v>
      </c>
      <c r="BE142" s="2" cm="1">
        <f t="array" ref="BE142">SUMPRODUCT(--(Data!$B$79:$AGQ$79&lt;&gt;"")*(Data!B157:AGQ157&lt;&gt;""))</f>
        <v>0</v>
      </c>
      <c r="BF142" s="2" cm="1">
        <f t="array" ref="BF142">SUMPRODUCT(--(Data!$B$80:$AGQ$80&lt;&gt;"")*(Data!B157:AGQ157&lt;&gt;""))</f>
        <v>0</v>
      </c>
      <c r="BG142" s="2" cm="1">
        <f t="array" ref="BG142">SUMPRODUCT(--(Data!$B$81:$AGQ$81&lt;&gt;"")*(Data!B157:AGQ157&lt;&gt;""))</f>
        <v>0</v>
      </c>
      <c r="BH142" s="2" cm="1">
        <f t="array" ref="BH142">SUMPRODUCT(--(Data!$B$82:$AGQ$82&lt;&gt;"")*(Data!B157:AGQ157&lt;&gt;""))</f>
        <v>0</v>
      </c>
      <c r="BI142" s="2" cm="1">
        <f t="array" ref="BI142">SUMPRODUCT(--(Data!$B$83:$AGQ$83&lt;&gt;"")*(Data!B157:AGQ157&lt;&gt;""))</f>
        <v>0</v>
      </c>
      <c r="BJ142" s="2" cm="1">
        <f t="array" ref="BJ142">SUMPRODUCT(--(Data!$B$84:$AGQ$84&lt;&gt;"")*(Data!B157:AGQ157&lt;&gt;""))</f>
        <v>0</v>
      </c>
      <c r="BK142" s="2" cm="1">
        <f t="array" ref="BK142">SUMPRODUCT(--(Data!$B$85:$AGQ$85&lt;&gt;"")*(Data!B157:AGQ157&lt;&gt;""))</f>
        <v>0</v>
      </c>
      <c r="BL142" s="2" cm="1">
        <f t="array" ref="BL142">SUMPRODUCT(--(Data!$B$86:$AGQ$86&lt;&gt;"")*(Data!B157:AGQ157&lt;&gt;""))</f>
        <v>0</v>
      </c>
      <c r="BM142" s="2" cm="1">
        <f t="array" ref="BM142">SUMPRODUCT(--(Data!$B$87:$AGQ$87&lt;&gt;"")*(Data!B157:AGQ157&lt;&gt;""))</f>
        <v>0</v>
      </c>
      <c r="BN142" s="2" cm="1">
        <f t="array" ref="BN142">SUMPRODUCT(--(Data!$B$88:$AGQ$88&lt;&gt;"")*(Data!B157:AGQ157&lt;&gt;""))</f>
        <v>0</v>
      </c>
      <c r="BO142" s="2" cm="1">
        <f t="array" ref="BO142">SUMPRODUCT(--(Data!$B$89:$AGQ$89&lt;&gt;"")*(Data!B157:AGQ157&lt;&gt;""))</f>
        <v>0</v>
      </c>
      <c r="BP142" s="2" cm="1">
        <f t="array" ref="BP142">SUMPRODUCT(--(Data!$B$90:$AGQ$90&lt;&gt;"")*(Data!B157:AGQ157&lt;&gt;""))</f>
        <v>0</v>
      </c>
      <c r="BQ142" s="2" cm="1">
        <f t="array" ref="BQ142">SUMPRODUCT(--(Data!$B$91:$AGQ$91&lt;&gt;"")*(Data!B157:AGQ157&lt;&gt;""))</f>
        <v>0</v>
      </c>
      <c r="BR142" s="2" cm="1">
        <f t="array" ref="BR142">SUMPRODUCT(--(Data!$B$92:$AGQ$92&lt;&gt;"")*(Data!B157:AGQ157&lt;&gt;""))</f>
        <v>0</v>
      </c>
      <c r="BS142" s="2" cm="1">
        <f t="array" ref="BS142">SUMPRODUCT(--(Data!$B$93:$AGQ$93&lt;&gt;"")*(Data!B157:AGQ157&lt;&gt;""))</f>
        <v>0</v>
      </c>
      <c r="BT142" s="2" cm="1">
        <f t="array" ref="BT142">SUMPRODUCT(--(Data!$B$94:$AGQ$94&lt;&gt;"")*(Data!B157:AGQ157&lt;&gt;""))</f>
        <v>0</v>
      </c>
      <c r="BU142" s="2" cm="1">
        <f t="array" ref="BU142">SUMPRODUCT(--(Data!$B$95:$AGQ$95&lt;&gt;"")*(Data!B157:AGQ157&lt;&gt;""))</f>
        <v>0</v>
      </c>
      <c r="BV142" s="2" cm="1">
        <f t="array" ref="BV142">SUMPRODUCT(--(Data!$B$96:$AGQ$96&lt;&gt;"")*(Data!B157:AGQ157&lt;&gt;""))</f>
        <v>0</v>
      </c>
      <c r="BW142" s="2" cm="1">
        <f t="array" ref="BW142">SUMPRODUCT(--(Data!$B$97:$AGQ$97&lt;&gt;"")*(Data!B157:AGQ157&lt;&gt;""))</f>
        <v>0</v>
      </c>
      <c r="BX142" s="2" cm="1">
        <f t="array" ref="BX142">SUMPRODUCT(--(Data!$B$98:$AGQ$98&lt;&gt;"")*(Data!B157:AGQ157&lt;&gt;""))</f>
        <v>0</v>
      </c>
      <c r="BY142" s="2" cm="1">
        <f t="array" ref="BY142">SUMPRODUCT(--(Data!$B$99:$AGQ$99&lt;&gt;"")*(Data!B157:AGQ157&lt;&gt;""))</f>
        <v>0</v>
      </c>
      <c r="BZ142" s="2" cm="1">
        <f t="array" ref="BZ142">SUMPRODUCT(--(Data!$B$100:$AGQ$100&lt;&gt;"")*(Data!B157:AGQ157&lt;&gt;""))</f>
        <v>0</v>
      </c>
      <c r="CA142" s="2" cm="1">
        <f t="array" ref="CA142">SUMPRODUCT(--(Data!$B$101:$AGQ$101&lt;&gt;"")*(Data!B157:AGQ157&lt;&gt;""))</f>
        <v>5</v>
      </c>
      <c r="CB142" s="2" cm="1">
        <f t="array" ref="CB142">SUMPRODUCT(--(Data!$B$102:$AGQ$102&lt;&gt;"")*(Data!B157:AGQ157&lt;&gt;""))</f>
        <v>0</v>
      </c>
      <c r="CC142" s="2" cm="1">
        <f t="array" ref="CC142">SUMPRODUCT(--(Data!$B$103:$AGQ$103&lt;&gt;"")*(Data!B157:AGQ157&lt;&gt;""))</f>
        <v>0</v>
      </c>
      <c r="CD142" s="2" cm="1">
        <f t="array" ref="CD142">SUMPRODUCT(--(Data!$B$104:$AGQ$104&lt;&gt;"")*(Data!B157:AGQ157&lt;&gt;""))</f>
        <v>0</v>
      </c>
      <c r="CE142" s="2" cm="1">
        <f t="array" ref="CE142">SUMPRODUCT(--(Data!$B$105:$AGQ$105&lt;&gt;"")*(Data!B157:AGQ157&lt;&gt;""))</f>
        <v>5</v>
      </c>
      <c r="CF142" s="2" cm="1">
        <f t="array" ref="CF142">SUMPRODUCT(--(Data!$B$106:$AGQ$106&lt;&gt;"")*(Data!B157:AGQ157&lt;&gt;""))</f>
        <v>0</v>
      </c>
      <c r="CG142" s="2" cm="1">
        <f t="array" ref="CG142">SUMPRODUCT(--(Data!$B$107:$AGQ$107&lt;&gt;"")*(Data!B157:AGQ157&lt;&gt;""))</f>
        <v>0</v>
      </c>
      <c r="CH142" s="2" cm="1">
        <f t="array" ref="CH142">SUMPRODUCT(--(Data!$B$108:$AGQ$108&lt;&gt;"")*(Data!B157:AGQ157&lt;&gt;""))</f>
        <v>0</v>
      </c>
      <c r="CI142" s="2" cm="1">
        <f t="array" ref="CI142">SUMPRODUCT(--(Data!$B$109:$AGQ$109&lt;&gt;"")*(Data!B157:AGQ157&lt;&gt;""))</f>
        <v>0</v>
      </c>
      <c r="CJ142" s="2" cm="1">
        <f t="array" ref="CJ142">SUMPRODUCT(--(Data!$B$110:$AGQ$110&lt;&gt;"")*(Data!B157:AGQ157&lt;&gt;""))</f>
        <v>0</v>
      </c>
      <c r="CK142" s="2" cm="1">
        <f t="array" ref="CK142">SUMPRODUCT(--(Data!$B$111:$AGQ$111&lt;&gt;"")*(Data!B157:AGQ157&lt;&gt;""))</f>
        <v>0</v>
      </c>
      <c r="CL142" s="2" cm="1">
        <f t="array" ref="CL142">SUMPRODUCT(--(Data!$B$112:$AGQ$112&lt;&gt;"")*(Data!B157:AGQ157&lt;&gt;""))</f>
        <v>0</v>
      </c>
      <c r="CM142" s="2" cm="1">
        <f t="array" ref="CM142">SUMPRODUCT(--(Data!$B$113:$AGQ$113&lt;&gt;"")*(Data!B157:AGQ157&lt;&gt;""))</f>
        <v>0</v>
      </c>
      <c r="CN142" s="2" cm="1">
        <f t="array" ref="CN142">SUMPRODUCT(--(Data!$B$114:$AGQ$114&lt;&gt;"")*(Data!B157:AGQ157&lt;&gt;""))</f>
        <v>0</v>
      </c>
      <c r="CO142" s="2" cm="1">
        <f t="array" ref="CO142">SUMPRODUCT(--(Data!$B$115:$AGQ$115&lt;&gt;"")*(Data!B157:AGQ157&lt;&gt;""))</f>
        <v>0</v>
      </c>
      <c r="CP142" s="2" cm="1">
        <f t="array" ref="CP142">SUMPRODUCT(--(Data!$B$116:$AGQ$116&lt;&gt;"")*(Data!B157:AGQ157&lt;&gt;""))</f>
        <v>0</v>
      </c>
      <c r="CQ142" s="2" cm="1">
        <f t="array" ref="CQ142">SUMPRODUCT(--(Data!$B$117:$AGQ$117&lt;&gt;"")*(Data!B157:AGQ157&lt;&gt;""))</f>
        <v>0</v>
      </c>
      <c r="CR142" s="2" cm="1">
        <f t="array" ref="CR142">SUMPRODUCT(--(Data!$B$118:$AGQ$118&lt;&gt;"")*(Data!B157:AGQ157&lt;&gt;""))</f>
        <v>0</v>
      </c>
      <c r="CS142" s="2" cm="1">
        <f t="array" ref="CS142">SUMPRODUCT(--(Data!$B$119:$AGQ$119&lt;&gt;"")*(Data!B157:AGQ157&lt;&gt;""))</f>
        <v>0</v>
      </c>
      <c r="CT142" s="2" cm="1">
        <f t="array" ref="CT142">SUMPRODUCT(--(Data!$B$120:$AGQ$120&lt;&gt;"")*(Data!B157:AGQ157&lt;&gt;""))</f>
        <v>0</v>
      </c>
      <c r="CU142" s="2" cm="1">
        <f t="array" ref="CU142">SUMPRODUCT(--(Data!$B$121:$AGQ$121&lt;&gt;"")*(Data!B157:AGQ157&lt;&gt;""))</f>
        <v>0</v>
      </c>
      <c r="CV142" s="2" cm="1">
        <f t="array" ref="CV142">SUMPRODUCT(--(Data!$B$122:$AGQ$122&lt;&gt;"")*(Data!B157:AGQ157&lt;&gt;""))</f>
        <v>0</v>
      </c>
      <c r="CW142" s="2" cm="1">
        <f t="array" ref="CW142">SUMPRODUCT(--(Data!$B$123:$AGQ$123&lt;&gt;"")*(Data!B157:AGQ157&lt;&gt;""))</f>
        <v>0</v>
      </c>
      <c r="CX142" s="2" cm="1">
        <f t="array" ref="CX142">SUMPRODUCT(--(Data!$B$124:$AGQ$124&lt;&gt;"")*(Data!B157:AGQ157&lt;&gt;""))</f>
        <v>0</v>
      </c>
      <c r="CY142" s="2" cm="1">
        <f t="array" ref="CY142">SUMPRODUCT(--(Data!$B$125:$AGQ$125&lt;&gt;"")*(Data!B157:AGQ157&lt;&gt;""))</f>
        <v>0</v>
      </c>
      <c r="CZ142" s="2" cm="1">
        <f t="array" ref="CZ142">SUMPRODUCT(--(Data!$B$126:$AGQ$126&lt;&gt;"")*(Data!B157:AGQ157&lt;&gt;""))</f>
        <v>0</v>
      </c>
      <c r="DA142" s="2" cm="1">
        <f t="array" ref="DA142">SUMPRODUCT(--(Data!$B$127:$AGQ$127&lt;&gt;"")*(Data!B157:AGQ157&lt;&gt;""))</f>
        <v>0</v>
      </c>
      <c r="DB142" s="2" cm="1">
        <f t="array" ref="DB142">SUMPRODUCT(--(Data!$B$128:$AGQ$128&lt;&gt;"")*(Data!B157:AGQ157&lt;&gt;""))</f>
        <v>0</v>
      </c>
      <c r="DC142" s="2" cm="1">
        <f t="array" ref="DC142">SUMPRODUCT(--(Data!$B$129:$AGQ$129&lt;&gt;"")*(Data!B157:AGQ157&lt;&gt;""))</f>
        <v>0</v>
      </c>
      <c r="DD142" s="2" cm="1">
        <f t="array" ref="DD142">SUMPRODUCT(--(Data!$B$130:$AGQ$130&lt;&gt;"")*(Data!B157:AGQ157&lt;&gt;""))</f>
        <v>0</v>
      </c>
      <c r="DE142" s="2" cm="1">
        <f t="array" ref="DE142">SUMPRODUCT(--(Data!$B$131:$AGQ$131&lt;&gt;"")*(Data!B157:AGQ157&lt;&gt;""))</f>
        <v>5</v>
      </c>
      <c r="DF142" s="2" cm="1">
        <f t="array" ref="DF142">SUMPRODUCT(--(Data!$B$132:$AGQ$132&lt;&gt;"")*(Data!B157:AGQ157&lt;&gt;""))</f>
        <v>0</v>
      </c>
      <c r="DG142" s="2" cm="1">
        <f t="array" ref="DG142">SUMPRODUCT(--(Data!$B$133:$AGQ$133&lt;&gt;"")*(Data!B157:AGQ157&lt;&gt;""))</f>
        <v>0</v>
      </c>
      <c r="DH142" s="2" cm="1">
        <f t="array" ref="DH142">SUMPRODUCT(--(Data!$B$134:$AGQ$134&lt;&gt;"")*(Data!B157:AGQ157&lt;&gt;""))</f>
        <v>0</v>
      </c>
      <c r="DI142" s="2" cm="1">
        <f t="array" ref="DI142">SUMPRODUCT(--(Data!$B$135:$AGQ$135&lt;&gt;"")*(Data!B157:AGQ157&lt;&gt;""))</f>
        <v>0</v>
      </c>
      <c r="DJ142" s="2" cm="1">
        <f t="array" ref="DJ142">SUMPRODUCT(--(Data!$B$136:$AGQ$136&lt;&gt;"")*(Data!B157:AGQ157&lt;&gt;""))</f>
        <v>0</v>
      </c>
      <c r="DK142" s="2" cm="1">
        <f t="array" ref="DK142">SUMPRODUCT(--(Data!$B$137:$AGQ$137&lt;&gt;"")*(Data!B157:AGQ157&lt;&gt;""))</f>
        <v>0</v>
      </c>
      <c r="DL142" s="2" cm="1">
        <f t="array" ref="DL142">SUMPRODUCT(--(Data!$B$138:$AGQ$138&lt;&gt;"")*(Data!B157:AGQ157&lt;&gt;""))</f>
        <v>0</v>
      </c>
      <c r="DM142" s="2" cm="1">
        <f t="array" ref="DM142">SUMPRODUCT(--(Data!$B$139:$AGQ$139&lt;&gt;"")*(Data!B157:AGQ157&lt;&gt;""))</f>
        <v>0</v>
      </c>
      <c r="DN142" s="2" cm="1">
        <f t="array" ref="DN142">SUMPRODUCT(--(Data!$B$140:$AGQ$140&lt;&gt;"")*(Data!B157:AGQ157&lt;&gt;""))</f>
        <v>0</v>
      </c>
      <c r="DO142" s="2" cm="1">
        <f t="array" ref="DO142">SUMPRODUCT(--(Data!$B$141:$AGQ$141&lt;&gt;"")*(Data!B157:AGQ157&lt;&gt;""))</f>
        <v>0</v>
      </c>
      <c r="DP142" s="2" cm="1">
        <f t="array" ref="DP142">SUMPRODUCT(--(Data!$B$142:$AGQ$142&lt;&gt;"")*(Data!B157:AGQ157&lt;&gt;""))</f>
        <v>0</v>
      </c>
      <c r="DQ142" s="2" cm="1">
        <f t="array" ref="DQ142">SUMPRODUCT(--(Data!$B$143:$AGQ$143&lt;&gt;"")*(Data!B157:AGQ157&lt;&gt;""))</f>
        <v>0</v>
      </c>
      <c r="DR142" s="2" cm="1">
        <f t="array" ref="DR142">SUMPRODUCT(--(Data!$B$144:$AGQ$144&lt;&gt;"")*(Data!B157:AGQ157&lt;&gt;""))</f>
        <v>0</v>
      </c>
      <c r="DS142" s="2" cm="1">
        <f t="array" ref="DS142">SUMPRODUCT(--(Data!$B$145:$AGQ$145&lt;&gt;"")*(Data!B157:AGQ157&lt;&gt;""))</f>
        <v>0</v>
      </c>
      <c r="DT142" s="2" cm="1">
        <f t="array" ref="DT142">SUMPRODUCT(--(Data!$B$146:$AGQ$146&lt;&gt;"")*(Data!B157:AGQ157&lt;&gt;""))</f>
        <v>0</v>
      </c>
      <c r="DU142" s="2" cm="1">
        <f t="array" ref="DU142">SUMPRODUCT(--(Data!$B$147:$AGQ$147&lt;&gt;"")*(Data!B157:AGQ157&lt;&gt;""))</f>
        <v>0</v>
      </c>
      <c r="DV142" s="2" cm="1">
        <f t="array" ref="DV142">SUMPRODUCT(--(Data!$B$148:$AGQ$148&lt;&gt;"")*(Data!B157:AGQ157&lt;&gt;""))</f>
        <v>0</v>
      </c>
      <c r="DW142" s="2" cm="1">
        <f t="array" ref="DW142">SUMPRODUCT(--(Data!$B$149:$AGQ$149&lt;&gt;"")*(Data!B157:AGQ157&lt;&gt;""))</f>
        <v>0</v>
      </c>
      <c r="DX142" s="2" cm="1">
        <f t="array" ref="DX142">SUMPRODUCT(--(Data!$B$150:$AGQ$150&lt;&gt;"")*(Data!B157:AGQ157&lt;&gt;""))</f>
        <v>0</v>
      </c>
      <c r="DY142" s="2" cm="1">
        <f t="array" ref="DY142">SUMPRODUCT(--(Data!$B$151:$AGQ$151&lt;&gt;"")*(Data!B157:AGQ157&lt;&gt;""))</f>
        <v>0</v>
      </c>
      <c r="DZ142" s="2" cm="1">
        <f t="array" ref="DZ142">SUMPRODUCT(--(Data!$B$152:$AGQ$152&lt;&gt;"")*(Data!B157:AGQ157&lt;&gt;""))</f>
        <v>0</v>
      </c>
      <c r="EA142" s="2" cm="1">
        <f t="array" ref="EA142">SUMPRODUCT(--(Data!$B$153:$AGQ$153&lt;&gt;"")*(Data!B157:AGQ157&lt;&gt;""))</f>
        <v>0</v>
      </c>
      <c r="EB142" s="2" cm="1">
        <f t="array" ref="EB142">SUMPRODUCT(--(Data!$B$154:$AGQ$154&lt;&gt;"")*(Data!B157:AGQ157&lt;&gt;""))</f>
        <v>0</v>
      </c>
      <c r="EC142" s="2" cm="1">
        <f t="array" ref="EC142">SUMPRODUCT(--(Data!$B$155:$AGQ$155&lt;&gt;"")*(Data!B157:AGQ157&lt;&gt;""))</f>
        <v>0</v>
      </c>
      <c r="ED142" s="2" cm="1">
        <f t="array" ref="ED142">SUMPRODUCT(--(Data!$B$156:$AGQ$156&lt;&gt;"")*(Data!B157:AGQ157&lt;&gt;""))</f>
        <v>5</v>
      </c>
      <c r="EE142" s="208"/>
      <c r="EF142" s="2" cm="1">
        <f t="array" ref="EF142">SUMPRODUCT(--(Data!$B$158:$AGQ$158&lt;&gt;"")*(Data!B157:AGQ157&lt;&gt;""))</f>
        <v>0</v>
      </c>
      <c r="EG142" s="2" cm="1">
        <f t="array" ref="EG142">SUMPRODUCT(--(Data!$B$159:$AGQ$159&lt;&gt;"")*(Data!B157:AGQ157&lt;&gt;""))</f>
        <v>0</v>
      </c>
      <c r="EH142" s="2" cm="1">
        <f t="array" ref="EH142">SUMPRODUCT(--(Data!$B$160:$AGQ$160&lt;&gt;"")*(Data!B157:AGQ157&lt;&gt;""))</f>
        <v>0</v>
      </c>
      <c r="EI142" s="2" cm="1">
        <f t="array" ref="EI142">SUMPRODUCT(--(Data!$B$161:$AGQ$161&lt;&gt;"")*(Data!B157:AGQ157&lt;&gt;""))</f>
        <v>0</v>
      </c>
      <c r="EJ142" s="2" cm="1">
        <f t="array" ref="EJ142">SUMPRODUCT(--(Data!$B$162:$AGQ$162&lt;&gt;"")*(Data!B157:AGQ157&lt;&gt;""))</f>
        <v>0</v>
      </c>
      <c r="EK142" s="2" cm="1">
        <f t="array" ref="EK142">SUMPRODUCT(--(Data!$B$163:$AGQ$163&lt;&gt;"")*(Data!B157:AGQ157&lt;&gt;""))</f>
        <v>0</v>
      </c>
      <c r="EL142" s="2" cm="1">
        <f t="array" ref="EL142">SUMPRODUCT(--(Data!$B$164:$AGQ$164&lt;&gt;"")*(Data!B157:AGQ157&lt;&gt;""))</f>
        <v>0</v>
      </c>
      <c r="EM142" s="2" cm="1">
        <f t="array" ref="EM142">SUMPRODUCT(--(Data!$B$165:$AGQ$165&lt;&gt;"")*(Data!B157:AGQ157&lt;&gt;""))</f>
        <v>0</v>
      </c>
      <c r="EN142" s="2" cm="1">
        <f t="array" ref="EN142">SUMPRODUCT(--(Data!$B$166:$AGQ$166&lt;&gt;"")*(Data!B157:AGQ157&lt;&gt;""))</f>
        <v>0</v>
      </c>
      <c r="EU142" s="2" t="str">
        <f t="shared" si="6"/>
        <v>MARS (Grid)</v>
      </c>
      <c r="EV142" s="2">
        <f t="shared" si="7"/>
        <v>4</v>
      </c>
    </row>
    <row r="143" spans="1:152" x14ac:dyDescent="0.25">
      <c r="A143" s="1" t="str">
        <f>Data!A158</f>
        <v>LOCUS 2.0</v>
      </c>
      <c r="B143" s="1" t="s">
        <v>995</v>
      </c>
      <c r="C143" s="2" cm="1">
        <f t="array" ref="C143">SUMPRODUCT(--(Data!$B$25:$AGQ$25&lt;&gt;"")*(Data!B158:AGQ158&lt;&gt;""))</f>
        <v>0</v>
      </c>
      <c r="D143" s="2" cm="1">
        <f t="array" ref="D143">SUMPRODUCT(--(Data!$B$26:$AGQ$26&lt;&gt;"")*(Data!B158:AGQ158&lt;&gt;""))</f>
        <v>0</v>
      </c>
      <c r="E143" s="2" cm="1">
        <f t="array" ref="E143">SUMPRODUCT(--(Data!$B$27:$AGQ$27&lt;&gt;"")*(Data!B158:AGQ158&lt;&gt;""))</f>
        <v>0</v>
      </c>
      <c r="F143" s="2" cm="1">
        <f t="array" ref="F143">SUMPRODUCT(--(Data!$B$28:$AGQ$28&lt;&gt;"")*(Data!B158:AGQ158&lt;&gt;""))</f>
        <v>0</v>
      </c>
      <c r="G143" s="2" cm="1">
        <f t="array" ref="G143">SUMPRODUCT(--(Data!$B$29:$AGQ$29&lt;&gt;"")*(Data!B158:AGQ158&lt;&gt;""))</f>
        <v>0</v>
      </c>
      <c r="H143" s="2" cm="1">
        <f t="array" ref="H143">SUMPRODUCT(--(Data!$B$30:$AGQ$30&lt;&gt;"")*(Data!B158:AGQ158&lt;&gt;""))</f>
        <v>0</v>
      </c>
      <c r="I143" s="2" cm="1">
        <f t="array" ref="I143">SUMPRODUCT(--(Data!$B$31:$AGQ$31&lt;&gt;"")*(Data!B158:AGQ158&lt;&gt;""))</f>
        <v>0</v>
      </c>
      <c r="J143" s="2" cm="1">
        <f t="array" ref="J143">SUMPRODUCT(--(Data!$B$32:$AGQ$32&lt;&gt;"")*(Data!B158:AGQ158&lt;&gt;""))</f>
        <v>0</v>
      </c>
      <c r="K143" s="2" cm="1">
        <f t="array" ref="K143">SUMPRODUCT(--(Data!$B$33:$AGQ$33&lt;&gt;"")*(Data!B158:AGQ158&lt;&gt;""))</f>
        <v>0</v>
      </c>
      <c r="L143" s="2" cm="1">
        <f t="array" ref="L143">SUMPRODUCT(--(Data!$B$34:$AGQ$34&lt;&gt;"")*(Data!B158:AGQ158&lt;&gt;""))</f>
        <v>0</v>
      </c>
      <c r="M143" s="2" cm="1">
        <f t="array" ref="M143">SUMPRODUCT(--(Data!$B$35:$AGQ$35&lt;&gt;"")*(Data!B158:AGQ158&lt;&gt;""))</f>
        <v>0</v>
      </c>
      <c r="N143" s="2" cm="1">
        <f t="array" ref="N143">SUMPRODUCT(--(Data!$B$36:$AGQ$36&lt;&gt;"")*(Data!B158:AGQ158&lt;&gt;""))</f>
        <v>0</v>
      </c>
      <c r="O143" s="2" cm="1">
        <f t="array" ref="O143">SUMPRODUCT(--(Data!$B$37:$AGQ$37&lt;&gt;"")*(Data!B158:AGQ158&lt;&gt;""))</f>
        <v>0</v>
      </c>
      <c r="P143" s="2" cm="1">
        <f t="array" ref="P143">SUMPRODUCT(--(Data!$B$38:$AGQ$38&lt;&gt;"")*(Data!B158:AGQ158&lt;&gt;""))</f>
        <v>0</v>
      </c>
      <c r="Q143" s="2" cm="1">
        <f t="array" ref="Q143">SUMPRODUCT(--(Data!$B$39:$AGQ$39&lt;&gt;"")*(Data!B158:AGQ158&lt;&gt;""))</f>
        <v>0</v>
      </c>
      <c r="R143" s="2" cm="1">
        <f t="array" ref="R143">SUMPRODUCT(--(Data!$B$40:$AGQ$40&lt;&gt;"")*(Data!B158:AGQ158&lt;&gt;""))</f>
        <v>0</v>
      </c>
      <c r="S143" s="2" cm="1">
        <f t="array" ref="S143">SUMPRODUCT(--(Data!$B$41:$AGQ$41&lt;&gt;"")*(Data!B158:AGQ158&lt;&gt;""))</f>
        <v>0</v>
      </c>
      <c r="T143" s="2" cm="1">
        <f t="array" ref="T143">SUMPRODUCT(--(Data!$B$42:$AGQ$42&lt;&gt;"")*(Data!B158:AGQ158&lt;&gt;""))</f>
        <v>12</v>
      </c>
      <c r="U143" s="2" cm="1">
        <f t="array" ref="U143">SUMPRODUCT(--(Data!$B$43:$AGQ$43&lt;&gt;"")*(Data!B158:AGQ158&lt;&gt;""))</f>
        <v>0</v>
      </c>
      <c r="V143" s="2" cm="1">
        <f t="array" ref="V143">SUMPRODUCT(--(Data!$B$44:$AGQ$44&lt;&gt;"")*(Data!B158:AGQ158&lt;&gt;""))</f>
        <v>0</v>
      </c>
      <c r="W143" s="2" cm="1">
        <f t="array" ref="W143">SUMPRODUCT(--(Data!$B$45:$AGQ$45&lt;&gt;"")*(Data!B158:AGQ158&lt;&gt;""))</f>
        <v>0</v>
      </c>
      <c r="X143" s="2" cm="1">
        <f t="array" ref="X143">SUMPRODUCT(--(Data!$B$46:$AGQ$46&lt;&gt;"")*(Data!B158:AGQ158&lt;&gt;""))</f>
        <v>0</v>
      </c>
      <c r="Y143" s="2" cm="1">
        <f t="array" ref="Y143">SUMPRODUCT(--(Data!$B$47:$AGQ$47&lt;&gt;"")*(Data!B158:AGQ158&lt;&gt;""))</f>
        <v>0</v>
      </c>
      <c r="Z143" s="2" cm="1">
        <f t="array" ref="Z143">SUMPRODUCT(--(Data!$B$48:$AGQ$48&lt;&gt;"")*(Data!B158:AGQ158&lt;&gt;""))</f>
        <v>0</v>
      </c>
      <c r="AA143" s="2" cm="1">
        <f t="array" ref="AA143">SUMPRODUCT(--(Data!$B$49:$AGQ$49&lt;&gt;"")*(Data!B158:AGQ158&lt;&gt;""))</f>
        <v>0</v>
      </c>
      <c r="AB143" s="2" cm="1">
        <f t="array" ref="AB143">SUMPRODUCT(--(Data!$B$50:$AGQ$50&lt;&gt;"")*(Data!B158:AGQ158&lt;&gt;""))</f>
        <v>0</v>
      </c>
      <c r="AC143" s="2" cm="1">
        <f t="array" ref="AC143">SUMPRODUCT(--(Data!$B$51:$AGQ$51&lt;&gt;"")*(Data!B158:AGQ158&lt;&gt;""))</f>
        <v>0</v>
      </c>
      <c r="AD143" s="2" cm="1">
        <f t="array" ref="AD143">SUMPRODUCT(--(Data!$B$52:$AGQ$52&lt;&gt;"")*(Data!B158:AGQ158&lt;&gt;""))</f>
        <v>0</v>
      </c>
      <c r="AE143" s="2" cm="1">
        <f t="array" ref="AE143">SUMPRODUCT(--(Data!$B$53:$AGQ$53&lt;&gt;"")*(Data!B158:AGQ158&lt;&gt;""))</f>
        <v>0</v>
      </c>
      <c r="AF143" s="2" cm="1">
        <f t="array" ref="AF143">SUMPRODUCT(--(Data!$B$54:$AGQ$54&lt;&gt;"")*(Data!B158:AGQ158&lt;&gt;""))</f>
        <v>0</v>
      </c>
      <c r="AG143" s="2" cm="1">
        <f t="array" ref="AG143">SUMPRODUCT(--(Data!$B$55:$AGQ$55&lt;&gt;"")*(Data!B158:AGQ158&lt;&gt;""))</f>
        <v>0</v>
      </c>
      <c r="AH143" s="2" cm="1">
        <f t="array" ref="AH143">SUMPRODUCT(--(Data!$B$56:$AGQ$56&lt;&gt;"")*(Data!B158:AGQ158&lt;&gt;""))</f>
        <v>0</v>
      </c>
      <c r="AI143" s="2" cm="1">
        <f t="array" ref="AI143">SUMPRODUCT(--(Data!$B$57:$AGQ$57&lt;&gt;"")*(Data!B158:AGQ158&lt;&gt;""))</f>
        <v>0</v>
      </c>
      <c r="AJ143" s="2" cm="1">
        <f t="array" ref="AJ143">SUMPRODUCT(--(Data!$B$58:$AGQ$58&lt;&gt;"")*(Data!B158:AGQ158&lt;&gt;""))</f>
        <v>0</v>
      </c>
      <c r="AK143" s="2" cm="1">
        <f t="array" ref="AK143">SUMPRODUCT(--(Data!$B$59:$AGQ$59&lt;&gt;"")*(Data!B158:AGQ158&lt;&gt;""))</f>
        <v>0</v>
      </c>
      <c r="AL143" s="2" cm="1">
        <f t="array" ref="AL143">SUMPRODUCT(--(Data!$B$60:$AGQ$60&lt;&gt;"")*(Data!B158:AGQ158&lt;&gt;""))</f>
        <v>0</v>
      </c>
      <c r="AM143" s="2" cm="1">
        <f t="array" ref="AM143">SUMPRODUCT(--(Data!$B$61:$AGQ$61&lt;&gt;"")*(Data!B158:AGQ158&lt;&gt;""))</f>
        <v>0</v>
      </c>
      <c r="AN143" s="2" cm="1">
        <f t="array" ref="AN143">SUMPRODUCT(--(Data!$B$62:$AGQ$62&lt;&gt;"")*(Data!B158:AGQ158&lt;&gt;""))</f>
        <v>0</v>
      </c>
      <c r="AO143" s="2" cm="1">
        <f t="array" ref="AO143">SUMPRODUCT(--(Data!$B$63:$AGQ$63&lt;&gt;"")*(Data!B158:AGQ158&lt;&gt;""))</f>
        <v>0</v>
      </c>
      <c r="AP143" s="2" cm="1">
        <f t="array" ref="AP143">SUMPRODUCT(--(Data!$B$64:$AGQ$64&lt;&gt;"")*(Data!B158:AGQ158&lt;&gt;""))</f>
        <v>0</v>
      </c>
      <c r="AQ143" s="2" cm="1">
        <f t="array" ref="AQ143">SUMPRODUCT(--(Data!$B$65:$AGQ$65&lt;&gt;"")*(Data!B158:AGQ158&lt;&gt;""))</f>
        <v>0</v>
      </c>
      <c r="AR143" s="2" cm="1">
        <f t="array" ref="AR143">SUMPRODUCT(--(Data!$B$66:$AGQ$66&lt;&gt;"")*(Data!B158:AGQ158&lt;&gt;""))</f>
        <v>0</v>
      </c>
      <c r="AS143" s="2" cm="1">
        <f t="array" ref="AS143">SUMPRODUCT(--(Data!$B$67:$AGQ$67&lt;&gt;"")*(Data!B158:AGQ158&lt;&gt;""))</f>
        <v>0</v>
      </c>
      <c r="AT143" s="2" cm="1">
        <f t="array" ref="AT143">SUMPRODUCT(--(Data!$B$68:$AGQ$68&lt;&gt;"")*(Data!B158:AGQ158&lt;&gt;""))</f>
        <v>0</v>
      </c>
      <c r="AU143" s="2" cm="1">
        <f t="array" ref="AU143">SUMPRODUCT(--(Data!$B$69:$AGQ$69&lt;&gt;"")*(Data!B158:AGQ158&lt;&gt;""))</f>
        <v>0</v>
      </c>
      <c r="AV143" s="2" cm="1">
        <f t="array" ref="AV143">SUMPRODUCT(--(Data!$B$70:$AGQ$70&lt;&gt;"")*(Data!B158:AGQ158&lt;&gt;""))</f>
        <v>0</v>
      </c>
      <c r="AW143" s="2" cm="1">
        <f t="array" ref="AW143">SUMPRODUCT(--(Data!$B$71:$AGQ$71&lt;&gt;"")*(Data!B158:AGQ158&lt;&gt;""))</f>
        <v>0</v>
      </c>
      <c r="AX143" s="2" cm="1">
        <f t="array" ref="AX143">SUMPRODUCT(--(Data!$B$72:$AGQ$72&lt;&gt;"")*(Data!B158:AGQ158&lt;&gt;""))</f>
        <v>0</v>
      </c>
      <c r="AY143" s="2" cm="1">
        <f t="array" ref="AY143">SUMPRODUCT(--(Data!$B$73:$AGQ$73&lt;&gt;"")*(Data!B158:AGQ158&lt;&gt;""))</f>
        <v>0</v>
      </c>
      <c r="AZ143" s="2" cm="1">
        <f t="array" ref="AZ143">SUMPRODUCT(--(Data!$B$74:$AGQ$74&lt;&gt;"")*(Data!B158:AGQ158&lt;&gt;""))</f>
        <v>0</v>
      </c>
      <c r="BA143" s="2" cm="1">
        <f t="array" ref="BA143">SUMPRODUCT(--(Data!$B$75:$AGQ$75&lt;&gt;"")*(Data!B158:AGQ158&lt;&gt;""))</f>
        <v>0</v>
      </c>
      <c r="BB143" s="2" cm="1">
        <f t="array" ref="BB143">SUMPRODUCT(--(Data!$B$76:$AGQ$76&lt;&gt;"")*(Data!B158:AGQ158&lt;&gt;""))</f>
        <v>0</v>
      </c>
      <c r="BC143" s="2" cm="1">
        <f t="array" ref="BC143">SUMPRODUCT(--(Data!$B$77:$AGQ$77&lt;&gt;"")*(Data!B158:AGQ158&lt;&gt;""))</f>
        <v>0</v>
      </c>
      <c r="BD143" s="2" cm="1">
        <f t="array" ref="BD143">SUMPRODUCT(--(Data!$B$78:$AGQ$78&lt;&gt;"")*(Data!B158:AGQ158&lt;&gt;""))</f>
        <v>0</v>
      </c>
      <c r="BE143" s="2" cm="1">
        <f t="array" ref="BE143">SUMPRODUCT(--(Data!$B$79:$AGQ$79&lt;&gt;"")*(Data!B158:AGQ158&lt;&gt;""))</f>
        <v>0</v>
      </c>
      <c r="BF143" s="2" cm="1">
        <f t="array" ref="BF143">SUMPRODUCT(--(Data!$B$80:$AGQ$80&lt;&gt;"")*(Data!B158:AGQ158&lt;&gt;""))</f>
        <v>0</v>
      </c>
      <c r="BG143" s="2" cm="1">
        <f t="array" ref="BG143">SUMPRODUCT(--(Data!$B$81:$AGQ$81&lt;&gt;"")*(Data!B158:AGQ158&lt;&gt;""))</f>
        <v>0</v>
      </c>
      <c r="BH143" s="2" cm="1">
        <f t="array" ref="BH143">SUMPRODUCT(--(Data!$B$82:$AGQ$82&lt;&gt;"")*(Data!B158:AGQ158&lt;&gt;""))</f>
        <v>0</v>
      </c>
      <c r="BI143" s="2" cm="1">
        <f t="array" ref="BI143">SUMPRODUCT(--(Data!$B$83:$AGQ$83&lt;&gt;"")*(Data!B158:AGQ158&lt;&gt;""))</f>
        <v>0</v>
      </c>
      <c r="BJ143" s="2" cm="1">
        <f t="array" ref="BJ143">SUMPRODUCT(--(Data!$B$84:$AGQ$84&lt;&gt;"")*(Data!B158:AGQ158&lt;&gt;""))</f>
        <v>0</v>
      </c>
      <c r="BK143" s="2" cm="1">
        <f t="array" ref="BK143">SUMPRODUCT(--(Data!$B$85:$AGQ$85&lt;&gt;"")*(Data!B158:AGQ158&lt;&gt;""))</f>
        <v>0</v>
      </c>
      <c r="BL143" s="2" cm="1">
        <f t="array" ref="BL143">SUMPRODUCT(--(Data!$B$86:$AGQ$86&lt;&gt;"")*(Data!B158:AGQ158&lt;&gt;""))</f>
        <v>0</v>
      </c>
      <c r="BM143" s="2" cm="1">
        <f t="array" ref="BM143">SUMPRODUCT(--(Data!$B$87:$AGQ$87&lt;&gt;"")*(Data!B158:AGQ158&lt;&gt;""))</f>
        <v>0</v>
      </c>
      <c r="BN143" s="2" cm="1">
        <f t="array" ref="BN143">SUMPRODUCT(--(Data!$B$88:$AGQ$88&lt;&gt;"")*(Data!B158:AGQ158&lt;&gt;""))</f>
        <v>0</v>
      </c>
      <c r="BO143" s="2" cm="1">
        <f t="array" ref="BO143">SUMPRODUCT(--(Data!$B$89:$AGQ$89&lt;&gt;"")*(Data!B158:AGQ158&lt;&gt;""))</f>
        <v>0</v>
      </c>
      <c r="BP143" s="2" cm="1">
        <f t="array" ref="BP143">SUMPRODUCT(--(Data!$B$90:$AGQ$90&lt;&gt;"")*(Data!B158:AGQ158&lt;&gt;""))</f>
        <v>0</v>
      </c>
      <c r="BQ143" s="2" cm="1">
        <f t="array" ref="BQ143">SUMPRODUCT(--(Data!$B$91:$AGQ$91&lt;&gt;"")*(Data!B158:AGQ158&lt;&gt;""))</f>
        <v>0</v>
      </c>
      <c r="BR143" s="2" cm="1">
        <f t="array" ref="BR143">SUMPRODUCT(--(Data!$B$92:$AGQ$92&lt;&gt;"")*(Data!B158:AGQ158&lt;&gt;""))</f>
        <v>0</v>
      </c>
      <c r="BS143" s="2" cm="1">
        <f t="array" ref="BS143">SUMPRODUCT(--(Data!$B$93:$AGQ$93&lt;&gt;"")*(Data!B158:AGQ158&lt;&gt;""))</f>
        <v>0</v>
      </c>
      <c r="BT143" s="2" cm="1">
        <f t="array" ref="BT143">SUMPRODUCT(--(Data!$B$94:$AGQ$94&lt;&gt;"")*(Data!B158:AGQ158&lt;&gt;""))</f>
        <v>0</v>
      </c>
      <c r="BU143" s="2" cm="1">
        <f t="array" ref="BU143">SUMPRODUCT(--(Data!$B$95:$AGQ$95&lt;&gt;"")*(Data!B158:AGQ158&lt;&gt;""))</f>
        <v>0</v>
      </c>
      <c r="BV143" s="2" cm="1">
        <f t="array" ref="BV143">SUMPRODUCT(--(Data!$B$96:$AGQ$96&lt;&gt;"")*(Data!B158:AGQ158&lt;&gt;""))</f>
        <v>0</v>
      </c>
      <c r="BW143" s="2" cm="1">
        <f t="array" ref="BW143">SUMPRODUCT(--(Data!$B$97:$AGQ$97&lt;&gt;"")*(Data!B158:AGQ158&lt;&gt;""))</f>
        <v>0</v>
      </c>
      <c r="BX143" s="2" cm="1">
        <f t="array" ref="BX143">SUMPRODUCT(--(Data!$B$98:$AGQ$98&lt;&gt;"")*(Data!B158:AGQ158&lt;&gt;""))</f>
        <v>0</v>
      </c>
      <c r="BY143" s="2" cm="1">
        <f t="array" ref="BY143">SUMPRODUCT(--(Data!$B$99:$AGQ$99&lt;&gt;"")*(Data!B158:AGQ158&lt;&gt;""))</f>
        <v>0</v>
      </c>
      <c r="BZ143" s="2" cm="1">
        <f t="array" ref="BZ143">SUMPRODUCT(--(Data!$B$100:$AGQ$100&lt;&gt;"")*(Data!B158:AGQ158&lt;&gt;""))</f>
        <v>0</v>
      </c>
      <c r="CA143" s="2" cm="1">
        <f t="array" ref="CA143">SUMPRODUCT(--(Data!$B$101:$AGQ$101&lt;&gt;"")*(Data!B158:AGQ158&lt;&gt;""))</f>
        <v>0</v>
      </c>
      <c r="CB143" s="2" cm="1">
        <f t="array" ref="CB143">SUMPRODUCT(--(Data!$B$102:$AGQ$102&lt;&gt;"")*(Data!B158:AGQ158&lt;&gt;""))</f>
        <v>0</v>
      </c>
      <c r="CC143" s="2" cm="1">
        <f t="array" ref="CC143">SUMPRODUCT(--(Data!$B$103:$AGQ$103&lt;&gt;"")*(Data!B158:AGQ158&lt;&gt;""))</f>
        <v>0</v>
      </c>
      <c r="CD143" s="2" cm="1">
        <f t="array" ref="CD143">SUMPRODUCT(--(Data!$B$104:$AGQ$104&lt;&gt;"")*(Data!B158:AGQ158&lt;&gt;""))</f>
        <v>0</v>
      </c>
      <c r="CE143" s="2" cm="1">
        <f t="array" ref="CE143">SUMPRODUCT(--(Data!$B$105:$AGQ$105&lt;&gt;"")*(Data!B158:AGQ158&lt;&gt;""))</f>
        <v>0</v>
      </c>
      <c r="CF143" s="2" cm="1">
        <f t="array" ref="CF143">SUMPRODUCT(--(Data!$B$106:$AGQ$106&lt;&gt;"")*(Data!B158:AGQ158&lt;&gt;""))</f>
        <v>0</v>
      </c>
      <c r="CG143" s="2" cm="1">
        <f t="array" ref="CG143">SUMPRODUCT(--(Data!$B$107:$AGQ$107&lt;&gt;"")*(Data!B158:AGQ158&lt;&gt;""))</f>
        <v>0</v>
      </c>
      <c r="CH143" s="2" cm="1">
        <f t="array" ref="CH143">SUMPRODUCT(--(Data!$B$108:$AGQ$108&lt;&gt;"")*(Data!B158:AGQ158&lt;&gt;""))</f>
        <v>0</v>
      </c>
      <c r="CI143" s="2" cm="1">
        <f t="array" ref="CI143">SUMPRODUCT(--(Data!$B$109:$AGQ$109&lt;&gt;"")*(Data!B158:AGQ158&lt;&gt;""))</f>
        <v>0</v>
      </c>
      <c r="CJ143" s="2" cm="1">
        <f t="array" ref="CJ143">SUMPRODUCT(--(Data!$B$110:$AGQ$110&lt;&gt;"")*(Data!B158:AGQ158&lt;&gt;""))</f>
        <v>0</v>
      </c>
      <c r="CK143" s="2" cm="1">
        <f t="array" ref="CK143">SUMPRODUCT(--(Data!$B$111:$AGQ$111&lt;&gt;"")*(Data!B158:AGQ158&lt;&gt;""))</f>
        <v>0</v>
      </c>
      <c r="CL143" s="2" cm="1">
        <f t="array" ref="CL143">SUMPRODUCT(--(Data!$B$112:$AGQ$112&lt;&gt;"")*(Data!B158:AGQ158&lt;&gt;""))</f>
        <v>0</v>
      </c>
      <c r="CM143" s="2" cm="1">
        <f t="array" ref="CM143">SUMPRODUCT(--(Data!$B$113:$AGQ$113&lt;&gt;"")*(Data!B158:AGQ158&lt;&gt;""))</f>
        <v>0</v>
      </c>
      <c r="CN143" s="2" cm="1">
        <f t="array" ref="CN143">SUMPRODUCT(--(Data!$B$114:$AGQ$114&lt;&gt;"")*(Data!B158:AGQ158&lt;&gt;""))</f>
        <v>0</v>
      </c>
      <c r="CO143" s="2" cm="1">
        <f t="array" ref="CO143">SUMPRODUCT(--(Data!$B$115:$AGQ$115&lt;&gt;"")*(Data!B158:AGQ158&lt;&gt;""))</f>
        <v>0</v>
      </c>
      <c r="CP143" s="2" cm="1">
        <f t="array" ref="CP143">SUMPRODUCT(--(Data!$B$116:$AGQ$116&lt;&gt;"")*(Data!B158:AGQ158&lt;&gt;""))</f>
        <v>0</v>
      </c>
      <c r="CQ143" s="2" cm="1">
        <f t="array" ref="CQ143">SUMPRODUCT(--(Data!$B$117:$AGQ$117&lt;&gt;"")*(Data!B158:AGQ158&lt;&gt;""))</f>
        <v>0</v>
      </c>
      <c r="CR143" s="2" cm="1">
        <f t="array" ref="CR143">SUMPRODUCT(--(Data!$B$118:$AGQ$118&lt;&gt;"")*(Data!B158:AGQ158&lt;&gt;""))</f>
        <v>0</v>
      </c>
      <c r="CS143" s="2" cm="1">
        <f t="array" ref="CS143">SUMPRODUCT(--(Data!$B$119:$AGQ$119&lt;&gt;"")*(Data!B158:AGQ158&lt;&gt;""))</f>
        <v>0</v>
      </c>
      <c r="CT143" s="2" cm="1">
        <f t="array" ref="CT143">SUMPRODUCT(--(Data!$B$120:$AGQ$120&lt;&gt;"")*(Data!B158:AGQ158&lt;&gt;""))</f>
        <v>0</v>
      </c>
      <c r="CU143" s="2" cm="1">
        <f t="array" ref="CU143">SUMPRODUCT(--(Data!$B$121:$AGQ$121&lt;&gt;"")*(Data!B158:AGQ158&lt;&gt;""))</f>
        <v>0</v>
      </c>
      <c r="CV143" s="2" cm="1">
        <f t="array" ref="CV143">SUMPRODUCT(--(Data!$B$122:$AGQ$122&lt;&gt;"")*(Data!B158:AGQ158&lt;&gt;""))</f>
        <v>0</v>
      </c>
      <c r="CW143" s="2" cm="1">
        <f t="array" ref="CW143">SUMPRODUCT(--(Data!$B$123:$AGQ$123&lt;&gt;"")*(Data!B158:AGQ158&lt;&gt;""))</f>
        <v>0</v>
      </c>
      <c r="CX143" s="2" cm="1">
        <f t="array" ref="CX143">SUMPRODUCT(--(Data!$B$124:$AGQ$124&lt;&gt;"")*(Data!B158:AGQ158&lt;&gt;""))</f>
        <v>0</v>
      </c>
      <c r="CY143" s="2" cm="1">
        <f t="array" ref="CY143">SUMPRODUCT(--(Data!$B$125:$AGQ$125&lt;&gt;"")*(Data!B158:AGQ158&lt;&gt;""))</f>
        <v>0</v>
      </c>
      <c r="CZ143" s="2" cm="1">
        <f t="array" ref="CZ143">SUMPRODUCT(--(Data!$B$126:$AGQ$126&lt;&gt;"")*(Data!B158:AGQ158&lt;&gt;""))</f>
        <v>12</v>
      </c>
      <c r="DA143" s="2" cm="1">
        <f t="array" ref="DA143">SUMPRODUCT(--(Data!$B$127:$AGQ$127&lt;&gt;"")*(Data!B158:AGQ158&lt;&gt;""))</f>
        <v>0</v>
      </c>
      <c r="DB143" s="2" cm="1">
        <f t="array" ref="DB143">SUMPRODUCT(--(Data!$B$128:$AGQ$128&lt;&gt;"")*(Data!B158:AGQ158&lt;&gt;""))</f>
        <v>0</v>
      </c>
      <c r="DC143" s="2" cm="1">
        <f t="array" ref="DC143">SUMPRODUCT(--(Data!$B$129:$AGQ$129&lt;&gt;"")*(Data!B158:AGQ158&lt;&gt;""))</f>
        <v>0</v>
      </c>
      <c r="DD143" s="2" cm="1">
        <f t="array" ref="DD143">SUMPRODUCT(--(Data!$B$130:$AGQ$130&lt;&gt;"")*(Data!B158:AGQ158&lt;&gt;""))</f>
        <v>0</v>
      </c>
      <c r="DE143" s="2" cm="1">
        <f t="array" ref="DE143">SUMPRODUCT(--(Data!$B$131:$AGQ$131&lt;&gt;"")*(Data!B158:AGQ158&lt;&gt;""))</f>
        <v>0</v>
      </c>
      <c r="DF143" s="2" cm="1">
        <f t="array" ref="DF143">SUMPRODUCT(--(Data!$B$132:$AGQ$132&lt;&gt;"")*(Data!B158:AGQ158&lt;&gt;""))</f>
        <v>0</v>
      </c>
      <c r="DG143" s="2" cm="1">
        <f t="array" ref="DG143">SUMPRODUCT(--(Data!$B$133:$AGQ$133&lt;&gt;"")*(Data!B158:AGQ158&lt;&gt;""))</f>
        <v>0</v>
      </c>
      <c r="DH143" s="2" cm="1">
        <f t="array" ref="DH143">SUMPRODUCT(--(Data!$B$134:$AGQ$134&lt;&gt;"")*(Data!B158:AGQ158&lt;&gt;""))</f>
        <v>0</v>
      </c>
      <c r="DI143" s="2" cm="1">
        <f t="array" ref="DI143">SUMPRODUCT(--(Data!$B$135:$AGQ$135&lt;&gt;"")*(Data!B158:AGQ158&lt;&gt;""))</f>
        <v>0</v>
      </c>
      <c r="DJ143" s="2" cm="1">
        <f t="array" ref="DJ143">SUMPRODUCT(--(Data!$B$136:$AGQ$136&lt;&gt;"")*(Data!B158:AGQ158&lt;&gt;""))</f>
        <v>0</v>
      </c>
      <c r="DK143" s="2" cm="1">
        <f t="array" ref="DK143">SUMPRODUCT(--(Data!$B$137:$AGQ$137&lt;&gt;"")*(Data!B158:AGQ158&lt;&gt;""))</f>
        <v>0</v>
      </c>
      <c r="DL143" s="2" cm="1">
        <f t="array" ref="DL143">SUMPRODUCT(--(Data!$B$138:$AGQ$138&lt;&gt;"")*(Data!B158:AGQ158&lt;&gt;""))</f>
        <v>0</v>
      </c>
      <c r="DM143" s="2" cm="1">
        <f t="array" ref="DM143">SUMPRODUCT(--(Data!$B$139:$AGQ$139&lt;&gt;"")*(Data!B158:AGQ158&lt;&gt;""))</f>
        <v>0</v>
      </c>
      <c r="DN143" s="2" cm="1">
        <f t="array" ref="DN143">SUMPRODUCT(--(Data!$B$140:$AGQ$140&lt;&gt;"")*(Data!B158:AGQ158&lt;&gt;""))</f>
        <v>0</v>
      </c>
      <c r="DO143" s="2" cm="1">
        <f t="array" ref="DO143">SUMPRODUCT(--(Data!$B$141:$AGQ$141&lt;&gt;"")*(Data!B158:AGQ158&lt;&gt;""))</f>
        <v>0</v>
      </c>
      <c r="DP143" s="2" cm="1">
        <f t="array" ref="DP143">SUMPRODUCT(--(Data!$B$142:$AGQ$142&lt;&gt;"")*(Data!B158:AGQ158&lt;&gt;""))</f>
        <v>0</v>
      </c>
      <c r="DQ143" s="2" cm="1">
        <f t="array" ref="DQ143">SUMPRODUCT(--(Data!$B$143:$AGQ$143&lt;&gt;"")*(Data!B158:AGQ158&lt;&gt;""))</f>
        <v>0</v>
      </c>
      <c r="DR143" s="2" cm="1">
        <f t="array" ref="DR143">SUMPRODUCT(--(Data!$B$144:$AGQ$144&lt;&gt;"")*(Data!B158:AGQ158&lt;&gt;""))</f>
        <v>0</v>
      </c>
      <c r="DS143" s="2" cm="1">
        <f t="array" ref="DS143">SUMPRODUCT(--(Data!$B$145:$AGQ$145&lt;&gt;"")*(Data!B158:AGQ158&lt;&gt;""))</f>
        <v>0</v>
      </c>
      <c r="DT143" s="2" cm="1">
        <f t="array" ref="DT143">SUMPRODUCT(--(Data!$B$146:$AGQ$146&lt;&gt;"")*(Data!B158:AGQ158&lt;&gt;""))</f>
        <v>0</v>
      </c>
      <c r="DU143" s="2" cm="1">
        <f t="array" ref="DU143">SUMPRODUCT(--(Data!$B$147:$AGQ$147&lt;&gt;"")*(Data!B158:AGQ158&lt;&gt;""))</f>
        <v>0</v>
      </c>
      <c r="DV143" s="2" cm="1">
        <f t="array" ref="DV143">SUMPRODUCT(--(Data!$B$148:$AGQ$148&lt;&gt;"")*(Data!B158:AGQ158&lt;&gt;""))</f>
        <v>0</v>
      </c>
      <c r="DW143" s="2" cm="1">
        <f t="array" ref="DW143">SUMPRODUCT(--(Data!$B$149:$AGQ$149&lt;&gt;"")*(Data!B158:AGQ158&lt;&gt;""))</f>
        <v>0</v>
      </c>
      <c r="DX143" s="2" cm="1">
        <f t="array" ref="DX143">SUMPRODUCT(--(Data!$B$150:$AGQ$150&lt;&gt;"")*(Data!B158:AGQ158&lt;&gt;""))</f>
        <v>0</v>
      </c>
      <c r="DY143" s="2" cm="1">
        <f t="array" ref="DY143">SUMPRODUCT(--(Data!$B$151:$AGQ$151&lt;&gt;"")*(Data!B158:AGQ158&lt;&gt;""))</f>
        <v>0</v>
      </c>
      <c r="DZ143" s="2" cm="1">
        <f t="array" ref="DZ143">SUMPRODUCT(--(Data!$B$152:$AGQ$152&lt;&gt;"")*(Data!B158:AGQ158&lt;&gt;""))</f>
        <v>0</v>
      </c>
      <c r="EA143" s="2" cm="1">
        <f t="array" ref="EA143">SUMPRODUCT(--(Data!$B$153:$AGQ$153&lt;&gt;"")*(Data!B158:AGQ158&lt;&gt;""))</f>
        <v>0</v>
      </c>
      <c r="EB143" s="2" cm="1">
        <f t="array" ref="EB143">SUMPRODUCT(--(Data!$B$154:$AGQ$154&lt;&gt;"")*(Data!B158:AGQ158&lt;&gt;""))</f>
        <v>0</v>
      </c>
      <c r="EC143" s="2" cm="1">
        <f t="array" ref="EC143">SUMPRODUCT(--(Data!$B$155:$AGQ$155&lt;&gt;"")*(Data!B158:AGQ158&lt;&gt;""))</f>
        <v>0</v>
      </c>
      <c r="ED143" s="2" cm="1">
        <f t="array" ref="ED143">SUMPRODUCT(--(Data!$B$156:$AGQ$156&lt;&gt;"")*(Data!B158:AGQ158&lt;&gt;""))</f>
        <v>0</v>
      </c>
      <c r="EE143" s="2" cm="1">
        <f t="array" ref="EE143">SUMPRODUCT(--(Data!$B$157:$AGQ$157&lt;&gt;"")*(Data!B158:AGQ158&lt;&gt;""))</f>
        <v>0</v>
      </c>
      <c r="EF143" s="208"/>
      <c r="EG143" s="2" cm="1">
        <f t="array" ref="EG143">SUMPRODUCT(--(Data!$B$159:$AGQ$159&lt;&gt;"")*(Data!B158:AGQ158&lt;&gt;""))</f>
        <v>0</v>
      </c>
      <c r="EH143" s="2" cm="1">
        <f t="array" ref="EH143">SUMPRODUCT(--(Data!$B$160:$AGQ$160&lt;&gt;"")*(Data!B158:AGQ158&lt;&gt;""))</f>
        <v>0</v>
      </c>
      <c r="EI143" s="2" cm="1">
        <f t="array" ref="EI143">SUMPRODUCT(--(Data!$B$161:$AGQ$161&lt;&gt;"")*(Data!B158:AGQ158&lt;&gt;""))</f>
        <v>0</v>
      </c>
      <c r="EJ143" s="2" cm="1">
        <f t="array" ref="EJ143">SUMPRODUCT(--(Data!$B$162:$AGQ$162&lt;&gt;"")*(Data!B158:AGQ158&lt;&gt;""))</f>
        <v>0</v>
      </c>
      <c r="EK143" s="2" cm="1">
        <f t="array" ref="EK143">SUMPRODUCT(--(Data!$B$163:$AGQ$163&lt;&gt;"")*(Data!B158:AGQ158&lt;&gt;""))</f>
        <v>0</v>
      </c>
      <c r="EL143" s="2" cm="1">
        <f t="array" ref="EL143">SUMPRODUCT(--(Data!$B$164:$AGQ$164&lt;&gt;"")*(Data!B158:AGQ158&lt;&gt;""))</f>
        <v>0</v>
      </c>
      <c r="EM143" s="2" cm="1">
        <f t="array" ref="EM143">SUMPRODUCT(--(Data!$B$165:$AGQ$165&lt;&gt;"")*(Data!B158:AGQ158&lt;&gt;""))</f>
        <v>0</v>
      </c>
      <c r="EN143" s="2" cm="1">
        <f t="array" ref="EN143">SUMPRODUCT(--(Data!$B$166:$AGQ$166&lt;&gt;"")*(Data!B158:AGQ158&lt;&gt;""))</f>
        <v>0</v>
      </c>
      <c r="EU143" s="2" t="str">
        <f t="shared" ref="EU143:EU150" si="8">B138</f>
        <v>MARS (Lattice)</v>
      </c>
      <c r="EV143" s="2">
        <f t="shared" ref="EV143:EV150" si="9">COUNTIF(C138:EH138,"&lt;&gt;0")-1</f>
        <v>4</v>
      </c>
    </row>
    <row r="144" spans="1:152" x14ac:dyDescent="0.25">
      <c r="A144" s="1" t="str">
        <f>Data!A159</f>
        <v>OpenVINS (No LoopClosure)</v>
      </c>
      <c r="B144" s="1" t="s">
        <v>982</v>
      </c>
      <c r="C144" s="2" cm="1">
        <f t="array" ref="C144">SUMPRODUCT(--(Data!$B$25:$AGQ$25&lt;&gt;"")*(Data!B159:AGQ159&lt;&gt;""))</f>
        <v>0</v>
      </c>
      <c r="D144" s="2" cm="1">
        <f t="array" ref="D144">SUMPRODUCT(--(Data!$B$26:$AGQ$26&lt;&gt;"")*(Data!B159:AGQ159&lt;&gt;""))</f>
        <v>0</v>
      </c>
      <c r="E144" s="2" cm="1">
        <f t="array" ref="E144">SUMPRODUCT(--(Data!$B$27:$AGQ$27&lt;&gt;"")*(Data!B159:AGQ159&lt;&gt;""))</f>
        <v>0</v>
      </c>
      <c r="F144" s="2" cm="1">
        <f t="array" ref="F144">SUMPRODUCT(--(Data!$B$28:$AGQ$28&lt;&gt;"")*(Data!B159:AGQ159&lt;&gt;""))</f>
        <v>0</v>
      </c>
      <c r="G144" s="2" cm="1">
        <f t="array" ref="G144">SUMPRODUCT(--(Data!$B$29:$AGQ$29&lt;&gt;"")*(Data!B159:AGQ159&lt;&gt;""))</f>
        <v>0</v>
      </c>
      <c r="H144" s="2" cm="1">
        <f t="array" ref="H144">SUMPRODUCT(--(Data!$B$30:$AGQ$30&lt;&gt;"")*(Data!B159:AGQ159&lt;&gt;""))</f>
        <v>0</v>
      </c>
      <c r="I144" s="2" cm="1">
        <f t="array" ref="I144">SUMPRODUCT(--(Data!$B$31:$AGQ$31&lt;&gt;"")*(Data!B159:AGQ159&lt;&gt;""))</f>
        <v>0</v>
      </c>
      <c r="J144" s="2" cm="1">
        <f t="array" ref="J144">SUMPRODUCT(--(Data!$B$32:$AGQ$32&lt;&gt;"")*(Data!B159:AGQ159&lt;&gt;""))</f>
        <v>0</v>
      </c>
      <c r="K144" s="2" cm="1">
        <f t="array" ref="K144">SUMPRODUCT(--(Data!$B$33:$AGQ$33&lt;&gt;"")*(Data!B159:AGQ159&lt;&gt;""))</f>
        <v>0</v>
      </c>
      <c r="L144" s="2" cm="1">
        <f t="array" ref="L144">SUMPRODUCT(--(Data!$B$34:$AGQ$34&lt;&gt;"")*(Data!B159:AGQ159&lt;&gt;""))</f>
        <v>6</v>
      </c>
      <c r="M144" s="2" cm="1">
        <f t="array" ref="M144">SUMPRODUCT(--(Data!$B$35:$AGQ$35&lt;&gt;"")*(Data!B159:AGQ159&lt;&gt;""))</f>
        <v>0</v>
      </c>
      <c r="N144" s="2" cm="1">
        <f t="array" ref="N144">SUMPRODUCT(--(Data!$B$36:$AGQ$36&lt;&gt;"")*(Data!B159:AGQ159&lt;&gt;""))</f>
        <v>0</v>
      </c>
      <c r="O144" s="2" cm="1">
        <f t="array" ref="O144">SUMPRODUCT(--(Data!$B$37:$AGQ$37&lt;&gt;"")*(Data!B159:AGQ159&lt;&gt;""))</f>
        <v>0</v>
      </c>
      <c r="P144" s="2" cm="1">
        <f t="array" ref="P144">SUMPRODUCT(--(Data!$B$38:$AGQ$38&lt;&gt;"")*(Data!B159:AGQ159&lt;&gt;""))</f>
        <v>0</v>
      </c>
      <c r="Q144" s="2" cm="1">
        <f t="array" ref="Q144">SUMPRODUCT(--(Data!$B$39:$AGQ$39&lt;&gt;"")*(Data!B159:AGQ159&lt;&gt;""))</f>
        <v>0</v>
      </c>
      <c r="R144" s="2" cm="1">
        <f t="array" ref="R144">SUMPRODUCT(--(Data!$B$40:$AGQ$40&lt;&gt;"")*(Data!B159:AGQ159&lt;&gt;""))</f>
        <v>0</v>
      </c>
      <c r="S144" s="2" cm="1">
        <f t="array" ref="S144">SUMPRODUCT(--(Data!$B$41:$AGQ$41&lt;&gt;"")*(Data!B159:AGQ159&lt;&gt;""))</f>
        <v>0</v>
      </c>
      <c r="T144" s="2" cm="1">
        <f t="array" ref="T144">SUMPRODUCT(--(Data!$B$42:$AGQ$42&lt;&gt;"")*(Data!B159:AGQ159&lt;&gt;""))</f>
        <v>0</v>
      </c>
      <c r="U144" s="2" cm="1">
        <f t="array" ref="U144">SUMPRODUCT(--(Data!$B$43:$AGQ$43&lt;&gt;"")*(Data!B159:AGQ159&lt;&gt;""))</f>
        <v>6</v>
      </c>
      <c r="V144" s="2" cm="1">
        <f t="array" ref="V144">SUMPRODUCT(--(Data!$B$44:$AGQ$44&lt;&gt;"")*(Data!B159:AGQ159&lt;&gt;""))</f>
        <v>0</v>
      </c>
      <c r="W144" s="2" cm="1">
        <f t="array" ref="W144">SUMPRODUCT(--(Data!$B$45:$AGQ$45&lt;&gt;"")*(Data!B159:AGQ159&lt;&gt;""))</f>
        <v>0</v>
      </c>
      <c r="X144" s="2" cm="1">
        <f t="array" ref="X144">SUMPRODUCT(--(Data!$B$46:$AGQ$46&lt;&gt;"")*(Data!B159:AGQ159&lt;&gt;""))</f>
        <v>0</v>
      </c>
      <c r="Y144" s="2" cm="1">
        <f t="array" ref="Y144">SUMPRODUCT(--(Data!$B$47:$AGQ$47&lt;&gt;"")*(Data!B159:AGQ159&lt;&gt;""))</f>
        <v>0</v>
      </c>
      <c r="Z144" s="2" cm="1">
        <f t="array" ref="Z144">SUMPRODUCT(--(Data!$B$48:$AGQ$48&lt;&gt;"")*(Data!B159:AGQ159&lt;&gt;""))</f>
        <v>0</v>
      </c>
      <c r="AA144" s="2" cm="1">
        <f t="array" ref="AA144">SUMPRODUCT(--(Data!$B$49:$AGQ$49&lt;&gt;"")*(Data!B159:AGQ159&lt;&gt;""))</f>
        <v>0</v>
      </c>
      <c r="AB144" s="2" cm="1">
        <f t="array" ref="AB144">SUMPRODUCT(--(Data!$B$50:$AGQ$50&lt;&gt;"")*(Data!B159:AGQ159&lt;&gt;""))</f>
        <v>0</v>
      </c>
      <c r="AC144" s="2" cm="1">
        <f t="array" ref="AC144">SUMPRODUCT(--(Data!$B$51:$AGQ$51&lt;&gt;"")*(Data!B159:AGQ159&lt;&gt;""))</f>
        <v>0</v>
      </c>
      <c r="AD144" s="2" cm="1">
        <f t="array" ref="AD144">SUMPRODUCT(--(Data!$B$52:$AGQ$52&lt;&gt;"")*(Data!B159:AGQ159&lt;&gt;""))</f>
        <v>6</v>
      </c>
      <c r="AE144" s="2" cm="1">
        <f t="array" ref="AE144">SUMPRODUCT(--(Data!$B$53:$AGQ$53&lt;&gt;"")*(Data!B159:AGQ159&lt;&gt;""))</f>
        <v>0</v>
      </c>
      <c r="AF144" s="2" cm="1">
        <f t="array" ref="AF144">SUMPRODUCT(--(Data!$B$54:$AGQ$54&lt;&gt;"")*(Data!B159:AGQ159&lt;&gt;""))</f>
        <v>0</v>
      </c>
      <c r="AG144" s="2" cm="1">
        <f t="array" ref="AG144">SUMPRODUCT(--(Data!$B$55:$AGQ$55&lt;&gt;"")*(Data!B159:AGQ159&lt;&gt;""))</f>
        <v>0</v>
      </c>
      <c r="AH144" s="2" cm="1">
        <f t="array" ref="AH144">SUMPRODUCT(--(Data!$B$56:$AGQ$56&lt;&gt;"")*(Data!B159:AGQ159&lt;&gt;""))</f>
        <v>6</v>
      </c>
      <c r="AI144" s="2" cm="1">
        <f t="array" ref="AI144">SUMPRODUCT(--(Data!$B$57:$AGQ$57&lt;&gt;"")*(Data!B159:AGQ159&lt;&gt;""))</f>
        <v>0</v>
      </c>
      <c r="AJ144" s="2" cm="1">
        <f t="array" ref="AJ144">SUMPRODUCT(--(Data!$B$58:$AGQ$58&lt;&gt;"")*(Data!B159:AGQ159&lt;&gt;""))</f>
        <v>0</v>
      </c>
      <c r="AK144" s="2" cm="1">
        <f t="array" ref="AK144">SUMPRODUCT(--(Data!$B$59:$AGQ$59&lt;&gt;"")*(Data!B159:AGQ159&lt;&gt;""))</f>
        <v>0</v>
      </c>
      <c r="AL144" s="2" cm="1">
        <f t="array" ref="AL144">SUMPRODUCT(--(Data!$B$60:$AGQ$60&lt;&gt;"")*(Data!B159:AGQ159&lt;&gt;""))</f>
        <v>0</v>
      </c>
      <c r="AM144" s="2" cm="1">
        <f t="array" ref="AM144">SUMPRODUCT(--(Data!$B$61:$AGQ$61&lt;&gt;"")*(Data!B159:AGQ159&lt;&gt;""))</f>
        <v>0</v>
      </c>
      <c r="AN144" s="2" cm="1">
        <f t="array" ref="AN144">SUMPRODUCT(--(Data!$B$62:$AGQ$62&lt;&gt;"")*(Data!B159:AGQ159&lt;&gt;""))</f>
        <v>0</v>
      </c>
      <c r="AO144" s="2" cm="1">
        <f t="array" ref="AO144">SUMPRODUCT(--(Data!$B$63:$AGQ$63&lt;&gt;"")*(Data!B159:AGQ159&lt;&gt;""))</f>
        <v>0</v>
      </c>
      <c r="AP144" s="2" cm="1">
        <f t="array" ref="AP144">SUMPRODUCT(--(Data!$B$64:$AGQ$64&lt;&gt;"")*(Data!B159:AGQ159&lt;&gt;""))</f>
        <v>0</v>
      </c>
      <c r="AQ144" s="2" cm="1">
        <f t="array" ref="AQ144">SUMPRODUCT(--(Data!$B$65:$AGQ$65&lt;&gt;"")*(Data!B159:AGQ159&lt;&gt;""))</f>
        <v>0</v>
      </c>
      <c r="AR144" s="2" cm="1">
        <f t="array" ref="AR144">SUMPRODUCT(--(Data!$B$66:$AGQ$66&lt;&gt;"")*(Data!B159:AGQ159&lt;&gt;""))</f>
        <v>0</v>
      </c>
      <c r="AS144" s="2" cm="1">
        <f t="array" ref="AS144">SUMPRODUCT(--(Data!$B$67:$AGQ$67&lt;&gt;"")*(Data!B159:AGQ159&lt;&gt;""))</f>
        <v>0</v>
      </c>
      <c r="AT144" s="2" cm="1">
        <f t="array" ref="AT144">SUMPRODUCT(--(Data!$B$68:$AGQ$68&lt;&gt;"")*(Data!B159:AGQ159&lt;&gt;""))</f>
        <v>0</v>
      </c>
      <c r="AU144" s="2" cm="1">
        <f t="array" ref="AU144">SUMPRODUCT(--(Data!$B$69:$AGQ$69&lt;&gt;"")*(Data!B159:AGQ159&lt;&gt;""))</f>
        <v>0</v>
      </c>
      <c r="AV144" s="2" cm="1">
        <f t="array" ref="AV144">SUMPRODUCT(--(Data!$B$70:$AGQ$70&lt;&gt;"")*(Data!B159:AGQ159&lt;&gt;""))</f>
        <v>0</v>
      </c>
      <c r="AW144" s="2" cm="1">
        <f t="array" ref="AW144">SUMPRODUCT(--(Data!$B$71:$AGQ$71&lt;&gt;"")*(Data!B159:AGQ159&lt;&gt;""))</f>
        <v>0</v>
      </c>
      <c r="AX144" s="2" cm="1">
        <f t="array" ref="AX144">SUMPRODUCT(--(Data!$B$72:$AGQ$72&lt;&gt;"")*(Data!B159:AGQ159&lt;&gt;""))</f>
        <v>0</v>
      </c>
      <c r="AY144" s="2" cm="1">
        <f t="array" ref="AY144">SUMPRODUCT(--(Data!$B$73:$AGQ$73&lt;&gt;"")*(Data!B159:AGQ159&lt;&gt;""))</f>
        <v>0</v>
      </c>
      <c r="AZ144" s="2" cm="1">
        <f t="array" ref="AZ144">SUMPRODUCT(--(Data!$B$74:$AGQ$74&lt;&gt;"")*(Data!B159:AGQ159&lt;&gt;""))</f>
        <v>0</v>
      </c>
      <c r="BA144" s="2" cm="1">
        <f t="array" ref="BA144">SUMPRODUCT(--(Data!$B$75:$AGQ$75&lt;&gt;"")*(Data!B159:AGQ159&lt;&gt;""))</f>
        <v>0</v>
      </c>
      <c r="BB144" s="2" cm="1">
        <f t="array" ref="BB144">SUMPRODUCT(--(Data!$B$76:$AGQ$76&lt;&gt;"")*(Data!B159:AGQ159&lt;&gt;""))</f>
        <v>0</v>
      </c>
      <c r="BC144" s="2" cm="1">
        <f t="array" ref="BC144">SUMPRODUCT(--(Data!$B$77:$AGQ$77&lt;&gt;"")*(Data!B159:AGQ159&lt;&gt;""))</f>
        <v>0</v>
      </c>
      <c r="BD144" s="2" cm="1">
        <f t="array" ref="BD144">SUMPRODUCT(--(Data!$B$78:$AGQ$78&lt;&gt;"")*(Data!B159:AGQ159&lt;&gt;""))</f>
        <v>0</v>
      </c>
      <c r="BE144" s="2" cm="1">
        <f t="array" ref="BE144">SUMPRODUCT(--(Data!$B$79:$AGQ$79&lt;&gt;"")*(Data!B159:AGQ159&lt;&gt;""))</f>
        <v>0</v>
      </c>
      <c r="BF144" s="2" cm="1">
        <f t="array" ref="BF144">SUMPRODUCT(--(Data!$B$80:$AGQ$80&lt;&gt;"")*(Data!B159:AGQ159&lt;&gt;""))</f>
        <v>0</v>
      </c>
      <c r="BG144" s="2" cm="1">
        <f t="array" ref="BG144">SUMPRODUCT(--(Data!$B$81:$AGQ$81&lt;&gt;"")*(Data!B159:AGQ159&lt;&gt;""))</f>
        <v>0</v>
      </c>
      <c r="BH144" s="2" cm="1">
        <f t="array" ref="BH144">SUMPRODUCT(--(Data!$B$82:$AGQ$82&lt;&gt;"")*(Data!B159:AGQ159&lt;&gt;""))</f>
        <v>0</v>
      </c>
      <c r="BI144" s="2" cm="1">
        <f t="array" ref="BI144">SUMPRODUCT(--(Data!$B$83:$AGQ$83&lt;&gt;"")*(Data!B159:AGQ159&lt;&gt;""))</f>
        <v>0</v>
      </c>
      <c r="BJ144" s="2" cm="1">
        <f t="array" ref="BJ144">SUMPRODUCT(--(Data!$B$84:$AGQ$84&lt;&gt;"")*(Data!B159:AGQ159&lt;&gt;""))</f>
        <v>0</v>
      </c>
      <c r="BK144" s="2" cm="1">
        <f t="array" ref="BK144">SUMPRODUCT(--(Data!$B$85:$AGQ$85&lt;&gt;"")*(Data!B159:AGQ159&lt;&gt;""))</f>
        <v>0</v>
      </c>
      <c r="BL144" s="2" cm="1">
        <f t="array" ref="BL144">SUMPRODUCT(--(Data!$B$86:$AGQ$86&lt;&gt;"")*(Data!B159:AGQ159&lt;&gt;""))</f>
        <v>0</v>
      </c>
      <c r="BM144" s="2" cm="1">
        <f t="array" ref="BM144">SUMPRODUCT(--(Data!$B$87:$AGQ$87&lt;&gt;"")*(Data!B159:AGQ159&lt;&gt;""))</f>
        <v>0</v>
      </c>
      <c r="BN144" s="2" cm="1">
        <f t="array" ref="BN144">SUMPRODUCT(--(Data!$B$88:$AGQ$88&lt;&gt;"")*(Data!B159:AGQ159&lt;&gt;""))</f>
        <v>0</v>
      </c>
      <c r="BO144" s="2" cm="1">
        <f t="array" ref="BO144">SUMPRODUCT(--(Data!$B$89:$AGQ$89&lt;&gt;"")*(Data!B159:AGQ159&lt;&gt;""))</f>
        <v>0</v>
      </c>
      <c r="BP144" s="2" cm="1">
        <f t="array" ref="BP144">SUMPRODUCT(--(Data!$B$90:$AGQ$90&lt;&gt;"")*(Data!B159:AGQ159&lt;&gt;""))</f>
        <v>0</v>
      </c>
      <c r="BQ144" s="2" cm="1">
        <f t="array" ref="BQ144">SUMPRODUCT(--(Data!$B$91:$AGQ$91&lt;&gt;"")*(Data!B159:AGQ159&lt;&gt;""))</f>
        <v>0</v>
      </c>
      <c r="BR144" s="2" cm="1">
        <f t="array" ref="BR144">SUMPRODUCT(--(Data!$B$92:$AGQ$92&lt;&gt;"")*(Data!B159:AGQ159&lt;&gt;""))</f>
        <v>0</v>
      </c>
      <c r="BS144" s="2" cm="1">
        <f t="array" ref="BS144">SUMPRODUCT(--(Data!$B$93:$AGQ$93&lt;&gt;"")*(Data!B159:AGQ159&lt;&gt;""))</f>
        <v>0</v>
      </c>
      <c r="BT144" s="2" cm="1">
        <f t="array" ref="BT144">SUMPRODUCT(--(Data!$B$94:$AGQ$94&lt;&gt;"")*(Data!B159:AGQ159&lt;&gt;""))</f>
        <v>0</v>
      </c>
      <c r="BU144" s="2" cm="1">
        <f t="array" ref="BU144">SUMPRODUCT(--(Data!$B$95:$AGQ$95&lt;&gt;"")*(Data!B159:AGQ159&lt;&gt;""))</f>
        <v>0</v>
      </c>
      <c r="BV144" s="2" cm="1">
        <f t="array" ref="BV144">SUMPRODUCT(--(Data!$B$96:$AGQ$96&lt;&gt;"")*(Data!B159:AGQ159&lt;&gt;""))</f>
        <v>0</v>
      </c>
      <c r="BW144" s="2" cm="1">
        <f t="array" ref="BW144">SUMPRODUCT(--(Data!$B$97:$AGQ$97&lt;&gt;"")*(Data!B159:AGQ159&lt;&gt;""))</f>
        <v>0</v>
      </c>
      <c r="BX144" s="2" cm="1">
        <f t="array" ref="BX144">SUMPRODUCT(--(Data!$B$98:$AGQ$98&lt;&gt;"")*(Data!B159:AGQ159&lt;&gt;""))</f>
        <v>0</v>
      </c>
      <c r="BY144" s="2" cm="1">
        <f t="array" ref="BY144">SUMPRODUCT(--(Data!$B$99:$AGQ$99&lt;&gt;"")*(Data!B159:AGQ159&lt;&gt;""))</f>
        <v>0</v>
      </c>
      <c r="BZ144" s="2" cm="1">
        <f t="array" ref="BZ144">SUMPRODUCT(--(Data!$B$100:$AGQ$100&lt;&gt;"")*(Data!B159:AGQ159&lt;&gt;""))</f>
        <v>0</v>
      </c>
      <c r="CA144" s="2" cm="1">
        <f t="array" ref="CA144">SUMPRODUCT(--(Data!$B$101:$AGQ$101&lt;&gt;"")*(Data!B159:AGQ159&lt;&gt;""))</f>
        <v>0</v>
      </c>
      <c r="CB144" s="2" cm="1">
        <f t="array" ref="CB144">SUMPRODUCT(--(Data!$B$102:$AGQ$102&lt;&gt;"")*(Data!B159:AGQ159&lt;&gt;""))</f>
        <v>0</v>
      </c>
      <c r="CC144" s="2" cm="1">
        <f t="array" ref="CC144">SUMPRODUCT(--(Data!$B$103:$AGQ$103&lt;&gt;"")*(Data!B159:AGQ159&lt;&gt;""))</f>
        <v>0</v>
      </c>
      <c r="CD144" s="2" cm="1">
        <f t="array" ref="CD144">SUMPRODUCT(--(Data!$B$104:$AGQ$104&lt;&gt;"")*(Data!B159:AGQ159&lt;&gt;""))</f>
        <v>0</v>
      </c>
      <c r="CE144" s="2" cm="1">
        <f t="array" ref="CE144">SUMPRODUCT(--(Data!$B$105:$AGQ$105&lt;&gt;"")*(Data!B159:AGQ159&lt;&gt;""))</f>
        <v>0</v>
      </c>
      <c r="CF144" s="2" cm="1">
        <f t="array" ref="CF144">SUMPRODUCT(--(Data!$B$106:$AGQ$106&lt;&gt;"")*(Data!B159:AGQ159&lt;&gt;""))</f>
        <v>0</v>
      </c>
      <c r="CG144" s="2" cm="1">
        <f t="array" ref="CG144">SUMPRODUCT(--(Data!$B$107:$AGQ$107&lt;&gt;"")*(Data!B159:AGQ159&lt;&gt;""))</f>
        <v>0</v>
      </c>
      <c r="CH144" s="2" cm="1">
        <f t="array" ref="CH144">SUMPRODUCT(--(Data!$B$108:$AGQ$108&lt;&gt;"")*(Data!B159:AGQ159&lt;&gt;""))</f>
        <v>0</v>
      </c>
      <c r="CI144" s="2" cm="1">
        <f t="array" ref="CI144">SUMPRODUCT(--(Data!$B$109:$AGQ$109&lt;&gt;"")*(Data!B159:AGQ159&lt;&gt;""))</f>
        <v>0</v>
      </c>
      <c r="CJ144" s="2" cm="1">
        <f t="array" ref="CJ144">SUMPRODUCT(--(Data!$B$110:$AGQ$110&lt;&gt;"")*(Data!B159:AGQ159&lt;&gt;""))</f>
        <v>0</v>
      </c>
      <c r="CK144" s="2" cm="1">
        <f t="array" ref="CK144">SUMPRODUCT(--(Data!$B$111:$AGQ$111&lt;&gt;"")*(Data!B159:AGQ159&lt;&gt;""))</f>
        <v>0</v>
      </c>
      <c r="CL144" s="2" cm="1">
        <f t="array" ref="CL144">SUMPRODUCT(--(Data!$B$112:$AGQ$112&lt;&gt;"")*(Data!B159:AGQ159&lt;&gt;""))</f>
        <v>0</v>
      </c>
      <c r="CM144" s="2" cm="1">
        <f t="array" ref="CM144">SUMPRODUCT(--(Data!$B$113:$AGQ$113&lt;&gt;"")*(Data!B159:AGQ159&lt;&gt;""))</f>
        <v>0</v>
      </c>
      <c r="CN144" s="2" cm="1">
        <f t="array" ref="CN144">SUMPRODUCT(--(Data!$B$114:$AGQ$114&lt;&gt;"")*(Data!B159:AGQ159&lt;&gt;""))</f>
        <v>0</v>
      </c>
      <c r="CO144" s="2" cm="1">
        <f t="array" ref="CO144">SUMPRODUCT(--(Data!$B$115:$AGQ$115&lt;&gt;"")*(Data!B159:AGQ159&lt;&gt;""))</f>
        <v>0</v>
      </c>
      <c r="CP144" s="2" cm="1">
        <f t="array" ref="CP144">SUMPRODUCT(--(Data!$B$116:$AGQ$116&lt;&gt;"")*(Data!B159:AGQ159&lt;&gt;""))</f>
        <v>0</v>
      </c>
      <c r="CQ144" s="2" cm="1">
        <f t="array" ref="CQ144">SUMPRODUCT(--(Data!$B$117:$AGQ$117&lt;&gt;"")*(Data!B159:AGQ159&lt;&gt;""))</f>
        <v>0</v>
      </c>
      <c r="CR144" s="2" cm="1">
        <f t="array" ref="CR144">SUMPRODUCT(--(Data!$B$118:$AGQ$118&lt;&gt;"")*(Data!B159:AGQ159&lt;&gt;""))</f>
        <v>0</v>
      </c>
      <c r="CS144" s="2" cm="1">
        <f t="array" ref="CS144">SUMPRODUCT(--(Data!$B$119:$AGQ$119&lt;&gt;"")*(Data!B159:AGQ159&lt;&gt;""))</f>
        <v>0</v>
      </c>
      <c r="CT144" s="2" cm="1">
        <f t="array" ref="CT144">SUMPRODUCT(--(Data!$B$120:$AGQ$120&lt;&gt;"")*(Data!B159:AGQ159&lt;&gt;""))</f>
        <v>0</v>
      </c>
      <c r="CU144" s="2" cm="1">
        <f t="array" ref="CU144">SUMPRODUCT(--(Data!$B$121:$AGQ$121&lt;&gt;"")*(Data!B159:AGQ159&lt;&gt;""))</f>
        <v>0</v>
      </c>
      <c r="CV144" s="2" cm="1">
        <f t="array" ref="CV144">SUMPRODUCT(--(Data!$B$122:$AGQ$122&lt;&gt;"")*(Data!B159:AGQ159&lt;&gt;""))</f>
        <v>0</v>
      </c>
      <c r="CW144" s="2" cm="1">
        <f t="array" ref="CW144">SUMPRODUCT(--(Data!$B$123:$AGQ$123&lt;&gt;"")*(Data!B159:AGQ159&lt;&gt;""))</f>
        <v>0</v>
      </c>
      <c r="CX144" s="2" cm="1">
        <f t="array" ref="CX144">SUMPRODUCT(--(Data!$B$124:$AGQ$124&lt;&gt;"")*(Data!B159:AGQ159&lt;&gt;""))</f>
        <v>0</v>
      </c>
      <c r="CY144" s="2" cm="1">
        <f t="array" ref="CY144">SUMPRODUCT(--(Data!$B$125:$AGQ$125&lt;&gt;"")*(Data!B159:AGQ159&lt;&gt;""))</f>
        <v>0</v>
      </c>
      <c r="CZ144" s="2" cm="1">
        <f t="array" ref="CZ144">SUMPRODUCT(--(Data!$B$126:$AGQ$126&lt;&gt;"")*(Data!B159:AGQ159&lt;&gt;""))</f>
        <v>6</v>
      </c>
      <c r="DA144" s="2" cm="1">
        <f t="array" ref="DA144">SUMPRODUCT(--(Data!$B$127:$AGQ$127&lt;&gt;"")*(Data!B159:AGQ159&lt;&gt;""))</f>
        <v>0</v>
      </c>
      <c r="DB144" s="2" cm="1">
        <f t="array" ref="DB144">SUMPRODUCT(--(Data!$B$128:$AGQ$128&lt;&gt;"")*(Data!B159:AGQ159&lt;&gt;""))</f>
        <v>0</v>
      </c>
      <c r="DC144" s="2" cm="1">
        <f t="array" ref="DC144">SUMPRODUCT(--(Data!$B$129:$AGQ$129&lt;&gt;"")*(Data!B159:AGQ159&lt;&gt;""))</f>
        <v>0</v>
      </c>
      <c r="DD144" s="2" cm="1">
        <f t="array" ref="DD144">SUMPRODUCT(--(Data!$B$130:$AGQ$130&lt;&gt;"")*(Data!B159:AGQ159&lt;&gt;""))</f>
        <v>0</v>
      </c>
      <c r="DE144" s="2" cm="1">
        <f t="array" ref="DE144">SUMPRODUCT(--(Data!$B$131:$AGQ$131&lt;&gt;"")*(Data!B159:AGQ159&lt;&gt;""))</f>
        <v>0</v>
      </c>
      <c r="DF144" s="2" cm="1">
        <f t="array" ref="DF144">SUMPRODUCT(--(Data!$B$132:$AGQ$132&lt;&gt;"")*(Data!B159:AGQ159&lt;&gt;""))</f>
        <v>0</v>
      </c>
      <c r="DG144" s="2" cm="1">
        <f t="array" ref="DG144">SUMPRODUCT(--(Data!$B$133:$AGQ$133&lt;&gt;"")*(Data!B159:AGQ159&lt;&gt;""))</f>
        <v>0</v>
      </c>
      <c r="DH144" s="2" cm="1">
        <f t="array" ref="DH144">SUMPRODUCT(--(Data!$B$134:$AGQ$134&lt;&gt;"")*(Data!B159:AGQ159&lt;&gt;""))</f>
        <v>0</v>
      </c>
      <c r="DI144" s="2" cm="1">
        <f t="array" ref="DI144">SUMPRODUCT(--(Data!$B$135:$AGQ$135&lt;&gt;"")*(Data!B159:AGQ159&lt;&gt;""))</f>
        <v>0</v>
      </c>
      <c r="DJ144" s="2" cm="1">
        <f t="array" ref="DJ144">SUMPRODUCT(--(Data!$B$136:$AGQ$136&lt;&gt;"")*(Data!B159:AGQ159&lt;&gt;""))</f>
        <v>0</v>
      </c>
      <c r="DK144" s="2" cm="1">
        <f t="array" ref="DK144">SUMPRODUCT(--(Data!$B$137:$AGQ$137&lt;&gt;"")*(Data!B159:AGQ159&lt;&gt;""))</f>
        <v>6</v>
      </c>
      <c r="DL144" s="2" cm="1">
        <f t="array" ref="DL144">SUMPRODUCT(--(Data!$B$138:$AGQ$138&lt;&gt;"")*(Data!B159:AGQ159&lt;&gt;""))</f>
        <v>0</v>
      </c>
      <c r="DM144" s="2" cm="1">
        <f t="array" ref="DM144">SUMPRODUCT(--(Data!$B$139:$AGQ$139&lt;&gt;"")*(Data!B159:AGQ159&lt;&gt;""))</f>
        <v>0</v>
      </c>
      <c r="DN144" s="2" cm="1">
        <f t="array" ref="DN144">SUMPRODUCT(--(Data!$B$140:$AGQ$140&lt;&gt;"")*(Data!B159:AGQ159&lt;&gt;""))</f>
        <v>0</v>
      </c>
      <c r="DO144" s="2" cm="1">
        <f t="array" ref="DO144">SUMPRODUCT(--(Data!$B$141:$AGQ$141&lt;&gt;"")*(Data!B159:AGQ159&lt;&gt;""))</f>
        <v>0</v>
      </c>
      <c r="DP144" s="2" cm="1">
        <f t="array" ref="DP144">SUMPRODUCT(--(Data!$B$142:$AGQ$142&lt;&gt;"")*(Data!B159:AGQ159&lt;&gt;""))</f>
        <v>0</v>
      </c>
      <c r="DQ144" s="2" cm="1">
        <f t="array" ref="DQ144">SUMPRODUCT(--(Data!$B$143:$AGQ$143&lt;&gt;"")*(Data!B159:AGQ159&lt;&gt;""))</f>
        <v>0</v>
      </c>
      <c r="DR144" s="2" cm="1">
        <f t="array" ref="DR144">SUMPRODUCT(--(Data!$B$144:$AGQ$144&lt;&gt;"")*(Data!B159:AGQ159&lt;&gt;""))</f>
        <v>0</v>
      </c>
      <c r="DS144" s="2" cm="1">
        <f t="array" ref="DS144">SUMPRODUCT(--(Data!$B$145:$AGQ$145&lt;&gt;"")*(Data!B159:AGQ159&lt;&gt;""))</f>
        <v>0</v>
      </c>
      <c r="DT144" s="2" cm="1">
        <f t="array" ref="DT144">SUMPRODUCT(--(Data!$B$146:$AGQ$146&lt;&gt;"")*(Data!B159:AGQ159&lt;&gt;""))</f>
        <v>0</v>
      </c>
      <c r="DU144" s="2" cm="1">
        <f t="array" ref="DU144">SUMPRODUCT(--(Data!$B$147:$AGQ$147&lt;&gt;"")*(Data!B159:AGQ159&lt;&gt;""))</f>
        <v>0</v>
      </c>
      <c r="DV144" s="2" cm="1">
        <f t="array" ref="DV144">SUMPRODUCT(--(Data!$B$148:$AGQ$148&lt;&gt;"")*(Data!B159:AGQ159&lt;&gt;""))</f>
        <v>6</v>
      </c>
      <c r="DW144" s="2" cm="1">
        <f t="array" ref="DW144">SUMPRODUCT(--(Data!$B$149:$AGQ$149&lt;&gt;"")*(Data!B159:AGQ159&lt;&gt;""))</f>
        <v>0</v>
      </c>
      <c r="DX144" s="2" cm="1">
        <f t="array" ref="DX144">SUMPRODUCT(--(Data!$B$150:$AGQ$150&lt;&gt;"")*(Data!B159:AGQ159&lt;&gt;""))</f>
        <v>0</v>
      </c>
      <c r="DY144" s="2" cm="1">
        <f t="array" ref="DY144">SUMPRODUCT(--(Data!$B$151:$AGQ$151&lt;&gt;"")*(Data!B159:AGQ159&lt;&gt;""))</f>
        <v>0</v>
      </c>
      <c r="DZ144" s="2" cm="1">
        <f t="array" ref="DZ144">SUMPRODUCT(--(Data!$B$152:$AGQ$152&lt;&gt;"")*(Data!B159:AGQ159&lt;&gt;""))</f>
        <v>0</v>
      </c>
      <c r="EA144" s="2" cm="1">
        <f t="array" ref="EA144">SUMPRODUCT(--(Data!$B$153:$AGQ$153&lt;&gt;"")*(Data!B159:AGQ159&lt;&gt;""))</f>
        <v>0</v>
      </c>
      <c r="EB144" s="2" cm="1">
        <f t="array" ref="EB144">SUMPRODUCT(--(Data!$B$154:$AGQ$154&lt;&gt;"")*(Data!B159:AGQ159&lt;&gt;""))</f>
        <v>0</v>
      </c>
      <c r="EC144" s="2" cm="1">
        <f t="array" ref="EC144">SUMPRODUCT(--(Data!$B$155:$AGQ$155&lt;&gt;"")*(Data!B159:AGQ159&lt;&gt;""))</f>
        <v>0</v>
      </c>
      <c r="ED144" s="2" cm="1">
        <f t="array" ref="ED144">SUMPRODUCT(--(Data!$B$156:$AGQ$156&lt;&gt;"")*(Data!B159:AGQ159&lt;&gt;""))</f>
        <v>0</v>
      </c>
      <c r="EE144" s="2" cm="1">
        <f t="array" ref="EE144">SUMPRODUCT(--(Data!$B$157:$AGQ$157&lt;&gt;"")*(Data!B159:AGQ159&lt;&gt;""))</f>
        <v>0</v>
      </c>
      <c r="EF144" s="2" cm="1">
        <f t="array" ref="EF144">SUMPRODUCT(--(Data!$B$158:$AGQ$158&lt;&gt;"")*(Data!B159:AGQ159&lt;&gt;""))</f>
        <v>0</v>
      </c>
      <c r="EG144" s="208"/>
      <c r="EH144" s="2" cm="1">
        <f t="array" ref="EH144">SUMPRODUCT(--(Data!$B$160:$AGQ$160&lt;&gt;"")*(Data!B159:AGQ159&lt;&gt;""))</f>
        <v>0</v>
      </c>
      <c r="EI144" s="2" cm="1">
        <f t="array" ref="EI144">SUMPRODUCT(--(Data!$B$161:$AGQ$161&lt;&gt;"")*(Data!B159:AGQ159&lt;&gt;""))</f>
        <v>0</v>
      </c>
      <c r="EJ144" s="2" cm="1">
        <f t="array" ref="EJ144">SUMPRODUCT(--(Data!$B$162:$AGQ$162&lt;&gt;"")*(Data!B159:AGQ159&lt;&gt;""))</f>
        <v>0</v>
      </c>
      <c r="EK144" s="2" cm="1">
        <f t="array" ref="EK144">SUMPRODUCT(--(Data!$B$163:$AGQ$163&lt;&gt;"")*(Data!B159:AGQ159&lt;&gt;""))</f>
        <v>0</v>
      </c>
      <c r="EL144" s="2" cm="1">
        <f t="array" ref="EL144">SUMPRODUCT(--(Data!$B$164:$AGQ$164&lt;&gt;"")*(Data!B159:AGQ159&lt;&gt;""))</f>
        <v>0</v>
      </c>
      <c r="EM144" s="2" cm="1">
        <f t="array" ref="EM144">SUMPRODUCT(--(Data!$B$165:$AGQ$165&lt;&gt;"")*(Data!B159:AGQ159&lt;&gt;""))</f>
        <v>0</v>
      </c>
      <c r="EN144" s="2" cm="1">
        <f t="array" ref="EN144">SUMPRODUCT(--(Data!$B$166:$AGQ$166&lt;&gt;"")*(Data!B159:AGQ159&lt;&gt;""))</f>
        <v>0</v>
      </c>
      <c r="EU144" s="2" t="str">
        <f t="shared" si="8"/>
        <v>Faster-LIO PHC</v>
      </c>
      <c r="EV144" s="2">
        <f t="shared" si="9"/>
        <v>4</v>
      </c>
    </row>
    <row r="145" spans="1:152" x14ac:dyDescent="0.25">
      <c r="A145" s="1" t="str">
        <f>Data!A160</f>
        <v>LOCUS (FGA)</v>
      </c>
      <c r="B145" s="1" t="s">
        <v>994</v>
      </c>
      <c r="C145" s="2" cm="1">
        <f t="array" ref="C145">SUMPRODUCT(--(Data!$B$25:$AGQ$25&lt;&gt;"")*(Data!B160:AGQ160&lt;&gt;""))</f>
        <v>0</v>
      </c>
      <c r="D145" s="2" cm="1">
        <f t="array" ref="D145">SUMPRODUCT(--(Data!$B$26:$AGQ$26&lt;&gt;"")*(Data!B160:AGQ160&lt;&gt;""))</f>
        <v>0</v>
      </c>
      <c r="E145" s="2" cm="1">
        <f t="array" ref="E145">SUMPRODUCT(--(Data!$B$27:$AGQ$27&lt;&gt;"")*(Data!B160:AGQ160&lt;&gt;""))</f>
        <v>0</v>
      </c>
      <c r="F145" s="2" cm="1">
        <f t="array" ref="F145">SUMPRODUCT(--(Data!$B$28:$AGQ$28&lt;&gt;"")*(Data!B160:AGQ160&lt;&gt;""))</f>
        <v>0</v>
      </c>
      <c r="G145" s="2" cm="1">
        <f t="array" ref="G145">SUMPRODUCT(--(Data!$B$29:$AGQ$29&lt;&gt;"")*(Data!B160:AGQ160&lt;&gt;""))</f>
        <v>0</v>
      </c>
      <c r="H145" s="2" cm="1">
        <f t="array" ref="H145">SUMPRODUCT(--(Data!$B$30:$AGQ$30&lt;&gt;"")*(Data!B160:AGQ160&lt;&gt;""))</f>
        <v>0</v>
      </c>
      <c r="I145" s="2" cm="1">
        <f t="array" ref="I145">SUMPRODUCT(--(Data!$B$31:$AGQ$31&lt;&gt;"")*(Data!B160:AGQ160&lt;&gt;""))</f>
        <v>0</v>
      </c>
      <c r="J145" s="2" cm="1">
        <f t="array" ref="J145">SUMPRODUCT(--(Data!$B$32:$AGQ$32&lt;&gt;"")*(Data!B160:AGQ160&lt;&gt;""))</f>
        <v>0</v>
      </c>
      <c r="K145" s="2" cm="1">
        <f t="array" ref="K145">SUMPRODUCT(--(Data!$B$33:$AGQ$33&lt;&gt;"")*(Data!B160:AGQ160&lt;&gt;""))</f>
        <v>0</v>
      </c>
      <c r="L145" s="2" cm="1">
        <f t="array" ref="L145">SUMPRODUCT(--(Data!$B$34:$AGQ$34&lt;&gt;"")*(Data!B160:AGQ160&lt;&gt;""))</f>
        <v>0</v>
      </c>
      <c r="M145" s="2" cm="1">
        <f t="array" ref="M145">SUMPRODUCT(--(Data!$B$35:$AGQ$35&lt;&gt;"")*(Data!B160:AGQ160&lt;&gt;""))</f>
        <v>0</v>
      </c>
      <c r="N145" s="2" cm="1">
        <f t="array" ref="N145">SUMPRODUCT(--(Data!$B$36:$AGQ$36&lt;&gt;"")*(Data!B160:AGQ160&lt;&gt;""))</f>
        <v>0</v>
      </c>
      <c r="O145" s="2" cm="1">
        <f t="array" ref="O145">SUMPRODUCT(--(Data!$B$37:$AGQ$37&lt;&gt;"")*(Data!B160:AGQ160&lt;&gt;""))</f>
        <v>0</v>
      </c>
      <c r="P145" s="2" cm="1">
        <f t="array" ref="P145">SUMPRODUCT(--(Data!$B$38:$AGQ$38&lt;&gt;"")*(Data!B160:AGQ160&lt;&gt;""))</f>
        <v>0</v>
      </c>
      <c r="Q145" s="2" cm="1">
        <f t="array" ref="Q145">SUMPRODUCT(--(Data!$B$39:$AGQ$39&lt;&gt;"")*(Data!B160:AGQ160&lt;&gt;""))</f>
        <v>0</v>
      </c>
      <c r="R145" s="2" cm="1">
        <f t="array" ref="R145">SUMPRODUCT(--(Data!$B$40:$AGQ$40&lt;&gt;"")*(Data!B160:AGQ160&lt;&gt;""))</f>
        <v>0</v>
      </c>
      <c r="S145" s="2" cm="1">
        <f t="array" ref="S145">SUMPRODUCT(--(Data!$B$41:$AGQ$41&lt;&gt;"")*(Data!B160:AGQ160&lt;&gt;""))</f>
        <v>0</v>
      </c>
      <c r="T145" s="2" cm="1">
        <f t="array" ref="T145">SUMPRODUCT(--(Data!$B$42:$AGQ$42&lt;&gt;"")*(Data!B160:AGQ160&lt;&gt;""))</f>
        <v>0</v>
      </c>
      <c r="U145" s="2" cm="1">
        <f t="array" ref="U145">SUMPRODUCT(--(Data!$B$43:$AGQ$43&lt;&gt;"")*(Data!B160:AGQ160&lt;&gt;""))</f>
        <v>0</v>
      </c>
      <c r="V145" s="2" cm="1">
        <f t="array" ref="V145">SUMPRODUCT(--(Data!$B$44:$AGQ$44&lt;&gt;"")*(Data!B160:AGQ160&lt;&gt;""))</f>
        <v>0</v>
      </c>
      <c r="W145" s="2" cm="1">
        <f t="array" ref="W145">SUMPRODUCT(--(Data!$B$45:$AGQ$45&lt;&gt;"")*(Data!B160:AGQ160&lt;&gt;""))</f>
        <v>0</v>
      </c>
      <c r="X145" s="2" cm="1">
        <f t="array" ref="X145">SUMPRODUCT(--(Data!$B$46:$AGQ$46&lt;&gt;"")*(Data!B160:AGQ160&lt;&gt;""))</f>
        <v>0</v>
      </c>
      <c r="Y145" s="2" cm="1">
        <f t="array" ref="Y145">SUMPRODUCT(--(Data!$B$47:$AGQ$47&lt;&gt;"")*(Data!B160:AGQ160&lt;&gt;""))</f>
        <v>0</v>
      </c>
      <c r="Z145" s="2" cm="1">
        <f t="array" ref="Z145">SUMPRODUCT(--(Data!$B$48:$AGQ$48&lt;&gt;"")*(Data!B160:AGQ160&lt;&gt;""))</f>
        <v>0</v>
      </c>
      <c r="AA145" s="2" cm="1">
        <f t="array" ref="AA145">SUMPRODUCT(--(Data!$B$49:$AGQ$49&lt;&gt;"")*(Data!B160:AGQ160&lt;&gt;""))</f>
        <v>0</v>
      </c>
      <c r="AB145" s="2" cm="1">
        <f t="array" ref="AB145">SUMPRODUCT(--(Data!$B$50:$AGQ$50&lt;&gt;"")*(Data!B160:AGQ160&lt;&gt;""))</f>
        <v>0</v>
      </c>
      <c r="AC145" s="2" cm="1">
        <f t="array" ref="AC145">SUMPRODUCT(--(Data!$B$51:$AGQ$51&lt;&gt;"")*(Data!B160:AGQ160&lt;&gt;""))</f>
        <v>0</v>
      </c>
      <c r="AD145" s="2" cm="1">
        <f t="array" ref="AD145">SUMPRODUCT(--(Data!$B$52:$AGQ$52&lt;&gt;"")*(Data!B160:AGQ160&lt;&gt;""))</f>
        <v>0</v>
      </c>
      <c r="AE145" s="2" cm="1">
        <f t="array" ref="AE145">SUMPRODUCT(--(Data!$B$53:$AGQ$53&lt;&gt;"")*(Data!B160:AGQ160&lt;&gt;""))</f>
        <v>0</v>
      </c>
      <c r="AF145" s="2" cm="1">
        <f t="array" ref="AF145">SUMPRODUCT(--(Data!$B$54:$AGQ$54&lt;&gt;"")*(Data!B160:AGQ160&lt;&gt;""))</f>
        <v>0</v>
      </c>
      <c r="AG145" s="2" cm="1">
        <f t="array" ref="AG145">SUMPRODUCT(--(Data!$B$55:$AGQ$55&lt;&gt;"")*(Data!B160:AGQ160&lt;&gt;""))</f>
        <v>0</v>
      </c>
      <c r="AH145" s="2" cm="1">
        <f t="array" ref="AH145">SUMPRODUCT(--(Data!$B$56:$AGQ$56&lt;&gt;"")*(Data!B160:AGQ160&lt;&gt;""))</f>
        <v>0</v>
      </c>
      <c r="AI145" s="2" cm="1">
        <f t="array" ref="AI145">SUMPRODUCT(--(Data!$B$57:$AGQ$57&lt;&gt;"")*(Data!B160:AGQ160&lt;&gt;""))</f>
        <v>0</v>
      </c>
      <c r="AJ145" s="2" cm="1">
        <f t="array" ref="AJ145">SUMPRODUCT(--(Data!$B$58:$AGQ$58&lt;&gt;"")*(Data!B160:AGQ160&lt;&gt;""))</f>
        <v>0</v>
      </c>
      <c r="AK145" s="2" cm="1">
        <f t="array" ref="AK145">SUMPRODUCT(--(Data!$B$59:$AGQ$59&lt;&gt;"")*(Data!B160:AGQ160&lt;&gt;""))</f>
        <v>0</v>
      </c>
      <c r="AL145" s="2" cm="1">
        <f t="array" ref="AL145">SUMPRODUCT(--(Data!$B$60:$AGQ$60&lt;&gt;"")*(Data!B160:AGQ160&lt;&gt;""))</f>
        <v>0</v>
      </c>
      <c r="AM145" s="2" cm="1">
        <f t="array" ref="AM145">SUMPRODUCT(--(Data!$B$61:$AGQ$61&lt;&gt;"")*(Data!B160:AGQ160&lt;&gt;""))</f>
        <v>0</v>
      </c>
      <c r="AN145" s="2" cm="1">
        <f t="array" ref="AN145">SUMPRODUCT(--(Data!$B$62:$AGQ$62&lt;&gt;"")*(Data!B160:AGQ160&lt;&gt;""))</f>
        <v>0</v>
      </c>
      <c r="AO145" s="2" cm="1">
        <f t="array" ref="AO145">SUMPRODUCT(--(Data!$B$63:$AGQ$63&lt;&gt;"")*(Data!B160:AGQ160&lt;&gt;""))</f>
        <v>0</v>
      </c>
      <c r="AP145" s="2" cm="1">
        <f t="array" ref="AP145">SUMPRODUCT(--(Data!$B$64:$AGQ$64&lt;&gt;"")*(Data!B160:AGQ160&lt;&gt;""))</f>
        <v>0</v>
      </c>
      <c r="AQ145" s="2" cm="1">
        <f t="array" ref="AQ145">SUMPRODUCT(--(Data!$B$65:$AGQ$65&lt;&gt;"")*(Data!B160:AGQ160&lt;&gt;""))</f>
        <v>0</v>
      </c>
      <c r="AR145" s="2" cm="1">
        <f t="array" ref="AR145">SUMPRODUCT(--(Data!$B$66:$AGQ$66&lt;&gt;"")*(Data!B160:AGQ160&lt;&gt;""))</f>
        <v>0</v>
      </c>
      <c r="AS145" s="2" cm="1">
        <f t="array" ref="AS145">SUMPRODUCT(--(Data!$B$67:$AGQ$67&lt;&gt;"")*(Data!B160:AGQ160&lt;&gt;""))</f>
        <v>0</v>
      </c>
      <c r="AT145" s="2" cm="1">
        <f t="array" ref="AT145">SUMPRODUCT(--(Data!$B$68:$AGQ$68&lt;&gt;"")*(Data!B160:AGQ160&lt;&gt;""))</f>
        <v>0</v>
      </c>
      <c r="AU145" s="2" cm="1">
        <f t="array" ref="AU145">SUMPRODUCT(--(Data!$B$69:$AGQ$69&lt;&gt;"")*(Data!B160:AGQ160&lt;&gt;""))</f>
        <v>0</v>
      </c>
      <c r="AV145" s="2" cm="1">
        <f t="array" ref="AV145">SUMPRODUCT(--(Data!$B$70:$AGQ$70&lt;&gt;"")*(Data!B160:AGQ160&lt;&gt;""))</f>
        <v>0</v>
      </c>
      <c r="AW145" s="2" cm="1">
        <f t="array" ref="AW145">SUMPRODUCT(--(Data!$B$71:$AGQ$71&lt;&gt;"")*(Data!B160:AGQ160&lt;&gt;""))</f>
        <v>0</v>
      </c>
      <c r="AX145" s="2" cm="1">
        <f t="array" ref="AX145">SUMPRODUCT(--(Data!$B$72:$AGQ$72&lt;&gt;"")*(Data!B160:AGQ160&lt;&gt;""))</f>
        <v>0</v>
      </c>
      <c r="AY145" s="2" cm="1">
        <f t="array" ref="AY145">SUMPRODUCT(--(Data!$B$73:$AGQ$73&lt;&gt;"")*(Data!B160:AGQ160&lt;&gt;""))</f>
        <v>0</v>
      </c>
      <c r="AZ145" s="2" cm="1">
        <f t="array" ref="AZ145">SUMPRODUCT(--(Data!$B$74:$AGQ$74&lt;&gt;"")*(Data!B160:AGQ160&lt;&gt;""))</f>
        <v>0</v>
      </c>
      <c r="BA145" s="2" cm="1">
        <f t="array" ref="BA145">SUMPRODUCT(--(Data!$B$75:$AGQ$75&lt;&gt;"")*(Data!B160:AGQ160&lt;&gt;""))</f>
        <v>0</v>
      </c>
      <c r="BB145" s="2" cm="1">
        <f t="array" ref="BB145">SUMPRODUCT(--(Data!$B$76:$AGQ$76&lt;&gt;"")*(Data!B160:AGQ160&lt;&gt;""))</f>
        <v>0</v>
      </c>
      <c r="BC145" s="2" cm="1">
        <f t="array" ref="BC145">SUMPRODUCT(--(Data!$B$77:$AGQ$77&lt;&gt;"")*(Data!B160:AGQ160&lt;&gt;""))</f>
        <v>0</v>
      </c>
      <c r="BD145" s="2" cm="1">
        <f t="array" ref="BD145">SUMPRODUCT(--(Data!$B$78:$AGQ$78&lt;&gt;"")*(Data!B160:AGQ160&lt;&gt;""))</f>
        <v>0</v>
      </c>
      <c r="BE145" s="2" cm="1">
        <f t="array" ref="BE145">SUMPRODUCT(--(Data!$B$79:$AGQ$79&lt;&gt;"")*(Data!B160:AGQ160&lt;&gt;""))</f>
        <v>0</v>
      </c>
      <c r="BF145" s="2" cm="1">
        <f t="array" ref="BF145">SUMPRODUCT(--(Data!$B$80:$AGQ$80&lt;&gt;"")*(Data!B160:AGQ160&lt;&gt;""))</f>
        <v>0</v>
      </c>
      <c r="BG145" s="2" cm="1">
        <f t="array" ref="BG145">SUMPRODUCT(--(Data!$B$81:$AGQ$81&lt;&gt;"")*(Data!B160:AGQ160&lt;&gt;""))</f>
        <v>0</v>
      </c>
      <c r="BH145" s="2" cm="1">
        <f t="array" ref="BH145">SUMPRODUCT(--(Data!$B$82:$AGQ$82&lt;&gt;"")*(Data!B160:AGQ160&lt;&gt;""))</f>
        <v>0</v>
      </c>
      <c r="BI145" s="2" cm="1">
        <f t="array" ref="BI145">SUMPRODUCT(--(Data!$B$83:$AGQ$83&lt;&gt;"")*(Data!B160:AGQ160&lt;&gt;""))</f>
        <v>0</v>
      </c>
      <c r="BJ145" s="2" cm="1">
        <f t="array" ref="BJ145">SUMPRODUCT(--(Data!$B$84:$AGQ$84&lt;&gt;"")*(Data!B160:AGQ160&lt;&gt;""))</f>
        <v>0</v>
      </c>
      <c r="BK145" s="2" cm="1">
        <f t="array" ref="BK145">SUMPRODUCT(--(Data!$B$85:$AGQ$85&lt;&gt;"")*(Data!B160:AGQ160&lt;&gt;""))</f>
        <v>0</v>
      </c>
      <c r="BL145" s="2" cm="1">
        <f t="array" ref="BL145">SUMPRODUCT(--(Data!$B$86:$AGQ$86&lt;&gt;"")*(Data!B160:AGQ160&lt;&gt;""))</f>
        <v>0</v>
      </c>
      <c r="BM145" s="2" cm="1">
        <f t="array" ref="BM145">SUMPRODUCT(--(Data!$B$87:$AGQ$87&lt;&gt;"")*(Data!B160:AGQ160&lt;&gt;""))</f>
        <v>0</v>
      </c>
      <c r="BN145" s="2" cm="1">
        <f t="array" ref="BN145">SUMPRODUCT(--(Data!$B$88:$AGQ$88&lt;&gt;"")*(Data!B160:AGQ160&lt;&gt;""))</f>
        <v>0</v>
      </c>
      <c r="BO145" s="2" cm="1">
        <f t="array" ref="BO145">SUMPRODUCT(--(Data!$B$89:$AGQ$89&lt;&gt;"")*(Data!B160:AGQ160&lt;&gt;""))</f>
        <v>0</v>
      </c>
      <c r="BP145" s="2" cm="1">
        <f t="array" ref="BP145">SUMPRODUCT(--(Data!$B$90:$AGQ$90&lt;&gt;"")*(Data!B160:AGQ160&lt;&gt;""))</f>
        <v>0</v>
      </c>
      <c r="BQ145" s="2" cm="1">
        <f t="array" ref="BQ145">SUMPRODUCT(--(Data!$B$91:$AGQ$91&lt;&gt;"")*(Data!B160:AGQ160&lt;&gt;""))</f>
        <v>0</v>
      </c>
      <c r="BR145" s="2" cm="1">
        <f t="array" ref="BR145">SUMPRODUCT(--(Data!$B$92:$AGQ$92&lt;&gt;"")*(Data!B160:AGQ160&lt;&gt;""))</f>
        <v>0</v>
      </c>
      <c r="BS145" s="2" cm="1">
        <f t="array" ref="BS145">SUMPRODUCT(--(Data!$B$93:$AGQ$93&lt;&gt;"")*(Data!B160:AGQ160&lt;&gt;""))</f>
        <v>0</v>
      </c>
      <c r="BT145" s="2" cm="1">
        <f t="array" ref="BT145">SUMPRODUCT(--(Data!$B$94:$AGQ$94&lt;&gt;"")*(Data!B160:AGQ160&lt;&gt;""))</f>
        <v>0</v>
      </c>
      <c r="BU145" s="2" cm="1">
        <f t="array" ref="BU145">SUMPRODUCT(--(Data!$B$95:$AGQ$95&lt;&gt;"")*(Data!B160:AGQ160&lt;&gt;""))</f>
        <v>0</v>
      </c>
      <c r="BV145" s="2" cm="1">
        <f t="array" ref="BV145">SUMPRODUCT(--(Data!$B$96:$AGQ$96&lt;&gt;"")*(Data!B160:AGQ160&lt;&gt;""))</f>
        <v>0</v>
      </c>
      <c r="BW145" s="2" cm="1">
        <f t="array" ref="BW145">SUMPRODUCT(--(Data!$B$97:$AGQ$97&lt;&gt;"")*(Data!B160:AGQ160&lt;&gt;""))</f>
        <v>0</v>
      </c>
      <c r="BX145" s="2" cm="1">
        <f t="array" ref="BX145">SUMPRODUCT(--(Data!$B$98:$AGQ$98&lt;&gt;"")*(Data!B160:AGQ160&lt;&gt;""))</f>
        <v>0</v>
      </c>
      <c r="BY145" s="2" cm="1">
        <f t="array" ref="BY145">SUMPRODUCT(--(Data!$B$99:$AGQ$99&lt;&gt;"")*(Data!B160:AGQ160&lt;&gt;""))</f>
        <v>0</v>
      </c>
      <c r="BZ145" s="2" cm="1">
        <f t="array" ref="BZ145">SUMPRODUCT(--(Data!$B$100:$AGQ$100&lt;&gt;"")*(Data!B160:AGQ160&lt;&gt;""))</f>
        <v>0</v>
      </c>
      <c r="CA145" s="2" cm="1">
        <f t="array" ref="CA145">SUMPRODUCT(--(Data!$B$101:$AGQ$101&lt;&gt;"")*(Data!B160:AGQ160&lt;&gt;""))</f>
        <v>8</v>
      </c>
      <c r="CB145" s="2" cm="1">
        <f t="array" ref="CB145">SUMPRODUCT(--(Data!$B$102:$AGQ$102&lt;&gt;"")*(Data!B160:AGQ160&lt;&gt;""))</f>
        <v>0</v>
      </c>
      <c r="CC145" s="2" cm="1">
        <f t="array" ref="CC145">SUMPRODUCT(--(Data!$B$103:$AGQ$103&lt;&gt;"")*(Data!B160:AGQ160&lt;&gt;""))</f>
        <v>0</v>
      </c>
      <c r="CD145" s="2" cm="1">
        <f t="array" ref="CD145">SUMPRODUCT(--(Data!$B$104:$AGQ$104&lt;&gt;"")*(Data!B160:AGQ160&lt;&gt;""))</f>
        <v>0</v>
      </c>
      <c r="CE145" s="2" cm="1">
        <f t="array" ref="CE145">SUMPRODUCT(--(Data!$B$105:$AGQ$105&lt;&gt;"")*(Data!B160:AGQ160&lt;&gt;""))</f>
        <v>8</v>
      </c>
      <c r="CF145" s="2" cm="1">
        <f t="array" ref="CF145">SUMPRODUCT(--(Data!$B$106:$AGQ$106&lt;&gt;"")*(Data!B160:AGQ160&lt;&gt;""))</f>
        <v>0</v>
      </c>
      <c r="CG145" s="2" cm="1">
        <f t="array" ref="CG145">SUMPRODUCT(--(Data!$B$107:$AGQ$107&lt;&gt;"")*(Data!B160:AGQ160&lt;&gt;""))</f>
        <v>0</v>
      </c>
      <c r="CH145" s="2" cm="1">
        <f t="array" ref="CH145">SUMPRODUCT(--(Data!$B$108:$AGQ$108&lt;&gt;"")*(Data!B160:AGQ160&lt;&gt;""))</f>
        <v>0</v>
      </c>
      <c r="CI145" s="2" cm="1">
        <f t="array" ref="CI145">SUMPRODUCT(--(Data!$B$109:$AGQ$109&lt;&gt;"")*(Data!B160:AGQ160&lt;&gt;""))</f>
        <v>0</v>
      </c>
      <c r="CJ145" s="2" cm="1">
        <f t="array" ref="CJ145">SUMPRODUCT(--(Data!$B$110:$AGQ$110&lt;&gt;"")*(Data!B160:AGQ160&lt;&gt;""))</f>
        <v>0</v>
      </c>
      <c r="CK145" s="2" cm="1">
        <f t="array" ref="CK145">SUMPRODUCT(--(Data!$B$111:$AGQ$111&lt;&gt;"")*(Data!B160:AGQ160&lt;&gt;""))</f>
        <v>0</v>
      </c>
      <c r="CL145" s="2" cm="1">
        <f t="array" ref="CL145">SUMPRODUCT(--(Data!$B$112:$AGQ$112&lt;&gt;"")*(Data!B160:AGQ160&lt;&gt;""))</f>
        <v>0</v>
      </c>
      <c r="CM145" s="2" cm="1">
        <f t="array" ref="CM145">SUMPRODUCT(--(Data!$B$113:$AGQ$113&lt;&gt;"")*(Data!B160:AGQ160&lt;&gt;""))</f>
        <v>0</v>
      </c>
      <c r="CN145" s="2" cm="1">
        <f t="array" ref="CN145">SUMPRODUCT(--(Data!$B$114:$AGQ$114&lt;&gt;"")*(Data!B160:AGQ160&lt;&gt;""))</f>
        <v>0</v>
      </c>
      <c r="CO145" s="2" cm="1">
        <f t="array" ref="CO145">SUMPRODUCT(--(Data!$B$115:$AGQ$115&lt;&gt;"")*(Data!B160:AGQ160&lt;&gt;""))</f>
        <v>0</v>
      </c>
      <c r="CP145" s="2" cm="1">
        <f t="array" ref="CP145">SUMPRODUCT(--(Data!$B$116:$AGQ$116&lt;&gt;"")*(Data!B160:AGQ160&lt;&gt;""))</f>
        <v>0</v>
      </c>
      <c r="CQ145" s="2" cm="1">
        <f t="array" ref="CQ145">SUMPRODUCT(--(Data!$B$117:$AGQ$117&lt;&gt;"")*(Data!B160:AGQ160&lt;&gt;""))</f>
        <v>0</v>
      </c>
      <c r="CR145" s="2" cm="1">
        <f t="array" ref="CR145">SUMPRODUCT(--(Data!$B$118:$AGQ$118&lt;&gt;"")*(Data!B160:AGQ160&lt;&gt;""))</f>
        <v>0</v>
      </c>
      <c r="CS145" s="2" cm="1">
        <f t="array" ref="CS145">SUMPRODUCT(--(Data!$B$119:$AGQ$119&lt;&gt;"")*(Data!B160:AGQ160&lt;&gt;""))</f>
        <v>0</v>
      </c>
      <c r="CT145" s="2" cm="1">
        <f t="array" ref="CT145">SUMPRODUCT(--(Data!$B$120:$AGQ$120&lt;&gt;"")*(Data!B160:AGQ160&lt;&gt;""))</f>
        <v>0</v>
      </c>
      <c r="CU145" s="2" cm="1">
        <f t="array" ref="CU145">SUMPRODUCT(--(Data!$B$121:$AGQ$121&lt;&gt;"")*(Data!B160:AGQ160&lt;&gt;""))</f>
        <v>0</v>
      </c>
      <c r="CV145" s="2" cm="1">
        <f t="array" ref="CV145">SUMPRODUCT(--(Data!$B$122:$AGQ$122&lt;&gt;"")*(Data!B160:AGQ160&lt;&gt;""))</f>
        <v>0</v>
      </c>
      <c r="CW145" s="2" cm="1">
        <f t="array" ref="CW145">SUMPRODUCT(--(Data!$B$123:$AGQ$123&lt;&gt;"")*(Data!B160:AGQ160&lt;&gt;""))</f>
        <v>0</v>
      </c>
      <c r="CX145" s="2" cm="1">
        <f t="array" ref="CX145">SUMPRODUCT(--(Data!$B$124:$AGQ$124&lt;&gt;"")*(Data!B160:AGQ160&lt;&gt;""))</f>
        <v>0</v>
      </c>
      <c r="CY145" s="2" cm="1">
        <f t="array" ref="CY145">SUMPRODUCT(--(Data!$B$125:$AGQ$125&lt;&gt;"")*(Data!B160:AGQ160&lt;&gt;""))</f>
        <v>0</v>
      </c>
      <c r="CZ145" s="2" cm="1">
        <f t="array" ref="CZ145">SUMPRODUCT(--(Data!$B$126:$AGQ$126&lt;&gt;"")*(Data!B160:AGQ160&lt;&gt;""))</f>
        <v>0</v>
      </c>
      <c r="DA145" s="2" cm="1">
        <f t="array" ref="DA145">SUMPRODUCT(--(Data!$B$127:$AGQ$127&lt;&gt;"")*(Data!B160:AGQ160&lt;&gt;""))</f>
        <v>0</v>
      </c>
      <c r="DB145" s="2" cm="1">
        <f t="array" ref="DB145">SUMPRODUCT(--(Data!$B$128:$AGQ$128&lt;&gt;"")*(Data!B160:AGQ160&lt;&gt;""))</f>
        <v>0</v>
      </c>
      <c r="DC145" s="2" cm="1">
        <f t="array" ref="DC145">SUMPRODUCT(--(Data!$B$129:$AGQ$129&lt;&gt;"")*(Data!B160:AGQ160&lt;&gt;""))</f>
        <v>0</v>
      </c>
      <c r="DD145" s="2" cm="1">
        <f t="array" ref="DD145">SUMPRODUCT(--(Data!$B$130:$AGQ$130&lt;&gt;"")*(Data!B160:AGQ160&lt;&gt;""))</f>
        <v>0</v>
      </c>
      <c r="DE145" s="2" cm="1">
        <f t="array" ref="DE145">SUMPRODUCT(--(Data!$B$131:$AGQ$131&lt;&gt;"")*(Data!B160:AGQ160&lt;&gt;""))</f>
        <v>0</v>
      </c>
      <c r="DF145" s="2" cm="1">
        <f t="array" ref="DF145">SUMPRODUCT(--(Data!$B$132:$AGQ$132&lt;&gt;"")*(Data!B160:AGQ160&lt;&gt;""))</f>
        <v>0</v>
      </c>
      <c r="DG145" s="2" cm="1">
        <f t="array" ref="DG145">SUMPRODUCT(--(Data!$B$133:$AGQ$133&lt;&gt;"")*(Data!B160:AGQ160&lt;&gt;""))</f>
        <v>0</v>
      </c>
      <c r="DH145" s="2" cm="1">
        <f t="array" ref="DH145">SUMPRODUCT(--(Data!$B$134:$AGQ$134&lt;&gt;"")*(Data!B160:AGQ160&lt;&gt;""))</f>
        <v>0</v>
      </c>
      <c r="DI145" s="2" cm="1">
        <f t="array" ref="DI145">SUMPRODUCT(--(Data!$B$135:$AGQ$135&lt;&gt;"")*(Data!B160:AGQ160&lt;&gt;""))</f>
        <v>0</v>
      </c>
      <c r="DJ145" s="2" cm="1">
        <f t="array" ref="DJ145">SUMPRODUCT(--(Data!$B$136:$AGQ$136&lt;&gt;"")*(Data!B160:AGQ160&lt;&gt;""))</f>
        <v>0</v>
      </c>
      <c r="DK145" s="2" cm="1">
        <f t="array" ref="DK145">SUMPRODUCT(--(Data!$B$137:$AGQ$137&lt;&gt;"")*(Data!B160:AGQ160&lt;&gt;""))</f>
        <v>0</v>
      </c>
      <c r="DL145" s="2" cm="1">
        <f t="array" ref="DL145">SUMPRODUCT(--(Data!$B$138:$AGQ$138&lt;&gt;"")*(Data!B160:AGQ160&lt;&gt;""))</f>
        <v>0</v>
      </c>
      <c r="DM145" s="2" cm="1">
        <f t="array" ref="DM145">SUMPRODUCT(--(Data!$B$139:$AGQ$139&lt;&gt;"")*(Data!B160:AGQ160&lt;&gt;""))</f>
        <v>0</v>
      </c>
      <c r="DN145" s="2" cm="1">
        <f t="array" ref="DN145">SUMPRODUCT(--(Data!$B$140:$AGQ$140&lt;&gt;"")*(Data!B160:AGQ160&lt;&gt;""))</f>
        <v>0</v>
      </c>
      <c r="DO145" s="2" cm="1">
        <f t="array" ref="DO145">SUMPRODUCT(--(Data!$B$141:$AGQ$141&lt;&gt;"")*(Data!B160:AGQ160&lt;&gt;""))</f>
        <v>0</v>
      </c>
      <c r="DP145" s="2" cm="1">
        <f t="array" ref="DP145">SUMPRODUCT(--(Data!$B$142:$AGQ$142&lt;&gt;"")*(Data!B160:AGQ160&lt;&gt;""))</f>
        <v>0</v>
      </c>
      <c r="DQ145" s="2" cm="1">
        <f t="array" ref="DQ145">SUMPRODUCT(--(Data!$B$143:$AGQ$143&lt;&gt;"")*(Data!B160:AGQ160&lt;&gt;""))</f>
        <v>0</v>
      </c>
      <c r="DR145" s="2" cm="1">
        <f t="array" ref="DR145">SUMPRODUCT(--(Data!$B$144:$AGQ$144&lt;&gt;"")*(Data!B160:AGQ160&lt;&gt;""))</f>
        <v>0</v>
      </c>
      <c r="DS145" s="2" cm="1">
        <f t="array" ref="DS145">SUMPRODUCT(--(Data!$B$145:$AGQ$145&lt;&gt;"")*(Data!B160:AGQ160&lt;&gt;""))</f>
        <v>0</v>
      </c>
      <c r="DT145" s="2" cm="1">
        <f t="array" ref="DT145">SUMPRODUCT(--(Data!$B$146:$AGQ$146&lt;&gt;"")*(Data!B160:AGQ160&lt;&gt;""))</f>
        <v>0</v>
      </c>
      <c r="DU145" s="2" cm="1">
        <f t="array" ref="DU145">SUMPRODUCT(--(Data!$B$147:$AGQ$147&lt;&gt;"")*(Data!B160:AGQ160&lt;&gt;""))</f>
        <v>0</v>
      </c>
      <c r="DV145" s="2" cm="1">
        <f t="array" ref="DV145">SUMPRODUCT(--(Data!$B$148:$AGQ$148&lt;&gt;"")*(Data!B160:AGQ160&lt;&gt;""))</f>
        <v>8</v>
      </c>
      <c r="DW145" s="2" cm="1">
        <f t="array" ref="DW145">SUMPRODUCT(--(Data!$B$149:$AGQ$149&lt;&gt;"")*(Data!B160:AGQ160&lt;&gt;""))</f>
        <v>8</v>
      </c>
      <c r="DX145" s="2" cm="1">
        <f t="array" ref="DX145">SUMPRODUCT(--(Data!$B$150:$AGQ$150&lt;&gt;"")*(Data!B160:AGQ160&lt;&gt;""))</f>
        <v>8</v>
      </c>
      <c r="DY145" s="2" cm="1">
        <f t="array" ref="DY145">SUMPRODUCT(--(Data!$B$151:$AGQ$151&lt;&gt;"")*(Data!B160:AGQ160&lt;&gt;""))</f>
        <v>8</v>
      </c>
      <c r="DZ145" s="2" cm="1">
        <f t="array" ref="DZ145">SUMPRODUCT(--(Data!$B$152:$AGQ$152&lt;&gt;"")*(Data!B160:AGQ160&lt;&gt;""))</f>
        <v>0</v>
      </c>
      <c r="EA145" s="2" cm="1">
        <f t="array" ref="EA145">SUMPRODUCT(--(Data!$B$153:$AGQ$153&lt;&gt;"")*(Data!B160:AGQ160&lt;&gt;""))</f>
        <v>0</v>
      </c>
      <c r="EB145" s="2" cm="1">
        <f t="array" ref="EB145">SUMPRODUCT(--(Data!$B$154:$AGQ$154&lt;&gt;"")*(Data!B160:AGQ160&lt;&gt;""))</f>
        <v>0</v>
      </c>
      <c r="EC145" s="2" cm="1">
        <f t="array" ref="EC145">SUMPRODUCT(--(Data!$B$155:$AGQ$155&lt;&gt;"")*(Data!B160:AGQ160&lt;&gt;""))</f>
        <v>0</v>
      </c>
      <c r="ED145" s="2" cm="1">
        <f t="array" ref="ED145">SUMPRODUCT(--(Data!$B$156:$AGQ$156&lt;&gt;"")*(Data!B160:AGQ160&lt;&gt;""))</f>
        <v>0</v>
      </c>
      <c r="EE145" s="2" cm="1">
        <f t="array" ref="EE145">SUMPRODUCT(--(Data!$B$157:$AGQ$157&lt;&gt;"")*(Data!B160:AGQ160&lt;&gt;""))</f>
        <v>0</v>
      </c>
      <c r="EF145" s="2" cm="1">
        <f t="array" ref="EF145">SUMPRODUCT(--(Data!$B$158:$AGQ$158&lt;&gt;"")*(Data!B160:AGQ160&lt;&gt;""))</f>
        <v>0</v>
      </c>
      <c r="EG145" s="2" cm="1">
        <f t="array" ref="EG145">SUMPRODUCT(--(Data!$B$159:$AGQ$159&lt;&gt;"")*(Data!B160:AGQ160&lt;&gt;""))</f>
        <v>0</v>
      </c>
      <c r="EH145" s="208"/>
      <c r="EI145" s="2" cm="1">
        <f t="array" ref="EI145">SUMPRODUCT(--(Data!$B$161:$AGQ$161&lt;&gt;"")*(Data!B160:AGQ160&lt;&gt;""))</f>
        <v>0</v>
      </c>
      <c r="EJ145" s="2" cm="1">
        <f t="array" ref="EJ145">SUMPRODUCT(--(Data!$B$162:$AGQ$162&lt;&gt;"")*(Data!B160:AGQ160&lt;&gt;""))</f>
        <v>0</v>
      </c>
      <c r="EK145" s="2" cm="1">
        <f t="array" ref="EK145">SUMPRODUCT(--(Data!$B$163:$AGQ$163&lt;&gt;"")*(Data!B160:AGQ160&lt;&gt;""))</f>
        <v>0</v>
      </c>
      <c r="EL145" s="2" cm="1">
        <f t="array" ref="EL145">SUMPRODUCT(--(Data!$B$164:$AGQ$164&lt;&gt;"")*(Data!B160:AGQ160&lt;&gt;""))</f>
        <v>0</v>
      </c>
      <c r="EM145" s="2" cm="1">
        <f t="array" ref="EM145">SUMPRODUCT(--(Data!$B$165:$AGQ$165&lt;&gt;"")*(Data!B160:AGQ160&lt;&gt;""))</f>
        <v>0</v>
      </c>
      <c r="EN145" s="2" cm="1">
        <f t="array" ref="EN145">SUMPRODUCT(--(Data!$B$166:$AGQ$166&lt;&gt;"")*(Data!B160:AGQ160&lt;&gt;""))</f>
        <v>0</v>
      </c>
      <c r="EU145" s="2" t="str">
        <f t="shared" si="8"/>
        <v>VIRAL-SLAM</v>
      </c>
      <c r="EV145" s="2">
        <f t="shared" si="9"/>
        <v>7</v>
      </c>
    </row>
    <row r="146" spans="1:152" x14ac:dyDescent="0.25">
      <c r="A146" s="1" t="str">
        <f>Data!A161</f>
        <v>CoFusion</v>
      </c>
      <c r="B146" s="1" t="s">
        <v>1047</v>
      </c>
      <c r="C146" s="2" cm="1">
        <f t="array" ref="C146">SUMPRODUCT(--(Data!$B$25:$AGQ$25&lt;&gt;"")*(Data!B161:AGQ161&lt;&gt;""))</f>
        <v>0</v>
      </c>
      <c r="D146" s="2" cm="1">
        <f t="array" ref="D146">SUMPRODUCT(--(Data!$B$26:$AGQ$26&lt;&gt;"")*(Data!B161:AGQ161&lt;&gt;""))</f>
        <v>0</v>
      </c>
      <c r="E146" s="2" cm="1">
        <f t="array" ref="E146">SUMPRODUCT(--(Data!$B$27:$AGQ$27&lt;&gt;"")*(Data!B161:AGQ161&lt;&gt;""))</f>
        <v>0</v>
      </c>
      <c r="F146" s="2" cm="1">
        <f t="array" ref="F146">SUMPRODUCT(--(Data!$B$28:$AGQ$28&lt;&gt;"")*(Data!B161:AGQ161&lt;&gt;""))</f>
        <v>0</v>
      </c>
      <c r="G146" s="2" cm="1">
        <f t="array" ref="G146">SUMPRODUCT(--(Data!$B$29:$AGQ$29&lt;&gt;"")*(Data!B161:AGQ161&lt;&gt;""))</f>
        <v>0</v>
      </c>
      <c r="H146" s="2" cm="1">
        <f t="array" ref="H146">SUMPRODUCT(--(Data!$B$30:$AGQ$30&lt;&gt;"")*(Data!B161:AGQ161&lt;&gt;""))</f>
        <v>0</v>
      </c>
      <c r="I146" s="2" cm="1">
        <f t="array" ref="I146">SUMPRODUCT(--(Data!$B$31:$AGQ$31&lt;&gt;"")*(Data!B161:AGQ161&lt;&gt;""))</f>
        <v>0</v>
      </c>
      <c r="J146" s="2" cm="1">
        <f t="array" ref="J146">SUMPRODUCT(--(Data!$B$32:$AGQ$32&lt;&gt;"")*(Data!B161:AGQ161&lt;&gt;""))</f>
        <v>0</v>
      </c>
      <c r="K146" s="2" cm="1">
        <f t="array" ref="K146">SUMPRODUCT(--(Data!$B$33:$AGQ$33&lt;&gt;"")*(Data!B161:AGQ161&lt;&gt;""))</f>
        <v>0</v>
      </c>
      <c r="L146" s="2" cm="1">
        <f t="array" ref="L146">SUMPRODUCT(--(Data!$B$34:$AGQ$34&lt;&gt;"")*(Data!B161:AGQ161&lt;&gt;""))</f>
        <v>0</v>
      </c>
      <c r="M146" s="2" cm="1">
        <f t="array" ref="M146">SUMPRODUCT(--(Data!$B$35:$AGQ$35&lt;&gt;"")*(Data!B161:AGQ161&lt;&gt;""))</f>
        <v>0</v>
      </c>
      <c r="N146" s="2" cm="1">
        <f t="array" ref="N146">SUMPRODUCT(--(Data!$B$36:$AGQ$36&lt;&gt;"")*(Data!B161:AGQ161&lt;&gt;""))</f>
        <v>54</v>
      </c>
      <c r="O146" s="2" cm="1">
        <f t="array" ref="O146">SUMPRODUCT(--(Data!$B$37:$AGQ$37&lt;&gt;"")*(Data!B161:AGQ161&lt;&gt;""))</f>
        <v>0</v>
      </c>
      <c r="P146" s="2" cm="1">
        <f t="array" ref="P146">SUMPRODUCT(--(Data!$B$38:$AGQ$38&lt;&gt;"")*(Data!B161:AGQ161&lt;&gt;""))</f>
        <v>0</v>
      </c>
      <c r="Q146" s="2" cm="1">
        <f t="array" ref="Q146">SUMPRODUCT(--(Data!$B$39:$AGQ$39&lt;&gt;"")*(Data!B161:AGQ161&lt;&gt;""))</f>
        <v>0</v>
      </c>
      <c r="R146" s="2" cm="1">
        <f t="array" ref="R146">SUMPRODUCT(--(Data!$B$40:$AGQ$40&lt;&gt;"")*(Data!B161:AGQ161&lt;&gt;""))</f>
        <v>0</v>
      </c>
      <c r="S146" s="2" cm="1">
        <f t="array" ref="S146">SUMPRODUCT(--(Data!$B$41:$AGQ$41&lt;&gt;"")*(Data!B161:AGQ161&lt;&gt;""))</f>
        <v>54</v>
      </c>
      <c r="T146" s="2" cm="1">
        <f t="array" ref="T146">SUMPRODUCT(--(Data!$B$42:$AGQ$42&lt;&gt;"")*(Data!B161:AGQ161&lt;&gt;""))</f>
        <v>0</v>
      </c>
      <c r="U146" s="2" cm="1">
        <f t="array" ref="U146">SUMPRODUCT(--(Data!$B$43:$AGQ$43&lt;&gt;"")*(Data!B161:AGQ161&lt;&gt;""))</f>
        <v>0</v>
      </c>
      <c r="V146" s="2" cm="1">
        <f t="array" ref="V146">SUMPRODUCT(--(Data!$B$44:$AGQ$44&lt;&gt;"")*(Data!B161:AGQ161&lt;&gt;""))</f>
        <v>0</v>
      </c>
      <c r="W146" s="2" cm="1">
        <f t="array" ref="W146">SUMPRODUCT(--(Data!$B$45:$AGQ$45&lt;&gt;"")*(Data!B161:AGQ161&lt;&gt;""))</f>
        <v>0</v>
      </c>
      <c r="X146" s="2" cm="1">
        <f t="array" ref="X146">SUMPRODUCT(--(Data!$B$46:$AGQ$46&lt;&gt;"")*(Data!B161:AGQ161&lt;&gt;""))</f>
        <v>0</v>
      </c>
      <c r="Y146" s="2" cm="1">
        <f t="array" ref="Y146">SUMPRODUCT(--(Data!$B$47:$AGQ$47&lt;&gt;"")*(Data!B161:AGQ161&lt;&gt;""))</f>
        <v>0</v>
      </c>
      <c r="Z146" s="2" cm="1">
        <f t="array" ref="Z146">SUMPRODUCT(--(Data!$B$48:$AGQ$48&lt;&gt;"")*(Data!B161:AGQ161&lt;&gt;""))</f>
        <v>0</v>
      </c>
      <c r="AA146" s="2" cm="1">
        <f t="array" ref="AA146">SUMPRODUCT(--(Data!$B$49:$AGQ$49&lt;&gt;"")*(Data!B161:AGQ161&lt;&gt;""))</f>
        <v>0</v>
      </c>
      <c r="AB146" s="2" cm="1">
        <f t="array" ref="AB146">SUMPRODUCT(--(Data!$B$50:$AGQ$50&lt;&gt;"")*(Data!B161:AGQ161&lt;&gt;""))</f>
        <v>0</v>
      </c>
      <c r="AC146" s="2" cm="1">
        <f t="array" ref="AC146">SUMPRODUCT(--(Data!$B$51:$AGQ$51&lt;&gt;"")*(Data!B161:AGQ161&lt;&gt;""))</f>
        <v>0</v>
      </c>
      <c r="AD146" s="2" cm="1">
        <f t="array" ref="AD146">SUMPRODUCT(--(Data!$B$52:$AGQ$52&lt;&gt;"")*(Data!B161:AGQ161&lt;&gt;""))</f>
        <v>0</v>
      </c>
      <c r="AE146" s="2" cm="1">
        <f t="array" ref="AE146">SUMPRODUCT(--(Data!$B$53:$AGQ$53&lt;&gt;"")*(Data!B161:AGQ161&lt;&gt;""))</f>
        <v>0</v>
      </c>
      <c r="AF146" s="2" cm="1">
        <f t="array" ref="AF146">SUMPRODUCT(--(Data!$B$54:$AGQ$54&lt;&gt;"")*(Data!B161:AGQ161&lt;&gt;""))</f>
        <v>0</v>
      </c>
      <c r="AG146" s="2" cm="1">
        <f t="array" ref="AG146">SUMPRODUCT(--(Data!$B$55:$AGQ$55&lt;&gt;"")*(Data!B161:AGQ161&lt;&gt;""))</f>
        <v>0</v>
      </c>
      <c r="AH146" s="2" cm="1">
        <f t="array" ref="AH146">SUMPRODUCT(--(Data!$B$56:$AGQ$56&lt;&gt;"")*(Data!B161:AGQ161&lt;&gt;""))</f>
        <v>0</v>
      </c>
      <c r="AI146" s="2" cm="1">
        <f t="array" ref="AI146">SUMPRODUCT(--(Data!$B$57:$AGQ$57&lt;&gt;"")*(Data!B161:AGQ161&lt;&gt;""))</f>
        <v>0</v>
      </c>
      <c r="AJ146" s="2" cm="1">
        <f t="array" ref="AJ146">SUMPRODUCT(--(Data!$B$58:$AGQ$58&lt;&gt;"")*(Data!B161:AGQ161&lt;&gt;""))</f>
        <v>0</v>
      </c>
      <c r="AK146" s="2" cm="1">
        <f t="array" ref="AK146">SUMPRODUCT(--(Data!$B$59:$AGQ$59&lt;&gt;"")*(Data!B161:AGQ161&lt;&gt;""))</f>
        <v>0</v>
      </c>
      <c r="AL146" s="2" cm="1">
        <f t="array" ref="AL146">SUMPRODUCT(--(Data!$B$60:$AGQ$60&lt;&gt;"")*(Data!B161:AGQ161&lt;&gt;""))</f>
        <v>0</v>
      </c>
      <c r="AM146" s="2" cm="1">
        <f t="array" ref="AM146">SUMPRODUCT(--(Data!$B$61:$AGQ$61&lt;&gt;"")*(Data!B161:AGQ161&lt;&gt;""))</f>
        <v>0</v>
      </c>
      <c r="AN146" s="2" cm="1">
        <f t="array" ref="AN146">SUMPRODUCT(--(Data!$B$62:$AGQ$62&lt;&gt;"")*(Data!B161:AGQ161&lt;&gt;""))</f>
        <v>0</v>
      </c>
      <c r="AO146" s="2" cm="1">
        <f t="array" ref="AO146">SUMPRODUCT(--(Data!$B$63:$AGQ$63&lt;&gt;"")*(Data!B161:AGQ161&lt;&gt;""))</f>
        <v>0</v>
      </c>
      <c r="AP146" s="2" cm="1">
        <f t="array" ref="AP146">SUMPRODUCT(--(Data!$B$64:$AGQ$64&lt;&gt;"")*(Data!B161:AGQ161&lt;&gt;""))</f>
        <v>0</v>
      </c>
      <c r="AQ146" s="2" cm="1">
        <f t="array" ref="AQ146">SUMPRODUCT(--(Data!$B$65:$AGQ$65&lt;&gt;"")*(Data!B161:AGQ161&lt;&gt;""))</f>
        <v>0</v>
      </c>
      <c r="AR146" s="2" cm="1">
        <f t="array" ref="AR146">SUMPRODUCT(--(Data!$B$66:$AGQ$66&lt;&gt;"")*(Data!B161:AGQ161&lt;&gt;""))</f>
        <v>0</v>
      </c>
      <c r="AS146" s="2" cm="1">
        <f t="array" ref="AS146">SUMPRODUCT(--(Data!$B$67:$AGQ$67&lt;&gt;"")*(Data!B161:AGQ161&lt;&gt;""))</f>
        <v>0</v>
      </c>
      <c r="AT146" s="2" cm="1">
        <f t="array" ref="AT146">SUMPRODUCT(--(Data!$B$68:$AGQ$68&lt;&gt;"")*(Data!B161:AGQ161&lt;&gt;""))</f>
        <v>0</v>
      </c>
      <c r="AU146" s="2" cm="1">
        <f t="array" ref="AU146">SUMPRODUCT(--(Data!$B$69:$AGQ$69&lt;&gt;"")*(Data!B161:AGQ161&lt;&gt;""))</f>
        <v>0</v>
      </c>
      <c r="AV146" s="2" cm="1">
        <f t="array" ref="AV146">SUMPRODUCT(--(Data!$B$70:$AGQ$70&lt;&gt;"")*(Data!B161:AGQ161&lt;&gt;""))</f>
        <v>0</v>
      </c>
      <c r="AW146" s="2" cm="1">
        <f t="array" ref="AW146">SUMPRODUCT(--(Data!$B$71:$AGQ$71&lt;&gt;"")*(Data!B161:AGQ161&lt;&gt;""))</f>
        <v>0</v>
      </c>
      <c r="AX146" s="2" cm="1">
        <f t="array" ref="AX146">SUMPRODUCT(--(Data!$B$72:$AGQ$72&lt;&gt;"")*(Data!B161:AGQ161&lt;&gt;""))</f>
        <v>0</v>
      </c>
      <c r="AY146" s="2" cm="1">
        <f t="array" ref="AY146">SUMPRODUCT(--(Data!$B$73:$AGQ$73&lt;&gt;"")*(Data!B161:AGQ161&lt;&gt;""))</f>
        <v>0</v>
      </c>
      <c r="AZ146" s="2" cm="1">
        <f t="array" ref="AZ146">SUMPRODUCT(--(Data!$B$74:$AGQ$74&lt;&gt;"")*(Data!B161:AGQ161&lt;&gt;""))</f>
        <v>0</v>
      </c>
      <c r="BA146" s="2" cm="1">
        <f t="array" ref="BA146">SUMPRODUCT(--(Data!$B$75:$AGQ$75&lt;&gt;"")*(Data!B161:AGQ161&lt;&gt;""))</f>
        <v>0</v>
      </c>
      <c r="BB146" s="2" cm="1">
        <f t="array" ref="BB146">SUMPRODUCT(--(Data!$B$76:$AGQ$76&lt;&gt;"")*(Data!B161:AGQ161&lt;&gt;""))</f>
        <v>0</v>
      </c>
      <c r="BC146" s="2" cm="1">
        <f t="array" ref="BC146">SUMPRODUCT(--(Data!$B$77:$AGQ$77&lt;&gt;"")*(Data!B161:AGQ161&lt;&gt;""))</f>
        <v>0</v>
      </c>
      <c r="BD146" s="2" cm="1">
        <f t="array" ref="BD146">SUMPRODUCT(--(Data!$B$78:$AGQ$78&lt;&gt;"")*(Data!B161:AGQ161&lt;&gt;""))</f>
        <v>0</v>
      </c>
      <c r="BE146" s="2" cm="1">
        <f t="array" ref="BE146">SUMPRODUCT(--(Data!$B$79:$AGQ$79&lt;&gt;"")*(Data!B161:AGQ161&lt;&gt;""))</f>
        <v>0</v>
      </c>
      <c r="BF146" s="2" cm="1">
        <f t="array" ref="BF146">SUMPRODUCT(--(Data!$B$80:$AGQ$80&lt;&gt;"")*(Data!B161:AGQ161&lt;&gt;""))</f>
        <v>0</v>
      </c>
      <c r="BG146" s="2" cm="1">
        <f t="array" ref="BG146">SUMPRODUCT(--(Data!$B$81:$AGQ$81&lt;&gt;"")*(Data!B161:AGQ161&lt;&gt;""))</f>
        <v>0</v>
      </c>
      <c r="BH146" s="2" cm="1">
        <f t="array" ref="BH146">SUMPRODUCT(--(Data!$B$82:$AGQ$82&lt;&gt;"")*(Data!B161:AGQ161&lt;&gt;""))</f>
        <v>0</v>
      </c>
      <c r="BI146" s="2" cm="1">
        <f t="array" ref="BI146">SUMPRODUCT(--(Data!$B$83:$AGQ$83&lt;&gt;"")*(Data!B161:AGQ161&lt;&gt;""))</f>
        <v>0</v>
      </c>
      <c r="BJ146" s="2" cm="1">
        <f t="array" ref="BJ146">SUMPRODUCT(--(Data!$B$84:$AGQ$84&lt;&gt;"")*(Data!B161:AGQ161&lt;&gt;""))</f>
        <v>0</v>
      </c>
      <c r="BK146" s="2" cm="1">
        <f t="array" ref="BK146">SUMPRODUCT(--(Data!$B$85:$AGQ$85&lt;&gt;"")*(Data!B161:AGQ161&lt;&gt;""))</f>
        <v>0</v>
      </c>
      <c r="BL146" s="2" cm="1">
        <f t="array" ref="BL146">SUMPRODUCT(--(Data!$B$86:$AGQ$86&lt;&gt;"")*(Data!B161:AGQ161&lt;&gt;""))</f>
        <v>0</v>
      </c>
      <c r="BM146" s="2" cm="1">
        <f t="array" ref="BM146">SUMPRODUCT(--(Data!$B$87:$AGQ$87&lt;&gt;"")*(Data!B161:AGQ161&lt;&gt;""))</f>
        <v>0</v>
      </c>
      <c r="BN146" s="2" cm="1">
        <f t="array" ref="BN146">SUMPRODUCT(--(Data!$B$88:$AGQ$88&lt;&gt;"")*(Data!B161:AGQ161&lt;&gt;""))</f>
        <v>0</v>
      </c>
      <c r="BO146" s="2" cm="1">
        <f t="array" ref="BO146">SUMPRODUCT(--(Data!$B$89:$AGQ$89&lt;&gt;"")*(Data!B161:AGQ161&lt;&gt;""))</f>
        <v>0</v>
      </c>
      <c r="BP146" s="2" cm="1">
        <f t="array" ref="BP146">SUMPRODUCT(--(Data!$B$90:$AGQ$90&lt;&gt;"")*(Data!B161:AGQ161&lt;&gt;""))</f>
        <v>0</v>
      </c>
      <c r="BQ146" s="2" cm="1">
        <f t="array" ref="BQ146">SUMPRODUCT(--(Data!$B$91:$AGQ$91&lt;&gt;"")*(Data!B161:AGQ161&lt;&gt;""))</f>
        <v>0</v>
      </c>
      <c r="BR146" s="2" cm="1">
        <f t="array" ref="BR146">SUMPRODUCT(--(Data!$B$92:$AGQ$92&lt;&gt;"")*(Data!B161:AGQ161&lt;&gt;""))</f>
        <v>0</v>
      </c>
      <c r="BS146" s="2" cm="1">
        <f t="array" ref="BS146">SUMPRODUCT(--(Data!$B$93:$AGQ$93&lt;&gt;"")*(Data!B161:AGQ161&lt;&gt;""))</f>
        <v>0</v>
      </c>
      <c r="BT146" s="2" cm="1">
        <f t="array" ref="BT146">SUMPRODUCT(--(Data!$B$94:$AGQ$94&lt;&gt;"")*(Data!B161:AGQ161&lt;&gt;""))</f>
        <v>0</v>
      </c>
      <c r="BU146" s="2" cm="1">
        <f t="array" ref="BU146">SUMPRODUCT(--(Data!$B$95:$AGQ$95&lt;&gt;"")*(Data!B161:AGQ161&lt;&gt;""))</f>
        <v>0</v>
      </c>
      <c r="BV146" s="2" cm="1">
        <f t="array" ref="BV146">SUMPRODUCT(--(Data!$B$96:$AGQ$96&lt;&gt;"")*(Data!B161:AGQ161&lt;&gt;""))</f>
        <v>0</v>
      </c>
      <c r="BW146" s="2" cm="1">
        <f t="array" ref="BW146">SUMPRODUCT(--(Data!$B$97:$AGQ$97&lt;&gt;"")*(Data!B161:AGQ161&lt;&gt;""))</f>
        <v>0</v>
      </c>
      <c r="BX146" s="2" cm="1">
        <f t="array" ref="BX146">SUMPRODUCT(--(Data!$B$98:$AGQ$98&lt;&gt;"")*(Data!B161:AGQ161&lt;&gt;""))</f>
        <v>0</v>
      </c>
      <c r="BY146" s="2" cm="1">
        <f t="array" ref="BY146">SUMPRODUCT(--(Data!$B$99:$AGQ$99&lt;&gt;"")*(Data!B161:AGQ161&lt;&gt;""))</f>
        <v>0</v>
      </c>
      <c r="BZ146" s="2" cm="1">
        <f t="array" ref="BZ146">SUMPRODUCT(--(Data!$B$100:$AGQ$100&lt;&gt;"")*(Data!B161:AGQ161&lt;&gt;""))</f>
        <v>0</v>
      </c>
      <c r="CA146" s="2" cm="1">
        <f t="array" ref="CA146">SUMPRODUCT(--(Data!$B$101:$AGQ$101&lt;&gt;"")*(Data!B161:AGQ161&lt;&gt;""))</f>
        <v>0</v>
      </c>
      <c r="CB146" s="2" cm="1">
        <f t="array" ref="CB146">SUMPRODUCT(--(Data!$B$102:$AGQ$102&lt;&gt;"")*(Data!B161:AGQ161&lt;&gt;""))</f>
        <v>0</v>
      </c>
      <c r="CC146" s="2" cm="1">
        <f t="array" ref="CC146">SUMPRODUCT(--(Data!$B$103:$AGQ$103&lt;&gt;"")*(Data!B161:AGQ161&lt;&gt;""))</f>
        <v>0</v>
      </c>
      <c r="CD146" s="2" cm="1">
        <f t="array" ref="CD146">SUMPRODUCT(--(Data!$B$104:$AGQ$104&lt;&gt;"")*(Data!B161:AGQ161&lt;&gt;""))</f>
        <v>0</v>
      </c>
      <c r="CE146" s="2" cm="1">
        <f t="array" ref="CE146">SUMPRODUCT(--(Data!$B$105:$AGQ$105&lt;&gt;"")*(Data!B161:AGQ161&lt;&gt;""))</f>
        <v>0</v>
      </c>
      <c r="CF146" s="2" cm="1">
        <f t="array" ref="CF146">SUMPRODUCT(--(Data!$B$106:$AGQ$106&lt;&gt;"")*(Data!B161:AGQ161&lt;&gt;""))</f>
        <v>0</v>
      </c>
      <c r="CG146" s="2" cm="1">
        <f t="array" ref="CG146">SUMPRODUCT(--(Data!$B$107:$AGQ$107&lt;&gt;"")*(Data!B161:AGQ161&lt;&gt;""))</f>
        <v>0</v>
      </c>
      <c r="CH146" s="2" cm="1">
        <f t="array" ref="CH146">SUMPRODUCT(--(Data!$B$108:$AGQ$108&lt;&gt;"")*(Data!B161:AGQ161&lt;&gt;""))</f>
        <v>0</v>
      </c>
      <c r="CI146" s="2" cm="1">
        <f t="array" ref="CI146">SUMPRODUCT(--(Data!$B$109:$AGQ$109&lt;&gt;"")*(Data!B161:AGQ161&lt;&gt;""))</f>
        <v>0</v>
      </c>
      <c r="CJ146" s="2" cm="1">
        <f t="array" ref="CJ146">SUMPRODUCT(--(Data!$B$110:$AGQ$110&lt;&gt;"")*(Data!B161:AGQ161&lt;&gt;""))</f>
        <v>0</v>
      </c>
      <c r="CK146" s="2" cm="1">
        <f t="array" ref="CK146">SUMPRODUCT(--(Data!$B$111:$AGQ$111&lt;&gt;"")*(Data!B161:AGQ161&lt;&gt;""))</f>
        <v>0</v>
      </c>
      <c r="CL146" s="2" cm="1">
        <f t="array" ref="CL146">SUMPRODUCT(--(Data!$B$112:$AGQ$112&lt;&gt;"")*(Data!B161:AGQ161&lt;&gt;""))</f>
        <v>0</v>
      </c>
      <c r="CM146" s="2" cm="1">
        <f t="array" ref="CM146">SUMPRODUCT(--(Data!$B$113:$AGQ$113&lt;&gt;"")*(Data!B161:AGQ161&lt;&gt;""))</f>
        <v>0</v>
      </c>
      <c r="CN146" s="2" cm="1">
        <f t="array" ref="CN146">SUMPRODUCT(--(Data!$B$114:$AGQ$114&lt;&gt;"")*(Data!B161:AGQ161&lt;&gt;""))</f>
        <v>0</v>
      </c>
      <c r="CO146" s="2" cm="1">
        <f t="array" ref="CO146">SUMPRODUCT(--(Data!$B$115:$AGQ$115&lt;&gt;"")*(Data!B161:AGQ161&lt;&gt;""))</f>
        <v>0</v>
      </c>
      <c r="CP146" s="2" cm="1">
        <f t="array" ref="CP146">SUMPRODUCT(--(Data!$B$116:$AGQ$116&lt;&gt;"")*(Data!B161:AGQ161&lt;&gt;""))</f>
        <v>0</v>
      </c>
      <c r="CQ146" s="2" cm="1">
        <f t="array" ref="CQ146">SUMPRODUCT(--(Data!$B$117:$AGQ$117&lt;&gt;"")*(Data!B161:AGQ161&lt;&gt;""))</f>
        <v>0</v>
      </c>
      <c r="CR146" s="2" cm="1">
        <f t="array" ref="CR146">SUMPRODUCT(--(Data!$B$118:$AGQ$118&lt;&gt;"")*(Data!B161:AGQ161&lt;&gt;""))</f>
        <v>0</v>
      </c>
      <c r="CS146" s="2" cm="1">
        <f t="array" ref="CS146">SUMPRODUCT(--(Data!$B$119:$AGQ$119&lt;&gt;"")*(Data!B161:AGQ161&lt;&gt;""))</f>
        <v>0</v>
      </c>
      <c r="CT146" s="2" cm="1">
        <f t="array" ref="CT146">SUMPRODUCT(--(Data!$B$120:$AGQ$120&lt;&gt;"")*(Data!B161:AGQ161&lt;&gt;""))</f>
        <v>0</v>
      </c>
      <c r="CU146" s="2" cm="1">
        <f t="array" ref="CU146">SUMPRODUCT(--(Data!$B$121:$AGQ$121&lt;&gt;"")*(Data!B161:AGQ161&lt;&gt;""))</f>
        <v>0</v>
      </c>
      <c r="CV146" s="2" cm="1">
        <f t="array" ref="CV146">SUMPRODUCT(--(Data!$B$122:$AGQ$122&lt;&gt;"")*(Data!B161:AGQ161&lt;&gt;""))</f>
        <v>0</v>
      </c>
      <c r="CW146" s="2" cm="1">
        <f t="array" ref="CW146">SUMPRODUCT(--(Data!$B$123:$AGQ$123&lt;&gt;"")*(Data!B161:AGQ161&lt;&gt;""))</f>
        <v>0</v>
      </c>
      <c r="CX146" s="2" cm="1">
        <f t="array" ref="CX146">SUMPRODUCT(--(Data!$B$124:$AGQ$124&lt;&gt;"")*(Data!B161:AGQ161&lt;&gt;""))</f>
        <v>0</v>
      </c>
      <c r="CY146" s="2" cm="1">
        <f t="array" ref="CY146">SUMPRODUCT(--(Data!$B$125:$AGQ$125&lt;&gt;"")*(Data!B161:AGQ161&lt;&gt;""))</f>
        <v>0</v>
      </c>
      <c r="CZ146" s="2" cm="1">
        <f t="array" ref="CZ146">SUMPRODUCT(--(Data!$B$126:$AGQ$126&lt;&gt;"")*(Data!B161:AGQ161&lt;&gt;""))</f>
        <v>0</v>
      </c>
      <c r="DA146" s="2" cm="1">
        <f t="array" ref="DA146">SUMPRODUCT(--(Data!$B$127:$AGQ$127&lt;&gt;"")*(Data!B161:AGQ161&lt;&gt;""))</f>
        <v>0</v>
      </c>
      <c r="DB146" s="2" cm="1">
        <f t="array" ref="DB146">SUMPRODUCT(--(Data!$B$128:$AGQ$128&lt;&gt;"")*(Data!B161:AGQ161&lt;&gt;""))</f>
        <v>0</v>
      </c>
      <c r="DC146" s="2" cm="1">
        <f t="array" ref="DC146">SUMPRODUCT(--(Data!$B$129:$AGQ$129&lt;&gt;"")*(Data!B161:AGQ161&lt;&gt;""))</f>
        <v>0</v>
      </c>
      <c r="DD146" s="2" cm="1">
        <f t="array" ref="DD146">SUMPRODUCT(--(Data!$B$130:$AGQ$130&lt;&gt;"")*(Data!B161:AGQ161&lt;&gt;""))</f>
        <v>0</v>
      </c>
      <c r="DE146" s="2" cm="1">
        <f t="array" ref="DE146">SUMPRODUCT(--(Data!$B$131:$AGQ$131&lt;&gt;"")*(Data!B161:AGQ161&lt;&gt;""))</f>
        <v>0</v>
      </c>
      <c r="DF146" s="2" cm="1">
        <f t="array" ref="DF146">SUMPRODUCT(--(Data!$B$132:$AGQ$132&lt;&gt;"")*(Data!B161:AGQ161&lt;&gt;""))</f>
        <v>0</v>
      </c>
      <c r="DG146" s="2" cm="1">
        <f t="array" ref="DG146">SUMPRODUCT(--(Data!$B$133:$AGQ$133&lt;&gt;"")*(Data!B161:AGQ161&lt;&gt;""))</f>
        <v>0</v>
      </c>
      <c r="DH146" s="2" cm="1">
        <f t="array" ref="DH146">SUMPRODUCT(--(Data!$B$134:$AGQ$134&lt;&gt;"")*(Data!B161:AGQ161&lt;&gt;""))</f>
        <v>0</v>
      </c>
      <c r="DI146" s="2" cm="1">
        <f t="array" ref="DI146">SUMPRODUCT(--(Data!$B$135:$AGQ$135&lt;&gt;"")*(Data!B161:AGQ161&lt;&gt;""))</f>
        <v>0</v>
      </c>
      <c r="DJ146" s="2" cm="1">
        <f t="array" ref="DJ146">SUMPRODUCT(--(Data!$B$136:$AGQ$136&lt;&gt;"")*(Data!B161:AGQ161&lt;&gt;""))</f>
        <v>54</v>
      </c>
      <c r="DK146" s="2" cm="1">
        <f t="array" ref="DK146">SUMPRODUCT(--(Data!$B$137:$AGQ$137&lt;&gt;"")*(Data!B161:AGQ161&lt;&gt;""))</f>
        <v>0</v>
      </c>
      <c r="DL146" s="2" cm="1">
        <f t="array" ref="DL146">SUMPRODUCT(--(Data!$B$138:$AGQ$138&lt;&gt;"")*(Data!B161:AGQ161&lt;&gt;""))</f>
        <v>0</v>
      </c>
      <c r="DM146" s="2" cm="1">
        <f t="array" ref="DM146">SUMPRODUCT(--(Data!$B$139:$AGQ$139&lt;&gt;"")*(Data!B161:AGQ161&lt;&gt;""))</f>
        <v>0</v>
      </c>
      <c r="DN146" s="2" cm="1">
        <f t="array" ref="DN146">SUMPRODUCT(--(Data!$B$140:$AGQ$140&lt;&gt;"")*(Data!B161:AGQ161&lt;&gt;""))</f>
        <v>0</v>
      </c>
      <c r="DO146" s="2" cm="1">
        <f t="array" ref="DO146">SUMPRODUCT(--(Data!$B$141:$AGQ$141&lt;&gt;"")*(Data!B161:AGQ161&lt;&gt;""))</f>
        <v>0</v>
      </c>
      <c r="DP146" s="2" cm="1">
        <f t="array" ref="DP146">SUMPRODUCT(--(Data!$B$142:$AGQ$142&lt;&gt;"")*(Data!B161:AGQ161&lt;&gt;""))</f>
        <v>0</v>
      </c>
      <c r="DQ146" s="2" cm="1">
        <f t="array" ref="DQ146">SUMPRODUCT(--(Data!$B$143:$AGQ$143&lt;&gt;"")*(Data!B161:AGQ161&lt;&gt;""))</f>
        <v>0</v>
      </c>
      <c r="DR146" s="2" cm="1">
        <f t="array" ref="DR146">SUMPRODUCT(--(Data!$B$144:$AGQ$144&lt;&gt;"")*(Data!B161:AGQ161&lt;&gt;""))</f>
        <v>0</v>
      </c>
      <c r="DS146" s="2" cm="1">
        <f t="array" ref="DS146">SUMPRODUCT(--(Data!$B$145:$AGQ$145&lt;&gt;"")*(Data!B161:AGQ161&lt;&gt;""))</f>
        <v>0</v>
      </c>
      <c r="DT146" s="2" cm="1">
        <f t="array" ref="DT146">SUMPRODUCT(--(Data!$B$146:$AGQ$146&lt;&gt;"")*(Data!B161:AGQ161&lt;&gt;""))</f>
        <v>0</v>
      </c>
      <c r="DU146" s="2" cm="1">
        <f t="array" ref="DU146">SUMPRODUCT(--(Data!$B$147:$AGQ$147&lt;&gt;"")*(Data!B161:AGQ161&lt;&gt;""))</f>
        <v>0</v>
      </c>
      <c r="DV146" s="2" cm="1">
        <f t="array" ref="DV146">SUMPRODUCT(--(Data!$B$148:$AGQ$148&lt;&gt;"")*(Data!B161:AGQ161&lt;&gt;""))</f>
        <v>0</v>
      </c>
      <c r="DW146" s="2" cm="1">
        <f t="array" ref="DW146">SUMPRODUCT(--(Data!$B$149:$AGQ$149&lt;&gt;"")*(Data!B161:AGQ161&lt;&gt;""))</f>
        <v>0</v>
      </c>
      <c r="DX146" s="2" cm="1">
        <f t="array" ref="DX146">SUMPRODUCT(--(Data!$B$150:$AGQ$150&lt;&gt;"")*(Data!B161:AGQ161&lt;&gt;""))</f>
        <v>0</v>
      </c>
      <c r="DY146" s="2" cm="1">
        <f t="array" ref="DY146">SUMPRODUCT(--(Data!$B$151:$AGQ$151&lt;&gt;"")*(Data!B161:AGQ161&lt;&gt;""))</f>
        <v>0</v>
      </c>
      <c r="DZ146" s="2" cm="1">
        <f t="array" ref="DZ146">SUMPRODUCT(--(Data!$B$152:$AGQ$152&lt;&gt;"")*(Data!B161:AGQ161&lt;&gt;""))</f>
        <v>0</v>
      </c>
      <c r="EA146" s="2" cm="1">
        <f t="array" ref="EA146">SUMPRODUCT(--(Data!$B$153:$AGQ$153&lt;&gt;"")*(Data!B161:AGQ161&lt;&gt;""))</f>
        <v>0</v>
      </c>
      <c r="EB146" s="2" cm="1">
        <f t="array" ref="EB146">SUMPRODUCT(--(Data!$B$154:$AGQ$154&lt;&gt;"")*(Data!B161:AGQ161&lt;&gt;""))</f>
        <v>0</v>
      </c>
      <c r="EC146" s="2" cm="1">
        <f t="array" ref="EC146">SUMPRODUCT(--(Data!$B$155:$AGQ$155&lt;&gt;"")*(Data!B161:AGQ161&lt;&gt;""))</f>
        <v>0</v>
      </c>
      <c r="ED146" s="2" cm="1">
        <f t="array" ref="ED146">SUMPRODUCT(--(Data!$B$156:$AGQ$156&lt;&gt;"")*(Data!B161:AGQ161&lt;&gt;""))</f>
        <v>0</v>
      </c>
      <c r="EE146" s="2" cm="1">
        <f t="array" ref="EE146">SUMPRODUCT(--(Data!$B$157:$AGQ$157&lt;&gt;"")*(Data!B161:AGQ161&lt;&gt;""))</f>
        <v>0</v>
      </c>
      <c r="EF146" s="2" cm="1">
        <f t="array" ref="EF146">SUMPRODUCT(--(Data!$B$158:$AGQ$158&lt;&gt;"")*(Data!B161:AGQ161&lt;&gt;""))</f>
        <v>0</v>
      </c>
      <c r="EG146" s="2" cm="1">
        <f t="array" ref="EG146">SUMPRODUCT(--(Data!$B$159:$AGQ$159&lt;&gt;"")*(Data!B161:AGQ161&lt;&gt;""))</f>
        <v>0</v>
      </c>
      <c r="EH146" s="2" cm="1">
        <f t="array" ref="EH146">SUMPRODUCT(--(Data!$B$160:$AGQ$160&lt;&gt;"")*(Data!B161:AGQ161&lt;&gt;""))</f>
        <v>0</v>
      </c>
      <c r="EI146" s="208"/>
      <c r="EJ146" s="2" cm="1">
        <f t="array" ref="EJ146">SUMPRODUCT(--(Data!$B$162:$AGQ$162&lt;&gt;"")*(Data!B161:AGQ161&lt;&gt;""))</f>
        <v>0</v>
      </c>
      <c r="EK146" s="2" cm="1">
        <f t="array" ref="EK146">SUMPRODUCT(--(Data!$B$163:$AGQ$163&lt;&gt;"")*(Data!B161:AGQ161&lt;&gt;""))</f>
        <v>0</v>
      </c>
      <c r="EL146" s="2" cm="1">
        <f t="array" ref="EL146">SUMPRODUCT(--(Data!$B$164:$AGQ$164&lt;&gt;"")*(Data!B161:AGQ161&lt;&gt;""))</f>
        <v>0</v>
      </c>
      <c r="EM146" s="2" cm="1">
        <f t="array" ref="EM146">SUMPRODUCT(--(Data!$B$165:$AGQ$165&lt;&gt;"")*(Data!B161:AGQ161&lt;&gt;""))</f>
        <v>0</v>
      </c>
      <c r="EN146" s="2" cm="1">
        <f t="array" ref="EN146">SUMPRODUCT(--(Data!$B$166:$AGQ$166&lt;&gt;"")*(Data!B161:AGQ161&lt;&gt;""))</f>
        <v>0</v>
      </c>
      <c r="EU146" s="2" t="str">
        <f t="shared" si="8"/>
        <v>M-LOAM-gf</v>
      </c>
      <c r="EV146" s="2">
        <f t="shared" si="9"/>
        <v>5</v>
      </c>
    </row>
    <row r="147" spans="1:152" x14ac:dyDescent="0.25">
      <c r="A147" s="1" t="str">
        <f>Data!A162</f>
        <v>VINS-Fusion MI</v>
      </c>
      <c r="B147" s="1" t="s">
        <v>1062</v>
      </c>
      <c r="C147" s="2" cm="1">
        <f t="array" ref="C147">SUMPRODUCT(--(Data!$B$25:$AGQ$25&lt;&gt;"")*(Data!B162:AGQ162&lt;&gt;""))</f>
        <v>0</v>
      </c>
      <c r="D147" s="2" cm="1">
        <f t="array" ref="D147">SUMPRODUCT(--(Data!$B$26:$AGQ$26&lt;&gt;"")*(Data!B162:AGQ162&lt;&gt;""))</f>
        <v>0</v>
      </c>
      <c r="E147" s="2" cm="1">
        <f t="array" ref="E147">SUMPRODUCT(--(Data!$B$27:$AGQ$27&lt;&gt;"")*(Data!B162:AGQ162&lt;&gt;""))</f>
        <v>0</v>
      </c>
      <c r="F147" s="2" cm="1">
        <f t="array" ref="F147">SUMPRODUCT(--(Data!$B$28:$AGQ$28&lt;&gt;"")*(Data!B162:AGQ162&lt;&gt;""))</f>
        <v>0</v>
      </c>
      <c r="G147" s="2" cm="1">
        <f t="array" ref="G147">SUMPRODUCT(--(Data!$B$29:$AGQ$29&lt;&gt;"")*(Data!B162:AGQ162&lt;&gt;""))</f>
        <v>0</v>
      </c>
      <c r="H147" s="2" cm="1">
        <f t="array" ref="H147">SUMPRODUCT(--(Data!$B$30:$AGQ$30&lt;&gt;"")*(Data!B162:AGQ162&lt;&gt;""))</f>
        <v>16</v>
      </c>
      <c r="I147" s="2" cm="1">
        <f t="array" ref="I147">SUMPRODUCT(--(Data!$B$31:$AGQ$31&lt;&gt;"")*(Data!B162:AGQ162&lt;&gt;""))</f>
        <v>0</v>
      </c>
      <c r="J147" s="2" cm="1">
        <f t="array" ref="J147">SUMPRODUCT(--(Data!$B$32:$AGQ$32&lt;&gt;"")*(Data!B162:AGQ162&lt;&gt;""))</f>
        <v>0</v>
      </c>
      <c r="K147" s="2" cm="1">
        <f t="array" ref="K147">SUMPRODUCT(--(Data!$B$33:$AGQ$33&lt;&gt;"")*(Data!B162:AGQ162&lt;&gt;""))</f>
        <v>0</v>
      </c>
      <c r="L147" s="2" cm="1">
        <f t="array" ref="L147">SUMPRODUCT(--(Data!$B$34:$AGQ$34&lt;&gt;"")*(Data!B162:AGQ162&lt;&gt;""))</f>
        <v>0</v>
      </c>
      <c r="M147" s="2" cm="1">
        <f t="array" ref="M147">SUMPRODUCT(--(Data!$B$35:$AGQ$35&lt;&gt;"")*(Data!B162:AGQ162&lt;&gt;""))</f>
        <v>14</v>
      </c>
      <c r="N147" s="2" cm="1">
        <f t="array" ref="N147">SUMPRODUCT(--(Data!$B$36:$AGQ$36&lt;&gt;"")*(Data!B162:AGQ162&lt;&gt;""))</f>
        <v>0</v>
      </c>
      <c r="O147" s="2" cm="1">
        <f t="array" ref="O147">SUMPRODUCT(--(Data!$B$37:$AGQ$37&lt;&gt;"")*(Data!B162:AGQ162&lt;&gt;""))</f>
        <v>0</v>
      </c>
      <c r="P147" s="2" cm="1">
        <f t="array" ref="P147">SUMPRODUCT(--(Data!$B$38:$AGQ$38&lt;&gt;"")*(Data!B162:AGQ162&lt;&gt;""))</f>
        <v>0</v>
      </c>
      <c r="Q147" s="2" cm="1">
        <f t="array" ref="Q147">SUMPRODUCT(--(Data!$B$39:$AGQ$39&lt;&gt;"")*(Data!B162:AGQ162&lt;&gt;""))</f>
        <v>16</v>
      </c>
      <c r="R147" s="2" cm="1">
        <f t="array" ref="R147">SUMPRODUCT(--(Data!$B$40:$AGQ$40&lt;&gt;"")*(Data!B162:AGQ162&lt;&gt;""))</f>
        <v>0</v>
      </c>
      <c r="S147" s="2" cm="1">
        <f t="array" ref="S147">SUMPRODUCT(--(Data!$B$41:$AGQ$41&lt;&gt;"")*(Data!B162:AGQ162&lt;&gt;""))</f>
        <v>0</v>
      </c>
      <c r="T147" s="2" cm="1">
        <f t="array" ref="T147">SUMPRODUCT(--(Data!$B$42:$AGQ$42&lt;&gt;"")*(Data!B162:AGQ162&lt;&gt;""))</f>
        <v>0</v>
      </c>
      <c r="U147" s="2" cm="1">
        <f t="array" ref="U147">SUMPRODUCT(--(Data!$B$43:$AGQ$43&lt;&gt;"")*(Data!B162:AGQ162&lt;&gt;""))</f>
        <v>0</v>
      </c>
      <c r="V147" s="2" cm="1">
        <f t="array" ref="V147">SUMPRODUCT(--(Data!$B$44:$AGQ$44&lt;&gt;"")*(Data!B162:AGQ162&lt;&gt;""))</f>
        <v>0</v>
      </c>
      <c r="W147" s="2" cm="1">
        <f t="array" ref="W147">SUMPRODUCT(--(Data!$B$45:$AGQ$45&lt;&gt;"")*(Data!B162:AGQ162&lt;&gt;""))</f>
        <v>0</v>
      </c>
      <c r="X147" s="2" cm="1">
        <f t="array" ref="X147">SUMPRODUCT(--(Data!$B$46:$AGQ$46&lt;&gt;"")*(Data!B162:AGQ162&lt;&gt;""))</f>
        <v>0</v>
      </c>
      <c r="Y147" s="2" cm="1">
        <f t="array" ref="Y147">SUMPRODUCT(--(Data!$B$47:$AGQ$47&lt;&gt;"")*(Data!B162:AGQ162&lt;&gt;""))</f>
        <v>0</v>
      </c>
      <c r="Z147" s="2" cm="1">
        <f t="array" ref="Z147">SUMPRODUCT(--(Data!$B$48:$AGQ$48&lt;&gt;"")*(Data!B162:AGQ162&lt;&gt;""))</f>
        <v>0</v>
      </c>
      <c r="AA147" s="2" cm="1">
        <f t="array" ref="AA147">SUMPRODUCT(--(Data!$B$49:$AGQ$49&lt;&gt;"")*(Data!B162:AGQ162&lt;&gt;""))</f>
        <v>0</v>
      </c>
      <c r="AB147" s="2" cm="1">
        <f t="array" ref="AB147">SUMPRODUCT(--(Data!$B$50:$AGQ$50&lt;&gt;"")*(Data!B162:AGQ162&lt;&gt;""))</f>
        <v>0</v>
      </c>
      <c r="AC147" s="2" cm="1">
        <f t="array" ref="AC147">SUMPRODUCT(--(Data!$B$51:$AGQ$51&lt;&gt;"")*(Data!B162:AGQ162&lt;&gt;""))</f>
        <v>16</v>
      </c>
      <c r="AD147" s="2" cm="1">
        <f t="array" ref="AD147">SUMPRODUCT(--(Data!$B$52:$AGQ$52&lt;&gt;"")*(Data!B162:AGQ162&lt;&gt;""))</f>
        <v>0</v>
      </c>
      <c r="AE147" s="2" cm="1">
        <f t="array" ref="AE147">SUMPRODUCT(--(Data!$B$53:$AGQ$53&lt;&gt;"")*(Data!B162:AGQ162&lt;&gt;""))</f>
        <v>0</v>
      </c>
      <c r="AF147" s="2" cm="1">
        <f t="array" ref="AF147">SUMPRODUCT(--(Data!$B$54:$AGQ$54&lt;&gt;"")*(Data!B162:AGQ162&lt;&gt;""))</f>
        <v>0</v>
      </c>
      <c r="AG147" s="2" cm="1">
        <f t="array" ref="AG147">SUMPRODUCT(--(Data!$B$55:$AGQ$55&lt;&gt;"")*(Data!B162:AGQ162&lt;&gt;""))</f>
        <v>0</v>
      </c>
      <c r="AH147" s="2" cm="1">
        <f t="array" ref="AH147">SUMPRODUCT(--(Data!$B$56:$AGQ$56&lt;&gt;"")*(Data!B162:AGQ162&lt;&gt;""))</f>
        <v>0</v>
      </c>
      <c r="AI147" s="2" cm="1">
        <f t="array" ref="AI147">SUMPRODUCT(--(Data!$B$57:$AGQ$57&lt;&gt;"")*(Data!B162:AGQ162&lt;&gt;""))</f>
        <v>0</v>
      </c>
      <c r="AJ147" s="2" cm="1">
        <f t="array" ref="AJ147">SUMPRODUCT(--(Data!$B$58:$AGQ$58&lt;&gt;"")*(Data!B162:AGQ162&lt;&gt;""))</f>
        <v>0</v>
      </c>
      <c r="AK147" s="2" cm="1">
        <f t="array" ref="AK147">SUMPRODUCT(--(Data!$B$59:$AGQ$59&lt;&gt;"")*(Data!B162:AGQ162&lt;&gt;""))</f>
        <v>0</v>
      </c>
      <c r="AL147" s="2" cm="1">
        <f t="array" ref="AL147">SUMPRODUCT(--(Data!$B$60:$AGQ$60&lt;&gt;"")*(Data!B162:AGQ162&lt;&gt;""))</f>
        <v>0</v>
      </c>
      <c r="AM147" s="2" cm="1">
        <f t="array" ref="AM147">SUMPRODUCT(--(Data!$B$61:$AGQ$61&lt;&gt;"")*(Data!B162:AGQ162&lt;&gt;""))</f>
        <v>0</v>
      </c>
      <c r="AN147" s="2" cm="1">
        <f t="array" ref="AN147">SUMPRODUCT(--(Data!$B$62:$AGQ$62&lt;&gt;"")*(Data!B162:AGQ162&lt;&gt;""))</f>
        <v>0</v>
      </c>
      <c r="AO147" s="2" cm="1">
        <f t="array" ref="AO147">SUMPRODUCT(--(Data!$B$63:$AGQ$63&lt;&gt;"")*(Data!B162:AGQ162&lt;&gt;""))</f>
        <v>0</v>
      </c>
      <c r="AP147" s="2" cm="1">
        <f t="array" ref="AP147">SUMPRODUCT(--(Data!$B$64:$AGQ$64&lt;&gt;"")*(Data!B162:AGQ162&lt;&gt;""))</f>
        <v>0</v>
      </c>
      <c r="AQ147" s="2" cm="1">
        <f t="array" ref="AQ147">SUMPRODUCT(--(Data!$B$65:$AGQ$65&lt;&gt;"")*(Data!B162:AGQ162&lt;&gt;""))</f>
        <v>0</v>
      </c>
      <c r="AR147" s="2" cm="1">
        <f t="array" ref="AR147">SUMPRODUCT(--(Data!$B$66:$AGQ$66&lt;&gt;"")*(Data!B162:AGQ162&lt;&gt;""))</f>
        <v>0</v>
      </c>
      <c r="AS147" s="2" cm="1">
        <f t="array" ref="AS147">SUMPRODUCT(--(Data!$B$67:$AGQ$67&lt;&gt;"")*(Data!B162:AGQ162&lt;&gt;""))</f>
        <v>0</v>
      </c>
      <c r="AT147" s="2" cm="1">
        <f t="array" ref="AT147">SUMPRODUCT(--(Data!$B$68:$AGQ$68&lt;&gt;"")*(Data!B162:AGQ162&lt;&gt;""))</f>
        <v>0</v>
      </c>
      <c r="AU147" s="2" cm="1">
        <f t="array" ref="AU147">SUMPRODUCT(--(Data!$B$69:$AGQ$69&lt;&gt;"")*(Data!B162:AGQ162&lt;&gt;""))</f>
        <v>0</v>
      </c>
      <c r="AV147" s="2" cm="1">
        <f t="array" ref="AV147">SUMPRODUCT(--(Data!$B$70:$AGQ$70&lt;&gt;"")*(Data!B162:AGQ162&lt;&gt;""))</f>
        <v>0</v>
      </c>
      <c r="AW147" s="2" cm="1">
        <f t="array" ref="AW147">SUMPRODUCT(--(Data!$B$71:$AGQ$71&lt;&gt;"")*(Data!B162:AGQ162&lt;&gt;""))</f>
        <v>0</v>
      </c>
      <c r="AX147" s="2" cm="1">
        <f t="array" ref="AX147">SUMPRODUCT(--(Data!$B$72:$AGQ$72&lt;&gt;"")*(Data!B162:AGQ162&lt;&gt;""))</f>
        <v>0</v>
      </c>
      <c r="AY147" s="2" cm="1">
        <f t="array" ref="AY147">SUMPRODUCT(--(Data!$B$73:$AGQ$73&lt;&gt;"")*(Data!B162:AGQ162&lt;&gt;""))</f>
        <v>0</v>
      </c>
      <c r="AZ147" s="2" cm="1">
        <f t="array" ref="AZ147">SUMPRODUCT(--(Data!$B$74:$AGQ$74&lt;&gt;"")*(Data!B162:AGQ162&lt;&gt;""))</f>
        <v>0</v>
      </c>
      <c r="BA147" s="2" cm="1">
        <f t="array" ref="BA147">SUMPRODUCT(--(Data!$B$75:$AGQ$75&lt;&gt;"")*(Data!B162:AGQ162&lt;&gt;""))</f>
        <v>0</v>
      </c>
      <c r="BB147" s="2" cm="1">
        <f t="array" ref="BB147">SUMPRODUCT(--(Data!$B$76:$AGQ$76&lt;&gt;"")*(Data!B162:AGQ162&lt;&gt;""))</f>
        <v>0</v>
      </c>
      <c r="BC147" s="2" cm="1">
        <f t="array" ref="BC147">SUMPRODUCT(--(Data!$B$77:$AGQ$77&lt;&gt;"")*(Data!B162:AGQ162&lt;&gt;""))</f>
        <v>0</v>
      </c>
      <c r="BD147" s="2" cm="1">
        <f t="array" ref="BD147">SUMPRODUCT(--(Data!$B$78:$AGQ$78&lt;&gt;"")*(Data!B162:AGQ162&lt;&gt;""))</f>
        <v>0</v>
      </c>
      <c r="BE147" s="2" cm="1">
        <f t="array" ref="BE147">SUMPRODUCT(--(Data!$B$79:$AGQ$79&lt;&gt;"")*(Data!B162:AGQ162&lt;&gt;""))</f>
        <v>0</v>
      </c>
      <c r="BF147" s="2" cm="1">
        <f t="array" ref="BF147">SUMPRODUCT(--(Data!$B$80:$AGQ$80&lt;&gt;"")*(Data!B162:AGQ162&lt;&gt;""))</f>
        <v>0</v>
      </c>
      <c r="BG147" s="2" cm="1">
        <f t="array" ref="BG147">SUMPRODUCT(--(Data!$B$81:$AGQ$81&lt;&gt;"")*(Data!B162:AGQ162&lt;&gt;""))</f>
        <v>0</v>
      </c>
      <c r="BH147" s="2" cm="1">
        <f t="array" ref="BH147">SUMPRODUCT(--(Data!$B$82:$AGQ$82&lt;&gt;"")*(Data!B162:AGQ162&lt;&gt;""))</f>
        <v>0</v>
      </c>
      <c r="BI147" s="2" cm="1">
        <f t="array" ref="BI147">SUMPRODUCT(--(Data!$B$83:$AGQ$83&lt;&gt;"")*(Data!B162:AGQ162&lt;&gt;""))</f>
        <v>0</v>
      </c>
      <c r="BJ147" s="2" cm="1">
        <f t="array" ref="BJ147">SUMPRODUCT(--(Data!$B$84:$AGQ$84&lt;&gt;"")*(Data!B162:AGQ162&lt;&gt;""))</f>
        <v>0</v>
      </c>
      <c r="BK147" s="2" cm="1">
        <f t="array" ref="BK147">SUMPRODUCT(--(Data!$B$85:$AGQ$85&lt;&gt;"")*(Data!B162:AGQ162&lt;&gt;""))</f>
        <v>0</v>
      </c>
      <c r="BL147" s="2" cm="1">
        <f t="array" ref="BL147">SUMPRODUCT(--(Data!$B$86:$AGQ$86&lt;&gt;"")*(Data!B162:AGQ162&lt;&gt;""))</f>
        <v>0</v>
      </c>
      <c r="BM147" s="2" cm="1">
        <f t="array" ref="BM147">SUMPRODUCT(--(Data!$B$87:$AGQ$87&lt;&gt;"")*(Data!B162:AGQ162&lt;&gt;""))</f>
        <v>0</v>
      </c>
      <c r="BN147" s="2" cm="1">
        <f t="array" ref="BN147">SUMPRODUCT(--(Data!$B$88:$AGQ$88&lt;&gt;"")*(Data!B162:AGQ162&lt;&gt;""))</f>
        <v>0</v>
      </c>
      <c r="BO147" s="2" cm="1">
        <f t="array" ref="BO147">SUMPRODUCT(--(Data!$B$89:$AGQ$89&lt;&gt;"")*(Data!B162:AGQ162&lt;&gt;""))</f>
        <v>0</v>
      </c>
      <c r="BP147" s="2" cm="1">
        <f t="array" ref="BP147">SUMPRODUCT(--(Data!$B$90:$AGQ$90&lt;&gt;"")*(Data!B162:AGQ162&lt;&gt;""))</f>
        <v>0</v>
      </c>
      <c r="BQ147" s="2" cm="1">
        <f t="array" ref="BQ147">SUMPRODUCT(--(Data!$B$91:$AGQ$91&lt;&gt;"")*(Data!B162:AGQ162&lt;&gt;""))</f>
        <v>0</v>
      </c>
      <c r="BR147" s="2" cm="1">
        <f t="array" ref="BR147">SUMPRODUCT(--(Data!$B$92:$AGQ$92&lt;&gt;"")*(Data!B162:AGQ162&lt;&gt;""))</f>
        <v>0</v>
      </c>
      <c r="BS147" s="2" cm="1">
        <f t="array" ref="BS147">SUMPRODUCT(--(Data!$B$93:$AGQ$93&lt;&gt;"")*(Data!B162:AGQ162&lt;&gt;""))</f>
        <v>0</v>
      </c>
      <c r="BT147" s="2" cm="1">
        <f t="array" ref="BT147">SUMPRODUCT(--(Data!$B$94:$AGQ$94&lt;&gt;"")*(Data!B162:AGQ162&lt;&gt;""))</f>
        <v>0</v>
      </c>
      <c r="BU147" s="2" cm="1">
        <f t="array" ref="BU147">SUMPRODUCT(--(Data!$B$95:$AGQ$95&lt;&gt;"")*(Data!B162:AGQ162&lt;&gt;""))</f>
        <v>0</v>
      </c>
      <c r="BV147" s="2" cm="1">
        <f t="array" ref="BV147">SUMPRODUCT(--(Data!$B$96:$AGQ$96&lt;&gt;"")*(Data!B162:AGQ162&lt;&gt;""))</f>
        <v>0</v>
      </c>
      <c r="BW147" s="2" cm="1">
        <f t="array" ref="BW147">SUMPRODUCT(--(Data!$B$97:$AGQ$97&lt;&gt;"")*(Data!B162:AGQ162&lt;&gt;""))</f>
        <v>0</v>
      </c>
      <c r="BX147" s="2" cm="1">
        <f t="array" ref="BX147">SUMPRODUCT(--(Data!$B$98:$AGQ$98&lt;&gt;"")*(Data!B162:AGQ162&lt;&gt;""))</f>
        <v>0</v>
      </c>
      <c r="BY147" s="2" cm="1">
        <f t="array" ref="BY147">SUMPRODUCT(--(Data!$B$99:$AGQ$99&lt;&gt;"")*(Data!B162:AGQ162&lt;&gt;""))</f>
        <v>0</v>
      </c>
      <c r="BZ147" s="2" cm="1">
        <f t="array" ref="BZ147">SUMPRODUCT(--(Data!$B$100:$AGQ$100&lt;&gt;"")*(Data!B162:AGQ162&lt;&gt;""))</f>
        <v>0</v>
      </c>
      <c r="CA147" s="2" cm="1">
        <f t="array" ref="CA147">SUMPRODUCT(--(Data!$B$101:$AGQ$101&lt;&gt;"")*(Data!B162:AGQ162&lt;&gt;""))</f>
        <v>0</v>
      </c>
      <c r="CB147" s="2" cm="1">
        <f t="array" ref="CB147">SUMPRODUCT(--(Data!$B$102:$AGQ$102&lt;&gt;"")*(Data!B162:AGQ162&lt;&gt;""))</f>
        <v>0</v>
      </c>
      <c r="CC147" s="2" cm="1">
        <f t="array" ref="CC147">SUMPRODUCT(--(Data!$B$103:$AGQ$103&lt;&gt;"")*(Data!B162:AGQ162&lt;&gt;""))</f>
        <v>0</v>
      </c>
      <c r="CD147" s="2" cm="1">
        <f t="array" ref="CD147">SUMPRODUCT(--(Data!$B$104:$AGQ$104&lt;&gt;"")*(Data!B162:AGQ162&lt;&gt;""))</f>
        <v>0</v>
      </c>
      <c r="CE147" s="2" cm="1">
        <f t="array" ref="CE147">SUMPRODUCT(--(Data!$B$105:$AGQ$105&lt;&gt;"")*(Data!B162:AGQ162&lt;&gt;""))</f>
        <v>0</v>
      </c>
      <c r="CF147" s="2" cm="1">
        <f t="array" ref="CF147">SUMPRODUCT(--(Data!$B$106:$AGQ$106&lt;&gt;"")*(Data!B162:AGQ162&lt;&gt;""))</f>
        <v>0</v>
      </c>
      <c r="CG147" s="2" cm="1">
        <f t="array" ref="CG147">SUMPRODUCT(--(Data!$B$107:$AGQ$107&lt;&gt;"")*(Data!B162:AGQ162&lt;&gt;""))</f>
        <v>0</v>
      </c>
      <c r="CH147" s="2" cm="1">
        <f t="array" ref="CH147">SUMPRODUCT(--(Data!$B$108:$AGQ$108&lt;&gt;"")*(Data!B162:AGQ162&lt;&gt;""))</f>
        <v>0</v>
      </c>
      <c r="CI147" s="2" cm="1">
        <f t="array" ref="CI147">SUMPRODUCT(--(Data!$B$109:$AGQ$109&lt;&gt;"")*(Data!B162:AGQ162&lt;&gt;""))</f>
        <v>0</v>
      </c>
      <c r="CJ147" s="2" cm="1">
        <f t="array" ref="CJ147">SUMPRODUCT(--(Data!$B$110:$AGQ$110&lt;&gt;"")*(Data!B162:AGQ162&lt;&gt;""))</f>
        <v>0</v>
      </c>
      <c r="CK147" s="2" cm="1">
        <f t="array" ref="CK147">SUMPRODUCT(--(Data!$B$111:$AGQ$111&lt;&gt;"")*(Data!B162:AGQ162&lt;&gt;""))</f>
        <v>0</v>
      </c>
      <c r="CL147" s="2" cm="1">
        <f t="array" ref="CL147">SUMPRODUCT(--(Data!$B$112:$AGQ$112&lt;&gt;"")*(Data!B162:AGQ162&lt;&gt;""))</f>
        <v>0</v>
      </c>
      <c r="CM147" s="2" cm="1">
        <f t="array" ref="CM147">SUMPRODUCT(--(Data!$B$113:$AGQ$113&lt;&gt;"")*(Data!B162:AGQ162&lt;&gt;""))</f>
        <v>0</v>
      </c>
      <c r="CN147" s="2" cm="1">
        <f t="array" ref="CN147">SUMPRODUCT(--(Data!$B$114:$AGQ$114&lt;&gt;"")*(Data!B162:AGQ162&lt;&gt;""))</f>
        <v>0</v>
      </c>
      <c r="CO147" s="2" cm="1">
        <f t="array" ref="CO147">SUMPRODUCT(--(Data!$B$115:$AGQ$115&lt;&gt;"")*(Data!B162:AGQ162&lt;&gt;""))</f>
        <v>0</v>
      </c>
      <c r="CP147" s="2" cm="1">
        <f t="array" ref="CP147">SUMPRODUCT(--(Data!$B$116:$AGQ$116&lt;&gt;"")*(Data!B162:AGQ162&lt;&gt;""))</f>
        <v>0</v>
      </c>
      <c r="CQ147" s="2" cm="1">
        <f t="array" ref="CQ147">SUMPRODUCT(--(Data!$B$117:$AGQ$117&lt;&gt;"")*(Data!B162:AGQ162&lt;&gt;""))</f>
        <v>0</v>
      </c>
      <c r="CR147" s="2" cm="1">
        <f t="array" ref="CR147">SUMPRODUCT(--(Data!$B$118:$AGQ$118&lt;&gt;"")*(Data!B162:AGQ162&lt;&gt;""))</f>
        <v>0</v>
      </c>
      <c r="CS147" s="2" cm="1">
        <f t="array" ref="CS147">SUMPRODUCT(--(Data!$B$119:$AGQ$119&lt;&gt;"")*(Data!B162:AGQ162&lt;&gt;""))</f>
        <v>0</v>
      </c>
      <c r="CT147" s="2" cm="1">
        <f t="array" ref="CT147">SUMPRODUCT(--(Data!$B$120:$AGQ$120&lt;&gt;"")*(Data!B162:AGQ162&lt;&gt;""))</f>
        <v>0</v>
      </c>
      <c r="CU147" s="2" cm="1">
        <f t="array" ref="CU147">SUMPRODUCT(--(Data!$B$121:$AGQ$121&lt;&gt;"")*(Data!B162:AGQ162&lt;&gt;""))</f>
        <v>0</v>
      </c>
      <c r="CV147" s="2" cm="1">
        <f t="array" ref="CV147">SUMPRODUCT(--(Data!$B$122:$AGQ$122&lt;&gt;"")*(Data!B162:AGQ162&lt;&gt;""))</f>
        <v>0</v>
      </c>
      <c r="CW147" s="2" cm="1">
        <f t="array" ref="CW147">SUMPRODUCT(--(Data!$B$123:$AGQ$123&lt;&gt;"")*(Data!B162:AGQ162&lt;&gt;""))</f>
        <v>0</v>
      </c>
      <c r="CX147" s="2" cm="1">
        <f t="array" ref="CX147">SUMPRODUCT(--(Data!$B$124:$AGQ$124&lt;&gt;"")*(Data!B162:AGQ162&lt;&gt;""))</f>
        <v>0</v>
      </c>
      <c r="CY147" s="2" cm="1">
        <f t="array" ref="CY147">SUMPRODUCT(--(Data!$B$125:$AGQ$125&lt;&gt;"")*(Data!B162:AGQ162&lt;&gt;""))</f>
        <v>0</v>
      </c>
      <c r="CZ147" s="2" cm="1">
        <f t="array" ref="CZ147">SUMPRODUCT(--(Data!$B$126:$AGQ$126&lt;&gt;"")*(Data!B162:AGQ162&lt;&gt;""))</f>
        <v>0</v>
      </c>
      <c r="DA147" s="2" cm="1">
        <f t="array" ref="DA147">SUMPRODUCT(--(Data!$B$127:$AGQ$127&lt;&gt;"")*(Data!B162:AGQ162&lt;&gt;""))</f>
        <v>0</v>
      </c>
      <c r="DB147" s="2" cm="1">
        <f t="array" ref="DB147">SUMPRODUCT(--(Data!$B$128:$AGQ$128&lt;&gt;"")*(Data!B162:AGQ162&lt;&gt;""))</f>
        <v>0</v>
      </c>
      <c r="DC147" s="2" cm="1">
        <f t="array" ref="DC147">SUMPRODUCT(--(Data!$B$129:$AGQ$129&lt;&gt;"")*(Data!B162:AGQ162&lt;&gt;""))</f>
        <v>0</v>
      </c>
      <c r="DD147" s="2" cm="1">
        <f t="array" ref="DD147">SUMPRODUCT(--(Data!$B$130:$AGQ$130&lt;&gt;"")*(Data!B162:AGQ162&lt;&gt;""))</f>
        <v>0</v>
      </c>
      <c r="DE147" s="2" cm="1">
        <f t="array" ref="DE147">SUMPRODUCT(--(Data!$B$131:$AGQ$131&lt;&gt;"")*(Data!B162:AGQ162&lt;&gt;""))</f>
        <v>0</v>
      </c>
      <c r="DF147" s="2" cm="1">
        <f t="array" ref="DF147">SUMPRODUCT(--(Data!$B$132:$AGQ$132&lt;&gt;"")*(Data!B162:AGQ162&lt;&gt;""))</f>
        <v>0</v>
      </c>
      <c r="DG147" s="2" cm="1">
        <f t="array" ref="DG147">SUMPRODUCT(--(Data!$B$133:$AGQ$133&lt;&gt;"")*(Data!B162:AGQ162&lt;&gt;""))</f>
        <v>0</v>
      </c>
      <c r="DH147" s="2" cm="1">
        <f t="array" ref="DH147">SUMPRODUCT(--(Data!$B$134:$AGQ$134&lt;&gt;"")*(Data!B162:AGQ162&lt;&gt;""))</f>
        <v>0</v>
      </c>
      <c r="DI147" s="2" cm="1">
        <f t="array" ref="DI147">SUMPRODUCT(--(Data!$B$135:$AGQ$135&lt;&gt;"")*(Data!B162:AGQ162&lt;&gt;""))</f>
        <v>0</v>
      </c>
      <c r="DJ147" s="2" cm="1">
        <f t="array" ref="DJ147">SUMPRODUCT(--(Data!$B$136:$AGQ$136&lt;&gt;"")*(Data!B162:AGQ162&lt;&gt;""))</f>
        <v>0</v>
      </c>
      <c r="DK147" s="2" cm="1">
        <f t="array" ref="DK147">SUMPRODUCT(--(Data!$B$137:$AGQ$137&lt;&gt;"")*(Data!B162:AGQ162&lt;&gt;""))</f>
        <v>0</v>
      </c>
      <c r="DL147" s="2" cm="1">
        <f t="array" ref="DL147">SUMPRODUCT(--(Data!$B$138:$AGQ$138&lt;&gt;"")*(Data!B162:AGQ162&lt;&gt;""))</f>
        <v>0</v>
      </c>
      <c r="DM147" s="2" cm="1">
        <f t="array" ref="DM147">SUMPRODUCT(--(Data!$B$139:$AGQ$139&lt;&gt;"")*(Data!B162:AGQ162&lt;&gt;""))</f>
        <v>0</v>
      </c>
      <c r="DN147" s="2" cm="1">
        <f t="array" ref="DN147">SUMPRODUCT(--(Data!$B$140:$AGQ$140&lt;&gt;"")*(Data!B162:AGQ162&lt;&gt;""))</f>
        <v>0</v>
      </c>
      <c r="DO147" s="2" cm="1">
        <f t="array" ref="DO147">SUMPRODUCT(--(Data!$B$141:$AGQ$141&lt;&gt;"")*(Data!B162:AGQ162&lt;&gt;""))</f>
        <v>0</v>
      </c>
      <c r="DP147" s="2" cm="1">
        <f t="array" ref="DP147">SUMPRODUCT(--(Data!$B$142:$AGQ$142&lt;&gt;"")*(Data!B162:AGQ162&lt;&gt;""))</f>
        <v>0</v>
      </c>
      <c r="DQ147" s="2" cm="1">
        <f t="array" ref="DQ147">SUMPRODUCT(--(Data!$B$143:$AGQ$143&lt;&gt;"")*(Data!B162:AGQ162&lt;&gt;""))</f>
        <v>0</v>
      </c>
      <c r="DR147" s="2" cm="1">
        <f t="array" ref="DR147">SUMPRODUCT(--(Data!$B$144:$AGQ$144&lt;&gt;"")*(Data!B162:AGQ162&lt;&gt;""))</f>
        <v>0</v>
      </c>
      <c r="DS147" s="2" cm="1">
        <f t="array" ref="DS147">SUMPRODUCT(--(Data!$B$145:$AGQ$145&lt;&gt;"")*(Data!B162:AGQ162&lt;&gt;""))</f>
        <v>0</v>
      </c>
      <c r="DT147" s="2" cm="1">
        <f t="array" ref="DT147">SUMPRODUCT(--(Data!$B$146:$AGQ$146&lt;&gt;"")*(Data!B162:AGQ162&lt;&gt;""))</f>
        <v>0</v>
      </c>
      <c r="DU147" s="2" cm="1">
        <f t="array" ref="DU147">SUMPRODUCT(--(Data!$B$147:$AGQ$147&lt;&gt;"")*(Data!B162:AGQ162&lt;&gt;""))</f>
        <v>0</v>
      </c>
      <c r="DV147" s="2" cm="1">
        <f t="array" ref="DV147">SUMPRODUCT(--(Data!$B$148:$AGQ$148&lt;&gt;"")*(Data!B162:AGQ162&lt;&gt;""))</f>
        <v>0</v>
      </c>
      <c r="DW147" s="2" cm="1">
        <f t="array" ref="DW147">SUMPRODUCT(--(Data!$B$149:$AGQ$149&lt;&gt;"")*(Data!B162:AGQ162&lt;&gt;""))</f>
        <v>0</v>
      </c>
      <c r="DX147" s="2" cm="1">
        <f t="array" ref="DX147">SUMPRODUCT(--(Data!$B$150:$AGQ$150&lt;&gt;"")*(Data!B162:AGQ162&lt;&gt;""))</f>
        <v>0</v>
      </c>
      <c r="DY147" s="2" cm="1">
        <f t="array" ref="DY147">SUMPRODUCT(--(Data!$B$151:$AGQ$151&lt;&gt;"")*(Data!B162:AGQ162&lt;&gt;""))</f>
        <v>0</v>
      </c>
      <c r="DZ147" s="2" cm="1">
        <f t="array" ref="DZ147">SUMPRODUCT(--(Data!$B$152:$AGQ$152&lt;&gt;"")*(Data!B162:AGQ162&lt;&gt;""))</f>
        <v>0</v>
      </c>
      <c r="EA147" s="2" cm="1">
        <f t="array" ref="EA147">SUMPRODUCT(--(Data!$B$153:$AGQ$153&lt;&gt;"")*(Data!B162:AGQ162&lt;&gt;""))</f>
        <v>0</v>
      </c>
      <c r="EB147" s="2" cm="1">
        <f t="array" ref="EB147">SUMPRODUCT(--(Data!$B$154:$AGQ$154&lt;&gt;"")*(Data!B162:AGQ162&lt;&gt;""))</f>
        <v>0</v>
      </c>
      <c r="EC147" s="2" cm="1">
        <f t="array" ref="EC147">SUMPRODUCT(--(Data!$B$155:$AGQ$155&lt;&gt;"")*(Data!B162:AGQ162&lt;&gt;""))</f>
        <v>0</v>
      </c>
      <c r="ED147" s="2" cm="1">
        <f t="array" ref="ED147">SUMPRODUCT(--(Data!$B$156:$AGQ$156&lt;&gt;"")*(Data!B162:AGQ162&lt;&gt;""))</f>
        <v>0</v>
      </c>
      <c r="EE147" s="2" cm="1">
        <f t="array" ref="EE147">SUMPRODUCT(--(Data!$B$157:$AGQ$157&lt;&gt;"")*(Data!B162:AGQ162&lt;&gt;""))</f>
        <v>0</v>
      </c>
      <c r="EF147" s="2" cm="1">
        <f t="array" ref="EF147">SUMPRODUCT(--(Data!$B$158:$AGQ$158&lt;&gt;"")*(Data!B162:AGQ162&lt;&gt;""))</f>
        <v>0</v>
      </c>
      <c r="EG147" s="2" cm="1">
        <f t="array" ref="EG147">SUMPRODUCT(--(Data!$B$159:$AGQ$159&lt;&gt;"")*(Data!B162:AGQ162&lt;&gt;""))</f>
        <v>0</v>
      </c>
      <c r="EH147" s="2" cm="1">
        <f t="array" ref="EH147">SUMPRODUCT(--(Data!$B$160:$AGQ$160&lt;&gt;"")*(Data!B162:AGQ162&lt;&gt;""))</f>
        <v>0</v>
      </c>
      <c r="EI147" s="2" cm="1">
        <f t="array" ref="EI147">SUMPRODUCT(--(Data!$B$161:$AGQ$161&lt;&gt;"")*(Data!B162:AGQ162&lt;&gt;""))</f>
        <v>0</v>
      </c>
      <c r="EJ147" s="208"/>
      <c r="EK147" s="2" cm="1">
        <f t="array" ref="EK147">SUMPRODUCT(--(Data!$B$163:$AGQ$163&lt;&gt;"")*(Data!B162:AGQ162&lt;&gt;""))</f>
        <v>2</v>
      </c>
      <c r="EL147" s="2" cm="1">
        <f t="array" ref="EL147">SUMPRODUCT(--(Data!$B$164:$AGQ$164&lt;&gt;"")*(Data!B162:AGQ162&lt;&gt;""))</f>
        <v>16</v>
      </c>
      <c r="EM147" s="2" cm="1">
        <f t="array" ref="EM147">SUMPRODUCT(--(Data!$B$165:$AGQ$165&lt;&gt;"")*(Data!B162:AGQ162&lt;&gt;""))</f>
        <v>16</v>
      </c>
      <c r="EN147" s="2" cm="1">
        <f t="array" ref="EN147">SUMPRODUCT(--(Data!$B$166:$AGQ$166&lt;&gt;"")*(Data!B162:AGQ162&lt;&gt;""))</f>
        <v>2</v>
      </c>
      <c r="EU147" s="2" t="str">
        <f t="shared" si="8"/>
        <v>M-LOAM-rnd</v>
      </c>
      <c r="EV147" s="2">
        <f t="shared" si="9"/>
        <v>5</v>
      </c>
    </row>
    <row r="148" spans="1:152" x14ac:dyDescent="0.25">
      <c r="A148" s="1" t="str">
        <f>Data!A163</f>
        <v>VINS-Fusion MI (SC)</v>
      </c>
      <c r="B148" s="1" t="s">
        <v>1063</v>
      </c>
      <c r="C148" s="2" cm="1">
        <f t="array" ref="C148">SUMPRODUCT(--(Data!$B$25:$AGQ$25&lt;&gt;"")*(Data!B163:AGQ163&lt;&gt;""))</f>
        <v>0</v>
      </c>
      <c r="D148" s="2" cm="1">
        <f t="array" ref="D148">SUMPRODUCT(--(Data!$B$26:$AGQ$26&lt;&gt;"")*(Data!B163:AGQ163&lt;&gt;""))</f>
        <v>0</v>
      </c>
      <c r="E148" s="2" cm="1">
        <f t="array" ref="E148">SUMPRODUCT(--(Data!$B$27:$AGQ$27&lt;&gt;"")*(Data!B163:AGQ163&lt;&gt;""))</f>
        <v>0</v>
      </c>
      <c r="F148" s="2" cm="1">
        <f t="array" ref="F148">SUMPRODUCT(--(Data!$B$28:$AGQ$28&lt;&gt;"")*(Data!B163:AGQ163&lt;&gt;""))</f>
        <v>0</v>
      </c>
      <c r="G148" s="2" cm="1">
        <f t="array" ref="G148">SUMPRODUCT(--(Data!$B$29:$AGQ$29&lt;&gt;"")*(Data!B163:AGQ163&lt;&gt;""))</f>
        <v>0</v>
      </c>
      <c r="H148" s="2" cm="1">
        <f t="array" ref="H148">SUMPRODUCT(--(Data!$B$30:$AGQ$30&lt;&gt;"")*(Data!B163:AGQ163&lt;&gt;""))</f>
        <v>2</v>
      </c>
      <c r="I148" s="2" cm="1">
        <f t="array" ref="I148">SUMPRODUCT(--(Data!$B$31:$AGQ$31&lt;&gt;"")*(Data!B163:AGQ163&lt;&gt;""))</f>
        <v>0</v>
      </c>
      <c r="J148" s="2" cm="1">
        <f t="array" ref="J148">SUMPRODUCT(--(Data!$B$32:$AGQ$32&lt;&gt;"")*(Data!B163:AGQ163&lt;&gt;""))</f>
        <v>0</v>
      </c>
      <c r="K148" s="2" cm="1">
        <f t="array" ref="K148">SUMPRODUCT(--(Data!$B$33:$AGQ$33&lt;&gt;"")*(Data!B163:AGQ163&lt;&gt;""))</f>
        <v>0</v>
      </c>
      <c r="L148" s="2" cm="1">
        <f t="array" ref="L148">SUMPRODUCT(--(Data!$B$34:$AGQ$34&lt;&gt;"")*(Data!B163:AGQ163&lt;&gt;""))</f>
        <v>0</v>
      </c>
      <c r="M148" s="2" cm="1">
        <f t="array" ref="M148">SUMPRODUCT(--(Data!$B$35:$AGQ$35&lt;&gt;"")*(Data!B163:AGQ163&lt;&gt;""))</f>
        <v>2</v>
      </c>
      <c r="N148" s="2" cm="1">
        <f t="array" ref="N148">SUMPRODUCT(--(Data!$B$36:$AGQ$36&lt;&gt;"")*(Data!B163:AGQ163&lt;&gt;""))</f>
        <v>0</v>
      </c>
      <c r="O148" s="2" cm="1">
        <f t="array" ref="O148">SUMPRODUCT(--(Data!$B$37:$AGQ$37&lt;&gt;"")*(Data!B163:AGQ163&lt;&gt;""))</f>
        <v>0</v>
      </c>
      <c r="P148" s="2" cm="1">
        <f t="array" ref="P148">SUMPRODUCT(--(Data!$B$38:$AGQ$38&lt;&gt;"")*(Data!B163:AGQ163&lt;&gt;""))</f>
        <v>0</v>
      </c>
      <c r="Q148" s="2" cm="1">
        <f t="array" ref="Q148">SUMPRODUCT(--(Data!$B$39:$AGQ$39&lt;&gt;"")*(Data!B163:AGQ163&lt;&gt;""))</f>
        <v>2</v>
      </c>
      <c r="R148" s="2" cm="1">
        <f t="array" ref="R148">SUMPRODUCT(--(Data!$B$40:$AGQ$40&lt;&gt;"")*(Data!B163:AGQ163&lt;&gt;""))</f>
        <v>0</v>
      </c>
      <c r="S148" s="2" cm="1">
        <f t="array" ref="S148">SUMPRODUCT(--(Data!$B$41:$AGQ$41&lt;&gt;"")*(Data!B163:AGQ163&lt;&gt;""))</f>
        <v>0</v>
      </c>
      <c r="T148" s="2" cm="1">
        <f t="array" ref="T148">SUMPRODUCT(--(Data!$B$42:$AGQ$42&lt;&gt;"")*(Data!B163:AGQ163&lt;&gt;""))</f>
        <v>0</v>
      </c>
      <c r="U148" s="2" cm="1">
        <f t="array" ref="U148">SUMPRODUCT(--(Data!$B$43:$AGQ$43&lt;&gt;"")*(Data!B163:AGQ163&lt;&gt;""))</f>
        <v>0</v>
      </c>
      <c r="V148" s="2" cm="1">
        <f t="array" ref="V148">SUMPRODUCT(--(Data!$B$44:$AGQ$44&lt;&gt;"")*(Data!B163:AGQ163&lt;&gt;""))</f>
        <v>0</v>
      </c>
      <c r="W148" s="2" cm="1">
        <f t="array" ref="W148">SUMPRODUCT(--(Data!$B$45:$AGQ$45&lt;&gt;"")*(Data!B163:AGQ163&lt;&gt;""))</f>
        <v>0</v>
      </c>
      <c r="X148" s="2" cm="1">
        <f t="array" ref="X148">SUMPRODUCT(--(Data!$B$46:$AGQ$46&lt;&gt;"")*(Data!B163:AGQ163&lt;&gt;""))</f>
        <v>0</v>
      </c>
      <c r="Y148" s="2" cm="1">
        <f t="array" ref="Y148">SUMPRODUCT(--(Data!$B$47:$AGQ$47&lt;&gt;"")*(Data!B163:AGQ163&lt;&gt;""))</f>
        <v>0</v>
      </c>
      <c r="Z148" s="2" cm="1">
        <f t="array" ref="Z148">SUMPRODUCT(--(Data!$B$48:$AGQ$48&lt;&gt;"")*(Data!B163:AGQ163&lt;&gt;""))</f>
        <v>0</v>
      </c>
      <c r="AA148" s="2" cm="1">
        <f t="array" ref="AA148">SUMPRODUCT(--(Data!$B$49:$AGQ$49&lt;&gt;"")*(Data!B163:AGQ163&lt;&gt;""))</f>
        <v>0</v>
      </c>
      <c r="AB148" s="2" cm="1">
        <f t="array" ref="AB148">SUMPRODUCT(--(Data!$B$50:$AGQ$50&lt;&gt;"")*(Data!B163:AGQ163&lt;&gt;""))</f>
        <v>0</v>
      </c>
      <c r="AC148" s="2" cm="1">
        <f t="array" ref="AC148">SUMPRODUCT(--(Data!$B$51:$AGQ$51&lt;&gt;"")*(Data!B163:AGQ163&lt;&gt;""))</f>
        <v>2</v>
      </c>
      <c r="AD148" s="2" cm="1">
        <f t="array" ref="AD148">SUMPRODUCT(--(Data!$B$52:$AGQ$52&lt;&gt;"")*(Data!B163:AGQ163&lt;&gt;""))</f>
        <v>0</v>
      </c>
      <c r="AE148" s="2" cm="1">
        <f t="array" ref="AE148">SUMPRODUCT(--(Data!$B$53:$AGQ$53&lt;&gt;"")*(Data!B163:AGQ163&lt;&gt;""))</f>
        <v>0</v>
      </c>
      <c r="AF148" s="2" cm="1">
        <f t="array" ref="AF148">SUMPRODUCT(--(Data!$B$54:$AGQ$54&lt;&gt;"")*(Data!B163:AGQ163&lt;&gt;""))</f>
        <v>0</v>
      </c>
      <c r="AG148" s="2" cm="1">
        <f t="array" ref="AG148">SUMPRODUCT(--(Data!$B$55:$AGQ$55&lt;&gt;"")*(Data!B163:AGQ163&lt;&gt;""))</f>
        <v>0</v>
      </c>
      <c r="AH148" s="2" cm="1">
        <f t="array" ref="AH148">SUMPRODUCT(--(Data!$B$56:$AGQ$56&lt;&gt;"")*(Data!B163:AGQ163&lt;&gt;""))</f>
        <v>0</v>
      </c>
      <c r="AI148" s="2" cm="1">
        <f t="array" ref="AI148">SUMPRODUCT(--(Data!$B$57:$AGQ$57&lt;&gt;"")*(Data!B163:AGQ163&lt;&gt;""))</f>
        <v>0</v>
      </c>
      <c r="AJ148" s="2" cm="1">
        <f t="array" ref="AJ148">SUMPRODUCT(--(Data!$B$58:$AGQ$58&lt;&gt;"")*(Data!B163:AGQ163&lt;&gt;""))</f>
        <v>0</v>
      </c>
      <c r="AK148" s="2" cm="1">
        <f t="array" ref="AK148">SUMPRODUCT(--(Data!$B$59:$AGQ$59&lt;&gt;"")*(Data!B163:AGQ163&lt;&gt;""))</f>
        <v>0</v>
      </c>
      <c r="AL148" s="2" cm="1">
        <f t="array" ref="AL148">SUMPRODUCT(--(Data!$B$60:$AGQ$60&lt;&gt;"")*(Data!B163:AGQ163&lt;&gt;""))</f>
        <v>0</v>
      </c>
      <c r="AM148" s="2" cm="1">
        <f t="array" ref="AM148">SUMPRODUCT(--(Data!$B$61:$AGQ$61&lt;&gt;"")*(Data!B163:AGQ163&lt;&gt;""))</f>
        <v>0</v>
      </c>
      <c r="AN148" s="2" cm="1">
        <f t="array" ref="AN148">SUMPRODUCT(--(Data!$B$62:$AGQ$62&lt;&gt;"")*(Data!B163:AGQ163&lt;&gt;""))</f>
        <v>0</v>
      </c>
      <c r="AO148" s="2" cm="1">
        <f t="array" ref="AO148">SUMPRODUCT(--(Data!$B$63:$AGQ$63&lt;&gt;"")*(Data!B163:AGQ163&lt;&gt;""))</f>
        <v>0</v>
      </c>
      <c r="AP148" s="2" cm="1">
        <f t="array" ref="AP148">SUMPRODUCT(--(Data!$B$64:$AGQ$64&lt;&gt;"")*(Data!B163:AGQ163&lt;&gt;""))</f>
        <v>0</v>
      </c>
      <c r="AQ148" s="2" cm="1">
        <f t="array" ref="AQ148">SUMPRODUCT(--(Data!$B$65:$AGQ$65&lt;&gt;"")*(Data!B163:AGQ163&lt;&gt;""))</f>
        <v>0</v>
      </c>
      <c r="AR148" s="2" cm="1">
        <f t="array" ref="AR148">SUMPRODUCT(--(Data!$B$66:$AGQ$66&lt;&gt;"")*(Data!B163:AGQ163&lt;&gt;""))</f>
        <v>0</v>
      </c>
      <c r="AS148" s="2" cm="1">
        <f t="array" ref="AS148">SUMPRODUCT(--(Data!$B$67:$AGQ$67&lt;&gt;"")*(Data!B163:AGQ163&lt;&gt;""))</f>
        <v>0</v>
      </c>
      <c r="AT148" s="2" cm="1">
        <f t="array" ref="AT148">SUMPRODUCT(--(Data!$B$68:$AGQ$68&lt;&gt;"")*(Data!B163:AGQ163&lt;&gt;""))</f>
        <v>0</v>
      </c>
      <c r="AU148" s="2" cm="1">
        <f t="array" ref="AU148">SUMPRODUCT(--(Data!$B$69:$AGQ$69&lt;&gt;"")*(Data!B163:AGQ163&lt;&gt;""))</f>
        <v>0</v>
      </c>
      <c r="AV148" s="2" cm="1">
        <f t="array" ref="AV148">SUMPRODUCT(--(Data!$B$70:$AGQ$70&lt;&gt;"")*(Data!B163:AGQ163&lt;&gt;""))</f>
        <v>0</v>
      </c>
      <c r="AW148" s="2" cm="1">
        <f t="array" ref="AW148">SUMPRODUCT(--(Data!$B$71:$AGQ$71&lt;&gt;"")*(Data!B163:AGQ163&lt;&gt;""))</f>
        <v>0</v>
      </c>
      <c r="AX148" s="2" cm="1">
        <f t="array" ref="AX148">SUMPRODUCT(--(Data!$B$72:$AGQ$72&lt;&gt;"")*(Data!B163:AGQ163&lt;&gt;""))</f>
        <v>0</v>
      </c>
      <c r="AY148" s="2" cm="1">
        <f t="array" ref="AY148">SUMPRODUCT(--(Data!$B$73:$AGQ$73&lt;&gt;"")*(Data!B163:AGQ163&lt;&gt;""))</f>
        <v>0</v>
      </c>
      <c r="AZ148" s="2" cm="1">
        <f t="array" ref="AZ148">SUMPRODUCT(--(Data!$B$74:$AGQ$74&lt;&gt;"")*(Data!B163:AGQ163&lt;&gt;""))</f>
        <v>0</v>
      </c>
      <c r="BA148" s="2" cm="1">
        <f t="array" ref="BA148">SUMPRODUCT(--(Data!$B$75:$AGQ$75&lt;&gt;"")*(Data!B163:AGQ163&lt;&gt;""))</f>
        <v>0</v>
      </c>
      <c r="BB148" s="2" cm="1">
        <f t="array" ref="BB148">SUMPRODUCT(--(Data!$B$76:$AGQ$76&lt;&gt;"")*(Data!B163:AGQ163&lt;&gt;""))</f>
        <v>0</v>
      </c>
      <c r="BC148" s="2" cm="1">
        <f t="array" ref="BC148">SUMPRODUCT(--(Data!$B$77:$AGQ$77&lt;&gt;"")*(Data!B163:AGQ163&lt;&gt;""))</f>
        <v>0</v>
      </c>
      <c r="BD148" s="2" cm="1">
        <f t="array" ref="BD148">SUMPRODUCT(--(Data!$B$78:$AGQ$78&lt;&gt;"")*(Data!B163:AGQ163&lt;&gt;""))</f>
        <v>0</v>
      </c>
      <c r="BE148" s="2" cm="1">
        <f t="array" ref="BE148">SUMPRODUCT(--(Data!$B$79:$AGQ$79&lt;&gt;"")*(Data!B163:AGQ163&lt;&gt;""))</f>
        <v>0</v>
      </c>
      <c r="BF148" s="2" cm="1">
        <f t="array" ref="BF148">SUMPRODUCT(--(Data!$B$80:$AGQ$80&lt;&gt;"")*(Data!B163:AGQ163&lt;&gt;""))</f>
        <v>0</v>
      </c>
      <c r="BG148" s="2" cm="1">
        <f t="array" ref="BG148">SUMPRODUCT(--(Data!$B$81:$AGQ$81&lt;&gt;"")*(Data!B163:AGQ163&lt;&gt;""))</f>
        <v>0</v>
      </c>
      <c r="BH148" s="2" cm="1">
        <f t="array" ref="BH148">SUMPRODUCT(--(Data!$B$82:$AGQ$82&lt;&gt;"")*(Data!B163:AGQ163&lt;&gt;""))</f>
        <v>0</v>
      </c>
      <c r="BI148" s="2" cm="1">
        <f t="array" ref="BI148">SUMPRODUCT(--(Data!$B$83:$AGQ$83&lt;&gt;"")*(Data!B163:AGQ163&lt;&gt;""))</f>
        <v>0</v>
      </c>
      <c r="BJ148" s="2" cm="1">
        <f t="array" ref="BJ148">SUMPRODUCT(--(Data!$B$84:$AGQ$84&lt;&gt;"")*(Data!B163:AGQ163&lt;&gt;""))</f>
        <v>0</v>
      </c>
      <c r="BK148" s="2" cm="1">
        <f t="array" ref="BK148">SUMPRODUCT(--(Data!$B$85:$AGQ$85&lt;&gt;"")*(Data!B163:AGQ163&lt;&gt;""))</f>
        <v>0</v>
      </c>
      <c r="BL148" s="2" cm="1">
        <f t="array" ref="BL148">SUMPRODUCT(--(Data!$B$86:$AGQ$86&lt;&gt;"")*(Data!B163:AGQ163&lt;&gt;""))</f>
        <v>0</v>
      </c>
      <c r="BM148" s="2" cm="1">
        <f t="array" ref="BM148">SUMPRODUCT(--(Data!$B$87:$AGQ$87&lt;&gt;"")*(Data!B163:AGQ163&lt;&gt;""))</f>
        <v>0</v>
      </c>
      <c r="BN148" s="2" cm="1">
        <f t="array" ref="BN148">SUMPRODUCT(--(Data!$B$88:$AGQ$88&lt;&gt;"")*(Data!B163:AGQ163&lt;&gt;""))</f>
        <v>0</v>
      </c>
      <c r="BO148" s="2" cm="1">
        <f t="array" ref="BO148">SUMPRODUCT(--(Data!$B$89:$AGQ$89&lt;&gt;"")*(Data!B163:AGQ163&lt;&gt;""))</f>
        <v>0</v>
      </c>
      <c r="BP148" s="2" cm="1">
        <f t="array" ref="BP148">SUMPRODUCT(--(Data!$B$90:$AGQ$90&lt;&gt;"")*(Data!B163:AGQ163&lt;&gt;""))</f>
        <v>0</v>
      </c>
      <c r="BQ148" s="2" cm="1">
        <f t="array" ref="BQ148">SUMPRODUCT(--(Data!$B$91:$AGQ$91&lt;&gt;"")*(Data!B163:AGQ163&lt;&gt;""))</f>
        <v>0</v>
      </c>
      <c r="BR148" s="2" cm="1">
        <f t="array" ref="BR148">SUMPRODUCT(--(Data!$B$92:$AGQ$92&lt;&gt;"")*(Data!B163:AGQ163&lt;&gt;""))</f>
        <v>0</v>
      </c>
      <c r="BS148" s="2" cm="1">
        <f t="array" ref="BS148">SUMPRODUCT(--(Data!$B$93:$AGQ$93&lt;&gt;"")*(Data!B163:AGQ163&lt;&gt;""))</f>
        <v>0</v>
      </c>
      <c r="BT148" s="2" cm="1">
        <f t="array" ref="BT148">SUMPRODUCT(--(Data!$B$94:$AGQ$94&lt;&gt;"")*(Data!B163:AGQ163&lt;&gt;""))</f>
        <v>0</v>
      </c>
      <c r="BU148" s="2" cm="1">
        <f t="array" ref="BU148">SUMPRODUCT(--(Data!$B$95:$AGQ$95&lt;&gt;"")*(Data!B163:AGQ163&lt;&gt;""))</f>
        <v>0</v>
      </c>
      <c r="BV148" s="2" cm="1">
        <f t="array" ref="BV148">SUMPRODUCT(--(Data!$B$96:$AGQ$96&lt;&gt;"")*(Data!B163:AGQ163&lt;&gt;""))</f>
        <v>0</v>
      </c>
      <c r="BW148" s="2" cm="1">
        <f t="array" ref="BW148">SUMPRODUCT(--(Data!$B$97:$AGQ$97&lt;&gt;"")*(Data!B163:AGQ163&lt;&gt;""))</f>
        <v>0</v>
      </c>
      <c r="BX148" s="2" cm="1">
        <f t="array" ref="BX148">SUMPRODUCT(--(Data!$B$98:$AGQ$98&lt;&gt;"")*(Data!B163:AGQ163&lt;&gt;""))</f>
        <v>0</v>
      </c>
      <c r="BY148" s="2" cm="1">
        <f t="array" ref="BY148">SUMPRODUCT(--(Data!$B$99:$AGQ$99&lt;&gt;"")*(Data!B163:AGQ163&lt;&gt;""))</f>
        <v>0</v>
      </c>
      <c r="BZ148" s="2" cm="1">
        <f t="array" ref="BZ148">SUMPRODUCT(--(Data!$B$100:$AGQ$100&lt;&gt;"")*(Data!B163:AGQ163&lt;&gt;""))</f>
        <v>0</v>
      </c>
      <c r="CA148" s="2" cm="1">
        <f t="array" ref="CA148">SUMPRODUCT(--(Data!$B$101:$AGQ$101&lt;&gt;"")*(Data!B163:AGQ163&lt;&gt;""))</f>
        <v>0</v>
      </c>
      <c r="CB148" s="2" cm="1">
        <f t="array" ref="CB148">SUMPRODUCT(--(Data!$B$102:$AGQ$102&lt;&gt;"")*(Data!B163:AGQ163&lt;&gt;""))</f>
        <v>0</v>
      </c>
      <c r="CC148" s="2" cm="1">
        <f t="array" ref="CC148">SUMPRODUCT(--(Data!$B$103:$AGQ$103&lt;&gt;"")*(Data!B163:AGQ163&lt;&gt;""))</f>
        <v>0</v>
      </c>
      <c r="CD148" s="2" cm="1">
        <f t="array" ref="CD148">SUMPRODUCT(--(Data!$B$104:$AGQ$104&lt;&gt;"")*(Data!B163:AGQ163&lt;&gt;""))</f>
        <v>0</v>
      </c>
      <c r="CE148" s="2" cm="1">
        <f t="array" ref="CE148">SUMPRODUCT(--(Data!$B$105:$AGQ$105&lt;&gt;"")*(Data!B163:AGQ163&lt;&gt;""))</f>
        <v>0</v>
      </c>
      <c r="CF148" s="2" cm="1">
        <f t="array" ref="CF148">SUMPRODUCT(--(Data!$B$106:$AGQ$106&lt;&gt;"")*(Data!B163:AGQ163&lt;&gt;""))</f>
        <v>0</v>
      </c>
      <c r="CG148" s="2" cm="1">
        <f t="array" ref="CG148">SUMPRODUCT(--(Data!$B$107:$AGQ$107&lt;&gt;"")*(Data!B163:AGQ163&lt;&gt;""))</f>
        <v>0</v>
      </c>
      <c r="CH148" s="2" cm="1">
        <f t="array" ref="CH148">SUMPRODUCT(--(Data!$B$108:$AGQ$108&lt;&gt;"")*(Data!B163:AGQ163&lt;&gt;""))</f>
        <v>0</v>
      </c>
      <c r="CI148" s="2" cm="1">
        <f t="array" ref="CI148">SUMPRODUCT(--(Data!$B$109:$AGQ$109&lt;&gt;"")*(Data!B163:AGQ163&lt;&gt;""))</f>
        <v>0</v>
      </c>
      <c r="CJ148" s="2" cm="1">
        <f t="array" ref="CJ148">SUMPRODUCT(--(Data!$B$110:$AGQ$110&lt;&gt;"")*(Data!B163:AGQ163&lt;&gt;""))</f>
        <v>0</v>
      </c>
      <c r="CK148" s="2" cm="1">
        <f t="array" ref="CK148">SUMPRODUCT(--(Data!$B$111:$AGQ$111&lt;&gt;"")*(Data!B163:AGQ163&lt;&gt;""))</f>
        <v>0</v>
      </c>
      <c r="CL148" s="2" cm="1">
        <f t="array" ref="CL148">SUMPRODUCT(--(Data!$B$112:$AGQ$112&lt;&gt;"")*(Data!B163:AGQ163&lt;&gt;""))</f>
        <v>0</v>
      </c>
      <c r="CM148" s="2" cm="1">
        <f t="array" ref="CM148">SUMPRODUCT(--(Data!$B$113:$AGQ$113&lt;&gt;"")*(Data!B163:AGQ163&lt;&gt;""))</f>
        <v>0</v>
      </c>
      <c r="CN148" s="2" cm="1">
        <f t="array" ref="CN148">SUMPRODUCT(--(Data!$B$114:$AGQ$114&lt;&gt;"")*(Data!B163:AGQ163&lt;&gt;""))</f>
        <v>0</v>
      </c>
      <c r="CO148" s="2" cm="1">
        <f t="array" ref="CO148">SUMPRODUCT(--(Data!$B$115:$AGQ$115&lt;&gt;"")*(Data!B163:AGQ163&lt;&gt;""))</f>
        <v>0</v>
      </c>
      <c r="CP148" s="2" cm="1">
        <f t="array" ref="CP148">SUMPRODUCT(--(Data!$B$116:$AGQ$116&lt;&gt;"")*(Data!B163:AGQ163&lt;&gt;""))</f>
        <v>0</v>
      </c>
      <c r="CQ148" s="2" cm="1">
        <f t="array" ref="CQ148">SUMPRODUCT(--(Data!$B$117:$AGQ$117&lt;&gt;"")*(Data!B163:AGQ163&lt;&gt;""))</f>
        <v>0</v>
      </c>
      <c r="CR148" s="2" cm="1">
        <f t="array" ref="CR148">SUMPRODUCT(--(Data!$B$118:$AGQ$118&lt;&gt;"")*(Data!B163:AGQ163&lt;&gt;""))</f>
        <v>0</v>
      </c>
      <c r="CS148" s="2" cm="1">
        <f t="array" ref="CS148">SUMPRODUCT(--(Data!$B$119:$AGQ$119&lt;&gt;"")*(Data!B163:AGQ163&lt;&gt;""))</f>
        <v>0</v>
      </c>
      <c r="CT148" s="2" cm="1">
        <f t="array" ref="CT148">SUMPRODUCT(--(Data!$B$120:$AGQ$120&lt;&gt;"")*(Data!B163:AGQ163&lt;&gt;""))</f>
        <v>0</v>
      </c>
      <c r="CU148" s="2" cm="1">
        <f t="array" ref="CU148">SUMPRODUCT(--(Data!$B$121:$AGQ$121&lt;&gt;"")*(Data!B163:AGQ163&lt;&gt;""))</f>
        <v>0</v>
      </c>
      <c r="CV148" s="2" cm="1">
        <f t="array" ref="CV148">SUMPRODUCT(--(Data!$B$122:$AGQ$122&lt;&gt;"")*(Data!B163:AGQ163&lt;&gt;""))</f>
        <v>0</v>
      </c>
      <c r="CW148" s="2" cm="1">
        <f t="array" ref="CW148">SUMPRODUCT(--(Data!$B$123:$AGQ$123&lt;&gt;"")*(Data!B163:AGQ163&lt;&gt;""))</f>
        <v>0</v>
      </c>
      <c r="CX148" s="2" cm="1">
        <f t="array" ref="CX148">SUMPRODUCT(--(Data!$B$124:$AGQ$124&lt;&gt;"")*(Data!B163:AGQ163&lt;&gt;""))</f>
        <v>0</v>
      </c>
      <c r="CY148" s="2" cm="1">
        <f t="array" ref="CY148">SUMPRODUCT(--(Data!$B$125:$AGQ$125&lt;&gt;"")*(Data!B163:AGQ163&lt;&gt;""))</f>
        <v>0</v>
      </c>
      <c r="CZ148" s="2" cm="1">
        <f t="array" ref="CZ148">SUMPRODUCT(--(Data!$B$126:$AGQ$126&lt;&gt;"")*(Data!B163:AGQ163&lt;&gt;""))</f>
        <v>0</v>
      </c>
      <c r="DA148" s="2" cm="1">
        <f t="array" ref="DA148">SUMPRODUCT(--(Data!$B$127:$AGQ$127&lt;&gt;"")*(Data!B163:AGQ163&lt;&gt;""))</f>
        <v>0</v>
      </c>
      <c r="DB148" s="2" cm="1">
        <f t="array" ref="DB148">SUMPRODUCT(--(Data!$B$128:$AGQ$128&lt;&gt;"")*(Data!B163:AGQ163&lt;&gt;""))</f>
        <v>0</v>
      </c>
      <c r="DC148" s="2" cm="1">
        <f t="array" ref="DC148">SUMPRODUCT(--(Data!$B$129:$AGQ$129&lt;&gt;"")*(Data!B163:AGQ163&lt;&gt;""))</f>
        <v>0</v>
      </c>
      <c r="DD148" s="2" cm="1">
        <f t="array" ref="DD148">SUMPRODUCT(--(Data!$B$130:$AGQ$130&lt;&gt;"")*(Data!B163:AGQ163&lt;&gt;""))</f>
        <v>0</v>
      </c>
      <c r="DE148" s="2" cm="1">
        <f t="array" ref="DE148">SUMPRODUCT(--(Data!$B$131:$AGQ$131&lt;&gt;"")*(Data!B163:AGQ163&lt;&gt;""))</f>
        <v>0</v>
      </c>
      <c r="DF148" s="2" cm="1">
        <f t="array" ref="DF148">SUMPRODUCT(--(Data!$B$132:$AGQ$132&lt;&gt;"")*(Data!B163:AGQ163&lt;&gt;""))</f>
        <v>0</v>
      </c>
      <c r="DG148" s="2" cm="1">
        <f t="array" ref="DG148">SUMPRODUCT(--(Data!$B$133:$AGQ$133&lt;&gt;"")*(Data!B163:AGQ163&lt;&gt;""))</f>
        <v>0</v>
      </c>
      <c r="DH148" s="2" cm="1">
        <f t="array" ref="DH148">SUMPRODUCT(--(Data!$B$134:$AGQ$134&lt;&gt;"")*(Data!B163:AGQ163&lt;&gt;""))</f>
        <v>0</v>
      </c>
      <c r="DI148" s="2" cm="1">
        <f t="array" ref="DI148">SUMPRODUCT(--(Data!$B$135:$AGQ$135&lt;&gt;"")*(Data!B163:AGQ163&lt;&gt;""))</f>
        <v>0</v>
      </c>
      <c r="DJ148" s="2" cm="1">
        <f t="array" ref="DJ148">SUMPRODUCT(--(Data!$B$136:$AGQ$136&lt;&gt;"")*(Data!B163:AGQ163&lt;&gt;""))</f>
        <v>0</v>
      </c>
      <c r="DK148" s="2" cm="1">
        <f t="array" ref="DK148">SUMPRODUCT(--(Data!$B$137:$AGQ$137&lt;&gt;"")*(Data!B163:AGQ163&lt;&gt;""))</f>
        <v>0</v>
      </c>
      <c r="DL148" s="2" cm="1">
        <f t="array" ref="DL148">SUMPRODUCT(--(Data!$B$138:$AGQ$138&lt;&gt;"")*(Data!B163:AGQ163&lt;&gt;""))</f>
        <v>0</v>
      </c>
      <c r="DM148" s="2" cm="1">
        <f t="array" ref="DM148">SUMPRODUCT(--(Data!$B$139:$AGQ$139&lt;&gt;"")*(Data!B163:AGQ163&lt;&gt;""))</f>
        <v>0</v>
      </c>
      <c r="DN148" s="2" cm="1">
        <f t="array" ref="DN148">SUMPRODUCT(--(Data!$B$140:$AGQ$140&lt;&gt;"")*(Data!B163:AGQ163&lt;&gt;""))</f>
        <v>0</v>
      </c>
      <c r="DO148" s="2" cm="1">
        <f t="array" ref="DO148">SUMPRODUCT(--(Data!$B$141:$AGQ$141&lt;&gt;"")*(Data!B163:AGQ163&lt;&gt;""))</f>
        <v>0</v>
      </c>
      <c r="DP148" s="2" cm="1">
        <f t="array" ref="DP148">SUMPRODUCT(--(Data!$B$142:$AGQ$142&lt;&gt;"")*(Data!B163:AGQ163&lt;&gt;""))</f>
        <v>0</v>
      </c>
      <c r="DQ148" s="2" cm="1">
        <f t="array" ref="DQ148">SUMPRODUCT(--(Data!$B$143:$AGQ$143&lt;&gt;"")*(Data!B163:AGQ163&lt;&gt;""))</f>
        <v>0</v>
      </c>
      <c r="DR148" s="2" cm="1">
        <f t="array" ref="DR148">SUMPRODUCT(--(Data!$B$144:$AGQ$144&lt;&gt;"")*(Data!B163:AGQ163&lt;&gt;""))</f>
        <v>0</v>
      </c>
      <c r="DS148" s="2" cm="1">
        <f t="array" ref="DS148">SUMPRODUCT(--(Data!$B$145:$AGQ$145&lt;&gt;"")*(Data!B163:AGQ163&lt;&gt;""))</f>
        <v>0</v>
      </c>
      <c r="DT148" s="2" cm="1">
        <f t="array" ref="DT148">SUMPRODUCT(--(Data!$B$146:$AGQ$146&lt;&gt;"")*(Data!B163:AGQ163&lt;&gt;""))</f>
        <v>0</v>
      </c>
      <c r="DU148" s="2" cm="1">
        <f t="array" ref="DU148">SUMPRODUCT(--(Data!$B$147:$AGQ$147&lt;&gt;"")*(Data!B163:AGQ163&lt;&gt;""))</f>
        <v>0</v>
      </c>
      <c r="DV148" s="2" cm="1">
        <f t="array" ref="DV148">SUMPRODUCT(--(Data!$B$148:$AGQ$148&lt;&gt;"")*(Data!B163:AGQ163&lt;&gt;""))</f>
        <v>0</v>
      </c>
      <c r="DW148" s="2" cm="1">
        <f t="array" ref="DW148">SUMPRODUCT(--(Data!$B$149:$AGQ$149&lt;&gt;"")*(Data!B163:AGQ163&lt;&gt;""))</f>
        <v>0</v>
      </c>
      <c r="DX148" s="2" cm="1">
        <f t="array" ref="DX148">SUMPRODUCT(--(Data!$B$150:$AGQ$150&lt;&gt;"")*(Data!B163:AGQ163&lt;&gt;""))</f>
        <v>0</v>
      </c>
      <c r="DY148" s="2" cm="1">
        <f t="array" ref="DY148">SUMPRODUCT(--(Data!$B$151:$AGQ$151&lt;&gt;"")*(Data!B163:AGQ163&lt;&gt;""))</f>
        <v>0</v>
      </c>
      <c r="DZ148" s="2" cm="1">
        <f t="array" ref="DZ148">SUMPRODUCT(--(Data!$B$152:$AGQ$152&lt;&gt;"")*(Data!B163:AGQ163&lt;&gt;""))</f>
        <v>0</v>
      </c>
      <c r="EA148" s="2" cm="1">
        <f t="array" ref="EA148">SUMPRODUCT(--(Data!$B$153:$AGQ$153&lt;&gt;"")*(Data!B163:AGQ163&lt;&gt;""))</f>
        <v>0</v>
      </c>
      <c r="EB148" s="2" cm="1">
        <f t="array" ref="EB148">SUMPRODUCT(--(Data!$B$154:$AGQ$154&lt;&gt;"")*(Data!B163:AGQ163&lt;&gt;""))</f>
        <v>0</v>
      </c>
      <c r="EC148" s="2" cm="1">
        <f t="array" ref="EC148">SUMPRODUCT(--(Data!$B$155:$AGQ$155&lt;&gt;"")*(Data!B163:AGQ163&lt;&gt;""))</f>
        <v>0</v>
      </c>
      <c r="ED148" s="2" cm="1">
        <f t="array" ref="ED148">SUMPRODUCT(--(Data!$B$156:$AGQ$156&lt;&gt;"")*(Data!B163:AGQ163&lt;&gt;""))</f>
        <v>0</v>
      </c>
      <c r="EE148" s="2" cm="1">
        <f t="array" ref="EE148">SUMPRODUCT(--(Data!$B$157:$AGQ$157&lt;&gt;"")*(Data!B163:AGQ163&lt;&gt;""))</f>
        <v>0</v>
      </c>
      <c r="EF148" s="2" cm="1">
        <f t="array" ref="EF148">SUMPRODUCT(--(Data!$B$158:$AGQ$158&lt;&gt;"")*(Data!B163:AGQ163&lt;&gt;""))</f>
        <v>0</v>
      </c>
      <c r="EG148" s="2" cm="1">
        <f t="array" ref="EG148">SUMPRODUCT(--(Data!$B$159:$AGQ$159&lt;&gt;"")*(Data!B163:AGQ163&lt;&gt;""))</f>
        <v>0</v>
      </c>
      <c r="EH148" s="2" cm="1">
        <f t="array" ref="EH148">SUMPRODUCT(--(Data!$B$160:$AGQ$160&lt;&gt;"")*(Data!B163:AGQ163&lt;&gt;""))</f>
        <v>0</v>
      </c>
      <c r="EI148" s="2" cm="1">
        <f t="array" ref="EI148">SUMPRODUCT(--(Data!$B$161:$AGQ$161&lt;&gt;"")*(Data!B163:AGQ163&lt;&gt;""))</f>
        <v>0</v>
      </c>
      <c r="EJ148" s="2" cm="1">
        <f t="array" ref="EJ148">SUMPRODUCT(--(Data!$B$162:$AGQ$162&lt;&gt;"")*(Data!B163:AGQ163&lt;&gt;""))</f>
        <v>2</v>
      </c>
      <c r="EK148" s="208"/>
      <c r="EL148" s="2" cm="1">
        <f t="array" ref="EL148">SUMPRODUCT(--(Data!$B$164:$AGQ$164&lt;&gt;"")*(Data!B163:AGQ163&lt;&gt;""))</f>
        <v>2</v>
      </c>
      <c r="EM148" s="2" cm="1">
        <f t="array" ref="EM148">SUMPRODUCT(--(Data!$B$165:$AGQ$165&lt;&gt;"")*(Data!B163:AGQ163&lt;&gt;""))</f>
        <v>2</v>
      </c>
      <c r="EN148" s="2" cm="1">
        <f t="array" ref="EN148">SUMPRODUCT(--(Data!$B$166:$AGQ$166&lt;&gt;"")*(Data!B163:AGQ163&lt;&gt;""))</f>
        <v>2</v>
      </c>
      <c r="EU148" s="2" t="str">
        <f t="shared" si="8"/>
        <v>LOCUS 2.0</v>
      </c>
      <c r="EV148" s="2">
        <f t="shared" si="9"/>
        <v>2</v>
      </c>
    </row>
    <row r="149" spans="1:152" x14ac:dyDescent="0.25">
      <c r="A149" s="1" t="str">
        <f>Data!A164</f>
        <v>ORB-SLAM3 MI</v>
      </c>
      <c r="B149" s="1" t="s">
        <v>1064</v>
      </c>
      <c r="C149" s="2" cm="1">
        <f t="array" ref="C149">SUMPRODUCT(--(Data!$B$25:$AGQ$25&lt;&gt;"")*(Data!B164:AGQ164&lt;&gt;""))</f>
        <v>0</v>
      </c>
      <c r="D149" s="2" cm="1">
        <f t="array" ref="D149">SUMPRODUCT(--(Data!$B$26:$AGQ$26&lt;&gt;"")*(Data!B164:AGQ164&lt;&gt;""))</f>
        <v>0</v>
      </c>
      <c r="E149" s="2" cm="1">
        <f t="array" ref="E149">SUMPRODUCT(--(Data!$B$27:$AGQ$27&lt;&gt;"")*(Data!B164:AGQ164&lt;&gt;""))</f>
        <v>0</v>
      </c>
      <c r="F149" s="2" cm="1">
        <f t="array" ref="F149">SUMPRODUCT(--(Data!$B$28:$AGQ$28&lt;&gt;"")*(Data!B164:AGQ164&lt;&gt;""))</f>
        <v>0</v>
      </c>
      <c r="G149" s="2" cm="1">
        <f t="array" ref="G149">SUMPRODUCT(--(Data!$B$29:$AGQ$29&lt;&gt;"")*(Data!B164:AGQ164&lt;&gt;""))</f>
        <v>0</v>
      </c>
      <c r="H149" s="2" cm="1">
        <f t="array" ref="H149">SUMPRODUCT(--(Data!$B$30:$AGQ$30&lt;&gt;"")*(Data!B164:AGQ164&lt;&gt;""))</f>
        <v>16</v>
      </c>
      <c r="I149" s="2" cm="1">
        <f t="array" ref="I149">SUMPRODUCT(--(Data!$B$31:$AGQ$31&lt;&gt;"")*(Data!B164:AGQ164&lt;&gt;""))</f>
        <v>0</v>
      </c>
      <c r="J149" s="2" cm="1">
        <f t="array" ref="J149">SUMPRODUCT(--(Data!$B$32:$AGQ$32&lt;&gt;"")*(Data!B164:AGQ164&lt;&gt;""))</f>
        <v>0</v>
      </c>
      <c r="K149" s="2" cm="1">
        <f t="array" ref="K149">SUMPRODUCT(--(Data!$B$33:$AGQ$33&lt;&gt;"")*(Data!B164:AGQ164&lt;&gt;""))</f>
        <v>0</v>
      </c>
      <c r="L149" s="2" cm="1">
        <f t="array" ref="L149">SUMPRODUCT(--(Data!$B$34:$AGQ$34&lt;&gt;"")*(Data!B164:AGQ164&lt;&gt;""))</f>
        <v>0</v>
      </c>
      <c r="M149" s="2" cm="1">
        <f t="array" ref="M149">SUMPRODUCT(--(Data!$B$35:$AGQ$35&lt;&gt;"")*(Data!B164:AGQ164&lt;&gt;""))</f>
        <v>14</v>
      </c>
      <c r="N149" s="2" cm="1">
        <f t="array" ref="N149">SUMPRODUCT(--(Data!$B$36:$AGQ$36&lt;&gt;"")*(Data!B164:AGQ164&lt;&gt;""))</f>
        <v>0</v>
      </c>
      <c r="O149" s="2" cm="1">
        <f t="array" ref="O149">SUMPRODUCT(--(Data!$B$37:$AGQ$37&lt;&gt;"")*(Data!B164:AGQ164&lt;&gt;""))</f>
        <v>0</v>
      </c>
      <c r="P149" s="2" cm="1">
        <f t="array" ref="P149">SUMPRODUCT(--(Data!$B$38:$AGQ$38&lt;&gt;"")*(Data!B164:AGQ164&lt;&gt;""))</f>
        <v>0</v>
      </c>
      <c r="Q149" s="2" cm="1">
        <f t="array" ref="Q149">SUMPRODUCT(--(Data!$B$39:$AGQ$39&lt;&gt;"")*(Data!B164:AGQ164&lt;&gt;""))</f>
        <v>16</v>
      </c>
      <c r="R149" s="2" cm="1">
        <f t="array" ref="R149">SUMPRODUCT(--(Data!$B$40:$AGQ$40&lt;&gt;"")*(Data!B164:AGQ164&lt;&gt;""))</f>
        <v>0</v>
      </c>
      <c r="S149" s="2" cm="1">
        <f t="array" ref="S149">SUMPRODUCT(--(Data!$B$41:$AGQ$41&lt;&gt;"")*(Data!B164:AGQ164&lt;&gt;""))</f>
        <v>0</v>
      </c>
      <c r="T149" s="2" cm="1">
        <f t="array" ref="T149">SUMPRODUCT(--(Data!$B$42:$AGQ$42&lt;&gt;"")*(Data!B164:AGQ164&lt;&gt;""))</f>
        <v>0</v>
      </c>
      <c r="U149" s="2" cm="1">
        <f t="array" ref="U149">SUMPRODUCT(--(Data!$B$43:$AGQ$43&lt;&gt;"")*(Data!B164:AGQ164&lt;&gt;""))</f>
        <v>0</v>
      </c>
      <c r="V149" s="2" cm="1">
        <f t="array" ref="V149">SUMPRODUCT(--(Data!$B$44:$AGQ$44&lt;&gt;"")*(Data!B164:AGQ164&lt;&gt;""))</f>
        <v>0</v>
      </c>
      <c r="W149" s="2" cm="1">
        <f t="array" ref="W149">SUMPRODUCT(--(Data!$B$45:$AGQ$45&lt;&gt;"")*(Data!B164:AGQ164&lt;&gt;""))</f>
        <v>0</v>
      </c>
      <c r="X149" s="2" cm="1">
        <f t="array" ref="X149">SUMPRODUCT(--(Data!$B$46:$AGQ$46&lt;&gt;"")*(Data!B164:AGQ164&lt;&gt;""))</f>
        <v>0</v>
      </c>
      <c r="Y149" s="2" cm="1">
        <f t="array" ref="Y149">SUMPRODUCT(--(Data!$B$47:$AGQ$47&lt;&gt;"")*(Data!B164:AGQ164&lt;&gt;""))</f>
        <v>0</v>
      </c>
      <c r="Z149" s="2" cm="1">
        <f t="array" ref="Z149">SUMPRODUCT(--(Data!$B$48:$AGQ$48&lt;&gt;"")*(Data!B164:AGQ164&lt;&gt;""))</f>
        <v>0</v>
      </c>
      <c r="AA149" s="2" cm="1">
        <f t="array" ref="AA149">SUMPRODUCT(--(Data!$B$49:$AGQ$49&lt;&gt;"")*(Data!B164:AGQ164&lt;&gt;""))</f>
        <v>0</v>
      </c>
      <c r="AB149" s="2" cm="1">
        <f t="array" ref="AB149">SUMPRODUCT(--(Data!$B$50:$AGQ$50&lt;&gt;"")*(Data!B164:AGQ164&lt;&gt;""))</f>
        <v>0</v>
      </c>
      <c r="AC149" s="2" cm="1">
        <f t="array" ref="AC149">SUMPRODUCT(--(Data!$B$51:$AGQ$51&lt;&gt;"")*(Data!B164:AGQ164&lt;&gt;""))</f>
        <v>16</v>
      </c>
      <c r="AD149" s="2" cm="1">
        <f t="array" ref="AD149">SUMPRODUCT(--(Data!$B$52:$AGQ$52&lt;&gt;"")*(Data!B164:AGQ164&lt;&gt;""))</f>
        <v>0</v>
      </c>
      <c r="AE149" s="2" cm="1">
        <f t="array" ref="AE149">SUMPRODUCT(--(Data!$B$53:$AGQ$53&lt;&gt;"")*(Data!B164:AGQ164&lt;&gt;""))</f>
        <v>0</v>
      </c>
      <c r="AF149" s="2" cm="1">
        <f t="array" ref="AF149">SUMPRODUCT(--(Data!$B$54:$AGQ$54&lt;&gt;"")*(Data!B164:AGQ164&lt;&gt;""))</f>
        <v>0</v>
      </c>
      <c r="AG149" s="2" cm="1">
        <f t="array" ref="AG149">SUMPRODUCT(--(Data!$B$55:$AGQ$55&lt;&gt;"")*(Data!B164:AGQ164&lt;&gt;""))</f>
        <v>0</v>
      </c>
      <c r="AH149" s="2" cm="1">
        <f t="array" ref="AH149">SUMPRODUCT(--(Data!$B$56:$AGQ$56&lt;&gt;"")*(Data!B164:AGQ164&lt;&gt;""))</f>
        <v>0</v>
      </c>
      <c r="AI149" s="2" cm="1">
        <f t="array" ref="AI149">SUMPRODUCT(--(Data!$B$57:$AGQ$57&lt;&gt;"")*(Data!B164:AGQ164&lt;&gt;""))</f>
        <v>0</v>
      </c>
      <c r="AJ149" s="2" cm="1">
        <f t="array" ref="AJ149">SUMPRODUCT(--(Data!$B$58:$AGQ$58&lt;&gt;"")*(Data!B164:AGQ164&lt;&gt;""))</f>
        <v>0</v>
      </c>
      <c r="AK149" s="2" cm="1">
        <f t="array" ref="AK149">SUMPRODUCT(--(Data!$B$59:$AGQ$59&lt;&gt;"")*(Data!B164:AGQ164&lt;&gt;""))</f>
        <v>0</v>
      </c>
      <c r="AL149" s="2" cm="1">
        <f t="array" ref="AL149">SUMPRODUCT(--(Data!$B$60:$AGQ$60&lt;&gt;"")*(Data!B164:AGQ164&lt;&gt;""))</f>
        <v>0</v>
      </c>
      <c r="AM149" s="2" cm="1">
        <f t="array" ref="AM149">SUMPRODUCT(--(Data!$B$61:$AGQ$61&lt;&gt;"")*(Data!B164:AGQ164&lt;&gt;""))</f>
        <v>0</v>
      </c>
      <c r="AN149" s="2" cm="1">
        <f t="array" ref="AN149">SUMPRODUCT(--(Data!$B$62:$AGQ$62&lt;&gt;"")*(Data!B164:AGQ164&lt;&gt;""))</f>
        <v>0</v>
      </c>
      <c r="AO149" s="2" cm="1">
        <f t="array" ref="AO149">SUMPRODUCT(--(Data!$B$63:$AGQ$63&lt;&gt;"")*(Data!B164:AGQ164&lt;&gt;""))</f>
        <v>0</v>
      </c>
      <c r="AP149" s="2" cm="1">
        <f t="array" ref="AP149">SUMPRODUCT(--(Data!$B$64:$AGQ$64&lt;&gt;"")*(Data!B164:AGQ164&lt;&gt;""))</f>
        <v>0</v>
      </c>
      <c r="AQ149" s="2" cm="1">
        <f t="array" ref="AQ149">SUMPRODUCT(--(Data!$B$65:$AGQ$65&lt;&gt;"")*(Data!B164:AGQ164&lt;&gt;""))</f>
        <v>0</v>
      </c>
      <c r="AR149" s="2" cm="1">
        <f t="array" ref="AR149">SUMPRODUCT(--(Data!$B$66:$AGQ$66&lt;&gt;"")*(Data!B164:AGQ164&lt;&gt;""))</f>
        <v>0</v>
      </c>
      <c r="AS149" s="2" cm="1">
        <f t="array" ref="AS149">SUMPRODUCT(--(Data!$B$67:$AGQ$67&lt;&gt;"")*(Data!B164:AGQ164&lt;&gt;""))</f>
        <v>0</v>
      </c>
      <c r="AT149" s="2" cm="1">
        <f t="array" ref="AT149">SUMPRODUCT(--(Data!$B$68:$AGQ$68&lt;&gt;"")*(Data!B164:AGQ164&lt;&gt;""))</f>
        <v>0</v>
      </c>
      <c r="AU149" s="2" cm="1">
        <f t="array" ref="AU149">SUMPRODUCT(--(Data!$B$69:$AGQ$69&lt;&gt;"")*(Data!B164:AGQ164&lt;&gt;""))</f>
        <v>0</v>
      </c>
      <c r="AV149" s="2" cm="1">
        <f t="array" ref="AV149">SUMPRODUCT(--(Data!$B$70:$AGQ$70&lt;&gt;"")*(Data!B164:AGQ164&lt;&gt;""))</f>
        <v>0</v>
      </c>
      <c r="AW149" s="2" cm="1">
        <f t="array" ref="AW149">SUMPRODUCT(--(Data!$B$71:$AGQ$71&lt;&gt;"")*(Data!B164:AGQ164&lt;&gt;""))</f>
        <v>0</v>
      </c>
      <c r="AX149" s="2" cm="1">
        <f t="array" ref="AX149">SUMPRODUCT(--(Data!$B$72:$AGQ$72&lt;&gt;"")*(Data!B164:AGQ164&lt;&gt;""))</f>
        <v>0</v>
      </c>
      <c r="AY149" s="2" cm="1">
        <f t="array" ref="AY149">SUMPRODUCT(--(Data!$B$73:$AGQ$73&lt;&gt;"")*(Data!B164:AGQ164&lt;&gt;""))</f>
        <v>0</v>
      </c>
      <c r="AZ149" s="2" cm="1">
        <f t="array" ref="AZ149">SUMPRODUCT(--(Data!$B$74:$AGQ$74&lt;&gt;"")*(Data!B164:AGQ164&lt;&gt;""))</f>
        <v>0</v>
      </c>
      <c r="BA149" s="2" cm="1">
        <f t="array" ref="BA149">SUMPRODUCT(--(Data!$B$75:$AGQ$75&lt;&gt;"")*(Data!B164:AGQ164&lt;&gt;""))</f>
        <v>0</v>
      </c>
      <c r="BB149" s="2" cm="1">
        <f t="array" ref="BB149">SUMPRODUCT(--(Data!$B$76:$AGQ$76&lt;&gt;"")*(Data!B164:AGQ164&lt;&gt;""))</f>
        <v>0</v>
      </c>
      <c r="BC149" s="2" cm="1">
        <f t="array" ref="BC149">SUMPRODUCT(--(Data!$B$77:$AGQ$77&lt;&gt;"")*(Data!B164:AGQ164&lt;&gt;""))</f>
        <v>0</v>
      </c>
      <c r="BD149" s="2" cm="1">
        <f t="array" ref="BD149">SUMPRODUCT(--(Data!$B$78:$AGQ$78&lt;&gt;"")*(Data!B164:AGQ164&lt;&gt;""))</f>
        <v>0</v>
      </c>
      <c r="BE149" s="2" cm="1">
        <f t="array" ref="BE149">SUMPRODUCT(--(Data!$B$79:$AGQ$79&lt;&gt;"")*(Data!B164:AGQ164&lt;&gt;""))</f>
        <v>0</v>
      </c>
      <c r="BF149" s="2" cm="1">
        <f t="array" ref="BF149">SUMPRODUCT(--(Data!$B$80:$AGQ$80&lt;&gt;"")*(Data!B164:AGQ164&lt;&gt;""))</f>
        <v>0</v>
      </c>
      <c r="BG149" s="2" cm="1">
        <f t="array" ref="BG149">SUMPRODUCT(--(Data!$B$81:$AGQ$81&lt;&gt;"")*(Data!B164:AGQ164&lt;&gt;""))</f>
        <v>0</v>
      </c>
      <c r="BH149" s="2" cm="1">
        <f t="array" ref="BH149">SUMPRODUCT(--(Data!$B$82:$AGQ$82&lt;&gt;"")*(Data!B164:AGQ164&lt;&gt;""))</f>
        <v>0</v>
      </c>
      <c r="BI149" s="2" cm="1">
        <f t="array" ref="BI149">SUMPRODUCT(--(Data!$B$83:$AGQ$83&lt;&gt;"")*(Data!B164:AGQ164&lt;&gt;""))</f>
        <v>0</v>
      </c>
      <c r="BJ149" s="2" cm="1">
        <f t="array" ref="BJ149">SUMPRODUCT(--(Data!$B$84:$AGQ$84&lt;&gt;"")*(Data!B164:AGQ164&lt;&gt;""))</f>
        <v>0</v>
      </c>
      <c r="BK149" s="2" cm="1">
        <f t="array" ref="BK149">SUMPRODUCT(--(Data!$B$85:$AGQ$85&lt;&gt;"")*(Data!B164:AGQ164&lt;&gt;""))</f>
        <v>0</v>
      </c>
      <c r="BL149" s="2" cm="1">
        <f t="array" ref="BL149">SUMPRODUCT(--(Data!$B$86:$AGQ$86&lt;&gt;"")*(Data!B164:AGQ164&lt;&gt;""))</f>
        <v>0</v>
      </c>
      <c r="BM149" s="2" cm="1">
        <f t="array" ref="BM149">SUMPRODUCT(--(Data!$B$87:$AGQ$87&lt;&gt;"")*(Data!B164:AGQ164&lt;&gt;""))</f>
        <v>0</v>
      </c>
      <c r="BN149" s="2" cm="1">
        <f t="array" ref="BN149">SUMPRODUCT(--(Data!$B$88:$AGQ$88&lt;&gt;"")*(Data!B164:AGQ164&lt;&gt;""))</f>
        <v>0</v>
      </c>
      <c r="BO149" s="2" cm="1">
        <f t="array" ref="BO149">SUMPRODUCT(--(Data!$B$89:$AGQ$89&lt;&gt;"")*(Data!B164:AGQ164&lt;&gt;""))</f>
        <v>0</v>
      </c>
      <c r="BP149" s="2" cm="1">
        <f t="array" ref="BP149">SUMPRODUCT(--(Data!$B$90:$AGQ$90&lt;&gt;"")*(Data!B164:AGQ164&lt;&gt;""))</f>
        <v>0</v>
      </c>
      <c r="BQ149" s="2" cm="1">
        <f t="array" ref="BQ149">SUMPRODUCT(--(Data!$B$91:$AGQ$91&lt;&gt;"")*(Data!B164:AGQ164&lt;&gt;""))</f>
        <v>0</v>
      </c>
      <c r="BR149" s="2" cm="1">
        <f t="array" ref="BR149">SUMPRODUCT(--(Data!$B$92:$AGQ$92&lt;&gt;"")*(Data!B164:AGQ164&lt;&gt;""))</f>
        <v>0</v>
      </c>
      <c r="BS149" s="2" cm="1">
        <f t="array" ref="BS149">SUMPRODUCT(--(Data!$B$93:$AGQ$93&lt;&gt;"")*(Data!B164:AGQ164&lt;&gt;""))</f>
        <v>0</v>
      </c>
      <c r="BT149" s="2" cm="1">
        <f t="array" ref="BT149">SUMPRODUCT(--(Data!$B$94:$AGQ$94&lt;&gt;"")*(Data!B164:AGQ164&lt;&gt;""))</f>
        <v>0</v>
      </c>
      <c r="BU149" s="2" cm="1">
        <f t="array" ref="BU149">SUMPRODUCT(--(Data!$B$95:$AGQ$95&lt;&gt;"")*(Data!B164:AGQ164&lt;&gt;""))</f>
        <v>0</v>
      </c>
      <c r="BV149" s="2" cm="1">
        <f t="array" ref="BV149">SUMPRODUCT(--(Data!$B$96:$AGQ$96&lt;&gt;"")*(Data!B164:AGQ164&lt;&gt;""))</f>
        <v>0</v>
      </c>
      <c r="BW149" s="2" cm="1">
        <f t="array" ref="BW149">SUMPRODUCT(--(Data!$B$97:$AGQ$97&lt;&gt;"")*(Data!B164:AGQ164&lt;&gt;""))</f>
        <v>0</v>
      </c>
      <c r="BX149" s="2" cm="1">
        <f t="array" ref="BX149">SUMPRODUCT(--(Data!$B$98:$AGQ$98&lt;&gt;"")*(Data!B164:AGQ164&lt;&gt;""))</f>
        <v>0</v>
      </c>
      <c r="BY149" s="2" cm="1">
        <f t="array" ref="BY149">SUMPRODUCT(--(Data!$B$99:$AGQ$99&lt;&gt;"")*(Data!B164:AGQ164&lt;&gt;""))</f>
        <v>0</v>
      </c>
      <c r="BZ149" s="2" cm="1">
        <f t="array" ref="BZ149">SUMPRODUCT(--(Data!$B$100:$AGQ$100&lt;&gt;"")*(Data!B164:AGQ164&lt;&gt;""))</f>
        <v>0</v>
      </c>
      <c r="CA149" s="2" cm="1">
        <f t="array" ref="CA149">SUMPRODUCT(--(Data!$B$101:$AGQ$101&lt;&gt;"")*(Data!B164:AGQ164&lt;&gt;""))</f>
        <v>0</v>
      </c>
      <c r="CB149" s="2" cm="1">
        <f t="array" ref="CB149">SUMPRODUCT(--(Data!$B$102:$AGQ$102&lt;&gt;"")*(Data!B164:AGQ164&lt;&gt;""))</f>
        <v>0</v>
      </c>
      <c r="CC149" s="2" cm="1">
        <f t="array" ref="CC149">SUMPRODUCT(--(Data!$B$103:$AGQ$103&lt;&gt;"")*(Data!B164:AGQ164&lt;&gt;""))</f>
        <v>0</v>
      </c>
      <c r="CD149" s="2" cm="1">
        <f t="array" ref="CD149">SUMPRODUCT(--(Data!$B$104:$AGQ$104&lt;&gt;"")*(Data!B164:AGQ164&lt;&gt;""))</f>
        <v>0</v>
      </c>
      <c r="CE149" s="2" cm="1">
        <f t="array" ref="CE149">SUMPRODUCT(--(Data!$B$105:$AGQ$105&lt;&gt;"")*(Data!B164:AGQ164&lt;&gt;""))</f>
        <v>0</v>
      </c>
      <c r="CF149" s="2" cm="1">
        <f t="array" ref="CF149">SUMPRODUCT(--(Data!$B$106:$AGQ$106&lt;&gt;"")*(Data!B164:AGQ164&lt;&gt;""))</f>
        <v>0</v>
      </c>
      <c r="CG149" s="2" cm="1">
        <f t="array" ref="CG149">SUMPRODUCT(--(Data!$B$107:$AGQ$107&lt;&gt;"")*(Data!B164:AGQ164&lt;&gt;""))</f>
        <v>0</v>
      </c>
      <c r="CH149" s="2" cm="1">
        <f t="array" ref="CH149">SUMPRODUCT(--(Data!$B$108:$AGQ$108&lt;&gt;"")*(Data!B164:AGQ164&lt;&gt;""))</f>
        <v>0</v>
      </c>
      <c r="CI149" s="2" cm="1">
        <f t="array" ref="CI149">SUMPRODUCT(--(Data!$B$109:$AGQ$109&lt;&gt;"")*(Data!B164:AGQ164&lt;&gt;""))</f>
        <v>0</v>
      </c>
      <c r="CJ149" s="2" cm="1">
        <f t="array" ref="CJ149">SUMPRODUCT(--(Data!$B$110:$AGQ$110&lt;&gt;"")*(Data!B164:AGQ164&lt;&gt;""))</f>
        <v>0</v>
      </c>
      <c r="CK149" s="2" cm="1">
        <f t="array" ref="CK149">SUMPRODUCT(--(Data!$B$111:$AGQ$111&lt;&gt;"")*(Data!B164:AGQ164&lt;&gt;""))</f>
        <v>0</v>
      </c>
      <c r="CL149" s="2" cm="1">
        <f t="array" ref="CL149">SUMPRODUCT(--(Data!$B$112:$AGQ$112&lt;&gt;"")*(Data!B164:AGQ164&lt;&gt;""))</f>
        <v>0</v>
      </c>
      <c r="CM149" s="2" cm="1">
        <f t="array" ref="CM149">SUMPRODUCT(--(Data!$B$113:$AGQ$113&lt;&gt;"")*(Data!B164:AGQ164&lt;&gt;""))</f>
        <v>0</v>
      </c>
      <c r="CN149" s="2" cm="1">
        <f t="array" ref="CN149">SUMPRODUCT(--(Data!$B$114:$AGQ$114&lt;&gt;"")*(Data!B164:AGQ164&lt;&gt;""))</f>
        <v>0</v>
      </c>
      <c r="CO149" s="2" cm="1">
        <f t="array" ref="CO149">SUMPRODUCT(--(Data!$B$115:$AGQ$115&lt;&gt;"")*(Data!B164:AGQ164&lt;&gt;""))</f>
        <v>0</v>
      </c>
      <c r="CP149" s="2" cm="1">
        <f t="array" ref="CP149">SUMPRODUCT(--(Data!$B$116:$AGQ$116&lt;&gt;"")*(Data!B164:AGQ164&lt;&gt;""))</f>
        <v>0</v>
      </c>
      <c r="CQ149" s="2" cm="1">
        <f t="array" ref="CQ149">SUMPRODUCT(--(Data!$B$117:$AGQ$117&lt;&gt;"")*(Data!B164:AGQ164&lt;&gt;""))</f>
        <v>0</v>
      </c>
      <c r="CR149" s="2" cm="1">
        <f t="array" ref="CR149">SUMPRODUCT(--(Data!$B$118:$AGQ$118&lt;&gt;"")*(Data!B164:AGQ164&lt;&gt;""))</f>
        <v>0</v>
      </c>
      <c r="CS149" s="2" cm="1">
        <f t="array" ref="CS149">SUMPRODUCT(--(Data!$B$119:$AGQ$119&lt;&gt;"")*(Data!B164:AGQ164&lt;&gt;""))</f>
        <v>0</v>
      </c>
      <c r="CT149" s="2" cm="1">
        <f t="array" ref="CT149">SUMPRODUCT(--(Data!$B$120:$AGQ$120&lt;&gt;"")*(Data!B164:AGQ164&lt;&gt;""))</f>
        <v>0</v>
      </c>
      <c r="CU149" s="2" cm="1">
        <f t="array" ref="CU149">SUMPRODUCT(--(Data!$B$121:$AGQ$121&lt;&gt;"")*(Data!B164:AGQ164&lt;&gt;""))</f>
        <v>0</v>
      </c>
      <c r="CV149" s="2" cm="1">
        <f t="array" ref="CV149">SUMPRODUCT(--(Data!$B$122:$AGQ$122&lt;&gt;"")*(Data!B164:AGQ164&lt;&gt;""))</f>
        <v>0</v>
      </c>
      <c r="CW149" s="2" cm="1">
        <f t="array" ref="CW149">SUMPRODUCT(--(Data!$B$123:$AGQ$123&lt;&gt;"")*(Data!B164:AGQ164&lt;&gt;""))</f>
        <v>0</v>
      </c>
      <c r="CX149" s="2" cm="1">
        <f t="array" ref="CX149">SUMPRODUCT(--(Data!$B$124:$AGQ$124&lt;&gt;"")*(Data!B164:AGQ164&lt;&gt;""))</f>
        <v>0</v>
      </c>
      <c r="CY149" s="2" cm="1">
        <f t="array" ref="CY149">SUMPRODUCT(--(Data!$B$125:$AGQ$125&lt;&gt;"")*(Data!B164:AGQ164&lt;&gt;""))</f>
        <v>0</v>
      </c>
      <c r="CZ149" s="2" cm="1">
        <f t="array" ref="CZ149">SUMPRODUCT(--(Data!$B$126:$AGQ$126&lt;&gt;"")*(Data!B164:AGQ164&lt;&gt;""))</f>
        <v>0</v>
      </c>
      <c r="DA149" s="2" cm="1">
        <f t="array" ref="DA149">SUMPRODUCT(--(Data!$B$127:$AGQ$127&lt;&gt;"")*(Data!B164:AGQ164&lt;&gt;""))</f>
        <v>0</v>
      </c>
      <c r="DB149" s="2" cm="1">
        <f t="array" ref="DB149">SUMPRODUCT(--(Data!$B$128:$AGQ$128&lt;&gt;"")*(Data!B164:AGQ164&lt;&gt;""))</f>
        <v>0</v>
      </c>
      <c r="DC149" s="2" cm="1">
        <f t="array" ref="DC149">SUMPRODUCT(--(Data!$B$129:$AGQ$129&lt;&gt;"")*(Data!B164:AGQ164&lt;&gt;""))</f>
        <v>0</v>
      </c>
      <c r="DD149" s="2" cm="1">
        <f t="array" ref="DD149">SUMPRODUCT(--(Data!$B$130:$AGQ$130&lt;&gt;"")*(Data!B164:AGQ164&lt;&gt;""))</f>
        <v>0</v>
      </c>
      <c r="DE149" s="2" cm="1">
        <f t="array" ref="DE149">SUMPRODUCT(--(Data!$B$131:$AGQ$131&lt;&gt;"")*(Data!B164:AGQ164&lt;&gt;""))</f>
        <v>0</v>
      </c>
      <c r="DF149" s="2" cm="1">
        <f t="array" ref="DF149">SUMPRODUCT(--(Data!$B$132:$AGQ$132&lt;&gt;"")*(Data!B164:AGQ164&lt;&gt;""))</f>
        <v>0</v>
      </c>
      <c r="DG149" s="2" cm="1">
        <f t="array" ref="DG149">SUMPRODUCT(--(Data!$B$133:$AGQ$133&lt;&gt;"")*(Data!B164:AGQ164&lt;&gt;""))</f>
        <v>0</v>
      </c>
      <c r="DH149" s="2" cm="1">
        <f t="array" ref="DH149">SUMPRODUCT(--(Data!$B$134:$AGQ$134&lt;&gt;"")*(Data!B164:AGQ164&lt;&gt;""))</f>
        <v>0</v>
      </c>
      <c r="DI149" s="2" cm="1">
        <f t="array" ref="DI149">SUMPRODUCT(--(Data!$B$135:$AGQ$135&lt;&gt;"")*(Data!B164:AGQ164&lt;&gt;""))</f>
        <v>0</v>
      </c>
      <c r="DJ149" s="2" cm="1">
        <f t="array" ref="DJ149">SUMPRODUCT(--(Data!$B$136:$AGQ$136&lt;&gt;"")*(Data!B164:AGQ164&lt;&gt;""))</f>
        <v>0</v>
      </c>
      <c r="DK149" s="2" cm="1">
        <f t="array" ref="DK149">SUMPRODUCT(--(Data!$B$137:$AGQ$137&lt;&gt;"")*(Data!B164:AGQ164&lt;&gt;""))</f>
        <v>0</v>
      </c>
      <c r="DL149" s="2" cm="1">
        <f t="array" ref="DL149">SUMPRODUCT(--(Data!$B$138:$AGQ$138&lt;&gt;"")*(Data!B164:AGQ164&lt;&gt;""))</f>
        <v>0</v>
      </c>
      <c r="DM149" s="2" cm="1">
        <f t="array" ref="DM149">SUMPRODUCT(--(Data!$B$139:$AGQ$139&lt;&gt;"")*(Data!B164:AGQ164&lt;&gt;""))</f>
        <v>0</v>
      </c>
      <c r="DN149" s="2" cm="1">
        <f t="array" ref="DN149">SUMPRODUCT(--(Data!$B$140:$AGQ$140&lt;&gt;"")*(Data!B164:AGQ164&lt;&gt;""))</f>
        <v>0</v>
      </c>
      <c r="DO149" s="2" cm="1">
        <f t="array" ref="DO149">SUMPRODUCT(--(Data!$B$141:$AGQ$141&lt;&gt;"")*(Data!B164:AGQ164&lt;&gt;""))</f>
        <v>0</v>
      </c>
      <c r="DP149" s="2" cm="1">
        <f t="array" ref="DP149">SUMPRODUCT(--(Data!$B$142:$AGQ$142&lt;&gt;"")*(Data!B164:AGQ164&lt;&gt;""))</f>
        <v>0</v>
      </c>
      <c r="DQ149" s="2" cm="1">
        <f t="array" ref="DQ149">SUMPRODUCT(--(Data!$B$143:$AGQ$143&lt;&gt;"")*(Data!B164:AGQ164&lt;&gt;""))</f>
        <v>0</v>
      </c>
      <c r="DR149" s="2" cm="1">
        <f t="array" ref="DR149">SUMPRODUCT(--(Data!$B$144:$AGQ$144&lt;&gt;"")*(Data!B164:AGQ164&lt;&gt;""))</f>
        <v>0</v>
      </c>
      <c r="DS149" s="2" cm="1">
        <f t="array" ref="DS149">SUMPRODUCT(--(Data!$B$145:$AGQ$145&lt;&gt;"")*(Data!B164:AGQ164&lt;&gt;""))</f>
        <v>0</v>
      </c>
      <c r="DT149" s="2" cm="1">
        <f t="array" ref="DT149">SUMPRODUCT(--(Data!$B$146:$AGQ$146&lt;&gt;"")*(Data!B164:AGQ164&lt;&gt;""))</f>
        <v>0</v>
      </c>
      <c r="DU149" s="2" cm="1">
        <f t="array" ref="DU149">SUMPRODUCT(--(Data!$B$147:$AGQ$147&lt;&gt;"")*(Data!B164:AGQ164&lt;&gt;""))</f>
        <v>0</v>
      </c>
      <c r="DV149" s="2" cm="1">
        <f t="array" ref="DV149">SUMPRODUCT(--(Data!$B$148:$AGQ$148&lt;&gt;"")*(Data!B164:AGQ164&lt;&gt;""))</f>
        <v>0</v>
      </c>
      <c r="DW149" s="2" cm="1">
        <f t="array" ref="DW149">SUMPRODUCT(--(Data!$B$149:$AGQ$149&lt;&gt;"")*(Data!B164:AGQ164&lt;&gt;""))</f>
        <v>0</v>
      </c>
      <c r="DX149" s="2" cm="1">
        <f t="array" ref="DX149">SUMPRODUCT(--(Data!$B$150:$AGQ$150&lt;&gt;"")*(Data!B164:AGQ164&lt;&gt;""))</f>
        <v>0</v>
      </c>
      <c r="DY149" s="2" cm="1">
        <f t="array" ref="DY149">SUMPRODUCT(--(Data!$B$151:$AGQ$151&lt;&gt;"")*(Data!B164:AGQ164&lt;&gt;""))</f>
        <v>0</v>
      </c>
      <c r="DZ149" s="2" cm="1">
        <f t="array" ref="DZ149">SUMPRODUCT(--(Data!$B$152:$AGQ$152&lt;&gt;"")*(Data!B164:AGQ164&lt;&gt;""))</f>
        <v>0</v>
      </c>
      <c r="EA149" s="2" cm="1">
        <f t="array" ref="EA149">SUMPRODUCT(--(Data!$B$153:$AGQ$153&lt;&gt;"")*(Data!B164:AGQ164&lt;&gt;""))</f>
        <v>0</v>
      </c>
      <c r="EB149" s="2" cm="1">
        <f t="array" ref="EB149">SUMPRODUCT(--(Data!$B$154:$AGQ$154&lt;&gt;"")*(Data!B164:AGQ164&lt;&gt;""))</f>
        <v>0</v>
      </c>
      <c r="EC149" s="2" cm="1">
        <f t="array" ref="EC149">SUMPRODUCT(--(Data!$B$155:$AGQ$155&lt;&gt;"")*(Data!B164:AGQ164&lt;&gt;""))</f>
        <v>0</v>
      </c>
      <c r="ED149" s="2" cm="1">
        <f t="array" ref="ED149">SUMPRODUCT(--(Data!$B$156:$AGQ$156&lt;&gt;"")*(Data!B164:AGQ164&lt;&gt;""))</f>
        <v>0</v>
      </c>
      <c r="EE149" s="2" cm="1">
        <f t="array" ref="EE149">SUMPRODUCT(--(Data!$B$157:$AGQ$157&lt;&gt;"")*(Data!B164:AGQ164&lt;&gt;""))</f>
        <v>0</v>
      </c>
      <c r="EF149" s="2" cm="1">
        <f t="array" ref="EF149">SUMPRODUCT(--(Data!$B$158:$AGQ$158&lt;&gt;"")*(Data!B164:AGQ164&lt;&gt;""))</f>
        <v>0</v>
      </c>
      <c r="EG149" s="2" cm="1">
        <f t="array" ref="EG149">SUMPRODUCT(--(Data!$B$159:$AGQ$159&lt;&gt;"")*(Data!B164:AGQ164&lt;&gt;""))</f>
        <v>0</v>
      </c>
      <c r="EH149" s="2" cm="1">
        <f t="array" ref="EH149">SUMPRODUCT(--(Data!$B$160:$AGQ$160&lt;&gt;"")*(Data!B164:AGQ164&lt;&gt;""))</f>
        <v>0</v>
      </c>
      <c r="EI149" s="2" cm="1">
        <f t="array" ref="EI149">SUMPRODUCT(--(Data!$B$161:$AGQ$161&lt;&gt;"")*(Data!B164:AGQ164&lt;&gt;""))</f>
        <v>0</v>
      </c>
      <c r="EJ149" s="2" cm="1">
        <f t="array" ref="EJ149">SUMPRODUCT(--(Data!$B$162:$AGQ$162&lt;&gt;"")*(Data!B164:AGQ164&lt;&gt;""))</f>
        <v>16</v>
      </c>
      <c r="EK149" s="2" cm="1">
        <f t="array" ref="EK149">SUMPRODUCT(--(Data!$B$163:$AGQ$163&lt;&gt;"")*(Data!B164:AGQ164&lt;&gt;""))</f>
        <v>2</v>
      </c>
      <c r="EL149" s="208"/>
      <c r="EM149" s="2" cm="1">
        <f t="array" ref="EM149">SUMPRODUCT(--(Data!$B$165:$AGQ$165&lt;&gt;"")*(Data!B164:AGQ164&lt;&gt;""))</f>
        <v>16</v>
      </c>
      <c r="EN149" s="2" cm="1">
        <f t="array" ref="EN149">SUMPRODUCT(--(Data!$B$166:$AGQ$166&lt;&gt;"")*(Data!B164:AGQ164&lt;&gt;""))</f>
        <v>2</v>
      </c>
      <c r="EU149" s="2" t="str">
        <f t="shared" si="8"/>
        <v>OpenVINS (No LoopClosure)</v>
      </c>
      <c r="EV149" s="2">
        <f t="shared" si="9"/>
        <v>7</v>
      </c>
    </row>
    <row r="150" spans="1:152" x14ac:dyDescent="0.25">
      <c r="A150" s="1" t="str">
        <f>Data!A165</f>
        <v xml:space="preserve">DynaVINS MI </v>
      </c>
      <c r="B150" s="1" t="s">
        <v>1065</v>
      </c>
      <c r="C150" s="2" cm="1">
        <f t="array" ref="C150">SUMPRODUCT(--(Data!$B$25:$AGQ$25&lt;&gt;"")*(Data!B165:AGQ165&lt;&gt;""))</f>
        <v>0</v>
      </c>
      <c r="D150" s="2" cm="1">
        <f t="array" ref="D150">SUMPRODUCT(--(Data!$B$26:$AGQ$26&lt;&gt;"")*(Data!B165:AGQ165&lt;&gt;""))</f>
        <v>0</v>
      </c>
      <c r="E150" s="2" cm="1">
        <f t="array" ref="E150">SUMPRODUCT(--(Data!$B$27:$AGQ$27&lt;&gt;"")*(Data!B165:AGQ165&lt;&gt;""))</f>
        <v>0</v>
      </c>
      <c r="F150" s="2" cm="1">
        <f t="array" ref="F150">SUMPRODUCT(--(Data!$B$28:$AGQ$28&lt;&gt;"")*(Data!B165:AGQ165&lt;&gt;""))</f>
        <v>0</v>
      </c>
      <c r="G150" s="2" cm="1">
        <f t="array" ref="G150">SUMPRODUCT(--(Data!$B$29:$AGQ$29&lt;&gt;"")*(Data!B165:AGQ165&lt;&gt;""))</f>
        <v>0</v>
      </c>
      <c r="H150" s="2" cm="1">
        <f t="array" ref="H150">SUMPRODUCT(--(Data!$B$30:$AGQ$30&lt;&gt;"")*(Data!B165:AGQ165&lt;&gt;""))</f>
        <v>16</v>
      </c>
      <c r="I150" s="2" cm="1">
        <f t="array" ref="I150">SUMPRODUCT(--(Data!$B$31:$AGQ$31&lt;&gt;"")*(Data!B165:AGQ165&lt;&gt;""))</f>
        <v>0</v>
      </c>
      <c r="J150" s="2" cm="1">
        <f t="array" ref="J150">SUMPRODUCT(--(Data!$B$32:$AGQ$32&lt;&gt;"")*(Data!B165:AGQ165&lt;&gt;""))</f>
        <v>0</v>
      </c>
      <c r="K150" s="2" cm="1">
        <f t="array" ref="K150">SUMPRODUCT(--(Data!$B$33:$AGQ$33&lt;&gt;"")*(Data!B165:AGQ165&lt;&gt;""))</f>
        <v>0</v>
      </c>
      <c r="L150" s="2" cm="1">
        <f t="array" ref="L150">SUMPRODUCT(--(Data!$B$34:$AGQ$34&lt;&gt;"")*(Data!B165:AGQ165&lt;&gt;""))</f>
        <v>0</v>
      </c>
      <c r="M150" s="2" cm="1">
        <f t="array" ref="M150">SUMPRODUCT(--(Data!$B$35:$AGQ$35&lt;&gt;"")*(Data!B165:AGQ165&lt;&gt;""))</f>
        <v>14</v>
      </c>
      <c r="N150" s="2" cm="1">
        <f t="array" ref="N150">SUMPRODUCT(--(Data!$B$36:$AGQ$36&lt;&gt;"")*(Data!B165:AGQ165&lt;&gt;""))</f>
        <v>0</v>
      </c>
      <c r="O150" s="2" cm="1">
        <f t="array" ref="O150">SUMPRODUCT(--(Data!$B$37:$AGQ$37&lt;&gt;"")*(Data!B165:AGQ165&lt;&gt;""))</f>
        <v>0</v>
      </c>
      <c r="P150" s="2" cm="1">
        <f t="array" ref="P150">SUMPRODUCT(--(Data!$B$38:$AGQ$38&lt;&gt;"")*(Data!B165:AGQ165&lt;&gt;""))</f>
        <v>0</v>
      </c>
      <c r="Q150" s="2" cm="1">
        <f t="array" ref="Q150">SUMPRODUCT(--(Data!$B$39:$AGQ$39&lt;&gt;"")*(Data!B165:AGQ165&lt;&gt;""))</f>
        <v>16</v>
      </c>
      <c r="R150" s="2" cm="1">
        <f t="array" ref="R150">SUMPRODUCT(--(Data!$B$40:$AGQ$40&lt;&gt;"")*(Data!B165:AGQ165&lt;&gt;""))</f>
        <v>0</v>
      </c>
      <c r="S150" s="2" cm="1">
        <f t="array" ref="S150">SUMPRODUCT(--(Data!$B$41:$AGQ$41&lt;&gt;"")*(Data!B165:AGQ165&lt;&gt;""))</f>
        <v>0</v>
      </c>
      <c r="T150" s="2" cm="1">
        <f t="array" ref="T150">SUMPRODUCT(--(Data!$B$42:$AGQ$42&lt;&gt;"")*(Data!B165:AGQ165&lt;&gt;""))</f>
        <v>0</v>
      </c>
      <c r="U150" s="2" cm="1">
        <f t="array" ref="U150">SUMPRODUCT(--(Data!$B$43:$AGQ$43&lt;&gt;"")*(Data!B165:AGQ165&lt;&gt;""))</f>
        <v>0</v>
      </c>
      <c r="V150" s="2" cm="1">
        <f t="array" ref="V150">SUMPRODUCT(--(Data!$B$44:$AGQ$44&lt;&gt;"")*(Data!B165:AGQ165&lt;&gt;""))</f>
        <v>0</v>
      </c>
      <c r="W150" s="2" cm="1">
        <f t="array" ref="W150">SUMPRODUCT(--(Data!$B$45:$AGQ$45&lt;&gt;"")*(Data!B165:AGQ165&lt;&gt;""))</f>
        <v>0</v>
      </c>
      <c r="X150" s="2" cm="1">
        <f t="array" ref="X150">SUMPRODUCT(--(Data!$B$46:$AGQ$46&lt;&gt;"")*(Data!B165:AGQ165&lt;&gt;""))</f>
        <v>0</v>
      </c>
      <c r="Y150" s="2" cm="1">
        <f t="array" ref="Y150">SUMPRODUCT(--(Data!$B$47:$AGQ$47&lt;&gt;"")*(Data!B165:AGQ165&lt;&gt;""))</f>
        <v>0</v>
      </c>
      <c r="Z150" s="2" cm="1">
        <f t="array" ref="Z150">SUMPRODUCT(--(Data!$B$48:$AGQ$48&lt;&gt;"")*(Data!B165:AGQ165&lt;&gt;""))</f>
        <v>0</v>
      </c>
      <c r="AA150" s="2" cm="1">
        <f t="array" ref="AA150">SUMPRODUCT(--(Data!$B$49:$AGQ$49&lt;&gt;"")*(Data!B165:AGQ165&lt;&gt;""))</f>
        <v>0</v>
      </c>
      <c r="AB150" s="2" cm="1">
        <f t="array" ref="AB150">SUMPRODUCT(--(Data!$B$50:$AGQ$50&lt;&gt;"")*(Data!B165:AGQ165&lt;&gt;""))</f>
        <v>0</v>
      </c>
      <c r="AC150" s="2" cm="1">
        <f t="array" ref="AC150">SUMPRODUCT(--(Data!$B$51:$AGQ$51&lt;&gt;"")*(Data!B165:AGQ165&lt;&gt;""))</f>
        <v>16</v>
      </c>
      <c r="AD150" s="2" cm="1">
        <f t="array" ref="AD150">SUMPRODUCT(--(Data!$B$52:$AGQ$52&lt;&gt;"")*(Data!B165:AGQ165&lt;&gt;""))</f>
        <v>0</v>
      </c>
      <c r="AE150" s="2" cm="1">
        <f t="array" ref="AE150">SUMPRODUCT(--(Data!$B$53:$AGQ$53&lt;&gt;"")*(Data!B165:AGQ165&lt;&gt;""))</f>
        <v>0</v>
      </c>
      <c r="AF150" s="2" cm="1">
        <f t="array" ref="AF150">SUMPRODUCT(--(Data!$B$54:$AGQ$54&lt;&gt;"")*(Data!B165:AGQ165&lt;&gt;""))</f>
        <v>0</v>
      </c>
      <c r="AG150" s="2" cm="1">
        <f t="array" ref="AG150">SUMPRODUCT(--(Data!$B$55:$AGQ$55&lt;&gt;"")*(Data!B165:AGQ165&lt;&gt;""))</f>
        <v>0</v>
      </c>
      <c r="AH150" s="2" cm="1">
        <f t="array" ref="AH150">SUMPRODUCT(--(Data!$B$56:$AGQ$56&lt;&gt;"")*(Data!B165:AGQ165&lt;&gt;""))</f>
        <v>0</v>
      </c>
      <c r="AI150" s="2" cm="1">
        <f t="array" ref="AI150">SUMPRODUCT(--(Data!$B$57:$AGQ$57&lt;&gt;"")*(Data!B165:AGQ165&lt;&gt;""))</f>
        <v>0</v>
      </c>
      <c r="AJ150" s="2" cm="1">
        <f t="array" ref="AJ150">SUMPRODUCT(--(Data!$B$58:$AGQ$58&lt;&gt;"")*(Data!B165:AGQ165&lt;&gt;""))</f>
        <v>0</v>
      </c>
      <c r="AK150" s="2" cm="1">
        <f t="array" ref="AK150">SUMPRODUCT(--(Data!$B$59:$AGQ$59&lt;&gt;"")*(Data!B165:AGQ165&lt;&gt;""))</f>
        <v>0</v>
      </c>
      <c r="AL150" s="2" cm="1">
        <f t="array" ref="AL150">SUMPRODUCT(--(Data!$B$60:$AGQ$60&lt;&gt;"")*(Data!B165:AGQ165&lt;&gt;""))</f>
        <v>0</v>
      </c>
      <c r="AM150" s="2" cm="1">
        <f t="array" ref="AM150">SUMPRODUCT(--(Data!$B$61:$AGQ$61&lt;&gt;"")*(Data!B165:AGQ165&lt;&gt;""))</f>
        <v>0</v>
      </c>
      <c r="AN150" s="2" cm="1">
        <f t="array" ref="AN150">SUMPRODUCT(--(Data!$B$62:$AGQ$62&lt;&gt;"")*(Data!B165:AGQ165&lt;&gt;""))</f>
        <v>0</v>
      </c>
      <c r="AO150" s="2" cm="1">
        <f t="array" ref="AO150">SUMPRODUCT(--(Data!$B$63:$AGQ$63&lt;&gt;"")*(Data!B165:AGQ165&lt;&gt;""))</f>
        <v>0</v>
      </c>
      <c r="AP150" s="2" cm="1">
        <f t="array" ref="AP150">SUMPRODUCT(--(Data!$B$64:$AGQ$64&lt;&gt;"")*(Data!B165:AGQ165&lt;&gt;""))</f>
        <v>0</v>
      </c>
      <c r="AQ150" s="2" cm="1">
        <f t="array" ref="AQ150">SUMPRODUCT(--(Data!$B$65:$AGQ$65&lt;&gt;"")*(Data!B165:AGQ165&lt;&gt;""))</f>
        <v>0</v>
      </c>
      <c r="AR150" s="2" cm="1">
        <f t="array" ref="AR150">SUMPRODUCT(--(Data!$B$66:$AGQ$66&lt;&gt;"")*(Data!B165:AGQ165&lt;&gt;""))</f>
        <v>0</v>
      </c>
      <c r="AS150" s="2" cm="1">
        <f t="array" ref="AS150">SUMPRODUCT(--(Data!$B$67:$AGQ$67&lt;&gt;"")*(Data!B165:AGQ165&lt;&gt;""))</f>
        <v>0</v>
      </c>
      <c r="AT150" s="2" cm="1">
        <f t="array" ref="AT150">SUMPRODUCT(--(Data!$B$68:$AGQ$68&lt;&gt;"")*(Data!B165:AGQ165&lt;&gt;""))</f>
        <v>0</v>
      </c>
      <c r="AU150" s="2" cm="1">
        <f t="array" ref="AU150">SUMPRODUCT(--(Data!$B$69:$AGQ$69&lt;&gt;"")*(Data!B165:AGQ165&lt;&gt;""))</f>
        <v>0</v>
      </c>
      <c r="AV150" s="2" cm="1">
        <f t="array" ref="AV150">SUMPRODUCT(--(Data!$B$70:$AGQ$70&lt;&gt;"")*(Data!B165:AGQ165&lt;&gt;""))</f>
        <v>0</v>
      </c>
      <c r="AW150" s="2" cm="1">
        <f t="array" ref="AW150">SUMPRODUCT(--(Data!$B$71:$AGQ$71&lt;&gt;"")*(Data!B165:AGQ165&lt;&gt;""))</f>
        <v>0</v>
      </c>
      <c r="AX150" s="2" cm="1">
        <f t="array" ref="AX150">SUMPRODUCT(--(Data!$B$72:$AGQ$72&lt;&gt;"")*(Data!B165:AGQ165&lt;&gt;""))</f>
        <v>0</v>
      </c>
      <c r="AY150" s="2" cm="1">
        <f t="array" ref="AY150">SUMPRODUCT(--(Data!$B$73:$AGQ$73&lt;&gt;"")*(Data!B165:AGQ165&lt;&gt;""))</f>
        <v>0</v>
      </c>
      <c r="AZ150" s="2" cm="1">
        <f t="array" ref="AZ150">SUMPRODUCT(--(Data!$B$74:$AGQ$74&lt;&gt;"")*(Data!B165:AGQ165&lt;&gt;""))</f>
        <v>0</v>
      </c>
      <c r="BA150" s="2" cm="1">
        <f t="array" ref="BA150">SUMPRODUCT(--(Data!$B$75:$AGQ$75&lt;&gt;"")*(Data!B165:AGQ165&lt;&gt;""))</f>
        <v>0</v>
      </c>
      <c r="BB150" s="2" cm="1">
        <f t="array" ref="BB150">SUMPRODUCT(--(Data!$B$76:$AGQ$76&lt;&gt;"")*(Data!B165:AGQ165&lt;&gt;""))</f>
        <v>0</v>
      </c>
      <c r="BC150" s="2" cm="1">
        <f t="array" ref="BC150">SUMPRODUCT(--(Data!$B$77:$AGQ$77&lt;&gt;"")*(Data!B165:AGQ165&lt;&gt;""))</f>
        <v>0</v>
      </c>
      <c r="BD150" s="2" cm="1">
        <f t="array" ref="BD150">SUMPRODUCT(--(Data!$B$78:$AGQ$78&lt;&gt;"")*(Data!B165:AGQ165&lt;&gt;""))</f>
        <v>0</v>
      </c>
      <c r="BE150" s="2" cm="1">
        <f t="array" ref="BE150">SUMPRODUCT(--(Data!$B$79:$AGQ$79&lt;&gt;"")*(Data!B165:AGQ165&lt;&gt;""))</f>
        <v>0</v>
      </c>
      <c r="BF150" s="2" cm="1">
        <f t="array" ref="BF150">SUMPRODUCT(--(Data!$B$80:$AGQ$80&lt;&gt;"")*(Data!B165:AGQ165&lt;&gt;""))</f>
        <v>0</v>
      </c>
      <c r="BG150" s="2" cm="1">
        <f t="array" ref="BG150">SUMPRODUCT(--(Data!$B$81:$AGQ$81&lt;&gt;"")*(Data!B165:AGQ165&lt;&gt;""))</f>
        <v>0</v>
      </c>
      <c r="BH150" s="2" cm="1">
        <f t="array" ref="BH150">SUMPRODUCT(--(Data!$B$82:$AGQ$82&lt;&gt;"")*(Data!B165:AGQ165&lt;&gt;""))</f>
        <v>0</v>
      </c>
      <c r="BI150" s="2" cm="1">
        <f t="array" ref="BI150">SUMPRODUCT(--(Data!$B$83:$AGQ$83&lt;&gt;"")*(Data!B165:AGQ165&lt;&gt;""))</f>
        <v>0</v>
      </c>
      <c r="BJ150" s="2" cm="1">
        <f t="array" ref="BJ150">SUMPRODUCT(--(Data!$B$84:$AGQ$84&lt;&gt;"")*(Data!B165:AGQ165&lt;&gt;""))</f>
        <v>0</v>
      </c>
      <c r="BK150" s="2" cm="1">
        <f t="array" ref="BK150">SUMPRODUCT(--(Data!$B$85:$AGQ$85&lt;&gt;"")*(Data!B165:AGQ165&lt;&gt;""))</f>
        <v>0</v>
      </c>
      <c r="BL150" s="2" cm="1">
        <f t="array" ref="BL150">SUMPRODUCT(--(Data!$B$86:$AGQ$86&lt;&gt;"")*(Data!B165:AGQ165&lt;&gt;""))</f>
        <v>0</v>
      </c>
      <c r="BM150" s="2" cm="1">
        <f t="array" ref="BM150">SUMPRODUCT(--(Data!$B$87:$AGQ$87&lt;&gt;"")*(Data!B165:AGQ165&lt;&gt;""))</f>
        <v>0</v>
      </c>
      <c r="BN150" s="2" cm="1">
        <f t="array" ref="BN150">SUMPRODUCT(--(Data!$B$88:$AGQ$88&lt;&gt;"")*(Data!B165:AGQ165&lt;&gt;""))</f>
        <v>0</v>
      </c>
      <c r="BO150" s="2" cm="1">
        <f t="array" ref="BO150">SUMPRODUCT(--(Data!$B$89:$AGQ$89&lt;&gt;"")*(Data!B165:AGQ165&lt;&gt;""))</f>
        <v>0</v>
      </c>
      <c r="BP150" s="2" cm="1">
        <f t="array" ref="BP150">SUMPRODUCT(--(Data!$B$90:$AGQ$90&lt;&gt;"")*(Data!B165:AGQ165&lt;&gt;""))</f>
        <v>0</v>
      </c>
      <c r="BQ150" s="2" cm="1">
        <f t="array" ref="BQ150">SUMPRODUCT(--(Data!$B$91:$AGQ$91&lt;&gt;"")*(Data!B165:AGQ165&lt;&gt;""))</f>
        <v>0</v>
      </c>
      <c r="BR150" s="2" cm="1">
        <f t="array" ref="BR150">SUMPRODUCT(--(Data!$B$92:$AGQ$92&lt;&gt;"")*(Data!B165:AGQ165&lt;&gt;""))</f>
        <v>0</v>
      </c>
      <c r="BS150" s="2" cm="1">
        <f t="array" ref="BS150">SUMPRODUCT(--(Data!$B$93:$AGQ$93&lt;&gt;"")*(Data!B165:AGQ165&lt;&gt;""))</f>
        <v>0</v>
      </c>
      <c r="BT150" s="2" cm="1">
        <f t="array" ref="BT150">SUMPRODUCT(--(Data!$B$94:$AGQ$94&lt;&gt;"")*(Data!B165:AGQ165&lt;&gt;""))</f>
        <v>0</v>
      </c>
      <c r="BU150" s="2" cm="1">
        <f t="array" ref="BU150">SUMPRODUCT(--(Data!$B$95:$AGQ$95&lt;&gt;"")*(Data!B165:AGQ165&lt;&gt;""))</f>
        <v>0</v>
      </c>
      <c r="BV150" s="2" cm="1">
        <f t="array" ref="BV150">SUMPRODUCT(--(Data!$B$96:$AGQ$96&lt;&gt;"")*(Data!B165:AGQ165&lt;&gt;""))</f>
        <v>0</v>
      </c>
      <c r="BW150" s="2" cm="1">
        <f t="array" ref="BW150">SUMPRODUCT(--(Data!$B$97:$AGQ$97&lt;&gt;"")*(Data!B165:AGQ165&lt;&gt;""))</f>
        <v>0</v>
      </c>
      <c r="BX150" s="2" cm="1">
        <f t="array" ref="BX150">SUMPRODUCT(--(Data!$B$98:$AGQ$98&lt;&gt;"")*(Data!B165:AGQ165&lt;&gt;""))</f>
        <v>0</v>
      </c>
      <c r="BY150" s="2" cm="1">
        <f t="array" ref="BY150">SUMPRODUCT(--(Data!$B$99:$AGQ$99&lt;&gt;"")*(Data!B165:AGQ165&lt;&gt;""))</f>
        <v>0</v>
      </c>
      <c r="BZ150" s="2" cm="1">
        <f t="array" ref="BZ150">SUMPRODUCT(--(Data!$B$100:$AGQ$100&lt;&gt;"")*(Data!B165:AGQ165&lt;&gt;""))</f>
        <v>0</v>
      </c>
      <c r="CA150" s="2" cm="1">
        <f t="array" ref="CA150">SUMPRODUCT(--(Data!$B$101:$AGQ$101&lt;&gt;"")*(Data!B165:AGQ165&lt;&gt;""))</f>
        <v>0</v>
      </c>
      <c r="CB150" s="2" cm="1">
        <f t="array" ref="CB150">SUMPRODUCT(--(Data!$B$102:$AGQ$102&lt;&gt;"")*(Data!B165:AGQ165&lt;&gt;""))</f>
        <v>0</v>
      </c>
      <c r="CC150" s="2" cm="1">
        <f t="array" ref="CC150">SUMPRODUCT(--(Data!$B$103:$AGQ$103&lt;&gt;"")*(Data!B165:AGQ165&lt;&gt;""))</f>
        <v>0</v>
      </c>
      <c r="CD150" s="2" cm="1">
        <f t="array" ref="CD150">SUMPRODUCT(--(Data!$B$104:$AGQ$104&lt;&gt;"")*(Data!B165:AGQ165&lt;&gt;""))</f>
        <v>0</v>
      </c>
      <c r="CE150" s="2" cm="1">
        <f t="array" ref="CE150">SUMPRODUCT(--(Data!$B$105:$AGQ$105&lt;&gt;"")*(Data!B165:AGQ165&lt;&gt;""))</f>
        <v>0</v>
      </c>
      <c r="CF150" s="2" cm="1">
        <f t="array" ref="CF150">SUMPRODUCT(--(Data!$B$106:$AGQ$106&lt;&gt;"")*(Data!B165:AGQ165&lt;&gt;""))</f>
        <v>0</v>
      </c>
      <c r="CG150" s="2" cm="1">
        <f t="array" ref="CG150">SUMPRODUCT(--(Data!$B$107:$AGQ$107&lt;&gt;"")*(Data!B165:AGQ165&lt;&gt;""))</f>
        <v>0</v>
      </c>
      <c r="CH150" s="2" cm="1">
        <f t="array" ref="CH150">SUMPRODUCT(--(Data!$B$108:$AGQ$108&lt;&gt;"")*(Data!B165:AGQ165&lt;&gt;""))</f>
        <v>0</v>
      </c>
      <c r="CI150" s="2" cm="1">
        <f t="array" ref="CI150">SUMPRODUCT(--(Data!$B$109:$AGQ$109&lt;&gt;"")*(Data!B165:AGQ165&lt;&gt;""))</f>
        <v>0</v>
      </c>
      <c r="CJ150" s="2" cm="1">
        <f t="array" ref="CJ150">SUMPRODUCT(--(Data!$B$110:$AGQ$110&lt;&gt;"")*(Data!B165:AGQ165&lt;&gt;""))</f>
        <v>0</v>
      </c>
      <c r="CK150" s="2" cm="1">
        <f t="array" ref="CK150">SUMPRODUCT(--(Data!$B$111:$AGQ$111&lt;&gt;"")*(Data!B165:AGQ165&lt;&gt;""))</f>
        <v>0</v>
      </c>
      <c r="CL150" s="2" cm="1">
        <f t="array" ref="CL150">SUMPRODUCT(--(Data!$B$112:$AGQ$112&lt;&gt;"")*(Data!B165:AGQ165&lt;&gt;""))</f>
        <v>0</v>
      </c>
      <c r="CM150" s="2" cm="1">
        <f t="array" ref="CM150">SUMPRODUCT(--(Data!$B$113:$AGQ$113&lt;&gt;"")*(Data!B165:AGQ165&lt;&gt;""))</f>
        <v>0</v>
      </c>
      <c r="CN150" s="2" cm="1">
        <f t="array" ref="CN150">SUMPRODUCT(--(Data!$B$114:$AGQ$114&lt;&gt;"")*(Data!B165:AGQ165&lt;&gt;""))</f>
        <v>0</v>
      </c>
      <c r="CO150" s="2" cm="1">
        <f t="array" ref="CO150">SUMPRODUCT(--(Data!$B$115:$AGQ$115&lt;&gt;"")*(Data!B165:AGQ165&lt;&gt;""))</f>
        <v>0</v>
      </c>
      <c r="CP150" s="2" cm="1">
        <f t="array" ref="CP150">SUMPRODUCT(--(Data!$B$116:$AGQ$116&lt;&gt;"")*(Data!B165:AGQ165&lt;&gt;""))</f>
        <v>0</v>
      </c>
      <c r="CQ150" s="2" cm="1">
        <f t="array" ref="CQ150">SUMPRODUCT(--(Data!$B$117:$AGQ$117&lt;&gt;"")*(Data!B165:AGQ165&lt;&gt;""))</f>
        <v>0</v>
      </c>
      <c r="CR150" s="2" cm="1">
        <f t="array" ref="CR150">SUMPRODUCT(--(Data!$B$118:$AGQ$118&lt;&gt;"")*(Data!B165:AGQ165&lt;&gt;""))</f>
        <v>0</v>
      </c>
      <c r="CS150" s="2" cm="1">
        <f t="array" ref="CS150">SUMPRODUCT(--(Data!$B$119:$AGQ$119&lt;&gt;"")*(Data!B165:AGQ165&lt;&gt;""))</f>
        <v>0</v>
      </c>
      <c r="CT150" s="2" cm="1">
        <f t="array" ref="CT150">SUMPRODUCT(--(Data!$B$120:$AGQ$120&lt;&gt;"")*(Data!B165:AGQ165&lt;&gt;""))</f>
        <v>0</v>
      </c>
      <c r="CU150" s="2" cm="1">
        <f t="array" ref="CU150">SUMPRODUCT(--(Data!$B$121:$AGQ$121&lt;&gt;"")*(Data!B165:AGQ165&lt;&gt;""))</f>
        <v>0</v>
      </c>
      <c r="CV150" s="2" cm="1">
        <f t="array" ref="CV150">SUMPRODUCT(--(Data!$B$122:$AGQ$122&lt;&gt;"")*(Data!B165:AGQ165&lt;&gt;""))</f>
        <v>0</v>
      </c>
      <c r="CW150" s="2" cm="1">
        <f t="array" ref="CW150">SUMPRODUCT(--(Data!$B$123:$AGQ$123&lt;&gt;"")*(Data!B165:AGQ165&lt;&gt;""))</f>
        <v>0</v>
      </c>
      <c r="CX150" s="2" cm="1">
        <f t="array" ref="CX150">SUMPRODUCT(--(Data!$B$124:$AGQ$124&lt;&gt;"")*(Data!B165:AGQ165&lt;&gt;""))</f>
        <v>0</v>
      </c>
      <c r="CY150" s="2" cm="1">
        <f t="array" ref="CY150">SUMPRODUCT(--(Data!$B$125:$AGQ$125&lt;&gt;"")*(Data!B165:AGQ165&lt;&gt;""))</f>
        <v>0</v>
      </c>
      <c r="CZ150" s="2" cm="1">
        <f t="array" ref="CZ150">SUMPRODUCT(--(Data!$B$126:$AGQ$126&lt;&gt;"")*(Data!B165:AGQ165&lt;&gt;""))</f>
        <v>0</v>
      </c>
      <c r="DA150" s="2" cm="1">
        <f t="array" ref="DA150">SUMPRODUCT(--(Data!$B$127:$AGQ$127&lt;&gt;"")*(Data!B165:AGQ165&lt;&gt;""))</f>
        <v>0</v>
      </c>
      <c r="DB150" s="2" cm="1">
        <f t="array" ref="DB150">SUMPRODUCT(--(Data!$B$128:$AGQ$128&lt;&gt;"")*(Data!B165:AGQ165&lt;&gt;""))</f>
        <v>0</v>
      </c>
      <c r="DC150" s="2" cm="1">
        <f t="array" ref="DC150">SUMPRODUCT(--(Data!$B$129:$AGQ$129&lt;&gt;"")*(Data!B165:AGQ165&lt;&gt;""))</f>
        <v>0</v>
      </c>
      <c r="DD150" s="2" cm="1">
        <f t="array" ref="DD150">SUMPRODUCT(--(Data!$B$130:$AGQ$130&lt;&gt;"")*(Data!B165:AGQ165&lt;&gt;""))</f>
        <v>0</v>
      </c>
      <c r="DE150" s="2" cm="1">
        <f t="array" ref="DE150">SUMPRODUCT(--(Data!$B$131:$AGQ$131&lt;&gt;"")*(Data!B165:AGQ165&lt;&gt;""))</f>
        <v>0</v>
      </c>
      <c r="DF150" s="2" cm="1">
        <f t="array" ref="DF150">SUMPRODUCT(--(Data!$B$132:$AGQ$132&lt;&gt;"")*(Data!B165:AGQ165&lt;&gt;""))</f>
        <v>0</v>
      </c>
      <c r="DG150" s="2" cm="1">
        <f t="array" ref="DG150">SUMPRODUCT(--(Data!$B$133:$AGQ$133&lt;&gt;"")*(Data!B165:AGQ165&lt;&gt;""))</f>
        <v>0</v>
      </c>
      <c r="DH150" s="2" cm="1">
        <f t="array" ref="DH150">SUMPRODUCT(--(Data!$B$134:$AGQ$134&lt;&gt;"")*(Data!B165:AGQ165&lt;&gt;""))</f>
        <v>0</v>
      </c>
      <c r="DI150" s="2" cm="1">
        <f t="array" ref="DI150">SUMPRODUCT(--(Data!$B$135:$AGQ$135&lt;&gt;"")*(Data!B165:AGQ165&lt;&gt;""))</f>
        <v>0</v>
      </c>
      <c r="DJ150" s="2" cm="1">
        <f t="array" ref="DJ150">SUMPRODUCT(--(Data!$B$136:$AGQ$136&lt;&gt;"")*(Data!B165:AGQ165&lt;&gt;""))</f>
        <v>0</v>
      </c>
      <c r="DK150" s="2" cm="1">
        <f t="array" ref="DK150">SUMPRODUCT(--(Data!$B$137:$AGQ$137&lt;&gt;"")*(Data!B165:AGQ165&lt;&gt;""))</f>
        <v>0</v>
      </c>
      <c r="DL150" s="2" cm="1">
        <f t="array" ref="DL150">SUMPRODUCT(--(Data!$B$138:$AGQ$138&lt;&gt;"")*(Data!B165:AGQ165&lt;&gt;""))</f>
        <v>0</v>
      </c>
      <c r="DM150" s="2" cm="1">
        <f t="array" ref="DM150">SUMPRODUCT(--(Data!$B$139:$AGQ$139&lt;&gt;"")*(Data!B165:AGQ165&lt;&gt;""))</f>
        <v>0</v>
      </c>
      <c r="DN150" s="2" cm="1">
        <f t="array" ref="DN150">SUMPRODUCT(--(Data!$B$140:$AGQ$140&lt;&gt;"")*(Data!B165:AGQ165&lt;&gt;""))</f>
        <v>0</v>
      </c>
      <c r="DO150" s="2" cm="1">
        <f t="array" ref="DO150">SUMPRODUCT(--(Data!$B$141:$AGQ$141&lt;&gt;"")*(Data!B165:AGQ165&lt;&gt;""))</f>
        <v>0</v>
      </c>
      <c r="DP150" s="2" cm="1">
        <f t="array" ref="DP150">SUMPRODUCT(--(Data!$B$142:$AGQ$142&lt;&gt;"")*(Data!B165:AGQ165&lt;&gt;""))</f>
        <v>0</v>
      </c>
      <c r="DQ150" s="2" cm="1">
        <f t="array" ref="DQ150">SUMPRODUCT(--(Data!$B$143:$AGQ$143&lt;&gt;"")*(Data!B165:AGQ165&lt;&gt;""))</f>
        <v>0</v>
      </c>
      <c r="DR150" s="2" cm="1">
        <f t="array" ref="DR150">SUMPRODUCT(--(Data!$B$144:$AGQ$144&lt;&gt;"")*(Data!B165:AGQ165&lt;&gt;""))</f>
        <v>0</v>
      </c>
      <c r="DS150" s="2" cm="1">
        <f t="array" ref="DS150">SUMPRODUCT(--(Data!$B$145:$AGQ$145&lt;&gt;"")*(Data!B165:AGQ165&lt;&gt;""))</f>
        <v>0</v>
      </c>
      <c r="DT150" s="2" cm="1">
        <f t="array" ref="DT150">SUMPRODUCT(--(Data!$B$146:$AGQ$146&lt;&gt;"")*(Data!B165:AGQ165&lt;&gt;""))</f>
        <v>0</v>
      </c>
      <c r="DU150" s="2" cm="1">
        <f t="array" ref="DU150">SUMPRODUCT(--(Data!$B$147:$AGQ$147&lt;&gt;"")*(Data!B165:AGQ165&lt;&gt;""))</f>
        <v>0</v>
      </c>
      <c r="DV150" s="2" cm="1">
        <f t="array" ref="DV150">SUMPRODUCT(--(Data!$B$148:$AGQ$148&lt;&gt;"")*(Data!B165:AGQ165&lt;&gt;""))</f>
        <v>0</v>
      </c>
      <c r="DW150" s="2" cm="1">
        <f t="array" ref="DW150">SUMPRODUCT(--(Data!$B$149:$AGQ$149&lt;&gt;"")*(Data!B165:AGQ165&lt;&gt;""))</f>
        <v>0</v>
      </c>
      <c r="DX150" s="2" cm="1">
        <f t="array" ref="DX150">SUMPRODUCT(--(Data!$B$150:$AGQ$150&lt;&gt;"")*(Data!B165:AGQ165&lt;&gt;""))</f>
        <v>0</v>
      </c>
      <c r="DY150" s="2" cm="1">
        <f t="array" ref="DY150">SUMPRODUCT(--(Data!$B$151:$AGQ$151&lt;&gt;"")*(Data!B165:AGQ165&lt;&gt;""))</f>
        <v>0</v>
      </c>
      <c r="DZ150" s="2" cm="1">
        <f t="array" ref="DZ150">SUMPRODUCT(--(Data!$B$152:$AGQ$152&lt;&gt;"")*(Data!B165:AGQ165&lt;&gt;""))</f>
        <v>0</v>
      </c>
      <c r="EA150" s="2" cm="1">
        <f t="array" ref="EA150">SUMPRODUCT(--(Data!$B$153:$AGQ$153&lt;&gt;"")*(Data!B165:AGQ165&lt;&gt;""))</f>
        <v>0</v>
      </c>
      <c r="EB150" s="2" cm="1">
        <f t="array" ref="EB150">SUMPRODUCT(--(Data!$B$154:$AGQ$154&lt;&gt;"")*(Data!B165:AGQ165&lt;&gt;""))</f>
        <v>0</v>
      </c>
      <c r="EC150" s="2" cm="1">
        <f t="array" ref="EC150">SUMPRODUCT(--(Data!$B$155:$AGQ$155&lt;&gt;"")*(Data!B165:AGQ165&lt;&gt;""))</f>
        <v>0</v>
      </c>
      <c r="ED150" s="2" cm="1">
        <f t="array" ref="ED150">SUMPRODUCT(--(Data!$B$156:$AGQ$156&lt;&gt;"")*(Data!B165:AGQ165&lt;&gt;""))</f>
        <v>0</v>
      </c>
      <c r="EE150" s="2" cm="1">
        <f t="array" ref="EE150">SUMPRODUCT(--(Data!$B$157:$AGQ$157&lt;&gt;"")*(Data!B165:AGQ165&lt;&gt;""))</f>
        <v>0</v>
      </c>
      <c r="EF150" s="2" cm="1">
        <f t="array" ref="EF150">SUMPRODUCT(--(Data!$B$158:$AGQ$158&lt;&gt;"")*(Data!B165:AGQ165&lt;&gt;""))</f>
        <v>0</v>
      </c>
      <c r="EG150" s="2" cm="1">
        <f t="array" ref="EG150">SUMPRODUCT(--(Data!$B$159:$AGQ$159&lt;&gt;"")*(Data!B165:AGQ165&lt;&gt;""))</f>
        <v>0</v>
      </c>
      <c r="EH150" s="2" cm="1">
        <f t="array" ref="EH150">SUMPRODUCT(--(Data!$B$160:$AGQ$160&lt;&gt;"")*(Data!B165:AGQ165&lt;&gt;""))</f>
        <v>0</v>
      </c>
      <c r="EI150" s="2" cm="1">
        <f t="array" ref="EI150">SUMPRODUCT(--(Data!$B$161:$AGQ$161&lt;&gt;"")*(Data!B165:AGQ165&lt;&gt;""))</f>
        <v>0</v>
      </c>
      <c r="EJ150" s="2" cm="1">
        <f t="array" ref="EJ150">SUMPRODUCT(--(Data!$B$162:$AGQ$162&lt;&gt;"")*(Data!B165:AGQ165&lt;&gt;""))</f>
        <v>16</v>
      </c>
      <c r="EK150" s="2" cm="1">
        <f t="array" ref="EK150">SUMPRODUCT(--(Data!$B$163:$AGQ$163&lt;&gt;"")*(Data!B165:AGQ165&lt;&gt;""))</f>
        <v>2</v>
      </c>
      <c r="EL150" s="2" cm="1">
        <f t="array" ref="EL150">SUMPRODUCT(--(Data!$B$164:$AGQ$164&lt;&gt;"")*(Data!B165:AGQ165&lt;&gt;""))</f>
        <v>16</v>
      </c>
      <c r="EM150" s="208"/>
      <c r="EN150" s="2" cm="1">
        <f t="array" ref="EN150">SUMPRODUCT(--(Data!$B$166:$AGQ$166&lt;&gt;"")*(Data!B165:AGQ165&lt;&gt;""))</f>
        <v>2</v>
      </c>
      <c r="EU150" s="2" t="str">
        <f t="shared" si="8"/>
        <v>LOCUS (FGA)</v>
      </c>
      <c r="EV150" s="2">
        <f t="shared" si="9"/>
        <v>6</v>
      </c>
    </row>
    <row r="151" spans="1:152" x14ac:dyDescent="0.25">
      <c r="A151" s="1" t="str">
        <f>Data!A166</f>
        <v>VINS-Fusion SI (SC)</v>
      </c>
      <c r="B151" s="1" t="s">
        <v>1061</v>
      </c>
      <c r="C151" s="2" cm="1">
        <f t="array" ref="C151">SUMPRODUCT(--(Data!$B$25:$AGQ$25&lt;&gt;"")*(Data!B166:AGQ166&lt;&gt;""))</f>
        <v>0</v>
      </c>
      <c r="D151" s="2" cm="1">
        <f t="array" ref="D151">SUMPRODUCT(--(Data!$B$26:$AGQ$26&lt;&gt;"")*(Data!B166:AGQ166&lt;&gt;""))</f>
        <v>0</v>
      </c>
      <c r="E151" s="2" cm="1">
        <f t="array" ref="E151">SUMPRODUCT(--(Data!$B$27:$AGQ$27&lt;&gt;"")*(Data!B166:AGQ166&lt;&gt;""))</f>
        <v>0</v>
      </c>
      <c r="F151" s="2" cm="1">
        <f t="array" ref="F151">SUMPRODUCT(--(Data!$B$28:$AGQ$28&lt;&gt;"")*(Data!B166:AGQ166&lt;&gt;""))</f>
        <v>0</v>
      </c>
      <c r="G151" s="2" cm="1">
        <f t="array" ref="G151">SUMPRODUCT(--(Data!$B$29:$AGQ$29&lt;&gt;"")*(Data!B166:AGQ166&lt;&gt;""))</f>
        <v>0</v>
      </c>
      <c r="H151" s="2" cm="1">
        <f t="array" ref="H151">SUMPRODUCT(--(Data!$B$30:$AGQ$30&lt;&gt;"")*(Data!B166:AGQ166&lt;&gt;""))</f>
        <v>2</v>
      </c>
      <c r="I151" s="2" cm="1">
        <f t="array" ref="I151">SUMPRODUCT(--(Data!$B$31:$AGQ$31&lt;&gt;"")*(Data!B166:AGQ166&lt;&gt;""))</f>
        <v>0</v>
      </c>
      <c r="J151" s="2" cm="1">
        <f t="array" ref="J151">SUMPRODUCT(--(Data!$B$32:$AGQ$32&lt;&gt;"")*(Data!B166:AGQ166&lt;&gt;""))</f>
        <v>0</v>
      </c>
      <c r="K151" s="2" cm="1">
        <f t="array" ref="K151">SUMPRODUCT(--(Data!$B$33:$AGQ$33&lt;&gt;"")*(Data!B166:AGQ166&lt;&gt;""))</f>
        <v>0</v>
      </c>
      <c r="L151" s="2" cm="1">
        <f t="array" ref="L151">SUMPRODUCT(--(Data!$B$34:$AGQ$34&lt;&gt;"")*(Data!B166:AGQ166&lt;&gt;""))</f>
        <v>0</v>
      </c>
      <c r="M151" s="2" cm="1">
        <f t="array" ref="M151">SUMPRODUCT(--(Data!$B$35:$AGQ$35&lt;&gt;"")*(Data!B166:AGQ166&lt;&gt;""))</f>
        <v>2</v>
      </c>
      <c r="N151" s="2" cm="1">
        <f t="array" ref="N151">SUMPRODUCT(--(Data!$B$36:$AGQ$36&lt;&gt;"")*(Data!B166:AGQ166&lt;&gt;""))</f>
        <v>0</v>
      </c>
      <c r="O151" s="2" cm="1">
        <f t="array" ref="O151">SUMPRODUCT(--(Data!$B$37:$AGQ$37&lt;&gt;"")*(Data!B166:AGQ166&lt;&gt;""))</f>
        <v>0</v>
      </c>
      <c r="P151" s="2" cm="1">
        <f t="array" ref="P151">SUMPRODUCT(--(Data!$B$38:$AGQ$38&lt;&gt;"")*(Data!B166:AGQ166&lt;&gt;""))</f>
        <v>0</v>
      </c>
      <c r="Q151" s="2" cm="1">
        <f t="array" ref="Q151">SUMPRODUCT(--(Data!$B$39:$AGQ$39&lt;&gt;"")*(Data!B166:AGQ166&lt;&gt;""))</f>
        <v>2</v>
      </c>
      <c r="R151" s="2" cm="1">
        <f t="array" ref="R151">SUMPRODUCT(--(Data!$B$40:$AGQ$40&lt;&gt;"")*(Data!B166:AGQ166&lt;&gt;""))</f>
        <v>0</v>
      </c>
      <c r="S151" s="2" cm="1">
        <f t="array" ref="S151">SUMPRODUCT(--(Data!$B$41:$AGQ$41&lt;&gt;"")*(Data!B166:AGQ166&lt;&gt;""))</f>
        <v>0</v>
      </c>
      <c r="T151" s="2" cm="1">
        <f t="array" ref="T151">SUMPRODUCT(--(Data!$B$42:$AGQ$42&lt;&gt;"")*(Data!B166:AGQ166&lt;&gt;""))</f>
        <v>0</v>
      </c>
      <c r="U151" s="2" cm="1">
        <f t="array" ref="U151">SUMPRODUCT(--(Data!$B$43:$AGQ$43&lt;&gt;"")*(Data!B166:AGQ166&lt;&gt;""))</f>
        <v>0</v>
      </c>
      <c r="V151" s="2" cm="1">
        <f t="array" ref="V151">SUMPRODUCT(--(Data!$B$44:$AGQ$44&lt;&gt;"")*(Data!B166:AGQ166&lt;&gt;""))</f>
        <v>0</v>
      </c>
      <c r="W151" s="2" cm="1">
        <f t="array" ref="W151">SUMPRODUCT(--(Data!$B$45:$AGQ$45&lt;&gt;"")*(Data!B166:AGQ166&lt;&gt;""))</f>
        <v>0</v>
      </c>
      <c r="X151" s="2" cm="1">
        <f t="array" ref="X151">SUMPRODUCT(--(Data!$B$46:$AGQ$46&lt;&gt;"")*(Data!B166:AGQ166&lt;&gt;""))</f>
        <v>0</v>
      </c>
      <c r="Y151" s="2" cm="1">
        <f t="array" ref="Y151">SUMPRODUCT(--(Data!$B$47:$AGQ$47&lt;&gt;"")*(Data!B166:AGQ166&lt;&gt;""))</f>
        <v>0</v>
      </c>
      <c r="Z151" s="2" cm="1">
        <f t="array" ref="Z151">SUMPRODUCT(--(Data!$B$48:$AGQ$48&lt;&gt;"")*(Data!B166:AGQ166&lt;&gt;""))</f>
        <v>0</v>
      </c>
      <c r="AA151" s="2" cm="1">
        <f t="array" ref="AA151">SUMPRODUCT(--(Data!$B$49:$AGQ$49&lt;&gt;"")*(Data!B166:AGQ166&lt;&gt;""))</f>
        <v>0</v>
      </c>
      <c r="AB151" s="2" cm="1">
        <f t="array" ref="AB151">SUMPRODUCT(--(Data!$B$50:$AGQ$50&lt;&gt;"")*(Data!B166:AGQ166&lt;&gt;""))</f>
        <v>0</v>
      </c>
      <c r="AC151" s="2" cm="1">
        <f t="array" ref="AC151">SUMPRODUCT(--(Data!$B$51:$AGQ$51&lt;&gt;"")*(Data!B166:AGQ166&lt;&gt;""))</f>
        <v>2</v>
      </c>
      <c r="AD151" s="2" cm="1">
        <f t="array" ref="AD151">SUMPRODUCT(--(Data!$B$52:$AGQ$52&lt;&gt;"")*(Data!B166:AGQ166&lt;&gt;""))</f>
        <v>0</v>
      </c>
      <c r="AE151" s="2" cm="1">
        <f t="array" ref="AE151">SUMPRODUCT(--(Data!$B$53:$AGQ$53&lt;&gt;"")*(Data!B166:AGQ166&lt;&gt;""))</f>
        <v>0</v>
      </c>
      <c r="AF151" s="2" cm="1">
        <f t="array" ref="AF151">SUMPRODUCT(--(Data!$B$54:$AGQ$54&lt;&gt;"")*(Data!B166:AGQ166&lt;&gt;""))</f>
        <v>0</v>
      </c>
      <c r="AG151" s="2" cm="1">
        <f t="array" ref="AG151">SUMPRODUCT(--(Data!$B$55:$AGQ$55&lt;&gt;"")*(Data!B166:AGQ166&lt;&gt;""))</f>
        <v>0</v>
      </c>
      <c r="AH151" s="2" cm="1">
        <f t="array" ref="AH151">SUMPRODUCT(--(Data!$B$56:$AGQ$56&lt;&gt;"")*(Data!B166:AGQ166&lt;&gt;""))</f>
        <v>0</v>
      </c>
      <c r="AI151" s="2" cm="1">
        <f t="array" ref="AI151">SUMPRODUCT(--(Data!$B$57:$AGQ$57&lt;&gt;"")*(Data!B166:AGQ166&lt;&gt;""))</f>
        <v>0</v>
      </c>
      <c r="AJ151" s="2" cm="1">
        <f t="array" ref="AJ151">SUMPRODUCT(--(Data!$B$58:$AGQ$58&lt;&gt;"")*(Data!B166:AGQ166&lt;&gt;""))</f>
        <v>0</v>
      </c>
      <c r="AK151" s="2" cm="1">
        <f t="array" ref="AK151">SUMPRODUCT(--(Data!$B$59:$AGQ$59&lt;&gt;"")*(Data!B166:AGQ166&lt;&gt;""))</f>
        <v>0</v>
      </c>
      <c r="AL151" s="2" cm="1">
        <f t="array" ref="AL151">SUMPRODUCT(--(Data!$B$60:$AGQ$60&lt;&gt;"")*(Data!B166:AGQ166&lt;&gt;""))</f>
        <v>0</v>
      </c>
      <c r="AM151" s="2" cm="1">
        <f t="array" ref="AM151">SUMPRODUCT(--(Data!$B$61:$AGQ$61&lt;&gt;"")*(Data!B166:AGQ166&lt;&gt;""))</f>
        <v>0</v>
      </c>
      <c r="AN151" s="2" cm="1">
        <f t="array" ref="AN151">SUMPRODUCT(--(Data!$B$62:$AGQ$62&lt;&gt;"")*(Data!B166:AGQ166&lt;&gt;""))</f>
        <v>0</v>
      </c>
      <c r="AO151" s="2" cm="1">
        <f t="array" ref="AO151">SUMPRODUCT(--(Data!$B$63:$AGQ$63&lt;&gt;"")*(Data!B166:AGQ166&lt;&gt;""))</f>
        <v>0</v>
      </c>
      <c r="AP151" s="2" cm="1">
        <f t="array" ref="AP151">SUMPRODUCT(--(Data!$B$64:$AGQ$64&lt;&gt;"")*(Data!B166:AGQ166&lt;&gt;""))</f>
        <v>0</v>
      </c>
      <c r="AQ151" s="2" cm="1">
        <f t="array" ref="AQ151">SUMPRODUCT(--(Data!$B$65:$AGQ$65&lt;&gt;"")*(Data!B166:AGQ166&lt;&gt;""))</f>
        <v>0</v>
      </c>
      <c r="AR151" s="2" cm="1">
        <f t="array" ref="AR151">SUMPRODUCT(--(Data!$B$66:$AGQ$66&lt;&gt;"")*(Data!B166:AGQ166&lt;&gt;""))</f>
        <v>0</v>
      </c>
      <c r="AS151" s="2" cm="1">
        <f t="array" ref="AS151">SUMPRODUCT(--(Data!$B$67:$AGQ$67&lt;&gt;"")*(Data!B166:AGQ166&lt;&gt;""))</f>
        <v>0</v>
      </c>
      <c r="AT151" s="2" cm="1">
        <f t="array" ref="AT151">SUMPRODUCT(--(Data!$B$68:$AGQ$68&lt;&gt;"")*(Data!B166:AGQ166&lt;&gt;""))</f>
        <v>0</v>
      </c>
      <c r="AU151" s="2" cm="1">
        <f t="array" ref="AU151">SUMPRODUCT(--(Data!$B$69:$AGQ$69&lt;&gt;"")*(Data!B166:AGQ166&lt;&gt;""))</f>
        <v>0</v>
      </c>
      <c r="AV151" s="2" cm="1">
        <f t="array" ref="AV151">SUMPRODUCT(--(Data!$B$70:$AGQ$70&lt;&gt;"")*(Data!B166:AGQ166&lt;&gt;""))</f>
        <v>0</v>
      </c>
      <c r="AW151" s="2" cm="1">
        <f t="array" ref="AW151">SUMPRODUCT(--(Data!$B$71:$AGQ$71&lt;&gt;"")*(Data!B166:AGQ166&lt;&gt;""))</f>
        <v>0</v>
      </c>
      <c r="AX151" s="2" cm="1">
        <f t="array" ref="AX151">SUMPRODUCT(--(Data!$B$72:$AGQ$72&lt;&gt;"")*(Data!B166:AGQ166&lt;&gt;""))</f>
        <v>0</v>
      </c>
      <c r="AY151" s="2" cm="1">
        <f t="array" ref="AY151">SUMPRODUCT(--(Data!$B$73:$AGQ$73&lt;&gt;"")*(Data!B166:AGQ166&lt;&gt;""))</f>
        <v>0</v>
      </c>
      <c r="AZ151" s="2" cm="1">
        <f t="array" ref="AZ151">SUMPRODUCT(--(Data!$B$74:$AGQ$74&lt;&gt;"")*(Data!B166:AGQ166&lt;&gt;""))</f>
        <v>0</v>
      </c>
      <c r="BA151" s="2" cm="1">
        <f t="array" ref="BA151">SUMPRODUCT(--(Data!$B$75:$AGQ$75&lt;&gt;"")*(Data!B166:AGQ166&lt;&gt;""))</f>
        <v>0</v>
      </c>
      <c r="BB151" s="2" cm="1">
        <f t="array" ref="BB151">SUMPRODUCT(--(Data!$B$76:$AGQ$76&lt;&gt;"")*(Data!B166:AGQ166&lt;&gt;""))</f>
        <v>0</v>
      </c>
      <c r="BC151" s="2" cm="1">
        <f t="array" ref="BC151">SUMPRODUCT(--(Data!$B$77:$AGQ$77&lt;&gt;"")*(Data!B166:AGQ166&lt;&gt;""))</f>
        <v>0</v>
      </c>
      <c r="BD151" s="2" cm="1">
        <f t="array" ref="BD151">SUMPRODUCT(--(Data!$B$78:$AGQ$78&lt;&gt;"")*(Data!B166:AGQ166&lt;&gt;""))</f>
        <v>0</v>
      </c>
      <c r="BE151" s="2" cm="1">
        <f t="array" ref="BE151">SUMPRODUCT(--(Data!$B$79:$AGQ$79&lt;&gt;"")*(Data!B166:AGQ166&lt;&gt;""))</f>
        <v>0</v>
      </c>
      <c r="BF151" s="2" cm="1">
        <f t="array" ref="BF151">SUMPRODUCT(--(Data!$B$80:$AGQ$80&lt;&gt;"")*(Data!B166:AGQ166&lt;&gt;""))</f>
        <v>0</v>
      </c>
      <c r="BG151" s="2" cm="1">
        <f t="array" ref="BG151">SUMPRODUCT(--(Data!$B$81:$AGQ$81&lt;&gt;"")*(Data!B166:AGQ166&lt;&gt;""))</f>
        <v>0</v>
      </c>
      <c r="BH151" s="2" cm="1">
        <f t="array" ref="BH151">SUMPRODUCT(--(Data!$B$82:$AGQ$82&lt;&gt;"")*(Data!B166:AGQ166&lt;&gt;""))</f>
        <v>0</v>
      </c>
      <c r="BI151" s="2" cm="1">
        <f t="array" ref="BI151">SUMPRODUCT(--(Data!$B$83:$AGQ$83&lt;&gt;"")*(Data!B166:AGQ166&lt;&gt;""))</f>
        <v>0</v>
      </c>
      <c r="BJ151" s="2" cm="1">
        <f t="array" ref="BJ151">SUMPRODUCT(--(Data!$B$84:$AGQ$84&lt;&gt;"")*(Data!B166:AGQ166&lt;&gt;""))</f>
        <v>0</v>
      </c>
      <c r="BK151" s="2" cm="1">
        <f t="array" ref="BK151">SUMPRODUCT(--(Data!$B$85:$AGQ$85&lt;&gt;"")*(Data!B166:AGQ166&lt;&gt;""))</f>
        <v>0</v>
      </c>
      <c r="BL151" s="2" cm="1">
        <f t="array" ref="BL151">SUMPRODUCT(--(Data!$B$86:$AGQ$86&lt;&gt;"")*(Data!B166:AGQ166&lt;&gt;""))</f>
        <v>0</v>
      </c>
      <c r="BM151" s="2" cm="1">
        <f t="array" ref="BM151">SUMPRODUCT(--(Data!$B$87:$AGQ$87&lt;&gt;"")*(Data!B166:AGQ166&lt;&gt;""))</f>
        <v>0</v>
      </c>
      <c r="BN151" s="2" cm="1">
        <f t="array" ref="BN151">SUMPRODUCT(--(Data!$B$88:$AGQ$88&lt;&gt;"")*(Data!B166:AGQ166&lt;&gt;""))</f>
        <v>0</v>
      </c>
      <c r="BO151" s="2" cm="1">
        <f t="array" ref="BO151">SUMPRODUCT(--(Data!$B$89:$AGQ$89&lt;&gt;"")*(Data!B166:AGQ166&lt;&gt;""))</f>
        <v>0</v>
      </c>
      <c r="BP151" s="2" cm="1">
        <f t="array" ref="BP151">SUMPRODUCT(--(Data!$B$90:$AGQ$90&lt;&gt;"")*(Data!B166:AGQ166&lt;&gt;""))</f>
        <v>0</v>
      </c>
      <c r="BQ151" s="2" cm="1">
        <f t="array" ref="BQ151">SUMPRODUCT(--(Data!$B$91:$AGQ$91&lt;&gt;"")*(Data!B166:AGQ166&lt;&gt;""))</f>
        <v>0</v>
      </c>
      <c r="BR151" s="2" cm="1">
        <f t="array" ref="BR151">SUMPRODUCT(--(Data!$B$92:$AGQ$92&lt;&gt;"")*(Data!B166:AGQ166&lt;&gt;""))</f>
        <v>0</v>
      </c>
      <c r="BS151" s="2" cm="1">
        <f t="array" ref="BS151">SUMPRODUCT(--(Data!$B$93:$AGQ$93&lt;&gt;"")*(Data!B166:AGQ166&lt;&gt;""))</f>
        <v>0</v>
      </c>
      <c r="BT151" s="2" cm="1">
        <f t="array" ref="BT151">SUMPRODUCT(--(Data!$B$94:$AGQ$94&lt;&gt;"")*(Data!B166:AGQ166&lt;&gt;""))</f>
        <v>0</v>
      </c>
      <c r="BU151" s="2" cm="1">
        <f t="array" ref="BU151">SUMPRODUCT(--(Data!$B$95:$AGQ$95&lt;&gt;"")*(Data!B166:AGQ166&lt;&gt;""))</f>
        <v>0</v>
      </c>
      <c r="BV151" s="2" cm="1">
        <f t="array" ref="BV151">SUMPRODUCT(--(Data!$B$96:$AGQ$96&lt;&gt;"")*(Data!B166:AGQ166&lt;&gt;""))</f>
        <v>0</v>
      </c>
      <c r="BW151" s="2" cm="1">
        <f t="array" ref="BW151">SUMPRODUCT(--(Data!$B$97:$AGQ$97&lt;&gt;"")*(Data!B166:AGQ166&lt;&gt;""))</f>
        <v>0</v>
      </c>
      <c r="BX151" s="2" cm="1">
        <f t="array" ref="BX151">SUMPRODUCT(--(Data!$B$98:$AGQ$98&lt;&gt;"")*(Data!B166:AGQ166&lt;&gt;""))</f>
        <v>0</v>
      </c>
      <c r="BY151" s="2" cm="1">
        <f t="array" ref="BY151">SUMPRODUCT(--(Data!$B$99:$AGQ$99&lt;&gt;"")*(Data!B166:AGQ166&lt;&gt;""))</f>
        <v>0</v>
      </c>
      <c r="BZ151" s="2" cm="1">
        <f t="array" ref="BZ151">SUMPRODUCT(--(Data!$B$100:$AGQ$100&lt;&gt;"")*(Data!B166:AGQ166&lt;&gt;""))</f>
        <v>0</v>
      </c>
      <c r="CA151" s="2" cm="1">
        <f t="array" ref="CA151">SUMPRODUCT(--(Data!$B$101:$AGQ$101&lt;&gt;"")*(Data!B166:AGQ166&lt;&gt;""))</f>
        <v>0</v>
      </c>
      <c r="CB151" s="2" cm="1">
        <f t="array" ref="CB151">SUMPRODUCT(--(Data!$B$102:$AGQ$102&lt;&gt;"")*(Data!B166:AGQ166&lt;&gt;""))</f>
        <v>0</v>
      </c>
      <c r="CC151" s="2" cm="1">
        <f t="array" ref="CC151">SUMPRODUCT(--(Data!$B$103:$AGQ$103&lt;&gt;"")*(Data!B166:AGQ166&lt;&gt;""))</f>
        <v>0</v>
      </c>
      <c r="CD151" s="2" cm="1">
        <f t="array" ref="CD151">SUMPRODUCT(--(Data!$B$104:$AGQ$104&lt;&gt;"")*(Data!B166:AGQ166&lt;&gt;""))</f>
        <v>0</v>
      </c>
      <c r="CE151" s="2" cm="1">
        <f t="array" ref="CE151">SUMPRODUCT(--(Data!$B$105:$AGQ$105&lt;&gt;"")*(Data!B166:AGQ166&lt;&gt;""))</f>
        <v>0</v>
      </c>
      <c r="CF151" s="2" cm="1">
        <f t="array" ref="CF151">SUMPRODUCT(--(Data!$B$106:$AGQ$106&lt;&gt;"")*(Data!B166:AGQ166&lt;&gt;""))</f>
        <v>0</v>
      </c>
      <c r="CG151" s="2" cm="1">
        <f t="array" ref="CG151">SUMPRODUCT(--(Data!$B$107:$AGQ$107&lt;&gt;"")*(Data!B166:AGQ166&lt;&gt;""))</f>
        <v>0</v>
      </c>
      <c r="CH151" s="2" cm="1">
        <f t="array" ref="CH151">SUMPRODUCT(--(Data!$B$108:$AGQ$108&lt;&gt;"")*(Data!B166:AGQ166&lt;&gt;""))</f>
        <v>0</v>
      </c>
      <c r="CI151" s="2" cm="1">
        <f t="array" ref="CI151">SUMPRODUCT(--(Data!$B$109:$AGQ$109&lt;&gt;"")*(Data!B166:AGQ166&lt;&gt;""))</f>
        <v>0</v>
      </c>
      <c r="CJ151" s="2" cm="1">
        <f t="array" ref="CJ151">SUMPRODUCT(--(Data!$B$110:$AGQ$110&lt;&gt;"")*(Data!B166:AGQ166&lt;&gt;""))</f>
        <v>0</v>
      </c>
      <c r="CK151" s="2" cm="1">
        <f t="array" ref="CK151">SUMPRODUCT(--(Data!$B$111:$AGQ$111&lt;&gt;"")*(Data!B166:AGQ166&lt;&gt;""))</f>
        <v>0</v>
      </c>
      <c r="CL151" s="2" cm="1">
        <f t="array" ref="CL151">SUMPRODUCT(--(Data!$B$112:$AGQ$112&lt;&gt;"")*(Data!B166:AGQ166&lt;&gt;""))</f>
        <v>0</v>
      </c>
      <c r="CM151" s="2" cm="1">
        <f t="array" ref="CM151">SUMPRODUCT(--(Data!$B$113:$AGQ$113&lt;&gt;"")*(Data!B166:AGQ166&lt;&gt;""))</f>
        <v>0</v>
      </c>
      <c r="CN151" s="2" cm="1">
        <f t="array" ref="CN151">SUMPRODUCT(--(Data!$B$114:$AGQ$114&lt;&gt;"")*(Data!B166:AGQ166&lt;&gt;""))</f>
        <v>0</v>
      </c>
      <c r="CO151" s="2" cm="1">
        <f t="array" ref="CO151">SUMPRODUCT(--(Data!$B$115:$AGQ$115&lt;&gt;"")*(Data!B166:AGQ166&lt;&gt;""))</f>
        <v>0</v>
      </c>
      <c r="CP151" s="2" cm="1">
        <f t="array" ref="CP151">SUMPRODUCT(--(Data!$B$116:$AGQ$116&lt;&gt;"")*(Data!B166:AGQ166&lt;&gt;""))</f>
        <v>0</v>
      </c>
      <c r="CQ151" s="2" cm="1">
        <f t="array" ref="CQ151">SUMPRODUCT(--(Data!$B$117:$AGQ$117&lt;&gt;"")*(Data!B166:AGQ166&lt;&gt;""))</f>
        <v>0</v>
      </c>
      <c r="CR151" s="2" cm="1">
        <f t="array" ref="CR151">SUMPRODUCT(--(Data!$B$118:$AGQ$118&lt;&gt;"")*(Data!B166:AGQ166&lt;&gt;""))</f>
        <v>0</v>
      </c>
      <c r="CS151" s="2" cm="1">
        <f t="array" ref="CS151">SUMPRODUCT(--(Data!$B$119:$AGQ$119&lt;&gt;"")*(Data!B166:AGQ166&lt;&gt;""))</f>
        <v>0</v>
      </c>
      <c r="CT151" s="2" cm="1">
        <f t="array" ref="CT151">SUMPRODUCT(--(Data!$B$120:$AGQ$120&lt;&gt;"")*(Data!B166:AGQ166&lt;&gt;""))</f>
        <v>0</v>
      </c>
      <c r="CU151" s="2" cm="1">
        <f t="array" ref="CU151">SUMPRODUCT(--(Data!$B$121:$AGQ$121&lt;&gt;"")*(Data!B166:AGQ166&lt;&gt;""))</f>
        <v>0</v>
      </c>
      <c r="CV151" s="2" cm="1">
        <f t="array" ref="CV151">SUMPRODUCT(--(Data!$B$122:$AGQ$122&lt;&gt;"")*(Data!B166:AGQ166&lt;&gt;""))</f>
        <v>0</v>
      </c>
      <c r="CW151" s="2" cm="1">
        <f t="array" ref="CW151">SUMPRODUCT(--(Data!$B$123:$AGQ$123&lt;&gt;"")*(Data!B166:AGQ166&lt;&gt;""))</f>
        <v>0</v>
      </c>
      <c r="CX151" s="2" cm="1">
        <f t="array" ref="CX151">SUMPRODUCT(--(Data!$B$124:$AGQ$124&lt;&gt;"")*(Data!B166:AGQ166&lt;&gt;""))</f>
        <v>0</v>
      </c>
      <c r="CY151" s="2" cm="1">
        <f t="array" ref="CY151">SUMPRODUCT(--(Data!$B$125:$AGQ$125&lt;&gt;"")*(Data!B166:AGQ166&lt;&gt;""))</f>
        <v>0</v>
      </c>
      <c r="CZ151" s="2" cm="1">
        <f t="array" ref="CZ151">SUMPRODUCT(--(Data!$B$126:$AGQ$126&lt;&gt;"")*(Data!B166:AGQ166&lt;&gt;""))</f>
        <v>0</v>
      </c>
      <c r="DA151" s="2" cm="1">
        <f t="array" ref="DA151">SUMPRODUCT(--(Data!$B$127:$AGQ$127&lt;&gt;"")*(Data!B166:AGQ166&lt;&gt;""))</f>
        <v>0</v>
      </c>
      <c r="DB151" s="2" cm="1">
        <f t="array" ref="DB151">SUMPRODUCT(--(Data!$B$128:$AGQ$128&lt;&gt;"")*(Data!B166:AGQ166&lt;&gt;""))</f>
        <v>0</v>
      </c>
      <c r="DC151" s="2" cm="1">
        <f t="array" ref="DC151">SUMPRODUCT(--(Data!$B$129:$AGQ$129&lt;&gt;"")*(Data!B166:AGQ166&lt;&gt;""))</f>
        <v>0</v>
      </c>
      <c r="DD151" s="2" cm="1">
        <f t="array" ref="DD151">SUMPRODUCT(--(Data!$B$130:$AGQ$130&lt;&gt;"")*(Data!B166:AGQ166&lt;&gt;""))</f>
        <v>0</v>
      </c>
      <c r="DE151" s="2" cm="1">
        <f t="array" ref="DE151">SUMPRODUCT(--(Data!$B$131:$AGQ$131&lt;&gt;"")*(Data!B166:AGQ166&lt;&gt;""))</f>
        <v>0</v>
      </c>
      <c r="DF151" s="2" cm="1">
        <f t="array" ref="DF151">SUMPRODUCT(--(Data!$B$132:$AGQ$132&lt;&gt;"")*(Data!B166:AGQ166&lt;&gt;""))</f>
        <v>0</v>
      </c>
      <c r="DG151" s="2" cm="1">
        <f t="array" ref="DG151">SUMPRODUCT(--(Data!$B$133:$AGQ$133&lt;&gt;"")*(Data!B166:AGQ166&lt;&gt;""))</f>
        <v>0</v>
      </c>
      <c r="DH151" s="2" cm="1">
        <f t="array" ref="DH151">SUMPRODUCT(--(Data!$B$134:$AGQ$134&lt;&gt;"")*(Data!B166:AGQ166&lt;&gt;""))</f>
        <v>0</v>
      </c>
      <c r="DI151" s="2" cm="1">
        <f t="array" ref="DI151">SUMPRODUCT(--(Data!$B$135:$AGQ$135&lt;&gt;"")*(Data!B166:AGQ166&lt;&gt;""))</f>
        <v>0</v>
      </c>
      <c r="DJ151" s="2" cm="1">
        <f t="array" ref="DJ151">SUMPRODUCT(--(Data!$B$136:$AGQ$136&lt;&gt;"")*(Data!B166:AGQ166&lt;&gt;""))</f>
        <v>0</v>
      </c>
      <c r="DK151" s="2" cm="1">
        <f t="array" ref="DK151">SUMPRODUCT(--(Data!$B$137:$AGQ$137&lt;&gt;"")*(Data!B166:AGQ166&lt;&gt;""))</f>
        <v>0</v>
      </c>
      <c r="DL151" s="2" cm="1">
        <f t="array" ref="DL151">SUMPRODUCT(--(Data!$B$138:$AGQ$138&lt;&gt;"")*(Data!B166:AGQ166&lt;&gt;""))</f>
        <v>0</v>
      </c>
      <c r="DM151" s="2" cm="1">
        <f t="array" ref="DM151">SUMPRODUCT(--(Data!$B$139:$AGQ$139&lt;&gt;"")*(Data!B166:AGQ166&lt;&gt;""))</f>
        <v>0</v>
      </c>
      <c r="DN151" s="2" cm="1">
        <f t="array" ref="DN151">SUMPRODUCT(--(Data!$B$140:$AGQ$140&lt;&gt;"")*(Data!B166:AGQ166&lt;&gt;""))</f>
        <v>0</v>
      </c>
      <c r="DO151" s="2" cm="1">
        <f t="array" ref="DO151">SUMPRODUCT(--(Data!$B$141:$AGQ$141&lt;&gt;"")*(Data!B166:AGQ166&lt;&gt;""))</f>
        <v>0</v>
      </c>
      <c r="DP151" s="2" cm="1">
        <f t="array" ref="DP151">SUMPRODUCT(--(Data!$B$142:$AGQ$142&lt;&gt;"")*(Data!B166:AGQ166&lt;&gt;""))</f>
        <v>0</v>
      </c>
      <c r="DQ151" s="2" cm="1">
        <f t="array" ref="DQ151">SUMPRODUCT(--(Data!$B$143:$AGQ$143&lt;&gt;"")*(Data!B166:AGQ166&lt;&gt;""))</f>
        <v>0</v>
      </c>
      <c r="DR151" s="2" cm="1">
        <f t="array" ref="DR151">SUMPRODUCT(--(Data!$B$144:$AGQ$144&lt;&gt;"")*(Data!B166:AGQ166&lt;&gt;""))</f>
        <v>0</v>
      </c>
      <c r="DS151" s="2" cm="1">
        <f t="array" ref="DS151">SUMPRODUCT(--(Data!$B$145:$AGQ$145&lt;&gt;"")*(Data!B166:AGQ166&lt;&gt;""))</f>
        <v>0</v>
      </c>
      <c r="DT151" s="2" cm="1">
        <f t="array" ref="DT151">SUMPRODUCT(--(Data!$B$146:$AGQ$146&lt;&gt;"")*(Data!B166:AGQ166&lt;&gt;""))</f>
        <v>0</v>
      </c>
      <c r="DU151" s="2" cm="1">
        <f t="array" ref="DU151">SUMPRODUCT(--(Data!$B$147:$AGQ$147&lt;&gt;"")*(Data!B166:AGQ166&lt;&gt;""))</f>
        <v>0</v>
      </c>
      <c r="DV151" s="2" cm="1">
        <f t="array" ref="DV151">SUMPRODUCT(--(Data!$B$148:$AGQ$148&lt;&gt;"")*(Data!B166:AGQ166&lt;&gt;""))</f>
        <v>0</v>
      </c>
      <c r="DW151" s="2" cm="1">
        <f t="array" ref="DW151">SUMPRODUCT(--(Data!$B$149:$AGQ$149&lt;&gt;"")*(Data!B166:AGQ166&lt;&gt;""))</f>
        <v>0</v>
      </c>
      <c r="DX151" s="2" cm="1">
        <f t="array" ref="DX151">SUMPRODUCT(--(Data!$B$150:$AGQ$150&lt;&gt;"")*(Data!B166:AGQ166&lt;&gt;""))</f>
        <v>0</v>
      </c>
      <c r="DY151" s="2" cm="1">
        <f t="array" ref="DY151">SUMPRODUCT(--(Data!$B$151:$AGQ$151&lt;&gt;"")*(Data!B166:AGQ166&lt;&gt;""))</f>
        <v>0</v>
      </c>
      <c r="DZ151" s="2" cm="1">
        <f t="array" ref="DZ151">SUMPRODUCT(--(Data!$B$152:$AGQ$152&lt;&gt;"")*(Data!B166:AGQ166&lt;&gt;""))</f>
        <v>0</v>
      </c>
      <c r="EA151" s="2" cm="1">
        <f t="array" ref="EA151">SUMPRODUCT(--(Data!$B$153:$AGQ$153&lt;&gt;"")*(Data!B166:AGQ166&lt;&gt;""))</f>
        <v>0</v>
      </c>
      <c r="EB151" s="2" cm="1">
        <f t="array" ref="EB151">SUMPRODUCT(--(Data!$B$154:$AGQ$154&lt;&gt;"")*(Data!B166:AGQ166&lt;&gt;""))</f>
        <v>0</v>
      </c>
      <c r="EC151" s="2" cm="1">
        <f t="array" ref="EC151">SUMPRODUCT(--(Data!$B$155:$AGQ$155&lt;&gt;"")*(Data!B166:AGQ166&lt;&gt;""))</f>
        <v>0</v>
      </c>
      <c r="ED151" s="2" cm="1">
        <f t="array" ref="ED151">SUMPRODUCT(--(Data!$B$156:$AGQ$156&lt;&gt;"")*(Data!B166:AGQ166&lt;&gt;""))</f>
        <v>0</v>
      </c>
      <c r="EE151" s="2" cm="1">
        <f t="array" ref="EE151">SUMPRODUCT(--(Data!$B$157:$AGQ$157&lt;&gt;"")*(Data!B166:AGQ166&lt;&gt;""))</f>
        <v>0</v>
      </c>
      <c r="EF151" s="2" cm="1">
        <f t="array" ref="EF151">SUMPRODUCT(--(Data!$B$158:$AGQ$158&lt;&gt;"")*(Data!B166:AGQ166&lt;&gt;""))</f>
        <v>0</v>
      </c>
      <c r="EG151" s="2" cm="1">
        <f t="array" ref="EG151">SUMPRODUCT(--(Data!$B$159:$AGQ$159&lt;&gt;"")*(Data!B166:AGQ166&lt;&gt;""))</f>
        <v>0</v>
      </c>
      <c r="EH151" s="2" cm="1">
        <f t="array" ref="EH151">SUMPRODUCT(--(Data!$B$160:$AGQ$160&lt;&gt;"")*(Data!B166:AGQ166&lt;&gt;""))</f>
        <v>0</v>
      </c>
      <c r="EI151" s="2" cm="1">
        <f t="array" ref="EI151">SUMPRODUCT(--(Data!$B$161:$AGQ$161&lt;&gt;"")*(Data!B166:AGQ166&lt;&gt;""))</f>
        <v>0</v>
      </c>
      <c r="EJ151" s="2" cm="1">
        <f t="array" ref="EJ151">SUMPRODUCT(--(Data!$B$162:$AGQ$162&lt;&gt;"")*(Data!B166:AGQ166&lt;&gt;""))</f>
        <v>2</v>
      </c>
      <c r="EK151" s="2" cm="1">
        <f t="array" ref="EK151">SUMPRODUCT(--(Data!$B$163:$AGQ$163&lt;&gt;"")*(Data!B166:AGQ166&lt;&gt;""))</f>
        <v>2</v>
      </c>
      <c r="EL151" s="2" cm="1">
        <f t="array" ref="EL151">SUMPRODUCT(--(Data!$B$164:$AGQ$164&lt;&gt;"")*(Data!B166:AGQ166&lt;&gt;""))</f>
        <v>2</v>
      </c>
      <c r="EM151" s="2" cm="1">
        <f t="array" ref="EM151">SUMPRODUCT(--(Data!$B$165:$AGQ$165&lt;&gt;"")*(Data!B166:AGQ166&lt;&gt;""))</f>
        <v>2</v>
      </c>
      <c r="EN151" s="208"/>
      <c r="EU151" s="2" t="str">
        <f t="shared" ref="EU151:EU156" si="10">B146</f>
        <v>CoFusion</v>
      </c>
      <c r="EV151" s="2">
        <f t="shared" ref="EV151:EV156" si="11">COUNTIF(C146:EH146,"&lt;&gt;0")-1</f>
        <v>2</v>
      </c>
    </row>
    <row r="152" spans="1:152" x14ac:dyDescent="0.25">
      <c r="A152" s="1">
        <f>Data!A167</f>
        <v>0</v>
      </c>
      <c r="EU152" s="2" t="str">
        <f t="shared" si="10"/>
        <v>VINS-Fusion MI</v>
      </c>
      <c r="EV152" s="2">
        <f t="shared" si="11"/>
        <v>3</v>
      </c>
    </row>
    <row r="153" spans="1:152" x14ac:dyDescent="0.25">
      <c r="A153" s="1">
        <f>Data!A168</f>
        <v>0</v>
      </c>
      <c r="EU153" s="2" t="str">
        <f t="shared" si="10"/>
        <v>VINS-Fusion MI (SC)</v>
      </c>
      <c r="EV153" s="2">
        <f t="shared" si="11"/>
        <v>3</v>
      </c>
    </row>
    <row r="154" spans="1:152" x14ac:dyDescent="0.25">
      <c r="A154" s="1">
        <f>Data!A169</f>
        <v>0</v>
      </c>
      <c r="EU154" s="2" t="str">
        <f t="shared" si="10"/>
        <v>ORB-SLAM3 MI</v>
      </c>
      <c r="EV154" s="2">
        <f t="shared" si="11"/>
        <v>3</v>
      </c>
    </row>
    <row r="155" spans="1:152" x14ac:dyDescent="0.25">
      <c r="A155" s="1">
        <f>Data!A170</f>
        <v>0</v>
      </c>
      <c r="EU155" s="2" t="str">
        <f t="shared" si="10"/>
        <v xml:space="preserve">DynaVINS MI </v>
      </c>
      <c r="EV155" s="2">
        <f t="shared" si="11"/>
        <v>3</v>
      </c>
    </row>
    <row r="156" spans="1:152" x14ac:dyDescent="0.25">
      <c r="A156" s="1">
        <f>Data!A171</f>
        <v>0</v>
      </c>
      <c r="EU156" s="71" t="str">
        <f t="shared" si="10"/>
        <v>VINS-Fusion SI (SC)</v>
      </c>
      <c r="EV156" s="71">
        <f t="shared" si="11"/>
        <v>3</v>
      </c>
    </row>
    <row r="157" spans="1:152" x14ac:dyDescent="0.25">
      <c r="A157" s="1">
        <f>Data!A172</f>
        <v>0</v>
      </c>
    </row>
    <row r="158" spans="1:152" x14ac:dyDescent="0.25">
      <c r="A158" s="1">
        <f>Data!A173</f>
        <v>0</v>
      </c>
    </row>
    <row r="159" spans="1:152" x14ac:dyDescent="0.25">
      <c r="A159" s="1">
        <f>Data!A174</f>
        <v>0</v>
      </c>
    </row>
    <row r="160" spans="1:152" x14ac:dyDescent="0.25">
      <c r="A160" s="1">
        <f>Data!A175</f>
        <v>0</v>
      </c>
    </row>
    <row r="161" spans="1:1" x14ac:dyDescent="0.25">
      <c r="A161" s="1">
        <f>Data!A176</f>
        <v>0</v>
      </c>
    </row>
    <row r="162" spans="1:1" x14ac:dyDescent="0.25">
      <c r="A162" s="1">
        <f>Data!A177</f>
        <v>0</v>
      </c>
    </row>
    <row r="163" spans="1:1" x14ac:dyDescent="0.25">
      <c r="A163" s="1">
        <f>Data!A178</f>
        <v>0</v>
      </c>
    </row>
    <row r="164" spans="1:1" x14ac:dyDescent="0.25">
      <c r="A164" s="1">
        <f>Data!A179</f>
        <v>0</v>
      </c>
    </row>
    <row r="165" spans="1:1" x14ac:dyDescent="0.25">
      <c r="A165" s="1">
        <f>Data!A180</f>
        <v>0</v>
      </c>
    </row>
    <row r="166" spans="1:1" x14ac:dyDescent="0.25">
      <c r="A166" s="1">
        <f>Data!A181</f>
        <v>0</v>
      </c>
    </row>
    <row r="167" spans="1:1" x14ac:dyDescent="0.25">
      <c r="A167" s="1">
        <f>Data!A182</f>
        <v>0</v>
      </c>
    </row>
    <row r="168" spans="1:1" x14ac:dyDescent="0.25">
      <c r="A168" s="1">
        <f>Data!A183</f>
        <v>0</v>
      </c>
    </row>
    <row r="169" spans="1:1" x14ac:dyDescent="0.25">
      <c r="A169" s="1">
        <f>Data!A184</f>
        <v>0</v>
      </c>
    </row>
    <row r="170" spans="1:1" x14ac:dyDescent="0.25">
      <c r="A170" s="1">
        <f>Data!A185</f>
        <v>0</v>
      </c>
    </row>
    <row r="171" spans="1:1" x14ac:dyDescent="0.25">
      <c r="A171" s="1">
        <f>Data!A186</f>
        <v>0</v>
      </c>
    </row>
    <row r="172" spans="1:1" x14ac:dyDescent="0.25">
      <c r="A172" s="1">
        <f>Data!A187</f>
        <v>0</v>
      </c>
    </row>
    <row r="173" spans="1:1" x14ac:dyDescent="0.25">
      <c r="A173" s="1">
        <f>Data!A188</f>
        <v>0</v>
      </c>
    </row>
    <row r="174" spans="1:1" x14ac:dyDescent="0.25">
      <c r="A174" s="1">
        <f>Data!A189</f>
        <v>0</v>
      </c>
    </row>
    <row r="175" spans="1:1" x14ac:dyDescent="0.25">
      <c r="A175" s="1">
        <f>Data!A190</f>
        <v>0</v>
      </c>
    </row>
  </sheetData>
  <mergeCells count="4">
    <mergeCell ref="EV11:EW14"/>
    <mergeCell ref="EU11:EU14"/>
    <mergeCell ref="EW30:EY30"/>
    <mergeCell ref="EW45:EY45"/>
  </mergeCells>
  <conditionalFormatting sqref="EV15:EV156">
    <cfRule type="cellIs" dxfId="155" priority="1" operator="lessThan">
      <formula>2</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4D94-417B-498F-8755-146837372114}">
  <dimension ref="A1:M86"/>
  <sheetViews>
    <sheetView tabSelected="1" topLeftCell="A174" zoomScaleNormal="100" workbookViewId="0">
      <selection activeCell="E208" sqref="E208"/>
    </sheetView>
  </sheetViews>
  <sheetFormatPr defaultRowHeight="15" x14ac:dyDescent="0.25"/>
  <cols>
    <col min="2" max="2" width="24.85546875" style="1" bestFit="1" customWidth="1"/>
    <col min="3" max="3" width="19" bestFit="1" customWidth="1"/>
    <col min="5" max="5" width="28.42578125" bestFit="1" customWidth="1"/>
    <col min="8" max="8" width="32.140625" bestFit="1" customWidth="1"/>
    <col min="11" max="11" width="11.7109375" bestFit="1" customWidth="1"/>
    <col min="12" max="12" width="11.42578125" bestFit="1" customWidth="1"/>
  </cols>
  <sheetData>
    <row r="1" spans="1:13" x14ac:dyDescent="0.25">
      <c r="B1" s="309" t="s">
        <v>1142</v>
      </c>
      <c r="C1" s="310"/>
      <c r="E1" s="308" t="s">
        <v>1141</v>
      </c>
      <c r="F1" s="308"/>
    </row>
    <row r="2" spans="1:13" x14ac:dyDescent="0.25">
      <c r="B2" s="132"/>
      <c r="C2" s="259" t="s">
        <v>1143</v>
      </c>
      <c r="E2" s="2" t="s">
        <v>1135</v>
      </c>
      <c r="F2" s="263">
        <f>C3-C14+I7</f>
        <v>64</v>
      </c>
    </row>
    <row r="3" spans="1:13" x14ac:dyDescent="0.25">
      <c r="B3" s="132" t="s">
        <v>1121</v>
      </c>
      <c r="C3" s="259">
        <f>COUNTA('Algorithm Details'!A6:A100)</f>
        <v>60</v>
      </c>
      <c r="E3" s="263" t="s">
        <v>1127</v>
      </c>
      <c r="F3" s="263">
        <v>15</v>
      </c>
      <c r="H3" t="s">
        <v>1132</v>
      </c>
      <c r="I3" s="174">
        <f>(C3-C14)/F11</f>
        <v>0.58762886597938147</v>
      </c>
    </row>
    <row r="4" spans="1:13" x14ac:dyDescent="0.25">
      <c r="B4" s="132" t="s">
        <v>1123</v>
      </c>
      <c r="C4" s="259">
        <f>COUNTIF('Algorithm Details'!E6:E100,"R")+M4</f>
        <v>39</v>
      </c>
      <c r="E4" s="263" t="s">
        <v>1136</v>
      </c>
      <c r="F4" s="263">
        <f>21-C14</f>
        <v>18</v>
      </c>
      <c r="H4" s="307" t="s">
        <v>1145</v>
      </c>
      <c r="I4" s="266">
        <v>3</v>
      </c>
      <c r="L4" s="71" t="s">
        <v>1123</v>
      </c>
      <c r="M4">
        <v>3</v>
      </c>
    </row>
    <row r="5" spans="1:13" x14ac:dyDescent="0.25">
      <c r="B5" s="132" t="s">
        <v>1124</v>
      </c>
      <c r="C5" s="259">
        <f>COUNTIF('Algorithm Details'!F6:F100,"R")+M5</f>
        <v>35</v>
      </c>
      <c r="E5" s="2" t="s">
        <v>1137</v>
      </c>
      <c r="F5" s="263">
        <v>0</v>
      </c>
      <c r="H5" s="307"/>
      <c r="L5" s="268" t="s">
        <v>1124</v>
      </c>
      <c r="M5">
        <v>4</v>
      </c>
    </row>
    <row r="6" spans="1:13" x14ac:dyDescent="0.25">
      <c r="B6" s="132" t="s">
        <v>1125</v>
      </c>
      <c r="C6" s="259">
        <f>COUNTIF('Algorithm Details'!G6:G100,"R")+M6</f>
        <v>24</v>
      </c>
      <c r="E6" s="2" t="s">
        <v>1138</v>
      </c>
      <c r="F6" s="263">
        <v>0</v>
      </c>
      <c r="L6" s="268" t="s">
        <v>1125</v>
      </c>
      <c r="M6">
        <v>1</v>
      </c>
    </row>
    <row r="7" spans="1:13" x14ac:dyDescent="0.25">
      <c r="B7" s="132" t="s">
        <v>1117</v>
      </c>
      <c r="C7" s="259" cm="1">
        <f t="array" ref="C7">SUMPRODUCT(--(ISNUMBER(SEARCH("R", 'Algorithm Details'!E6:E100)) * (1-ISNUMBER(SEARCH("R", 'Algorithm Details'!F6:F100))) * (1-ISNUMBER(SEARCH("R", 'Algorithm Details'!G6:G100)))))+M7</f>
        <v>20</v>
      </c>
      <c r="E7" s="2" t="s">
        <v>1140</v>
      </c>
      <c r="F7" s="263">
        <v>0</v>
      </c>
      <c r="H7" s="311" t="s">
        <v>1146</v>
      </c>
      <c r="I7">
        <v>7</v>
      </c>
      <c r="J7" s="266" t="s">
        <v>1148</v>
      </c>
      <c r="K7" t="s">
        <v>1149</v>
      </c>
      <c r="L7" s="268" t="s">
        <v>1117</v>
      </c>
      <c r="M7">
        <v>3</v>
      </c>
    </row>
    <row r="8" spans="1:13" x14ac:dyDescent="0.25">
      <c r="A8" s="262" t="s">
        <v>115</v>
      </c>
      <c r="B8" s="132" t="s">
        <v>1126</v>
      </c>
      <c r="C8" s="259" cm="1">
        <f t="array" ref="C8">SUMPRODUCT(--((1-ISNUMBER(SEARCH("R", 'Algorithm Details'!E6:E100))) * ISNUMBER(SEARCH("R", 'Algorithm Details'!F6:F100)) * (1-ISNUMBER(SEARCH("R", 'Algorithm Details'!G6:G100)))))-D8+M8</f>
        <v>17</v>
      </c>
      <c r="D8" s="261">
        <v>3</v>
      </c>
      <c r="H8" s="311"/>
      <c r="K8" t="s">
        <v>1126</v>
      </c>
      <c r="L8" s="268" t="s">
        <v>1126</v>
      </c>
      <c r="M8">
        <v>3</v>
      </c>
    </row>
    <row r="9" spans="1:13" x14ac:dyDescent="0.25">
      <c r="B9" s="132" t="s">
        <v>1118</v>
      </c>
      <c r="C9" s="259" cm="1">
        <f t="array" ref="C9">SUMPRODUCT(--(ISNUMBER(SEARCH("R", 'Algorithm Details'!E6:E100)) * (1-ISNUMBER(SEARCH("R", 'Algorithm Details'!F6:F100))) * ISNUMBER(SEARCH("R", 'Algorithm Details'!G6:G100))))</f>
        <v>12</v>
      </c>
      <c r="E9" s="219" t="s">
        <v>1128</v>
      </c>
      <c r="F9">
        <v>15</v>
      </c>
      <c r="L9" s="268" t="s">
        <v>1118</v>
      </c>
    </row>
    <row r="10" spans="1:13" ht="30" x14ac:dyDescent="0.25">
      <c r="B10" s="132" t="s">
        <v>1119</v>
      </c>
      <c r="C10" s="259" cm="1">
        <f t="array" ref="C10">SUMPRODUCT(--((1-ISNUMBER(SEARCH("R", 'Algorithm Details'!E6:E100))) * ISNUMBER(SEARCH("R", 'Algorithm Details'!F6:F100)) * ISNUMBER(SEARCH("R", 'Algorithm Details'!G6:G100))))+M10</f>
        <v>8</v>
      </c>
      <c r="E10" s="91" t="s">
        <v>1129</v>
      </c>
      <c r="F10">
        <f>COUNTA(Data!A25:A200)</f>
        <v>142</v>
      </c>
      <c r="L10" s="268" t="s">
        <v>1119</v>
      </c>
      <c r="M10">
        <v>1</v>
      </c>
    </row>
    <row r="11" spans="1:13" x14ac:dyDescent="0.25">
      <c r="B11" s="132" t="s">
        <v>1122</v>
      </c>
      <c r="C11" s="259" cm="1">
        <f t="array" ref="C11">SUMPRODUCT(--(ISNUMBER(SEARCH("R", 'Algorithm Details'!F6:F100)) * ISNUMBER(SEARCH("R", 'Algorithm Details'!E6:E100))* (1-ISNUMBER(SEARCH("R", 'Algorithm Details'!G6:G100)))))</f>
        <v>3</v>
      </c>
      <c r="E11" t="s">
        <v>1130</v>
      </c>
      <c r="F11">
        <f>F2+F3+F4</f>
        <v>97</v>
      </c>
      <c r="L11" s="268" t="s">
        <v>1122</v>
      </c>
    </row>
    <row r="12" spans="1:13" x14ac:dyDescent="0.25">
      <c r="B12" s="47" t="s">
        <v>1120</v>
      </c>
      <c r="C12" s="260" cm="1">
        <f t="array" ref="C12">SUMPRODUCT(--(ISNUMBER(SEARCH("R", 'Algorithm Details'!E6:E100)) * ISNUMBER(SEARCH("R", 'Algorithm Details'!F6:F100)) * ISNUMBER(SEARCH("R", 'Algorithm Details'!G6:G100))))</f>
        <v>4</v>
      </c>
      <c r="D12">
        <f>SUM(C7:C12)</f>
        <v>64</v>
      </c>
      <c r="L12" s="84" t="s">
        <v>1120</v>
      </c>
    </row>
    <row r="13" spans="1:13" x14ac:dyDescent="0.25">
      <c r="B13" s="305" t="s">
        <v>1134</v>
      </c>
      <c r="C13" s="306"/>
    </row>
    <row r="14" spans="1:13" x14ac:dyDescent="0.25">
      <c r="B14" s="47" t="s">
        <v>1131</v>
      </c>
      <c r="C14" s="260">
        <f>COUNTIF('Algorithm Details'!B6:B100,"-")</f>
        <v>3</v>
      </c>
    </row>
    <row r="15" spans="1:13" x14ac:dyDescent="0.25">
      <c r="B15" s="12" t="s">
        <v>1133</v>
      </c>
      <c r="C15" s="265">
        <f>C3-C14</f>
        <v>57</v>
      </c>
    </row>
    <row r="16" spans="1:13" x14ac:dyDescent="0.25">
      <c r="B16" s="135"/>
      <c r="C16" s="258"/>
    </row>
    <row r="17" spans="2:3" x14ac:dyDescent="0.25">
      <c r="B17" s="132" t="s">
        <v>1137</v>
      </c>
      <c r="C17" s="259">
        <f>COUNTIFS('Algorithm Details'!B6:B100,"*ROS1*",'Algorithm Details'!B6:B100,"&lt;&gt;*ROS2*")+I7</f>
        <v>56</v>
      </c>
    </row>
    <row r="18" spans="2:3" x14ac:dyDescent="0.25">
      <c r="B18" s="132" t="s">
        <v>1138</v>
      </c>
      <c r="C18" s="259">
        <f>COUNTIF('Algorithm Details'!B6:B100,"*ROS2*")</f>
        <v>8</v>
      </c>
    </row>
    <row r="19" spans="2:3" x14ac:dyDescent="0.25">
      <c r="B19" s="47" t="s">
        <v>1144</v>
      </c>
      <c r="C19" s="260">
        <f>F11-F2</f>
        <v>33</v>
      </c>
    </row>
    <row r="32" spans="2:3" x14ac:dyDescent="0.25">
      <c r="B32" s="1">
        <f>SUM(C4:C6)</f>
        <v>98</v>
      </c>
    </row>
    <row r="33" spans="2:8" x14ac:dyDescent="0.25">
      <c r="B33" s="1">
        <f>SUM(C7:C12)</f>
        <v>64</v>
      </c>
    </row>
    <row r="35" spans="2:8" x14ac:dyDescent="0.25">
      <c r="B35" s="135" t="str">
        <f>E2</f>
        <v>FOSS, with ROS support</v>
      </c>
      <c r="C35" s="83">
        <f>F2</f>
        <v>64</v>
      </c>
      <c r="D35" s="83">
        <f>C35</f>
        <v>64</v>
      </c>
      <c r="E35" s="83"/>
      <c r="F35" s="83"/>
      <c r="G35" s="83"/>
      <c r="H35" s="258"/>
    </row>
    <row r="36" spans="2:8" x14ac:dyDescent="0.25">
      <c r="B36" s="132" t="str">
        <f>B4</f>
        <v>Use LiDAR</v>
      </c>
      <c r="C36">
        <f>C4</f>
        <v>39</v>
      </c>
      <c r="E36">
        <f>C36</f>
        <v>39</v>
      </c>
      <c r="H36" s="259"/>
    </row>
    <row r="37" spans="2:8" x14ac:dyDescent="0.25">
      <c r="B37" s="132" t="str">
        <f t="shared" ref="B37:C37" si="0">B5</f>
        <v>Use Camera</v>
      </c>
      <c r="C37">
        <f t="shared" si="0"/>
        <v>35</v>
      </c>
      <c r="F37">
        <f>C37</f>
        <v>35</v>
      </c>
      <c r="H37" s="259"/>
    </row>
    <row r="38" spans="2:8" x14ac:dyDescent="0.25">
      <c r="B38" s="132" t="str">
        <f t="shared" ref="B38:C38" si="1">B6</f>
        <v>Use IMU</v>
      </c>
      <c r="C38">
        <f t="shared" si="1"/>
        <v>24</v>
      </c>
      <c r="G38">
        <f>C38</f>
        <v>24</v>
      </c>
      <c r="H38" s="259"/>
    </row>
    <row r="39" spans="2:8" x14ac:dyDescent="0.25">
      <c r="B39" s="132" t="str">
        <f t="shared" ref="B39:C39" si="2">B7</f>
        <v>LiDAR SLAM</v>
      </c>
      <c r="C39">
        <f t="shared" si="2"/>
        <v>20</v>
      </c>
      <c r="H39" s="259">
        <f>C39</f>
        <v>20</v>
      </c>
    </row>
    <row r="40" spans="2:8" x14ac:dyDescent="0.25">
      <c r="B40" s="132" t="str">
        <f t="shared" ref="B40:C40" si="3">B8</f>
        <v>VSLAM</v>
      </c>
      <c r="C40">
        <f t="shared" si="3"/>
        <v>17</v>
      </c>
      <c r="H40" s="259">
        <f t="shared" ref="H40:H44" si="4">C40</f>
        <v>17</v>
      </c>
    </row>
    <row r="41" spans="2:8" x14ac:dyDescent="0.25">
      <c r="B41" s="132" t="str">
        <f t="shared" ref="B41:C41" si="5">B9</f>
        <v>LI SLAM</v>
      </c>
      <c r="C41">
        <f t="shared" si="5"/>
        <v>12</v>
      </c>
      <c r="H41" s="259">
        <f t="shared" si="4"/>
        <v>12</v>
      </c>
    </row>
    <row r="42" spans="2:8" x14ac:dyDescent="0.25">
      <c r="B42" s="132" t="str">
        <f t="shared" ref="B42:C42" si="6">B10</f>
        <v>VI SLAM</v>
      </c>
      <c r="C42">
        <f t="shared" si="6"/>
        <v>8</v>
      </c>
      <c r="H42" s="259">
        <f t="shared" si="4"/>
        <v>8</v>
      </c>
    </row>
    <row r="43" spans="2:8" x14ac:dyDescent="0.25">
      <c r="B43" s="132" t="str">
        <f t="shared" ref="B43:C43" si="7">B11</f>
        <v>LV SLAM</v>
      </c>
      <c r="C43">
        <f t="shared" si="7"/>
        <v>3</v>
      </c>
      <c r="H43" s="259">
        <f t="shared" si="4"/>
        <v>3</v>
      </c>
    </row>
    <row r="44" spans="2:8" x14ac:dyDescent="0.25">
      <c r="B44" s="47" t="str">
        <f t="shared" ref="B44:C44" si="8">B12</f>
        <v>LVI SLAM</v>
      </c>
      <c r="C44" s="85">
        <f t="shared" si="8"/>
        <v>4</v>
      </c>
      <c r="D44" s="85"/>
      <c r="E44" s="85"/>
      <c r="F44" s="85"/>
      <c r="G44" s="85"/>
      <c r="H44" s="260">
        <f t="shared" si="4"/>
        <v>4</v>
      </c>
    </row>
    <row r="45" spans="2:8" x14ac:dyDescent="0.25">
      <c r="E45">
        <f>$D$35-SUM(E35:E44)</f>
        <v>25</v>
      </c>
      <c r="F45">
        <f t="shared" ref="F45:G45" si="9">$D$35-SUM(F35:F44)</f>
        <v>29</v>
      </c>
      <c r="G45">
        <f t="shared" si="9"/>
        <v>40</v>
      </c>
    </row>
    <row r="64" ht="15.75" thickBot="1" x14ac:dyDescent="0.3"/>
    <row r="65" spans="2:8" x14ac:dyDescent="0.25">
      <c r="B65" s="303" t="s">
        <v>1157</v>
      </c>
      <c r="C65" s="304"/>
    </row>
    <row r="66" spans="2:8" x14ac:dyDescent="0.25">
      <c r="B66" s="144" t="s">
        <v>387</v>
      </c>
      <c r="C66" s="269" cm="1">
        <f t="array" ref="C66">AVERAGE(IF(Data!$B$18:$AGQ$18&lt;&gt;0,Data!$B$18:$AGQ$18))</f>
        <v>5.3685419058553387</v>
      </c>
    </row>
    <row r="67" spans="2:8" x14ac:dyDescent="0.25">
      <c r="B67" s="144" t="s">
        <v>465</v>
      </c>
      <c r="C67" s="269" cm="1">
        <f t="array" ref="C67">MEDIAN(IF(Data!$B$18:$AGQ$18&lt;&gt;0,Data!$B$18:$AGQ$18))</f>
        <v>5</v>
      </c>
    </row>
    <row r="68" spans="2:8" x14ac:dyDescent="0.25">
      <c r="B68" s="144" t="s">
        <v>388</v>
      </c>
      <c r="C68" s="269" cm="1">
        <f t="array" ref="C68">MAX(IF(Data!$B$18:$AGQ$18&lt;&gt;0,Data!$B$18:$AGQ$18))</f>
        <v>13</v>
      </c>
    </row>
    <row r="69" spans="2:8" x14ac:dyDescent="0.25">
      <c r="B69" s="144" t="s">
        <v>1156</v>
      </c>
      <c r="C69" s="269" cm="1">
        <f t="array" ref="C69">MIN(IF(Data!$B$18:$AGQ$18&lt;&gt;0,Data!$B$18:$AGQ$18))</f>
        <v>2</v>
      </c>
    </row>
    <row r="70" spans="2:8" x14ac:dyDescent="0.25">
      <c r="B70" s="144" t="s">
        <v>466</v>
      </c>
      <c r="C70" s="269" cm="1">
        <f t="array" ref="C70">AVERAGE(IF(Data!$B$18:$AGQ$18&lt;&gt;0,Data!$B$18:$AGQ$18))</f>
        <v>5.3685419058553387</v>
      </c>
    </row>
    <row r="71" spans="2:8" ht="15.75" thickBot="1" x14ac:dyDescent="0.3">
      <c r="B71" s="145" t="s">
        <v>1158</v>
      </c>
      <c r="C71" s="270" cm="1">
        <f t="array" ref="C71">_xlfn.MODE.SNGL(IF(Data!$B$18:$AGQ$18&lt;&gt;0,Data!$B$18:$AGQ$18))</f>
        <v>4</v>
      </c>
    </row>
    <row r="72" spans="2:8" ht="15.75" thickBot="1" x14ac:dyDescent="0.3"/>
    <row r="73" spans="2:8" x14ac:dyDescent="0.25">
      <c r="B73" s="205" t="s">
        <v>1159</v>
      </c>
      <c r="C73" s="271" t="s">
        <v>1160</v>
      </c>
    </row>
    <row r="74" spans="2:8" x14ac:dyDescent="0.25">
      <c r="B74" s="272">
        <v>13</v>
      </c>
      <c r="C74" s="273">
        <f>COUNTIF(Data!$B$18:$AGQ$18,13)</f>
        <v>11</v>
      </c>
      <c r="E74" s="302" t="s">
        <v>1161</v>
      </c>
      <c r="F74" s="302"/>
      <c r="G74" s="302"/>
      <c r="H74" s="302"/>
    </row>
    <row r="75" spans="2:8" x14ac:dyDescent="0.25">
      <c r="B75" s="272">
        <v>12</v>
      </c>
      <c r="C75" s="273">
        <f>COUNTIF(Data!$B$18:$AGQ$18,12)</f>
        <v>0</v>
      </c>
      <c r="E75" s="302"/>
      <c r="F75" s="302"/>
      <c r="G75" s="302"/>
      <c r="H75" s="302"/>
    </row>
    <row r="76" spans="2:8" x14ac:dyDescent="0.25">
      <c r="B76" s="272">
        <v>11</v>
      </c>
      <c r="C76" s="273">
        <f>COUNTIF(Data!$B$18:$AGQ$18,11)</f>
        <v>9</v>
      </c>
      <c r="E76" s="302"/>
      <c r="F76" s="302"/>
      <c r="G76" s="302"/>
      <c r="H76" s="302"/>
    </row>
    <row r="77" spans="2:8" x14ac:dyDescent="0.25">
      <c r="B77" s="272">
        <v>10</v>
      </c>
      <c r="C77" s="273">
        <f>COUNTIF(Data!$B$18:$AGQ$18,10)</f>
        <v>39</v>
      </c>
      <c r="E77" s="302"/>
      <c r="F77" s="302"/>
      <c r="G77" s="302"/>
      <c r="H77" s="302"/>
    </row>
    <row r="78" spans="2:8" x14ac:dyDescent="0.25">
      <c r="B78" s="272">
        <v>9</v>
      </c>
      <c r="C78" s="273">
        <f>COUNTIF(Data!$B$18:$AGQ$18,9)</f>
        <v>19</v>
      </c>
      <c r="E78" s="302"/>
      <c r="F78" s="302"/>
      <c r="G78" s="302"/>
      <c r="H78" s="302"/>
    </row>
    <row r="79" spans="2:8" x14ac:dyDescent="0.25">
      <c r="B79" s="272">
        <v>8</v>
      </c>
      <c r="C79" s="273">
        <f>COUNTIF(Data!$B$18:$AGQ$18,8)</f>
        <v>61</v>
      </c>
      <c r="E79" s="302"/>
      <c r="F79" s="302"/>
      <c r="G79" s="302"/>
      <c r="H79" s="302"/>
    </row>
    <row r="80" spans="2:8" x14ac:dyDescent="0.25">
      <c r="B80" s="272">
        <v>7</v>
      </c>
      <c r="C80" s="273">
        <f>COUNTIF(Data!$B$18:$AGQ$18,7)</f>
        <v>107</v>
      </c>
      <c r="E80" s="302"/>
      <c r="F80" s="302"/>
      <c r="G80" s="302"/>
      <c r="H80" s="302"/>
    </row>
    <row r="81" spans="2:8" x14ac:dyDescent="0.25">
      <c r="B81" s="272">
        <v>6</v>
      </c>
      <c r="C81" s="273">
        <f>COUNTIF(Data!$B$18:$AGQ$18,6)</f>
        <v>98</v>
      </c>
      <c r="E81" s="302"/>
      <c r="F81" s="302"/>
      <c r="G81" s="302"/>
      <c r="H81" s="302"/>
    </row>
    <row r="82" spans="2:8" x14ac:dyDescent="0.25">
      <c r="B82" s="272">
        <v>5</v>
      </c>
      <c r="C82" s="273">
        <f>COUNTIF(Data!$B$18:$AGQ$18,5)</f>
        <v>100</v>
      </c>
      <c r="E82" s="302"/>
      <c r="F82" s="302"/>
      <c r="G82" s="302"/>
      <c r="H82" s="302"/>
    </row>
    <row r="83" spans="2:8" x14ac:dyDescent="0.25">
      <c r="B83" s="272">
        <v>4</v>
      </c>
      <c r="C83" s="273">
        <f>COUNTIF(Data!$B$18:$AGQ$18,4)</f>
        <v>286</v>
      </c>
      <c r="E83" s="302"/>
      <c r="F83" s="302"/>
      <c r="G83" s="302"/>
      <c r="H83" s="302"/>
    </row>
    <row r="84" spans="2:8" x14ac:dyDescent="0.25">
      <c r="B84" s="272">
        <v>3</v>
      </c>
      <c r="C84" s="273">
        <f>COUNTIF(Data!$B$18:$AGQ$18,3)</f>
        <v>122</v>
      </c>
      <c r="E84" s="302"/>
      <c r="F84" s="302"/>
      <c r="G84" s="302"/>
      <c r="H84" s="302"/>
    </row>
    <row r="85" spans="2:8" x14ac:dyDescent="0.25">
      <c r="B85" s="272">
        <v>2</v>
      </c>
      <c r="C85" s="273">
        <f>COUNTIF(Data!$B$18:$AGQ$18,2)</f>
        <v>19</v>
      </c>
      <c r="E85" s="302"/>
      <c r="F85" s="302"/>
      <c r="G85" s="302"/>
      <c r="H85" s="302"/>
    </row>
    <row r="86" spans="2:8" ht="15.75" thickBot="1" x14ac:dyDescent="0.3">
      <c r="B86" s="274">
        <v>1</v>
      </c>
      <c r="C86" s="270">
        <f>COUNTIF(Data!$B$18:$AGQ$18,1)</f>
        <v>0</v>
      </c>
      <c r="E86" s="302"/>
      <c r="F86" s="302"/>
      <c r="G86" s="302"/>
      <c r="H86" s="302"/>
    </row>
  </sheetData>
  <mergeCells count="19">
    <mergeCell ref="B65:C65"/>
    <mergeCell ref="B13:C13"/>
    <mergeCell ref="H4:H5"/>
    <mergeCell ref="E1:F1"/>
    <mergeCell ref="B1:C1"/>
    <mergeCell ref="H7:H8"/>
    <mergeCell ref="E74:H74"/>
    <mergeCell ref="E75:H75"/>
    <mergeCell ref="E76:H76"/>
    <mergeCell ref="E77:H77"/>
    <mergeCell ref="E78:H78"/>
    <mergeCell ref="E84:H84"/>
    <mergeCell ref="E85:H85"/>
    <mergeCell ref="E86:H86"/>
    <mergeCell ref="E79:H79"/>
    <mergeCell ref="E80:H80"/>
    <mergeCell ref="E81:H81"/>
    <mergeCell ref="E82:H82"/>
    <mergeCell ref="E83:H83"/>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10E8-4DB2-4560-8F74-8656AA7F630F}">
  <dimension ref="A1:EM143"/>
  <sheetViews>
    <sheetView zoomScaleNormal="100" workbookViewId="0">
      <selection activeCell="W1" sqref="W1"/>
    </sheetView>
  </sheetViews>
  <sheetFormatPr defaultRowHeight="15" x14ac:dyDescent="0.25"/>
  <cols>
    <col min="1" max="1" width="33.42578125" style="262" bestFit="1" customWidth="1"/>
    <col min="2" max="143" width="3.7109375" customWidth="1"/>
  </cols>
  <sheetData>
    <row r="1" spans="1:143" ht="175.5" x14ac:dyDescent="0.25">
      <c r="B1" s="281" t="s">
        <v>88</v>
      </c>
      <c r="C1" s="281" t="s">
        <v>8</v>
      </c>
      <c r="D1" s="281" t="s">
        <v>768</v>
      </c>
      <c r="E1" s="281" t="s">
        <v>9</v>
      </c>
      <c r="F1" s="281" t="s">
        <v>10</v>
      </c>
      <c r="G1" s="281" t="s">
        <v>11</v>
      </c>
      <c r="H1" s="281" t="s">
        <v>12</v>
      </c>
      <c r="I1" s="281" t="s">
        <v>13</v>
      </c>
      <c r="J1" s="281" t="s">
        <v>14</v>
      </c>
      <c r="K1" s="281" t="s">
        <v>15</v>
      </c>
      <c r="L1" s="281" t="s">
        <v>16</v>
      </c>
      <c r="M1" s="281" t="s">
        <v>17</v>
      </c>
      <c r="N1" s="281" t="s">
        <v>18</v>
      </c>
      <c r="O1" s="281" t="s">
        <v>19</v>
      </c>
      <c r="P1" s="281" t="s">
        <v>27</v>
      </c>
      <c r="Q1" s="281" t="s">
        <v>28</v>
      </c>
      <c r="R1" s="281" t="s">
        <v>35</v>
      </c>
      <c r="S1" s="281" t="s">
        <v>38</v>
      </c>
      <c r="T1" s="281" t="s">
        <v>39</v>
      </c>
      <c r="U1" s="281" t="s">
        <v>45</v>
      </c>
      <c r="V1" s="281" t="s">
        <v>64</v>
      </c>
      <c r="W1" s="281" t="s">
        <v>46</v>
      </c>
      <c r="X1" s="281" t="s">
        <v>659</v>
      </c>
      <c r="Y1" s="281" t="s">
        <v>127</v>
      </c>
      <c r="Z1" s="281" t="s">
        <v>164</v>
      </c>
      <c r="AA1" s="281" t="s">
        <v>212</v>
      </c>
      <c r="AB1" s="281" t="s">
        <v>327</v>
      </c>
      <c r="AC1" s="281" t="s">
        <v>669</v>
      </c>
      <c r="AD1" s="281" t="s">
        <v>695</v>
      </c>
      <c r="AE1" s="281" t="s">
        <v>340</v>
      </c>
      <c r="AF1" s="281" t="s">
        <v>341</v>
      </c>
      <c r="AG1" s="281" t="s">
        <v>251</v>
      </c>
      <c r="AH1" s="281" t="s">
        <v>255</v>
      </c>
      <c r="AI1" s="281" t="s">
        <v>256</v>
      </c>
      <c r="AJ1" s="281" t="s">
        <v>254</v>
      </c>
      <c r="AK1" s="281" t="s">
        <v>283</v>
      </c>
      <c r="AL1" s="281" t="s">
        <v>284</v>
      </c>
      <c r="AM1" s="281" t="s">
        <v>285</v>
      </c>
      <c r="AN1" s="281" t="s">
        <v>290</v>
      </c>
      <c r="AO1" s="281" t="s">
        <v>291</v>
      </c>
      <c r="AP1" s="281" t="s">
        <v>292</v>
      </c>
      <c r="AQ1" s="281" t="s">
        <v>293</v>
      </c>
      <c r="AR1" s="281" t="s">
        <v>294</v>
      </c>
      <c r="AS1" s="281" t="s">
        <v>323</v>
      </c>
      <c r="AT1" s="281" t="s">
        <v>324</v>
      </c>
      <c r="AU1" s="281" t="s">
        <v>381</v>
      </c>
      <c r="AV1" s="281" t="s">
        <v>382</v>
      </c>
      <c r="AW1" s="281" t="s">
        <v>654</v>
      </c>
      <c r="AX1" s="281" t="s">
        <v>391</v>
      </c>
      <c r="AY1" s="281" t="s">
        <v>402</v>
      </c>
      <c r="AZ1" s="281" t="s">
        <v>435</v>
      </c>
      <c r="BA1" s="281" t="s">
        <v>436</v>
      </c>
      <c r="BB1" s="281" t="s">
        <v>752</v>
      </c>
      <c r="BC1" s="281" t="s">
        <v>437</v>
      </c>
      <c r="BD1" s="281" t="s">
        <v>440</v>
      </c>
      <c r="BE1" s="281" t="s">
        <v>438</v>
      </c>
      <c r="BF1" s="281" t="s">
        <v>439</v>
      </c>
      <c r="BG1" s="281" t="s">
        <v>751</v>
      </c>
      <c r="BH1" s="281" t="s">
        <v>450</v>
      </c>
      <c r="BI1" s="281" t="s">
        <v>458</v>
      </c>
      <c r="BJ1" s="281" t="s">
        <v>459</v>
      </c>
      <c r="BK1" s="281" t="s">
        <v>460</v>
      </c>
      <c r="BL1" s="281" t="s">
        <v>461</v>
      </c>
      <c r="BM1" s="281" t="s">
        <v>462</v>
      </c>
      <c r="BN1" s="281" t="s">
        <v>463</v>
      </c>
      <c r="BO1" s="281" t="s">
        <v>960</v>
      </c>
      <c r="BP1" s="281" t="s">
        <v>753</v>
      </c>
      <c r="BQ1" s="281" t="s">
        <v>501</v>
      </c>
      <c r="BR1" s="281" t="s">
        <v>502</v>
      </c>
      <c r="BS1" s="281" t="s">
        <v>520</v>
      </c>
      <c r="BT1" s="281" t="s">
        <v>521</v>
      </c>
      <c r="BU1" s="281" t="s">
        <v>522</v>
      </c>
      <c r="BV1" s="281" t="s">
        <v>523</v>
      </c>
      <c r="BW1" s="281" t="s">
        <v>524</v>
      </c>
      <c r="BX1" s="281" t="s">
        <v>526</v>
      </c>
      <c r="BY1" s="281" t="s">
        <v>525</v>
      </c>
      <c r="BZ1" s="281" t="s">
        <v>534</v>
      </c>
      <c r="CA1" s="281" t="s">
        <v>535</v>
      </c>
      <c r="CB1" s="281" t="s">
        <v>539</v>
      </c>
      <c r="CC1" s="281" t="s">
        <v>553</v>
      </c>
      <c r="CD1" s="281" t="s">
        <v>554</v>
      </c>
      <c r="CE1" s="281" t="s">
        <v>564</v>
      </c>
      <c r="CF1" s="281" t="s">
        <v>565</v>
      </c>
      <c r="CG1" s="281" t="s">
        <v>566</v>
      </c>
      <c r="CH1" s="281" t="s">
        <v>567</v>
      </c>
      <c r="CI1" s="281" t="s">
        <v>568</v>
      </c>
      <c r="CJ1" s="281" t="s">
        <v>577</v>
      </c>
      <c r="CK1" s="281" t="s">
        <v>578</v>
      </c>
      <c r="CL1" s="281" t="s">
        <v>579</v>
      </c>
      <c r="CM1" s="281" t="s">
        <v>602</v>
      </c>
      <c r="CN1" s="281" t="s">
        <v>335</v>
      </c>
      <c r="CO1" s="281" t="s">
        <v>603</v>
      </c>
      <c r="CP1" s="281" t="s">
        <v>604</v>
      </c>
      <c r="CQ1" s="281" t="s">
        <v>605</v>
      </c>
      <c r="CR1" s="281" t="s">
        <v>606</v>
      </c>
      <c r="CS1" s="281" t="s">
        <v>608</v>
      </c>
      <c r="CT1" s="281" t="s">
        <v>609</v>
      </c>
      <c r="CU1" s="281" t="s">
        <v>615</v>
      </c>
      <c r="CV1" s="281" t="s">
        <v>616</v>
      </c>
      <c r="CW1" s="281" t="s">
        <v>617</v>
      </c>
      <c r="CX1" s="281" t="s">
        <v>620</v>
      </c>
      <c r="CY1" s="281" t="s">
        <v>670</v>
      </c>
      <c r="CZ1" s="281" t="s">
        <v>671</v>
      </c>
      <c r="DA1" s="281" t="s">
        <v>672</v>
      </c>
      <c r="DB1" s="281" t="s">
        <v>683</v>
      </c>
      <c r="DC1" s="281" t="s">
        <v>714</v>
      </c>
      <c r="DD1" s="281" t="s">
        <v>696</v>
      </c>
      <c r="DE1" s="281" t="s">
        <v>697</v>
      </c>
      <c r="DF1" s="281" t="s">
        <v>740</v>
      </c>
      <c r="DG1" s="281" t="s">
        <v>741</v>
      </c>
      <c r="DH1" s="281" t="s">
        <v>745</v>
      </c>
      <c r="DI1" s="281" t="s">
        <v>801</v>
      </c>
      <c r="DJ1" s="281" t="s">
        <v>781</v>
      </c>
      <c r="DK1" s="281" t="s">
        <v>769</v>
      </c>
      <c r="DL1" s="281" t="s">
        <v>783</v>
      </c>
      <c r="DM1" s="281" t="s">
        <v>784</v>
      </c>
      <c r="DN1" s="281" t="s">
        <v>785</v>
      </c>
      <c r="DO1" s="281" t="s">
        <v>786</v>
      </c>
      <c r="DP1" s="281" t="s">
        <v>802</v>
      </c>
      <c r="DQ1" s="281" t="s">
        <v>803</v>
      </c>
      <c r="DR1" s="281" t="s">
        <v>838</v>
      </c>
      <c r="DS1" s="281" t="s">
        <v>839</v>
      </c>
      <c r="DT1" s="281" t="s">
        <v>848</v>
      </c>
      <c r="DU1" s="281" t="s">
        <v>869</v>
      </c>
      <c r="DV1" s="281" t="s">
        <v>896</v>
      </c>
      <c r="DW1" s="281" t="s">
        <v>897</v>
      </c>
      <c r="DX1" s="281" t="s">
        <v>898</v>
      </c>
      <c r="DY1" s="281" t="s">
        <v>900</v>
      </c>
      <c r="DZ1" s="281" t="s">
        <v>901</v>
      </c>
      <c r="EA1" s="281" t="s">
        <v>959</v>
      </c>
      <c r="EB1" s="281" t="s">
        <v>698</v>
      </c>
      <c r="EC1" s="281" t="s">
        <v>935</v>
      </c>
      <c r="ED1" s="281" t="s">
        <v>936</v>
      </c>
      <c r="EE1" s="281" t="s">
        <v>995</v>
      </c>
      <c r="EF1" s="281" t="s">
        <v>982</v>
      </c>
      <c r="EG1" s="281" t="s">
        <v>994</v>
      </c>
      <c r="EH1" s="281" t="s">
        <v>1047</v>
      </c>
      <c r="EI1" s="281" t="s">
        <v>1062</v>
      </c>
      <c r="EJ1" s="281" t="s">
        <v>1063</v>
      </c>
      <c r="EK1" s="281" t="s">
        <v>1064</v>
      </c>
      <c r="EL1" s="281" t="s">
        <v>1065</v>
      </c>
      <c r="EM1" s="281" t="s">
        <v>1061</v>
      </c>
    </row>
    <row r="2" spans="1:143" ht="15" customHeight="1" x14ac:dyDescent="0.25">
      <c r="A2" s="262" t="str">
        <f>AuxiliaryTable!B10</f>
        <v>ORB-SLAM</v>
      </c>
      <c r="B2" s="208"/>
      <c r="C2" s="2">
        <v>0</v>
      </c>
      <c r="D2" s="2">
        <v>0</v>
      </c>
      <c r="E2" s="2">
        <v>0</v>
      </c>
      <c r="F2" s="2">
        <v>0</v>
      </c>
      <c r="G2" s="2">
        <v>0</v>
      </c>
      <c r="H2" s="2">
        <v>0</v>
      </c>
      <c r="I2" s="2">
        <v>0</v>
      </c>
      <c r="J2" s="2">
        <v>0</v>
      </c>
      <c r="K2" s="2">
        <v>0</v>
      </c>
      <c r="L2" s="2">
        <v>11</v>
      </c>
      <c r="M2" s="2">
        <v>0</v>
      </c>
      <c r="N2" s="2">
        <v>11</v>
      </c>
      <c r="O2" s="2">
        <v>11</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0</v>
      </c>
      <c r="BR2" s="2">
        <v>0</v>
      </c>
      <c r="BS2" s="2">
        <v>0</v>
      </c>
      <c r="BT2" s="2">
        <v>0</v>
      </c>
      <c r="BU2" s="2">
        <v>0</v>
      </c>
      <c r="BV2" s="2">
        <v>0</v>
      </c>
      <c r="BW2" s="2">
        <v>0</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0</v>
      </c>
      <c r="CT2" s="2">
        <v>0</v>
      </c>
      <c r="CU2" s="2">
        <v>0</v>
      </c>
      <c r="CV2" s="2">
        <v>0</v>
      </c>
      <c r="CW2" s="2">
        <v>0</v>
      </c>
      <c r="CX2" s="2">
        <v>0</v>
      </c>
      <c r="CY2" s="2">
        <v>0</v>
      </c>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row>
    <row r="3" spans="1:143" ht="15" customHeight="1" x14ac:dyDescent="0.25">
      <c r="A3" s="262" t="str">
        <f>AuxiliaryTable!B11</f>
        <v>ORB-SLAM2</v>
      </c>
      <c r="B3" s="2">
        <v>0</v>
      </c>
      <c r="C3" s="208"/>
      <c r="D3" s="2">
        <v>8</v>
      </c>
      <c r="E3" s="2">
        <v>61</v>
      </c>
      <c r="F3" s="2">
        <v>49</v>
      </c>
      <c r="G3" s="2">
        <v>35</v>
      </c>
      <c r="H3" s="2">
        <v>36</v>
      </c>
      <c r="I3" s="2">
        <v>24</v>
      </c>
      <c r="J3" s="2">
        <v>8</v>
      </c>
      <c r="K3" s="2">
        <v>8</v>
      </c>
      <c r="L3" s="2">
        <v>35</v>
      </c>
      <c r="M3" s="2">
        <v>0</v>
      </c>
      <c r="N3" s="2">
        <v>11</v>
      </c>
      <c r="O3" s="2">
        <v>61</v>
      </c>
      <c r="P3" s="2">
        <v>37</v>
      </c>
      <c r="Q3" s="2">
        <v>0</v>
      </c>
      <c r="R3" s="2">
        <v>61</v>
      </c>
      <c r="S3" s="2">
        <v>0</v>
      </c>
      <c r="T3" s="2">
        <v>20</v>
      </c>
      <c r="U3" s="2">
        <v>11</v>
      </c>
      <c r="V3" s="2">
        <v>11</v>
      </c>
      <c r="W3" s="2">
        <v>0</v>
      </c>
      <c r="X3" s="2">
        <v>0</v>
      </c>
      <c r="Y3" s="2">
        <v>0</v>
      </c>
      <c r="Z3" s="2">
        <v>0</v>
      </c>
      <c r="AA3" s="2">
        <v>0</v>
      </c>
      <c r="AB3" s="2">
        <v>0</v>
      </c>
      <c r="AC3" s="2">
        <v>0</v>
      </c>
      <c r="AD3" s="2">
        <v>0</v>
      </c>
      <c r="AE3" s="2">
        <v>0</v>
      </c>
      <c r="AF3" s="2">
        <v>0</v>
      </c>
      <c r="AG3" s="2">
        <v>11</v>
      </c>
      <c r="AH3" s="2">
        <v>11</v>
      </c>
      <c r="AI3" s="2">
        <v>0</v>
      </c>
      <c r="AJ3" s="2">
        <v>0</v>
      </c>
      <c r="AK3" s="2">
        <v>11</v>
      </c>
      <c r="AL3" s="2">
        <v>11</v>
      </c>
      <c r="AM3" s="2">
        <v>11</v>
      </c>
      <c r="AN3" s="2">
        <v>22</v>
      </c>
      <c r="AO3" s="2">
        <v>22</v>
      </c>
      <c r="AP3" s="2">
        <v>22</v>
      </c>
      <c r="AQ3" s="2">
        <v>22</v>
      </c>
      <c r="AR3" s="2">
        <v>11</v>
      </c>
      <c r="AS3" s="2">
        <v>0</v>
      </c>
      <c r="AT3" s="2">
        <v>0</v>
      </c>
      <c r="AU3" s="2">
        <v>10</v>
      </c>
      <c r="AV3" s="2">
        <v>15</v>
      </c>
      <c r="AW3" s="2">
        <v>0</v>
      </c>
      <c r="AX3" s="2">
        <v>18</v>
      </c>
      <c r="AY3" s="2">
        <v>29</v>
      </c>
      <c r="AZ3" s="2">
        <v>29</v>
      </c>
      <c r="BA3" s="2">
        <v>17</v>
      </c>
      <c r="BB3" s="2">
        <v>25</v>
      </c>
      <c r="BC3" s="2">
        <v>17</v>
      </c>
      <c r="BD3" s="2">
        <v>10</v>
      </c>
      <c r="BE3" s="2">
        <v>6</v>
      </c>
      <c r="BF3" s="2">
        <v>6</v>
      </c>
      <c r="BG3" s="2">
        <v>6</v>
      </c>
      <c r="BH3" s="2">
        <v>4</v>
      </c>
      <c r="BI3" s="2">
        <v>12</v>
      </c>
      <c r="BJ3" s="2">
        <v>12</v>
      </c>
      <c r="BK3" s="2">
        <v>12</v>
      </c>
      <c r="BL3" s="2">
        <v>12</v>
      </c>
      <c r="BM3" s="2">
        <v>12</v>
      </c>
      <c r="BN3" s="2">
        <v>12</v>
      </c>
      <c r="BO3" s="2">
        <v>0</v>
      </c>
      <c r="BP3" s="2">
        <v>20</v>
      </c>
      <c r="BQ3" s="2">
        <v>18</v>
      </c>
      <c r="BR3" s="2">
        <v>18</v>
      </c>
      <c r="BS3" s="2">
        <v>0</v>
      </c>
      <c r="BT3" s="2">
        <v>0</v>
      </c>
      <c r="BU3" s="2">
        <v>0</v>
      </c>
      <c r="BV3" s="2">
        <v>0</v>
      </c>
      <c r="BW3" s="2">
        <v>0</v>
      </c>
      <c r="BX3" s="2">
        <v>0</v>
      </c>
      <c r="BY3" s="2">
        <v>0</v>
      </c>
      <c r="BZ3" s="2">
        <v>0</v>
      </c>
      <c r="CA3" s="2">
        <v>0</v>
      </c>
      <c r="CB3" s="2">
        <v>9</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0</v>
      </c>
      <c r="EE3" s="2">
        <v>0</v>
      </c>
      <c r="EF3" s="2">
        <v>0</v>
      </c>
      <c r="EG3" s="2">
        <v>0</v>
      </c>
      <c r="EH3" s="2">
        <v>0</v>
      </c>
      <c r="EI3" s="2">
        <v>0</v>
      </c>
      <c r="EJ3" s="2">
        <v>0</v>
      </c>
      <c r="EK3" s="2">
        <v>0</v>
      </c>
      <c r="EL3" s="2">
        <v>0</v>
      </c>
      <c r="EM3" s="2">
        <v>0</v>
      </c>
    </row>
    <row r="4" spans="1:143" ht="15" customHeight="1" x14ac:dyDescent="0.25">
      <c r="A4" s="262" t="str">
        <f>AuxiliaryTable!B12</f>
        <v>MapLab</v>
      </c>
      <c r="B4" s="2">
        <v>0</v>
      </c>
      <c r="C4" s="2">
        <v>8</v>
      </c>
      <c r="D4" s="208"/>
      <c r="E4" s="2">
        <v>8</v>
      </c>
      <c r="F4" s="2">
        <v>20</v>
      </c>
      <c r="G4" s="2">
        <v>8</v>
      </c>
      <c r="H4" s="2">
        <v>20</v>
      </c>
      <c r="I4" s="2">
        <v>20</v>
      </c>
      <c r="J4" s="2">
        <v>8</v>
      </c>
      <c r="K4" s="2">
        <v>20</v>
      </c>
      <c r="L4" s="2">
        <v>29</v>
      </c>
      <c r="M4" s="2">
        <v>0</v>
      </c>
      <c r="N4" s="2">
        <v>0</v>
      </c>
      <c r="O4" s="2">
        <v>0</v>
      </c>
      <c r="P4" s="2">
        <v>0</v>
      </c>
      <c r="Q4" s="2">
        <v>0</v>
      </c>
      <c r="R4" s="2">
        <v>9</v>
      </c>
      <c r="S4" s="2">
        <v>9</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9</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9</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9</v>
      </c>
      <c r="DK4" s="2">
        <v>0</v>
      </c>
      <c r="DL4" s="2">
        <v>9</v>
      </c>
      <c r="DM4" s="2">
        <v>9</v>
      </c>
      <c r="DN4" s="2">
        <v>9</v>
      </c>
      <c r="DO4" s="2">
        <v>9</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0</v>
      </c>
    </row>
    <row r="5" spans="1:143" ht="15" customHeight="1" x14ac:dyDescent="0.25">
      <c r="A5" s="262" t="str">
        <f>AuxiliaryTable!B13</f>
        <v>LDSO</v>
      </c>
      <c r="B5" s="2">
        <v>0</v>
      </c>
      <c r="C5" s="2">
        <v>61</v>
      </c>
      <c r="D5" s="2">
        <v>8</v>
      </c>
      <c r="E5" s="208"/>
      <c r="F5" s="2">
        <v>8</v>
      </c>
      <c r="G5" s="2">
        <v>24</v>
      </c>
      <c r="H5" s="2">
        <v>24</v>
      </c>
      <c r="I5" s="2">
        <v>24</v>
      </c>
      <c r="J5" s="2">
        <v>8</v>
      </c>
      <c r="K5" s="2">
        <v>8</v>
      </c>
      <c r="L5" s="2">
        <v>24</v>
      </c>
      <c r="M5" s="2">
        <v>0</v>
      </c>
      <c r="N5" s="2">
        <v>0</v>
      </c>
      <c r="O5" s="2">
        <v>37</v>
      </c>
      <c r="P5" s="2">
        <v>37</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0</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0</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row>
    <row r="6" spans="1:143" ht="15" customHeight="1" x14ac:dyDescent="0.25">
      <c r="A6" s="262" t="str">
        <f>AuxiliaryTable!B14</f>
        <v>VINS-Mono</v>
      </c>
      <c r="B6" s="2">
        <v>0</v>
      </c>
      <c r="C6" s="2">
        <v>49</v>
      </c>
      <c r="D6" s="2">
        <v>20</v>
      </c>
      <c r="E6" s="2">
        <v>8</v>
      </c>
      <c r="F6" s="208"/>
      <c r="G6" s="2">
        <v>8</v>
      </c>
      <c r="H6" s="2">
        <v>40</v>
      </c>
      <c r="I6" s="2">
        <v>20</v>
      </c>
      <c r="J6" s="2">
        <v>8</v>
      </c>
      <c r="K6" s="2">
        <v>20</v>
      </c>
      <c r="L6" s="2">
        <v>31</v>
      </c>
      <c r="M6" s="2">
        <v>0</v>
      </c>
      <c r="N6" s="2">
        <v>0</v>
      </c>
      <c r="O6" s="2">
        <v>24</v>
      </c>
      <c r="P6" s="2">
        <v>0</v>
      </c>
      <c r="Q6" s="2">
        <v>0</v>
      </c>
      <c r="R6" s="2">
        <v>0</v>
      </c>
      <c r="S6" s="2">
        <v>24</v>
      </c>
      <c r="T6" s="2">
        <v>0</v>
      </c>
      <c r="U6" s="2">
        <v>0</v>
      </c>
      <c r="V6" s="2">
        <v>0</v>
      </c>
      <c r="W6" s="2">
        <v>0</v>
      </c>
      <c r="X6" s="2">
        <v>0</v>
      </c>
      <c r="Y6" s="2">
        <v>24</v>
      </c>
      <c r="Z6" s="2">
        <v>24</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50</v>
      </c>
      <c r="AV6" s="2">
        <v>55</v>
      </c>
      <c r="AW6" s="2">
        <v>0</v>
      </c>
      <c r="AX6" s="2">
        <v>18</v>
      </c>
      <c r="AY6" s="2">
        <v>29</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0</v>
      </c>
      <c r="CA6" s="2">
        <v>0</v>
      </c>
      <c r="CB6" s="2">
        <v>9</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0</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0</v>
      </c>
      <c r="DV6" s="2">
        <v>0</v>
      </c>
      <c r="DW6" s="2">
        <v>0</v>
      </c>
      <c r="DX6" s="2">
        <v>0</v>
      </c>
      <c r="DY6" s="2">
        <v>0</v>
      </c>
      <c r="DZ6" s="2">
        <v>0</v>
      </c>
      <c r="EA6" s="2">
        <v>0</v>
      </c>
      <c r="EB6" s="2">
        <v>0</v>
      </c>
      <c r="EC6" s="2">
        <v>0</v>
      </c>
      <c r="ED6" s="2">
        <v>0</v>
      </c>
      <c r="EE6" s="2">
        <v>0</v>
      </c>
      <c r="EF6" s="2">
        <v>0</v>
      </c>
      <c r="EG6" s="2">
        <v>0</v>
      </c>
      <c r="EH6" s="2">
        <v>0</v>
      </c>
      <c r="EI6" s="2">
        <v>0</v>
      </c>
      <c r="EJ6" s="2">
        <v>0</v>
      </c>
      <c r="EK6" s="2">
        <v>0</v>
      </c>
      <c r="EL6" s="2">
        <v>0</v>
      </c>
      <c r="EM6" s="2">
        <v>0</v>
      </c>
    </row>
    <row r="7" spans="1:143" ht="15" customHeight="1" x14ac:dyDescent="0.25">
      <c r="A7" s="262" t="str">
        <f>AuxiliaryTable!B15</f>
        <v>VINS-Fusion</v>
      </c>
      <c r="B7" s="2">
        <v>0</v>
      </c>
      <c r="C7" s="2">
        <v>35</v>
      </c>
      <c r="D7" s="2">
        <v>8</v>
      </c>
      <c r="E7" s="2">
        <v>24</v>
      </c>
      <c r="F7" s="2">
        <v>8</v>
      </c>
      <c r="G7" s="208"/>
      <c r="H7" s="2">
        <v>24</v>
      </c>
      <c r="I7" s="2">
        <v>35</v>
      </c>
      <c r="J7" s="2">
        <v>19</v>
      </c>
      <c r="K7" s="2">
        <v>8</v>
      </c>
      <c r="L7" s="2">
        <v>60</v>
      </c>
      <c r="M7" s="2">
        <v>0</v>
      </c>
      <c r="N7" s="2">
        <v>11</v>
      </c>
      <c r="O7" s="2">
        <v>0</v>
      </c>
      <c r="P7" s="2">
        <v>16</v>
      </c>
      <c r="Q7" s="2">
        <v>0</v>
      </c>
      <c r="R7" s="2">
        <v>11</v>
      </c>
      <c r="S7" s="2">
        <v>0</v>
      </c>
      <c r="T7" s="2">
        <v>0</v>
      </c>
      <c r="U7" s="2">
        <v>0</v>
      </c>
      <c r="V7" s="2">
        <v>0</v>
      </c>
      <c r="W7" s="2">
        <v>0</v>
      </c>
      <c r="X7" s="2">
        <v>0</v>
      </c>
      <c r="Y7" s="2">
        <v>0</v>
      </c>
      <c r="Z7" s="2">
        <v>0</v>
      </c>
      <c r="AA7" s="2">
        <v>0</v>
      </c>
      <c r="AB7" s="2">
        <v>16</v>
      </c>
      <c r="AC7" s="2">
        <v>0</v>
      </c>
      <c r="AD7" s="2">
        <v>0</v>
      </c>
      <c r="AE7" s="2">
        <v>0</v>
      </c>
      <c r="AF7" s="2">
        <v>0</v>
      </c>
      <c r="AG7" s="2">
        <v>0</v>
      </c>
      <c r="AH7" s="2">
        <v>0</v>
      </c>
      <c r="AI7" s="2">
        <v>0</v>
      </c>
      <c r="AJ7" s="2">
        <v>0</v>
      </c>
      <c r="AK7" s="2">
        <v>0</v>
      </c>
      <c r="AL7" s="2">
        <v>0</v>
      </c>
      <c r="AM7" s="2">
        <v>0</v>
      </c>
      <c r="AN7" s="2">
        <v>11</v>
      </c>
      <c r="AO7" s="2">
        <v>11</v>
      </c>
      <c r="AP7" s="2">
        <v>11</v>
      </c>
      <c r="AQ7" s="2">
        <v>11</v>
      </c>
      <c r="AR7" s="2">
        <v>0</v>
      </c>
      <c r="AS7" s="2">
        <v>11</v>
      </c>
      <c r="AT7" s="2">
        <v>11</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0</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16</v>
      </c>
      <c r="EJ7" s="2">
        <v>2</v>
      </c>
      <c r="EK7" s="2">
        <v>16</v>
      </c>
      <c r="EL7" s="2">
        <v>16</v>
      </c>
      <c r="EM7" s="2">
        <v>2</v>
      </c>
    </row>
    <row r="8" spans="1:143" ht="15" customHeight="1" x14ac:dyDescent="0.25">
      <c r="A8" s="262" t="str">
        <f>AuxiliaryTable!B16</f>
        <v>OpenVSLAM</v>
      </c>
      <c r="B8" s="2">
        <v>0</v>
      </c>
      <c r="C8" s="2">
        <v>36</v>
      </c>
      <c r="D8" s="2">
        <v>20</v>
      </c>
      <c r="E8" s="2">
        <v>24</v>
      </c>
      <c r="F8" s="2">
        <v>40</v>
      </c>
      <c r="G8" s="2">
        <v>24</v>
      </c>
      <c r="H8" s="208"/>
      <c r="I8" s="2">
        <v>36</v>
      </c>
      <c r="J8" s="2">
        <v>8</v>
      </c>
      <c r="K8" s="2">
        <v>20</v>
      </c>
      <c r="L8" s="2">
        <v>36</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0</v>
      </c>
      <c r="DU8" s="2">
        <v>0</v>
      </c>
      <c r="DV8" s="2">
        <v>0</v>
      </c>
      <c r="DW8" s="2">
        <v>0</v>
      </c>
      <c r="DX8" s="2">
        <v>0</v>
      </c>
      <c r="DY8" s="2">
        <v>0</v>
      </c>
      <c r="DZ8" s="2">
        <v>0</v>
      </c>
      <c r="EA8" s="2">
        <v>0</v>
      </c>
      <c r="EB8" s="2">
        <v>0</v>
      </c>
      <c r="EC8" s="2">
        <v>0</v>
      </c>
      <c r="ED8" s="2">
        <v>0</v>
      </c>
      <c r="EE8" s="2">
        <v>0</v>
      </c>
      <c r="EF8" s="2">
        <v>0</v>
      </c>
      <c r="EG8" s="2">
        <v>0</v>
      </c>
      <c r="EH8" s="2">
        <v>0</v>
      </c>
      <c r="EI8" s="2">
        <v>0</v>
      </c>
      <c r="EJ8" s="2">
        <v>0</v>
      </c>
      <c r="EK8" s="2">
        <v>0</v>
      </c>
      <c r="EL8" s="2">
        <v>0</v>
      </c>
      <c r="EM8" s="2">
        <v>0</v>
      </c>
    </row>
    <row r="9" spans="1:143" ht="15" customHeight="1" x14ac:dyDescent="0.25">
      <c r="A9" s="262" t="str">
        <f>AuxiliaryTable!B17</f>
        <v>Basalt</v>
      </c>
      <c r="B9" s="2">
        <v>0</v>
      </c>
      <c r="C9" s="2">
        <v>24</v>
      </c>
      <c r="D9" s="2">
        <v>20</v>
      </c>
      <c r="E9" s="2">
        <v>24</v>
      </c>
      <c r="F9" s="2">
        <v>20</v>
      </c>
      <c r="G9" s="2">
        <v>35</v>
      </c>
      <c r="H9" s="2">
        <v>36</v>
      </c>
      <c r="I9" s="208"/>
      <c r="J9" s="2">
        <v>27</v>
      </c>
      <c r="K9" s="2">
        <v>20</v>
      </c>
      <c r="L9" s="2">
        <v>60</v>
      </c>
      <c r="M9" s="2">
        <v>0</v>
      </c>
      <c r="N9" s="2">
        <v>0</v>
      </c>
      <c r="O9" s="2">
        <v>0</v>
      </c>
      <c r="P9" s="2">
        <v>0</v>
      </c>
      <c r="Q9" s="2">
        <v>0</v>
      </c>
      <c r="R9" s="2">
        <v>0</v>
      </c>
      <c r="S9" s="2">
        <v>0</v>
      </c>
      <c r="T9" s="2">
        <v>13</v>
      </c>
      <c r="U9" s="2">
        <v>0</v>
      </c>
      <c r="V9" s="2">
        <v>0</v>
      </c>
      <c r="W9" s="2">
        <v>0</v>
      </c>
      <c r="X9" s="2">
        <v>0</v>
      </c>
      <c r="Y9" s="2">
        <v>0</v>
      </c>
      <c r="Z9" s="2">
        <v>0</v>
      </c>
      <c r="AA9" s="2">
        <v>0</v>
      </c>
      <c r="AB9" s="2">
        <v>0</v>
      </c>
      <c r="AC9" s="2">
        <v>0</v>
      </c>
      <c r="AD9" s="2">
        <v>0</v>
      </c>
      <c r="AE9" s="2">
        <v>0</v>
      </c>
      <c r="AF9" s="2">
        <v>0</v>
      </c>
      <c r="AG9" s="2">
        <v>13</v>
      </c>
      <c r="AH9" s="2">
        <v>13</v>
      </c>
      <c r="AI9" s="2">
        <v>13</v>
      </c>
      <c r="AJ9" s="2">
        <v>13</v>
      </c>
      <c r="AK9" s="2">
        <v>0</v>
      </c>
      <c r="AL9" s="2">
        <v>0</v>
      </c>
      <c r="AM9" s="2">
        <v>0</v>
      </c>
      <c r="AN9" s="2">
        <v>0</v>
      </c>
      <c r="AO9" s="2">
        <v>0</v>
      </c>
      <c r="AP9" s="2">
        <v>0</v>
      </c>
      <c r="AQ9" s="2">
        <v>0</v>
      </c>
      <c r="AR9" s="2">
        <v>0</v>
      </c>
      <c r="AS9" s="2">
        <v>11</v>
      </c>
      <c r="AT9" s="2">
        <v>11</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0</v>
      </c>
      <c r="EL9" s="2">
        <v>0</v>
      </c>
      <c r="EM9" s="2">
        <v>0</v>
      </c>
    </row>
    <row r="10" spans="1:143" ht="15" customHeight="1" x14ac:dyDescent="0.25">
      <c r="A10" s="262" t="str">
        <f>AuxiliaryTable!B18</f>
        <v>Kimera</v>
      </c>
      <c r="B10" s="2">
        <v>0</v>
      </c>
      <c r="C10" s="2">
        <v>8</v>
      </c>
      <c r="D10" s="2">
        <v>8</v>
      </c>
      <c r="E10" s="2">
        <v>8</v>
      </c>
      <c r="F10" s="2">
        <v>8</v>
      </c>
      <c r="G10" s="2">
        <v>19</v>
      </c>
      <c r="H10" s="2">
        <v>8</v>
      </c>
      <c r="I10" s="2">
        <v>27</v>
      </c>
      <c r="J10" s="208"/>
      <c r="K10" s="2">
        <v>8</v>
      </c>
      <c r="L10" s="2">
        <v>27</v>
      </c>
      <c r="M10" s="2">
        <v>0</v>
      </c>
      <c r="N10" s="2">
        <v>0</v>
      </c>
      <c r="O10" s="2">
        <v>0</v>
      </c>
      <c r="P10" s="2">
        <v>0</v>
      </c>
      <c r="Q10" s="2">
        <v>0</v>
      </c>
      <c r="R10" s="2">
        <v>0</v>
      </c>
      <c r="S10" s="2">
        <v>0</v>
      </c>
      <c r="T10" s="2">
        <v>8</v>
      </c>
      <c r="U10" s="2">
        <v>0</v>
      </c>
      <c r="V10" s="2">
        <v>0</v>
      </c>
      <c r="W10" s="2">
        <v>0</v>
      </c>
      <c r="X10" s="2">
        <v>0</v>
      </c>
      <c r="Y10" s="2">
        <v>0</v>
      </c>
      <c r="Z10" s="2">
        <v>0</v>
      </c>
      <c r="AA10" s="2">
        <v>0</v>
      </c>
      <c r="AB10" s="2">
        <v>0</v>
      </c>
      <c r="AC10" s="2">
        <v>0</v>
      </c>
      <c r="AD10" s="2">
        <v>0</v>
      </c>
      <c r="AE10" s="2">
        <v>0</v>
      </c>
      <c r="AF10" s="2">
        <v>0</v>
      </c>
      <c r="AG10" s="2">
        <v>8</v>
      </c>
      <c r="AH10" s="2">
        <v>8</v>
      </c>
      <c r="AI10" s="2">
        <v>8</v>
      </c>
      <c r="AJ10" s="2">
        <v>8</v>
      </c>
      <c r="AK10" s="2">
        <v>0</v>
      </c>
      <c r="AL10" s="2">
        <v>0</v>
      </c>
      <c r="AM10" s="2">
        <v>0</v>
      </c>
      <c r="AN10" s="2">
        <v>0</v>
      </c>
      <c r="AO10" s="2">
        <v>0</v>
      </c>
      <c r="AP10" s="2">
        <v>0</v>
      </c>
      <c r="AQ10" s="2">
        <v>0</v>
      </c>
      <c r="AR10" s="2">
        <v>0</v>
      </c>
      <c r="AS10" s="2">
        <v>11</v>
      </c>
      <c r="AT10" s="2">
        <v>11</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0</v>
      </c>
      <c r="CP10" s="2">
        <v>0</v>
      </c>
      <c r="CQ10" s="2">
        <v>0</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0</v>
      </c>
    </row>
    <row r="11" spans="1:143" ht="15" customHeight="1" x14ac:dyDescent="0.25">
      <c r="A11" s="262" t="str">
        <f>AuxiliaryTable!B19</f>
        <v>OpenVINS</v>
      </c>
      <c r="B11" s="2">
        <v>0</v>
      </c>
      <c r="C11" s="2">
        <v>8</v>
      </c>
      <c r="D11" s="2">
        <v>20</v>
      </c>
      <c r="E11" s="2">
        <v>8</v>
      </c>
      <c r="F11" s="2">
        <v>20</v>
      </c>
      <c r="G11" s="2">
        <v>8</v>
      </c>
      <c r="H11" s="2">
        <v>20</v>
      </c>
      <c r="I11" s="2">
        <v>20</v>
      </c>
      <c r="J11" s="2">
        <v>8</v>
      </c>
      <c r="K11" s="208"/>
      <c r="L11" s="2">
        <v>20</v>
      </c>
      <c r="M11" s="2">
        <v>0</v>
      </c>
      <c r="N11" s="2">
        <v>0</v>
      </c>
      <c r="O11" s="2">
        <v>0</v>
      </c>
      <c r="P11" s="2">
        <v>0</v>
      </c>
      <c r="Q11" s="2">
        <v>0</v>
      </c>
      <c r="R11" s="2">
        <v>0</v>
      </c>
      <c r="S11" s="2">
        <v>0</v>
      </c>
      <c r="T11" s="2">
        <v>6</v>
      </c>
      <c r="U11" s="2">
        <v>0</v>
      </c>
      <c r="V11" s="2">
        <v>0</v>
      </c>
      <c r="W11" s="2">
        <v>0</v>
      </c>
      <c r="X11" s="2">
        <v>0</v>
      </c>
      <c r="Y11" s="2">
        <v>0</v>
      </c>
      <c r="Z11" s="2">
        <v>0</v>
      </c>
      <c r="AA11" s="2">
        <v>0</v>
      </c>
      <c r="AB11" s="2">
        <v>0</v>
      </c>
      <c r="AC11" s="2">
        <v>6</v>
      </c>
      <c r="AD11" s="2">
        <v>0</v>
      </c>
      <c r="AE11" s="2">
        <v>0</v>
      </c>
      <c r="AF11" s="2">
        <v>0</v>
      </c>
      <c r="AG11" s="2">
        <v>6</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0</v>
      </c>
      <c r="CS11" s="2">
        <v>0</v>
      </c>
      <c r="CT11" s="2">
        <v>0</v>
      </c>
      <c r="CU11" s="2">
        <v>0</v>
      </c>
      <c r="CV11" s="2">
        <v>0</v>
      </c>
      <c r="CW11" s="2">
        <v>0</v>
      </c>
      <c r="CX11" s="2">
        <v>0</v>
      </c>
      <c r="CY11" s="2">
        <v>6</v>
      </c>
      <c r="CZ11" s="2">
        <v>0</v>
      </c>
      <c r="DA11" s="2">
        <v>0</v>
      </c>
      <c r="DB11" s="2">
        <v>0</v>
      </c>
      <c r="DC11" s="2">
        <v>0</v>
      </c>
      <c r="DD11" s="2">
        <v>0</v>
      </c>
      <c r="DE11" s="2">
        <v>0</v>
      </c>
      <c r="DF11" s="2">
        <v>0</v>
      </c>
      <c r="DG11" s="2">
        <v>0</v>
      </c>
      <c r="DH11" s="2">
        <v>0</v>
      </c>
      <c r="DI11" s="2">
        <v>0</v>
      </c>
      <c r="DJ11" s="2">
        <v>6</v>
      </c>
      <c r="DK11" s="2">
        <v>0</v>
      </c>
      <c r="DL11" s="2">
        <v>0</v>
      </c>
      <c r="DM11" s="2">
        <v>0</v>
      </c>
      <c r="DN11" s="2">
        <v>0</v>
      </c>
      <c r="DO11" s="2">
        <v>0</v>
      </c>
      <c r="DP11" s="2">
        <v>0</v>
      </c>
      <c r="DQ11" s="2">
        <v>0</v>
      </c>
      <c r="DR11" s="2">
        <v>0</v>
      </c>
      <c r="DS11" s="2">
        <v>0</v>
      </c>
      <c r="DT11" s="2">
        <v>0</v>
      </c>
      <c r="DU11" s="2">
        <v>6</v>
      </c>
      <c r="DV11" s="2">
        <v>0</v>
      </c>
      <c r="DW11" s="2">
        <v>0</v>
      </c>
      <c r="DX11" s="2">
        <v>0</v>
      </c>
      <c r="DY11" s="2">
        <v>0</v>
      </c>
      <c r="DZ11" s="2">
        <v>0</v>
      </c>
      <c r="EA11" s="2">
        <v>0</v>
      </c>
      <c r="EB11" s="2">
        <v>0</v>
      </c>
      <c r="EC11" s="2">
        <v>0</v>
      </c>
      <c r="ED11" s="2">
        <v>0</v>
      </c>
      <c r="EE11" s="2">
        <v>0</v>
      </c>
      <c r="EF11" s="2">
        <v>6</v>
      </c>
      <c r="EG11" s="2">
        <v>0</v>
      </c>
      <c r="EH11" s="2">
        <v>0</v>
      </c>
      <c r="EI11" s="2">
        <v>0</v>
      </c>
      <c r="EJ11" s="2">
        <v>0</v>
      </c>
      <c r="EK11" s="2">
        <v>0</v>
      </c>
      <c r="EL11" s="2">
        <v>0</v>
      </c>
      <c r="EM11" s="2">
        <v>0</v>
      </c>
    </row>
    <row r="12" spans="1:143" ht="15" customHeight="1" x14ac:dyDescent="0.25">
      <c r="A12" s="262" t="str">
        <f>AuxiliaryTable!B20</f>
        <v>ORB-SLAM3</v>
      </c>
      <c r="B12" s="2">
        <v>11</v>
      </c>
      <c r="C12" s="2">
        <v>35</v>
      </c>
      <c r="D12" s="2">
        <v>29</v>
      </c>
      <c r="E12" s="2">
        <v>24</v>
      </c>
      <c r="F12" s="2">
        <v>31</v>
      </c>
      <c r="G12" s="2">
        <v>60</v>
      </c>
      <c r="H12" s="2">
        <v>36</v>
      </c>
      <c r="I12" s="2">
        <v>60</v>
      </c>
      <c r="J12" s="2">
        <v>27</v>
      </c>
      <c r="K12" s="2">
        <v>20</v>
      </c>
      <c r="L12" s="208"/>
      <c r="M12" s="2">
        <v>0</v>
      </c>
      <c r="N12" s="2">
        <v>22</v>
      </c>
      <c r="O12" s="2">
        <v>11</v>
      </c>
      <c r="P12" s="2">
        <v>44</v>
      </c>
      <c r="Q12" s="2">
        <v>0</v>
      </c>
      <c r="R12" s="2">
        <v>20</v>
      </c>
      <c r="S12" s="2">
        <v>9</v>
      </c>
      <c r="T12" s="2">
        <v>13</v>
      </c>
      <c r="U12" s="2">
        <v>0</v>
      </c>
      <c r="V12" s="2">
        <v>0</v>
      </c>
      <c r="W12" s="2">
        <v>0</v>
      </c>
      <c r="X12" s="2">
        <v>0</v>
      </c>
      <c r="Y12" s="2">
        <v>0</v>
      </c>
      <c r="Z12" s="2">
        <v>0</v>
      </c>
      <c r="AA12" s="2">
        <v>0</v>
      </c>
      <c r="AB12" s="2">
        <v>14</v>
      </c>
      <c r="AC12" s="2">
        <v>0</v>
      </c>
      <c r="AD12" s="2">
        <v>0</v>
      </c>
      <c r="AE12" s="2">
        <v>30</v>
      </c>
      <c r="AF12" s="2">
        <v>0</v>
      </c>
      <c r="AG12" s="2">
        <v>13</v>
      </c>
      <c r="AH12" s="2">
        <v>13</v>
      </c>
      <c r="AI12" s="2">
        <v>13</v>
      </c>
      <c r="AJ12" s="2">
        <v>13</v>
      </c>
      <c r="AK12" s="2">
        <v>0</v>
      </c>
      <c r="AL12" s="2">
        <v>0</v>
      </c>
      <c r="AM12" s="2">
        <v>0</v>
      </c>
      <c r="AN12" s="2">
        <v>11</v>
      </c>
      <c r="AO12" s="2">
        <v>11</v>
      </c>
      <c r="AP12" s="2">
        <v>11</v>
      </c>
      <c r="AQ12" s="2">
        <v>11</v>
      </c>
      <c r="AR12" s="2">
        <v>0</v>
      </c>
      <c r="AS12" s="2">
        <v>11</v>
      </c>
      <c r="AT12" s="2">
        <v>11</v>
      </c>
      <c r="AU12" s="2">
        <v>0</v>
      </c>
      <c r="AV12" s="2">
        <v>9</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30</v>
      </c>
      <c r="BT12" s="2">
        <v>10</v>
      </c>
      <c r="BU12" s="2">
        <v>10</v>
      </c>
      <c r="BV12" s="2">
        <v>30</v>
      </c>
      <c r="BW12" s="2">
        <v>30</v>
      </c>
      <c r="BX12" s="2">
        <v>30</v>
      </c>
      <c r="BY12" s="2">
        <v>30</v>
      </c>
      <c r="BZ12" s="2">
        <v>0</v>
      </c>
      <c r="CA12" s="2">
        <v>0</v>
      </c>
      <c r="CB12" s="2">
        <v>9</v>
      </c>
      <c r="CC12" s="2">
        <v>0</v>
      </c>
      <c r="CD12" s="2">
        <v>0</v>
      </c>
      <c r="CE12" s="2">
        <v>0</v>
      </c>
      <c r="CF12" s="2">
        <v>0</v>
      </c>
      <c r="CG12" s="2">
        <v>0</v>
      </c>
      <c r="CH12" s="2">
        <v>0</v>
      </c>
      <c r="CI12" s="2">
        <v>0</v>
      </c>
      <c r="CJ12" s="2">
        <v>0</v>
      </c>
      <c r="CK12" s="2">
        <v>0</v>
      </c>
      <c r="CL12" s="2">
        <v>0</v>
      </c>
      <c r="CM12" s="2">
        <v>68</v>
      </c>
      <c r="CN12" s="2">
        <v>68</v>
      </c>
      <c r="CO12" s="2">
        <v>68</v>
      </c>
      <c r="CP12" s="2">
        <v>32</v>
      </c>
      <c r="CQ12" s="2">
        <v>32</v>
      </c>
      <c r="CR12" s="2">
        <v>68</v>
      </c>
      <c r="CS12" s="2">
        <v>36</v>
      </c>
      <c r="CT12" s="2">
        <v>36</v>
      </c>
      <c r="CU12" s="2">
        <v>0</v>
      </c>
      <c r="CV12" s="2">
        <v>0</v>
      </c>
      <c r="CW12" s="2">
        <v>0</v>
      </c>
      <c r="CX12" s="2">
        <v>0</v>
      </c>
      <c r="CY12" s="2">
        <v>0</v>
      </c>
      <c r="CZ12" s="2">
        <v>0</v>
      </c>
      <c r="DA12" s="2">
        <v>0</v>
      </c>
      <c r="DB12" s="2">
        <v>0</v>
      </c>
      <c r="DC12" s="2">
        <v>0</v>
      </c>
      <c r="DD12" s="2">
        <v>0</v>
      </c>
      <c r="DE12" s="2">
        <v>0</v>
      </c>
      <c r="DF12" s="2">
        <v>0</v>
      </c>
      <c r="DG12" s="2">
        <v>0</v>
      </c>
      <c r="DH12" s="2">
        <v>0</v>
      </c>
      <c r="DI12" s="2">
        <v>0</v>
      </c>
      <c r="DJ12" s="2">
        <v>9</v>
      </c>
      <c r="DK12" s="2">
        <v>0</v>
      </c>
      <c r="DL12" s="2">
        <v>9</v>
      </c>
      <c r="DM12" s="2">
        <v>9</v>
      </c>
      <c r="DN12" s="2">
        <v>9</v>
      </c>
      <c r="DO12" s="2">
        <v>9</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14</v>
      </c>
      <c r="EJ12" s="2">
        <v>2</v>
      </c>
      <c r="EK12" s="2">
        <v>14</v>
      </c>
      <c r="EL12" s="2">
        <v>14</v>
      </c>
      <c r="EM12" s="2">
        <v>2</v>
      </c>
    </row>
    <row r="13" spans="1:143" ht="15" customHeight="1" x14ac:dyDescent="0.25">
      <c r="A13" s="262" t="str">
        <f>AuxiliaryTable!B21</f>
        <v>DRE</v>
      </c>
      <c r="B13" s="2">
        <v>0</v>
      </c>
      <c r="C13" s="2">
        <v>0</v>
      </c>
      <c r="D13" s="2">
        <v>0</v>
      </c>
      <c r="E13" s="2">
        <v>0</v>
      </c>
      <c r="F13" s="2">
        <v>0</v>
      </c>
      <c r="G13" s="2">
        <v>0</v>
      </c>
      <c r="H13" s="2">
        <v>0</v>
      </c>
      <c r="I13" s="2">
        <v>0</v>
      </c>
      <c r="J13" s="2">
        <v>0</v>
      </c>
      <c r="K13" s="2">
        <v>0</v>
      </c>
      <c r="L13" s="2">
        <v>0</v>
      </c>
      <c r="M13" s="208"/>
      <c r="N13" s="2">
        <v>0</v>
      </c>
      <c r="O13" s="2">
        <v>0</v>
      </c>
      <c r="P13" s="2">
        <v>0</v>
      </c>
      <c r="Q13" s="2">
        <v>0</v>
      </c>
      <c r="R13" s="2">
        <v>54</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54</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54</v>
      </c>
      <c r="EI13" s="2">
        <v>0</v>
      </c>
      <c r="EJ13" s="2">
        <v>0</v>
      </c>
      <c r="EK13" s="2">
        <v>0</v>
      </c>
      <c r="EL13" s="2">
        <v>0</v>
      </c>
      <c r="EM13" s="2">
        <v>0</v>
      </c>
    </row>
    <row r="14" spans="1:143" ht="15" customHeight="1" x14ac:dyDescent="0.25">
      <c r="A14" s="262" t="str">
        <f>AuxiliaryTable!B22</f>
        <v>SVO</v>
      </c>
      <c r="B14" s="2">
        <v>11</v>
      </c>
      <c r="C14" s="2">
        <v>11</v>
      </c>
      <c r="D14" s="2">
        <v>0</v>
      </c>
      <c r="E14" s="2">
        <v>0</v>
      </c>
      <c r="F14" s="2">
        <v>0</v>
      </c>
      <c r="G14" s="2">
        <v>11</v>
      </c>
      <c r="H14" s="2">
        <v>0</v>
      </c>
      <c r="I14" s="2">
        <v>0</v>
      </c>
      <c r="J14" s="2">
        <v>0</v>
      </c>
      <c r="K14" s="2">
        <v>0</v>
      </c>
      <c r="L14" s="2">
        <v>22</v>
      </c>
      <c r="M14" s="2">
        <v>0</v>
      </c>
      <c r="N14" s="208"/>
      <c r="O14" s="2">
        <v>11</v>
      </c>
      <c r="P14" s="2">
        <v>0</v>
      </c>
      <c r="Q14" s="2">
        <v>0</v>
      </c>
      <c r="R14" s="2">
        <v>11</v>
      </c>
      <c r="S14" s="2">
        <v>9</v>
      </c>
      <c r="T14" s="2">
        <v>0</v>
      </c>
      <c r="U14" s="2">
        <v>0</v>
      </c>
      <c r="V14" s="2">
        <v>9</v>
      </c>
      <c r="W14" s="2">
        <v>0</v>
      </c>
      <c r="X14" s="2">
        <v>0</v>
      </c>
      <c r="Y14" s="2">
        <v>9</v>
      </c>
      <c r="Z14" s="2">
        <v>0</v>
      </c>
      <c r="AA14" s="2">
        <v>0</v>
      </c>
      <c r="AB14" s="2">
        <v>0</v>
      </c>
      <c r="AC14" s="2">
        <v>0</v>
      </c>
      <c r="AD14" s="2">
        <v>0</v>
      </c>
      <c r="AE14" s="2">
        <v>0</v>
      </c>
      <c r="AF14" s="2">
        <v>0</v>
      </c>
      <c r="AG14" s="2">
        <v>0</v>
      </c>
      <c r="AH14" s="2">
        <v>0</v>
      </c>
      <c r="AI14" s="2">
        <v>0</v>
      </c>
      <c r="AJ14" s="2">
        <v>0</v>
      </c>
      <c r="AK14" s="2">
        <v>0</v>
      </c>
      <c r="AL14" s="2">
        <v>0</v>
      </c>
      <c r="AM14" s="2">
        <v>0</v>
      </c>
      <c r="AN14" s="2">
        <v>11</v>
      </c>
      <c r="AO14" s="2">
        <v>11</v>
      </c>
      <c r="AP14" s="2">
        <v>11</v>
      </c>
      <c r="AQ14" s="2">
        <v>11</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0</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9</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row>
    <row r="15" spans="1:143" ht="15" customHeight="1" x14ac:dyDescent="0.25">
      <c r="A15" s="262" t="str">
        <f>AuxiliaryTable!B23</f>
        <v>DSO</v>
      </c>
      <c r="B15" s="2">
        <v>11</v>
      </c>
      <c r="C15" s="2">
        <v>61</v>
      </c>
      <c r="D15" s="2">
        <v>0</v>
      </c>
      <c r="E15" s="2">
        <v>37</v>
      </c>
      <c r="F15" s="2">
        <v>24</v>
      </c>
      <c r="G15" s="2">
        <v>0</v>
      </c>
      <c r="H15" s="2">
        <v>0</v>
      </c>
      <c r="I15" s="2">
        <v>0</v>
      </c>
      <c r="J15" s="2">
        <v>0</v>
      </c>
      <c r="K15" s="2">
        <v>0</v>
      </c>
      <c r="L15" s="2">
        <v>11</v>
      </c>
      <c r="M15" s="2">
        <v>0</v>
      </c>
      <c r="N15" s="2">
        <v>11</v>
      </c>
      <c r="O15" s="208"/>
      <c r="P15" s="2">
        <v>37</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10</v>
      </c>
      <c r="AV15" s="2">
        <v>13</v>
      </c>
      <c r="AW15" s="2">
        <v>0</v>
      </c>
      <c r="AX15" s="2">
        <v>13</v>
      </c>
      <c r="AY15" s="2">
        <v>24</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9</v>
      </c>
      <c r="CC15" s="2">
        <v>0</v>
      </c>
      <c r="CD15" s="2">
        <v>0</v>
      </c>
      <c r="CE15" s="2">
        <v>0</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0</v>
      </c>
      <c r="DA15" s="2">
        <v>0</v>
      </c>
      <c r="DB15" s="2">
        <v>0</v>
      </c>
      <c r="DC15" s="2">
        <v>0</v>
      </c>
      <c r="DD15" s="2">
        <v>0</v>
      </c>
      <c r="DE15" s="2">
        <v>0</v>
      </c>
      <c r="DF15" s="2">
        <v>0</v>
      </c>
      <c r="DG15" s="2">
        <v>0</v>
      </c>
      <c r="DH15" s="2">
        <v>0</v>
      </c>
      <c r="DI15" s="2">
        <v>0</v>
      </c>
      <c r="DJ15" s="2">
        <v>0</v>
      </c>
      <c r="DK15" s="2">
        <v>0</v>
      </c>
      <c r="DL15" s="2">
        <v>0</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row>
    <row r="16" spans="1:143" ht="15" customHeight="1" x14ac:dyDescent="0.25">
      <c r="A16" s="262" t="str">
        <f>AuxiliaryTable!B24</f>
        <v>DynaSLAM</v>
      </c>
      <c r="B16" s="2">
        <v>0</v>
      </c>
      <c r="C16" s="2">
        <v>37</v>
      </c>
      <c r="D16" s="2">
        <v>0</v>
      </c>
      <c r="E16" s="2">
        <v>37</v>
      </c>
      <c r="F16" s="2">
        <v>0</v>
      </c>
      <c r="G16" s="2">
        <v>16</v>
      </c>
      <c r="H16" s="2">
        <v>0</v>
      </c>
      <c r="I16" s="2">
        <v>0</v>
      </c>
      <c r="J16" s="2">
        <v>0</v>
      </c>
      <c r="K16" s="2">
        <v>0</v>
      </c>
      <c r="L16" s="2">
        <v>44</v>
      </c>
      <c r="M16" s="2">
        <v>0</v>
      </c>
      <c r="N16" s="2">
        <v>0</v>
      </c>
      <c r="O16" s="2">
        <v>37</v>
      </c>
      <c r="P16" s="208"/>
      <c r="Q16" s="2">
        <v>0</v>
      </c>
      <c r="R16" s="2">
        <v>0</v>
      </c>
      <c r="S16" s="2">
        <v>0</v>
      </c>
      <c r="T16" s="2">
        <v>0</v>
      </c>
      <c r="U16" s="2">
        <v>0</v>
      </c>
      <c r="V16" s="2">
        <v>0</v>
      </c>
      <c r="W16" s="2">
        <v>0</v>
      </c>
      <c r="X16" s="2">
        <v>0</v>
      </c>
      <c r="Y16" s="2">
        <v>0</v>
      </c>
      <c r="Z16" s="2">
        <v>0</v>
      </c>
      <c r="AA16" s="2">
        <v>0</v>
      </c>
      <c r="AB16" s="2">
        <v>16</v>
      </c>
      <c r="AC16" s="2">
        <v>0</v>
      </c>
      <c r="AD16" s="2">
        <v>0</v>
      </c>
      <c r="AE16" s="2">
        <v>30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30</v>
      </c>
      <c r="BT16" s="2">
        <v>10</v>
      </c>
      <c r="BU16" s="2">
        <v>10</v>
      </c>
      <c r="BV16" s="2">
        <v>30</v>
      </c>
      <c r="BW16" s="2">
        <v>30</v>
      </c>
      <c r="BX16" s="2">
        <v>30</v>
      </c>
      <c r="BY16" s="2">
        <v>30</v>
      </c>
      <c r="BZ16" s="2">
        <v>0</v>
      </c>
      <c r="CA16" s="2">
        <v>0</v>
      </c>
      <c r="CB16" s="2">
        <v>0</v>
      </c>
      <c r="CC16" s="2">
        <v>0</v>
      </c>
      <c r="CD16" s="2">
        <v>0</v>
      </c>
      <c r="CE16" s="2">
        <v>0</v>
      </c>
      <c r="CF16" s="2">
        <v>0</v>
      </c>
      <c r="CG16" s="2">
        <v>0</v>
      </c>
      <c r="CH16" s="2">
        <v>0</v>
      </c>
      <c r="CI16" s="2">
        <v>0</v>
      </c>
      <c r="CJ16" s="2">
        <v>0</v>
      </c>
      <c r="CK16" s="2">
        <v>0</v>
      </c>
      <c r="CL16" s="2">
        <v>0</v>
      </c>
      <c r="CM16" s="2">
        <v>0</v>
      </c>
      <c r="CN16" s="2">
        <v>0</v>
      </c>
      <c r="CO16" s="2">
        <v>0</v>
      </c>
      <c r="CP16" s="2">
        <v>0</v>
      </c>
      <c r="CQ16" s="2">
        <v>0</v>
      </c>
      <c r="CR16" s="2">
        <v>0</v>
      </c>
      <c r="CS16" s="2">
        <v>0</v>
      </c>
      <c r="CT16" s="2">
        <v>30</v>
      </c>
      <c r="CU16" s="2">
        <v>0</v>
      </c>
      <c r="CV16" s="2">
        <v>0</v>
      </c>
      <c r="CW16" s="2">
        <v>0</v>
      </c>
      <c r="CX16" s="2">
        <v>0</v>
      </c>
      <c r="CY16" s="2">
        <v>0</v>
      </c>
      <c r="CZ16" s="2">
        <v>0</v>
      </c>
      <c r="DA16" s="2">
        <v>0</v>
      </c>
      <c r="DB16" s="2">
        <v>0</v>
      </c>
      <c r="DC16" s="2">
        <v>0</v>
      </c>
      <c r="DD16" s="2">
        <v>0</v>
      </c>
      <c r="DE16" s="2">
        <v>0</v>
      </c>
      <c r="DF16" s="2">
        <v>0</v>
      </c>
      <c r="DG16" s="2">
        <v>0</v>
      </c>
      <c r="DH16" s="2">
        <v>0</v>
      </c>
      <c r="DI16" s="2">
        <v>30</v>
      </c>
      <c r="DJ16" s="2">
        <v>0</v>
      </c>
      <c r="DK16" s="2">
        <v>0</v>
      </c>
      <c r="DL16" s="2">
        <v>0</v>
      </c>
      <c r="DM16" s="2">
        <v>0</v>
      </c>
      <c r="DN16" s="2">
        <v>0</v>
      </c>
      <c r="DO16" s="2">
        <v>0</v>
      </c>
      <c r="DP16" s="2">
        <v>6</v>
      </c>
      <c r="DQ16" s="2">
        <v>30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16</v>
      </c>
      <c r="EJ16" s="2">
        <v>2</v>
      </c>
      <c r="EK16" s="2">
        <v>16</v>
      </c>
      <c r="EL16" s="2">
        <v>16</v>
      </c>
      <c r="EM16" s="2">
        <v>2</v>
      </c>
    </row>
    <row r="17" spans="1:143" ht="15" customHeight="1" x14ac:dyDescent="0.25">
      <c r="A17" s="262" t="str">
        <f>AuxiliaryTable!B25</f>
        <v>DynSLAM</v>
      </c>
      <c r="B17" s="2">
        <v>0</v>
      </c>
      <c r="C17" s="2">
        <v>0</v>
      </c>
      <c r="D17" s="2">
        <v>0</v>
      </c>
      <c r="E17" s="2">
        <v>0</v>
      </c>
      <c r="F17" s="2">
        <v>0</v>
      </c>
      <c r="G17" s="2">
        <v>0</v>
      </c>
      <c r="H17" s="2">
        <v>0</v>
      </c>
      <c r="I17" s="2">
        <v>0</v>
      </c>
      <c r="J17" s="2">
        <v>0</v>
      </c>
      <c r="K17" s="2">
        <v>0</v>
      </c>
      <c r="L17" s="2">
        <v>0</v>
      </c>
      <c r="M17" s="2">
        <v>0</v>
      </c>
      <c r="N17" s="2">
        <v>0</v>
      </c>
      <c r="O17" s="2">
        <v>0</v>
      </c>
      <c r="P17" s="2">
        <v>0</v>
      </c>
      <c r="Q17" s="208"/>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row>
    <row r="18" spans="1:143" ht="15" customHeight="1" x14ac:dyDescent="0.25">
      <c r="A18" s="262" t="str">
        <f>AuxiliaryTable!B26</f>
        <v>RTAB-Map</v>
      </c>
      <c r="B18" s="2">
        <v>0</v>
      </c>
      <c r="C18" s="2">
        <v>61</v>
      </c>
      <c r="D18" s="2">
        <v>9</v>
      </c>
      <c r="E18" s="2">
        <v>0</v>
      </c>
      <c r="F18" s="2">
        <v>0</v>
      </c>
      <c r="G18" s="2">
        <v>11</v>
      </c>
      <c r="H18" s="2">
        <v>0</v>
      </c>
      <c r="I18" s="2">
        <v>0</v>
      </c>
      <c r="J18" s="2">
        <v>0</v>
      </c>
      <c r="K18" s="2">
        <v>0</v>
      </c>
      <c r="L18" s="2">
        <v>20</v>
      </c>
      <c r="M18" s="2">
        <v>54</v>
      </c>
      <c r="N18" s="2">
        <v>11</v>
      </c>
      <c r="O18" s="2">
        <v>0</v>
      </c>
      <c r="P18" s="2">
        <v>0</v>
      </c>
      <c r="Q18" s="2">
        <v>0</v>
      </c>
      <c r="R18" s="208"/>
      <c r="S18" s="2">
        <v>9</v>
      </c>
      <c r="T18" s="2">
        <v>20</v>
      </c>
      <c r="U18" s="2">
        <v>0</v>
      </c>
      <c r="V18" s="2">
        <v>0</v>
      </c>
      <c r="W18" s="2">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11</v>
      </c>
      <c r="AO18" s="2">
        <v>11</v>
      </c>
      <c r="AP18" s="2">
        <v>11</v>
      </c>
      <c r="AQ18" s="2">
        <v>11</v>
      </c>
      <c r="AR18" s="2">
        <v>0</v>
      </c>
      <c r="AS18" s="2">
        <v>0</v>
      </c>
      <c r="AT18" s="2">
        <v>0</v>
      </c>
      <c r="AU18" s="2">
        <v>0</v>
      </c>
      <c r="AV18" s="2">
        <v>9</v>
      </c>
      <c r="AW18" s="2">
        <v>0</v>
      </c>
      <c r="AX18" s="2">
        <v>0</v>
      </c>
      <c r="AY18" s="2">
        <v>0</v>
      </c>
      <c r="AZ18" s="2">
        <v>12</v>
      </c>
      <c r="BA18" s="2">
        <v>0</v>
      </c>
      <c r="BB18" s="2">
        <v>12</v>
      </c>
      <c r="BC18" s="2">
        <v>0</v>
      </c>
      <c r="BD18" s="2">
        <v>0</v>
      </c>
      <c r="BE18" s="2">
        <v>0</v>
      </c>
      <c r="BF18" s="2">
        <v>0</v>
      </c>
      <c r="BG18" s="2">
        <v>0</v>
      </c>
      <c r="BH18" s="2">
        <v>0</v>
      </c>
      <c r="BI18" s="2">
        <v>12</v>
      </c>
      <c r="BJ18" s="2">
        <v>12</v>
      </c>
      <c r="BK18" s="2">
        <v>12</v>
      </c>
      <c r="BL18" s="2">
        <v>12</v>
      </c>
      <c r="BM18" s="2">
        <v>12</v>
      </c>
      <c r="BN18" s="2">
        <v>12</v>
      </c>
      <c r="BO18" s="2">
        <v>0</v>
      </c>
      <c r="BP18" s="2">
        <v>20</v>
      </c>
      <c r="BQ18" s="2">
        <v>18</v>
      </c>
      <c r="BR18" s="2">
        <v>18</v>
      </c>
      <c r="BS18" s="2">
        <v>0</v>
      </c>
      <c r="BT18" s="2">
        <v>0</v>
      </c>
      <c r="BU18" s="2">
        <v>0</v>
      </c>
      <c r="BV18" s="2">
        <v>0</v>
      </c>
      <c r="BW18" s="2">
        <v>0</v>
      </c>
      <c r="BX18" s="2">
        <v>0</v>
      </c>
      <c r="BY18" s="2">
        <v>0</v>
      </c>
      <c r="BZ18" s="2">
        <v>0</v>
      </c>
      <c r="CA18" s="2">
        <v>0</v>
      </c>
      <c r="CB18" s="2">
        <v>9</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v>0</v>
      </c>
      <c r="DB18" s="2">
        <v>0</v>
      </c>
      <c r="DC18" s="2">
        <v>0</v>
      </c>
      <c r="DD18" s="2">
        <v>0</v>
      </c>
      <c r="DE18" s="2">
        <v>0</v>
      </c>
      <c r="DF18" s="2">
        <v>0</v>
      </c>
      <c r="DG18" s="2">
        <v>0</v>
      </c>
      <c r="DH18" s="2">
        <v>0</v>
      </c>
      <c r="DI18" s="2">
        <v>54</v>
      </c>
      <c r="DJ18" s="2">
        <v>9</v>
      </c>
      <c r="DK18" s="2">
        <v>0</v>
      </c>
      <c r="DL18" s="2">
        <v>9</v>
      </c>
      <c r="DM18" s="2">
        <v>9</v>
      </c>
      <c r="DN18" s="2">
        <v>9</v>
      </c>
      <c r="DO18" s="2">
        <v>9</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54</v>
      </c>
      <c r="EI18" s="2">
        <v>0</v>
      </c>
      <c r="EJ18" s="2">
        <v>0</v>
      </c>
      <c r="EK18" s="2">
        <v>0</v>
      </c>
      <c r="EL18" s="2">
        <v>0</v>
      </c>
      <c r="EM18" s="2">
        <v>0</v>
      </c>
    </row>
    <row r="19" spans="1:143" ht="15" customHeight="1" x14ac:dyDescent="0.25">
      <c r="A19" s="262" t="str">
        <f>AuxiliaryTable!B27</f>
        <v>FAST-LIO2</v>
      </c>
      <c r="B19" s="2">
        <v>0</v>
      </c>
      <c r="C19" s="2">
        <v>0</v>
      </c>
      <c r="D19" s="2">
        <v>9</v>
      </c>
      <c r="E19" s="2">
        <v>0</v>
      </c>
      <c r="F19" s="2">
        <v>24</v>
      </c>
      <c r="G19" s="2">
        <v>0</v>
      </c>
      <c r="H19" s="2">
        <v>0</v>
      </c>
      <c r="I19" s="2">
        <v>0</v>
      </c>
      <c r="J19" s="2">
        <v>0</v>
      </c>
      <c r="K19" s="2">
        <v>0</v>
      </c>
      <c r="L19" s="2">
        <v>9</v>
      </c>
      <c r="M19" s="2">
        <v>0</v>
      </c>
      <c r="N19" s="2">
        <v>9</v>
      </c>
      <c r="O19" s="2">
        <v>0</v>
      </c>
      <c r="P19" s="2">
        <v>0</v>
      </c>
      <c r="Q19" s="2">
        <v>0</v>
      </c>
      <c r="R19" s="2">
        <v>9</v>
      </c>
      <c r="S19" s="208"/>
      <c r="T19" s="2">
        <v>77</v>
      </c>
      <c r="U19" s="2">
        <v>0</v>
      </c>
      <c r="V19" s="2">
        <v>9</v>
      </c>
      <c r="W19" s="2">
        <v>0</v>
      </c>
      <c r="X19" s="2">
        <v>68</v>
      </c>
      <c r="Y19" s="2">
        <v>33</v>
      </c>
      <c r="Z19" s="2">
        <v>24</v>
      </c>
      <c r="AA19" s="2">
        <v>0</v>
      </c>
      <c r="AB19" s="2">
        <v>0</v>
      </c>
      <c r="AC19" s="2">
        <v>21</v>
      </c>
      <c r="AD19" s="2">
        <v>25</v>
      </c>
      <c r="AE19" s="2">
        <v>0</v>
      </c>
      <c r="AF19" s="2">
        <v>0</v>
      </c>
      <c r="AG19" s="2">
        <v>0</v>
      </c>
      <c r="AH19" s="2">
        <v>22</v>
      </c>
      <c r="AI19" s="2">
        <v>0</v>
      </c>
      <c r="AJ19" s="2">
        <v>0</v>
      </c>
      <c r="AK19" s="2">
        <v>0</v>
      </c>
      <c r="AL19" s="2">
        <v>0</v>
      </c>
      <c r="AM19" s="2">
        <v>0</v>
      </c>
      <c r="AN19" s="2">
        <v>0</v>
      </c>
      <c r="AO19" s="2">
        <v>0</v>
      </c>
      <c r="AP19" s="2">
        <v>0</v>
      </c>
      <c r="AQ19" s="2">
        <v>0</v>
      </c>
      <c r="AR19" s="2">
        <v>0</v>
      </c>
      <c r="AS19" s="2">
        <v>0</v>
      </c>
      <c r="AT19" s="2">
        <v>0</v>
      </c>
      <c r="AU19" s="2">
        <v>0</v>
      </c>
      <c r="AV19" s="2">
        <v>9</v>
      </c>
      <c r="AW19" s="2">
        <v>47</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18</v>
      </c>
      <c r="BP19" s="2">
        <v>0</v>
      </c>
      <c r="BQ19" s="2">
        <v>0</v>
      </c>
      <c r="BR19" s="2">
        <v>0</v>
      </c>
      <c r="BS19" s="2">
        <v>0</v>
      </c>
      <c r="BT19" s="2">
        <v>0</v>
      </c>
      <c r="BU19" s="2">
        <v>0</v>
      </c>
      <c r="BV19" s="2">
        <v>0</v>
      </c>
      <c r="BW19" s="2">
        <v>0</v>
      </c>
      <c r="BX19" s="2">
        <v>0</v>
      </c>
      <c r="BY19" s="2">
        <v>0</v>
      </c>
      <c r="BZ19" s="2">
        <v>0</v>
      </c>
      <c r="CA19" s="2">
        <v>0</v>
      </c>
      <c r="CB19" s="2">
        <v>9</v>
      </c>
      <c r="CC19" s="2">
        <v>0</v>
      </c>
      <c r="CD19" s="2">
        <v>0</v>
      </c>
      <c r="CE19" s="2">
        <v>0</v>
      </c>
      <c r="CF19" s="2">
        <v>0</v>
      </c>
      <c r="CG19" s="2">
        <v>0</v>
      </c>
      <c r="CH19" s="2">
        <v>0</v>
      </c>
      <c r="CI19" s="2">
        <v>0</v>
      </c>
      <c r="CJ19" s="2">
        <v>9</v>
      </c>
      <c r="CK19" s="2">
        <v>22</v>
      </c>
      <c r="CL19" s="2">
        <v>0</v>
      </c>
      <c r="CM19" s="2">
        <v>0</v>
      </c>
      <c r="CN19" s="2">
        <v>0</v>
      </c>
      <c r="CO19" s="2">
        <v>0</v>
      </c>
      <c r="CP19" s="2">
        <v>0</v>
      </c>
      <c r="CQ19" s="2">
        <v>0</v>
      </c>
      <c r="CR19" s="2">
        <v>0</v>
      </c>
      <c r="CS19" s="2">
        <v>0</v>
      </c>
      <c r="CT19" s="2">
        <v>0</v>
      </c>
      <c r="CU19" s="2">
        <v>8</v>
      </c>
      <c r="CV19" s="2">
        <v>8</v>
      </c>
      <c r="CW19" s="2">
        <v>8</v>
      </c>
      <c r="CX19" s="2">
        <v>0</v>
      </c>
      <c r="CY19" s="2">
        <v>30</v>
      </c>
      <c r="CZ19" s="2">
        <v>18</v>
      </c>
      <c r="DA19" s="2">
        <v>18</v>
      </c>
      <c r="DB19" s="2">
        <v>18</v>
      </c>
      <c r="DC19" s="2">
        <v>22</v>
      </c>
      <c r="DD19" s="2">
        <v>9</v>
      </c>
      <c r="DE19" s="2">
        <v>18</v>
      </c>
      <c r="DF19" s="2">
        <v>22</v>
      </c>
      <c r="DG19" s="2">
        <v>22</v>
      </c>
      <c r="DH19" s="2">
        <v>22</v>
      </c>
      <c r="DI19" s="2">
        <v>0</v>
      </c>
      <c r="DJ19" s="2">
        <v>9</v>
      </c>
      <c r="DK19" s="2">
        <v>0</v>
      </c>
      <c r="DL19" s="2">
        <v>9</v>
      </c>
      <c r="DM19" s="2">
        <v>9</v>
      </c>
      <c r="DN19" s="2">
        <v>9</v>
      </c>
      <c r="DO19" s="2">
        <v>9</v>
      </c>
      <c r="DP19" s="2">
        <v>0</v>
      </c>
      <c r="DQ19" s="2">
        <v>0</v>
      </c>
      <c r="DR19" s="2">
        <v>0</v>
      </c>
      <c r="DS19" s="2">
        <v>0</v>
      </c>
      <c r="DT19" s="2">
        <v>0</v>
      </c>
      <c r="DU19" s="2">
        <v>0</v>
      </c>
      <c r="DV19" s="2">
        <v>0</v>
      </c>
      <c r="DW19" s="2">
        <v>0</v>
      </c>
      <c r="DX19" s="2">
        <v>0</v>
      </c>
      <c r="DY19" s="2">
        <v>0</v>
      </c>
      <c r="DZ19" s="2">
        <v>0</v>
      </c>
      <c r="EA19" s="2">
        <v>18</v>
      </c>
      <c r="EB19" s="2">
        <v>9</v>
      </c>
      <c r="EC19" s="2">
        <v>0</v>
      </c>
      <c r="ED19" s="2">
        <v>0</v>
      </c>
      <c r="EE19" s="2">
        <v>12</v>
      </c>
      <c r="EF19" s="2">
        <v>0</v>
      </c>
      <c r="EG19" s="2">
        <v>0</v>
      </c>
      <c r="EH19" s="2">
        <v>0</v>
      </c>
      <c r="EI19" s="2">
        <v>0</v>
      </c>
      <c r="EJ19" s="2">
        <v>0</v>
      </c>
      <c r="EK19" s="2">
        <v>0</v>
      </c>
      <c r="EL19" s="2">
        <v>0</v>
      </c>
      <c r="EM19" s="2">
        <v>0</v>
      </c>
    </row>
    <row r="20" spans="1:143" ht="15" customHeight="1" x14ac:dyDescent="0.25">
      <c r="A20" s="262" t="str">
        <f>AuxiliaryTable!B28</f>
        <v>LIO-SAM</v>
      </c>
      <c r="B20" s="2">
        <v>0</v>
      </c>
      <c r="C20" s="2">
        <v>20</v>
      </c>
      <c r="D20" s="2">
        <v>0</v>
      </c>
      <c r="E20" s="2">
        <v>0</v>
      </c>
      <c r="F20" s="2">
        <v>0</v>
      </c>
      <c r="G20" s="2">
        <v>0</v>
      </c>
      <c r="H20" s="2">
        <v>0</v>
      </c>
      <c r="I20" s="2">
        <v>13</v>
      </c>
      <c r="J20" s="2">
        <v>8</v>
      </c>
      <c r="K20" s="2">
        <v>6</v>
      </c>
      <c r="L20" s="2">
        <v>13</v>
      </c>
      <c r="M20" s="2">
        <v>0</v>
      </c>
      <c r="N20" s="2">
        <v>0</v>
      </c>
      <c r="O20" s="2">
        <v>0</v>
      </c>
      <c r="P20" s="2">
        <v>0</v>
      </c>
      <c r="Q20" s="2">
        <v>0</v>
      </c>
      <c r="R20" s="2">
        <v>20</v>
      </c>
      <c r="S20" s="2">
        <v>77</v>
      </c>
      <c r="T20" s="208"/>
      <c r="U20" s="2">
        <v>0</v>
      </c>
      <c r="V20" s="2">
        <v>0</v>
      </c>
      <c r="W20" s="2">
        <v>0</v>
      </c>
      <c r="X20" s="2">
        <v>30</v>
      </c>
      <c r="Y20" s="2">
        <v>0</v>
      </c>
      <c r="Z20" s="2">
        <v>0</v>
      </c>
      <c r="AA20" s="2">
        <v>0</v>
      </c>
      <c r="AB20" s="2">
        <v>0</v>
      </c>
      <c r="AC20" s="2">
        <v>31</v>
      </c>
      <c r="AD20" s="2">
        <v>21</v>
      </c>
      <c r="AE20" s="2">
        <v>0</v>
      </c>
      <c r="AF20" s="2">
        <v>0</v>
      </c>
      <c r="AG20" s="2">
        <v>44</v>
      </c>
      <c r="AH20" s="2">
        <v>30</v>
      </c>
      <c r="AI20" s="2">
        <v>22</v>
      </c>
      <c r="AJ20" s="2">
        <v>13</v>
      </c>
      <c r="AK20" s="2">
        <v>0</v>
      </c>
      <c r="AL20" s="2">
        <v>0</v>
      </c>
      <c r="AM20" s="2">
        <v>0</v>
      </c>
      <c r="AN20" s="2">
        <v>0</v>
      </c>
      <c r="AO20" s="2">
        <v>0</v>
      </c>
      <c r="AP20" s="2">
        <v>0</v>
      </c>
      <c r="AQ20" s="2">
        <v>0</v>
      </c>
      <c r="AR20" s="2">
        <v>0</v>
      </c>
      <c r="AS20" s="2">
        <v>0</v>
      </c>
      <c r="AT20" s="2">
        <v>0</v>
      </c>
      <c r="AU20" s="2">
        <v>0</v>
      </c>
      <c r="AV20" s="2">
        <v>0</v>
      </c>
      <c r="AW20" s="2">
        <v>39</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22</v>
      </c>
      <c r="BP20" s="2">
        <v>20</v>
      </c>
      <c r="BQ20" s="2">
        <v>0</v>
      </c>
      <c r="BR20" s="2">
        <v>0</v>
      </c>
      <c r="BS20" s="2">
        <v>0</v>
      </c>
      <c r="BT20" s="2">
        <v>0</v>
      </c>
      <c r="BU20" s="2">
        <v>0</v>
      </c>
      <c r="BV20" s="2">
        <v>0</v>
      </c>
      <c r="BW20" s="2">
        <v>0</v>
      </c>
      <c r="BX20" s="2">
        <v>0</v>
      </c>
      <c r="BY20" s="2">
        <v>0</v>
      </c>
      <c r="BZ20" s="2">
        <v>17</v>
      </c>
      <c r="CA20" s="2">
        <v>0</v>
      </c>
      <c r="CB20" s="2">
        <v>0</v>
      </c>
      <c r="CC20" s="2">
        <v>4</v>
      </c>
      <c r="CD20" s="2">
        <v>8</v>
      </c>
      <c r="CE20" s="2">
        <v>9</v>
      </c>
      <c r="CF20" s="2">
        <v>9</v>
      </c>
      <c r="CG20" s="2">
        <v>9</v>
      </c>
      <c r="CH20" s="2">
        <v>9</v>
      </c>
      <c r="CI20" s="2">
        <v>9</v>
      </c>
      <c r="CJ20" s="2">
        <v>9</v>
      </c>
      <c r="CK20" s="2">
        <v>0</v>
      </c>
      <c r="CL20" s="2">
        <v>0</v>
      </c>
      <c r="CM20" s="2">
        <v>0</v>
      </c>
      <c r="CN20" s="2">
        <v>0</v>
      </c>
      <c r="CO20" s="2">
        <v>0</v>
      </c>
      <c r="CP20" s="2">
        <v>0</v>
      </c>
      <c r="CQ20" s="2">
        <v>0</v>
      </c>
      <c r="CR20" s="2">
        <v>0</v>
      </c>
      <c r="CS20" s="2">
        <v>0</v>
      </c>
      <c r="CT20" s="2">
        <v>0</v>
      </c>
      <c r="CU20" s="2">
        <v>8</v>
      </c>
      <c r="CV20" s="2">
        <v>8</v>
      </c>
      <c r="CW20" s="2">
        <v>8</v>
      </c>
      <c r="CX20" s="2">
        <v>0</v>
      </c>
      <c r="CY20" s="2">
        <v>28</v>
      </c>
      <c r="CZ20" s="2">
        <v>34</v>
      </c>
      <c r="DA20" s="2">
        <v>18</v>
      </c>
      <c r="DB20" s="2">
        <v>18</v>
      </c>
      <c r="DC20" s="2">
        <v>18</v>
      </c>
      <c r="DD20" s="2">
        <v>9</v>
      </c>
      <c r="DE20" s="2">
        <v>9</v>
      </c>
      <c r="DF20" s="2">
        <v>0</v>
      </c>
      <c r="DG20" s="2">
        <v>0</v>
      </c>
      <c r="DH20" s="2">
        <v>18</v>
      </c>
      <c r="DI20" s="2">
        <v>0</v>
      </c>
      <c r="DJ20" s="2">
        <v>6</v>
      </c>
      <c r="DK20" s="2">
        <v>0</v>
      </c>
      <c r="DL20" s="2">
        <v>0</v>
      </c>
      <c r="DM20" s="2">
        <v>0</v>
      </c>
      <c r="DN20" s="2">
        <v>0</v>
      </c>
      <c r="DO20" s="2">
        <v>0</v>
      </c>
      <c r="DP20" s="2">
        <v>0</v>
      </c>
      <c r="DQ20" s="2">
        <v>0</v>
      </c>
      <c r="DR20" s="2">
        <v>0</v>
      </c>
      <c r="DS20" s="2">
        <v>0</v>
      </c>
      <c r="DT20" s="2">
        <v>0</v>
      </c>
      <c r="DU20" s="2">
        <v>30</v>
      </c>
      <c r="DV20" s="2">
        <v>4</v>
      </c>
      <c r="DW20" s="2">
        <v>4</v>
      </c>
      <c r="DX20" s="2">
        <v>4</v>
      </c>
      <c r="DY20" s="2">
        <v>0</v>
      </c>
      <c r="DZ20" s="2">
        <v>0</v>
      </c>
      <c r="EA20" s="2">
        <v>18</v>
      </c>
      <c r="EB20" s="2">
        <v>9</v>
      </c>
      <c r="EC20" s="2">
        <v>0</v>
      </c>
      <c r="ED20" s="2">
        <v>0</v>
      </c>
      <c r="EE20" s="2">
        <v>0</v>
      </c>
      <c r="EF20" s="2">
        <v>6</v>
      </c>
      <c r="EG20" s="2">
        <v>0</v>
      </c>
      <c r="EH20" s="2">
        <v>0</v>
      </c>
      <c r="EI20" s="2">
        <v>0</v>
      </c>
      <c r="EJ20" s="2">
        <v>0</v>
      </c>
      <c r="EK20" s="2">
        <v>0</v>
      </c>
      <c r="EL20" s="2">
        <v>0</v>
      </c>
      <c r="EM20" s="2">
        <v>0</v>
      </c>
    </row>
    <row r="21" spans="1:143" ht="15" customHeight="1" x14ac:dyDescent="0.25">
      <c r="A21" s="262" t="str">
        <f>AuxiliaryTable!B29</f>
        <v>DV-LOAM</v>
      </c>
      <c r="B21" s="2">
        <v>0</v>
      </c>
      <c r="C21" s="2">
        <v>11</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08"/>
      <c r="V21" s="2">
        <v>11</v>
      </c>
      <c r="W21" s="2">
        <v>0</v>
      </c>
      <c r="X21" s="2">
        <v>0</v>
      </c>
      <c r="Y21" s="2">
        <v>0</v>
      </c>
      <c r="Z21" s="2">
        <v>0</v>
      </c>
      <c r="AA21" s="2">
        <v>0</v>
      </c>
      <c r="AB21" s="2">
        <v>0</v>
      </c>
      <c r="AC21" s="2">
        <v>0</v>
      </c>
      <c r="AD21" s="2">
        <v>0</v>
      </c>
      <c r="AE21" s="2">
        <v>0</v>
      </c>
      <c r="AF21" s="2">
        <v>0</v>
      </c>
      <c r="AG21" s="2">
        <v>11</v>
      </c>
      <c r="AH21" s="2">
        <v>11</v>
      </c>
      <c r="AI21" s="2">
        <v>0</v>
      </c>
      <c r="AJ21" s="2">
        <v>0</v>
      </c>
      <c r="AK21" s="2">
        <v>11</v>
      </c>
      <c r="AL21" s="2">
        <v>11</v>
      </c>
      <c r="AM21" s="2">
        <v>11</v>
      </c>
      <c r="AN21" s="2">
        <v>11</v>
      </c>
      <c r="AO21" s="2">
        <v>11</v>
      </c>
      <c r="AP21" s="2">
        <v>11</v>
      </c>
      <c r="AQ21" s="2">
        <v>11</v>
      </c>
      <c r="AR21" s="2">
        <v>11</v>
      </c>
      <c r="AS21" s="2">
        <v>0</v>
      </c>
      <c r="AT21" s="2">
        <v>0</v>
      </c>
      <c r="AU21" s="2">
        <v>0</v>
      </c>
      <c r="AV21" s="2">
        <v>0</v>
      </c>
      <c r="AW21" s="2">
        <v>0</v>
      </c>
      <c r="AX21" s="2">
        <v>0</v>
      </c>
      <c r="AY21" s="2">
        <v>0</v>
      </c>
      <c r="AZ21" s="2">
        <v>0</v>
      </c>
      <c r="BA21" s="2">
        <v>0</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row>
    <row r="22" spans="1:143" ht="15" customHeight="1" x14ac:dyDescent="0.25">
      <c r="A22" s="262" t="str">
        <f>AuxiliaryTable!B30</f>
        <v>DVL-SLAM</v>
      </c>
      <c r="B22" s="2">
        <v>0</v>
      </c>
      <c r="C22" s="2">
        <v>11</v>
      </c>
      <c r="D22" s="2">
        <v>0</v>
      </c>
      <c r="E22" s="2">
        <v>0</v>
      </c>
      <c r="F22" s="2">
        <v>0</v>
      </c>
      <c r="G22" s="2">
        <v>0</v>
      </c>
      <c r="H22" s="2">
        <v>0</v>
      </c>
      <c r="I22" s="2">
        <v>0</v>
      </c>
      <c r="J22" s="2">
        <v>0</v>
      </c>
      <c r="K22" s="2">
        <v>0</v>
      </c>
      <c r="L22" s="2">
        <v>0</v>
      </c>
      <c r="M22" s="2">
        <v>0</v>
      </c>
      <c r="N22" s="2">
        <v>9</v>
      </c>
      <c r="O22" s="2">
        <v>0</v>
      </c>
      <c r="P22" s="2">
        <v>0</v>
      </c>
      <c r="Q22" s="2">
        <v>0</v>
      </c>
      <c r="R22" s="2">
        <v>0</v>
      </c>
      <c r="S22" s="2">
        <v>9</v>
      </c>
      <c r="T22" s="2">
        <v>0</v>
      </c>
      <c r="U22" s="2">
        <v>11</v>
      </c>
      <c r="V22" s="208"/>
      <c r="W22" s="2">
        <v>0</v>
      </c>
      <c r="X22" s="2">
        <v>0</v>
      </c>
      <c r="Y22" s="2">
        <v>9</v>
      </c>
      <c r="Z22" s="2">
        <v>0</v>
      </c>
      <c r="AA22" s="2">
        <v>0</v>
      </c>
      <c r="AB22" s="2">
        <v>0</v>
      </c>
      <c r="AC22" s="2">
        <v>0</v>
      </c>
      <c r="AD22" s="2">
        <v>0</v>
      </c>
      <c r="AE22" s="2">
        <v>0</v>
      </c>
      <c r="AF22" s="2">
        <v>0</v>
      </c>
      <c r="AG22" s="2">
        <v>11</v>
      </c>
      <c r="AH22" s="2">
        <v>11</v>
      </c>
      <c r="AI22" s="2">
        <v>0</v>
      </c>
      <c r="AJ22" s="2">
        <v>0</v>
      </c>
      <c r="AK22" s="2">
        <v>11</v>
      </c>
      <c r="AL22" s="2">
        <v>11</v>
      </c>
      <c r="AM22" s="2">
        <v>11</v>
      </c>
      <c r="AN22" s="2">
        <v>11</v>
      </c>
      <c r="AO22" s="2">
        <v>11</v>
      </c>
      <c r="AP22" s="2">
        <v>11</v>
      </c>
      <c r="AQ22" s="2">
        <v>11</v>
      </c>
      <c r="AR22" s="2">
        <v>11</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9</v>
      </c>
      <c r="DF22" s="2">
        <v>0</v>
      </c>
      <c r="DG22" s="2">
        <v>0</v>
      </c>
      <c r="DH22" s="2">
        <v>0</v>
      </c>
      <c r="DI22" s="2">
        <v>0</v>
      </c>
      <c r="DJ22" s="2">
        <v>0</v>
      </c>
      <c r="DK22" s="2">
        <v>0</v>
      </c>
      <c r="DL22" s="2">
        <v>0</v>
      </c>
      <c r="DM22" s="2">
        <v>0</v>
      </c>
      <c r="DN22" s="2">
        <v>0</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row>
    <row r="23" spans="1:143" ht="15" customHeight="1" x14ac:dyDescent="0.25">
      <c r="A23" s="262" t="str">
        <f>AuxiliaryTable!B31</f>
        <v>SDV-LOAM</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08"/>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row>
    <row r="24" spans="1:143" ht="15" customHeight="1" x14ac:dyDescent="0.25">
      <c r="A24" s="262" t="str">
        <f>AuxiliaryTable!B32</f>
        <v>VoxelMap</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68</v>
      </c>
      <c r="T24" s="2">
        <v>30</v>
      </c>
      <c r="U24" s="2">
        <v>0</v>
      </c>
      <c r="V24" s="2">
        <v>0</v>
      </c>
      <c r="W24" s="2">
        <v>0</v>
      </c>
      <c r="X24" s="208"/>
      <c r="Y24" s="2">
        <v>0</v>
      </c>
      <c r="Z24" s="2">
        <v>0</v>
      </c>
      <c r="AA24" s="2">
        <v>0</v>
      </c>
      <c r="AB24" s="2">
        <v>0</v>
      </c>
      <c r="AC24" s="2">
        <v>3</v>
      </c>
      <c r="AD24" s="2">
        <v>25</v>
      </c>
      <c r="AE24" s="2">
        <v>0</v>
      </c>
      <c r="AF24" s="2">
        <v>0</v>
      </c>
      <c r="AG24" s="2">
        <v>0</v>
      </c>
      <c r="AH24" s="2">
        <v>22</v>
      </c>
      <c r="AI24" s="2">
        <v>0</v>
      </c>
      <c r="AJ24" s="2">
        <v>0</v>
      </c>
      <c r="AK24" s="2">
        <v>0</v>
      </c>
      <c r="AL24" s="2">
        <v>0</v>
      </c>
      <c r="AM24" s="2">
        <v>0</v>
      </c>
      <c r="AN24" s="2">
        <v>0</v>
      </c>
      <c r="AO24" s="2">
        <v>0</v>
      </c>
      <c r="AP24" s="2">
        <v>0</v>
      </c>
      <c r="AQ24" s="2">
        <v>0</v>
      </c>
      <c r="AR24" s="2">
        <v>0</v>
      </c>
      <c r="AS24" s="2">
        <v>0</v>
      </c>
      <c r="AT24" s="2">
        <v>0</v>
      </c>
      <c r="AU24" s="2">
        <v>0</v>
      </c>
      <c r="AV24" s="2">
        <v>0</v>
      </c>
      <c r="AW24" s="2">
        <v>26</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0</v>
      </c>
      <c r="CB24" s="2">
        <v>0</v>
      </c>
      <c r="CC24" s="2">
        <v>0</v>
      </c>
      <c r="CD24" s="2">
        <v>0</v>
      </c>
      <c r="CE24" s="2">
        <v>0</v>
      </c>
      <c r="CF24" s="2">
        <v>0</v>
      </c>
      <c r="CG24" s="2">
        <v>0</v>
      </c>
      <c r="CH24" s="2">
        <v>0</v>
      </c>
      <c r="CI24" s="2">
        <v>0</v>
      </c>
      <c r="CJ24" s="2">
        <v>9</v>
      </c>
      <c r="CK24" s="2">
        <v>22</v>
      </c>
      <c r="CL24" s="2">
        <v>0</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22</v>
      </c>
      <c r="DD24" s="2">
        <v>9</v>
      </c>
      <c r="DE24" s="2">
        <v>9</v>
      </c>
      <c r="DF24" s="2">
        <v>22</v>
      </c>
      <c r="DG24" s="2">
        <v>22</v>
      </c>
      <c r="DH24" s="2">
        <v>4</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9</v>
      </c>
      <c r="EC24" s="2">
        <v>0</v>
      </c>
      <c r="ED24" s="2">
        <v>0</v>
      </c>
      <c r="EE24" s="2">
        <v>0</v>
      </c>
      <c r="EF24" s="2">
        <v>0</v>
      </c>
      <c r="EG24" s="2">
        <v>0</v>
      </c>
      <c r="EH24" s="2">
        <v>0</v>
      </c>
      <c r="EI24" s="2">
        <v>0</v>
      </c>
      <c r="EJ24" s="2">
        <v>0</v>
      </c>
      <c r="EK24" s="2">
        <v>0</v>
      </c>
      <c r="EL24" s="2">
        <v>0</v>
      </c>
      <c r="EM24" s="2">
        <v>0</v>
      </c>
    </row>
    <row r="25" spans="1:143" ht="15" customHeight="1" x14ac:dyDescent="0.25">
      <c r="A25" s="262" t="str">
        <f>AuxiliaryTable!B33</f>
        <v>R2LIVE</v>
      </c>
      <c r="B25" s="2">
        <v>0</v>
      </c>
      <c r="C25" s="2">
        <v>0</v>
      </c>
      <c r="D25" s="2">
        <v>0</v>
      </c>
      <c r="E25" s="2">
        <v>0</v>
      </c>
      <c r="F25" s="2">
        <v>24</v>
      </c>
      <c r="G25" s="2">
        <v>0</v>
      </c>
      <c r="H25" s="2">
        <v>0</v>
      </c>
      <c r="I25" s="2">
        <v>0</v>
      </c>
      <c r="J25" s="2">
        <v>0</v>
      </c>
      <c r="K25" s="2">
        <v>0</v>
      </c>
      <c r="L25" s="2">
        <v>0</v>
      </c>
      <c r="M25" s="2">
        <v>0</v>
      </c>
      <c r="N25" s="2">
        <v>9</v>
      </c>
      <c r="O25" s="2">
        <v>0</v>
      </c>
      <c r="P25" s="2">
        <v>0</v>
      </c>
      <c r="Q25" s="2">
        <v>0</v>
      </c>
      <c r="R25" s="2">
        <v>0</v>
      </c>
      <c r="S25" s="2">
        <v>33</v>
      </c>
      <c r="T25" s="2">
        <v>0</v>
      </c>
      <c r="U25" s="2">
        <v>0</v>
      </c>
      <c r="V25" s="2">
        <v>9</v>
      </c>
      <c r="W25" s="2">
        <v>0</v>
      </c>
      <c r="X25" s="2">
        <v>0</v>
      </c>
      <c r="Y25" s="208"/>
      <c r="Z25" s="2">
        <v>24</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9</v>
      </c>
      <c r="DF25" s="2">
        <v>0</v>
      </c>
      <c r="DG25" s="2">
        <v>0</v>
      </c>
      <c r="DH25" s="2">
        <v>0</v>
      </c>
      <c r="DI25" s="2">
        <v>0</v>
      </c>
      <c r="DJ25" s="2">
        <v>0</v>
      </c>
      <c r="DK25" s="2">
        <v>0</v>
      </c>
      <c r="DL25" s="2">
        <v>0</v>
      </c>
      <c r="DM25" s="2">
        <v>0</v>
      </c>
      <c r="DN25" s="2">
        <v>0</v>
      </c>
      <c r="DO25" s="2">
        <v>0</v>
      </c>
      <c r="DP25" s="2">
        <v>0</v>
      </c>
      <c r="DQ25" s="2">
        <v>0</v>
      </c>
      <c r="DR25" s="2">
        <v>0</v>
      </c>
      <c r="DS25" s="2">
        <v>0</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row>
    <row r="26" spans="1:143" ht="15" customHeight="1" x14ac:dyDescent="0.25">
      <c r="A26" s="262" t="str">
        <f>AuxiliaryTable!B34</f>
        <v>R3LIVE</v>
      </c>
      <c r="B26" s="2">
        <v>0</v>
      </c>
      <c r="C26" s="2">
        <v>0</v>
      </c>
      <c r="D26" s="2">
        <v>0</v>
      </c>
      <c r="E26" s="2">
        <v>0</v>
      </c>
      <c r="F26" s="2">
        <v>24</v>
      </c>
      <c r="G26" s="2">
        <v>0</v>
      </c>
      <c r="H26" s="2">
        <v>0</v>
      </c>
      <c r="I26" s="2">
        <v>0</v>
      </c>
      <c r="J26" s="2">
        <v>0</v>
      </c>
      <c r="K26" s="2">
        <v>0</v>
      </c>
      <c r="L26" s="2">
        <v>0</v>
      </c>
      <c r="M26" s="2">
        <v>0</v>
      </c>
      <c r="N26" s="2">
        <v>0</v>
      </c>
      <c r="O26" s="2">
        <v>0</v>
      </c>
      <c r="P26" s="2">
        <v>0</v>
      </c>
      <c r="Q26" s="2">
        <v>0</v>
      </c>
      <c r="R26" s="2">
        <v>0</v>
      </c>
      <c r="S26" s="2">
        <v>24</v>
      </c>
      <c r="T26" s="2">
        <v>0</v>
      </c>
      <c r="U26" s="2">
        <v>0</v>
      </c>
      <c r="V26" s="2">
        <v>0</v>
      </c>
      <c r="W26" s="2">
        <v>0</v>
      </c>
      <c r="X26" s="2">
        <v>0</v>
      </c>
      <c r="Y26" s="2">
        <v>24</v>
      </c>
      <c r="Z26" s="208"/>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0</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row>
    <row r="27" spans="1:143" ht="15" customHeight="1" x14ac:dyDescent="0.25">
      <c r="A27" s="262" t="str">
        <f>AuxiliaryTable!B35</f>
        <v>cuVSLAM</v>
      </c>
      <c r="B27" s="2">
        <v>0</v>
      </c>
      <c r="C27" s="2">
        <v>0</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08"/>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0</v>
      </c>
      <c r="CZ27" s="2">
        <v>0</v>
      </c>
      <c r="DA27" s="2">
        <v>0</v>
      </c>
      <c r="DB27" s="2">
        <v>0</v>
      </c>
      <c r="DC27" s="2">
        <v>0</v>
      </c>
      <c r="DD27" s="2">
        <v>0</v>
      </c>
      <c r="DE27" s="2">
        <v>0</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row>
    <row r="28" spans="1:143" ht="15" customHeight="1" x14ac:dyDescent="0.25">
      <c r="A28" s="262" t="str">
        <f>AuxiliaryTable!B36</f>
        <v>DynaVINS</v>
      </c>
      <c r="B28" s="2">
        <v>0</v>
      </c>
      <c r="C28" s="2">
        <v>0</v>
      </c>
      <c r="D28" s="2">
        <v>0</v>
      </c>
      <c r="E28" s="2">
        <v>0</v>
      </c>
      <c r="F28" s="2">
        <v>0</v>
      </c>
      <c r="G28" s="2">
        <v>16</v>
      </c>
      <c r="H28" s="2">
        <v>0</v>
      </c>
      <c r="I28" s="2">
        <v>0</v>
      </c>
      <c r="J28" s="2">
        <v>0</v>
      </c>
      <c r="K28" s="2">
        <v>0</v>
      </c>
      <c r="L28" s="2">
        <v>14</v>
      </c>
      <c r="M28" s="2">
        <v>0</v>
      </c>
      <c r="N28" s="2">
        <v>0</v>
      </c>
      <c r="O28" s="2">
        <v>0</v>
      </c>
      <c r="P28" s="2">
        <v>16</v>
      </c>
      <c r="Q28" s="2">
        <v>0</v>
      </c>
      <c r="R28" s="2">
        <v>0</v>
      </c>
      <c r="S28" s="2">
        <v>0</v>
      </c>
      <c r="T28" s="2">
        <v>0</v>
      </c>
      <c r="U28" s="2">
        <v>0</v>
      </c>
      <c r="V28" s="2">
        <v>0</v>
      </c>
      <c r="W28" s="2">
        <v>0</v>
      </c>
      <c r="X28" s="2">
        <v>0</v>
      </c>
      <c r="Y28" s="2">
        <v>0</v>
      </c>
      <c r="Z28" s="2">
        <v>0</v>
      </c>
      <c r="AA28" s="2">
        <v>0</v>
      </c>
      <c r="AB28" s="208"/>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16</v>
      </c>
      <c r="EJ28" s="2">
        <v>2</v>
      </c>
      <c r="EK28" s="2">
        <v>16</v>
      </c>
      <c r="EL28" s="2">
        <v>16</v>
      </c>
      <c r="EM28" s="2">
        <v>2</v>
      </c>
    </row>
    <row r="29" spans="1:143" ht="15" customHeight="1" x14ac:dyDescent="0.25">
      <c r="A29" s="262" t="str">
        <f>AuxiliaryTable!B37</f>
        <v>LIO-SAM (No-LoopClosure)</v>
      </c>
      <c r="B29" s="2">
        <v>0</v>
      </c>
      <c r="C29" s="2">
        <v>0</v>
      </c>
      <c r="D29" s="2">
        <v>0</v>
      </c>
      <c r="E29" s="2">
        <v>0</v>
      </c>
      <c r="F29" s="2">
        <v>0</v>
      </c>
      <c r="G29" s="2">
        <v>0</v>
      </c>
      <c r="H29" s="2">
        <v>0</v>
      </c>
      <c r="I29" s="2">
        <v>0</v>
      </c>
      <c r="J29" s="2">
        <v>0</v>
      </c>
      <c r="K29" s="2">
        <v>6</v>
      </c>
      <c r="L29" s="2">
        <v>0</v>
      </c>
      <c r="M29" s="2">
        <v>0</v>
      </c>
      <c r="N29" s="2">
        <v>0</v>
      </c>
      <c r="O29" s="2">
        <v>0</v>
      </c>
      <c r="P29" s="2">
        <v>0</v>
      </c>
      <c r="Q29" s="2">
        <v>0</v>
      </c>
      <c r="R29" s="2">
        <v>0</v>
      </c>
      <c r="S29" s="2">
        <v>21</v>
      </c>
      <c r="T29" s="2">
        <v>31</v>
      </c>
      <c r="U29" s="2">
        <v>0</v>
      </c>
      <c r="V29" s="2">
        <v>0</v>
      </c>
      <c r="W29" s="2">
        <v>0</v>
      </c>
      <c r="X29" s="2">
        <v>3</v>
      </c>
      <c r="Y29" s="2">
        <v>0</v>
      </c>
      <c r="Z29" s="2">
        <v>0</v>
      </c>
      <c r="AA29" s="2">
        <v>0</v>
      </c>
      <c r="AB29" s="2">
        <v>0</v>
      </c>
      <c r="AC29" s="208"/>
      <c r="AD29" s="2">
        <v>3</v>
      </c>
      <c r="AE29" s="2">
        <v>0</v>
      </c>
      <c r="AF29" s="2">
        <v>0</v>
      </c>
      <c r="AG29" s="2">
        <v>6</v>
      </c>
      <c r="AH29" s="2">
        <v>0</v>
      </c>
      <c r="AI29" s="2">
        <v>0</v>
      </c>
      <c r="AJ29" s="2">
        <v>0</v>
      </c>
      <c r="AK29" s="2">
        <v>0</v>
      </c>
      <c r="AL29" s="2">
        <v>0</v>
      </c>
      <c r="AM29" s="2">
        <v>0</v>
      </c>
      <c r="AN29" s="2">
        <v>0</v>
      </c>
      <c r="AO29" s="2">
        <v>0</v>
      </c>
      <c r="AP29" s="2">
        <v>0</v>
      </c>
      <c r="AQ29" s="2">
        <v>0</v>
      </c>
      <c r="AR29" s="2">
        <v>0</v>
      </c>
      <c r="AS29" s="2">
        <v>0</v>
      </c>
      <c r="AT29" s="2">
        <v>0</v>
      </c>
      <c r="AU29" s="2">
        <v>0</v>
      </c>
      <c r="AV29" s="2">
        <v>0</v>
      </c>
      <c r="AW29" s="2">
        <v>18</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24</v>
      </c>
      <c r="CZ29" s="2">
        <v>22</v>
      </c>
      <c r="DA29" s="2">
        <v>18</v>
      </c>
      <c r="DB29" s="2">
        <v>18</v>
      </c>
      <c r="DC29" s="2">
        <v>0</v>
      </c>
      <c r="DD29" s="2">
        <v>0</v>
      </c>
      <c r="DE29" s="2">
        <v>0</v>
      </c>
      <c r="DF29" s="2">
        <v>0</v>
      </c>
      <c r="DG29" s="2">
        <v>0</v>
      </c>
      <c r="DH29" s="2">
        <v>0</v>
      </c>
      <c r="DI29" s="2">
        <v>0</v>
      </c>
      <c r="DJ29" s="2">
        <v>6</v>
      </c>
      <c r="DK29" s="2">
        <v>0</v>
      </c>
      <c r="DL29" s="2">
        <v>0</v>
      </c>
      <c r="DM29" s="2">
        <v>0</v>
      </c>
      <c r="DN29" s="2">
        <v>0</v>
      </c>
      <c r="DO29" s="2">
        <v>0</v>
      </c>
      <c r="DP29" s="2">
        <v>0</v>
      </c>
      <c r="DQ29" s="2">
        <v>0</v>
      </c>
      <c r="DR29" s="2">
        <v>0</v>
      </c>
      <c r="DS29" s="2">
        <v>0</v>
      </c>
      <c r="DT29" s="2">
        <v>0</v>
      </c>
      <c r="DU29" s="2">
        <v>10</v>
      </c>
      <c r="DV29" s="2">
        <v>0</v>
      </c>
      <c r="DW29" s="2">
        <v>0</v>
      </c>
      <c r="DX29" s="2">
        <v>0</v>
      </c>
      <c r="DY29" s="2">
        <v>0</v>
      </c>
      <c r="DZ29" s="2">
        <v>0</v>
      </c>
      <c r="EA29" s="2">
        <v>0</v>
      </c>
      <c r="EB29" s="2">
        <v>0</v>
      </c>
      <c r="EC29" s="2">
        <v>0</v>
      </c>
      <c r="ED29" s="2">
        <v>0</v>
      </c>
      <c r="EE29" s="2">
        <v>0</v>
      </c>
      <c r="EF29" s="2">
        <v>6</v>
      </c>
      <c r="EG29" s="2">
        <v>0</v>
      </c>
      <c r="EH29" s="2">
        <v>0</v>
      </c>
      <c r="EI29" s="2">
        <v>0</v>
      </c>
      <c r="EJ29" s="2">
        <v>0</v>
      </c>
      <c r="EK29" s="2">
        <v>0</v>
      </c>
      <c r="EL29" s="2">
        <v>0</v>
      </c>
      <c r="EM29" s="2">
        <v>0</v>
      </c>
    </row>
    <row r="30" spans="1:143" ht="15" customHeight="1" x14ac:dyDescent="0.25">
      <c r="A30" s="262" t="str">
        <f>AuxiliaryTable!B38</f>
        <v>SLICT</v>
      </c>
      <c r="B30" s="2">
        <v>0</v>
      </c>
      <c r="C30" s="2">
        <v>0</v>
      </c>
      <c r="D30" s="2">
        <v>0</v>
      </c>
      <c r="E30" s="2">
        <v>0</v>
      </c>
      <c r="F30" s="2">
        <v>0</v>
      </c>
      <c r="G30" s="2">
        <v>0</v>
      </c>
      <c r="H30" s="2">
        <v>0</v>
      </c>
      <c r="I30" s="2">
        <v>0</v>
      </c>
      <c r="J30" s="2">
        <v>0</v>
      </c>
      <c r="K30" s="2">
        <v>0</v>
      </c>
      <c r="L30" s="2">
        <v>0</v>
      </c>
      <c r="M30" s="2">
        <v>0</v>
      </c>
      <c r="N30" s="2">
        <v>0</v>
      </c>
      <c r="O30" s="2">
        <v>0</v>
      </c>
      <c r="P30" s="2">
        <v>0</v>
      </c>
      <c r="Q30" s="2">
        <v>0</v>
      </c>
      <c r="R30" s="2">
        <v>0</v>
      </c>
      <c r="S30" s="2">
        <v>25</v>
      </c>
      <c r="T30" s="2">
        <v>21</v>
      </c>
      <c r="U30" s="2">
        <v>0</v>
      </c>
      <c r="V30" s="2">
        <v>0</v>
      </c>
      <c r="W30" s="2">
        <v>0</v>
      </c>
      <c r="X30" s="2">
        <v>25</v>
      </c>
      <c r="Y30" s="2">
        <v>0</v>
      </c>
      <c r="Z30" s="2">
        <v>0</v>
      </c>
      <c r="AA30" s="2">
        <v>0</v>
      </c>
      <c r="AB30" s="2">
        <v>0</v>
      </c>
      <c r="AC30" s="2">
        <v>3</v>
      </c>
      <c r="AD30" s="208"/>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9</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0</v>
      </c>
      <c r="CH30" s="2">
        <v>0</v>
      </c>
      <c r="CI30" s="2">
        <v>0</v>
      </c>
      <c r="CJ30" s="2">
        <v>0</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v>0</v>
      </c>
      <c r="DB30" s="2">
        <v>0</v>
      </c>
      <c r="DC30" s="2">
        <v>22</v>
      </c>
      <c r="DD30" s="2">
        <v>0</v>
      </c>
      <c r="DE30" s="2">
        <v>0</v>
      </c>
      <c r="DF30" s="2">
        <v>0</v>
      </c>
      <c r="DG30" s="2">
        <v>0</v>
      </c>
      <c r="DH30" s="2">
        <v>0</v>
      </c>
      <c r="DI30" s="2">
        <v>0</v>
      </c>
      <c r="DJ30" s="2">
        <v>0</v>
      </c>
      <c r="DK30" s="2">
        <v>0</v>
      </c>
      <c r="DL30" s="2">
        <v>0</v>
      </c>
      <c r="DM30" s="2">
        <v>0</v>
      </c>
      <c r="DN30" s="2">
        <v>0</v>
      </c>
      <c r="DO30" s="2">
        <v>0</v>
      </c>
      <c r="DP30" s="2">
        <v>0</v>
      </c>
      <c r="DQ30" s="2">
        <v>0</v>
      </c>
      <c r="DR30" s="2">
        <v>0</v>
      </c>
      <c r="DS30" s="2">
        <v>0</v>
      </c>
      <c r="DT30" s="2">
        <v>0</v>
      </c>
      <c r="DU30" s="2">
        <v>0</v>
      </c>
      <c r="DV30" s="2">
        <v>0</v>
      </c>
      <c r="DW30" s="2">
        <v>0</v>
      </c>
      <c r="DX30" s="2">
        <v>0</v>
      </c>
      <c r="DY30" s="2">
        <v>0</v>
      </c>
      <c r="DZ30" s="2">
        <v>0</v>
      </c>
      <c r="EA30" s="2">
        <v>0</v>
      </c>
      <c r="EB30" s="2">
        <v>0</v>
      </c>
      <c r="EC30" s="2">
        <v>0</v>
      </c>
      <c r="ED30" s="2">
        <v>0</v>
      </c>
      <c r="EE30" s="2">
        <v>0</v>
      </c>
      <c r="EF30" s="2">
        <v>0</v>
      </c>
      <c r="EG30" s="2">
        <v>0</v>
      </c>
      <c r="EH30" s="2">
        <v>0</v>
      </c>
      <c r="EI30" s="2">
        <v>0</v>
      </c>
      <c r="EJ30" s="2">
        <v>0</v>
      </c>
      <c r="EK30" s="2">
        <v>0</v>
      </c>
      <c r="EL30" s="2">
        <v>0</v>
      </c>
      <c r="EM30" s="2">
        <v>0</v>
      </c>
    </row>
    <row r="31" spans="1:143" ht="15" customHeight="1" x14ac:dyDescent="0.25">
      <c r="A31" s="262" t="str">
        <f>AuxiliaryTable!B39</f>
        <v>DS-SLAM</v>
      </c>
      <c r="B31" s="2">
        <v>0</v>
      </c>
      <c r="C31" s="2">
        <v>0</v>
      </c>
      <c r="D31" s="2">
        <v>0</v>
      </c>
      <c r="E31" s="2">
        <v>0</v>
      </c>
      <c r="F31" s="2">
        <v>0</v>
      </c>
      <c r="G31" s="2">
        <v>0</v>
      </c>
      <c r="H31" s="2">
        <v>0</v>
      </c>
      <c r="I31" s="2">
        <v>0</v>
      </c>
      <c r="J31" s="2">
        <v>0</v>
      </c>
      <c r="K31" s="2">
        <v>0</v>
      </c>
      <c r="L31" s="2">
        <v>30</v>
      </c>
      <c r="M31" s="2">
        <v>0</v>
      </c>
      <c r="N31" s="2">
        <v>0</v>
      </c>
      <c r="O31" s="2">
        <v>0</v>
      </c>
      <c r="P31" s="2">
        <v>30</v>
      </c>
      <c r="Q31" s="2">
        <v>0</v>
      </c>
      <c r="R31" s="2">
        <v>0</v>
      </c>
      <c r="S31" s="2">
        <v>0</v>
      </c>
      <c r="T31" s="2">
        <v>0</v>
      </c>
      <c r="U31" s="2">
        <v>0</v>
      </c>
      <c r="V31" s="2">
        <v>0</v>
      </c>
      <c r="W31" s="2">
        <v>0</v>
      </c>
      <c r="X31" s="2">
        <v>0</v>
      </c>
      <c r="Y31" s="2">
        <v>0</v>
      </c>
      <c r="Z31" s="2">
        <v>0</v>
      </c>
      <c r="AA31" s="2">
        <v>0</v>
      </c>
      <c r="AB31" s="2">
        <v>0</v>
      </c>
      <c r="AC31" s="2">
        <v>0</v>
      </c>
      <c r="AD31" s="2">
        <v>0</v>
      </c>
      <c r="AE31" s="208"/>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30</v>
      </c>
      <c r="BT31" s="2">
        <v>10</v>
      </c>
      <c r="BU31" s="2">
        <v>10</v>
      </c>
      <c r="BV31" s="2">
        <v>30</v>
      </c>
      <c r="BW31" s="2">
        <v>30</v>
      </c>
      <c r="BX31" s="2">
        <v>30</v>
      </c>
      <c r="BY31" s="2">
        <v>30</v>
      </c>
      <c r="BZ31" s="2">
        <v>0</v>
      </c>
      <c r="CA31" s="2">
        <v>0</v>
      </c>
      <c r="CB31" s="2">
        <v>0</v>
      </c>
      <c r="CC31" s="2">
        <v>0</v>
      </c>
      <c r="CD31" s="2">
        <v>0</v>
      </c>
      <c r="CE31" s="2">
        <v>0</v>
      </c>
      <c r="CF31" s="2">
        <v>0</v>
      </c>
      <c r="CG31" s="2">
        <v>0</v>
      </c>
      <c r="CH31" s="2">
        <v>0</v>
      </c>
      <c r="CI31" s="2">
        <v>0</v>
      </c>
      <c r="CJ31" s="2">
        <v>0</v>
      </c>
      <c r="CK31" s="2">
        <v>0</v>
      </c>
      <c r="CL31" s="2">
        <v>0</v>
      </c>
      <c r="CM31" s="2">
        <v>0</v>
      </c>
      <c r="CN31" s="2">
        <v>0</v>
      </c>
      <c r="CO31" s="2">
        <v>0</v>
      </c>
      <c r="CP31" s="2">
        <v>0</v>
      </c>
      <c r="CQ31" s="2">
        <v>0</v>
      </c>
      <c r="CR31" s="2">
        <v>0</v>
      </c>
      <c r="CS31" s="2">
        <v>0</v>
      </c>
      <c r="CT31" s="2">
        <v>0</v>
      </c>
      <c r="CU31" s="2">
        <v>0</v>
      </c>
      <c r="CV31" s="2">
        <v>0</v>
      </c>
      <c r="CW31" s="2">
        <v>0</v>
      </c>
      <c r="CX31" s="2">
        <v>0</v>
      </c>
      <c r="CY31" s="2">
        <v>0</v>
      </c>
      <c r="CZ31" s="2">
        <v>0</v>
      </c>
      <c r="DA31" s="2">
        <v>0</v>
      </c>
      <c r="DB31" s="2">
        <v>0</v>
      </c>
      <c r="DC31" s="2">
        <v>0</v>
      </c>
      <c r="DD31" s="2">
        <v>0</v>
      </c>
      <c r="DE31" s="2">
        <v>0</v>
      </c>
      <c r="DF31" s="2">
        <v>0</v>
      </c>
      <c r="DG31" s="2">
        <v>0</v>
      </c>
      <c r="DH31" s="2">
        <v>0</v>
      </c>
      <c r="DI31" s="2">
        <v>0</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row>
    <row r="32" spans="1:143" ht="15" customHeight="1" x14ac:dyDescent="0.25">
      <c r="A32" s="262" t="str">
        <f>AuxiliaryTable!B40</f>
        <v>RS-SLAM</v>
      </c>
      <c r="B32" s="2">
        <v>0</v>
      </c>
      <c r="C32" s="2">
        <v>0</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08"/>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0</v>
      </c>
      <c r="EL32" s="2">
        <v>0</v>
      </c>
      <c r="EM32" s="2">
        <v>0</v>
      </c>
    </row>
    <row r="33" spans="1:143" ht="15" customHeight="1" x14ac:dyDescent="0.25">
      <c r="A33" s="262" t="str">
        <f>AuxiliaryTable!B41</f>
        <v>LOAM</v>
      </c>
      <c r="B33" s="2">
        <v>0</v>
      </c>
      <c r="C33" s="2">
        <v>11</v>
      </c>
      <c r="D33" s="2">
        <v>0</v>
      </c>
      <c r="E33" s="2">
        <v>0</v>
      </c>
      <c r="F33" s="2">
        <v>0</v>
      </c>
      <c r="G33" s="2">
        <v>0</v>
      </c>
      <c r="H33" s="2">
        <v>0</v>
      </c>
      <c r="I33" s="2">
        <v>13</v>
      </c>
      <c r="J33" s="2">
        <v>8</v>
      </c>
      <c r="K33" s="2">
        <v>6</v>
      </c>
      <c r="L33" s="2">
        <v>13</v>
      </c>
      <c r="M33" s="2">
        <v>0</v>
      </c>
      <c r="N33" s="2">
        <v>0</v>
      </c>
      <c r="O33" s="2">
        <v>0</v>
      </c>
      <c r="P33" s="2">
        <v>0</v>
      </c>
      <c r="Q33" s="2">
        <v>0</v>
      </c>
      <c r="R33" s="2">
        <v>0</v>
      </c>
      <c r="S33" s="2">
        <v>0</v>
      </c>
      <c r="T33" s="2">
        <v>44</v>
      </c>
      <c r="U33" s="2">
        <v>11</v>
      </c>
      <c r="V33" s="2">
        <v>11</v>
      </c>
      <c r="W33" s="2">
        <v>0</v>
      </c>
      <c r="X33" s="2">
        <v>0</v>
      </c>
      <c r="Y33" s="2">
        <v>0</v>
      </c>
      <c r="Z33" s="2">
        <v>0</v>
      </c>
      <c r="AA33" s="2">
        <v>0</v>
      </c>
      <c r="AB33" s="2">
        <v>0</v>
      </c>
      <c r="AC33" s="2">
        <v>6</v>
      </c>
      <c r="AD33" s="2">
        <v>0</v>
      </c>
      <c r="AE33" s="2">
        <v>0</v>
      </c>
      <c r="AF33" s="2">
        <v>0</v>
      </c>
      <c r="AG33" s="208"/>
      <c r="AH33" s="2">
        <v>52</v>
      </c>
      <c r="AI33" s="2">
        <v>22</v>
      </c>
      <c r="AJ33" s="2">
        <v>13</v>
      </c>
      <c r="AK33" s="2">
        <v>11</v>
      </c>
      <c r="AL33" s="2">
        <v>11</v>
      </c>
      <c r="AM33" s="2">
        <v>11</v>
      </c>
      <c r="AN33" s="2">
        <v>11</v>
      </c>
      <c r="AO33" s="2">
        <v>11</v>
      </c>
      <c r="AP33" s="2">
        <v>11</v>
      </c>
      <c r="AQ33" s="2">
        <v>11</v>
      </c>
      <c r="AR33" s="2">
        <v>11</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0</v>
      </c>
      <c r="BM33" s="2">
        <v>0</v>
      </c>
      <c r="BN33" s="2">
        <v>0</v>
      </c>
      <c r="BO33" s="2">
        <v>9</v>
      </c>
      <c r="BP33" s="2">
        <v>0</v>
      </c>
      <c r="BQ33" s="2">
        <v>0</v>
      </c>
      <c r="BR33" s="2">
        <v>0</v>
      </c>
      <c r="BS33" s="2">
        <v>0</v>
      </c>
      <c r="BT33" s="2">
        <v>0</v>
      </c>
      <c r="BU33" s="2">
        <v>0</v>
      </c>
      <c r="BV33" s="2">
        <v>0</v>
      </c>
      <c r="BW33" s="2">
        <v>0</v>
      </c>
      <c r="BX33" s="2">
        <v>0</v>
      </c>
      <c r="BY33" s="2">
        <v>0</v>
      </c>
      <c r="BZ33" s="2">
        <v>9</v>
      </c>
      <c r="CA33" s="2">
        <v>0</v>
      </c>
      <c r="CB33" s="2">
        <v>0</v>
      </c>
      <c r="CC33" s="2">
        <v>0</v>
      </c>
      <c r="CD33" s="2">
        <v>0</v>
      </c>
      <c r="CE33" s="2">
        <v>9</v>
      </c>
      <c r="CF33" s="2">
        <v>9</v>
      </c>
      <c r="CG33" s="2">
        <v>9</v>
      </c>
      <c r="CH33" s="2">
        <v>9</v>
      </c>
      <c r="CI33" s="2">
        <v>9</v>
      </c>
      <c r="CJ33" s="2">
        <v>0</v>
      </c>
      <c r="CK33" s="2">
        <v>0</v>
      </c>
      <c r="CL33" s="2">
        <v>0</v>
      </c>
      <c r="CM33" s="2">
        <v>0</v>
      </c>
      <c r="CN33" s="2">
        <v>0</v>
      </c>
      <c r="CO33" s="2">
        <v>0</v>
      </c>
      <c r="CP33" s="2">
        <v>0</v>
      </c>
      <c r="CQ33" s="2">
        <v>0</v>
      </c>
      <c r="CR33" s="2">
        <v>0</v>
      </c>
      <c r="CS33" s="2">
        <v>0</v>
      </c>
      <c r="CT33" s="2">
        <v>0</v>
      </c>
      <c r="CU33" s="2">
        <v>0</v>
      </c>
      <c r="CV33" s="2">
        <v>0</v>
      </c>
      <c r="CW33" s="2">
        <v>0</v>
      </c>
      <c r="CX33" s="2">
        <v>0</v>
      </c>
      <c r="CY33" s="2">
        <v>22</v>
      </c>
      <c r="CZ33" s="2">
        <v>12</v>
      </c>
      <c r="DA33" s="2">
        <v>10</v>
      </c>
      <c r="DB33" s="2">
        <v>0</v>
      </c>
      <c r="DC33" s="2">
        <v>0</v>
      </c>
      <c r="DD33" s="2">
        <v>0</v>
      </c>
      <c r="DE33" s="2">
        <v>0</v>
      </c>
      <c r="DF33" s="2">
        <v>0</v>
      </c>
      <c r="DG33" s="2">
        <v>0</v>
      </c>
      <c r="DH33" s="2">
        <v>0</v>
      </c>
      <c r="DI33" s="2">
        <v>0</v>
      </c>
      <c r="DJ33" s="2">
        <v>6</v>
      </c>
      <c r="DK33" s="2">
        <v>0</v>
      </c>
      <c r="DL33" s="2">
        <v>0</v>
      </c>
      <c r="DM33" s="2">
        <v>0</v>
      </c>
      <c r="DN33" s="2">
        <v>0</v>
      </c>
      <c r="DO33" s="2">
        <v>0</v>
      </c>
      <c r="DP33" s="2">
        <v>0</v>
      </c>
      <c r="DQ33" s="2">
        <v>0</v>
      </c>
      <c r="DR33" s="2">
        <v>0</v>
      </c>
      <c r="DS33" s="2">
        <v>0</v>
      </c>
      <c r="DT33" s="2">
        <v>0</v>
      </c>
      <c r="DU33" s="2">
        <v>44</v>
      </c>
      <c r="DV33" s="2">
        <v>10</v>
      </c>
      <c r="DW33" s="2">
        <v>10</v>
      </c>
      <c r="DX33" s="2">
        <v>10</v>
      </c>
      <c r="DY33" s="2">
        <v>0</v>
      </c>
      <c r="DZ33" s="2">
        <v>0</v>
      </c>
      <c r="EA33" s="2">
        <v>0</v>
      </c>
      <c r="EB33" s="2">
        <v>0</v>
      </c>
      <c r="EC33" s="2">
        <v>0</v>
      </c>
      <c r="ED33" s="2">
        <v>0</v>
      </c>
      <c r="EE33" s="2">
        <v>0</v>
      </c>
      <c r="EF33" s="2">
        <v>6</v>
      </c>
      <c r="EG33" s="2">
        <v>0</v>
      </c>
      <c r="EH33" s="2">
        <v>0</v>
      </c>
      <c r="EI33" s="2">
        <v>0</v>
      </c>
      <c r="EJ33" s="2">
        <v>0</v>
      </c>
      <c r="EK33" s="2">
        <v>0</v>
      </c>
      <c r="EL33" s="2">
        <v>0</v>
      </c>
      <c r="EM33" s="2">
        <v>0</v>
      </c>
    </row>
    <row r="34" spans="1:143" ht="15" customHeight="1" x14ac:dyDescent="0.25">
      <c r="A34" s="262" t="str">
        <f>AuxiliaryTable!B42</f>
        <v>LeGO-LOAM</v>
      </c>
      <c r="B34" s="2">
        <v>0</v>
      </c>
      <c r="C34" s="2">
        <v>11</v>
      </c>
      <c r="D34" s="2">
        <v>0</v>
      </c>
      <c r="E34" s="2">
        <v>0</v>
      </c>
      <c r="F34" s="2">
        <v>0</v>
      </c>
      <c r="G34" s="2">
        <v>0</v>
      </c>
      <c r="H34" s="2">
        <v>0</v>
      </c>
      <c r="I34" s="2">
        <v>13</v>
      </c>
      <c r="J34" s="2">
        <v>8</v>
      </c>
      <c r="K34" s="2">
        <v>0</v>
      </c>
      <c r="L34" s="2">
        <v>13</v>
      </c>
      <c r="M34" s="2">
        <v>0</v>
      </c>
      <c r="N34" s="2">
        <v>0</v>
      </c>
      <c r="O34" s="2">
        <v>0</v>
      </c>
      <c r="P34" s="2">
        <v>0</v>
      </c>
      <c r="Q34" s="2">
        <v>0</v>
      </c>
      <c r="R34" s="2">
        <v>0</v>
      </c>
      <c r="S34" s="2">
        <v>22</v>
      </c>
      <c r="T34" s="2">
        <v>30</v>
      </c>
      <c r="U34" s="2">
        <v>11</v>
      </c>
      <c r="V34" s="2">
        <v>11</v>
      </c>
      <c r="W34" s="2">
        <v>0</v>
      </c>
      <c r="X34" s="2">
        <v>22</v>
      </c>
      <c r="Y34" s="2">
        <v>0</v>
      </c>
      <c r="Z34" s="2">
        <v>0</v>
      </c>
      <c r="AA34" s="2">
        <v>0</v>
      </c>
      <c r="AB34" s="2">
        <v>0</v>
      </c>
      <c r="AC34" s="2">
        <v>0</v>
      </c>
      <c r="AD34" s="2">
        <v>0</v>
      </c>
      <c r="AE34" s="2">
        <v>0</v>
      </c>
      <c r="AF34" s="2">
        <v>0</v>
      </c>
      <c r="AG34" s="2">
        <v>52</v>
      </c>
      <c r="AH34" s="208"/>
      <c r="AI34" s="2">
        <v>22</v>
      </c>
      <c r="AJ34" s="2">
        <v>13</v>
      </c>
      <c r="AK34" s="2">
        <v>11</v>
      </c>
      <c r="AL34" s="2">
        <v>11</v>
      </c>
      <c r="AM34" s="2">
        <v>11</v>
      </c>
      <c r="AN34" s="2">
        <v>11</v>
      </c>
      <c r="AO34" s="2">
        <v>11</v>
      </c>
      <c r="AP34" s="2">
        <v>11</v>
      </c>
      <c r="AQ34" s="2">
        <v>11</v>
      </c>
      <c r="AR34" s="2">
        <v>11</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9</v>
      </c>
      <c r="BP34" s="2">
        <v>0</v>
      </c>
      <c r="BQ34" s="2">
        <v>0</v>
      </c>
      <c r="BR34" s="2">
        <v>0</v>
      </c>
      <c r="BS34" s="2">
        <v>0</v>
      </c>
      <c r="BT34" s="2">
        <v>0</v>
      </c>
      <c r="BU34" s="2">
        <v>0</v>
      </c>
      <c r="BV34" s="2">
        <v>0</v>
      </c>
      <c r="BW34" s="2">
        <v>0</v>
      </c>
      <c r="BX34" s="2">
        <v>0</v>
      </c>
      <c r="BY34" s="2">
        <v>0</v>
      </c>
      <c r="BZ34" s="2">
        <v>51</v>
      </c>
      <c r="CA34" s="2">
        <v>22</v>
      </c>
      <c r="CB34" s="2">
        <v>0</v>
      </c>
      <c r="CC34" s="2">
        <v>4</v>
      </c>
      <c r="CD34" s="2">
        <v>9</v>
      </c>
      <c r="CE34" s="2">
        <v>9</v>
      </c>
      <c r="CF34" s="2">
        <v>21</v>
      </c>
      <c r="CG34" s="2">
        <v>9</v>
      </c>
      <c r="CH34" s="2">
        <v>9</v>
      </c>
      <c r="CI34" s="2">
        <v>9</v>
      </c>
      <c r="CJ34" s="2">
        <v>11</v>
      </c>
      <c r="CK34" s="2">
        <v>33</v>
      </c>
      <c r="CL34" s="2">
        <v>0</v>
      </c>
      <c r="CM34" s="2">
        <v>0</v>
      </c>
      <c r="CN34" s="2">
        <v>0</v>
      </c>
      <c r="CO34" s="2">
        <v>0</v>
      </c>
      <c r="CP34" s="2">
        <v>0</v>
      </c>
      <c r="CQ34" s="2">
        <v>0</v>
      </c>
      <c r="CR34" s="2">
        <v>0</v>
      </c>
      <c r="CS34" s="2">
        <v>0</v>
      </c>
      <c r="CT34" s="2">
        <v>0</v>
      </c>
      <c r="CU34" s="2">
        <v>0</v>
      </c>
      <c r="CV34" s="2">
        <v>0</v>
      </c>
      <c r="CW34" s="2">
        <v>0</v>
      </c>
      <c r="CX34" s="2">
        <v>12</v>
      </c>
      <c r="CY34" s="2">
        <v>16</v>
      </c>
      <c r="CZ34" s="2">
        <v>0</v>
      </c>
      <c r="DA34" s="2">
        <v>0</v>
      </c>
      <c r="DB34" s="2">
        <v>0</v>
      </c>
      <c r="DC34" s="2">
        <v>0</v>
      </c>
      <c r="DD34" s="2">
        <v>5</v>
      </c>
      <c r="DE34" s="2">
        <v>0</v>
      </c>
      <c r="DF34" s="2">
        <v>22</v>
      </c>
      <c r="DG34" s="2">
        <v>22</v>
      </c>
      <c r="DH34" s="2">
        <v>0</v>
      </c>
      <c r="DI34" s="2">
        <v>0</v>
      </c>
      <c r="DJ34" s="2">
        <v>0</v>
      </c>
      <c r="DK34" s="2">
        <v>0</v>
      </c>
      <c r="DL34" s="2">
        <v>0</v>
      </c>
      <c r="DM34" s="2">
        <v>0</v>
      </c>
      <c r="DN34" s="2">
        <v>0</v>
      </c>
      <c r="DO34" s="2">
        <v>0</v>
      </c>
      <c r="DP34" s="2">
        <v>0</v>
      </c>
      <c r="DQ34" s="2">
        <v>0</v>
      </c>
      <c r="DR34" s="2">
        <v>0</v>
      </c>
      <c r="DS34" s="2">
        <v>0</v>
      </c>
      <c r="DT34" s="2">
        <v>0</v>
      </c>
      <c r="DU34" s="2">
        <v>16</v>
      </c>
      <c r="DV34" s="2">
        <v>0</v>
      </c>
      <c r="DW34" s="2">
        <v>0</v>
      </c>
      <c r="DX34" s="2">
        <v>0</v>
      </c>
      <c r="DY34" s="2">
        <v>0</v>
      </c>
      <c r="DZ34" s="2">
        <v>0</v>
      </c>
      <c r="EA34" s="2">
        <v>0</v>
      </c>
      <c r="EB34" s="2">
        <v>0</v>
      </c>
      <c r="EC34" s="2">
        <v>5</v>
      </c>
      <c r="ED34" s="2">
        <v>5</v>
      </c>
      <c r="EE34" s="2">
        <v>0</v>
      </c>
      <c r="EF34" s="2">
        <v>0</v>
      </c>
      <c r="EG34" s="2">
        <v>0</v>
      </c>
      <c r="EH34" s="2">
        <v>0</v>
      </c>
      <c r="EI34" s="2">
        <v>0</v>
      </c>
      <c r="EJ34" s="2">
        <v>0</v>
      </c>
      <c r="EK34" s="2">
        <v>0</v>
      </c>
      <c r="EL34" s="2">
        <v>0</v>
      </c>
      <c r="EM34" s="2">
        <v>0</v>
      </c>
    </row>
    <row r="35" spans="1:143" ht="15" customHeight="1" x14ac:dyDescent="0.25">
      <c r="A35" s="262" t="str">
        <f>AuxiliaryTable!B43</f>
        <v>HDL_Graph_SLAM</v>
      </c>
      <c r="B35" s="2">
        <v>0</v>
      </c>
      <c r="C35" s="2">
        <v>0</v>
      </c>
      <c r="D35" s="2">
        <v>0</v>
      </c>
      <c r="E35" s="2">
        <v>0</v>
      </c>
      <c r="F35" s="2">
        <v>0</v>
      </c>
      <c r="G35" s="2">
        <v>0</v>
      </c>
      <c r="H35" s="2">
        <v>0</v>
      </c>
      <c r="I35" s="2">
        <v>13</v>
      </c>
      <c r="J35" s="2">
        <v>8</v>
      </c>
      <c r="K35" s="2">
        <v>0</v>
      </c>
      <c r="L35" s="2">
        <v>13</v>
      </c>
      <c r="M35" s="2">
        <v>0</v>
      </c>
      <c r="N35" s="2">
        <v>0</v>
      </c>
      <c r="O35" s="2">
        <v>0</v>
      </c>
      <c r="P35" s="2">
        <v>0</v>
      </c>
      <c r="Q35" s="2">
        <v>0</v>
      </c>
      <c r="R35" s="2">
        <v>0</v>
      </c>
      <c r="S35" s="2">
        <v>0</v>
      </c>
      <c r="T35" s="2">
        <v>22</v>
      </c>
      <c r="U35" s="2">
        <v>0</v>
      </c>
      <c r="V35" s="2">
        <v>0</v>
      </c>
      <c r="W35" s="2">
        <v>0</v>
      </c>
      <c r="X35" s="2">
        <v>0</v>
      </c>
      <c r="Y35" s="2">
        <v>0</v>
      </c>
      <c r="Z35" s="2">
        <v>0</v>
      </c>
      <c r="AA35" s="2">
        <v>0</v>
      </c>
      <c r="AB35" s="2">
        <v>0</v>
      </c>
      <c r="AC35" s="2">
        <v>0</v>
      </c>
      <c r="AD35" s="2">
        <v>0</v>
      </c>
      <c r="AE35" s="2">
        <v>0</v>
      </c>
      <c r="AF35" s="2">
        <v>0</v>
      </c>
      <c r="AG35" s="2">
        <v>22</v>
      </c>
      <c r="AH35" s="2">
        <v>22</v>
      </c>
      <c r="AI35" s="208"/>
      <c r="AJ35" s="2">
        <v>13</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9</v>
      </c>
      <c r="CA35" s="2">
        <v>0</v>
      </c>
      <c r="CB35" s="2">
        <v>0</v>
      </c>
      <c r="CC35" s="2">
        <v>0</v>
      </c>
      <c r="CD35" s="2">
        <v>0</v>
      </c>
      <c r="CE35" s="2">
        <v>9</v>
      </c>
      <c r="CF35" s="2">
        <v>9</v>
      </c>
      <c r="CG35" s="2">
        <v>9</v>
      </c>
      <c r="CH35" s="2">
        <v>9</v>
      </c>
      <c r="CI35" s="2">
        <v>9</v>
      </c>
      <c r="CJ35" s="2">
        <v>0</v>
      </c>
      <c r="CK35" s="2">
        <v>0</v>
      </c>
      <c r="CL35" s="2">
        <v>0</v>
      </c>
      <c r="CM35" s="2">
        <v>0</v>
      </c>
      <c r="CN35" s="2">
        <v>0</v>
      </c>
      <c r="CO35" s="2">
        <v>0</v>
      </c>
      <c r="CP35" s="2">
        <v>0</v>
      </c>
      <c r="CQ35" s="2">
        <v>0</v>
      </c>
      <c r="CR35" s="2">
        <v>0</v>
      </c>
      <c r="CS35" s="2">
        <v>0</v>
      </c>
      <c r="CT35" s="2">
        <v>0</v>
      </c>
      <c r="CU35" s="2">
        <v>0</v>
      </c>
      <c r="CV35" s="2">
        <v>0</v>
      </c>
      <c r="CW35" s="2">
        <v>0</v>
      </c>
      <c r="CX35" s="2">
        <v>0</v>
      </c>
      <c r="CY35" s="2">
        <v>0</v>
      </c>
      <c r="CZ35" s="2">
        <v>0</v>
      </c>
      <c r="DA35" s="2">
        <v>0</v>
      </c>
      <c r="DB35" s="2">
        <v>0</v>
      </c>
      <c r="DC35" s="2">
        <v>0</v>
      </c>
      <c r="DD35" s="2">
        <v>0</v>
      </c>
      <c r="DE35" s="2">
        <v>0</v>
      </c>
      <c r="DF35" s="2">
        <v>0</v>
      </c>
      <c r="DG35" s="2">
        <v>0</v>
      </c>
      <c r="DH35" s="2">
        <v>0</v>
      </c>
      <c r="DI35" s="2">
        <v>0</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0</v>
      </c>
      <c r="EL35" s="2">
        <v>0</v>
      </c>
      <c r="EM35" s="2">
        <v>0</v>
      </c>
    </row>
    <row r="36" spans="1:143" ht="15" customHeight="1" x14ac:dyDescent="0.25">
      <c r="A36" s="262" t="str">
        <f>AuxiliaryTable!B44</f>
        <v>SVO2</v>
      </c>
      <c r="B36" s="2">
        <v>0</v>
      </c>
      <c r="C36" s="2">
        <v>0</v>
      </c>
      <c r="D36" s="2">
        <v>0</v>
      </c>
      <c r="E36" s="2">
        <v>0</v>
      </c>
      <c r="F36" s="2">
        <v>0</v>
      </c>
      <c r="G36" s="2">
        <v>0</v>
      </c>
      <c r="H36" s="2">
        <v>0</v>
      </c>
      <c r="I36" s="2">
        <v>13</v>
      </c>
      <c r="J36" s="2">
        <v>8</v>
      </c>
      <c r="K36" s="2">
        <v>0</v>
      </c>
      <c r="L36" s="2">
        <v>13</v>
      </c>
      <c r="M36" s="2">
        <v>0</v>
      </c>
      <c r="N36" s="2">
        <v>0</v>
      </c>
      <c r="O36" s="2">
        <v>0</v>
      </c>
      <c r="P36" s="2">
        <v>0</v>
      </c>
      <c r="Q36" s="2">
        <v>0</v>
      </c>
      <c r="R36" s="2">
        <v>0</v>
      </c>
      <c r="S36" s="2">
        <v>0</v>
      </c>
      <c r="T36" s="2">
        <v>13</v>
      </c>
      <c r="U36" s="2">
        <v>0</v>
      </c>
      <c r="V36" s="2">
        <v>0</v>
      </c>
      <c r="W36" s="2">
        <v>0</v>
      </c>
      <c r="X36" s="2">
        <v>0</v>
      </c>
      <c r="Y36" s="2">
        <v>0</v>
      </c>
      <c r="Z36" s="2">
        <v>0</v>
      </c>
      <c r="AA36" s="2">
        <v>0</v>
      </c>
      <c r="AB36" s="2">
        <v>0</v>
      </c>
      <c r="AC36" s="2">
        <v>0</v>
      </c>
      <c r="AD36" s="2">
        <v>0</v>
      </c>
      <c r="AE36" s="2">
        <v>0</v>
      </c>
      <c r="AF36" s="2">
        <v>0</v>
      </c>
      <c r="AG36" s="2">
        <v>13</v>
      </c>
      <c r="AH36" s="2">
        <v>13</v>
      </c>
      <c r="AI36" s="2">
        <v>13</v>
      </c>
      <c r="AJ36" s="208"/>
      <c r="AK36" s="2">
        <v>0</v>
      </c>
      <c r="AL36" s="2">
        <v>0</v>
      </c>
      <c r="AM36" s="2">
        <v>0</v>
      </c>
      <c r="AN36" s="2">
        <v>0</v>
      </c>
      <c r="AO36" s="2">
        <v>0</v>
      </c>
      <c r="AP36" s="2">
        <v>0</v>
      </c>
      <c r="AQ36" s="2">
        <v>0</v>
      </c>
      <c r="AR36" s="2">
        <v>0</v>
      </c>
      <c r="AS36" s="2">
        <v>0</v>
      </c>
      <c r="AT36" s="2">
        <v>0</v>
      </c>
      <c r="AU36" s="2">
        <v>0</v>
      </c>
      <c r="AV36" s="2">
        <v>0</v>
      </c>
      <c r="AW36" s="2">
        <v>0</v>
      </c>
      <c r="AX36" s="2">
        <v>0</v>
      </c>
      <c r="AY36" s="2">
        <v>0</v>
      </c>
      <c r="AZ36" s="2">
        <v>0</v>
      </c>
      <c r="BA36" s="2">
        <v>0</v>
      </c>
      <c r="BB36" s="2">
        <v>0</v>
      </c>
      <c r="BC36" s="2">
        <v>0</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c r="CH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0</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row>
    <row r="37" spans="1:143" ht="15" customHeight="1" x14ac:dyDescent="0.25">
      <c r="A37" s="262" t="str">
        <f>AuxiliaryTable!B45</f>
        <v>RTAB-MAP S2S</v>
      </c>
      <c r="B37" s="2">
        <v>0</v>
      </c>
      <c r="C37" s="2">
        <v>11</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11</v>
      </c>
      <c r="V37" s="2">
        <v>11</v>
      </c>
      <c r="W37" s="2">
        <v>0</v>
      </c>
      <c r="X37" s="2">
        <v>0</v>
      </c>
      <c r="Y37" s="2">
        <v>0</v>
      </c>
      <c r="Z37" s="2">
        <v>0</v>
      </c>
      <c r="AA37" s="2">
        <v>0</v>
      </c>
      <c r="AB37" s="2">
        <v>0</v>
      </c>
      <c r="AC37" s="2">
        <v>0</v>
      </c>
      <c r="AD37" s="2">
        <v>0</v>
      </c>
      <c r="AE37" s="2">
        <v>0</v>
      </c>
      <c r="AF37" s="2">
        <v>0</v>
      </c>
      <c r="AG37" s="2">
        <v>11</v>
      </c>
      <c r="AH37" s="2">
        <v>11</v>
      </c>
      <c r="AI37" s="2">
        <v>0</v>
      </c>
      <c r="AJ37" s="2">
        <v>0</v>
      </c>
      <c r="AK37" s="208"/>
      <c r="AL37" s="2">
        <v>11</v>
      </c>
      <c r="AM37" s="2">
        <v>11</v>
      </c>
      <c r="AN37" s="2">
        <v>11</v>
      </c>
      <c r="AO37" s="2">
        <v>11</v>
      </c>
      <c r="AP37" s="2">
        <v>11</v>
      </c>
      <c r="AQ37" s="2">
        <v>11</v>
      </c>
      <c r="AR37" s="2">
        <v>11</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0</v>
      </c>
      <c r="CE37" s="2">
        <v>0</v>
      </c>
      <c r="CF37" s="2">
        <v>0</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0</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row>
    <row r="38" spans="1:143" ht="15" customHeight="1" x14ac:dyDescent="0.25">
      <c r="A38" s="262" t="str">
        <f>AuxiliaryTable!B46</f>
        <v>RTAB-MAP S2M</v>
      </c>
      <c r="B38" s="2">
        <v>0</v>
      </c>
      <c r="C38" s="2">
        <v>11</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11</v>
      </c>
      <c r="V38" s="2">
        <v>11</v>
      </c>
      <c r="W38" s="2">
        <v>0</v>
      </c>
      <c r="X38" s="2">
        <v>0</v>
      </c>
      <c r="Y38" s="2">
        <v>0</v>
      </c>
      <c r="Z38" s="2">
        <v>0</v>
      </c>
      <c r="AA38" s="2">
        <v>0</v>
      </c>
      <c r="AB38" s="2">
        <v>0</v>
      </c>
      <c r="AC38" s="2">
        <v>0</v>
      </c>
      <c r="AD38" s="2">
        <v>0</v>
      </c>
      <c r="AE38" s="2">
        <v>0</v>
      </c>
      <c r="AF38" s="2">
        <v>0</v>
      </c>
      <c r="AG38" s="2">
        <v>11</v>
      </c>
      <c r="AH38" s="2">
        <v>11</v>
      </c>
      <c r="AI38" s="2">
        <v>0</v>
      </c>
      <c r="AJ38" s="2">
        <v>0</v>
      </c>
      <c r="AK38" s="2">
        <v>11</v>
      </c>
      <c r="AL38" s="208"/>
      <c r="AM38" s="2">
        <v>11</v>
      </c>
      <c r="AN38" s="2">
        <v>11</v>
      </c>
      <c r="AO38" s="2">
        <v>11</v>
      </c>
      <c r="AP38" s="2">
        <v>11</v>
      </c>
      <c r="AQ38" s="2">
        <v>11</v>
      </c>
      <c r="AR38" s="2">
        <v>11</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0</v>
      </c>
      <c r="CE38" s="2">
        <v>0</v>
      </c>
      <c r="CF38" s="2">
        <v>0</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0</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row>
    <row r="39" spans="1:143" ht="15" customHeight="1" x14ac:dyDescent="0.25">
      <c r="A39" s="262" t="str">
        <f>AuxiliaryTable!B47</f>
        <v>RTAB-MAP LOAM</v>
      </c>
      <c r="B39" s="2">
        <v>0</v>
      </c>
      <c r="C39" s="2">
        <v>11</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11</v>
      </c>
      <c r="V39" s="2">
        <v>11</v>
      </c>
      <c r="W39" s="2">
        <v>0</v>
      </c>
      <c r="X39" s="2">
        <v>0</v>
      </c>
      <c r="Y39" s="2">
        <v>0</v>
      </c>
      <c r="Z39" s="2">
        <v>0</v>
      </c>
      <c r="AA39" s="2">
        <v>0</v>
      </c>
      <c r="AB39" s="2">
        <v>0</v>
      </c>
      <c r="AC39" s="2">
        <v>0</v>
      </c>
      <c r="AD39" s="2">
        <v>0</v>
      </c>
      <c r="AE39" s="2">
        <v>0</v>
      </c>
      <c r="AF39" s="2">
        <v>0</v>
      </c>
      <c r="AG39" s="2">
        <v>11</v>
      </c>
      <c r="AH39" s="2">
        <v>11</v>
      </c>
      <c r="AI39" s="2">
        <v>0</v>
      </c>
      <c r="AJ39" s="2">
        <v>0</v>
      </c>
      <c r="AK39" s="2">
        <v>11</v>
      </c>
      <c r="AL39" s="2">
        <v>11</v>
      </c>
      <c r="AM39" s="208"/>
      <c r="AN39" s="2">
        <v>11</v>
      </c>
      <c r="AO39" s="2">
        <v>11</v>
      </c>
      <c r="AP39" s="2">
        <v>11</v>
      </c>
      <c r="AQ39" s="2">
        <v>11</v>
      </c>
      <c r="AR39" s="2">
        <v>11</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0</v>
      </c>
      <c r="CR39" s="2">
        <v>0</v>
      </c>
      <c r="CS39" s="2">
        <v>0</v>
      </c>
      <c r="CT39" s="2">
        <v>0</v>
      </c>
      <c r="CU39" s="2">
        <v>0</v>
      </c>
      <c r="CV39" s="2">
        <v>0</v>
      </c>
      <c r="CW39" s="2">
        <v>0</v>
      </c>
      <c r="CX39" s="2">
        <v>0</v>
      </c>
      <c r="CY39" s="2">
        <v>0</v>
      </c>
      <c r="CZ39" s="2">
        <v>0</v>
      </c>
      <c r="DA39" s="2">
        <v>0</v>
      </c>
      <c r="DB39" s="2">
        <v>0</v>
      </c>
      <c r="DC39" s="2">
        <v>0</v>
      </c>
      <c r="DD39" s="2">
        <v>0</v>
      </c>
      <c r="DE39" s="2">
        <v>0</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0</v>
      </c>
      <c r="DY39" s="2">
        <v>0</v>
      </c>
      <c r="DZ39" s="2">
        <v>0</v>
      </c>
      <c r="EA39" s="2">
        <v>0</v>
      </c>
      <c r="EB39" s="2">
        <v>0</v>
      </c>
      <c r="EC39" s="2">
        <v>0</v>
      </c>
      <c r="ED39" s="2">
        <v>0</v>
      </c>
      <c r="EE39" s="2">
        <v>0</v>
      </c>
      <c r="EF39" s="2">
        <v>0</v>
      </c>
      <c r="EG39" s="2">
        <v>0</v>
      </c>
      <c r="EH39" s="2">
        <v>0</v>
      </c>
      <c r="EI39" s="2">
        <v>0</v>
      </c>
      <c r="EJ39" s="2">
        <v>0</v>
      </c>
      <c r="EK39" s="2">
        <v>0</v>
      </c>
      <c r="EL39" s="2">
        <v>0</v>
      </c>
      <c r="EM39" s="2">
        <v>0</v>
      </c>
    </row>
    <row r="40" spans="1:143" ht="15" customHeight="1" x14ac:dyDescent="0.25">
      <c r="A40" s="262" t="str">
        <f>AuxiliaryTable!B48</f>
        <v>RTAB. Stereo. F2F</v>
      </c>
      <c r="B40" s="2">
        <v>0</v>
      </c>
      <c r="C40" s="2">
        <v>22</v>
      </c>
      <c r="D40" s="2">
        <v>0</v>
      </c>
      <c r="E40" s="2">
        <v>0</v>
      </c>
      <c r="F40" s="2">
        <v>0</v>
      </c>
      <c r="G40" s="2">
        <v>11</v>
      </c>
      <c r="H40" s="2">
        <v>0</v>
      </c>
      <c r="I40" s="2">
        <v>0</v>
      </c>
      <c r="J40" s="2">
        <v>0</v>
      </c>
      <c r="K40" s="2">
        <v>0</v>
      </c>
      <c r="L40" s="2">
        <v>11</v>
      </c>
      <c r="M40" s="2">
        <v>0</v>
      </c>
      <c r="N40" s="2">
        <v>11</v>
      </c>
      <c r="O40" s="2">
        <v>0</v>
      </c>
      <c r="P40" s="2">
        <v>0</v>
      </c>
      <c r="Q40" s="2">
        <v>0</v>
      </c>
      <c r="R40" s="2">
        <v>11</v>
      </c>
      <c r="S40" s="2">
        <v>0</v>
      </c>
      <c r="T40" s="2">
        <v>0</v>
      </c>
      <c r="U40" s="2">
        <v>11</v>
      </c>
      <c r="V40" s="2">
        <v>11</v>
      </c>
      <c r="W40" s="2">
        <v>0</v>
      </c>
      <c r="X40" s="2">
        <v>0</v>
      </c>
      <c r="Y40" s="2">
        <v>0</v>
      </c>
      <c r="Z40" s="2">
        <v>0</v>
      </c>
      <c r="AA40" s="2">
        <v>0</v>
      </c>
      <c r="AB40" s="2">
        <v>0</v>
      </c>
      <c r="AC40" s="2">
        <v>0</v>
      </c>
      <c r="AD40" s="2">
        <v>0</v>
      </c>
      <c r="AE40" s="2">
        <v>0</v>
      </c>
      <c r="AF40" s="2">
        <v>0</v>
      </c>
      <c r="AG40" s="2">
        <v>11</v>
      </c>
      <c r="AH40" s="2">
        <v>11</v>
      </c>
      <c r="AI40" s="2">
        <v>0</v>
      </c>
      <c r="AJ40" s="2">
        <v>0</v>
      </c>
      <c r="AK40" s="2">
        <v>11</v>
      </c>
      <c r="AL40" s="2">
        <v>11</v>
      </c>
      <c r="AM40" s="2">
        <v>11</v>
      </c>
      <c r="AN40" s="208"/>
      <c r="AO40" s="2">
        <v>22</v>
      </c>
      <c r="AP40" s="2">
        <v>22</v>
      </c>
      <c r="AQ40" s="2">
        <v>22</v>
      </c>
      <c r="AR40" s="2">
        <v>11</v>
      </c>
      <c r="AS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0</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row>
    <row r="41" spans="1:143" ht="15" customHeight="1" x14ac:dyDescent="0.25">
      <c r="A41" s="262" t="str">
        <f>AuxiliaryTable!B49</f>
        <v>RTAB. Stereo. F2M</v>
      </c>
      <c r="B41" s="2">
        <v>0</v>
      </c>
      <c r="C41" s="2">
        <v>22</v>
      </c>
      <c r="D41" s="2">
        <v>0</v>
      </c>
      <c r="E41" s="2">
        <v>0</v>
      </c>
      <c r="F41" s="2">
        <v>0</v>
      </c>
      <c r="G41" s="2">
        <v>11</v>
      </c>
      <c r="H41" s="2">
        <v>0</v>
      </c>
      <c r="I41" s="2">
        <v>0</v>
      </c>
      <c r="J41" s="2">
        <v>0</v>
      </c>
      <c r="K41" s="2">
        <v>0</v>
      </c>
      <c r="L41" s="2">
        <v>11</v>
      </c>
      <c r="M41" s="2">
        <v>0</v>
      </c>
      <c r="N41" s="2">
        <v>11</v>
      </c>
      <c r="O41" s="2">
        <v>0</v>
      </c>
      <c r="P41" s="2">
        <v>0</v>
      </c>
      <c r="Q41" s="2">
        <v>0</v>
      </c>
      <c r="R41" s="2">
        <v>11</v>
      </c>
      <c r="S41" s="2">
        <v>0</v>
      </c>
      <c r="T41" s="2">
        <v>0</v>
      </c>
      <c r="U41" s="2">
        <v>11</v>
      </c>
      <c r="V41" s="2">
        <v>11</v>
      </c>
      <c r="W41" s="2">
        <v>0</v>
      </c>
      <c r="X41" s="2">
        <v>0</v>
      </c>
      <c r="Y41" s="2">
        <v>0</v>
      </c>
      <c r="Z41" s="2">
        <v>0</v>
      </c>
      <c r="AA41" s="2">
        <v>0</v>
      </c>
      <c r="AB41" s="2">
        <v>0</v>
      </c>
      <c r="AC41" s="2">
        <v>0</v>
      </c>
      <c r="AD41" s="2">
        <v>0</v>
      </c>
      <c r="AE41" s="2">
        <v>0</v>
      </c>
      <c r="AF41" s="2">
        <v>0</v>
      </c>
      <c r="AG41" s="2">
        <v>11</v>
      </c>
      <c r="AH41" s="2">
        <v>11</v>
      </c>
      <c r="AI41" s="2">
        <v>0</v>
      </c>
      <c r="AJ41" s="2">
        <v>0</v>
      </c>
      <c r="AK41" s="2">
        <v>11</v>
      </c>
      <c r="AL41" s="2">
        <v>11</v>
      </c>
      <c r="AM41" s="2">
        <v>11</v>
      </c>
      <c r="AN41" s="2">
        <v>22</v>
      </c>
      <c r="AO41" s="208"/>
      <c r="AP41" s="2">
        <v>22</v>
      </c>
      <c r="AQ41" s="2">
        <v>22</v>
      </c>
      <c r="AR41" s="2">
        <v>11</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v>0</v>
      </c>
      <c r="CD41" s="2">
        <v>0</v>
      </c>
      <c r="CE41" s="2">
        <v>0</v>
      </c>
      <c r="CF41" s="2">
        <v>0</v>
      </c>
      <c r="CG41" s="2">
        <v>0</v>
      </c>
      <c r="CH41" s="2">
        <v>0</v>
      </c>
      <c r="CI41" s="2">
        <v>0</v>
      </c>
      <c r="CJ41" s="2">
        <v>0</v>
      </c>
      <c r="CK41" s="2">
        <v>0</v>
      </c>
      <c r="CL41" s="2">
        <v>0</v>
      </c>
      <c r="CM41" s="2">
        <v>0</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0</v>
      </c>
      <c r="EB41" s="2">
        <v>0</v>
      </c>
      <c r="EC41" s="2">
        <v>0</v>
      </c>
      <c r="ED41" s="2">
        <v>0</v>
      </c>
      <c r="EE41" s="2">
        <v>0</v>
      </c>
      <c r="EF41" s="2">
        <v>0</v>
      </c>
      <c r="EG41" s="2">
        <v>0</v>
      </c>
      <c r="EH41" s="2">
        <v>0</v>
      </c>
      <c r="EI41" s="2">
        <v>0</v>
      </c>
      <c r="EJ41" s="2">
        <v>0</v>
      </c>
      <c r="EK41" s="2">
        <v>0</v>
      </c>
      <c r="EL41" s="2">
        <v>0</v>
      </c>
      <c r="EM41" s="2">
        <v>0</v>
      </c>
    </row>
    <row r="42" spans="1:143" ht="15" customHeight="1" x14ac:dyDescent="0.25">
      <c r="A42" s="262" t="str">
        <f>AuxiliaryTable!B50</f>
        <v>RTAB. Stereo. Fovis</v>
      </c>
      <c r="B42" s="2">
        <v>0</v>
      </c>
      <c r="C42" s="2">
        <v>22</v>
      </c>
      <c r="D42" s="2">
        <v>0</v>
      </c>
      <c r="E42" s="2">
        <v>0</v>
      </c>
      <c r="F42" s="2">
        <v>0</v>
      </c>
      <c r="G42" s="2">
        <v>11</v>
      </c>
      <c r="H42" s="2">
        <v>0</v>
      </c>
      <c r="I42" s="2">
        <v>0</v>
      </c>
      <c r="J42" s="2">
        <v>0</v>
      </c>
      <c r="K42" s="2">
        <v>0</v>
      </c>
      <c r="L42" s="2">
        <v>11</v>
      </c>
      <c r="M42" s="2">
        <v>0</v>
      </c>
      <c r="N42" s="2">
        <v>11</v>
      </c>
      <c r="O42" s="2">
        <v>0</v>
      </c>
      <c r="P42" s="2">
        <v>0</v>
      </c>
      <c r="Q42" s="2">
        <v>0</v>
      </c>
      <c r="R42" s="2">
        <v>11</v>
      </c>
      <c r="S42" s="2">
        <v>0</v>
      </c>
      <c r="T42" s="2">
        <v>0</v>
      </c>
      <c r="U42" s="2">
        <v>11</v>
      </c>
      <c r="V42" s="2">
        <v>11</v>
      </c>
      <c r="W42" s="2">
        <v>0</v>
      </c>
      <c r="X42" s="2">
        <v>0</v>
      </c>
      <c r="Y42" s="2">
        <v>0</v>
      </c>
      <c r="Z42" s="2">
        <v>0</v>
      </c>
      <c r="AA42" s="2">
        <v>0</v>
      </c>
      <c r="AB42" s="2">
        <v>0</v>
      </c>
      <c r="AC42" s="2">
        <v>0</v>
      </c>
      <c r="AD42" s="2">
        <v>0</v>
      </c>
      <c r="AE42" s="2">
        <v>0</v>
      </c>
      <c r="AF42" s="2">
        <v>0</v>
      </c>
      <c r="AG42" s="2">
        <v>11</v>
      </c>
      <c r="AH42" s="2">
        <v>11</v>
      </c>
      <c r="AI42" s="2">
        <v>0</v>
      </c>
      <c r="AJ42" s="2">
        <v>0</v>
      </c>
      <c r="AK42" s="2">
        <v>11</v>
      </c>
      <c r="AL42" s="2">
        <v>11</v>
      </c>
      <c r="AM42" s="2">
        <v>11</v>
      </c>
      <c r="AN42" s="2">
        <v>22</v>
      </c>
      <c r="AO42" s="2">
        <v>22</v>
      </c>
      <c r="AP42" s="208"/>
      <c r="AQ42" s="2">
        <v>22</v>
      </c>
      <c r="AR42" s="2">
        <v>11</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0</v>
      </c>
      <c r="CA42" s="2">
        <v>0</v>
      </c>
      <c r="CB42" s="2">
        <v>0</v>
      </c>
      <c r="CC42" s="2">
        <v>0</v>
      </c>
      <c r="CD42" s="2">
        <v>0</v>
      </c>
      <c r="CE42" s="2">
        <v>0</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v>0</v>
      </c>
      <c r="DB42" s="2">
        <v>0</v>
      </c>
      <c r="DC42" s="2">
        <v>0</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0</v>
      </c>
      <c r="EK42" s="2">
        <v>0</v>
      </c>
      <c r="EL42" s="2">
        <v>0</v>
      </c>
      <c r="EM42" s="2">
        <v>0</v>
      </c>
    </row>
    <row r="43" spans="1:143" ht="15" customHeight="1" x14ac:dyDescent="0.25">
      <c r="A43" s="262" t="str">
        <f>AuxiliaryTable!B51</f>
        <v>RTAB. Stereo. ORB2</v>
      </c>
      <c r="B43" s="2">
        <v>0</v>
      </c>
      <c r="C43" s="2">
        <v>22</v>
      </c>
      <c r="D43" s="2">
        <v>0</v>
      </c>
      <c r="E43" s="2">
        <v>0</v>
      </c>
      <c r="F43" s="2">
        <v>0</v>
      </c>
      <c r="G43" s="2">
        <v>11</v>
      </c>
      <c r="H43" s="2">
        <v>0</v>
      </c>
      <c r="I43" s="2">
        <v>0</v>
      </c>
      <c r="J43" s="2">
        <v>0</v>
      </c>
      <c r="K43" s="2">
        <v>0</v>
      </c>
      <c r="L43" s="2">
        <v>11</v>
      </c>
      <c r="M43" s="2">
        <v>0</v>
      </c>
      <c r="N43" s="2">
        <v>11</v>
      </c>
      <c r="O43" s="2">
        <v>0</v>
      </c>
      <c r="P43" s="2">
        <v>0</v>
      </c>
      <c r="Q43" s="2">
        <v>0</v>
      </c>
      <c r="R43" s="2">
        <v>11</v>
      </c>
      <c r="S43" s="2">
        <v>0</v>
      </c>
      <c r="T43" s="2">
        <v>0</v>
      </c>
      <c r="U43" s="2">
        <v>11</v>
      </c>
      <c r="V43" s="2">
        <v>11</v>
      </c>
      <c r="W43" s="2">
        <v>0</v>
      </c>
      <c r="X43" s="2">
        <v>0</v>
      </c>
      <c r="Y43" s="2">
        <v>0</v>
      </c>
      <c r="Z43" s="2">
        <v>0</v>
      </c>
      <c r="AA43" s="2">
        <v>0</v>
      </c>
      <c r="AB43" s="2">
        <v>0</v>
      </c>
      <c r="AC43" s="2">
        <v>0</v>
      </c>
      <c r="AD43" s="2">
        <v>0</v>
      </c>
      <c r="AE43" s="2">
        <v>0</v>
      </c>
      <c r="AF43" s="2">
        <v>0</v>
      </c>
      <c r="AG43" s="2">
        <v>11</v>
      </c>
      <c r="AH43" s="2">
        <v>11</v>
      </c>
      <c r="AI43" s="2">
        <v>0</v>
      </c>
      <c r="AJ43" s="2">
        <v>0</v>
      </c>
      <c r="AK43" s="2">
        <v>11</v>
      </c>
      <c r="AL43" s="2">
        <v>11</v>
      </c>
      <c r="AM43" s="2">
        <v>11</v>
      </c>
      <c r="AN43" s="2">
        <v>22</v>
      </c>
      <c r="AO43" s="2">
        <v>22</v>
      </c>
      <c r="AP43" s="2">
        <v>22</v>
      </c>
      <c r="AQ43" s="208"/>
      <c r="AR43" s="2">
        <v>11</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v>0</v>
      </c>
      <c r="DB43" s="2">
        <v>0</v>
      </c>
      <c r="DC43" s="2">
        <v>0</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0</v>
      </c>
      <c r="EC43" s="2">
        <v>0</v>
      </c>
      <c r="ED43" s="2">
        <v>0</v>
      </c>
      <c r="EE43" s="2">
        <v>0</v>
      </c>
      <c r="EF43" s="2">
        <v>0</v>
      </c>
      <c r="EG43" s="2">
        <v>0</v>
      </c>
      <c r="EH43" s="2">
        <v>0</v>
      </c>
      <c r="EI43" s="2">
        <v>0</v>
      </c>
      <c r="EJ43" s="2">
        <v>0</v>
      </c>
      <c r="EK43" s="2">
        <v>0</v>
      </c>
      <c r="EL43" s="2">
        <v>0</v>
      </c>
      <c r="EM43" s="2">
        <v>0</v>
      </c>
    </row>
    <row r="44" spans="1:143" ht="15" customHeight="1" x14ac:dyDescent="0.25">
      <c r="A44" s="262" t="str">
        <f>AuxiliaryTable!B52</f>
        <v>RTAB. Stereo. Viso2</v>
      </c>
      <c r="B44" s="2">
        <v>0</v>
      </c>
      <c r="C44" s="2">
        <v>11</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11</v>
      </c>
      <c r="V44" s="2">
        <v>11</v>
      </c>
      <c r="W44" s="2">
        <v>0</v>
      </c>
      <c r="X44" s="2">
        <v>0</v>
      </c>
      <c r="Y44" s="2">
        <v>0</v>
      </c>
      <c r="Z44" s="2">
        <v>0</v>
      </c>
      <c r="AA44" s="2">
        <v>0</v>
      </c>
      <c r="AB44" s="2">
        <v>0</v>
      </c>
      <c r="AC44" s="2">
        <v>0</v>
      </c>
      <c r="AD44" s="2">
        <v>0</v>
      </c>
      <c r="AE44" s="2">
        <v>0</v>
      </c>
      <c r="AF44" s="2">
        <v>0</v>
      </c>
      <c r="AG44" s="2">
        <v>11</v>
      </c>
      <c r="AH44" s="2">
        <v>11</v>
      </c>
      <c r="AI44" s="2">
        <v>0</v>
      </c>
      <c r="AJ44" s="2">
        <v>0</v>
      </c>
      <c r="AK44" s="2">
        <v>11</v>
      </c>
      <c r="AL44" s="2">
        <v>11</v>
      </c>
      <c r="AM44" s="2">
        <v>11</v>
      </c>
      <c r="AN44" s="2">
        <v>11</v>
      </c>
      <c r="AO44" s="2">
        <v>11</v>
      </c>
      <c r="AP44" s="2">
        <v>11</v>
      </c>
      <c r="AQ44" s="2">
        <v>11</v>
      </c>
      <c r="AR44" s="208"/>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0</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0</v>
      </c>
      <c r="EC44" s="2">
        <v>0</v>
      </c>
      <c r="ED44" s="2">
        <v>0</v>
      </c>
      <c r="EE44" s="2">
        <v>0</v>
      </c>
      <c r="EF44" s="2">
        <v>0</v>
      </c>
      <c r="EG44" s="2">
        <v>0</v>
      </c>
      <c r="EH44" s="2">
        <v>0</v>
      </c>
      <c r="EI44" s="2">
        <v>0</v>
      </c>
      <c r="EJ44" s="2">
        <v>0</v>
      </c>
      <c r="EK44" s="2">
        <v>0</v>
      </c>
      <c r="EL44" s="2">
        <v>0</v>
      </c>
      <c r="EM44" s="2">
        <v>0</v>
      </c>
    </row>
    <row r="45" spans="1:143" ht="15" customHeight="1" x14ac:dyDescent="0.25">
      <c r="A45" s="262" t="str">
        <f>AuxiliaryTable!B53</f>
        <v>RTAB. OKVIS (IMU+Ste.)</v>
      </c>
      <c r="B45" s="2">
        <v>0</v>
      </c>
      <c r="C45" s="2">
        <v>0</v>
      </c>
      <c r="D45" s="2">
        <v>0</v>
      </c>
      <c r="E45" s="2">
        <v>0</v>
      </c>
      <c r="F45" s="2">
        <v>0</v>
      </c>
      <c r="G45" s="2">
        <v>11</v>
      </c>
      <c r="H45" s="2">
        <v>0</v>
      </c>
      <c r="I45" s="2">
        <v>11</v>
      </c>
      <c r="J45" s="2">
        <v>11</v>
      </c>
      <c r="K45" s="2">
        <v>0</v>
      </c>
      <c r="L45" s="2">
        <v>11</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08"/>
      <c r="AT45" s="2">
        <v>11</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0</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row>
    <row r="46" spans="1:143" ht="15" customHeight="1" x14ac:dyDescent="0.25">
      <c r="A46" s="262" t="str">
        <f>AuxiliaryTable!B54</f>
        <v>RTAB. MSCKF (IMU+Ste.)</v>
      </c>
      <c r="B46" s="2">
        <v>0</v>
      </c>
      <c r="C46" s="2">
        <v>0</v>
      </c>
      <c r="D46" s="2">
        <v>0</v>
      </c>
      <c r="E46" s="2">
        <v>0</v>
      </c>
      <c r="F46" s="2">
        <v>0</v>
      </c>
      <c r="G46" s="2">
        <v>11</v>
      </c>
      <c r="H46" s="2">
        <v>0</v>
      </c>
      <c r="I46" s="2">
        <v>11</v>
      </c>
      <c r="J46" s="2">
        <v>11</v>
      </c>
      <c r="K46" s="2">
        <v>0</v>
      </c>
      <c r="L46" s="2">
        <v>11</v>
      </c>
      <c r="M46" s="2">
        <v>0</v>
      </c>
      <c r="N46" s="2">
        <v>0</v>
      </c>
      <c r="O46" s="2">
        <v>0</v>
      </c>
      <c r="P46" s="2">
        <v>0</v>
      </c>
      <c r="Q46" s="2">
        <v>0</v>
      </c>
      <c r="R46" s="2">
        <v>0</v>
      </c>
      <c r="S46" s="2">
        <v>0</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11</v>
      </c>
      <c r="AT46" s="208"/>
      <c r="AU46" s="2">
        <v>0</v>
      </c>
      <c r="AV46" s="2">
        <v>0</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0</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row>
    <row r="47" spans="1:143" ht="15" customHeight="1" x14ac:dyDescent="0.25">
      <c r="A47" s="262" t="str">
        <f>AuxiliaryTable!B55</f>
        <v>MSCKF</v>
      </c>
      <c r="B47" s="2">
        <v>0</v>
      </c>
      <c r="C47" s="2">
        <v>10</v>
      </c>
      <c r="D47" s="2">
        <v>0</v>
      </c>
      <c r="E47" s="2">
        <v>0</v>
      </c>
      <c r="F47" s="2">
        <v>50</v>
      </c>
      <c r="G47" s="2">
        <v>0</v>
      </c>
      <c r="H47" s="2">
        <v>0</v>
      </c>
      <c r="I47" s="2">
        <v>0</v>
      </c>
      <c r="J47" s="2">
        <v>0</v>
      </c>
      <c r="K47" s="2">
        <v>0</v>
      </c>
      <c r="L47" s="2">
        <v>0</v>
      </c>
      <c r="M47" s="2">
        <v>0</v>
      </c>
      <c r="N47" s="2">
        <v>0</v>
      </c>
      <c r="O47" s="2">
        <v>10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08"/>
      <c r="AV47" s="2">
        <v>50</v>
      </c>
      <c r="AW47" s="2">
        <v>0</v>
      </c>
      <c r="AX47" s="2">
        <v>10</v>
      </c>
      <c r="AY47" s="2">
        <v>10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v>0</v>
      </c>
      <c r="CD47" s="2">
        <v>0</v>
      </c>
      <c r="CE47" s="2">
        <v>0</v>
      </c>
      <c r="CF47" s="2">
        <v>0</v>
      </c>
      <c r="CG47" s="2">
        <v>0</v>
      </c>
      <c r="CH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0</v>
      </c>
      <c r="DC47" s="2">
        <v>0</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0</v>
      </c>
      <c r="DZ47" s="2">
        <v>0</v>
      </c>
      <c r="EA47" s="2">
        <v>0</v>
      </c>
      <c r="EB47" s="2">
        <v>0</v>
      </c>
      <c r="EC47" s="2">
        <v>0</v>
      </c>
      <c r="ED47" s="2">
        <v>0</v>
      </c>
      <c r="EE47" s="2">
        <v>0</v>
      </c>
      <c r="EF47" s="2">
        <v>0</v>
      </c>
      <c r="EG47" s="2">
        <v>0</v>
      </c>
      <c r="EH47" s="2">
        <v>0</v>
      </c>
      <c r="EI47" s="2">
        <v>0</v>
      </c>
      <c r="EJ47" s="2">
        <v>0</v>
      </c>
      <c r="EK47" s="2">
        <v>0</v>
      </c>
      <c r="EL47" s="2">
        <v>0</v>
      </c>
      <c r="EM47" s="2">
        <v>0</v>
      </c>
    </row>
    <row r="48" spans="1:143" ht="15" customHeight="1" x14ac:dyDescent="0.25">
      <c r="A48" s="262" t="str">
        <f>AuxiliaryTable!B56</f>
        <v>OKVIS</v>
      </c>
      <c r="B48" s="2">
        <v>0</v>
      </c>
      <c r="C48" s="2">
        <v>15</v>
      </c>
      <c r="D48" s="2">
        <v>9</v>
      </c>
      <c r="E48" s="2">
        <v>0</v>
      </c>
      <c r="F48" s="2">
        <v>55</v>
      </c>
      <c r="G48" s="2">
        <v>0</v>
      </c>
      <c r="H48" s="2">
        <v>0</v>
      </c>
      <c r="I48" s="2">
        <v>0</v>
      </c>
      <c r="J48" s="2">
        <v>0</v>
      </c>
      <c r="K48" s="2">
        <v>0</v>
      </c>
      <c r="L48" s="2">
        <v>9</v>
      </c>
      <c r="M48" s="2">
        <v>0</v>
      </c>
      <c r="N48" s="2">
        <v>0</v>
      </c>
      <c r="O48" s="2">
        <v>13</v>
      </c>
      <c r="P48" s="2">
        <v>0</v>
      </c>
      <c r="Q48" s="2">
        <v>0</v>
      </c>
      <c r="R48" s="2">
        <v>9</v>
      </c>
      <c r="S48" s="2">
        <v>9</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50</v>
      </c>
      <c r="AV48" s="208"/>
      <c r="AW48" s="2">
        <v>0</v>
      </c>
      <c r="AX48" s="2">
        <v>15</v>
      </c>
      <c r="AY48" s="2">
        <v>15</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9</v>
      </c>
      <c r="CC48" s="2">
        <v>0</v>
      </c>
      <c r="CD48" s="2">
        <v>0</v>
      </c>
      <c r="CE48" s="2">
        <v>0</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0</v>
      </c>
      <c r="DD48" s="2">
        <v>0</v>
      </c>
      <c r="DE48" s="2">
        <v>0</v>
      </c>
      <c r="DF48" s="2">
        <v>0</v>
      </c>
      <c r="DG48" s="2">
        <v>0</v>
      </c>
      <c r="DH48" s="2">
        <v>0</v>
      </c>
      <c r="DI48" s="2">
        <v>0</v>
      </c>
      <c r="DJ48" s="2">
        <v>9</v>
      </c>
      <c r="DK48" s="2">
        <v>0</v>
      </c>
      <c r="DL48" s="2">
        <v>9</v>
      </c>
      <c r="DM48" s="2">
        <v>9</v>
      </c>
      <c r="DN48" s="2">
        <v>9</v>
      </c>
      <c r="DO48" s="2">
        <v>9</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0</v>
      </c>
      <c r="EH48" s="2">
        <v>0</v>
      </c>
      <c r="EI48" s="2">
        <v>0</v>
      </c>
      <c r="EJ48" s="2">
        <v>0</v>
      </c>
      <c r="EK48" s="2">
        <v>0</v>
      </c>
      <c r="EL48" s="2">
        <v>0</v>
      </c>
      <c r="EM48" s="2">
        <v>0</v>
      </c>
    </row>
    <row r="49" spans="1:143" ht="15" customHeight="1" x14ac:dyDescent="0.25">
      <c r="A49" s="262" t="str">
        <f>AuxiliaryTable!B57</f>
        <v>GLIM</v>
      </c>
      <c r="B49" s="2">
        <v>0</v>
      </c>
      <c r="C49" s="2">
        <v>0</v>
      </c>
      <c r="D49" s="2">
        <v>0</v>
      </c>
      <c r="E49" s="2">
        <v>0</v>
      </c>
      <c r="F49" s="2">
        <v>0</v>
      </c>
      <c r="G49" s="2">
        <v>0</v>
      </c>
      <c r="H49" s="2">
        <v>0</v>
      </c>
      <c r="I49" s="2">
        <v>0</v>
      </c>
      <c r="J49" s="2">
        <v>0</v>
      </c>
      <c r="K49" s="2">
        <v>0</v>
      </c>
      <c r="L49" s="2">
        <v>0</v>
      </c>
      <c r="M49" s="2">
        <v>0</v>
      </c>
      <c r="N49" s="2">
        <v>0</v>
      </c>
      <c r="O49" s="2">
        <v>0</v>
      </c>
      <c r="P49" s="2">
        <v>0</v>
      </c>
      <c r="Q49" s="2">
        <v>0</v>
      </c>
      <c r="R49" s="2">
        <v>0</v>
      </c>
      <c r="S49" s="2">
        <v>47</v>
      </c>
      <c r="T49" s="2">
        <v>39</v>
      </c>
      <c r="U49" s="2">
        <v>0</v>
      </c>
      <c r="V49" s="2">
        <v>0</v>
      </c>
      <c r="W49" s="2">
        <v>0</v>
      </c>
      <c r="X49" s="2">
        <v>26</v>
      </c>
      <c r="Y49" s="2">
        <v>0</v>
      </c>
      <c r="Z49" s="2">
        <v>0</v>
      </c>
      <c r="AA49" s="2">
        <v>0</v>
      </c>
      <c r="AB49" s="2">
        <v>0</v>
      </c>
      <c r="AC49" s="2">
        <v>18</v>
      </c>
      <c r="AD49" s="2">
        <v>9</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08"/>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9</v>
      </c>
      <c r="CK49" s="2">
        <v>0</v>
      </c>
      <c r="CL49" s="2">
        <v>0</v>
      </c>
      <c r="CM49" s="2">
        <v>0</v>
      </c>
      <c r="CN49" s="2">
        <v>0</v>
      </c>
      <c r="CO49" s="2">
        <v>0</v>
      </c>
      <c r="CP49" s="2">
        <v>0</v>
      </c>
      <c r="CQ49" s="2">
        <v>0</v>
      </c>
      <c r="CR49" s="2">
        <v>0</v>
      </c>
      <c r="CS49" s="2">
        <v>0</v>
      </c>
      <c r="CT49" s="2">
        <v>0</v>
      </c>
      <c r="CU49" s="2">
        <v>0</v>
      </c>
      <c r="CV49" s="2">
        <v>0</v>
      </c>
      <c r="CW49" s="2">
        <v>0</v>
      </c>
      <c r="CX49" s="2">
        <v>0</v>
      </c>
      <c r="CY49" s="2">
        <v>18</v>
      </c>
      <c r="CZ49" s="2">
        <v>18</v>
      </c>
      <c r="DA49" s="2">
        <v>18</v>
      </c>
      <c r="DB49" s="2">
        <v>18</v>
      </c>
      <c r="DC49" s="2">
        <v>9</v>
      </c>
      <c r="DD49" s="2">
        <v>9</v>
      </c>
      <c r="DE49" s="2">
        <v>9</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9</v>
      </c>
      <c r="EC49" s="2">
        <v>0</v>
      </c>
      <c r="ED49" s="2">
        <v>0</v>
      </c>
      <c r="EE49" s="2">
        <v>0</v>
      </c>
      <c r="EF49" s="2">
        <v>0</v>
      </c>
      <c r="EG49" s="2">
        <v>0</v>
      </c>
      <c r="EH49" s="2">
        <v>0</v>
      </c>
      <c r="EI49" s="2">
        <v>0</v>
      </c>
      <c r="EJ49" s="2">
        <v>0</v>
      </c>
      <c r="EK49" s="2">
        <v>0</v>
      </c>
      <c r="EL49" s="2">
        <v>0</v>
      </c>
      <c r="EM49" s="2">
        <v>0</v>
      </c>
    </row>
    <row r="50" spans="1:143" ht="15" customHeight="1" x14ac:dyDescent="0.25">
      <c r="A50" s="262" t="str">
        <f>AuxiliaryTable!B58</f>
        <v>PTAM</v>
      </c>
      <c r="B50" s="2">
        <v>0</v>
      </c>
      <c r="C50" s="2">
        <v>18</v>
      </c>
      <c r="D50" s="2">
        <v>0</v>
      </c>
      <c r="E50" s="2">
        <v>0</v>
      </c>
      <c r="F50" s="2">
        <v>18</v>
      </c>
      <c r="G50" s="2">
        <v>0</v>
      </c>
      <c r="H50" s="2">
        <v>0</v>
      </c>
      <c r="I50" s="2">
        <v>0</v>
      </c>
      <c r="J50" s="2">
        <v>0</v>
      </c>
      <c r="K50" s="2">
        <v>0</v>
      </c>
      <c r="L50" s="2">
        <v>0</v>
      </c>
      <c r="M50" s="2">
        <v>0</v>
      </c>
      <c r="N50" s="2">
        <v>0</v>
      </c>
      <c r="O50" s="2">
        <v>13</v>
      </c>
      <c r="P50" s="2">
        <v>0</v>
      </c>
      <c r="Q50" s="2">
        <v>0</v>
      </c>
      <c r="R50" s="2">
        <v>0</v>
      </c>
      <c r="S50" s="2">
        <v>0</v>
      </c>
      <c r="T50" s="2">
        <v>0</v>
      </c>
      <c r="U50" s="2">
        <v>0</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0</v>
      </c>
      <c r="AM50" s="2">
        <v>0</v>
      </c>
      <c r="AN50" s="2">
        <v>0</v>
      </c>
      <c r="AO50" s="2">
        <v>0</v>
      </c>
      <c r="AP50" s="2">
        <v>0</v>
      </c>
      <c r="AQ50" s="2">
        <v>0</v>
      </c>
      <c r="AR50" s="2">
        <v>0</v>
      </c>
      <c r="AS50" s="2">
        <v>0</v>
      </c>
      <c r="AT50" s="2">
        <v>0</v>
      </c>
      <c r="AU50" s="2">
        <v>10</v>
      </c>
      <c r="AV50" s="2">
        <v>15</v>
      </c>
      <c r="AW50" s="2">
        <v>0</v>
      </c>
      <c r="AX50" s="208"/>
      <c r="AY50" s="2">
        <v>18</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row>
    <row r="51" spans="1:143" ht="15" customHeight="1" x14ac:dyDescent="0.25">
      <c r="A51" s="262" t="str">
        <f>AuxiliaryTable!B59</f>
        <v>LSD-SLAM</v>
      </c>
      <c r="B51" s="2">
        <v>0</v>
      </c>
      <c r="C51" s="2">
        <v>29</v>
      </c>
      <c r="D51" s="2">
        <v>0</v>
      </c>
      <c r="E51" s="2">
        <v>0</v>
      </c>
      <c r="F51" s="2">
        <v>29</v>
      </c>
      <c r="G51" s="2">
        <v>0</v>
      </c>
      <c r="H51" s="2">
        <v>0</v>
      </c>
      <c r="I51" s="2">
        <v>0</v>
      </c>
      <c r="J51" s="2">
        <v>0</v>
      </c>
      <c r="K51" s="2">
        <v>0</v>
      </c>
      <c r="L51" s="2">
        <v>0</v>
      </c>
      <c r="M51" s="2">
        <v>0</v>
      </c>
      <c r="N51" s="2">
        <v>0</v>
      </c>
      <c r="O51" s="2">
        <v>24</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10</v>
      </c>
      <c r="AV51" s="2">
        <v>15</v>
      </c>
      <c r="AW51" s="2">
        <v>0</v>
      </c>
      <c r="AX51" s="2">
        <v>18</v>
      </c>
      <c r="AY51" s="208"/>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9</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row>
    <row r="52" spans="1:143" ht="15" customHeight="1" x14ac:dyDescent="0.25">
      <c r="A52" s="262" t="str">
        <f>AuxiliaryTable!B60</f>
        <v>DVO-SLAM</v>
      </c>
      <c r="B52" s="2">
        <v>0</v>
      </c>
      <c r="C52" s="2">
        <v>29</v>
      </c>
      <c r="D52" s="2">
        <v>0</v>
      </c>
      <c r="E52" s="2">
        <v>0</v>
      </c>
      <c r="F52" s="2">
        <v>0</v>
      </c>
      <c r="G52" s="2">
        <v>0</v>
      </c>
      <c r="H52" s="2">
        <v>0</v>
      </c>
      <c r="I52" s="2">
        <v>0</v>
      </c>
      <c r="J52" s="2">
        <v>0</v>
      </c>
      <c r="K52" s="2">
        <v>0</v>
      </c>
      <c r="L52" s="2">
        <v>0</v>
      </c>
      <c r="M52" s="2">
        <v>0</v>
      </c>
      <c r="N52" s="2">
        <v>0</v>
      </c>
      <c r="O52" s="2">
        <v>0</v>
      </c>
      <c r="P52" s="2">
        <v>0</v>
      </c>
      <c r="Q52" s="2">
        <v>0</v>
      </c>
      <c r="R52" s="2">
        <v>12</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08"/>
      <c r="BA52" s="2">
        <v>17</v>
      </c>
      <c r="BB52" s="2">
        <v>25</v>
      </c>
      <c r="BC52" s="2">
        <v>17</v>
      </c>
      <c r="BD52" s="2">
        <v>10</v>
      </c>
      <c r="BE52" s="2">
        <v>6</v>
      </c>
      <c r="BF52" s="2">
        <v>6</v>
      </c>
      <c r="BG52" s="2">
        <v>6</v>
      </c>
      <c r="BH52" s="2">
        <v>4</v>
      </c>
      <c r="BI52" s="2">
        <v>12</v>
      </c>
      <c r="BJ52" s="2">
        <v>12</v>
      </c>
      <c r="BK52" s="2">
        <v>12</v>
      </c>
      <c r="BL52" s="2">
        <v>12</v>
      </c>
      <c r="BM52" s="2">
        <v>12</v>
      </c>
      <c r="BN52" s="2">
        <v>12</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row>
    <row r="53" spans="1:143" ht="15" customHeight="1" x14ac:dyDescent="0.25">
      <c r="A53" s="262" t="str">
        <f>AuxiliaryTable!B61</f>
        <v>ElasticFusion*</v>
      </c>
      <c r="B53" s="2">
        <v>0</v>
      </c>
      <c r="C53" s="2">
        <v>17</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17</v>
      </c>
      <c r="BA53" s="208"/>
      <c r="BB53" s="2">
        <v>13</v>
      </c>
      <c r="BC53" s="2">
        <v>17</v>
      </c>
      <c r="BD53" s="2">
        <v>10</v>
      </c>
      <c r="BE53" s="2">
        <v>6</v>
      </c>
      <c r="BF53" s="2">
        <v>6</v>
      </c>
      <c r="BG53" s="2">
        <v>6</v>
      </c>
      <c r="BH53" s="2">
        <v>4</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0</v>
      </c>
      <c r="EL53" s="2">
        <v>0</v>
      </c>
      <c r="EM53" s="2">
        <v>0</v>
      </c>
    </row>
    <row r="54" spans="1:143" ht="15" customHeight="1" x14ac:dyDescent="0.25">
      <c r="A54" s="262" t="str">
        <f>AuxiliaryTable!B62</f>
        <v>RGBDSLAMv2</v>
      </c>
      <c r="B54" s="2">
        <v>0</v>
      </c>
      <c r="C54" s="2">
        <v>25</v>
      </c>
      <c r="D54" s="2">
        <v>0</v>
      </c>
      <c r="E54" s="2">
        <v>0</v>
      </c>
      <c r="F54" s="2">
        <v>0</v>
      </c>
      <c r="G54" s="2">
        <v>0</v>
      </c>
      <c r="H54" s="2">
        <v>0</v>
      </c>
      <c r="I54" s="2">
        <v>0</v>
      </c>
      <c r="J54" s="2">
        <v>0</v>
      </c>
      <c r="K54" s="2">
        <v>0</v>
      </c>
      <c r="L54" s="2">
        <v>0</v>
      </c>
      <c r="M54" s="2">
        <v>0</v>
      </c>
      <c r="N54" s="2">
        <v>0</v>
      </c>
      <c r="O54" s="2">
        <v>0</v>
      </c>
      <c r="P54" s="2">
        <v>0</v>
      </c>
      <c r="Q54" s="2">
        <v>0</v>
      </c>
      <c r="R54" s="2">
        <v>12</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25</v>
      </c>
      <c r="BA54" s="2">
        <v>13</v>
      </c>
      <c r="BB54" s="208"/>
      <c r="BC54" s="2">
        <v>13</v>
      </c>
      <c r="BD54" s="2">
        <v>6</v>
      </c>
      <c r="BE54" s="2">
        <v>6</v>
      </c>
      <c r="BF54" s="2">
        <v>6</v>
      </c>
      <c r="BG54" s="2">
        <v>6</v>
      </c>
      <c r="BH54" s="2">
        <v>4</v>
      </c>
      <c r="BI54" s="2">
        <v>12</v>
      </c>
      <c r="BJ54" s="2">
        <v>12</v>
      </c>
      <c r="BK54" s="2">
        <v>12</v>
      </c>
      <c r="BL54" s="2">
        <v>12</v>
      </c>
      <c r="BM54" s="2">
        <v>12</v>
      </c>
      <c r="BN54" s="2">
        <v>12</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row>
    <row r="55" spans="1:143" ht="15" customHeight="1" x14ac:dyDescent="0.25">
      <c r="A55" s="262" t="str">
        <f>AuxiliaryTable!B63</f>
        <v>BundleFusion</v>
      </c>
      <c r="B55" s="2">
        <v>0</v>
      </c>
      <c r="C55" s="2">
        <v>17</v>
      </c>
      <c r="D55" s="2">
        <v>0</v>
      </c>
      <c r="E55" s="2">
        <v>0</v>
      </c>
      <c r="F55" s="2">
        <v>0</v>
      </c>
      <c r="G55" s="2">
        <v>0</v>
      </c>
      <c r="H55" s="2">
        <v>0</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0</v>
      </c>
      <c r="AO55" s="2">
        <v>0</v>
      </c>
      <c r="AP55" s="2">
        <v>0</v>
      </c>
      <c r="AQ55" s="2">
        <v>0</v>
      </c>
      <c r="AR55" s="2">
        <v>0</v>
      </c>
      <c r="AS55" s="2">
        <v>0</v>
      </c>
      <c r="AT55" s="2">
        <v>0</v>
      </c>
      <c r="AU55" s="2">
        <v>0</v>
      </c>
      <c r="AV55" s="2">
        <v>0</v>
      </c>
      <c r="AW55" s="2">
        <v>0</v>
      </c>
      <c r="AX55" s="2">
        <v>0</v>
      </c>
      <c r="AY55" s="2">
        <v>0</v>
      </c>
      <c r="AZ55" s="2">
        <v>17</v>
      </c>
      <c r="BA55" s="2">
        <v>17</v>
      </c>
      <c r="BB55" s="2">
        <v>13</v>
      </c>
      <c r="BC55" s="208"/>
      <c r="BD55" s="2">
        <v>10</v>
      </c>
      <c r="BE55" s="2">
        <v>6</v>
      </c>
      <c r="BF55" s="2">
        <v>6</v>
      </c>
      <c r="BG55" s="2">
        <v>6</v>
      </c>
      <c r="BH55" s="2">
        <v>4</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0</v>
      </c>
      <c r="EM55" s="2">
        <v>0</v>
      </c>
    </row>
    <row r="56" spans="1:143" ht="15" customHeight="1" x14ac:dyDescent="0.25">
      <c r="A56" s="262" t="str">
        <f>AuxiliaryTable!B64</f>
        <v>BAD-SLAM*</v>
      </c>
      <c r="B56" s="2">
        <v>0</v>
      </c>
      <c r="C56" s="2">
        <v>10</v>
      </c>
      <c r="D56" s="2">
        <v>0</v>
      </c>
      <c r="E56" s="2">
        <v>0</v>
      </c>
      <c r="F56" s="2">
        <v>0</v>
      </c>
      <c r="G56" s="2">
        <v>0</v>
      </c>
      <c r="H56" s="2">
        <v>0</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10</v>
      </c>
      <c r="BA56" s="2">
        <v>10</v>
      </c>
      <c r="BB56" s="2">
        <v>6</v>
      </c>
      <c r="BC56" s="2">
        <v>10</v>
      </c>
      <c r="BD56" s="208"/>
      <c r="BE56" s="2">
        <v>6</v>
      </c>
      <c r="BF56" s="2">
        <v>6</v>
      </c>
      <c r="BG56" s="2">
        <v>6</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row>
    <row r="57" spans="1:143" ht="15" customHeight="1" x14ac:dyDescent="0.25">
      <c r="A57" s="262" t="str">
        <f>AuxiliaryTable!B65</f>
        <v>RGBDTAM</v>
      </c>
      <c r="B57" s="2">
        <v>0</v>
      </c>
      <c r="C57" s="2">
        <v>6</v>
      </c>
      <c r="D57" s="2">
        <v>0</v>
      </c>
      <c r="E57" s="2">
        <v>0</v>
      </c>
      <c r="F57" s="2">
        <v>0</v>
      </c>
      <c r="G57" s="2">
        <v>0</v>
      </c>
      <c r="H57" s="2">
        <v>0</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6</v>
      </c>
      <c r="BA57" s="2">
        <v>6</v>
      </c>
      <c r="BB57" s="2">
        <v>6</v>
      </c>
      <c r="BC57" s="2">
        <v>6</v>
      </c>
      <c r="BD57" s="2">
        <v>6</v>
      </c>
      <c r="BE57" s="208"/>
      <c r="BF57" s="2">
        <v>6</v>
      </c>
      <c r="BG57" s="2">
        <v>6</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0</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row>
    <row r="58" spans="1:143" ht="15" customHeight="1" x14ac:dyDescent="0.25">
      <c r="A58" s="262" t="str">
        <f>AuxiliaryTable!B66</f>
        <v>ID-RGBDO</v>
      </c>
      <c r="B58" s="2">
        <v>0</v>
      </c>
      <c r="C58" s="2">
        <v>6</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6</v>
      </c>
      <c r="BA58" s="2">
        <v>6</v>
      </c>
      <c r="BB58" s="2">
        <v>6</v>
      </c>
      <c r="BC58" s="2">
        <v>6</v>
      </c>
      <c r="BD58" s="2">
        <v>6</v>
      </c>
      <c r="BE58" s="2">
        <v>6</v>
      </c>
      <c r="BF58" s="208"/>
      <c r="BG58" s="2">
        <v>6</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0</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row>
    <row r="59" spans="1:143" ht="15" customHeight="1" x14ac:dyDescent="0.25">
      <c r="A59" s="262" t="str">
        <f>AuxiliaryTable!B67</f>
        <v>Plane-Edge-SLAM</v>
      </c>
      <c r="B59" s="2">
        <v>0</v>
      </c>
      <c r="C59" s="2">
        <v>6</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0</v>
      </c>
      <c r="AW59" s="2">
        <v>0</v>
      </c>
      <c r="AX59" s="2">
        <v>0</v>
      </c>
      <c r="AY59" s="2">
        <v>0</v>
      </c>
      <c r="AZ59" s="2">
        <v>6</v>
      </c>
      <c r="BA59" s="2">
        <v>6</v>
      </c>
      <c r="BB59" s="2">
        <v>6</v>
      </c>
      <c r="BC59" s="2">
        <v>6</v>
      </c>
      <c r="BD59" s="2">
        <v>6</v>
      </c>
      <c r="BE59" s="2">
        <v>6</v>
      </c>
      <c r="BF59" s="2">
        <v>6</v>
      </c>
      <c r="BG59" s="208"/>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row>
    <row r="60" spans="1:143" ht="15" customHeight="1" x14ac:dyDescent="0.25">
      <c r="A60" s="262" t="str">
        <f>AuxiliaryTable!B68</f>
        <v>KinectFusion</v>
      </c>
      <c r="B60" s="2">
        <v>0</v>
      </c>
      <c r="C60" s="2">
        <v>4</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4</v>
      </c>
      <c r="BA60" s="2">
        <v>4</v>
      </c>
      <c r="BB60" s="2">
        <v>4</v>
      </c>
      <c r="BC60" s="2">
        <v>4</v>
      </c>
      <c r="BD60" s="2">
        <v>0</v>
      </c>
      <c r="BE60" s="2">
        <v>0</v>
      </c>
      <c r="BF60" s="2">
        <v>0</v>
      </c>
      <c r="BG60" s="2">
        <v>0</v>
      </c>
      <c r="BH60" s="208"/>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row>
    <row r="61" spans="1:143" ht="15" customHeight="1" x14ac:dyDescent="0.25">
      <c r="A61" s="262" t="str">
        <f>AuxiliaryTable!B69</f>
        <v>RGB-DOdometry</v>
      </c>
      <c r="B61" s="2">
        <v>0</v>
      </c>
      <c r="C61" s="2">
        <v>12</v>
      </c>
      <c r="D61" s="2">
        <v>0</v>
      </c>
      <c r="E61" s="2">
        <v>0</v>
      </c>
      <c r="F61" s="2">
        <v>0</v>
      </c>
      <c r="G61" s="2">
        <v>0</v>
      </c>
      <c r="H61" s="2">
        <v>0</v>
      </c>
      <c r="I61" s="2">
        <v>0</v>
      </c>
      <c r="J61" s="2">
        <v>0</v>
      </c>
      <c r="K61" s="2">
        <v>0</v>
      </c>
      <c r="L61" s="2">
        <v>0</v>
      </c>
      <c r="M61" s="2">
        <v>0</v>
      </c>
      <c r="N61" s="2">
        <v>0</v>
      </c>
      <c r="O61" s="2">
        <v>0</v>
      </c>
      <c r="P61" s="2">
        <v>0</v>
      </c>
      <c r="Q61" s="2">
        <v>0</v>
      </c>
      <c r="R61" s="2">
        <v>12</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12</v>
      </c>
      <c r="BA61" s="2">
        <v>0</v>
      </c>
      <c r="BB61" s="2">
        <v>12</v>
      </c>
      <c r="BC61" s="2">
        <v>0</v>
      </c>
      <c r="BD61" s="2">
        <v>0</v>
      </c>
      <c r="BE61" s="2">
        <v>0</v>
      </c>
      <c r="BF61" s="2">
        <v>0</v>
      </c>
      <c r="BG61" s="2">
        <v>0</v>
      </c>
      <c r="BH61" s="2">
        <v>0</v>
      </c>
      <c r="BI61" s="208"/>
      <c r="BJ61" s="2">
        <v>12</v>
      </c>
      <c r="BK61" s="2">
        <v>12</v>
      </c>
      <c r="BL61" s="2">
        <v>12</v>
      </c>
      <c r="BM61" s="2">
        <v>12</v>
      </c>
      <c r="BN61" s="2">
        <v>12</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0</v>
      </c>
    </row>
    <row r="62" spans="1:143" ht="15" customHeight="1" x14ac:dyDescent="0.25">
      <c r="A62" s="262" t="str">
        <f>AuxiliaryTable!B70</f>
        <v>DVO</v>
      </c>
      <c r="B62" s="2">
        <v>0</v>
      </c>
      <c r="C62" s="2">
        <v>12</v>
      </c>
      <c r="D62" s="2">
        <v>0</v>
      </c>
      <c r="E62" s="2">
        <v>0</v>
      </c>
      <c r="F62" s="2">
        <v>0</v>
      </c>
      <c r="G62" s="2">
        <v>0</v>
      </c>
      <c r="H62" s="2">
        <v>0</v>
      </c>
      <c r="I62" s="2">
        <v>0</v>
      </c>
      <c r="J62" s="2">
        <v>0</v>
      </c>
      <c r="K62" s="2">
        <v>0</v>
      </c>
      <c r="L62" s="2">
        <v>0</v>
      </c>
      <c r="M62" s="2">
        <v>0</v>
      </c>
      <c r="N62" s="2">
        <v>0</v>
      </c>
      <c r="O62" s="2">
        <v>0</v>
      </c>
      <c r="P62" s="2">
        <v>0</v>
      </c>
      <c r="Q62" s="2">
        <v>0</v>
      </c>
      <c r="R62" s="2">
        <v>12</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12</v>
      </c>
      <c r="BA62" s="2">
        <v>0</v>
      </c>
      <c r="BB62" s="2">
        <v>12</v>
      </c>
      <c r="BC62" s="2">
        <v>0</v>
      </c>
      <c r="BD62" s="2">
        <v>0</v>
      </c>
      <c r="BE62" s="2">
        <v>0</v>
      </c>
      <c r="BF62" s="2">
        <v>0</v>
      </c>
      <c r="BG62" s="2">
        <v>0</v>
      </c>
      <c r="BH62" s="2">
        <v>0</v>
      </c>
      <c r="BI62" s="2">
        <v>12</v>
      </c>
      <c r="BJ62" s="208"/>
      <c r="BK62" s="2">
        <v>12</v>
      </c>
      <c r="BL62" s="2">
        <v>12</v>
      </c>
      <c r="BM62" s="2">
        <v>12</v>
      </c>
      <c r="BN62" s="2">
        <v>12</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0</v>
      </c>
      <c r="EL62" s="2">
        <v>0</v>
      </c>
      <c r="EM62" s="2">
        <v>0</v>
      </c>
    </row>
    <row r="63" spans="1:143" ht="15" customHeight="1" x14ac:dyDescent="0.25">
      <c r="A63" s="262" t="str">
        <f>AuxiliaryTable!B71</f>
        <v>Fovis</v>
      </c>
      <c r="B63" s="2">
        <v>0</v>
      </c>
      <c r="C63" s="2">
        <v>12</v>
      </c>
      <c r="D63" s="2">
        <v>0</v>
      </c>
      <c r="E63" s="2">
        <v>0</v>
      </c>
      <c r="F63" s="2">
        <v>0</v>
      </c>
      <c r="G63" s="2">
        <v>0</v>
      </c>
      <c r="H63" s="2">
        <v>0</v>
      </c>
      <c r="I63" s="2">
        <v>0</v>
      </c>
      <c r="J63" s="2">
        <v>0</v>
      </c>
      <c r="K63" s="2">
        <v>0</v>
      </c>
      <c r="L63" s="2">
        <v>0</v>
      </c>
      <c r="M63" s="2">
        <v>0</v>
      </c>
      <c r="N63" s="2">
        <v>0</v>
      </c>
      <c r="O63" s="2">
        <v>0</v>
      </c>
      <c r="P63" s="2">
        <v>0</v>
      </c>
      <c r="Q63" s="2">
        <v>0</v>
      </c>
      <c r="R63" s="2">
        <v>12</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12</v>
      </c>
      <c r="BA63" s="2">
        <v>0</v>
      </c>
      <c r="BB63" s="2">
        <v>12</v>
      </c>
      <c r="BC63" s="2">
        <v>0</v>
      </c>
      <c r="BD63" s="2">
        <v>0</v>
      </c>
      <c r="BE63" s="2">
        <v>0</v>
      </c>
      <c r="BF63" s="2">
        <v>0</v>
      </c>
      <c r="BG63" s="2">
        <v>0</v>
      </c>
      <c r="BH63" s="2">
        <v>0</v>
      </c>
      <c r="BI63" s="2">
        <v>12</v>
      </c>
      <c r="BJ63" s="2">
        <v>12</v>
      </c>
      <c r="BK63" s="208"/>
      <c r="BL63" s="2">
        <v>12</v>
      </c>
      <c r="BM63" s="2">
        <v>12</v>
      </c>
      <c r="BN63" s="2">
        <v>12</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row>
    <row r="64" spans="1:143" ht="15" customHeight="1" x14ac:dyDescent="0.25">
      <c r="A64" s="262" t="str">
        <f>AuxiliaryTable!B72</f>
        <v>ICPOdometry</v>
      </c>
      <c r="B64" s="2">
        <v>0</v>
      </c>
      <c r="C64" s="2">
        <v>12</v>
      </c>
      <c r="D64" s="2">
        <v>0</v>
      </c>
      <c r="E64" s="2">
        <v>0</v>
      </c>
      <c r="F64" s="2">
        <v>0</v>
      </c>
      <c r="G64" s="2">
        <v>0</v>
      </c>
      <c r="H64" s="2">
        <v>0</v>
      </c>
      <c r="I64" s="2">
        <v>0</v>
      </c>
      <c r="J64" s="2">
        <v>0</v>
      </c>
      <c r="K64" s="2">
        <v>0</v>
      </c>
      <c r="L64" s="2">
        <v>0</v>
      </c>
      <c r="M64" s="2">
        <v>0</v>
      </c>
      <c r="N64" s="2">
        <v>0</v>
      </c>
      <c r="O64" s="2">
        <v>0</v>
      </c>
      <c r="P64" s="2">
        <v>0</v>
      </c>
      <c r="Q64" s="2">
        <v>0</v>
      </c>
      <c r="R64" s="2">
        <v>12</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0</v>
      </c>
      <c r="AW64" s="2">
        <v>0</v>
      </c>
      <c r="AX64" s="2">
        <v>0</v>
      </c>
      <c r="AY64" s="2">
        <v>0</v>
      </c>
      <c r="AZ64" s="2">
        <v>12</v>
      </c>
      <c r="BA64" s="2">
        <v>0</v>
      </c>
      <c r="BB64" s="2">
        <v>12</v>
      </c>
      <c r="BC64" s="2">
        <v>0</v>
      </c>
      <c r="BD64" s="2">
        <v>0</v>
      </c>
      <c r="BE64" s="2">
        <v>0</v>
      </c>
      <c r="BF64" s="2">
        <v>0</v>
      </c>
      <c r="BG64" s="2">
        <v>0</v>
      </c>
      <c r="BH64" s="2">
        <v>0</v>
      </c>
      <c r="BI64" s="2">
        <v>12</v>
      </c>
      <c r="BJ64" s="2">
        <v>12</v>
      </c>
      <c r="BK64" s="2">
        <v>12</v>
      </c>
      <c r="BL64" s="208"/>
      <c r="BM64" s="2">
        <v>12</v>
      </c>
      <c r="BN64" s="2">
        <v>12</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row>
    <row r="65" spans="1:143" ht="15" customHeight="1" x14ac:dyDescent="0.25">
      <c r="A65" s="262" t="str">
        <f>AuxiliaryTable!B73</f>
        <v>RGB-DICPOdometry</v>
      </c>
      <c r="B65" s="2">
        <v>0</v>
      </c>
      <c r="C65" s="2">
        <v>12</v>
      </c>
      <c r="D65" s="2">
        <v>0</v>
      </c>
      <c r="E65" s="2">
        <v>0</v>
      </c>
      <c r="F65" s="2">
        <v>0</v>
      </c>
      <c r="G65" s="2">
        <v>0</v>
      </c>
      <c r="H65" s="2">
        <v>0</v>
      </c>
      <c r="I65" s="2">
        <v>0</v>
      </c>
      <c r="J65" s="2">
        <v>0</v>
      </c>
      <c r="K65" s="2">
        <v>0</v>
      </c>
      <c r="L65" s="2">
        <v>0</v>
      </c>
      <c r="M65" s="2">
        <v>0</v>
      </c>
      <c r="N65" s="2">
        <v>0</v>
      </c>
      <c r="O65" s="2">
        <v>0</v>
      </c>
      <c r="P65" s="2">
        <v>0</v>
      </c>
      <c r="Q65" s="2">
        <v>0</v>
      </c>
      <c r="R65" s="2">
        <v>12</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0</v>
      </c>
      <c r="AW65" s="2">
        <v>0</v>
      </c>
      <c r="AX65" s="2">
        <v>0</v>
      </c>
      <c r="AY65" s="2">
        <v>0</v>
      </c>
      <c r="AZ65" s="2">
        <v>12</v>
      </c>
      <c r="BA65" s="2">
        <v>0</v>
      </c>
      <c r="BB65" s="2">
        <v>12</v>
      </c>
      <c r="BC65" s="2">
        <v>0</v>
      </c>
      <c r="BD65" s="2">
        <v>0</v>
      </c>
      <c r="BE65" s="2">
        <v>0</v>
      </c>
      <c r="BF65" s="2">
        <v>0</v>
      </c>
      <c r="BG65" s="2">
        <v>0</v>
      </c>
      <c r="BH65" s="2">
        <v>0</v>
      </c>
      <c r="BI65" s="2">
        <v>12</v>
      </c>
      <c r="BJ65" s="2">
        <v>12</v>
      </c>
      <c r="BK65" s="2">
        <v>12</v>
      </c>
      <c r="BL65" s="2">
        <v>12</v>
      </c>
      <c r="BM65" s="208"/>
      <c r="BN65" s="2">
        <v>12</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0</v>
      </c>
      <c r="EC65" s="2">
        <v>0</v>
      </c>
      <c r="ED65" s="2">
        <v>0</v>
      </c>
      <c r="EE65" s="2">
        <v>0</v>
      </c>
      <c r="EF65" s="2">
        <v>0</v>
      </c>
      <c r="EG65" s="2">
        <v>0</v>
      </c>
      <c r="EH65" s="2">
        <v>0</v>
      </c>
      <c r="EI65" s="2">
        <v>0</v>
      </c>
      <c r="EJ65" s="2">
        <v>0</v>
      </c>
      <c r="EK65" s="2">
        <v>0</v>
      </c>
      <c r="EL65" s="2">
        <v>0</v>
      </c>
      <c r="EM65" s="2">
        <v>0</v>
      </c>
    </row>
    <row r="66" spans="1:143" ht="15" customHeight="1" x14ac:dyDescent="0.25">
      <c r="A66" s="262" t="str">
        <f>AuxiliaryTable!B74</f>
        <v>CCNY</v>
      </c>
      <c r="B66" s="2">
        <v>0</v>
      </c>
      <c r="C66" s="2">
        <v>12</v>
      </c>
      <c r="D66" s="2">
        <v>0</v>
      </c>
      <c r="E66" s="2">
        <v>0</v>
      </c>
      <c r="F66" s="2">
        <v>0</v>
      </c>
      <c r="G66" s="2">
        <v>0</v>
      </c>
      <c r="H66" s="2">
        <v>0</v>
      </c>
      <c r="I66" s="2">
        <v>0</v>
      </c>
      <c r="J66" s="2">
        <v>0</v>
      </c>
      <c r="K66" s="2">
        <v>0</v>
      </c>
      <c r="L66" s="2">
        <v>0</v>
      </c>
      <c r="M66" s="2">
        <v>0</v>
      </c>
      <c r="N66" s="2">
        <v>0</v>
      </c>
      <c r="O66" s="2">
        <v>0</v>
      </c>
      <c r="P66" s="2">
        <v>0</v>
      </c>
      <c r="Q66" s="2">
        <v>0</v>
      </c>
      <c r="R66" s="2">
        <v>12</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12</v>
      </c>
      <c r="BA66" s="2">
        <v>0</v>
      </c>
      <c r="BB66" s="2">
        <v>12</v>
      </c>
      <c r="BC66" s="2">
        <v>0</v>
      </c>
      <c r="BD66" s="2">
        <v>0</v>
      </c>
      <c r="BE66" s="2">
        <v>0</v>
      </c>
      <c r="BF66" s="2">
        <v>0</v>
      </c>
      <c r="BG66" s="2">
        <v>0</v>
      </c>
      <c r="BH66" s="2">
        <v>0</v>
      </c>
      <c r="BI66" s="2">
        <v>12</v>
      </c>
      <c r="BJ66" s="2">
        <v>12</v>
      </c>
      <c r="BK66" s="2">
        <v>12</v>
      </c>
      <c r="BL66" s="2">
        <v>12</v>
      </c>
      <c r="BM66" s="2">
        <v>12</v>
      </c>
      <c r="BN66" s="208"/>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0</v>
      </c>
      <c r="EC66" s="2">
        <v>0</v>
      </c>
      <c r="ED66" s="2">
        <v>0</v>
      </c>
      <c r="EE66" s="2">
        <v>0</v>
      </c>
      <c r="EF66" s="2">
        <v>0</v>
      </c>
      <c r="EG66" s="2">
        <v>0</v>
      </c>
      <c r="EH66" s="2">
        <v>0</v>
      </c>
      <c r="EI66" s="2">
        <v>0</v>
      </c>
      <c r="EJ66" s="2">
        <v>0</v>
      </c>
      <c r="EK66" s="2">
        <v>0</v>
      </c>
      <c r="EL66" s="2">
        <v>0</v>
      </c>
      <c r="EM66" s="2">
        <v>0</v>
      </c>
    </row>
    <row r="67" spans="1:143" ht="15" customHeight="1" x14ac:dyDescent="0.25">
      <c r="A67" s="262" t="str">
        <f>AuxiliaryTable!B75</f>
        <v>LiLi-OM</v>
      </c>
      <c r="B67" s="2">
        <v>0</v>
      </c>
      <c r="C67" s="2">
        <v>0</v>
      </c>
      <c r="D67" s="2">
        <v>0</v>
      </c>
      <c r="E67" s="2">
        <v>0</v>
      </c>
      <c r="F67" s="2">
        <v>0</v>
      </c>
      <c r="G67" s="2">
        <v>0</v>
      </c>
      <c r="H67" s="2">
        <v>0</v>
      </c>
      <c r="I67" s="2">
        <v>0</v>
      </c>
      <c r="J67" s="2">
        <v>0</v>
      </c>
      <c r="K67" s="2">
        <v>0</v>
      </c>
      <c r="L67" s="2">
        <v>0</v>
      </c>
      <c r="M67" s="2">
        <v>0</v>
      </c>
      <c r="N67" s="2">
        <v>0</v>
      </c>
      <c r="O67" s="2">
        <v>0</v>
      </c>
      <c r="P67" s="2">
        <v>0</v>
      </c>
      <c r="Q67" s="2">
        <v>0</v>
      </c>
      <c r="R67" s="2">
        <v>0</v>
      </c>
      <c r="S67" s="2">
        <v>18</v>
      </c>
      <c r="T67" s="2">
        <v>22</v>
      </c>
      <c r="U67" s="2">
        <v>0</v>
      </c>
      <c r="V67" s="2">
        <v>0</v>
      </c>
      <c r="W67" s="2">
        <v>0</v>
      </c>
      <c r="X67" s="2">
        <v>0</v>
      </c>
      <c r="Y67" s="2">
        <v>0</v>
      </c>
      <c r="Z67" s="2">
        <v>0</v>
      </c>
      <c r="AA67" s="2">
        <v>0</v>
      </c>
      <c r="AB67" s="2">
        <v>0</v>
      </c>
      <c r="AC67" s="2">
        <v>0</v>
      </c>
      <c r="AD67" s="2">
        <v>0</v>
      </c>
      <c r="AE67" s="2">
        <v>0</v>
      </c>
      <c r="AF67" s="2">
        <v>0</v>
      </c>
      <c r="AG67" s="2">
        <v>9</v>
      </c>
      <c r="AH67" s="2">
        <v>9</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08"/>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6</v>
      </c>
      <c r="CZ67" s="2">
        <v>0</v>
      </c>
      <c r="DA67" s="2">
        <v>0</v>
      </c>
      <c r="DB67" s="2">
        <v>0</v>
      </c>
      <c r="DC67" s="2">
        <v>0</v>
      </c>
      <c r="DD67" s="2">
        <v>0</v>
      </c>
      <c r="DE67" s="2">
        <v>0</v>
      </c>
      <c r="DF67" s="2">
        <v>0</v>
      </c>
      <c r="DG67" s="2">
        <v>0</v>
      </c>
      <c r="DH67" s="2">
        <v>18</v>
      </c>
      <c r="DI67" s="2">
        <v>0</v>
      </c>
      <c r="DJ67" s="2">
        <v>0</v>
      </c>
      <c r="DK67" s="2">
        <v>0</v>
      </c>
      <c r="DL67" s="2">
        <v>0</v>
      </c>
      <c r="DM67" s="2">
        <v>0</v>
      </c>
      <c r="DN67" s="2">
        <v>0</v>
      </c>
      <c r="DO67" s="2">
        <v>0</v>
      </c>
      <c r="DP67" s="2">
        <v>0</v>
      </c>
      <c r="DQ67" s="2">
        <v>0</v>
      </c>
      <c r="DR67" s="2">
        <v>0</v>
      </c>
      <c r="DS67" s="2">
        <v>0</v>
      </c>
      <c r="DT67" s="2">
        <v>0</v>
      </c>
      <c r="DU67" s="2">
        <v>6</v>
      </c>
      <c r="DV67" s="2">
        <v>0</v>
      </c>
      <c r="DW67" s="2">
        <v>0</v>
      </c>
      <c r="DX67" s="2">
        <v>0</v>
      </c>
      <c r="DY67" s="2">
        <v>0</v>
      </c>
      <c r="DZ67" s="2">
        <v>0</v>
      </c>
      <c r="EA67" s="2">
        <v>18</v>
      </c>
      <c r="EB67" s="2">
        <v>0</v>
      </c>
      <c r="EC67" s="2">
        <v>0</v>
      </c>
      <c r="ED67" s="2">
        <v>0</v>
      </c>
      <c r="EE67" s="2">
        <v>0</v>
      </c>
      <c r="EF67" s="2">
        <v>0</v>
      </c>
      <c r="EG67" s="2">
        <v>0</v>
      </c>
      <c r="EH67" s="2">
        <v>0</v>
      </c>
      <c r="EI67" s="2">
        <v>0</v>
      </c>
      <c r="EJ67" s="2">
        <v>0</v>
      </c>
      <c r="EK67" s="2">
        <v>0</v>
      </c>
      <c r="EL67" s="2">
        <v>0</v>
      </c>
      <c r="EM67" s="2">
        <v>0</v>
      </c>
    </row>
    <row r="68" spans="1:143" ht="15" customHeight="1" x14ac:dyDescent="0.25">
      <c r="A68" s="262" t="str">
        <f>AuxiliaryTable!B76</f>
        <v>StaticMapping</v>
      </c>
      <c r="B68" s="2">
        <v>0</v>
      </c>
      <c r="C68" s="2">
        <v>20</v>
      </c>
      <c r="D68" s="2">
        <v>0</v>
      </c>
      <c r="E68" s="2">
        <v>0</v>
      </c>
      <c r="F68" s="2">
        <v>0</v>
      </c>
      <c r="G68" s="2">
        <v>0</v>
      </c>
      <c r="H68" s="2">
        <v>0</v>
      </c>
      <c r="I68" s="2">
        <v>0</v>
      </c>
      <c r="J68" s="2">
        <v>0</v>
      </c>
      <c r="K68" s="2">
        <v>0</v>
      </c>
      <c r="L68" s="2">
        <v>0</v>
      </c>
      <c r="M68" s="2">
        <v>0</v>
      </c>
      <c r="N68" s="2">
        <v>0</v>
      </c>
      <c r="O68" s="2">
        <v>0</v>
      </c>
      <c r="P68" s="2">
        <v>0</v>
      </c>
      <c r="Q68" s="2">
        <v>0</v>
      </c>
      <c r="R68" s="2">
        <v>20</v>
      </c>
      <c r="S68" s="2">
        <v>0</v>
      </c>
      <c r="T68" s="2">
        <v>20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08"/>
      <c r="BQ68" s="2">
        <v>0</v>
      </c>
      <c r="BR68" s="2">
        <v>0</v>
      </c>
      <c r="BS68" s="2">
        <v>0</v>
      </c>
      <c r="BT68" s="2">
        <v>0</v>
      </c>
      <c r="BU68" s="2">
        <v>0</v>
      </c>
      <c r="BV68" s="2">
        <v>0</v>
      </c>
      <c r="BW68" s="2">
        <v>0</v>
      </c>
      <c r="BX68" s="2">
        <v>0</v>
      </c>
      <c r="BY68" s="2">
        <v>0</v>
      </c>
      <c r="BZ68" s="2">
        <v>0</v>
      </c>
      <c r="CA68" s="2">
        <v>0</v>
      </c>
      <c r="CB68" s="2">
        <v>0</v>
      </c>
      <c r="CC68" s="2">
        <v>0</v>
      </c>
      <c r="CD68" s="2">
        <v>0</v>
      </c>
      <c r="CE68" s="2">
        <v>0</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row>
    <row r="69" spans="1:143" ht="15" customHeight="1" x14ac:dyDescent="0.25">
      <c r="A69" s="262" t="str">
        <f>AuxiliaryTable!B77</f>
        <v>Gmapping</v>
      </c>
      <c r="B69" s="2">
        <v>0</v>
      </c>
      <c r="C69" s="2">
        <v>18</v>
      </c>
      <c r="D69" s="2">
        <v>0</v>
      </c>
      <c r="E69" s="2">
        <v>0</v>
      </c>
      <c r="F69" s="2">
        <v>0</v>
      </c>
      <c r="G69" s="2">
        <v>0</v>
      </c>
      <c r="H69" s="2">
        <v>0</v>
      </c>
      <c r="I69" s="2">
        <v>0</v>
      </c>
      <c r="J69" s="2">
        <v>0</v>
      </c>
      <c r="K69" s="2">
        <v>0</v>
      </c>
      <c r="L69" s="2">
        <v>0</v>
      </c>
      <c r="M69" s="2">
        <v>0</v>
      </c>
      <c r="N69" s="2">
        <v>0</v>
      </c>
      <c r="O69" s="2">
        <v>0</v>
      </c>
      <c r="P69" s="2">
        <v>0</v>
      </c>
      <c r="Q69" s="2">
        <v>0</v>
      </c>
      <c r="R69" s="2">
        <v>18</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08"/>
      <c r="BR69" s="2">
        <v>18</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row>
    <row r="70" spans="1:143" ht="15" customHeight="1" x14ac:dyDescent="0.25">
      <c r="A70" s="262" t="str">
        <f>AuxiliaryTable!B78</f>
        <v>Hector-SLAM</v>
      </c>
      <c r="B70" s="2">
        <v>0</v>
      </c>
      <c r="C70" s="2">
        <v>18</v>
      </c>
      <c r="D70" s="2">
        <v>0</v>
      </c>
      <c r="E70" s="2">
        <v>0</v>
      </c>
      <c r="F70" s="2">
        <v>0</v>
      </c>
      <c r="G70" s="2">
        <v>0</v>
      </c>
      <c r="H70" s="2">
        <v>0</v>
      </c>
      <c r="I70" s="2">
        <v>0</v>
      </c>
      <c r="J70" s="2">
        <v>0</v>
      </c>
      <c r="K70" s="2">
        <v>0</v>
      </c>
      <c r="L70" s="2">
        <v>0</v>
      </c>
      <c r="M70" s="2">
        <v>0</v>
      </c>
      <c r="N70" s="2">
        <v>0</v>
      </c>
      <c r="O70" s="2">
        <v>0</v>
      </c>
      <c r="P70" s="2">
        <v>0</v>
      </c>
      <c r="Q70" s="2">
        <v>0</v>
      </c>
      <c r="R70" s="2">
        <v>18</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18</v>
      </c>
      <c r="BR70" s="208"/>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row>
    <row r="71" spans="1:143" ht="15" customHeight="1" x14ac:dyDescent="0.25">
      <c r="A71" s="262" t="str">
        <f>AuxiliaryTable!B79</f>
        <v>SLAM-PCD</v>
      </c>
      <c r="B71" s="2">
        <v>0</v>
      </c>
      <c r="C71" s="2">
        <v>0</v>
      </c>
      <c r="D71" s="2">
        <v>0</v>
      </c>
      <c r="E71" s="2">
        <v>0</v>
      </c>
      <c r="F71" s="2">
        <v>0</v>
      </c>
      <c r="G71" s="2">
        <v>0</v>
      </c>
      <c r="H71" s="2">
        <v>0</v>
      </c>
      <c r="I71" s="2">
        <v>0</v>
      </c>
      <c r="J71" s="2">
        <v>0</v>
      </c>
      <c r="K71" s="2">
        <v>0</v>
      </c>
      <c r="L71" s="2">
        <v>30</v>
      </c>
      <c r="M71" s="2">
        <v>0</v>
      </c>
      <c r="N71" s="2">
        <v>0</v>
      </c>
      <c r="O71" s="2">
        <v>0</v>
      </c>
      <c r="P71" s="2">
        <v>30</v>
      </c>
      <c r="Q71" s="2">
        <v>0</v>
      </c>
      <c r="R71" s="2">
        <v>0</v>
      </c>
      <c r="S71" s="2">
        <v>0</v>
      </c>
      <c r="T71" s="2">
        <v>0</v>
      </c>
      <c r="U71" s="2">
        <v>0</v>
      </c>
      <c r="V71" s="2">
        <v>0</v>
      </c>
      <c r="W71" s="2">
        <v>0</v>
      </c>
      <c r="X71" s="2">
        <v>0</v>
      </c>
      <c r="Y71" s="2">
        <v>0</v>
      </c>
      <c r="Z71" s="2">
        <v>0</v>
      </c>
      <c r="AA71" s="2">
        <v>0</v>
      </c>
      <c r="AB71" s="2">
        <v>0</v>
      </c>
      <c r="AC71" s="2">
        <v>0</v>
      </c>
      <c r="AD71" s="2">
        <v>0</v>
      </c>
      <c r="AE71" s="2">
        <v>30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08"/>
      <c r="BT71" s="2">
        <v>10</v>
      </c>
      <c r="BU71" s="2">
        <v>10</v>
      </c>
      <c r="BV71" s="2">
        <v>30</v>
      </c>
      <c r="BW71" s="2">
        <v>30</v>
      </c>
      <c r="BX71" s="2">
        <v>30</v>
      </c>
      <c r="BY71" s="2">
        <v>30</v>
      </c>
      <c r="BZ71" s="2">
        <v>0</v>
      </c>
      <c r="CA71" s="2">
        <v>0</v>
      </c>
      <c r="CB71" s="2">
        <v>0</v>
      </c>
      <c r="CC71" s="2">
        <v>0</v>
      </c>
      <c r="CD71" s="2">
        <v>0</v>
      </c>
      <c r="CE71" s="2">
        <v>0</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0</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row>
    <row r="72" spans="1:143" ht="15" customHeight="1" x14ac:dyDescent="0.25">
      <c r="A72" s="262" t="str">
        <f>AuxiliaryTable!B80</f>
        <v>DM-SLAM</v>
      </c>
      <c r="B72" s="2">
        <v>0</v>
      </c>
      <c r="C72" s="2">
        <v>0</v>
      </c>
      <c r="D72" s="2">
        <v>0</v>
      </c>
      <c r="E72" s="2">
        <v>0</v>
      </c>
      <c r="F72" s="2">
        <v>0</v>
      </c>
      <c r="G72" s="2">
        <v>0</v>
      </c>
      <c r="H72" s="2">
        <v>0</v>
      </c>
      <c r="I72" s="2">
        <v>0</v>
      </c>
      <c r="J72" s="2">
        <v>0</v>
      </c>
      <c r="K72" s="2">
        <v>0</v>
      </c>
      <c r="L72" s="2">
        <v>10</v>
      </c>
      <c r="M72" s="2">
        <v>0</v>
      </c>
      <c r="N72" s="2">
        <v>0</v>
      </c>
      <c r="O72" s="2">
        <v>0</v>
      </c>
      <c r="P72" s="2">
        <v>10</v>
      </c>
      <c r="Q72" s="2">
        <v>0</v>
      </c>
      <c r="R72" s="2">
        <v>0</v>
      </c>
      <c r="S72" s="2">
        <v>0</v>
      </c>
      <c r="T72" s="2">
        <v>0</v>
      </c>
      <c r="U72" s="2">
        <v>0</v>
      </c>
      <c r="V72" s="2">
        <v>0</v>
      </c>
      <c r="W72" s="2">
        <v>0</v>
      </c>
      <c r="X72" s="2">
        <v>0</v>
      </c>
      <c r="Y72" s="2">
        <v>0</v>
      </c>
      <c r="Z72" s="2">
        <v>0</v>
      </c>
      <c r="AA72" s="2">
        <v>0</v>
      </c>
      <c r="AB72" s="2">
        <v>0</v>
      </c>
      <c r="AC72" s="2">
        <v>0</v>
      </c>
      <c r="AD72" s="2">
        <v>0</v>
      </c>
      <c r="AE72" s="2">
        <v>10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10</v>
      </c>
      <c r="BT72" s="208"/>
      <c r="BU72" s="2">
        <v>10</v>
      </c>
      <c r="BV72" s="2">
        <v>10</v>
      </c>
      <c r="BW72" s="2">
        <v>10</v>
      </c>
      <c r="BX72" s="2">
        <v>10</v>
      </c>
      <c r="BY72" s="2">
        <v>10</v>
      </c>
      <c r="BZ72" s="2">
        <v>0</v>
      </c>
      <c r="CA72" s="2">
        <v>0</v>
      </c>
      <c r="CB72" s="2">
        <v>0</v>
      </c>
      <c r="CC72" s="2">
        <v>0</v>
      </c>
      <c r="CD72" s="2">
        <v>0</v>
      </c>
      <c r="CE72" s="2">
        <v>0</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row>
    <row r="73" spans="1:143" ht="15" customHeight="1" x14ac:dyDescent="0.25">
      <c r="A73" s="262" t="str">
        <f>AuxiliaryTable!B81</f>
        <v>Detect-SLAM</v>
      </c>
      <c r="B73" s="2">
        <v>0</v>
      </c>
      <c r="C73" s="2">
        <v>0</v>
      </c>
      <c r="D73" s="2">
        <v>0</v>
      </c>
      <c r="E73" s="2">
        <v>0</v>
      </c>
      <c r="F73" s="2">
        <v>0</v>
      </c>
      <c r="G73" s="2">
        <v>0</v>
      </c>
      <c r="H73" s="2">
        <v>0</v>
      </c>
      <c r="I73" s="2">
        <v>0</v>
      </c>
      <c r="J73" s="2">
        <v>0</v>
      </c>
      <c r="K73" s="2">
        <v>0</v>
      </c>
      <c r="L73" s="2">
        <v>10</v>
      </c>
      <c r="M73" s="2">
        <v>0</v>
      </c>
      <c r="N73" s="2">
        <v>0</v>
      </c>
      <c r="O73" s="2">
        <v>0</v>
      </c>
      <c r="P73" s="2">
        <v>10</v>
      </c>
      <c r="Q73" s="2">
        <v>0</v>
      </c>
      <c r="R73" s="2">
        <v>0</v>
      </c>
      <c r="S73" s="2">
        <v>0</v>
      </c>
      <c r="T73" s="2">
        <v>0</v>
      </c>
      <c r="U73" s="2">
        <v>0</v>
      </c>
      <c r="V73" s="2">
        <v>0</v>
      </c>
      <c r="W73" s="2">
        <v>0</v>
      </c>
      <c r="X73" s="2">
        <v>0</v>
      </c>
      <c r="Y73" s="2">
        <v>0</v>
      </c>
      <c r="Z73" s="2">
        <v>0</v>
      </c>
      <c r="AA73" s="2">
        <v>0</v>
      </c>
      <c r="AB73" s="2">
        <v>0</v>
      </c>
      <c r="AC73" s="2">
        <v>0</v>
      </c>
      <c r="AD73" s="2">
        <v>0</v>
      </c>
      <c r="AE73" s="2">
        <v>10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10</v>
      </c>
      <c r="BT73" s="2">
        <v>10</v>
      </c>
      <c r="BU73" s="208"/>
      <c r="BV73" s="2">
        <v>10</v>
      </c>
      <c r="BW73" s="2">
        <v>10</v>
      </c>
      <c r="BX73" s="2">
        <v>10</v>
      </c>
      <c r="BY73" s="2">
        <v>10</v>
      </c>
      <c r="BZ73" s="2">
        <v>0</v>
      </c>
      <c r="CA73" s="2">
        <v>0</v>
      </c>
      <c r="CB73" s="2">
        <v>0</v>
      </c>
      <c r="CC73" s="2">
        <v>0</v>
      </c>
      <c r="CD73" s="2">
        <v>0</v>
      </c>
      <c r="CE73" s="2">
        <v>0</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0</v>
      </c>
      <c r="DC73" s="2">
        <v>0</v>
      </c>
      <c r="DD73" s="2">
        <v>0</v>
      </c>
      <c r="DE73" s="2">
        <v>0</v>
      </c>
      <c r="DF73" s="2">
        <v>0</v>
      </c>
      <c r="DG73" s="2">
        <v>0</v>
      </c>
      <c r="DH73" s="2">
        <v>0</v>
      </c>
      <c r="DI73" s="2">
        <v>0</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0</v>
      </c>
      <c r="EL73" s="2">
        <v>0</v>
      </c>
      <c r="EM73" s="2">
        <v>0</v>
      </c>
    </row>
    <row r="74" spans="1:143" ht="15" customHeight="1" x14ac:dyDescent="0.25">
      <c r="A74" s="262" t="str">
        <f>AuxiliaryTable!B82</f>
        <v>RDS-SLAM, Mask R-CNN  (Keyframe)</v>
      </c>
      <c r="B74" s="2">
        <v>0</v>
      </c>
      <c r="C74" s="2">
        <v>0</v>
      </c>
      <c r="D74" s="2">
        <v>0</v>
      </c>
      <c r="E74" s="2">
        <v>0</v>
      </c>
      <c r="F74" s="2">
        <v>0</v>
      </c>
      <c r="G74" s="2">
        <v>0</v>
      </c>
      <c r="H74" s="2">
        <v>0</v>
      </c>
      <c r="I74" s="2">
        <v>0</v>
      </c>
      <c r="J74" s="2">
        <v>0</v>
      </c>
      <c r="K74" s="2">
        <v>0</v>
      </c>
      <c r="L74" s="2">
        <v>30</v>
      </c>
      <c r="M74" s="2">
        <v>0</v>
      </c>
      <c r="N74" s="2">
        <v>0</v>
      </c>
      <c r="O74" s="2">
        <v>0</v>
      </c>
      <c r="P74" s="2">
        <v>30</v>
      </c>
      <c r="Q74" s="2">
        <v>0</v>
      </c>
      <c r="R74" s="2">
        <v>0</v>
      </c>
      <c r="S74" s="2">
        <v>0</v>
      </c>
      <c r="T74" s="2">
        <v>0</v>
      </c>
      <c r="U74" s="2">
        <v>0</v>
      </c>
      <c r="V74" s="2">
        <v>0</v>
      </c>
      <c r="W74" s="2">
        <v>0</v>
      </c>
      <c r="X74" s="2">
        <v>0</v>
      </c>
      <c r="Y74" s="2">
        <v>0</v>
      </c>
      <c r="Z74" s="2">
        <v>0</v>
      </c>
      <c r="AA74" s="2">
        <v>0</v>
      </c>
      <c r="AB74" s="2">
        <v>0</v>
      </c>
      <c r="AC74" s="2">
        <v>0</v>
      </c>
      <c r="AD74" s="2">
        <v>0</v>
      </c>
      <c r="AE74" s="2">
        <v>30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30</v>
      </c>
      <c r="BT74" s="2">
        <v>10</v>
      </c>
      <c r="BU74" s="2">
        <v>10</v>
      </c>
      <c r="BV74" s="208"/>
      <c r="BW74" s="2">
        <v>30</v>
      </c>
      <c r="BX74" s="2">
        <v>30</v>
      </c>
      <c r="BY74" s="2">
        <v>30</v>
      </c>
      <c r="BZ74" s="2">
        <v>0</v>
      </c>
      <c r="CA74" s="2">
        <v>0</v>
      </c>
      <c r="CB74" s="2">
        <v>0</v>
      </c>
      <c r="CC74" s="2">
        <v>0</v>
      </c>
      <c r="CD74" s="2">
        <v>0</v>
      </c>
      <c r="CE74" s="2">
        <v>0</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0</v>
      </c>
      <c r="EI74" s="2">
        <v>0</v>
      </c>
      <c r="EJ74" s="2">
        <v>0</v>
      </c>
      <c r="EK74" s="2">
        <v>0</v>
      </c>
      <c r="EL74" s="2">
        <v>0</v>
      </c>
      <c r="EM74" s="2">
        <v>0</v>
      </c>
    </row>
    <row r="75" spans="1:143" ht="15" customHeight="1" x14ac:dyDescent="0.25">
      <c r="A75" s="262" t="str">
        <f>AuxiliaryTable!B83</f>
        <v xml:space="preserve">RDS-SLAM, Mask R-CNN </v>
      </c>
      <c r="B75" s="2">
        <v>0</v>
      </c>
      <c r="C75" s="2">
        <v>0</v>
      </c>
      <c r="D75" s="2">
        <v>0</v>
      </c>
      <c r="E75" s="2">
        <v>0</v>
      </c>
      <c r="F75" s="2">
        <v>0</v>
      </c>
      <c r="G75" s="2">
        <v>0</v>
      </c>
      <c r="H75" s="2">
        <v>0</v>
      </c>
      <c r="I75" s="2">
        <v>0</v>
      </c>
      <c r="J75" s="2">
        <v>0</v>
      </c>
      <c r="K75" s="2">
        <v>0</v>
      </c>
      <c r="L75" s="2">
        <v>30</v>
      </c>
      <c r="M75" s="2">
        <v>0</v>
      </c>
      <c r="N75" s="2">
        <v>0</v>
      </c>
      <c r="O75" s="2">
        <v>0</v>
      </c>
      <c r="P75" s="2">
        <v>30</v>
      </c>
      <c r="Q75" s="2">
        <v>0</v>
      </c>
      <c r="R75" s="2">
        <v>0</v>
      </c>
      <c r="S75" s="2">
        <v>0</v>
      </c>
      <c r="T75" s="2">
        <v>0</v>
      </c>
      <c r="U75" s="2">
        <v>0</v>
      </c>
      <c r="V75" s="2">
        <v>0</v>
      </c>
      <c r="W75" s="2">
        <v>0</v>
      </c>
      <c r="X75" s="2">
        <v>0</v>
      </c>
      <c r="Y75" s="2">
        <v>0</v>
      </c>
      <c r="Z75" s="2">
        <v>0</v>
      </c>
      <c r="AA75" s="2">
        <v>0</v>
      </c>
      <c r="AB75" s="2">
        <v>0</v>
      </c>
      <c r="AC75" s="2">
        <v>0</v>
      </c>
      <c r="AD75" s="2">
        <v>0</v>
      </c>
      <c r="AE75" s="2">
        <v>30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30</v>
      </c>
      <c r="BT75" s="2">
        <v>10</v>
      </c>
      <c r="BU75" s="2">
        <v>10</v>
      </c>
      <c r="BV75" s="2">
        <v>30</v>
      </c>
      <c r="BW75" s="208"/>
      <c r="BX75" s="2">
        <v>30</v>
      </c>
      <c r="BY75" s="2">
        <v>30</v>
      </c>
      <c r="BZ75" s="2">
        <v>0</v>
      </c>
      <c r="CA75" s="2">
        <v>0</v>
      </c>
      <c r="CB75" s="2">
        <v>0</v>
      </c>
      <c r="CC75" s="2">
        <v>0</v>
      </c>
      <c r="CD75" s="2">
        <v>0</v>
      </c>
      <c r="CE75" s="2">
        <v>0</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0</v>
      </c>
      <c r="EI75" s="2">
        <v>0</v>
      </c>
      <c r="EJ75" s="2">
        <v>0</v>
      </c>
      <c r="EK75" s="2">
        <v>0</v>
      </c>
      <c r="EL75" s="2">
        <v>0</v>
      </c>
      <c r="EM75" s="2">
        <v>0</v>
      </c>
    </row>
    <row r="76" spans="1:143" ht="15" customHeight="1" x14ac:dyDescent="0.25">
      <c r="A76" s="262" t="str">
        <f>AuxiliaryTable!B84</f>
        <v>RDS-SLAM, SegNet (Keyframe)</v>
      </c>
      <c r="B76" s="2">
        <v>0</v>
      </c>
      <c r="C76" s="2">
        <v>0</v>
      </c>
      <c r="D76" s="2">
        <v>0</v>
      </c>
      <c r="E76" s="2">
        <v>0</v>
      </c>
      <c r="F76" s="2">
        <v>0</v>
      </c>
      <c r="G76" s="2">
        <v>0</v>
      </c>
      <c r="H76" s="2">
        <v>0</v>
      </c>
      <c r="I76" s="2">
        <v>0</v>
      </c>
      <c r="J76" s="2">
        <v>0</v>
      </c>
      <c r="K76" s="2">
        <v>0</v>
      </c>
      <c r="L76" s="2">
        <v>30</v>
      </c>
      <c r="M76" s="2">
        <v>0</v>
      </c>
      <c r="N76" s="2">
        <v>0</v>
      </c>
      <c r="O76" s="2">
        <v>0</v>
      </c>
      <c r="P76" s="2">
        <v>30</v>
      </c>
      <c r="Q76" s="2">
        <v>0</v>
      </c>
      <c r="R76" s="2">
        <v>0</v>
      </c>
      <c r="S76" s="2">
        <v>0</v>
      </c>
      <c r="T76" s="2">
        <v>0</v>
      </c>
      <c r="U76" s="2">
        <v>0</v>
      </c>
      <c r="V76" s="2">
        <v>0</v>
      </c>
      <c r="W76" s="2">
        <v>0</v>
      </c>
      <c r="X76" s="2">
        <v>0</v>
      </c>
      <c r="Y76" s="2">
        <v>0</v>
      </c>
      <c r="Z76" s="2">
        <v>0</v>
      </c>
      <c r="AA76" s="2">
        <v>0</v>
      </c>
      <c r="AB76" s="2">
        <v>0</v>
      </c>
      <c r="AC76" s="2">
        <v>0</v>
      </c>
      <c r="AD76" s="2">
        <v>0</v>
      </c>
      <c r="AE76" s="2">
        <v>30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30</v>
      </c>
      <c r="BT76" s="2">
        <v>10</v>
      </c>
      <c r="BU76" s="2">
        <v>10</v>
      </c>
      <c r="BV76" s="2">
        <v>30</v>
      </c>
      <c r="BW76" s="2">
        <v>30</v>
      </c>
      <c r="BX76" s="208"/>
      <c r="BY76" s="2">
        <v>30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0</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0</v>
      </c>
      <c r="EI76" s="2">
        <v>0</v>
      </c>
      <c r="EJ76" s="2">
        <v>0</v>
      </c>
      <c r="EK76" s="2">
        <v>0</v>
      </c>
      <c r="EL76" s="2">
        <v>0</v>
      </c>
      <c r="EM76" s="2">
        <v>0</v>
      </c>
    </row>
    <row r="77" spans="1:143" ht="15" customHeight="1" x14ac:dyDescent="0.25">
      <c r="A77" s="262" t="str">
        <f>AuxiliaryTable!B85</f>
        <v>RDS-SLAM, SegNet</v>
      </c>
      <c r="B77" s="2">
        <v>0</v>
      </c>
      <c r="C77" s="2">
        <v>0</v>
      </c>
      <c r="D77" s="2">
        <v>0</v>
      </c>
      <c r="E77" s="2">
        <v>0</v>
      </c>
      <c r="F77" s="2">
        <v>0</v>
      </c>
      <c r="G77" s="2">
        <v>0</v>
      </c>
      <c r="H77" s="2">
        <v>0</v>
      </c>
      <c r="I77" s="2">
        <v>0</v>
      </c>
      <c r="J77" s="2">
        <v>0</v>
      </c>
      <c r="K77" s="2">
        <v>0</v>
      </c>
      <c r="L77" s="2">
        <v>30</v>
      </c>
      <c r="M77" s="2">
        <v>0</v>
      </c>
      <c r="N77" s="2">
        <v>0</v>
      </c>
      <c r="O77" s="2">
        <v>0</v>
      </c>
      <c r="P77" s="2">
        <v>30</v>
      </c>
      <c r="Q77" s="2">
        <v>0</v>
      </c>
      <c r="R77" s="2">
        <v>0</v>
      </c>
      <c r="S77" s="2">
        <v>0</v>
      </c>
      <c r="T77" s="2">
        <v>0</v>
      </c>
      <c r="U77" s="2">
        <v>0</v>
      </c>
      <c r="V77" s="2">
        <v>0</v>
      </c>
      <c r="W77" s="2">
        <v>0</v>
      </c>
      <c r="X77" s="2">
        <v>0</v>
      </c>
      <c r="Y77" s="2">
        <v>0</v>
      </c>
      <c r="Z77" s="2">
        <v>0</v>
      </c>
      <c r="AA77" s="2">
        <v>0</v>
      </c>
      <c r="AB77" s="2">
        <v>0</v>
      </c>
      <c r="AC77" s="2">
        <v>0</v>
      </c>
      <c r="AD77" s="2">
        <v>0</v>
      </c>
      <c r="AE77" s="2">
        <v>30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30</v>
      </c>
      <c r="BT77" s="2">
        <v>10</v>
      </c>
      <c r="BU77" s="2">
        <v>10</v>
      </c>
      <c r="BV77" s="2">
        <v>30</v>
      </c>
      <c r="BW77" s="2">
        <v>30</v>
      </c>
      <c r="BX77" s="2">
        <v>30</v>
      </c>
      <c r="BY77" s="208"/>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0</v>
      </c>
      <c r="EI77" s="2">
        <v>0</v>
      </c>
      <c r="EJ77" s="2">
        <v>0</v>
      </c>
      <c r="EK77" s="2">
        <v>0</v>
      </c>
      <c r="EL77" s="2">
        <v>0</v>
      </c>
      <c r="EM77" s="2">
        <v>0</v>
      </c>
    </row>
    <row r="78" spans="1:143" ht="15" customHeight="1" x14ac:dyDescent="0.25">
      <c r="A78" s="262" t="str">
        <f>AuxiliaryTable!B86</f>
        <v>A-LOAM</v>
      </c>
      <c r="B78" s="2">
        <v>0</v>
      </c>
      <c r="C78" s="2">
        <v>0</v>
      </c>
      <c r="D78" s="2">
        <v>0</v>
      </c>
      <c r="E78" s="2">
        <v>0</v>
      </c>
      <c r="F78" s="2">
        <v>0</v>
      </c>
      <c r="G78" s="2">
        <v>0</v>
      </c>
      <c r="H78" s="2">
        <v>0</v>
      </c>
      <c r="I78" s="2">
        <v>0</v>
      </c>
      <c r="J78" s="2">
        <v>0</v>
      </c>
      <c r="K78" s="2">
        <v>0</v>
      </c>
      <c r="L78" s="2">
        <v>0</v>
      </c>
      <c r="M78" s="2">
        <v>0</v>
      </c>
      <c r="N78" s="2">
        <v>0</v>
      </c>
      <c r="O78" s="2">
        <v>0</v>
      </c>
      <c r="P78" s="2">
        <v>0</v>
      </c>
      <c r="Q78" s="2">
        <v>0</v>
      </c>
      <c r="R78" s="2">
        <v>0</v>
      </c>
      <c r="S78" s="2">
        <v>0</v>
      </c>
      <c r="T78" s="2">
        <v>17</v>
      </c>
      <c r="U78" s="2">
        <v>0</v>
      </c>
      <c r="V78" s="2">
        <v>0</v>
      </c>
      <c r="W78" s="2">
        <v>0</v>
      </c>
      <c r="X78" s="2">
        <v>0</v>
      </c>
      <c r="Y78" s="2">
        <v>0</v>
      </c>
      <c r="Z78" s="2">
        <v>0</v>
      </c>
      <c r="AA78" s="2">
        <v>0</v>
      </c>
      <c r="AB78" s="2">
        <v>0</v>
      </c>
      <c r="AC78" s="2">
        <v>0</v>
      </c>
      <c r="AD78" s="2">
        <v>0</v>
      </c>
      <c r="AE78" s="2">
        <v>0</v>
      </c>
      <c r="AF78" s="2">
        <v>0</v>
      </c>
      <c r="AG78" s="2">
        <v>9</v>
      </c>
      <c r="AH78" s="2">
        <v>51</v>
      </c>
      <c r="AI78" s="2">
        <v>9</v>
      </c>
      <c r="AJ78" s="2">
        <v>0</v>
      </c>
      <c r="AK78" s="2">
        <v>0</v>
      </c>
      <c r="AL78" s="2">
        <v>0</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08"/>
      <c r="CA78" s="2">
        <v>22</v>
      </c>
      <c r="CB78" s="2">
        <v>0</v>
      </c>
      <c r="CC78" s="2">
        <v>4</v>
      </c>
      <c r="CD78" s="2">
        <v>42</v>
      </c>
      <c r="CE78" s="2">
        <v>9</v>
      </c>
      <c r="CF78" s="2">
        <v>9</v>
      </c>
      <c r="CG78" s="2">
        <v>9</v>
      </c>
      <c r="CH78" s="2">
        <v>9</v>
      </c>
      <c r="CI78" s="2">
        <v>9</v>
      </c>
      <c r="CJ78" s="2">
        <v>11</v>
      </c>
      <c r="CK78" s="2">
        <v>11</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5</v>
      </c>
      <c r="DE78" s="2">
        <v>0</v>
      </c>
      <c r="DF78" s="2">
        <v>0</v>
      </c>
      <c r="DG78" s="2">
        <v>21</v>
      </c>
      <c r="DH78" s="2">
        <v>0</v>
      </c>
      <c r="DI78" s="2">
        <v>0</v>
      </c>
      <c r="DJ78" s="2">
        <v>0</v>
      </c>
      <c r="DK78" s="2">
        <v>0</v>
      </c>
      <c r="DL78" s="2">
        <v>0</v>
      </c>
      <c r="DM78" s="2">
        <v>0</v>
      </c>
      <c r="DN78" s="2">
        <v>0</v>
      </c>
      <c r="DO78" s="2">
        <v>0</v>
      </c>
      <c r="DP78" s="2">
        <v>0</v>
      </c>
      <c r="DQ78" s="2">
        <v>0</v>
      </c>
      <c r="DR78" s="2">
        <v>0</v>
      </c>
      <c r="DS78" s="2">
        <v>0</v>
      </c>
      <c r="DT78" s="2">
        <v>0</v>
      </c>
      <c r="DU78" s="2">
        <v>12</v>
      </c>
      <c r="DV78" s="2">
        <v>12</v>
      </c>
      <c r="DW78" s="2">
        <v>12</v>
      </c>
      <c r="DX78" s="2">
        <v>12</v>
      </c>
      <c r="DY78" s="2">
        <v>21</v>
      </c>
      <c r="DZ78" s="2">
        <v>21</v>
      </c>
      <c r="EA78" s="2">
        <v>0</v>
      </c>
      <c r="EB78" s="2">
        <v>0</v>
      </c>
      <c r="EC78" s="2">
        <v>5</v>
      </c>
      <c r="ED78" s="2">
        <v>5</v>
      </c>
      <c r="EE78" s="2">
        <v>0</v>
      </c>
      <c r="EF78" s="2">
        <v>0</v>
      </c>
      <c r="EG78" s="2">
        <v>8</v>
      </c>
      <c r="EH78" s="2">
        <v>0</v>
      </c>
      <c r="EI78" s="2">
        <v>0</v>
      </c>
      <c r="EJ78" s="2">
        <v>0</v>
      </c>
      <c r="EK78" s="2">
        <v>0</v>
      </c>
      <c r="EL78" s="2">
        <v>0</v>
      </c>
      <c r="EM78" s="2">
        <v>0</v>
      </c>
    </row>
    <row r="79" spans="1:143" ht="15" customHeight="1" x14ac:dyDescent="0.25">
      <c r="A79" s="262" t="str">
        <f>AuxiliaryTable!B87</f>
        <v>ISC-LOAM</v>
      </c>
      <c r="B79" s="2">
        <v>0</v>
      </c>
      <c r="C79" s="2">
        <v>0</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22</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22</v>
      </c>
      <c r="CA79" s="208"/>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0</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0</v>
      </c>
      <c r="EL79" s="2">
        <v>0</v>
      </c>
      <c r="EM79" s="2">
        <v>0</v>
      </c>
    </row>
    <row r="80" spans="1:143" ht="15" customHeight="1" x14ac:dyDescent="0.25">
      <c r="A80" s="262" t="str">
        <f>AuxiliaryTable!B88</f>
        <v>ROVIO</v>
      </c>
      <c r="B80" s="2">
        <v>0</v>
      </c>
      <c r="C80" s="2">
        <v>9</v>
      </c>
      <c r="D80" s="2">
        <v>9</v>
      </c>
      <c r="E80" s="2">
        <v>0</v>
      </c>
      <c r="F80" s="2">
        <v>9</v>
      </c>
      <c r="G80" s="2">
        <v>0</v>
      </c>
      <c r="H80" s="2">
        <v>0</v>
      </c>
      <c r="I80" s="2">
        <v>0</v>
      </c>
      <c r="J80" s="2">
        <v>0</v>
      </c>
      <c r="K80" s="2">
        <v>0</v>
      </c>
      <c r="L80" s="2">
        <v>9</v>
      </c>
      <c r="M80" s="2">
        <v>0</v>
      </c>
      <c r="N80" s="2">
        <v>0</v>
      </c>
      <c r="O80" s="2">
        <v>9</v>
      </c>
      <c r="P80" s="2">
        <v>0</v>
      </c>
      <c r="Q80" s="2">
        <v>0</v>
      </c>
      <c r="R80" s="2">
        <v>9</v>
      </c>
      <c r="S80" s="2">
        <v>9</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9</v>
      </c>
      <c r="AW80" s="2">
        <v>0</v>
      </c>
      <c r="AX80" s="2">
        <v>0</v>
      </c>
      <c r="AY80" s="2">
        <v>9</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08"/>
      <c r="CC80" s="2">
        <v>0</v>
      </c>
      <c r="CD80" s="2">
        <v>0</v>
      </c>
      <c r="CE80" s="2">
        <v>0</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9</v>
      </c>
      <c r="DK80" s="2">
        <v>0</v>
      </c>
      <c r="DL80" s="2">
        <v>9</v>
      </c>
      <c r="DM80" s="2">
        <v>9</v>
      </c>
      <c r="DN80" s="2">
        <v>9</v>
      </c>
      <c r="DO80" s="2">
        <v>9</v>
      </c>
      <c r="DP80" s="2">
        <v>0</v>
      </c>
      <c r="DQ80" s="2">
        <v>0</v>
      </c>
      <c r="DR80" s="2">
        <v>0</v>
      </c>
      <c r="DS80" s="2">
        <v>0</v>
      </c>
      <c r="DT80" s="2">
        <v>0</v>
      </c>
      <c r="DU80" s="2">
        <v>0</v>
      </c>
      <c r="DV80" s="2">
        <v>0</v>
      </c>
      <c r="DW80" s="2">
        <v>0</v>
      </c>
      <c r="DX80" s="2">
        <v>0</v>
      </c>
      <c r="DY80" s="2">
        <v>0</v>
      </c>
      <c r="DZ80" s="2">
        <v>0</v>
      </c>
      <c r="EA80" s="2">
        <v>0</v>
      </c>
      <c r="EB80" s="2">
        <v>0</v>
      </c>
      <c r="EC80" s="2">
        <v>0</v>
      </c>
      <c r="ED80" s="2">
        <v>0</v>
      </c>
      <c r="EE80" s="2">
        <v>0</v>
      </c>
      <c r="EF80" s="2">
        <v>0</v>
      </c>
      <c r="EG80" s="2">
        <v>0</v>
      </c>
      <c r="EH80" s="2">
        <v>0</v>
      </c>
      <c r="EI80" s="2">
        <v>0</v>
      </c>
      <c r="EJ80" s="2">
        <v>0</v>
      </c>
      <c r="EK80" s="2">
        <v>0</v>
      </c>
      <c r="EL80" s="2">
        <v>0</v>
      </c>
      <c r="EM80" s="2">
        <v>0</v>
      </c>
    </row>
    <row r="81" spans="1:143" ht="15" customHeight="1" x14ac:dyDescent="0.25">
      <c r="A81" s="262" t="str">
        <f>AuxiliaryTable!B89</f>
        <v>SC-LeGO-LOAM</v>
      </c>
      <c r="B81" s="2">
        <v>0</v>
      </c>
      <c r="C81" s="2">
        <v>0</v>
      </c>
      <c r="D81" s="2">
        <v>0</v>
      </c>
      <c r="E81" s="2">
        <v>0</v>
      </c>
      <c r="F81" s="2">
        <v>0</v>
      </c>
      <c r="G81" s="2">
        <v>0</v>
      </c>
      <c r="H81" s="2">
        <v>0</v>
      </c>
      <c r="I81" s="2">
        <v>0</v>
      </c>
      <c r="J81" s="2">
        <v>0</v>
      </c>
      <c r="K81" s="2">
        <v>0</v>
      </c>
      <c r="L81" s="2">
        <v>0</v>
      </c>
      <c r="M81" s="2">
        <v>0</v>
      </c>
      <c r="N81" s="2">
        <v>0</v>
      </c>
      <c r="O81" s="2">
        <v>0</v>
      </c>
      <c r="P81" s="2">
        <v>0</v>
      </c>
      <c r="Q81" s="2">
        <v>0</v>
      </c>
      <c r="R81" s="2">
        <v>0</v>
      </c>
      <c r="S81" s="2">
        <v>0</v>
      </c>
      <c r="T81" s="2">
        <v>4</v>
      </c>
      <c r="U81" s="2">
        <v>0</v>
      </c>
      <c r="V81" s="2">
        <v>0</v>
      </c>
      <c r="W81" s="2">
        <v>0</v>
      </c>
      <c r="X81" s="2">
        <v>0</v>
      </c>
      <c r="Y81" s="2">
        <v>0</v>
      </c>
      <c r="Z81" s="2">
        <v>0</v>
      </c>
      <c r="AA81" s="2">
        <v>0</v>
      </c>
      <c r="AB81" s="2">
        <v>0</v>
      </c>
      <c r="AC81" s="2">
        <v>0</v>
      </c>
      <c r="AD81" s="2">
        <v>0</v>
      </c>
      <c r="AE81" s="2">
        <v>0</v>
      </c>
      <c r="AF81" s="2">
        <v>0</v>
      </c>
      <c r="AG81" s="2">
        <v>0</v>
      </c>
      <c r="AH81" s="2">
        <v>4</v>
      </c>
      <c r="AI81" s="2">
        <v>0</v>
      </c>
      <c r="AJ81" s="2">
        <v>0</v>
      </c>
      <c r="AK81" s="2">
        <v>0</v>
      </c>
      <c r="AL81" s="2">
        <v>0</v>
      </c>
      <c r="AM81" s="2">
        <v>0</v>
      </c>
      <c r="AN81" s="2">
        <v>0</v>
      </c>
      <c r="AO81" s="2">
        <v>0</v>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4</v>
      </c>
      <c r="CA81" s="2">
        <v>0</v>
      </c>
      <c r="CB81" s="2">
        <v>0</v>
      </c>
      <c r="CC81" s="208"/>
      <c r="CD81" s="2">
        <v>4</v>
      </c>
      <c r="CE81" s="2">
        <v>0</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0</v>
      </c>
      <c r="DN81" s="2">
        <v>0</v>
      </c>
      <c r="DO81" s="2">
        <v>0</v>
      </c>
      <c r="DP81" s="2">
        <v>0</v>
      </c>
      <c r="DQ81" s="2">
        <v>0</v>
      </c>
      <c r="DR81" s="2">
        <v>0</v>
      </c>
      <c r="DS81" s="2">
        <v>0</v>
      </c>
      <c r="DT81" s="2">
        <v>0</v>
      </c>
      <c r="DU81" s="2">
        <v>0</v>
      </c>
      <c r="DV81" s="2">
        <v>0</v>
      </c>
      <c r="DW81" s="2">
        <v>0</v>
      </c>
      <c r="DX81" s="2">
        <v>0</v>
      </c>
      <c r="DY81" s="2">
        <v>0</v>
      </c>
      <c r="DZ81" s="2">
        <v>0</v>
      </c>
      <c r="EA81" s="2">
        <v>0</v>
      </c>
      <c r="EB81" s="2">
        <v>0</v>
      </c>
      <c r="EC81" s="2">
        <v>0</v>
      </c>
      <c r="ED81" s="2">
        <v>0</v>
      </c>
      <c r="EE81" s="2">
        <v>0</v>
      </c>
      <c r="EF81" s="2">
        <v>0</v>
      </c>
      <c r="EG81" s="2">
        <v>0</v>
      </c>
      <c r="EH81" s="2">
        <v>0</v>
      </c>
      <c r="EI81" s="2">
        <v>0</v>
      </c>
      <c r="EJ81" s="2">
        <v>0</v>
      </c>
      <c r="EK81" s="2">
        <v>0</v>
      </c>
      <c r="EL81" s="2">
        <v>0</v>
      </c>
      <c r="EM81" s="2">
        <v>0</v>
      </c>
    </row>
    <row r="82" spans="1:143" ht="15" customHeight="1" x14ac:dyDescent="0.25">
      <c r="A82" s="262" t="str">
        <f>AuxiliaryTable!B90</f>
        <v>F-LOAM</v>
      </c>
      <c r="B82" s="2">
        <v>0</v>
      </c>
      <c r="C82" s="2">
        <v>0</v>
      </c>
      <c r="D82" s="2">
        <v>0</v>
      </c>
      <c r="E82" s="2">
        <v>0</v>
      </c>
      <c r="F82" s="2">
        <v>0</v>
      </c>
      <c r="G82" s="2">
        <v>0</v>
      </c>
      <c r="H82" s="2">
        <v>0</v>
      </c>
      <c r="I82" s="2">
        <v>0</v>
      </c>
      <c r="J82" s="2">
        <v>0</v>
      </c>
      <c r="K82" s="2">
        <v>0</v>
      </c>
      <c r="L82" s="2">
        <v>0</v>
      </c>
      <c r="M82" s="2">
        <v>0</v>
      </c>
      <c r="N82" s="2">
        <v>0</v>
      </c>
      <c r="O82" s="2">
        <v>0</v>
      </c>
      <c r="P82" s="2">
        <v>0</v>
      </c>
      <c r="Q82" s="2">
        <v>0</v>
      </c>
      <c r="R82" s="2">
        <v>0</v>
      </c>
      <c r="S82" s="2">
        <v>0</v>
      </c>
      <c r="T82" s="2">
        <v>8</v>
      </c>
      <c r="U82" s="2">
        <v>0</v>
      </c>
      <c r="V82" s="2">
        <v>0</v>
      </c>
      <c r="W82" s="2">
        <v>0</v>
      </c>
      <c r="X82" s="2">
        <v>0</v>
      </c>
      <c r="Y82" s="2">
        <v>0</v>
      </c>
      <c r="Z82" s="2">
        <v>0</v>
      </c>
      <c r="AA82" s="2">
        <v>0</v>
      </c>
      <c r="AB82" s="2">
        <v>0</v>
      </c>
      <c r="AC82" s="2">
        <v>0</v>
      </c>
      <c r="AD82" s="2">
        <v>0</v>
      </c>
      <c r="AE82" s="2">
        <v>0</v>
      </c>
      <c r="AF82" s="2">
        <v>0</v>
      </c>
      <c r="AG82" s="2">
        <v>0</v>
      </c>
      <c r="AH82" s="2">
        <v>9</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42</v>
      </c>
      <c r="CA82" s="2">
        <v>0</v>
      </c>
      <c r="CB82" s="2">
        <v>0</v>
      </c>
      <c r="CC82" s="2">
        <v>4</v>
      </c>
      <c r="CD82" s="208"/>
      <c r="CE82" s="2">
        <v>0</v>
      </c>
      <c r="CF82" s="2">
        <v>0</v>
      </c>
      <c r="CG82" s="2">
        <v>0</v>
      </c>
      <c r="CH82" s="2">
        <v>0</v>
      </c>
      <c r="CI82" s="2">
        <v>0</v>
      </c>
      <c r="CJ82" s="2">
        <v>0</v>
      </c>
      <c r="CK82" s="2">
        <v>20</v>
      </c>
      <c r="CL82" s="2">
        <v>0</v>
      </c>
      <c r="CM82" s="2">
        <v>0</v>
      </c>
      <c r="CN82" s="2">
        <v>0</v>
      </c>
      <c r="CO82" s="2">
        <v>0</v>
      </c>
      <c r="CP82" s="2">
        <v>0</v>
      </c>
      <c r="CQ82" s="2">
        <v>0</v>
      </c>
      <c r="CR82" s="2">
        <v>0</v>
      </c>
      <c r="CS82" s="2">
        <v>0</v>
      </c>
      <c r="CT82" s="2">
        <v>0</v>
      </c>
      <c r="CU82" s="2">
        <v>0</v>
      </c>
      <c r="CV82" s="2">
        <v>2</v>
      </c>
      <c r="CW82" s="2">
        <v>20</v>
      </c>
      <c r="CX82" s="2">
        <v>0</v>
      </c>
      <c r="CY82" s="2">
        <v>0</v>
      </c>
      <c r="CZ82" s="2">
        <v>0</v>
      </c>
      <c r="DA82" s="2">
        <v>0</v>
      </c>
      <c r="DB82" s="2">
        <v>0</v>
      </c>
      <c r="DC82" s="2">
        <v>0</v>
      </c>
      <c r="DD82" s="2">
        <v>5</v>
      </c>
      <c r="DE82" s="2">
        <v>0</v>
      </c>
      <c r="DF82" s="2">
        <v>0</v>
      </c>
      <c r="DG82" s="2">
        <v>35</v>
      </c>
      <c r="DH82" s="2">
        <v>0</v>
      </c>
      <c r="DI82" s="2">
        <v>0</v>
      </c>
      <c r="DJ82" s="2">
        <v>0</v>
      </c>
      <c r="DK82" s="2">
        <v>0</v>
      </c>
      <c r="DL82" s="2">
        <v>0</v>
      </c>
      <c r="DM82" s="2">
        <v>0</v>
      </c>
      <c r="DN82" s="2">
        <v>0</v>
      </c>
      <c r="DO82" s="2">
        <v>0</v>
      </c>
      <c r="DP82" s="2">
        <v>0</v>
      </c>
      <c r="DQ82" s="2">
        <v>0</v>
      </c>
      <c r="DR82" s="2">
        <v>2</v>
      </c>
      <c r="DS82" s="2">
        <v>0</v>
      </c>
      <c r="DT82" s="2">
        <v>0</v>
      </c>
      <c r="DU82" s="2">
        <v>12</v>
      </c>
      <c r="DV82" s="2">
        <v>12</v>
      </c>
      <c r="DW82" s="2">
        <v>12</v>
      </c>
      <c r="DX82" s="2">
        <v>12</v>
      </c>
      <c r="DY82" s="2">
        <v>21</v>
      </c>
      <c r="DZ82" s="2">
        <v>21</v>
      </c>
      <c r="EA82" s="2">
        <v>0</v>
      </c>
      <c r="EB82" s="2">
        <v>0</v>
      </c>
      <c r="EC82" s="2">
        <v>5</v>
      </c>
      <c r="ED82" s="2">
        <v>5</v>
      </c>
      <c r="EE82" s="2">
        <v>0</v>
      </c>
      <c r="EF82" s="2">
        <v>0</v>
      </c>
      <c r="EG82" s="2">
        <v>8</v>
      </c>
      <c r="EH82" s="2">
        <v>0</v>
      </c>
      <c r="EI82" s="2">
        <v>0</v>
      </c>
      <c r="EJ82" s="2">
        <v>0</v>
      </c>
      <c r="EK82" s="2">
        <v>0</v>
      </c>
      <c r="EL82" s="2">
        <v>0</v>
      </c>
      <c r="EM82" s="2">
        <v>0</v>
      </c>
    </row>
    <row r="83" spans="1:143" ht="15" customHeight="1" x14ac:dyDescent="0.25">
      <c r="A83" s="262" t="str">
        <f>AuxiliaryTable!B91</f>
        <v>LeGO-LOAM-BOR</v>
      </c>
      <c r="B83" s="2">
        <v>0</v>
      </c>
      <c r="C83" s="2">
        <v>0</v>
      </c>
      <c r="D83" s="2">
        <v>0</v>
      </c>
      <c r="E83" s="2">
        <v>0</v>
      </c>
      <c r="F83" s="2">
        <v>0</v>
      </c>
      <c r="G83" s="2">
        <v>0</v>
      </c>
      <c r="H83" s="2">
        <v>0</v>
      </c>
      <c r="I83" s="2">
        <v>0</v>
      </c>
      <c r="J83" s="2">
        <v>0</v>
      </c>
      <c r="K83" s="2">
        <v>0</v>
      </c>
      <c r="L83" s="2">
        <v>0</v>
      </c>
      <c r="M83" s="2">
        <v>0</v>
      </c>
      <c r="N83" s="2">
        <v>0</v>
      </c>
      <c r="O83" s="2">
        <v>0</v>
      </c>
      <c r="P83" s="2">
        <v>0</v>
      </c>
      <c r="Q83" s="2">
        <v>0</v>
      </c>
      <c r="R83" s="2">
        <v>0</v>
      </c>
      <c r="S83" s="2">
        <v>0</v>
      </c>
      <c r="T83" s="2">
        <v>9</v>
      </c>
      <c r="U83" s="2">
        <v>0</v>
      </c>
      <c r="V83" s="2">
        <v>0</v>
      </c>
      <c r="W83" s="2">
        <v>0</v>
      </c>
      <c r="X83" s="2">
        <v>0</v>
      </c>
      <c r="Y83" s="2">
        <v>0</v>
      </c>
      <c r="Z83" s="2">
        <v>0</v>
      </c>
      <c r="AA83" s="2">
        <v>0</v>
      </c>
      <c r="AB83" s="2">
        <v>0</v>
      </c>
      <c r="AC83" s="2">
        <v>0</v>
      </c>
      <c r="AD83" s="2">
        <v>0</v>
      </c>
      <c r="AE83" s="2">
        <v>0</v>
      </c>
      <c r="AF83" s="2">
        <v>0</v>
      </c>
      <c r="AG83" s="2">
        <v>9</v>
      </c>
      <c r="AH83" s="2">
        <v>9</v>
      </c>
      <c r="AI83" s="2">
        <v>9</v>
      </c>
      <c r="AJ83" s="2">
        <v>0</v>
      </c>
      <c r="AK83" s="2">
        <v>0</v>
      </c>
      <c r="AL83" s="2">
        <v>0</v>
      </c>
      <c r="AM83" s="2">
        <v>0</v>
      </c>
      <c r="AN83" s="2">
        <v>0</v>
      </c>
      <c r="AO83" s="2">
        <v>0</v>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9</v>
      </c>
      <c r="CA83" s="2">
        <v>0</v>
      </c>
      <c r="CB83" s="2">
        <v>0</v>
      </c>
      <c r="CC83" s="2">
        <v>0</v>
      </c>
      <c r="CD83" s="2">
        <v>0</v>
      </c>
      <c r="CE83" s="208"/>
      <c r="CF83" s="2">
        <v>9</v>
      </c>
      <c r="CG83" s="2">
        <v>9</v>
      </c>
      <c r="CH83" s="2">
        <v>9</v>
      </c>
      <c r="CI83" s="2">
        <v>9</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0</v>
      </c>
      <c r="ED83" s="2">
        <v>0</v>
      </c>
      <c r="EE83" s="2">
        <v>0</v>
      </c>
      <c r="EF83" s="2">
        <v>0</v>
      </c>
      <c r="EG83" s="2">
        <v>0</v>
      </c>
      <c r="EH83" s="2">
        <v>0</v>
      </c>
      <c r="EI83" s="2">
        <v>0</v>
      </c>
      <c r="EJ83" s="2">
        <v>0</v>
      </c>
      <c r="EK83" s="2">
        <v>0</v>
      </c>
      <c r="EL83" s="2">
        <v>0</v>
      </c>
      <c r="EM83" s="2">
        <v>0</v>
      </c>
    </row>
    <row r="84" spans="1:143" ht="15" customHeight="1" x14ac:dyDescent="0.25">
      <c r="A84" s="262" t="str">
        <f>AuxiliaryTable!B92</f>
        <v>ART-SLAM</v>
      </c>
      <c r="B84" s="2">
        <v>0</v>
      </c>
      <c r="C84" s="2">
        <v>0</v>
      </c>
      <c r="D84" s="2">
        <v>0</v>
      </c>
      <c r="E84" s="2">
        <v>0</v>
      </c>
      <c r="F84" s="2">
        <v>0</v>
      </c>
      <c r="G84" s="2">
        <v>0</v>
      </c>
      <c r="H84" s="2">
        <v>0</v>
      </c>
      <c r="I84" s="2">
        <v>0</v>
      </c>
      <c r="J84" s="2">
        <v>0</v>
      </c>
      <c r="K84" s="2">
        <v>0</v>
      </c>
      <c r="L84" s="2">
        <v>0</v>
      </c>
      <c r="M84" s="2">
        <v>0</v>
      </c>
      <c r="N84" s="2">
        <v>0</v>
      </c>
      <c r="O84" s="2">
        <v>0</v>
      </c>
      <c r="P84" s="2">
        <v>0</v>
      </c>
      <c r="Q84" s="2">
        <v>0</v>
      </c>
      <c r="R84" s="2">
        <v>0</v>
      </c>
      <c r="S84" s="2">
        <v>0</v>
      </c>
      <c r="T84" s="2">
        <v>9</v>
      </c>
      <c r="U84" s="2">
        <v>0</v>
      </c>
      <c r="V84" s="2">
        <v>0</v>
      </c>
      <c r="W84" s="2">
        <v>0</v>
      </c>
      <c r="X84" s="2">
        <v>0</v>
      </c>
      <c r="Y84" s="2">
        <v>0</v>
      </c>
      <c r="Z84" s="2">
        <v>0</v>
      </c>
      <c r="AA84" s="2">
        <v>0</v>
      </c>
      <c r="AB84" s="2">
        <v>0</v>
      </c>
      <c r="AC84" s="2">
        <v>0</v>
      </c>
      <c r="AD84" s="2">
        <v>0</v>
      </c>
      <c r="AE84" s="2">
        <v>0</v>
      </c>
      <c r="AF84" s="2">
        <v>0</v>
      </c>
      <c r="AG84" s="2">
        <v>9</v>
      </c>
      <c r="AH84" s="2">
        <v>21</v>
      </c>
      <c r="AI84" s="2">
        <v>9</v>
      </c>
      <c r="AJ84" s="2">
        <v>0</v>
      </c>
      <c r="AK84" s="2">
        <v>0</v>
      </c>
      <c r="AL84" s="2">
        <v>0</v>
      </c>
      <c r="AM84" s="2">
        <v>0</v>
      </c>
      <c r="AN84" s="2">
        <v>0</v>
      </c>
      <c r="AO84" s="2">
        <v>0</v>
      </c>
      <c r="AP84" s="2">
        <v>0</v>
      </c>
      <c r="AQ84" s="2">
        <v>0</v>
      </c>
      <c r="AR84" s="2">
        <v>0</v>
      </c>
      <c r="AS84" s="2">
        <v>0</v>
      </c>
      <c r="AT84" s="2">
        <v>0</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9</v>
      </c>
      <c r="CA84" s="2">
        <v>0</v>
      </c>
      <c r="CB84" s="2">
        <v>0</v>
      </c>
      <c r="CC84" s="2">
        <v>0</v>
      </c>
      <c r="CD84" s="2">
        <v>0</v>
      </c>
      <c r="CE84" s="2">
        <v>9</v>
      </c>
      <c r="CF84" s="208"/>
      <c r="CG84" s="2">
        <v>9</v>
      </c>
      <c r="CH84" s="2">
        <v>9</v>
      </c>
      <c r="CI84" s="2">
        <v>9</v>
      </c>
      <c r="CJ84" s="2">
        <v>0</v>
      </c>
      <c r="CK84" s="2">
        <v>0</v>
      </c>
      <c r="CL84" s="2">
        <v>0</v>
      </c>
      <c r="CM84" s="2">
        <v>0</v>
      </c>
      <c r="CN84" s="2">
        <v>0</v>
      </c>
      <c r="CO84" s="2">
        <v>0</v>
      </c>
      <c r="CP84" s="2">
        <v>0</v>
      </c>
      <c r="CQ84" s="2">
        <v>0</v>
      </c>
      <c r="CR84" s="2">
        <v>0</v>
      </c>
      <c r="CS84" s="2">
        <v>0</v>
      </c>
      <c r="CT84" s="2">
        <v>0</v>
      </c>
      <c r="CU84" s="2">
        <v>0</v>
      </c>
      <c r="CV84" s="2">
        <v>0</v>
      </c>
      <c r="CW84" s="2">
        <v>0</v>
      </c>
      <c r="CX84" s="2">
        <v>12</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0</v>
      </c>
      <c r="EE84" s="2">
        <v>0</v>
      </c>
      <c r="EF84" s="2">
        <v>0</v>
      </c>
      <c r="EG84" s="2">
        <v>0</v>
      </c>
      <c r="EH84" s="2">
        <v>0</v>
      </c>
      <c r="EI84" s="2">
        <v>0</v>
      </c>
      <c r="EJ84" s="2">
        <v>0</v>
      </c>
      <c r="EK84" s="2">
        <v>0</v>
      </c>
      <c r="EL84" s="2">
        <v>0</v>
      </c>
      <c r="EM84" s="2">
        <v>0</v>
      </c>
    </row>
    <row r="85" spans="1:143" ht="15" customHeight="1" x14ac:dyDescent="0.25">
      <c r="A85" s="262" t="str">
        <f>AuxiliaryTable!B93</f>
        <v>ART-SLAM (SC)</v>
      </c>
      <c r="B85" s="2">
        <v>0</v>
      </c>
      <c r="C85" s="2">
        <v>0</v>
      </c>
      <c r="D85" s="2">
        <v>0</v>
      </c>
      <c r="E85" s="2">
        <v>0</v>
      </c>
      <c r="F85" s="2">
        <v>0</v>
      </c>
      <c r="G85" s="2">
        <v>0</v>
      </c>
      <c r="H85" s="2">
        <v>0</v>
      </c>
      <c r="I85" s="2">
        <v>0</v>
      </c>
      <c r="J85" s="2">
        <v>0</v>
      </c>
      <c r="K85" s="2">
        <v>0</v>
      </c>
      <c r="L85" s="2">
        <v>0</v>
      </c>
      <c r="M85" s="2">
        <v>0</v>
      </c>
      <c r="N85" s="2">
        <v>0</v>
      </c>
      <c r="O85" s="2">
        <v>0</v>
      </c>
      <c r="P85" s="2">
        <v>0</v>
      </c>
      <c r="Q85" s="2">
        <v>0</v>
      </c>
      <c r="R85" s="2">
        <v>0</v>
      </c>
      <c r="S85" s="2">
        <v>0</v>
      </c>
      <c r="T85" s="2">
        <v>9</v>
      </c>
      <c r="U85" s="2">
        <v>0</v>
      </c>
      <c r="V85" s="2">
        <v>0</v>
      </c>
      <c r="W85" s="2">
        <v>0</v>
      </c>
      <c r="X85" s="2">
        <v>0</v>
      </c>
      <c r="Y85" s="2">
        <v>0</v>
      </c>
      <c r="Z85" s="2">
        <v>0</v>
      </c>
      <c r="AA85" s="2">
        <v>0</v>
      </c>
      <c r="AB85" s="2">
        <v>0</v>
      </c>
      <c r="AC85" s="2">
        <v>0</v>
      </c>
      <c r="AD85" s="2">
        <v>0</v>
      </c>
      <c r="AE85" s="2">
        <v>0</v>
      </c>
      <c r="AF85" s="2">
        <v>0</v>
      </c>
      <c r="AG85" s="2">
        <v>9</v>
      </c>
      <c r="AH85" s="2">
        <v>9</v>
      </c>
      <c r="AI85" s="2">
        <v>9</v>
      </c>
      <c r="AJ85" s="2">
        <v>0</v>
      </c>
      <c r="AK85" s="2">
        <v>0</v>
      </c>
      <c r="AL85" s="2">
        <v>0</v>
      </c>
      <c r="AM85" s="2">
        <v>0</v>
      </c>
      <c r="AN85" s="2">
        <v>0</v>
      </c>
      <c r="AO85" s="2">
        <v>0</v>
      </c>
      <c r="AP85" s="2">
        <v>0</v>
      </c>
      <c r="AQ85" s="2">
        <v>0</v>
      </c>
      <c r="AR85" s="2">
        <v>0</v>
      </c>
      <c r="AS85" s="2">
        <v>0</v>
      </c>
      <c r="AT85" s="2">
        <v>0</v>
      </c>
      <c r="AU85" s="2">
        <v>0</v>
      </c>
      <c r="AV85" s="2">
        <v>0</v>
      </c>
      <c r="AW85" s="2">
        <v>0</v>
      </c>
      <c r="AX85" s="2">
        <v>0</v>
      </c>
      <c r="AY85" s="2">
        <v>0</v>
      </c>
      <c r="AZ85" s="2">
        <v>0</v>
      </c>
      <c r="BA85" s="2">
        <v>0</v>
      </c>
      <c r="BB85" s="2">
        <v>0</v>
      </c>
      <c r="BC85" s="2">
        <v>0</v>
      </c>
      <c r="BD85" s="2">
        <v>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9</v>
      </c>
      <c r="CA85" s="2">
        <v>0</v>
      </c>
      <c r="CB85" s="2">
        <v>0</v>
      </c>
      <c r="CC85" s="2">
        <v>0</v>
      </c>
      <c r="CD85" s="2">
        <v>0</v>
      </c>
      <c r="CE85" s="2">
        <v>9</v>
      </c>
      <c r="CF85" s="2">
        <v>9</v>
      </c>
      <c r="CG85" s="208"/>
      <c r="CH85" s="2">
        <v>9</v>
      </c>
      <c r="CI85" s="2">
        <v>9</v>
      </c>
      <c r="CJ85" s="2">
        <v>0</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0</v>
      </c>
      <c r="DE85" s="2">
        <v>0</v>
      </c>
      <c r="DF85" s="2">
        <v>0</v>
      </c>
      <c r="DG85" s="2">
        <v>0</v>
      </c>
      <c r="DH85" s="2">
        <v>0</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0</v>
      </c>
      <c r="EJ85" s="2">
        <v>0</v>
      </c>
      <c r="EK85" s="2">
        <v>0</v>
      </c>
      <c r="EL85" s="2">
        <v>0</v>
      </c>
      <c r="EM85" s="2">
        <v>0</v>
      </c>
    </row>
    <row r="86" spans="1:143" ht="15" customHeight="1" x14ac:dyDescent="0.25">
      <c r="A86" s="262" t="str">
        <f>AuxiliaryTable!B94</f>
        <v>ART-SLAM (IMU)</v>
      </c>
      <c r="B86" s="2">
        <v>0</v>
      </c>
      <c r="C86" s="2">
        <v>0</v>
      </c>
      <c r="D86" s="2">
        <v>0</v>
      </c>
      <c r="E86" s="2">
        <v>0</v>
      </c>
      <c r="F86" s="2">
        <v>0</v>
      </c>
      <c r="G86" s="2">
        <v>0</v>
      </c>
      <c r="H86" s="2">
        <v>0</v>
      </c>
      <c r="I86" s="2">
        <v>0</v>
      </c>
      <c r="J86" s="2">
        <v>0</v>
      </c>
      <c r="K86" s="2">
        <v>0</v>
      </c>
      <c r="L86" s="2">
        <v>0</v>
      </c>
      <c r="M86" s="2">
        <v>0</v>
      </c>
      <c r="N86" s="2">
        <v>0</v>
      </c>
      <c r="O86" s="2">
        <v>0</v>
      </c>
      <c r="P86" s="2">
        <v>0</v>
      </c>
      <c r="Q86" s="2">
        <v>0</v>
      </c>
      <c r="R86" s="2">
        <v>0</v>
      </c>
      <c r="S86" s="2">
        <v>0</v>
      </c>
      <c r="T86" s="2">
        <v>9</v>
      </c>
      <c r="U86" s="2">
        <v>0</v>
      </c>
      <c r="V86" s="2">
        <v>0</v>
      </c>
      <c r="W86" s="2">
        <v>0</v>
      </c>
      <c r="X86" s="2">
        <v>0</v>
      </c>
      <c r="Y86" s="2">
        <v>0</v>
      </c>
      <c r="Z86" s="2">
        <v>0</v>
      </c>
      <c r="AA86" s="2">
        <v>0</v>
      </c>
      <c r="AB86" s="2">
        <v>0</v>
      </c>
      <c r="AC86" s="2">
        <v>0</v>
      </c>
      <c r="AD86" s="2">
        <v>0</v>
      </c>
      <c r="AE86" s="2">
        <v>0</v>
      </c>
      <c r="AF86" s="2">
        <v>0</v>
      </c>
      <c r="AG86" s="2">
        <v>9</v>
      </c>
      <c r="AH86" s="2">
        <v>9</v>
      </c>
      <c r="AI86" s="2">
        <v>9</v>
      </c>
      <c r="AJ86" s="2">
        <v>0</v>
      </c>
      <c r="AK86" s="2">
        <v>0</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v>0</v>
      </c>
      <c r="BZ86" s="2">
        <v>9</v>
      </c>
      <c r="CA86" s="2">
        <v>0</v>
      </c>
      <c r="CB86" s="2">
        <v>0</v>
      </c>
      <c r="CC86" s="2">
        <v>0</v>
      </c>
      <c r="CD86" s="2">
        <v>0</v>
      </c>
      <c r="CE86" s="2">
        <v>9</v>
      </c>
      <c r="CF86" s="2">
        <v>9</v>
      </c>
      <c r="CG86" s="2">
        <v>9</v>
      </c>
      <c r="CH86" s="208"/>
      <c r="CI86" s="2">
        <v>9</v>
      </c>
      <c r="CJ86" s="2">
        <v>0</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0</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row>
    <row r="87" spans="1:143" ht="15" customHeight="1" x14ac:dyDescent="0.25">
      <c r="A87" s="262" t="str">
        <f>AuxiliaryTable!B95</f>
        <v>ART-SLAM (GPS)</v>
      </c>
      <c r="B87" s="2">
        <v>0</v>
      </c>
      <c r="C87" s="2">
        <v>0</v>
      </c>
      <c r="D87" s="2">
        <v>0</v>
      </c>
      <c r="E87" s="2">
        <v>0</v>
      </c>
      <c r="F87" s="2">
        <v>0</v>
      </c>
      <c r="G87" s="2">
        <v>0</v>
      </c>
      <c r="H87" s="2">
        <v>0</v>
      </c>
      <c r="I87" s="2">
        <v>0</v>
      </c>
      <c r="J87" s="2">
        <v>0</v>
      </c>
      <c r="K87" s="2">
        <v>0</v>
      </c>
      <c r="L87" s="2">
        <v>0</v>
      </c>
      <c r="M87" s="2">
        <v>0</v>
      </c>
      <c r="N87" s="2">
        <v>0</v>
      </c>
      <c r="O87" s="2">
        <v>0</v>
      </c>
      <c r="P87" s="2">
        <v>0</v>
      </c>
      <c r="Q87" s="2">
        <v>0</v>
      </c>
      <c r="R87" s="2">
        <v>0</v>
      </c>
      <c r="S87" s="2">
        <v>0</v>
      </c>
      <c r="T87" s="2">
        <v>9</v>
      </c>
      <c r="U87" s="2">
        <v>0</v>
      </c>
      <c r="V87" s="2">
        <v>0</v>
      </c>
      <c r="W87" s="2">
        <v>0</v>
      </c>
      <c r="X87" s="2">
        <v>0</v>
      </c>
      <c r="Y87" s="2">
        <v>0</v>
      </c>
      <c r="Z87" s="2">
        <v>0</v>
      </c>
      <c r="AA87" s="2">
        <v>0</v>
      </c>
      <c r="AB87" s="2">
        <v>0</v>
      </c>
      <c r="AC87" s="2">
        <v>0</v>
      </c>
      <c r="AD87" s="2">
        <v>0</v>
      </c>
      <c r="AE87" s="2">
        <v>0</v>
      </c>
      <c r="AF87" s="2">
        <v>0</v>
      </c>
      <c r="AG87" s="2">
        <v>9</v>
      </c>
      <c r="AH87" s="2">
        <v>9</v>
      </c>
      <c r="AI87" s="2">
        <v>9</v>
      </c>
      <c r="AJ87" s="2">
        <v>0</v>
      </c>
      <c r="AK87" s="2">
        <v>0</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9</v>
      </c>
      <c r="CA87" s="2">
        <v>0</v>
      </c>
      <c r="CB87" s="2">
        <v>0</v>
      </c>
      <c r="CC87" s="2">
        <v>0</v>
      </c>
      <c r="CD87" s="2">
        <v>0</v>
      </c>
      <c r="CE87" s="2">
        <v>9</v>
      </c>
      <c r="CF87" s="2">
        <v>9</v>
      </c>
      <c r="CG87" s="2">
        <v>9</v>
      </c>
      <c r="CH87" s="2">
        <v>9</v>
      </c>
      <c r="CI87" s="208"/>
      <c r="CJ87" s="2">
        <v>0</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0</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row>
    <row r="88" spans="1:143" ht="15" customHeight="1" x14ac:dyDescent="0.25">
      <c r="A88" s="262" t="str">
        <f>AuxiliaryTable!B96</f>
        <v>BALM</v>
      </c>
      <c r="B88" s="2">
        <v>0</v>
      </c>
      <c r="C88" s="2">
        <v>0</v>
      </c>
      <c r="D88" s="2">
        <v>0</v>
      </c>
      <c r="E88" s="2">
        <v>0</v>
      </c>
      <c r="F88" s="2">
        <v>0</v>
      </c>
      <c r="G88" s="2">
        <v>0</v>
      </c>
      <c r="H88" s="2">
        <v>0</v>
      </c>
      <c r="I88" s="2">
        <v>0</v>
      </c>
      <c r="J88" s="2">
        <v>0</v>
      </c>
      <c r="K88" s="2">
        <v>0</v>
      </c>
      <c r="L88" s="2">
        <v>0</v>
      </c>
      <c r="M88" s="2">
        <v>0</v>
      </c>
      <c r="N88" s="2">
        <v>0</v>
      </c>
      <c r="O88" s="2">
        <v>0</v>
      </c>
      <c r="P88" s="2">
        <v>0</v>
      </c>
      <c r="Q88" s="2">
        <v>0</v>
      </c>
      <c r="R88" s="2">
        <v>0</v>
      </c>
      <c r="S88" s="2">
        <v>9</v>
      </c>
      <c r="T88" s="2">
        <v>9</v>
      </c>
      <c r="U88" s="2">
        <v>0</v>
      </c>
      <c r="V88" s="2">
        <v>0</v>
      </c>
      <c r="W88" s="2">
        <v>0</v>
      </c>
      <c r="X88" s="2">
        <v>9</v>
      </c>
      <c r="Y88" s="2">
        <v>0</v>
      </c>
      <c r="Z88" s="2">
        <v>0</v>
      </c>
      <c r="AA88" s="2">
        <v>0</v>
      </c>
      <c r="AB88" s="2">
        <v>0</v>
      </c>
      <c r="AC88" s="2">
        <v>0</v>
      </c>
      <c r="AD88" s="2">
        <v>0</v>
      </c>
      <c r="AE88" s="2">
        <v>0</v>
      </c>
      <c r="AF88" s="2">
        <v>0</v>
      </c>
      <c r="AG88" s="2">
        <v>0</v>
      </c>
      <c r="AH88" s="2">
        <v>11</v>
      </c>
      <c r="AI88" s="2">
        <v>0</v>
      </c>
      <c r="AJ88" s="2">
        <v>0</v>
      </c>
      <c r="AK88" s="2">
        <v>0</v>
      </c>
      <c r="AL88" s="2">
        <v>0</v>
      </c>
      <c r="AM88" s="2">
        <v>0</v>
      </c>
      <c r="AN88" s="2">
        <v>0</v>
      </c>
      <c r="AO88" s="2">
        <v>0</v>
      </c>
      <c r="AP88" s="2">
        <v>0</v>
      </c>
      <c r="AQ88" s="2">
        <v>0</v>
      </c>
      <c r="AR88" s="2">
        <v>0</v>
      </c>
      <c r="AS88" s="2">
        <v>0</v>
      </c>
      <c r="AT88" s="2">
        <v>0</v>
      </c>
      <c r="AU88" s="2">
        <v>0</v>
      </c>
      <c r="AV88" s="2">
        <v>0</v>
      </c>
      <c r="AW88" s="2">
        <v>9</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11</v>
      </c>
      <c r="CA88" s="2">
        <v>0</v>
      </c>
      <c r="CB88" s="2">
        <v>0</v>
      </c>
      <c r="CC88" s="2">
        <v>0</v>
      </c>
      <c r="CD88" s="2">
        <v>0</v>
      </c>
      <c r="CE88" s="2">
        <v>0</v>
      </c>
      <c r="CF88" s="2">
        <v>0</v>
      </c>
      <c r="CG88" s="2">
        <v>0</v>
      </c>
      <c r="CH88" s="2">
        <v>0</v>
      </c>
      <c r="CI88" s="2">
        <v>0</v>
      </c>
      <c r="CJ88" s="208"/>
      <c r="CK88" s="2">
        <v>12</v>
      </c>
      <c r="CL88" s="2">
        <v>1</v>
      </c>
      <c r="CM88" s="2">
        <v>0</v>
      </c>
      <c r="CN88" s="2">
        <v>0</v>
      </c>
      <c r="CO88" s="2">
        <v>0</v>
      </c>
      <c r="CP88" s="2">
        <v>0</v>
      </c>
      <c r="CQ88" s="2">
        <v>0</v>
      </c>
      <c r="CR88" s="2">
        <v>0</v>
      </c>
      <c r="CS88" s="2">
        <v>0</v>
      </c>
      <c r="CT88" s="2">
        <v>0</v>
      </c>
      <c r="CU88" s="2">
        <v>0</v>
      </c>
      <c r="CV88" s="2">
        <v>0</v>
      </c>
      <c r="CW88" s="2">
        <v>0</v>
      </c>
      <c r="CX88" s="2">
        <v>0</v>
      </c>
      <c r="CY88" s="2">
        <v>0</v>
      </c>
      <c r="CZ88" s="2">
        <v>0</v>
      </c>
      <c r="DA88" s="2">
        <v>0</v>
      </c>
      <c r="DB88" s="2">
        <v>0</v>
      </c>
      <c r="DC88" s="2">
        <v>0</v>
      </c>
      <c r="DD88" s="2">
        <v>9</v>
      </c>
      <c r="DE88" s="2">
        <v>9</v>
      </c>
      <c r="DF88" s="2">
        <v>0</v>
      </c>
      <c r="DG88" s="2">
        <v>0</v>
      </c>
      <c r="DH88" s="2">
        <v>0</v>
      </c>
      <c r="DI88" s="2">
        <v>0</v>
      </c>
      <c r="DJ88" s="2">
        <v>0</v>
      </c>
      <c r="DK88" s="2">
        <v>0</v>
      </c>
      <c r="DL88" s="2">
        <v>0</v>
      </c>
      <c r="DM88" s="2">
        <v>0</v>
      </c>
      <c r="DN88" s="2">
        <v>0</v>
      </c>
      <c r="DO88" s="2">
        <v>0</v>
      </c>
      <c r="DP88" s="2">
        <v>0</v>
      </c>
      <c r="DQ88" s="2">
        <v>0</v>
      </c>
      <c r="DR88" s="2">
        <v>0</v>
      </c>
      <c r="DS88" s="2">
        <v>0</v>
      </c>
      <c r="DT88" s="2">
        <v>0</v>
      </c>
      <c r="DU88" s="2">
        <v>0</v>
      </c>
      <c r="DV88" s="2">
        <v>0</v>
      </c>
      <c r="DW88" s="2">
        <v>0</v>
      </c>
      <c r="DX88" s="2">
        <v>0</v>
      </c>
      <c r="DY88" s="2">
        <v>0</v>
      </c>
      <c r="DZ88" s="2">
        <v>0</v>
      </c>
      <c r="EA88" s="2">
        <v>0</v>
      </c>
      <c r="EB88" s="2">
        <v>9</v>
      </c>
      <c r="EC88" s="2">
        <v>0</v>
      </c>
      <c r="ED88" s="2">
        <v>0</v>
      </c>
      <c r="EE88" s="2">
        <v>0</v>
      </c>
      <c r="EF88" s="2">
        <v>0</v>
      </c>
      <c r="EG88" s="2">
        <v>0</v>
      </c>
      <c r="EH88" s="2">
        <v>0</v>
      </c>
      <c r="EI88" s="2">
        <v>0</v>
      </c>
      <c r="EJ88" s="2">
        <v>0</v>
      </c>
      <c r="EK88" s="2">
        <v>0</v>
      </c>
      <c r="EL88" s="2">
        <v>0</v>
      </c>
      <c r="EM88" s="2">
        <v>0</v>
      </c>
    </row>
    <row r="89" spans="1:143" ht="15" customHeight="1" x14ac:dyDescent="0.25">
      <c r="A89" s="262" t="str">
        <f>AuxiliaryTable!B97</f>
        <v>MULLS</v>
      </c>
      <c r="B89" s="2">
        <v>0</v>
      </c>
      <c r="C89" s="2">
        <v>0</v>
      </c>
      <c r="D89" s="2">
        <v>0</v>
      </c>
      <c r="E89" s="2">
        <v>0</v>
      </c>
      <c r="F89" s="2">
        <v>0</v>
      </c>
      <c r="G89" s="2">
        <v>0</v>
      </c>
      <c r="H89" s="2">
        <v>0</v>
      </c>
      <c r="I89" s="2">
        <v>0</v>
      </c>
      <c r="J89" s="2">
        <v>0</v>
      </c>
      <c r="K89" s="2">
        <v>0</v>
      </c>
      <c r="L89" s="2">
        <v>0</v>
      </c>
      <c r="M89" s="2">
        <v>0</v>
      </c>
      <c r="N89" s="2">
        <v>0</v>
      </c>
      <c r="O89" s="2">
        <v>0</v>
      </c>
      <c r="P89" s="2">
        <v>0</v>
      </c>
      <c r="Q89" s="2">
        <v>0</v>
      </c>
      <c r="R89" s="2">
        <v>0</v>
      </c>
      <c r="S89" s="2">
        <v>22</v>
      </c>
      <c r="T89" s="2">
        <v>0</v>
      </c>
      <c r="U89" s="2">
        <v>0</v>
      </c>
      <c r="V89" s="2">
        <v>0</v>
      </c>
      <c r="W89" s="2">
        <v>0</v>
      </c>
      <c r="X89" s="2">
        <v>22</v>
      </c>
      <c r="Y89" s="2">
        <v>0</v>
      </c>
      <c r="Z89" s="2">
        <v>0</v>
      </c>
      <c r="AA89" s="2">
        <v>0</v>
      </c>
      <c r="AB89" s="2">
        <v>0</v>
      </c>
      <c r="AC89" s="2">
        <v>0</v>
      </c>
      <c r="AD89" s="2">
        <v>0</v>
      </c>
      <c r="AE89" s="2">
        <v>0</v>
      </c>
      <c r="AF89" s="2">
        <v>0</v>
      </c>
      <c r="AG89" s="2">
        <v>0</v>
      </c>
      <c r="AH89" s="2">
        <v>33</v>
      </c>
      <c r="AI89" s="2">
        <v>0</v>
      </c>
      <c r="AJ89" s="2">
        <v>0</v>
      </c>
      <c r="AK89" s="2">
        <v>0</v>
      </c>
      <c r="AL89" s="2">
        <v>0</v>
      </c>
      <c r="AM89" s="2">
        <v>0</v>
      </c>
      <c r="AN89" s="2">
        <v>0</v>
      </c>
      <c r="AO89" s="2">
        <v>0</v>
      </c>
      <c r="AP89" s="2">
        <v>0</v>
      </c>
      <c r="AQ89" s="2">
        <v>0</v>
      </c>
      <c r="AR89" s="2">
        <v>0</v>
      </c>
      <c r="AS89" s="2">
        <v>0</v>
      </c>
      <c r="AT89" s="2">
        <v>0</v>
      </c>
      <c r="AU89" s="2">
        <v>0</v>
      </c>
      <c r="AV89" s="2">
        <v>0</v>
      </c>
      <c r="AW89" s="2">
        <v>0</v>
      </c>
      <c r="AX89" s="2">
        <v>0</v>
      </c>
      <c r="AY89" s="2">
        <v>0</v>
      </c>
      <c r="AZ89" s="2">
        <v>0</v>
      </c>
      <c r="BA89" s="2">
        <v>0</v>
      </c>
      <c r="BB89" s="2">
        <v>0</v>
      </c>
      <c r="BC89" s="2">
        <v>0</v>
      </c>
      <c r="BD89" s="2">
        <v>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11</v>
      </c>
      <c r="CA89" s="2">
        <v>0</v>
      </c>
      <c r="CB89" s="2">
        <v>0</v>
      </c>
      <c r="CC89" s="2">
        <v>0</v>
      </c>
      <c r="CD89" s="2">
        <v>20</v>
      </c>
      <c r="CE89" s="2">
        <v>0</v>
      </c>
      <c r="CF89" s="2">
        <v>0</v>
      </c>
      <c r="CG89" s="2">
        <v>0</v>
      </c>
      <c r="CH89" s="2">
        <v>0</v>
      </c>
      <c r="CI89" s="2">
        <v>0</v>
      </c>
      <c r="CJ89" s="2">
        <v>12</v>
      </c>
      <c r="CK89" s="208"/>
      <c r="CL89" s="2">
        <v>1</v>
      </c>
      <c r="CM89" s="2">
        <v>0</v>
      </c>
      <c r="CN89" s="2">
        <v>0</v>
      </c>
      <c r="CO89" s="2">
        <v>0</v>
      </c>
      <c r="CP89" s="2">
        <v>0</v>
      </c>
      <c r="CQ89" s="2">
        <v>0</v>
      </c>
      <c r="CR89" s="2">
        <v>0</v>
      </c>
      <c r="CS89" s="2">
        <v>0</v>
      </c>
      <c r="CT89" s="2">
        <v>0</v>
      </c>
      <c r="CU89" s="2">
        <v>0</v>
      </c>
      <c r="CV89" s="2">
        <v>41</v>
      </c>
      <c r="CW89" s="2">
        <v>20</v>
      </c>
      <c r="CX89" s="2">
        <v>0</v>
      </c>
      <c r="CY89" s="2">
        <v>0</v>
      </c>
      <c r="CZ89" s="2">
        <v>0</v>
      </c>
      <c r="DA89" s="2">
        <v>0</v>
      </c>
      <c r="DB89" s="2">
        <v>0</v>
      </c>
      <c r="DC89" s="2">
        <v>0</v>
      </c>
      <c r="DD89" s="2">
        <v>0</v>
      </c>
      <c r="DE89" s="2">
        <v>0</v>
      </c>
      <c r="DF89" s="2">
        <v>22</v>
      </c>
      <c r="DG89" s="2">
        <v>36</v>
      </c>
      <c r="DH89" s="2">
        <v>0</v>
      </c>
      <c r="DI89" s="2">
        <v>0</v>
      </c>
      <c r="DJ89" s="2">
        <v>0</v>
      </c>
      <c r="DK89" s="2">
        <v>0</v>
      </c>
      <c r="DL89" s="2">
        <v>0</v>
      </c>
      <c r="DM89" s="2">
        <v>0</v>
      </c>
      <c r="DN89" s="2">
        <v>0</v>
      </c>
      <c r="DO89" s="2">
        <v>0</v>
      </c>
      <c r="DP89" s="2">
        <v>0</v>
      </c>
      <c r="DQ89" s="2">
        <v>0</v>
      </c>
      <c r="DR89" s="2">
        <v>40</v>
      </c>
      <c r="DS89" s="2">
        <v>38</v>
      </c>
      <c r="DT89" s="2">
        <v>1</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row>
    <row r="90" spans="1:143" ht="15" customHeight="1" x14ac:dyDescent="0.25">
      <c r="A90" s="262" t="str">
        <f>AuxiliaryTable!B98</f>
        <v>livox_mapping</v>
      </c>
      <c r="B90" s="2">
        <v>0</v>
      </c>
      <c r="C90" s="2">
        <v>0</v>
      </c>
      <c r="D90" s="2">
        <v>0</v>
      </c>
      <c r="E90" s="2">
        <v>0</v>
      </c>
      <c r="F90" s="2">
        <v>0</v>
      </c>
      <c r="G90" s="2">
        <v>0</v>
      </c>
      <c r="H90" s="2">
        <v>0</v>
      </c>
      <c r="I90" s="2">
        <v>0</v>
      </c>
      <c r="J90" s="2">
        <v>0</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0</v>
      </c>
      <c r="CA90" s="2">
        <v>0</v>
      </c>
      <c r="CB90" s="2">
        <v>0</v>
      </c>
      <c r="CC90" s="2">
        <v>0</v>
      </c>
      <c r="CD90" s="2">
        <v>0</v>
      </c>
      <c r="CE90" s="2">
        <v>0</v>
      </c>
      <c r="CF90" s="2">
        <v>0</v>
      </c>
      <c r="CG90" s="2">
        <v>0</v>
      </c>
      <c r="CH90" s="2">
        <v>0</v>
      </c>
      <c r="CI90" s="2">
        <v>0</v>
      </c>
      <c r="CJ90" s="2">
        <v>1</v>
      </c>
      <c r="CK90" s="2">
        <v>1</v>
      </c>
      <c r="CL90" s="208"/>
      <c r="CM90" s="2">
        <v>0</v>
      </c>
      <c r="CN90" s="2">
        <v>0</v>
      </c>
      <c r="CO90" s="2">
        <v>0</v>
      </c>
      <c r="CP90" s="2">
        <v>0</v>
      </c>
      <c r="CQ90" s="2">
        <v>0</v>
      </c>
      <c r="CR90" s="2">
        <v>0</v>
      </c>
      <c r="CS90" s="2">
        <v>0</v>
      </c>
      <c r="CT90" s="2">
        <v>0</v>
      </c>
      <c r="CU90" s="2">
        <v>0</v>
      </c>
      <c r="CV90" s="2">
        <v>0</v>
      </c>
      <c r="CW90" s="2">
        <v>0</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0</v>
      </c>
      <c r="DP90" s="2">
        <v>0</v>
      </c>
      <c r="DQ90" s="2">
        <v>0</v>
      </c>
      <c r="DR90" s="2">
        <v>0</v>
      </c>
      <c r="DS90" s="2">
        <v>0</v>
      </c>
      <c r="DT90" s="2">
        <v>0</v>
      </c>
      <c r="DU90" s="2">
        <v>0</v>
      </c>
      <c r="DV90" s="2">
        <v>0</v>
      </c>
      <c r="DW90" s="2">
        <v>0</v>
      </c>
      <c r="DX90" s="2">
        <v>0</v>
      </c>
      <c r="DY90" s="2">
        <v>0</v>
      </c>
      <c r="DZ90" s="2">
        <v>0</v>
      </c>
      <c r="EA90" s="2">
        <v>0</v>
      </c>
      <c r="EB90" s="2">
        <v>0</v>
      </c>
      <c r="EC90" s="2">
        <v>0</v>
      </c>
      <c r="ED90" s="2">
        <v>0</v>
      </c>
      <c r="EE90" s="2">
        <v>0</v>
      </c>
      <c r="EF90" s="2">
        <v>0</v>
      </c>
      <c r="EG90" s="2">
        <v>0</v>
      </c>
      <c r="EH90" s="2">
        <v>0</v>
      </c>
      <c r="EI90" s="2">
        <v>0</v>
      </c>
      <c r="EJ90" s="2">
        <v>0</v>
      </c>
      <c r="EK90" s="2">
        <v>0</v>
      </c>
      <c r="EL90" s="2">
        <v>0</v>
      </c>
      <c r="EM90" s="2">
        <v>0</v>
      </c>
    </row>
    <row r="91" spans="1:143" ht="15" customHeight="1" x14ac:dyDescent="0.25">
      <c r="A91" s="262" t="str">
        <f>AuxiliaryTable!B99</f>
        <v>Crowd-SLAM</v>
      </c>
      <c r="B91" s="2">
        <v>0</v>
      </c>
      <c r="C91" s="2">
        <v>0</v>
      </c>
      <c r="D91" s="2">
        <v>0</v>
      </c>
      <c r="E91" s="2">
        <v>0</v>
      </c>
      <c r="F91" s="2">
        <v>0</v>
      </c>
      <c r="G91" s="2">
        <v>0</v>
      </c>
      <c r="H91" s="2">
        <v>0</v>
      </c>
      <c r="I91" s="2">
        <v>0</v>
      </c>
      <c r="J91" s="2">
        <v>0</v>
      </c>
      <c r="K91" s="2">
        <v>0</v>
      </c>
      <c r="L91" s="2">
        <v>68</v>
      </c>
      <c r="M91" s="2">
        <v>0</v>
      </c>
      <c r="N91" s="2">
        <v>0</v>
      </c>
      <c r="O91" s="2">
        <v>0</v>
      </c>
      <c r="P91" s="2">
        <v>0</v>
      </c>
      <c r="Q91" s="2">
        <v>0</v>
      </c>
      <c r="R91" s="2">
        <v>0</v>
      </c>
      <c r="S91" s="2">
        <v>0</v>
      </c>
      <c r="T91" s="2">
        <v>0</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v>0</v>
      </c>
      <c r="AO91" s="2">
        <v>0</v>
      </c>
      <c r="AP91" s="2">
        <v>0</v>
      </c>
      <c r="AQ91" s="2">
        <v>0</v>
      </c>
      <c r="AR91" s="2">
        <v>0</v>
      </c>
      <c r="AS91" s="2">
        <v>0</v>
      </c>
      <c r="AT91" s="2">
        <v>0</v>
      </c>
      <c r="AU91" s="2">
        <v>0</v>
      </c>
      <c r="AV91" s="2">
        <v>0</v>
      </c>
      <c r="AW91" s="2">
        <v>0</v>
      </c>
      <c r="AX91" s="2">
        <v>0</v>
      </c>
      <c r="AY91" s="2">
        <v>0</v>
      </c>
      <c r="AZ91" s="2">
        <v>0</v>
      </c>
      <c r="BA91" s="2">
        <v>0</v>
      </c>
      <c r="BB91" s="2">
        <v>0</v>
      </c>
      <c r="BC91" s="2">
        <v>0</v>
      </c>
      <c r="BD91" s="2">
        <v>0</v>
      </c>
      <c r="BE91" s="2">
        <v>0</v>
      </c>
      <c r="BF91" s="2">
        <v>0</v>
      </c>
      <c r="BG91" s="2">
        <v>0</v>
      </c>
      <c r="BH91" s="2">
        <v>0</v>
      </c>
      <c r="BI91" s="2">
        <v>0</v>
      </c>
      <c r="BJ91" s="2">
        <v>0</v>
      </c>
      <c r="BK91" s="2">
        <v>0</v>
      </c>
      <c r="BL91" s="2">
        <v>0</v>
      </c>
      <c r="BM91" s="2">
        <v>0</v>
      </c>
      <c r="BN91" s="2">
        <v>0</v>
      </c>
      <c r="BO91" s="2">
        <v>0</v>
      </c>
      <c r="BP91" s="2">
        <v>0</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0</v>
      </c>
      <c r="CK91" s="2">
        <v>0</v>
      </c>
      <c r="CL91" s="2">
        <v>0</v>
      </c>
      <c r="CM91" s="208"/>
      <c r="CN91" s="2">
        <v>68</v>
      </c>
      <c r="CO91" s="2">
        <v>68</v>
      </c>
      <c r="CP91" s="2">
        <v>32</v>
      </c>
      <c r="CQ91" s="2">
        <v>32</v>
      </c>
      <c r="CR91" s="2">
        <v>68</v>
      </c>
      <c r="CS91" s="2">
        <v>36</v>
      </c>
      <c r="CT91" s="2">
        <v>36</v>
      </c>
      <c r="CU91" s="2">
        <v>0</v>
      </c>
      <c r="CV91" s="2">
        <v>0</v>
      </c>
      <c r="CW91" s="2">
        <v>0</v>
      </c>
      <c r="CX91" s="2">
        <v>0</v>
      </c>
      <c r="CY91" s="2">
        <v>0</v>
      </c>
      <c r="CZ91" s="2">
        <v>0</v>
      </c>
      <c r="DA91" s="2">
        <v>0</v>
      </c>
      <c r="DB91" s="2">
        <v>0</v>
      </c>
      <c r="DC91" s="2">
        <v>0</v>
      </c>
      <c r="DD91" s="2">
        <v>0</v>
      </c>
      <c r="DE91" s="2">
        <v>0</v>
      </c>
      <c r="DF91" s="2">
        <v>0</v>
      </c>
      <c r="DG91" s="2">
        <v>0</v>
      </c>
      <c r="DH91" s="2">
        <v>0</v>
      </c>
      <c r="DI91" s="2">
        <v>0</v>
      </c>
      <c r="DJ91" s="2">
        <v>0</v>
      </c>
      <c r="DK91" s="2">
        <v>0</v>
      </c>
      <c r="DL91" s="2">
        <v>0</v>
      </c>
      <c r="DM91" s="2">
        <v>0</v>
      </c>
      <c r="DN91" s="2">
        <v>0</v>
      </c>
      <c r="DO91" s="2">
        <v>0</v>
      </c>
      <c r="DP91" s="2">
        <v>0</v>
      </c>
      <c r="DQ91" s="2">
        <v>0</v>
      </c>
      <c r="DR91" s="2">
        <v>0</v>
      </c>
      <c r="DS91" s="2">
        <v>0</v>
      </c>
      <c r="DT91" s="2">
        <v>0</v>
      </c>
      <c r="DU91" s="2">
        <v>0</v>
      </c>
      <c r="DV91" s="2">
        <v>0</v>
      </c>
      <c r="DW91" s="2">
        <v>0</v>
      </c>
      <c r="DX91" s="2">
        <v>0</v>
      </c>
      <c r="DY91" s="2">
        <v>0</v>
      </c>
      <c r="DZ91" s="2">
        <v>0</v>
      </c>
      <c r="EA91" s="2">
        <v>0</v>
      </c>
      <c r="EB91" s="2">
        <v>0</v>
      </c>
      <c r="EC91" s="2">
        <v>0</v>
      </c>
      <c r="ED91" s="2">
        <v>0</v>
      </c>
      <c r="EE91" s="2">
        <v>0</v>
      </c>
      <c r="EF91" s="2">
        <v>0</v>
      </c>
      <c r="EG91" s="2">
        <v>0</v>
      </c>
      <c r="EH91" s="2">
        <v>0</v>
      </c>
      <c r="EI91" s="2">
        <v>0</v>
      </c>
      <c r="EJ91" s="2">
        <v>0</v>
      </c>
      <c r="EK91" s="2">
        <v>0</v>
      </c>
      <c r="EL91" s="2">
        <v>0</v>
      </c>
      <c r="EM91" s="2">
        <v>0</v>
      </c>
    </row>
    <row r="92" spans="1:143" ht="15" customHeight="1" x14ac:dyDescent="0.25">
      <c r="A92" s="262" t="str">
        <f>AuxiliaryTable!B100</f>
        <v>RDS-SLAM</v>
      </c>
      <c r="B92" s="2">
        <v>0</v>
      </c>
      <c r="C92" s="2">
        <v>0</v>
      </c>
      <c r="D92" s="2">
        <v>0</v>
      </c>
      <c r="E92" s="2">
        <v>0</v>
      </c>
      <c r="F92" s="2">
        <v>0</v>
      </c>
      <c r="G92" s="2">
        <v>0</v>
      </c>
      <c r="H92" s="2">
        <v>0</v>
      </c>
      <c r="I92" s="2">
        <v>0</v>
      </c>
      <c r="J92" s="2">
        <v>0</v>
      </c>
      <c r="K92" s="2">
        <v>0</v>
      </c>
      <c r="L92" s="2">
        <v>68</v>
      </c>
      <c r="M92" s="2">
        <v>0</v>
      </c>
      <c r="N92" s="2">
        <v>0</v>
      </c>
      <c r="O92" s="2">
        <v>0</v>
      </c>
      <c r="P92" s="2">
        <v>0</v>
      </c>
      <c r="Q92" s="2">
        <v>0</v>
      </c>
      <c r="R92" s="2">
        <v>0</v>
      </c>
      <c r="S92" s="2">
        <v>0</v>
      </c>
      <c r="T92" s="2">
        <v>0</v>
      </c>
      <c r="U92" s="2">
        <v>0</v>
      </c>
      <c r="V92" s="2">
        <v>0</v>
      </c>
      <c r="W92" s="2">
        <v>0</v>
      </c>
      <c r="X92" s="2">
        <v>0</v>
      </c>
      <c r="Y92" s="2">
        <v>0</v>
      </c>
      <c r="Z92" s="2">
        <v>0</v>
      </c>
      <c r="AA92" s="2">
        <v>0</v>
      </c>
      <c r="AB92" s="2">
        <v>0</v>
      </c>
      <c r="AC92" s="2">
        <v>0</v>
      </c>
      <c r="AD92" s="2">
        <v>0</v>
      </c>
      <c r="AE92" s="2">
        <v>0</v>
      </c>
      <c r="AF92" s="2">
        <v>0</v>
      </c>
      <c r="AG92" s="2">
        <v>0</v>
      </c>
      <c r="AH92" s="2">
        <v>0</v>
      </c>
      <c r="AI92" s="2">
        <v>0</v>
      </c>
      <c r="AJ92" s="2">
        <v>0</v>
      </c>
      <c r="AK92" s="2">
        <v>0</v>
      </c>
      <c r="AL92" s="2">
        <v>0</v>
      </c>
      <c r="AM92" s="2">
        <v>0</v>
      </c>
      <c r="AN92" s="2">
        <v>0</v>
      </c>
      <c r="AO92" s="2">
        <v>0</v>
      </c>
      <c r="AP92" s="2">
        <v>0</v>
      </c>
      <c r="AQ92" s="2">
        <v>0</v>
      </c>
      <c r="AR92" s="2">
        <v>0</v>
      </c>
      <c r="AS92" s="2">
        <v>0</v>
      </c>
      <c r="AT92" s="2">
        <v>0</v>
      </c>
      <c r="AU92" s="2">
        <v>0</v>
      </c>
      <c r="AV92" s="2">
        <v>0</v>
      </c>
      <c r="AW92" s="2">
        <v>0</v>
      </c>
      <c r="AX92" s="2">
        <v>0</v>
      </c>
      <c r="AY92" s="2">
        <v>0</v>
      </c>
      <c r="AZ92" s="2">
        <v>0</v>
      </c>
      <c r="BA92" s="2">
        <v>0</v>
      </c>
      <c r="BB92" s="2">
        <v>0</v>
      </c>
      <c r="BC92" s="2">
        <v>0</v>
      </c>
      <c r="BD92" s="2">
        <v>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0</v>
      </c>
      <c r="CA92" s="2">
        <v>0</v>
      </c>
      <c r="CB92" s="2">
        <v>0</v>
      </c>
      <c r="CC92" s="2">
        <v>0</v>
      </c>
      <c r="CD92" s="2">
        <v>0</v>
      </c>
      <c r="CE92" s="2">
        <v>0</v>
      </c>
      <c r="CF92" s="2">
        <v>0</v>
      </c>
      <c r="CG92" s="2">
        <v>0</v>
      </c>
      <c r="CH92" s="2">
        <v>0</v>
      </c>
      <c r="CI92" s="2">
        <v>0</v>
      </c>
      <c r="CJ92" s="2">
        <v>0</v>
      </c>
      <c r="CK92" s="2">
        <v>0</v>
      </c>
      <c r="CL92" s="2">
        <v>0</v>
      </c>
      <c r="CM92" s="2">
        <v>68</v>
      </c>
      <c r="CN92" s="208"/>
      <c r="CO92" s="2">
        <v>68</v>
      </c>
      <c r="CP92" s="2">
        <v>32</v>
      </c>
      <c r="CQ92" s="2">
        <v>32</v>
      </c>
      <c r="CR92" s="2">
        <v>68</v>
      </c>
      <c r="CS92" s="2">
        <v>36</v>
      </c>
      <c r="CT92" s="2">
        <v>36</v>
      </c>
      <c r="CU92" s="2">
        <v>0</v>
      </c>
      <c r="CV92" s="2">
        <v>0</v>
      </c>
      <c r="CW92" s="2">
        <v>0</v>
      </c>
      <c r="CX92" s="2">
        <v>0</v>
      </c>
      <c r="CY92" s="2">
        <v>0</v>
      </c>
      <c r="CZ92" s="2">
        <v>0</v>
      </c>
      <c r="DA92" s="2">
        <v>0</v>
      </c>
      <c r="DB92" s="2">
        <v>0</v>
      </c>
      <c r="DC92" s="2">
        <v>0</v>
      </c>
      <c r="DD92" s="2">
        <v>0</v>
      </c>
      <c r="DE92" s="2">
        <v>0</v>
      </c>
      <c r="DF92" s="2">
        <v>0</v>
      </c>
      <c r="DG92" s="2">
        <v>0</v>
      </c>
      <c r="DH92" s="2">
        <v>0</v>
      </c>
      <c r="DI92" s="2">
        <v>0</v>
      </c>
      <c r="DJ92" s="2">
        <v>0</v>
      </c>
      <c r="DK92" s="2">
        <v>0</v>
      </c>
      <c r="DL92" s="2">
        <v>0</v>
      </c>
      <c r="DM92" s="2">
        <v>0</v>
      </c>
      <c r="DN92" s="2">
        <v>0</v>
      </c>
      <c r="DO92" s="2">
        <v>0</v>
      </c>
      <c r="DP92" s="2">
        <v>0</v>
      </c>
      <c r="DQ92" s="2">
        <v>0</v>
      </c>
      <c r="DR92" s="2">
        <v>0</v>
      </c>
      <c r="DS92" s="2">
        <v>0</v>
      </c>
      <c r="DT92" s="2">
        <v>0</v>
      </c>
      <c r="DU92" s="2">
        <v>0</v>
      </c>
      <c r="DV92" s="2">
        <v>0</v>
      </c>
      <c r="DW92" s="2">
        <v>0</v>
      </c>
      <c r="DX92" s="2">
        <v>0</v>
      </c>
      <c r="DY92" s="2">
        <v>0</v>
      </c>
      <c r="DZ92" s="2">
        <v>0</v>
      </c>
      <c r="EA92" s="2">
        <v>0</v>
      </c>
      <c r="EB92" s="2">
        <v>0</v>
      </c>
      <c r="EC92" s="2">
        <v>0</v>
      </c>
      <c r="ED92" s="2">
        <v>0</v>
      </c>
      <c r="EE92" s="2">
        <v>0</v>
      </c>
      <c r="EF92" s="2">
        <v>0</v>
      </c>
      <c r="EG92" s="2">
        <v>0</v>
      </c>
      <c r="EH92" s="2">
        <v>0</v>
      </c>
      <c r="EI92" s="2">
        <v>0</v>
      </c>
      <c r="EJ92" s="2">
        <v>0</v>
      </c>
      <c r="EK92" s="2">
        <v>0</v>
      </c>
      <c r="EL92" s="2">
        <v>0</v>
      </c>
      <c r="EM92" s="2">
        <v>0</v>
      </c>
    </row>
    <row r="93" spans="1:143" ht="15" customHeight="1" x14ac:dyDescent="0.25">
      <c r="A93" s="262" t="str">
        <f>AuxiliaryTable!B101</f>
        <v>LC-CRF SLAM</v>
      </c>
      <c r="B93" s="2">
        <v>0</v>
      </c>
      <c r="C93" s="2">
        <v>0</v>
      </c>
      <c r="D93" s="2">
        <v>0</v>
      </c>
      <c r="E93" s="2">
        <v>0</v>
      </c>
      <c r="F93" s="2">
        <v>0</v>
      </c>
      <c r="G93" s="2">
        <v>0</v>
      </c>
      <c r="H93" s="2">
        <v>0</v>
      </c>
      <c r="I93" s="2">
        <v>0</v>
      </c>
      <c r="J93" s="2">
        <v>0</v>
      </c>
      <c r="K93" s="2">
        <v>0</v>
      </c>
      <c r="L93" s="2">
        <v>68</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c r="AQ93" s="2">
        <v>0</v>
      </c>
      <c r="AR93" s="2">
        <v>0</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c r="CH93" s="2">
        <v>0</v>
      </c>
      <c r="CI93" s="2">
        <v>0</v>
      </c>
      <c r="CJ93" s="2">
        <v>0</v>
      </c>
      <c r="CK93" s="2">
        <v>0</v>
      </c>
      <c r="CL93" s="2">
        <v>0</v>
      </c>
      <c r="CM93" s="2">
        <v>68</v>
      </c>
      <c r="CN93" s="2">
        <v>68</v>
      </c>
      <c r="CO93" s="208"/>
      <c r="CP93" s="2">
        <v>32</v>
      </c>
      <c r="CQ93" s="2">
        <v>32</v>
      </c>
      <c r="CR93" s="2">
        <v>68</v>
      </c>
      <c r="CS93" s="2">
        <v>36</v>
      </c>
      <c r="CT93" s="2">
        <v>36</v>
      </c>
      <c r="CU93" s="2">
        <v>0</v>
      </c>
      <c r="CV93" s="2">
        <v>0</v>
      </c>
      <c r="CW93" s="2">
        <v>0</v>
      </c>
      <c r="CX93" s="2">
        <v>0</v>
      </c>
      <c r="CY93" s="2">
        <v>0</v>
      </c>
      <c r="CZ93" s="2">
        <v>0</v>
      </c>
      <c r="DA93" s="2">
        <v>0</v>
      </c>
      <c r="DB93" s="2">
        <v>0</v>
      </c>
      <c r="DC93" s="2">
        <v>0</v>
      </c>
      <c r="DD93" s="2">
        <v>0</v>
      </c>
      <c r="DE93" s="2">
        <v>0</v>
      </c>
      <c r="DF93" s="2">
        <v>0</v>
      </c>
      <c r="DG93" s="2">
        <v>0</v>
      </c>
      <c r="DH93" s="2">
        <v>0</v>
      </c>
      <c r="DI93" s="2">
        <v>0</v>
      </c>
      <c r="DJ93" s="2">
        <v>0</v>
      </c>
      <c r="DK93" s="2">
        <v>0</v>
      </c>
      <c r="DL93" s="2">
        <v>0</v>
      </c>
      <c r="DM93" s="2">
        <v>0</v>
      </c>
      <c r="DN93" s="2">
        <v>0</v>
      </c>
      <c r="DO93" s="2">
        <v>0</v>
      </c>
      <c r="DP93" s="2">
        <v>0</v>
      </c>
      <c r="DQ93" s="2">
        <v>0</v>
      </c>
      <c r="DR93" s="2">
        <v>0</v>
      </c>
      <c r="DS93" s="2">
        <v>0</v>
      </c>
      <c r="DT93" s="2">
        <v>0</v>
      </c>
      <c r="DU93" s="2">
        <v>0</v>
      </c>
      <c r="DV93" s="2">
        <v>0</v>
      </c>
      <c r="DW93" s="2">
        <v>0</v>
      </c>
      <c r="DX93" s="2">
        <v>0</v>
      </c>
      <c r="DY93" s="2">
        <v>0</v>
      </c>
      <c r="DZ93" s="2">
        <v>0</v>
      </c>
      <c r="EA93" s="2">
        <v>0</v>
      </c>
      <c r="EB93" s="2">
        <v>0</v>
      </c>
      <c r="EC93" s="2">
        <v>0</v>
      </c>
      <c r="ED93" s="2">
        <v>0</v>
      </c>
      <c r="EE93" s="2">
        <v>0</v>
      </c>
      <c r="EF93" s="2">
        <v>0</v>
      </c>
      <c r="EG93" s="2">
        <v>0</v>
      </c>
      <c r="EH93" s="2">
        <v>0</v>
      </c>
      <c r="EI93" s="2">
        <v>0</v>
      </c>
      <c r="EJ93" s="2">
        <v>0</v>
      </c>
      <c r="EK93" s="2">
        <v>0</v>
      </c>
      <c r="EL93" s="2">
        <v>0</v>
      </c>
      <c r="EM93" s="2">
        <v>0</v>
      </c>
    </row>
    <row r="94" spans="1:143" ht="15" customHeight="1" x14ac:dyDescent="0.25">
      <c r="A94" s="262" t="str">
        <f>AuxiliaryTable!B102</f>
        <v>Blitz-SLAM</v>
      </c>
      <c r="B94" s="2">
        <v>0</v>
      </c>
      <c r="C94" s="2">
        <v>0</v>
      </c>
      <c r="D94" s="2">
        <v>0</v>
      </c>
      <c r="E94" s="2">
        <v>0</v>
      </c>
      <c r="F94" s="2">
        <v>0</v>
      </c>
      <c r="G94" s="2">
        <v>0</v>
      </c>
      <c r="H94" s="2">
        <v>0</v>
      </c>
      <c r="I94" s="2">
        <v>0</v>
      </c>
      <c r="J94" s="2">
        <v>0</v>
      </c>
      <c r="K94" s="2">
        <v>0</v>
      </c>
      <c r="L94" s="2">
        <v>32</v>
      </c>
      <c r="M94" s="2">
        <v>0</v>
      </c>
      <c r="N94" s="2">
        <v>0</v>
      </c>
      <c r="O94" s="2">
        <v>0</v>
      </c>
      <c r="P94" s="2">
        <v>0</v>
      </c>
      <c r="Q94" s="2">
        <v>0</v>
      </c>
      <c r="R94" s="2">
        <v>0</v>
      </c>
      <c r="S94" s="2">
        <v>0</v>
      </c>
      <c r="T94" s="2">
        <v>0</v>
      </c>
      <c r="U94" s="2">
        <v>0</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0</v>
      </c>
      <c r="AO94" s="2">
        <v>0</v>
      </c>
      <c r="AP94" s="2">
        <v>0</v>
      </c>
      <c r="AQ94" s="2">
        <v>0</v>
      </c>
      <c r="AR94" s="2">
        <v>0</v>
      </c>
      <c r="AS94" s="2">
        <v>0</v>
      </c>
      <c r="AT94" s="2">
        <v>0</v>
      </c>
      <c r="AU94" s="2">
        <v>0</v>
      </c>
      <c r="AV94" s="2">
        <v>0</v>
      </c>
      <c r="AW94" s="2">
        <v>0</v>
      </c>
      <c r="AX94" s="2">
        <v>0</v>
      </c>
      <c r="AY94" s="2">
        <v>0</v>
      </c>
      <c r="AZ94" s="2">
        <v>0</v>
      </c>
      <c r="BA94" s="2">
        <v>0</v>
      </c>
      <c r="BB94" s="2">
        <v>0</v>
      </c>
      <c r="BC94" s="2">
        <v>0</v>
      </c>
      <c r="BD94" s="2">
        <v>0</v>
      </c>
      <c r="BE94" s="2">
        <v>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0</v>
      </c>
      <c r="CG94" s="2">
        <v>0</v>
      </c>
      <c r="CH94" s="2">
        <v>0</v>
      </c>
      <c r="CI94" s="2">
        <v>0</v>
      </c>
      <c r="CJ94" s="2">
        <v>0</v>
      </c>
      <c r="CK94" s="2">
        <v>0</v>
      </c>
      <c r="CL94" s="2">
        <v>0</v>
      </c>
      <c r="CM94" s="2">
        <v>32</v>
      </c>
      <c r="CN94" s="2">
        <v>32</v>
      </c>
      <c r="CO94" s="2">
        <v>32</v>
      </c>
      <c r="CP94" s="208"/>
      <c r="CQ94" s="2">
        <v>32</v>
      </c>
      <c r="CR94" s="2">
        <v>32</v>
      </c>
      <c r="CS94" s="2">
        <v>0</v>
      </c>
      <c r="CT94" s="2">
        <v>0</v>
      </c>
      <c r="CU94" s="2">
        <v>0</v>
      </c>
      <c r="CV94" s="2">
        <v>0</v>
      </c>
      <c r="CW94" s="2">
        <v>0</v>
      </c>
      <c r="CX94" s="2">
        <v>0</v>
      </c>
      <c r="CY94" s="2">
        <v>0</v>
      </c>
      <c r="CZ94" s="2">
        <v>0</v>
      </c>
      <c r="DA94" s="2">
        <v>0</v>
      </c>
      <c r="DB94" s="2">
        <v>0</v>
      </c>
      <c r="DC94" s="2">
        <v>0</v>
      </c>
      <c r="DD94" s="2">
        <v>0</v>
      </c>
      <c r="DE94" s="2">
        <v>0</v>
      </c>
      <c r="DF94" s="2">
        <v>0</v>
      </c>
      <c r="DG94" s="2">
        <v>0</v>
      </c>
      <c r="DH94" s="2">
        <v>0</v>
      </c>
      <c r="DI94" s="2">
        <v>0</v>
      </c>
      <c r="DJ94" s="2">
        <v>0</v>
      </c>
      <c r="DK94" s="2">
        <v>0</v>
      </c>
      <c r="DL94" s="2">
        <v>0</v>
      </c>
      <c r="DM94" s="2">
        <v>0</v>
      </c>
      <c r="DN94" s="2">
        <v>0</v>
      </c>
      <c r="DO94" s="2">
        <v>0</v>
      </c>
      <c r="DP94" s="2">
        <v>0</v>
      </c>
      <c r="DQ94" s="2">
        <v>0</v>
      </c>
      <c r="DR94" s="2">
        <v>0</v>
      </c>
      <c r="DS94" s="2">
        <v>0</v>
      </c>
      <c r="DT94" s="2">
        <v>0</v>
      </c>
      <c r="DU94" s="2">
        <v>0</v>
      </c>
      <c r="DV94" s="2">
        <v>0</v>
      </c>
      <c r="DW94" s="2">
        <v>0</v>
      </c>
      <c r="DX94" s="2">
        <v>0</v>
      </c>
      <c r="DY94" s="2">
        <v>0</v>
      </c>
      <c r="DZ94" s="2">
        <v>0</v>
      </c>
      <c r="EA94" s="2">
        <v>0</v>
      </c>
      <c r="EB94" s="2">
        <v>0</v>
      </c>
      <c r="EC94" s="2">
        <v>0</v>
      </c>
      <c r="ED94" s="2">
        <v>0</v>
      </c>
      <c r="EE94" s="2">
        <v>0</v>
      </c>
      <c r="EF94" s="2">
        <v>0</v>
      </c>
      <c r="EG94" s="2">
        <v>0</v>
      </c>
      <c r="EH94" s="2">
        <v>0</v>
      </c>
      <c r="EI94" s="2">
        <v>0</v>
      </c>
      <c r="EJ94" s="2">
        <v>0</v>
      </c>
      <c r="EK94" s="2">
        <v>0</v>
      </c>
      <c r="EL94" s="2">
        <v>0</v>
      </c>
      <c r="EM94" s="2">
        <v>0</v>
      </c>
    </row>
    <row r="95" spans="1:143" ht="15" customHeight="1" x14ac:dyDescent="0.25">
      <c r="A95" s="262" t="str">
        <f>AuxiliaryTable!B103</f>
        <v>CFP-SLAM</v>
      </c>
      <c r="B95" s="2">
        <v>0</v>
      </c>
      <c r="C95" s="2">
        <v>0</v>
      </c>
      <c r="D95" s="2">
        <v>0</v>
      </c>
      <c r="E95" s="2">
        <v>0</v>
      </c>
      <c r="F95" s="2">
        <v>0</v>
      </c>
      <c r="G95" s="2">
        <v>0</v>
      </c>
      <c r="H95" s="2">
        <v>0</v>
      </c>
      <c r="I95" s="2">
        <v>0</v>
      </c>
      <c r="J95" s="2">
        <v>0</v>
      </c>
      <c r="K95" s="2">
        <v>0</v>
      </c>
      <c r="L95" s="2">
        <v>32</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2">
        <v>0</v>
      </c>
      <c r="AT95" s="2">
        <v>0</v>
      </c>
      <c r="AU95" s="2">
        <v>0</v>
      </c>
      <c r="AV95" s="2">
        <v>0</v>
      </c>
      <c r="AW95" s="2">
        <v>0</v>
      </c>
      <c r="AX95" s="2">
        <v>0</v>
      </c>
      <c r="AY95" s="2">
        <v>0</v>
      </c>
      <c r="AZ95" s="2">
        <v>0</v>
      </c>
      <c r="BA95" s="2">
        <v>0</v>
      </c>
      <c r="BB95" s="2">
        <v>0</v>
      </c>
      <c r="BC95" s="2">
        <v>0</v>
      </c>
      <c r="BD95" s="2">
        <v>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0</v>
      </c>
      <c r="CA95" s="2">
        <v>0</v>
      </c>
      <c r="CB95" s="2">
        <v>0</v>
      </c>
      <c r="CC95" s="2">
        <v>0</v>
      </c>
      <c r="CD95" s="2">
        <v>0</v>
      </c>
      <c r="CE95" s="2">
        <v>0</v>
      </c>
      <c r="CF95" s="2">
        <v>0</v>
      </c>
      <c r="CG95" s="2">
        <v>0</v>
      </c>
      <c r="CH95" s="2">
        <v>0</v>
      </c>
      <c r="CI95" s="2">
        <v>0</v>
      </c>
      <c r="CJ95" s="2">
        <v>0</v>
      </c>
      <c r="CK95" s="2">
        <v>0</v>
      </c>
      <c r="CL95" s="2">
        <v>0</v>
      </c>
      <c r="CM95" s="2">
        <v>32</v>
      </c>
      <c r="CN95" s="2">
        <v>32</v>
      </c>
      <c r="CO95" s="2">
        <v>32</v>
      </c>
      <c r="CP95" s="2">
        <v>32</v>
      </c>
      <c r="CQ95" s="208"/>
      <c r="CR95" s="2">
        <v>32</v>
      </c>
      <c r="CS95" s="2">
        <v>0</v>
      </c>
      <c r="CT95" s="2">
        <v>0</v>
      </c>
      <c r="CU95" s="2">
        <v>0</v>
      </c>
      <c r="CV95" s="2">
        <v>0</v>
      </c>
      <c r="CW95" s="2">
        <v>0</v>
      </c>
      <c r="CX95" s="2">
        <v>0</v>
      </c>
      <c r="CY95" s="2">
        <v>0</v>
      </c>
      <c r="CZ95" s="2">
        <v>0</v>
      </c>
      <c r="DA95" s="2">
        <v>0</v>
      </c>
      <c r="DB95" s="2">
        <v>0</v>
      </c>
      <c r="DC95" s="2">
        <v>0</v>
      </c>
      <c r="DD95" s="2">
        <v>0</v>
      </c>
      <c r="DE95" s="2">
        <v>0</v>
      </c>
      <c r="DF95" s="2">
        <v>0</v>
      </c>
      <c r="DG95" s="2">
        <v>0</v>
      </c>
      <c r="DH95" s="2">
        <v>0</v>
      </c>
      <c r="DI95" s="2">
        <v>0</v>
      </c>
      <c r="DJ95" s="2">
        <v>0</v>
      </c>
      <c r="DK95" s="2">
        <v>0</v>
      </c>
      <c r="DL95" s="2">
        <v>0</v>
      </c>
      <c r="DM95" s="2">
        <v>0</v>
      </c>
      <c r="DN95" s="2">
        <v>0</v>
      </c>
      <c r="DO95" s="2">
        <v>0</v>
      </c>
      <c r="DP95" s="2">
        <v>0</v>
      </c>
      <c r="DQ95" s="2">
        <v>0</v>
      </c>
      <c r="DR95" s="2">
        <v>0</v>
      </c>
      <c r="DS95" s="2">
        <v>0</v>
      </c>
      <c r="DT95" s="2">
        <v>0</v>
      </c>
      <c r="DU95" s="2">
        <v>0</v>
      </c>
      <c r="DV95" s="2">
        <v>0</v>
      </c>
      <c r="DW95" s="2">
        <v>0</v>
      </c>
      <c r="DX95" s="2">
        <v>0</v>
      </c>
      <c r="DY95" s="2">
        <v>0</v>
      </c>
      <c r="DZ95" s="2">
        <v>0</v>
      </c>
      <c r="EA95" s="2">
        <v>0</v>
      </c>
      <c r="EB95" s="2">
        <v>0</v>
      </c>
      <c r="EC95" s="2">
        <v>0</v>
      </c>
      <c r="ED95" s="2">
        <v>0</v>
      </c>
      <c r="EE95" s="2">
        <v>0</v>
      </c>
      <c r="EF95" s="2">
        <v>0</v>
      </c>
      <c r="EG95" s="2">
        <v>0</v>
      </c>
      <c r="EH95" s="2">
        <v>0</v>
      </c>
      <c r="EI95" s="2">
        <v>0</v>
      </c>
      <c r="EJ95" s="2">
        <v>0</v>
      </c>
      <c r="EK95" s="2">
        <v>0</v>
      </c>
      <c r="EL95" s="2">
        <v>0</v>
      </c>
      <c r="EM95" s="2">
        <v>0</v>
      </c>
    </row>
    <row r="96" spans="1:143" ht="15" customHeight="1" x14ac:dyDescent="0.25">
      <c r="A96" s="262" t="str">
        <f>AuxiliaryTable!B104</f>
        <v>OVD-SLAM</v>
      </c>
      <c r="B96" s="2">
        <v>0</v>
      </c>
      <c r="C96" s="2">
        <v>0</v>
      </c>
      <c r="D96" s="2">
        <v>0</v>
      </c>
      <c r="E96" s="2">
        <v>0</v>
      </c>
      <c r="F96" s="2">
        <v>0</v>
      </c>
      <c r="G96" s="2">
        <v>0</v>
      </c>
      <c r="H96" s="2">
        <v>0</v>
      </c>
      <c r="I96" s="2">
        <v>0</v>
      </c>
      <c r="J96" s="2">
        <v>0</v>
      </c>
      <c r="K96" s="2">
        <v>0</v>
      </c>
      <c r="L96" s="2">
        <v>68</v>
      </c>
      <c r="M96" s="2">
        <v>0</v>
      </c>
      <c r="N96" s="2">
        <v>0</v>
      </c>
      <c r="O96" s="2">
        <v>0</v>
      </c>
      <c r="P96" s="2">
        <v>0</v>
      </c>
      <c r="Q96" s="2">
        <v>0</v>
      </c>
      <c r="R96" s="2">
        <v>0</v>
      </c>
      <c r="S96" s="2">
        <v>0</v>
      </c>
      <c r="T96" s="2">
        <v>0</v>
      </c>
      <c r="U96" s="2">
        <v>0</v>
      </c>
      <c r="V96" s="2">
        <v>0</v>
      </c>
      <c r="W96" s="2">
        <v>0</v>
      </c>
      <c r="X96" s="2">
        <v>0</v>
      </c>
      <c r="Y96" s="2">
        <v>0</v>
      </c>
      <c r="Z96" s="2">
        <v>0</v>
      </c>
      <c r="AA96" s="2">
        <v>0</v>
      </c>
      <c r="AB96" s="2">
        <v>0</v>
      </c>
      <c r="AC96" s="2">
        <v>0</v>
      </c>
      <c r="AD96" s="2">
        <v>0</v>
      </c>
      <c r="AE96" s="2">
        <v>0</v>
      </c>
      <c r="AF96" s="2">
        <v>0</v>
      </c>
      <c r="AG96" s="2">
        <v>0</v>
      </c>
      <c r="AH96" s="2">
        <v>0</v>
      </c>
      <c r="AI96" s="2">
        <v>0</v>
      </c>
      <c r="AJ96" s="2">
        <v>0</v>
      </c>
      <c r="AK96" s="2">
        <v>0</v>
      </c>
      <c r="AL96" s="2">
        <v>0</v>
      </c>
      <c r="AM96" s="2">
        <v>0</v>
      </c>
      <c r="AN96" s="2">
        <v>0</v>
      </c>
      <c r="AO96" s="2">
        <v>0</v>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0</v>
      </c>
      <c r="CG96" s="2">
        <v>0</v>
      </c>
      <c r="CH96" s="2">
        <v>0</v>
      </c>
      <c r="CI96" s="2">
        <v>0</v>
      </c>
      <c r="CJ96" s="2">
        <v>0</v>
      </c>
      <c r="CK96" s="2">
        <v>0</v>
      </c>
      <c r="CL96" s="2">
        <v>0</v>
      </c>
      <c r="CM96" s="2">
        <v>68</v>
      </c>
      <c r="CN96" s="2">
        <v>68</v>
      </c>
      <c r="CO96" s="2">
        <v>68</v>
      </c>
      <c r="CP96" s="2">
        <v>32</v>
      </c>
      <c r="CQ96" s="2">
        <v>32</v>
      </c>
      <c r="CR96" s="208"/>
      <c r="CS96" s="2">
        <v>36</v>
      </c>
      <c r="CT96" s="2">
        <v>36</v>
      </c>
      <c r="CU96" s="2">
        <v>0</v>
      </c>
      <c r="CV96" s="2">
        <v>0</v>
      </c>
      <c r="CW96" s="2">
        <v>0</v>
      </c>
      <c r="CX96" s="2">
        <v>0</v>
      </c>
      <c r="CY96" s="2">
        <v>0</v>
      </c>
      <c r="CZ96" s="2">
        <v>0</v>
      </c>
      <c r="DA96" s="2">
        <v>0</v>
      </c>
      <c r="DB96" s="2">
        <v>0</v>
      </c>
      <c r="DC96" s="2">
        <v>0</v>
      </c>
      <c r="DD96" s="2">
        <v>0</v>
      </c>
      <c r="DE96" s="2">
        <v>0</v>
      </c>
      <c r="DF96" s="2">
        <v>0</v>
      </c>
      <c r="DG96" s="2">
        <v>0</v>
      </c>
      <c r="DH96" s="2">
        <v>0</v>
      </c>
      <c r="DI96" s="2">
        <v>0</v>
      </c>
      <c r="DJ96" s="2">
        <v>0</v>
      </c>
      <c r="DK96" s="2">
        <v>0</v>
      </c>
      <c r="DL96" s="2">
        <v>0</v>
      </c>
      <c r="DM96" s="2">
        <v>0</v>
      </c>
      <c r="DN96" s="2">
        <v>0</v>
      </c>
      <c r="DO96" s="2">
        <v>0</v>
      </c>
      <c r="DP96" s="2">
        <v>0</v>
      </c>
      <c r="DQ96" s="2">
        <v>0</v>
      </c>
      <c r="DR96" s="2">
        <v>0</v>
      </c>
      <c r="DS96" s="2">
        <v>0</v>
      </c>
      <c r="DT96" s="2">
        <v>0</v>
      </c>
      <c r="DU96" s="2">
        <v>0</v>
      </c>
      <c r="DV96" s="2">
        <v>0</v>
      </c>
      <c r="DW96" s="2">
        <v>0</v>
      </c>
      <c r="DX96" s="2">
        <v>0</v>
      </c>
      <c r="DY96" s="2">
        <v>0</v>
      </c>
      <c r="DZ96" s="2">
        <v>0</v>
      </c>
      <c r="EA96" s="2">
        <v>0</v>
      </c>
      <c r="EB96" s="2">
        <v>0</v>
      </c>
      <c r="EC96" s="2">
        <v>0</v>
      </c>
      <c r="ED96" s="2">
        <v>0</v>
      </c>
      <c r="EE96" s="2">
        <v>0</v>
      </c>
      <c r="EF96" s="2">
        <v>0</v>
      </c>
      <c r="EG96" s="2">
        <v>0</v>
      </c>
      <c r="EH96" s="2">
        <v>0</v>
      </c>
      <c r="EI96" s="2">
        <v>0</v>
      </c>
      <c r="EJ96" s="2">
        <v>0</v>
      </c>
      <c r="EK96" s="2">
        <v>0</v>
      </c>
      <c r="EL96" s="2">
        <v>0</v>
      </c>
      <c r="EM96" s="2">
        <v>0</v>
      </c>
    </row>
    <row r="97" spans="1:143" ht="15" customHeight="1" x14ac:dyDescent="0.25">
      <c r="A97" s="262" t="str">
        <f>AuxiliaryTable!B105</f>
        <v>YOLO-SLAM</v>
      </c>
      <c r="B97" s="2">
        <v>0</v>
      </c>
      <c r="C97" s="2">
        <v>0</v>
      </c>
      <c r="D97" s="2">
        <v>0</v>
      </c>
      <c r="E97" s="2">
        <v>0</v>
      </c>
      <c r="F97" s="2">
        <v>0</v>
      </c>
      <c r="G97" s="2">
        <v>0</v>
      </c>
      <c r="H97" s="2">
        <v>0</v>
      </c>
      <c r="I97" s="2">
        <v>0</v>
      </c>
      <c r="J97" s="2">
        <v>0</v>
      </c>
      <c r="K97" s="2">
        <v>0</v>
      </c>
      <c r="L97" s="2">
        <v>36</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v>0</v>
      </c>
      <c r="AO97" s="2">
        <v>0</v>
      </c>
      <c r="AP97" s="2">
        <v>0</v>
      </c>
      <c r="AQ97" s="2">
        <v>0</v>
      </c>
      <c r="AR97" s="2">
        <v>0</v>
      </c>
      <c r="AS97" s="2">
        <v>0</v>
      </c>
      <c r="AT97" s="2">
        <v>0</v>
      </c>
      <c r="AU97" s="2">
        <v>0</v>
      </c>
      <c r="AV97" s="2">
        <v>0</v>
      </c>
      <c r="AW97" s="2">
        <v>0</v>
      </c>
      <c r="AX97" s="2">
        <v>0</v>
      </c>
      <c r="AY97" s="2">
        <v>0</v>
      </c>
      <c r="AZ97" s="2">
        <v>0</v>
      </c>
      <c r="BA97" s="2">
        <v>0</v>
      </c>
      <c r="BB97" s="2">
        <v>0</v>
      </c>
      <c r="BC97" s="2">
        <v>0</v>
      </c>
      <c r="BD97" s="2">
        <v>0</v>
      </c>
      <c r="BE97" s="2">
        <v>0</v>
      </c>
      <c r="BF97" s="2">
        <v>0</v>
      </c>
      <c r="BG97" s="2">
        <v>0</v>
      </c>
      <c r="BH97" s="2">
        <v>0</v>
      </c>
      <c r="BI97" s="2">
        <v>0</v>
      </c>
      <c r="BJ97" s="2">
        <v>0</v>
      </c>
      <c r="BK97" s="2">
        <v>0</v>
      </c>
      <c r="BL97" s="2">
        <v>0</v>
      </c>
      <c r="BM97" s="2">
        <v>0</v>
      </c>
      <c r="BN97" s="2">
        <v>0</v>
      </c>
      <c r="BO97" s="2">
        <v>0</v>
      </c>
      <c r="BP97" s="2">
        <v>0</v>
      </c>
      <c r="BQ97" s="2">
        <v>0</v>
      </c>
      <c r="BR97" s="2">
        <v>0</v>
      </c>
      <c r="BS97" s="2">
        <v>0</v>
      </c>
      <c r="BT97" s="2">
        <v>0</v>
      </c>
      <c r="BU97" s="2">
        <v>0</v>
      </c>
      <c r="BV97" s="2">
        <v>0</v>
      </c>
      <c r="BW97" s="2">
        <v>0</v>
      </c>
      <c r="BX97" s="2">
        <v>0</v>
      </c>
      <c r="BY97" s="2">
        <v>0</v>
      </c>
      <c r="BZ97" s="2">
        <v>0</v>
      </c>
      <c r="CA97" s="2">
        <v>0</v>
      </c>
      <c r="CB97" s="2">
        <v>0</v>
      </c>
      <c r="CC97" s="2">
        <v>0</v>
      </c>
      <c r="CD97" s="2">
        <v>0</v>
      </c>
      <c r="CE97" s="2">
        <v>0</v>
      </c>
      <c r="CF97" s="2">
        <v>0</v>
      </c>
      <c r="CG97" s="2">
        <v>0</v>
      </c>
      <c r="CH97" s="2">
        <v>0</v>
      </c>
      <c r="CI97" s="2">
        <v>0</v>
      </c>
      <c r="CJ97" s="2">
        <v>0</v>
      </c>
      <c r="CK97" s="2">
        <v>0</v>
      </c>
      <c r="CL97" s="2">
        <v>0</v>
      </c>
      <c r="CM97" s="2">
        <v>36</v>
      </c>
      <c r="CN97" s="2">
        <v>36</v>
      </c>
      <c r="CO97" s="2">
        <v>36</v>
      </c>
      <c r="CP97" s="2">
        <v>0</v>
      </c>
      <c r="CQ97" s="2">
        <v>0</v>
      </c>
      <c r="CR97" s="2">
        <v>36</v>
      </c>
      <c r="CS97" s="208"/>
      <c r="CT97" s="2">
        <v>36</v>
      </c>
      <c r="CU97" s="2">
        <v>0</v>
      </c>
      <c r="CV97" s="2">
        <v>0</v>
      </c>
      <c r="CW97" s="2">
        <v>0</v>
      </c>
      <c r="CX97" s="2">
        <v>0</v>
      </c>
      <c r="CY97" s="2">
        <v>0</v>
      </c>
      <c r="CZ97" s="2">
        <v>0</v>
      </c>
      <c r="DA97" s="2">
        <v>0</v>
      </c>
      <c r="DB97" s="2">
        <v>0</v>
      </c>
      <c r="DC97" s="2">
        <v>0</v>
      </c>
      <c r="DD97" s="2">
        <v>0</v>
      </c>
      <c r="DE97" s="2">
        <v>0</v>
      </c>
      <c r="DF97" s="2">
        <v>0</v>
      </c>
      <c r="DG97" s="2">
        <v>0</v>
      </c>
      <c r="DH97" s="2">
        <v>0</v>
      </c>
      <c r="DI97" s="2">
        <v>0</v>
      </c>
      <c r="DJ97" s="2">
        <v>0</v>
      </c>
      <c r="DK97" s="2">
        <v>0</v>
      </c>
      <c r="DL97" s="2">
        <v>0</v>
      </c>
      <c r="DM97" s="2">
        <v>0</v>
      </c>
      <c r="DN97" s="2">
        <v>0</v>
      </c>
      <c r="DO97" s="2">
        <v>0</v>
      </c>
      <c r="DP97" s="2">
        <v>0</v>
      </c>
      <c r="DQ97" s="2">
        <v>0</v>
      </c>
      <c r="DR97" s="2">
        <v>0</v>
      </c>
      <c r="DS97" s="2">
        <v>0</v>
      </c>
      <c r="DT97" s="2">
        <v>0</v>
      </c>
      <c r="DU97" s="2">
        <v>0</v>
      </c>
      <c r="DV97" s="2">
        <v>0</v>
      </c>
      <c r="DW97" s="2">
        <v>0</v>
      </c>
      <c r="DX97" s="2">
        <v>0</v>
      </c>
      <c r="DY97" s="2">
        <v>0</v>
      </c>
      <c r="DZ97" s="2">
        <v>0</v>
      </c>
      <c r="EA97" s="2">
        <v>0</v>
      </c>
      <c r="EB97" s="2">
        <v>0</v>
      </c>
      <c r="EC97" s="2">
        <v>0</v>
      </c>
      <c r="ED97" s="2">
        <v>0</v>
      </c>
      <c r="EE97" s="2">
        <v>0</v>
      </c>
      <c r="EF97" s="2">
        <v>0</v>
      </c>
      <c r="EG97" s="2">
        <v>0</v>
      </c>
      <c r="EH97" s="2">
        <v>0</v>
      </c>
      <c r="EI97" s="2">
        <v>0</v>
      </c>
      <c r="EJ97" s="2">
        <v>0</v>
      </c>
      <c r="EK97" s="2">
        <v>0</v>
      </c>
      <c r="EL97" s="2">
        <v>0</v>
      </c>
      <c r="EM97" s="2">
        <v>0</v>
      </c>
    </row>
    <row r="98" spans="1:143" ht="15" customHeight="1" x14ac:dyDescent="0.25">
      <c r="A98" s="262" t="str">
        <f>AuxiliaryTable!B106</f>
        <v>ReFusion</v>
      </c>
      <c r="B98" s="2">
        <v>0</v>
      </c>
      <c r="C98" s="2">
        <v>0</v>
      </c>
      <c r="D98" s="2">
        <v>0</v>
      </c>
      <c r="E98" s="2">
        <v>0</v>
      </c>
      <c r="F98" s="2">
        <v>0</v>
      </c>
      <c r="G98" s="2">
        <v>0</v>
      </c>
      <c r="H98" s="2">
        <v>0</v>
      </c>
      <c r="I98" s="2">
        <v>0</v>
      </c>
      <c r="J98" s="2">
        <v>0</v>
      </c>
      <c r="K98" s="2">
        <v>0</v>
      </c>
      <c r="L98" s="2">
        <v>36</v>
      </c>
      <c r="M98" s="2">
        <v>0</v>
      </c>
      <c r="N98" s="2">
        <v>0</v>
      </c>
      <c r="O98" s="2">
        <v>0</v>
      </c>
      <c r="P98" s="2">
        <v>30</v>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v>0</v>
      </c>
      <c r="AO98" s="2">
        <v>0</v>
      </c>
      <c r="AP98" s="2">
        <v>0</v>
      </c>
      <c r="AQ98" s="2">
        <v>0</v>
      </c>
      <c r="AR98" s="2">
        <v>0</v>
      </c>
      <c r="AS98" s="2">
        <v>0</v>
      </c>
      <c r="AT98" s="2">
        <v>0</v>
      </c>
      <c r="AU98" s="2">
        <v>0</v>
      </c>
      <c r="AV98" s="2">
        <v>0</v>
      </c>
      <c r="AW98" s="2">
        <v>0</v>
      </c>
      <c r="AX98" s="2">
        <v>0</v>
      </c>
      <c r="AY98" s="2">
        <v>0</v>
      </c>
      <c r="AZ98" s="2">
        <v>0</v>
      </c>
      <c r="BA98" s="2">
        <v>0</v>
      </c>
      <c r="BB98" s="2">
        <v>0</v>
      </c>
      <c r="BC98" s="2">
        <v>0</v>
      </c>
      <c r="BD98" s="2">
        <v>0</v>
      </c>
      <c r="BE98" s="2">
        <v>0</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0</v>
      </c>
      <c r="CA98" s="2">
        <v>0</v>
      </c>
      <c r="CB98" s="2">
        <v>0</v>
      </c>
      <c r="CC98" s="2">
        <v>0</v>
      </c>
      <c r="CD98" s="2">
        <v>0</v>
      </c>
      <c r="CE98" s="2">
        <v>0</v>
      </c>
      <c r="CF98" s="2">
        <v>0</v>
      </c>
      <c r="CG98" s="2">
        <v>0</v>
      </c>
      <c r="CH98" s="2">
        <v>0</v>
      </c>
      <c r="CI98" s="2">
        <v>0</v>
      </c>
      <c r="CJ98" s="2">
        <v>0</v>
      </c>
      <c r="CK98" s="2">
        <v>0</v>
      </c>
      <c r="CL98" s="2">
        <v>0</v>
      </c>
      <c r="CM98" s="2">
        <v>36</v>
      </c>
      <c r="CN98" s="2">
        <v>36</v>
      </c>
      <c r="CO98" s="2">
        <v>36</v>
      </c>
      <c r="CP98" s="2">
        <v>0</v>
      </c>
      <c r="CQ98" s="2">
        <v>0</v>
      </c>
      <c r="CR98" s="2">
        <v>36</v>
      </c>
      <c r="CS98" s="2">
        <v>36</v>
      </c>
      <c r="CT98" s="208"/>
      <c r="CU98" s="2">
        <v>0</v>
      </c>
      <c r="CV98" s="2">
        <v>0</v>
      </c>
      <c r="CW98" s="2">
        <v>0</v>
      </c>
      <c r="CX98" s="2">
        <v>0</v>
      </c>
      <c r="CY98" s="2">
        <v>0</v>
      </c>
      <c r="CZ98" s="2">
        <v>0</v>
      </c>
      <c r="DA98" s="2">
        <v>0</v>
      </c>
      <c r="DB98" s="2">
        <v>0</v>
      </c>
      <c r="DC98" s="2">
        <v>0</v>
      </c>
      <c r="DD98" s="2">
        <v>0</v>
      </c>
      <c r="DE98" s="2">
        <v>0</v>
      </c>
      <c r="DF98" s="2">
        <v>0</v>
      </c>
      <c r="DG98" s="2">
        <v>0</v>
      </c>
      <c r="DH98" s="2">
        <v>0</v>
      </c>
      <c r="DI98" s="2">
        <v>30</v>
      </c>
      <c r="DJ98" s="2">
        <v>0</v>
      </c>
      <c r="DK98" s="2">
        <v>0</v>
      </c>
      <c r="DL98" s="2">
        <v>0</v>
      </c>
      <c r="DM98" s="2">
        <v>0</v>
      </c>
      <c r="DN98" s="2">
        <v>0</v>
      </c>
      <c r="DO98" s="2">
        <v>0</v>
      </c>
      <c r="DP98" s="2">
        <v>6</v>
      </c>
      <c r="DQ98" s="2">
        <v>30</v>
      </c>
      <c r="DR98" s="2">
        <v>0</v>
      </c>
      <c r="DS98" s="2">
        <v>0</v>
      </c>
      <c r="DT98" s="2">
        <v>0</v>
      </c>
      <c r="DU98" s="2">
        <v>0</v>
      </c>
      <c r="DV98" s="2">
        <v>0</v>
      </c>
      <c r="DW98" s="2">
        <v>0</v>
      </c>
      <c r="DX98" s="2">
        <v>0</v>
      </c>
      <c r="DY98" s="2">
        <v>0</v>
      </c>
      <c r="DZ98" s="2">
        <v>0</v>
      </c>
      <c r="EA98" s="2">
        <v>0</v>
      </c>
      <c r="EB98" s="2">
        <v>0</v>
      </c>
      <c r="EC98" s="2">
        <v>0</v>
      </c>
      <c r="ED98" s="2">
        <v>0</v>
      </c>
      <c r="EE98" s="2">
        <v>0</v>
      </c>
      <c r="EF98" s="2">
        <v>0</v>
      </c>
      <c r="EG98" s="2">
        <v>0</v>
      </c>
      <c r="EH98" s="2">
        <v>0</v>
      </c>
      <c r="EI98" s="2">
        <v>0</v>
      </c>
      <c r="EJ98" s="2">
        <v>0</v>
      </c>
      <c r="EK98" s="2">
        <v>0</v>
      </c>
      <c r="EL98" s="2">
        <v>0</v>
      </c>
      <c r="EM98" s="2">
        <v>0</v>
      </c>
    </row>
    <row r="99" spans="1:143" ht="15" customHeight="1" x14ac:dyDescent="0.25">
      <c r="A99" s="262" t="str">
        <f>AuxiliaryTable!B107</f>
        <v>LIO-SAM LC</v>
      </c>
      <c r="B99" s="2">
        <v>0</v>
      </c>
      <c r="C99" s="2">
        <v>0</v>
      </c>
      <c r="D99" s="2">
        <v>0</v>
      </c>
      <c r="E99" s="2">
        <v>0</v>
      </c>
      <c r="F99" s="2">
        <v>0</v>
      </c>
      <c r="G99" s="2">
        <v>0</v>
      </c>
      <c r="H99" s="2">
        <v>0</v>
      </c>
      <c r="I99" s="2">
        <v>0</v>
      </c>
      <c r="J99" s="2">
        <v>0</v>
      </c>
      <c r="K99" s="2">
        <v>0</v>
      </c>
      <c r="L99" s="2">
        <v>0</v>
      </c>
      <c r="M99" s="2">
        <v>0</v>
      </c>
      <c r="N99" s="2">
        <v>0</v>
      </c>
      <c r="O99" s="2">
        <v>0</v>
      </c>
      <c r="P99" s="2">
        <v>0</v>
      </c>
      <c r="Q99" s="2">
        <v>0</v>
      </c>
      <c r="R99" s="2">
        <v>0</v>
      </c>
      <c r="S99" s="2">
        <v>8</v>
      </c>
      <c r="T99" s="2">
        <v>8</v>
      </c>
      <c r="U99" s="2">
        <v>0</v>
      </c>
      <c r="V99" s="2">
        <v>0</v>
      </c>
      <c r="W99" s="2">
        <v>0</v>
      </c>
      <c r="X99" s="2">
        <v>0</v>
      </c>
      <c r="Y99" s="2">
        <v>0</v>
      </c>
      <c r="Z99" s="2">
        <v>0</v>
      </c>
      <c r="AA99" s="2">
        <v>0</v>
      </c>
      <c r="AB99" s="2">
        <v>0</v>
      </c>
      <c r="AC99" s="2">
        <v>0</v>
      </c>
      <c r="AD99" s="2">
        <v>0</v>
      </c>
      <c r="AE99" s="2">
        <v>0</v>
      </c>
      <c r="AF99" s="2">
        <v>0</v>
      </c>
      <c r="AG99" s="2">
        <v>0</v>
      </c>
      <c r="AH99" s="2">
        <v>0</v>
      </c>
      <c r="AI99" s="2">
        <v>0</v>
      </c>
      <c r="AJ99" s="2">
        <v>0</v>
      </c>
      <c r="AK99" s="2">
        <v>0</v>
      </c>
      <c r="AL99" s="2">
        <v>0</v>
      </c>
      <c r="AM99" s="2">
        <v>0</v>
      </c>
      <c r="AN99" s="2">
        <v>0</v>
      </c>
      <c r="AO99" s="2">
        <v>0</v>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0</v>
      </c>
      <c r="CA99" s="2">
        <v>0</v>
      </c>
      <c r="CB99" s="2">
        <v>0</v>
      </c>
      <c r="CC99" s="2">
        <v>0</v>
      </c>
      <c r="CD99" s="2">
        <v>0</v>
      </c>
      <c r="CE99" s="2">
        <v>0</v>
      </c>
      <c r="CF99" s="2">
        <v>0</v>
      </c>
      <c r="CG99" s="2">
        <v>0</v>
      </c>
      <c r="CH99" s="2">
        <v>0</v>
      </c>
      <c r="CI99" s="2">
        <v>0</v>
      </c>
      <c r="CJ99" s="2">
        <v>0</v>
      </c>
      <c r="CK99" s="2">
        <v>0</v>
      </c>
      <c r="CL99" s="2">
        <v>0</v>
      </c>
      <c r="CM99" s="2">
        <v>0</v>
      </c>
      <c r="CN99" s="2">
        <v>0</v>
      </c>
      <c r="CO99" s="2">
        <v>0</v>
      </c>
      <c r="CP99" s="2">
        <v>0</v>
      </c>
      <c r="CQ99" s="2">
        <v>0</v>
      </c>
      <c r="CR99" s="2">
        <v>0</v>
      </c>
      <c r="CS99" s="2">
        <v>0</v>
      </c>
      <c r="CT99" s="2">
        <v>0</v>
      </c>
      <c r="CU99" s="208"/>
      <c r="CV99" s="2">
        <v>8</v>
      </c>
      <c r="CW99" s="2">
        <v>8</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0</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row>
    <row r="100" spans="1:143" ht="15" customHeight="1" x14ac:dyDescent="0.25">
      <c r="A100" s="262" t="str">
        <f>AuxiliaryTable!B108</f>
        <v>CT-ICP</v>
      </c>
      <c r="B100" s="2">
        <v>0</v>
      </c>
      <c r="C100" s="2">
        <v>0</v>
      </c>
      <c r="D100" s="2">
        <v>0</v>
      </c>
      <c r="E100" s="2">
        <v>0</v>
      </c>
      <c r="F100" s="2">
        <v>0</v>
      </c>
      <c r="G100" s="2">
        <v>0</v>
      </c>
      <c r="H100" s="2">
        <v>0</v>
      </c>
      <c r="I100" s="2">
        <v>0</v>
      </c>
      <c r="J100" s="2">
        <v>0</v>
      </c>
      <c r="K100" s="2">
        <v>0</v>
      </c>
      <c r="L100" s="2">
        <v>0</v>
      </c>
      <c r="M100" s="2">
        <v>0</v>
      </c>
      <c r="N100" s="2">
        <v>0</v>
      </c>
      <c r="O100" s="2">
        <v>0</v>
      </c>
      <c r="P100" s="2">
        <v>0</v>
      </c>
      <c r="Q100" s="2">
        <v>0</v>
      </c>
      <c r="R100" s="2">
        <v>0</v>
      </c>
      <c r="S100" s="2">
        <v>8</v>
      </c>
      <c r="T100" s="2">
        <v>8</v>
      </c>
      <c r="U100" s="2">
        <v>0</v>
      </c>
      <c r="V100" s="2">
        <v>0</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0</v>
      </c>
      <c r="AY100" s="2">
        <v>0</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v>0</v>
      </c>
      <c r="CD100" s="2">
        <v>2</v>
      </c>
      <c r="CE100" s="2">
        <v>0</v>
      </c>
      <c r="CF100" s="2">
        <v>0</v>
      </c>
      <c r="CG100" s="2">
        <v>0</v>
      </c>
      <c r="CH100" s="2">
        <v>0</v>
      </c>
      <c r="CI100" s="2">
        <v>0</v>
      </c>
      <c r="CJ100" s="2">
        <v>0</v>
      </c>
      <c r="CK100" s="2">
        <v>41</v>
      </c>
      <c r="CL100" s="2">
        <v>0</v>
      </c>
      <c r="CM100" s="2">
        <v>0</v>
      </c>
      <c r="CN100" s="2">
        <v>0</v>
      </c>
      <c r="CO100" s="2">
        <v>0</v>
      </c>
      <c r="CP100" s="2">
        <v>0</v>
      </c>
      <c r="CQ100" s="2">
        <v>0</v>
      </c>
      <c r="CR100" s="2">
        <v>0</v>
      </c>
      <c r="CS100" s="2">
        <v>0</v>
      </c>
      <c r="CT100" s="2">
        <v>0</v>
      </c>
      <c r="CU100" s="2">
        <v>8</v>
      </c>
      <c r="CV100" s="208"/>
      <c r="CW100" s="2">
        <v>10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38</v>
      </c>
      <c r="DS100" s="2">
        <v>38</v>
      </c>
      <c r="DT100" s="2">
        <v>1</v>
      </c>
      <c r="DU100" s="2">
        <v>0</v>
      </c>
      <c r="DV100" s="2">
        <v>0</v>
      </c>
      <c r="DW100" s="2">
        <v>0</v>
      </c>
      <c r="DX100" s="2">
        <v>0</v>
      </c>
      <c r="DY100" s="2">
        <v>0</v>
      </c>
      <c r="DZ100" s="2">
        <v>0</v>
      </c>
      <c r="EA100" s="2">
        <v>0</v>
      </c>
      <c r="EB100" s="2">
        <v>0</v>
      </c>
      <c r="EC100" s="2">
        <v>0</v>
      </c>
      <c r="ED100" s="2">
        <v>0</v>
      </c>
      <c r="EE100" s="2">
        <v>0</v>
      </c>
      <c r="EF100" s="2">
        <v>0</v>
      </c>
      <c r="EG100" s="2">
        <v>0</v>
      </c>
      <c r="EH100" s="2">
        <v>0</v>
      </c>
      <c r="EI100" s="2">
        <v>0</v>
      </c>
      <c r="EJ100" s="2">
        <v>0</v>
      </c>
      <c r="EK100" s="2">
        <v>0</v>
      </c>
      <c r="EL100" s="2">
        <v>0</v>
      </c>
      <c r="EM100" s="2">
        <v>0</v>
      </c>
    </row>
    <row r="101" spans="1:143" ht="15" customHeight="1" x14ac:dyDescent="0.25">
      <c r="A101" s="262" t="str">
        <f>AuxiliaryTable!B109</f>
        <v>KISS-ICP</v>
      </c>
      <c r="B101" s="2">
        <v>0</v>
      </c>
      <c r="C101" s="2">
        <v>0</v>
      </c>
      <c r="D101" s="2">
        <v>0</v>
      </c>
      <c r="E101" s="2">
        <v>0</v>
      </c>
      <c r="F101" s="2">
        <v>0</v>
      </c>
      <c r="G101" s="2">
        <v>0</v>
      </c>
      <c r="H101" s="2">
        <v>0</v>
      </c>
      <c r="I101" s="2">
        <v>0</v>
      </c>
      <c r="J101" s="2">
        <v>0</v>
      </c>
      <c r="K101" s="2">
        <v>0</v>
      </c>
      <c r="L101" s="2">
        <v>0</v>
      </c>
      <c r="M101" s="2">
        <v>0</v>
      </c>
      <c r="N101" s="2">
        <v>0</v>
      </c>
      <c r="O101" s="2">
        <v>0</v>
      </c>
      <c r="P101" s="2">
        <v>0</v>
      </c>
      <c r="Q101" s="2">
        <v>0</v>
      </c>
      <c r="R101" s="2">
        <v>0</v>
      </c>
      <c r="S101" s="2">
        <v>8</v>
      </c>
      <c r="T101" s="2">
        <v>8</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v>0</v>
      </c>
      <c r="CD101" s="2">
        <v>20</v>
      </c>
      <c r="CE101" s="2">
        <v>0</v>
      </c>
      <c r="CF101" s="2">
        <v>0</v>
      </c>
      <c r="CG101" s="2">
        <v>0</v>
      </c>
      <c r="CH101" s="2">
        <v>0</v>
      </c>
      <c r="CI101" s="2">
        <v>0</v>
      </c>
      <c r="CJ101" s="2">
        <v>0</v>
      </c>
      <c r="CK101" s="2">
        <v>20</v>
      </c>
      <c r="CL101" s="2">
        <v>0</v>
      </c>
      <c r="CM101" s="2">
        <v>0</v>
      </c>
      <c r="CN101" s="2">
        <v>0</v>
      </c>
      <c r="CO101" s="2">
        <v>0</v>
      </c>
      <c r="CP101" s="2">
        <v>0</v>
      </c>
      <c r="CQ101" s="2">
        <v>0</v>
      </c>
      <c r="CR101" s="2">
        <v>0</v>
      </c>
      <c r="CS101" s="2">
        <v>0</v>
      </c>
      <c r="CT101" s="2">
        <v>0</v>
      </c>
      <c r="CU101" s="2">
        <v>8</v>
      </c>
      <c r="CV101" s="2">
        <v>10</v>
      </c>
      <c r="CW101" s="208"/>
      <c r="CX101" s="2">
        <v>0</v>
      </c>
      <c r="CY101" s="2">
        <v>0</v>
      </c>
      <c r="CZ101" s="2">
        <v>0</v>
      </c>
      <c r="DA101" s="2">
        <v>0</v>
      </c>
      <c r="DB101" s="2">
        <v>0</v>
      </c>
      <c r="DC101" s="2">
        <v>0</v>
      </c>
      <c r="DD101" s="2">
        <v>0</v>
      </c>
      <c r="DE101" s="2">
        <v>0</v>
      </c>
      <c r="DF101" s="2">
        <v>0</v>
      </c>
      <c r="DG101" s="2">
        <v>14</v>
      </c>
      <c r="DH101" s="2">
        <v>0</v>
      </c>
      <c r="DI101" s="2">
        <v>0</v>
      </c>
      <c r="DJ101" s="2">
        <v>0</v>
      </c>
      <c r="DK101" s="2">
        <v>0</v>
      </c>
      <c r="DL101" s="2">
        <v>0</v>
      </c>
      <c r="DM101" s="2">
        <v>0</v>
      </c>
      <c r="DN101" s="2">
        <v>0</v>
      </c>
      <c r="DO101" s="2">
        <v>0</v>
      </c>
      <c r="DP101" s="2">
        <v>0</v>
      </c>
      <c r="DQ101" s="2">
        <v>0</v>
      </c>
      <c r="DR101" s="2">
        <v>2</v>
      </c>
      <c r="DS101" s="2">
        <v>0</v>
      </c>
      <c r="DT101" s="2">
        <v>0</v>
      </c>
      <c r="DU101" s="2">
        <v>0</v>
      </c>
      <c r="DV101" s="2">
        <v>0</v>
      </c>
      <c r="DW101" s="2">
        <v>0</v>
      </c>
      <c r="DX101" s="2">
        <v>0</v>
      </c>
      <c r="DY101" s="2">
        <v>0</v>
      </c>
      <c r="DZ101" s="2">
        <v>0</v>
      </c>
      <c r="EA101" s="2">
        <v>0</v>
      </c>
      <c r="EB101" s="2">
        <v>0</v>
      </c>
      <c r="EC101" s="2">
        <v>0</v>
      </c>
      <c r="ED101" s="2">
        <v>0</v>
      </c>
      <c r="EE101" s="2">
        <v>0</v>
      </c>
      <c r="EF101" s="2">
        <v>0</v>
      </c>
      <c r="EG101" s="2">
        <v>0</v>
      </c>
      <c r="EH101" s="2">
        <v>0</v>
      </c>
      <c r="EI101" s="2">
        <v>0</v>
      </c>
      <c r="EJ101" s="2">
        <v>0</v>
      </c>
      <c r="EK101" s="2">
        <v>0</v>
      </c>
      <c r="EL101" s="2">
        <v>0</v>
      </c>
      <c r="EM101" s="2">
        <v>0</v>
      </c>
    </row>
    <row r="102" spans="1:143" ht="15" customHeight="1" x14ac:dyDescent="0.25">
      <c r="A102" s="262" t="str">
        <f>AuxiliaryTable!B110</f>
        <v>ART-SLAM (odom)</v>
      </c>
      <c r="B102" s="2">
        <v>0</v>
      </c>
      <c r="C102" s="2">
        <v>0</v>
      </c>
      <c r="D102" s="2">
        <v>0</v>
      </c>
      <c r="E102" s="2">
        <v>0</v>
      </c>
      <c r="F102" s="2">
        <v>0</v>
      </c>
      <c r="G102" s="2">
        <v>0</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12</v>
      </c>
      <c r="AI102" s="2">
        <v>0</v>
      </c>
      <c r="AJ102" s="2">
        <v>0</v>
      </c>
      <c r="AK102" s="2">
        <v>0</v>
      </c>
      <c r="AL102" s="2">
        <v>0</v>
      </c>
      <c r="AM102" s="2">
        <v>0</v>
      </c>
      <c r="AN102" s="2">
        <v>0</v>
      </c>
      <c r="AO102" s="2">
        <v>0</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12</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0</v>
      </c>
      <c r="CX102" s="208"/>
      <c r="CY102" s="2">
        <v>0</v>
      </c>
      <c r="CZ102" s="2">
        <v>0</v>
      </c>
      <c r="DA102" s="2">
        <v>0</v>
      </c>
      <c r="DB102" s="2">
        <v>0</v>
      </c>
      <c r="DC102" s="2">
        <v>0</v>
      </c>
      <c r="DD102" s="2">
        <v>0</v>
      </c>
      <c r="DE102" s="2">
        <v>0</v>
      </c>
      <c r="DF102" s="2">
        <v>0</v>
      </c>
      <c r="DG102" s="2">
        <v>0</v>
      </c>
      <c r="DH102" s="2">
        <v>0</v>
      </c>
      <c r="DI102" s="2">
        <v>0</v>
      </c>
      <c r="DJ102" s="2">
        <v>0</v>
      </c>
      <c r="DK102" s="2">
        <v>0</v>
      </c>
      <c r="DL102" s="2">
        <v>0</v>
      </c>
      <c r="DM102" s="2">
        <v>0</v>
      </c>
      <c r="DN102" s="2">
        <v>0</v>
      </c>
      <c r="DO102" s="2">
        <v>0</v>
      </c>
      <c r="DP102" s="2">
        <v>0</v>
      </c>
      <c r="DQ102" s="2">
        <v>0</v>
      </c>
      <c r="DR102" s="2">
        <v>0</v>
      </c>
      <c r="DS102" s="2">
        <v>0</v>
      </c>
      <c r="DT102" s="2">
        <v>0</v>
      </c>
      <c r="DU102" s="2">
        <v>0</v>
      </c>
      <c r="DV102" s="2">
        <v>0</v>
      </c>
      <c r="DW102" s="2">
        <v>0</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row>
    <row r="103" spans="1:143" ht="15" customHeight="1" x14ac:dyDescent="0.25">
      <c r="A103" s="262" t="str">
        <f>AuxiliaryTable!B111</f>
        <v>LINS</v>
      </c>
      <c r="B103" s="2">
        <v>0</v>
      </c>
      <c r="C103" s="2">
        <v>0</v>
      </c>
      <c r="D103" s="2">
        <v>0</v>
      </c>
      <c r="E103" s="2">
        <v>0</v>
      </c>
      <c r="F103" s="2">
        <v>0</v>
      </c>
      <c r="G103" s="2">
        <v>0</v>
      </c>
      <c r="H103" s="2">
        <v>0</v>
      </c>
      <c r="I103" s="2">
        <v>0</v>
      </c>
      <c r="J103" s="2">
        <v>0</v>
      </c>
      <c r="K103" s="2">
        <v>6</v>
      </c>
      <c r="L103" s="2">
        <v>0</v>
      </c>
      <c r="M103" s="2">
        <v>0</v>
      </c>
      <c r="N103" s="2">
        <v>0</v>
      </c>
      <c r="O103" s="2">
        <v>0</v>
      </c>
      <c r="P103" s="2">
        <v>0</v>
      </c>
      <c r="Q103" s="2">
        <v>0</v>
      </c>
      <c r="R103" s="2">
        <v>0</v>
      </c>
      <c r="S103" s="2">
        <v>30</v>
      </c>
      <c r="T103" s="2">
        <v>28</v>
      </c>
      <c r="U103" s="2">
        <v>0</v>
      </c>
      <c r="V103" s="2">
        <v>0</v>
      </c>
      <c r="W103" s="2">
        <v>0</v>
      </c>
      <c r="X103" s="2">
        <v>0</v>
      </c>
      <c r="Y103" s="2">
        <v>0</v>
      </c>
      <c r="Z103" s="2">
        <v>0</v>
      </c>
      <c r="AA103" s="2">
        <v>0</v>
      </c>
      <c r="AB103" s="2">
        <v>0</v>
      </c>
      <c r="AC103" s="2">
        <v>24</v>
      </c>
      <c r="AD103" s="2">
        <v>0</v>
      </c>
      <c r="AE103" s="2">
        <v>0</v>
      </c>
      <c r="AF103" s="2">
        <v>0</v>
      </c>
      <c r="AG103" s="2">
        <v>22</v>
      </c>
      <c r="AH103" s="2">
        <v>16</v>
      </c>
      <c r="AI103" s="2">
        <v>0</v>
      </c>
      <c r="AJ103" s="2">
        <v>0</v>
      </c>
      <c r="AK103" s="2">
        <v>0</v>
      </c>
      <c r="AL103" s="2">
        <v>0</v>
      </c>
      <c r="AM103" s="2">
        <v>0</v>
      </c>
      <c r="AN103" s="2">
        <v>0</v>
      </c>
      <c r="AO103" s="2">
        <v>0</v>
      </c>
      <c r="AP103" s="2">
        <v>0</v>
      </c>
      <c r="AQ103" s="2">
        <v>0</v>
      </c>
      <c r="AR103" s="2">
        <v>0</v>
      </c>
      <c r="AS103" s="2">
        <v>0</v>
      </c>
      <c r="AT103" s="2">
        <v>0</v>
      </c>
      <c r="AU103" s="2">
        <v>0</v>
      </c>
      <c r="AV103" s="2">
        <v>0</v>
      </c>
      <c r="AW103" s="2">
        <v>18</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6</v>
      </c>
      <c r="BP103" s="2">
        <v>0</v>
      </c>
      <c r="BQ103" s="2">
        <v>0</v>
      </c>
      <c r="BR103" s="2">
        <v>0</v>
      </c>
      <c r="BS103" s="2">
        <v>0</v>
      </c>
      <c r="BT103" s="2">
        <v>0</v>
      </c>
      <c r="BU103" s="2">
        <v>0</v>
      </c>
      <c r="BV103" s="2">
        <v>0</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08"/>
      <c r="CZ103" s="2">
        <v>18</v>
      </c>
      <c r="DA103" s="2">
        <v>18</v>
      </c>
      <c r="DB103" s="2">
        <v>18</v>
      </c>
      <c r="DC103" s="2">
        <v>0</v>
      </c>
      <c r="DD103" s="2">
        <v>0</v>
      </c>
      <c r="DE103" s="2">
        <v>0</v>
      </c>
      <c r="DF103" s="2">
        <v>0</v>
      </c>
      <c r="DG103" s="2">
        <v>0</v>
      </c>
      <c r="DH103" s="2">
        <v>0</v>
      </c>
      <c r="DI103" s="2">
        <v>0</v>
      </c>
      <c r="DJ103" s="2">
        <v>6</v>
      </c>
      <c r="DK103" s="2">
        <v>0</v>
      </c>
      <c r="DL103" s="2">
        <v>0</v>
      </c>
      <c r="DM103" s="2">
        <v>0</v>
      </c>
      <c r="DN103" s="2">
        <v>0</v>
      </c>
      <c r="DO103" s="2">
        <v>0</v>
      </c>
      <c r="DP103" s="2">
        <v>0</v>
      </c>
      <c r="DQ103" s="2">
        <v>0</v>
      </c>
      <c r="DR103" s="2">
        <v>0</v>
      </c>
      <c r="DS103" s="2">
        <v>0</v>
      </c>
      <c r="DT103" s="2">
        <v>0</v>
      </c>
      <c r="DU103" s="2">
        <v>22</v>
      </c>
      <c r="DV103" s="2">
        <v>0</v>
      </c>
      <c r="DW103" s="2">
        <v>0</v>
      </c>
      <c r="DX103" s="2">
        <v>0</v>
      </c>
      <c r="DY103" s="2">
        <v>0</v>
      </c>
      <c r="DZ103" s="2">
        <v>0</v>
      </c>
      <c r="EA103" s="2">
        <v>0</v>
      </c>
      <c r="EB103" s="2">
        <v>0</v>
      </c>
      <c r="EC103" s="2">
        <v>0</v>
      </c>
      <c r="ED103" s="2">
        <v>0</v>
      </c>
      <c r="EE103" s="2">
        <v>12</v>
      </c>
      <c r="EF103" s="2">
        <v>6</v>
      </c>
      <c r="EG103" s="2">
        <v>0</v>
      </c>
      <c r="EH103" s="2">
        <v>0</v>
      </c>
      <c r="EI103" s="2">
        <v>0</v>
      </c>
      <c r="EJ103" s="2">
        <v>0</v>
      </c>
      <c r="EK103" s="2">
        <v>0</v>
      </c>
      <c r="EL103" s="2">
        <v>0</v>
      </c>
      <c r="EM103" s="2">
        <v>0</v>
      </c>
    </row>
    <row r="104" spans="1:143" ht="15" customHeight="1" x14ac:dyDescent="0.25">
      <c r="A104" s="262" t="str">
        <f>AuxiliaryTable!B112</f>
        <v>CLINS</v>
      </c>
      <c r="B104" s="2">
        <v>0</v>
      </c>
      <c r="C104" s="2">
        <v>0</v>
      </c>
      <c r="D104" s="2">
        <v>0</v>
      </c>
      <c r="E104" s="2">
        <v>0</v>
      </c>
      <c r="F104" s="2">
        <v>0</v>
      </c>
      <c r="G104" s="2">
        <v>0</v>
      </c>
      <c r="H104" s="2">
        <v>0</v>
      </c>
      <c r="I104" s="2">
        <v>0</v>
      </c>
      <c r="J104" s="2">
        <v>0</v>
      </c>
      <c r="K104" s="2">
        <v>0</v>
      </c>
      <c r="L104" s="2">
        <v>0</v>
      </c>
      <c r="M104" s="2">
        <v>0</v>
      </c>
      <c r="N104" s="2">
        <v>0</v>
      </c>
      <c r="O104" s="2">
        <v>0</v>
      </c>
      <c r="P104" s="2">
        <v>0</v>
      </c>
      <c r="Q104" s="2">
        <v>0</v>
      </c>
      <c r="R104" s="2">
        <v>0</v>
      </c>
      <c r="S104" s="2">
        <v>18</v>
      </c>
      <c r="T104" s="2">
        <v>34</v>
      </c>
      <c r="U104" s="2">
        <v>0</v>
      </c>
      <c r="V104" s="2">
        <v>0</v>
      </c>
      <c r="W104" s="2">
        <v>0</v>
      </c>
      <c r="X104" s="2">
        <v>0</v>
      </c>
      <c r="Y104" s="2">
        <v>0</v>
      </c>
      <c r="Z104" s="2">
        <v>0</v>
      </c>
      <c r="AA104" s="2">
        <v>0</v>
      </c>
      <c r="AB104" s="2">
        <v>0</v>
      </c>
      <c r="AC104" s="2">
        <v>22</v>
      </c>
      <c r="AD104" s="2">
        <v>0</v>
      </c>
      <c r="AE104" s="2">
        <v>0</v>
      </c>
      <c r="AF104" s="2">
        <v>0</v>
      </c>
      <c r="AG104" s="2">
        <v>12</v>
      </c>
      <c r="AH104" s="2">
        <v>0</v>
      </c>
      <c r="AI104" s="2">
        <v>0</v>
      </c>
      <c r="AJ104" s="2">
        <v>0</v>
      </c>
      <c r="AK104" s="2">
        <v>0</v>
      </c>
      <c r="AL104" s="2">
        <v>0</v>
      </c>
      <c r="AM104" s="2">
        <v>0</v>
      </c>
      <c r="AN104" s="2">
        <v>0</v>
      </c>
      <c r="AO104" s="2">
        <v>0</v>
      </c>
      <c r="AP104" s="2">
        <v>0</v>
      </c>
      <c r="AQ104" s="2">
        <v>0</v>
      </c>
      <c r="AR104" s="2">
        <v>0</v>
      </c>
      <c r="AS104" s="2">
        <v>0</v>
      </c>
      <c r="AT104" s="2">
        <v>0</v>
      </c>
      <c r="AU104" s="2">
        <v>0</v>
      </c>
      <c r="AV104" s="2">
        <v>0</v>
      </c>
      <c r="AW104" s="2">
        <v>18</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18</v>
      </c>
      <c r="CZ104" s="208"/>
      <c r="DA104" s="2">
        <v>18</v>
      </c>
      <c r="DB104" s="2">
        <v>18</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16</v>
      </c>
      <c r="DV104" s="2">
        <v>0</v>
      </c>
      <c r="DW104" s="2">
        <v>0</v>
      </c>
      <c r="DX104" s="2">
        <v>0</v>
      </c>
      <c r="DY104" s="2">
        <v>0</v>
      </c>
      <c r="DZ104" s="2">
        <v>0</v>
      </c>
      <c r="EA104" s="2">
        <v>0</v>
      </c>
      <c r="EB104" s="2">
        <v>0</v>
      </c>
      <c r="EC104" s="2">
        <v>0</v>
      </c>
      <c r="ED104" s="2">
        <v>0</v>
      </c>
      <c r="EE104" s="2">
        <v>0</v>
      </c>
      <c r="EF104" s="2">
        <v>0</v>
      </c>
      <c r="EG104" s="2">
        <v>0</v>
      </c>
      <c r="EH104" s="2">
        <v>0</v>
      </c>
      <c r="EI104" s="2">
        <v>0</v>
      </c>
      <c r="EJ104" s="2">
        <v>0</v>
      </c>
      <c r="EK104" s="2">
        <v>0</v>
      </c>
      <c r="EL104" s="2">
        <v>0</v>
      </c>
      <c r="EM104" s="2">
        <v>0</v>
      </c>
    </row>
    <row r="105" spans="1:143" ht="15" customHeight="1" x14ac:dyDescent="0.25">
      <c r="A105" s="262" t="str">
        <f>AuxiliaryTable!B113</f>
        <v>DLO</v>
      </c>
      <c r="B105" s="2">
        <v>0</v>
      </c>
      <c r="C105" s="2">
        <v>0</v>
      </c>
      <c r="D105" s="2">
        <v>0</v>
      </c>
      <c r="E105" s="2">
        <v>0</v>
      </c>
      <c r="F105" s="2">
        <v>0</v>
      </c>
      <c r="G105" s="2">
        <v>0</v>
      </c>
      <c r="H105" s="2">
        <v>0</v>
      </c>
      <c r="I105" s="2">
        <v>0</v>
      </c>
      <c r="J105" s="2">
        <v>0</v>
      </c>
      <c r="K105" s="2">
        <v>0</v>
      </c>
      <c r="L105" s="2">
        <v>0</v>
      </c>
      <c r="M105" s="2">
        <v>0</v>
      </c>
      <c r="N105" s="2">
        <v>0</v>
      </c>
      <c r="O105" s="2">
        <v>0</v>
      </c>
      <c r="P105" s="2">
        <v>0</v>
      </c>
      <c r="Q105" s="2">
        <v>0</v>
      </c>
      <c r="R105" s="2">
        <v>0</v>
      </c>
      <c r="S105" s="2">
        <v>18</v>
      </c>
      <c r="T105" s="2">
        <v>18</v>
      </c>
      <c r="U105" s="2">
        <v>0</v>
      </c>
      <c r="V105" s="2">
        <v>0</v>
      </c>
      <c r="W105" s="2">
        <v>0</v>
      </c>
      <c r="X105" s="2">
        <v>0</v>
      </c>
      <c r="Y105" s="2">
        <v>0</v>
      </c>
      <c r="Z105" s="2">
        <v>0</v>
      </c>
      <c r="AA105" s="2">
        <v>0</v>
      </c>
      <c r="AB105" s="2">
        <v>0</v>
      </c>
      <c r="AC105" s="2">
        <v>18</v>
      </c>
      <c r="AD105" s="2">
        <v>0</v>
      </c>
      <c r="AE105" s="2">
        <v>0</v>
      </c>
      <c r="AF105" s="2">
        <v>0</v>
      </c>
      <c r="AG105" s="2">
        <v>10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18</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0</v>
      </c>
      <c r="CK105" s="2">
        <v>0</v>
      </c>
      <c r="CL105" s="2">
        <v>0</v>
      </c>
      <c r="CM105" s="2">
        <v>0</v>
      </c>
      <c r="CN105" s="2">
        <v>0</v>
      </c>
      <c r="CO105" s="2">
        <v>0</v>
      </c>
      <c r="CP105" s="2">
        <v>0</v>
      </c>
      <c r="CQ105" s="2">
        <v>0</v>
      </c>
      <c r="CR105" s="2">
        <v>0</v>
      </c>
      <c r="CS105" s="2">
        <v>0</v>
      </c>
      <c r="CT105" s="2">
        <v>0</v>
      </c>
      <c r="CU105" s="2">
        <v>0</v>
      </c>
      <c r="CV105" s="2">
        <v>0</v>
      </c>
      <c r="CW105" s="2">
        <v>0</v>
      </c>
      <c r="CX105" s="2">
        <v>0</v>
      </c>
      <c r="CY105" s="2">
        <v>18</v>
      </c>
      <c r="CZ105" s="2">
        <v>18</v>
      </c>
      <c r="DA105" s="208"/>
      <c r="DB105" s="2">
        <v>18</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10</v>
      </c>
      <c r="DV105" s="2">
        <v>10</v>
      </c>
      <c r="DW105" s="2">
        <v>10</v>
      </c>
      <c r="DX105" s="2">
        <v>10</v>
      </c>
      <c r="DY105" s="2">
        <v>0</v>
      </c>
      <c r="DZ105" s="2">
        <v>0</v>
      </c>
      <c r="EA105" s="2">
        <v>0</v>
      </c>
      <c r="EB105" s="2">
        <v>0</v>
      </c>
      <c r="EC105" s="2">
        <v>0</v>
      </c>
      <c r="ED105" s="2">
        <v>0</v>
      </c>
      <c r="EE105" s="2">
        <v>0</v>
      </c>
      <c r="EF105" s="2">
        <v>0</v>
      </c>
      <c r="EG105" s="2">
        <v>0</v>
      </c>
      <c r="EH105" s="2">
        <v>0</v>
      </c>
      <c r="EI105" s="2">
        <v>0</v>
      </c>
      <c r="EJ105" s="2">
        <v>0</v>
      </c>
      <c r="EK105" s="2">
        <v>0</v>
      </c>
      <c r="EL105" s="2">
        <v>0</v>
      </c>
      <c r="EM105" s="2">
        <v>0</v>
      </c>
    </row>
    <row r="106" spans="1:143" ht="15" customHeight="1" x14ac:dyDescent="0.25">
      <c r="A106" s="262" t="str">
        <f>AuxiliaryTable!B114</f>
        <v>CLINS (No LoopClosure)</v>
      </c>
      <c r="B106" s="2">
        <v>0</v>
      </c>
      <c r="C106" s="2">
        <v>0</v>
      </c>
      <c r="D106" s="2">
        <v>0</v>
      </c>
      <c r="E106" s="2">
        <v>0</v>
      </c>
      <c r="F106" s="2">
        <v>0</v>
      </c>
      <c r="G106" s="2">
        <v>0</v>
      </c>
      <c r="H106" s="2">
        <v>0</v>
      </c>
      <c r="I106" s="2">
        <v>0</v>
      </c>
      <c r="J106" s="2">
        <v>0</v>
      </c>
      <c r="K106" s="2">
        <v>0</v>
      </c>
      <c r="L106" s="2">
        <v>0</v>
      </c>
      <c r="M106" s="2">
        <v>0</v>
      </c>
      <c r="N106" s="2">
        <v>0</v>
      </c>
      <c r="O106" s="2">
        <v>0</v>
      </c>
      <c r="P106" s="2">
        <v>0</v>
      </c>
      <c r="Q106" s="2">
        <v>0</v>
      </c>
      <c r="R106" s="2">
        <v>0</v>
      </c>
      <c r="S106" s="2">
        <v>18</v>
      </c>
      <c r="T106" s="2">
        <v>18</v>
      </c>
      <c r="U106" s="2">
        <v>0</v>
      </c>
      <c r="V106" s="2">
        <v>0</v>
      </c>
      <c r="W106" s="2">
        <v>0</v>
      </c>
      <c r="X106" s="2">
        <v>0</v>
      </c>
      <c r="Y106" s="2">
        <v>0</v>
      </c>
      <c r="Z106" s="2">
        <v>0</v>
      </c>
      <c r="AA106" s="2">
        <v>0</v>
      </c>
      <c r="AB106" s="2">
        <v>0</v>
      </c>
      <c r="AC106" s="2">
        <v>18</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18</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18</v>
      </c>
      <c r="CZ106" s="2">
        <v>18</v>
      </c>
      <c r="DA106" s="2">
        <v>18</v>
      </c>
      <c r="DB106" s="208"/>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row>
    <row r="107" spans="1:143" ht="15" customHeight="1" x14ac:dyDescent="0.25">
      <c r="A107" s="262" t="str">
        <f>AuxiliaryTable!B115</f>
        <v>MARS</v>
      </c>
      <c r="B107" s="2">
        <v>0</v>
      </c>
      <c r="C107" s="2">
        <v>0</v>
      </c>
      <c r="D107" s="2">
        <v>0</v>
      </c>
      <c r="E107" s="2">
        <v>0</v>
      </c>
      <c r="F107" s="2">
        <v>0</v>
      </c>
      <c r="G107" s="2">
        <v>0</v>
      </c>
      <c r="H107" s="2">
        <v>0</v>
      </c>
      <c r="I107" s="2">
        <v>0</v>
      </c>
      <c r="J107" s="2">
        <v>0</v>
      </c>
      <c r="K107" s="2">
        <v>0</v>
      </c>
      <c r="L107" s="2">
        <v>0</v>
      </c>
      <c r="M107" s="2">
        <v>0</v>
      </c>
      <c r="N107" s="2">
        <v>0</v>
      </c>
      <c r="O107" s="2">
        <v>0</v>
      </c>
      <c r="P107" s="2">
        <v>0</v>
      </c>
      <c r="Q107" s="2">
        <v>0</v>
      </c>
      <c r="R107" s="2">
        <v>0</v>
      </c>
      <c r="S107" s="2">
        <v>22</v>
      </c>
      <c r="T107" s="2">
        <v>18</v>
      </c>
      <c r="U107" s="2">
        <v>0</v>
      </c>
      <c r="V107" s="2">
        <v>0</v>
      </c>
      <c r="W107" s="2">
        <v>0</v>
      </c>
      <c r="X107" s="2">
        <v>22</v>
      </c>
      <c r="Y107" s="2">
        <v>0</v>
      </c>
      <c r="Z107" s="2">
        <v>0</v>
      </c>
      <c r="AA107" s="2">
        <v>0</v>
      </c>
      <c r="AB107" s="2">
        <v>0</v>
      </c>
      <c r="AC107" s="2">
        <v>0</v>
      </c>
      <c r="AD107" s="2">
        <v>22</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9</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0</v>
      </c>
      <c r="CZ107" s="2">
        <v>0</v>
      </c>
      <c r="DA107" s="2">
        <v>0</v>
      </c>
      <c r="DB107" s="2">
        <v>0</v>
      </c>
      <c r="DC107" s="208"/>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row>
    <row r="108" spans="1:143" ht="15" customHeight="1" x14ac:dyDescent="0.25">
      <c r="A108" s="262" t="str">
        <f>AuxiliaryTable!B116</f>
        <v>MLOAM</v>
      </c>
      <c r="B108" s="2">
        <v>0</v>
      </c>
      <c r="C108" s="2">
        <v>0</v>
      </c>
      <c r="D108" s="2">
        <v>0</v>
      </c>
      <c r="E108" s="2">
        <v>0</v>
      </c>
      <c r="F108" s="2">
        <v>0</v>
      </c>
      <c r="G108" s="2">
        <v>0</v>
      </c>
      <c r="H108" s="2">
        <v>0</v>
      </c>
      <c r="I108" s="2">
        <v>0</v>
      </c>
      <c r="J108" s="2">
        <v>0</v>
      </c>
      <c r="K108" s="2">
        <v>0</v>
      </c>
      <c r="L108" s="2">
        <v>0</v>
      </c>
      <c r="M108" s="2">
        <v>0</v>
      </c>
      <c r="N108" s="2">
        <v>0</v>
      </c>
      <c r="O108" s="2">
        <v>0</v>
      </c>
      <c r="P108" s="2">
        <v>0</v>
      </c>
      <c r="Q108" s="2">
        <v>0</v>
      </c>
      <c r="R108" s="2">
        <v>0</v>
      </c>
      <c r="S108" s="2">
        <v>9</v>
      </c>
      <c r="T108" s="2">
        <v>9</v>
      </c>
      <c r="U108" s="2">
        <v>0</v>
      </c>
      <c r="V108" s="2">
        <v>0</v>
      </c>
      <c r="W108" s="2">
        <v>0</v>
      </c>
      <c r="X108" s="2">
        <v>9</v>
      </c>
      <c r="Y108" s="2">
        <v>0</v>
      </c>
      <c r="Z108" s="2">
        <v>0</v>
      </c>
      <c r="AA108" s="2">
        <v>0</v>
      </c>
      <c r="AB108" s="2">
        <v>0</v>
      </c>
      <c r="AC108" s="2">
        <v>0</v>
      </c>
      <c r="AD108" s="2">
        <v>0</v>
      </c>
      <c r="AE108" s="2">
        <v>0</v>
      </c>
      <c r="AF108" s="2">
        <v>0</v>
      </c>
      <c r="AG108" s="2">
        <v>0</v>
      </c>
      <c r="AH108" s="2">
        <v>5</v>
      </c>
      <c r="AI108" s="2">
        <v>0</v>
      </c>
      <c r="AJ108" s="2">
        <v>0</v>
      </c>
      <c r="AK108" s="2">
        <v>0</v>
      </c>
      <c r="AL108" s="2">
        <v>0</v>
      </c>
      <c r="AM108" s="2">
        <v>0</v>
      </c>
      <c r="AN108" s="2">
        <v>0</v>
      </c>
      <c r="AO108" s="2">
        <v>0</v>
      </c>
      <c r="AP108" s="2">
        <v>0</v>
      </c>
      <c r="AQ108" s="2">
        <v>0</v>
      </c>
      <c r="AR108" s="2">
        <v>0</v>
      </c>
      <c r="AS108" s="2">
        <v>0</v>
      </c>
      <c r="AT108" s="2">
        <v>0</v>
      </c>
      <c r="AU108" s="2">
        <v>0</v>
      </c>
      <c r="AV108" s="2">
        <v>0</v>
      </c>
      <c r="AW108" s="2">
        <v>9</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5</v>
      </c>
      <c r="CA108" s="2">
        <v>0</v>
      </c>
      <c r="CB108" s="2">
        <v>0</v>
      </c>
      <c r="CC108" s="2">
        <v>0</v>
      </c>
      <c r="CD108" s="2">
        <v>5</v>
      </c>
      <c r="CE108" s="2">
        <v>0</v>
      </c>
      <c r="CF108" s="2">
        <v>0</v>
      </c>
      <c r="CG108" s="2">
        <v>0</v>
      </c>
      <c r="CH108" s="2">
        <v>0</v>
      </c>
      <c r="CI108" s="2">
        <v>0</v>
      </c>
      <c r="CJ108" s="2">
        <v>9</v>
      </c>
      <c r="CK108" s="2">
        <v>0</v>
      </c>
      <c r="CL108" s="2">
        <v>0</v>
      </c>
      <c r="CM108" s="2">
        <v>0</v>
      </c>
      <c r="CN108" s="2">
        <v>0</v>
      </c>
      <c r="CO108" s="2">
        <v>0</v>
      </c>
      <c r="CP108" s="2">
        <v>0</v>
      </c>
      <c r="CQ108" s="2">
        <v>0</v>
      </c>
      <c r="CR108" s="2">
        <v>0</v>
      </c>
      <c r="CS108" s="2">
        <v>0</v>
      </c>
      <c r="CT108" s="2">
        <v>0</v>
      </c>
      <c r="CU108" s="2">
        <v>0</v>
      </c>
      <c r="CV108" s="2">
        <v>0</v>
      </c>
      <c r="CW108" s="2">
        <v>0</v>
      </c>
      <c r="CX108" s="2">
        <v>0</v>
      </c>
      <c r="CY108" s="2">
        <v>0</v>
      </c>
      <c r="CZ108" s="2">
        <v>0</v>
      </c>
      <c r="DA108" s="2">
        <v>0</v>
      </c>
      <c r="DB108" s="2">
        <v>0</v>
      </c>
      <c r="DC108" s="2">
        <v>0</v>
      </c>
      <c r="DD108" s="208"/>
      <c r="DE108" s="2">
        <v>9</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9</v>
      </c>
      <c r="EC108" s="2">
        <v>5</v>
      </c>
      <c r="ED108" s="2">
        <v>5</v>
      </c>
      <c r="EE108" s="2">
        <v>0</v>
      </c>
      <c r="EF108" s="2">
        <v>0</v>
      </c>
      <c r="EG108" s="2">
        <v>0</v>
      </c>
      <c r="EH108" s="2">
        <v>0</v>
      </c>
      <c r="EI108" s="2">
        <v>0</v>
      </c>
      <c r="EJ108" s="2">
        <v>0</v>
      </c>
      <c r="EK108" s="2">
        <v>0</v>
      </c>
      <c r="EL108" s="2">
        <v>0</v>
      </c>
      <c r="EM108" s="2">
        <v>0</v>
      </c>
    </row>
    <row r="109" spans="1:143" ht="15" customHeight="1" x14ac:dyDescent="0.25">
      <c r="A109" s="262" t="str">
        <f>AuxiliaryTable!B117</f>
        <v>FAST-LIVO</v>
      </c>
      <c r="B109" s="2">
        <v>0</v>
      </c>
      <c r="C109" s="2">
        <v>0</v>
      </c>
      <c r="D109" s="2">
        <v>0</v>
      </c>
      <c r="E109" s="2">
        <v>0</v>
      </c>
      <c r="F109" s="2">
        <v>0</v>
      </c>
      <c r="G109" s="2">
        <v>0</v>
      </c>
      <c r="H109" s="2">
        <v>0</v>
      </c>
      <c r="I109" s="2">
        <v>0</v>
      </c>
      <c r="J109" s="2">
        <v>0</v>
      </c>
      <c r="K109" s="2">
        <v>0</v>
      </c>
      <c r="L109" s="2">
        <v>0</v>
      </c>
      <c r="M109" s="2">
        <v>0</v>
      </c>
      <c r="N109" s="2">
        <v>9</v>
      </c>
      <c r="O109" s="2">
        <v>0</v>
      </c>
      <c r="P109" s="2">
        <v>0</v>
      </c>
      <c r="Q109" s="2">
        <v>0</v>
      </c>
      <c r="R109" s="2">
        <v>0</v>
      </c>
      <c r="S109" s="2">
        <v>18</v>
      </c>
      <c r="T109" s="2">
        <v>9</v>
      </c>
      <c r="U109" s="2">
        <v>0</v>
      </c>
      <c r="V109" s="2">
        <v>9</v>
      </c>
      <c r="W109" s="2">
        <v>0</v>
      </c>
      <c r="X109" s="2">
        <v>9</v>
      </c>
      <c r="Y109" s="2">
        <v>9</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9</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9</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v>0</v>
      </c>
      <c r="DB109" s="2">
        <v>0</v>
      </c>
      <c r="DC109" s="2">
        <v>0</v>
      </c>
      <c r="DD109" s="2">
        <v>9</v>
      </c>
      <c r="DE109" s="208"/>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9</v>
      </c>
      <c r="EC109" s="2">
        <v>0</v>
      </c>
      <c r="ED109" s="2">
        <v>0</v>
      </c>
      <c r="EE109" s="2">
        <v>0</v>
      </c>
      <c r="EF109" s="2">
        <v>0</v>
      </c>
      <c r="EG109" s="2">
        <v>0</v>
      </c>
      <c r="EH109" s="2">
        <v>0</v>
      </c>
      <c r="EI109" s="2">
        <v>0</v>
      </c>
      <c r="EJ109" s="2">
        <v>0</v>
      </c>
      <c r="EK109" s="2">
        <v>0</v>
      </c>
      <c r="EL109" s="2">
        <v>0</v>
      </c>
      <c r="EM109" s="2">
        <v>0</v>
      </c>
    </row>
    <row r="110" spans="1:143" ht="15" customHeight="1" x14ac:dyDescent="0.25">
      <c r="A110" s="262" t="str">
        <f>AuxiliaryTable!B118</f>
        <v>LiTAMIN2</v>
      </c>
      <c r="B110" s="2">
        <v>0</v>
      </c>
      <c r="C110" s="2">
        <v>0</v>
      </c>
      <c r="D110" s="2">
        <v>0</v>
      </c>
      <c r="E110" s="2">
        <v>0</v>
      </c>
      <c r="F110" s="2">
        <v>0</v>
      </c>
      <c r="G110" s="2">
        <v>0</v>
      </c>
      <c r="H110" s="2">
        <v>0</v>
      </c>
      <c r="I110" s="2">
        <v>0</v>
      </c>
      <c r="J110" s="2">
        <v>0</v>
      </c>
      <c r="K110" s="2">
        <v>0</v>
      </c>
      <c r="L110" s="2">
        <v>0</v>
      </c>
      <c r="M110" s="2">
        <v>0</v>
      </c>
      <c r="N110" s="2">
        <v>0</v>
      </c>
      <c r="O110" s="2">
        <v>0</v>
      </c>
      <c r="P110" s="2">
        <v>0</v>
      </c>
      <c r="Q110" s="2">
        <v>0</v>
      </c>
      <c r="R110" s="2">
        <v>0</v>
      </c>
      <c r="S110" s="2">
        <v>22</v>
      </c>
      <c r="T110" s="2">
        <v>0</v>
      </c>
      <c r="U110" s="2">
        <v>0</v>
      </c>
      <c r="V110" s="2">
        <v>0</v>
      </c>
      <c r="W110" s="2">
        <v>0</v>
      </c>
      <c r="X110" s="2">
        <v>22</v>
      </c>
      <c r="Y110" s="2">
        <v>0</v>
      </c>
      <c r="Z110" s="2">
        <v>0</v>
      </c>
      <c r="AA110" s="2">
        <v>0</v>
      </c>
      <c r="AB110" s="2">
        <v>0</v>
      </c>
      <c r="AC110" s="2">
        <v>0</v>
      </c>
      <c r="AD110" s="2">
        <v>0</v>
      </c>
      <c r="AE110" s="2">
        <v>0</v>
      </c>
      <c r="AF110" s="2">
        <v>0</v>
      </c>
      <c r="AG110" s="2">
        <v>0</v>
      </c>
      <c r="AH110" s="2">
        <v>22</v>
      </c>
      <c r="AI110" s="2">
        <v>0</v>
      </c>
      <c r="AJ110" s="2">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0</v>
      </c>
      <c r="CA110" s="2">
        <v>0</v>
      </c>
      <c r="CB110" s="2">
        <v>0</v>
      </c>
      <c r="CC110" s="2">
        <v>0</v>
      </c>
      <c r="CD110" s="2">
        <v>0</v>
      </c>
      <c r="CE110" s="2">
        <v>0</v>
      </c>
      <c r="CF110" s="2">
        <v>0</v>
      </c>
      <c r="CG110" s="2">
        <v>0</v>
      </c>
      <c r="CH110" s="2">
        <v>0</v>
      </c>
      <c r="CI110" s="2">
        <v>0</v>
      </c>
      <c r="CJ110" s="2">
        <v>0</v>
      </c>
      <c r="CK110" s="2">
        <v>22</v>
      </c>
      <c r="CL110" s="2">
        <v>0</v>
      </c>
      <c r="CM110" s="2">
        <v>0</v>
      </c>
      <c r="CN110" s="2">
        <v>0</v>
      </c>
      <c r="CO110" s="2">
        <v>0</v>
      </c>
      <c r="CP110" s="2">
        <v>0</v>
      </c>
      <c r="CQ110" s="2">
        <v>0</v>
      </c>
      <c r="CR110" s="2">
        <v>0</v>
      </c>
      <c r="CS110" s="2">
        <v>0</v>
      </c>
      <c r="CT110" s="2">
        <v>0</v>
      </c>
      <c r="CU110" s="2">
        <v>0</v>
      </c>
      <c r="CV110" s="2">
        <v>0</v>
      </c>
      <c r="CW110" s="2">
        <v>0</v>
      </c>
      <c r="CX110" s="2">
        <v>0</v>
      </c>
      <c r="CY110" s="2">
        <v>0</v>
      </c>
      <c r="CZ110" s="2">
        <v>0</v>
      </c>
      <c r="DA110" s="2">
        <v>0</v>
      </c>
      <c r="DB110" s="2">
        <v>0</v>
      </c>
      <c r="DC110" s="2">
        <v>0</v>
      </c>
      <c r="DD110" s="2">
        <v>0</v>
      </c>
      <c r="DE110" s="2">
        <v>0</v>
      </c>
      <c r="DF110" s="208"/>
      <c r="DG110" s="2">
        <v>22</v>
      </c>
      <c r="DH110" s="2">
        <v>0</v>
      </c>
      <c r="DI110" s="2">
        <v>0</v>
      </c>
      <c r="DJ110" s="2">
        <v>0</v>
      </c>
      <c r="DK110" s="2">
        <v>0</v>
      </c>
      <c r="DL110" s="2">
        <v>0</v>
      </c>
      <c r="DM110" s="2">
        <v>0</v>
      </c>
      <c r="DN110" s="2">
        <v>0</v>
      </c>
      <c r="DO110" s="2">
        <v>0</v>
      </c>
      <c r="DP110" s="2">
        <v>0</v>
      </c>
      <c r="DQ110" s="2">
        <v>0</v>
      </c>
      <c r="DR110" s="2">
        <v>0</v>
      </c>
      <c r="DS110" s="2">
        <v>0</v>
      </c>
      <c r="DT110" s="2">
        <v>0</v>
      </c>
      <c r="DU110" s="2">
        <v>0</v>
      </c>
      <c r="DV110" s="2">
        <v>0</v>
      </c>
      <c r="DW110" s="2">
        <v>0</v>
      </c>
      <c r="DX110" s="2">
        <v>0</v>
      </c>
      <c r="DY110" s="2">
        <v>0</v>
      </c>
      <c r="DZ110" s="2">
        <v>0</v>
      </c>
      <c r="EA110" s="2">
        <v>0</v>
      </c>
      <c r="EB110" s="2">
        <v>0</v>
      </c>
      <c r="EC110" s="2">
        <v>0</v>
      </c>
      <c r="ED110" s="2">
        <v>0</v>
      </c>
      <c r="EE110" s="2">
        <v>0</v>
      </c>
      <c r="EF110" s="2">
        <v>0</v>
      </c>
      <c r="EG110" s="2">
        <v>0</v>
      </c>
      <c r="EH110" s="2">
        <v>0</v>
      </c>
      <c r="EI110" s="2">
        <v>0</v>
      </c>
      <c r="EJ110" s="2">
        <v>0</v>
      </c>
      <c r="EK110" s="2">
        <v>0</v>
      </c>
      <c r="EL110" s="2">
        <v>0</v>
      </c>
      <c r="EM110" s="2">
        <v>0</v>
      </c>
    </row>
    <row r="111" spans="1:143" ht="15" customHeight="1" x14ac:dyDescent="0.25">
      <c r="A111" s="262" t="str">
        <f>AuxiliaryTable!B119</f>
        <v>SuMa</v>
      </c>
      <c r="B111" s="2">
        <v>0</v>
      </c>
      <c r="C111" s="2">
        <v>0</v>
      </c>
      <c r="D111" s="2">
        <v>0</v>
      </c>
      <c r="E111" s="2">
        <v>0</v>
      </c>
      <c r="F111" s="2">
        <v>0</v>
      </c>
      <c r="G111" s="2">
        <v>0</v>
      </c>
      <c r="H111" s="2">
        <v>0</v>
      </c>
      <c r="I111" s="2">
        <v>0</v>
      </c>
      <c r="J111" s="2">
        <v>0</v>
      </c>
      <c r="K111" s="2">
        <v>0</v>
      </c>
      <c r="L111" s="2">
        <v>0</v>
      </c>
      <c r="M111" s="2">
        <v>0</v>
      </c>
      <c r="N111" s="2">
        <v>0</v>
      </c>
      <c r="O111" s="2">
        <v>0</v>
      </c>
      <c r="P111" s="2">
        <v>0</v>
      </c>
      <c r="Q111" s="2">
        <v>0</v>
      </c>
      <c r="R111" s="2">
        <v>0</v>
      </c>
      <c r="S111" s="2">
        <v>22</v>
      </c>
      <c r="T111" s="2">
        <v>0</v>
      </c>
      <c r="U111" s="2">
        <v>0</v>
      </c>
      <c r="V111" s="2">
        <v>0</v>
      </c>
      <c r="W111" s="2">
        <v>0</v>
      </c>
      <c r="X111" s="2">
        <v>22</v>
      </c>
      <c r="Y111" s="2">
        <v>0</v>
      </c>
      <c r="Z111" s="2">
        <v>0</v>
      </c>
      <c r="AA111" s="2">
        <v>0</v>
      </c>
      <c r="AB111" s="2">
        <v>0</v>
      </c>
      <c r="AC111" s="2">
        <v>0</v>
      </c>
      <c r="AD111" s="2">
        <v>0</v>
      </c>
      <c r="AE111" s="2">
        <v>0</v>
      </c>
      <c r="AF111" s="2">
        <v>0</v>
      </c>
      <c r="AG111" s="2">
        <v>0</v>
      </c>
      <c r="AH111" s="2">
        <v>22</v>
      </c>
      <c r="AI111" s="2">
        <v>0</v>
      </c>
      <c r="AJ111" s="2">
        <v>0</v>
      </c>
      <c r="AK111" s="2">
        <v>0</v>
      </c>
      <c r="AL111" s="2">
        <v>0</v>
      </c>
      <c r="AM111" s="2">
        <v>0</v>
      </c>
      <c r="AN111" s="2">
        <v>0</v>
      </c>
      <c r="AO111" s="2">
        <v>0</v>
      </c>
      <c r="AP111" s="2">
        <v>0</v>
      </c>
      <c r="AQ111" s="2">
        <v>0</v>
      </c>
      <c r="AR111" s="2">
        <v>0</v>
      </c>
      <c r="AS111" s="2">
        <v>0</v>
      </c>
      <c r="AT111" s="2">
        <v>0</v>
      </c>
      <c r="AU111" s="2">
        <v>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21</v>
      </c>
      <c r="CA111" s="2">
        <v>0</v>
      </c>
      <c r="CB111" s="2">
        <v>0</v>
      </c>
      <c r="CC111" s="2">
        <v>0</v>
      </c>
      <c r="CD111" s="2">
        <v>35</v>
      </c>
      <c r="CE111" s="2">
        <v>0</v>
      </c>
      <c r="CF111" s="2">
        <v>0</v>
      </c>
      <c r="CG111" s="2">
        <v>0</v>
      </c>
      <c r="CH111" s="2">
        <v>0</v>
      </c>
      <c r="CI111" s="2">
        <v>0</v>
      </c>
      <c r="CJ111" s="2">
        <v>0</v>
      </c>
      <c r="CK111" s="2">
        <v>36</v>
      </c>
      <c r="CL111" s="2">
        <v>0</v>
      </c>
      <c r="CM111" s="2">
        <v>0</v>
      </c>
      <c r="CN111" s="2">
        <v>0</v>
      </c>
      <c r="CO111" s="2">
        <v>0</v>
      </c>
      <c r="CP111" s="2">
        <v>0</v>
      </c>
      <c r="CQ111" s="2">
        <v>0</v>
      </c>
      <c r="CR111" s="2">
        <v>0</v>
      </c>
      <c r="CS111" s="2">
        <v>0</v>
      </c>
      <c r="CT111" s="2">
        <v>0</v>
      </c>
      <c r="CU111" s="2">
        <v>0</v>
      </c>
      <c r="CV111" s="2">
        <v>0</v>
      </c>
      <c r="CW111" s="2">
        <v>14</v>
      </c>
      <c r="CX111" s="2">
        <v>0</v>
      </c>
      <c r="CY111" s="2">
        <v>0</v>
      </c>
      <c r="CZ111" s="2">
        <v>0</v>
      </c>
      <c r="DA111" s="2">
        <v>0</v>
      </c>
      <c r="DB111" s="2">
        <v>0</v>
      </c>
      <c r="DC111" s="2">
        <v>0</v>
      </c>
      <c r="DD111" s="2">
        <v>0</v>
      </c>
      <c r="DE111" s="2">
        <v>0</v>
      </c>
      <c r="DF111" s="2">
        <v>22</v>
      </c>
      <c r="DG111" s="208"/>
      <c r="DH111" s="2">
        <v>0</v>
      </c>
      <c r="DI111" s="2">
        <v>0</v>
      </c>
      <c r="DJ111" s="2">
        <v>0</v>
      </c>
      <c r="DK111" s="2">
        <v>0</v>
      </c>
      <c r="DL111" s="2">
        <v>0</v>
      </c>
      <c r="DM111" s="2">
        <v>0</v>
      </c>
      <c r="DN111" s="2">
        <v>0</v>
      </c>
      <c r="DO111" s="2">
        <v>0</v>
      </c>
      <c r="DP111" s="2">
        <v>0</v>
      </c>
      <c r="DQ111" s="2">
        <v>0</v>
      </c>
      <c r="DR111" s="2">
        <v>2</v>
      </c>
      <c r="DS111" s="2">
        <v>0</v>
      </c>
      <c r="DT111" s="2">
        <v>0</v>
      </c>
      <c r="DU111" s="2">
        <v>0</v>
      </c>
      <c r="DV111" s="2">
        <v>0</v>
      </c>
      <c r="DW111" s="2">
        <v>0</v>
      </c>
      <c r="DX111" s="2">
        <v>0</v>
      </c>
      <c r="DY111" s="2">
        <v>21</v>
      </c>
      <c r="DZ111" s="2">
        <v>21</v>
      </c>
      <c r="EA111" s="2">
        <v>0</v>
      </c>
      <c r="EB111" s="2">
        <v>0</v>
      </c>
      <c r="EC111" s="2">
        <v>0</v>
      </c>
      <c r="ED111" s="2">
        <v>0</v>
      </c>
      <c r="EE111" s="2">
        <v>0</v>
      </c>
      <c r="EF111" s="2">
        <v>0</v>
      </c>
      <c r="EG111" s="2">
        <v>0</v>
      </c>
      <c r="EH111" s="2">
        <v>0</v>
      </c>
      <c r="EI111" s="2">
        <v>0</v>
      </c>
      <c r="EJ111" s="2">
        <v>0</v>
      </c>
      <c r="EK111" s="2">
        <v>0</v>
      </c>
      <c r="EL111" s="2">
        <v>0</v>
      </c>
      <c r="EM111" s="2">
        <v>0</v>
      </c>
    </row>
    <row r="112" spans="1:143" ht="15" customHeight="1" x14ac:dyDescent="0.25">
      <c r="A112" s="262" t="str">
        <f>AuxiliaryTable!B120</f>
        <v>Faster-LIO</v>
      </c>
      <c r="B112" s="2">
        <v>0</v>
      </c>
      <c r="C112" s="2">
        <v>0</v>
      </c>
      <c r="D112" s="2">
        <v>0</v>
      </c>
      <c r="E112" s="2">
        <v>0</v>
      </c>
      <c r="F112" s="2">
        <v>0</v>
      </c>
      <c r="G112" s="2">
        <v>0</v>
      </c>
      <c r="H112" s="2">
        <v>0</v>
      </c>
      <c r="I112" s="2">
        <v>0</v>
      </c>
      <c r="J112" s="2">
        <v>0</v>
      </c>
      <c r="K112" s="2">
        <v>0</v>
      </c>
      <c r="L112" s="2">
        <v>0</v>
      </c>
      <c r="M112" s="2">
        <v>0</v>
      </c>
      <c r="N112" s="2">
        <v>0</v>
      </c>
      <c r="O112" s="2">
        <v>0</v>
      </c>
      <c r="P112" s="2">
        <v>0</v>
      </c>
      <c r="Q112" s="2">
        <v>0</v>
      </c>
      <c r="R112" s="2">
        <v>0</v>
      </c>
      <c r="S112" s="2">
        <v>22</v>
      </c>
      <c r="T112" s="2">
        <v>18</v>
      </c>
      <c r="U112" s="2">
        <v>0</v>
      </c>
      <c r="V112" s="2">
        <v>0</v>
      </c>
      <c r="W112" s="2">
        <v>0</v>
      </c>
      <c r="X112" s="2">
        <v>4</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18</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0</v>
      </c>
      <c r="DD112" s="2">
        <v>0</v>
      </c>
      <c r="DE112" s="2">
        <v>0</v>
      </c>
      <c r="DF112" s="2">
        <v>0</v>
      </c>
      <c r="DG112" s="2">
        <v>0</v>
      </c>
      <c r="DH112" s="208"/>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18</v>
      </c>
      <c r="EB112" s="2">
        <v>0</v>
      </c>
      <c r="EC112" s="2">
        <v>0</v>
      </c>
      <c r="ED112" s="2">
        <v>0</v>
      </c>
      <c r="EE112" s="2">
        <v>0</v>
      </c>
      <c r="EF112" s="2">
        <v>0</v>
      </c>
      <c r="EG112" s="2">
        <v>0</v>
      </c>
      <c r="EH112" s="2">
        <v>0</v>
      </c>
      <c r="EI112" s="2">
        <v>0</v>
      </c>
      <c r="EJ112" s="2">
        <v>0</v>
      </c>
      <c r="EK112" s="2">
        <v>0</v>
      </c>
      <c r="EL112" s="2">
        <v>0</v>
      </c>
      <c r="EM112" s="2">
        <v>0</v>
      </c>
    </row>
    <row r="113" spans="1:143" ht="15" customHeight="1" x14ac:dyDescent="0.25">
      <c r="A113" s="262" t="str">
        <f>AuxiliaryTable!B121</f>
        <v>StaticFusion</v>
      </c>
      <c r="B113" s="2">
        <v>0</v>
      </c>
      <c r="C113" s="2">
        <v>0</v>
      </c>
      <c r="D113" s="2">
        <v>0</v>
      </c>
      <c r="E113" s="2">
        <v>0</v>
      </c>
      <c r="F113" s="2">
        <v>0</v>
      </c>
      <c r="G113" s="2">
        <v>0</v>
      </c>
      <c r="H113" s="2">
        <v>0</v>
      </c>
      <c r="I113" s="2">
        <v>0</v>
      </c>
      <c r="J113" s="2">
        <v>0</v>
      </c>
      <c r="K113" s="2">
        <v>0</v>
      </c>
      <c r="L113" s="2">
        <v>0</v>
      </c>
      <c r="M113" s="2">
        <v>54</v>
      </c>
      <c r="N113" s="2">
        <v>0</v>
      </c>
      <c r="O113" s="2">
        <v>0</v>
      </c>
      <c r="P113" s="2">
        <v>30</v>
      </c>
      <c r="Q113" s="2">
        <v>0</v>
      </c>
      <c r="R113" s="2">
        <v>54</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0</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s="2">
        <v>0</v>
      </c>
      <c r="CK113" s="2">
        <v>0</v>
      </c>
      <c r="CL113" s="2">
        <v>0</v>
      </c>
      <c r="CM113" s="2">
        <v>0</v>
      </c>
      <c r="CN113" s="2">
        <v>0</v>
      </c>
      <c r="CO113" s="2">
        <v>0</v>
      </c>
      <c r="CP113" s="2">
        <v>0</v>
      </c>
      <c r="CQ113" s="2">
        <v>0</v>
      </c>
      <c r="CR113" s="2">
        <v>0</v>
      </c>
      <c r="CS113" s="2">
        <v>0</v>
      </c>
      <c r="CT113" s="2">
        <v>30</v>
      </c>
      <c r="CU113" s="2">
        <v>0</v>
      </c>
      <c r="CV113" s="2">
        <v>0</v>
      </c>
      <c r="CW113" s="2">
        <v>0</v>
      </c>
      <c r="CX113" s="2">
        <v>0</v>
      </c>
      <c r="CY113" s="2">
        <v>0</v>
      </c>
      <c r="CZ113" s="2">
        <v>0</v>
      </c>
      <c r="DA113" s="2">
        <v>0</v>
      </c>
      <c r="DB113" s="2">
        <v>0</v>
      </c>
      <c r="DC113" s="2">
        <v>0</v>
      </c>
      <c r="DD113" s="2">
        <v>0</v>
      </c>
      <c r="DE113" s="2">
        <v>0</v>
      </c>
      <c r="DF113" s="2">
        <v>0</v>
      </c>
      <c r="DG113" s="2">
        <v>0</v>
      </c>
      <c r="DH113" s="2">
        <v>0</v>
      </c>
      <c r="DI113" s="208"/>
      <c r="DJ113" s="2">
        <v>0</v>
      </c>
      <c r="DK113" s="2">
        <v>0</v>
      </c>
      <c r="DL113" s="2">
        <v>0</v>
      </c>
      <c r="DM113" s="2">
        <v>0</v>
      </c>
      <c r="DN113" s="2">
        <v>0</v>
      </c>
      <c r="DO113" s="2">
        <v>0</v>
      </c>
      <c r="DP113" s="2">
        <v>6</v>
      </c>
      <c r="DQ113" s="2">
        <v>30</v>
      </c>
      <c r="DR113" s="2">
        <v>0</v>
      </c>
      <c r="DS113" s="2">
        <v>0</v>
      </c>
      <c r="DT113" s="2">
        <v>0</v>
      </c>
      <c r="DU113" s="2">
        <v>0</v>
      </c>
      <c r="DV113" s="2">
        <v>0</v>
      </c>
      <c r="DW113" s="2">
        <v>0</v>
      </c>
      <c r="DX113" s="2">
        <v>0</v>
      </c>
      <c r="DY113" s="2">
        <v>0</v>
      </c>
      <c r="DZ113" s="2">
        <v>0</v>
      </c>
      <c r="EA113" s="2">
        <v>0</v>
      </c>
      <c r="EB113" s="2">
        <v>0</v>
      </c>
      <c r="EC113" s="2">
        <v>0</v>
      </c>
      <c r="ED113" s="2">
        <v>0</v>
      </c>
      <c r="EE113" s="2">
        <v>0</v>
      </c>
      <c r="EF113" s="2">
        <v>0</v>
      </c>
      <c r="EG113" s="2">
        <v>0</v>
      </c>
      <c r="EH113" s="2">
        <v>54</v>
      </c>
      <c r="EI113" s="2">
        <v>0</v>
      </c>
      <c r="EJ113" s="2">
        <v>0</v>
      </c>
      <c r="EK113" s="2">
        <v>0</v>
      </c>
      <c r="EL113" s="2">
        <v>0</v>
      </c>
      <c r="EM113" s="2">
        <v>0</v>
      </c>
    </row>
    <row r="114" spans="1:143" ht="15" customHeight="1" x14ac:dyDescent="0.25">
      <c r="A114" s="262" t="str">
        <f>AuxiliaryTable!B122</f>
        <v>LVI-SAM</v>
      </c>
      <c r="B114" s="2">
        <v>0</v>
      </c>
      <c r="C114" s="2">
        <v>0</v>
      </c>
      <c r="D114" s="2">
        <v>9</v>
      </c>
      <c r="E114" s="2">
        <v>0</v>
      </c>
      <c r="F114" s="2">
        <v>0</v>
      </c>
      <c r="G114" s="2">
        <v>0</v>
      </c>
      <c r="H114" s="2">
        <v>0</v>
      </c>
      <c r="I114" s="2">
        <v>0</v>
      </c>
      <c r="J114" s="2">
        <v>0</v>
      </c>
      <c r="K114" s="2">
        <v>6</v>
      </c>
      <c r="L114" s="2">
        <v>9</v>
      </c>
      <c r="M114" s="2">
        <v>0</v>
      </c>
      <c r="N114" s="2">
        <v>0</v>
      </c>
      <c r="O114" s="2">
        <v>0</v>
      </c>
      <c r="P114" s="2">
        <v>0</v>
      </c>
      <c r="Q114" s="2">
        <v>0</v>
      </c>
      <c r="R114" s="2">
        <v>9</v>
      </c>
      <c r="S114" s="2">
        <v>9</v>
      </c>
      <c r="T114" s="2">
        <v>6</v>
      </c>
      <c r="U114" s="2">
        <v>0</v>
      </c>
      <c r="V114" s="2">
        <v>0</v>
      </c>
      <c r="W114" s="2">
        <v>0</v>
      </c>
      <c r="X114" s="2">
        <v>0</v>
      </c>
      <c r="Y114" s="2">
        <v>0</v>
      </c>
      <c r="Z114" s="2">
        <v>0</v>
      </c>
      <c r="AA114" s="2">
        <v>0</v>
      </c>
      <c r="AB114" s="2">
        <v>0</v>
      </c>
      <c r="AC114" s="2">
        <v>6</v>
      </c>
      <c r="AD114" s="2">
        <v>0</v>
      </c>
      <c r="AE114" s="2">
        <v>0</v>
      </c>
      <c r="AF114" s="2">
        <v>0</v>
      </c>
      <c r="AG114" s="2">
        <v>6</v>
      </c>
      <c r="AH114" s="2">
        <v>0</v>
      </c>
      <c r="AI114" s="2">
        <v>0</v>
      </c>
      <c r="AJ114" s="2">
        <v>0</v>
      </c>
      <c r="AK114" s="2">
        <v>0</v>
      </c>
      <c r="AL114" s="2">
        <v>0</v>
      </c>
      <c r="AM114" s="2">
        <v>0</v>
      </c>
      <c r="AN114" s="2">
        <v>0</v>
      </c>
      <c r="AO114" s="2">
        <v>0</v>
      </c>
      <c r="AP114" s="2">
        <v>0</v>
      </c>
      <c r="AQ114" s="2">
        <v>0</v>
      </c>
      <c r="AR114" s="2">
        <v>0</v>
      </c>
      <c r="AS114" s="2">
        <v>0</v>
      </c>
      <c r="AT114" s="2">
        <v>0</v>
      </c>
      <c r="AU114" s="2">
        <v>0</v>
      </c>
      <c r="AV114" s="2">
        <v>9</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9</v>
      </c>
      <c r="CC114" s="2">
        <v>0</v>
      </c>
      <c r="CD114" s="2">
        <v>0</v>
      </c>
      <c r="CE114" s="2">
        <v>0</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0</v>
      </c>
      <c r="CX114" s="2">
        <v>0</v>
      </c>
      <c r="CY114" s="2">
        <v>6</v>
      </c>
      <c r="CZ114" s="2">
        <v>0</v>
      </c>
      <c r="DA114" s="2">
        <v>0</v>
      </c>
      <c r="DB114" s="2">
        <v>0</v>
      </c>
      <c r="DC114" s="2">
        <v>0</v>
      </c>
      <c r="DD114" s="2">
        <v>0</v>
      </c>
      <c r="DE114" s="2">
        <v>0</v>
      </c>
      <c r="DF114" s="2">
        <v>0</v>
      </c>
      <c r="DG114" s="2">
        <v>0</v>
      </c>
      <c r="DH114" s="2">
        <v>0</v>
      </c>
      <c r="DI114" s="2">
        <v>0</v>
      </c>
      <c r="DJ114" s="208"/>
      <c r="DK114" s="2">
        <v>0</v>
      </c>
      <c r="DL114" s="2">
        <v>9</v>
      </c>
      <c r="DM114" s="2">
        <v>9</v>
      </c>
      <c r="DN114" s="2">
        <v>9</v>
      </c>
      <c r="DO114" s="2">
        <v>9</v>
      </c>
      <c r="DP114" s="2">
        <v>0</v>
      </c>
      <c r="DQ114" s="2">
        <v>0</v>
      </c>
      <c r="DR114" s="2">
        <v>0</v>
      </c>
      <c r="DS114" s="2">
        <v>0</v>
      </c>
      <c r="DT114" s="2">
        <v>0</v>
      </c>
      <c r="DU114" s="2">
        <v>6</v>
      </c>
      <c r="DV114" s="2">
        <v>0</v>
      </c>
      <c r="DW114" s="2">
        <v>0</v>
      </c>
      <c r="DX114" s="2">
        <v>0</v>
      </c>
      <c r="DY114" s="2">
        <v>0</v>
      </c>
      <c r="DZ114" s="2">
        <v>0</v>
      </c>
      <c r="EA114" s="2">
        <v>0</v>
      </c>
      <c r="EB114" s="2">
        <v>0</v>
      </c>
      <c r="EC114" s="2">
        <v>0</v>
      </c>
      <c r="ED114" s="2">
        <v>0</v>
      </c>
      <c r="EE114" s="2">
        <v>0</v>
      </c>
      <c r="EF114" s="2">
        <v>6</v>
      </c>
      <c r="EG114" s="2">
        <v>0</v>
      </c>
      <c r="EH114" s="2">
        <v>0</v>
      </c>
      <c r="EI114" s="2">
        <v>0</v>
      </c>
      <c r="EJ114" s="2">
        <v>0</v>
      </c>
      <c r="EK114" s="2">
        <v>0</v>
      </c>
      <c r="EL114" s="2">
        <v>0</v>
      </c>
      <c r="EM114" s="2">
        <v>0</v>
      </c>
    </row>
    <row r="115" spans="1:143" ht="15" customHeight="1" x14ac:dyDescent="0.25">
      <c r="A115" s="262" t="str">
        <f>AuxiliaryTable!B123</f>
        <v>maplab 2.0</v>
      </c>
      <c r="B115" s="2">
        <v>0</v>
      </c>
      <c r="C115" s="2">
        <v>0</v>
      </c>
      <c r="D115" s="2">
        <v>0</v>
      </c>
      <c r="E115" s="2">
        <v>0</v>
      </c>
      <c r="F115" s="2">
        <v>0</v>
      </c>
      <c r="G115" s="2">
        <v>0</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0</v>
      </c>
      <c r="CX115" s="2">
        <v>0</v>
      </c>
      <c r="CY115" s="2">
        <v>0</v>
      </c>
      <c r="CZ115" s="2">
        <v>0</v>
      </c>
      <c r="DA115" s="2">
        <v>0</v>
      </c>
      <c r="DB115" s="2">
        <v>0</v>
      </c>
      <c r="DC115" s="2">
        <v>0</v>
      </c>
      <c r="DD115" s="2">
        <v>0</v>
      </c>
      <c r="DE115" s="2">
        <v>0</v>
      </c>
      <c r="DF115" s="2">
        <v>0</v>
      </c>
      <c r="DG115" s="2">
        <v>0</v>
      </c>
      <c r="DH115" s="2">
        <v>0</v>
      </c>
      <c r="DI115" s="2">
        <v>0</v>
      </c>
      <c r="DJ115" s="2">
        <v>0</v>
      </c>
      <c r="DK115" s="208"/>
      <c r="DL115" s="2">
        <v>0</v>
      </c>
      <c r="DM115" s="2">
        <v>0</v>
      </c>
      <c r="DN115" s="2">
        <v>0</v>
      </c>
      <c r="DO115" s="2">
        <v>0</v>
      </c>
      <c r="DP115" s="2">
        <v>0</v>
      </c>
      <c r="DQ115" s="2">
        <v>0</v>
      </c>
      <c r="DR115" s="2">
        <v>0</v>
      </c>
      <c r="DS115" s="2">
        <v>0</v>
      </c>
      <c r="DT115" s="2">
        <v>0</v>
      </c>
      <c r="DU115" s="2">
        <v>0</v>
      </c>
      <c r="DV115" s="2">
        <v>0</v>
      </c>
      <c r="DW115" s="2">
        <v>0</v>
      </c>
      <c r="DX115" s="2">
        <v>0</v>
      </c>
      <c r="DY115" s="2">
        <v>0</v>
      </c>
      <c r="DZ115" s="2">
        <v>0</v>
      </c>
      <c r="EA115" s="2">
        <v>0</v>
      </c>
      <c r="EB115" s="2">
        <v>0</v>
      </c>
      <c r="EC115" s="2">
        <v>0</v>
      </c>
      <c r="ED115" s="2">
        <v>0</v>
      </c>
      <c r="EE115" s="2">
        <v>0</v>
      </c>
      <c r="EF115" s="2">
        <v>0</v>
      </c>
      <c r="EG115" s="2">
        <v>0</v>
      </c>
      <c r="EH115" s="2">
        <v>0</v>
      </c>
      <c r="EI115" s="2">
        <v>0</v>
      </c>
      <c r="EJ115" s="2">
        <v>0</v>
      </c>
      <c r="EK115" s="2">
        <v>0</v>
      </c>
      <c r="EL115" s="2">
        <v>0</v>
      </c>
      <c r="EM115" s="2">
        <v>0</v>
      </c>
    </row>
    <row r="116" spans="1:143" ht="15" customHeight="1" x14ac:dyDescent="0.25">
      <c r="A116" s="262" t="str">
        <f>AuxiliaryTable!B124</f>
        <v>maplab 2.0, ROVIO + SIFT</v>
      </c>
      <c r="B116" s="2">
        <v>0</v>
      </c>
      <c r="C116" s="2">
        <v>0</v>
      </c>
      <c r="D116" s="2">
        <v>9</v>
      </c>
      <c r="E116" s="2">
        <v>0</v>
      </c>
      <c r="F116" s="2">
        <v>0</v>
      </c>
      <c r="G116" s="2">
        <v>0</v>
      </c>
      <c r="H116" s="2">
        <v>0</v>
      </c>
      <c r="I116" s="2">
        <v>0</v>
      </c>
      <c r="J116" s="2">
        <v>0</v>
      </c>
      <c r="K116" s="2">
        <v>0</v>
      </c>
      <c r="L116" s="2">
        <v>9</v>
      </c>
      <c r="M116" s="2">
        <v>0</v>
      </c>
      <c r="N116" s="2">
        <v>0</v>
      </c>
      <c r="O116" s="2">
        <v>0</v>
      </c>
      <c r="P116" s="2">
        <v>0</v>
      </c>
      <c r="Q116" s="2">
        <v>0</v>
      </c>
      <c r="R116" s="2">
        <v>9</v>
      </c>
      <c r="S116" s="2">
        <v>9</v>
      </c>
      <c r="T116" s="2">
        <v>0</v>
      </c>
      <c r="U116" s="2">
        <v>0</v>
      </c>
      <c r="V116" s="2">
        <v>0</v>
      </c>
      <c r="W116" s="2">
        <v>0</v>
      </c>
      <c r="X116" s="2">
        <v>0</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0</v>
      </c>
      <c r="AO116" s="2">
        <v>0</v>
      </c>
      <c r="AP116" s="2">
        <v>0</v>
      </c>
      <c r="AQ116" s="2">
        <v>0</v>
      </c>
      <c r="AR116" s="2">
        <v>0</v>
      </c>
      <c r="AS116" s="2">
        <v>0</v>
      </c>
      <c r="AT116" s="2">
        <v>0</v>
      </c>
      <c r="AU116" s="2">
        <v>0</v>
      </c>
      <c r="AV116" s="2">
        <v>9</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0</v>
      </c>
      <c r="CA116" s="2">
        <v>0</v>
      </c>
      <c r="CB116" s="2">
        <v>9</v>
      </c>
      <c r="CC116" s="2">
        <v>0</v>
      </c>
      <c r="CD116" s="2">
        <v>0</v>
      </c>
      <c r="CE116" s="2">
        <v>0</v>
      </c>
      <c r="CF116" s="2">
        <v>0</v>
      </c>
      <c r="CG116" s="2">
        <v>0</v>
      </c>
      <c r="CH116" s="2">
        <v>0</v>
      </c>
      <c r="CI116" s="2">
        <v>0</v>
      </c>
      <c r="CJ116" s="2">
        <v>0</v>
      </c>
      <c r="CK116" s="2">
        <v>0</v>
      </c>
      <c r="CL116" s="2">
        <v>0</v>
      </c>
      <c r="CM116" s="2">
        <v>0</v>
      </c>
      <c r="CN116" s="2">
        <v>0</v>
      </c>
      <c r="CO116" s="2">
        <v>0</v>
      </c>
      <c r="CP116" s="2">
        <v>0</v>
      </c>
      <c r="CQ116" s="2">
        <v>0</v>
      </c>
      <c r="CR116" s="2">
        <v>0</v>
      </c>
      <c r="CS116" s="2">
        <v>0</v>
      </c>
      <c r="CT116" s="2">
        <v>0</v>
      </c>
      <c r="CU116" s="2">
        <v>0</v>
      </c>
      <c r="CV116" s="2">
        <v>0</v>
      </c>
      <c r="CW116" s="2">
        <v>0</v>
      </c>
      <c r="CX116" s="2">
        <v>0</v>
      </c>
      <c r="CY116" s="2">
        <v>0</v>
      </c>
      <c r="CZ116" s="2">
        <v>0</v>
      </c>
      <c r="DA116" s="2">
        <v>0</v>
      </c>
      <c r="DB116" s="2">
        <v>0</v>
      </c>
      <c r="DC116" s="2">
        <v>0</v>
      </c>
      <c r="DD116" s="2">
        <v>0</v>
      </c>
      <c r="DE116" s="2">
        <v>0</v>
      </c>
      <c r="DF116" s="2">
        <v>0</v>
      </c>
      <c r="DG116" s="2">
        <v>0</v>
      </c>
      <c r="DH116" s="2">
        <v>0</v>
      </c>
      <c r="DI116" s="2">
        <v>0</v>
      </c>
      <c r="DJ116" s="2">
        <v>9</v>
      </c>
      <c r="DK116" s="2">
        <v>0</v>
      </c>
      <c r="DL116" s="208"/>
      <c r="DM116" s="2">
        <v>9</v>
      </c>
      <c r="DN116" s="2">
        <v>9</v>
      </c>
      <c r="DO116" s="2">
        <v>9</v>
      </c>
      <c r="DP116" s="2">
        <v>0</v>
      </c>
      <c r="DQ116" s="2">
        <v>0</v>
      </c>
      <c r="DR116" s="2">
        <v>0</v>
      </c>
      <c r="DS116" s="2">
        <v>0</v>
      </c>
      <c r="DT116" s="2">
        <v>0</v>
      </c>
      <c r="DU116" s="2">
        <v>0</v>
      </c>
      <c r="DV116" s="2">
        <v>0</v>
      </c>
      <c r="DW116" s="2">
        <v>0</v>
      </c>
      <c r="DX116" s="2">
        <v>0</v>
      </c>
      <c r="DY116" s="2">
        <v>0</v>
      </c>
      <c r="DZ116" s="2">
        <v>0</v>
      </c>
      <c r="EA116" s="2">
        <v>0</v>
      </c>
      <c r="EB116" s="2">
        <v>0</v>
      </c>
      <c r="EC116" s="2">
        <v>0</v>
      </c>
      <c r="ED116" s="2">
        <v>0</v>
      </c>
      <c r="EE116" s="2">
        <v>0</v>
      </c>
      <c r="EF116" s="2">
        <v>0</v>
      </c>
      <c r="EG116" s="2">
        <v>0</v>
      </c>
      <c r="EH116" s="2">
        <v>0</v>
      </c>
      <c r="EI116" s="2">
        <v>0</v>
      </c>
      <c r="EJ116" s="2">
        <v>0</v>
      </c>
      <c r="EK116" s="2">
        <v>0</v>
      </c>
      <c r="EL116" s="2">
        <v>0</v>
      </c>
      <c r="EM116" s="2">
        <v>0</v>
      </c>
    </row>
    <row r="117" spans="1:143" ht="15" customHeight="1" x14ac:dyDescent="0.25">
      <c r="A117" s="262" t="str">
        <f>AuxiliaryTable!B125</f>
        <v>maplab 2.0, OKVIS +SP +B</v>
      </c>
      <c r="B117" s="2">
        <v>0</v>
      </c>
      <c r="C117" s="2">
        <v>0</v>
      </c>
      <c r="D117" s="2">
        <v>9</v>
      </c>
      <c r="E117" s="2">
        <v>0</v>
      </c>
      <c r="F117" s="2">
        <v>0</v>
      </c>
      <c r="G117" s="2">
        <v>0</v>
      </c>
      <c r="H117" s="2">
        <v>0</v>
      </c>
      <c r="I117" s="2">
        <v>0</v>
      </c>
      <c r="J117" s="2">
        <v>0</v>
      </c>
      <c r="K117" s="2">
        <v>0</v>
      </c>
      <c r="L117" s="2">
        <v>9</v>
      </c>
      <c r="M117" s="2">
        <v>0</v>
      </c>
      <c r="N117" s="2">
        <v>0</v>
      </c>
      <c r="O117" s="2">
        <v>0</v>
      </c>
      <c r="P117" s="2">
        <v>0</v>
      </c>
      <c r="Q117" s="2">
        <v>0</v>
      </c>
      <c r="R117" s="2">
        <v>9</v>
      </c>
      <c r="S117" s="2">
        <v>9</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2">
        <v>0</v>
      </c>
      <c r="AT117" s="2">
        <v>0</v>
      </c>
      <c r="AU117" s="2">
        <v>0</v>
      </c>
      <c r="AV117" s="2">
        <v>9</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9</v>
      </c>
      <c r="CC117" s="2">
        <v>0</v>
      </c>
      <c r="CD117" s="2">
        <v>0</v>
      </c>
      <c r="CE117" s="2">
        <v>0</v>
      </c>
      <c r="CF117" s="2">
        <v>0</v>
      </c>
      <c r="CG117" s="2">
        <v>0</v>
      </c>
      <c r="CH117" s="2">
        <v>0</v>
      </c>
      <c r="CI117" s="2">
        <v>0</v>
      </c>
      <c r="CJ117" s="2">
        <v>0</v>
      </c>
      <c r="CK117" s="2">
        <v>0</v>
      </c>
      <c r="CL117" s="2">
        <v>0</v>
      </c>
      <c r="CM117" s="2">
        <v>0</v>
      </c>
      <c r="CN117" s="2">
        <v>0</v>
      </c>
      <c r="CO117" s="2">
        <v>0</v>
      </c>
      <c r="CP117" s="2">
        <v>0</v>
      </c>
      <c r="CQ117" s="2">
        <v>0</v>
      </c>
      <c r="CR117" s="2">
        <v>0</v>
      </c>
      <c r="CS117" s="2">
        <v>0</v>
      </c>
      <c r="CT117" s="2">
        <v>0</v>
      </c>
      <c r="CU117" s="2">
        <v>0</v>
      </c>
      <c r="CV117" s="2">
        <v>0</v>
      </c>
      <c r="CW117" s="2">
        <v>0</v>
      </c>
      <c r="CX117" s="2">
        <v>0</v>
      </c>
      <c r="CY117" s="2">
        <v>0</v>
      </c>
      <c r="CZ117" s="2">
        <v>0</v>
      </c>
      <c r="DA117" s="2">
        <v>0</v>
      </c>
      <c r="DB117" s="2">
        <v>0</v>
      </c>
      <c r="DC117" s="2">
        <v>0</v>
      </c>
      <c r="DD117" s="2">
        <v>0</v>
      </c>
      <c r="DE117" s="2">
        <v>0</v>
      </c>
      <c r="DF117" s="2">
        <v>0</v>
      </c>
      <c r="DG117" s="2">
        <v>0</v>
      </c>
      <c r="DH117" s="2">
        <v>0</v>
      </c>
      <c r="DI117" s="2">
        <v>0</v>
      </c>
      <c r="DJ117" s="2">
        <v>9</v>
      </c>
      <c r="DK117" s="2">
        <v>0</v>
      </c>
      <c r="DL117" s="2">
        <v>9</v>
      </c>
      <c r="DM117" s="208"/>
      <c r="DN117" s="2">
        <v>9</v>
      </c>
      <c r="DO117" s="2">
        <v>9</v>
      </c>
      <c r="DP117" s="2">
        <v>0</v>
      </c>
      <c r="DQ117" s="2">
        <v>0</v>
      </c>
      <c r="DR117" s="2">
        <v>0</v>
      </c>
      <c r="DS117" s="2">
        <v>0</v>
      </c>
      <c r="DT117" s="2">
        <v>0</v>
      </c>
      <c r="DU117" s="2">
        <v>0</v>
      </c>
      <c r="DV117" s="2">
        <v>0</v>
      </c>
      <c r="DW117" s="2">
        <v>0</v>
      </c>
      <c r="DX117" s="2">
        <v>0</v>
      </c>
      <c r="DY117" s="2">
        <v>0</v>
      </c>
      <c r="DZ117" s="2">
        <v>0</v>
      </c>
      <c r="EA117" s="2">
        <v>0</v>
      </c>
      <c r="EB117" s="2">
        <v>0</v>
      </c>
      <c r="EC117" s="2">
        <v>0</v>
      </c>
      <c r="ED117" s="2">
        <v>0</v>
      </c>
      <c r="EE117" s="2">
        <v>0</v>
      </c>
      <c r="EF117" s="2">
        <v>0</v>
      </c>
      <c r="EG117" s="2">
        <v>0</v>
      </c>
      <c r="EH117" s="2">
        <v>0</v>
      </c>
      <c r="EI117" s="2">
        <v>0</v>
      </c>
      <c r="EJ117" s="2">
        <v>0</v>
      </c>
      <c r="EK117" s="2">
        <v>0</v>
      </c>
      <c r="EL117" s="2">
        <v>0</v>
      </c>
      <c r="EM117" s="2">
        <v>0</v>
      </c>
    </row>
    <row r="118" spans="1:143" ht="15" customHeight="1" x14ac:dyDescent="0.25">
      <c r="A118" s="262" t="str">
        <f>AuxiliaryTable!B126</f>
        <v>maplab 2.0, OKVIS +ICP</v>
      </c>
      <c r="B118" s="2">
        <v>0</v>
      </c>
      <c r="C118" s="2">
        <v>0</v>
      </c>
      <c r="D118" s="2">
        <v>9</v>
      </c>
      <c r="E118" s="2">
        <v>0</v>
      </c>
      <c r="F118" s="2">
        <v>0</v>
      </c>
      <c r="G118" s="2">
        <v>0</v>
      </c>
      <c r="H118" s="2">
        <v>0</v>
      </c>
      <c r="I118" s="2">
        <v>0</v>
      </c>
      <c r="J118" s="2">
        <v>0</v>
      </c>
      <c r="K118" s="2">
        <v>0</v>
      </c>
      <c r="L118" s="2">
        <v>9</v>
      </c>
      <c r="M118" s="2">
        <v>0</v>
      </c>
      <c r="N118" s="2">
        <v>0</v>
      </c>
      <c r="O118" s="2">
        <v>0</v>
      </c>
      <c r="P118" s="2">
        <v>0</v>
      </c>
      <c r="Q118" s="2">
        <v>0</v>
      </c>
      <c r="R118" s="2">
        <v>9</v>
      </c>
      <c r="S118" s="2">
        <v>9</v>
      </c>
      <c r="T118" s="2">
        <v>0</v>
      </c>
      <c r="U118" s="2">
        <v>0</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0</v>
      </c>
      <c r="AM118" s="2">
        <v>0</v>
      </c>
      <c r="AN118" s="2">
        <v>0</v>
      </c>
      <c r="AO118" s="2">
        <v>0</v>
      </c>
      <c r="AP118" s="2">
        <v>0</v>
      </c>
      <c r="AQ118" s="2">
        <v>0</v>
      </c>
      <c r="AR118" s="2">
        <v>0</v>
      </c>
      <c r="AS118" s="2">
        <v>0</v>
      </c>
      <c r="AT118" s="2">
        <v>0</v>
      </c>
      <c r="AU118" s="2">
        <v>0</v>
      </c>
      <c r="AV118" s="2">
        <v>9</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0</v>
      </c>
      <c r="CA118" s="2">
        <v>0</v>
      </c>
      <c r="CB118" s="2">
        <v>9</v>
      </c>
      <c r="CC118" s="2">
        <v>0</v>
      </c>
      <c r="CD118" s="2">
        <v>0</v>
      </c>
      <c r="CE118" s="2">
        <v>0</v>
      </c>
      <c r="CF118" s="2">
        <v>0</v>
      </c>
      <c r="CG118" s="2">
        <v>0</v>
      </c>
      <c r="CH118" s="2">
        <v>0</v>
      </c>
      <c r="CI118" s="2">
        <v>0</v>
      </c>
      <c r="CJ118" s="2">
        <v>0</v>
      </c>
      <c r="CK118" s="2">
        <v>0</v>
      </c>
      <c r="CL118" s="2">
        <v>0</v>
      </c>
      <c r="CM118" s="2">
        <v>0</v>
      </c>
      <c r="CN118" s="2">
        <v>0</v>
      </c>
      <c r="CO118" s="2">
        <v>0</v>
      </c>
      <c r="CP118" s="2">
        <v>0</v>
      </c>
      <c r="CQ118" s="2">
        <v>0</v>
      </c>
      <c r="CR118" s="2">
        <v>0</v>
      </c>
      <c r="CS118" s="2">
        <v>0</v>
      </c>
      <c r="CT118" s="2">
        <v>0</v>
      </c>
      <c r="CU118" s="2">
        <v>0</v>
      </c>
      <c r="CV118" s="2">
        <v>0</v>
      </c>
      <c r="CW118" s="2">
        <v>0</v>
      </c>
      <c r="CX118" s="2">
        <v>0</v>
      </c>
      <c r="CY118" s="2">
        <v>0</v>
      </c>
      <c r="CZ118" s="2">
        <v>0</v>
      </c>
      <c r="DA118" s="2">
        <v>0</v>
      </c>
      <c r="DB118" s="2">
        <v>0</v>
      </c>
      <c r="DC118" s="2">
        <v>0</v>
      </c>
      <c r="DD118" s="2">
        <v>0</v>
      </c>
      <c r="DE118" s="2">
        <v>0</v>
      </c>
      <c r="DF118" s="2">
        <v>0</v>
      </c>
      <c r="DG118" s="2">
        <v>0</v>
      </c>
      <c r="DH118" s="2">
        <v>0</v>
      </c>
      <c r="DI118" s="2">
        <v>0</v>
      </c>
      <c r="DJ118" s="2">
        <v>9</v>
      </c>
      <c r="DK118" s="2">
        <v>0</v>
      </c>
      <c r="DL118" s="2">
        <v>9</v>
      </c>
      <c r="DM118" s="2">
        <v>9</v>
      </c>
      <c r="DN118" s="208"/>
      <c r="DO118" s="2">
        <v>9</v>
      </c>
      <c r="DP118" s="2">
        <v>0</v>
      </c>
      <c r="DQ118" s="2">
        <v>0</v>
      </c>
      <c r="DR118" s="2">
        <v>0</v>
      </c>
      <c r="DS118" s="2">
        <v>0</v>
      </c>
      <c r="DT118" s="2">
        <v>0</v>
      </c>
      <c r="DU118" s="2">
        <v>0</v>
      </c>
      <c r="DV118" s="2">
        <v>0</v>
      </c>
      <c r="DW118" s="2">
        <v>0</v>
      </c>
      <c r="DX118" s="2">
        <v>0</v>
      </c>
      <c r="DY118" s="2">
        <v>0</v>
      </c>
      <c r="DZ118" s="2">
        <v>0</v>
      </c>
      <c r="EA118" s="2">
        <v>0</v>
      </c>
      <c r="EB118" s="2">
        <v>0</v>
      </c>
      <c r="EC118" s="2">
        <v>0</v>
      </c>
      <c r="ED118" s="2">
        <v>0</v>
      </c>
      <c r="EE118" s="2">
        <v>0</v>
      </c>
      <c r="EF118" s="2">
        <v>0</v>
      </c>
      <c r="EG118" s="2">
        <v>0</v>
      </c>
      <c r="EH118" s="2">
        <v>0</v>
      </c>
      <c r="EI118" s="2">
        <v>0</v>
      </c>
      <c r="EJ118" s="2">
        <v>0</v>
      </c>
      <c r="EK118" s="2">
        <v>0</v>
      </c>
      <c r="EL118" s="2">
        <v>0</v>
      </c>
      <c r="EM118" s="2">
        <v>0</v>
      </c>
    </row>
    <row r="119" spans="1:143" ht="15" customHeight="1" x14ac:dyDescent="0.25">
      <c r="A119" s="262" t="str">
        <f>AuxiliaryTable!B127</f>
        <v>maplab 2.0, FAST-LIO2 +SP +B</v>
      </c>
      <c r="B119" s="2">
        <v>0</v>
      </c>
      <c r="C119" s="2">
        <v>0</v>
      </c>
      <c r="D119" s="2">
        <v>9</v>
      </c>
      <c r="E119" s="2">
        <v>0</v>
      </c>
      <c r="F119" s="2">
        <v>0</v>
      </c>
      <c r="G119" s="2">
        <v>0</v>
      </c>
      <c r="H119" s="2">
        <v>0</v>
      </c>
      <c r="I119" s="2">
        <v>0</v>
      </c>
      <c r="J119" s="2">
        <v>0</v>
      </c>
      <c r="K119" s="2">
        <v>0</v>
      </c>
      <c r="L119" s="2">
        <v>9</v>
      </c>
      <c r="M119" s="2">
        <v>0</v>
      </c>
      <c r="N119" s="2">
        <v>0</v>
      </c>
      <c r="O119" s="2">
        <v>0</v>
      </c>
      <c r="P119" s="2">
        <v>0</v>
      </c>
      <c r="Q119" s="2">
        <v>0</v>
      </c>
      <c r="R119" s="2">
        <v>9</v>
      </c>
      <c r="S119" s="2">
        <v>9</v>
      </c>
      <c r="T119" s="2">
        <v>0</v>
      </c>
      <c r="U119" s="2">
        <v>0</v>
      </c>
      <c r="V119" s="2">
        <v>0</v>
      </c>
      <c r="W119" s="2">
        <v>0</v>
      </c>
      <c r="X119" s="2">
        <v>0</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c r="AU119" s="2">
        <v>0</v>
      </c>
      <c r="AV119" s="2">
        <v>9</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0</v>
      </c>
      <c r="CA119" s="2">
        <v>0</v>
      </c>
      <c r="CB119" s="2">
        <v>9</v>
      </c>
      <c r="CC119" s="2">
        <v>0</v>
      </c>
      <c r="CD119" s="2">
        <v>0</v>
      </c>
      <c r="CE119" s="2">
        <v>0</v>
      </c>
      <c r="CF119" s="2">
        <v>0</v>
      </c>
      <c r="CG119" s="2">
        <v>0</v>
      </c>
      <c r="CH119" s="2">
        <v>0</v>
      </c>
      <c r="CI119" s="2">
        <v>0</v>
      </c>
      <c r="CJ119" s="2">
        <v>0</v>
      </c>
      <c r="CK119" s="2">
        <v>0</v>
      </c>
      <c r="CL119" s="2">
        <v>0</v>
      </c>
      <c r="CM119" s="2">
        <v>0</v>
      </c>
      <c r="CN119" s="2">
        <v>0</v>
      </c>
      <c r="CO119" s="2">
        <v>0</v>
      </c>
      <c r="CP119" s="2">
        <v>0</v>
      </c>
      <c r="CQ119" s="2">
        <v>0</v>
      </c>
      <c r="CR119" s="2">
        <v>0</v>
      </c>
      <c r="CS119" s="2">
        <v>0</v>
      </c>
      <c r="CT119" s="2">
        <v>0</v>
      </c>
      <c r="CU119" s="2">
        <v>0</v>
      </c>
      <c r="CV119" s="2">
        <v>0</v>
      </c>
      <c r="CW119" s="2">
        <v>0</v>
      </c>
      <c r="CX119" s="2">
        <v>0</v>
      </c>
      <c r="CY119" s="2">
        <v>0</v>
      </c>
      <c r="CZ119" s="2">
        <v>0</v>
      </c>
      <c r="DA119" s="2">
        <v>0</v>
      </c>
      <c r="DB119" s="2">
        <v>0</v>
      </c>
      <c r="DC119" s="2">
        <v>0</v>
      </c>
      <c r="DD119" s="2">
        <v>0</v>
      </c>
      <c r="DE119" s="2">
        <v>0</v>
      </c>
      <c r="DF119" s="2">
        <v>0</v>
      </c>
      <c r="DG119" s="2">
        <v>0</v>
      </c>
      <c r="DH119" s="2">
        <v>0</v>
      </c>
      <c r="DI119" s="2">
        <v>0</v>
      </c>
      <c r="DJ119" s="2">
        <v>9</v>
      </c>
      <c r="DK119" s="2">
        <v>0</v>
      </c>
      <c r="DL119" s="2">
        <v>9</v>
      </c>
      <c r="DM119" s="2">
        <v>9</v>
      </c>
      <c r="DN119" s="2">
        <v>9</v>
      </c>
      <c r="DO119" s="208"/>
      <c r="DP119" s="2">
        <v>0</v>
      </c>
      <c r="DQ119" s="2">
        <v>0</v>
      </c>
      <c r="DR119" s="2">
        <v>0</v>
      </c>
      <c r="DS119" s="2">
        <v>0</v>
      </c>
      <c r="DT119" s="2">
        <v>0</v>
      </c>
      <c r="DU119" s="2">
        <v>0</v>
      </c>
      <c r="DV119" s="2">
        <v>0</v>
      </c>
      <c r="DW119" s="2">
        <v>0</v>
      </c>
      <c r="DX119" s="2">
        <v>0</v>
      </c>
      <c r="DY119" s="2">
        <v>0</v>
      </c>
      <c r="DZ119" s="2">
        <v>0</v>
      </c>
      <c r="EA119" s="2">
        <v>0</v>
      </c>
      <c r="EB119" s="2">
        <v>0</v>
      </c>
      <c r="EC119" s="2">
        <v>0</v>
      </c>
      <c r="ED119" s="2">
        <v>0</v>
      </c>
      <c r="EE119" s="2">
        <v>0</v>
      </c>
      <c r="EF119" s="2">
        <v>0</v>
      </c>
      <c r="EG119" s="2">
        <v>0</v>
      </c>
      <c r="EH119" s="2">
        <v>0</v>
      </c>
      <c r="EI119" s="2">
        <v>0</v>
      </c>
      <c r="EJ119" s="2">
        <v>0</v>
      </c>
      <c r="EK119" s="2">
        <v>0</v>
      </c>
      <c r="EL119" s="2">
        <v>0</v>
      </c>
      <c r="EM119" s="2">
        <v>0</v>
      </c>
    </row>
    <row r="120" spans="1:143" ht="15" customHeight="1" x14ac:dyDescent="0.25">
      <c r="A120" s="262" t="str">
        <f>AuxiliaryTable!B128</f>
        <v>MaskFusion</v>
      </c>
      <c r="B120" s="2">
        <v>0</v>
      </c>
      <c r="C120" s="2">
        <v>0</v>
      </c>
      <c r="D120" s="2">
        <v>0</v>
      </c>
      <c r="E120" s="2">
        <v>0</v>
      </c>
      <c r="F120" s="2">
        <v>0</v>
      </c>
      <c r="G120" s="2">
        <v>0</v>
      </c>
      <c r="H120" s="2">
        <v>0</v>
      </c>
      <c r="I120" s="2">
        <v>0</v>
      </c>
      <c r="J120" s="2">
        <v>0</v>
      </c>
      <c r="K120" s="2">
        <v>0</v>
      </c>
      <c r="L120" s="2">
        <v>0</v>
      </c>
      <c r="M120" s="2">
        <v>0</v>
      </c>
      <c r="N120" s="2">
        <v>0</v>
      </c>
      <c r="O120" s="2">
        <v>0</v>
      </c>
      <c r="P120" s="2">
        <v>6</v>
      </c>
      <c r="Q120" s="2">
        <v>0</v>
      </c>
      <c r="R120" s="2">
        <v>0</v>
      </c>
      <c r="S120" s="2">
        <v>0</v>
      </c>
      <c r="T120" s="2">
        <v>0</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v>0</v>
      </c>
      <c r="CD120" s="2">
        <v>0</v>
      </c>
      <c r="CE120" s="2">
        <v>0</v>
      </c>
      <c r="CF120" s="2">
        <v>0</v>
      </c>
      <c r="CG120" s="2">
        <v>0</v>
      </c>
      <c r="CH120" s="2">
        <v>0</v>
      </c>
      <c r="CI120" s="2">
        <v>0</v>
      </c>
      <c r="CJ120" s="2">
        <v>0</v>
      </c>
      <c r="CK120" s="2">
        <v>0</v>
      </c>
      <c r="CL120" s="2">
        <v>0</v>
      </c>
      <c r="CM120" s="2">
        <v>0</v>
      </c>
      <c r="CN120" s="2">
        <v>0</v>
      </c>
      <c r="CO120" s="2">
        <v>0</v>
      </c>
      <c r="CP120" s="2">
        <v>0</v>
      </c>
      <c r="CQ120" s="2">
        <v>0</v>
      </c>
      <c r="CR120" s="2">
        <v>0</v>
      </c>
      <c r="CS120" s="2">
        <v>0</v>
      </c>
      <c r="CT120" s="2">
        <v>6</v>
      </c>
      <c r="CU120" s="2">
        <v>0</v>
      </c>
      <c r="CV120" s="2">
        <v>0</v>
      </c>
      <c r="CW120" s="2">
        <v>0</v>
      </c>
      <c r="CX120" s="2">
        <v>0</v>
      </c>
      <c r="CY120" s="2">
        <v>0</v>
      </c>
      <c r="CZ120" s="2">
        <v>0</v>
      </c>
      <c r="DA120" s="2">
        <v>0</v>
      </c>
      <c r="DB120" s="2">
        <v>0</v>
      </c>
      <c r="DC120" s="2">
        <v>0</v>
      </c>
      <c r="DD120" s="2">
        <v>0</v>
      </c>
      <c r="DE120" s="2">
        <v>0</v>
      </c>
      <c r="DF120" s="2">
        <v>0</v>
      </c>
      <c r="DG120" s="2">
        <v>0</v>
      </c>
      <c r="DH120" s="2">
        <v>0</v>
      </c>
      <c r="DI120" s="2">
        <v>6</v>
      </c>
      <c r="DJ120" s="2">
        <v>0</v>
      </c>
      <c r="DK120" s="2">
        <v>0</v>
      </c>
      <c r="DL120" s="2">
        <v>0</v>
      </c>
      <c r="DM120" s="2">
        <v>0</v>
      </c>
      <c r="DN120" s="2">
        <v>0</v>
      </c>
      <c r="DO120" s="2">
        <v>0</v>
      </c>
      <c r="DP120" s="208"/>
      <c r="DQ120" s="2">
        <v>6</v>
      </c>
      <c r="DR120" s="2">
        <v>0</v>
      </c>
      <c r="DS120" s="2">
        <v>0</v>
      </c>
      <c r="DT120" s="2">
        <v>0</v>
      </c>
      <c r="DU120" s="2">
        <v>0</v>
      </c>
      <c r="DV120" s="2">
        <v>0</v>
      </c>
      <c r="DW120" s="2">
        <v>0</v>
      </c>
      <c r="DX120" s="2">
        <v>0</v>
      </c>
      <c r="DY120" s="2">
        <v>0</v>
      </c>
      <c r="DZ120" s="2">
        <v>0</v>
      </c>
      <c r="EA120" s="2">
        <v>0</v>
      </c>
      <c r="EB120" s="2">
        <v>0</v>
      </c>
      <c r="EC120" s="2">
        <v>0</v>
      </c>
      <c r="ED120" s="2">
        <v>0</v>
      </c>
      <c r="EE120" s="2">
        <v>0</v>
      </c>
      <c r="EF120" s="2">
        <v>0</v>
      </c>
      <c r="EG120" s="2">
        <v>0</v>
      </c>
      <c r="EH120" s="2">
        <v>0</v>
      </c>
      <c r="EI120" s="2">
        <v>0</v>
      </c>
      <c r="EJ120" s="2">
        <v>0</v>
      </c>
      <c r="EK120" s="2">
        <v>0</v>
      </c>
      <c r="EL120" s="2">
        <v>0</v>
      </c>
      <c r="EM120" s="2">
        <v>0</v>
      </c>
    </row>
    <row r="121" spans="1:143" ht="15" customHeight="1" x14ac:dyDescent="0.25">
      <c r="A121" s="262" t="str">
        <f>AuxiliaryTable!B129</f>
        <v>DynaSLAM (G)</v>
      </c>
      <c r="B121" s="2">
        <v>0</v>
      </c>
      <c r="C121" s="2">
        <v>0</v>
      </c>
      <c r="D121" s="2">
        <v>0</v>
      </c>
      <c r="E121" s="2">
        <v>0</v>
      </c>
      <c r="F121" s="2">
        <v>0</v>
      </c>
      <c r="G121" s="2">
        <v>0</v>
      </c>
      <c r="H121" s="2">
        <v>0</v>
      </c>
      <c r="I121" s="2">
        <v>0</v>
      </c>
      <c r="J121" s="2">
        <v>0</v>
      </c>
      <c r="K121" s="2">
        <v>0</v>
      </c>
      <c r="L121" s="2">
        <v>0</v>
      </c>
      <c r="M121" s="2">
        <v>0</v>
      </c>
      <c r="N121" s="2">
        <v>0</v>
      </c>
      <c r="O121" s="2">
        <v>0</v>
      </c>
      <c r="P121" s="2">
        <v>30</v>
      </c>
      <c r="Q121" s="2">
        <v>0</v>
      </c>
      <c r="R121" s="2">
        <v>0</v>
      </c>
      <c r="S121" s="2">
        <v>0</v>
      </c>
      <c r="T121" s="2">
        <v>0</v>
      </c>
      <c r="U121" s="2">
        <v>0</v>
      </c>
      <c r="V121" s="2">
        <v>0</v>
      </c>
      <c r="W121" s="2">
        <v>0</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0</v>
      </c>
      <c r="CA121" s="2">
        <v>0</v>
      </c>
      <c r="CB121" s="2">
        <v>0</v>
      </c>
      <c r="CC121" s="2">
        <v>0</v>
      </c>
      <c r="CD121" s="2">
        <v>0</v>
      </c>
      <c r="CE121" s="2">
        <v>0</v>
      </c>
      <c r="CF121" s="2">
        <v>0</v>
      </c>
      <c r="CG121" s="2">
        <v>0</v>
      </c>
      <c r="CH121" s="2">
        <v>0</v>
      </c>
      <c r="CI121" s="2">
        <v>0</v>
      </c>
      <c r="CJ121" s="2">
        <v>0</v>
      </c>
      <c r="CK121" s="2">
        <v>0</v>
      </c>
      <c r="CL121" s="2">
        <v>0</v>
      </c>
      <c r="CM121" s="2">
        <v>0</v>
      </c>
      <c r="CN121" s="2">
        <v>0</v>
      </c>
      <c r="CO121" s="2">
        <v>0</v>
      </c>
      <c r="CP121" s="2">
        <v>0</v>
      </c>
      <c r="CQ121" s="2">
        <v>0</v>
      </c>
      <c r="CR121" s="2">
        <v>0</v>
      </c>
      <c r="CS121" s="2">
        <v>0</v>
      </c>
      <c r="CT121" s="2">
        <v>30</v>
      </c>
      <c r="CU121" s="2">
        <v>0</v>
      </c>
      <c r="CV121" s="2">
        <v>0</v>
      </c>
      <c r="CW121" s="2">
        <v>0</v>
      </c>
      <c r="CX121" s="2">
        <v>0</v>
      </c>
      <c r="CY121" s="2">
        <v>0</v>
      </c>
      <c r="CZ121" s="2">
        <v>0</v>
      </c>
      <c r="DA121" s="2">
        <v>0</v>
      </c>
      <c r="DB121" s="2">
        <v>0</v>
      </c>
      <c r="DC121" s="2">
        <v>0</v>
      </c>
      <c r="DD121" s="2">
        <v>0</v>
      </c>
      <c r="DE121" s="2">
        <v>0</v>
      </c>
      <c r="DF121" s="2">
        <v>0</v>
      </c>
      <c r="DG121" s="2">
        <v>0</v>
      </c>
      <c r="DH121" s="2">
        <v>0</v>
      </c>
      <c r="DI121" s="2">
        <v>30</v>
      </c>
      <c r="DJ121" s="2">
        <v>0</v>
      </c>
      <c r="DK121" s="2">
        <v>0</v>
      </c>
      <c r="DL121" s="2">
        <v>0</v>
      </c>
      <c r="DM121" s="2">
        <v>0</v>
      </c>
      <c r="DN121" s="2">
        <v>0</v>
      </c>
      <c r="DO121" s="2">
        <v>0</v>
      </c>
      <c r="DP121" s="2">
        <v>6</v>
      </c>
      <c r="DQ121" s="208"/>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0</v>
      </c>
      <c r="EI121" s="2">
        <v>0</v>
      </c>
      <c r="EJ121" s="2">
        <v>0</v>
      </c>
      <c r="EK121" s="2">
        <v>0</v>
      </c>
      <c r="EL121" s="2">
        <v>0</v>
      </c>
      <c r="EM121" s="2">
        <v>0</v>
      </c>
    </row>
    <row r="122" spans="1:143" ht="15" customHeight="1" x14ac:dyDescent="0.25">
      <c r="A122" s="262" t="str">
        <f>AuxiliaryTable!B130</f>
        <v>IMLS-SLAM</v>
      </c>
      <c r="B122" s="2">
        <v>0</v>
      </c>
      <c r="C122" s="2">
        <v>0</v>
      </c>
      <c r="D122" s="2">
        <v>0</v>
      </c>
      <c r="E122" s="2">
        <v>0</v>
      </c>
      <c r="F122" s="2">
        <v>0</v>
      </c>
      <c r="G122" s="2">
        <v>0</v>
      </c>
      <c r="H122" s="2">
        <v>0</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v>0</v>
      </c>
      <c r="CD122" s="2">
        <v>2</v>
      </c>
      <c r="CE122" s="2">
        <v>0</v>
      </c>
      <c r="CF122" s="2">
        <v>0</v>
      </c>
      <c r="CG122" s="2">
        <v>0</v>
      </c>
      <c r="CH122" s="2">
        <v>0</v>
      </c>
      <c r="CI122" s="2">
        <v>0</v>
      </c>
      <c r="CJ122" s="2">
        <v>0</v>
      </c>
      <c r="CK122" s="2">
        <v>40</v>
      </c>
      <c r="CL122" s="2">
        <v>0</v>
      </c>
      <c r="CM122" s="2">
        <v>0</v>
      </c>
      <c r="CN122" s="2">
        <v>0</v>
      </c>
      <c r="CO122" s="2">
        <v>0</v>
      </c>
      <c r="CP122" s="2">
        <v>0</v>
      </c>
      <c r="CQ122" s="2">
        <v>0</v>
      </c>
      <c r="CR122" s="2">
        <v>0</v>
      </c>
      <c r="CS122" s="2">
        <v>0</v>
      </c>
      <c r="CT122" s="2">
        <v>0</v>
      </c>
      <c r="CU122" s="2">
        <v>0</v>
      </c>
      <c r="CV122" s="2">
        <v>38</v>
      </c>
      <c r="CW122" s="2">
        <v>2</v>
      </c>
      <c r="CX122" s="2">
        <v>0</v>
      </c>
      <c r="CY122" s="2">
        <v>0</v>
      </c>
      <c r="CZ122" s="2">
        <v>0</v>
      </c>
      <c r="DA122" s="2">
        <v>0</v>
      </c>
      <c r="DB122" s="2">
        <v>0</v>
      </c>
      <c r="DC122" s="2">
        <v>0</v>
      </c>
      <c r="DD122" s="2">
        <v>0</v>
      </c>
      <c r="DE122" s="2">
        <v>0</v>
      </c>
      <c r="DF122" s="2">
        <v>0</v>
      </c>
      <c r="DG122" s="2">
        <v>2</v>
      </c>
      <c r="DH122" s="2">
        <v>0</v>
      </c>
      <c r="DI122" s="2">
        <v>0</v>
      </c>
      <c r="DJ122" s="2">
        <v>0</v>
      </c>
      <c r="DK122" s="2">
        <v>0</v>
      </c>
      <c r="DL122" s="2">
        <v>0</v>
      </c>
      <c r="DM122" s="2">
        <v>0</v>
      </c>
      <c r="DN122" s="2">
        <v>0</v>
      </c>
      <c r="DO122" s="2">
        <v>0</v>
      </c>
      <c r="DP122" s="2">
        <v>0</v>
      </c>
      <c r="DQ122" s="2">
        <v>0</v>
      </c>
      <c r="DR122" s="208"/>
      <c r="DS122" s="2">
        <v>38</v>
      </c>
      <c r="DT122" s="2">
        <v>0</v>
      </c>
      <c r="DU122" s="2">
        <v>0</v>
      </c>
      <c r="DV122" s="2">
        <v>0</v>
      </c>
      <c r="DW122" s="2">
        <v>0</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row>
    <row r="123" spans="1:143" ht="15" customHeight="1" x14ac:dyDescent="0.25">
      <c r="A123" s="262" t="str">
        <f>AuxiliaryTable!B131</f>
        <v>pyLiDAR F2M</v>
      </c>
      <c r="B123" s="2">
        <v>0</v>
      </c>
      <c r="C123" s="2">
        <v>0</v>
      </c>
      <c r="D123" s="2">
        <v>0</v>
      </c>
      <c r="E123" s="2">
        <v>0</v>
      </c>
      <c r="F123" s="2">
        <v>0</v>
      </c>
      <c r="G123" s="2">
        <v>0</v>
      </c>
      <c r="H123" s="2">
        <v>0</v>
      </c>
      <c r="I123" s="2">
        <v>0</v>
      </c>
      <c r="J123" s="2">
        <v>0</v>
      </c>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v>
      </c>
      <c r="AD123" s="2">
        <v>0</v>
      </c>
      <c r="AE123" s="2">
        <v>0</v>
      </c>
      <c r="AF123" s="2">
        <v>0</v>
      </c>
      <c r="AG123" s="2">
        <v>0</v>
      </c>
      <c r="AH123" s="2">
        <v>0</v>
      </c>
      <c r="AI123" s="2">
        <v>0</v>
      </c>
      <c r="AJ123" s="2">
        <v>0</v>
      </c>
      <c r="AK123" s="2">
        <v>0</v>
      </c>
      <c r="AL123" s="2">
        <v>0</v>
      </c>
      <c r="AM123" s="2">
        <v>0</v>
      </c>
      <c r="AN123" s="2">
        <v>0</v>
      </c>
      <c r="AO123" s="2">
        <v>0</v>
      </c>
      <c r="AP123" s="2">
        <v>0</v>
      </c>
      <c r="AQ123" s="2">
        <v>0</v>
      </c>
      <c r="AR123" s="2">
        <v>0</v>
      </c>
      <c r="AS123" s="2">
        <v>0</v>
      </c>
      <c r="AT123" s="2">
        <v>0</v>
      </c>
      <c r="AU123" s="2">
        <v>0</v>
      </c>
      <c r="AV123" s="2">
        <v>0</v>
      </c>
      <c r="AW123" s="2">
        <v>0</v>
      </c>
      <c r="AX123" s="2">
        <v>0</v>
      </c>
      <c r="AY123" s="2">
        <v>0</v>
      </c>
      <c r="AZ123" s="2">
        <v>0</v>
      </c>
      <c r="BA123" s="2">
        <v>0</v>
      </c>
      <c r="BB123" s="2">
        <v>0</v>
      </c>
      <c r="BC123" s="2">
        <v>0</v>
      </c>
      <c r="BD123" s="2">
        <v>0</v>
      </c>
      <c r="BE123" s="2">
        <v>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0</v>
      </c>
      <c r="CA123" s="2">
        <v>0</v>
      </c>
      <c r="CB123" s="2">
        <v>0</v>
      </c>
      <c r="CC123" s="2">
        <v>0</v>
      </c>
      <c r="CD123" s="2">
        <v>0</v>
      </c>
      <c r="CE123" s="2">
        <v>0</v>
      </c>
      <c r="CF123" s="2">
        <v>0</v>
      </c>
      <c r="CG123" s="2">
        <v>0</v>
      </c>
      <c r="CH123" s="2">
        <v>0</v>
      </c>
      <c r="CI123" s="2">
        <v>0</v>
      </c>
      <c r="CJ123" s="2">
        <v>0</v>
      </c>
      <c r="CK123" s="2">
        <v>38</v>
      </c>
      <c r="CL123" s="2">
        <v>0</v>
      </c>
      <c r="CM123" s="2">
        <v>0</v>
      </c>
      <c r="CN123" s="2">
        <v>0</v>
      </c>
      <c r="CO123" s="2">
        <v>0</v>
      </c>
      <c r="CP123" s="2">
        <v>0</v>
      </c>
      <c r="CQ123" s="2">
        <v>0</v>
      </c>
      <c r="CR123" s="2">
        <v>0</v>
      </c>
      <c r="CS123" s="2">
        <v>0</v>
      </c>
      <c r="CT123" s="2">
        <v>0</v>
      </c>
      <c r="CU123" s="2">
        <v>0</v>
      </c>
      <c r="CV123" s="2">
        <v>38</v>
      </c>
      <c r="CW123" s="2">
        <v>0</v>
      </c>
      <c r="CX123" s="2">
        <v>0</v>
      </c>
      <c r="CY123" s="2">
        <v>0</v>
      </c>
      <c r="CZ123" s="2">
        <v>0</v>
      </c>
      <c r="DA123" s="2">
        <v>0</v>
      </c>
      <c r="DB123" s="2">
        <v>0</v>
      </c>
      <c r="DC123" s="2">
        <v>0</v>
      </c>
      <c r="DD123" s="2">
        <v>0</v>
      </c>
      <c r="DE123" s="2">
        <v>0</v>
      </c>
      <c r="DF123" s="2">
        <v>0</v>
      </c>
      <c r="DG123" s="2">
        <v>0</v>
      </c>
      <c r="DH123" s="2">
        <v>0</v>
      </c>
      <c r="DI123" s="2">
        <v>0</v>
      </c>
      <c r="DJ123" s="2">
        <v>0</v>
      </c>
      <c r="DK123" s="2">
        <v>0</v>
      </c>
      <c r="DL123" s="2">
        <v>0</v>
      </c>
      <c r="DM123" s="2">
        <v>0</v>
      </c>
      <c r="DN123" s="2">
        <v>0</v>
      </c>
      <c r="DO123" s="2">
        <v>0</v>
      </c>
      <c r="DP123" s="2">
        <v>0</v>
      </c>
      <c r="DQ123" s="2">
        <v>0</v>
      </c>
      <c r="DR123" s="2">
        <v>38</v>
      </c>
      <c r="DS123" s="208"/>
      <c r="DT123" s="2">
        <v>0</v>
      </c>
      <c r="DU123" s="2">
        <v>0</v>
      </c>
      <c r="DV123" s="2">
        <v>0</v>
      </c>
      <c r="DW123" s="2">
        <v>0</v>
      </c>
      <c r="DX123" s="2">
        <v>0</v>
      </c>
      <c r="DY123" s="2">
        <v>0</v>
      </c>
      <c r="DZ123" s="2">
        <v>0</v>
      </c>
      <c r="EA123" s="2">
        <v>0</v>
      </c>
      <c r="EB123" s="2">
        <v>0</v>
      </c>
      <c r="EC123" s="2">
        <v>0</v>
      </c>
      <c r="ED123" s="2">
        <v>0</v>
      </c>
      <c r="EE123" s="2">
        <v>0</v>
      </c>
      <c r="EF123" s="2">
        <v>0</v>
      </c>
      <c r="EG123" s="2">
        <v>0</v>
      </c>
      <c r="EH123" s="2">
        <v>0</v>
      </c>
      <c r="EI123" s="2">
        <v>0</v>
      </c>
      <c r="EJ123" s="2">
        <v>0</v>
      </c>
      <c r="EK123" s="2">
        <v>0</v>
      </c>
      <c r="EL123" s="2">
        <v>0</v>
      </c>
      <c r="EM123" s="2">
        <v>0</v>
      </c>
    </row>
    <row r="124" spans="1:143" ht="15" customHeight="1" x14ac:dyDescent="0.25">
      <c r="A124" s="262" t="str">
        <f>AuxiliaryTable!B132</f>
        <v>SuMa++</v>
      </c>
      <c r="B124" s="2">
        <v>0</v>
      </c>
      <c r="C124" s="2">
        <v>0</v>
      </c>
      <c r="D124" s="2">
        <v>0</v>
      </c>
      <c r="E124" s="2">
        <v>0</v>
      </c>
      <c r="F124" s="2">
        <v>0</v>
      </c>
      <c r="G124" s="2">
        <v>0</v>
      </c>
      <c r="H124" s="2">
        <v>0</v>
      </c>
      <c r="I124" s="2">
        <v>0</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1</v>
      </c>
      <c r="CL124" s="2">
        <v>0</v>
      </c>
      <c r="CM124" s="2">
        <v>0</v>
      </c>
      <c r="CN124" s="2">
        <v>0</v>
      </c>
      <c r="CO124" s="2">
        <v>0</v>
      </c>
      <c r="CP124" s="2">
        <v>0</v>
      </c>
      <c r="CQ124" s="2">
        <v>0</v>
      </c>
      <c r="CR124" s="2">
        <v>0</v>
      </c>
      <c r="CS124" s="2">
        <v>0</v>
      </c>
      <c r="CT124" s="2">
        <v>0</v>
      </c>
      <c r="CU124" s="2">
        <v>0</v>
      </c>
      <c r="CV124" s="2">
        <v>1</v>
      </c>
      <c r="CW124" s="2">
        <v>0</v>
      </c>
      <c r="CX124" s="2">
        <v>0</v>
      </c>
      <c r="CY124" s="2">
        <v>0</v>
      </c>
      <c r="CZ124" s="2">
        <v>0</v>
      </c>
      <c r="DA124" s="2">
        <v>0</v>
      </c>
      <c r="DB124" s="2">
        <v>0</v>
      </c>
      <c r="DC124" s="2">
        <v>0</v>
      </c>
      <c r="DD124" s="2">
        <v>0</v>
      </c>
      <c r="DE124" s="2">
        <v>0</v>
      </c>
      <c r="DF124" s="2">
        <v>0</v>
      </c>
      <c r="DG124" s="2">
        <v>0</v>
      </c>
      <c r="DH124" s="2">
        <v>0</v>
      </c>
      <c r="DI124" s="2">
        <v>0</v>
      </c>
      <c r="DJ124" s="2">
        <v>0</v>
      </c>
      <c r="DK124" s="2">
        <v>0</v>
      </c>
      <c r="DL124" s="2">
        <v>0</v>
      </c>
      <c r="DM124" s="2">
        <v>0</v>
      </c>
      <c r="DN124" s="2">
        <v>0</v>
      </c>
      <c r="DO124" s="2">
        <v>0</v>
      </c>
      <c r="DP124" s="2">
        <v>0</v>
      </c>
      <c r="DQ124" s="2">
        <v>0</v>
      </c>
      <c r="DR124" s="2">
        <v>0</v>
      </c>
      <c r="DS124" s="2">
        <v>0</v>
      </c>
      <c r="DT124" s="208"/>
      <c r="DU124" s="2">
        <v>0</v>
      </c>
      <c r="DV124" s="2">
        <v>0</v>
      </c>
      <c r="DW124" s="2">
        <v>0</v>
      </c>
      <c r="DX124" s="2">
        <v>0</v>
      </c>
      <c r="DY124" s="2">
        <v>0</v>
      </c>
      <c r="DZ124" s="2">
        <v>0</v>
      </c>
      <c r="EA124" s="2">
        <v>0</v>
      </c>
      <c r="EB124" s="2">
        <v>0</v>
      </c>
      <c r="EC124" s="2">
        <v>0</v>
      </c>
      <c r="ED124" s="2">
        <v>0</v>
      </c>
      <c r="EE124" s="2">
        <v>0</v>
      </c>
      <c r="EF124" s="2">
        <v>0</v>
      </c>
      <c r="EG124" s="2">
        <v>0</v>
      </c>
      <c r="EH124" s="2">
        <v>0</v>
      </c>
      <c r="EI124" s="2">
        <v>0</v>
      </c>
      <c r="EJ124" s="2">
        <v>0</v>
      </c>
      <c r="EK124" s="2">
        <v>0</v>
      </c>
      <c r="EL124" s="2">
        <v>0</v>
      </c>
      <c r="EM124" s="2">
        <v>0</v>
      </c>
    </row>
    <row r="125" spans="1:143" ht="15" customHeight="1" x14ac:dyDescent="0.25">
      <c r="A125" s="262" t="str">
        <f>AuxiliaryTable!B133</f>
        <v>LIOM</v>
      </c>
      <c r="B125" s="2">
        <v>0</v>
      </c>
      <c r="C125" s="2">
        <v>0</v>
      </c>
      <c r="D125" s="2">
        <v>0</v>
      </c>
      <c r="E125" s="2">
        <v>0</v>
      </c>
      <c r="F125" s="2">
        <v>0</v>
      </c>
      <c r="G125" s="2">
        <v>0</v>
      </c>
      <c r="H125" s="2">
        <v>0</v>
      </c>
      <c r="I125" s="2">
        <v>0</v>
      </c>
      <c r="J125" s="2">
        <v>0</v>
      </c>
      <c r="K125" s="2">
        <v>6</v>
      </c>
      <c r="L125" s="2">
        <v>0</v>
      </c>
      <c r="M125" s="2">
        <v>0</v>
      </c>
      <c r="N125" s="2">
        <v>0</v>
      </c>
      <c r="O125" s="2">
        <v>0</v>
      </c>
      <c r="P125" s="2">
        <v>0</v>
      </c>
      <c r="Q125" s="2">
        <v>0</v>
      </c>
      <c r="R125" s="2">
        <v>0</v>
      </c>
      <c r="S125" s="2">
        <v>0</v>
      </c>
      <c r="T125" s="2">
        <v>30</v>
      </c>
      <c r="U125" s="2">
        <v>0</v>
      </c>
      <c r="V125" s="2">
        <v>0</v>
      </c>
      <c r="W125" s="2">
        <v>0</v>
      </c>
      <c r="X125" s="2">
        <v>0</v>
      </c>
      <c r="Y125" s="2">
        <v>0</v>
      </c>
      <c r="Z125" s="2">
        <v>0</v>
      </c>
      <c r="AA125" s="2">
        <v>0</v>
      </c>
      <c r="AB125" s="2">
        <v>0</v>
      </c>
      <c r="AC125" s="2">
        <v>10</v>
      </c>
      <c r="AD125" s="2">
        <v>0</v>
      </c>
      <c r="AE125" s="2">
        <v>0</v>
      </c>
      <c r="AF125" s="2">
        <v>0</v>
      </c>
      <c r="AG125" s="2">
        <v>44</v>
      </c>
      <c r="AH125" s="2">
        <v>16</v>
      </c>
      <c r="AI125" s="2">
        <v>0</v>
      </c>
      <c r="AJ125" s="2">
        <v>0</v>
      </c>
      <c r="AK125" s="2">
        <v>0</v>
      </c>
      <c r="AL125" s="2">
        <v>0</v>
      </c>
      <c r="AM125" s="2">
        <v>0</v>
      </c>
      <c r="AN125" s="2">
        <v>0</v>
      </c>
      <c r="AO125" s="2">
        <v>0</v>
      </c>
      <c r="AP125" s="2">
        <v>0</v>
      </c>
      <c r="AQ125" s="2">
        <v>0</v>
      </c>
      <c r="AR125" s="2">
        <v>0</v>
      </c>
      <c r="AS125" s="2">
        <v>0</v>
      </c>
      <c r="AT125" s="2">
        <v>0</v>
      </c>
      <c r="AU125" s="2">
        <v>0</v>
      </c>
      <c r="AV125" s="2">
        <v>0</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6</v>
      </c>
      <c r="BP125" s="2">
        <v>0</v>
      </c>
      <c r="BQ125" s="2">
        <v>0</v>
      </c>
      <c r="BR125" s="2">
        <v>0</v>
      </c>
      <c r="BS125" s="2">
        <v>0</v>
      </c>
      <c r="BT125" s="2">
        <v>0</v>
      </c>
      <c r="BU125" s="2">
        <v>0</v>
      </c>
      <c r="BV125" s="2">
        <v>0</v>
      </c>
      <c r="BW125" s="2">
        <v>0</v>
      </c>
      <c r="BX125" s="2">
        <v>0</v>
      </c>
      <c r="BY125" s="2">
        <v>0</v>
      </c>
      <c r="BZ125" s="2">
        <v>12</v>
      </c>
      <c r="CA125" s="2">
        <v>0</v>
      </c>
      <c r="CB125" s="2">
        <v>0</v>
      </c>
      <c r="CC125" s="2">
        <v>0</v>
      </c>
      <c r="CD125" s="2">
        <v>12</v>
      </c>
      <c r="CE125" s="2">
        <v>0</v>
      </c>
      <c r="CF125" s="2">
        <v>0</v>
      </c>
      <c r="CG125" s="2">
        <v>0</v>
      </c>
      <c r="CH125" s="2">
        <v>0</v>
      </c>
      <c r="CI125" s="2">
        <v>0</v>
      </c>
      <c r="CJ125" s="2">
        <v>0</v>
      </c>
      <c r="CK125" s="2">
        <v>0</v>
      </c>
      <c r="CL125" s="2">
        <v>0</v>
      </c>
      <c r="CM125" s="2">
        <v>0</v>
      </c>
      <c r="CN125" s="2">
        <v>0</v>
      </c>
      <c r="CO125" s="2">
        <v>0</v>
      </c>
      <c r="CP125" s="2">
        <v>0</v>
      </c>
      <c r="CQ125" s="2">
        <v>0</v>
      </c>
      <c r="CR125" s="2">
        <v>0</v>
      </c>
      <c r="CS125" s="2">
        <v>0</v>
      </c>
      <c r="CT125" s="2">
        <v>0</v>
      </c>
      <c r="CU125" s="2">
        <v>0</v>
      </c>
      <c r="CV125" s="2">
        <v>0</v>
      </c>
      <c r="CW125" s="2">
        <v>0</v>
      </c>
      <c r="CX125" s="2">
        <v>0</v>
      </c>
      <c r="CY125" s="2">
        <v>22</v>
      </c>
      <c r="CZ125" s="2">
        <v>16</v>
      </c>
      <c r="DA125" s="2">
        <v>10</v>
      </c>
      <c r="DB125" s="2">
        <v>0</v>
      </c>
      <c r="DC125" s="2">
        <v>0</v>
      </c>
      <c r="DD125" s="2">
        <v>0</v>
      </c>
      <c r="DE125" s="2">
        <v>0</v>
      </c>
      <c r="DF125" s="2">
        <v>0</v>
      </c>
      <c r="DG125" s="2">
        <v>0</v>
      </c>
      <c r="DH125" s="2">
        <v>0</v>
      </c>
      <c r="DI125" s="2">
        <v>0</v>
      </c>
      <c r="DJ125" s="2">
        <v>6</v>
      </c>
      <c r="DK125" s="2">
        <v>0</v>
      </c>
      <c r="DL125" s="2">
        <v>0</v>
      </c>
      <c r="DM125" s="2">
        <v>0</v>
      </c>
      <c r="DN125" s="2">
        <v>0</v>
      </c>
      <c r="DO125" s="2">
        <v>0</v>
      </c>
      <c r="DP125" s="2">
        <v>0</v>
      </c>
      <c r="DQ125" s="2">
        <v>0</v>
      </c>
      <c r="DR125" s="2">
        <v>0</v>
      </c>
      <c r="DS125" s="2">
        <v>0</v>
      </c>
      <c r="DT125" s="2">
        <v>0</v>
      </c>
      <c r="DU125" s="208"/>
      <c r="DV125" s="2">
        <v>22</v>
      </c>
      <c r="DW125" s="2">
        <v>22</v>
      </c>
      <c r="DX125" s="2">
        <v>22</v>
      </c>
      <c r="DY125" s="2">
        <v>0</v>
      </c>
      <c r="DZ125" s="2">
        <v>0</v>
      </c>
      <c r="EA125" s="2">
        <v>0</v>
      </c>
      <c r="EB125" s="2">
        <v>0</v>
      </c>
      <c r="EC125" s="2">
        <v>0</v>
      </c>
      <c r="ED125" s="2">
        <v>0</v>
      </c>
      <c r="EE125" s="2">
        <v>0</v>
      </c>
      <c r="EF125" s="2">
        <v>6</v>
      </c>
      <c r="EG125" s="2">
        <v>8</v>
      </c>
      <c r="EH125" s="2">
        <v>0</v>
      </c>
      <c r="EI125" s="2">
        <v>0</v>
      </c>
      <c r="EJ125" s="2">
        <v>0</v>
      </c>
      <c r="EK125" s="2">
        <v>0</v>
      </c>
      <c r="EL125" s="2">
        <v>0</v>
      </c>
      <c r="EM125" s="2">
        <v>0</v>
      </c>
    </row>
    <row r="126" spans="1:143" ht="15" customHeight="1" x14ac:dyDescent="0.25">
      <c r="A126" s="262" t="str">
        <f>AuxiliaryTable!B134</f>
        <v>BLAM</v>
      </c>
      <c r="B126" s="2">
        <v>0</v>
      </c>
      <c r="C126" s="2">
        <v>0</v>
      </c>
      <c r="D126" s="2">
        <v>0</v>
      </c>
      <c r="E126" s="2">
        <v>0</v>
      </c>
      <c r="F126" s="2">
        <v>0</v>
      </c>
      <c r="G126" s="2">
        <v>0</v>
      </c>
      <c r="H126" s="2">
        <v>0</v>
      </c>
      <c r="I126" s="2">
        <v>0</v>
      </c>
      <c r="J126" s="2">
        <v>0</v>
      </c>
      <c r="K126" s="2">
        <v>0</v>
      </c>
      <c r="L126" s="2">
        <v>0</v>
      </c>
      <c r="M126" s="2">
        <v>0</v>
      </c>
      <c r="N126" s="2">
        <v>0</v>
      </c>
      <c r="O126" s="2">
        <v>0</v>
      </c>
      <c r="P126" s="2">
        <v>0</v>
      </c>
      <c r="Q126" s="2">
        <v>0</v>
      </c>
      <c r="R126" s="2">
        <v>0</v>
      </c>
      <c r="S126" s="2">
        <v>0</v>
      </c>
      <c r="T126" s="2">
        <v>4</v>
      </c>
      <c r="U126" s="2">
        <v>0</v>
      </c>
      <c r="V126" s="2">
        <v>0</v>
      </c>
      <c r="W126" s="2">
        <v>0</v>
      </c>
      <c r="X126" s="2">
        <v>0</v>
      </c>
      <c r="Y126" s="2">
        <v>0</v>
      </c>
      <c r="Z126" s="2">
        <v>0</v>
      </c>
      <c r="AA126" s="2">
        <v>0</v>
      </c>
      <c r="AB126" s="2">
        <v>0</v>
      </c>
      <c r="AC126" s="2">
        <v>0</v>
      </c>
      <c r="AD126" s="2">
        <v>0</v>
      </c>
      <c r="AE126" s="2">
        <v>0</v>
      </c>
      <c r="AF126" s="2">
        <v>0</v>
      </c>
      <c r="AG126" s="2">
        <v>10</v>
      </c>
      <c r="AH126" s="2">
        <v>0</v>
      </c>
      <c r="AI126" s="2">
        <v>0</v>
      </c>
      <c r="AJ126" s="2">
        <v>0</v>
      </c>
      <c r="AK126" s="2">
        <v>0</v>
      </c>
      <c r="AL126" s="2">
        <v>0</v>
      </c>
      <c r="AM126" s="2">
        <v>0</v>
      </c>
      <c r="AN126" s="2">
        <v>0</v>
      </c>
      <c r="AO126" s="2">
        <v>0</v>
      </c>
      <c r="AP126" s="2">
        <v>0</v>
      </c>
      <c r="AQ126" s="2">
        <v>0</v>
      </c>
      <c r="AR126" s="2">
        <v>0</v>
      </c>
      <c r="AS126" s="2">
        <v>0</v>
      </c>
      <c r="AT126" s="2">
        <v>0</v>
      </c>
      <c r="AU126" s="2">
        <v>0</v>
      </c>
      <c r="AV126" s="2">
        <v>0</v>
      </c>
      <c r="AW126" s="2">
        <v>0</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12</v>
      </c>
      <c r="CA126" s="2">
        <v>0</v>
      </c>
      <c r="CB126" s="2">
        <v>0</v>
      </c>
      <c r="CC126" s="2">
        <v>0</v>
      </c>
      <c r="CD126" s="2">
        <v>12</v>
      </c>
      <c r="CE126" s="2">
        <v>0</v>
      </c>
      <c r="CF126" s="2">
        <v>0</v>
      </c>
      <c r="CG126" s="2">
        <v>0</v>
      </c>
      <c r="CH126" s="2">
        <v>0</v>
      </c>
      <c r="CI126" s="2">
        <v>0</v>
      </c>
      <c r="CJ126" s="2">
        <v>0</v>
      </c>
      <c r="CK126" s="2">
        <v>0</v>
      </c>
      <c r="CL126" s="2">
        <v>0</v>
      </c>
      <c r="CM126" s="2">
        <v>0</v>
      </c>
      <c r="CN126" s="2">
        <v>0</v>
      </c>
      <c r="CO126" s="2">
        <v>0</v>
      </c>
      <c r="CP126" s="2">
        <v>0</v>
      </c>
      <c r="CQ126" s="2">
        <v>0</v>
      </c>
      <c r="CR126" s="2">
        <v>0</v>
      </c>
      <c r="CS126" s="2">
        <v>0</v>
      </c>
      <c r="CT126" s="2">
        <v>0</v>
      </c>
      <c r="CU126" s="2">
        <v>0</v>
      </c>
      <c r="CV126" s="2">
        <v>0</v>
      </c>
      <c r="CW126" s="2">
        <v>0</v>
      </c>
      <c r="CX126" s="2">
        <v>0</v>
      </c>
      <c r="CY126" s="2">
        <v>0</v>
      </c>
      <c r="CZ126" s="2">
        <v>0</v>
      </c>
      <c r="DA126" s="2">
        <v>10</v>
      </c>
      <c r="DB126" s="2">
        <v>0</v>
      </c>
      <c r="DC126" s="2">
        <v>0</v>
      </c>
      <c r="DD126" s="2">
        <v>0</v>
      </c>
      <c r="DE126" s="2">
        <v>0</v>
      </c>
      <c r="DF126" s="2">
        <v>0</v>
      </c>
      <c r="DG126" s="2">
        <v>0</v>
      </c>
      <c r="DH126" s="2">
        <v>0</v>
      </c>
      <c r="DI126" s="2">
        <v>0</v>
      </c>
      <c r="DJ126" s="2">
        <v>0</v>
      </c>
      <c r="DK126" s="2">
        <v>0</v>
      </c>
      <c r="DL126" s="2">
        <v>0</v>
      </c>
      <c r="DM126" s="2">
        <v>0</v>
      </c>
      <c r="DN126" s="2">
        <v>0</v>
      </c>
      <c r="DO126" s="2">
        <v>0</v>
      </c>
      <c r="DP126" s="2">
        <v>0</v>
      </c>
      <c r="DQ126" s="2">
        <v>0</v>
      </c>
      <c r="DR126" s="2">
        <v>0</v>
      </c>
      <c r="DS126" s="2">
        <v>0</v>
      </c>
      <c r="DT126" s="2">
        <v>0</v>
      </c>
      <c r="DU126" s="2">
        <v>22</v>
      </c>
      <c r="DV126" s="208"/>
      <c r="DW126" s="2">
        <v>22</v>
      </c>
      <c r="DX126" s="2">
        <v>22</v>
      </c>
      <c r="DY126" s="2">
        <v>0</v>
      </c>
      <c r="DZ126" s="2">
        <v>0</v>
      </c>
      <c r="EA126" s="2">
        <v>0</v>
      </c>
      <c r="EB126" s="2">
        <v>0</v>
      </c>
      <c r="EC126" s="2">
        <v>0</v>
      </c>
      <c r="ED126" s="2">
        <v>0</v>
      </c>
      <c r="EE126" s="2">
        <v>0</v>
      </c>
      <c r="EF126" s="2">
        <v>0</v>
      </c>
      <c r="EG126" s="2">
        <v>8</v>
      </c>
      <c r="EH126" s="2">
        <v>0</v>
      </c>
      <c r="EI126" s="2">
        <v>0</v>
      </c>
      <c r="EJ126" s="2">
        <v>0</v>
      </c>
      <c r="EK126" s="2">
        <v>0</v>
      </c>
      <c r="EL126" s="2">
        <v>0</v>
      </c>
      <c r="EM126" s="2">
        <v>0</v>
      </c>
    </row>
    <row r="127" spans="1:143" ht="15" customHeight="1" x14ac:dyDescent="0.25">
      <c r="A127" s="262" t="str">
        <f>AuxiliaryTable!B135</f>
        <v>Cartographer</v>
      </c>
      <c r="B127" s="2">
        <v>0</v>
      </c>
      <c r="C127" s="2">
        <v>0</v>
      </c>
      <c r="D127" s="2">
        <v>0</v>
      </c>
      <c r="E127" s="2">
        <v>0</v>
      </c>
      <c r="F127" s="2">
        <v>0</v>
      </c>
      <c r="G127" s="2">
        <v>0</v>
      </c>
      <c r="H127" s="2">
        <v>0</v>
      </c>
      <c r="I127" s="2">
        <v>0</v>
      </c>
      <c r="J127" s="2">
        <v>0</v>
      </c>
      <c r="K127" s="2">
        <v>0</v>
      </c>
      <c r="L127" s="2">
        <v>0</v>
      </c>
      <c r="M127" s="2">
        <v>0</v>
      </c>
      <c r="N127" s="2">
        <v>0</v>
      </c>
      <c r="O127" s="2">
        <v>0</v>
      </c>
      <c r="P127" s="2">
        <v>0</v>
      </c>
      <c r="Q127" s="2">
        <v>0</v>
      </c>
      <c r="R127" s="2">
        <v>0</v>
      </c>
      <c r="S127" s="2">
        <v>0</v>
      </c>
      <c r="T127" s="2">
        <v>4</v>
      </c>
      <c r="U127" s="2">
        <v>0</v>
      </c>
      <c r="V127" s="2">
        <v>0</v>
      </c>
      <c r="W127" s="2">
        <v>0</v>
      </c>
      <c r="X127" s="2">
        <v>0</v>
      </c>
      <c r="Y127" s="2">
        <v>0</v>
      </c>
      <c r="Z127" s="2">
        <v>0</v>
      </c>
      <c r="AA127" s="2">
        <v>0</v>
      </c>
      <c r="AB127" s="2">
        <v>0</v>
      </c>
      <c r="AC127" s="2">
        <v>0</v>
      </c>
      <c r="AD127" s="2">
        <v>0</v>
      </c>
      <c r="AE127" s="2">
        <v>0</v>
      </c>
      <c r="AF127" s="2">
        <v>0</v>
      </c>
      <c r="AG127" s="2">
        <v>10</v>
      </c>
      <c r="AH127" s="2">
        <v>0</v>
      </c>
      <c r="AI127" s="2">
        <v>0</v>
      </c>
      <c r="AJ127" s="2">
        <v>0</v>
      </c>
      <c r="AK127" s="2">
        <v>0</v>
      </c>
      <c r="AL127" s="2">
        <v>0</v>
      </c>
      <c r="AM127" s="2">
        <v>0</v>
      </c>
      <c r="AN127" s="2">
        <v>0</v>
      </c>
      <c r="AO127" s="2">
        <v>0</v>
      </c>
      <c r="AP127" s="2">
        <v>0</v>
      </c>
      <c r="AQ127" s="2">
        <v>0</v>
      </c>
      <c r="AR127" s="2">
        <v>0</v>
      </c>
      <c r="AS127" s="2">
        <v>0</v>
      </c>
      <c r="AT127" s="2">
        <v>0</v>
      </c>
      <c r="AU127" s="2">
        <v>0</v>
      </c>
      <c r="AV127" s="2">
        <v>0</v>
      </c>
      <c r="AW127" s="2">
        <v>0</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12</v>
      </c>
      <c r="CA127" s="2">
        <v>0</v>
      </c>
      <c r="CB127" s="2">
        <v>0</v>
      </c>
      <c r="CC127" s="2">
        <v>0</v>
      </c>
      <c r="CD127" s="2">
        <v>12</v>
      </c>
      <c r="CE127" s="2">
        <v>0</v>
      </c>
      <c r="CF127" s="2">
        <v>0</v>
      </c>
      <c r="CG127" s="2">
        <v>0</v>
      </c>
      <c r="CH127" s="2">
        <v>0</v>
      </c>
      <c r="CI127" s="2">
        <v>0</v>
      </c>
      <c r="CJ127" s="2">
        <v>0</v>
      </c>
      <c r="CK127" s="2">
        <v>0</v>
      </c>
      <c r="CL127" s="2">
        <v>0</v>
      </c>
      <c r="CM127" s="2">
        <v>0</v>
      </c>
      <c r="CN127" s="2">
        <v>0</v>
      </c>
      <c r="CO127" s="2">
        <v>0</v>
      </c>
      <c r="CP127" s="2">
        <v>0</v>
      </c>
      <c r="CQ127" s="2">
        <v>0</v>
      </c>
      <c r="CR127" s="2">
        <v>0</v>
      </c>
      <c r="CS127" s="2">
        <v>0</v>
      </c>
      <c r="CT127" s="2">
        <v>0</v>
      </c>
      <c r="CU127" s="2">
        <v>0</v>
      </c>
      <c r="CV127" s="2">
        <v>0</v>
      </c>
      <c r="CW127" s="2">
        <v>0</v>
      </c>
      <c r="CX127" s="2">
        <v>0</v>
      </c>
      <c r="CY127" s="2">
        <v>0</v>
      </c>
      <c r="CZ127" s="2">
        <v>0</v>
      </c>
      <c r="DA127" s="2">
        <v>10</v>
      </c>
      <c r="DB127" s="2">
        <v>0</v>
      </c>
      <c r="DC127" s="2">
        <v>0</v>
      </c>
      <c r="DD127" s="2">
        <v>0</v>
      </c>
      <c r="DE127" s="2">
        <v>0</v>
      </c>
      <c r="DF127" s="2">
        <v>0</v>
      </c>
      <c r="DG127" s="2">
        <v>0</v>
      </c>
      <c r="DH127" s="2">
        <v>0</v>
      </c>
      <c r="DI127" s="2">
        <v>0</v>
      </c>
      <c r="DJ127" s="2">
        <v>0</v>
      </c>
      <c r="DK127" s="2">
        <v>0</v>
      </c>
      <c r="DL127" s="2">
        <v>0</v>
      </c>
      <c r="DM127" s="2">
        <v>0</v>
      </c>
      <c r="DN127" s="2">
        <v>0</v>
      </c>
      <c r="DO127" s="2">
        <v>0</v>
      </c>
      <c r="DP127" s="2">
        <v>0</v>
      </c>
      <c r="DQ127" s="2">
        <v>0</v>
      </c>
      <c r="DR127" s="2">
        <v>0</v>
      </c>
      <c r="DS127" s="2">
        <v>0</v>
      </c>
      <c r="DT127" s="2">
        <v>0</v>
      </c>
      <c r="DU127" s="2">
        <v>22</v>
      </c>
      <c r="DV127" s="2">
        <v>22</v>
      </c>
      <c r="DW127" s="208"/>
      <c r="DX127" s="2">
        <v>22</v>
      </c>
      <c r="DY127" s="2">
        <v>0</v>
      </c>
      <c r="DZ127" s="2">
        <v>0</v>
      </c>
      <c r="EA127" s="2">
        <v>0</v>
      </c>
      <c r="EB127" s="2">
        <v>0</v>
      </c>
      <c r="EC127" s="2">
        <v>0</v>
      </c>
      <c r="ED127" s="2">
        <v>0</v>
      </c>
      <c r="EE127" s="2">
        <v>0</v>
      </c>
      <c r="EF127" s="2">
        <v>0</v>
      </c>
      <c r="EG127" s="2">
        <v>8</v>
      </c>
      <c r="EH127" s="2">
        <v>0</v>
      </c>
      <c r="EI127" s="2">
        <v>0</v>
      </c>
      <c r="EJ127" s="2">
        <v>0</v>
      </c>
      <c r="EK127" s="2">
        <v>0</v>
      </c>
      <c r="EL127" s="2">
        <v>0</v>
      </c>
      <c r="EM127" s="2">
        <v>0</v>
      </c>
    </row>
    <row r="128" spans="1:143" ht="15" customHeight="1" x14ac:dyDescent="0.25">
      <c r="A128" s="262" t="str">
        <f>AuxiliaryTable!B136</f>
        <v>LOCUS</v>
      </c>
      <c r="B128" s="2">
        <v>0</v>
      </c>
      <c r="C128" s="2">
        <v>0</v>
      </c>
      <c r="D128" s="2">
        <v>0</v>
      </c>
      <c r="E128" s="2">
        <v>0</v>
      </c>
      <c r="F128" s="2">
        <v>0</v>
      </c>
      <c r="G128" s="2">
        <v>0</v>
      </c>
      <c r="H128" s="2">
        <v>0</v>
      </c>
      <c r="I128" s="2">
        <v>0</v>
      </c>
      <c r="J128" s="2">
        <v>0</v>
      </c>
      <c r="K128" s="2">
        <v>0</v>
      </c>
      <c r="L128" s="2">
        <v>0</v>
      </c>
      <c r="M128" s="2">
        <v>0</v>
      </c>
      <c r="N128" s="2">
        <v>0</v>
      </c>
      <c r="O128" s="2">
        <v>0</v>
      </c>
      <c r="P128" s="2">
        <v>0</v>
      </c>
      <c r="Q128" s="2">
        <v>0</v>
      </c>
      <c r="R128" s="2">
        <v>0</v>
      </c>
      <c r="S128" s="2">
        <v>0</v>
      </c>
      <c r="T128" s="2">
        <v>4</v>
      </c>
      <c r="U128" s="2">
        <v>0</v>
      </c>
      <c r="V128" s="2">
        <v>0</v>
      </c>
      <c r="W128" s="2">
        <v>0</v>
      </c>
      <c r="X128" s="2">
        <v>0</v>
      </c>
      <c r="Y128" s="2">
        <v>0</v>
      </c>
      <c r="Z128" s="2">
        <v>0</v>
      </c>
      <c r="AA128" s="2">
        <v>0</v>
      </c>
      <c r="AB128" s="2">
        <v>0</v>
      </c>
      <c r="AC128" s="2">
        <v>0</v>
      </c>
      <c r="AD128" s="2">
        <v>0</v>
      </c>
      <c r="AE128" s="2">
        <v>0</v>
      </c>
      <c r="AF128" s="2">
        <v>0</v>
      </c>
      <c r="AG128" s="2">
        <v>10</v>
      </c>
      <c r="AH128" s="2">
        <v>0</v>
      </c>
      <c r="AI128" s="2">
        <v>0</v>
      </c>
      <c r="AJ128" s="2">
        <v>0</v>
      </c>
      <c r="AK128" s="2">
        <v>0</v>
      </c>
      <c r="AL128" s="2">
        <v>0</v>
      </c>
      <c r="AM128" s="2">
        <v>0</v>
      </c>
      <c r="AN128" s="2">
        <v>0</v>
      </c>
      <c r="AO128" s="2">
        <v>0</v>
      </c>
      <c r="AP128" s="2">
        <v>0</v>
      </c>
      <c r="AQ128" s="2">
        <v>0</v>
      </c>
      <c r="AR128" s="2">
        <v>0</v>
      </c>
      <c r="AS128" s="2">
        <v>0</v>
      </c>
      <c r="AT128" s="2">
        <v>0</v>
      </c>
      <c r="AU128" s="2">
        <v>0</v>
      </c>
      <c r="AV128" s="2">
        <v>0</v>
      </c>
      <c r="AW128" s="2">
        <v>0</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12</v>
      </c>
      <c r="CA128" s="2">
        <v>0</v>
      </c>
      <c r="CB128" s="2">
        <v>0</v>
      </c>
      <c r="CC128" s="2">
        <v>0</v>
      </c>
      <c r="CD128" s="2">
        <v>12</v>
      </c>
      <c r="CE128" s="2">
        <v>0</v>
      </c>
      <c r="CF128" s="2">
        <v>0</v>
      </c>
      <c r="CG128" s="2">
        <v>0</v>
      </c>
      <c r="CH128" s="2">
        <v>0</v>
      </c>
      <c r="CI128" s="2">
        <v>0</v>
      </c>
      <c r="CJ128" s="2">
        <v>0</v>
      </c>
      <c r="CK128" s="2">
        <v>0</v>
      </c>
      <c r="CL128" s="2">
        <v>0</v>
      </c>
      <c r="CM128" s="2">
        <v>0</v>
      </c>
      <c r="CN128" s="2">
        <v>0</v>
      </c>
      <c r="CO128" s="2">
        <v>0</v>
      </c>
      <c r="CP128" s="2">
        <v>0</v>
      </c>
      <c r="CQ128" s="2">
        <v>0</v>
      </c>
      <c r="CR128" s="2">
        <v>0</v>
      </c>
      <c r="CS128" s="2">
        <v>0</v>
      </c>
      <c r="CT128" s="2">
        <v>0</v>
      </c>
      <c r="CU128" s="2">
        <v>0</v>
      </c>
      <c r="CV128" s="2">
        <v>0</v>
      </c>
      <c r="CW128" s="2">
        <v>0</v>
      </c>
      <c r="CX128" s="2">
        <v>0</v>
      </c>
      <c r="CY128" s="2">
        <v>0</v>
      </c>
      <c r="CZ128" s="2">
        <v>0</v>
      </c>
      <c r="DA128" s="2">
        <v>10</v>
      </c>
      <c r="DB128" s="2">
        <v>0</v>
      </c>
      <c r="DC128" s="2">
        <v>0</v>
      </c>
      <c r="DD128" s="2">
        <v>0</v>
      </c>
      <c r="DE128" s="2">
        <v>0</v>
      </c>
      <c r="DF128" s="2">
        <v>0</v>
      </c>
      <c r="DG128" s="2">
        <v>0</v>
      </c>
      <c r="DH128" s="2">
        <v>0</v>
      </c>
      <c r="DI128" s="2">
        <v>0</v>
      </c>
      <c r="DJ128" s="2">
        <v>0</v>
      </c>
      <c r="DK128" s="2">
        <v>0</v>
      </c>
      <c r="DL128" s="2">
        <v>0</v>
      </c>
      <c r="DM128" s="2">
        <v>0</v>
      </c>
      <c r="DN128" s="2">
        <v>0</v>
      </c>
      <c r="DO128" s="2">
        <v>0</v>
      </c>
      <c r="DP128" s="2">
        <v>0</v>
      </c>
      <c r="DQ128" s="2">
        <v>0</v>
      </c>
      <c r="DR128" s="2">
        <v>0</v>
      </c>
      <c r="DS128" s="2">
        <v>0</v>
      </c>
      <c r="DT128" s="2">
        <v>0</v>
      </c>
      <c r="DU128" s="2">
        <v>22</v>
      </c>
      <c r="DV128" s="2">
        <v>22</v>
      </c>
      <c r="DW128" s="2">
        <v>22</v>
      </c>
      <c r="DX128" s="208"/>
      <c r="DY128" s="2">
        <v>0</v>
      </c>
      <c r="DZ128" s="2">
        <v>0</v>
      </c>
      <c r="EA128" s="2">
        <v>0</v>
      </c>
      <c r="EB128" s="2">
        <v>0</v>
      </c>
      <c r="EC128" s="2">
        <v>0</v>
      </c>
      <c r="ED128" s="2">
        <v>0</v>
      </c>
      <c r="EE128" s="2">
        <v>0</v>
      </c>
      <c r="EF128" s="2">
        <v>0</v>
      </c>
      <c r="EG128" s="2">
        <v>8</v>
      </c>
      <c r="EH128" s="2">
        <v>0</v>
      </c>
      <c r="EI128" s="2">
        <v>0</v>
      </c>
      <c r="EJ128" s="2">
        <v>0</v>
      </c>
      <c r="EK128" s="2">
        <v>0</v>
      </c>
      <c r="EL128" s="2">
        <v>0</v>
      </c>
      <c r="EM128" s="2">
        <v>0</v>
      </c>
    </row>
    <row r="129" spans="1:143" ht="15" customHeight="1" x14ac:dyDescent="0.25">
      <c r="A129" s="262" t="str">
        <f>AuxiliaryTable!B137</f>
        <v>MARS (Grid)</v>
      </c>
      <c r="B129" s="2">
        <v>0</v>
      </c>
      <c r="C129" s="2">
        <v>0</v>
      </c>
      <c r="D129" s="2">
        <v>0</v>
      </c>
      <c r="E129" s="2">
        <v>0</v>
      </c>
      <c r="F129" s="2">
        <v>0</v>
      </c>
      <c r="G129" s="2">
        <v>0</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2">
        <v>0</v>
      </c>
      <c r="AV129" s="2">
        <v>0</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21</v>
      </c>
      <c r="CA129" s="2">
        <v>0</v>
      </c>
      <c r="CB129" s="2">
        <v>0</v>
      </c>
      <c r="CC129" s="2">
        <v>0</v>
      </c>
      <c r="CD129" s="2">
        <v>21</v>
      </c>
      <c r="CE129" s="2">
        <v>0</v>
      </c>
      <c r="CF129" s="2">
        <v>0</v>
      </c>
      <c r="CG129" s="2">
        <v>0</v>
      </c>
      <c r="CH129" s="2">
        <v>0</v>
      </c>
      <c r="CI129" s="2">
        <v>0</v>
      </c>
      <c r="CJ129" s="2">
        <v>0</v>
      </c>
      <c r="CK129" s="2">
        <v>0</v>
      </c>
      <c r="CL129" s="2">
        <v>0</v>
      </c>
      <c r="CM129" s="2">
        <v>0</v>
      </c>
      <c r="CN129" s="2">
        <v>0</v>
      </c>
      <c r="CO129" s="2">
        <v>0</v>
      </c>
      <c r="CP129" s="2">
        <v>0</v>
      </c>
      <c r="CQ129" s="2">
        <v>0</v>
      </c>
      <c r="CR129" s="2">
        <v>0</v>
      </c>
      <c r="CS129" s="2">
        <v>0</v>
      </c>
      <c r="CT129" s="2">
        <v>0</v>
      </c>
      <c r="CU129" s="2">
        <v>0</v>
      </c>
      <c r="CV129" s="2">
        <v>0</v>
      </c>
      <c r="CW129" s="2">
        <v>0</v>
      </c>
      <c r="CX129" s="2">
        <v>0</v>
      </c>
      <c r="CY129" s="2">
        <v>0</v>
      </c>
      <c r="CZ129" s="2">
        <v>0</v>
      </c>
      <c r="DA129" s="2">
        <v>0</v>
      </c>
      <c r="DB129" s="2">
        <v>0</v>
      </c>
      <c r="DC129" s="2">
        <v>0</v>
      </c>
      <c r="DD129" s="2">
        <v>0</v>
      </c>
      <c r="DE129" s="2">
        <v>0</v>
      </c>
      <c r="DF129" s="2">
        <v>0</v>
      </c>
      <c r="DG129" s="2">
        <v>21</v>
      </c>
      <c r="DH129" s="2">
        <v>0</v>
      </c>
      <c r="DI129" s="2">
        <v>0</v>
      </c>
      <c r="DJ129" s="2">
        <v>0</v>
      </c>
      <c r="DK129" s="2">
        <v>0</v>
      </c>
      <c r="DL129" s="2">
        <v>0</v>
      </c>
      <c r="DM129" s="2">
        <v>0</v>
      </c>
      <c r="DN129" s="2">
        <v>0</v>
      </c>
      <c r="DO129" s="2">
        <v>0</v>
      </c>
      <c r="DP129" s="2">
        <v>0</v>
      </c>
      <c r="DQ129" s="2">
        <v>0</v>
      </c>
      <c r="DR129" s="2">
        <v>0</v>
      </c>
      <c r="DS129" s="2">
        <v>0</v>
      </c>
      <c r="DT129" s="2">
        <v>0</v>
      </c>
      <c r="DU129" s="2">
        <v>0</v>
      </c>
      <c r="DV129" s="2">
        <v>0</v>
      </c>
      <c r="DW129" s="2">
        <v>0</v>
      </c>
      <c r="DX129" s="2">
        <v>0</v>
      </c>
      <c r="DY129" s="208"/>
      <c r="DZ129" s="2">
        <v>21</v>
      </c>
      <c r="EA129" s="2">
        <v>0</v>
      </c>
      <c r="EB129" s="2">
        <v>0</v>
      </c>
      <c r="EC129" s="2">
        <v>0</v>
      </c>
      <c r="ED129" s="2">
        <v>0</v>
      </c>
      <c r="EE129" s="2">
        <v>0</v>
      </c>
      <c r="EF129" s="2">
        <v>0</v>
      </c>
      <c r="EG129" s="2">
        <v>0</v>
      </c>
      <c r="EH129" s="2">
        <v>0</v>
      </c>
      <c r="EI129" s="2">
        <v>0</v>
      </c>
      <c r="EJ129" s="2">
        <v>0</v>
      </c>
      <c r="EK129" s="2">
        <v>0</v>
      </c>
      <c r="EL129" s="2">
        <v>0</v>
      </c>
      <c r="EM129" s="2">
        <v>0</v>
      </c>
    </row>
    <row r="130" spans="1:143" ht="15" customHeight="1" x14ac:dyDescent="0.25">
      <c r="A130" s="262" t="str">
        <f>AuxiliaryTable!B138</f>
        <v>MARS (Lattice)</v>
      </c>
      <c r="B130" s="2">
        <v>0</v>
      </c>
      <c r="C130" s="2">
        <v>0</v>
      </c>
      <c r="D130" s="2">
        <v>0</v>
      </c>
      <c r="E130" s="2">
        <v>0</v>
      </c>
      <c r="F130" s="2">
        <v>0</v>
      </c>
      <c r="G130" s="2">
        <v>0</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21</v>
      </c>
      <c r="CA130" s="2">
        <v>0</v>
      </c>
      <c r="CB130" s="2">
        <v>0</v>
      </c>
      <c r="CC130" s="2">
        <v>0</v>
      </c>
      <c r="CD130" s="2">
        <v>21</v>
      </c>
      <c r="CE130" s="2">
        <v>0</v>
      </c>
      <c r="CF130" s="2">
        <v>0</v>
      </c>
      <c r="CG130" s="2">
        <v>0</v>
      </c>
      <c r="CH130" s="2">
        <v>0</v>
      </c>
      <c r="CI130" s="2">
        <v>0</v>
      </c>
      <c r="CJ130" s="2">
        <v>0</v>
      </c>
      <c r="CK130" s="2">
        <v>0</v>
      </c>
      <c r="CL130" s="2">
        <v>0</v>
      </c>
      <c r="CM130" s="2">
        <v>0</v>
      </c>
      <c r="CN130" s="2">
        <v>0</v>
      </c>
      <c r="CO130" s="2">
        <v>0</v>
      </c>
      <c r="CP130" s="2">
        <v>0</v>
      </c>
      <c r="CQ130" s="2">
        <v>0</v>
      </c>
      <c r="CR130" s="2">
        <v>0</v>
      </c>
      <c r="CS130" s="2">
        <v>0</v>
      </c>
      <c r="CT130" s="2">
        <v>0</v>
      </c>
      <c r="CU130" s="2">
        <v>0</v>
      </c>
      <c r="CV130" s="2">
        <v>0</v>
      </c>
      <c r="CW130" s="2">
        <v>0</v>
      </c>
      <c r="CX130" s="2">
        <v>0</v>
      </c>
      <c r="CY130" s="2">
        <v>0</v>
      </c>
      <c r="CZ130" s="2">
        <v>0</v>
      </c>
      <c r="DA130" s="2">
        <v>0</v>
      </c>
      <c r="DB130" s="2">
        <v>0</v>
      </c>
      <c r="DC130" s="2">
        <v>0</v>
      </c>
      <c r="DD130" s="2">
        <v>0</v>
      </c>
      <c r="DE130" s="2">
        <v>0</v>
      </c>
      <c r="DF130" s="2">
        <v>0</v>
      </c>
      <c r="DG130" s="2">
        <v>21</v>
      </c>
      <c r="DH130" s="2">
        <v>0</v>
      </c>
      <c r="DI130" s="2">
        <v>0</v>
      </c>
      <c r="DJ130" s="2">
        <v>0</v>
      </c>
      <c r="DK130" s="2">
        <v>0</v>
      </c>
      <c r="DL130" s="2">
        <v>0</v>
      </c>
      <c r="DM130" s="2">
        <v>0</v>
      </c>
      <c r="DN130" s="2">
        <v>0</v>
      </c>
      <c r="DO130" s="2">
        <v>0</v>
      </c>
      <c r="DP130" s="2">
        <v>0</v>
      </c>
      <c r="DQ130" s="2">
        <v>0</v>
      </c>
      <c r="DR130" s="2">
        <v>0</v>
      </c>
      <c r="DS130" s="2">
        <v>0</v>
      </c>
      <c r="DT130" s="2">
        <v>0</v>
      </c>
      <c r="DU130" s="2">
        <v>0</v>
      </c>
      <c r="DV130" s="2">
        <v>0</v>
      </c>
      <c r="DW130" s="2">
        <v>0</v>
      </c>
      <c r="DX130" s="2">
        <v>0</v>
      </c>
      <c r="DY130" s="2">
        <v>21</v>
      </c>
      <c r="DZ130" s="208"/>
      <c r="EA130" s="2">
        <v>0</v>
      </c>
      <c r="EB130" s="2">
        <v>0</v>
      </c>
      <c r="EC130" s="2">
        <v>0</v>
      </c>
      <c r="ED130" s="2">
        <v>0</v>
      </c>
      <c r="EE130" s="2">
        <v>0</v>
      </c>
      <c r="EF130" s="2">
        <v>0</v>
      </c>
      <c r="EG130" s="2">
        <v>0</v>
      </c>
      <c r="EH130" s="2">
        <v>0</v>
      </c>
      <c r="EI130" s="2">
        <v>0</v>
      </c>
      <c r="EJ130" s="2">
        <v>0</v>
      </c>
      <c r="EK130" s="2">
        <v>0</v>
      </c>
      <c r="EL130" s="2">
        <v>0</v>
      </c>
      <c r="EM130" s="2">
        <v>0</v>
      </c>
    </row>
    <row r="131" spans="1:143" ht="15" customHeight="1" x14ac:dyDescent="0.25">
      <c r="A131" s="262" t="str">
        <f>AuxiliaryTable!B139</f>
        <v>Faster-LIO PHC</v>
      </c>
      <c r="B131" s="2">
        <v>0</v>
      </c>
      <c r="C131" s="2">
        <v>0</v>
      </c>
      <c r="D131" s="2">
        <v>0</v>
      </c>
      <c r="E131" s="2">
        <v>0</v>
      </c>
      <c r="F131" s="2">
        <v>0</v>
      </c>
      <c r="G131" s="2">
        <v>0</v>
      </c>
      <c r="H131" s="2">
        <v>0</v>
      </c>
      <c r="I131" s="2">
        <v>0</v>
      </c>
      <c r="J131" s="2">
        <v>0</v>
      </c>
      <c r="K131" s="2">
        <v>0</v>
      </c>
      <c r="L131" s="2">
        <v>0</v>
      </c>
      <c r="M131" s="2">
        <v>0</v>
      </c>
      <c r="N131" s="2">
        <v>0</v>
      </c>
      <c r="O131" s="2">
        <v>0</v>
      </c>
      <c r="P131" s="2">
        <v>0</v>
      </c>
      <c r="Q131" s="2">
        <v>0</v>
      </c>
      <c r="R131" s="2">
        <v>0</v>
      </c>
      <c r="S131" s="2">
        <v>18</v>
      </c>
      <c r="T131" s="2">
        <v>18</v>
      </c>
      <c r="U131" s="2">
        <v>0</v>
      </c>
      <c r="V131" s="2">
        <v>0</v>
      </c>
      <c r="W131" s="2">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c r="AQ131" s="2">
        <v>0</v>
      </c>
      <c r="AR131" s="2">
        <v>0</v>
      </c>
      <c r="AS131" s="2">
        <v>0</v>
      </c>
      <c r="AT131" s="2">
        <v>0</v>
      </c>
      <c r="AU131" s="2">
        <v>0</v>
      </c>
      <c r="AV131" s="2">
        <v>0</v>
      </c>
      <c r="AW131" s="2">
        <v>0</v>
      </c>
      <c r="AX131" s="2">
        <v>0</v>
      </c>
      <c r="AY131" s="2">
        <v>0</v>
      </c>
      <c r="AZ131" s="2">
        <v>0</v>
      </c>
      <c r="BA131" s="2">
        <v>0</v>
      </c>
      <c r="BB131" s="2">
        <v>0</v>
      </c>
      <c r="BC131" s="2">
        <v>0</v>
      </c>
      <c r="BD131" s="2">
        <v>0</v>
      </c>
      <c r="BE131" s="2">
        <v>0</v>
      </c>
      <c r="BF131" s="2">
        <v>0</v>
      </c>
      <c r="BG131" s="2">
        <v>0</v>
      </c>
      <c r="BH131" s="2">
        <v>0</v>
      </c>
      <c r="BI131" s="2">
        <v>0</v>
      </c>
      <c r="BJ131" s="2">
        <v>0</v>
      </c>
      <c r="BK131" s="2">
        <v>0</v>
      </c>
      <c r="BL131" s="2">
        <v>0</v>
      </c>
      <c r="BM131" s="2">
        <v>0</v>
      </c>
      <c r="BN131" s="2">
        <v>0</v>
      </c>
      <c r="BO131" s="2">
        <v>18</v>
      </c>
      <c r="BP131" s="2">
        <v>0</v>
      </c>
      <c r="BQ131" s="2">
        <v>0</v>
      </c>
      <c r="BR131" s="2">
        <v>0</v>
      </c>
      <c r="BS131" s="2">
        <v>0</v>
      </c>
      <c r="BT131" s="2">
        <v>0</v>
      </c>
      <c r="BU131" s="2">
        <v>0</v>
      </c>
      <c r="BV131" s="2">
        <v>0</v>
      </c>
      <c r="BW131" s="2">
        <v>0</v>
      </c>
      <c r="BX131" s="2">
        <v>0</v>
      </c>
      <c r="BY131" s="2">
        <v>0</v>
      </c>
      <c r="BZ131" s="2">
        <v>0</v>
      </c>
      <c r="CA131" s="2">
        <v>0</v>
      </c>
      <c r="CB131" s="2">
        <v>0</v>
      </c>
      <c r="CC131" s="2">
        <v>0</v>
      </c>
      <c r="CD131" s="2">
        <v>0</v>
      </c>
      <c r="CE131" s="2">
        <v>0</v>
      </c>
      <c r="CF131" s="2">
        <v>0</v>
      </c>
      <c r="CG131" s="2">
        <v>0</v>
      </c>
      <c r="CH131" s="2">
        <v>0</v>
      </c>
      <c r="CI131" s="2">
        <v>0</v>
      </c>
      <c r="CJ131" s="2">
        <v>0</v>
      </c>
      <c r="CK131" s="2">
        <v>0</v>
      </c>
      <c r="CL131" s="2">
        <v>0</v>
      </c>
      <c r="CM131" s="2">
        <v>0</v>
      </c>
      <c r="CN131" s="2">
        <v>0</v>
      </c>
      <c r="CO131" s="2">
        <v>0</v>
      </c>
      <c r="CP131" s="2">
        <v>0</v>
      </c>
      <c r="CQ131" s="2">
        <v>0</v>
      </c>
      <c r="CR131" s="2">
        <v>0</v>
      </c>
      <c r="CS131" s="2">
        <v>0</v>
      </c>
      <c r="CT131" s="2">
        <v>0</v>
      </c>
      <c r="CU131" s="2">
        <v>0</v>
      </c>
      <c r="CV131" s="2">
        <v>0</v>
      </c>
      <c r="CW131" s="2">
        <v>0</v>
      </c>
      <c r="CX131" s="2">
        <v>0</v>
      </c>
      <c r="CY131" s="2">
        <v>0</v>
      </c>
      <c r="CZ131" s="2">
        <v>0</v>
      </c>
      <c r="DA131" s="2">
        <v>0</v>
      </c>
      <c r="DB131" s="2">
        <v>0</v>
      </c>
      <c r="DC131" s="2">
        <v>0</v>
      </c>
      <c r="DD131" s="2">
        <v>0</v>
      </c>
      <c r="DE131" s="2">
        <v>0</v>
      </c>
      <c r="DF131" s="2">
        <v>0</v>
      </c>
      <c r="DG131" s="2">
        <v>0</v>
      </c>
      <c r="DH131" s="2">
        <v>18</v>
      </c>
      <c r="DI131" s="2">
        <v>0</v>
      </c>
      <c r="DJ131" s="2">
        <v>0</v>
      </c>
      <c r="DK131" s="2">
        <v>0</v>
      </c>
      <c r="DL131" s="2">
        <v>0</v>
      </c>
      <c r="DM131" s="2">
        <v>0</v>
      </c>
      <c r="DN131" s="2">
        <v>0</v>
      </c>
      <c r="DO131" s="2">
        <v>0</v>
      </c>
      <c r="DP131" s="2">
        <v>0</v>
      </c>
      <c r="DQ131" s="2">
        <v>0</v>
      </c>
      <c r="DR131" s="2">
        <v>0</v>
      </c>
      <c r="DS131" s="2">
        <v>0</v>
      </c>
      <c r="DT131" s="2">
        <v>0</v>
      </c>
      <c r="DU131" s="2">
        <v>0</v>
      </c>
      <c r="DV131" s="2">
        <v>0</v>
      </c>
      <c r="DW131" s="2">
        <v>0</v>
      </c>
      <c r="DX131" s="2">
        <v>0</v>
      </c>
      <c r="DY131" s="2">
        <v>0</v>
      </c>
      <c r="DZ131" s="2">
        <v>0</v>
      </c>
      <c r="EA131" s="208"/>
      <c r="EB131" s="2">
        <v>0</v>
      </c>
      <c r="EC131" s="2">
        <v>0</v>
      </c>
      <c r="ED131" s="2">
        <v>0</v>
      </c>
      <c r="EE131" s="2">
        <v>0</v>
      </c>
      <c r="EF131" s="2">
        <v>0</v>
      </c>
      <c r="EG131" s="2">
        <v>0</v>
      </c>
      <c r="EH131" s="2">
        <v>0</v>
      </c>
      <c r="EI131" s="2">
        <v>0</v>
      </c>
      <c r="EJ131" s="2">
        <v>0</v>
      </c>
      <c r="EK131" s="2">
        <v>0</v>
      </c>
      <c r="EL131" s="2">
        <v>0</v>
      </c>
      <c r="EM131" s="2">
        <v>0</v>
      </c>
    </row>
    <row r="132" spans="1:143" ht="15" customHeight="1" x14ac:dyDescent="0.25">
      <c r="A132" s="262" t="str">
        <f>AuxiliaryTable!B140</f>
        <v>VIRAL-SLAM</v>
      </c>
      <c r="B132" s="2">
        <v>0</v>
      </c>
      <c r="C132" s="2">
        <v>0</v>
      </c>
      <c r="D132" s="2">
        <v>0</v>
      </c>
      <c r="E132" s="2">
        <v>0</v>
      </c>
      <c r="F132" s="2">
        <v>0</v>
      </c>
      <c r="G132" s="2">
        <v>0</v>
      </c>
      <c r="H132" s="2">
        <v>0</v>
      </c>
      <c r="I132" s="2">
        <v>0</v>
      </c>
      <c r="J132" s="2">
        <v>0</v>
      </c>
      <c r="K132" s="2">
        <v>0</v>
      </c>
      <c r="L132" s="2">
        <v>0</v>
      </c>
      <c r="M132" s="2">
        <v>0</v>
      </c>
      <c r="N132" s="2">
        <v>0</v>
      </c>
      <c r="O132" s="2">
        <v>0</v>
      </c>
      <c r="P132" s="2">
        <v>0</v>
      </c>
      <c r="Q132" s="2">
        <v>0</v>
      </c>
      <c r="R132" s="2">
        <v>0</v>
      </c>
      <c r="S132" s="2">
        <v>9</v>
      </c>
      <c r="T132" s="2">
        <v>9</v>
      </c>
      <c r="U132" s="2">
        <v>0</v>
      </c>
      <c r="V132" s="2">
        <v>0</v>
      </c>
      <c r="W132" s="2">
        <v>0</v>
      </c>
      <c r="X132" s="2">
        <v>9</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9</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0</v>
      </c>
      <c r="CG132" s="2">
        <v>0</v>
      </c>
      <c r="CH132" s="2">
        <v>0</v>
      </c>
      <c r="CI132" s="2">
        <v>0</v>
      </c>
      <c r="CJ132" s="2">
        <v>9</v>
      </c>
      <c r="CK132" s="2">
        <v>0</v>
      </c>
      <c r="CL132" s="2">
        <v>0</v>
      </c>
      <c r="CM132" s="2">
        <v>0</v>
      </c>
      <c r="CN132" s="2">
        <v>0</v>
      </c>
      <c r="CO132" s="2">
        <v>0</v>
      </c>
      <c r="CP132" s="2">
        <v>0</v>
      </c>
      <c r="CQ132" s="2">
        <v>0</v>
      </c>
      <c r="CR132" s="2">
        <v>0</v>
      </c>
      <c r="CS132" s="2">
        <v>0</v>
      </c>
      <c r="CT132" s="2">
        <v>0</v>
      </c>
      <c r="CU132" s="2">
        <v>0</v>
      </c>
      <c r="CV132" s="2">
        <v>0</v>
      </c>
      <c r="CW132" s="2">
        <v>0</v>
      </c>
      <c r="CX132" s="2">
        <v>0</v>
      </c>
      <c r="CY132" s="2">
        <v>0</v>
      </c>
      <c r="CZ132" s="2">
        <v>0</v>
      </c>
      <c r="DA132" s="2">
        <v>0</v>
      </c>
      <c r="DB132" s="2">
        <v>0</v>
      </c>
      <c r="DC132" s="2">
        <v>0</v>
      </c>
      <c r="DD132" s="2">
        <v>9</v>
      </c>
      <c r="DE132" s="2">
        <v>9</v>
      </c>
      <c r="DF132" s="2">
        <v>0</v>
      </c>
      <c r="DG132" s="2">
        <v>0</v>
      </c>
      <c r="DH132" s="2">
        <v>0</v>
      </c>
      <c r="DI132" s="2">
        <v>0</v>
      </c>
      <c r="DJ132" s="2">
        <v>0</v>
      </c>
      <c r="DK132" s="2">
        <v>0</v>
      </c>
      <c r="DL132" s="2">
        <v>0</v>
      </c>
      <c r="DM132" s="2">
        <v>0</v>
      </c>
      <c r="DN132" s="2">
        <v>0</v>
      </c>
      <c r="DO132" s="2">
        <v>0</v>
      </c>
      <c r="DP132" s="2">
        <v>0</v>
      </c>
      <c r="DQ132" s="2">
        <v>0</v>
      </c>
      <c r="DR132" s="2">
        <v>0</v>
      </c>
      <c r="DS132" s="2">
        <v>0</v>
      </c>
      <c r="DT132" s="2">
        <v>0</v>
      </c>
      <c r="DU132" s="2">
        <v>0</v>
      </c>
      <c r="DV132" s="2">
        <v>0</v>
      </c>
      <c r="DW132" s="2">
        <v>0</v>
      </c>
      <c r="DX132" s="2">
        <v>0</v>
      </c>
      <c r="DY132" s="2">
        <v>0</v>
      </c>
      <c r="DZ132" s="2">
        <v>0</v>
      </c>
      <c r="EA132" s="2">
        <v>0</v>
      </c>
      <c r="EB132" s="208"/>
      <c r="EC132" s="2">
        <v>0</v>
      </c>
      <c r="ED132" s="2">
        <v>0</v>
      </c>
      <c r="EE132" s="2">
        <v>0</v>
      </c>
      <c r="EF132" s="2">
        <v>0</v>
      </c>
      <c r="EG132" s="2">
        <v>0</v>
      </c>
      <c r="EH132" s="2">
        <v>0</v>
      </c>
      <c r="EI132" s="2">
        <v>0</v>
      </c>
      <c r="EJ132" s="2">
        <v>0</v>
      </c>
      <c r="EK132" s="2">
        <v>0</v>
      </c>
      <c r="EL132" s="2">
        <v>0</v>
      </c>
      <c r="EM132" s="2">
        <v>0</v>
      </c>
    </row>
    <row r="133" spans="1:143" ht="15" customHeight="1" x14ac:dyDescent="0.25">
      <c r="A133" s="262" t="str">
        <f>AuxiliaryTable!B141</f>
        <v>M-LOAM-gf</v>
      </c>
      <c r="B133" s="2">
        <v>0</v>
      </c>
      <c r="C133" s="2">
        <v>0</v>
      </c>
      <c r="D133" s="2">
        <v>0</v>
      </c>
      <c r="E133" s="2">
        <v>0</v>
      </c>
      <c r="F133" s="2">
        <v>0</v>
      </c>
      <c r="G133" s="2">
        <v>0</v>
      </c>
      <c r="H133" s="2">
        <v>0</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5</v>
      </c>
      <c r="AI133" s="2">
        <v>0</v>
      </c>
      <c r="AJ133" s="2">
        <v>0</v>
      </c>
      <c r="AK133" s="2">
        <v>0</v>
      </c>
      <c r="AL133" s="2">
        <v>0</v>
      </c>
      <c r="AM133" s="2">
        <v>0</v>
      </c>
      <c r="AN133" s="2">
        <v>0</v>
      </c>
      <c r="AO133" s="2">
        <v>0</v>
      </c>
      <c r="AP133" s="2">
        <v>0</v>
      </c>
      <c r="AQ133" s="2">
        <v>0</v>
      </c>
      <c r="AR133" s="2">
        <v>0</v>
      </c>
      <c r="AS133" s="2">
        <v>0</v>
      </c>
      <c r="AT133" s="2">
        <v>0</v>
      </c>
      <c r="AU133" s="2">
        <v>0</v>
      </c>
      <c r="AV133" s="2">
        <v>0</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5</v>
      </c>
      <c r="CA133" s="2">
        <v>0</v>
      </c>
      <c r="CB133" s="2">
        <v>0</v>
      </c>
      <c r="CC133" s="2">
        <v>0</v>
      </c>
      <c r="CD133" s="2">
        <v>5</v>
      </c>
      <c r="CE133" s="2">
        <v>0</v>
      </c>
      <c r="CF133" s="2">
        <v>0</v>
      </c>
      <c r="CG133" s="2">
        <v>0</v>
      </c>
      <c r="CH133" s="2">
        <v>0</v>
      </c>
      <c r="CI133" s="2">
        <v>0</v>
      </c>
      <c r="CJ133" s="2">
        <v>0</v>
      </c>
      <c r="CK133" s="2">
        <v>0</v>
      </c>
      <c r="CL133" s="2">
        <v>0</v>
      </c>
      <c r="CM133" s="2">
        <v>0</v>
      </c>
      <c r="CN133" s="2">
        <v>0</v>
      </c>
      <c r="CO133" s="2">
        <v>0</v>
      </c>
      <c r="CP133" s="2">
        <v>0</v>
      </c>
      <c r="CQ133" s="2">
        <v>0</v>
      </c>
      <c r="CR133" s="2">
        <v>0</v>
      </c>
      <c r="CS133" s="2">
        <v>0</v>
      </c>
      <c r="CT133" s="2">
        <v>0</v>
      </c>
      <c r="CU133" s="2">
        <v>0</v>
      </c>
      <c r="CV133" s="2">
        <v>0</v>
      </c>
      <c r="CW133" s="2">
        <v>0</v>
      </c>
      <c r="CX133" s="2">
        <v>0</v>
      </c>
      <c r="CY133" s="2">
        <v>0</v>
      </c>
      <c r="CZ133" s="2">
        <v>0</v>
      </c>
      <c r="DA133" s="2">
        <v>0</v>
      </c>
      <c r="DB133" s="2">
        <v>0</v>
      </c>
      <c r="DC133" s="2">
        <v>0</v>
      </c>
      <c r="DD133" s="2">
        <v>5</v>
      </c>
      <c r="DE133" s="2">
        <v>0</v>
      </c>
      <c r="DF133" s="2">
        <v>0</v>
      </c>
      <c r="DG133" s="2">
        <v>0</v>
      </c>
      <c r="DH133" s="2">
        <v>0</v>
      </c>
      <c r="DI133" s="2">
        <v>0</v>
      </c>
      <c r="DJ133" s="2">
        <v>0</v>
      </c>
      <c r="DK133" s="2">
        <v>0</v>
      </c>
      <c r="DL133" s="2">
        <v>0</v>
      </c>
      <c r="DM133" s="2">
        <v>0</v>
      </c>
      <c r="DN133" s="2">
        <v>0</v>
      </c>
      <c r="DO133" s="2">
        <v>0</v>
      </c>
      <c r="DP133" s="2">
        <v>0</v>
      </c>
      <c r="DQ133" s="2">
        <v>0</v>
      </c>
      <c r="DR133" s="2">
        <v>0</v>
      </c>
      <c r="DS133" s="2">
        <v>0</v>
      </c>
      <c r="DT133" s="2">
        <v>0</v>
      </c>
      <c r="DU133" s="2">
        <v>0</v>
      </c>
      <c r="DV133" s="2">
        <v>0</v>
      </c>
      <c r="DW133" s="2">
        <v>0</v>
      </c>
      <c r="DX133" s="2">
        <v>0</v>
      </c>
      <c r="DY133" s="2">
        <v>0</v>
      </c>
      <c r="DZ133" s="2">
        <v>0</v>
      </c>
      <c r="EA133" s="2">
        <v>0</v>
      </c>
      <c r="EB133" s="2">
        <v>0</v>
      </c>
      <c r="EC133" s="208"/>
      <c r="ED133" s="2">
        <v>5</v>
      </c>
      <c r="EE133" s="2">
        <v>0</v>
      </c>
      <c r="EF133" s="2">
        <v>0</v>
      </c>
      <c r="EG133" s="2">
        <v>0</v>
      </c>
      <c r="EH133" s="2">
        <v>0</v>
      </c>
      <c r="EI133" s="2">
        <v>0</v>
      </c>
      <c r="EJ133" s="2">
        <v>0</v>
      </c>
      <c r="EK133" s="2">
        <v>0</v>
      </c>
      <c r="EL133" s="2">
        <v>0</v>
      </c>
      <c r="EM133" s="2">
        <v>0</v>
      </c>
    </row>
    <row r="134" spans="1:143" ht="15" customHeight="1" x14ac:dyDescent="0.25">
      <c r="A134" s="262" t="str">
        <f>AuxiliaryTable!B142</f>
        <v>M-LOAM-rnd</v>
      </c>
      <c r="B134" s="2">
        <v>0</v>
      </c>
      <c r="C134" s="2">
        <v>0</v>
      </c>
      <c r="D134" s="2">
        <v>0</v>
      </c>
      <c r="E134" s="2">
        <v>0</v>
      </c>
      <c r="F134" s="2">
        <v>0</v>
      </c>
      <c r="G134" s="2">
        <v>0</v>
      </c>
      <c r="H134" s="2">
        <v>0</v>
      </c>
      <c r="I134" s="2">
        <v>0</v>
      </c>
      <c r="J134" s="2">
        <v>0</v>
      </c>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5</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5</v>
      </c>
      <c r="CA134" s="2">
        <v>0</v>
      </c>
      <c r="CB134" s="2">
        <v>0</v>
      </c>
      <c r="CC134" s="2">
        <v>0</v>
      </c>
      <c r="CD134" s="2">
        <v>5</v>
      </c>
      <c r="CE134" s="2">
        <v>0</v>
      </c>
      <c r="CF134" s="2">
        <v>0</v>
      </c>
      <c r="CG134" s="2">
        <v>0</v>
      </c>
      <c r="CH134" s="2">
        <v>0</v>
      </c>
      <c r="CI134" s="2">
        <v>0</v>
      </c>
      <c r="CJ134" s="2">
        <v>0</v>
      </c>
      <c r="CK134" s="2">
        <v>0</v>
      </c>
      <c r="CL134" s="2">
        <v>0</v>
      </c>
      <c r="CM134" s="2">
        <v>0</v>
      </c>
      <c r="CN134" s="2">
        <v>0</v>
      </c>
      <c r="CO134" s="2">
        <v>0</v>
      </c>
      <c r="CP134" s="2">
        <v>0</v>
      </c>
      <c r="CQ134" s="2">
        <v>0</v>
      </c>
      <c r="CR134" s="2">
        <v>0</v>
      </c>
      <c r="CS134" s="2">
        <v>0</v>
      </c>
      <c r="CT134" s="2">
        <v>0</v>
      </c>
      <c r="CU134" s="2">
        <v>0</v>
      </c>
      <c r="CV134" s="2">
        <v>0</v>
      </c>
      <c r="CW134" s="2">
        <v>0</v>
      </c>
      <c r="CX134" s="2">
        <v>0</v>
      </c>
      <c r="CY134" s="2">
        <v>0</v>
      </c>
      <c r="CZ134" s="2">
        <v>0</v>
      </c>
      <c r="DA134" s="2">
        <v>0</v>
      </c>
      <c r="DB134" s="2">
        <v>0</v>
      </c>
      <c r="DC134" s="2">
        <v>0</v>
      </c>
      <c r="DD134" s="2">
        <v>5</v>
      </c>
      <c r="DE134" s="2">
        <v>0</v>
      </c>
      <c r="DF134" s="2">
        <v>0</v>
      </c>
      <c r="DG134" s="2">
        <v>0</v>
      </c>
      <c r="DH134" s="2">
        <v>0</v>
      </c>
      <c r="DI134" s="2">
        <v>0</v>
      </c>
      <c r="DJ134" s="2">
        <v>0</v>
      </c>
      <c r="DK134" s="2">
        <v>0</v>
      </c>
      <c r="DL134" s="2">
        <v>0</v>
      </c>
      <c r="DM134" s="2">
        <v>0</v>
      </c>
      <c r="DN134" s="2">
        <v>0</v>
      </c>
      <c r="DO134" s="2">
        <v>0</v>
      </c>
      <c r="DP134" s="2">
        <v>0</v>
      </c>
      <c r="DQ134" s="2">
        <v>0</v>
      </c>
      <c r="DR134" s="2">
        <v>0</v>
      </c>
      <c r="DS134" s="2">
        <v>0</v>
      </c>
      <c r="DT134" s="2">
        <v>0</v>
      </c>
      <c r="DU134" s="2">
        <v>0</v>
      </c>
      <c r="DV134" s="2">
        <v>0</v>
      </c>
      <c r="DW134" s="2">
        <v>0</v>
      </c>
      <c r="DX134" s="2">
        <v>0</v>
      </c>
      <c r="DY134" s="2">
        <v>0</v>
      </c>
      <c r="DZ134" s="2">
        <v>0</v>
      </c>
      <c r="EA134" s="2">
        <v>0</v>
      </c>
      <c r="EB134" s="2">
        <v>0</v>
      </c>
      <c r="EC134" s="2">
        <v>5</v>
      </c>
      <c r="ED134" s="208"/>
      <c r="EE134" s="2">
        <v>0</v>
      </c>
      <c r="EF134" s="2">
        <v>0</v>
      </c>
      <c r="EG134" s="2">
        <v>0</v>
      </c>
      <c r="EH134" s="2">
        <v>0</v>
      </c>
      <c r="EI134" s="2">
        <v>0</v>
      </c>
      <c r="EJ134" s="2">
        <v>0</v>
      </c>
      <c r="EK134" s="2">
        <v>0</v>
      </c>
      <c r="EL134" s="2">
        <v>0</v>
      </c>
      <c r="EM134" s="2">
        <v>0</v>
      </c>
    </row>
    <row r="135" spans="1:143" ht="15" customHeight="1" x14ac:dyDescent="0.25">
      <c r="A135" s="262" t="str">
        <f>AuxiliaryTable!B143</f>
        <v>LOCUS 2.0</v>
      </c>
      <c r="B135" s="2">
        <v>0</v>
      </c>
      <c r="C135" s="2">
        <v>0</v>
      </c>
      <c r="D135" s="2">
        <v>0</v>
      </c>
      <c r="E135" s="2">
        <v>0</v>
      </c>
      <c r="F135" s="2">
        <v>0</v>
      </c>
      <c r="G135" s="2">
        <v>0</v>
      </c>
      <c r="H135" s="2">
        <v>0</v>
      </c>
      <c r="I135" s="2">
        <v>0</v>
      </c>
      <c r="J135" s="2">
        <v>0</v>
      </c>
      <c r="K135" s="2">
        <v>0</v>
      </c>
      <c r="L135" s="2">
        <v>0</v>
      </c>
      <c r="M135" s="2">
        <v>0</v>
      </c>
      <c r="N135" s="2">
        <v>0</v>
      </c>
      <c r="O135" s="2">
        <v>0</v>
      </c>
      <c r="P135" s="2">
        <v>0</v>
      </c>
      <c r="Q135" s="2">
        <v>0</v>
      </c>
      <c r="R135" s="2">
        <v>0</v>
      </c>
      <c r="S135" s="2">
        <v>12</v>
      </c>
      <c r="T135" s="2">
        <v>0</v>
      </c>
      <c r="U135" s="2">
        <v>0</v>
      </c>
      <c r="V135" s="2">
        <v>0</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0</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v>0</v>
      </c>
      <c r="BZ135" s="2">
        <v>0</v>
      </c>
      <c r="CA135" s="2">
        <v>0</v>
      </c>
      <c r="CB135" s="2">
        <v>0</v>
      </c>
      <c r="CC135" s="2">
        <v>0</v>
      </c>
      <c r="CD135" s="2">
        <v>0</v>
      </c>
      <c r="CE135" s="2">
        <v>0</v>
      </c>
      <c r="CF135" s="2">
        <v>0</v>
      </c>
      <c r="CG135" s="2">
        <v>0</v>
      </c>
      <c r="CH135" s="2">
        <v>0</v>
      </c>
      <c r="CI135" s="2">
        <v>0</v>
      </c>
      <c r="CJ135" s="2">
        <v>0</v>
      </c>
      <c r="CK135" s="2">
        <v>0</v>
      </c>
      <c r="CL135" s="2">
        <v>0</v>
      </c>
      <c r="CM135" s="2">
        <v>0</v>
      </c>
      <c r="CN135" s="2">
        <v>0</v>
      </c>
      <c r="CO135" s="2">
        <v>0</v>
      </c>
      <c r="CP135" s="2">
        <v>0</v>
      </c>
      <c r="CQ135" s="2">
        <v>0</v>
      </c>
      <c r="CR135" s="2">
        <v>0</v>
      </c>
      <c r="CS135" s="2">
        <v>0</v>
      </c>
      <c r="CT135" s="2">
        <v>0</v>
      </c>
      <c r="CU135" s="2">
        <v>0</v>
      </c>
      <c r="CV135" s="2">
        <v>0</v>
      </c>
      <c r="CW135" s="2">
        <v>0</v>
      </c>
      <c r="CX135" s="2">
        <v>0</v>
      </c>
      <c r="CY135" s="2">
        <v>12</v>
      </c>
      <c r="CZ135" s="2">
        <v>0</v>
      </c>
      <c r="DA135" s="2">
        <v>0</v>
      </c>
      <c r="DB135" s="2">
        <v>0</v>
      </c>
      <c r="DC135" s="2">
        <v>0</v>
      </c>
      <c r="DD135" s="2">
        <v>0</v>
      </c>
      <c r="DE135" s="2">
        <v>0</v>
      </c>
      <c r="DF135" s="2">
        <v>0</v>
      </c>
      <c r="DG135" s="2">
        <v>0</v>
      </c>
      <c r="DH135" s="2">
        <v>0</v>
      </c>
      <c r="DI135" s="2">
        <v>0</v>
      </c>
      <c r="DJ135" s="2">
        <v>0</v>
      </c>
      <c r="DK135" s="2">
        <v>0</v>
      </c>
      <c r="DL135" s="2">
        <v>0</v>
      </c>
      <c r="DM135" s="2">
        <v>0</v>
      </c>
      <c r="DN135" s="2">
        <v>0</v>
      </c>
      <c r="DO135" s="2">
        <v>0</v>
      </c>
      <c r="DP135" s="2">
        <v>0</v>
      </c>
      <c r="DQ135" s="2">
        <v>0</v>
      </c>
      <c r="DR135" s="2">
        <v>0</v>
      </c>
      <c r="DS135" s="2">
        <v>0</v>
      </c>
      <c r="DT135" s="2">
        <v>0</v>
      </c>
      <c r="DU135" s="2">
        <v>0</v>
      </c>
      <c r="DV135" s="2">
        <v>0</v>
      </c>
      <c r="DW135" s="2">
        <v>0</v>
      </c>
      <c r="DX135" s="2">
        <v>0</v>
      </c>
      <c r="DY135" s="2">
        <v>0</v>
      </c>
      <c r="DZ135" s="2">
        <v>0</v>
      </c>
      <c r="EA135" s="2">
        <v>0</v>
      </c>
      <c r="EB135" s="2">
        <v>0</v>
      </c>
      <c r="EC135" s="2">
        <v>0</v>
      </c>
      <c r="ED135" s="2">
        <v>0</v>
      </c>
      <c r="EE135" s="208"/>
      <c r="EF135" s="2">
        <v>0</v>
      </c>
      <c r="EG135" s="2">
        <v>0</v>
      </c>
      <c r="EH135" s="2">
        <v>0</v>
      </c>
      <c r="EI135" s="2">
        <v>0</v>
      </c>
      <c r="EJ135" s="2">
        <v>0</v>
      </c>
      <c r="EK135" s="2">
        <v>0</v>
      </c>
      <c r="EL135" s="2">
        <v>0</v>
      </c>
      <c r="EM135" s="2">
        <v>0</v>
      </c>
    </row>
    <row r="136" spans="1:143" ht="15" customHeight="1" x14ac:dyDescent="0.25">
      <c r="A136" s="262" t="str">
        <f>AuxiliaryTable!B144</f>
        <v>OpenVINS (No LoopClosure)</v>
      </c>
      <c r="B136" s="2">
        <v>0</v>
      </c>
      <c r="C136" s="2">
        <v>0</v>
      </c>
      <c r="D136" s="2">
        <v>0</v>
      </c>
      <c r="E136" s="2">
        <v>0</v>
      </c>
      <c r="F136" s="2">
        <v>0</v>
      </c>
      <c r="G136" s="2">
        <v>0</v>
      </c>
      <c r="H136" s="2">
        <v>0</v>
      </c>
      <c r="I136" s="2">
        <v>0</v>
      </c>
      <c r="J136" s="2">
        <v>0</v>
      </c>
      <c r="K136" s="2">
        <v>6</v>
      </c>
      <c r="L136" s="2">
        <v>0</v>
      </c>
      <c r="M136" s="2">
        <v>0</v>
      </c>
      <c r="N136" s="2">
        <v>0</v>
      </c>
      <c r="O136" s="2">
        <v>0</v>
      </c>
      <c r="P136" s="2">
        <v>0</v>
      </c>
      <c r="Q136" s="2">
        <v>0</v>
      </c>
      <c r="R136" s="2">
        <v>0</v>
      </c>
      <c r="S136" s="2">
        <v>0</v>
      </c>
      <c r="T136" s="2">
        <v>6</v>
      </c>
      <c r="U136" s="2">
        <v>0</v>
      </c>
      <c r="V136" s="2">
        <v>0</v>
      </c>
      <c r="W136" s="2">
        <v>0</v>
      </c>
      <c r="X136" s="2">
        <v>0</v>
      </c>
      <c r="Y136" s="2">
        <v>0</v>
      </c>
      <c r="Z136" s="2">
        <v>0</v>
      </c>
      <c r="AA136" s="2">
        <v>0</v>
      </c>
      <c r="AB136" s="2">
        <v>0</v>
      </c>
      <c r="AC136" s="2">
        <v>6</v>
      </c>
      <c r="AD136" s="2">
        <v>0</v>
      </c>
      <c r="AE136" s="2">
        <v>0</v>
      </c>
      <c r="AF136" s="2">
        <v>0</v>
      </c>
      <c r="AG136" s="2">
        <v>6</v>
      </c>
      <c r="AH136" s="2">
        <v>0</v>
      </c>
      <c r="AI136" s="2">
        <v>0</v>
      </c>
      <c r="AJ136" s="2">
        <v>0</v>
      </c>
      <c r="AK136" s="2">
        <v>0</v>
      </c>
      <c r="AL136" s="2">
        <v>0</v>
      </c>
      <c r="AM136" s="2">
        <v>0</v>
      </c>
      <c r="AN136" s="2">
        <v>0</v>
      </c>
      <c r="AO136" s="2">
        <v>0</v>
      </c>
      <c r="AP136" s="2">
        <v>0</v>
      </c>
      <c r="AQ136" s="2">
        <v>0</v>
      </c>
      <c r="AR136" s="2">
        <v>0</v>
      </c>
      <c r="AS136" s="2">
        <v>0</v>
      </c>
      <c r="AT136" s="2">
        <v>0</v>
      </c>
      <c r="AU136" s="2">
        <v>0</v>
      </c>
      <c r="AV136" s="2">
        <v>0</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0</v>
      </c>
      <c r="CA136" s="2">
        <v>0</v>
      </c>
      <c r="CB136" s="2">
        <v>0</v>
      </c>
      <c r="CC136" s="2">
        <v>0</v>
      </c>
      <c r="CD136" s="2">
        <v>0</v>
      </c>
      <c r="CE136" s="2">
        <v>0</v>
      </c>
      <c r="CF136" s="2">
        <v>0</v>
      </c>
      <c r="CG136" s="2">
        <v>0</v>
      </c>
      <c r="CH136" s="2">
        <v>0</v>
      </c>
      <c r="CI136" s="2">
        <v>0</v>
      </c>
      <c r="CJ136" s="2">
        <v>0</v>
      </c>
      <c r="CK136" s="2">
        <v>0</v>
      </c>
      <c r="CL136" s="2">
        <v>0</v>
      </c>
      <c r="CM136" s="2">
        <v>0</v>
      </c>
      <c r="CN136" s="2">
        <v>0</v>
      </c>
      <c r="CO136" s="2">
        <v>0</v>
      </c>
      <c r="CP136" s="2">
        <v>0</v>
      </c>
      <c r="CQ136" s="2">
        <v>0</v>
      </c>
      <c r="CR136" s="2">
        <v>0</v>
      </c>
      <c r="CS136" s="2">
        <v>0</v>
      </c>
      <c r="CT136" s="2">
        <v>0</v>
      </c>
      <c r="CU136" s="2">
        <v>0</v>
      </c>
      <c r="CV136" s="2">
        <v>0</v>
      </c>
      <c r="CW136" s="2">
        <v>0</v>
      </c>
      <c r="CX136" s="2">
        <v>0</v>
      </c>
      <c r="CY136" s="2">
        <v>6</v>
      </c>
      <c r="CZ136" s="2">
        <v>0</v>
      </c>
      <c r="DA136" s="2">
        <v>0</v>
      </c>
      <c r="DB136" s="2">
        <v>0</v>
      </c>
      <c r="DC136" s="2">
        <v>0</v>
      </c>
      <c r="DD136" s="2">
        <v>0</v>
      </c>
      <c r="DE136" s="2">
        <v>0</v>
      </c>
      <c r="DF136" s="2">
        <v>0</v>
      </c>
      <c r="DG136" s="2">
        <v>0</v>
      </c>
      <c r="DH136" s="2">
        <v>0</v>
      </c>
      <c r="DI136" s="2">
        <v>0</v>
      </c>
      <c r="DJ136" s="2">
        <v>6</v>
      </c>
      <c r="DK136" s="2">
        <v>0</v>
      </c>
      <c r="DL136" s="2">
        <v>0</v>
      </c>
      <c r="DM136" s="2">
        <v>0</v>
      </c>
      <c r="DN136" s="2">
        <v>0</v>
      </c>
      <c r="DO136" s="2">
        <v>0</v>
      </c>
      <c r="DP136" s="2">
        <v>0</v>
      </c>
      <c r="DQ136" s="2">
        <v>0</v>
      </c>
      <c r="DR136" s="2">
        <v>0</v>
      </c>
      <c r="DS136" s="2">
        <v>0</v>
      </c>
      <c r="DT136" s="2">
        <v>0</v>
      </c>
      <c r="DU136" s="2">
        <v>6</v>
      </c>
      <c r="DV136" s="2">
        <v>0</v>
      </c>
      <c r="DW136" s="2">
        <v>0</v>
      </c>
      <c r="DX136" s="2">
        <v>0</v>
      </c>
      <c r="DY136" s="2">
        <v>0</v>
      </c>
      <c r="DZ136" s="2">
        <v>0</v>
      </c>
      <c r="EA136" s="2">
        <v>0</v>
      </c>
      <c r="EB136" s="2">
        <v>0</v>
      </c>
      <c r="EC136" s="2">
        <v>0</v>
      </c>
      <c r="ED136" s="2">
        <v>0</v>
      </c>
      <c r="EE136" s="2">
        <v>0</v>
      </c>
      <c r="EF136" s="208"/>
      <c r="EG136" s="2">
        <v>0</v>
      </c>
      <c r="EH136" s="2">
        <v>0</v>
      </c>
      <c r="EI136" s="2">
        <v>0</v>
      </c>
      <c r="EJ136" s="2">
        <v>0</v>
      </c>
      <c r="EK136" s="2">
        <v>0</v>
      </c>
      <c r="EL136" s="2">
        <v>0</v>
      </c>
      <c r="EM136" s="2">
        <v>0</v>
      </c>
    </row>
    <row r="137" spans="1:143" ht="15" customHeight="1" x14ac:dyDescent="0.25">
      <c r="A137" s="262" t="str">
        <f>AuxiliaryTable!B145</f>
        <v>LOCUS (FGA)</v>
      </c>
      <c r="B137" s="2">
        <v>0</v>
      </c>
      <c r="C137" s="2">
        <v>0</v>
      </c>
      <c r="D137" s="2">
        <v>0</v>
      </c>
      <c r="E137" s="2">
        <v>0</v>
      </c>
      <c r="F137" s="2">
        <v>0</v>
      </c>
      <c r="G137" s="2">
        <v>0</v>
      </c>
      <c r="H137" s="2">
        <v>0</v>
      </c>
      <c r="I137" s="2">
        <v>0</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s="2">
        <v>0</v>
      </c>
      <c r="AQ137" s="2">
        <v>0</v>
      </c>
      <c r="AR137" s="2">
        <v>0</v>
      </c>
      <c r="AS137" s="2">
        <v>0</v>
      </c>
      <c r="AT137" s="2">
        <v>0</v>
      </c>
      <c r="AU137" s="2">
        <v>0</v>
      </c>
      <c r="AV137" s="2">
        <v>0</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8</v>
      </c>
      <c r="CA137" s="2">
        <v>0</v>
      </c>
      <c r="CB137" s="2">
        <v>0</v>
      </c>
      <c r="CC137" s="2">
        <v>0</v>
      </c>
      <c r="CD137" s="2">
        <v>8</v>
      </c>
      <c r="CE137" s="2">
        <v>0</v>
      </c>
      <c r="CF137" s="2">
        <v>0</v>
      </c>
      <c r="CG137" s="2">
        <v>0</v>
      </c>
      <c r="CH137" s="2">
        <v>0</v>
      </c>
      <c r="CI137" s="2">
        <v>0</v>
      </c>
      <c r="CJ137" s="2">
        <v>0</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v>0</v>
      </c>
      <c r="DB137" s="2">
        <v>0</v>
      </c>
      <c r="DC137" s="2">
        <v>0</v>
      </c>
      <c r="DD137" s="2">
        <v>0</v>
      </c>
      <c r="DE137" s="2">
        <v>0</v>
      </c>
      <c r="DF137" s="2">
        <v>0</v>
      </c>
      <c r="DG137" s="2">
        <v>0</v>
      </c>
      <c r="DH137" s="2">
        <v>0</v>
      </c>
      <c r="DI137" s="2">
        <v>0</v>
      </c>
      <c r="DJ137" s="2">
        <v>0</v>
      </c>
      <c r="DK137" s="2">
        <v>0</v>
      </c>
      <c r="DL137" s="2">
        <v>0</v>
      </c>
      <c r="DM137" s="2">
        <v>0</v>
      </c>
      <c r="DN137" s="2">
        <v>0</v>
      </c>
      <c r="DO137" s="2">
        <v>0</v>
      </c>
      <c r="DP137" s="2">
        <v>0</v>
      </c>
      <c r="DQ137" s="2">
        <v>0</v>
      </c>
      <c r="DR137" s="2">
        <v>0</v>
      </c>
      <c r="DS137" s="2">
        <v>0</v>
      </c>
      <c r="DT137" s="2">
        <v>0</v>
      </c>
      <c r="DU137" s="2">
        <v>8</v>
      </c>
      <c r="DV137" s="2">
        <v>8</v>
      </c>
      <c r="DW137" s="2">
        <v>8</v>
      </c>
      <c r="DX137" s="2">
        <v>8</v>
      </c>
      <c r="DY137" s="2">
        <v>0</v>
      </c>
      <c r="DZ137" s="2">
        <v>0</v>
      </c>
      <c r="EA137" s="2">
        <v>0</v>
      </c>
      <c r="EB137" s="2">
        <v>0</v>
      </c>
      <c r="EC137" s="2">
        <v>0</v>
      </c>
      <c r="ED137" s="2">
        <v>0</v>
      </c>
      <c r="EE137" s="2">
        <v>0</v>
      </c>
      <c r="EF137" s="2">
        <v>0</v>
      </c>
      <c r="EG137" s="208"/>
      <c r="EH137" s="2">
        <v>0</v>
      </c>
      <c r="EI137" s="2">
        <v>0</v>
      </c>
      <c r="EJ137" s="2">
        <v>0</v>
      </c>
      <c r="EK137" s="2">
        <v>0</v>
      </c>
      <c r="EL137" s="2">
        <v>0</v>
      </c>
      <c r="EM137" s="2">
        <v>0</v>
      </c>
    </row>
    <row r="138" spans="1:143" ht="15" customHeight="1" x14ac:dyDescent="0.25">
      <c r="A138" s="262" t="str">
        <f>AuxiliaryTable!B146</f>
        <v>CoFusion</v>
      </c>
      <c r="B138" s="2">
        <v>0</v>
      </c>
      <c r="C138" s="2">
        <v>0</v>
      </c>
      <c r="D138" s="2">
        <v>0</v>
      </c>
      <c r="E138" s="2">
        <v>0</v>
      </c>
      <c r="F138" s="2">
        <v>0</v>
      </c>
      <c r="G138" s="2">
        <v>0</v>
      </c>
      <c r="H138" s="2">
        <v>0</v>
      </c>
      <c r="I138" s="2">
        <v>0</v>
      </c>
      <c r="J138" s="2">
        <v>0</v>
      </c>
      <c r="K138" s="2">
        <v>0</v>
      </c>
      <c r="L138" s="2">
        <v>0</v>
      </c>
      <c r="M138" s="2">
        <v>54</v>
      </c>
      <c r="N138" s="2">
        <v>0</v>
      </c>
      <c r="O138" s="2">
        <v>0</v>
      </c>
      <c r="P138" s="2">
        <v>0</v>
      </c>
      <c r="Q138" s="2">
        <v>0</v>
      </c>
      <c r="R138" s="2">
        <v>54</v>
      </c>
      <c r="S138" s="2">
        <v>0</v>
      </c>
      <c r="T138" s="2">
        <v>0</v>
      </c>
      <c r="U138" s="2">
        <v>0</v>
      </c>
      <c r="V138" s="2">
        <v>0</v>
      </c>
      <c r="W138" s="2">
        <v>0</v>
      </c>
      <c r="X138" s="2">
        <v>0</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0</v>
      </c>
      <c r="AO138" s="2">
        <v>0</v>
      </c>
      <c r="AP138" s="2">
        <v>0</v>
      </c>
      <c r="AQ138" s="2">
        <v>0</v>
      </c>
      <c r="AR138" s="2">
        <v>0</v>
      </c>
      <c r="AS138" s="2">
        <v>0</v>
      </c>
      <c r="AT138" s="2">
        <v>0</v>
      </c>
      <c r="AU138" s="2">
        <v>0</v>
      </c>
      <c r="AV138" s="2">
        <v>0</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0</v>
      </c>
      <c r="CA138" s="2">
        <v>0</v>
      </c>
      <c r="CB138" s="2">
        <v>0</v>
      </c>
      <c r="CC138" s="2">
        <v>0</v>
      </c>
      <c r="CD138" s="2">
        <v>0</v>
      </c>
      <c r="CE138" s="2">
        <v>0</v>
      </c>
      <c r="CF138" s="2">
        <v>0</v>
      </c>
      <c r="CG138" s="2">
        <v>0</v>
      </c>
      <c r="CH138" s="2">
        <v>0</v>
      </c>
      <c r="CI138" s="2">
        <v>0</v>
      </c>
      <c r="CJ138" s="2">
        <v>0</v>
      </c>
      <c r="CK138" s="2">
        <v>0</v>
      </c>
      <c r="CL138" s="2">
        <v>0</v>
      </c>
      <c r="CM138" s="2">
        <v>0</v>
      </c>
      <c r="CN138" s="2">
        <v>0</v>
      </c>
      <c r="CO138" s="2">
        <v>0</v>
      </c>
      <c r="CP138" s="2">
        <v>0</v>
      </c>
      <c r="CQ138" s="2">
        <v>0</v>
      </c>
      <c r="CR138" s="2">
        <v>0</v>
      </c>
      <c r="CS138" s="2">
        <v>0</v>
      </c>
      <c r="CT138" s="2">
        <v>0</v>
      </c>
      <c r="CU138" s="2">
        <v>0</v>
      </c>
      <c r="CV138" s="2">
        <v>0</v>
      </c>
      <c r="CW138" s="2">
        <v>0</v>
      </c>
      <c r="CX138" s="2">
        <v>0</v>
      </c>
      <c r="CY138" s="2">
        <v>0</v>
      </c>
      <c r="CZ138" s="2">
        <v>0</v>
      </c>
      <c r="DA138" s="2">
        <v>0</v>
      </c>
      <c r="DB138" s="2">
        <v>0</v>
      </c>
      <c r="DC138" s="2">
        <v>0</v>
      </c>
      <c r="DD138" s="2">
        <v>0</v>
      </c>
      <c r="DE138" s="2">
        <v>0</v>
      </c>
      <c r="DF138" s="2">
        <v>0</v>
      </c>
      <c r="DG138" s="2">
        <v>0</v>
      </c>
      <c r="DH138" s="2">
        <v>0</v>
      </c>
      <c r="DI138" s="2">
        <v>54</v>
      </c>
      <c r="DJ138" s="2">
        <v>0</v>
      </c>
      <c r="DK138" s="2">
        <v>0</v>
      </c>
      <c r="DL138" s="2">
        <v>0</v>
      </c>
      <c r="DM138" s="2">
        <v>0</v>
      </c>
      <c r="DN138" s="2">
        <v>0</v>
      </c>
      <c r="DO138" s="2">
        <v>0</v>
      </c>
      <c r="DP138" s="2">
        <v>0</v>
      </c>
      <c r="DQ138" s="2">
        <v>0</v>
      </c>
      <c r="DR138" s="2">
        <v>0</v>
      </c>
      <c r="DS138" s="2">
        <v>0</v>
      </c>
      <c r="DT138" s="2">
        <v>0</v>
      </c>
      <c r="DU138" s="2">
        <v>0</v>
      </c>
      <c r="DV138" s="2">
        <v>0</v>
      </c>
      <c r="DW138" s="2">
        <v>0</v>
      </c>
      <c r="DX138" s="2">
        <v>0</v>
      </c>
      <c r="DY138" s="2">
        <v>0</v>
      </c>
      <c r="DZ138" s="2">
        <v>0</v>
      </c>
      <c r="EA138" s="2">
        <v>0</v>
      </c>
      <c r="EB138" s="2">
        <v>0</v>
      </c>
      <c r="EC138" s="2">
        <v>0</v>
      </c>
      <c r="ED138" s="2">
        <v>0</v>
      </c>
      <c r="EE138" s="2">
        <v>0</v>
      </c>
      <c r="EF138" s="2">
        <v>0</v>
      </c>
      <c r="EG138" s="2">
        <v>0</v>
      </c>
      <c r="EH138" s="208"/>
      <c r="EI138" s="2">
        <v>0</v>
      </c>
      <c r="EJ138" s="2">
        <v>0</v>
      </c>
      <c r="EK138" s="2">
        <v>0</v>
      </c>
      <c r="EL138" s="2">
        <v>0</v>
      </c>
      <c r="EM138" s="2">
        <v>0</v>
      </c>
    </row>
    <row r="139" spans="1:143" ht="15" customHeight="1" x14ac:dyDescent="0.25">
      <c r="A139" s="262" t="str">
        <f>AuxiliaryTable!B147</f>
        <v>VINS-Fusion MI</v>
      </c>
      <c r="B139" s="2">
        <v>0</v>
      </c>
      <c r="C139" s="2">
        <v>0</v>
      </c>
      <c r="D139" s="2">
        <v>0</v>
      </c>
      <c r="E139" s="2">
        <v>0</v>
      </c>
      <c r="F139" s="2">
        <v>0</v>
      </c>
      <c r="G139" s="2">
        <v>16</v>
      </c>
      <c r="H139" s="2">
        <v>0</v>
      </c>
      <c r="I139" s="2">
        <v>0</v>
      </c>
      <c r="J139" s="2">
        <v>0</v>
      </c>
      <c r="K139" s="2">
        <v>0</v>
      </c>
      <c r="L139" s="2">
        <v>14</v>
      </c>
      <c r="M139" s="2">
        <v>0</v>
      </c>
      <c r="N139" s="2">
        <v>0</v>
      </c>
      <c r="O139" s="2">
        <v>0</v>
      </c>
      <c r="P139" s="2">
        <v>16</v>
      </c>
      <c r="Q139" s="2">
        <v>0</v>
      </c>
      <c r="R139" s="2">
        <v>0</v>
      </c>
      <c r="S139" s="2">
        <v>0</v>
      </c>
      <c r="T139" s="2">
        <v>0</v>
      </c>
      <c r="U139" s="2">
        <v>0</v>
      </c>
      <c r="V139" s="2">
        <v>0</v>
      </c>
      <c r="W139" s="2">
        <v>0</v>
      </c>
      <c r="X139" s="2">
        <v>0</v>
      </c>
      <c r="Y139" s="2">
        <v>0</v>
      </c>
      <c r="Z139" s="2">
        <v>0</v>
      </c>
      <c r="AA139" s="2">
        <v>0</v>
      </c>
      <c r="AB139" s="2">
        <v>16</v>
      </c>
      <c r="AC139" s="2">
        <v>0</v>
      </c>
      <c r="AD139" s="2">
        <v>0</v>
      </c>
      <c r="AE139" s="2">
        <v>0</v>
      </c>
      <c r="AF139" s="2">
        <v>0</v>
      </c>
      <c r="AG139" s="2">
        <v>0</v>
      </c>
      <c r="AH139" s="2">
        <v>0</v>
      </c>
      <c r="AI139" s="2">
        <v>0</v>
      </c>
      <c r="AJ139" s="2">
        <v>0</v>
      </c>
      <c r="AK139" s="2">
        <v>0</v>
      </c>
      <c r="AL139" s="2">
        <v>0</v>
      </c>
      <c r="AM139" s="2">
        <v>0</v>
      </c>
      <c r="AN139" s="2">
        <v>0</v>
      </c>
      <c r="AO139" s="2">
        <v>0</v>
      </c>
      <c r="AP139" s="2">
        <v>0</v>
      </c>
      <c r="AQ139" s="2">
        <v>0</v>
      </c>
      <c r="AR139" s="2">
        <v>0</v>
      </c>
      <c r="AS139" s="2">
        <v>0</v>
      </c>
      <c r="AT139" s="2">
        <v>0</v>
      </c>
      <c r="AU139" s="2">
        <v>0</v>
      </c>
      <c r="AV139" s="2">
        <v>0</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v>0</v>
      </c>
      <c r="CD139" s="2">
        <v>0</v>
      </c>
      <c r="CE139" s="2">
        <v>0</v>
      </c>
      <c r="CF139" s="2">
        <v>0</v>
      </c>
      <c r="CG139" s="2">
        <v>0</v>
      </c>
      <c r="CH139" s="2">
        <v>0</v>
      </c>
      <c r="CI139" s="2">
        <v>0</v>
      </c>
      <c r="CJ139" s="2">
        <v>0</v>
      </c>
      <c r="CK139" s="2">
        <v>0</v>
      </c>
      <c r="CL139" s="2">
        <v>0</v>
      </c>
      <c r="CM139" s="2">
        <v>0</v>
      </c>
      <c r="CN139" s="2">
        <v>0</v>
      </c>
      <c r="CO139" s="2">
        <v>0</v>
      </c>
      <c r="CP139" s="2">
        <v>0</v>
      </c>
      <c r="CQ139" s="2">
        <v>0</v>
      </c>
      <c r="CR139" s="2">
        <v>0</v>
      </c>
      <c r="CS139" s="2">
        <v>0</v>
      </c>
      <c r="CT139" s="2">
        <v>0</v>
      </c>
      <c r="CU139" s="2">
        <v>0</v>
      </c>
      <c r="CV139" s="2">
        <v>0</v>
      </c>
      <c r="CW139" s="2">
        <v>0</v>
      </c>
      <c r="CX139" s="2">
        <v>0</v>
      </c>
      <c r="CY139" s="2">
        <v>0</v>
      </c>
      <c r="CZ139" s="2">
        <v>0</v>
      </c>
      <c r="DA139" s="2">
        <v>0</v>
      </c>
      <c r="DB139" s="2">
        <v>0</v>
      </c>
      <c r="DC139" s="2">
        <v>0</v>
      </c>
      <c r="DD139" s="2">
        <v>0</v>
      </c>
      <c r="DE139" s="2">
        <v>0</v>
      </c>
      <c r="DF139" s="2">
        <v>0</v>
      </c>
      <c r="DG139" s="2">
        <v>0</v>
      </c>
      <c r="DH139" s="2">
        <v>0</v>
      </c>
      <c r="DI139" s="2">
        <v>0</v>
      </c>
      <c r="DJ139" s="2">
        <v>0</v>
      </c>
      <c r="DK139" s="2">
        <v>0</v>
      </c>
      <c r="DL139" s="2">
        <v>0</v>
      </c>
      <c r="DM139" s="2">
        <v>0</v>
      </c>
      <c r="DN139" s="2">
        <v>0</v>
      </c>
      <c r="DO139" s="2">
        <v>0</v>
      </c>
      <c r="DP139" s="2">
        <v>0</v>
      </c>
      <c r="DQ139" s="2">
        <v>0</v>
      </c>
      <c r="DR139" s="2">
        <v>0</v>
      </c>
      <c r="DS139" s="2">
        <v>0</v>
      </c>
      <c r="DT139" s="2">
        <v>0</v>
      </c>
      <c r="DU139" s="2">
        <v>0</v>
      </c>
      <c r="DV139" s="2">
        <v>0</v>
      </c>
      <c r="DW139" s="2">
        <v>0</v>
      </c>
      <c r="DX139" s="2">
        <v>0</v>
      </c>
      <c r="DY139" s="2">
        <v>0</v>
      </c>
      <c r="DZ139" s="2">
        <v>0</v>
      </c>
      <c r="EA139" s="2">
        <v>0</v>
      </c>
      <c r="EB139" s="2">
        <v>0</v>
      </c>
      <c r="EC139" s="2">
        <v>0</v>
      </c>
      <c r="ED139" s="2">
        <v>0</v>
      </c>
      <c r="EE139" s="2">
        <v>0</v>
      </c>
      <c r="EF139" s="2">
        <v>0</v>
      </c>
      <c r="EG139" s="2">
        <v>0</v>
      </c>
      <c r="EH139" s="2">
        <v>0</v>
      </c>
      <c r="EI139" s="208"/>
      <c r="EJ139" s="2">
        <v>2</v>
      </c>
      <c r="EK139" s="2">
        <v>16</v>
      </c>
      <c r="EL139" s="2">
        <v>16</v>
      </c>
      <c r="EM139" s="2">
        <v>2</v>
      </c>
    </row>
    <row r="140" spans="1:143" ht="15" customHeight="1" x14ac:dyDescent="0.25">
      <c r="A140" s="262" t="str">
        <f>AuxiliaryTable!B148</f>
        <v>VINS-Fusion MI (SC)</v>
      </c>
      <c r="B140" s="2">
        <v>0</v>
      </c>
      <c r="C140" s="2">
        <v>0</v>
      </c>
      <c r="D140" s="2">
        <v>0</v>
      </c>
      <c r="E140" s="2">
        <v>0</v>
      </c>
      <c r="F140" s="2">
        <v>0</v>
      </c>
      <c r="G140" s="2">
        <v>2</v>
      </c>
      <c r="H140" s="2">
        <v>0</v>
      </c>
      <c r="I140" s="2">
        <v>0</v>
      </c>
      <c r="J140" s="2">
        <v>0</v>
      </c>
      <c r="K140" s="2">
        <v>0</v>
      </c>
      <c r="L140" s="2">
        <v>2</v>
      </c>
      <c r="M140" s="2">
        <v>0</v>
      </c>
      <c r="N140" s="2">
        <v>0</v>
      </c>
      <c r="O140" s="2">
        <v>0</v>
      </c>
      <c r="P140" s="2">
        <v>2</v>
      </c>
      <c r="Q140" s="2">
        <v>0</v>
      </c>
      <c r="R140" s="2">
        <v>0</v>
      </c>
      <c r="S140" s="2">
        <v>0</v>
      </c>
      <c r="T140" s="2">
        <v>0</v>
      </c>
      <c r="U140" s="2">
        <v>0</v>
      </c>
      <c r="V140" s="2">
        <v>0</v>
      </c>
      <c r="W140" s="2">
        <v>0</v>
      </c>
      <c r="X140" s="2">
        <v>0</v>
      </c>
      <c r="Y140" s="2">
        <v>0</v>
      </c>
      <c r="Z140" s="2">
        <v>0</v>
      </c>
      <c r="AA140" s="2">
        <v>0</v>
      </c>
      <c r="AB140" s="2">
        <v>2</v>
      </c>
      <c r="AC140" s="2">
        <v>0</v>
      </c>
      <c r="AD140" s="2">
        <v>0</v>
      </c>
      <c r="AE140" s="2">
        <v>0</v>
      </c>
      <c r="AF140" s="2">
        <v>0</v>
      </c>
      <c r="AG140" s="2">
        <v>0</v>
      </c>
      <c r="AH140" s="2">
        <v>0</v>
      </c>
      <c r="AI140" s="2">
        <v>0</v>
      </c>
      <c r="AJ140" s="2">
        <v>0</v>
      </c>
      <c r="AK140" s="2">
        <v>0</v>
      </c>
      <c r="AL140" s="2">
        <v>0</v>
      </c>
      <c r="AM140" s="2">
        <v>0</v>
      </c>
      <c r="AN140" s="2">
        <v>0</v>
      </c>
      <c r="AO140" s="2">
        <v>0</v>
      </c>
      <c r="AP140" s="2">
        <v>0</v>
      </c>
      <c r="AQ140" s="2">
        <v>0</v>
      </c>
      <c r="AR140" s="2">
        <v>0</v>
      </c>
      <c r="AS140" s="2">
        <v>0</v>
      </c>
      <c r="AT140" s="2">
        <v>0</v>
      </c>
      <c r="AU140" s="2">
        <v>0</v>
      </c>
      <c r="AV140" s="2">
        <v>0</v>
      </c>
      <c r="AW140" s="2">
        <v>0</v>
      </c>
      <c r="AX140" s="2">
        <v>0</v>
      </c>
      <c r="AY140" s="2">
        <v>0</v>
      </c>
      <c r="AZ140" s="2">
        <v>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0</v>
      </c>
      <c r="CA140" s="2">
        <v>0</v>
      </c>
      <c r="CB140" s="2">
        <v>0</v>
      </c>
      <c r="CC140" s="2">
        <v>0</v>
      </c>
      <c r="CD140" s="2">
        <v>0</v>
      </c>
      <c r="CE140" s="2">
        <v>0</v>
      </c>
      <c r="CF140" s="2">
        <v>0</v>
      </c>
      <c r="CG140" s="2">
        <v>0</v>
      </c>
      <c r="CH140" s="2">
        <v>0</v>
      </c>
      <c r="CI140" s="2">
        <v>0</v>
      </c>
      <c r="CJ140" s="2">
        <v>0</v>
      </c>
      <c r="CK140" s="2">
        <v>0</v>
      </c>
      <c r="CL140" s="2">
        <v>0</v>
      </c>
      <c r="CM140" s="2">
        <v>0</v>
      </c>
      <c r="CN140" s="2">
        <v>0</v>
      </c>
      <c r="CO140" s="2">
        <v>0</v>
      </c>
      <c r="CP140" s="2">
        <v>0</v>
      </c>
      <c r="CQ140" s="2">
        <v>0</v>
      </c>
      <c r="CR140" s="2">
        <v>0</v>
      </c>
      <c r="CS140" s="2">
        <v>0</v>
      </c>
      <c r="CT140" s="2">
        <v>0</v>
      </c>
      <c r="CU140" s="2">
        <v>0</v>
      </c>
      <c r="CV140" s="2">
        <v>0</v>
      </c>
      <c r="CW140" s="2">
        <v>0</v>
      </c>
      <c r="CX140" s="2">
        <v>0</v>
      </c>
      <c r="CY140" s="2">
        <v>0</v>
      </c>
      <c r="CZ140" s="2">
        <v>0</v>
      </c>
      <c r="DA140" s="2">
        <v>0</v>
      </c>
      <c r="DB140" s="2">
        <v>0</v>
      </c>
      <c r="DC140" s="2">
        <v>0</v>
      </c>
      <c r="DD140" s="2">
        <v>0</v>
      </c>
      <c r="DE140" s="2">
        <v>0</v>
      </c>
      <c r="DF140" s="2">
        <v>0</v>
      </c>
      <c r="DG140" s="2">
        <v>0</v>
      </c>
      <c r="DH140" s="2">
        <v>0</v>
      </c>
      <c r="DI140" s="2">
        <v>0</v>
      </c>
      <c r="DJ140" s="2">
        <v>0</v>
      </c>
      <c r="DK140" s="2">
        <v>0</v>
      </c>
      <c r="DL140" s="2">
        <v>0</v>
      </c>
      <c r="DM140" s="2">
        <v>0</v>
      </c>
      <c r="DN140" s="2">
        <v>0</v>
      </c>
      <c r="DO140" s="2">
        <v>0</v>
      </c>
      <c r="DP140" s="2">
        <v>0</v>
      </c>
      <c r="DQ140" s="2">
        <v>0</v>
      </c>
      <c r="DR140" s="2">
        <v>0</v>
      </c>
      <c r="DS140" s="2">
        <v>0</v>
      </c>
      <c r="DT140" s="2">
        <v>0</v>
      </c>
      <c r="DU140" s="2">
        <v>0</v>
      </c>
      <c r="DV140" s="2">
        <v>0</v>
      </c>
      <c r="DW140" s="2">
        <v>0</v>
      </c>
      <c r="DX140" s="2">
        <v>0</v>
      </c>
      <c r="DY140" s="2">
        <v>0</v>
      </c>
      <c r="DZ140" s="2">
        <v>0</v>
      </c>
      <c r="EA140" s="2">
        <v>0</v>
      </c>
      <c r="EB140" s="2">
        <v>0</v>
      </c>
      <c r="EC140" s="2">
        <v>0</v>
      </c>
      <c r="ED140" s="2">
        <v>0</v>
      </c>
      <c r="EE140" s="2">
        <v>0</v>
      </c>
      <c r="EF140" s="2">
        <v>0</v>
      </c>
      <c r="EG140" s="2">
        <v>0</v>
      </c>
      <c r="EH140" s="2">
        <v>0</v>
      </c>
      <c r="EI140" s="2">
        <v>2</v>
      </c>
      <c r="EJ140" s="208"/>
      <c r="EK140" s="2">
        <v>2</v>
      </c>
      <c r="EL140" s="2">
        <v>2</v>
      </c>
      <c r="EM140" s="2">
        <v>2</v>
      </c>
    </row>
    <row r="141" spans="1:143" ht="15" customHeight="1" x14ac:dyDescent="0.25">
      <c r="A141" s="262" t="str">
        <f>AuxiliaryTable!B149</f>
        <v>ORB-SLAM3 MI</v>
      </c>
      <c r="B141" s="2">
        <v>0</v>
      </c>
      <c r="C141" s="2">
        <v>0</v>
      </c>
      <c r="D141" s="2">
        <v>0</v>
      </c>
      <c r="E141" s="2">
        <v>0</v>
      </c>
      <c r="F141" s="2">
        <v>0</v>
      </c>
      <c r="G141" s="2">
        <v>16</v>
      </c>
      <c r="H141" s="2">
        <v>0</v>
      </c>
      <c r="I141" s="2">
        <v>0</v>
      </c>
      <c r="J141" s="2">
        <v>0</v>
      </c>
      <c r="K141" s="2">
        <v>0</v>
      </c>
      <c r="L141" s="2">
        <v>14</v>
      </c>
      <c r="M141" s="2">
        <v>0</v>
      </c>
      <c r="N141" s="2">
        <v>0</v>
      </c>
      <c r="O141" s="2">
        <v>0</v>
      </c>
      <c r="P141" s="2">
        <v>16</v>
      </c>
      <c r="Q141" s="2">
        <v>0</v>
      </c>
      <c r="R141" s="2">
        <v>0</v>
      </c>
      <c r="S141" s="2">
        <v>0</v>
      </c>
      <c r="T141" s="2">
        <v>0</v>
      </c>
      <c r="U141" s="2">
        <v>0</v>
      </c>
      <c r="V141" s="2">
        <v>0</v>
      </c>
      <c r="W141" s="2">
        <v>0</v>
      </c>
      <c r="X141" s="2">
        <v>0</v>
      </c>
      <c r="Y141" s="2">
        <v>0</v>
      </c>
      <c r="Z141" s="2">
        <v>0</v>
      </c>
      <c r="AA141" s="2">
        <v>0</v>
      </c>
      <c r="AB141" s="2">
        <v>16</v>
      </c>
      <c r="AC141" s="2">
        <v>0</v>
      </c>
      <c r="AD141" s="2">
        <v>0</v>
      </c>
      <c r="AE141" s="2">
        <v>0</v>
      </c>
      <c r="AF141" s="2">
        <v>0</v>
      </c>
      <c r="AG141" s="2">
        <v>0</v>
      </c>
      <c r="AH141" s="2">
        <v>0</v>
      </c>
      <c r="AI141" s="2">
        <v>0</v>
      </c>
      <c r="AJ141" s="2">
        <v>0</v>
      </c>
      <c r="AK141" s="2">
        <v>0</v>
      </c>
      <c r="AL141" s="2">
        <v>0</v>
      </c>
      <c r="AM141" s="2">
        <v>0</v>
      </c>
      <c r="AN141" s="2">
        <v>0</v>
      </c>
      <c r="AO141" s="2">
        <v>0</v>
      </c>
      <c r="AP141" s="2">
        <v>0</v>
      </c>
      <c r="AQ141" s="2">
        <v>0</v>
      </c>
      <c r="AR141" s="2">
        <v>0</v>
      </c>
      <c r="AS141" s="2">
        <v>0</v>
      </c>
      <c r="AT141" s="2">
        <v>0</v>
      </c>
      <c r="AU141" s="2">
        <v>0</v>
      </c>
      <c r="AV141" s="2">
        <v>0</v>
      </c>
      <c r="AW141" s="2">
        <v>0</v>
      </c>
      <c r="AX141" s="2">
        <v>0</v>
      </c>
      <c r="AY141" s="2">
        <v>0</v>
      </c>
      <c r="AZ141" s="2">
        <v>0</v>
      </c>
      <c r="BA141" s="2">
        <v>0</v>
      </c>
      <c r="BB141" s="2">
        <v>0</v>
      </c>
      <c r="BC141" s="2">
        <v>0</v>
      </c>
      <c r="BD141" s="2">
        <v>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0</v>
      </c>
      <c r="CA141" s="2">
        <v>0</v>
      </c>
      <c r="CB141" s="2">
        <v>0</v>
      </c>
      <c r="CC141" s="2">
        <v>0</v>
      </c>
      <c r="CD141" s="2">
        <v>0</v>
      </c>
      <c r="CE141" s="2">
        <v>0</v>
      </c>
      <c r="CF141" s="2">
        <v>0</v>
      </c>
      <c r="CG141" s="2">
        <v>0</v>
      </c>
      <c r="CH141" s="2">
        <v>0</v>
      </c>
      <c r="CI141" s="2">
        <v>0</v>
      </c>
      <c r="CJ141" s="2">
        <v>0</v>
      </c>
      <c r="CK141" s="2">
        <v>0</v>
      </c>
      <c r="CL141" s="2">
        <v>0</v>
      </c>
      <c r="CM141" s="2">
        <v>0</v>
      </c>
      <c r="CN141" s="2">
        <v>0</v>
      </c>
      <c r="CO141" s="2">
        <v>0</v>
      </c>
      <c r="CP141" s="2">
        <v>0</v>
      </c>
      <c r="CQ141" s="2">
        <v>0</v>
      </c>
      <c r="CR141" s="2">
        <v>0</v>
      </c>
      <c r="CS141" s="2">
        <v>0</v>
      </c>
      <c r="CT141" s="2">
        <v>0</v>
      </c>
      <c r="CU141" s="2">
        <v>0</v>
      </c>
      <c r="CV141" s="2">
        <v>0</v>
      </c>
      <c r="CW141" s="2">
        <v>0</v>
      </c>
      <c r="CX141" s="2">
        <v>0</v>
      </c>
      <c r="CY141" s="2">
        <v>0</v>
      </c>
      <c r="CZ141" s="2">
        <v>0</v>
      </c>
      <c r="DA141" s="2">
        <v>0</v>
      </c>
      <c r="DB141" s="2">
        <v>0</v>
      </c>
      <c r="DC141" s="2">
        <v>0</v>
      </c>
      <c r="DD141" s="2">
        <v>0</v>
      </c>
      <c r="DE141" s="2">
        <v>0</v>
      </c>
      <c r="DF141" s="2">
        <v>0</v>
      </c>
      <c r="DG141" s="2">
        <v>0</v>
      </c>
      <c r="DH141" s="2">
        <v>0</v>
      </c>
      <c r="DI141" s="2">
        <v>0</v>
      </c>
      <c r="DJ141" s="2">
        <v>0</v>
      </c>
      <c r="DK141" s="2">
        <v>0</v>
      </c>
      <c r="DL141" s="2">
        <v>0</v>
      </c>
      <c r="DM141" s="2">
        <v>0</v>
      </c>
      <c r="DN141" s="2">
        <v>0</v>
      </c>
      <c r="DO141" s="2">
        <v>0</v>
      </c>
      <c r="DP141" s="2">
        <v>0</v>
      </c>
      <c r="DQ141" s="2">
        <v>0</v>
      </c>
      <c r="DR141" s="2">
        <v>0</v>
      </c>
      <c r="DS141" s="2">
        <v>0</v>
      </c>
      <c r="DT141" s="2">
        <v>0</v>
      </c>
      <c r="DU141" s="2">
        <v>0</v>
      </c>
      <c r="DV141" s="2">
        <v>0</v>
      </c>
      <c r="DW141" s="2">
        <v>0</v>
      </c>
      <c r="DX141" s="2">
        <v>0</v>
      </c>
      <c r="DY141" s="2">
        <v>0</v>
      </c>
      <c r="DZ141" s="2">
        <v>0</v>
      </c>
      <c r="EA141" s="2">
        <v>0</v>
      </c>
      <c r="EB141" s="2">
        <v>0</v>
      </c>
      <c r="EC141" s="2">
        <v>0</v>
      </c>
      <c r="ED141" s="2">
        <v>0</v>
      </c>
      <c r="EE141" s="2">
        <v>0</v>
      </c>
      <c r="EF141" s="2">
        <v>0</v>
      </c>
      <c r="EG141" s="2">
        <v>0</v>
      </c>
      <c r="EH141" s="2">
        <v>0</v>
      </c>
      <c r="EI141" s="2">
        <v>16</v>
      </c>
      <c r="EJ141" s="2">
        <v>2</v>
      </c>
      <c r="EK141" s="208"/>
      <c r="EL141" s="2">
        <v>16</v>
      </c>
      <c r="EM141" s="2">
        <v>2</v>
      </c>
    </row>
    <row r="142" spans="1:143" ht="15" customHeight="1" x14ac:dyDescent="0.25">
      <c r="A142" s="262" t="str">
        <f>AuxiliaryTable!B150</f>
        <v xml:space="preserve">DynaVINS MI </v>
      </c>
      <c r="B142" s="2">
        <v>0</v>
      </c>
      <c r="C142" s="2">
        <v>0</v>
      </c>
      <c r="D142" s="2">
        <v>0</v>
      </c>
      <c r="E142" s="2">
        <v>0</v>
      </c>
      <c r="F142" s="2">
        <v>0</v>
      </c>
      <c r="G142" s="2">
        <v>16</v>
      </c>
      <c r="H142" s="2">
        <v>0</v>
      </c>
      <c r="I142" s="2">
        <v>0</v>
      </c>
      <c r="J142" s="2">
        <v>0</v>
      </c>
      <c r="K142" s="2">
        <v>0</v>
      </c>
      <c r="L142" s="2">
        <v>14</v>
      </c>
      <c r="M142" s="2">
        <v>0</v>
      </c>
      <c r="N142" s="2">
        <v>0</v>
      </c>
      <c r="O142" s="2">
        <v>0</v>
      </c>
      <c r="P142" s="2">
        <v>16</v>
      </c>
      <c r="Q142" s="2">
        <v>0</v>
      </c>
      <c r="R142" s="2">
        <v>0</v>
      </c>
      <c r="S142" s="2">
        <v>0</v>
      </c>
      <c r="T142" s="2">
        <v>0</v>
      </c>
      <c r="U142" s="2">
        <v>0</v>
      </c>
      <c r="V142" s="2">
        <v>0</v>
      </c>
      <c r="W142" s="2">
        <v>0</v>
      </c>
      <c r="X142" s="2">
        <v>0</v>
      </c>
      <c r="Y142" s="2">
        <v>0</v>
      </c>
      <c r="Z142" s="2">
        <v>0</v>
      </c>
      <c r="AA142" s="2">
        <v>0</v>
      </c>
      <c r="AB142" s="2">
        <v>16</v>
      </c>
      <c r="AC142" s="2">
        <v>0</v>
      </c>
      <c r="AD142" s="2">
        <v>0</v>
      </c>
      <c r="AE142" s="2">
        <v>0</v>
      </c>
      <c r="AF142" s="2">
        <v>0</v>
      </c>
      <c r="AG142" s="2">
        <v>0</v>
      </c>
      <c r="AH142" s="2">
        <v>0</v>
      </c>
      <c r="AI142" s="2">
        <v>0</v>
      </c>
      <c r="AJ142" s="2">
        <v>0</v>
      </c>
      <c r="AK142" s="2">
        <v>0</v>
      </c>
      <c r="AL142" s="2">
        <v>0</v>
      </c>
      <c r="AM142" s="2">
        <v>0</v>
      </c>
      <c r="AN142" s="2">
        <v>0</v>
      </c>
      <c r="AO142" s="2">
        <v>0</v>
      </c>
      <c r="AP142" s="2">
        <v>0</v>
      </c>
      <c r="AQ142" s="2">
        <v>0</v>
      </c>
      <c r="AR142" s="2">
        <v>0</v>
      </c>
      <c r="AS142" s="2">
        <v>0</v>
      </c>
      <c r="AT142" s="2">
        <v>0</v>
      </c>
      <c r="AU142" s="2">
        <v>0</v>
      </c>
      <c r="AV142" s="2">
        <v>0</v>
      </c>
      <c r="AW142" s="2">
        <v>0</v>
      </c>
      <c r="AX142" s="2">
        <v>0</v>
      </c>
      <c r="AY142" s="2">
        <v>0</v>
      </c>
      <c r="AZ142" s="2">
        <v>0</v>
      </c>
      <c r="BA142" s="2">
        <v>0</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v>
      </c>
      <c r="CA142" s="2">
        <v>0</v>
      </c>
      <c r="CB142" s="2">
        <v>0</v>
      </c>
      <c r="CC142" s="2">
        <v>0</v>
      </c>
      <c r="CD142" s="2">
        <v>0</v>
      </c>
      <c r="CE142" s="2">
        <v>0</v>
      </c>
      <c r="CF142" s="2">
        <v>0</v>
      </c>
      <c r="CG142" s="2">
        <v>0</v>
      </c>
      <c r="CH142" s="2">
        <v>0</v>
      </c>
      <c r="CI142" s="2">
        <v>0</v>
      </c>
      <c r="CJ142" s="2">
        <v>0</v>
      </c>
      <c r="CK142" s="2">
        <v>0</v>
      </c>
      <c r="CL142" s="2">
        <v>0</v>
      </c>
      <c r="CM142" s="2">
        <v>0</v>
      </c>
      <c r="CN142" s="2">
        <v>0</v>
      </c>
      <c r="CO142" s="2">
        <v>0</v>
      </c>
      <c r="CP142" s="2">
        <v>0</v>
      </c>
      <c r="CQ142" s="2">
        <v>0</v>
      </c>
      <c r="CR142" s="2">
        <v>0</v>
      </c>
      <c r="CS142" s="2">
        <v>0</v>
      </c>
      <c r="CT142" s="2">
        <v>0</v>
      </c>
      <c r="CU142" s="2">
        <v>0</v>
      </c>
      <c r="CV142" s="2">
        <v>0</v>
      </c>
      <c r="CW142" s="2">
        <v>0</v>
      </c>
      <c r="CX142" s="2">
        <v>0</v>
      </c>
      <c r="CY142" s="2">
        <v>0</v>
      </c>
      <c r="CZ142" s="2">
        <v>0</v>
      </c>
      <c r="DA142" s="2">
        <v>0</v>
      </c>
      <c r="DB142" s="2">
        <v>0</v>
      </c>
      <c r="DC142" s="2">
        <v>0</v>
      </c>
      <c r="DD142" s="2">
        <v>0</v>
      </c>
      <c r="DE142" s="2">
        <v>0</v>
      </c>
      <c r="DF142" s="2">
        <v>0</v>
      </c>
      <c r="DG142" s="2">
        <v>0</v>
      </c>
      <c r="DH142" s="2">
        <v>0</v>
      </c>
      <c r="DI142" s="2">
        <v>0</v>
      </c>
      <c r="DJ142" s="2">
        <v>0</v>
      </c>
      <c r="DK142" s="2">
        <v>0</v>
      </c>
      <c r="DL142" s="2">
        <v>0</v>
      </c>
      <c r="DM142" s="2">
        <v>0</v>
      </c>
      <c r="DN142" s="2">
        <v>0</v>
      </c>
      <c r="DO142" s="2">
        <v>0</v>
      </c>
      <c r="DP142" s="2">
        <v>0</v>
      </c>
      <c r="DQ142" s="2">
        <v>0</v>
      </c>
      <c r="DR142" s="2">
        <v>0</v>
      </c>
      <c r="DS142" s="2">
        <v>0</v>
      </c>
      <c r="DT142" s="2">
        <v>0</v>
      </c>
      <c r="DU142" s="2">
        <v>0</v>
      </c>
      <c r="DV142" s="2">
        <v>0</v>
      </c>
      <c r="DW142" s="2">
        <v>0</v>
      </c>
      <c r="DX142" s="2">
        <v>0</v>
      </c>
      <c r="DY142" s="2">
        <v>0</v>
      </c>
      <c r="DZ142" s="2">
        <v>0</v>
      </c>
      <c r="EA142" s="2">
        <v>0</v>
      </c>
      <c r="EB142" s="2">
        <v>0</v>
      </c>
      <c r="EC142" s="2">
        <v>0</v>
      </c>
      <c r="ED142" s="2">
        <v>0</v>
      </c>
      <c r="EE142" s="2">
        <v>0</v>
      </c>
      <c r="EF142" s="2">
        <v>0</v>
      </c>
      <c r="EG142" s="2">
        <v>0</v>
      </c>
      <c r="EH142" s="2">
        <v>0</v>
      </c>
      <c r="EI142" s="2">
        <v>16</v>
      </c>
      <c r="EJ142" s="2">
        <v>2</v>
      </c>
      <c r="EK142" s="2">
        <v>16</v>
      </c>
      <c r="EL142" s="208"/>
      <c r="EM142" s="2">
        <v>2</v>
      </c>
    </row>
    <row r="143" spans="1:143" ht="15" customHeight="1" x14ac:dyDescent="0.25">
      <c r="A143" s="262" t="str">
        <f>AuxiliaryTable!B151</f>
        <v>VINS-Fusion SI (SC)</v>
      </c>
      <c r="B143" s="2">
        <v>0</v>
      </c>
      <c r="C143" s="2">
        <v>0</v>
      </c>
      <c r="D143" s="2">
        <v>0</v>
      </c>
      <c r="E143" s="2">
        <v>0</v>
      </c>
      <c r="F143" s="2">
        <v>0</v>
      </c>
      <c r="G143" s="2">
        <v>2</v>
      </c>
      <c r="H143" s="2">
        <v>0</v>
      </c>
      <c r="I143" s="2">
        <v>0</v>
      </c>
      <c r="J143" s="2">
        <v>0</v>
      </c>
      <c r="K143" s="2">
        <v>0</v>
      </c>
      <c r="L143" s="2">
        <v>2</v>
      </c>
      <c r="M143" s="2">
        <v>0</v>
      </c>
      <c r="N143" s="2">
        <v>0</v>
      </c>
      <c r="O143" s="2">
        <v>0</v>
      </c>
      <c r="P143" s="2">
        <v>2</v>
      </c>
      <c r="Q143" s="2">
        <v>0</v>
      </c>
      <c r="R143" s="2">
        <v>0</v>
      </c>
      <c r="S143" s="2">
        <v>0</v>
      </c>
      <c r="T143" s="2">
        <v>0</v>
      </c>
      <c r="U143" s="2">
        <v>0</v>
      </c>
      <c r="V143" s="2">
        <v>0</v>
      </c>
      <c r="W143" s="2">
        <v>0</v>
      </c>
      <c r="X143" s="2">
        <v>0</v>
      </c>
      <c r="Y143" s="2">
        <v>0</v>
      </c>
      <c r="Z143" s="2">
        <v>0</v>
      </c>
      <c r="AA143" s="2">
        <v>0</v>
      </c>
      <c r="AB143" s="2">
        <v>2</v>
      </c>
      <c r="AC143" s="2">
        <v>0</v>
      </c>
      <c r="AD143" s="2">
        <v>0</v>
      </c>
      <c r="AE143" s="2">
        <v>0</v>
      </c>
      <c r="AF143" s="2">
        <v>0</v>
      </c>
      <c r="AG143" s="2">
        <v>0</v>
      </c>
      <c r="AH143" s="2">
        <v>0</v>
      </c>
      <c r="AI143" s="2">
        <v>0</v>
      </c>
      <c r="AJ143" s="2">
        <v>0</v>
      </c>
      <c r="AK143" s="2">
        <v>0</v>
      </c>
      <c r="AL143" s="2">
        <v>0</v>
      </c>
      <c r="AM143" s="2">
        <v>0</v>
      </c>
      <c r="AN143" s="2">
        <v>0</v>
      </c>
      <c r="AO143" s="2">
        <v>0</v>
      </c>
      <c r="AP143" s="2">
        <v>0</v>
      </c>
      <c r="AQ143" s="2">
        <v>0</v>
      </c>
      <c r="AR143" s="2">
        <v>0</v>
      </c>
      <c r="AS143" s="2">
        <v>0</v>
      </c>
      <c r="AT143" s="2">
        <v>0</v>
      </c>
      <c r="AU143" s="2">
        <v>0</v>
      </c>
      <c r="AV143" s="2">
        <v>0</v>
      </c>
      <c r="AW143" s="2">
        <v>0</v>
      </c>
      <c r="AX143" s="2">
        <v>0</v>
      </c>
      <c r="AY143" s="2">
        <v>0</v>
      </c>
      <c r="AZ143" s="2">
        <v>0</v>
      </c>
      <c r="BA143" s="2">
        <v>0</v>
      </c>
      <c r="BB143" s="2">
        <v>0</v>
      </c>
      <c r="BC143" s="2">
        <v>0</v>
      </c>
      <c r="BD143" s="2">
        <v>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v>0</v>
      </c>
      <c r="CD143" s="2">
        <v>0</v>
      </c>
      <c r="CE143" s="2">
        <v>0</v>
      </c>
      <c r="CF143" s="2">
        <v>0</v>
      </c>
      <c r="CG143" s="2">
        <v>0</v>
      </c>
      <c r="CH143" s="2">
        <v>0</v>
      </c>
      <c r="CI143" s="2">
        <v>0</v>
      </c>
      <c r="CJ143" s="2">
        <v>0</v>
      </c>
      <c r="CK143" s="2">
        <v>0</v>
      </c>
      <c r="CL143" s="2">
        <v>0</v>
      </c>
      <c r="CM143" s="2">
        <v>0</v>
      </c>
      <c r="CN143" s="2">
        <v>0</v>
      </c>
      <c r="CO143" s="2">
        <v>0</v>
      </c>
      <c r="CP143" s="2">
        <v>0</v>
      </c>
      <c r="CQ143" s="2">
        <v>0</v>
      </c>
      <c r="CR143" s="2">
        <v>0</v>
      </c>
      <c r="CS143" s="2">
        <v>0</v>
      </c>
      <c r="CT143" s="2">
        <v>0</v>
      </c>
      <c r="CU143" s="2">
        <v>0</v>
      </c>
      <c r="CV143" s="2">
        <v>0</v>
      </c>
      <c r="CW143" s="2">
        <v>0</v>
      </c>
      <c r="CX143" s="2">
        <v>0</v>
      </c>
      <c r="CY143" s="2">
        <v>0</v>
      </c>
      <c r="CZ143" s="2">
        <v>0</v>
      </c>
      <c r="DA143" s="2">
        <v>0</v>
      </c>
      <c r="DB143" s="2">
        <v>0</v>
      </c>
      <c r="DC143" s="2">
        <v>0</v>
      </c>
      <c r="DD143" s="2">
        <v>0</v>
      </c>
      <c r="DE143" s="2">
        <v>0</v>
      </c>
      <c r="DF143" s="2">
        <v>0</v>
      </c>
      <c r="DG143" s="2">
        <v>0</v>
      </c>
      <c r="DH143" s="2">
        <v>0</v>
      </c>
      <c r="DI143" s="2">
        <v>0</v>
      </c>
      <c r="DJ143" s="2">
        <v>0</v>
      </c>
      <c r="DK143" s="2">
        <v>0</v>
      </c>
      <c r="DL143" s="2">
        <v>0</v>
      </c>
      <c r="DM143" s="2">
        <v>0</v>
      </c>
      <c r="DN143" s="2">
        <v>0</v>
      </c>
      <c r="DO143" s="2">
        <v>0</v>
      </c>
      <c r="DP143" s="2">
        <v>0</v>
      </c>
      <c r="DQ143" s="2">
        <v>0</v>
      </c>
      <c r="DR143" s="2">
        <v>0</v>
      </c>
      <c r="DS143" s="2">
        <v>0</v>
      </c>
      <c r="DT143" s="2">
        <v>0</v>
      </c>
      <c r="DU143" s="2">
        <v>0</v>
      </c>
      <c r="DV143" s="2">
        <v>0</v>
      </c>
      <c r="DW143" s="2">
        <v>0</v>
      </c>
      <c r="DX143" s="2">
        <v>0</v>
      </c>
      <c r="DY143" s="2">
        <v>0</v>
      </c>
      <c r="DZ143" s="2">
        <v>0</v>
      </c>
      <c r="EA143" s="2">
        <v>0</v>
      </c>
      <c r="EB143" s="2">
        <v>0</v>
      </c>
      <c r="EC143" s="2">
        <v>0</v>
      </c>
      <c r="ED143" s="2">
        <v>0</v>
      </c>
      <c r="EE143" s="2">
        <v>0</v>
      </c>
      <c r="EF143" s="2">
        <v>0</v>
      </c>
      <c r="EG143" s="2">
        <v>0</v>
      </c>
      <c r="EH143" s="2">
        <v>0</v>
      </c>
      <c r="EI143" s="2">
        <v>2</v>
      </c>
      <c r="EJ143" s="2">
        <v>2</v>
      </c>
      <c r="EK143" s="2">
        <v>2</v>
      </c>
      <c r="EL143" s="2">
        <v>2</v>
      </c>
      <c r="EM143" s="208"/>
    </row>
  </sheetData>
  <conditionalFormatting sqref="B2:EM143">
    <cfRule type="colorScale" priority="1">
      <colorScale>
        <cfvo type="min"/>
        <cfvo type="num" val="1"/>
        <cfvo type="max"/>
        <color theme="0" tint="-0.14999847407452621"/>
        <color rgb="FFFFEB84"/>
        <color rgb="FF63BE7B"/>
      </colorScale>
    </cfRule>
    <cfRule type="colorScale" priority="2">
      <colorScale>
        <cfvo type="min"/>
        <cfvo type="num" val="1"/>
        <cfvo type="max"/>
        <color theme="0" tint="-0.249977111117893"/>
        <color rgb="FFFFEB84"/>
        <color rgb="FF63BE7B"/>
      </colorScale>
    </cfRule>
    <cfRule type="colorScale" priority="3">
      <colorScale>
        <cfvo type="min"/>
        <cfvo type="num" val="1"/>
        <cfvo type="max"/>
        <color theme="0" tint="-0.499984740745262"/>
        <color rgb="FFFFEB84"/>
        <color rgb="FF63BE7B"/>
      </colorScale>
    </cfRule>
    <cfRule type="colorScale" priority="4">
      <colorScale>
        <cfvo type="min"/>
        <cfvo type="max"/>
        <color rgb="FFFCFCFF"/>
        <color rgb="FF63BE7B"/>
      </colorScale>
    </cfRule>
    <cfRule type="colorScale" priority="5">
      <colorScale>
        <cfvo type="min"/>
        <cfvo type="num" val="1"/>
        <cfvo type="max"/>
        <color theme="0" tint="-0.34998626667073579"/>
        <color rgb="FFFFEB84"/>
        <color theme="9" tint="-0.249977111117893"/>
      </colorScale>
    </cfRule>
    <cfRule type="colorScale" priority="6">
      <colorScale>
        <cfvo type="min"/>
        <cfvo type="num" val="1"/>
        <cfvo type="max"/>
        <color theme="0" tint="-0.499984740745262"/>
        <color rgb="FFFFEB84"/>
        <color rgb="FF63BE7B"/>
      </colorScale>
    </cfRule>
    <cfRule type="colorScale" priority="7">
      <colorScale>
        <cfvo type="min"/>
        <cfvo type="num" val="1"/>
        <cfvo type="max"/>
        <color theme="1"/>
        <color theme="9" tint="0.79998168889431442"/>
        <color rgb="FF63BE7B"/>
      </colorScale>
    </cfRule>
    <cfRule type="colorScale" priority="8">
      <colorScale>
        <cfvo type="min"/>
        <cfvo type="num" val="1"/>
        <cfvo type="max"/>
        <color theme="0"/>
        <color theme="4" tint="0.39997558519241921"/>
        <color rgb="FFFF0000"/>
      </colorScale>
    </cfRule>
    <cfRule type="colorScale" priority="9">
      <colorScale>
        <cfvo type="min"/>
        <cfvo type="num" val="1"/>
        <cfvo type="max"/>
        <color theme="0"/>
        <color rgb="FFFFEB84"/>
        <color rgb="FF63BE7B"/>
      </colorScale>
    </cfRule>
    <cfRule type="colorScale" priority="10">
      <colorScale>
        <cfvo type="min"/>
        <cfvo type="percentile" val="50"/>
        <cfvo type="max"/>
        <color rgb="FF5A8AC6"/>
        <color rgb="FFFCFCFF"/>
        <color rgb="FFF8696B"/>
      </colorScale>
    </cfRule>
  </conditionalFormatting>
  <pageMargins left="0.7" right="0.7" top="0.75" bottom="0.75" header="0.3" footer="0.3"/>
  <pageSetup paperSize="9" scale="10" fitToWidth="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50D7-7ED0-4EFD-BC19-C410C2084937}">
  <sheetPr codeName="Sheet6"/>
  <dimension ref="A20:O599"/>
  <sheetViews>
    <sheetView zoomScale="70" zoomScaleNormal="70" workbookViewId="0">
      <selection activeCell="H17" sqref="H17"/>
    </sheetView>
  </sheetViews>
  <sheetFormatPr defaultRowHeight="15" x14ac:dyDescent="0.25"/>
  <cols>
    <col min="1" max="1" width="28.7109375" style="1" bestFit="1" customWidth="1"/>
    <col min="2" max="2" width="20.5703125" style="1" bestFit="1" customWidth="1"/>
    <col min="3" max="3" width="6.85546875" style="1" bestFit="1" customWidth="1"/>
    <col min="4" max="4" width="12.42578125" style="1" bestFit="1" customWidth="1"/>
    <col min="5" max="5" width="18.85546875" style="1" bestFit="1" customWidth="1"/>
    <col min="6" max="6" width="11.85546875" style="1" customWidth="1"/>
    <col min="7" max="7" width="58.140625" style="1" bestFit="1" customWidth="1"/>
    <col min="8" max="8" width="33.42578125" style="1" bestFit="1" customWidth="1"/>
    <col min="9" max="9" width="30.7109375" style="1" customWidth="1"/>
    <col min="10" max="10" width="8.7109375" style="1" customWidth="1"/>
    <col min="11" max="12" width="9.140625" style="1"/>
    <col min="13" max="13" width="18.140625" style="1" bestFit="1" customWidth="1"/>
    <col min="14" max="14" width="35.42578125" style="180" bestFit="1" customWidth="1"/>
    <col min="15" max="16384" width="9.140625" style="1"/>
  </cols>
  <sheetData>
    <row r="20" spans="1:15" ht="15.75" thickBot="1" x14ac:dyDescent="0.3"/>
    <row r="21" spans="1:15" ht="15.75" thickBot="1" x14ac:dyDescent="0.3">
      <c r="A21" s="405" t="s">
        <v>629</v>
      </c>
      <c r="B21" s="405"/>
      <c r="C21" s="405"/>
      <c r="D21" s="137">
        <v>1.25</v>
      </c>
      <c r="E21" s="406" t="s">
        <v>628</v>
      </c>
      <c r="F21" s="333"/>
      <c r="G21" s="333"/>
    </row>
    <row r="23" spans="1:15" ht="31.5" customHeight="1" x14ac:dyDescent="0.25">
      <c r="C23" s="354" t="s">
        <v>1003</v>
      </c>
      <c r="D23" s="354"/>
      <c r="E23" s="44"/>
      <c r="F23" s="44"/>
      <c r="G23" s="44"/>
      <c r="H23" s="6"/>
      <c r="I23" s="402" t="s">
        <v>1011</v>
      </c>
      <c r="J23" s="403"/>
      <c r="K23" s="403"/>
      <c r="L23" s="404"/>
    </row>
    <row r="24" spans="1:15" ht="35.25" customHeight="1" x14ac:dyDescent="0.25">
      <c r="A24" s="44"/>
      <c r="B24" s="44" t="s">
        <v>355</v>
      </c>
      <c r="C24" s="44" t="s">
        <v>651</v>
      </c>
      <c r="D24" s="44" t="s">
        <v>652</v>
      </c>
      <c r="E24" s="44" t="s">
        <v>1004</v>
      </c>
      <c r="F24" s="44" t="s">
        <v>1005</v>
      </c>
      <c r="G24" s="44" t="s">
        <v>1006</v>
      </c>
      <c r="H24" s="44" t="s">
        <v>1007</v>
      </c>
      <c r="I24" s="163" t="s">
        <v>1012</v>
      </c>
      <c r="J24" s="43" t="s">
        <v>362</v>
      </c>
      <c r="K24" s="43" t="s">
        <v>363</v>
      </c>
      <c r="L24" s="164" t="s">
        <v>364</v>
      </c>
      <c r="M24" s="44" t="s">
        <v>1008</v>
      </c>
      <c r="N24" s="179" t="s">
        <v>1013</v>
      </c>
    </row>
    <row r="25" spans="1:15" s="44" customFormat="1" x14ac:dyDescent="0.25">
      <c r="A25" s="1" t="str">
        <f>Data!A25</f>
        <v>ORB-SLAM</v>
      </c>
      <c r="B25" s="1">
        <f>COUNTA(Data!B25:BZZ25)</f>
        <v>11</v>
      </c>
      <c r="C25" s="1">
        <f>COUNTIF(Data!$B$3:$BZZ$5,A25)</f>
        <v>5</v>
      </c>
      <c r="D25" s="1">
        <f>COUNTIF(Data!$B$6:$BZZ$15,A25)</f>
        <v>0</v>
      </c>
      <c r="E25" s="1" t="str">
        <f t="shared" ref="E25:E27" si="0">IF(AND(D25=0,C25&gt;0),"TRUE","FALSE")</f>
        <v>TRUE</v>
      </c>
      <c r="F25" s="1" cm="1">
        <f t="array" ref="F25">COUNTA(Data!25:25)-COUNT(IF(ISNUMBER(Data!25:25),1))-1</f>
        <v>2</v>
      </c>
      <c r="G25" s="1">
        <f ca="1">SUMIF(Data!$3:$5, A25, Data!$17:$17)</f>
        <v>15</v>
      </c>
      <c r="H25" s="138">
        <f ca="1">IFERROR(G25/B25,"")</f>
        <v>1.3636363636363635</v>
      </c>
      <c r="I25" s="1">
        <f>COUNTIF('(old)AvalTab'!$H$11:$H$19,A25)+COUNTIF('(old)AvalTab'!$Q$11:$R$19,A25)+COUNTIF('(old)AvalTab'!$AB$11:$AC$19,A25)+COUNTIF('(old)AvalTab'!$AM$11:$AN$16,A25)+COUNTIF('(old)AvalTab'!$AX$11:$AY$19,A25)+COUNTIF('(old)AvalTab'!$BI$11:$BI$16,A25)+COUNTIF('(old)AvalTab'!$BU$11:$BU$19,A25)+COUNTIF('(old)AvalTab'!$CK$11:$CL$19,A25)+COUNTIF('(old)AvalTab'!$DE$11:$DF$19,A25)+COUNTIF('(old)AvalTab'!$EC$11:$ED$19,A25)+COUNTIF('(old)AvalTab'!$EP$11:$EQ$19,A25)</f>
        <v>1</v>
      </c>
      <c r="J25" s="1">
        <f>COUNTIF('(old)AvalTab'!$H$11:$H$13,A25)+COUNTIF('(old)AvalTab'!$Q$11:$R$13,A25)+COUNTIF('(old)AvalTab'!$AB$11:$AC$13,A25)+COUNTIF('(old)AvalTab'!$AM$11:$AN$13,A25)+COUNTIF('(old)AvalTab'!$AX$11:$AY$13,A25)+COUNTIF('(old)AvalTab'!$BI$11:$BI$13,A25)+COUNTIF('(old)AvalTab'!$BU$11:$BV$13,A25)+COUNTIF('(old)AvalTab'!$CK$11:$CL$13,A25)+COUNTIF('(old)AvalTab'!$DE$11:$DF$13,A25)+COUNTIF('(old)AvalTab'!$EC$11:$ED$13,A25)+COUNTIF('(old)AvalTab'!$EP$11:$EQ$13,A25)</f>
        <v>0</v>
      </c>
      <c r="K25" s="1">
        <f>COUNTIF('(old)AvalTab'!$H$14:$H$16,A25)+COUNTIF('(old)AvalTab'!$Q$14:$R$16,A25)+COUNTIF('(old)AvalTab'!$AB$14:$AC$16,A25)+COUNTIF('(old)AvalTab'!$AM$14:$AN$16,A25)+COUNTIF('(old)AvalTab'!$AX$14:$AY$16,A25)+COUNTIF('(old)AvalTab'!$BI$14:$BI$16,A25)+COUNTIF('(old)AvalTab'!$BU$14:$BV$16,A25)+COUNTIF('(old)AvalTab'!$CK$14:$CL$16,A25)+COUNTIF('(old)AvalTab'!$DE$14:$DF$16,A25)+COUNTIF('(old)AvalTab'!$EC$14:$ED$16,A25)+COUNTIF('(old)AvalTab'!$EP$14:$EQ$16,A25)</f>
        <v>1</v>
      </c>
      <c r="L25" s="1">
        <f>COUNTIF('(old)AvalTab'!$H$17:$H$19,A25)+COUNTIF('(old)AvalTab'!$Q$17:$R$19,A25)+COUNTIF('(old)AvalTab'!$AB$17:$AC$19,A25)+COUNTIF('(old)AvalTab'!$AX$17:$AY$19,A25)+COUNTIF('(old)AvalTab'!$BU$17:$BU$19,A25)+COUNTIF('(old)AvalTab'!$CK$17:$CL$19,A25)+COUNTIF('(old)AvalTab'!$DE$17:$DF$19,A25)+COUNTIF('(old)AvalTab'!$EC$17:$ED$19,A25)+COUNTIF('(old)AvalTab'!$EP$17:$EQ$19,A25)</f>
        <v>0</v>
      </c>
      <c r="M25" s="181" cm="1">
        <f t="array" ref="M25">COUNT(IF(ISNUMBER('(old)DadosPercent'!25:25),1))-SUM('(old)DadosPercent'!25:25)</f>
        <v>5.6666666666666661</v>
      </c>
      <c r="N25" s="180">
        <f>IFERROR(M25/B25,"")</f>
        <v>0.51515151515151514</v>
      </c>
      <c r="O25" s="179"/>
    </row>
    <row r="26" spans="1:15" x14ac:dyDescent="0.25">
      <c r="A26" s="1" t="str">
        <f>Data!A26</f>
        <v>ORB-SLAM2</v>
      </c>
      <c r="B26" s="1">
        <f>COUNTA(Data!B26:BZZ26)</f>
        <v>191</v>
      </c>
      <c r="C26" s="1">
        <f>COUNTIF(Data!$B$3:$BZZ$5,A26)</f>
        <v>71</v>
      </c>
      <c r="D26" s="1">
        <f>COUNTIF(Data!$B$6:$BZZ$15,A26)</f>
        <v>37</v>
      </c>
      <c r="E26" s="1" t="str">
        <f t="shared" si="0"/>
        <v>FALSE</v>
      </c>
      <c r="F26" s="1" cm="1">
        <f t="array" ref="F26">COUNTA(Data!26:26)-COUNT(IF(ISNUMBER(Data!26:26),1))-1</f>
        <v>2</v>
      </c>
      <c r="G26" s="1">
        <f ca="1">SUMIF(Data!$3:$5, A26, Data!$17:$17)</f>
        <v>332</v>
      </c>
      <c r="H26" s="138">
        <f t="shared" ref="H26:H59" ca="1" si="1">IFERROR(G26/B26,"")</f>
        <v>1.7382198952879582</v>
      </c>
      <c r="I26" s="1">
        <f>COUNTIF('(old)AvalTab'!$H$11:$H$19,A26)+COUNTIF('(old)AvalTab'!$Q$11:$R$19,A26)+COUNTIF('(old)AvalTab'!$AB$11:$AC$19,A26)+COUNTIF('(old)AvalTab'!$AM$11:$AN$16,A26)+COUNTIF('(old)AvalTab'!$AX$11:$AY$19,A26)+COUNTIF('(old)AvalTab'!$BI$11:$BI$16,A26)+COUNTIF('(old)AvalTab'!$BU$11:$BU$19,A26)+COUNTIF('(old)AvalTab'!$CK$11:$CL$19,A26)+COUNTIF('(old)AvalTab'!$DE$11:$DF$19,A26)+COUNTIF('(old)AvalTab'!$EC$11:$ED$19,A26)+COUNTIF('(old)AvalTab'!$EP$11:$EQ$19,A26)</f>
        <v>4</v>
      </c>
      <c r="J26" s="1">
        <f>COUNTIF('(old)AvalTab'!$H$11:$H$13,A26)+COUNTIF('(old)AvalTab'!$Q$11:$R$13,A26)+COUNTIF('(old)AvalTab'!$AB$11:$AC$13,A26)+COUNTIF('(old)AvalTab'!$AM$11:$AN$13,A26)+COUNTIF('(old)AvalTab'!$AX$11:$AY$13,A26)+COUNTIF('(old)AvalTab'!$BI$11:$BI$13,A26)+COUNTIF('(old)AvalTab'!$BU$11:$BV$13,A26)+COUNTIF('(old)AvalTab'!$CK$11:$CL$13,A26)+COUNTIF('(old)AvalTab'!$DE$11:$DF$13,A26)+COUNTIF('(old)AvalTab'!$EC$11:$ED$13,A26)+COUNTIF('(old)AvalTab'!$EP$11:$EQ$13,A26)</f>
        <v>0</v>
      </c>
      <c r="K26" s="1">
        <f>COUNTIF('(old)AvalTab'!$H$14:$H$16,A26)+COUNTIF('(old)AvalTab'!$Q$14:$R$16,A26)+COUNTIF('(old)AvalTab'!$AB$14:$AC$16,A26)+COUNTIF('(old)AvalTab'!$AM$14:$AN$16,A26)+COUNTIF('(old)AvalTab'!$AX$14:$AY$16,A26)+COUNTIF('(old)AvalTab'!$BI$14:$BI$16,A26)+COUNTIF('(old)AvalTab'!$BU$14:$BV$16,A26)+COUNTIF('(old)AvalTab'!$CK$14:$CL$16,A26)+COUNTIF('(old)AvalTab'!$DE$14:$DF$16,A26)+COUNTIF('(old)AvalTab'!$EC$14:$ED$16,A26)+COUNTIF('(old)AvalTab'!$EP$14:$EQ$16,A26)</f>
        <v>3</v>
      </c>
      <c r="L26" s="1">
        <f>COUNTIF('(old)AvalTab'!$H$17:$H$19,A26)+COUNTIF('(old)AvalTab'!$Q$17:$R$19,A26)+COUNTIF('(old)AvalTab'!$AB$17:$AC$19,A26)+COUNTIF('(old)AvalTab'!$AX$17:$AY$19,A26)+COUNTIF('(old)AvalTab'!$BU$17:$BU$19,A26)+COUNTIF('(old)AvalTab'!$CK$17:$CL$19,A26)+COUNTIF('(old)AvalTab'!$DE$17:$DF$19,A26)+COUNTIF('(old)AvalTab'!$EC$17:$ED$19,A26)+COUNTIF('(old)AvalTab'!$EP$17:$EQ$19,A26)</f>
        <v>1</v>
      </c>
      <c r="M26" s="181" cm="1">
        <f t="array" ref="M26">COUNT(IF(ISNUMBER('(old)DadosPercent'!26:26),1))-SUM('(old)DadosPercent'!26:26)</f>
        <v>38.576889137408813</v>
      </c>
      <c r="N26" s="180">
        <f t="shared" ref="N26:N69" si="2">IFERROR(M26/B26,"")</f>
        <v>0.20197324155711421</v>
      </c>
      <c r="O26" s="179"/>
    </row>
    <row r="27" spans="1:15" x14ac:dyDescent="0.25">
      <c r="A27" s="1" t="str">
        <f>Data!A27</f>
        <v>MapLab</v>
      </c>
      <c r="B27" s="1">
        <f>COUNTA(Data!B27:BZZ27)</f>
        <v>29</v>
      </c>
      <c r="C27" s="1">
        <f>COUNTIF(Data!$B$3:$BZZ$5,A27)</f>
        <v>0</v>
      </c>
      <c r="D27" s="1">
        <f>COUNTIF(Data!$B$6:$BZZ$15,A27)</f>
        <v>0</v>
      </c>
      <c r="E27" s="1" t="str">
        <f t="shared" si="0"/>
        <v>FALSE</v>
      </c>
      <c r="F27" s="1" cm="1">
        <f t="array" ref="F27">COUNTA(Data!27:27)-COUNT(IF(ISNUMBER(Data!27:27),1))-1</f>
        <v>0</v>
      </c>
      <c r="G27" s="1">
        <f ca="1">SUMIF(Data!$3:$5, A27, Data!$17:$17)</f>
        <v>0</v>
      </c>
      <c r="H27" s="138">
        <f t="shared" ca="1" si="1"/>
        <v>0</v>
      </c>
      <c r="I27" s="1">
        <f>COUNTIF('(old)AvalTab'!$H$11:$H$19,A27)+COUNTIF('(old)AvalTab'!$Q$11:$R$19,A27)+COUNTIF('(old)AvalTab'!$AB$11:$AC$19,A27)+COUNTIF('(old)AvalTab'!$AM$11:$AN$16,A27)+COUNTIF('(old)AvalTab'!$AX$11:$AY$19,A27)+COUNTIF('(old)AvalTab'!$BI$11:$BI$16,A27)+COUNTIF('(old)AvalTab'!$BU$11:$BU$19,A27)+COUNTIF('(old)AvalTab'!$CK$11:$CL$19,A27)+COUNTIF('(old)AvalTab'!$DE$11:$DF$19,A27)+COUNTIF('(old)AvalTab'!$EC$11:$ED$19,A27)+COUNTIF('(old)AvalTab'!$EP$11:$EQ$19,A27)</f>
        <v>0</v>
      </c>
      <c r="J27" s="1">
        <f>COUNTIF('(old)AvalTab'!$H$11:$H$13,A27)+COUNTIF('(old)AvalTab'!$Q$11:$R$13,A27)+COUNTIF('(old)AvalTab'!$AB$11:$AC$13,A27)+COUNTIF('(old)AvalTab'!$AM$11:$AN$13,A27)+COUNTIF('(old)AvalTab'!$AX$11:$AY$13,A27)+COUNTIF('(old)AvalTab'!$BI$11:$BI$13,A27)+COUNTIF('(old)AvalTab'!$BU$11:$BV$13,A27)+COUNTIF('(old)AvalTab'!$CK$11:$CL$13,A27)+COUNTIF('(old)AvalTab'!$DE$11:$DF$13,A27)+COUNTIF('(old)AvalTab'!$EC$11:$ED$13,A27)+COUNTIF('(old)AvalTab'!$EP$11:$EQ$13,A27)</f>
        <v>0</v>
      </c>
      <c r="K27" s="1">
        <f>COUNTIF('(old)AvalTab'!$H$14:$H$16,A27)+COUNTIF('(old)AvalTab'!$Q$14:$R$16,A27)+COUNTIF('(old)AvalTab'!$AB$14:$AC$16,A27)+COUNTIF('(old)AvalTab'!$AM$14:$AN$16,A27)+COUNTIF('(old)AvalTab'!$AX$14:$AY$16,A27)+COUNTIF('(old)AvalTab'!$BI$14:$BI$16,A27)+COUNTIF('(old)AvalTab'!$BU$14:$BV$16,A27)+COUNTIF('(old)AvalTab'!$CK$14:$CL$16,A27)+COUNTIF('(old)AvalTab'!$DE$14:$DF$16,A27)+COUNTIF('(old)AvalTab'!$EC$14:$ED$16,A27)+COUNTIF('(old)AvalTab'!$EP$14:$EQ$16,A27)</f>
        <v>0</v>
      </c>
      <c r="L27" s="1">
        <f>COUNTIF('(old)AvalTab'!$H$17:$H$19,A27)+COUNTIF('(old)AvalTab'!$Q$17:$R$19,A27)+COUNTIF('(old)AvalTab'!$AB$17:$AC$19,A27)+COUNTIF('(old)AvalTab'!$AX$17:$AY$19,A27)+COUNTIF('(old)AvalTab'!$BU$17:$BU$19,A27)+COUNTIF('(old)AvalTab'!$CK$17:$CL$19,A27)+COUNTIF('(old)AvalTab'!$DE$17:$DF$19,A27)+COUNTIF('(old)AvalTab'!$EC$17:$ED$19,A27)+COUNTIF('(old)AvalTab'!$EP$17:$EQ$19,A27)</f>
        <v>0</v>
      </c>
      <c r="M27" s="181" cm="1">
        <f t="array" ref="M27">COUNT(IF(ISNUMBER('(old)DadosPercent'!27:27),1))-SUM('(old)DadosPercent'!27:27)</f>
        <v>1.5238850544612417</v>
      </c>
      <c r="N27" s="180">
        <f t="shared" si="2"/>
        <v>5.2547760498663505E-2</v>
      </c>
      <c r="O27" s="179"/>
    </row>
    <row r="28" spans="1:15" x14ac:dyDescent="0.25">
      <c r="A28" s="1" t="str">
        <f>Data!A28</f>
        <v>LDSO</v>
      </c>
      <c r="B28" s="1">
        <f>COUNTA(Data!B28:BZZ28)</f>
        <v>61</v>
      </c>
      <c r="C28" s="1">
        <f>COUNTIF(Data!$B$3:$BZZ$5,A28)</f>
        <v>10</v>
      </c>
      <c r="D28" s="1">
        <f>COUNTIF(Data!$B$6:$BZZ$15,A28)</f>
        <v>8</v>
      </c>
      <c r="E28" s="1" t="str">
        <f>IF(AND(D28=0,C28&gt;0),"TRUE","FALSE")</f>
        <v>FALSE</v>
      </c>
      <c r="F28" s="1" cm="1">
        <f t="array" ref="F28">COUNTA(Data!28:28)-COUNT(IF(ISNUMBER(Data!28:28),1))-1</f>
        <v>0</v>
      </c>
      <c r="G28" s="1">
        <f ca="1">SUMIF(Data!$3:$5, A28, Data!$17:$17)</f>
        <v>36</v>
      </c>
      <c r="H28" s="138">
        <f t="shared" ca="1" si="1"/>
        <v>0.5901639344262295</v>
      </c>
      <c r="I28" s="1">
        <f>COUNTIF('(old)AvalTab'!$H$11:$H$19,A28)+COUNTIF('(old)AvalTab'!$Q$11:$R$19,A28)+COUNTIF('(old)AvalTab'!$AB$11:$AC$19,A28)+COUNTIF('(old)AvalTab'!$AM$11:$AN$16,A28)+COUNTIF('(old)AvalTab'!$AX$11:$AY$19,A28)+COUNTIF('(old)AvalTab'!$BI$11:$BI$16,A28)+COUNTIF('(old)AvalTab'!$BU$11:$BU$19,A28)+COUNTIF('(old)AvalTab'!$CK$11:$CL$19,A28)+COUNTIF('(old)AvalTab'!$DE$11:$DF$19,A28)+COUNTIF('(old)AvalTab'!$EC$11:$ED$19,A28)+COUNTIF('(old)AvalTab'!$EP$11:$EQ$19,A28)</f>
        <v>0</v>
      </c>
      <c r="J28" s="1">
        <f>COUNTIF('(old)AvalTab'!$H$11:$H$13,A28)+COUNTIF('(old)AvalTab'!$Q$11:$R$13,A28)+COUNTIF('(old)AvalTab'!$AB$11:$AC$13,A28)+COUNTIF('(old)AvalTab'!$AM$11:$AN$13,A28)+COUNTIF('(old)AvalTab'!$AX$11:$AY$13,A28)+COUNTIF('(old)AvalTab'!$BI$11:$BI$13,A28)+COUNTIF('(old)AvalTab'!$BU$11:$BV$13,A28)+COUNTIF('(old)AvalTab'!$CK$11:$CL$13,A28)+COUNTIF('(old)AvalTab'!$DE$11:$DF$13,A28)+COUNTIF('(old)AvalTab'!$EC$11:$ED$13,A28)+COUNTIF('(old)AvalTab'!$EP$11:$EQ$13,A28)</f>
        <v>0</v>
      </c>
      <c r="K28" s="1">
        <f>COUNTIF('(old)AvalTab'!$H$14:$H$16,A28)+COUNTIF('(old)AvalTab'!$Q$14:$R$16,A28)+COUNTIF('(old)AvalTab'!$AB$14:$AC$16,A28)+COUNTIF('(old)AvalTab'!$AM$14:$AN$16,A28)+COUNTIF('(old)AvalTab'!$AX$14:$AY$16,A28)+COUNTIF('(old)AvalTab'!$BI$14:$BI$16,A28)+COUNTIF('(old)AvalTab'!$BU$14:$BV$16,A28)+COUNTIF('(old)AvalTab'!$CK$14:$CL$16,A28)+COUNTIF('(old)AvalTab'!$DE$14:$DF$16,A28)+COUNTIF('(old)AvalTab'!$EC$14:$ED$16,A28)+COUNTIF('(old)AvalTab'!$EP$14:$EQ$16,A28)</f>
        <v>0</v>
      </c>
      <c r="L28" s="1">
        <f>COUNTIF('(old)AvalTab'!$H$17:$H$19,A28)+COUNTIF('(old)AvalTab'!$Q$17:$R$19,A28)+COUNTIF('(old)AvalTab'!$AB$17:$AC$19,A28)+COUNTIF('(old)AvalTab'!$AX$17:$AY$19,A28)+COUNTIF('(old)AvalTab'!$BU$17:$BU$19,A28)+COUNTIF('(old)AvalTab'!$CK$17:$CL$19,A28)+COUNTIF('(old)AvalTab'!$DE$17:$DF$19,A28)+COUNTIF('(old)AvalTab'!$EC$17:$ED$19,A28)+COUNTIF('(old)AvalTab'!$EP$17:$EQ$19,A28)</f>
        <v>0</v>
      </c>
      <c r="M28" s="181" cm="1">
        <f t="array" ref="M28">COUNT(IF(ISNUMBER('(old)DadosPercent'!28:28),1))-SUM('(old)DadosPercent'!28:28)</f>
        <v>4.774960994566273</v>
      </c>
      <c r="N28" s="180">
        <f t="shared" si="2"/>
        <v>7.8278049091250371E-2</v>
      </c>
      <c r="O28" s="179"/>
    </row>
    <row r="29" spans="1:15" x14ac:dyDescent="0.25">
      <c r="A29" s="1" t="str">
        <f>Data!A29</f>
        <v>VINS-Mono</v>
      </c>
      <c r="B29" s="1">
        <f>COUNTA(Data!B29:BZZ29)</f>
        <v>144</v>
      </c>
      <c r="C29" s="1">
        <f>COUNTIF(Data!$B$3:$BZZ$5,A29)</f>
        <v>44</v>
      </c>
      <c r="D29" s="1">
        <f>COUNTIF(Data!$B$6:$BZZ$15,A29)</f>
        <v>16</v>
      </c>
      <c r="E29" s="1" t="str">
        <f t="shared" ref="E29:E69" si="3">IF(AND(D29=0,C29&gt;0),"TRUE","FALSE")</f>
        <v>FALSE</v>
      </c>
      <c r="F29" s="1" cm="1">
        <f t="array" ref="F29">COUNTA(Data!29:29)-COUNT(IF(ISNUMBER(Data!29:29),1))-1</f>
        <v>2</v>
      </c>
      <c r="G29" s="1">
        <f ca="1">SUMIF(Data!$3:$5, A29, Data!$17:$17)</f>
        <v>128</v>
      </c>
      <c r="H29" s="138">
        <f t="shared" ca="1" si="1"/>
        <v>0.88888888888888884</v>
      </c>
      <c r="I29" s="1">
        <f>COUNTIF('(old)AvalTab'!$H$11:$H$19,A29)+COUNTIF('(old)AvalTab'!$Q$11:$R$19,A29)+COUNTIF('(old)AvalTab'!$AB$11:$AC$19,A29)+COUNTIF('(old)AvalTab'!$AM$11:$AN$16,A29)+COUNTIF('(old)AvalTab'!$AX$11:$AY$19,A29)+COUNTIF('(old)AvalTab'!$BI$11:$BI$16,A29)+COUNTIF('(old)AvalTab'!$BU$11:$BU$19,A29)+COUNTIF('(old)AvalTab'!$CK$11:$CL$19,A29)+COUNTIF('(old)AvalTab'!$DE$11:$DF$19,A29)+COUNTIF('(old)AvalTab'!$EC$11:$ED$19,A29)+COUNTIF('(old)AvalTab'!$EP$11:$EQ$19,A29)</f>
        <v>3</v>
      </c>
      <c r="J29" s="1">
        <f>COUNTIF('(old)AvalTab'!$H$11:$H$13,A29)+COUNTIF('(old)AvalTab'!$Q$11:$R$13,A29)+COUNTIF('(old)AvalTab'!$AB$11:$AC$13,A29)+COUNTIF('(old)AvalTab'!$AM$11:$AN$13,A29)+COUNTIF('(old)AvalTab'!$AX$11:$AY$13,A29)+COUNTIF('(old)AvalTab'!$BI$11:$BI$13,A29)+COUNTIF('(old)AvalTab'!$BU$11:$BV$13,A29)+COUNTIF('(old)AvalTab'!$CK$11:$CL$13,A29)+COUNTIF('(old)AvalTab'!$DE$11:$DF$13,A29)+COUNTIF('(old)AvalTab'!$EC$11:$ED$13,A29)+COUNTIF('(old)AvalTab'!$EP$11:$EQ$13,A29)</f>
        <v>1</v>
      </c>
      <c r="K29" s="1">
        <f>COUNTIF('(old)AvalTab'!$H$14:$H$16,A29)+COUNTIF('(old)AvalTab'!$Q$14:$R$16,A29)+COUNTIF('(old)AvalTab'!$AB$14:$AC$16,A29)+COUNTIF('(old)AvalTab'!$AM$14:$AN$16,A29)+COUNTIF('(old)AvalTab'!$AX$14:$AY$16,A29)+COUNTIF('(old)AvalTab'!$BI$14:$BI$16,A29)+COUNTIF('(old)AvalTab'!$BU$14:$BV$16,A29)+COUNTIF('(old)AvalTab'!$CK$14:$CL$16,A29)+COUNTIF('(old)AvalTab'!$DE$14:$DF$16,A29)+COUNTIF('(old)AvalTab'!$EC$14:$ED$16,A29)+COUNTIF('(old)AvalTab'!$EP$14:$EQ$16,A29)</f>
        <v>1</v>
      </c>
      <c r="L29" s="1">
        <f>COUNTIF('(old)AvalTab'!$H$17:$H$19,A29)+COUNTIF('(old)AvalTab'!$Q$17:$R$19,A29)+COUNTIF('(old)AvalTab'!$AB$17:$AC$19,A29)+COUNTIF('(old)AvalTab'!$AX$17:$AY$19,A29)+COUNTIF('(old)AvalTab'!$BU$17:$BU$19,A29)+COUNTIF('(old)AvalTab'!$CK$17:$CL$19,A29)+COUNTIF('(old)AvalTab'!$DE$17:$DF$19,A29)+COUNTIF('(old)AvalTab'!$EC$17:$ED$19,A29)+COUNTIF('(old)AvalTab'!$EP$17:$EQ$19,A29)</f>
        <v>1</v>
      </c>
      <c r="M29" s="181" cm="1">
        <f t="array" ref="M29">COUNT(IF(ISNUMBER('(old)DadosPercent'!29:29),1))-SUM('(old)DadosPercent'!29:29)</f>
        <v>20.7393113866029</v>
      </c>
      <c r="N29" s="180">
        <f t="shared" si="2"/>
        <v>0.14402299574029792</v>
      </c>
      <c r="O29" s="179"/>
    </row>
    <row r="30" spans="1:15" x14ac:dyDescent="0.25">
      <c r="A30" s="1" t="str">
        <f>Data!A30</f>
        <v>VINS-Fusion</v>
      </c>
      <c r="B30" s="1">
        <f>COUNTA(Data!B30:BZZ30)</f>
        <v>62</v>
      </c>
      <c r="C30" s="1">
        <f>COUNTIF(Data!$B$3:$BZZ$5,A30)</f>
        <v>2</v>
      </c>
      <c r="D30" s="1">
        <f>COUNTIF(Data!$B$6:$BZZ$15,A30)</f>
        <v>2</v>
      </c>
      <c r="E30" s="1" t="str">
        <f t="shared" si="3"/>
        <v>FALSE</v>
      </c>
      <c r="F30" s="1" cm="1">
        <f t="array" ref="F30">COUNTA(Data!30:30)-COUNT(IF(ISNUMBER(Data!30:30),1))-1</f>
        <v>2</v>
      </c>
      <c r="G30" s="1">
        <f ca="1">SUMIF(Data!$3:$5, A30, Data!$17:$17)</f>
        <v>12</v>
      </c>
      <c r="H30" s="138">
        <f t="shared" ca="1" si="1"/>
        <v>0.19354838709677419</v>
      </c>
      <c r="I30" s="1">
        <f>COUNTIF('(old)AvalTab'!$H$11:$H$19,A30)+COUNTIF('(old)AvalTab'!$Q$11:$R$19,A30)+COUNTIF('(old)AvalTab'!$AB$11:$AC$19,A30)+COUNTIF('(old)AvalTab'!$AM$11:$AN$16,A30)+COUNTIF('(old)AvalTab'!$AX$11:$AY$19,A30)+COUNTIF('(old)AvalTab'!$BI$11:$BI$16,A30)+COUNTIF('(old)AvalTab'!$BU$11:$BU$19,A30)+COUNTIF('(old)AvalTab'!$CK$11:$CL$19,A30)+COUNTIF('(old)AvalTab'!$DE$11:$DF$19,A30)+COUNTIF('(old)AvalTab'!$EC$11:$ED$19,A30)+COUNTIF('(old)AvalTab'!$EP$11:$EQ$19,A30)</f>
        <v>0</v>
      </c>
      <c r="J30" s="1">
        <f>COUNTIF('(old)AvalTab'!$H$11:$H$13,A30)+COUNTIF('(old)AvalTab'!$Q$11:$R$13,A30)+COUNTIF('(old)AvalTab'!$AB$11:$AC$13,A30)+COUNTIF('(old)AvalTab'!$AM$11:$AN$13,A30)+COUNTIF('(old)AvalTab'!$AX$11:$AY$13,A30)+COUNTIF('(old)AvalTab'!$BI$11:$BI$13,A30)+COUNTIF('(old)AvalTab'!$BU$11:$BV$13,A30)+COUNTIF('(old)AvalTab'!$CK$11:$CL$13,A30)+COUNTIF('(old)AvalTab'!$DE$11:$DF$13,A30)+COUNTIF('(old)AvalTab'!$EC$11:$ED$13,A30)+COUNTIF('(old)AvalTab'!$EP$11:$EQ$13,A30)</f>
        <v>0</v>
      </c>
      <c r="K30" s="1">
        <f>COUNTIF('(old)AvalTab'!$H$14:$H$16,A30)+COUNTIF('(old)AvalTab'!$Q$14:$R$16,A30)+COUNTIF('(old)AvalTab'!$AB$14:$AC$16,A30)+COUNTIF('(old)AvalTab'!$AM$14:$AN$16,A30)+COUNTIF('(old)AvalTab'!$AX$14:$AY$16,A30)+COUNTIF('(old)AvalTab'!$BI$14:$BI$16,A30)+COUNTIF('(old)AvalTab'!$BU$14:$BV$16,A30)+COUNTIF('(old)AvalTab'!$CK$14:$CL$16,A30)+COUNTIF('(old)AvalTab'!$DE$14:$DF$16,A30)+COUNTIF('(old)AvalTab'!$EC$14:$ED$16,A30)+COUNTIF('(old)AvalTab'!$EP$14:$EQ$16,A30)</f>
        <v>0</v>
      </c>
      <c r="L30" s="1">
        <f>COUNTIF('(old)AvalTab'!$H$17:$H$19,A30)+COUNTIF('(old)AvalTab'!$Q$17:$R$19,A30)+COUNTIF('(old)AvalTab'!$AB$17:$AC$19,A30)+COUNTIF('(old)AvalTab'!$AX$17:$AY$19,A30)+COUNTIF('(old)AvalTab'!$BU$17:$BU$19,A30)+COUNTIF('(old)AvalTab'!$CK$17:$CL$19,A30)+COUNTIF('(old)AvalTab'!$DE$17:$DF$19,A30)+COUNTIF('(old)AvalTab'!$EC$17:$ED$19,A30)+COUNTIF('(old)AvalTab'!$EP$17:$EQ$19,A30)</f>
        <v>0</v>
      </c>
      <c r="M30" s="181" cm="1">
        <f t="array" ref="M30">COUNT(IF(ISNUMBER('(old)DadosPercent'!30:30),1))-SUM('(old)DadosPercent'!30:30)</f>
        <v>1.9133446418351547</v>
      </c>
      <c r="N30" s="180">
        <f t="shared" si="2"/>
        <v>3.0860397448954108E-2</v>
      </c>
      <c r="O30" s="179"/>
    </row>
    <row r="31" spans="1:15" x14ac:dyDescent="0.25">
      <c r="A31" s="1" t="str">
        <f>Data!A31</f>
        <v>OpenVSLAM</v>
      </c>
      <c r="B31" s="1">
        <f>COUNTA(Data!B31:BZZ31)</f>
        <v>56</v>
      </c>
      <c r="C31" s="1">
        <f>COUNTIF(Data!$B$3:$BZZ$5,A31)</f>
        <v>21</v>
      </c>
      <c r="D31" s="1">
        <f>COUNTIF(Data!$B$6:$BZZ$15,A31)</f>
        <v>8</v>
      </c>
      <c r="E31" s="1" t="str">
        <f t="shared" si="3"/>
        <v>FALSE</v>
      </c>
      <c r="F31" s="1" cm="1">
        <f t="array" ref="F31">COUNTA(Data!31:31)-COUNT(IF(ISNUMBER(Data!31:31),1))-1</f>
        <v>0</v>
      </c>
      <c r="G31" s="1">
        <f ca="1">SUMIF(Data!$3:$5, A31, Data!$17:$17)</f>
        <v>65</v>
      </c>
      <c r="H31" s="138">
        <f t="shared" ca="1" si="1"/>
        <v>1.1607142857142858</v>
      </c>
      <c r="I31" s="1">
        <f>COUNTIF('(old)AvalTab'!$H$11:$H$19,A31)+COUNTIF('(old)AvalTab'!$Q$11:$R$19,A31)+COUNTIF('(old)AvalTab'!$AB$11:$AC$19,A31)+COUNTIF('(old)AvalTab'!$AM$11:$AN$16,A31)+COUNTIF('(old)AvalTab'!$AX$11:$AY$19,A31)+COUNTIF('(old)AvalTab'!$BI$11:$BI$16,A31)+COUNTIF('(old)AvalTab'!$BU$11:$BU$19,A31)+COUNTIF('(old)AvalTab'!$CK$11:$CL$19,A31)+COUNTIF('(old)AvalTab'!$DE$11:$DF$19,A31)+COUNTIF('(old)AvalTab'!$EC$11:$ED$19,A31)+COUNTIF('(old)AvalTab'!$EP$11:$EQ$19,A31)</f>
        <v>3</v>
      </c>
      <c r="J31" s="1">
        <f>COUNTIF('(old)AvalTab'!$H$11:$H$13,A31)+COUNTIF('(old)AvalTab'!$Q$11:$R$13,A31)+COUNTIF('(old)AvalTab'!$AB$11:$AC$13,A31)+COUNTIF('(old)AvalTab'!$AM$11:$AN$13,A31)+COUNTIF('(old)AvalTab'!$AX$11:$AY$13,A31)+COUNTIF('(old)AvalTab'!$BI$11:$BI$13,A31)+COUNTIF('(old)AvalTab'!$BU$11:$BV$13,A31)+COUNTIF('(old)AvalTab'!$CK$11:$CL$13,A31)+COUNTIF('(old)AvalTab'!$DE$11:$DF$13,A31)+COUNTIF('(old)AvalTab'!$EC$11:$ED$13,A31)+COUNTIF('(old)AvalTab'!$EP$11:$EQ$13,A31)</f>
        <v>1</v>
      </c>
      <c r="K31" s="1">
        <f>COUNTIF('(old)AvalTab'!$H$14:$H$16,A31)+COUNTIF('(old)AvalTab'!$Q$14:$R$16,A31)+COUNTIF('(old)AvalTab'!$AB$14:$AC$16,A31)+COUNTIF('(old)AvalTab'!$AM$14:$AN$16,A31)+COUNTIF('(old)AvalTab'!$AX$14:$AY$16,A31)+COUNTIF('(old)AvalTab'!$BI$14:$BI$16,A31)+COUNTIF('(old)AvalTab'!$BU$14:$BV$16,A31)+COUNTIF('(old)AvalTab'!$CK$14:$CL$16,A31)+COUNTIF('(old)AvalTab'!$DE$14:$DF$16,A31)+COUNTIF('(old)AvalTab'!$EC$14:$ED$16,A31)+COUNTIF('(old)AvalTab'!$EP$14:$EQ$16,A31)</f>
        <v>1</v>
      </c>
      <c r="L31" s="1">
        <f>COUNTIF('(old)AvalTab'!$H$17:$H$19,A31)+COUNTIF('(old)AvalTab'!$Q$17:$R$19,A31)+COUNTIF('(old)AvalTab'!$AB$17:$AC$19,A31)+COUNTIF('(old)AvalTab'!$AX$17:$AY$19,A31)+COUNTIF('(old)AvalTab'!$BU$17:$BU$19,A31)+COUNTIF('(old)AvalTab'!$CK$17:$CL$19,A31)+COUNTIF('(old)AvalTab'!$DE$17:$DF$19,A31)+COUNTIF('(old)AvalTab'!$EC$17:$ED$19,A31)+COUNTIF('(old)AvalTab'!$EP$17:$EQ$19,A31)</f>
        <v>1</v>
      </c>
      <c r="M31" s="181" cm="1">
        <f t="array" ref="M31">COUNT(IF(ISNUMBER('(old)DadosPercent'!31:31),1))-SUM('(old)DadosPercent'!31:31)</f>
        <v>32.431791195565189</v>
      </c>
      <c r="N31" s="180">
        <f t="shared" si="2"/>
        <v>0.57913912849223548</v>
      </c>
      <c r="O31" s="179"/>
    </row>
    <row r="32" spans="1:15" x14ac:dyDescent="0.25">
      <c r="A32" s="1" t="str">
        <f>Data!A32</f>
        <v>Basalt</v>
      </c>
      <c r="B32" s="1">
        <f>COUNTA(Data!B32:BZZ32)</f>
        <v>60</v>
      </c>
      <c r="C32" s="1">
        <f>COUNTIF(Data!$B$3:$BZZ$5,A32)</f>
        <v>8</v>
      </c>
      <c r="D32" s="1">
        <f>COUNTIF(Data!$B$6:$BZZ$15,A32)</f>
        <v>8</v>
      </c>
      <c r="E32" s="1" t="str">
        <f t="shared" si="3"/>
        <v>FALSE</v>
      </c>
      <c r="F32" s="1" cm="1">
        <f t="array" ref="F32">COUNTA(Data!32:32)-COUNT(IF(ISNUMBER(Data!32:32),1))-1</f>
        <v>3</v>
      </c>
      <c r="G32" s="1">
        <f ca="1">SUMIF(Data!$3:$5, A32, Data!$17:$17)</f>
        <v>62</v>
      </c>
      <c r="H32" s="138">
        <f t="shared" ca="1" si="1"/>
        <v>1.0333333333333334</v>
      </c>
      <c r="I32" s="1">
        <f>COUNTIF('(old)AvalTab'!$H$11:$H$19,A32)+COUNTIF('(old)AvalTab'!$Q$11:$R$19,A32)+COUNTIF('(old)AvalTab'!$AB$11:$AC$19,A32)+COUNTIF('(old)AvalTab'!$AM$11:$AN$16,A32)+COUNTIF('(old)AvalTab'!$AX$11:$AY$19,A32)+COUNTIF('(old)AvalTab'!$BI$11:$BI$16,A32)+COUNTIF('(old)AvalTab'!$BU$11:$BU$19,A32)+COUNTIF('(old)AvalTab'!$CK$11:$CL$19,A32)+COUNTIF('(old)AvalTab'!$DE$11:$DF$19,A32)+COUNTIF('(old)AvalTab'!$EC$11:$ED$19,A32)+COUNTIF('(old)AvalTab'!$EP$11:$EQ$19,A32)</f>
        <v>2</v>
      </c>
      <c r="J32" s="1">
        <f>COUNTIF('(old)AvalTab'!$H$11:$H$13,A32)+COUNTIF('(old)AvalTab'!$Q$11:$R$13,A32)+COUNTIF('(old)AvalTab'!$AB$11:$AC$13,A32)+COUNTIF('(old)AvalTab'!$AM$11:$AN$13,A32)+COUNTIF('(old)AvalTab'!$AX$11:$AY$13,A32)+COUNTIF('(old)AvalTab'!$BI$11:$BI$13,A32)+COUNTIF('(old)AvalTab'!$BU$11:$BV$13,A32)+COUNTIF('(old)AvalTab'!$CK$11:$CL$13,A32)+COUNTIF('(old)AvalTab'!$DE$11:$DF$13,A32)+COUNTIF('(old)AvalTab'!$EC$11:$ED$13,A32)+COUNTIF('(old)AvalTab'!$EP$11:$EQ$13,A32)</f>
        <v>1</v>
      </c>
      <c r="K32" s="1">
        <f>COUNTIF('(old)AvalTab'!$H$14:$H$16,A32)+COUNTIF('(old)AvalTab'!$Q$14:$R$16,A32)+COUNTIF('(old)AvalTab'!$AB$14:$AC$16,A32)+COUNTIF('(old)AvalTab'!$AM$14:$AN$16,A32)+COUNTIF('(old)AvalTab'!$AX$14:$AY$16,A32)+COUNTIF('(old)AvalTab'!$BI$14:$BI$16,A32)+COUNTIF('(old)AvalTab'!$BU$14:$BV$16,A32)+COUNTIF('(old)AvalTab'!$CK$14:$CL$16,A32)+COUNTIF('(old)AvalTab'!$DE$14:$DF$16,A32)+COUNTIF('(old)AvalTab'!$EC$14:$ED$16,A32)+COUNTIF('(old)AvalTab'!$EP$14:$EQ$16,A32)</f>
        <v>1</v>
      </c>
      <c r="L32" s="1">
        <f>COUNTIF('(old)AvalTab'!$H$17:$H$19,A32)+COUNTIF('(old)AvalTab'!$Q$17:$R$19,A32)+COUNTIF('(old)AvalTab'!$AB$17:$AC$19,A32)+COUNTIF('(old)AvalTab'!$AX$17:$AY$19,A32)+COUNTIF('(old)AvalTab'!$BU$17:$BU$19,A32)+COUNTIF('(old)AvalTab'!$CK$17:$CL$19,A32)+COUNTIF('(old)AvalTab'!$DE$17:$DF$19,A32)+COUNTIF('(old)AvalTab'!$EC$17:$ED$19,A32)+COUNTIF('(old)AvalTab'!$EP$17:$EQ$19,A32)</f>
        <v>0</v>
      </c>
      <c r="M32" s="181" cm="1">
        <f t="array" ref="M32">COUNT(IF(ISNUMBER('(old)DadosPercent'!32:32),1))-SUM('(old)DadosPercent'!32:32)</f>
        <v>24.40171850586902</v>
      </c>
      <c r="N32" s="180">
        <f t="shared" si="2"/>
        <v>0.40669530843115032</v>
      </c>
      <c r="O32" s="179"/>
    </row>
    <row r="33" spans="1:15" x14ac:dyDescent="0.25">
      <c r="A33" s="1" t="str">
        <f>Data!A33</f>
        <v>Kimera</v>
      </c>
      <c r="B33" s="1">
        <f>COUNTA(Data!B33:BZZ33)</f>
        <v>27</v>
      </c>
      <c r="C33" s="1">
        <f>COUNTIF(Data!$B$3:$BZZ$5,A33)</f>
        <v>1</v>
      </c>
      <c r="D33" s="1">
        <f>COUNTIF(Data!$B$6:$BZZ$15,A33)</f>
        <v>1</v>
      </c>
      <c r="E33" s="1" t="str">
        <f t="shared" si="3"/>
        <v>FALSE</v>
      </c>
      <c r="F33" s="1" cm="1">
        <f t="array" ref="F33">COUNTA(Data!33:33)-COUNT(IF(ISNUMBER(Data!33:33),1))-1</f>
        <v>0</v>
      </c>
      <c r="G33" s="1">
        <f ca="1">SUMIF(Data!$3:$5, A33, Data!$17:$17)</f>
        <v>7</v>
      </c>
      <c r="H33" s="138">
        <f t="shared" ca="1" si="1"/>
        <v>0.25925925925925924</v>
      </c>
      <c r="I33" s="1">
        <f>COUNTIF('(old)AvalTab'!$H$11:$H$19,A33)+COUNTIF('(old)AvalTab'!$Q$11:$R$19,A33)+COUNTIF('(old)AvalTab'!$AB$11:$AC$19,A33)+COUNTIF('(old)AvalTab'!$AM$11:$AN$16,A33)+COUNTIF('(old)AvalTab'!$AX$11:$AY$19,A33)+COUNTIF('(old)AvalTab'!$BI$11:$BI$16,A33)+COUNTIF('(old)AvalTab'!$BU$11:$BU$19,A33)+COUNTIF('(old)AvalTab'!$CK$11:$CL$19,A33)+COUNTIF('(old)AvalTab'!$DE$11:$DF$19,A33)+COUNTIF('(old)AvalTab'!$EC$11:$ED$19,A33)+COUNTIF('(old)AvalTab'!$EP$11:$EQ$19,A33)</f>
        <v>0</v>
      </c>
      <c r="J33" s="1">
        <f>COUNTIF('(old)AvalTab'!$H$11:$H$13,A33)+COUNTIF('(old)AvalTab'!$Q$11:$R$13,A33)+COUNTIF('(old)AvalTab'!$AB$11:$AC$13,A33)+COUNTIF('(old)AvalTab'!$AM$11:$AN$13,A33)+COUNTIF('(old)AvalTab'!$AX$11:$AY$13,A33)+COUNTIF('(old)AvalTab'!$BI$11:$BI$13,A33)+COUNTIF('(old)AvalTab'!$BU$11:$BV$13,A33)+COUNTIF('(old)AvalTab'!$CK$11:$CL$13,A33)+COUNTIF('(old)AvalTab'!$DE$11:$DF$13,A33)+COUNTIF('(old)AvalTab'!$EC$11:$ED$13,A33)+COUNTIF('(old)AvalTab'!$EP$11:$EQ$13,A33)</f>
        <v>0</v>
      </c>
      <c r="K33" s="1">
        <f>COUNTIF('(old)AvalTab'!$H$14:$H$16,A33)+COUNTIF('(old)AvalTab'!$Q$14:$R$16,A33)+COUNTIF('(old)AvalTab'!$AB$14:$AC$16,A33)+COUNTIF('(old)AvalTab'!$AM$14:$AN$16,A33)+COUNTIF('(old)AvalTab'!$AX$14:$AY$16,A33)+COUNTIF('(old)AvalTab'!$BI$14:$BI$16,A33)+COUNTIF('(old)AvalTab'!$BU$14:$BV$16,A33)+COUNTIF('(old)AvalTab'!$CK$14:$CL$16,A33)+COUNTIF('(old)AvalTab'!$DE$14:$DF$16,A33)+COUNTIF('(old)AvalTab'!$EC$14:$ED$16,A33)+COUNTIF('(old)AvalTab'!$EP$14:$EQ$16,A33)</f>
        <v>0</v>
      </c>
      <c r="L33" s="1">
        <f>COUNTIF('(old)AvalTab'!$H$17:$H$19,A33)+COUNTIF('(old)AvalTab'!$Q$17:$R$19,A33)+COUNTIF('(old)AvalTab'!$AB$17:$AC$19,A33)+COUNTIF('(old)AvalTab'!$AX$17:$AY$19,A33)+COUNTIF('(old)AvalTab'!$BU$17:$BU$19,A33)+COUNTIF('(old)AvalTab'!$CK$17:$CL$19,A33)+COUNTIF('(old)AvalTab'!$DE$17:$DF$19,A33)+COUNTIF('(old)AvalTab'!$EC$17:$ED$19,A33)+COUNTIF('(old)AvalTab'!$EP$17:$EQ$19,A33)</f>
        <v>0</v>
      </c>
      <c r="M33" s="181" cm="1">
        <f t="array" ref="M33">COUNT(IF(ISNUMBER('(old)DadosPercent'!33:33),1))-SUM('(old)DadosPercent'!33:33)</f>
        <v>7.1853409258575862</v>
      </c>
      <c r="N33" s="180">
        <f t="shared" si="2"/>
        <v>0.26612373799472544</v>
      </c>
      <c r="O33" s="179"/>
    </row>
    <row r="34" spans="1:15" x14ac:dyDescent="0.25">
      <c r="A34" s="1" t="str">
        <f>Data!A34</f>
        <v>OpenVINS</v>
      </c>
      <c r="B34" s="1">
        <f>COUNTA(Data!B34:BZZ34)</f>
        <v>26</v>
      </c>
      <c r="C34" s="1">
        <f>COUNTIF(Data!$B$3:$BZZ$5,A34)</f>
        <v>0</v>
      </c>
      <c r="D34" s="1">
        <f>COUNTIF(Data!$B$6:$BZZ$15,A34)</f>
        <v>2</v>
      </c>
      <c r="E34" s="1" t="str">
        <f t="shared" si="3"/>
        <v>FALSE</v>
      </c>
      <c r="F34" s="1" cm="1">
        <f t="array" ref="F34">COUNTA(Data!34:34)-COUNT(IF(ISNUMBER(Data!34:34),1))-1</f>
        <v>0</v>
      </c>
      <c r="G34" s="1">
        <f ca="1">SUMIF(Data!$3:$5, A34, Data!$17:$17)</f>
        <v>0</v>
      </c>
      <c r="H34" s="138">
        <f t="shared" ca="1" si="1"/>
        <v>0</v>
      </c>
      <c r="I34" s="1">
        <f>COUNTIF('(old)AvalTab'!$H$11:$H$19,A34)+COUNTIF('(old)AvalTab'!$Q$11:$R$19,A34)+COUNTIF('(old)AvalTab'!$AB$11:$AC$19,A34)+COUNTIF('(old)AvalTab'!$AM$11:$AN$16,A34)+COUNTIF('(old)AvalTab'!$AX$11:$AY$19,A34)+COUNTIF('(old)AvalTab'!$BI$11:$BI$16,A34)+COUNTIF('(old)AvalTab'!$BU$11:$BU$19,A34)+COUNTIF('(old)AvalTab'!$CK$11:$CL$19,A34)+COUNTIF('(old)AvalTab'!$DE$11:$DF$19,A34)+COUNTIF('(old)AvalTab'!$EC$11:$ED$19,A34)+COUNTIF('(old)AvalTab'!$EP$11:$EQ$19,A34)</f>
        <v>0</v>
      </c>
      <c r="J34" s="1">
        <f>COUNTIF('(old)AvalTab'!$H$11:$H$13,A34)+COUNTIF('(old)AvalTab'!$Q$11:$R$13,A34)+COUNTIF('(old)AvalTab'!$AB$11:$AC$13,A34)+COUNTIF('(old)AvalTab'!$AM$11:$AN$13,A34)+COUNTIF('(old)AvalTab'!$AX$11:$AY$13,A34)+COUNTIF('(old)AvalTab'!$BI$11:$BI$13,A34)+COUNTIF('(old)AvalTab'!$BU$11:$BV$13,A34)+COUNTIF('(old)AvalTab'!$CK$11:$CL$13,A34)+COUNTIF('(old)AvalTab'!$DE$11:$DF$13,A34)+COUNTIF('(old)AvalTab'!$EC$11:$ED$13,A34)+COUNTIF('(old)AvalTab'!$EP$11:$EQ$13,A34)</f>
        <v>0</v>
      </c>
      <c r="K34" s="1">
        <f>COUNTIF('(old)AvalTab'!$H$14:$H$16,A34)+COUNTIF('(old)AvalTab'!$Q$14:$R$16,A34)+COUNTIF('(old)AvalTab'!$AB$14:$AC$16,A34)+COUNTIF('(old)AvalTab'!$AM$14:$AN$16,A34)+COUNTIF('(old)AvalTab'!$AX$14:$AY$16,A34)+COUNTIF('(old)AvalTab'!$BI$14:$BI$16,A34)+COUNTIF('(old)AvalTab'!$BU$14:$BV$16,A34)+COUNTIF('(old)AvalTab'!$CK$14:$CL$16,A34)+COUNTIF('(old)AvalTab'!$DE$14:$DF$16,A34)+COUNTIF('(old)AvalTab'!$EC$14:$ED$16,A34)+COUNTIF('(old)AvalTab'!$EP$14:$EQ$16,A34)</f>
        <v>0</v>
      </c>
      <c r="L34" s="1">
        <f>COUNTIF('(old)AvalTab'!$H$17:$H$19,A34)+COUNTIF('(old)AvalTab'!$Q$17:$R$19,A34)+COUNTIF('(old)AvalTab'!$AB$17:$AC$19,A34)+COUNTIF('(old)AvalTab'!$AX$17:$AY$19,A34)+COUNTIF('(old)AvalTab'!$BU$17:$BU$19,A34)+COUNTIF('(old)AvalTab'!$CK$17:$CL$19,A34)+COUNTIF('(old)AvalTab'!$DE$17:$DF$19,A34)+COUNTIF('(old)AvalTab'!$EC$17:$ED$19,A34)+COUNTIF('(old)AvalTab'!$EP$17:$EQ$19,A34)</f>
        <v>0</v>
      </c>
      <c r="M34" s="181" cm="1">
        <f t="array" ref="M34">COUNT(IF(ISNUMBER('(old)DadosPercent'!34:34),1))-SUM('(old)DadosPercent'!34:34)</f>
        <v>2.2184882168499138</v>
      </c>
      <c r="N34" s="180">
        <f t="shared" si="2"/>
        <v>8.5326469878842834E-2</v>
      </c>
      <c r="O34" s="179"/>
    </row>
    <row r="35" spans="1:15" x14ac:dyDescent="0.25">
      <c r="A35" s="1" t="str">
        <f>Data!A35</f>
        <v>ORB-SLAM3</v>
      </c>
      <c r="B35" s="1">
        <f>COUNTA(Data!B35:BZZ35)</f>
        <v>214</v>
      </c>
      <c r="C35" s="1">
        <f>COUNTIF(Data!$B$3:$BZZ$5,A35)</f>
        <v>47</v>
      </c>
      <c r="D35" s="1">
        <f>COUNTIF(Data!$B$6:$BZZ$15,A35)</f>
        <v>31</v>
      </c>
      <c r="E35" s="1" t="str">
        <f t="shared" si="3"/>
        <v>FALSE</v>
      </c>
      <c r="F35" s="1" cm="1">
        <f t="array" ref="F35">COUNTA(Data!35:35)-COUNT(IF(ISNUMBER(Data!35:35),1))-1</f>
        <v>3</v>
      </c>
      <c r="G35" s="1">
        <f ca="1">SUMIF(Data!$3:$5, A35, Data!$17:$17)</f>
        <v>221</v>
      </c>
      <c r="H35" s="138">
        <f t="shared" ca="1" si="1"/>
        <v>1.0327102803738317</v>
      </c>
      <c r="I35" s="1">
        <f>COUNTIF('(old)AvalTab'!$H$11:$H$19,A35)+COUNTIF('(old)AvalTab'!$Q$11:$R$19,A35)+COUNTIF('(old)AvalTab'!$AB$11:$AC$19,A35)+COUNTIF('(old)AvalTab'!$AM$11:$AN$16,A35)+COUNTIF('(old)AvalTab'!$AX$11:$AY$19,A35)+COUNTIF('(old)AvalTab'!$BI$11:$BI$16,A35)+COUNTIF('(old)AvalTab'!$BU$11:$BU$19,A35)+COUNTIF('(old)AvalTab'!$CK$11:$CL$19,A35)+COUNTIF('(old)AvalTab'!$DE$11:$DF$19,A35)+COUNTIF('(old)AvalTab'!$EC$11:$ED$19,A35)+COUNTIF('(old)AvalTab'!$EP$11:$EQ$19,A35)</f>
        <v>8</v>
      </c>
      <c r="J35" s="1">
        <f>COUNTIF('(old)AvalTab'!$H$11:$H$13,A35)+COUNTIF('(old)AvalTab'!$Q$11:$R$13,A35)+COUNTIF('(old)AvalTab'!$AB$11:$AC$13,A35)+COUNTIF('(old)AvalTab'!$AM$11:$AN$13,A35)+COUNTIF('(old)AvalTab'!$AX$11:$AY$13,A35)+COUNTIF('(old)AvalTab'!$BI$11:$BI$13,A35)+COUNTIF('(old)AvalTab'!$BU$11:$BV$13,A35)+COUNTIF('(old)AvalTab'!$CK$11:$CL$13,A35)+COUNTIF('(old)AvalTab'!$DE$11:$DF$13,A35)+COUNTIF('(old)AvalTab'!$EC$11:$ED$13,A35)+COUNTIF('(old)AvalTab'!$EP$11:$EQ$13,A35)</f>
        <v>6</v>
      </c>
      <c r="K35" s="1">
        <f>COUNTIF('(old)AvalTab'!$H$14:$H$16,A35)+COUNTIF('(old)AvalTab'!$Q$14:$R$16,A35)+COUNTIF('(old)AvalTab'!$AB$14:$AC$16,A35)+COUNTIF('(old)AvalTab'!$AM$14:$AN$16,A35)+COUNTIF('(old)AvalTab'!$AX$14:$AY$16,A35)+COUNTIF('(old)AvalTab'!$BI$14:$BI$16,A35)+COUNTIF('(old)AvalTab'!$BU$14:$BV$16,A35)+COUNTIF('(old)AvalTab'!$CK$14:$CL$16,A35)+COUNTIF('(old)AvalTab'!$DE$14:$DF$16,A35)+COUNTIF('(old)AvalTab'!$EC$14:$ED$16,A35)+COUNTIF('(old)AvalTab'!$EP$14:$EQ$16,A35)</f>
        <v>1</v>
      </c>
      <c r="L35" s="1">
        <f>COUNTIF('(old)AvalTab'!$H$17:$H$19,A35)+COUNTIF('(old)AvalTab'!$Q$17:$R$19,A35)+COUNTIF('(old)AvalTab'!$AB$17:$AC$19,A35)+COUNTIF('(old)AvalTab'!$AX$17:$AY$19,A35)+COUNTIF('(old)AvalTab'!$BU$17:$BU$19,A35)+COUNTIF('(old)AvalTab'!$CK$17:$CL$19,A35)+COUNTIF('(old)AvalTab'!$DE$17:$DF$19,A35)+COUNTIF('(old)AvalTab'!$EC$17:$ED$19,A35)+COUNTIF('(old)AvalTab'!$EP$17:$EQ$19,A35)</f>
        <v>1</v>
      </c>
      <c r="M35" s="181" cm="1">
        <f t="array" ref="M35">COUNT(IF(ISNUMBER('(old)DadosPercent'!35:35),1))-SUM('(old)DadosPercent'!35:35)</f>
        <v>71.953727885417095</v>
      </c>
      <c r="N35" s="180">
        <f t="shared" si="2"/>
        <v>0.33623237329634159</v>
      </c>
      <c r="O35" s="179"/>
    </row>
    <row r="36" spans="1:15" x14ac:dyDescent="0.25">
      <c r="A36" s="1" t="str">
        <f>Data!A36</f>
        <v>DRE</v>
      </c>
      <c r="B36" s="1">
        <f>COUNTA(Data!B36:BZZ36)</f>
        <v>54</v>
      </c>
      <c r="C36" s="1">
        <f>COUNTIF(Data!$B$3:$BZZ$5,A36)</f>
        <v>42</v>
      </c>
      <c r="D36" s="1">
        <f>COUNTIF(Data!$B$6:$BZZ$15,A36)</f>
        <v>2</v>
      </c>
      <c r="E36" s="1" t="str">
        <f t="shared" si="3"/>
        <v>FALSE</v>
      </c>
      <c r="F36" s="1" cm="1">
        <f t="array" ref="F36">COUNTA(Data!36:36)-COUNT(IF(ISNUMBER(Data!36:36),1))-1</f>
        <v>1</v>
      </c>
      <c r="G36" s="1">
        <f ca="1">SUMIF(Data!$3:$5, A36, Data!$17:$17)</f>
        <v>126</v>
      </c>
      <c r="H36" s="138">
        <f t="shared" ca="1" si="1"/>
        <v>2.3333333333333335</v>
      </c>
      <c r="I36" s="1">
        <f>COUNTIF('(old)AvalTab'!$H$11:$H$19,A36)+COUNTIF('(old)AvalTab'!$Q$11:$R$19,A36)+COUNTIF('(old)AvalTab'!$AB$11:$AC$19,A36)+COUNTIF('(old)AvalTab'!$AM$11:$AN$16,A36)+COUNTIF('(old)AvalTab'!$AX$11:$AY$19,A36)+COUNTIF('(old)AvalTab'!$BI$11:$BI$16,A36)+COUNTIF('(old)AvalTab'!$BU$11:$BU$19,A36)+COUNTIF('(old)AvalTab'!$CK$11:$CL$19,A36)+COUNTIF('(old)AvalTab'!$DE$11:$DF$19,A36)+COUNTIF('(old)AvalTab'!$EC$11:$ED$19,A36)+COUNTIF('(old)AvalTab'!$EP$11:$EQ$19,A36)</f>
        <v>0</v>
      </c>
      <c r="J36" s="1">
        <f>COUNTIF('(old)AvalTab'!$H$11:$H$13,A36)+COUNTIF('(old)AvalTab'!$Q$11:$R$13,A36)+COUNTIF('(old)AvalTab'!$AB$11:$AC$13,A36)+COUNTIF('(old)AvalTab'!$AM$11:$AN$13,A36)+COUNTIF('(old)AvalTab'!$AX$11:$AY$13,A36)+COUNTIF('(old)AvalTab'!$BI$11:$BI$13,A36)+COUNTIF('(old)AvalTab'!$BU$11:$BV$13,A36)+COUNTIF('(old)AvalTab'!$CK$11:$CL$13,A36)+COUNTIF('(old)AvalTab'!$DE$11:$DF$13,A36)+COUNTIF('(old)AvalTab'!$EC$11:$ED$13,A36)+COUNTIF('(old)AvalTab'!$EP$11:$EQ$13,A36)</f>
        <v>0</v>
      </c>
      <c r="K36" s="1">
        <f>COUNTIF('(old)AvalTab'!$H$14:$H$16,A36)+COUNTIF('(old)AvalTab'!$Q$14:$R$16,A36)+COUNTIF('(old)AvalTab'!$AB$14:$AC$16,A36)+COUNTIF('(old)AvalTab'!$AM$14:$AN$16,A36)+COUNTIF('(old)AvalTab'!$AX$14:$AY$16,A36)+COUNTIF('(old)AvalTab'!$BI$14:$BI$16,A36)+COUNTIF('(old)AvalTab'!$BU$14:$BV$16,A36)+COUNTIF('(old)AvalTab'!$CK$14:$CL$16,A36)+COUNTIF('(old)AvalTab'!$DE$14:$DF$16,A36)+COUNTIF('(old)AvalTab'!$EC$14:$ED$16,A36)+COUNTIF('(old)AvalTab'!$EP$14:$EQ$16,A36)</f>
        <v>0</v>
      </c>
      <c r="L36" s="1">
        <f>COUNTIF('(old)AvalTab'!$H$17:$H$19,A36)+COUNTIF('(old)AvalTab'!$Q$17:$R$19,A36)+COUNTIF('(old)AvalTab'!$AB$17:$AC$19,A36)+COUNTIF('(old)AvalTab'!$AX$17:$AY$19,A36)+COUNTIF('(old)AvalTab'!$BU$17:$BU$19,A36)+COUNTIF('(old)AvalTab'!$CK$17:$CL$19,A36)+COUNTIF('(old)AvalTab'!$DE$17:$DF$19,A36)+COUNTIF('(old)AvalTab'!$EC$17:$ED$19,A36)+COUNTIF('(old)AvalTab'!$EP$17:$EQ$19,A36)</f>
        <v>0</v>
      </c>
      <c r="M36" s="181" cm="1">
        <f t="array" ref="M36">COUNT(IF(ISNUMBER('(old)DadosPercent'!36:36),1))-SUM('(old)DadosPercent'!36:36)</f>
        <v>0</v>
      </c>
      <c r="N36" s="180">
        <f t="shared" si="2"/>
        <v>0</v>
      </c>
      <c r="O36" s="179"/>
    </row>
    <row r="37" spans="1:15" x14ac:dyDescent="0.25">
      <c r="A37" s="1" t="str">
        <f>Data!A37</f>
        <v>SVO</v>
      </c>
      <c r="B37" s="1">
        <f>COUNTA(Data!B37:BZZ37)</f>
        <v>31</v>
      </c>
      <c r="C37" s="1">
        <f>COUNTIF(Data!$B$3:$BZZ$5,A37)</f>
        <v>1</v>
      </c>
      <c r="D37" s="1">
        <f>COUNTIF(Data!$B$6:$BZZ$15,A37)</f>
        <v>1</v>
      </c>
      <c r="E37" s="1" t="str">
        <f t="shared" si="3"/>
        <v>FALSE</v>
      </c>
      <c r="F37" s="1" cm="1">
        <f t="array" ref="F37">COUNTA(Data!37:37)-COUNT(IF(ISNUMBER(Data!37:37),1))-1</f>
        <v>5</v>
      </c>
      <c r="G37" s="1">
        <f ca="1">SUMIF(Data!$3:$5, A37, Data!$17:$17)</f>
        <v>3</v>
      </c>
      <c r="H37" s="138">
        <f t="shared" ca="1" si="1"/>
        <v>9.6774193548387094E-2</v>
      </c>
      <c r="I37" s="1">
        <f>COUNTIF('(old)AvalTab'!$H$11:$H$19,A37)+COUNTIF('(old)AvalTab'!$Q$11:$R$19,A37)+COUNTIF('(old)AvalTab'!$AB$11:$AC$19,A37)+COUNTIF('(old)AvalTab'!$AM$11:$AN$16,A37)+COUNTIF('(old)AvalTab'!$AX$11:$AY$19,A37)+COUNTIF('(old)AvalTab'!$BI$11:$BI$16,A37)+COUNTIF('(old)AvalTab'!$BU$11:$BU$19,A37)+COUNTIF('(old)AvalTab'!$CK$11:$CL$19,A37)+COUNTIF('(old)AvalTab'!$DE$11:$DF$19,A37)+COUNTIF('(old)AvalTab'!$EC$11:$ED$19,A37)+COUNTIF('(old)AvalTab'!$EP$11:$EQ$19,A37)</f>
        <v>1</v>
      </c>
      <c r="J37" s="1">
        <f>COUNTIF('(old)AvalTab'!$H$11:$H$13,A37)+COUNTIF('(old)AvalTab'!$Q$11:$R$13,A37)+COUNTIF('(old)AvalTab'!$AB$11:$AC$13,A37)+COUNTIF('(old)AvalTab'!$AM$11:$AN$13,A37)+COUNTIF('(old)AvalTab'!$AX$11:$AY$13,A37)+COUNTIF('(old)AvalTab'!$BI$11:$BI$13,A37)+COUNTIF('(old)AvalTab'!$BU$11:$BV$13,A37)+COUNTIF('(old)AvalTab'!$CK$11:$CL$13,A37)+COUNTIF('(old)AvalTab'!$DE$11:$DF$13,A37)+COUNTIF('(old)AvalTab'!$EC$11:$ED$13,A37)+COUNTIF('(old)AvalTab'!$EP$11:$EQ$13,A37)</f>
        <v>0</v>
      </c>
      <c r="K37" s="1">
        <f>COUNTIF('(old)AvalTab'!$H$14:$H$16,A37)+COUNTIF('(old)AvalTab'!$Q$14:$R$16,A37)+COUNTIF('(old)AvalTab'!$AB$14:$AC$16,A37)+COUNTIF('(old)AvalTab'!$AM$14:$AN$16,A37)+COUNTIF('(old)AvalTab'!$AX$14:$AY$16,A37)+COUNTIF('(old)AvalTab'!$BI$14:$BI$16,A37)+COUNTIF('(old)AvalTab'!$BU$14:$BV$16,A37)+COUNTIF('(old)AvalTab'!$CK$14:$CL$16,A37)+COUNTIF('(old)AvalTab'!$DE$14:$DF$16,A37)+COUNTIF('(old)AvalTab'!$EC$14:$ED$16,A37)+COUNTIF('(old)AvalTab'!$EP$14:$EQ$16,A37)</f>
        <v>0</v>
      </c>
      <c r="L37" s="1">
        <f>COUNTIF('(old)AvalTab'!$H$17:$H$19,A37)+COUNTIF('(old)AvalTab'!$Q$17:$R$19,A37)+COUNTIF('(old)AvalTab'!$AB$17:$AC$19,A37)+COUNTIF('(old)AvalTab'!$AX$17:$AY$19,A37)+COUNTIF('(old)AvalTab'!$BU$17:$BU$19,A37)+COUNTIF('(old)AvalTab'!$CK$17:$CL$19,A37)+COUNTIF('(old)AvalTab'!$DE$17:$DF$19,A37)+COUNTIF('(old)AvalTab'!$EC$17:$ED$19,A37)+COUNTIF('(old)AvalTab'!$EP$17:$EQ$19,A37)</f>
        <v>1</v>
      </c>
      <c r="M37" s="181" cm="1">
        <f t="array" ref="M37">COUNT(IF(ISNUMBER('(old)DadosPercent'!37:37),1))-SUM('(old)DadosPercent'!37:37)</f>
        <v>3.5311433931875387</v>
      </c>
      <c r="N37" s="180">
        <f t="shared" si="2"/>
        <v>0.11390785139314641</v>
      </c>
      <c r="O37" s="179"/>
    </row>
    <row r="38" spans="1:15" x14ac:dyDescent="0.25">
      <c r="A38" s="1" t="str">
        <f>Data!A38</f>
        <v>DSO</v>
      </c>
      <c r="B38" s="1">
        <f>COUNTA(Data!B38:BZZ38)</f>
        <v>72</v>
      </c>
      <c r="C38" s="1">
        <f>COUNTIF(Data!$B$3:$BZZ$5,A38)</f>
        <v>8</v>
      </c>
      <c r="D38" s="1">
        <f>COUNTIF(Data!$B$6:$BZZ$15,A38)</f>
        <v>13</v>
      </c>
      <c r="E38" s="1" t="str">
        <f t="shared" si="3"/>
        <v>FALSE</v>
      </c>
      <c r="F38" s="1" cm="1">
        <f t="array" ref="F38">COUNTA(Data!38:38)-COUNT(IF(ISNUMBER(Data!38:38),1))-1</f>
        <v>0</v>
      </c>
      <c r="G38" s="1">
        <f ca="1">SUMIF(Data!$3:$5, A38, Data!$17:$17)</f>
        <v>33</v>
      </c>
      <c r="H38" s="138">
        <f t="shared" ca="1" si="1"/>
        <v>0.45833333333333331</v>
      </c>
      <c r="I38" s="1">
        <f>COUNTIF('(old)AvalTab'!$H$11:$H$19,A38)+COUNTIF('(old)AvalTab'!$Q$11:$R$19,A38)+COUNTIF('(old)AvalTab'!$AB$11:$AC$19,A38)+COUNTIF('(old)AvalTab'!$AM$11:$AN$16,A38)+COUNTIF('(old)AvalTab'!$AX$11:$AY$19,A38)+COUNTIF('(old)AvalTab'!$BI$11:$BI$16,A38)+COUNTIF('(old)AvalTab'!$BU$11:$BU$19,A38)+COUNTIF('(old)AvalTab'!$CK$11:$CL$19,A38)+COUNTIF('(old)AvalTab'!$DE$11:$DF$19,A38)+COUNTIF('(old)AvalTab'!$EC$11:$ED$19,A38)+COUNTIF('(old)AvalTab'!$EP$11:$EQ$19,A38)</f>
        <v>0</v>
      </c>
      <c r="J38" s="1">
        <f>COUNTIF('(old)AvalTab'!$H$11:$H$13,A38)+COUNTIF('(old)AvalTab'!$Q$11:$R$13,A38)+COUNTIF('(old)AvalTab'!$AB$11:$AC$13,A38)+COUNTIF('(old)AvalTab'!$AM$11:$AN$13,A38)+COUNTIF('(old)AvalTab'!$AX$11:$AY$13,A38)+COUNTIF('(old)AvalTab'!$BI$11:$BI$13,A38)+COUNTIF('(old)AvalTab'!$BU$11:$BV$13,A38)+COUNTIF('(old)AvalTab'!$CK$11:$CL$13,A38)+COUNTIF('(old)AvalTab'!$DE$11:$DF$13,A38)+COUNTIF('(old)AvalTab'!$EC$11:$ED$13,A38)+COUNTIF('(old)AvalTab'!$EP$11:$EQ$13,A38)</f>
        <v>0</v>
      </c>
      <c r="K38" s="1">
        <f>COUNTIF('(old)AvalTab'!$H$14:$H$16,A38)+COUNTIF('(old)AvalTab'!$Q$14:$R$16,A38)+COUNTIF('(old)AvalTab'!$AB$14:$AC$16,A38)+COUNTIF('(old)AvalTab'!$AM$14:$AN$16,A38)+COUNTIF('(old)AvalTab'!$AX$14:$AY$16,A38)+COUNTIF('(old)AvalTab'!$BI$14:$BI$16,A38)+COUNTIF('(old)AvalTab'!$BU$14:$BV$16,A38)+COUNTIF('(old)AvalTab'!$CK$14:$CL$16,A38)+COUNTIF('(old)AvalTab'!$DE$14:$DF$16,A38)+COUNTIF('(old)AvalTab'!$EC$14:$ED$16,A38)+COUNTIF('(old)AvalTab'!$EP$14:$EQ$16,A38)</f>
        <v>0</v>
      </c>
      <c r="L38" s="1">
        <f>COUNTIF('(old)AvalTab'!$H$17:$H$19,A38)+COUNTIF('(old)AvalTab'!$Q$17:$R$19,A38)+COUNTIF('(old)AvalTab'!$AB$17:$AC$19,A38)+COUNTIF('(old)AvalTab'!$AX$17:$AY$19,A38)+COUNTIF('(old)AvalTab'!$BU$17:$BU$19,A38)+COUNTIF('(old)AvalTab'!$CK$17:$CL$19,A38)+COUNTIF('(old)AvalTab'!$DE$17:$DF$19,A38)+COUNTIF('(old)AvalTab'!$EC$17:$ED$19,A38)+COUNTIF('(old)AvalTab'!$EP$17:$EQ$19,A38)</f>
        <v>0</v>
      </c>
      <c r="M38" s="181" cm="1">
        <f t="array" ref="M38">COUNT(IF(ISNUMBER('(old)DadosPercent'!38:38),1))-SUM('(old)DadosPercent'!38:38)</f>
        <v>1.3962962962962964</v>
      </c>
      <c r="N38" s="180">
        <f t="shared" si="2"/>
        <v>1.9393004115226337E-2</v>
      </c>
      <c r="O38" s="179"/>
    </row>
    <row r="39" spans="1:15" x14ac:dyDescent="0.25">
      <c r="A39" s="1" t="str">
        <f>Data!A39</f>
        <v>DynaSLAM</v>
      </c>
      <c r="B39" s="1">
        <f>COUNTA(Data!B39:BZZ39)</f>
        <v>113</v>
      </c>
      <c r="C39" s="1">
        <f>COUNTIF(Data!$B$3:$BZZ$5,A39)</f>
        <v>31</v>
      </c>
      <c r="D39" s="1">
        <f>COUNTIF(Data!$B$6:$BZZ$15,A39)</f>
        <v>36</v>
      </c>
      <c r="E39" s="1" t="str">
        <f t="shared" si="3"/>
        <v>FALSE</v>
      </c>
      <c r="F39" s="1" cm="1">
        <f t="array" ref="F39">COUNTA(Data!39:39)-COUNT(IF(ISNUMBER(Data!39:39),1))-1</f>
        <v>3</v>
      </c>
      <c r="G39" s="1">
        <f ca="1">SUMIF(Data!$3:$5, A39, Data!$17:$17)</f>
        <v>121</v>
      </c>
      <c r="H39" s="138">
        <f t="shared" ca="1" si="1"/>
        <v>1.0707964601769913</v>
      </c>
      <c r="I39" s="1">
        <f>COUNTIF('(old)AvalTab'!$H$11:$H$19,A39)+COUNTIF('(old)AvalTab'!$Q$11:$R$19,A39)+COUNTIF('(old)AvalTab'!$AB$11:$AC$19,A39)+COUNTIF('(old)AvalTab'!$AM$11:$AN$16,A39)+COUNTIF('(old)AvalTab'!$AX$11:$AY$19,A39)+COUNTIF('(old)AvalTab'!$BI$11:$BI$16,A39)+COUNTIF('(old)AvalTab'!$BU$11:$BU$19,A39)+COUNTIF('(old)AvalTab'!$CK$11:$CL$19,A39)+COUNTIF('(old)AvalTab'!$DE$11:$DF$19,A39)+COUNTIF('(old)AvalTab'!$EC$11:$ED$19,A39)+COUNTIF('(old)AvalTab'!$EP$11:$EQ$19,A39)</f>
        <v>0</v>
      </c>
      <c r="J39" s="1">
        <f>COUNTIF('(old)AvalTab'!$H$11:$H$13,A39)+COUNTIF('(old)AvalTab'!$Q$11:$R$13,A39)+COUNTIF('(old)AvalTab'!$AB$11:$AC$13,A39)+COUNTIF('(old)AvalTab'!$AM$11:$AN$13,A39)+COUNTIF('(old)AvalTab'!$AX$11:$AY$13,A39)+COUNTIF('(old)AvalTab'!$BI$11:$BI$13,A39)+COUNTIF('(old)AvalTab'!$BU$11:$BV$13,A39)+COUNTIF('(old)AvalTab'!$CK$11:$CL$13,A39)+COUNTIF('(old)AvalTab'!$DE$11:$DF$13,A39)+COUNTIF('(old)AvalTab'!$EC$11:$ED$13,A39)+COUNTIF('(old)AvalTab'!$EP$11:$EQ$13,A39)</f>
        <v>0</v>
      </c>
      <c r="K39" s="1">
        <f>COUNTIF('(old)AvalTab'!$H$14:$H$16,A39)+COUNTIF('(old)AvalTab'!$Q$14:$R$16,A39)+COUNTIF('(old)AvalTab'!$AB$14:$AC$16,A39)+COUNTIF('(old)AvalTab'!$AM$14:$AN$16,A39)+COUNTIF('(old)AvalTab'!$AX$14:$AY$16,A39)+COUNTIF('(old)AvalTab'!$BI$14:$BI$16,A39)+COUNTIF('(old)AvalTab'!$BU$14:$BV$16,A39)+COUNTIF('(old)AvalTab'!$CK$14:$CL$16,A39)+COUNTIF('(old)AvalTab'!$DE$14:$DF$16,A39)+COUNTIF('(old)AvalTab'!$EC$14:$ED$16,A39)+COUNTIF('(old)AvalTab'!$EP$14:$EQ$16,A39)</f>
        <v>0</v>
      </c>
      <c r="L39" s="1">
        <f>COUNTIF('(old)AvalTab'!$H$17:$H$19,A39)+COUNTIF('(old)AvalTab'!$Q$17:$R$19,A39)+COUNTIF('(old)AvalTab'!$AB$17:$AC$19,A39)+COUNTIF('(old)AvalTab'!$AX$17:$AY$19,A39)+COUNTIF('(old)AvalTab'!$BU$17:$BU$19,A39)+COUNTIF('(old)AvalTab'!$CK$17:$CL$19,A39)+COUNTIF('(old)AvalTab'!$DE$17:$DF$19,A39)+COUNTIF('(old)AvalTab'!$EC$17:$ED$19,A39)+COUNTIF('(old)AvalTab'!$EP$17:$EQ$19,A39)</f>
        <v>0</v>
      </c>
      <c r="M39" s="181" cm="1">
        <f t="array" ref="M39">COUNT(IF(ISNUMBER('(old)DadosPercent'!39:39),1))-SUM('(old)DadosPercent'!39:39)</f>
        <v>0</v>
      </c>
      <c r="N39" s="180">
        <f t="shared" si="2"/>
        <v>0</v>
      </c>
      <c r="O39" s="179"/>
    </row>
    <row r="40" spans="1:15" x14ac:dyDescent="0.25">
      <c r="A40" s="1" t="str">
        <f>Data!A40</f>
        <v>DynSLAM</v>
      </c>
      <c r="B40" s="1">
        <f>COUNTA(Data!B40:BZZ40)</f>
        <v>0</v>
      </c>
      <c r="C40" s="1">
        <f>COUNTIF(Data!$B$3:$BZZ$5,A40)</f>
        <v>0</v>
      </c>
      <c r="D40" s="1">
        <f>COUNTIF(Data!$B$6:$BZZ$15,A40)</f>
        <v>0</v>
      </c>
      <c r="E40" s="1" t="str">
        <f t="shared" si="3"/>
        <v>FALSE</v>
      </c>
      <c r="F40" s="1" cm="1">
        <f t="array" ref="F40">COUNTA(Data!40:40)-COUNT(IF(ISNUMBER(Data!40:40),1))-1</f>
        <v>0</v>
      </c>
      <c r="G40" s="1">
        <f ca="1">SUMIF(Data!$3:$5, A40, Data!$17:$17)</f>
        <v>0</v>
      </c>
      <c r="H40" s="138" t="str">
        <f t="shared" ca="1" si="1"/>
        <v/>
      </c>
      <c r="I40" s="1">
        <f>COUNTIF('(old)AvalTab'!$H$11:$H$19,A40)+COUNTIF('(old)AvalTab'!$Q$11:$R$19,A40)+COUNTIF('(old)AvalTab'!$AB$11:$AC$19,A40)+COUNTIF('(old)AvalTab'!$AM$11:$AN$16,A40)+COUNTIF('(old)AvalTab'!$AX$11:$AY$19,A40)+COUNTIF('(old)AvalTab'!$BI$11:$BI$16,A40)+COUNTIF('(old)AvalTab'!$BU$11:$BU$19,A40)+COUNTIF('(old)AvalTab'!$CK$11:$CL$19,A40)+COUNTIF('(old)AvalTab'!$DE$11:$DF$19,A40)+COUNTIF('(old)AvalTab'!$EC$11:$ED$19,A40)+COUNTIF('(old)AvalTab'!$EP$11:$EQ$19,A40)</f>
        <v>0</v>
      </c>
      <c r="J40" s="1">
        <f>COUNTIF('(old)AvalTab'!$H$11:$H$13,A40)+COUNTIF('(old)AvalTab'!$Q$11:$R$13,A40)+COUNTIF('(old)AvalTab'!$AB$11:$AC$13,A40)+COUNTIF('(old)AvalTab'!$AM$11:$AN$13,A40)+COUNTIF('(old)AvalTab'!$AX$11:$AY$13,A40)+COUNTIF('(old)AvalTab'!$BI$11:$BI$13,A40)+COUNTIF('(old)AvalTab'!$BU$11:$BV$13,A40)+COUNTIF('(old)AvalTab'!$CK$11:$CL$13,A40)+COUNTIF('(old)AvalTab'!$DE$11:$DF$13,A40)+COUNTIF('(old)AvalTab'!$EC$11:$ED$13,A40)+COUNTIF('(old)AvalTab'!$EP$11:$EQ$13,A40)</f>
        <v>0</v>
      </c>
      <c r="K40" s="1">
        <f>COUNTIF('(old)AvalTab'!$H$14:$H$16,A40)+COUNTIF('(old)AvalTab'!$Q$14:$R$16,A40)+COUNTIF('(old)AvalTab'!$AB$14:$AC$16,A40)+COUNTIF('(old)AvalTab'!$AM$14:$AN$16,A40)+COUNTIF('(old)AvalTab'!$AX$14:$AY$16,A40)+COUNTIF('(old)AvalTab'!$BI$14:$BI$16,A40)+COUNTIF('(old)AvalTab'!$BU$14:$BV$16,A40)+COUNTIF('(old)AvalTab'!$CK$14:$CL$16,A40)+COUNTIF('(old)AvalTab'!$DE$14:$DF$16,A40)+COUNTIF('(old)AvalTab'!$EC$14:$ED$16,A40)+COUNTIF('(old)AvalTab'!$EP$14:$EQ$16,A40)</f>
        <v>0</v>
      </c>
      <c r="L40" s="1">
        <f>COUNTIF('(old)AvalTab'!$H$17:$H$19,A40)+COUNTIF('(old)AvalTab'!$Q$17:$R$19,A40)+COUNTIF('(old)AvalTab'!$AB$17:$AC$19,A40)+COUNTIF('(old)AvalTab'!$AX$17:$AY$19,A40)+COUNTIF('(old)AvalTab'!$BU$17:$BU$19,A40)+COUNTIF('(old)AvalTab'!$CK$17:$CL$19,A40)+COUNTIF('(old)AvalTab'!$DE$17:$DF$19,A40)+COUNTIF('(old)AvalTab'!$EC$17:$ED$19,A40)+COUNTIF('(old)AvalTab'!$EP$17:$EQ$19,A40)</f>
        <v>0</v>
      </c>
      <c r="M40" s="181" cm="1">
        <f t="array" ref="M40">COUNT(IF(ISNUMBER('(old)DadosPercent'!40:40),1))-SUM('(old)DadosPercent'!40:40)</f>
        <v>0</v>
      </c>
      <c r="N40" s="180" t="str">
        <f t="shared" si="2"/>
        <v/>
      </c>
      <c r="O40" s="179"/>
    </row>
    <row r="41" spans="1:15" x14ac:dyDescent="0.25">
      <c r="A41" s="1" t="str">
        <f>Data!A41</f>
        <v>RTAB-Map</v>
      </c>
      <c r="B41" s="1">
        <f>COUNTA(Data!B41:BZZ41)</f>
        <v>124</v>
      </c>
      <c r="C41" s="1">
        <f>COUNTIF(Data!$B$3:$BZZ$5,A41)</f>
        <v>37</v>
      </c>
      <c r="D41" s="1">
        <f>COUNTIF(Data!$B$6:$BZZ$15,A41)</f>
        <v>11</v>
      </c>
      <c r="E41" s="1" t="str">
        <f t="shared" si="3"/>
        <v>FALSE</v>
      </c>
      <c r="F41" s="1" cm="1">
        <f t="array" ref="F41">COUNTA(Data!41:41)-COUNT(IF(ISNUMBER(Data!41:41),1))-1</f>
        <v>1</v>
      </c>
      <c r="G41" s="1">
        <f ca="1">SUMIF(Data!$3:$5, A41, Data!$17:$17)</f>
        <v>133</v>
      </c>
      <c r="H41" s="138">
        <f t="shared" ca="1" si="1"/>
        <v>1.0725806451612903</v>
      </c>
      <c r="I41" s="1">
        <f>COUNTIF('(old)AvalTab'!$H$11:$H$19,A41)+COUNTIF('(old)AvalTab'!$Q$11:$R$19,A41)+COUNTIF('(old)AvalTab'!$AB$11:$AC$19,A41)+COUNTIF('(old)AvalTab'!$AM$11:$AN$16,A41)+COUNTIF('(old)AvalTab'!$AX$11:$AY$19,A41)+COUNTIF('(old)AvalTab'!$BI$11:$BI$16,A41)+COUNTIF('(old)AvalTab'!$BU$11:$BU$19,A41)+COUNTIF('(old)AvalTab'!$CK$11:$CL$19,A41)+COUNTIF('(old)AvalTab'!$DE$11:$DF$19,A41)+COUNTIF('(old)AvalTab'!$EC$11:$ED$19,A41)+COUNTIF('(old)AvalTab'!$EP$11:$EQ$19,A41)</f>
        <v>1</v>
      </c>
      <c r="J41" s="1">
        <f>COUNTIF('(old)AvalTab'!$H$11:$H$13,A41)+COUNTIF('(old)AvalTab'!$Q$11:$R$13,A41)+COUNTIF('(old)AvalTab'!$AB$11:$AC$13,A41)+COUNTIF('(old)AvalTab'!$AM$11:$AN$13,A41)+COUNTIF('(old)AvalTab'!$AX$11:$AY$13,A41)+COUNTIF('(old)AvalTab'!$BI$11:$BI$13,A41)+COUNTIF('(old)AvalTab'!$BU$11:$BV$13,A41)+COUNTIF('(old)AvalTab'!$CK$11:$CL$13,A41)+COUNTIF('(old)AvalTab'!$DE$11:$DF$13,A41)+COUNTIF('(old)AvalTab'!$EC$11:$ED$13,A41)+COUNTIF('(old)AvalTab'!$EP$11:$EQ$13,A41)</f>
        <v>0</v>
      </c>
      <c r="K41" s="1">
        <f>COUNTIF('(old)AvalTab'!$H$14:$H$16,A41)+COUNTIF('(old)AvalTab'!$Q$14:$R$16,A41)+COUNTIF('(old)AvalTab'!$AB$14:$AC$16,A41)+COUNTIF('(old)AvalTab'!$AM$14:$AN$16,A41)+COUNTIF('(old)AvalTab'!$AX$14:$AY$16,A41)+COUNTIF('(old)AvalTab'!$BI$14:$BI$16,A41)+COUNTIF('(old)AvalTab'!$BU$14:$BV$16,A41)+COUNTIF('(old)AvalTab'!$CK$14:$CL$16,A41)+COUNTIF('(old)AvalTab'!$DE$14:$DF$16,A41)+COUNTIF('(old)AvalTab'!$EC$14:$ED$16,A41)+COUNTIF('(old)AvalTab'!$EP$14:$EQ$16,A41)</f>
        <v>0</v>
      </c>
      <c r="L41" s="1">
        <f>COUNTIF('(old)AvalTab'!$H$17:$H$19,A41)+COUNTIF('(old)AvalTab'!$Q$17:$R$19,A41)+COUNTIF('(old)AvalTab'!$AB$17:$AC$19,A41)+COUNTIF('(old)AvalTab'!$AX$17:$AY$19,A41)+COUNTIF('(old)AvalTab'!$BU$17:$BU$19,A41)+COUNTIF('(old)AvalTab'!$CK$17:$CL$19,A41)+COUNTIF('(old)AvalTab'!$DE$17:$DF$19,A41)+COUNTIF('(old)AvalTab'!$EC$17:$ED$19,A41)+COUNTIF('(old)AvalTab'!$EP$17:$EQ$19,A41)</f>
        <v>1</v>
      </c>
      <c r="M41" s="181" cm="1">
        <f t="array" ref="M41">COUNT(IF(ISNUMBER('(old)DadosPercent'!41:41),1))-SUM('(old)DadosPercent'!41:41)</f>
        <v>5.4390325360913598</v>
      </c>
      <c r="N41" s="180">
        <f t="shared" si="2"/>
        <v>4.3863165613639996E-2</v>
      </c>
      <c r="O41" s="179"/>
    </row>
    <row r="42" spans="1:15" x14ac:dyDescent="0.25">
      <c r="A42" s="1" t="str">
        <f>Data!A42</f>
        <v>FAST-LIO2</v>
      </c>
      <c r="B42" s="1">
        <f>COUNTA(Data!B42:BZZ42)</f>
        <v>169</v>
      </c>
      <c r="C42" s="1">
        <f>COUNTIF(Data!$B$3:$BZZ$5,A42)</f>
        <v>43</v>
      </c>
      <c r="D42" s="1">
        <f>COUNTIF(Data!$B$6:$BZZ$15,A42)</f>
        <v>46</v>
      </c>
      <c r="E42" s="1" t="str">
        <f t="shared" si="3"/>
        <v>FALSE</v>
      </c>
      <c r="F42" s="1" cm="1">
        <f t="array" ref="F42">COUNTA(Data!42:42)-COUNT(IF(ISNUMBER(Data!42:42),1))-1</f>
        <v>2</v>
      </c>
      <c r="G42" s="1">
        <f ca="1">SUMIF(Data!$3:$5, A42, Data!$17:$17)</f>
        <v>211</v>
      </c>
      <c r="H42" s="138">
        <f t="shared" ca="1" si="1"/>
        <v>1.2485207100591715</v>
      </c>
      <c r="I42" s="1">
        <f>COUNTIF('(old)AvalTab'!$H$11:$H$19,A42)+COUNTIF('(old)AvalTab'!$Q$11:$R$19,A42)+COUNTIF('(old)AvalTab'!$AB$11:$AC$19,A42)+COUNTIF('(old)AvalTab'!$AM$11:$AN$16,A42)+COUNTIF('(old)AvalTab'!$AX$11:$AY$19,A42)+COUNTIF('(old)AvalTab'!$BI$11:$BI$16,A42)+COUNTIF('(old)AvalTab'!$BU$11:$BU$19,A42)+COUNTIF('(old)AvalTab'!$CK$11:$CL$19,A42)+COUNTIF('(old)AvalTab'!$DE$11:$DF$19,A42)+COUNTIF('(old)AvalTab'!$EC$11:$ED$19,A42)+COUNTIF('(old)AvalTab'!$EP$11:$EQ$19,A42)</f>
        <v>1</v>
      </c>
      <c r="J42" s="1">
        <f>COUNTIF('(old)AvalTab'!$H$11:$H$13,A42)+COUNTIF('(old)AvalTab'!$Q$11:$R$13,A42)+COUNTIF('(old)AvalTab'!$AB$11:$AC$13,A42)+COUNTIF('(old)AvalTab'!$AM$11:$AN$13,A42)+COUNTIF('(old)AvalTab'!$AX$11:$AY$13,A42)+COUNTIF('(old)AvalTab'!$BI$11:$BI$13,A42)+COUNTIF('(old)AvalTab'!$BU$11:$BV$13,A42)+COUNTIF('(old)AvalTab'!$CK$11:$CL$13,A42)+COUNTIF('(old)AvalTab'!$DE$11:$DF$13,A42)+COUNTIF('(old)AvalTab'!$EC$11:$ED$13,A42)+COUNTIF('(old)AvalTab'!$EP$11:$EQ$13,A42)</f>
        <v>0</v>
      </c>
      <c r="K42" s="1">
        <f>COUNTIF('(old)AvalTab'!$H$14:$H$16,A42)+COUNTIF('(old)AvalTab'!$Q$14:$R$16,A42)+COUNTIF('(old)AvalTab'!$AB$14:$AC$16,A42)+COUNTIF('(old)AvalTab'!$AM$14:$AN$16,A42)+COUNTIF('(old)AvalTab'!$AX$14:$AY$16,A42)+COUNTIF('(old)AvalTab'!$BI$14:$BI$16,A42)+COUNTIF('(old)AvalTab'!$BU$14:$BV$16,A42)+COUNTIF('(old)AvalTab'!$CK$14:$CL$16,A42)+COUNTIF('(old)AvalTab'!$DE$14:$DF$16,A42)+COUNTIF('(old)AvalTab'!$EC$14:$ED$16,A42)+COUNTIF('(old)AvalTab'!$EP$14:$EQ$16,A42)</f>
        <v>1</v>
      </c>
      <c r="L42" s="1">
        <f>COUNTIF('(old)AvalTab'!$H$17:$H$19,A42)+COUNTIF('(old)AvalTab'!$Q$17:$R$19,A42)+COUNTIF('(old)AvalTab'!$AB$17:$AC$19,A42)+COUNTIF('(old)AvalTab'!$AX$17:$AY$19,A42)+COUNTIF('(old)AvalTab'!$BU$17:$BU$19,A42)+COUNTIF('(old)AvalTab'!$CK$17:$CL$19,A42)+COUNTIF('(old)AvalTab'!$DE$17:$DF$19,A42)+COUNTIF('(old)AvalTab'!$EC$17:$ED$19,A42)+COUNTIF('(old)AvalTab'!$EP$17:$EQ$19,A42)</f>
        <v>0</v>
      </c>
      <c r="M42" s="181" cm="1">
        <f t="array" ref="M42">COUNT(IF(ISNUMBER('(old)DadosPercent'!42:42),1))-SUM('(old)DadosPercent'!42:42)</f>
        <v>21.066802571010683</v>
      </c>
      <c r="N42" s="180">
        <f t="shared" si="2"/>
        <v>0.12465563651485612</v>
      </c>
      <c r="O42" s="179"/>
    </row>
    <row r="43" spans="1:15" x14ac:dyDescent="0.25">
      <c r="A43" s="1" t="str">
        <f>Data!A43</f>
        <v>LIO-SAM</v>
      </c>
      <c r="B43" s="1">
        <f>COUNTA(Data!B43:BZZ43)</f>
        <v>153</v>
      </c>
      <c r="C43" s="1">
        <f>COUNTIF(Data!$B$3:$BZZ$5,A43)</f>
        <v>14</v>
      </c>
      <c r="D43" s="1">
        <f>COUNTIF(Data!$B$6:$BZZ$15,A43)</f>
        <v>15</v>
      </c>
      <c r="E43" s="1" t="str">
        <f t="shared" si="3"/>
        <v>FALSE</v>
      </c>
      <c r="F43" s="1" cm="1">
        <f t="array" ref="F43">COUNTA(Data!43:43)-COUNT(IF(ISNUMBER(Data!43:43),1))-1</f>
        <v>14</v>
      </c>
      <c r="G43" s="1">
        <f ca="1">SUMIF(Data!$3:$5, A43, Data!$17:$17)</f>
        <v>79</v>
      </c>
      <c r="H43" s="138">
        <f t="shared" ca="1" si="1"/>
        <v>0.5163398692810458</v>
      </c>
      <c r="I43" s="1">
        <f>COUNTIF('(old)AvalTab'!$H$11:$H$19,A43)+COUNTIF('(old)AvalTab'!$Q$11:$R$19,A43)+COUNTIF('(old)AvalTab'!$AB$11:$AC$19,A43)+COUNTIF('(old)AvalTab'!$AM$11:$AN$16,A43)+COUNTIF('(old)AvalTab'!$AX$11:$AY$19,A43)+COUNTIF('(old)AvalTab'!$BI$11:$BI$16,A43)+COUNTIF('(old)AvalTab'!$BU$11:$BU$19,A43)+COUNTIF('(old)AvalTab'!$CK$11:$CL$19,A43)+COUNTIF('(old)AvalTab'!$DE$11:$DF$19,A43)+COUNTIF('(old)AvalTab'!$EC$11:$ED$19,A43)+COUNTIF('(old)AvalTab'!$EP$11:$EQ$19,A43)</f>
        <v>1</v>
      </c>
      <c r="J43" s="1">
        <f>COUNTIF('(old)AvalTab'!$H$11:$H$13,A43)+COUNTIF('(old)AvalTab'!$Q$11:$R$13,A43)+COUNTIF('(old)AvalTab'!$AB$11:$AC$13,A43)+COUNTIF('(old)AvalTab'!$AM$11:$AN$13,A43)+COUNTIF('(old)AvalTab'!$AX$11:$AY$13,A43)+COUNTIF('(old)AvalTab'!$BI$11:$BI$13,A43)+COUNTIF('(old)AvalTab'!$BU$11:$BV$13,A43)+COUNTIF('(old)AvalTab'!$CK$11:$CL$13,A43)+COUNTIF('(old)AvalTab'!$DE$11:$DF$13,A43)+COUNTIF('(old)AvalTab'!$EC$11:$ED$13,A43)+COUNTIF('(old)AvalTab'!$EP$11:$EQ$13,A43)</f>
        <v>1</v>
      </c>
      <c r="K43" s="1">
        <f>COUNTIF('(old)AvalTab'!$H$14:$H$16,A43)+COUNTIF('(old)AvalTab'!$Q$14:$R$16,A43)+COUNTIF('(old)AvalTab'!$AB$14:$AC$16,A43)+COUNTIF('(old)AvalTab'!$AM$14:$AN$16,A43)+COUNTIF('(old)AvalTab'!$AX$14:$AY$16,A43)+COUNTIF('(old)AvalTab'!$BI$14:$BI$16,A43)+COUNTIF('(old)AvalTab'!$BU$14:$BV$16,A43)+COUNTIF('(old)AvalTab'!$CK$14:$CL$16,A43)+COUNTIF('(old)AvalTab'!$DE$14:$DF$16,A43)+COUNTIF('(old)AvalTab'!$EC$14:$ED$16,A43)+COUNTIF('(old)AvalTab'!$EP$14:$EQ$16,A43)</f>
        <v>0</v>
      </c>
      <c r="L43" s="1">
        <f>COUNTIF('(old)AvalTab'!$H$17:$H$19,A43)+COUNTIF('(old)AvalTab'!$Q$17:$R$19,A43)+COUNTIF('(old)AvalTab'!$AB$17:$AC$19,A43)+COUNTIF('(old)AvalTab'!$AX$17:$AY$19,A43)+COUNTIF('(old)AvalTab'!$BU$17:$BU$19,A43)+COUNTIF('(old)AvalTab'!$CK$17:$CL$19,A43)+COUNTIF('(old)AvalTab'!$DE$17:$DF$19,A43)+COUNTIF('(old)AvalTab'!$EC$17:$ED$19,A43)+COUNTIF('(old)AvalTab'!$EP$17:$EQ$19,A43)</f>
        <v>0</v>
      </c>
      <c r="M43" s="181" cm="1">
        <f t="array" ref="M43">COUNT(IF(ISNUMBER('(old)DadosPercent'!43:43),1))-SUM('(old)DadosPercent'!43:43)</f>
        <v>5.2217382125998997</v>
      </c>
      <c r="N43" s="180">
        <f t="shared" si="2"/>
        <v>3.4129007925489542E-2</v>
      </c>
      <c r="O43" s="179"/>
    </row>
    <row r="44" spans="1:15" x14ac:dyDescent="0.25">
      <c r="A44" s="1" t="str">
        <f>Data!A44</f>
        <v>DV-LOAM</v>
      </c>
      <c r="B44" s="1">
        <f>COUNTA(Data!B44:BZZ44)</f>
        <v>11</v>
      </c>
      <c r="C44" s="1">
        <f>COUNTIF(Data!$B$3:$BZZ$5,A44)</f>
        <v>3</v>
      </c>
      <c r="D44" s="1">
        <f>COUNTIF(Data!$B$6:$BZZ$15,A44)</f>
        <v>4</v>
      </c>
      <c r="E44" s="1" t="str">
        <f t="shared" si="3"/>
        <v>FALSE</v>
      </c>
      <c r="F44" s="1" cm="1">
        <f t="array" ref="F44">COUNTA(Data!44:44)-COUNT(IF(ISNUMBER(Data!44:44),1))-1</f>
        <v>0</v>
      </c>
      <c r="G44" s="1">
        <f ca="1">SUMIF(Data!$3:$5, A44, Data!$17:$17)</f>
        <v>36</v>
      </c>
      <c r="H44" s="138">
        <f t="shared" ca="1" si="1"/>
        <v>3.2727272727272729</v>
      </c>
      <c r="I44" s="1">
        <f>COUNTIF('(old)AvalTab'!$H$11:$H$19,A44)+COUNTIF('(old)AvalTab'!$Q$11:$R$19,A44)+COUNTIF('(old)AvalTab'!$AB$11:$AC$19,A44)+COUNTIF('(old)AvalTab'!$AM$11:$AN$16,A44)+COUNTIF('(old)AvalTab'!$AX$11:$AY$19,A44)+COUNTIF('(old)AvalTab'!$BI$11:$BI$16,A44)+COUNTIF('(old)AvalTab'!$BU$11:$BU$19,A44)+COUNTIF('(old)AvalTab'!$CK$11:$CL$19,A44)+COUNTIF('(old)AvalTab'!$DE$11:$DF$19,A44)+COUNTIF('(old)AvalTab'!$EC$11:$ED$19,A44)+COUNTIF('(old)AvalTab'!$EP$11:$EQ$19,A44)</f>
        <v>1</v>
      </c>
      <c r="J44" s="1">
        <f>COUNTIF('(old)AvalTab'!$H$11:$H$13,A44)+COUNTIF('(old)AvalTab'!$Q$11:$R$13,A44)+COUNTIF('(old)AvalTab'!$AB$11:$AC$13,A44)+COUNTIF('(old)AvalTab'!$AM$11:$AN$13,A44)+COUNTIF('(old)AvalTab'!$AX$11:$AY$13,A44)+COUNTIF('(old)AvalTab'!$BI$11:$BI$13,A44)+COUNTIF('(old)AvalTab'!$BU$11:$BV$13,A44)+COUNTIF('(old)AvalTab'!$CK$11:$CL$13,A44)+COUNTIF('(old)AvalTab'!$DE$11:$DF$13,A44)+COUNTIF('(old)AvalTab'!$EC$11:$ED$13,A44)+COUNTIF('(old)AvalTab'!$EP$11:$EQ$13,A44)</f>
        <v>0</v>
      </c>
      <c r="K44" s="1">
        <f>COUNTIF('(old)AvalTab'!$H$14:$H$16,A44)+COUNTIF('(old)AvalTab'!$Q$14:$R$16,A44)+COUNTIF('(old)AvalTab'!$AB$14:$AC$16,A44)+COUNTIF('(old)AvalTab'!$AM$14:$AN$16,A44)+COUNTIF('(old)AvalTab'!$AX$14:$AY$16,A44)+COUNTIF('(old)AvalTab'!$BI$14:$BI$16,A44)+COUNTIF('(old)AvalTab'!$BU$14:$BV$16,A44)+COUNTIF('(old)AvalTab'!$CK$14:$CL$16,A44)+COUNTIF('(old)AvalTab'!$DE$14:$DF$16,A44)+COUNTIF('(old)AvalTab'!$EC$14:$ED$16,A44)+COUNTIF('(old)AvalTab'!$EP$14:$EQ$16,A44)</f>
        <v>1</v>
      </c>
      <c r="L44" s="1">
        <f>COUNTIF('(old)AvalTab'!$H$17:$H$19,A44)+COUNTIF('(old)AvalTab'!$Q$17:$R$19,A44)+COUNTIF('(old)AvalTab'!$AB$17:$AC$19,A44)+COUNTIF('(old)AvalTab'!$AX$17:$AY$19,A44)+COUNTIF('(old)AvalTab'!$BU$17:$BU$19,A44)+COUNTIF('(old)AvalTab'!$CK$17:$CL$19,A44)+COUNTIF('(old)AvalTab'!$DE$17:$DF$19,A44)+COUNTIF('(old)AvalTab'!$EC$17:$ED$19,A44)+COUNTIF('(old)AvalTab'!$EP$17:$EQ$19,A44)</f>
        <v>0</v>
      </c>
      <c r="M44" s="181" cm="1">
        <f t="array" ref="M44">COUNT(IF(ISNUMBER('(old)DadosPercent'!44:44),1))-SUM('(old)DadosPercent'!44:44)</f>
        <v>7.9464781455104045</v>
      </c>
      <c r="N44" s="180">
        <f t="shared" si="2"/>
        <v>0.72240710413730946</v>
      </c>
      <c r="O44" s="179"/>
    </row>
    <row r="45" spans="1:15" x14ac:dyDescent="0.25">
      <c r="A45" s="1" t="str">
        <f>Data!A45</f>
        <v>DVL-SLAM</v>
      </c>
      <c r="B45" s="1">
        <f>COUNTA(Data!B45:BZZ45)</f>
        <v>20</v>
      </c>
      <c r="C45" s="1">
        <f>COUNTIF(Data!$B$3:$BZZ$5,A45)</f>
        <v>1</v>
      </c>
      <c r="D45" s="1">
        <f>COUNTIF(Data!$B$6:$BZZ$15,A45)</f>
        <v>0</v>
      </c>
      <c r="E45" s="1" t="str">
        <f t="shared" si="3"/>
        <v>TRUE</v>
      </c>
      <c r="F45" s="1" cm="1">
        <f t="array" ref="F45">COUNTA(Data!45:45)-COUNT(IF(ISNUMBER(Data!45:45),1))-1</f>
        <v>0</v>
      </c>
      <c r="G45" s="1">
        <f ca="1">SUMIF(Data!$3:$5, A45, Data!$17:$17)</f>
        <v>12</v>
      </c>
      <c r="H45" s="138">
        <f t="shared" ca="1" si="1"/>
        <v>0.6</v>
      </c>
      <c r="I45" s="1">
        <f>COUNTIF('(old)AvalTab'!$H$11:$H$19,A45)+COUNTIF('(old)AvalTab'!$Q$11:$R$19,A45)+COUNTIF('(old)AvalTab'!$AB$11:$AC$19,A45)+COUNTIF('(old)AvalTab'!$AM$11:$AN$16,A45)+COUNTIF('(old)AvalTab'!$AX$11:$AY$19,A45)+COUNTIF('(old)AvalTab'!$BI$11:$BI$16,A45)+COUNTIF('(old)AvalTab'!$BU$11:$BU$19,A45)+COUNTIF('(old)AvalTab'!$CK$11:$CL$19,A45)+COUNTIF('(old)AvalTab'!$DE$11:$DF$19,A45)+COUNTIF('(old)AvalTab'!$EC$11:$ED$19,A45)+COUNTIF('(old)AvalTab'!$EP$11:$EQ$19,A45)</f>
        <v>0</v>
      </c>
      <c r="J45" s="1">
        <f>COUNTIF('(old)AvalTab'!$H$11:$H$13,A45)+COUNTIF('(old)AvalTab'!$Q$11:$R$13,A45)+COUNTIF('(old)AvalTab'!$AB$11:$AC$13,A45)+COUNTIF('(old)AvalTab'!$AM$11:$AN$13,A45)+COUNTIF('(old)AvalTab'!$AX$11:$AY$13,A45)+COUNTIF('(old)AvalTab'!$BI$11:$BI$13,A45)+COUNTIF('(old)AvalTab'!$BU$11:$BV$13,A45)+COUNTIF('(old)AvalTab'!$CK$11:$CL$13,A45)+COUNTIF('(old)AvalTab'!$DE$11:$DF$13,A45)+COUNTIF('(old)AvalTab'!$EC$11:$ED$13,A45)+COUNTIF('(old)AvalTab'!$EP$11:$EQ$13,A45)</f>
        <v>0</v>
      </c>
      <c r="K45" s="1">
        <f>COUNTIF('(old)AvalTab'!$H$14:$H$16,A45)+COUNTIF('(old)AvalTab'!$Q$14:$R$16,A45)+COUNTIF('(old)AvalTab'!$AB$14:$AC$16,A45)+COUNTIF('(old)AvalTab'!$AM$14:$AN$16,A45)+COUNTIF('(old)AvalTab'!$AX$14:$AY$16,A45)+COUNTIF('(old)AvalTab'!$BI$14:$BI$16,A45)+COUNTIF('(old)AvalTab'!$BU$14:$BV$16,A45)+COUNTIF('(old)AvalTab'!$CK$14:$CL$16,A45)+COUNTIF('(old)AvalTab'!$DE$14:$DF$16,A45)+COUNTIF('(old)AvalTab'!$EC$14:$ED$16,A45)+COUNTIF('(old)AvalTab'!$EP$14:$EQ$16,A45)</f>
        <v>0</v>
      </c>
      <c r="L45" s="1">
        <f>COUNTIF('(old)AvalTab'!$H$17:$H$19,A45)+COUNTIF('(old)AvalTab'!$Q$17:$R$19,A45)+COUNTIF('(old)AvalTab'!$AB$17:$AC$19,A45)+COUNTIF('(old)AvalTab'!$AX$17:$AY$19,A45)+COUNTIF('(old)AvalTab'!$BU$17:$BU$19,A45)+COUNTIF('(old)AvalTab'!$CK$17:$CL$19,A45)+COUNTIF('(old)AvalTab'!$DE$17:$DF$19,A45)+COUNTIF('(old)AvalTab'!$EC$17:$ED$19,A45)+COUNTIF('(old)AvalTab'!$EP$17:$EQ$19,A45)</f>
        <v>0</v>
      </c>
      <c r="M45" s="181" cm="1">
        <f t="array" ref="M45">COUNT(IF(ISNUMBER('(old)DadosPercent'!45:45),1))-SUM('(old)DadosPercent'!45:45)</f>
        <v>4.3871475701717637</v>
      </c>
      <c r="N45" s="180">
        <f t="shared" si="2"/>
        <v>0.21935737850858819</v>
      </c>
      <c r="O45" s="179"/>
    </row>
    <row r="46" spans="1:15" x14ac:dyDescent="0.25">
      <c r="A46" s="1" t="str">
        <f>Data!A46</f>
        <v>SDV-LOAM</v>
      </c>
      <c r="B46" s="1">
        <f>COUNTA(Data!B46:BZZ46)</f>
        <v>0</v>
      </c>
      <c r="C46" s="1">
        <f>COUNTIF(Data!$B$3:$BZZ$5,A46)</f>
        <v>0</v>
      </c>
      <c r="D46" s="1">
        <f>COUNTIF(Data!$B$6:$BZZ$15,A46)</f>
        <v>0</v>
      </c>
      <c r="E46" s="1" t="str">
        <f t="shared" si="3"/>
        <v>FALSE</v>
      </c>
      <c r="F46" s="1" cm="1">
        <f t="array" ref="F46">COUNTA(Data!46:46)-COUNT(IF(ISNUMBER(Data!46:46),1))-1</f>
        <v>0</v>
      </c>
      <c r="G46" s="1">
        <f ca="1">SUMIF(Data!$3:$5, A46, Data!$17:$17)</f>
        <v>0</v>
      </c>
      <c r="H46" s="138" t="str">
        <f t="shared" ca="1" si="1"/>
        <v/>
      </c>
      <c r="I46" s="1">
        <f>COUNTIF('(old)AvalTab'!$H$11:$H$19,A46)+COUNTIF('(old)AvalTab'!$Q$11:$R$19,A46)+COUNTIF('(old)AvalTab'!$AB$11:$AC$19,A46)+COUNTIF('(old)AvalTab'!$AM$11:$AN$16,A46)+COUNTIF('(old)AvalTab'!$AX$11:$AY$19,A46)+COUNTIF('(old)AvalTab'!$BI$11:$BI$16,A46)+COUNTIF('(old)AvalTab'!$BU$11:$BU$19,A46)+COUNTIF('(old)AvalTab'!$CK$11:$CL$19,A46)+COUNTIF('(old)AvalTab'!$DE$11:$DF$19,A46)+COUNTIF('(old)AvalTab'!$EC$11:$ED$19,A46)+COUNTIF('(old)AvalTab'!$EP$11:$EQ$19,A46)</f>
        <v>0</v>
      </c>
      <c r="J46" s="1">
        <f>COUNTIF('(old)AvalTab'!$H$11:$H$13,A46)+COUNTIF('(old)AvalTab'!$Q$11:$R$13,A46)+COUNTIF('(old)AvalTab'!$AB$11:$AC$13,A46)+COUNTIF('(old)AvalTab'!$AM$11:$AN$13,A46)+COUNTIF('(old)AvalTab'!$AX$11:$AY$13,A46)+COUNTIF('(old)AvalTab'!$BI$11:$BI$13,A46)+COUNTIF('(old)AvalTab'!$BU$11:$BV$13,A46)+COUNTIF('(old)AvalTab'!$CK$11:$CL$13,A46)+COUNTIF('(old)AvalTab'!$DE$11:$DF$13,A46)+COUNTIF('(old)AvalTab'!$EC$11:$ED$13,A46)+COUNTIF('(old)AvalTab'!$EP$11:$EQ$13,A46)</f>
        <v>0</v>
      </c>
      <c r="K46" s="1">
        <f>COUNTIF('(old)AvalTab'!$H$14:$H$16,A46)+COUNTIF('(old)AvalTab'!$Q$14:$R$16,A46)+COUNTIF('(old)AvalTab'!$AB$14:$AC$16,A46)+COUNTIF('(old)AvalTab'!$AM$14:$AN$16,A46)+COUNTIF('(old)AvalTab'!$AX$14:$AY$16,A46)+COUNTIF('(old)AvalTab'!$BI$14:$BI$16,A46)+COUNTIF('(old)AvalTab'!$BU$14:$BV$16,A46)+COUNTIF('(old)AvalTab'!$CK$14:$CL$16,A46)+COUNTIF('(old)AvalTab'!$DE$14:$DF$16,A46)+COUNTIF('(old)AvalTab'!$EC$14:$ED$16,A46)+COUNTIF('(old)AvalTab'!$EP$14:$EQ$16,A46)</f>
        <v>0</v>
      </c>
      <c r="L46" s="1">
        <f>COUNTIF('(old)AvalTab'!$H$17:$H$19,A46)+COUNTIF('(old)AvalTab'!$Q$17:$R$19,A46)+COUNTIF('(old)AvalTab'!$AB$17:$AC$19,A46)+COUNTIF('(old)AvalTab'!$AX$17:$AY$19,A46)+COUNTIF('(old)AvalTab'!$BU$17:$BU$19,A46)+COUNTIF('(old)AvalTab'!$CK$17:$CL$19,A46)+COUNTIF('(old)AvalTab'!$DE$17:$DF$19,A46)+COUNTIF('(old)AvalTab'!$EC$17:$ED$19,A46)+COUNTIF('(old)AvalTab'!$EP$17:$EQ$19,A46)</f>
        <v>0</v>
      </c>
      <c r="M46" s="181" cm="1">
        <f t="array" ref="M46">COUNT(IF(ISNUMBER('(old)DadosPercent'!46:46),1))-SUM('(old)DadosPercent'!46:46)</f>
        <v>0</v>
      </c>
      <c r="N46" s="180" t="str">
        <f t="shared" si="2"/>
        <v/>
      </c>
      <c r="O46" s="179"/>
    </row>
    <row r="47" spans="1:15" x14ac:dyDescent="0.25">
      <c r="A47" s="1" t="str">
        <f>Data!A47</f>
        <v>VoxelMap</v>
      </c>
      <c r="B47" s="1">
        <f>COUNTA(Data!B47:BZZ47)</f>
        <v>68</v>
      </c>
      <c r="C47" s="1">
        <f>COUNTIF(Data!$B$3:$BZZ$5,A47)</f>
        <v>18</v>
      </c>
      <c r="D47" s="1">
        <f>COUNTIF(Data!$B$6:$BZZ$15,A47)</f>
        <v>7</v>
      </c>
      <c r="E47" s="1" t="str">
        <f t="shared" si="3"/>
        <v>FALSE</v>
      </c>
      <c r="F47" s="1" cm="1">
        <f t="array" ref="F47">COUNTA(Data!47:47)-COUNT(IF(ISNUMBER(Data!47:47),1))-1</f>
        <v>5</v>
      </c>
      <c r="G47" s="1">
        <f ca="1">SUMIF(Data!$3:$5, A47, Data!$17:$17)</f>
        <v>75</v>
      </c>
      <c r="H47" s="138">
        <f t="shared" ca="1" si="1"/>
        <v>1.1029411764705883</v>
      </c>
      <c r="I47" s="1">
        <f>COUNTIF('(old)AvalTab'!$H$11:$H$19,A47)+COUNTIF('(old)AvalTab'!$Q$11:$R$19,A47)+COUNTIF('(old)AvalTab'!$AB$11:$AC$19,A47)+COUNTIF('(old)AvalTab'!$AM$11:$AN$16,A47)+COUNTIF('(old)AvalTab'!$AX$11:$AY$19,A47)+COUNTIF('(old)AvalTab'!$BI$11:$BI$16,A47)+COUNTIF('(old)AvalTab'!$BU$11:$BU$19,A47)+COUNTIF('(old)AvalTab'!$CK$11:$CL$19,A47)+COUNTIF('(old)AvalTab'!$DE$11:$DF$19,A47)+COUNTIF('(old)AvalTab'!$EC$11:$ED$19,A47)+COUNTIF('(old)AvalTab'!$EP$11:$EQ$19,A47)</f>
        <v>0</v>
      </c>
      <c r="J47" s="1">
        <f>COUNTIF('(old)AvalTab'!$H$11:$H$13,A47)+COUNTIF('(old)AvalTab'!$Q$11:$R$13,A47)+COUNTIF('(old)AvalTab'!$AB$11:$AC$13,A47)+COUNTIF('(old)AvalTab'!$AM$11:$AN$13,A47)+COUNTIF('(old)AvalTab'!$AX$11:$AY$13,A47)+COUNTIF('(old)AvalTab'!$BI$11:$BI$13,A47)+COUNTIF('(old)AvalTab'!$BU$11:$BV$13,A47)+COUNTIF('(old)AvalTab'!$CK$11:$CL$13,A47)+COUNTIF('(old)AvalTab'!$DE$11:$DF$13,A47)+COUNTIF('(old)AvalTab'!$EC$11:$ED$13,A47)+COUNTIF('(old)AvalTab'!$EP$11:$EQ$13,A47)</f>
        <v>0</v>
      </c>
      <c r="K47" s="1">
        <f>COUNTIF('(old)AvalTab'!$H$14:$H$16,A47)+COUNTIF('(old)AvalTab'!$Q$14:$R$16,A47)+COUNTIF('(old)AvalTab'!$AB$14:$AC$16,A47)+COUNTIF('(old)AvalTab'!$AM$14:$AN$16,A47)+COUNTIF('(old)AvalTab'!$AX$14:$AY$16,A47)+COUNTIF('(old)AvalTab'!$BI$14:$BI$16,A47)+COUNTIF('(old)AvalTab'!$BU$14:$BV$16,A47)+COUNTIF('(old)AvalTab'!$CK$14:$CL$16,A47)+COUNTIF('(old)AvalTab'!$DE$14:$DF$16,A47)+COUNTIF('(old)AvalTab'!$EC$14:$ED$16,A47)+COUNTIF('(old)AvalTab'!$EP$14:$EQ$16,A47)</f>
        <v>0</v>
      </c>
      <c r="L47" s="1">
        <f>COUNTIF('(old)AvalTab'!$H$17:$H$19,A47)+COUNTIF('(old)AvalTab'!$Q$17:$R$19,A47)+COUNTIF('(old)AvalTab'!$AB$17:$AC$19,A47)+COUNTIF('(old)AvalTab'!$AX$17:$AY$19,A47)+COUNTIF('(old)AvalTab'!$BU$17:$BU$19,A47)+COUNTIF('(old)AvalTab'!$CK$17:$CL$19,A47)+COUNTIF('(old)AvalTab'!$DE$17:$DF$19,A47)+COUNTIF('(old)AvalTab'!$EC$17:$ED$19,A47)+COUNTIF('(old)AvalTab'!$EP$17:$EQ$19,A47)</f>
        <v>0</v>
      </c>
      <c r="M47" s="181" cm="1">
        <f t="array" ref="M47">COUNT(IF(ISNUMBER('(old)DadosPercent'!47:47),1))-SUM('(old)DadosPercent'!47:47)</f>
        <v>0</v>
      </c>
      <c r="N47" s="180">
        <f t="shared" si="2"/>
        <v>0</v>
      </c>
      <c r="O47" s="179"/>
    </row>
    <row r="48" spans="1:15" x14ac:dyDescent="0.25">
      <c r="A48" s="1" t="str">
        <f>Data!A48</f>
        <v>R2LIVE</v>
      </c>
      <c r="B48" s="1">
        <f>COUNTA(Data!B48:BZZ48)</f>
        <v>33</v>
      </c>
      <c r="C48" s="1">
        <f>COUNTIF(Data!$B$3:$BZZ$5,A48)</f>
        <v>9</v>
      </c>
      <c r="D48" s="1">
        <f>COUNTIF(Data!$B$6:$BZZ$15,A48)</f>
        <v>13</v>
      </c>
      <c r="E48" s="1" t="str">
        <f t="shared" si="3"/>
        <v>FALSE</v>
      </c>
      <c r="F48" s="1" cm="1">
        <f t="array" ref="F48">COUNTA(Data!48:48)-COUNT(IF(ISNUMBER(Data!48:48),1))-1</f>
        <v>0</v>
      </c>
      <c r="G48" s="1">
        <f ca="1">SUMIF(Data!$3:$5, A48, Data!$17:$17)</f>
        <v>30</v>
      </c>
      <c r="H48" s="138">
        <f t="shared" ca="1" si="1"/>
        <v>0.90909090909090906</v>
      </c>
      <c r="I48" s="1">
        <f>COUNTIF('(old)AvalTab'!$H$11:$H$19,A48)+COUNTIF('(old)AvalTab'!$Q$11:$R$19,A48)+COUNTIF('(old)AvalTab'!$AB$11:$AC$19,A48)+COUNTIF('(old)AvalTab'!$AM$11:$AN$16,A48)+COUNTIF('(old)AvalTab'!$AX$11:$AY$19,A48)+COUNTIF('(old)AvalTab'!$BI$11:$BI$16,A48)+COUNTIF('(old)AvalTab'!$BU$11:$BU$19,A48)+COUNTIF('(old)AvalTab'!$CK$11:$CL$19,A48)+COUNTIF('(old)AvalTab'!$DE$11:$DF$19,A48)+COUNTIF('(old)AvalTab'!$EC$11:$ED$19,A48)+COUNTIF('(old)AvalTab'!$EP$11:$EQ$19,A48)</f>
        <v>1</v>
      </c>
      <c r="J48" s="1">
        <f>COUNTIF('(old)AvalTab'!$H$11:$H$13,A48)+COUNTIF('(old)AvalTab'!$Q$11:$R$13,A48)+COUNTIF('(old)AvalTab'!$AB$11:$AC$13,A48)+COUNTIF('(old)AvalTab'!$AM$11:$AN$13,A48)+COUNTIF('(old)AvalTab'!$AX$11:$AY$13,A48)+COUNTIF('(old)AvalTab'!$BI$11:$BI$13,A48)+COUNTIF('(old)AvalTab'!$BU$11:$BV$13,A48)+COUNTIF('(old)AvalTab'!$CK$11:$CL$13,A48)+COUNTIF('(old)AvalTab'!$DE$11:$DF$13,A48)+COUNTIF('(old)AvalTab'!$EC$11:$ED$13,A48)+COUNTIF('(old)AvalTab'!$EP$11:$EQ$13,A48)</f>
        <v>0</v>
      </c>
      <c r="K48" s="1">
        <f>COUNTIF('(old)AvalTab'!$H$14:$H$16,A48)+COUNTIF('(old)AvalTab'!$Q$14:$R$16,A48)+COUNTIF('(old)AvalTab'!$AB$14:$AC$16,A48)+COUNTIF('(old)AvalTab'!$AM$14:$AN$16,A48)+COUNTIF('(old)AvalTab'!$AX$14:$AY$16,A48)+COUNTIF('(old)AvalTab'!$BI$14:$BI$16,A48)+COUNTIF('(old)AvalTab'!$BU$14:$BV$16,A48)+COUNTIF('(old)AvalTab'!$CK$14:$CL$16,A48)+COUNTIF('(old)AvalTab'!$DE$14:$DF$16,A48)+COUNTIF('(old)AvalTab'!$EC$14:$ED$16,A48)+COUNTIF('(old)AvalTab'!$EP$14:$EQ$16,A48)</f>
        <v>1</v>
      </c>
      <c r="L48" s="1">
        <f>COUNTIF('(old)AvalTab'!$H$17:$H$19,A48)+COUNTIF('(old)AvalTab'!$Q$17:$R$19,A48)+COUNTIF('(old)AvalTab'!$AB$17:$AC$19,A48)+COUNTIF('(old)AvalTab'!$AX$17:$AY$19,A48)+COUNTIF('(old)AvalTab'!$BU$17:$BU$19,A48)+COUNTIF('(old)AvalTab'!$CK$17:$CL$19,A48)+COUNTIF('(old)AvalTab'!$DE$17:$DF$19,A48)+COUNTIF('(old)AvalTab'!$EC$17:$ED$19,A48)+COUNTIF('(old)AvalTab'!$EP$17:$EQ$19,A48)</f>
        <v>0</v>
      </c>
      <c r="M48" s="181" cm="1">
        <f t="array" ref="M48">COUNT(IF(ISNUMBER('(old)DadosPercent'!48:48),1))-SUM('(old)DadosPercent'!48:48)</f>
        <v>21.180784489064727</v>
      </c>
      <c r="N48" s="180">
        <f t="shared" si="2"/>
        <v>0.64184195421408263</v>
      </c>
      <c r="O48" s="179"/>
    </row>
    <row r="49" spans="1:15" x14ac:dyDescent="0.25">
      <c r="A49" s="1" t="str">
        <f>Data!A49</f>
        <v>R3LIVE</v>
      </c>
      <c r="B49" s="1">
        <f>COUNTA(Data!B49:BZZ49)</f>
        <v>24</v>
      </c>
      <c r="C49" s="1">
        <f>COUNTIF(Data!$B$3:$BZZ$5,A49)</f>
        <v>11</v>
      </c>
      <c r="D49" s="1">
        <f>COUNTIF(Data!$B$6:$BZZ$15,A49)</f>
        <v>10</v>
      </c>
      <c r="E49" s="1" t="str">
        <f t="shared" si="3"/>
        <v>FALSE</v>
      </c>
      <c r="F49" s="1" cm="1">
        <f t="array" ref="F49">COUNTA(Data!49:49)-COUNT(IF(ISNUMBER(Data!49:49),1))-1</f>
        <v>0</v>
      </c>
      <c r="G49" s="1">
        <f ca="1">SUMIF(Data!$3:$5, A49, Data!$17:$17)</f>
        <v>32</v>
      </c>
      <c r="H49" s="138">
        <f t="shared" ca="1" si="1"/>
        <v>1.3333333333333333</v>
      </c>
      <c r="I49" s="1">
        <f>COUNTIF('(old)AvalTab'!$H$11:$H$19,A49)+COUNTIF('(old)AvalTab'!$Q$11:$R$19,A49)+COUNTIF('(old)AvalTab'!$AB$11:$AC$19,A49)+COUNTIF('(old)AvalTab'!$AM$11:$AN$16,A49)+COUNTIF('(old)AvalTab'!$AX$11:$AY$19,A49)+COUNTIF('(old)AvalTab'!$BI$11:$BI$16,A49)+COUNTIF('(old)AvalTab'!$BU$11:$BU$19,A49)+COUNTIF('(old)AvalTab'!$CK$11:$CL$19,A49)+COUNTIF('(old)AvalTab'!$DE$11:$DF$19,A49)+COUNTIF('(old)AvalTab'!$EC$11:$ED$19,A49)+COUNTIF('(old)AvalTab'!$EP$11:$EQ$19,A49)</f>
        <v>1</v>
      </c>
      <c r="J49" s="1">
        <f>COUNTIF('(old)AvalTab'!$H$11:$H$13,A49)+COUNTIF('(old)AvalTab'!$Q$11:$R$13,A49)+COUNTIF('(old)AvalTab'!$AB$11:$AC$13,A49)+COUNTIF('(old)AvalTab'!$AM$11:$AN$13,A49)+COUNTIF('(old)AvalTab'!$AX$11:$AY$13,A49)+COUNTIF('(old)AvalTab'!$BI$11:$BI$13,A49)+COUNTIF('(old)AvalTab'!$BU$11:$BV$13,A49)+COUNTIF('(old)AvalTab'!$CK$11:$CL$13,A49)+COUNTIF('(old)AvalTab'!$DE$11:$DF$13,A49)+COUNTIF('(old)AvalTab'!$EC$11:$ED$13,A49)+COUNTIF('(old)AvalTab'!$EP$11:$EQ$13,A49)</f>
        <v>1</v>
      </c>
      <c r="K49" s="1">
        <f>COUNTIF('(old)AvalTab'!$H$14:$H$16,A49)+COUNTIF('(old)AvalTab'!$Q$14:$R$16,A49)+COUNTIF('(old)AvalTab'!$AB$14:$AC$16,A49)+COUNTIF('(old)AvalTab'!$AM$14:$AN$16,A49)+COUNTIF('(old)AvalTab'!$AX$14:$AY$16,A49)+COUNTIF('(old)AvalTab'!$BI$14:$BI$16,A49)+COUNTIF('(old)AvalTab'!$BU$14:$BV$16,A49)+COUNTIF('(old)AvalTab'!$CK$14:$CL$16,A49)+COUNTIF('(old)AvalTab'!$DE$14:$DF$16,A49)+COUNTIF('(old)AvalTab'!$EC$14:$ED$16,A49)+COUNTIF('(old)AvalTab'!$EP$14:$EQ$16,A49)</f>
        <v>0</v>
      </c>
      <c r="L49" s="1">
        <f>COUNTIF('(old)AvalTab'!$H$17:$H$19,A49)+COUNTIF('(old)AvalTab'!$Q$17:$R$19,A49)+COUNTIF('(old)AvalTab'!$AB$17:$AC$19,A49)+COUNTIF('(old)AvalTab'!$AX$17:$AY$19,A49)+COUNTIF('(old)AvalTab'!$BU$17:$BU$19,A49)+COUNTIF('(old)AvalTab'!$CK$17:$CL$19,A49)+COUNTIF('(old)AvalTab'!$DE$17:$DF$19,A49)+COUNTIF('(old)AvalTab'!$EC$17:$ED$19,A49)+COUNTIF('(old)AvalTab'!$EP$17:$EQ$19,A49)</f>
        <v>0</v>
      </c>
      <c r="M49" s="181" cm="1">
        <f t="array" ref="M49">COUNT(IF(ISNUMBER('(old)DadosPercent'!49:49),1))-SUM('(old)DadosPercent'!49:49)</f>
        <v>21.934274547523081</v>
      </c>
      <c r="N49" s="180">
        <f t="shared" si="2"/>
        <v>0.91392810614679509</v>
      </c>
      <c r="O49" s="179"/>
    </row>
    <row r="50" spans="1:15" x14ac:dyDescent="0.25">
      <c r="A50" s="1" t="str">
        <f>Data!A50</f>
        <v>cuVSLAM</v>
      </c>
      <c r="B50" s="1">
        <f>COUNTA(Data!B50:BZZ50)</f>
        <v>0</v>
      </c>
      <c r="C50" s="1">
        <f>COUNTIF(Data!$B$3:$BZZ$5,A50)</f>
        <v>0</v>
      </c>
      <c r="D50" s="1">
        <f>COUNTIF(Data!$B$6:$BZZ$15,A50)</f>
        <v>0</v>
      </c>
      <c r="E50" s="1" t="str">
        <f t="shared" si="3"/>
        <v>FALSE</v>
      </c>
      <c r="F50" s="1" cm="1">
        <f t="array" ref="F50">COUNTA(Data!50:50)-COUNT(IF(ISNUMBER(Data!50:50),1))-1</f>
        <v>0</v>
      </c>
      <c r="G50" s="1">
        <f ca="1">SUMIF(Data!$3:$5, A50, Data!$17:$17)</f>
        <v>0</v>
      </c>
      <c r="H50" s="138" t="str">
        <f t="shared" ca="1" si="1"/>
        <v/>
      </c>
      <c r="I50" s="1">
        <f>COUNTIF('(old)AvalTab'!$H$11:$H$19,A50)+COUNTIF('(old)AvalTab'!$Q$11:$R$19,A50)+COUNTIF('(old)AvalTab'!$AB$11:$AC$19,A50)+COUNTIF('(old)AvalTab'!$AM$11:$AN$16,A50)+COUNTIF('(old)AvalTab'!$AX$11:$AY$19,A50)+COUNTIF('(old)AvalTab'!$BI$11:$BI$16,A50)+COUNTIF('(old)AvalTab'!$BU$11:$BU$19,A50)+COUNTIF('(old)AvalTab'!$CK$11:$CL$19,A50)+COUNTIF('(old)AvalTab'!$DE$11:$DF$19,A50)+COUNTIF('(old)AvalTab'!$EC$11:$ED$19,A50)+COUNTIF('(old)AvalTab'!$EP$11:$EQ$19,A50)</f>
        <v>0</v>
      </c>
      <c r="J50" s="1">
        <f>COUNTIF('(old)AvalTab'!$H$11:$H$13,A50)+COUNTIF('(old)AvalTab'!$Q$11:$R$13,A50)+COUNTIF('(old)AvalTab'!$AB$11:$AC$13,A50)+COUNTIF('(old)AvalTab'!$AM$11:$AN$13,A50)+COUNTIF('(old)AvalTab'!$AX$11:$AY$13,A50)+COUNTIF('(old)AvalTab'!$BI$11:$BI$13,A50)+COUNTIF('(old)AvalTab'!$BU$11:$BV$13,A50)+COUNTIF('(old)AvalTab'!$CK$11:$CL$13,A50)+COUNTIF('(old)AvalTab'!$DE$11:$DF$13,A50)+COUNTIF('(old)AvalTab'!$EC$11:$ED$13,A50)+COUNTIF('(old)AvalTab'!$EP$11:$EQ$13,A50)</f>
        <v>0</v>
      </c>
      <c r="K50" s="1">
        <f>COUNTIF('(old)AvalTab'!$H$14:$H$16,A50)+COUNTIF('(old)AvalTab'!$Q$14:$R$16,A50)+COUNTIF('(old)AvalTab'!$AB$14:$AC$16,A50)+COUNTIF('(old)AvalTab'!$AM$14:$AN$16,A50)+COUNTIF('(old)AvalTab'!$AX$14:$AY$16,A50)+COUNTIF('(old)AvalTab'!$BI$14:$BI$16,A50)+COUNTIF('(old)AvalTab'!$BU$14:$BV$16,A50)+COUNTIF('(old)AvalTab'!$CK$14:$CL$16,A50)+COUNTIF('(old)AvalTab'!$DE$14:$DF$16,A50)+COUNTIF('(old)AvalTab'!$EC$14:$ED$16,A50)+COUNTIF('(old)AvalTab'!$EP$14:$EQ$16,A50)</f>
        <v>0</v>
      </c>
      <c r="L50" s="1">
        <f>COUNTIF('(old)AvalTab'!$H$17:$H$19,A50)+COUNTIF('(old)AvalTab'!$Q$17:$R$19,A50)+COUNTIF('(old)AvalTab'!$AB$17:$AC$19,A50)+COUNTIF('(old)AvalTab'!$AX$17:$AY$19,A50)+COUNTIF('(old)AvalTab'!$BU$17:$BU$19,A50)+COUNTIF('(old)AvalTab'!$CK$17:$CL$19,A50)+COUNTIF('(old)AvalTab'!$DE$17:$DF$19,A50)+COUNTIF('(old)AvalTab'!$EC$17:$ED$19,A50)+COUNTIF('(old)AvalTab'!$EP$17:$EQ$19,A50)</f>
        <v>0</v>
      </c>
      <c r="M50" s="181" cm="1">
        <f t="array" ref="M50">COUNT(IF(ISNUMBER('(old)DadosPercent'!50:50),1))-SUM('(old)DadosPercent'!50:50)</f>
        <v>0</v>
      </c>
      <c r="N50" s="180" t="str">
        <f t="shared" si="2"/>
        <v/>
      </c>
      <c r="O50" s="179"/>
    </row>
    <row r="51" spans="1:15" x14ac:dyDescent="0.25">
      <c r="A51" s="1" t="str">
        <f>Data!A51</f>
        <v>DynaVINS</v>
      </c>
      <c r="B51" s="1">
        <f>COUNTA(Data!B51:BZZ51)</f>
        <v>16</v>
      </c>
      <c r="C51" s="1">
        <f>COUNTIF(Data!$B$3:$BZZ$5,A51)</f>
        <v>10</v>
      </c>
      <c r="D51" s="1">
        <f>COUNTIF(Data!$B$6:$BZZ$15,A51)</f>
        <v>6</v>
      </c>
      <c r="E51" s="1" t="str">
        <f t="shared" si="3"/>
        <v>FALSE</v>
      </c>
      <c r="F51" s="1" cm="1">
        <f t="array" ref="F51">COUNTA(Data!51:51)-COUNT(IF(ISNUMBER(Data!51:51),1))-1</f>
        <v>0</v>
      </c>
      <c r="G51" s="1">
        <f ca="1">SUMIF(Data!$3:$5, A51, Data!$17:$17)</f>
        <v>62</v>
      </c>
      <c r="H51" s="138">
        <f t="shared" ca="1" si="1"/>
        <v>3.875</v>
      </c>
      <c r="I51" s="1">
        <f>COUNTIF('(old)AvalTab'!$H$11:$H$19,A51)+COUNTIF('(old)AvalTab'!$Q$11:$R$19,A51)+COUNTIF('(old)AvalTab'!$AB$11:$AC$19,A51)+COUNTIF('(old)AvalTab'!$AM$11:$AN$16,A51)+COUNTIF('(old)AvalTab'!$AX$11:$AY$19,A51)+COUNTIF('(old)AvalTab'!$BI$11:$BI$16,A51)+COUNTIF('(old)AvalTab'!$BU$11:$BU$19,A51)+COUNTIF('(old)AvalTab'!$CK$11:$CL$19,A51)+COUNTIF('(old)AvalTab'!$DE$11:$DF$19,A51)+COUNTIF('(old)AvalTab'!$EC$11:$ED$19,A51)+COUNTIF('(old)AvalTab'!$EP$11:$EQ$19,A51)</f>
        <v>0</v>
      </c>
      <c r="J51" s="1">
        <f>COUNTIF('(old)AvalTab'!$H$11:$H$13,A51)+COUNTIF('(old)AvalTab'!$Q$11:$R$13,A51)+COUNTIF('(old)AvalTab'!$AB$11:$AC$13,A51)+COUNTIF('(old)AvalTab'!$AM$11:$AN$13,A51)+COUNTIF('(old)AvalTab'!$AX$11:$AY$13,A51)+COUNTIF('(old)AvalTab'!$BI$11:$BI$13,A51)+COUNTIF('(old)AvalTab'!$BU$11:$BV$13,A51)+COUNTIF('(old)AvalTab'!$CK$11:$CL$13,A51)+COUNTIF('(old)AvalTab'!$DE$11:$DF$13,A51)+COUNTIF('(old)AvalTab'!$EC$11:$ED$13,A51)+COUNTIF('(old)AvalTab'!$EP$11:$EQ$13,A51)</f>
        <v>0</v>
      </c>
      <c r="K51" s="1">
        <f>COUNTIF('(old)AvalTab'!$H$14:$H$16,A51)+COUNTIF('(old)AvalTab'!$Q$14:$R$16,A51)+COUNTIF('(old)AvalTab'!$AB$14:$AC$16,A51)+COUNTIF('(old)AvalTab'!$AM$14:$AN$16,A51)+COUNTIF('(old)AvalTab'!$AX$14:$AY$16,A51)+COUNTIF('(old)AvalTab'!$BI$14:$BI$16,A51)+COUNTIF('(old)AvalTab'!$BU$14:$BV$16,A51)+COUNTIF('(old)AvalTab'!$CK$14:$CL$16,A51)+COUNTIF('(old)AvalTab'!$DE$14:$DF$16,A51)+COUNTIF('(old)AvalTab'!$EC$14:$ED$16,A51)+COUNTIF('(old)AvalTab'!$EP$14:$EQ$16,A51)</f>
        <v>0</v>
      </c>
      <c r="L51" s="1">
        <f>COUNTIF('(old)AvalTab'!$H$17:$H$19,A51)+COUNTIF('(old)AvalTab'!$Q$17:$R$19,A51)+COUNTIF('(old)AvalTab'!$AB$17:$AC$19,A51)+COUNTIF('(old)AvalTab'!$AX$17:$AY$19,A51)+COUNTIF('(old)AvalTab'!$BU$17:$BU$19,A51)+COUNTIF('(old)AvalTab'!$CK$17:$CL$19,A51)+COUNTIF('(old)AvalTab'!$DE$17:$DF$19,A51)+COUNTIF('(old)AvalTab'!$EC$17:$ED$19,A51)+COUNTIF('(old)AvalTab'!$EP$17:$EQ$19,A51)</f>
        <v>0</v>
      </c>
      <c r="M51" s="181" cm="1">
        <f t="array" ref="M51">COUNT(IF(ISNUMBER('(old)DadosPercent'!51:51),1))-SUM('(old)DadosPercent'!51:51)</f>
        <v>0</v>
      </c>
      <c r="N51" s="180">
        <f t="shared" si="2"/>
        <v>0</v>
      </c>
      <c r="O51" s="179"/>
    </row>
    <row r="52" spans="1:15" x14ac:dyDescent="0.25">
      <c r="A52" s="1" t="str">
        <f>Data!A52</f>
        <v>LIO-SAM (No-LoopClosure)</v>
      </c>
      <c r="B52" s="1">
        <f>COUNTA(Data!B52:BZZ52)</f>
        <v>31</v>
      </c>
      <c r="C52" s="1">
        <f>COUNTIF(Data!$B$3:$BZZ$5,A52)</f>
        <v>1</v>
      </c>
      <c r="D52" s="1">
        <f>COUNTIF(Data!$B$6:$BZZ$15,A52)</f>
        <v>5</v>
      </c>
      <c r="E52" s="1" t="str">
        <f t="shared" si="3"/>
        <v>FALSE</v>
      </c>
      <c r="F52" s="1" cm="1">
        <f t="array" ref="F52">COUNTA(Data!52:52)-COUNT(IF(ISNUMBER(Data!52:52),1))-1</f>
        <v>1</v>
      </c>
      <c r="G52" s="1">
        <f ca="1">SUMIF(Data!$3:$5, A52, Data!$17:$17)</f>
        <v>7</v>
      </c>
      <c r="H52" s="138">
        <f t="shared" ca="1" si="1"/>
        <v>0.22580645161290322</v>
      </c>
      <c r="I52" s="1">
        <f>COUNTIF('(old)AvalTab'!$H$11:$H$19,A52)+COUNTIF('(old)AvalTab'!$Q$11:$R$19,A52)+COUNTIF('(old)AvalTab'!$AB$11:$AC$19,A52)+COUNTIF('(old)AvalTab'!$AM$11:$AN$16,A52)+COUNTIF('(old)AvalTab'!$AX$11:$AY$19,A52)+COUNTIF('(old)AvalTab'!$BI$11:$BI$16,A52)+COUNTIF('(old)AvalTab'!$BU$11:$BU$19,A52)+COUNTIF('(old)AvalTab'!$CK$11:$CL$19,A52)+COUNTIF('(old)AvalTab'!$DE$11:$DF$19,A52)+COUNTIF('(old)AvalTab'!$EC$11:$ED$19,A52)+COUNTIF('(old)AvalTab'!$EP$11:$EQ$19,A52)</f>
        <v>0</v>
      </c>
      <c r="J52" s="1">
        <f>COUNTIF('(old)AvalTab'!$H$11:$H$13,A52)+COUNTIF('(old)AvalTab'!$Q$11:$R$13,A52)+COUNTIF('(old)AvalTab'!$AB$11:$AC$13,A52)+COUNTIF('(old)AvalTab'!$AM$11:$AN$13,A52)+COUNTIF('(old)AvalTab'!$AX$11:$AY$13,A52)+COUNTIF('(old)AvalTab'!$BI$11:$BI$13,A52)+COUNTIF('(old)AvalTab'!$BU$11:$BV$13,A52)+COUNTIF('(old)AvalTab'!$CK$11:$CL$13,A52)+COUNTIF('(old)AvalTab'!$DE$11:$DF$13,A52)+COUNTIF('(old)AvalTab'!$EC$11:$ED$13,A52)+COUNTIF('(old)AvalTab'!$EP$11:$EQ$13,A52)</f>
        <v>0</v>
      </c>
      <c r="K52" s="1">
        <f>COUNTIF('(old)AvalTab'!$H$14:$H$16,A52)+COUNTIF('(old)AvalTab'!$Q$14:$R$16,A52)+COUNTIF('(old)AvalTab'!$AB$14:$AC$16,A52)+COUNTIF('(old)AvalTab'!$AM$14:$AN$16,A52)+COUNTIF('(old)AvalTab'!$AX$14:$AY$16,A52)+COUNTIF('(old)AvalTab'!$BI$14:$BI$16,A52)+COUNTIF('(old)AvalTab'!$BU$14:$BV$16,A52)+COUNTIF('(old)AvalTab'!$CK$14:$CL$16,A52)+COUNTIF('(old)AvalTab'!$DE$14:$DF$16,A52)+COUNTIF('(old)AvalTab'!$EC$14:$ED$16,A52)+COUNTIF('(old)AvalTab'!$EP$14:$EQ$16,A52)</f>
        <v>0</v>
      </c>
      <c r="L52" s="1">
        <f>COUNTIF('(old)AvalTab'!$H$17:$H$19,A52)+COUNTIF('(old)AvalTab'!$Q$17:$R$19,A52)+COUNTIF('(old)AvalTab'!$AB$17:$AC$19,A52)+COUNTIF('(old)AvalTab'!$AX$17:$AY$19,A52)+COUNTIF('(old)AvalTab'!$BU$17:$BU$19,A52)+COUNTIF('(old)AvalTab'!$CK$17:$CL$19,A52)+COUNTIF('(old)AvalTab'!$DE$17:$DF$19,A52)+COUNTIF('(old)AvalTab'!$EC$17:$ED$19,A52)+COUNTIF('(old)AvalTab'!$EP$17:$EQ$19,A52)</f>
        <v>0</v>
      </c>
      <c r="M52" s="181" cm="1">
        <f t="array" ref="M52">COUNT(IF(ISNUMBER('(old)DadosPercent'!52:52),1))-SUM('(old)DadosPercent'!52:52)</f>
        <v>0</v>
      </c>
      <c r="N52" s="180">
        <f t="shared" si="2"/>
        <v>0</v>
      </c>
      <c r="O52" s="179"/>
    </row>
    <row r="53" spans="1:15" x14ac:dyDescent="0.25">
      <c r="A53" s="1" t="str">
        <f>Data!A53</f>
        <v>SLICT</v>
      </c>
      <c r="B53" s="1">
        <f>COUNTA(Data!B53:BZZ53)</f>
        <v>25</v>
      </c>
      <c r="C53" s="1">
        <f>COUNTIF(Data!$B$3:$BZZ$5,A53)</f>
        <v>15</v>
      </c>
      <c r="D53" s="1">
        <f>COUNTIF(Data!$B$6:$BZZ$15,A53)</f>
        <v>7</v>
      </c>
      <c r="E53" s="1" t="str">
        <f t="shared" si="3"/>
        <v>FALSE</v>
      </c>
      <c r="F53" s="1" cm="1">
        <f t="array" ref="F53">COUNTA(Data!53:53)-COUNT(IF(ISNUMBER(Data!53:53),1))-1</f>
        <v>0</v>
      </c>
      <c r="G53" s="1">
        <f ca="1">SUMIF(Data!$3:$5, A53, Data!$17:$17)</f>
        <v>60</v>
      </c>
      <c r="H53" s="138">
        <f t="shared" ca="1" si="1"/>
        <v>2.4</v>
      </c>
      <c r="I53" s="1">
        <f>COUNTIF('(old)AvalTab'!$H$11:$H$19,A53)+COUNTIF('(old)AvalTab'!$Q$11:$R$19,A53)+COUNTIF('(old)AvalTab'!$AB$11:$AC$19,A53)+COUNTIF('(old)AvalTab'!$AM$11:$AN$16,A53)+COUNTIF('(old)AvalTab'!$AX$11:$AY$19,A53)+COUNTIF('(old)AvalTab'!$BI$11:$BI$16,A53)+COUNTIF('(old)AvalTab'!$BU$11:$BU$19,A53)+COUNTIF('(old)AvalTab'!$CK$11:$CL$19,A53)+COUNTIF('(old)AvalTab'!$DE$11:$DF$19,A53)+COUNTIF('(old)AvalTab'!$EC$11:$ED$19,A53)+COUNTIF('(old)AvalTab'!$EP$11:$EQ$19,A53)</f>
        <v>0</v>
      </c>
      <c r="J53" s="1">
        <f>COUNTIF('(old)AvalTab'!$H$11:$H$13,A53)+COUNTIF('(old)AvalTab'!$Q$11:$R$13,A53)+COUNTIF('(old)AvalTab'!$AB$11:$AC$13,A53)+COUNTIF('(old)AvalTab'!$AM$11:$AN$13,A53)+COUNTIF('(old)AvalTab'!$AX$11:$AY$13,A53)+COUNTIF('(old)AvalTab'!$BI$11:$BI$13,A53)+COUNTIF('(old)AvalTab'!$BU$11:$BV$13,A53)+COUNTIF('(old)AvalTab'!$CK$11:$CL$13,A53)+COUNTIF('(old)AvalTab'!$DE$11:$DF$13,A53)+COUNTIF('(old)AvalTab'!$EC$11:$ED$13,A53)+COUNTIF('(old)AvalTab'!$EP$11:$EQ$13,A53)</f>
        <v>0</v>
      </c>
      <c r="K53" s="1">
        <f>COUNTIF('(old)AvalTab'!$H$14:$H$16,A53)+COUNTIF('(old)AvalTab'!$Q$14:$R$16,A53)+COUNTIF('(old)AvalTab'!$AB$14:$AC$16,A53)+COUNTIF('(old)AvalTab'!$AM$14:$AN$16,A53)+COUNTIF('(old)AvalTab'!$AX$14:$AY$16,A53)+COUNTIF('(old)AvalTab'!$BI$14:$BI$16,A53)+COUNTIF('(old)AvalTab'!$BU$14:$BV$16,A53)+COUNTIF('(old)AvalTab'!$CK$14:$CL$16,A53)+COUNTIF('(old)AvalTab'!$DE$14:$DF$16,A53)+COUNTIF('(old)AvalTab'!$EC$14:$ED$16,A53)+COUNTIF('(old)AvalTab'!$EP$14:$EQ$16,A53)</f>
        <v>0</v>
      </c>
      <c r="L53" s="1">
        <f>COUNTIF('(old)AvalTab'!$H$17:$H$19,A53)+COUNTIF('(old)AvalTab'!$Q$17:$R$19,A53)+COUNTIF('(old)AvalTab'!$AB$17:$AC$19,A53)+COUNTIF('(old)AvalTab'!$AX$17:$AY$19,A53)+COUNTIF('(old)AvalTab'!$BU$17:$BU$19,A53)+COUNTIF('(old)AvalTab'!$CK$17:$CL$19,A53)+COUNTIF('(old)AvalTab'!$DE$17:$DF$19,A53)+COUNTIF('(old)AvalTab'!$EC$17:$ED$19,A53)+COUNTIF('(old)AvalTab'!$EP$17:$EQ$19,A53)</f>
        <v>0</v>
      </c>
      <c r="M53" s="181" cm="1">
        <f t="array" ref="M53">COUNT(IF(ISNUMBER('(old)DadosPercent'!53:53),1))-SUM('(old)DadosPercent'!53:53)</f>
        <v>0</v>
      </c>
      <c r="N53" s="180">
        <f t="shared" si="2"/>
        <v>0</v>
      </c>
      <c r="O53" s="179"/>
    </row>
    <row r="54" spans="1:15" x14ac:dyDescent="0.25">
      <c r="A54" s="1" t="str">
        <f>Data!A54</f>
        <v>DS-SLAM</v>
      </c>
      <c r="B54" s="1">
        <f>COUNTA(Data!B54:BZZ54)</f>
        <v>30</v>
      </c>
      <c r="C54" s="1">
        <f>COUNTIF(Data!$B$3:$BZZ$5,A54)</f>
        <v>2</v>
      </c>
      <c r="D54" s="1">
        <f>COUNTIF(Data!$B$6:$BZZ$15,A54)</f>
        <v>9</v>
      </c>
      <c r="E54" s="1" t="str">
        <f t="shared" si="3"/>
        <v>FALSE</v>
      </c>
      <c r="F54" s="1" cm="1">
        <f t="array" ref="F54">COUNTA(Data!54:54)-COUNT(IF(ISNUMBER(Data!54:54),1))-1</f>
        <v>0</v>
      </c>
      <c r="G54" s="1">
        <f ca="1">SUMIF(Data!$3:$5, A54, Data!$17:$17)</f>
        <v>14</v>
      </c>
      <c r="H54" s="138">
        <f t="shared" ca="1" si="1"/>
        <v>0.46666666666666667</v>
      </c>
      <c r="I54" s="1">
        <f>COUNTIF('(old)AvalTab'!$H$11:$H$19,A54)+COUNTIF('(old)AvalTab'!$Q$11:$R$19,A54)+COUNTIF('(old)AvalTab'!$AB$11:$AC$19,A54)+COUNTIF('(old)AvalTab'!$AM$11:$AN$16,A54)+COUNTIF('(old)AvalTab'!$AX$11:$AY$19,A54)+COUNTIF('(old)AvalTab'!$BI$11:$BI$16,A54)+COUNTIF('(old)AvalTab'!$BU$11:$BU$19,A54)+COUNTIF('(old)AvalTab'!$CK$11:$CL$19,A54)+COUNTIF('(old)AvalTab'!$DE$11:$DF$19,A54)+COUNTIF('(old)AvalTab'!$EC$11:$ED$19,A54)+COUNTIF('(old)AvalTab'!$EP$11:$EQ$19,A54)</f>
        <v>0</v>
      </c>
      <c r="J54" s="1">
        <f>COUNTIF('(old)AvalTab'!$H$11:$H$13,A54)+COUNTIF('(old)AvalTab'!$Q$11:$R$13,A54)+COUNTIF('(old)AvalTab'!$AB$11:$AC$13,A54)+COUNTIF('(old)AvalTab'!$AM$11:$AN$13,A54)+COUNTIF('(old)AvalTab'!$AX$11:$AY$13,A54)+COUNTIF('(old)AvalTab'!$BI$11:$BI$13,A54)+COUNTIF('(old)AvalTab'!$BU$11:$BV$13,A54)+COUNTIF('(old)AvalTab'!$CK$11:$CL$13,A54)+COUNTIF('(old)AvalTab'!$DE$11:$DF$13,A54)+COUNTIF('(old)AvalTab'!$EC$11:$ED$13,A54)+COUNTIF('(old)AvalTab'!$EP$11:$EQ$13,A54)</f>
        <v>0</v>
      </c>
      <c r="K54" s="1">
        <f>COUNTIF('(old)AvalTab'!$H$14:$H$16,A54)+COUNTIF('(old)AvalTab'!$Q$14:$R$16,A54)+COUNTIF('(old)AvalTab'!$AB$14:$AC$16,A54)+COUNTIF('(old)AvalTab'!$AM$14:$AN$16,A54)+COUNTIF('(old)AvalTab'!$AX$14:$AY$16,A54)+COUNTIF('(old)AvalTab'!$BI$14:$BI$16,A54)+COUNTIF('(old)AvalTab'!$BU$14:$BV$16,A54)+COUNTIF('(old)AvalTab'!$CK$14:$CL$16,A54)+COUNTIF('(old)AvalTab'!$DE$14:$DF$16,A54)+COUNTIF('(old)AvalTab'!$EC$14:$ED$16,A54)+COUNTIF('(old)AvalTab'!$EP$14:$EQ$16,A54)</f>
        <v>0</v>
      </c>
      <c r="L54" s="1">
        <f>COUNTIF('(old)AvalTab'!$H$17:$H$19,A54)+COUNTIF('(old)AvalTab'!$Q$17:$R$19,A54)+COUNTIF('(old)AvalTab'!$AB$17:$AC$19,A54)+COUNTIF('(old)AvalTab'!$AX$17:$AY$19,A54)+COUNTIF('(old)AvalTab'!$BU$17:$BU$19,A54)+COUNTIF('(old)AvalTab'!$CK$17:$CL$19,A54)+COUNTIF('(old)AvalTab'!$DE$17:$DF$19,A54)+COUNTIF('(old)AvalTab'!$EC$17:$ED$19,A54)+COUNTIF('(old)AvalTab'!$EP$17:$EQ$19,A54)</f>
        <v>0</v>
      </c>
      <c r="M54" s="181" cm="1">
        <f t="array" ref="M54">COUNT(IF(ISNUMBER('(old)DadosPercent'!54:54),1))-SUM('(old)DadosPercent'!54:54)</f>
        <v>0</v>
      </c>
      <c r="N54" s="180">
        <f t="shared" si="2"/>
        <v>0</v>
      </c>
      <c r="O54" s="179"/>
    </row>
    <row r="55" spans="1:15" x14ac:dyDescent="0.25">
      <c r="A55" s="1" t="str">
        <f>Data!A55</f>
        <v>RS-SLAM</v>
      </c>
      <c r="B55" s="1">
        <f>COUNTA(Data!B55:BZZ55)</f>
        <v>0</v>
      </c>
      <c r="C55" s="1">
        <f>COUNTIF(Data!$B$3:$BZZ$5,A55)</f>
        <v>0</v>
      </c>
      <c r="D55" s="1">
        <f>COUNTIF(Data!$B$6:$BZZ$15,A55)</f>
        <v>0</v>
      </c>
      <c r="E55" s="1" t="str">
        <f t="shared" si="3"/>
        <v>FALSE</v>
      </c>
      <c r="F55" s="1" cm="1">
        <f t="array" ref="F55">COUNTA(Data!55:55)-COUNT(IF(ISNUMBER(Data!55:55),1))-1</f>
        <v>0</v>
      </c>
      <c r="G55" s="1">
        <f ca="1">SUMIF(Data!$3:$5, A55, Data!$17:$17)</f>
        <v>0</v>
      </c>
      <c r="H55" s="138" t="str">
        <f t="shared" ca="1" si="1"/>
        <v/>
      </c>
      <c r="I55" s="1">
        <f>COUNTIF('(old)AvalTab'!$H$11:$H$19,A55)+COUNTIF('(old)AvalTab'!$Q$11:$R$19,A55)+COUNTIF('(old)AvalTab'!$AB$11:$AC$19,A55)+COUNTIF('(old)AvalTab'!$AM$11:$AN$16,A55)+COUNTIF('(old)AvalTab'!$AX$11:$AY$19,A55)+COUNTIF('(old)AvalTab'!$BI$11:$BI$16,A55)+COUNTIF('(old)AvalTab'!$BU$11:$BU$19,A55)+COUNTIF('(old)AvalTab'!$CK$11:$CL$19,A55)+COUNTIF('(old)AvalTab'!$DE$11:$DF$19,A55)+COUNTIF('(old)AvalTab'!$EC$11:$ED$19,A55)+COUNTIF('(old)AvalTab'!$EP$11:$EQ$19,A55)</f>
        <v>0</v>
      </c>
      <c r="J55" s="1">
        <f>COUNTIF('(old)AvalTab'!$H$11:$H$13,A55)+COUNTIF('(old)AvalTab'!$Q$11:$R$13,A55)+COUNTIF('(old)AvalTab'!$AB$11:$AC$13,A55)+COUNTIF('(old)AvalTab'!$AM$11:$AN$13,A55)+COUNTIF('(old)AvalTab'!$AX$11:$AY$13,A55)+COUNTIF('(old)AvalTab'!$BI$11:$BI$13,A55)+COUNTIF('(old)AvalTab'!$BU$11:$BV$13,A55)+COUNTIF('(old)AvalTab'!$CK$11:$CL$13,A55)+COUNTIF('(old)AvalTab'!$DE$11:$DF$13,A55)+COUNTIF('(old)AvalTab'!$EC$11:$ED$13,A55)+COUNTIF('(old)AvalTab'!$EP$11:$EQ$13,A55)</f>
        <v>0</v>
      </c>
      <c r="K55" s="1">
        <f>COUNTIF('(old)AvalTab'!$H$14:$H$16,A55)+COUNTIF('(old)AvalTab'!$Q$14:$R$16,A55)+COUNTIF('(old)AvalTab'!$AB$14:$AC$16,A55)+COUNTIF('(old)AvalTab'!$AM$14:$AN$16,A55)+COUNTIF('(old)AvalTab'!$AX$14:$AY$16,A55)+COUNTIF('(old)AvalTab'!$BI$14:$BI$16,A55)+COUNTIF('(old)AvalTab'!$BU$14:$BV$16,A55)+COUNTIF('(old)AvalTab'!$CK$14:$CL$16,A55)+COUNTIF('(old)AvalTab'!$DE$14:$DF$16,A55)+COUNTIF('(old)AvalTab'!$EC$14:$ED$16,A55)+COUNTIF('(old)AvalTab'!$EP$14:$EQ$16,A55)</f>
        <v>0</v>
      </c>
      <c r="L55" s="1">
        <f>COUNTIF('(old)AvalTab'!$H$17:$H$19,A55)+COUNTIF('(old)AvalTab'!$Q$17:$R$19,A55)+COUNTIF('(old)AvalTab'!$AB$17:$AC$19,A55)+COUNTIF('(old)AvalTab'!$AX$17:$AY$19,A55)+COUNTIF('(old)AvalTab'!$BU$17:$BU$19,A55)+COUNTIF('(old)AvalTab'!$CK$17:$CL$19,A55)+COUNTIF('(old)AvalTab'!$DE$17:$DF$19,A55)+COUNTIF('(old)AvalTab'!$EC$17:$ED$19,A55)+COUNTIF('(old)AvalTab'!$EP$17:$EQ$19,A55)</f>
        <v>0</v>
      </c>
      <c r="M55" s="181" cm="1">
        <f t="array" ref="M55">COUNT(IF(ISNUMBER('(old)DadosPercent'!55:55),1))-SUM('(old)DadosPercent'!55:55)</f>
        <v>0</v>
      </c>
      <c r="N55" s="180" t="str">
        <f t="shared" si="2"/>
        <v/>
      </c>
      <c r="O55" s="179"/>
    </row>
    <row r="56" spans="1:15" x14ac:dyDescent="0.25">
      <c r="A56" s="1" t="str">
        <f>Data!A56</f>
        <v>LOAM</v>
      </c>
      <c r="B56" s="1">
        <f>COUNTA(Data!B56:BZZ56)</f>
        <v>80</v>
      </c>
      <c r="C56" s="1">
        <f>COUNTIF(Data!$B$3:$BZZ$5,A56)</f>
        <v>0</v>
      </c>
      <c r="D56" s="1">
        <f>COUNTIF(Data!$B$6:$BZZ$15,A56)</f>
        <v>7</v>
      </c>
      <c r="E56" s="1" t="str">
        <f t="shared" si="3"/>
        <v>FALSE</v>
      </c>
      <c r="F56" s="1" cm="1">
        <f t="array" ref="F56">COUNTA(Data!56:56)-COUNT(IF(ISNUMBER(Data!56:56),1))-1</f>
        <v>3</v>
      </c>
      <c r="G56" s="1">
        <f ca="1">SUMIF(Data!$3:$5, A56, Data!$17:$17)</f>
        <v>0</v>
      </c>
      <c r="H56" s="138">
        <f t="shared" ca="1" si="1"/>
        <v>0</v>
      </c>
      <c r="I56" s="1">
        <f>COUNTIF('(old)AvalTab'!$H$11:$H$19,A56)+COUNTIF('(old)AvalTab'!$Q$11:$R$19,A56)+COUNTIF('(old)AvalTab'!$AB$11:$AC$19,A56)+COUNTIF('(old)AvalTab'!$AM$11:$AN$16,A56)+COUNTIF('(old)AvalTab'!$AX$11:$AY$19,A56)+COUNTIF('(old)AvalTab'!$BI$11:$BI$16,A56)+COUNTIF('(old)AvalTab'!$BU$11:$BU$19,A56)+COUNTIF('(old)AvalTab'!$CK$11:$CL$19,A56)+COUNTIF('(old)AvalTab'!$DE$11:$DF$19,A56)+COUNTIF('(old)AvalTab'!$EC$11:$ED$19,A56)+COUNTIF('(old)AvalTab'!$EP$11:$EQ$19,A56)</f>
        <v>0</v>
      </c>
      <c r="J56" s="1">
        <f>COUNTIF('(old)AvalTab'!$H$11:$H$13,A56)+COUNTIF('(old)AvalTab'!$Q$11:$R$13,A56)+COUNTIF('(old)AvalTab'!$AB$11:$AC$13,A56)+COUNTIF('(old)AvalTab'!$AM$11:$AN$13,A56)+COUNTIF('(old)AvalTab'!$AX$11:$AY$13,A56)+COUNTIF('(old)AvalTab'!$BI$11:$BI$13,A56)+COUNTIF('(old)AvalTab'!$BU$11:$BV$13,A56)+COUNTIF('(old)AvalTab'!$CK$11:$CL$13,A56)+COUNTIF('(old)AvalTab'!$DE$11:$DF$13,A56)+COUNTIF('(old)AvalTab'!$EC$11:$ED$13,A56)+COUNTIF('(old)AvalTab'!$EP$11:$EQ$13,A56)</f>
        <v>0</v>
      </c>
      <c r="K56" s="1">
        <f>COUNTIF('(old)AvalTab'!$H$14:$H$16,A56)+COUNTIF('(old)AvalTab'!$Q$14:$R$16,A56)+COUNTIF('(old)AvalTab'!$AB$14:$AC$16,A56)+COUNTIF('(old)AvalTab'!$AM$14:$AN$16,A56)+COUNTIF('(old)AvalTab'!$AX$14:$AY$16,A56)+COUNTIF('(old)AvalTab'!$BI$14:$BI$16,A56)+COUNTIF('(old)AvalTab'!$BU$14:$BV$16,A56)+COUNTIF('(old)AvalTab'!$CK$14:$CL$16,A56)+COUNTIF('(old)AvalTab'!$DE$14:$DF$16,A56)+COUNTIF('(old)AvalTab'!$EC$14:$ED$16,A56)+COUNTIF('(old)AvalTab'!$EP$14:$EQ$16,A56)</f>
        <v>0</v>
      </c>
      <c r="L56" s="1">
        <f>COUNTIF('(old)AvalTab'!$H$17:$H$19,A56)+COUNTIF('(old)AvalTab'!$Q$17:$R$19,A56)+COUNTIF('(old)AvalTab'!$AB$17:$AC$19,A56)+COUNTIF('(old)AvalTab'!$AX$17:$AY$19,A56)+COUNTIF('(old)AvalTab'!$BU$17:$BU$19,A56)+COUNTIF('(old)AvalTab'!$CK$17:$CL$19,A56)+COUNTIF('(old)AvalTab'!$DE$17:$DF$19,A56)+COUNTIF('(old)AvalTab'!$EC$17:$ED$19,A56)+COUNTIF('(old)AvalTab'!$EP$17:$EQ$19,A56)</f>
        <v>0</v>
      </c>
      <c r="M56" s="181" cm="1">
        <f t="array" ref="M56">COUNT(IF(ISNUMBER('(old)DadosPercent'!56:56),1))-SUM('(old)DadosPercent'!56:56)</f>
        <v>9.8437052447410203</v>
      </c>
      <c r="N56" s="180">
        <f t="shared" si="2"/>
        <v>0.12304631555926275</v>
      </c>
      <c r="O56" s="179"/>
    </row>
    <row r="57" spans="1:15" x14ac:dyDescent="0.25">
      <c r="A57" s="1" t="str">
        <f>Data!A57</f>
        <v>LeGO-LOAM</v>
      </c>
      <c r="B57" s="1">
        <f>COUNTA(Data!B57:BZZ57)</f>
        <v>128</v>
      </c>
      <c r="C57" s="1">
        <f>COUNTIF(Data!$B$3:$BZZ$5,A57)</f>
        <v>18</v>
      </c>
      <c r="D57" s="1">
        <f>COUNTIF(Data!$B$6:$BZZ$15,A57)</f>
        <v>17</v>
      </c>
      <c r="E57" s="1" t="str">
        <f t="shared" si="3"/>
        <v>FALSE</v>
      </c>
      <c r="F57" s="1" cm="1">
        <f t="array" ref="F57">COUNTA(Data!57:57)-COUNT(IF(ISNUMBER(Data!57:57),1))-1</f>
        <v>1</v>
      </c>
      <c r="G57" s="1">
        <f ca="1">SUMIF(Data!$3:$5, A57, Data!$17:$17)</f>
        <v>44</v>
      </c>
      <c r="H57" s="138">
        <f t="shared" ca="1" si="1"/>
        <v>0.34375</v>
      </c>
      <c r="I57" s="1">
        <f>COUNTIF('(old)AvalTab'!$H$11:$H$19,A57)+COUNTIF('(old)AvalTab'!$Q$11:$R$19,A57)+COUNTIF('(old)AvalTab'!$AB$11:$AC$19,A57)+COUNTIF('(old)AvalTab'!$AM$11:$AN$16,A57)+COUNTIF('(old)AvalTab'!$AX$11:$AY$19,A57)+COUNTIF('(old)AvalTab'!$BI$11:$BI$16,A57)+COUNTIF('(old)AvalTab'!$BU$11:$BU$19,A57)+COUNTIF('(old)AvalTab'!$CK$11:$CL$19,A57)+COUNTIF('(old)AvalTab'!$DE$11:$DF$19,A57)+COUNTIF('(old)AvalTab'!$EC$11:$ED$19,A57)+COUNTIF('(old)AvalTab'!$EP$11:$EQ$19,A57)</f>
        <v>0</v>
      </c>
      <c r="J57" s="1">
        <f>COUNTIF('(old)AvalTab'!$H$11:$H$13,A57)+COUNTIF('(old)AvalTab'!$Q$11:$R$13,A57)+COUNTIF('(old)AvalTab'!$AB$11:$AC$13,A57)+COUNTIF('(old)AvalTab'!$AM$11:$AN$13,A57)+COUNTIF('(old)AvalTab'!$AX$11:$AY$13,A57)+COUNTIF('(old)AvalTab'!$BI$11:$BI$13,A57)+COUNTIF('(old)AvalTab'!$BU$11:$BV$13,A57)+COUNTIF('(old)AvalTab'!$CK$11:$CL$13,A57)+COUNTIF('(old)AvalTab'!$DE$11:$DF$13,A57)+COUNTIF('(old)AvalTab'!$EC$11:$ED$13,A57)+COUNTIF('(old)AvalTab'!$EP$11:$EQ$13,A57)</f>
        <v>0</v>
      </c>
      <c r="K57" s="1">
        <f>COUNTIF('(old)AvalTab'!$H$14:$H$16,A57)+COUNTIF('(old)AvalTab'!$Q$14:$R$16,A57)+COUNTIF('(old)AvalTab'!$AB$14:$AC$16,A57)+COUNTIF('(old)AvalTab'!$AM$14:$AN$16,A57)+COUNTIF('(old)AvalTab'!$AX$14:$AY$16,A57)+COUNTIF('(old)AvalTab'!$BI$14:$BI$16,A57)+COUNTIF('(old)AvalTab'!$BU$14:$BV$16,A57)+COUNTIF('(old)AvalTab'!$CK$14:$CL$16,A57)+COUNTIF('(old)AvalTab'!$DE$14:$DF$16,A57)+COUNTIF('(old)AvalTab'!$EC$14:$ED$16,A57)+COUNTIF('(old)AvalTab'!$EP$14:$EQ$16,A57)</f>
        <v>0</v>
      </c>
      <c r="L57" s="1">
        <f>COUNTIF('(old)AvalTab'!$H$17:$H$19,A57)+COUNTIF('(old)AvalTab'!$Q$17:$R$19,A57)+COUNTIF('(old)AvalTab'!$AB$17:$AC$19,A57)+COUNTIF('(old)AvalTab'!$AX$17:$AY$19,A57)+COUNTIF('(old)AvalTab'!$BU$17:$BU$19,A57)+COUNTIF('(old)AvalTab'!$CK$17:$CL$19,A57)+COUNTIF('(old)AvalTab'!$DE$17:$DF$19,A57)+COUNTIF('(old)AvalTab'!$EC$17:$ED$19,A57)+COUNTIF('(old)AvalTab'!$EP$17:$EQ$19,A57)</f>
        <v>0</v>
      </c>
      <c r="M57" s="181" cm="1">
        <f t="array" ref="M57">COUNT(IF(ISNUMBER('(old)DadosPercent'!57:57),1))-SUM('(old)DadosPercent'!57:57)</f>
        <v>3.636157515389228</v>
      </c>
      <c r="N57" s="180">
        <f t="shared" si="2"/>
        <v>2.8407480588978344E-2</v>
      </c>
      <c r="O57" s="179"/>
    </row>
    <row r="58" spans="1:15" x14ac:dyDescent="0.25">
      <c r="A58" s="1" t="str">
        <f>Data!A58</f>
        <v>HDL_Graph_SLAM</v>
      </c>
      <c r="B58" s="1">
        <f>COUNTA(Data!B58:BZZ58)</f>
        <v>22</v>
      </c>
      <c r="C58" s="1">
        <f>COUNTIF(Data!$B$3:$BZZ$5,A58)</f>
        <v>2</v>
      </c>
      <c r="D58" s="1">
        <f>COUNTIF(Data!$B$6:$BZZ$15,A58)</f>
        <v>1</v>
      </c>
      <c r="E58" s="1" t="str">
        <f t="shared" si="3"/>
        <v>FALSE</v>
      </c>
      <c r="F58" s="1" cm="1">
        <f t="array" ref="F58">COUNTA(Data!58:58)-COUNT(IF(ISNUMBER(Data!58:58),1))-1</f>
        <v>2</v>
      </c>
      <c r="G58" s="1">
        <f ca="1">SUMIF(Data!$3:$5, A58, Data!$17:$17)</f>
        <v>12</v>
      </c>
      <c r="H58" s="138">
        <f t="shared" ca="1" si="1"/>
        <v>0.54545454545454541</v>
      </c>
      <c r="I58" s="1">
        <f>COUNTIF('(old)AvalTab'!$H$11:$H$19,A58)+COUNTIF('(old)AvalTab'!$Q$11:$R$19,A58)+COUNTIF('(old)AvalTab'!$AB$11:$AC$19,A58)+COUNTIF('(old)AvalTab'!$AM$11:$AN$16,A58)+COUNTIF('(old)AvalTab'!$AX$11:$AY$19,A58)+COUNTIF('(old)AvalTab'!$BI$11:$BI$16,A58)+COUNTIF('(old)AvalTab'!$BU$11:$BU$19,A58)+COUNTIF('(old)AvalTab'!$CK$11:$CL$19,A58)+COUNTIF('(old)AvalTab'!$DE$11:$DF$19,A58)+COUNTIF('(old)AvalTab'!$EC$11:$ED$19,A58)+COUNTIF('(old)AvalTab'!$EP$11:$EQ$19,A58)</f>
        <v>1</v>
      </c>
      <c r="J58" s="1">
        <f>COUNTIF('(old)AvalTab'!$H$11:$H$13,A58)+COUNTIF('(old)AvalTab'!$Q$11:$R$13,A58)+COUNTIF('(old)AvalTab'!$AB$11:$AC$13,A58)+COUNTIF('(old)AvalTab'!$AM$11:$AN$13,A58)+COUNTIF('(old)AvalTab'!$AX$11:$AY$13,A58)+COUNTIF('(old)AvalTab'!$BI$11:$BI$13,A58)+COUNTIF('(old)AvalTab'!$BU$11:$BV$13,A58)+COUNTIF('(old)AvalTab'!$CK$11:$CL$13,A58)+COUNTIF('(old)AvalTab'!$DE$11:$DF$13,A58)+COUNTIF('(old)AvalTab'!$EC$11:$ED$13,A58)+COUNTIF('(old)AvalTab'!$EP$11:$EQ$13,A58)</f>
        <v>0</v>
      </c>
      <c r="K58" s="1">
        <f>COUNTIF('(old)AvalTab'!$H$14:$H$16,A58)+COUNTIF('(old)AvalTab'!$Q$14:$R$16,A58)+COUNTIF('(old)AvalTab'!$AB$14:$AC$16,A58)+COUNTIF('(old)AvalTab'!$AM$14:$AN$16,A58)+COUNTIF('(old)AvalTab'!$AX$14:$AY$16,A58)+COUNTIF('(old)AvalTab'!$BI$14:$BI$16,A58)+COUNTIF('(old)AvalTab'!$BU$14:$BV$16,A58)+COUNTIF('(old)AvalTab'!$CK$14:$CL$16,A58)+COUNTIF('(old)AvalTab'!$DE$14:$DF$16,A58)+COUNTIF('(old)AvalTab'!$EC$14:$ED$16,A58)+COUNTIF('(old)AvalTab'!$EP$14:$EQ$16,A58)</f>
        <v>1</v>
      </c>
      <c r="L58" s="1">
        <f>COUNTIF('(old)AvalTab'!$H$17:$H$19,A58)+COUNTIF('(old)AvalTab'!$Q$17:$R$19,A58)+COUNTIF('(old)AvalTab'!$AB$17:$AC$19,A58)+COUNTIF('(old)AvalTab'!$AX$17:$AY$19,A58)+COUNTIF('(old)AvalTab'!$BU$17:$BU$19,A58)+COUNTIF('(old)AvalTab'!$CK$17:$CL$19,A58)+COUNTIF('(old)AvalTab'!$DE$17:$DF$19,A58)+COUNTIF('(old)AvalTab'!$EC$17:$ED$19,A58)+COUNTIF('(old)AvalTab'!$EP$17:$EQ$19,A58)</f>
        <v>0</v>
      </c>
      <c r="M58" s="181" cm="1">
        <f t="array" ref="M58">COUNT(IF(ISNUMBER('(old)DadosPercent'!58:58),1))-SUM('(old)DadosPercent'!58:58)</f>
        <v>4.8013908992752263</v>
      </c>
      <c r="N58" s="180">
        <f t="shared" si="2"/>
        <v>0.21824504087614666</v>
      </c>
      <c r="O58" s="179"/>
    </row>
    <row r="59" spans="1:15" x14ac:dyDescent="0.25">
      <c r="A59" s="1" t="str">
        <f>Data!A59</f>
        <v>SVO2</v>
      </c>
      <c r="B59" s="1">
        <f>COUNTA(Data!B59:BZZ59)</f>
        <v>13</v>
      </c>
      <c r="C59" s="1">
        <f>COUNTIF(Data!$B$3:$BZZ$5,A59)</f>
        <v>0</v>
      </c>
      <c r="D59" s="1">
        <f>COUNTIF(Data!$B$6:$BZZ$15,A59)</f>
        <v>1</v>
      </c>
      <c r="E59" s="1" t="str">
        <f t="shared" si="3"/>
        <v>FALSE</v>
      </c>
      <c r="F59" s="1" cm="1">
        <f t="array" ref="F59">COUNTA(Data!59:59)-COUNT(IF(ISNUMBER(Data!59:59),1))-1</f>
        <v>2</v>
      </c>
      <c r="G59" s="1">
        <f ca="1">SUMIF(Data!$3:$5, A59, Data!$17:$17)</f>
        <v>0</v>
      </c>
      <c r="H59" s="138">
        <f t="shared" ca="1" si="1"/>
        <v>0</v>
      </c>
      <c r="I59" s="1">
        <f>COUNTIF('(old)AvalTab'!$H$11:$H$19,A59)+COUNTIF('(old)AvalTab'!$Q$11:$R$19,A59)+COUNTIF('(old)AvalTab'!$AB$11:$AC$19,A59)+COUNTIF('(old)AvalTab'!$AM$11:$AN$16,A59)+COUNTIF('(old)AvalTab'!$AX$11:$AY$19,A59)+COUNTIF('(old)AvalTab'!$BI$11:$BI$16,A59)+COUNTIF('(old)AvalTab'!$BU$11:$BU$19,A59)+COUNTIF('(old)AvalTab'!$CK$11:$CL$19,A59)+COUNTIF('(old)AvalTab'!$DE$11:$DF$19,A59)+COUNTIF('(old)AvalTab'!$EC$11:$ED$19,A59)+COUNTIF('(old)AvalTab'!$EP$11:$EQ$19,A59)</f>
        <v>0</v>
      </c>
      <c r="J59" s="1">
        <f>COUNTIF('(old)AvalTab'!$H$11:$H$13,A59)+COUNTIF('(old)AvalTab'!$Q$11:$R$13,A59)+COUNTIF('(old)AvalTab'!$AB$11:$AC$13,A59)+COUNTIF('(old)AvalTab'!$AM$11:$AN$13,A59)+COUNTIF('(old)AvalTab'!$AX$11:$AY$13,A59)+COUNTIF('(old)AvalTab'!$BI$11:$BI$13,A59)+COUNTIF('(old)AvalTab'!$BU$11:$BV$13,A59)+COUNTIF('(old)AvalTab'!$CK$11:$CL$13,A59)+COUNTIF('(old)AvalTab'!$DE$11:$DF$13,A59)+COUNTIF('(old)AvalTab'!$EC$11:$ED$13,A59)+COUNTIF('(old)AvalTab'!$EP$11:$EQ$13,A59)</f>
        <v>0</v>
      </c>
      <c r="K59" s="1">
        <f>COUNTIF('(old)AvalTab'!$H$14:$H$16,A59)+COUNTIF('(old)AvalTab'!$Q$14:$R$16,A59)+COUNTIF('(old)AvalTab'!$AB$14:$AC$16,A59)+COUNTIF('(old)AvalTab'!$AM$14:$AN$16,A59)+COUNTIF('(old)AvalTab'!$AX$14:$AY$16,A59)+COUNTIF('(old)AvalTab'!$BI$14:$BI$16,A59)+COUNTIF('(old)AvalTab'!$BU$14:$BV$16,A59)+COUNTIF('(old)AvalTab'!$CK$14:$CL$16,A59)+COUNTIF('(old)AvalTab'!$DE$14:$DF$16,A59)+COUNTIF('(old)AvalTab'!$EC$14:$ED$16,A59)+COUNTIF('(old)AvalTab'!$EP$14:$EQ$16,A59)</f>
        <v>0</v>
      </c>
      <c r="L59" s="1">
        <f>COUNTIF('(old)AvalTab'!$H$17:$H$19,A59)+COUNTIF('(old)AvalTab'!$Q$17:$R$19,A59)+COUNTIF('(old)AvalTab'!$AB$17:$AC$19,A59)+COUNTIF('(old)AvalTab'!$AX$17:$AY$19,A59)+COUNTIF('(old)AvalTab'!$BU$17:$BU$19,A59)+COUNTIF('(old)AvalTab'!$CK$17:$CL$19,A59)+COUNTIF('(old)AvalTab'!$DE$17:$DF$19,A59)+COUNTIF('(old)AvalTab'!$EC$17:$ED$19,A59)+COUNTIF('(old)AvalTab'!$EP$17:$EQ$19,A59)</f>
        <v>0</v>
      </c>
      <c r="M59" s="181" cm="1">
        <f t="array" ref="M59">COUNT(IF(ISNUMBER('(old)DadosPercent'!59:59),1))-SUM('(old)DadosPercent'!59:59)</f>
        <v>6.096672494224106</v>
      </c>
      <c r="N59" s="180">
        <f t="shared" si="2"/>
        <v>0.46897480724800816</v>
      </c>
      <c r="O59" s="179"/>
    </row>
    <row r="60" spans="1:15" x14ac:dyDescent="0.25">
      <c r="A60" s="1" t="str">
        <f>Data!A60</f>
        <v>RTAB-MAP S2S</v>
      </c>
      <c r="B60" s="1">
        <f>COUNTA(Data!B60:BZZ60)</f>
        <v>11</v>
      </c>
      <c r="C60" s="1">
        <f>COUNTIF(Data!$B$3:$BZZ$5,A60)</f>
        <v>0</v>
      </c>
      <c r="D60" s="1">
        <f>COUNTIF(Data!$B$6:$BZZ$15,A60)</f>
        <v>3</v>
      </c>
      <c r="E60" s="1" t="str">
        <f t="shared" si="3"/>
        <v>FALSE</v>
      </c>
      <c r="F60" s="1" cm="1">
        <f t="array" ref="F60">COUNTA(Data!60:60)-COUNT(IF(ISNUMBER(Data!60:60),1))-1</f>
        <v>0</v>
      </c>
      <c r="G60" s="1">
        <f ca="1">SUMIF(Data!$3:$5, A60, Data!$17:$17)</f>
        <v>0</v>
      </c>
      <c r="H60" s="138">
        <f ca="1">IFERROR(G60/B60,"")</f>
        <v>0</v>
      </c>
      <c r="I60" s="1">
        <f>COUNTIF('(old)AvalTab'!$H$11:$H$19,A60)+COUNTIF('(old)AvalTab'!$Q$11:$R$19,A60)+COUNTIF('(old)AvalTab'!$AB$11:$AC$19,A60)+COUNTIF('(old)AvalTab'!$AM$11:$AN$16,A60)+COUNTIF('(old)AvalTab'!$AX$11:$AY$19,A60)+COUNTIF('(old)AvalTab'!$BI$11:$BI$16,A60)+COUNTIF('(old)AvalTab'!$BU$11:$BU$19,A60)+COUNTIF('(old)AvalTab'!$CK$11:$CL$19,A60)+COUNTIF('(old)AvalTab'!$DE$11:$DF$19,A60)+COUNTIF('(old)AvalTab'!$EC$11:$ED$19,A60)+COUNTIF('(old)AvalTab'!$EP$11:$EQ$19,A60)</f>
        <v>0</v>
      </c>
      <c r="J60" s="1">
        <f>COUNTIF('(old)AvalTab'!$H$11:$H$13,A60)+COUNTIF('(old)AvalTab'!$Q$11:$R$13,A60)+COUNTIF('(old)AvalTab'!$AB$11:$AC$13,A60)+COUNTIF('(old)AvalTab'!$AM$11:$AN$13,A60)+COUNTIF('(old)AvalTab'!$AX$11:$AY$13,A60)+COUNTIF('(old)AvalTab'!$BI$11:$BI$13,A60)+COUNTIF('(old)AvalTab'!$BU$11:$BV$13,A60)+COUNTIF('(old)AvalTab'!$CK$11:$CL$13,A60)+COUNTIF('(old)AvalTab'!$DE$11:$DF$13,A60)+COUNTIF('(old)AvalTab'!$EC$11:$ED$13,A60)+COUNTIF('(old)AvalTab'!$EP$11:$EQ$13,A60)</f>
        <v>0</v>
      </c>
      <c r="K60" s="1">
        <f>COUNTIF('(old)AvalTab'!$H$14:$H$16,A60)+COUNTIF('(old)AvalTab'!$Q$14:$R$16,A60)+COUNTIF('(old)AvalTab'!$AB$14:$AC$16,A60)+COUNTIF('(old)AvalTab'!$AM$14:$AN$16,A60)+COUNTIF('(old)AvalTab'!$AX$14:$AY$16,A60)+COUNTIF('(old)AvalTab'!$BI$14:$BI$16,A60)+COUNTIF('(old)AvalTab'!$BU$14:$BV$16,A60)+COUNTIF('(old)AvalTab'!$CK$14:$CL$16,A60)+COUNTIF('(old)AvalTab'!$DE$14:$DF$16,A60)+COUNTIF('(old)AvalTab'!$EC$14:$ED$16,A60)+COUNTIF('(old)AvalTab'!$EP$14:$EQ$16,A60)</f>
        <v>0</v>
      </c>
      <c r="L60" s="1">
        <f>COUNTIF('(old)AvalTab'!$H$17:$H$19,A60)+COUNTIF('(old)AvalTab'!$Q$17:$R$19,A60)+COUNTIF('(old)AvalTab'!$AB$17:$AC$19,A60)+COUNTIF('(old)AvalTab'!$AX$17:$AY$19,A60)+COUNTIF('(old)AvalTab'!$BU$17:$BU$19,A60)+COUNTIF('(old)AvalTab'!$CK$17:$CL$19,A60)+COUNTIF('(old)AvalTab'!$DE$17:$DF$19,A60)+COUNTIF('(old)AvalTab'!$EC$17:$ED$19,A60)+COUNTIF('(old)AvalTab'!$EP$17:$EQ$19,A60)</f>
        <v>0</v>
      </c>
      <c r="M60" s="181" cm="1">
        <f t="array" ref="M60">COUNT(IF(ISNUMBER('(old)DadosPercent'!60:60),1))-SUM('(old)DadosPercent'!60:60)</f>
        <v>4.8288011450914681</v>
      </c>
      <c r="N60" s="180">
        <f t="shared" si="2"/>
        <v>0.43898192228104255</v>
      </c>
      <c r="O60" s="179"/>
    </row>
    <row r="61" spans="1:15" x14ac:dyDescent="0.25">
      <c r="A61" s="1" t="str">
        <f>Data!A61</f>
        <v>RTAB-MAP S2M</v>
      </c>
      <c r="B61" s="1">
        <f>COUNTA(Data!B61:BZZ61)</f>
        <v>11</v>
      </c>
      <c r="C61" s="1">
        <f>COUNTIF(Data!$B$3:$BZZ$5,A61)</f>
        <v>0</v>
      </c>
      <c r="D61" s="1">
        <f>COUNTIF(Data!$B$6:$BZZ$15,A61)</f>
        <v>1</v>
      </c>
      <c r="E61" s="1" t="str">
        <f t="shared" si="3"/>
        <v>FALSE</v>
      </c>
      <c r="F61" s="1" cm="1">
        <f t="array" ref="F61">COUNTA(Data!61:61)-COUNT(IF(ISNUMBER(Data!61:61),1))-1</f>
        <v>0</v>
      </c>
      <c r="G61" s="1">
        <f ca="1">SUMIF(Data!$3:$5, A61, Data!$17:$17)</f>
        <v>0</v>
      </c>
      <c r="H61" s="138">
        <f t="shared" ref="H61:H69" ca="1" si="4">IFERROR(G61/B61,"")</f>
        <v>0</v>
      </c>
      <c r="I61" s="1">
        <f>COUNTIF('(old)AvalTab'!$H$11:$H$19,A61)+COUNTIF('(old)AvalTab'!$Q$11:$R$19,A61)+COUNTIF('(old)AvalTab'!$AB$11:$AC$19,A61)+COUNTIF('(old)AvalTab'!$AM$11:$AN$16,A61)+COUNTIF('(old)AvalTab'!$AX$11:$AY$19,A61)+COUNTIF('(old)AvalTab'!$BI$11:$BI$16,A61)+COUNTIF('(old)AvalTab'!$BU$11:$BU$19,A61)+COUNTIF('(old)AvalTab'!$CK$11:$CL$19,A61)+COUNTIF('(old)AvalTab'!$DE$11:$DF$19,A61)+COUNTIF('(old)AvalTab'!$EC$11:$ED$19,A61)+COUNTIF('(old)AvalTab'!$EP$11:$EQ$19,A61)</f>
        <v>0</v>
      </c>
      <c r="J61" s="1">
        <f>COUNTIF('(old)AvalTab'!$H$11:$H$13,A61)+COUNTIF('(old)AvalTab'!$Q$11:$R$13,A61)+COUNTIF('(old)AvalTab'!$AB$11:$AC$13,A61)+COUNTIF('(old)AvalTab'!$AM$11:$AN$13,A61)+COUNTIF('(old)AvalTab'!$AX$11:$AY$13,A61)+COUNTIF('(old)AvalTab'!$BI$11:$BI$13,A61)+COUNTIF('(old)AvalTab'!$BU$11:$BV$13,A61)+COUNTIF('(old)AvalTab'!$CK$11:$CL$13,A61)+COUNTIF('(old)AvalTab'!$DE$11:$DF$13,A61)+COUNTIF('(old)AvalTab'!$EC$11:$ED$13,A61)+COUNTIF('(old)AvalTab'!$EP$11:$EQ$13,A61)</f>
        <v>0</v>
      </c>
      <c r="K61" s="1">
        <f>COUNTIF('(old)AvalTab'!$H$14:$H$16,A61)+COUNTIF('(old)AvalTab'!$Q$14:$R$16,A61)+COUNTIF('(old)AvalTab'!$AB$14:$AC$16,A61)+COUNTIF('(old)AvalTab'!$AM$14:$AN$16,A61)+COUNTIF('(old)AvalTab'!$AX$14:$AY$16,A61)+COUNTIF('(old)AvalTab'!$BI$14:$BI$16,A61)+COUNTIF('(old)AvalTab'!$BU$14:$BV$16,A61)+COUNTIF('(old)AvalTab'!$CK$14:$CL$16,A61)+COUNTIF('(old)AvalTab'!$DE$14:$DF$16,A61)+COUNTIF('(old)AvalTab'!$EC$14:$ED$16,A61)+COUNTIF('(old)AvalTab'!$EP$14:$EQ$16,A61)</f>
        <v>0</v>
      </c>
      <c r="L61" s="1">
        <f>COUNTIF('(old)AvalTab'!$H$17:$H$19,A61)+COUNTIF('(old)AvalTab'!$Q$17:$R$19,A61)+COUNTIF('(old)AvalTab'!$AB$17:$AC$19,A61)+COUNTIF('(old)AvalTab'!$AX$17:$AY$19,A61)+COUNTIF('(old)AvalTab'!$BU$17:$BU$19,A61)+COUNTIF('(old)AvalTab'!$CK$17:$CL$19,A61)+COUNTIF('(old)AvalTab'!$DE$17:$DF$19,A61)+COUNTIF('(old)AvalTab'!$EC$17:$ED$19,A61)+COUNTIF('(old)AvalTab'!$EP$17:$EQ$19,A61)</f>
        <v>0</v>
      </c>
      <c r="M61" s="181" cm="1">
        <f t="array" ref="M61">COUNT(IF(ISNUMBER('(old)DadosPercent'!61:61),1))-SUM('(old)DadosPercent'!61:61)</f>
        <v>4.4520046082949314</v>
      </c>
      <c r="N61" s="180">
        <f t="shared" si="2"/>
        <v>0.40472769166317557</v>
      </c>
      <c r="O61" s="179"/>
    </row>
    <row r="62" spans="1:15" x14ac:dyDescent="0.25">
      <c r="A62" s="1" t="str">
        <f>Data!A62</f>
        <v>RTAB-MAP LOAM</v>
      </c>
      <c r="B62" s="1">
        <f>COUNTA(Data!B62:BZZ62)</f>
        <v>11</v>
      </c>
      <c r="C62" s="1">
        <f>COUNTIF(Data!$B$3:$BZZ$5,A62)</f>
        <v>0</v>
      </c>
      <c r="D62" s="1">
        <f>COUNTIF(Data!$B$6:$BZZ$15,A62)</f>
        <v>0</v>
      </c>
      <c r="E62" s="1" t="str">
        <f t="shared" si="3"/>
        <v>FALSE</v>
      </c>
      <c r="F62" s="1" cm="1">
        <f t="array" ref="F62">COUNTA(Data!62:62)-COUNT(IF(ISNUMBER(Data!62:62),1))-1</f>
        <v>0</v>
      </c>
      <c r="G62" s="1">
        <f ca="1">SUMIF(Data!$3:$5, A62, Data!$17:$17)</f>
        <v>0</v>
      </c>
      <c r="H62" s="138">
        <f t="shared" ca="1" si="4"/>
        <v>0</v>
      </c>
      <c r="I62" s="1">
        <f>COUNTIF('(old)AvalTab'!$H$11:$H$19,A62)+COUNTIF('(old)AvalTab'!$Q$11:$R$19,A62)+COUNTIF('(old)AvalTab'!$AB$11:$AC$19,A62)+COUNTIF('(old)AvalTab'!$AM$11:$AN$16,A62)+COUNTIF('(old)AvalTab'!$AX$11:$AY$19,A62)+COUNTIF('(old)AvalTab'!$BI$11:$BI$16,A62)+COUNTIF('(old)AvalTab'!$BU$11:$BU$19,A62)+COUNTIF('(old)AvalTab'!$CK$11:$CL$19,A62)+COUNTIF('(old)AvalTab'!$DE$11:$DF$19,A62)+COUNTIF('(old)AvalTab'!$EC$11:$ED$19,A62)+COUNTIF('(old)AvalTab'!$EP$11:$EQ$19,A62)</f>
        <v>0</v>
      </c>
      <c r="J62" s="1">
        <f>COUNTIF('(old)AvalTab'!$H$11:$H$13,A62)+COUNTIF('(old)AvalTab'!$Q$11:$R$13,A62)+COUNTIF('(old)AvalTab'!$AB$11:$AC$13,A62)+COUNTIF('(old)AvalTab'!$AM$11:$AN$13,A62)+COUNTIF('(old)AvalTab'!$AX$11:$AY$13,A62)+COUNTIF('(old)AvalTab'!$BI$11:$BI$13,A62)+COUNTIF('(old)AvalTab'!$BU$11:$BV$13,A62)+COUNTIF('(old)AvalTab'!$CK$11:$CL$13,A62)+COUNTIF('(old)AvalTab'!$DE$11:$DF$13,A62)+COUNTIF('(old)AvalTab'!$EC$11:$ED$13,A62)+COUNTIF('(old)AvalTab'!$EP$11:$EQ$13,A62)</f>
        <v>0</v>
      </c>
      <c r="K62" s="1">
        <f>COUNTIF('(old)AvalTab'!$H$14:$H$16,A62)+COUNTIF('(old)AvalTab'!$Q$14:$R$16,A62)+COUNTIF('(old)AvalTab'!$AB$14:$AC$16,A62)+COUNTIF('(old)AvalTab'!$AM$14:$AN$16,A62)+COUNTIF('(old)AvalTab'!$AX$14:$AY$16,A62)+COUNTIF('(old)AvalTab'!$BI$14:$BI$16,A62)+COUNTIF('(old)AvalTab'!$BU$14:$BV$16,A62)+COUNTIF('(old)AvalTab'!$CK$14:$CL$16,A62)+COUNTIF('(old)AvalTab'!$DE$14:$DF$16,A62)+COUNTIF('(old)AvalTab'!$EC$14:$ED$16,A62)+COUNTIF('(old)AvalTab'!$EP$14:$EQ$16,A62)</f>
        <v>0</v>
      </c>
      <c r="L62" s="1">
        <f>COUNTIF('(old)AvalTab'!$H$17:$H$19,A62)+COUNTIF('(old)AvalTab'!$Q$17:$R$19,A62)+COUNTIF('(old)AvalTab'!$AB$17:$AC$19,A62)+COUNTIF('(old)AvalTab'!$AX$17:$AY$19,A62)+COUNTIF('(old)AvalTab'!$BU$17:$BU$19,A62)+COUNTIF('(old)AvalTab'!$CK$17:$CL$19,A62)+COUNTIF('(old)AvalTab'!$DE$17:$DF$19,A62)+COUNTIF('(old)AvalTab'!$EC$17:$ED$19,A62)+COUNTIF('(old)AvalTab'!$EP$17:$EQ$19,A62)</f>
        <v>0</v>
      </c>
      <c r="M62" s="181" cm="1">
        <f t="array" ref="M62">COUNT(IF(ISNUMBER('(old)DadosPercent'!62:62),1))-SUM('(old)DadosPercent'!62:62)</f>
        <v>1.6729681608713864</v>
      </c>
      <c r="N62" s="180">
        <f t="shared" si="2"/>
        <v>0.1520880146246715</v>
      </c>
      <c r="O62" s="179"/>
    </row>
    <row r="63" spans="1:15" x14ac:dyDescent="0.25">
      <c r="A63" s="1" t="str">
        <f>Data!A63</f>
        <v>RTAB. Stereo. F2F</v>
      </c>
      <c r="B63" s="1">
        <f>COUNTA(Data!B63:BZZ63)</f>
        <v>22</v>
      </c>
      <c r="C63" s="1">
        <f>COUNTIF(Data!$B$3:$BZZ$5,A63)</f>
        <v>1</v>
      </c>
      <c r="D63" s="1">
        <f>COUNTIF(Data!$B$6:$BZZ$15,A63)</f>
        <v>0</v>
      </c>
      <c r="E63" s="1" t="str">
        <f t="shared" si="3"/>
        <v>TRUE</v>
      </c>
      <c r="F63" s="1" cm="1">
        <f t="array" ref="F63">COUNTA(Data!63:63)-COUNT(IF(ISNUMBER(Data!63:63),1))-1</f>
        <v>2</v>
      </c>
      <c r="G63" s="1">
        <f ca="1">SUMIF(Data!$3:$5, A63, Data!$17:$17)</f>
        <v>12</v>
      </c>
      <c r="H63" s="138">
        <f t="shared" ca="1" si="4"/>
        <v>0.54545454545454541</v>
      </c>
      <c r="I63" s="1">
        <f>COUNTIF('(old)AvalTab'!$H$11:$H$19,A63)+COUNTIF('(old)AvalTab'!$Q$11:$R$19,A63)+COUNTIF('(old)AvalTab'!$AB$11:$AC$19,A63)+COUNTIF('(old)AvalTab'!$AM$11:$AN$16,A63)+COUNTIF('(old)AvalTab'!$AX$11:$AY$19,A63)+COUNTIF('(old)AvalTab'!$BI$11:$BI$16,A63)+COUNTIF('(old)AvalTab'!$BU$11:$BU$19,A63)+COUNTIF('(old)AvalTab'!$CK$11:$CL$19,A63)+COUNTIF('(old)AvalTab'!$DE$11:$DF$19,A63)+COUNTIF('(old)AvalTab'!$EC$11:$ED$19,A63)+COUNTIF('(old)AvalTab'!$EP$11:$EQ$19,A63)</f>
        <v>0</v>
      </c>
      <c r="J63" s="1">
        <f>COUNTIF('(old)AvalTab'!$H$11:$H$13,A63)+COUNTIF('(old)AvalTab'!$Q$11:$R$13,A63)+COUNTIF('(old)AvalTab'!$AB$11:$AC$13,A63)+COUNTIF('(old)AvalTab'!$AM$11:$AN$13,A63)+COUNTIF('(old)AvalTab'!$AX$11:$AY$13,A63)+COUNTIF('(old)AvalTab'!$BI$11:$BI$13,A63)+COUNTIF('(old)AvalTab'!$BU$11:$BV$13,A63)+COUNTIF('(old)AvalTab'!$CK$11:$CL$13,A63)+COUNTIF('(old)AvalTab'!$DE$11:$DF$13,A63)+COUNTIF('(old)AvalTab'!$EC$11:$ED$13,A63)+COUNTIF('(old)AvalTab'!$EP$11:$EQ$13,A63)</f>
        <v>0</v>
      </c>
      <c r="K63" s="1">
        <f>COUNTIF('(old)AvalTab'!$H$14:$H$16,A63)+COUNTIF('(old)AvalTab'!$Q$14:$R$16,A63)+COUNTIF('(old)AvalTab'!$AB$14:$AC$16,A63)+COUNTIF('(old)AvalTab'!$AM$14:$AN$16,A63)+COUNTIF('(old)AvalTab'!$AX$14:$AY$16,A63)+COUNTIF('(old)AvalTab'!$BI$14:$BI$16,A63)+COUNTIF('(old)AvalTab'!$BU$14:$BV$16,A63)+COUNTIF('(old)AvalTab'!$CK$14:$CL$16,A63)+COUNTIF('(old)AvalTab'!$DE$14:$DF$16,A63)+COUNTIF('(old)AvalTab'!$EC$14:$ED$16,A63)+COUNTIF('(old)AvalTab'!$EP$14:$EQ$16,A63)</f>
        <v>0</v>
      </c>
      <c r="L63" s="1">
        <f>COUNTIF('(old)AvalTab'!$H$17:$H$19,A63)+COUNTIF('(old)AvalTab'!$Q$17:$R$19,A63)+COUNTIF('(old)AvalTab'!$AB$17:$AC$19,A63)+COUNTIF('(old)AvalTab'!$AX$17:$AY$19,A63)+COUNTIF('(old)AvalTab'!$BU$17:$BU$19,A63)+COUNTIF('(old)AvalTab'!$CK$17:$CL$19,A63)+COUNTIF('(old)AvalTab'!$DE$17:$DF$19,A63)+COUNTIF('(old)AvalTab'!$EC$17:$ED$19,A63)+COUNTIF('(old)AvalTab'!$EP$17:$EQ$19,A63)</f>
        <v>0</v>
      </c>
      <c r="M63" s="181" cm="1">
        <f t="array" ref="M63">COUNT(IF(ISNUMBER('(old)DadosPercent'!63:63),1))-SUM('(old)DadosPercent'!63:63)</f>
        <v>5.3038421224569232</v>
      </c>
      <c r="N63" s="180">
        <f t="shared" si="2"/>
        <v>0.24108373283895104</v>
      </c>
      <c r="O63" s="179"/>
    </row>
    <row r="64" spans="1:15" x14ac:dyDescent="0.25">
      <c r="A64" s="1" t="str">
        <f>Data!A64</f>
        <v>RTAB. Stereo. F2M</v>
      </c>
      <c r="B64" s="1">
        <f>COUNTA(Data!B64:BZZ64)</f>
        <v>22</v>
      </c>
      <c r="C64" s="1">
        <f>COUNTIF(Data!$B$3:$BZZ$5,A64)</f>
        <v>2</v>
      </c>
      <c r="D64" s="1">
        <f>COUNTIF(Data!$B$6:$BZZ$15,A64)</f>
        <v>4</v>
      </c>
      <c r="E64" s="1" t="str">
        <f t="shared" si="3"/>
        <v>FALSE</v>
      </c>
      <c r="F64" s="1" cm="1">
        <f t="array" ref="F64">COUNTA(Data!64:64)-COUNT(IF(ISNUMBER(Data!64:64),1))-1</f>
        <v>1</v>
      </c>
      <c r="G64" s="1">
        <f ca="1">SUMIF(Data!$3:$5, A64, Data!$17:$17)</f>
        <v>21</v>
      </c>
      <c r="H64" s="138">
        <f t="shared" ca="1" si="4"/>
        <v>0.95454545454545459</v>
      </c>
      <c r="I64" s="1">
        <f>COUNTIF('(old)AvalTab'!$H$11:$H$19,A64)+COUNTIF('(old)AvalTab'!$Q$11:$R$19,A64)+COUNTIF('(old)AvalTab'!$AB$11:$AC$19,A64)+COUNTIF('(old)AvalTab'!$AM$11:$AN$16,A64)+COUNTIF('(old)AvalTab'!$AX$11:$AY$19,A64)+COUNTIF('(old)AvalTab'!$BI$11:$BI$16,A64)+COUNTIF('(old)AvalTab'!$BU$11:$BU$19,A64)+COUNTIF('(old)AvalTab'!$CK$11:$CL$19,A64)+COUNTIF('(old)AvalTab'!$DE$11:$DF$19,A64)+COUNTIF('(old)AvalTab'!$EC$11:$ED$19,A64)+COUNTIF('(old)AvalTab'!$EP$11:$EQ$19,A64)</f>
        <v>0</v>
      </c>
      <c r="J64" s="1">
        <f>COUNTIF('(old)AvalTab'!$H$11:$H$13,A64)+COUNTIF('(old)AvalTab'!$Q$11:$R$13,A64)+COUNTIF('(old)AvalTab'!$AB$11:$AC$13,A64)+COUNTIF('(old)AvalTab'!$AM$11:$AN$13,A64)+COUNTIF('(old)AvalTab'!$AX$11:$AY$13,A64)+COUNTIF('(old)AvalTab'!$BI$11:$BI$13,A64)+COUNTIF('(old)AvalTab'!$BU$11:$BV$13,A64)+COUNTIF('(old)AvalTab'!$CK$11:$CL$13,A64)+COUNTIF('(old)AvalTab'!$DE$11:$DF$13,A64)+COUNTIF('(old)AvalTab'!$EC$11:$ED$13,A64)+COUNTIF('(old)AvalTab'!$EP$11:$EQ$13,A64)</f>
        <v>0</v>
      </c>
      <c r="K64" s="1">
        <f>COUNTIF('(old)AvalTab'!$H$14:$H$16,A64)+COUNTIF('(old)AvalTab'!$Q$14:$R$16,A64)+COUNTIF('(old)AvalTab'!$AB$14:$AC$16,A64)+COUNTIF('(old)AvalTab'!$AM$14:$AN$16,A64)+COUNTIF('(old)AvalTab'!$AX$14:$AY$16,A64)+COUNTIF('(old)AvalTab'!$BI$14:$BI$16,A64)+COUNTIF('(old)AvalTab'!$BU$14:$BV$16,A64)+COUNTIF('(old)AvalTab'!$CK$14:$CL$16,A64)+COUNTIF('(old)AvalTab'!$DE$14:$DF$16,A64)+COUNTIF('(old)AvalTab'!$EC$14:$ED$16,A64)+COUNTIF('(old)AvalTab'!$EP$14:$EQ$16,A64)</f>
        <v>0</v>
      </c>
      <c r="L64" s="1">
        <f>COUNTIF('(old)AvalTab'!$H$17:$H$19,A64)+COUNTIF('(old)AvalTab'!$Q$17:$R$19,A64)+COUNTIF('(old)AvalTab'!$AB$17:$AC$19,A64)+COUNTIF('(old)AvalTab'!$AX$17:$AY$19,A64)+COUNTIF('(old)AvalTab'!$BU$17:$BU$19,A64)+COUNTIF('(old)AvalTab'!$CK$17:$CL$19,A64)+COUNTIF('(old)AvalTab'!$DE$17:$DF$19,A64)+COUNTIF('(old)AvalTab'!$EC$17:$ED$19,A64)+COUNTIF('(old)AvalTab'!$EP$17:$EQ$19,A64)</f>
        <v>0</v>
      </c>
      <c r="M64" s="181" cm="1">
        <f t="array" ref="M64">COUNT(IF(ISNUMBER('(old)DadosPercent'!64:64),1))-SUM('(old)DadosPercent'!64:64)</f>
        <v>9.273543662220133</v>
      </c>
      <c r="N64" s="180">
        <f t="shared" si="2"/>
        <v>0.42152471191909696</v>
      </c>
      <c r="O64" s="179"/>
    </row>
    <row r="65" spans="1:15" x14ac:dyDescent="0.25">
      <c r="A65" s="1" t="str">
        <f>Data!A65</f>
        <v>RTAB. Stereo. Fovis</v>
      </c>
      <c r="B65" s="1">
        <f>COUNTA(Data!B65:BZZ65)</f>
        <v>22</v>
      </c>
      <c r="C65" s="1">
        <f>COUNTIF(Data!$B$3:$BZZ$5,A65)</f>
        <v>0</v>
      </c>
      <c r="D65" s="1">
        <f>COUNTIF(Data!$B$6:$BZZ$15,A65)</f>
        <v>0</v>
      </c>
      <c r="E65" s="1" t="str">
        <f t="shared" si="3"/>
        <v>FALSE</v>
      </c>
      <c r="F65" s="1" cm="1">
        <f t="array" ref="F65">COUNTA(Data!65:65)-COUNT(IF(ISNUMBER(Data!65:65),1))-1</f>
        <v>4</v>
      </c>
      <c r="G65" s="1">
        <f ca="1">SUMIF(Data!$3:$5, A65, Data!$17:$17)</f>
        <v>0</v>
      </c>
      <c r="H65" s="138">
        <f t="shared" ca="1" si="4"/>
        <v>0</v>
      </c>
      <c r="I65" s="1">
        <f>COUNTIF('(old)AvalTab'!$H$11:$H$19,A65)+COUNTIF('(old)AvalTab'!$Q$11:$R$19,A65)+COUNTIF('(old)AvalTab'!$AB$11:$AC$19,A65)+COUNTIF('(old)AvalTab'!$AM$11:$AN$16,A65)+COUNTIF('(old)AvalTab'!$AX$11:$AY$19,A65)+COUNTIF('(old)AvalTab'!$BI$11:$BI$16,A65)+COUNTIF('(old)AvalTab'!$BU$11:$BU$19,A65)+COUNTIF('(old)AvalTab'!$CK$11:$CL$19,A65)+COUNTIF('(old)AvalTab'!$DE$11:$DF$19,A65)+COUNTIF('(old)AvalTab'!$EC$11:$ED$19,A65)+COUNTIF('(old)AvalTab'!$EP$11:$EQ$19,A65)</f>
        <v>0</v>
      </c>
      <c r="J65" s="1">
        <f>COUNTIF('(old)AvalTab'!$H$11:$H$13,A65)+COUNTIF('(old)AvalTab'!$Q$11:$R$13,A65)+COUNTIF('(old)AvalTab'!$AB$11:$AC$13,A65)+COUNTIF('(old)AvalTab'!$AM$11:$AN$13,A65)+COUNTIF('(old)AvalTab'!$AX$11:$AY$13,A65)+COUNTIF('(old)AvalTab'!$BI$11:$BI$13,A65)+COUNTIF('(old)AvalTab'!$BU$11:$BV$13,A65)+COUNTIF('(old)AvalTab'!$CK$11:$CL$13,A65)+COUNTIF('(old)AvalTab'!$DE$11:$DF$13,A65)+COUNTIF('(old)AvalTab'!$EC$11:$ED$13,A65)+COUNTIF('(old)AvalTab'!$EP$11:$EQ$13,A65)</f>
        <v>0</v>
      </c>
      <c r="K65" s="1">
        <f>COUNTIF('(old)AvalTab'!$H$14:$H$16,A65)+COUNTIF('(old)AvalTab'!$Q$14:$R$16,A65)+COUNTIF('(old)AvalTab'!$AB$14:$AC$16,A65)+COUNTIF('(old)AvalTab'!$AM$14:$AN$16,A65)+COUNTIF('(old)AvalTab'!$AX$14:$AY$16,A65)+COUNTIF('(old)AvalTab'!$BI$14:$BI$16,A65)+COUNTIF('(old)AvalTab'!$BU$14:$BV$16,A65)+COUNTIF('(old)AvalTab'!$CK$14:$CL$16,A65)+COUNTIF('(old)AvalTab'!$DE$14:$DF$16,A65)+COUNTIF('(old)AvalTab'!$EC$14:$ED$16,A65)+COUNTIF('(old)AvalTab'!$EP$14:$EQ$16,A65)</f>
        <v>0</v>
      </c>
      <c r="L65" s="1">
        <f>COUNTIF('(old)AvalTab'!$H$17:$H$19,A65)+COUNTIF('(old)AvalTab'!$Q$17:$R$19,A65)+COUNTIF('(old)AvalTab'!$AB$17:$AC$19,A65)+COUNTIF('(old)AvalTab'!$AX$17:$AY$19,A65)+COUNTIF('(old)AvalTab'!$BU$17:$BU$19,A65)+COUNTIF('(old)AvalTab'!$CK$17:$CL$19,A65)+COUNTIF('(old)AvalTab'!$DE$17:$DF$19,A65)+COUNTIF('(old)AvalTab'!$EC$17:$ED$19,A65)+COUNTIF('(old)AvalTab'!$EP$17:$EQ$19,A65)</f>
        <v>0</v>
      </c>
      <c r="M65" s="181" cm="1">
        <f t="array" ref="M65">COUNT(IF(ISNUMBER('(old)DadosPercent'!65:65),1))-SUM('(old)DadosPercent'!65:65)</f>
        <v>0</v>
      </c>
      <c r="N65" s="180">
        <f t="shared" si="2"/>
        <v>0</v>
      </c>
      <c r="O65" s="179"/>
    </row>
    <row r="66" spans="1:15" x14ac:dyDescent="0.25">
      <c r="A66" s="1" t="str">
        <f>Data!A66</f>
        <v>RTAB. Stereo. ORB2</v>
      </c>
      <c r="B66" s="1">
        <f>COUNTA(Data!B66:BZZ66)</f>
        <v>22</v>
      </c>
      <c r="C66" s="1">
        <f>COUNTIF(Data!$B$3:$BZZ$5,A66)</f>
        <v>6</v>
      </c>
      <c r="D66" s="1">
        <f>COUNTIF(Data!$B$6:$BZZ$15,A66)</f>
        <v>7</v>
      </c>
      <c r="E66" s="1" t="str">
        <f t="shared" si="3"/>
        <v>FALSE</v>
      </c>
      <c r="F66" s="1" cm="1">
        <f t="array" ref="F66">COUNTA(Data!66:66)-COUNT(IF(ISNUMBER(Data!66:66),1))-1</f>
        <v>1</v>
      </c>
      <c r="G66" s="1">
        <f ca="1">SUMIF(Data!$3:$5, A66, Data!$17:$17)</f>
        <v>69</v>
      </c>
      <c r="H66" s="138">
        <f t="shared" ca="1" si="4"/>
        <v>3.1363636363636362</v>
      </c>
      <c r="I66" s="1">
        <f>COUNTIF('(old)AvalTab'!$H$11:$H$19,A66)+COUNTIF('(old)AvalTab'!$Q$11:$R$19,A66)+COUNTIF('(old)AvalTab'!$AB$11:$AC$19,A66)+COUNTIF('(old)AvalTab'!$AM$11:$AN$16,A66)+COUNTIF('(old)AvalTab'!$AX$11:$AY$19,A66)+COUNTIF('(old)AvalTab'!$BI$11:$BI$16,A66)+COUNTIF('(old)AvalTab'!$BU$11:$BU$19,A66)+COUNTIF('(old)AvalTab'!$CK$11:$CL$19,A66)+COUNTIF('(old)AvalTab'!$DE$11:$DF$19,A66)+COUNTIF('(old)AvalTab'!$EC$11:$ED$19,A66)+COUNTIF('(old)AvalTab'!$EP$11:$EQ$19,A66)</f>
        <v>1</v>
      </c>
      <c r="J66" s="1">
        <f>COUNTIF('(old)AvalTab'!$H$11:$H$13,A66)+COUNTIF('(old)AvalTab'!$Q$11:$R$13,A66)+COUNTIF('(old)AvalTab'!$AB$11:$AC$13,A66)+COUNTIF('(old)AvalTab'!$AM$11:$AN$13,A66)+COUNTIF('(old)AvalTab'!$AX$11:$AY$13,A66)+COUNTIF('(old)AvalTab'!$BI$11:$BI$13,A66)+COUNTIF('(old)AvalTab'!$BU$11:$BV$13,A66)+COUNTIF('(old)AvalTab'!$CK$11:$CL$13,A66)+COUNTIF('(old)AvalTab'!$DE$11:$DF$13,A66)+COUNTIF('(old)AvalTab'!$EC$11:$ED$13,A66)+COUNTIF('(old)AvalTab'!$EP$11:$EQ$13,A66)</f>
        <v>1</v>
      </c>
      <c r="K66" s="1">
        <f>COUNTIF('(old)AvalTab'!$H$14:$H$16,A66)+COUNTIF('(old)AvalTab'!$Q$14:$R$16,A66)+COUNTIF('(old)AvalTab'!$AB$14:$AC$16,A66)+COUNTIF('(old)AvalTab'!$AM$14:$AN$16,A66)+COUNTIF('(old)AvalTab'!$AX$14:$AY$16,A66)+COUNTIF('(old)AvalTab'!$BI$14:$BI$16,A66)+COUNTIF('(old)AvalTab'!$BU$14:$BV$16,A66)+COUNTIF('(old)AvalTab'!$CK$14:$CL$16,A66)+COUNTIF('(old)AvalTab'!$DE$14:$DF$16,A66)+COUNTIF('(old)AvalTab'!$EC$14:$ED$16,A66)+COUNTIF('(old)AvalTab'!$EP$14:$EQ$16,A66)</f>
        <v>0</v>
      </c>
      <c r="L66" s="1">
        <f>COUNTIF('(old)AvalTab'!$H$17:$H$19,A66)+COUNTIF('(old)AvalTab'!$Q$17:$R$19,A66)+COUNTIF('(old)AvalTab'!$AB$17:$AC$19,A66)+COUNTIF('(old)AvalTab'!$AX$17:$AY$19,A66)+COUNTIF('(old)AvalTab'!$BU$17:$BU$19,A66)+COUNTIF('(old)AvalTab'!$CK$17:$CL$19,A66)+COUNTIF('(old)AvalTab'!$DE$17:$DF$19,A66)+COUNTIF('(old)AvalTab'!$EC$17:$ED$19,A66)+COUNTIF('(old)AvalTab'!$EP$17:$EQ$19,A66)</f>
        <v>0</v>
      </c>
      <c r="M66" s="181" cm="1">
        <f t="array" ref="M66">COUNT(IF(ISNUMBER('(old)DadosPercent'!66:66),1))-SUM('(old)DadosPercent'!66:66)</f>
        <v>15.091614536633513</v>
      </c>
      <c r="N66" s="180">
        <f t="shared" si="2"/>
        <v>0.68598247893788689</v>
      </c>
      <c r="O66" s="179"/>
    </row>
    <row r="67" spans="1:15" x14ac:dyDescent="0.25">
      <c r="A67" s="1" t="str">
        <f>Data!A67</f>
        <v>RTAB. Stereo. Viso2</v>
      </c>
      <c r="B67" s="1">
        <f>COUNTA(Data!B67:BZZ67)</f>
        <v>11</v>
      </c>
      <c r="C67" s="1">
        <f>COUNTIF(Data!$B$3:$BZZ$5,A67)</f>
        <v>0</v>
      </c>
      <c r="D67" s="1">
        <f>COUNTIF(Data!$B$6:$BZZ$15,A67)</f>
        <v>0</v>
      </c>
      <c r="E67" s="1" t="str">
        <f t="shared" si="3"/>
        <v>FALSE</v>
      </c>
      <c r="F67" s="1" cm="1">
        <f t="array" ref="F67">COUNTA(Data!67:67)-COUNT(IF(ISNUMBER(Data!67:67),1))-1</f>
        <v>0</v>
      </c>
      <c r="G67" s="1">
        <f ca="1">SUMIF(Data!$3:$5, A67, Data!$17:$17)</f>
        <v>0</v>
      </c>
      <c r="H67" s="138">
        <f t="shared" ca="1" si="4"/>
        <v>0</v>
      </c>
      <c r="I67" s="1">
        <f>COUNTIF('(old)AvalTab'!$H$11:$H$19,A67)+COUNTIF('(old)AvalTab'!$Q$11:$R$19,A67)+COUNTIF('(old)AvalTab'!$AB$11:$AC$19,A67)+COUNTIF('(old)AvalTab'!$AM$11:$AN$16,A67)+COUNTIF('(old)AvalTab'!$AX$11:$AY$19,A67)+COUNTIF('(old)AvalTab'!$BI$11:$BI$16,A67)+COUNTIF('(old)AvalTab'!$BU$11:$BU$19,A67)+COUNTIF('(old)AvalTab'!$CK$11:$CL$19,A67)+COUNTIF('(old)AvalTab'!$DE$11:$DF$19,A67)+COUNTIF('(old)AvalTab'!$EC$11:$ED$19,A67)+COUNTIF('(old)AvalTab'!$EP$11:$EQ$19,A67)</f>
        <v>0</v>
      </c>
      <c r="J67" s="1">
        <f>COUNTIF('(old)AvalTab'!$H$11:$H$13,A67)+COUNTIF('(old)AvalTab'!$Q$11:$R$13,A67)+COUNTIF('(old)AvalTab'!$AB$11:$AC$13,A67)+COUNTIF('(old)AvalTab'!$AM$11:$AN$13,A67)+COUNTIF('(old)AvalTab'!$AX$11:$AY$13,A67)+COUNTIF('(old)AvalTab'!$BI$11:$BI$13,A67)+COUNTIF('(old)AvalTab'!$BU$11:$BV$13,A67)+COUNTIF('(old)AvalTab'!$CK$11:$CL$13,A67)+COUNTIF('(old)AvalTab'!$DE$11:$DF$13,A67)+COUNTIF('(old)AvalTab'!$EC$11:$ED$13,A67)+COUNTIF('(old)AvalTab'!$EP$11:$EQ$13,A67)</f>
        <v>0</v>
      </c>
      <c r="K67" s="1">
        <f>COUNTIF('(old)AvalTab'!$H$14:$H$16,A67)+COUNTIF('(old)AvalTab'!$Q$14:$R$16,A67)+COUNTIF('(old)AvalTab'!$AB$14:$AC$16,A67)+COUNTIF('(old)AvalTab'!$AM$14:$AN$16,A67)+COUNTIF('(old)AvalTab'!$AX$14:$AY$16,A67)+COUNTIF('(old)AvalTab'!$BI$14:$BI$16,A67)+COUNTIF('(old)AvalTab'!$BU$14:$BV$16,A67)+COUNTIF('(old)AvalTab'!$CK$14:$CL$16,A67)+COUNTIF('(old)AvalTab'!$DE$14:$DF$16,A67)+COUNTIF('(old)AvalTab'!$EC$14:$ED$16,A67)+COUNTIF('(old)AvalTab'!$EP$14:$EQ$16,A67)</f>
        <v>0</v>
      </c>
      <c r="L67" s="1">
        <f>COUNTIF('(old)AvalTab'!$H$17:$H$19,A67)+COUNTIF('(old)AvalTab'!$Q$17:$R$19,A67)+COUNTIF('(old)AvalTab'!$AB$17:$AC$19,A67)+COUNTIF('(old)AvalTab'!$AX$17:$AY$19,A67)+COUNTIF('(old)AvalTab'!$BU$17:$BU$19,A67)+COUNTIF('(old)AvalTab'!$CK$17:$CL$19,A67)+COUNTIF('(old)AvalTab'!$DE$17:$DF$19,A67)+COUNTIF('(old)AvalTab'!$EC$17:$ED$19,A67)+COUNTIF('(old)AvalTab'!$EP$17:$EQ$19,A67)</f>
        <v>0</v>
      </c>
      <c r="M67" s="181" cm="1">
        <f t="array" ref="M67">COUNT(IF(ISNUMBER('(old)DadosPercent'!67:67),1))-SUM('(old)DadosPercent'!67:67)</f>
        <v>0.1142857142857141</v>
      </c>
      <c r="N67" s="180">
        <f t="shared" si="2"/>
        <v>1.0389610389610372E-2</v>
      </c>
      <c r="O67" s="179"/>
    </row>
    <row r="68" spans="1:15" x14ac:dyDescent="0.25">
      <c r="A68" s="1" t="str">
        <f>Data!A68</f>
        <v>RTAB. OKVIS (IMU+Ste.)</v>
      </c>
      <c r="B68" s="1">
        <f>COUNTA(Data!B68:BZZ68)</f>
        <v>11</v>
      </c>
      <c r="C68" s="1">
        <f>COUNTIF(Data!$B$3:$BZZ$5,A68)</f>
        <v>1</v>
      </c>
      <c r="D68" s="1">
        <f>COUNTIF(Data!$B$6:$BZZ$15,A68)</f>
        <v>2</v>
      </c>
      <c r="E68" s="1" t="str">
        <f t="shared" si="3"/>
        <v>FALSE</v>
      </c>
      <c r="F68" s="1" cm="1">
        <f t="array" ref="F68">COUNTA(Data!68:68)-COUNT(IF(ISNUMBER(Data!68:68),1))-1</f>
        <v>0</v>
      </c>
      <c r="G68" s="1">
        <f ca="1">SUMIF(Data!$3:$5, A68, Data!$17:$17)</f>
        <v>6</v>
      </c>
      <c r="H68" s="138">
        <f t="shared" ca="1" si="4"/>
        <v>0.54545454545454541</v>
      </c>
      <c r="I68" s="1">
        <f>COUNTIF('(old)AvalTab'!$H$11:$H$19,A68)+COUNTIF('(old)AvalTab'!$Q$11:$R$19,A68)+COUNTIF('(old)AvalTab'!$AB$11:$AC$19,A68)+COUNTIF('(old)AvalTab'!$AM$11:$AN$16,A68)+COUNTIF('(old)AvalTab'!$AX$11:$AY$19,A68)+COUNTIF('(old)AvalTab'!$BI$11:$BI$16,A68)+COUNTIF('(old)AvalTab'!$BU$11:$BU$19,A68)+COUNTIF('(old)AvalTab'!$CK$11:$CL$19,A68)+COUNTIF('(old)AvalTab'!$DE$11:$DF$19,A68)+COUNTIF('(old)AvalTab'!$EC$11:$ED$19,A68)+COUNTIF('(old)AvalTab'!$EP$11:$EQ$19,A68)</f>
        <v>1</v>
      </c>
      <c r="J68" s="1">
        <f>COUNTIF('(old)AvalTab'!$H$11:$H$13,A68)+COUNTIF('(old)AvalTab'!$Q$11:$R$13,A68)+COUNTIF('(old)AvalTab'!$AB$11:$AC$13,A68)+COUNTIF('(old)AvalTab'!$AM$11:$AN$13,A68)+COUNTIF('(old)AvalTab'!$AX$11:$AY$13,A68)+COUNTIF('(old)AvalTab'!$BI$11:$BI$13,A68)+COUNTIF('(old)AvalTab'!$BU$11:$BV$13,A68)+COUNTIF('(old)AvalTab'!$CK$11:$CL$13,A68)+COUNTIF('(old)AvalTab'!$DE$11:$DF$13,A68)+COUNTIF('(old)AvalTab'!$EC$11:$ED$13,A68)+COUNTIF('(old)AvalTab'!$EP$11:$EQ$13,A68)</f>
        <v>0</v>
      </c>
      <c r="K68" s="1">
        <f>COUNTIF('(old)AvalTab'!$H$14:$H$16,A68)+COUNTIF('(old)AvalTab'!$Q$14:$R$16,A68)+COUNTIF('(old)AvalTab'!$AB$14:$AC$16,A68)+COUNTIF('(old)AvalTab'!$AM$14:$AN$16,A68)+COUNTIF('(old)AvalTab'!$AX$14:$AY$16,A68)+COUNTIF('(old)AvalTab'!$BI$14:$BI$16,A68)+COUNTIF('(old)AvalTab'!$BU$14:$BV$16,A68)+COUNTIF('(old)AvalTab'!$CK$14:$CL$16,A68)+COUNTIF('(old)AvalTab'!$DE$14:$DF$16,A68)+COUNTIF('(old)AvalTab'!$EC$14:$ED$16,A68)+COUNTIF('(old)AvalTab'!$EP$14:$EQ$16,A68)</f>
        <v>0</v>
      </c>
      <c r="L68" s="1">
        <f>COUNTIF('(old)AvalTab'!$H$17:$H$19,A68)+COUNTIF('(old)AvalTab'!$Q$17:$R$19,A68)+COUNTIF('(old)AvalTab'!$AB$17:$AC$19,A68)+COUNTIF('(old)AvalTab'!$AX$17:$AY$19,A68)+COUNTIF('(old)AvalTab'!$BU$17:$BU$19,A68)+COUNTIF('(old)AvalTab'!$CK$17:$CL$19,A68)+COUNTIF('(old)AvalTab'!$DE$17:$DF$19,A68)+COUNTIF('(old)AvalTab'!$EC$17:$ED$19,A68)+COUNTIF('(old)AvalTab'!$EP$17:$EQ$19,A68)</f>
        <v>1</v>
      </c>
      <c r="M68" s="181" cm="1">
        <f t="array" ref="M68">COUNT(IF(ISNUMBER('(old)DadosPercent'!68:68),1))-SUM('(old)DadosPercent'!68:68)</f>
        <v>3.5478414172686614</v>
      </c>
      <c r="N68" s="180">
        <f t="shared" si="2"/>
        <v>0.32253103793351467</v>
      </c>
      <c r="O68" s="179"/>
    </row>
    <row r="69" spans="1:15" x14ac:dyDescent="0.25">
      <c r="A69" s="1" t="str">
        <f>Data!A69</f>
        <v>RTAB. MSCKF (IMU+Ste.)</v>
      </c>
      <c r="B69" s="1">
        <f>COUNTA(Data!B69:BZZ69)</f>
        <v>11</v>
      </c>
      <c r="C69" s="1">
        <f>COUNTIF(Data!$B$3:$BZZ$5,A69)</f>
        <v>0</v>
      </c>
      <c r="D69" s="1">
        <f>COUNTIF(Data!$B$6:$BZZ$15,A69)</f>
        <v>0</v>
      </c>
      <c r="E69" s="1" t="str">
        <f t="shared" si="3"/>
        <v>FALSE</v>
      </c>
      <c r="F69" s="1" cm="1">
        <f t="array" ref="F69">COUNTA(Data!69:69)-COUNT(IF(ISNUMBER(Data!69:69),1))-1</f>
        <v>0</v>
      </c>
      <c r="G69" s="1">
        <f ca="1">SUMIF(Data!$3:$5, A69, Data!$17:$17)</f>
        <v>0</v>
      </c>
      <c r="H69" s="138">
        <f t="shared" ca="1" si="4"/>
        <v>0</v>
      </c>
      <c r="I69" s="1">
        <f>COUNTIF('(old)AvalTab'!$H$11:$H$19,A69)+COUNTIF('(old)AvalTab'!$Q$11:$R$19,A69)+COUNTIF('(old)AvalTab'!$AB$11:$AC$19,A69)+COUNTIF('(old)AvalTab'!$AM$11:$AN$16,A69)+COUNTIF('(old)AvalTab'!$AX$11:$AY$19,A69)+COUNTIF('(old)AvalTab'!$BI$11:$BI$16,A69)+COUNTIF('(old)AvalTab'!$BU$11:$BU$19,A69)+COUNTIF('(old)AvalTab'!$CK$11:$CL$19,A69)+COUNTIF('(old)AvalTab'!$DE$11:$DF$19,A69)+COUNTIF('(old)AvalTab'!$EC$11:$ED$19,A69)+COUNTIF('(old)AvalTab'!$EP$11:$EQ$19,A69)</f>
        <v>0</v>
      </c>
      <c r="J69" s="1">
        <f>COUNTIF('(old)AvalTab'!$H$11:$H$13,A69)+COUNTIF('(old)AvalTab'!$Q$11:$R$13,A69)+COUNTIF('(old)AvalTab'!$AB$11:$AC$13,A69)+COUNTIF('(old)AvalTab'!$AM$11:$AN$13,A69)+COUNTIF('(old)AvalTab'!$AX$11:$AY$13,A69)+COUNTIF('(old)AvalTab'!$BI$11:$BI$13,A69)+COUNTIF('(old)AvalTab'!$BU$11:$BV$13,A69)+COUNTIF('(old)AvalTab'!$CK$11:$CL$13,A69)+COUNTIF('(old)AvalTab'!$DE$11:$DF$13,A69)+COUNTIF('(old)AvalTab'!$EC$11:$ED$13,A69)+COUNTIF('(old)AvalTab'!$EP$11:$EQ$13,A69)</f>
        <v>0</v>
      </c>
      <c r="K69" s="1">
        <f>COUNTIF('(old)AvalTab'!$H$14:$H$16,A69)+COUNTIF('(old)AvalTab'!$Q$14:$R$16,A69)+COUNTIF('(old)AvalTab'!$AB$14:$AC$16,A69)+COUNTIF('(old)AvalTab'!$AM$14:$AN$16,A69)+COUNTIF('(old)AvalTab'!$AX$14:$AY$16,A69)+COUNTIF('(old)AvalTab'!$BI$14:$BI$16,A69)+COUNTIF('(old)AvalTab'!$BU$14:$BV$16,A69)+COUNTIF('(old)AvalTab'!$CK$14:$CL$16,A69)+COUNTIF('(old)AvalTab'!$DE$14:$DF$16,A69)+COUNTIF('(old)AvalTab'!$EC$14:$ED$16,A69)+COUNTIF('(old)AvalTab'!$EP$14:$EQ$16,A69)</f>
        <v>0</v>
      </c>
      <c r="L69" s="1">
        <f>COUNTIF('(old)AvalTab'!$H$17:$H$19,A69)+COUNTIF('(old)AvalTab'!$Q$17:$R$19,A69)+COUNTIF('(old)AvalTab'!$AB$17:$AC$19,A69)+COUNTIF('(old)AvalTab'!$AX$17:$AY$19,A69)+COUNTIF('(old)AvalTab'!$BU$17:$BU$19,A69)+COUNTIF('(old)AvalTab'!$CK$17:$CL$19,A69)+COUNTIF('(old)AvalTab'!$DE$17:$DF$19,A69)+COUNTIF('(old)AvalTab'!$EC$17:$ED$19,A69)+COUNTIF('(old)AvalTab'!$EP$17:$EQ$19,A69)</f>
        <v>0</v>
      </c>
      <c r="M69" s="181" cm="1">
        <f t="array" ref="M69">COUNT(IF(ISNUMBER('(old)DadosPercent'!69:69),1))-SUM('(old)DadosPercent'!69:69)</f>
        <v>0.92105263157894735</v>
      </c>
      <c r="N69" s="180">
        <f t="shared" si="2"/>
        <v>8.3732057416267935E-2</v>
      </c>
      <c r="O69" s="179"/>
    </row>
    <row r="70" spans="1:15" x14ac:dyDescent="0.25">
      <c r="A70" s="1" t="str">
        <f>Data!A70</f>
        <v>MSCKF</v>
      </c>
      <c r="B70" s="1">
        <f>COUNTA(Data!B70:BZZ70)</f>
        <v>50</v>
      </c>
      <c r="C70" s="1">
        <f>COUNTIF(Data!$B$3:$BZZ$5,A70)</f>
        <v>9</v>
      </c>
      <c r="D70" s="1">
        <f>COUNTIF(Data!$B$6:$BZZ$15,A70)</f>
        <v>3</v>
      </c>
      <c r="E70" s="1" t="str">
        <f t="shared" ref="E70:E125" si="5">IF(AND(D70=0,C70&gt;0),"TRUE","FALSE")</f>
        <v>FALSE</v>
      </c>
      <c r="F70" s="1" cm="1">
        <f t="array" ref="F70">COUNTA(Data!70:70)-COUNT(IF(ISNUMBER(Data!70:70),1))-1</f>
        <v>2</v>
      </c>
      <c r="G70" s="1">
        <f ca="1">SUMIF(Data!$3:$5, A70, Data!$17:$17)</f>
        <v>18</v>
      </c>
      <c r="H70" s="138">
        <f t="shared" ref="H70:H125" ca="1" si="6">IFERROR(G70/B70,"")</f>
        <v>0.36</v>
      </c>
      <c r="I70" s="1">
        <f>COUNTIF('(old)AvalTab'!$H$11:$H$19,A70)+COUNTIF('(old)AvalTab'!$Q$11:$R$19,A70)+COUNTIF('(old)AvalTab'!$AB$11:$AC$19,A70)+COUNTIF('(old)AvalTab'!$AM$11:$AN$16,A70)+COUNTIF('(old)AvalTab'!$AX$11:$AY$19,A70)+COUNTIF('(old)AvalTab'!$BI$11:$BI$16,A70)+COUNTIF('(old)AvalTab'!$BU$11:$BU$19,A70)+COUNTIF('(old)AvalTab'!$CK$11:$CL$19,A70)+COUNTIF('(old)AvalTab'!$DE$11:$DF$19,A70)+COUNTIF('(old)AvalTab'!$EC$11:$ED$19,A70)+COUNTIF('(old)AvalTab'!$EP$11:$EQ$19,A70)</f>
        <v>0</v>
      </c>
      <c r="J70" s="1">
        <f>COUNTIF('(old)AvalTab'!$H$11:$H$13,A70)+COUNTIF('(old)AvalTab'!$Q$11:$R$13,A70)+COUNTIF('(old)AvalTab'!$AB$11:$AC$13,A70)+COUNTIF('(old)AvalTab'!$AM$11:$AN$13,A70)+COUNTIF('(old)AvalTab'!$AX$11:$AY$13,A70)+COUNTIF('(old)AvalTab'!$BI$11:$BI$13,A70)+COUNTIF('(old)AvalTab'!$BU$11:$BV$13,A70)+COUNTIF('(old)AvalTab'!$CK$11:$CL$13,A70)+COUNTIF('(old)AvalTab'!$DE$11:$DF$13,A70)+COUNTIF('(old)AvalTab'!$EC$11:$ED$13,A70)+COUNTIF('(old)AvalTab'!$EP$11:$EQ$13,A70)</f>
        <v>0</v>
      </c>
      <c r="K70" s="1">
        <f>COUNTIF('(old)AvalTab'!$H$14:$H$16,A70)+COUNTIF('(old)AvalTab'!$Q$14:$R$16,A70)+COUNTIF('(old)AvalTab'!$AB$14:$AC$16,A70)+COUNTIF('(old)AvalTab'!$AM$14:$AN$16,A70)+COUNTIF('(old)AvalTab'!$AX$14:$AY$16,A70)+COUNTIF('(old)AvalTab'!$BI$14:$BI$16,A70)+COUNTIF('(old)AvalTab'!$BU$14:$BV$16,A70)+COUNTIF('(old)AvalTab'!$CK$14:$CL$16,A70)+COUNTIF('(old)AvalTab'!$DE$14:$DF$16,A70)+COUNTIF('(old)AvalTab'!$EC$14:$ED$16,A70)+COUNTIF('(old)AvalTab'!$EP$14:$EQ$16,A70)</f>
        <v>0</v>
      </c>
      <c r="L70" s="1">
        <f>COUNTIF('(old)AvalTab'!$H$17:$H$19,A70)+COUNTIF('(old)AvalTab'!$Q$17:$R$19,A70)+COUNTIF('(old)AvalTab'!$AB$17:$AC$19,A70)+COUNTIF('(old)AvalTab'!$AX$17:$AY$19,A70)+COUNTIF('(old)AvalTab'!$BU$17:$BU$19,A70)+COUNTIF('(old)AvalTab'!$CK$17:$CL$19,A70)+COUNTIF('(old)AvalTab'!$DE$17:$DF$19,A70)+COUNTIF('(old)AvalTab'!$EC$17:$ED$19,A70)+COUNTIF('(old)AvalTab'!$EP$17:$EQ$19,A70)</f>
        <v>0</v>
      </c>
      <c r="M70" s="181" cm="1">
        <f t="array" ref="M70">COUNT(IF(ISNUMBER('(old)DadosPercent'!70:70),1))-SUM('(old)DadosPercent'!70:70)</f>
        <v>0</v>
      </c>
      <c r="N70" s="180">
        <f t="shared" ref="N70:N125" si="7">IFERROR(M70/B70,"")</f>
        <v>0</v>
      </c>
    </row>
    <row r="71" spans="1:15" x14ac:dyDescent="0.25">
      <c r="A71" s="1" t="str">
        <f>Data!A71</f>
        <v>OKVIS</v>
      </c>
      <c r="B71" s="1">
        <f>COUNTA(Data!B71:BZZ71)</f>
        <v>64</v>
      </c>
      <c r="C71" s="1">
        <f>COUNTIF(Data!$B$3:$BZZ$5,A71)</f>
        <v>6</v>
      </c>
      <c r="D71" s="1">
        <f>COUNTIF(Data!$B$6:$BZZ$15,A71)</f>
        <v>9</v>
      </c>
      <c r="E71" s="1" t="str">
        <f t="shared" si="5"/>
        <v>FALSE</v>
      </c>
      <c r="F71" s="1" cm="1">
        <f t="array" ref="F71">COUNTA(Data!71:71)-COUNT(IF(ISNUMBER(Data!71:71),1))-1</f>
        <v>2</v>
      </c>
      <c r="G71" s="1">
        <f ca="1">SUMIF(Data!$3:$5, A71, Data!$17:$17)</f>
        <v>20</v>
      </c>
      <c r="H71" s="138">
        <f t="shared" ca="1" si="6"/>
        <v>0.3125</v>
      </c>
      <c r="I71" s="1">
        <f>COUNTIF('(old)AvalTab'!$H$11:$H$19,A71)+COUNTIF('(old)AvalTab'!$Q$11:$R$19,A71)+COUNTIF('(old)AvalTab'!$AB$11:$AC$19,A71)+COUNTIF('(old)AvalTab'!$AM$11:$AN$16,A71)+COUNTIF('(old)AvalTab'!$AX$11:$AY$19,A71)+COUNTIF('(old)AvalTab'!$BI$11:$BI$16,A71)+COUNTIF('(old)AvalTab'!$BU$11:$BU$19,A71)+COUNTIF('(old)AvalTab'!$CK$11:$CL$19,A71)+COUNTIF('(old)AvalTab'!$DE$11:$DF$19,A71)+COUNTIF('(old)AvalTab'!$EC$11:$ED$19,A71)+COUNTIF('(old)AvalTab'!$EP$11:$EQ$19,A71)</f>
        <v>0</v>
      </c>
      <c r="J71" s="1">
        <f>COUNTIF('(old)AvalTab'!$H$11:$H$13,A71)+COUNTIF('(old)AvalTab'!$Q$11:$R$13,A71)+COUNTIF('(old)AvalTab'!$AB$11:$AC$13,A71)+COUNTIF('(old)AvalTab'!$AM$11:$AN$13,A71)+COUNTIF('(old)AvalTab'!$AX$11:$AY$13,A71)+COUNTIF('(old)AvalTab'!$BI$11:$BI$13,A71)+COUNTIF('(old)AvalTab'!$BU$11:$BV$13,A71)+COUNTIF('(old)AvalTab'!$CK$11:$CL$13,A71)+COUNTIF('(old)AvalTab'!$DE$11:$DF$13,A71)+COUNTIF('(old)AvalTab'!$EC$11:$ED$13,A71)+COUNTIF('(old)AvalTab'!$EP$11:$EQ$13,A71)</f>
        <v>0</v>
      </c>
      <c r="K71" s="1">
        <f>COUNTIF('(old)AvalTab'!$H$14:$H$16,A71)+COUNTIF('(old)AvalTab'!$Q$14:$R$16,A71)+COUNTIF('(old)AvalTab'!$AB$14:$AC$16,A71)+COUNTIF('(old)AvalTab'!$AM$14:$AN$16,A71)+COUNTIF('(old)AvalTab'!$AX$14:$AY$16,A71)+COUNTIF('(old)AvalTab'!$BI$14:$BI$16,A71)+COUNTIF('(old)AvalTab'!$BU$14:$BV$16,A71)+COUNTIF('(old)AvalTab'!$CK$14:$CL$16,A71)+COUNTIF('(old)AvalTab'!$DE$14:$DF$16,A71)+COUNTIF('(old)AvalTab'!$EC$14:$ED$16,A71)+COUNTIF('(old)AvalTab'!$EP$14:$EQ$16,A71)</f>
        <v>0</v>
      </c>
      <c r="L71" s="1">
        <f>COUNTIF('(old)AvalTab'!$H$17:$H$19,A71)+COUNTIF('(old)AvalTab'!$Q$17:$R$19,A71)+COUNTIF('(old)AvalTab'!$AB$17:$AC$19,A71)+COUNTIF('(old)AvalTab'!$AX$17:$AY$19,A71)+COUNTIF('(old)AvalTab'!$BU$17:$BU$19,A71)+COUNTIF('(old)AvalTab'!$CK$17:$CL$19,A71)+COUNTIF('(old)AvalTab'!$DE$17:$DF$19,A71)+COUNTIF('(old)AvalTab'!$EC$17:$ED$19,A71)+COUNTIF('(old)AvalTab'!$EP$17:$EQ$19,A71)</f>
        <v>0</v>
      </c>
      <c r="M71" s="181" cm="1">
        <f t="array" ref="M71">COUNT(IF(ISNUMBER('(old)DadosPercent'!71:71),1))-SUM('(old)DadosPercent'!71:71)</f>
        <v>0</v>
      </c>
      <c r="N71" s="180">
        <f t="shared" si="7"/>
        <v>0</v>
      </c>
    </row>
    <row r="72" spans="1:15" x14ac:dyDescent="0.25">
      <c r="A72" s="1" t="str">
        <f>Data!A72</f>
        <v>GLIM</v>
      </c>
      <c r="B72" s="1">
        <f>COUNTA(Data!B72:BZZ72)</f>
        <v>47</v>
      </c>
      <c r="C72" s="1">
        <f>COUNTIF(Data!$B$3:$BZZ$5,A72)</f>
        <v>29</v>
      </c>
      <c r="D72" s="1">
        <f>COUNTIF(Data!$B$6:$BZZ$15,A72)</f>
        <v>13</v>
      </c>
      <c r="E72" s="1" t="str">
        <f t="shared" si="5"/>
        <v>FALSE</v>
      </c>
      <c r="F72" s="1" cm="1">
        <f t="array" ref="F72">COUNTA(Data!72:72)-COUNT(IF(ISNUMBER(Data!72:72),1))-1</f>
        <v>0</v>
      </c>
      <c r="G72" s="1">
        <f ca="1">SUMIF(Data!$3:$5, A72, Data!$17:$17)</f>
        <v>142</v>
      </c>
      <c r="H72" s="138">
        <f t="shared" ca="1" si="6"/>
        <v>3.021276595744681</v>
      </c>
      <c r="I72" s="1">
        <f>COUNTIF('(old)AvalTab'!$H$11:$H$19,A72)+COUNTIF('(old)AvalTab'!$Q$11:$R$19,A72)+COUNTIF('(old)AvalTab'!$AB$11:$AC$19,A72)+COUNTIF('(old)AvalTab'!$AM$11:$AN$16,A72)+COUNTIF('(old)AvalTab'!$AX$11:$AY$19,A72)+COUNTIF('(old)AvalTab'!$BI$11:$BI$16,A72)+COUNTIF('(old)AvalTab'!$BU$11:$BU$19,A72)+COUNTIF('(old)AvalTab'!$CK$11:$CL$19,A72)+COUNTIF('(old)AvalTab'!$DE$11:$DF$19,A72)+COUNTIF('(old)AvalTab'!$EC$11:$ED$19,A72)+COUNTIF('(old)AvalTab'!$EP$11:$EQ$19,A72)</f>
        <v>0</v>
      </c>
      <c r="J72" s="1">
        <f>COUNTIF('(old)AvalTab'!$H$11:$H$13,A72)+COUNTIF('(old)AvalTab'!$Q$11:$R$13,A72)+COUNTIF('(old)AvalTab'!$AB$11:$AC$13,A72)+COUNTIF('(old)AvalTab'!$AM$11:$AN$13,A72)+COUNTIF('(old)AvalTab'!$AX$11:$AY$13,A72)+COUNTIF('(old)AvalTab'!$BI$11:$BI$13,A72)+COUNTIF('(old)AvalTab'!$BU$11:$BV$13,A72)+COUNTIF('(old)AvalTab'!$CK$11:$CL$13,A72)+COUNTIF('(old)AvalTab'!$DE$11:$DF$13,A72)+COUNTIF('(old)AvalTab'!$EC$11:$ED$13,A72)+COUNTIF('(old)AvalTab'!$EP$11:$EQ$13,A72)</f>
        <v>0</v>
      </c>
      <c r="K72" s="1">
        <f>COUNTIF('(old)AvalTab'!$H$14:$H$16,A72)+COUNTIF('(old)AvalTab'!$Q$14:$R$16,A72)+COUNTIF('(old)AvalTab'!$AB$14:$AC$16,A72)+COUNTIF('(old)AvalTab'!$AM$14:$AN$16,A72)+COUNTIF('(old)AvalTab'!$AX$14:$AY$16,A72)+COUNTIF('(old)AvalTab'!$BI$14:$BI$16,A72)+COUNTIF('(old)AvalTab'!$BU$14:$BV$16,A72)+COUNTIF('(old)AvalTab'!$CK$14:$CL$16,A72)+COUNTIF('(old)AvalTab'!$DE$14:$DF$16,A72)+COUNTIF('(old)AvalTab'!$EC$14:$ED$16,A72)+COUNTIF('(old)AvalTab'!$EP$14:$EQ$16,A72)</f>
        <v>0</v>
      </c>
      <c r="L72" s="1">
        <f>COUNTIF('(old)AvalTab'!$H$17:$H$19,A72)+COUNTIF('(old)AvalTab'!$Q$17:$R$19,A72)+COUNTIF('(old)AvalTab'!$AB$17:$AC$19,A72)+COUNTIF('(old)AvalTab'!$AX$17:$AY$19,A72)+COUNTIF('(old)AvalTab'!$BU$17:$BU$19,A72)+COUNTIF('(old)AvalTab'!$CK$17:$CL$19,A72)+COUNTIF('(old)AvalTab'!$DE$17:$DF$19,A72)+COUNTIF('(old)AvalTab'!$EC$17:$ED$19,A72)+COUNTIF('(old)AvalTab'!$EP$17:$EQ$19,A72)</f>
        <v>0</v>
      </c>
      <c r="M72" s="181" cm="1">
        <f t="array" ref="M72">COUNT(IF(ISNUMBER('(old)DadosPercent'!72:72),1))-SUM('(old)DadosPercent'!72:72)</f>
        <v>0</v>
      </c>
      <c r="N72" s="180">
        <f t="shared" si="7"/>
        <v>0</v>
      </c>
    </row>
    <row r="73" spans="1:15" x14ac:dyDescent="0.25">
      <c r="A73" s="1" t="str">
        <f>Data!A73</f>
        <v>PTAM</v>
      </c>
      <c r="B73" s="1">
        <f>COUNTA(Data!B73:BZZ73)</f>
        <v>18</v>
      </c>
      <c r="C73" s="1">
        <f>COUNTIF(Data!$B$3:$BZZ$5,A73)</f>
        <v>1</v>
      </c>
      <c r="D73" s="1">
        <f>COUNTIF(Data!$B$6:$BZZ$15,A73)</f>
        <v>1</v>
      </c>
      <c r="E73" s="1" t="str">
        <f t="shared" si="5"/>
        <v>FALSE</v>
      </c>
      <c r="F73" s="1" cm="1">
        <f t="array" ref="F73">COUNTA(Data!73:73)-COUNT(IF(ISNUMBER(Data!73:73),1))-1</f>
        <v>1</v>
      </c>
      <c r="G73" s="1">
        <f ca="1">SUMIF(Data!$3:$5, A73, Data!$17:$17)</f>
        <v>3</v>
      </c>
      <c r="H73" s="138">
        <f t="shared" ca="1" si="6"/>
        <v>0.16666666666666666</v>
      </c>
      <c r="I73" s="1">
        <f>COUNTIF('(old)AvalTab'!$H$11:$H$19,A73)+COUNTIF('(old)AvalTab'!$Q$11:$R$19,A73)+COUNTIF('(old)AvalTab'!$AB$11:$AC$19,A73)+COUNTIF('(old)AvalTab'!$AM$11:$AN$16,A73)+COUNTIF('(old)AvalTab'!$AX$11:$AY$19,A73)+COUNTIF('(old)AvalTab'!$BI$11:$BI$16,A73)+COUNTIF('(old)AvalTab'!$BU$11:$BU$19,A73)+COUNTIF('(old)AvalTab'!$CK$11:$CL$19,A73)+COUNTIF('(old)AvalTab'!$DE$11:$DF$19,A73)+COUNTIF('(old)AvalTab'!$EC$11:$ED$19,A73)+COUNTIF('(old)AvalTab'!$EP$11:$EQ$19,A73)</f>
        <v>0</v>
      </c>
      <c r="J73" s="1">
        <f>COUNTIF('(old)AvalTab'!$H$11:$H$13,A73)+COUNTIF('(old)AvalTab'!$Q$11:$R$13,A73)+COUNTIF('(old)AvalTab'!$AB$11:$AC$13,A73)+COUNTIF('(old)AvalTab'!$AM$11:$AN$13,A73)+COUNTIF('(old)AvalTab'!$AX$11:$AY$13,A73)+COUNTIF('(old)AvalTab'!$BI$11:$BI$13,A73)+COUNTIF('(old)AvalTab'!$BU$11:$BV$13,A73)+COUNTIF('(old)AvalTab'!$CK$11:$CL$13,A73)+COUNTIF('(old)AvalTab'!$DE$11:$DF$13,A73)+COUNTIF('(old)AvalTab'!$EC$11:$ED$13,A73)+COUNTIF('(old)AvalTab'!$EP$11:$EQ$13,A73)</f>
        <v>0</v>
      </c>
      <c r="K73" s="1">
        <f>COUNTIF('(old)AvalTab'!$H$14:$H$16,A73)+COUNTIF('(old)AvalTab'!$Q$14:$R$16,A73)+COUNTIF('(old)AvalTab'!$AB$14:$AC$16,A73)+COUNTIF('(old)AvalTab'!$AM$14:$AN$16,A73)+COUNTIF('(old)AvalTab'!$AX$14:$AY$16,A73)+COUNTIF('(old)AvalTab'!$BI$14:$BI$16,A73)+COUNTIF('(old)AvalTab'!$BU$14:$BV$16,A73)+COUNTIF('(old)AvalTab'!$CK$14:$CL$16,A73)+COUNTIF('(old)AvalTab'!$DE$14:$DF$16,A73)+COUNTIF('(old)AvalTab'!$EC$14:$ED$16,A73)+COUNTIF('(old)AvalTab'!$EP$14:$EQ$16,A73)</f>
        <v>0</v>
      </c>
      <c r="L73" s="1">
        <f>COUNTIF('(old)AvalTab'!$H$17:$H$19,A73)+COUNTIF('(old)AvalTab'!$Q$17:$R$19,A73)+COUNTIF('(old)AvalTab'!$AB$17:$AC$19,A73)+COUNTIF('(old)AvalTab'!$AX$17:$AY$19,A73)+COUNTIF('(old)AvalTab'!$BU$17:$BU$19,A73)+COUNTIF('(old)AvalTab'!$CK$17:$CL$19,A73)+COUNTIF('(old)AvalTab'!$DE$17:$DF$19,A73)+COUNTIF('(old)AvalTab'!$EC$17:$ED$19,A73)+COUNTIF('(old)AvalTab'!$EP$17:$EQ$19,A73)</f>
        <v>0</v>
      </c>
      <c r="M73" s="181" cm="1">
        <f t="array" ref="M73">COUNT(IF(ISNUMBER('(old)DadosPercent'!73:73),1))-SUM('(old)DadosPercent'!73:73)</f>
        <v>0</v>
      </c>
      <c r="N73" s="180">
        <f t="shared" si="7"/>
        <v>0</v>
      </c>
    </row>
    <row r="74" spans="1:15" x14ac:dyDescent="0.25">
      <c r="A74" s="1" t="str">
        <f>Data!A74</f>
        <v>LSD-SLAM</v>
      </c>
      <c r="B74" s="1">
        <f>COUNTA(Data!B74:BZZ74)</f>
        <v>29</v>
      </c>
      <c r="C74" s="1">
        <f>COUNTIF(Data!$B$3:$BZZ$5,A74)</f>
        <v>0</v>
      </c>
      <c r="D74" s="1">
        <f>COUNTIF(Data!$B$6:$BZZ$15,A74)</f>
        <v>2</v>
      </c>
      <c r="E74" s="1" t="str">
        <f t="shared" si="5"/>
        <v>FALSE</v>
      </c>
      <c r="F74" s="1" cm="1">
        <f t="array" ref="F74">COUNTA(Data!74:74)-COUNT(IF(ISNUMBER(Data!74:74),1))-1</f>
        <v>6</v>
      </c>
      <c r="G74" s="1">
        <f ca="1">SUMIF(Data!$3:$5, A74, Data!$17:$17)</f>
        <v>0</v>
      </c>
      <c r="H74" s="138">
        <f t="shared" ca="1" si="6"/>
        <v>0</v>
      </c>
      <c r="I74" s="1">
        <f>COUNTIF('(old)AvalTab'!$H$11:$H$19,A74)+COUNTIF('(old)AvalTab'!$Q$11:$R$19,A74)+COUNTIF('(old)AvalTab'!$AB$11:$AC$19,A74)+COUNTIF('(old)AvalTab'!$AM$11:$AN$16,A74)+COUNTIF('(old)AvalTab'!$AX$11:$AY$19,A74)+COUNTIF('(old)AvalTab'!$BI$11:$BI$16,A74)+COUNTIF('(old)AvalTab'!$BU$11:$BU$19,A74)+COUNTIF('(old)AvalTab'!$CK$11:$CL$19,A74)+COUNTIF('(old)AvalTab'!$DE$11:$DF$19,A74)+COUNTIF('(old)AvalTab'!$EC$11:$ED$19,A74)+COUNTIF('(old)AvalTab'!$EP$11:$EQ$19,A74)</f>
        <v>0</v>
      </c>
      <c r="J74" s="1">
        <f>COUNTIF('(old)AvalTab'!$H$11:$H$13,A74)+COUNTIF('(old)AvalTab'!$Q$11:$R$13,A74)+COUNTIF('(old)AvalTab'!$AB$11:$AC$13,A74)+COUNTIF('(old)AvalTab'!$AM$11:$AN$13,A74)+COUNTIF('(old)AvalTab'!$AX$11:$AY$13,A74)+COUNTIF('(old)AvalTab'!$BI$11:$BI$13,A74)+COUNTIF('(old)AvalTab'!$BU$11:$BV$13,A74)+COUNTIF('(old)AvalTab'!$CK$11:$CL$13,A74)+COUNTIF('(old)AvalTab'!$DE$11:$DF$13,A74)+COUNTIF('(old)AvalTab'!$EC$11:$ED$13,A74)+COUNTIF('(old)AvalTab'!$EP$11:$EQ$13,A74)</f>
        <v>0</v>
      </c>
      <c r="K74" s="1">
        <f>COUNTIF('(old)AvalTab'!$H$14:$H$16,A74)+COUNTIF('(old)AvalTab'!$Q$14:$R$16,A74)+COUNTIF('(old)AvalTab'!$AB$14:$AC$16,A74)+COUNTIF('(old)AvalTab'!$AM$14:$AN$16,A74)+COUNTIF('(old)AvalTab'!$AX$14:$AY$16,A74)+COUNTIF('(old)AvalTab'!$BI$14:$BI$16,A74)+COUNTIF('(old)AvalTab'!$BU$14:$BV$16,A74)+COUNTIF('(old)AvalTab'!$CK$14:$CL$16,A74)+COUNTIF('(old)AvalTab'!$DE$14:$DF$16,A74)+COUNTIF('(old)AvalTab'!$EC$14:$ED$16,A74)+COUNTIF('(old)AvalTab'!$EP$14:$EQ$16,A74)</f>
        <v>0</v>
      </c>
      <c r="L74" s="1">
        <f>COUNTIF('(old)AvalTab'!$H$17:$H$19,A74)+COUNTIF('(old)AvalTab'!$Q$17:$R$19,A74)+COUNTIF('(old)AvalTab'!$AB$17:$AC$19,A74)+COUNTIF('(old)AvalTab'!$AX$17:$AY$19,A74)+COUNTIF('(old)AvalTab'!$BU$17:$BU$19,A74)+COUNTIF('(old)AvalTab'!$CK$17:$CL$19,A74)+COUNTIF('(old)AvalTab'!$DE$17:$DF$19,A74)+COUNTIF('(old)AvalTab'!$EC$17:$ED$19,A74)+COUNTIF('(old)AvalTab'!$EP$17:$EQ$19,A74)</f>
        <v>0</v>
      </c>
      <c r="M74" s="181" cm="1">
        <f t="array" ref="M74">COUNT(IF(ISNUMBER('(old)DadosPercent'!74:74),1))-SUM('(old)DadosPercent'!74:74)</f>
        <v>0</v>
      </c>
      <c r="N74" s="180">
        <f t="shared" si="7"/>
        <v>0</v>
      </c>
    </row>
    <row r="75" spans="1:15" x14ac:dyDescent="0.25">
      <c r="A75" s="1" t="str">
        <f>Data!A75</f>
        <v>DVO-SLAM</v>
      </c>
      <c r="B75" s="1">
        <f>COUNTA(Data!B75:BZZ75)</f>
        <v>29</v>
      </c>
      <c r="C75" s="1">
        <f>COUNTIF(Data!$B$3:$BZZ$5,A75)</f>
        <v>1</v>
      </c>
      <c r="D75" s="1">
        <f>COUNTIF(Data!$B$6:$BZZ$15,A75)</f>
        <v>1</v>
      </c>
      <c r="E75" s="1" t="str">
        <f t="shared" si="5"/>
        <v>FALSE</v>
      </c>
      <c r="F75" s="1" cm="1">
        <f t="array" ref="F75">COUNTA(Data!75:75)-COUNT(IF(ISNUMBER(Data!75:75),1))-1</f>
        <v>1</v>
      </c>
      <c r="G75" s="1">
        <f ca="1">SUMIF(Data!$3:$5, A75, Data!$17:$17)</f>
        <v>4</v>
      </c>
      <c r="H75" s="138">
        <f t="shared" ca="1" si="6"/>
        <v>0.13793103448275862</v>
      </c>
      <c r="I75" s="1">
        <f>COUNTIF('(old)AvalTab'!$H$11:$H$19,A75)+COUNTIF('(old)AvalTab'!$Q$11:$R$19,A75)+COUNTIF('(old)AvalTab'!$AB$11:$AC$19,A75)+COUNTIF('(old)AvalTab'!$AM$11:$AN$16,A75)+COUNTIF('(old)AvalTab'!$AX$11:$AY$19,A75)+COUNTIF('(old)AvalTab'!$BI$11:$BI$16,A75)+COUNTIF('(old)AvalTab'!$BU$11:$BU$19,A75)+COUNTIF('(old)AvalTab'!$CK$11:$CL$19,A75)+COUNTIF('(old)AvalTab'!$DE$11:$DF$19,A75)+COUNTIF('(old)AvalTab'!$EC$11:$ED$19,A75)+COUNTIF('(old)AvalTab'!$EP$11:$EQ$19,A75)</f>
        <v>0</v>
      </c>
      <c r="J75" s="1">
        <f>COUNTIF('(old)AvalTab'!$H$11:$H$13,A75)+COUNTIF('(old)AvalTab'!$Q$11:$R$13,A75)+COUNTIF('(old)AvalTab'!$AB$11:$AC$13,A75)+COUNTIF('(old)AvalTab'!$AM$11:$AN$13,A75)+COUNTIF('(old)AvalTab'!$AX$11:$AY$13,A75)+COUNTIF('(old)AvalTab'!$BI$11:$BI$13,A75)+COUNTIF('(old)AvalTab'!$BU$11:$BV$13,A75)+COUNTIF('(old)AvalTab'!$CK$11:$CL$13,A75)+COUNTIF('(old)AvalTab'!$DE$11:$DF$13,A75)+COUNTIF('(old)AvalTab'!$EC$11:$ED$13,A75)+COUNTIF('(old)AvalTab'!$EP$11:$EQ$13,A75)</f>
        <v>0</v>
      </c>
      <c r="K75" s="1">
        <f>COUNTIF('(old)AvalTab'!$H$14:$H$16,A75)+COUNTIF('(old)AvalTab'!$Q$14:$R$16,A75)+COUNTIF('(old)AvalTab'!$AB$14:$AC$16,A75)+COUNTIF('(old)AvalTab'!$AM$14:$AN$16,A75)+COUNTIF('(old)AvalTab'!$AX$14:$AY$16,A75)+COUNTIF('(old)AvalTab'!$BI$14:$BI$16,A75)+COUNTIF('(old)AvalTab'!$BU$14:$BV$16,A75)+COUNTIF('(old)AvalTab'!$CK$14:$CL$16,A75)+COUNTIF('(old)AvalTab'!$DE$14:$DF$16,A75)+COUNTIF('(old)AvalTab'!$EC$14:$ED$16,A75)+COUNTIF('(old)AvalTab'!$EP$14:$EQ$16,A75)</f>
        <v>0</v>
      </c>
      <c r="L75" s="1">
        <f>COUNTIF('(old)AvalTab'!$H$17:$H$19,A75)+COUNTIF('(old)AvalTab'!$Q$17:$R$19,A75)+COUNTIF('(old)AvalTab'!$AB$17:$AC$19,A75)+COUNTIF('(old)AvalTab'!$AX$17:$AY$19,A75)+COUNTIF('(old)AvalTab'!$BU$17:$BU$19,A75)+COUNTIF('(old)AvalTab'!$CK$17:$CL$19,A75)+COUNTIF('(old)AvalTab'!$DE$17:$DF$19,A75)+COUNTIF('(old)AvalTab'!$EC$17:$ED$19,A75)+COUNTIF('(old)AvalTab'!$EP$17:$EQ$19,A75)</f>
        <v>0</v>
      </c>
      <c r="M75" s="181" cm="1">
        <f t="array" ref="M75">COUNT(IF(ISNUMBER('(old)DadosPercent'!75:75),1))-SUM('(old)DadosPercent'!75:75)</f>
        <v>0</v>
      </c>
      <c r="N75" s="180">
        <f t="shared" si="7"/>
        <v>0</v>
      </c>
    </row>
    <row r="76" spans="1:15" x14ac:dyDescent="0.25">
      <c r="A76" s="1" t="str">
        <f>Data!A76</f>
        <v>ElasticFusion*</v>
      </c>
      <c r="B76" s="1">
        <f>COUNTA(Data!B76:BZZ76)</f>
        <v>17</v>
      </c>
      <c r="C76" s="1">
        <f>COUNTIF(Data!$B$3:$BZZ$5,A76)</f>
        <v>0</v>
      </c>
      <c r="D76" s="1">
        <f>COUNTIF(Data!$B$6:$BZZ$15,A76)</f>
        <v>0</v>
      </c>
      <c r="E76" s="1" t="str">
        <f t="shared" si="5"/>
        <v>FALSE</v>
      </c>
      <c r="F76" s="1" cm="1">
        <f t="array" ref="F76">COUNTA(Data!76:76)-COUNT(IF(ISNUMBER(Data!76:76),1))-1</f>
        <v>0</v>
      </c>
      <c r="G76" s="1">
        <f ca="1">SUMIF(Data!$3:$5, A76, Data!$17:$17)</f>
        <v>0</v>
      </c>
      <c r="H76" s="138">
        <f t="shared" ca="1" si="6"/>
        <v>0</v>
      </c>
      <c r="I76" s="1">
        <f>COUNTIF('(old)AvalTab'!$H$11:$H$19,A76)+COUNTIF('(old)AvalTab'!$Q$11:$R$19,A76)+COUNTIF('(old)AvalTab'!$AB$11:$AC$19,A76)+COUNTIF('(old)AvalTab'!$AM$11:$AN$16,A76)+COUNTIF('(old)AvalTab'!$AX$11:$AY$19,A76)+COUNTIF('(old)AvalTab'!$BI$11:$BI$16,A76)+COUNTIF('(old)AvalTab'!$BU$11:$BU$19,A76)+COUNTIF('(old)AvalTab'!$CK$11:$CL$19,A76)+COUNTIF('(old)AvalTab'!$DE$11:$DF$19,A76)+COUNTIF('(old)AvalTab'!$EC$11:$ED$19,A76)+COUNTIF('(old)AvalTab'!$EP$11:$EQ$19,A76)</f>
        <v>0</v>
      </c>
      <c r="J76" s="1">
        <f>COUNTIF('(old)AvalTab'!$H$11:$H$13,A76)+COUNTIF('(old)AvalTab'!$Q$11:$R$13,A76)+COUNTIF('(old)AvalTab'!$AB$11:$AC$13,A76)+COUNTIF('(old)AvalTab'!$AM$11:$AN$13,A76)+COUNTIF('(old)AvalTab'!$AX$11:$AY$13,A76)+COUNTIF('(old)AvalTab'!$BI$11:$BI$13,A76)+COUNTIF('(old)AvalTab'!$BU$11:$BV$13,A76)+COUNTIF('(old)AvalTab'!$CK$11:$CL$13,A76)+COUNTIF('(old)AvalTab'!$DE$11:$DF$13,A76)+COUNTIF('(old)AvalTab'!$EC$11:$ED$13,A76)+COUNTIF('(old)AvalTab'!$EP$11:$EQ$13,A76)</f>
        <v>0</v>
      </c>
      <c r="K76" s="1">
        <f>COUNTIF('(old)AvalTab'!$H$14:$H$16,A76)+COUNTIF('(old)AvalTab'!$Q$14:$R$16,A76)+COUNTIF('(old)AvalTab'!$AB$14:$AC$16,A76)+COUNTIF('(old)AvalTab'!$AM$14:$AN$16,A76)+COUNTIF('(old)AvalTab'!$AX$14:$AY$16,A76)+COUNTIF('(old)AvalTab'!$BI$14:$BI$16,A76)+COUNTIF('(old)AvalTab'!$BU$14:$BV$16,A76)+COUNTIF('(old)AvalTab'!$CK$14:$CL$16,A76)+COUNTIF('(old)AvalTab'!$DE$14:$DF$16,A76)+COUNTIF('(old)AvalTab'!$EC$14:$ED$16,A76)+COUNTIF('(old)AvalTab'!$EP$14:$EQ$16,A76)</f>
        <v>0</v>
      </c>
      <c r="L76" s="1">
        <f>COUNTIF('(old)AvalTab'!$H$17:$H$19,A76)+COUNTIF('(old)AvalTab'!$Q$17:$R$19,A76)+COUNTIF('(old)AvalTab'!$AB$17:$AC$19,A76)+COUNTIF('(old)AvalTab'!$AX$17:$AY$19,A76)+COUNTIF('(old)AvalTab'!$BU$17:$BU$19,A76)+COUNTIF('(old)AvalTab'!$CK$17:$CL$19,A76)+COUNTIF('(old)AvalTab'!$DE$17:$DF$19,A76)+COUNTIF('(old)AvalTab'!$EC$17:$ED$19,A76)+COUNTIF('(old)AvalTab'!$EP$17:$EQ$19,A76)</f>
        <v>0</v>
      </c>
      <c r="M76" s="181" cm="1">
        <f t="array" ref="M76">COUNT(IF(ISNUMBER('(old)DadosPercent'!76:76),1))-SUM('(old)DadosPercent'!76:76)</f>
        <v>0</v>
      </c>
      <c r="N76" s="180">
        <f t="shared" si="7"/>
        <v>0</v>
      </c>
    </row>
    <row r="77" spans="1:15" x14ac:dyDescent="0.25">
      <c r="A77" s="1" t="str">
        <f>Data!A77</f>
        <v>RGBDSLAMv2</v>
      </c>
      <c r="B77" s="1">
        <f>COUNTA(Data!B77:BZZ77)</f>
        <v>25</v>
      </c>
      <c r="C77" s="1">
        <f>COUNTIF(Data!$B$3:$BZZ$5,A77)</f>
        <v>0</v>
      </c>
      <c r="D77" s="1">
        <f>COUNTIF(Data!$B$6:$BZZ$15,A77)</f>
        <v>0</v>
      </c>
      <c r="E77" s="1" t="str">
        <f t="shared" si="5"/>
        <v>FALSE</v>
      </c>
      <c r="F77" s="1" cm="1">
        <f t="array" ref="F77">COUNTA(Data!77:77)-COUNT(IF(ISNUMBER(Data!77:77),1))-1</f>
        <v>0</v>
      </c>
      <c r="G77" s="1">
        <f ca="1">SUMIF(Data!$3:$5, A77, Data!$17:$17)</f>
        <v>0</v>
      </c>
      <c r="H77" s="138">
        <f t="shared" ca="1" si="6"/>
        <v>0</v>
      </c>
      <c r="I77" s="1">
        <f>COUNTIF('(old)AvalTab'!$H$11:$H$19,A77)+COUNTIF('(old)AvalTab'!$Q$11:$R$19,A77)+COUNTIF('(old)AvalTab'!$AB$11:$AC$19,A77)+COUNTIF('(old)AvalTab'!$AM$11:$AN$16,A77)+COUNTIF('(old)AvalTab'!$AX$11:$AY$19,A77)+COUNTIF('(old)AvalTab'!$BI$11:$BI$16,A77)+COUNTIF('(old)AvalTab'!$BU$11:$BU$19,A77)+COUNTIF('(old)AvalTab'!$CK$11:$CL$19,A77)+COUNTIF('(old)AvalTab'!$DE$11:$DF$19,A77)+COUNTIF('(old)AvalTab'!$EC$11:$ED$19,A77)+COUNTIF('(old)AvalTab'!$EP$11:$EQ$19,A77)</f>
        <v>0</v>
      </c>
      <c r="J77" s="1">
        <f>COUNTIF('(old)AvalTab'!$H$11:$H$13,A77)+COUNTIF('(old)AvalTab'!$Q$11:$R$13,A77)+COUNTIF('(old)AvalTab'!$AB$11:$AC$13,A77)+COUNTIF('(old)AvalTab'!$AM$11:$AN$13,A77)+COUNTIF('(old)AvalTab'!$AX$11:$AY$13,A77)+COUNTIF('(old)AvalTab'!$BI$11:$BI$13,A77)+COUNTIF('(old)AvalTab'!$BU$11:$BV$13,A77)+COUNTIF('(old)AvalTab'!$CK$11:$CL$13,A77)+COUNTIF('(old)AvalTab'!$DE$11:$DF$13,A77)+COUNTIF('(old)AvalTab'!$EC$11:$ED$13,A77)+COUNTIF('(old)AvalTab'!$EP$11:$EQ$13,A77)</f>
        <v>0</v>
      </c>
      <c r="K77" s="1">
        <f>COUNTIF('(old)AvalTab'!$H$14:$H$16,A77)+COUNTIF('(old)AvalTab'!$Q$14:$R$16,A77)+COUNTIF('(old)AvalTab'!$AB$14:$AC$16,A77)+COUNTIF('(old)AvalTab'!$AM$14:$AN$16,A77)+COUNTIF('(old)AvalTab'!$AX$14:$AY$16,A77)+COUNTIF('(old)AvalTab'!$BI$14:$BI$16,A77)+COUNTIF('(old)AvalTab'!$BU$14:$BV$16,A77)+COUNTIF('(old)AvalTab'!$CK$14:$CL$16,A77)+COUNTIF('(old)AvalTab'!$DE$14:$DF$16,A77)+COUNTIF('(old)AvalTab'!$EC$14:$ED$16,A77)+COUNTIF('(old)AvalTab'!$EP$14:$EQ$16,A77)</f>
        <v>0</v>
      </c>
      <c r="L77" s="1">
        <f>COUNTIF('(old)AvalTab'!$H$17:$H$19,A77)+COUNTIF('(old)AvalTab'!$Q$17:$R$19,A77)+COUNTIF('(old)AvalTab'!$AB$17:$AC$19,A77)+COUNTIF('(old)AvalTab'!$AX$17:$AY$19,A77)+COUNTIF('(old)AvalTab'!$BU$17:$BU$19,A77)+COUNTIF('(old)AvalTab'!$CK$17:$CL$19,A77)+COUNTIF('(old)AvalTab'!$DE$17:$DF$19,A77)+COUNTIF('(old)AvalTab'!$EC$17:$ED$19,A77)+COUNTIF('(old)AvalTab'!$EP$17:$EQ$19,A77)</f>
        <v>0</v>
      </c>
      <c r="M77" s="181" cm="1">
        <f t="array" ref="M77">COUNT(IF(ISNUMBER('(old)DadosPercent'!77:77),1))-SUM('(old)DadosPercent'!77:77)</f>
        <v>0</v>
      </c>
      <c r="N77" s="180">
        <f t="shared" si="7"/>
        <v>0</v>
      </c>
    </row>
    <row r="78" spans="1:15" x14ac:dyDescent="0.25">
      <c r="A78" s="1" t="str">
        <f>Data!A78</f>
        <v>BundleFusion</v>
      </c>
      <c r="B78" s="1">
        <f>COUNTA(Data!B78:BZZ78)</f>
        <v>17</v>
      </c>
      <c r="C78" s="1">
        <f>COUNTIF(Data!$B$3:$BZZ$5,A78)</f>
        <v>6</v>
      </c>
      <c r="D78" s="1">
        <f>COUNTIF(Data!$B$6:$BZZ$15,A78)</f>
        <v>0</v>
      </c>
      <c r="E78" s="1" t="str">
        <f t="shared" si="5"/>
        <v>TRUE</v>
      </c>
      <c r="F78" s="1" cm="1">
        <f t="array" ref="F78">COUNTA(Data!78:78)-COUNT(IF(ISNUMBER(Data!78:78),1))-1</f>
        <v>1</v>
      </c>
      <c r="G78" s="1">
        <f ca="1">SUMIF(Data!$3:$5, A78, Data!$17:$17)</f>
        <v>37</v>
      </c>
      <c r="H78" s="138">
        <f t="shared" ca="1" si="6"/>
        <v>2.1764705882352939</v>
      </c>
      <c r="I78" s="1">
        <f>COUNTIF('(old)AvalTab'!$H$11:$H$19,A78)+COUNTIF('(old)AvalTab'!$Q$11:$R$19,A78)+COUNTIF('(old)AvalTab'!$AB$11:$AC$19,A78)+COUNTIF('(old)AvalTab'!$AM$11:$AN$16,A78)+COUNTIF('(old)AvalTab'!$AX$11:$AY$19,A78)+COUNTIF('(old)AvalTab'!$BI$11:$BI$16,A78)+COUNTIF('(old)AvalTab'!$BU$11:$BU$19,A78)+COUNTIF('(old)AvalTab'!$CK$11:$CL$19,A78)+COUNTIF('(old)AvalTab'!$DE$11:$DF$19,A78)+COUNTIF('(old)AvalTab'!$EC$11:$ED$19,A78)+COUNTIF('(old)AvalTab'!$EP$11:$EQ$19,A78)</f>
        <v>0</v>
      </c>
      <c r="J78" s="1">
        <f>COUNTIF('(old)AvalTab'!$H$11:$H$13,A78)+COUNTIF('(old)AvalTab'!$Q$11:$R$13,A78)+COUNTIF('(old)AvalTab'!$AB$11:$AC$13,A78)+COUNTIF('(old)AvalTab'!$AM$11:$AN$13,A78)+COUNTIF('(old)AvalTab'!$AX$11:$AY$13,A78)+COUNTIF('(old)AvalTab'!$BI$11:$BI$13,A78)+COUNTIF('(old)AvalTab'!$BU$11:$BV$13,A78)+COUNTIF('(old)AvalTab'!$CK$11:$CL$13,A78)+COUNTIF('(old)AvalTab'!$DE$11:$DF$13,A78)+COUNTIF('(old)AvalTab'!$EC$11:$ED$13,A78)+COUNTIF('(old)AvalTab'!$EP$11:$EQ$13,A78)</f>
        <v>0</v>
      </c>
      <c r="K78" s="1">
        <f>COUNTIF('(old)AvalTab'!$H$14:$H$16,A78)+COUNTIF('(old)AvalTab'!$Q$14:$R$16,A78)+COUNTIF('(old)AvalTab'!$AB$14:$AC$16,A78)+COUNTIF('(old)AvalTab'!$AM$14:$AN$16,A78)+COUNTIF('(old)AvalTab'!$AX$14:$AY$16,A78)+COUNTIF('(old)AvalTab'!$BI$14:$BI$16,A78)+COUNTIF('(old)AvalTab'!$BU$14:$BV$16,A78)+COUNTIF('(old)AvalTab'!$CK$14:$CL$16,A78)+COUNTIF('(old)AvalTab'!$DE$14:$DF$16,A78)+COUNTIF('(old)AvalTab'!$EC$14:$ED$16,A78)+COUNTIF('(old)AvalTab'!$EP$14:$EQ$16,A78)</f>
        <v>0</v>
      </c>
      <c r="L78" s="1">
        <f>COUNTIF('(old)AvalTab'!$H$17:$H$19,A78)+COUNTIF('(old)AvalTab'!$Q$17:$R$19,A78)+COUNTIF('(old)AvalTab'!$AB$17:$AC$19,A78)+COUNTIF('(old)AvalTab'!$AX$17:$AY$19,A78)+COUNTIF('(old)AvalTab'!$BU$17:$BU$19,A78)+COUNTIF('(old)AvalTab'!$CK$17:$CL$19,A78)+COUNTIF('(old)AvalTab'!$DE$17:$DF$19,A78)+COUNTIF('(old)AvalTab'!$EC$17:$ED$19,A78)+COUNTIF('(old)AvalTab'!$EP$17:$EQ$19,A78)</f>
        <v>0</v>
      </c>
      <c r="M78" s="181" cm="1">
        <f t="array" ref="M78">COUNT(IF(ISNUMBER('(old)DadosPercent'!78:78),1))-SUM('(old)DadosPercent'!78:78)</f>
        <v>0</v>
      </c>
      <c r="N78" s="180">
        <f t="shared" si="7"/>
        <v>0</v>
      </c>
    </row>
    <row r="79" spans="1:15" x14ac:dyDescent="0.25">
      <c r="A79" s="1" t="str">
        <f>Data!A79</f>
        <v>BAD-SLAM*</v>
      </c>
      <c r="B79" s="1">
        <f>COUNTA(Data!B79:BZZ79)</f>
        <v>10</v>
      </c>
      <c r="C79" s="1">
        <f>COUNTIF(Data!$B$3:$BZZ$5,A79)</f>
        <v>4</v>
      </c>
      <c r="D79" s="1">
        <f>COUNTIF(Data!$B$6:$BZZ$15,A79)</f>
        <v>1</v>
      </c>
      <c r="E79" s="1" t="str">
        <f t="shared" si="5"/>
        <v>FALSE</v>
      </c>
      <c r="F79" s="1" cm="1">
        <f t="array" ref="F79">COUNTA(Data!79:79)-COUNT(IF(ISNUMBER(Data!79:79),1))-1</f>
        <v>0</v>
      </c>
      <c r="G79" s="1">
        <f ca="1">SUMIF(Data!$3:$5, A79, Data!$17:$17)</f>
        <v>17</v>
      </c>
      <c r="H79" s="138">
        <f t="shared" ca="1" si="6"/>
        <v>1.7</v>
      </c>
      <c r="I79" s="1">
        <f>COUNTIF('(old)AvalTab'!$H$11:$H$19,A79)+COUNTIF('(old)AvalTab'!$Q$11:$R$19,A79)+COUNTIF('(old)AvalTab'!$AB$11:$AC$19,A79)+COUNTIF('(old)AvalTab'!$AM$11:$AN$16,A79)+COUNTIF('(old)AvalTab'!$AX$11:$AY$19,A79)+COUNTIF('(old)AvalTab'!$BI$11:$BI$16,A79)+COUNTIF('(old)AvalTab'!$BU$11:$BU$19,A79)+COUNTIF('(old)AvalTab'!$CK$11:$CL$19,A79)+COUNTIF('(old)AvalTab'!$DE$11:$DF$19,A79)+COUNTIF('(old)AvalTab'!$EC$11:$ED$19,A79)+COUNTIF('(old)AvalTab'!$EP$11:$EQ$19,A79)</f>
        <v>0</v>
      </c>
      <c r="J79" s="1">
        <f>COUNTIF('(old)AvalTab'!$H$11:$H$13,A79)+COUNTIF('(old)AvalTab'!$Q$11:$R$13,A79)+COUNTIF('(old)AvalTab'!$AB$11:$AC$13,A79)+COUNTIF('(old)AvalTab'!$AM$11:$AN$13,A79)+COUNTIF('(old)AvalTab'!$AX$11:$AY$13,A79)+COUNTIF('(old)AvalTab'!$BI$11:$BI$13,A79)+COUNTIF('(old)AvalTab'!$BU$11:$BV$13,A79)+COUNTIF('(old)AvalTab'!$CK$11:$CL$13,A79)+COUNTIF('(old)AvalTab'!$DE$11:$DF$13,A79)+COUNTIF('(old)AvalTab'!$EC$11:$ED$13,A79)+COUNTIF('(old)AvalTab'!$EP$11:$EQ$13,A79)</f>
        <v>0</v>
      </c>
      <c r="K79" s="1">
        <f>COUNTIF('(old)AvalTab'!$H$14:$H$16,A79)+COUNTIF('(old)AvalTab'!$Q$14:$R$16,A79)+COUNTIF('(old)AvalTab'!$AB$14:$AC$16,A79)+COUNTIF('(old)AvalTab'!$AM$14:$AN$16,A79)+COUNTIF('(old)AvalTab'!$AX$14:$AY$16,A79)+COUNTIF('(old)AvalTab'!$BI$14:$BI$16,A79)+COUNTIF('(old)AvalTab'!$BU$14:$BV$16,A79)+COUNTIF('(old)AvalTab'!$CK$14:$CL$16,A79)+COUNTIF('(old)AvalTab'!$DE$14:$DF$16,A79)+COUNTIF('(old)AvalTab'!$EC$14:$ED$16,A79)+COUNTIF('(old)AvalTab'!$EP$14:$EQ$16,A79)</f>
        <v>0</v>
      </c>
      <c r="L79" s="1">
        <f>COUNTIF('(old)AvalTab'!$H$17:$H$19,A79)+COUNTIF('(old)AvalTab'!$Q$17:$R$19,A79)+COUNTIF('(old)AvalTab'!$AB$17:$AC$19,A79)+COUNTIF('(old)AvalTab'!$AX$17:$AY$19,A79)+COUNTIF('(old)AvalTab'!$BU$17:$BU$19,A79)+COUNTIF('(old)AvalTab'!$CK$17:$CL$19,A79)+COUNTIF('(old)AvalTab'!$DE$17:$DF$19,A79)+COUNTIF('(old)AvalTab'!$EC$17:$ED$19,A79)+COUNTIF('(old)AvalTab'!$EP$17:$EQ$19,A79)</f>
        <v>0</v>
      </c>
      <c r="M79" s="181" cm="1">
        <f t="array" ref="M79">COUNT(IF(ISNUMBER('(old)DadosPercent'!79:79),1))-SUM('(old)DadosPercent'!79:79)</f>
        <v>0</v>
      </c>
      <c r="N79" s="180">
        <f t="shared" si="7"/>
        <v>0</v>
      </c>
    </row>
    <row r="80" spans="1:15" x14ac:dyDescent="0.25">
      <c r="A80" s="1" t="str">
        <f>Data!A80</f>
        <v>RGBDTAM</v>
      </c>
      <c r="B80" s="1">
        <f>COUNTA(Data!B80:BZZ80)</f>
        <v>6</v>
      </c>
      <c r="C80" s="1">
        <f>COUNTIF(Data!$B$3:$BZZ$5,A80)</f>
        <v>1</v>
      </c>
      <c r="D80" s="1">
        <f>COUNTIF(Data!$B$6:$BZZ$15,A80)</f>
        <v>0</v>
      </c>
      <c r="E80" s="1" t="str">
        <f t="shared" si="5"/>
        <v>TRUE</v>
      </c>
      <c r="F80" s="1" cm="1">
        <f t="array" ref="F80">COUNTA(Data!80:80)-COUNT(IF(ISNUMBER(Data!80:80),1))-1</f>
        <v>1</v>
      </c>
      <c r="G80" s="1">
        <f ca="1">SUMIF(Data!$3:$5, A80, Data!$17:$17)</f>
        <v>9</v>
      </c>
      <c r="H80" s="138">
        <f t="shared" ca="1" si="6"/>
        <v>1.5</v>
      </c>
      <c r="I80" s="1">
        <f>COUNTIF('(old)AvalTab'!$H$11:$H$19,A80)+COUNTIF('(old)AvalTab'!$Q$11:$R$19,A80)+COUNTIF('(old)AvalTab'!$AB$11:$AC$19,A80)+COUNTIF('(old)AvalTab'!$AM$11:$AN$16,A80)+COUNTIF('(old)AvalTab'!$AX$11:$AY$19,A80)+COUNTIF('(old)AvalTab'!$BI$11:$BI$16,A80)+COUNTIF('(old)AvalTab'!$BU$11:$BU$19,A80)+COUNTIF('(old)AvalTab'!$CK$11:$CL$19,A80)+COUNTIF('(old)AvalTab'!$DE$11:$DF$19,A80)+COUNTIF('(old)AvalTab'!$EC$11:$ED$19,A80)+COUNTIF('(old)AvalTab'!$EP$11:$EQ$19,A80)</f>
        <v>0</v>
      </c>
      <c r="J80" s="1">
        <f>COUNTIF('(old)AvalTab'!$H$11:$H$13,A80)+COUNTIF('(old)AvalTab'!$Q$11:$R$13,A80)+COUNTIF('(old)AvalTab'!$AB$11:$AC$13,A80)+COUNTIF('(old)AvalTab'!$AM$11:$AN$13,A80)+COUNTIF('(old)AvalTab'!$AX$11:$AY$13,A80)+COUNTIF('(old)AvalTab'!$BI$11:$BI$13,A80)+COUNTIF('(old)AvalTab'!$BU$11:$BV$13,A80)+COUNTIF('(old)AvalTab'!$CK$11:$CL$13,A80)+COUNTIF('(old)AvalTab'!$DE$11:$DF$13,A80)+COUNTIF('(old)AvalTab'!$EC$11:$ED$13,A80)+COUNTIF('(old)AvalTab'!$EP$11:$EQ$13,A80)</f>
        <v>0</v>
      </c>
      <c r="K80" s="1">
        <f>COUNTIF('(old)AvalTab'!$H$14:$H$16,A80)+COUNTIF('(old)AvalTab'!$Q$14:$R$16,A80)+COUNTIF('(old)AvalTab'!$AB$14:$AC$16,A80)+COUNTIF('(old)AvalTab'!$AM$14:$AN$16,A80)+COUNTIF('(old)AvalTab'!$AX$14:$AY$16,A80)+COUNTIF('(old)AvalTab'!$BI$14:$BI$16,A80)+COUNTIF('(old)AvalTab'!$BU$14:$BV$16,A80)+COUNTIF('(old)AvalTab'!$CK$14:$CL$16,A80)+COUNTIF('(old)AvalTab'!$DE$14:$DF$16,A80)+COUNTIF('(old)AvalTab'!$EC$14:$ED$16,A80)+COUNTIF('(old)AvalTab'!$EP$14:$EQ$16,A80)</f>
        <v>0</v>
      </c>
      <c r="L80" s="1">
        <f>COUNTIF('(old)AvalTab'!$H$17:$H$19,A80)+COUNTIF('(old)AvalTab'!$Q$17:$R$19,A80)+COUNTIF('(old)AvalTab'!$AB$17:$AC$19,A80)+COUNTIF('(old)AvalTab'!$AX$17:$AY$19,A80)+COUNTIF('(old)AvalTab'!$BU$17:$BU$19,A80)+COUNTIF('(old)AvalTab'!$CK$17:$CL$19,A80)+COUNTIF('(old)AvalTab'!$DE$17:$DF$19,A80)+COUNTIF('(old)AvalTab'!$EC$17:$ED$19,A80)+COUNTIF('(old)AvalTab'!$EP$17:$EQ$19,A80)</f>
        <v>0</v>
      </c>
      <c r="M80" s="181" cm="1">
        <f t="array" ref="M80">COUNT(IF(ISNUMBER('(old)DadosPercent'!80:80),1))-SUM('(old)DadosPercent'!80:80)</f>
        <v>0</v>
      </c>
      <c r="N80" s="180">
        <f t="shared" si="7"/>
        <v>0</v>
      </c>
    </row>
    <row r="81" spans="1:14" x14ac:dyDescent="0.25">
      <c r="A81" s="1" t="str">
        <f>Data!A81</f>
        <v>ID-RGBDO</v>
      </c>
      <c r="B81" s="1">
        <f>COUNTA(Data!B81:BZZ81)</f>
        <v>6</v>
      </c>
      <c r="C81" s="1">
        <f>COUNTIF(Data!$B$3:$BZZ$5,A81)</f>
        <v>0</v>
      </c>
      <c r="D81" s="1">
        <f>COUNTIF(Data!$B$6:$BZZ$15,A81)</f>
        <v>0</v>
      </c>
      <c r="E81" s="1" t="str">
        <f t="shared" si="5"/>
        <v>FALSE</v>
      </c>
      <c r="F81" s="1" cm="1">
        <f t="array" ref="F81">COUNTA(Data!81:81)-COUNT(IF(ISNUMBER(Data!81:81),1))-1</f>
        <v>1</v>
      </c>
      <c r="G81" s="1">
        <f ca="1">SUMIF(Data!$3:$5, A81, Data!$17:$17)</f>
        <v>0</v>
      </c>
      <c r="H81" s="138">
        <f t="shared" ca="1" si="6"/>
        <v>0</v>
      </c>
      <c r="I81" s="1">
        <f>COUNTIF('(old)AvalTab'!$H$11:$H$19,A81)+COUNTIF('(old)AvalTab'!$Q$11:$R$19,A81)+COUNTIF('(old)AvalTab'!$AB$11:$AC$19,A81)+COUNTIF('(old)AvalTab'!$AM$11:$AN$16,A81)+COUNTIF('(old)AvalTab'!$AX$11:$AY$19,A81)+COUNTIF('(old)AvalTab'!$BI$11:$BI$16,A81)+COUNTIF('(old)AvalTab'!$BU$11:$BU$19,A81)+COUNTIF('(old)AvalTab'!$CK$11:$CL$19,A81)+COUNTIF('(old)AvalTab'!$DE$11:$DF$19,A81)+COUNTIF('(old)AvalTab'!$EC$11:$ED$19,A81)+COUNTIF('(old)AvalTab'!$EP$11:$EQ$19,A81)</f>
        <v>0</v>
      </c>
      <c r="J81" s="1">
        <f>COUNTIF('(old)AvalTab'!$H$11:$H$13,A81)+COUNTIF('(old)AvalTab'!$Q$11:$R$13,A81)+COUNTIF('(old)AvalTab'!$AB$11:$AC$13,A81)+COUNTIF('(old)AvalTab'!$AM$11:$AN$13,A81)+COUNTIF('(old)AvalTab'!$AX$11:$AY$13,A81)+COUNTIF('(old)AvalTab'!$BI$11:$BI$13,A81)+COUNTIF('(old)AvalTab'!$BU$11:$BV$13,A81)+COUNTIF('(old)AvalTab'!$CK$11:$CL$13,A81)+COUNTIF('(old)AvalTab'!$DE$11:$DF$13,A81)+COUNTIF('(old)AvalTab'!$EC$11:$ED$13,A81)+COUNTIF('(old)AvalTab'!$EP$11:$EQ$13,A81)</f>
        <v>0</v>
      </c>
      <c r="K81" s="1">
        <f>COUNTIF('(old)AvalTab'!$H$14:$H$16,A81)+COUNTIF('(old)AvalTab'!$Q$14:$R$16,A81)+COUNTIF('(old)AvalTab'!$AB$14:$AC$16,A81)+COUNTIF('(old)AvalTab'!$AM$14:$AN$16,A81)+COUNTIF('(old)AvalTab'!$AX$14:$AY$16,A81)+COUNTIF('(old)AvalTab'!$BI$14:$BI$16,A81)+COUNTIF('(old)AvalTab'!$BU$14:$BV$16,A81)+COUNTIF('(old)AvalTab'!$CK$14:$CL$16,A81)+COUNTIF('(old)AvalTab'!$DE$14:$DF$16,A81)+COUNTIF('(old)AvalTab'!$EC$14:$ED$16,A81)+COUNTIF('(old)AvalTab'!$EP$14:$EQ$16,A81)</f>
        <v>0</v>
      </c>
      <c r="L81" s="1">
        <f>COUNTIF('(old)AvalTab'!$H$17:$H$19,A81)+COUNTIF('(old)AvalTab'!$Q$17:$R$19,A81)+COUNTIF('(old)AvalTab'!$AB$17:$AC$19,A81)+COUNTIF('(old)AvalTab'!$AX$17:$AY$19,A81)+COUNTIF('(old)AvalTab'!$BU$17:$BU$19,A81)+COUNTIF('(old)AvalTab'!$CK$17:$CL$19,A81)+COUNTIF('(old)AvalTab'!$DE$17:$DF$19,A81)+COUNTIF('(old)AvalTab'!$EC$17:$ED$19,A81)+COUNTIF('(old)AvalTab'!$EP$17:$EQ$19,A81)</f>
        <v>0</v>
      </c>
      <c r="M81" s="181" cm="1">
        <f t="array" ref="M81">COUNT(IF(ISNUMBER('(old)DadosPercent'!81:81),1))-SUM('(old)DadosPercent'!81:81)</f>
        <v>0</v>
      </c>
      <c r="N81" s="180">
        <f t="shared" si="7"/>
        <v>0</v>
      </c>
    </row>
    <row r="82" spans="1:14" x14ac:dyDescent="0.25">
      <c r="A82" s="1" t="str">
        <f>Data!A82</f>
        <v>Plane-Edge-SLAM</v>
      </c>
      <c r="B82" s="1">
        <f>COUNTA(Data!B82:BZZ82)</f>
        <v>6</v>
      </c>
      <c r="C82" s="1">
        <f>COUNTIF(Data!$B$3:$BZZ$5,A82)</f>
        <v>1</v>
      </c>
      <c r="D82" s="1">
        <f>COUNTIF(Data!$B$6:$BZZ$15,A82)</f>
        <v>2</v>
      </c>
      <c r="E82" s="1" t="str">
        <f t="shared" si="5"/>
        <v>FALSE</v>
      </c>
      <c r="F82" s="1" cm="1">
        <f t="array" ref="F82">COUNTA(Data!82:82)-COUNT(IF(ISNUMBER(Data!82:82),1))-1</f>
        <v>1</v>
      </c>
      <c r="G82" s="1">
        <f ca="1">SUMIF(Data!$3:$5, A82, Data!$17:$17)</f>
        <v>8</v>
      </c>
      <c r="H82" s="138">
        <f t="shared" ca="1" si="6"/>
        <v>1.3333333333333333</v>
      </c>
      <c r="I82" s="1">
        <f>COUNTIF('(old)AvalTab'!$H$11:$H$19,A82)+COUNTIF('(old)AvalTab'!$Q$11:$R$19,A82)+COUNTIF('(old)AvalTab'!$AB$11:$AC$19,A82)+COUNTIF('(old)AvalTab'!$AM$11:$AN$16,A82)+COUNTIF('(old)AvalTab'!$AX$11:$AY$19,A82)+COUNTIF('(old)AvalTab'!$BI$11:$BI$16,A82)+COUNTIF('(old)AvalTab'!$BU$11:$BU$19,A82)+COUNTIF('(old)AvalTab'!$CK$11:$CL$19,A82)+COUNTIF('(old)AvalTab'!$DE$11:$DF$19,A82)+COUNTIF('(old)AvalTab'!$EC$11:$ED$19,A82)+COUNTIF('(old)AvalTab'!$EP$11:$EQ$19,A82)</f>
        <v>0</v>
      </c>
      <c r="J82" s="1">
        <f>COUNTIF('(old)AvalTab'!$H$11:$H$13,A82)+COUNTIF('(old)AvalTab'!$Q$11:$R$13,A82)+COUNTIF('(old)AvalTab'!$AB$11:$AC$13,A82)+COUNTIF('(old)AvalTab'!$AM$11:$AN$13,A82)+COUNTIF('(old)AvalTab'!$AX$11:$AY$13,A82)+COUNTIF('(old)AvalTab'!$BI$11:$BI$13,A82)+COUNTIF('(old)AvalTab'!$BU$11:$BV$13,A82)+COUNTIF('(old)AvalTab'!$CK$11:$CL$13,A82)+COUNTIF('(old)AvalTab'!$DE$11:$DF$13,A82)+COUNTIF('(old)AvalTab'!$EC$11:$ED$13,A82)+COUNTIF('(old)AvalTab'!$EP$11:$EQ$13,A82)</f>
        <v>0</v>
      </c>
      <c r="K82" s="1">
        <f>COUNTIF('(old)AvalTab'!$H$14:$H$16,A82)+COUNTIF('(old)AvalTab'!$Q$14:$R$16,A82)+COUNTIF('(old)AvalTab'!$AB$14:$AC$16,A82)+COUNTIF('(old)AvalTab'!$AM$14:$AN$16,A82)+COUNTIF('(old)AvalTab'!$AX$14:$AY$16,A82)+COUNTIF('(old)AvalTab'!$BI$14:$BI$16,A82)+COUNTIF('(old)AvalTab'!$BU$14:$BV$16,A82)+COUNTIF('(old)AvalTab'!$CK$14:$CL$16,A82)+COUNTIF('(old)AvalTab'!$DE$14:$DF$16,A82)+COUNTIF('(old)AvalTab'!$EC$14:$ED$16,A82)+COUNTIF('(old)AvalTab'!$EP$14:$EQ$16,A82)</f>
        <v>0</v>
      </c>
      <c r="L82" s="1">
        <f>COUNTIF('(old)AvalTab'!$H$17:$H$19,A82)+COUNTIF('(old)AvalTab'!$Q$17:$R$19,A82)+COUNTIF('(old)AvalTab'!$AB$17:$AC$19,A82)+COUNTIF('(old)AvalTab'!$AX$17:$AY$19,A82)+COUNTIF('(old)AvalTab'!$BU$17:$BU$19,A82)+COUNTIF('(old)AvalTab'!$CK$17:$CL$19,A82)+COUNTIF('(old)AvalTab'!$DE$17:$DF$19,A82)+COUNTIF('(old)AvalTab'!$EC$17:$ED$19,A82)+COUNTIF('(old)AvalTab'!$EP$17:$EQ$19,A82)</f>
        <v>0</v>
      </c>
      <c r="M82" s="181" cm="1">
        <f t="array" ref="M82">COUNT(IF(ISNUMBER('(old)DadosPercent'!82:82),1))-SUM('(old)DadosPercent'!82:82)</f>
        <v>0</v>
      </c>
      <c r="N82" s="180">
        <f t="shared" si="7"/>
        <v>0</v>
      </c>
    </row>
    <row r="83" spans="1:14" x14ac:dyDescent="0.25">
      <c r="A83" s="1" t="str">
        <f>Data!A83</f>
        <v>KinectFusion</v>
      </c>
      <c r="B83" s="1">
        <f>COUNTA(Data!B83:BZZ83)</f>
        <v>4</v>
      </c>
      <c r="C83" s="1">
        <f>COUNTIF(Data!$B$3:$BZZ$5,A83)</f>
        <v>0</v>
      </c>
      <c r="D83" s="1">
        <f>COUNTIF(Data!$B$6:$BZZ$15,A83)</f>
        <v>0</v>
      </c>
      <c r="E83" s="1" t="str">
        <f t="shared" si="5"/>
        <v>FALSE</v>
      </c>
      <c r="F83" s="1" cm="1">
        <f t="array" ref="F83">COUNTA(Data!83:83)-COUNT(IF(ISNUMBER(Data!83:83),1))-1</f>
        <v>0</v>
      </c>
      <c r="G83" s="1">
        <f ca="1">SUMIF(Data!$3:$5, A83, Data!$17:$17)</f>
        <v>0</v>
      </c>
      <c r="H83" s="138">
        <f t="shared" ca="1" si="6"/>
        <v>0</v>
      </c>
      <c r="I83" s="1">
        <f>COUNTIF('(old)AvalTab'!$H$11:$H$19,A83)+COUNTIF('(old)AvalTab'!$Q$11:$R$19,A83)+COUNTIF('(old)AvalTab'!$AB$11:$AC$19,A83)+COUNTIF('(old)AvalTab'!$AM$11:$AN$16,A83)+COUNTIF('(old)AvalTab'!$AX$11:$AY$19,A83)+COUNTIF('(old)AvalTab'!$BI$11:$BI$16,A83)+COUNTIF('(old)AvalTab'!$BU$11:$BU$19,A83)+COUNTIF('(old)AvalTab'!$CK$11:$CL$19,A83)+COUNTIF('(old)AvalTab'!$DE$11:$DF$19,A83)+COUNTIF('(old)AvalTab'!$EC$11:$ED$19,A83)+COUNTIF('(old)AvalTab'!$EP$11:$EQ$19,A83)</f>
        <v>0</v>
      </c>
      <c r="J83" s="1">
        <f>COUNTIF('(old)AvalTab'!$H$11:$H$13,A83)+COUNTIF('(old)AvalTab'!$Q$11:$R$13,A83)+COUNTIF('(old)AvalTab'!$AB$11:$AC$13,A83)+COUNTIF('(old)AvalTab'!$AM$11:$AN$13,A83)+COUNTIF('(old)AvalTab'!$AX$11:$AY$13,A83)+COUNTIF('(old)AvalTab'!$BI$11:$BI$13,A83)+COUNTIF('(old)AvalTab'!$BU$11:$BV$13,A83)+COUNTIF('(old)AvalTab'!$CK$11:$CL$13,A83)+COUNTIF('(old)AvalTab'!$DE$11:$DF$13,A83)+COUNTIF('(old)AvalTab'!$EC$11:$ED$13,A83)+COUNTIF('(old)AvalTab'!$EP$11:$EQ$13,A83)</f>
        <v>0</v>
      </c>
      <c r="K83" s="1">
        <f>COUNTIF('(old)AvalTab'!$H$14:$H$16,A83)+COUNTIF('(old)AvalTab'!$Q$14:$R$16,A83)+COUNTIF('(old)AvalTab'!$AB$14:$AC$16,A83)+COUNTIF('(old)AvalTab'!$AM$14:$AN$16,A83)+COUNTIF('(old)AvalTab'!$AX$14:$AY$16,A83)+COUNTIF('(old)AvalTab'!$BI$14:$BI$16,A83)+COUNTIF('(old)AvalTab'!$BU$14:$BV$16,A83)+COUNTIF('(old)AvalTab'!$CK$14:$CL$16,A83)+COUNTIF('(old)AvalTab'!$DE$14:$DF$16,A83)+COUNTIF('(old)AvalTab'!$EC$14:$ED$16,A83)+COUNTIF('(old)AvalTab'!$EP$14:$EQ$16,A83)</f>
        <v>0</v>
      </c>
      <c r="L83" s="1">
        <f>COUNTIF('(old)AvalTab'!$H$17:$H$19,A83)+COUNTIF('(old)AvalTab'!$Q$17:$R$19,A83)+COUNTIF('(old)AvalTab'!$AB$17:$AC$19,A83)+COUNTIF('(old)AvalTab'!$AX$17:$AY$19,A83)+COUNTIF('(old)AvalTab'!$BU$17:$BU$19,A83)+COUNTIF('(old)AvalTab'!$CK$17:$CL$19,A83)+COUNTIF('(old)AvalTab'!$DE$17:$DF$19,A83)+COUNTIF('(old)AvalTab'!$EC$17:$ED$19,A83)+COUNTIF('(old)AvalTab'!$EP$17:$EQ$19,A83)</f>
        <v>0</v>
      </c>
      <c r="M83" s="181" cm="1">
        <f t="array" ref="M83">COUNT(IF(ISNUMBER('(old)DadosPercent'!83:83),1))-SUM('(old)DadosPercent'!83:83)</f>
        <v>0</v>
      </c>
      <c r="N83" s="180">
        <f t="shared" si="7"/>
        <v>0</v>
      </c>
    </row>
    <row r="84" spans="1:14" x14ac:dyDescent="0.25">
      <c r="A84" s="1" t="str">
        <f>Data!A84</f>
        <v>RGB-DOdometry</v>
      </c>
      <c r="B84" s="1">
        <f>COUNTA(Data!B84:BZZ84)</f>
        <v>12</v>
      </c>
      <c r="C84" s="1">
        <f>COUNTIF(Data!$B$3:$BZZ$5,A84)</f>
        <v>0</v>
      </c>
      <c r="D84" s="1">
        <f>COUNTIF(Data!$B$6:$BZZ$15,A84)</f>
        <v>0</v>
      </c>
      <c r="E84" s="1" t="str">
        <f t="shared" si="5"/>
        <v>FALSE</v>
      </c>
      <c r="F84" s="1" cm="1">
        <f t="array" ref="F84">COUNTA(Data!84:84)-COUNT(IF(ISNUMBER(Data!84:84),1))-1</f>
        <v>0</v>
      </c>
      <c r="G84" s="1">
        <f ca="1">SUMIF(Data!$3:$5, A84, Data!$17:$17)</f>
        <v>0</v>
      </c>
      <c r="H84" s="138">
        <f t="shared" ca="1" si="6"/>
        <v>0</v>
      </c>
      <c r="I84" s="1">
        <f>COUNTIF('(old)AvalTab'!$H$11:$H$19,A84)+COUNTIF('(old)AvalTab'!$Q$11:$R$19,A84)+COUNTIF('(old)AvalTab'!$AB$11:$AC$19,A84)+COUNTIF('(old)AvalTab'!$AM$11:$AN$16,A84)+COUNTIF('(old)AvalTab'!$AX$11:$AY$19,A84)+COUNTIF('(old)AvalTab'!$BI$11:$BI$16,A84)+COUNTIF('(old)AvalTab'!$BU$11:$BU$19,A84)+COUNTIF('(old)AvalTab'!$CK$11:$CL$19,A84)+COUNTIF('(old)AvalTab'!$DE$11:$DF$19,A84)+COUNTIF('(old)AvalTab'!$EC$11:$ED$19,A84)+COUNTIF('(old)AvalTab'!$EP$11:$EQ$19,A84)</f>
        <v>0</v>
      </c>
      <c r="J84" s="1">
        <f>COUNTIF('(old)AvalTab'!$H$11:$H$13,A84)+COUNTIF('(old)AvalTab'!$Q$11:$R$13,A84)+COUNTIF('(old)AvalTab'!$AB$11:$AC$13,A84)+COUNTIF('(old)AvalTab'!$AM$11:$AN$13,A84)+COUNTIF('(old)AvalTab'!$AX$11:$AY$13,A84)+COUNTIF('(old)AvalTab'!$BI$11:$BI$13,A84)+COUNTIF('(old)AvalTab'!$BU$11:$BV$13,A84)+COUNTIF('(old)AvalTab'!$CK$11:$CL$13,A84)+COUNTIF('(old)AvalTab'!$DE$11:$DF$13,A84)+COUNTIF('(old)AvalTab'!$EC$11:$ED$13,A84)+COUNTIF('(old)AvalTab'!$EP$11:$EQ$13,A84)</f>
        <v>0</v>
      </c>
      <c r="K84" s="1">
        <f>COUNTIF('(old)AvalTab'!$H$14:$H$16,A84)+COUNTIF('(old)AvalTab'!$Q$14:$R$16,A84)+COUNTIF('(old)AvalTab'!$AB$14:$AC$16,A84)+COUNTIF('(old)AvalTab'!$AM$14:$AN$16,A84)+COUNTIF('(old)AvalTab'!$AX$14:$AY$16,A84)+COUNTIF('(old)AvalTab'!$BI$14:$BI$16,A84)+COUNTIF('(old)AvalTab'!$BU$14:$BV$16,A84)+COUNTIF('(old)AvalTab'!$CK$14:$CL$16,A84)+COUNTIF('(old)AvalTab'!$DE$14:$DF$16,A84)+COUNTIF('(old)AvalTab'!$EC$14:$ED$16,A84)+COUNTIF('(old)AvalTab'!$EP$14:$EQ$16,A84)</f>
        <v>0</v>
      </c>
      <c r="L84" s="1">
        <f>COUNTIF('(old)AvalTab'!$H$17:$H$19,A84)+COUNTIF('(old)AvalTab'!$Q$17:$R$19,A84)+COUNTIF('(old)AvalTab'!$AB$17:$AC$19,A84)+COUNTIF('(old)AvalTab'!$AX$17:$AY$19,A84)+COUNTIF('(old)AvalTab'!$BU$17:$BU$19,A84)+COUNTIF('(old)AvalTab'!$CK$17:$CL$19,A84)+COUNTIF('(old)AvalTab'!$DE$17:$DF$19,A84)+COUNTIF('(old)AvalTab'!$EC$17:$ED$19,A84)+COUNTIF('(old)AvalTab'!$EP$17:$EQ$19,A84)</f>
        <v>0</v>
      </c>
      <c r="M84" s="181" cm="1">
        <f t="array" ref="M84">COUNT(IF(ISNUMBER('(old)DadosPercent'!84:84),1))-SUM('(old)DadosPercent'!84:84)</f>
        <v>0</v>
      </c>
      <c r="N84" s="180">
        <f t="shared" si="7"/>
        <v>0</v>
      </c>
    </row>
    <row r="85" spans="1:14" x14ac:dyDescent="0.25">
      <c r="A85" s="1" t="str">
        <f>Data!A85</f>
        <v>DVO</v>
      </c>
      <c r="B85" s="1">
        <f>COUNTA(Data!B85:BZZ85)</f>
        <v>12</v>
      </c>
      <c r="C85" s="1">
        <f>COUNTIF(Data!$B$3:$BZZ$5,A85)</f>
        <v>0</v>
      </c>
      <c r="D85" s="1">
        <f>COUNTIF(Data!$B$6:$BZZ$15,A85)</f>
        <v>0</v>
      </c>
      <c r="E85" s="1" t="str">
        <f t="shared" si="5"/>
        <v>FALSE</v>
      </c>
      <c r="F85" s="1" cm="1">
        <f t="array" ref="F85">COUNTA(Data!85:85)-COUNT(IF(ISNUMBER(Data!85:85),1))-1</f>
        <v>0</v>
      </c>
      <c r="G85" s="1">
        <f ca="1">SUMIF(Data!$3:$5, A85, Data!$17:$17)</f>
        <v>0</v>
      </c>
      <c r="H85" s="138">
        <f t="shared" ca="1" si="6"/>
        <v>0</v>
      </c>
      <c r="I85" s="1">
        <f>COUNTIF('(old)AvalTab'!$H$11:$H$19,A85)+COUNTIF('(old)AvalTab'!$Q$11:$R$19,A85)+COUNTIF('(old)AvalTab'!$AB$11:$AC$19,A85)+COUNTIF('(old)AvalTab'!$AM$11:$AN$16,A85)+COUNTIF('(old)AvalTab'!$AX$11:$AY$19,A85)+COUNTIF('(old)AvalTab'!$BI$11:$BI$16,A85)+COUNTIF('(old)AvalTab'!$BU$11:$BU$19,A85)+COUNTIF('(old)AvalTab'!$CK$11:$CL$19,A85)+COUNTIF('(old)AvalTab'!$DE$11:$DF$19,A85)+COUNTIF('(old)AvalTab'!$EC$11:$ED$19,A85)+COUNTIF('(old)AvalTab'!$EP$11:$EQ$19,A85)</f>
        <v>0</v>
      </c>
      <c r="J85" s="1">
        <f>COUNTIF('(old)AvalTab'!$H$11:$H$13,A85)+COUNTIF('(old)AvalTab'!$Q$11:$R$13,A85)+COUNTIF('(old)AvalTab'!$AB$11:$AC$13,A85)+COUNTIF('(old)AvalTab'!$AM$11:$AN$13,A85)+COUNTIF('(old)AvalTab'!$AX$11:$AY$13,A85)+COUNTIF('(old)AvalTab'!$BI$11:$BI$13,A85)+COUNTIF('(old)AvalTab'!$BU$11:$BV$13,A85)+COUNTIF('(old)AvalTab'!$CK$11:$CL$13,A85)+COUNTIF('(old)AvalTab'!$DE$11:$DF$13,A85)+COUNTIF('(old)AvalTab'!$EC$11:$ED$13,A85)+COUNTIF('(old)AvalTab'!$EP$11:$EQ$13,A85)</f>
        <v>0</v>
      </c>
      <c r="K85" s="1">
        <f>COUNTIF('(old)AvalTab'!$H$14:$H$16,A85)+COUNTIF('(old)AvalTab'!$Q$14:$R$16,A85)+COUNTIF('(old)AvalTab'!$AB$14:$AC$16,A85)+COUNTIF('(old)AvalTab'!$AM$14:$AN$16,A85)+COUNTIF('(old)AvalTab'!$AX$14:$AY$16,A85)+COUNTIF('(old)AvalTab'!$BI$14:$BI$16,A85)+COUNTIF('(old)AvalTab'!$BU$14:$BV$16,A85)+COUNTIF('(old)AvalTab'!$CK$14:$CL$16,A85)+COUNTIF('(old)AvalTab'!$DE$14:$DF$16,A85)+COUNTIF('(old)AvalTab'!$EC$14:$ED$16,A85)+COUNTIF('(old)AvalTab'!$EP$14:$EQ$16,A85)</f>
        <v>0</v>
      </c>
      <c r="L85" s="1">
        <f>COUNTIF('(old)AvalTab'!$H$17:$H$19,A85)+COUNTIF('(old)AvalTab'!$Q$17:$R$19,A85)+COUNTIF('(old)AvalTab'!$AB$17:$AC$19,A85)+COUNTIF('(old)AvalTab'!$AX$17:$AY$19,A85)+COUNTIF('(old)AvalTab'!$BU$17:$BU$19,A85)+COUNTIF('(old)AvalTab'!$CK$17:$CL$19,A85)+COUNTIF('(old)AvalTab'!$DE$17:$DF$19,A85)+COUNTIF('(old)AvalTab'!$EC$17:$ED$19,A85)+COUNTIF('(old)AvalTab'!$EP$17:$EQ$19,A85)</f>
        <v>0</v>
      </c>
      <c r="M85" s="181" cm="1">
        <f t="array" ref="M85">COUNT(IF(ISNUMBER('(old)DadosPercent'!85:85),1))-SUM('(old)DadosPercent'!85:85)</f>
        <v>0</v>
      </c>
      <c r="N85" s="180">
        <f t="shared" si="7"/>
        <v>0</v>
      </c>
    </row>
    <row r="86" spans="1:14" x14ac:dyDescent="0.25">
      <c r="A86" s="1" t="str">
        <f>Data!A86</f>
        <v>Fovis</v>
      </c>
      <c r="B86" s="1">
        <f>COUNTA(Data!B86:BZZ86)</f>
        <v>12</v>
      </c>
      <c r="C86" s="1">
        <f>COUNTIF(Data!$B$3:$BZZ$5,A86)</f>
        <v>0</v>
      </c>
      <c r="D86" s="1">
        <f>COUNTIF(Data!$B$6:$BZZ$15,A86)</f>
        <v>0</v>
      </c>
      <c r="E86" s="1" t="str">
        <f t="shared" si="5"/>
        <v>FALSE</v>
      </c>
      <c r="F86" s="1" cm="1">
        <f t="array" ref="F86">COUNTA(Data!86:86)-COUNT(IF(ISNUMBER(Data!86:86),1))-1</f>
        <v>0</v>
      </c>
      <c r="G86" s="1">
        <f ca="1">SUMIF(Data!$3:$5, A86, Data!$17:$17)</f>
        <v>0</v>
      </c>
      <c r="H86" s="138">
        <f t="shared" ca="1" si="6"/>
        <v>0</v>
      </c>
      <c r="I86" s="1">
        <f>COUNTIF('(old)AvalTab'!$H$11:$H$19,A86)+COUNTIF('(old)AvalTab'!$Q$11:$R$19,A86)+COUNTIF('(old)AvalTab'!$AB$11:$AC$19,A86)+COUNTIF('(old)AvalTab'!$AM$11:$AN$16,A86)+COUNTIF('(old)AvalTab'!$AX$11:$AY$19,A86)+COUNTIF('(old)AvalTab'!$BI$11:$BI$16,A86)+COUNTIF('(old)AvalTab'!$BU$11:$BU$19,A86)+COUNTIF('(old)AvalTab'!$CK$11:$CL$19,A86)+COUNTIF('(old)AvalTab'!$DE$11:$DF$19,A86)+COUNTIF('(old)AvalTab'!$EC$11:$ED$19,A86)+COUNTIF('(old)AvalTab'!$EP$11:$EQ$19,A86)</f>
        <v>0</v>
      </c>
      <c r="J86" s="1">
        <f>COUNTIF('(old)AvalTab'!$H$11:$H$13,A86)+COUNTIF('(old)AvalTab'!$Q$11:$R$13,A86)+COUNTIF('(old)AvalTab'!$AB$11:$AC$13,A86)+COUNTIF('(old)AvalTab'!$AM$11:$AN$13,A86)+COUNTIF('(old)AvalTab'!$AX$11:$AY$13,A86)+COUNTIF('(old)AvalTab'!$BI$11:$BI$13,A86)+COUNTIF('(old)AvalTab'!$BU$11:$BV$13,A86)+COUNTIF('(old)AvalTab'!$CK$11:$CL$13,A86)+COUNTIF('(old)AvalTab'!$DE$11:$DF$13,A86)+COUNTIF('(old)AvalTab'!$EC$11:$ED$13,A86)+COUNTIF('(old)AvalTab'!$EP$11:$EQ$13,A86)</f>
        <v>0</v>
      </c>
      <c r="K86" s="1">
        <f>COUNTIF('(old)AvalTab'!$H$14:$H$16,A86)+COUNTIF('(old)AvalTab'!$Q$14:$R$16,A86)+COUNTIF('(old)AvalTab'!$AB$14:$AC$16,A86)+COUNTIF('(old)AvalTab'!$AM$14:$AN$16,A86)+COUNTIF('(old)AvalTab'!$AX$14:$AY$16,A86)+COUNTIF('(old)AvalTab'!$BI$14:$BI$16,A86)+COUNTIF('(old)AvalTab'!$BU$14:$BV$16,A86)+COUNTIF('(old)AvalTab'!$CK$14:$CL$16,A86)+COUNTIF('(old)AvalTab'!$DE$14:$DF$16,A86)+COUNTIF('(old)AvalTab'!$EC$14:$ED$16,A86)+COUNTIF('(old)AvalTab'!$EP$14:$EQ$16,A86)</f>
        <v>0</v>
      </c>
      <c r="L86" s="1">
        <f>COUNTIF('(old)AvalTab'!$H$17:$H$19,A86)+COUNTIF('(old)AvalTab'!$Q$17:$R$19,A86)+COUNTIF('(old)AvalTab'!$AB$17:$AC$19,A86)+COUNTIF('(old)AvalTab'!$AX$17:$AY$19,A86)+COUNTIF('(old)AvalTab'!$BU$17:$BU$19,A86)+COUNTIF('(old)AvalTab'!$CK$17:$CL$19,A86)+COUNTIF('(old)AvalTab'!$DE$17:$DF$19,A86)+COUNTIF('(old)AvalTab'!$EC$17:$ED$19,A86)+COUNTIF('(old)AvalTab'!$EP$17:$EQ$19,A86)</f>
        <v>0</v>
      </c>
      <c r="M86" s="181" cm="1">
        <f t="array" ref="M86">COUNT(IF(ISNUMBER('(old)DadosPercent'!86:86),1))-SUM('(old)DadosPercent'!86:86)</f>
        <v>0</v>
      </c>
      <c r="N86" s="180">
        <f t="shared" si="7"/>
        <v>0</v>
      </c>
    </row>
    <row r="87" spans="1:14" x14ac:dyDescent="0.25">
      <c r="A87" s="1" t="str">
        <f>Data!A87</f>
        <v>ICPOdometry</v>
      </c>
      <c r="B87" s="1">
        <f>COUNTA(Data!B87:BZZ87)</f>
        <v>12</v>
      </c>
      <c r="C87" s="1">
        <f>COUNTIF(Data!$B$3:$BZZ$5,A87)</f>
        <v>0</v>
      </c>
      <c r="D87" s="1">
        <f>COUNTIF(Data!$B$6:$BZZ$15,A87)</f>
        <v>0</v>
      </c>
      <c r="E87" s="1" t="str">
        <f t="shared" si="5"/>
        <v>FALSE</v>
      </c>
      <c r="F87" s="1" cm="1">
        <f t="array" ref="F87">COUNTA(Data!87:87)-COUNT(IF(ISNUMBER(Data!87:87),1))-1</f>
        <v>0</v>
      </c>
      <c r="G87" s="1">
        <f ca="1">SUMIF(Data!$3:$5, A87, Data!$17:$17)</f>
        <v>0</v>
      </c>
      <c r="H87" s="138">
        <f t="shared" ca="1" si="6"/>
        <v>0</v>
      </c>
      <c r="I87" s="1">
        <f>COUNTIF('(old)AvalTab'!$H$11:$H$19,A87)+COUNTIF('(old)AvalTab'!$Q$11:$R$19,A87)+COUNTIF('(old)AvalTab'!$AB$11:$AC$19,A87)+COUNTIF('(old)AvalTab'!$AM$11:$AN$16,A87)+COUNTIF('(old)AvalTab'!$AX$11:$AY$19,A87)+COUNTIF('(old)AvalTab'!$BI$11:$BI$16,A87)+COUNTIF('(old)AvalTab'!$BU$11:$BU$19,A87)+COUNTIF('(old)AvalTab'!$CK$11:$CL$19,A87)+COUNTIF('(old)AvalTab'!$DE$11:$DF$19,A87)+COUNTIF('(old)AvalTab'!$EC$11:$ED$19,A87)+COUNTIF('(old)AvalTab'!$EP$11:$EQ$19,A87)</f>
        <v>0</v>
      </c>
      <c r="J87" s="1">
        <f>COUNTIF('(old)AvalTab'!$H$11:$H$13,A87)+COUNTIF('(old)AvalTab'!$Q$11:$R$13,A87)+COUNTIF('(old)AvalTab'!$AB$11:$AC$13,A87)+COUNTIF('(old)AvalTab'!$AM$11:$AN$13,A87)+COUNTIF('(old)AvalTab'!$AX$11:$AY$13,A87)+COUNTIF('(old)AvalTab'!$BI$11:$BI$13,A87)+COUNTIF('(old)AvalTab'!$BU$11:$BV$13,A87)+COUNTIF('(old)AvalTab'!$CK$11:$CL$13,A87)+COUNTIF('(old)AvalTab'!$DE$11:$DF$13,A87)+COUNTIF('(old)AvalTab'!$EC$11:$ED$13,A87)+COUNTIF('(old)AvalTab'!$EP$11:$EQ$13,A87)</f>
        <v>0</v>
      </c>
      <c r="K87" s="1">
        <f>COUNTIF('(old)AvalTab'!$H$14:$H$16,A87)+COUNTIF('(old)AvalTab'!$Q$14:$R$16,A87)+COUNTIF('(old)AvalTab'!$AB$14:$AC$16,A87)+COUNTIF('(old)AvalTab'!$AM$14:$AN$16,A87)+COUNTIF('(old)AvalTab'!$AX$14:$AY$16,A87)+COUNTIF('(old)AvalTab'!$BI$14:$BI$16,A87)+COUNTIF('(old)AvalTab'!$BU$14:$BV$16,A87)+COUNTIF('(old)AvalTab'!$CK$14:$CL$16,A87)+COUNTIF('(old)AvalTab'!$DE$14:$DF$16,A87)+COUNTIF('(old)AvalTab'!$EC$14:$ED$16,A87)+COUNTIF('(old)AvalTab'!$EP$14:$EQ$16,A87)</f>
        <v>0</v>
      </c>
      <c r="L87" s="1">
        <f>COUNTIF('(old)AvalTab'!$H$17:$H$19,A87)+COUNTIF('(old)AvalTab'!$Q$17:$R$19,A87)+COUNTIF('(old)AvalTab'!$AB$17:$AC$19,A87)+COUNTIF('(old)AvalTab'!$AX$17:$AY$19,A87)+COUNTIF('(old)AvalTab'!$BU$17:$BU$19,A87)+COUNTIF('(old)AvalTab'!$CK$17:$CL$19,A87)+COUNTIF('(old)AvalTab'!$DE$17:$DF$19,A87)+COUNTIF('(old)AvalTab'!$EC$17:$ED$19,A87)+COUNTIF('(old)AvalTab'!$EP$17:$EQ$19,A87)</f>
        <v>0</v>
      </c>
      <c r="M87" s="181" cm="1">
        <f t="array" ref="M87">COUNT(IF(ISNUMBER('(old)DadosPercent'!87:87),1))-SUM('(old)DadosPercent'!87:87)</f>
        <v>0</v>
      </c>
      <c r="N87" s="180">
        <f t="shared" si="7"/>
        <v>0</v>
      </c>
    </row>
    <row r="88" spans="1:14" x14ac:dyDescent="0.25">
      <c r="A88" s="1" t="str">
        <f>Data!A88</f>
        <v>RGB-DICPOdometry</v>
      </c>
      <c r="B88" s="1">
        <f>COUNTA(Data!B88:BZZ88)</f>
        <v>12</v>
      </c>
      <c r="C88" s="1">
        <f>COUNTIF(Data!$B$3:$BZZ$5,A88)</f>
        <v>0</v>
      </c>
      <c r="D88" s="1">
        <f>COUNTIF(Data!$B$6:$BZZ$15,A88)</f>
        <v>1</v>
      </c>
      <c r="E88" s="1" t="str">
        <f t="shared" si="5"/>
        <v>FALSE</v>
      </c>
      <c r="F88" s="1" cm="1">
        <f t="array" ref="F88">COUNTA(Data!88:88)-COUNT(IF(ISNUMBER(Data!88:88),1))-1</f>
        <v>0</v>
      </c>
      <c r="G88" s="1">
        <f ca="1">SUMIF(Data!$3:$5, A88, Data!$17:$17)</f>
        <v>0</v>
      </c>
      <c r="H88" s="138">
        <f t="shared" ca="1" si="6"/>
        <v>0</v>
      </c>
      <c r="I88" s="1">
        <f>COUNTIF('(old)AvalTab'!$H$11:$H$19,A88)+COUNTIF('(old)AvalTab'!$Q$11:$R$19,A88)+COUNTIF('(old)AvalTab'!$AB$11:$AC$19,A88)+COUNTIF('(old)AvalTab'!$AM$11:$AN$16,A88)+COUNTIF('(old)AvalTab'!$AX$11:$AY$19,A88)+COUNTIF('(old)AvalTab'!$BI$11:$BI$16,A88)+COUNTIF('(old)AvalTab'!$BU$11:$BU$19,A88)+COUNTIF('(old)AvalTab'!$CK$11:$CL$19,A88)+COUNTIF('(old)AvalTab'!$DE$11:$DF$19,A88)+COUNTIF('(old)AvalTab'!$EC$11:$ED$19,A88)+COUNTIF('(old)AvalTab'!$EP$11:$EQ$19,A88)</f>
        <v>0</v>
      </c>
      <c r="J88" s="1">
        <f>COUNTIF('(old)AvalTab'!$H$11:$H$13,A88)+COUNTIF('(old)AvalTab'!$Q$11:$R$13,A88)+COUNTIF('(old)AvalTab'!$AB$11:$AC$13,A88)+COUNTIF('(old)AvalTab'!$AM$11:$AN$13,A88)+COUNTIF('(old)AvalTab'!$AX$11:$AY$13,A88)+COUNTIF('(old)AvalTab'!$BI$11:$BI$13,A88)+COUNTIF('(old)AvalTab'!$BU$11:$BV$13,A88)+COUNTIF('(old)AvalTab'!$CK$11:$CL$13,A88)+COUNTIF('(old)AvalTab'!$DE$11:$DF$13,A88)+COUNTIF('(old)AvalTab'!$EC$11:$ED$13,A88)+COUNTIF('(old)AvalTab'!$EP$11:$EQ$13,A88)</f>
        <v>0</v>
      </c>
      <c r="K88" s="1">
        <f>COUNTIF('(old)AvalTab'!$H$14:$H$16,A88)+COUNTIF('(old)AvalTab'!$Q$14:$R$16,A88)+COUNTIF('(old)AvalTab'!$AB$14:$AC$16,A88)+COUNTIF('(old)AvalTab'!$AM$14:$AN$16,A88)+COUNTIF('(old)AvalTab'!$AX$14:$AY$16,A88)+COUNTIF('(old)AvalTab'!$BI$14:$BI$16,A88)+COUNTIF('(old)AvalTab'!$BU$14:$BV$16,A88)+COUNTIF('(old)AvalTab'!$CK$14:$CL$16,A88)+COUNTIF('(old)AvalTab'!$DE$14:$DF$16,A88)+COUNTIF('(old)AvalTab'!$EC$14:$ED$16,A88)+COUNTIF('(old)AvalTab'!$EP$14:$EQ$16,A88)</f>
        <v>0</v>
      </c>
      <c r="L88" s="1">
        <f>COUNTIF('(old)AvalTab'!$H$17:$H$19,A88)+COUNTIF('(old)AvalTab'!$Q$17:$R$19,A88)+COUNTIF('(old)AvalTab'!$AB$17:$AC$19,A88)+COUNTIF('(old)AvalTab'!$AX$17:$AY$19,A88)+COUNTIF('(old)AvalTab'!$BU$17:$BU$19,A88)+COUNTIF('(old)AvalTab'!$CK$17:$CL$19,A88)+COUNTIF('(old)AvalTab'!$DE$17:$DF$19,A88)+COUNTIF('(old)AvalTab'!$EC$17:$ED$19,A88)+COUNTIF('(old)AvalTab'!$EP$17:$EQ$19,A88)</f>
        <v>0</v>
      </c>
      <c r="M88" s="181" cm="1">
        <f t="array" ref="M88">COUNT(IF(ISNUMBER('(old)DadosPercent'!88:88),1))-SUM('(old)DadosPercent'!88:88)</f>
        <v>0</v>
      </c>
      <c r="N88" s="180">
        <f t="shared" si="7"/>
        <v>0</v>
      </c>
    </row>
    <row r="89" spans="1:14" x14ac:dyDescent="0.25">
      <c r="A89" s="1" t="str">
        <f>Data!A89</f>
        <v>CCNY</v>
      </c>
      <c r="B89" s="1">
        <f>COUNTA(Data!B89:BZZ89)</f>
        <v>12</v>
      </c>
      <c r="C89" s="1">
        <f>COUNTIF(Data!$B$3:$BZZ$5,A89)</f>
        <v>0</v>
      </c>
      <c r="D89" s="1">
        <f>COUNTIF(Data!$B$6:$BZZ$15,A89)</f>
        <v>0</v>
      </c>
      <c r="E89" s="1" t="str">
        <f t="shared" si="5"/>
        <v>FALSE</v>
      </c>
      <c r="F89" s="1" cm="1">
        <f t="array" ref="F89">COUNTA(Data!89:89)-COUNT(IF(ISNUMBER(Data!89:89),1))-1</f>
        <v>0</v>
      </c>
      <c r="G89" s="1">
        <f ca="1">SUMIF(Data!$3:$5, A89, Data!$17:$17)</f>
        <v>0</v>
      </c>
      <c r="H89" s="138">
        <f t="shared" ca="1" si="6"/>
        <v>0</v>
      </c>
      <c r="I89" s="1">
        <f>COUNTIF('(old)AvalTab'!$H$11:$H$19,A89)+COUNTIF('(old)AvalTab'!$Q$11:$R$19,A89)+COUNTIF('(old)AvalTab'!$AB$11:$AC$19,A89)+COUNTIF('(old)AvalTab'!$AM$11:$AN$16,A89)+COUNTIF('(old)AvalTab'!$AX$11:$AY$19,A89)+COUNTIF('(old)AvalTab'!$BI$11:$BI$16,A89)+COUNTIF('(old)AvalTab'!$BU$11:$BU$19,A89)+COUNTIF('(old)AvalTab'!$CK$11:$CL$19,A89)+COUNTIF('(old)AvalTab'!$DE$11:$DF$19,A89)+COUNTIF('(old)AvalTab'!$EC$11:$ED$19,A89)+COUNTIF('(old)AvalTab'!$EP$11:$EQ$19,A89)</f>
        <v>0</v>
      </c>
      <c r="J89" s="1">
        <f>COUNTIF('(old)AvalTab'!$H$11:$H$13,A89)+COUNTIF('(old)AvalTab'!$Q$11:$R$13,A89)+COUNTIF('(old)AvalTab'!$AB$11:$AC$13,A89)+COUNTIF('(old)AvalTab'!$AM$11:$AN$13,A89)+COUNTIF('(old)AvalTab'!$AX$11:$AY$13,A89)+COUNTIF('(old)AvalTab'!$BI$11:$BI$13,A89)+COUNTIF('(old)AvalTab'!$BU$11:$BV$13,A89)+COUNTIF('(old)AvalTab'!$CK$11:$CL$13,A89)+COUNTIF('(old)AvalTab'!$DE$11:$DF$13,A89)+COUNTIF('(old)AvalTab'!$EC$11:$ED$13,A89)+COUNTIF('(old)AvalTab'!$EP$11:$EQ$13,A89)</f>
        <v>0</v>
      </c>
      <c r="K89" s="1">
        <f>COUNTIF('(old)AvalTab'!$H$14:$H$16,A89)+COUNTIF('(old)AvalTab'!$Q$14:$R$16,A89)+COUNTIF('(old)AvalTab'!$AB$14:$AC$16,A89)+COUNTIF('(old)AvalTab'!$AM$14:$AN$16,A89)+COUNTIF('(old)AvalTab'!$AX$14:$AY$16,A89)+COUNTIF('(old)AvalTab'!$BI$14:$BI$16,A89)+COUNTIF('(old)AvalTab'!$BU$14:$BV$16,A89)+COUNTIF('(old)AvalTab'!$CK$14:$CL$16,A89)+COUNTIF('(old)AvalTab'!$DE$14:$DF$16,A89)+COUNTIF('(old)AvalTab'!$EC$14:$ED$16,A89)+COUNTIF('(old)AvalTab'!$EP$14:$EQ$16,A89)</f>
        <v>0</v>
      </c>
      <c r="L89" s="1">
        <f>COUNTIF('(old)AvalTab'!$H$17:$H$19,A89)+COUNTIF('(old)AvalTab'!$Q$17:$R$19,A89)+COUNTIF('(old)AvalTab'!$AB$17:$AC$19,A89)+COUNTIF('(old)AvalTab'!$AX$17:$AY$19,A89)+COUNTIF('(old)AvalTab'!$BU$17:$BU$19,A89)+COUNTIF('(old)AvalTab'!$CK$17:$CL$19,A89)+COUNTIF('(old)AvalTab'!$DE$17:$DF$19,A89)+COUNTIF('(old)AvalTab'!$EC$17:$ED$19,A89)+COUNTIF('(old)AvalTab'!$EP$17:$EQ$19,A89)</f>
        <v>0</v>
      </c>
      <c r="M89" s="181" cm="1">
        <f t="array" ref="M89">COUNT(IF(ISNUMBER('(old)DadosPercent'!89:89),1))-SUM('(old)DadosPercent'!89:89)</f>
        <v>0</v>
      </c>
      <c r="N89" s="180">
        <f t="shared" si="7"/>
        <v>0</v>
      </c>
    </row>
    <row r="90" spans="1:14" x14ac:dyDescent="0.25">
      <c r="A90" s="1" t="str">
        <f>Data!A90</f>
        <v>LiLi-OM</v>
      </c>
      <c r="B90" s="1">
        <f>COUNTA(Data!B90:BZZ90)</f>
        <v>27</v>
      </c>
      <c r="C90" s="1">
        <f>COUNTIF(Data!$B$3:$BZZ$5,A90)</f>
        <v>10</v>
      </c>
      <c r="D90" s="1">
        <f>COUNTIF(Data!$B$6:$BZZ$15,A90)</f>
        <v>0</v>
      </c>
      <c r="E90" s="1" t="str">
        <f t="shared" si="5"/>
        <v>TRUE</v>
      </c>
      <c r="F90" s="1" cm="1">
        <f t="array" ref="F90">COUNTA(Data!90:90)-COUNT(IF(ISNUMBER(Data!90:90),1))-1</f>
        <v>6</v>
      </c>
      <c r="G90" s="1">
        <f ca="1">SUMIF(Data!$3:$5, A90, Data!$17:$17)</f>
        <v>40</v>
      </c>
      <c r="H90" s="138">
        <f t="shared" ca="1" si="6"/>
        <v>1.4814814814814814</v>
      </c>
      <c r="I90" s="1">
        <f>COUNTIF('(old)AvalTab'!$H$11:$H$19,A90)+COUNTIF('(old)AvalTab'!$Q$11:$R$19,A90)+COUNTIF('(old)AvalTab'!$AB$11:$AC$19,A90)+COUNTIF('(old)AvalTab'!$AM$11:$AN$16,A90)+COUNTIF('(old)AvalTab'!$AX$11:$AY$19,A90)+COUNTIF('(old)AvalTab'!$BI$11:$BI$16,A90)+COUNTIF('(old)AvalTab'!$BU$11:$BU$19,A90)+COUNTIF('(old)AvalTab'!$CK$11:$CL$19,A90)+COUNTIF('(old)AvalTab'!$DE$11:$DF$19,A90)+COUNTIF('(old)AvalTab'!$EC$11:$ED$19,A90)+COUNTIF('(old)AvalTab'!$EP$11:$EQ$19,A90)</f>
        <v>0</v>
      </c>
      <c r="J90" s="1">
        <f>COUNTIF('(old)AvalTab'!$H$11:$H$13,A90)+COUNTIF('(old)AvalTab'!$Q$11:$R$13,A90)+COUNTIF('(old)AvalTab'!$AB$11:$AC$13,A90)+COUNTIF('(old)AvalTab'!$AM$11:$AN$13,A90)+COUNTIF('(old)AvalTab'!$AX$11:$AY$13,A90)+COUNTIF('(old)AvalTab'!$BI$11:$BI$13,A90)+COUNTIF('(old)AvalTab'!$BU$11:$BV$13,A90)+COUNTIF('(old)AvalTab'!$CK$11:$CL$13,A90)+COUNTIF('(old)AvalTab'!$DE$11:$DF$13,A90)+COUNTIF('(old)AvalTab'!$EC$11:$ED$13,A90)+COUNTIF('(old)AvalTab'!$EP$11:$EQ$13,A90)</f>
        <v>0</v>
      </c>
      <c r="K90" s="1">
        <f>COUNTIF('(old)AvalTab'!$H$14:$H$16,A90)+COUNTIF('(old)AvalTab'!$Q$14:$R$16,A90)+COUNTIF('(old)AvalTab'!$AB$14:$AC$16,A90)+COUNTIF('(old)AvalTab'!$AM$14:$AN$16,A90)+COUNTIF('(old)AvalTab'!$AX$14:$AY$16,A90)+COUNTIF('(old)AvalTab'!$BI$14:$BI$16,A90)+COUNTIF('(old)AvalTab'!$BU$14:$BV$16,A90)+COUNTIF('(old)AvalTab'!$CK$14:$CL$16,A90)+COUNTIF('(old)AvalTab'!$DE$14:$DF$16,A90)+COUNTIF('(old)AvalTab'!$EC$14:$ED$16,A90)+COUNTIF('(old)AvalTab'!$EP$14:$EQ$16,A90)</f>
        <v>0</v>
      </c>
      <c r="L90" s="1">
        <f>COUNTIF('(old)AvalTab'!$H$17:$H$19,A90)+COUNTIF('(old)AvalTab'!$Q$17:$R$19,A90)+COUNTIF('(old)AvalTab'!$AB$17:$AC$19,A90)+COUNTIF('(old)AvalTab'!$AX$17:$AY$19,A90)+COUNTIF('(old)AvalTab'!$BU$17:$BU$19,A90)+COUNTIF('(old)AvalTab'!$CK$17:$CL$19,A90)+COUNTIF('(old)AvalTab'!$DE$17:$DF$19,A90)+COUNTIF('(old)AvalTab'!$EC$17:$ED$19,A90)+COUNTIF('(old)AvalTab'!$EP$17:$EQ$19,A90)</f>
        <v>0</v>
      </c>
      <c r="M90" s="181" cm="1">
        <f t="array" ref="M90">COUNT(IF(ISNUMBER('(old)DadosPercent'!90:90),1))-SUM('(old)DadosPercent'!90:90)</f>
        <v>0</v>
      </c>
      <c r="N90" s="180">
        <f t="shared" si="7"/>
        <v>0</v>
      </c>
    </row>
    <row r="91" spans="1:14" x14ac:dyDescent="0.25">
      <c r="A91" s="1" t="str">
        <f>Data!A91</f>
        <v>StaticMapping</v>
      </c>
      <c r="B91" s="1">
        <f>COUNTA(Data!B91:BZZ91)</f>
        <v>20</v>
      </c>
      <c r="C91" s="1">
        <f>COUNTIF(Data!$B$3:$BZZ$5,A91)</f>
        <v>0</v>
      </c>
      <c r="D91" s="1">
        <f>COUNTIF(Data!$B$6:$BZZ$15,A91)</f>
        <v>0</v>
      </c>
      <c r="E91" s="1" t="str">
        <f t="shared" si="5"/>
        <v>FALSE</v>
      </c>
      <c r="F91" s="1" cm="1">
        <f t="array" ref="F91">COUNTA(Data!91:91)-COUNT(IF(ISNUMBER(Data!91:91),1))-1</f>
        <v>0</v>
      </c>
      <c r="G91" s="1">
        <f ca="1">SUMIF(Data!$3:$5, A91, Data!$17:$17)</f>
        <v>0</v>
      </c>
      <c r="H91" s="138">
        <f t="shared" ca="1" si="6"/>
        <v>0</v>
      </c>
      <c r="I91" s="1">
        <f>COUNTIF('(old)AvalTab'!$H$11:$H$19,A91)+COUNTIF('(old)AvalTab'!$Q$11:$R$19,A91)+COUNTIF('(old)AvalTab'!$AB$11:$AC$19,A91)+COUNTIF('(old)AvalTab'!$AM$11:$AN$16,A91)+COUNTIF('(old)AvalTab'!$AX$11:$AY$19,A91)+COUNTIF('(old)AvalTab'!$BI$11:$BI$16,A91)+COUNTIF('(old)AvalTab'!$BU$11:$BU$19,A91)+COUNTIF('(old)AvalTab'!$CK$11:$CL$19,A91)+COUNTIF('(old)AvalTab'!$DE$11:$DF$19,A91)+COUNTIF('(old)AvalTab'!$EC$11:$ED$19,A91)+COUNTIF('(old)AvalTab'!$EP$11:$EQ$19,A91)</f>
        <v>0</v>
      </c>
      <c r="J91" s="1">
        <f>COUNTIF('(old)AvalTab'!$H$11:$H$13,A91)+COUNTIF('(old)AvalTab'!$Q$11:$R$13,A91)+COUNTIF('(old)AvalTab'!$AB$11:$AC$13,A91)+COUNTIF('(old)AvalTab'!$AM$11:$AN$13,A91)+COUNTIF('(old)AvalTab'!$AX$11:$AY$13,A91)+COUNTIF('(old)AvalTab'!$BI$11:$BI$13,A91)+COUNTIF('(old)AvalTab'!$BU$11:$BV$13,A91)+COUNTIF('(old)AvalTab'!$CK$11:$CL$13,A91)+COUNTIF('(old)AvalTab'!$DE$11:$DF$13,A91)+COUNTIF('(old)AvalTab'!$EC$11:$ED$13,A91)+COUNTIF('(old)AvalTab'!$EP$11:$EQ$13,A91)</f>
        <v>0</v>
      </c>
      <c r="K91" s="1">
        <f>COUNTIF('(old)AvalTab'!$H$14:$H$16,A91)+COUNTIF('(old)AvalTab'!$Q$14:$R$16,A91)+COUNTIF('(old)AvalTab'!$AB$14:$AC$16,A91)+COUNTIF('(old)AvalTab'!$AM$14:$AN$16,A91)+COUNTIF('(old)AvalTab'!$AX$14:$AY$16,A91)+COUNTIF('(old)AvalTab'!$BI$14:$BI$16,A91)+COUNTIF('(old)AvalTab'!$BU$14:$BV$16,A91)+COUNTIF('(old)AvalTab'!$CK$14:$CL$16,A91)+COUNTIF('(old)AvalTab'!$DE$14:$DF$16,A91)+COUNTIF('(old)AvalTab'!$EC$14:$ED$16,A91)+COUNTIF('(old)AvalTab'!$EP$14:$EQ$16,A91)</f>
        <v>0</v>
      </c>
      <c r="L91" s="1">
        <f>COUNTIF('(old)AvalTab'!$H$17:$H$19,A91)+COUNTIF('(old)AvalTab'!$Q$17:$R$19,A91)+COUNTIF('(old)AvalTab'!$AB$17:$AC$19,A91)+COUNTIF('(old)AvalTab'!$AX$17:$AY$19,A91)+COUNTIF('(old)AvalTab'!$BU$17:$BU$19,A91)+COUNTIF('(old)AvalTab'!$CK$17:$CL$19,A91)+COUNTIF('(old)AvalTab'!$DE$17:$DF$19,A91)+COUNTIF('(old)AvalTab'!$EC$17:$ED$19,A91)+COUNTIF('(old)AvalTab'!$EP$17:$EQ$19,A91)</f>
        <v>0</v>
      </c>
      <c r="M91" s="181" cm="1">
        <f t="array" ref="M91">COUNT(IF(ISNUMBER('(old)DadosPercent'!91:91),1))-SUM('(old)DadosPercent'!91:91)</f>
        <v>0</v>
      </c>
      <c r="N91" s="180">
        <f t="shared" si="7"/>
        <v>0</v>
      </c>
    </row>
    <row r="92" spans="1:14" x14ac:dyDescent="0.25">
      <c r="A92" s="1" t="str">
        <f>Data!A92</f>
        <v>Gmapping</v>
      </c>
      <c r="B92" s="1">
        <f>COUNTA(Data!B92:BZZ92)</f>
        <v>18</v>
      </c>
      <c r="C92" s="1">
        <f>COUNTIF(Data!$B$3:$BZZ$5,A92)</f>
        <v>5</v>
      </c>
      <c r="D92" s="1">
        <f>COUNTIF(Data!$B$6:$BZZ$15,A92)</f>
        <v>8</v>
      </c>
      <c r="E92" s="1" t="str">
        <f t="shared" si="5"/>
        <v>FALSE</v>
      </c>
      <c r="F92" s="1" cm="1">
        <f t="array" ref="F92">COUNTA(Data!92:92)-COUNT(IF(ISNUMBER(Data!92:92),1))-1</f>
        <v>0</v>
      </c>
      <c r="G92" s="1">
        <f ca="1">SUMIF(Data!$3:$5, A92, Data!$17:$17)</f>
        <v>15</v>
      </c>
      <c r="H92" s="138">
        <f t="shared" ca="1" si="6"/>
        <v>0.83333333333333337</v>
      </c>
      <c r="I92" s="1">
        <f>COUNTIF('(old)AvalTab'!$H$11:$H$19,A92)+COUNTIF('(old)AvalTab'!$Q$11:$R$19,A92)+COUNTIF('(old)AvalTab'!$AB$11:$AC$19,A92)+COUNTIF('(old)AvalTab'!$AM$11:$AN$16,A92)+COUNTIF('(old)AvalTab'!$AX$11:$AY$19,A92)+COUNTIF('(old)AvalTab'!$BI$11:$BI$16,A92)+COUNTIF('(old)AvalTab'!$BU$11:$BU$19,A92)+COUNTIF('(old)AvalTab'!$CK$11:$CL$19,A92)+COUNTIF('(old)AvalTab'!$DE$11:$DF$19,A92)+COUNTIF('(old)AvalTab'!$EC$11:$ED$19,A92)+COUNTIF('(old)AvalTab'!$EP$11:$EQ$19,A92)</f>
        <v>0</v>
      </c>
      <c r="J92" s="1">
        <f>COUNTIF('(old)AvalTab'!$H$11:$H$13,A92)+COUNTIF('(old)AvalTab'!$Q$11:$R$13,A92)+COUNTIF('(old)AvalTab'!$AB$11:$AC$13,A92)+COUNTIF('(old)AvalTab'!$AM$11:$AN$13,A92)+COUNTIF('(old)AvalTab'!$AX$11:$AY$13,A92)+COUNTIF('(old)AvalTab'!$BI$11:$BI$13,A92)+COUNTIF('(old)AvalTab'!$BU$11:$BV$13,A92)+COUNTIF('(old)AvalTab'!$CK$11:$CL$13,A92)+COUNTIF('(old)AvalTab'!$DE$11:$DF$13,A92)+COUNTIF('(old)AvalTab'!$EC$11:$ED$13,A92)+COUNTIF('(old)AvalTab'!$EP$11:$EQ$13,A92)</f>
        <v>0</v>
      </c>
      <c r="K92" s="1">
        <f>COUNTIF('(old)AvalTab'!$H$14:$H$16,A92)+COUNTIF('(old)AvalTab'!$Q$14:$R$16,A92)+COUNTIF('(old)AvalTab'!$AB$14:$AC$16,A92)+COUNTIF('(old)AvalTab'!$AM$14:$AN$16,A92)+COUNTIF('(old)AvalTab'!$AX$14:$AY$16,A92)+COUNTIF('(old)AvalTab'!$BI$14:$BI$16,A92)+COUNTIF('(old)AvalTab'!$BU$14:$BV$16,A92)+COUNTIF('(old)AvalTab'!$CK$14:$CL$16,A92)+COUNTIF('(old)AvalTab'!$DE$14:$DF$16,A92)+COUNTIF('(old)AvalTab'!$EC$14:$ED$16,A92)+COUNTIF('(old)AvalTab'!$EP$14:$EQ$16,A92)</f>
        <v>0</v>
      </c>
      <c r="L92" s="1">
        <f>COUNTIF('(old)AvalTab'!$H$17:$H$19,A92)+COUNTIF('(old)AvalTab'!$Q$17:$R$19,A92)+COUNTIF('(old)AvalTab'!$AB$17:$AC$19,A92)+COUNTIF('(old)AvalTab'!$AX$17:$AY$19,A92)+COUNTIF('(old)AvalTab'!$BU$17:$BU$19,A92)+COUNTIF('(old)AvalTab'!$CK$17:$CL$19,A92)+COUNTIF('(old)AvalTab'!$DE$17:$DF$19,A92)+COUNTIF('(old)AvalTab'!$EC$17:$ED$19,A92)+COUNTIF('(old)AvalTab'!$EP$17:$EQ$19,A92)</f>
        <v>0</v>
      </c>
      <c r="M92" s="181" cm="1">
        <f t="array" ref="M92">COUNT(IF(ISNUMBER('(old)DadosPercent'!92:92),1))-SUM('(old)DadosPercent'!92:92)</f>
        <v>0</v>
      </c>
      <c r="N92" s="180">
        <f t="shared" si="7"/>
        <v>0</v>
      </c>
    </row>
    <row r="93" spans="1:14" x14ac:dyDescent="0.25">
      <c r="A93" s="1" t="str">
        <f>Data!A93</f>
        <v>Hector-SLAM</v>
      </c>
      <c r="B93" s="1">
        <f>COUNTA(Data!B93:BZZ93)</f>
        <v>18</v>
      </c>
      <c r="C93" s="1">
        <f>COUNTIF(Data!$B$3:$BZZ$5,A93)</f>
        <v>13</v>
      </c>
      <c r="D93" s="1">
        <f>COUNTIF(Data!$B$6:$BZZ$15,A93)</f>
        <v>3</v>
      </c>
      <c r="E93" s="1" t="str">
        <f t="shared" si="5"/>
        <v>FALSE</v>
      </c>
      <c r="F93" s="1" cm="1">
        <f t="array" ref="F93">COUNTA(Data!93:93)-COUNT(IF(ISNUMBER(Data!93:93),1))-1</f>
        <v>0</v>
      </c>
      <c r="G93" s="1">
        <f ca="1">SUMIF(Data!$3:$5, A93, Data!$17:$17)</f>
        <v>43</v>
      </c>
      <c r="H93" s="138">
        <f t="shared" ca="1" si="6"/>
        <v>2.3888888888888888</v>
      </c>
      <c r="I93" s="1">
        <f>COUNTIF('(old)AvalTab'!$H$11:$H$19,A93)+COUNTIF('(old)AvalTab'!$Q$11:$R$19,A93)+COUNTIF('(old)AvalTab'!$AB$11:$AC$19,A93)+COUNTIF('(old)AvalTab'!$AM$11:$AN$16,A93)+COUNTIF('(old)AvalTab'!$AX$11:$AY$19,A93)+COUNTIF('(old)AvalTab'!$BI$11:$BI$16,A93)+COUNTIF('(old)AvalTab'!$BU$11:$BU$19,A93)+COUNTIF('(old)AvalTab'!$CK$11:$CL$19,A93)+COUNTIF('(old)AvalTab'!$DE$11:$DF$19,A93)+COUNTIF('(old)AvalTab'!$EC$11:$ED$19,A93)+COUNTIF('(old)AvalTab'!$EP$11:$EQ$19,A93)</f>
        <v>0</v>
      </c>
      <c r="J93" s="1">
        <f>COUNTIF('(old)AvalTab'!$H$11:$H$13,A93)+COUNTIF('(old)AvalTab'!$Q$11:$R$13,A93)+COUNTIF('(old)AvalTab'!$AB$11:$AC$13,A93)+COUNTIF('(old)AvalTab'!$AM$11:$AN$13,A93)+COUNTIF('(old)AvalTab'!$AX$11:$AY$13,A93)+COUNTIF('(old)AvalTab'!$BI$11:$BI$13,A93)+COUNTIF('(old)AvalTab'!$BU$11:$BV$13,A93)+COUNTIF('(old)AvalTab'!$CK$11:$CL$13,A93)+COUNTIF('(old)AvalTab'!$DE$11:$DF$13,A93)+COUNTIF('(old)AvalTab'!$EC$11:$ED$13,A93)+COUNTIF('(old)AvalTab'!$EP$11:$EQ$13,A93)</f>
        <v>0</v>
      </c>
      <c r="K93" s="1">
        <f>COUNTIF('(old)AvalTab'!$H$14:$H$16,A93)+COUNTIF('(old)AvalTab'!$Q$14:$R$16,A93)+COUNTIF('(old)AvalTab'!$AB$14:$AC$16,A93)+COUNTIF('(old)AvalTab'!$AM$14:$AN$16,A93)+COUNTIF('(old)AvalTab'!$AX$14:$AY$16,A93)+COUNTIF('(old)AvalTab'!$BI$14:$BI$16,A93)+COUNTIF('(old)AvalTab'!$BU$14:$BV$16,A93)+COUNTIF('(old)AvalTab'!$CK$14:$CL$16,A93)+COUNTIF('(old)AvalTab'!$DE$14:$DF$16,A93)+COUNTIF('(old)AvalTab'!$EC$14:$ED$16,A93)+COUNTIF('(old)AvalTab'!$EP$14:$EQ$16,A93)</f>
        <v>0</v>
      </c>
      <c r="L93" s="1">
        <f>COUNTIF('(old)AvalTab'!$H$17:$H$19,A93)+COUNTIF('(old)AvalTab'!$Q$17:$R$19,A93)+COUNTIF('(old)AvalTab'!$AB$17:$AC$19,A93)+COUNTIF('(old)AvalTab'!$AX$17:$AY$19,A93)+COUNTIF('(old)AvalTab'!$BU$17:$BU$19,A93)+COUNTIF('(old)AvalTab'!$CK$17:$CL$19,A93)+COUNTIF('(old)AvalTab'!$DE$17:$DF$19,A93)+COUNTIF('(old)AvalTab'!$EC$17:$ED$19,A93)+COUNTIF('(old)AvalTab'!$EP$17:$EQ$19,A93)</f>
        <v>0</v>
      </c>
      <c r="M93" s="181" cm="1">
        <f t="array" ref="M93">COUNT(IF(ISNUMBER('(old)DadosPercent'!93:93),1))-SUM('(old)DadosPercent'!93:93)</f>
        <v>0</v>
      </c>
      <c r="N93" s="180">
        <f t="shared" si="7"/>
        <v>0</v>
      </c>
    </row>
    <row r="94" spans="1:14" x14ac:dyDescent="0.25">
      <c r="A94" s="1" t="str">
        <f>Data!A94</f>
        <v>SLAM-PCD</v>
      </c>
      <c r="B94" s="1">
        <f>COUNTA(Data!B94:BZZ94)</f>
        <v>30</v>
      </c>
      <c r="C94" s="1">
        <f>COUNTIF(Data!$B$3:$BZZ$5,A94)</f>
        <v>9</v>
      </c>
      <c r="D94" s="1">
        <f>COUNTIF(Data!$B$6:$BZZ$15,A94)</f>
        <v>7</v>
      </c>
      <c r="E94" s="1" t="str">
        <f t="shared" si="5"/>
        <v>FALSE</v>
      </c>
      <c r="F94" s="1" cm="1">
        <f t="array" ref="F94">COUNTA(Data!94:94)-COUNT(IF(ISNUMBER(Data!94:94),1))-1</f>
        <v>0</v>
      </c>
      <c r="G94" s="1">
        <f ca="1">SUMIF(Data!$3:$5, A94, Data!$17:$17)</f>
        <v>67</v>
      </c>
      <c r="H94" s="138">
        <f t="shared" ca="1" si="6"/>
        <v>2.2333333333333334</v>
      </c>
      <c r="I94" s="1">
        <f>COUNTIF('(old)AvalTab'!$H$11:$H$19,A94)+COUNTIF('(old)AvalTab'!$Q$11:$R$19,A94)+COUNTIF('(old)AvalTab'!$AB$11:$AC$19,A94)+COUNTIF('(old)AvalTab'!$AM$11:$AN$16,A94)+COUNTIF('(old)AvalTab'!$AX$11:$AY$19,A94)+COUNTIF('(old)AvalTab'!$BI$11:$BI$16,A94)+COUNTIF('(old)AvalTab'!$BU$11:$BU$19,A94)+COUNTIF('(old)AvalTab'!$CK$11:$CL$19,A94)+COUNTIF('(old)AvalTab'!$DE$11:$DF$19,A94)+COUNTIF('(old)AvalTab'!$EC$11:$ED$19,A94)+COUNTIF('(old)AvalTab'!$EP$11:$EQ$19,A94)</f>
        <v>0</v>
      </c>
      <c r="J94" s="1">
        <f>COUNTIF('(old)AvalTab'!$H$11:$H$13,A94)+COUNTIF('(old)AvalTab'!$Q$11:$R$13,A94)+COUNTIF('(old)AvalTab'!$AB$11:$AC$13,A94)+COUNTIF('(old)AvalTab'!$AM$11:$AN$13,A94)+COUNTIF('(old)AvalTab'!$AX$11:$AY$13,A94)+COUNTIF('(old)AvalTab'!$BI$11:$BI$13,A94)+COUNTIF('(old)AvalTab'!$BU$11:$BV$13,A94)+COUNTIF('(old)AvalTab'!$CK$11:$CL$13,A94)+COUNTIF('(old)AvalTab'!$DE$11:$DF$13,A94)+COUNTIF('(old)AvalTab'!$EC$11:$ED$13,A94)+COUNTIF('(old)AvalTab'!$EP$11:$EQ$13,A94)</f>
        <v>0</v>
      </c>
      <c r="K94" s="1">
        <f>COUNTIF('(old)AvalTab'!$H$14:$H$16,A94)+COUNTIF('(old)AvalTab'!$Q$14:$R$16,A94)+COUNTIF('(old)AvalTab'!$AB$14:$AC$16,A94)+COUNTIF('(old)AvalTab'!$AM$14:$AN$16,A94)+COUNTIF('(old)AvalTab'!$AX$14:$AY$16,A94)+COUNTIF('(old)AvalTab'!$BI$14:$BI$16,A94)+COUNTIF('(old)AvalTab'!$BU$14:$BV$16,A94)+COUNTIF('(old)AvalTab'!$CK$14:$CL$16,A94)+COUNTIF('(old)AvalTab'!$DE$14:$DF$16,A94)+COUNTIF('(old)AvalTab'!$EC$14:$ED$16,A94)+COUNTIF('(old)AvalTab'!$EP$14:$EQ$16,A94)</f>
        <v>0</v>
      </c>
      <c r="L94" s="1">
        <f>COUNTIF('(old)AvalTab'!$H$17:$H$19,A94)+COUNTIF('(old)AvalTab'!$Q$17:$R$19,A94)+COUNTIF('(old)AvalTab'!$AB$17:$AC$19,A94)+COUNTIF('(old)AvalTab'!$AX$17:$AY$19,A94)+COUNTIF('(old)AvalTab'!$BU$17:$BU$19,A94)+COUNTIF('(old)AvalTab'!$CK$17:$CL$19,A94)+COUNTIF('(old)AvalTab'!$DE$17:$DF$19,A94)+COUNTIF('(old)AvalTab'!$EC$17:$ED$19,A94)+COUNTIF('(old)AvalTab'!$EP$17:$EQ$19,A94)</f>
        <v>0</v>
      </c>
      <c r="M94" s="181" cm="1">
        <f t="array" ref="M94">COUNT(IF(ISNUMBER('(old)DadosPercent'!94:94),1))-SUM('(old)DadosPercent'!94:94)</f>
        <v>0</v>
      </c>
      <c r="N94" s="180">
        <f t="shared" si="7"/>
        <v>0</v>
      </c>
    </row>
    <row r="95" spans="1:14" x14ac:dyDescent="0.25">
      <c r="A95" s="1" t="str">
        <f>Data!A95</f>
        <v>DM-SLAM</v>
      </c>
      <c r="B95" s="1">
        <f>COUNTA(Data!B95:BZZ95)</f>
        <v>10</v>
      </c>
      <c r="C95" s="1">
        <f>COUNTIF(Data!$B$3:$BZZ$5,A95)</f>
        <v>2</v>
      </c>
      <c r="D95" s="1">
        <f>COUNTIF(Data!$B$6:$BZZ$15,A95)</f>
        <v>4</v>
      </c>
      <c r="E95" s="1" t="str">
        <f t="shared" si="5"/>
        <v>FALSE</v>
      </c>
      <c r="F95" s="1" cm="1">
        <f t="array" ref="F95">COUNTA(Data!95:95)-COUNT(IF(ISNUMBER(Data!95:95),1))-1</f>
        <v>0</v>
      </c>
      <c r="G95" s="1">
        <f ca="1">SUMIF(Data!$3:$5, A95, Data!$17:$17)</f>
        <v>18</v>
      </c>
      <c r="H95" s="138">
        <f t="shared" ca="1" si="6"/>
        <v>1.8</v>
      </c>
      <c r="I95" s="1">
        <f>COUNTIF('(old)AvalTab'!$H$11:$H$19,A95)+COUNTIF('(old)AvalTab'!$Q$11:$R$19,A95)+COUNTIF('(old)AvalTab'!$AB$11:$AC$19,A95)+COUNTIF('(old)AvalTab'!$AM$11:$AN$16,A95)+COUNTIF('(old)AvalTab'!$AX$11:$AY$19,A95)+COUNTIF('(old)AvalTab'!$BI$11:$BI$16,A95)+COUNTIF('(old)AvalTab'!$BU$11:$BU$19,A95)+COUNTIF('(old)AvalTab'!$CK$11:$CL$19,A95)+COUNTIF('(old)AvalTab'!$DE$11:$DF$19,A95)+COUNTIF('(old)AvalTab'!$EC$11:$ED$19,A95)+COUNTIF('(old)AvalTab'!$EP$11:$EQ$19,A95)</f>
        <v>0</v>
      </c>
      <c r="J95" s="1">
        <f>COUNTIF('(old)AvalTab'!$H$11:$H$13,A95)+COUNTIF('(old)AvalTab'!$Q$11:$R$13,A95)+COUNTIF('(old)AvalTab'!$AB$11:$AC$13,A95)+COUNTIF('(old)AvalTab'!$AM$11:$AN$13,A95)+COUNTIF('(old)AvalTab'!$AX$11:$AY$13,A95)+COUNTIF('(old)AvalTab'!$BI$11:$BI$13,A95)+COUNTIF('(old)AvalTab'!$BU$11:$BV$13,A95)+COUNTIF('(old)AvalTab'!$CK$11:$CL$13,A95)+COUNTIF('(old)AvalTab'!$DE$11:$DF$13,A95)+COUNTIF('(old)AvalTab'!$EC$11:$ED$13,A95)+COUNTIF('(old)AvalTab'!$EP$11:$EQ$13,A95)</f>
        <v>0</v>
      </c>
      <c r="K95" s="1">
        <f>COUNTIF('(old)AvalTab'!$H$14:$H$16,A95)+COUNTIF('(old)AvalTab'!$Q$14:$R$16,A95)+COUNTIF('(old)AvalTab'!$AB$14:$AC$16,A95)+COUNTIF('(old)AvalTab'!$AM$14:$AN$16,A95)+COUNTIF('(old)AvalTab'!$AX$14:$AY$16,A95)+COUNTIF('(old)AvalTab'!$BI$14:$BI$16,A95)+COUNTIF('(old)AvalTab'!$BU$14:$BV$16,A95)+COUNTIF('(old)AvalTab'!$CK$14:$CL$16,A95)+COUNTIF('(old)AvalTab'!$DE$14:$DF$16,A95)+COUNTIF('(old)AvalTab'!$EC$14:$ED$16,A95)+COUNTIF('(old)AvalTab'!$EP$14:$EQ$16,A95)</f>
        <v>0</v>
      </c>
      <c r="L95" s="1">
        <f>COUNTIF('(old)AvalTab'!$H$17:$H$19,A95)+COUNTIF('(old)AvalTab'!$Q$17:$R$19,A95)+COUNTIF('(old)AvalTab'!$AB$17:$AC$19,A95)+COUNTIF('(old)AvalTab'!$AX$17:$AY$19,A95)+COUNTIF('(old)AvalTab'!$BU$17:$BU$19,A95)+COUNTIF('(old)AvalTab'!$CK$17:$CL$19,A95)+COUNTIF('(old)AvalTab'!$DE$17:$DF$19,A95)+COUNTIF('(old)AvalTab'!$EC$17:$ED$19,A95)+COUNTIF('(old)AvalTab'!$EP$17:$EQ$19,A95)</f>
        <v>0</v>
      </c>
      <c r="M95" s="181" cm="1">
        <f t="array" ref="M95">COUNT(IF(ISNUMBER('(old)DadosPercent'!95:95),1))-SUM('(old)DadosPercent'!95:95)</f>
        <v>0</v>
      </c>
      <c r="N95" s="180">
        <f t="shared" si="7"/>
        <v>0</v>
      </c>
    </row>
    <row r="96" spans="1:14" x14ac:dyDescent="0.25">
      <c r="A96" s="1" t="str">
        <f>Data!A96</f>
        <v>Detect-SLAM</v>
      </c>
      <c r="B96" s="1">
        <f>COUNTA(Data!B96:BZZ96)</f>
        <v>10</v>
      </c>
      <c r="C96" s="1">
        <f>COUNTIF(Data!$B$3:$BZZ$5,A96)</f>
        <v>0</v>
      </c>
      <c r="D96" s="1">
        <f>COUNTIF(Data!$B$6:$BZZ$15,A96)</f>
        <v>0</v>
      </c>
      <c r="E96" s="1" t="str">
        <f t="shared" si="5"/>
        <v>FALSE</v>
      </c>
      <c r="F96" s="1" cm="1">
        <f t="array" ref="F96">COUNTA(Data!96:96)-COUNT(IF(ISNUMBER(Data!96:96),1))-1</f>
        <v>7</v>
      </c>
      <c r="G96" s="1">
        <f ca="1">SUMIF(Data!$3:$5, A96, Data!$17:$17)</f>
        <v>0</v>
      </c>
      <c r="H96" s="138">
        <f t="shared" ca="1" si="6"/>
        <v>0</v>
      </c>
      <c r="I96" s="1">
        <f>COUNTIF('(old)AvalTab'!$H$11:$H$19,A96)+COUNTIF('(old)AvalTab'!$Q$11:$R$19,A96)+COUNTIF('(old)AvalTab'!$AB$11:$AC$19,A96)+COUNTIF('(old)AvalTab'!$AM$11:$AN$16,A96)+COUNTIF('(old)AvalTab'!$AX$11:$AY$19,A96)+COUNTIF('(old)AvalTab'!$BI$11:$BI$16,A96)+COUNTIF('(old)AvalTab'!$BU$11:$BU$19,A96)+COUNTIF('(old)AvalTab'!$CK$11:$CL$19,A96)+COUNTIF('(old)AvalTab'!$DE$11:$DF$19,A96)+COUNTIF('(old)AvalTab'!$EC$11:$ED$19,A96)+COUNTIF('(old)AvalTab'!$EP$11:$EQ$19,A96)</f>
        <v>0</v>
      </c>
      <c r="J96" s="1">
        <f>COUNTIF('(old)AvalTab'!$H$11:$H$13,A96)+COUNTIF('(old)AvalTab'!$Q$11:$R$13,A96)+COUNTIF('(old)AvalTab'!$AB$11:$AC$13,A96)+COUNTIF('(old)AvalTab'!$AM$11:$AN$13,A96)+COUNTIF('(old)AvalTab'!$AX$11:$AY$13,A96)+COUNTIF('(old)AvalTab'!$BI$11:$BI$13,A96)+COUNTIF('(old)AvalTab'!$BU$11:$BV$13,A96)+COUNTIF('(old)AvalTab'!$CK$11:$CL$13,A96)+COUNTIF('(old)AvalTab'!$DE$11:$DF$13,A96)+COUNTIF('(old)AvalTab'!$EC$11:$ED$13,A96)+COUNTIF('(old)AvalTab'!$EP$11:$EQ$13,A96)</f>
        <v>0</v>
      </c>
      <c r="K96" s="1">
        <f>COUNTIF('(old)AvalTab'!$H$14:$H$16,A96)+COUNTIF('(old)AvalTab'!$Q$14:$R$16,A96)+COUNTIF('(old)AvalTab'!$AB$14:$AC$16,A96)+COUNTIF('(old)AvalTab'!$AM$14:$AN$16,A96)+COUNTIF('(old)AvalTab'!$AX$14:$AY$16,A96)+COUNTIF('(old)AvalTab'!$BI$14:$BI$16,A96)+COUNTIF('(old)AvalTab'!$BU$14:$BV$16,A96)+COUNTIF('(old)AvalTab'!$CK$14:$CL$16,A96)+COUNTIF('(old)AvalTab'!$DE$14:$DF$16,A96)+COUNTIF('(old)AvalTab'!$EC$14:$ED$16,A96)+COUNTIF('(old)AvalTab'!$EP$14:$EQ$16,A96)</f>
        <v>0</v>
      </c>
      <c r="L96" s="1">
        <f>COUNTIF('(old)AvalTab'!$H$17:$H$19,A96)+COUNTIF('(old)AvalTab'!$Q$17:$R$19,A96)+COUNTIF('(old)AvalTab'!$AB$17:$AC$19,A96)+COUNTIF('(old)AvalTab'!$AX$17:$AY$19,A96)+COUNTIF('(old)AvalTab'!$BU$17:$BU$19,A96)+COUNTIF('(old)AvalTab'!$CK$17:$CL$19,A96)+COUNTIF('(old)AvalTab'!$DE$17:$DF$19,A96)+COUNTIF('(old)AvalTab'!$EC$17:$ED$19,A96)+COUNTIF('(old)AvalTab'!$EP$17:$EQ$19,A96)</f>
        <v>0</v>
      </c>
      <c r="M96" s="181" cm="1">
        <f t="array" ref="M96">COUNT(IF(ISNUMBER('(old)DadosPercent'!96:96),1))-SUM('(old)DadosPercent'!96:96)</f>
        <v>0</v>
      </c>
      <c r="N96" s="180">
        <f t="shared" si="7"/>
        <v>0</v>
      </c>
    </row>
    <row r="97" spans="1:14" x14ac:dyDescent="0.25">
      <c r="A97" s="1" t="str">
        <f>Data!A97</f>
        <v>RDS-SLAM, Mask R-CNN  (Keyframe)</v>
      </c>
      <c r="B97" s="1">
        <f>COUNTA(Data!B97:BZZ97)</f>
        <v>30</v>
      </c>
      <c r="C97" s="1">
        <f>COUNTIF(Data!$B$3:$BZZ$5,A97)</f>
        <v>0</v>
      </c>
      <c r="D97" s="1">
        <f>COUNTIF(Data!$B$6:$BZZ$15,A97)</f>
        <v>2</v>
      </c>
      <c r="E97" s="1" t="str">
        <f t="shared" si="5"/>
        <v>FALSE</v>
      </c>
      <c r="F97" s="1" cm="1">
        <f t="array" ref="F97">COUNTA(Data!97:97)-COUNT(IF(ISNUMBER(Data!97:97),1))-1</f>
        <v>0</v>
      </c>
      <c r="G97" s="1">
        <f ca="1">SUMIF(Data!$3:$5, A97, Data!$17:$17)</f>
        <v>0</v>
      </c>
      <c r="H97" s="138">
        <f t="shared" ca="1" si="6"/>
        <v>0</v>
      </c>
      <c r="I97" s="1">
        <f>COUNTIF('(old)AvalTab'!$H$11:$H$19,A97)+COUNTIF('(old)AvalTab'!$Q$11:$R$19,A97)+COUNTIF('(old)AvalTab'!$AB$11:$AC$19,A97)+COUNTIF('(old)AvalTab'!$AM$11:$AN$16,A97)+COUNTIF('(old)AvalTab'!$AX$11:$AY$19,A97)+COUNTIF('(old)AvalTab'!$BI$11:$BI$16,A97)+COUNTIF('(old)AvalTab'!$BU$11:$BU$19,A97)+COUNTIF('(old)AvalTab'!$CK$11:$CL$19,A97)+COUNTIF('(old)AvalTab'!$DE$11:$DF$19,A97)+COUNTIF('(old)AvalTab'!$EC$11:$ED$19,A97)+COUNTIF('(old)AvalTab'!$EP$11:$EQ$19,A97)</f>
        <v>0</v>
      </c>
      <c r="J97" s="1">
        <f>COUNTIF('(old)AvalTab'!$H$11:$H$13,A97)+COUNTIF('(old)AvalTab'!$Q$11:$R$13,A97)+COUNTIF('(old)AvalTab'!$AB$11:$AC$13,A97)+COUNTIF('(old)AvalTab'!$AM$11:$AN$13,A97)+COUNTIF('(old)AvalTab'!$AX$11:$AY$13,A97)+COUNTIF('(old)AvalTab'!$BI$11:$BI$13,A97)+COUNTIF('(old)AvalTab'!$BU$11:$BV$13,A97)+COUNTIF('(old)AvalTab'!$CK$11:$CL$13,A97)+COUNTIF('(old)AvalTab'!$DE$11:$DF$13,A97)+COUNTIF('(old)AvalTab'!$EC$11:$ED$13,A97)+COUNTIF('(old)AvalTab'!$EP$11:$EQ$13,A97)</f>
        <v>0</v>
      </c>
      <c r="K97" s="1">
        <f>COUNTIF('(old)AvalTab'!$H$14:$H$16,A97)+COUNTIF('(old)AvalTab'!$Q$14:$R$16,A97)+COUNTIF('(old)AvalTab'!$AB$14:$AC$16,A97)+COUNTIF('(old)AvalTab'!$AM$14:$AN$16,A97)+COUNTIF('(old)AvalTab'!$AX$14:$AY$16,A97)+COUNTIF('(old)AvalTab'!$BI$14:$BI$16,A97)+COUNTIF('(old)AvalTab'!$BU$14:$BV$16,A97)+COUNTIF('(old)AvalTab'!$CK$14:$CL$16,A97)+COUNTIF('(old)AvalTab'!$DE$14:$DF$16,A97)+COUNTIF('(old)AvalTab'!$EC$14:$ED$16,A97)+COUNTIF('(old)AvalTab'!$EP$14:$EQ$16,A97)</f>
        <v>0</v>
      </c>
      <c r="L97" s="1">
        <f>COUNTIF('(old)AvalTab'!$H$17:$H$19,A97)+COUNTIF('(old)AvalTab'!$Q$17:$R$19,A97)+COUNTIF('(old)AvalTab'!$AB$17:$AC$19,A97)+COUNTIF('(old)AvalTab'!$AX$17:$AY$19,A97)+COUNTIF('(old)AvalTab'!$BU$17:$BU$19,A97)+COUNTIF('(old)AvalTab'!$CK$17:$CL$19,A97)+COUNTIF('(old)AvalTab'!$DE$17:$DF$19,A97)+COUNTIF('(old)AvalTab'!$EC$17:$ED$19,A97)+COUNTIF('(old)AvalTab'!$EP$17:$EQ$19,A97)</f>
        <v>0</v>
      </c>
      <c r="M97" s="181" cm="1">
        <f t="array" ref="M97">COUNT(IF(ISNUMBER('(old)DadosPercent'!97:97),1))-SUM('(old)DadosPercent'!97:97)</f>
        <v>0</v>
      </c>
      <c r="N97" s="180">
        <f t="shared" si="7"/>
        <v>0</v>
      </c>
    </row>
    <row r="98" spans="1:14" x14ac:dyDescent="0.25">
      <c r="A98" s="1" t="str">
        <f>Data!A98</f>
        <v xml:space="preserve">RDS-SLAM, Mask R-CNN </v>
      </c>
      <c r="B98" s="1">
        <f>COUNTA(Data!B98:BZZ98)</f>
        <v>30</v>
      </c>
      <c r="C98" s="1">
        <f>COUNTIF(Data!$B$3:$BZZ$5,A98)</f>
        <v>0</v>
      </c>
      <c r="D98" s="1">
        <f>COUNTIF(Data!$B$6:$BZZ$15,A98)</f>
        <v>5</v>
      </c>
      <c r="E98" s="1" t="str">
        <f t="shared" si="5"/>
        <v>FALSE</v>
      </c>
      <c r="F98" s="1" cm="1">
        <f t="array" ref="F98">COUNTA(Data!98:98)-COUNT(IF(ISNUMBER(Data!98:98),1))-1</f>
        <v>0</v>
      </c>
      <c r="G98" s="1">
        <f ca="1">SUMIF(Data!$3:$5, A98, Data!$17:$17)</f>
        <v>0</v>
      </c>
      <c r="H98" s="138">
        <f t="shared" ca="1" si="6"/>
        <v>0</v>
      </c>
      <c r="I98" s="1">
        <f>COUNTIF('(old)AvalTab'!$H$11:$H$19,A98)+COUNTIF('(old)AvalTab'!$Q$11:$R$19,A98)+COUNTIF('(old)AvalTab'!$AB$11:$AC$19,A98)+COUNTIF('(old)AvalTab'!$AM$11:$AN$16,A98)+COUNTIF('(old)AvalTab'!$AX$11:$AY$19,A98)+COUNTIF('(old)AvalTab'!$BI$11:$BI$16,A98)+COUNTIF('(old)AvalTab'!$BU$11:$BU$19,A98)+COUNTIF('(old)AvalTab'!$CK$11:$CL$19,A98)+COUNTIF('(old)AvalTab'!$DE$11:$DF$19,A98)+COUNTIF('(old)AvalTab'!$EC$11:$ED$19,A98)+COUNTIF('(old)AvalTab'!$EP$11:$EQ$19,A98)</f>
        <v>0</v>
      </c>
      <c r="J98" s="1">
        <f>COUNTIF('(old)AvalTab'!$H$11:$H$13,A98)+COUNTIF('(old)AvalTab'!$Q$11:$R$13,A98)+COUNTIF('(old)AvalTab'!$AB$11:$AC$13,A98)+COUNTIF('(old)AvalTab'!$AM$11:$AN$13,A98)+COUNTIF('(old)AvalTab'!$AX$11:$AY$13,A98)+COUNTIF('(old)AvalTab'!$BI$11:$BI$13,A98)+COUNTIF('(old)AvalTab'!$BU$11:$BV$13,A98)+COUNTIF('(old)AvalTab'!$CK$11:$CL$13,A98)+COUNTIF('(old)AvalTab'!$DE$11:$DF$13,A98)+COUNTIF('(old)AvalTab'!$EC$11:$ED$13,A98)+COUNTIF('(old)AvalTab'!$EP$11:$EQ$13,A98)</f>
        <v>0</v>
      </c>
      <c r="K98" s="1">
        <f>COUNTIF('(old)AvalTab'!$H$14:$H$16,A98)+COUNTIF('(old)AvalTab'!$Q$14:$R$16,A98)+COUNTIF('(old)AvalTab'!$AB$14:$AC$16,A98)+COUNTIF('(old)AvalTab'!$AM$14:$AN$16,A98)+COUNTIF('(old)AvalTab'!$AX$14:$AY$16,A98)+COUNTIF('(old)AvalTab'!$BI$14:$BI$16,A98)+COUNTIF('(old)AvalTab'!$BU$14:$BV$16,A98)+COUNTIF('(old)AvalTab'!$CK$14:$CL$16,A98)+COUNTIF('(old)AvalTab'!$DE$14:$DF$16,A98)+COUNTIF('(old)AvalTab'!$EC$14:$ED$16,A98)+COUNTIF('(old)AvalTab'!$EP$14:$EQ$16,A98)</f>
        <v>0</v>
      </c>
      <c r="L98" s="1">
        <f>COUNTIF('(old)AvalTab'!$H$17:$H$19,A98)+COUNTIF('(old)AvalTab'!$Q$17:$R$19,A98)+COUNTIF('(old)AvalTab'!$AB$17:$AC$19,A98)+COUNTIF('(old)AvalTab'!$AX$17:$AY$19,A98)+COUNTIF('(old)AvalTab'!$BU$17:$BU$19,A98)+COUNTIF('(old)AvalTab'!$CK$17:$CL$19,A98)+COUNTIF('(old)AvalTab'!$DE$17:$DF$19,A98)+COUNTIF('(old)AvalTab'!$EC$17:$ED$19,A98)+COUNTIF('(old)AvalTab'!$EP$17:$EQ$19,A98)</f>
        <v>0</v>
      </c>
      <c r="M98" s="181" cm="1">
        <f t="array" ref="M98">COUNT(IF(ISNUMBER('(old)DadosPercent'!98:98),1))-SUM('(old)DadosPercent'!98:98)</f>
        <v>0</v>
      </c>
      <c r="N98" s="180">
        <f t="shared" si="7"/>
        <v>0</v>
      </c>
    </row>
    <row r="99" spans="1:14" x14ac:dyDescent="0.25">
      <c r="A99" s="1" t="str">
        <f>Data!A99</f>
        <v>RDS-SLAM, SegNet (Keyframe)</v>
      </c>
      <c r="B99" s="1">
        <f>COUNTA(Data!B99:BZZ99)</f>
        <v>30</v>
      </c>
      <c r="C99" s="1">
        <f>COUNTIF(Data!$B$3:$BZZ$5,A99)</f>
        <v>15</v>
      </c>
      <c r="D99" s="1">
        <f>COUNTIF(Data!$B$6:$BZZ$15,A99)</f>
        <v>4</v>
      </c>
      <c r="E99" s="1" t="str">
        <f t="shared" si="5"/>
        <v>FALSE</v>
      </c>
      <c r="F99" s="1" cm="1">
        <f t="array" ref="F99">COUNTA(Data!99:99)-COUNT(IF(ISNUMBER(Data!99:99),1))-1</f>
        <v>0</v>
      </c>
      <c r="G99" s="1">
        <f ca="1">SUMIF(Data!$3:$5, A99, Data!$17:$17)</f>
        <v>115</v>
      </c>
      <c r="H99" s="138">
        <f t="shared" ca="1" si="6"/>
        <v>3.8333333333333335</v>
      </c>
      <c r="I99" s="1">
        <f>COUNTIF('(old)AvalTab'!$H$11:$H$19,A99)+COUNTIF('(old)AvalTab'!$Q$11:$R$19,A99)+COUNTIF('(old)AvalTab'!$AB$11:$AC$19,A99)+COUNTIF('(old)AvalTab'!$AM$11:$AN$16,A99)+COUNTIF('(old)AvalTab'!$AX$11:$AY$19,A99)+COUNTIF('(old)AvalTab'!$BI$11:$BI$16,A99)+COUNTIF('(old)AvalTab'!$BU$11:$BU$19,A99)+COUNTIF('(old)AvalTab'!$CK$11:$CL$19,A99)+COUNTIF('(old)AvalTab'!$DE$11:$DF$19,A99)+COUNTIF('(old)AvalTab'!$EC$11:$ED$19,A99)+COUNTIF('(old)AvalTab'!$EP$11:$EQ$19,A99)</f>
        <v>0</v>
      </c>
      <c r="J99" s="1">
        <f>COUNTIF('(old)AvalTab'!$H$11:$H$13,A99)+COUNTIF('(old)AvalTab'!$Q$11:$R$13,A99)+COUNTIF('(old)AvalTab'!$AB$11:$AC$13,A99)+COUNTIF('(old)AvalTab'!$AM$11:$AN$13,A99)+COUNTIF('(old)AvalTab'!$AX$11:$AY$13,A99)+COUNTIF('(old)AvalTab'!$BI$11:$BI$13,A99)+COUNTIF('(old)AvalTab'!$BU$11:$BV$13,A99)+COUNTIF('(old)AvalTab'!$CK$11:$CL$13,A99)+COUNTIF('(old)AvalTab'!$DE$11:$DF$13,A99)+COUNTIF('(old)AvalTab'!$EC$11:$ED$13,A99)+COUNTIF('(old)AvalTab'!$EP$11:$EQ$13,A99)</f>
        <v>0</v>
      </c>
      <c r="K99" s="1">
        <f>COUNTIF('(old)AvalTab'!$H$14:$H$16,A99)+COUNTIF('(old)AvalTab'!$Q$14:$R$16,A99)+COUNTIF('(old)AvalTab'!$AB$14:$AC$16,A99)+COUNTIF('(old)AvalTab'!$AM$14:$AN$16,A99)+COUNTIF('(old)AvalTab'!$AX$14:$AY$16,A99)+COUNTIF('(old)AvalTab'!$BI$14:$BI$16,A99)+COUNTIF('(old)AvalTab'!$BU$14:$BV$16,A99)+COUNTIF('(old)AvalTab'!$CK$14:$CL$16,A99)+COUNTIF('(old)AvalTab'!$DE$14:$DF$16,A99)+COUNTIF('(old)AvalTab'!$EC$14:$ED$16,A99)+COUNTIF('(old)AvalTab'!$EP$14:$EQ$16,A99)</f>
        <v>0</v>
      </c>
      <c r="L99" s="1">
        <f>COUNTIF('(old)AvalTab'!$H$17:$H$19,A99)+COUNTIF('(old)AvalTab'!$Q$17:$R$19,A99)+COUNTIF('(old)AvalTab'!$AB$17:$AC$19,A99)+COUNTIF('(old)AvalTab'!$AX$17:$AY$19,A99)+COUNTIF('(old)AvalTab'!$BU$17:$BU$19,A99)+COUNTIF('(old)AvalTab'!$CK$17:$CL$19,A99)+COUNTIF('(old)AvalTab'!$DE$17:$DF$19,A99)+COUNTIF('(old)AvalTab'!$EC$17:$ED$19,A99)+COUNTIF('(old)AvalTab'!$EP$17:$EQ$19,A99)</f>
        <v>0</v>
      </c>
      <c r="M99" s="181" cm="1">
        <f t="array" ref="M99">COUNT(IF(ISNUMBER('(old)DadosPercent'!99:99),1))-SUM('(old)DadosPercent'!99:99)</f>
        <v>0</v>
      </c>
      <c r="N99" s="180">
        <f t="shared" si="7"/>
        <v>0</v>
      </c>
    </row>
    <row r="100" spans="1:14" x14ac:dyDescent="0.25">
      <c r="A100" s="1" t="str">
        <f>Data!A100</f>
        <v>RDS-SLAM, SegNet</v>
      </c>
      <c r="B100" s="1">
        <f>COUNTA(Data!B100:BZZ100)</f>
        <v>30</v>
      </c>
      <c r="C100" s="1">
        <f>COUNTIF(Data!$B$3:$BZZ$5,A100)</f>
        <v>0</v>
      </c>
      <c r="D100" s="1">
        <f>COUNTIF(Data!$B$6:$BZZ$15,A100)</f>
        <v>0</v>
      </c>
      <c r="E100" s="1" t="str">
        <f t="shared" si="5"/>
        <v>FALSE</v>
      </c>
      <c r="F100" s="1" cm="1">
        <f t="array" ref="F100">COUNTA(Data!100:100)-COUNT(IF(ISNUMBER(Data!100:100),1))-1</f>
        <v>0</v>
      </c>
      <c r="G100" s="1">
        <f ca="1">SUMIF(Data!$3:$5, A100, Data!$17:$17)</f>
        <v>0</v>
      </c>
      <c r="H100" s="138">
        <f t="shared" ca="1" si="6"/>
        <v>0</v>
      </c>
      <c r="I100" s="1">
        <f>COUNTIF('(old)AvalTab'!$H$11:$H$19,A100)+COUNTIF('(old)AvalTab'!$Q$11:$R$19,A100)+COUNTIF('(old)AvalTab'!$AB$11:$AC$19,A100)+COUNTIF('(old)AvalTab'!$AM$11:$AN$16,A100)+COUNTIF('(old)AvalTab'!$AX$11:$AY$19,A100)+COUNTIF('(old)AvalTab'!$BI$11:$BI$16,A100)+COUNTIF('(old)AvalTab'!$BU$11:$BU$19,A100)+COUNTIF('(old)AvalTab'!$CK$11:$CL$19,A100)+COUNTIF('(old)AvalTab'!$DE$11:$DF$19,A100)+COUNTIF('(old)AvalTab'!$EC$11:$ED$19,A100)+COUNTIF('(old)AvalTab'!$EP$11:$EQ$19,A100)</f>
        <v>0</v>
      </c>
      <c r="J100" s="1">
        <f>COUNTIF('(old)AvalTab'!$H$11:$H$13,A100)+COUNTIF('(old)AvalTab'!$Q$11:$R$13,A100)+COUNTIF('(old)AvalTab'!$AB$11:$AC$13,A100)+COUNTIF('(old)AvalTab'!$AM$11:$AN$13,A100)+COUNTIF('(old)AvalTab'!$AX$11:$AY$13,A100)+COUNTIF('(old)AvalTab'!$BI$11:$BI$13,A100)+COUNTIF('(old)AvalTab'!$BU$11:$BV$13,A100)+COUNTIF('(old)AvalTab'!$CK$11:$CL$13,A100)+COUNTIF('(old)AvalTab'!$DE$11:$DF$13,A100)+COUNTIF('(old)AvalTab'!$EC$11:$ED$13,A100)+COUNTIF('(old)AvalTab'!$EP$11:$EQ$13,A100)</f>
        <v>0</v>
      </c>
      <c r="K100" s="1">
        <f>COUNTIF('(old)AvalTab'!$H$14:$H$16,A100)+COUNTIF('(old)AvalTab'!$Q$14:$R$16,A100)+COUNTIF('(old)AvalTab'!$AB$14:$AC$16,A100)+COUNTIF('(old)AvalTab'!$AM$14:$AN$16,A100)+COUNTIF('(old)AvalTab'!$AX$14:$AY$16,A100)+COUNTIF('(old)AvalTab'!$BI$14:$BI$16,A100)+COUNTIF('(old)AvalTab'!$BU$14:$BV$16,A100)+COUNTIF('(old)AvalTab'!$CK$14:$CL$16,A100)+COUNTIF('(old)AvalTab'!$DE$14:$DF$16,A100)+COUNTIF('(old)AvalTab'!$EC$14:$ED$16,A100)+COUNTIF('(old)AvalTab'!$EP$14:$EQ$16,A100)</f>
        <v>0</v>
      </c>
      <c r="L100" s="1">
        <f>COUNTIF('(old)AvalTab'!$H$17:$H$19,A100)+COUNTIF('(old)AvalTab'!$Q$17:$R$19,A100)+COUNTIF('(old)AvalTab'!$AB$17:$AC$19,A100)+COUNTIF('(old)AvalTab'!$AX$17:$AY$19,A100)+COUNTIF('(old)AvalTab'!$BU$17:$BU$19,A100)+COUNTIF('(old)AvalTab'!$CK$17:$CL$19,A100)+COUNTIF('(old)AvalTab'!$DE$17:$DF$19,A100)+COUNTIF('(old)AvalTab'!$EC$17:$ED$19,A100)+COUNTIF('(old)AvalTab'!$EP$17:$EQ$19,A100)</f>
        <v>0</v>
      </c>
      <c r="M100" s="181" cm="1">
        <f t="array" ref="M100">COUNT(IF(ISNUMBER('(old)DadosPercent'!100:100),1))-SUM('(old)DadosPercent'!100:100)</f>
        <v>0</v>
      </c>
      <c r="N100" s="180">
        <f t="shared" si="7"/>
        <v>0</v>
      </c>
    </row>
    <row r="101" spans="1:14" x14ac:dyDescent="0.25">
      <c r="A101" s="1" t="str">
        <f>Data!A101</f>
        <v>A-LOAM</v>
      </c>
      <c r="B101" s="1">
        <f>COUNTA(Data!B101:BZZ101)</f>
        <v>84</v>
      </c>
      <c r="C101" s="1">
        <f>COUNTIF(Data!$B$3:$BZZ$5,A101)</f>
        <v>17</v>
      </c>
      <c r="D101" s="1">
        <f>COUNTIF(Data!$B$6:$BZZ$15,A101)</f>
        <v>18</v>
      </c>
      <c r="E101" s="1" t="str">
        <f t="shared" si="5"/>
        <v>FALSE</v>
      </c>
      <c r="F101" s="1" cm="1">
        <f t="array" ref="F101">COUNTA(Data!101:101)-COUNT(IF(ISNUMBER(Data!101:101),1))-1</f>
        <v>0</v>
      </c>
      <c r="G101" s="1">
        <f ca="1">SUMIF(Data!$3:$5, A101, Data!$17:$17)</f>
        <v>44</v>
      </c>
      <c r="H101" s="138">
        <f t="shared" ca="1" si="6"/>
        <v>0.52380952380952384</v>
      </c>
      <c r="I101" s="1">
        <f>COUNTIF('(old)AvalTab'!$H$11:$H$19,A101)+COUNTIF('(old)AvalTab'!$Q$11:$R$19,A101)+COUNTIF('(old)AvalTab'!$AB$11:$AC$19,A101)+COUNTIF('(old)AvalTab'!$AM$11:$AN$16,A101)+COUNTIF('(old)AvalTab'!$AX$11:$AY$19,A101)+COUNTIF('(old)AvalTab'!$BI$11:$BI$16,A101)+COUNTIF('(old)AvalTab'!$BU$11:$BU$19,A101)+COUNTIF('(old)AvalTab'!$CK$11:$CL$19,A101)+COUNTIF('(old)AvalTab'!$DE$11:$DF$19,A101)+COUNTIF('(old)AvalTab'!$EC$11:$ED$19,A101)+COUNTIF('(old)AvalTab'!$EP$11:$EQ$19,A101)</f>
        <v>0</v>
      </c>
      <c r="J101" s="1">
        <f>COUNTIF('(old)AvalTab'!$H$11:$H$13,A101)+COUNTIF('(old)AvalTab'!$Q$11:$R$13,A101)+COUNTIF('(old)AvalTab'!$AB$11:$AC$13,A101)+COUNTIF('(old)AvalTab'!$AM$11:$AN$13,A101)+COUNTIF('(old)AvalTab'!$AX$11:$AY$13,A101)+COUNTIF('(old)AvalTab'!$BI$11:$BI$13,A101)+COUNTIF('(old)AvalTab'!$BU$11:$BV$13,A101)+COUNTIF('(old)AvalTab'!$CK$11:$CL$13,A101)+COUNTIF('(old)AvalTab'!$DE$11:$DF$13,A101)+COUNTIF('(old)AvalTab'!$EC$11:$ED$13,A101)+COUNTIF('(old)AvalTab'!$EP$11:$EQ$13,A101)</f>
        <v>0</v>
      </c>
      <c r="K101" s="1">
        <f>COUNTIF('(old)AvalTab'!$H$14:$H$16,A101)+COUNTIF('(old)AvalTab'!$Q$14:$R$16,A101)+COUNTIF('(old)AvalTab'!$AB$14:$AC$16,A101)+COUNTIF('(old)AvalTab'!$AM$14:$AN$16,A101)+COUNTIF('(old)AvalTab'!$AX$14:$AY$16,A101)+COUNTIF('(old)AvalTab'!$BI$14:$BI$16,A101)+COUNTIF('(old)AvalTab'!$BU$14:$BV$16,A101)+COUNTIF('(old)AvalTab'!$CK$14:$CL$16,A101)+COUNTIF('(old)AvalTab'!$DE$14:$DF$16,A101)+COUNTIF('(old)AvalTab'!$EC$14:$ED$16,A101)+COUNTIF('(old)AvalTab'!$EP$14:$EQ$16,A101)</f>
        <v>0</v>
      </c>
      <c r="L101" s="1">
        <f>COUNTIF('(old)AvalTab'!$H$17:$H$19,A101)+COUNTIF('(old)AvalTab'!$Q$17:$R$19,A101)+COUNTIF('(old)AvalTab'!$AB$17:$AC$19,A101)+COUNTIF('(old)AvalTab'!$AX$17:$AY$19,A101)+COUNTIF('(old)AvalTab'!$BU$17:$BU$19,A101)+COUNTIF('(old)AvalTab'!$CK$17:$CL$19,A101)+COUNTIF('(old)AvalTab'!$DE$17:$DF$19,A101)+COUNTIF('(old)AvalTab'!$EC$17:$ED$19,A101)+COUNTIF('(old)AvalTab'!$EP$17:$EQ$19,A101)</f>
        <v>0</v>
      </c>
      <c r="M101" s="181" cm="1">
        <f t="array" ref="M101">COUNT(IF(ISNUMBER('(old)DadosPercent'!101:101),1))-SUM('(old)DadosPercent'!101:101)</f>
        <v>0</v>
      </c>
      <c r="N101" s="180">
        <f t="shared" si="7"/>
        <v>0</v>
      </c>
    </row>
    <row r="102" spans="1:14" x14ac:dyDescent="0.25">
      <c r="A102" s="1" t="str">
        <f>Data!A102</f>
        <v>ISC-LOAM</v>
      </c>
      <c r="B102" s="1">
        <f>COUNTA(Data!B102:BZZ102)</f>
        <v>22</v>
      </c>
      <c r="C102" s="1">
        <f>COUNTIF(Data!$B$3:$BZZ$5,A102)</f>
        <v>7</v>
      </c>
      <c r="D102" s="1">
        <f>COUNTIF(Data!$B$6:$BZZ$15,A102)</f>
        <v>11</v>
      </c>
      <c r="E102" s="1" t="str">
        <f t="shared" si="5"/>
        <v>FALSE</v>
      </c>
      <c r="F102" s="1" cm="1">
        <f t="array" ref="F102">COUNTA(Data!102:102)-COUNT(IF(ISNUMBER(Data!102:102),1))-1</f>
        <v>0</v>
      </c>
      <c r="G102" s="1">
        <f ca="1">SUMIF(Data!$3:$5, A102, Data!$17:$17)</f>
        <v>16</v>
      </c>
      <c r="H102" s="138">
        <f t="shared" ca="1" si="6"/>
        <v>0.72727272727272729</v>
      </c>
      <c r="I102" s="1">
        <f>COUNTIF('(old)AvalTab'!$H$11:$H$19,A102)+COUNTIF('(old)AvalTab'!$Q$11:$R$19,A102)+COUNTIF('(old)AvalTab'!$AB$11:$AC$19,A102)+COUNTIF('(old)AvalTab'!$AM$11:$AN$16,A102)+COUNTIF('(old)AvalTab'!$AX$11:$AY$19,A102)+COUNTIF('(old)AvalTab'!$BI$11:$BI$16,A102)+COUNTIF('(old)AvalTab'!$BU$11:$BU$19,A102)+COUNTIF('(old)AvalTab'!$CK$11:$CL$19,A102)+COUNTIF('(old)AvalTab'!$DE$11:$DF$19,A102)+COUNTIF('(old)AvalTab'!$EC$11:$ED$19,A102)+COUNTIF('(old)AvalTab'!$EP$11:$EQ$19,A102)</f>
        <v>0</v>
      </c>
      <c r="J102" s="1">
        <f>COUNTIF('(old)AvalTab'!$H$11:$H$13,A102)+COUNTIF('(old)AvalTab'!$Q$11:$R$13,A102)+COUNTIF('(old)AvalTab'!$AB$11:$AC$13,A102)+COUNTIF('(old)AvalTab'!$AM$11:$AN$13,A102)+COUNTIF('(old)AvalTab'!$AX$11:$AY$13,A102)+COUNTIF('(old)AvalTab'!$BI$11:$BI$13,A102)+COUNTIF('(old)AvalTab'!$BU$11:$BV$13,A102)+COUNTIF('(old)AvalTab'!$CK$11:$CL$13,A102)+COUNTIF('(old)AvalTab'!$DE$11:$DF$13,A102)+COUNTIF('(old)AvalTab'!$EC$11:$ED$13,A102)+COUNTIF('(old)AvalTab'!$EP$11:$EQ$13,A102)</f>
        <v>0</v>
      </c>
      <c r="K102" s="1">
        <f>COUNTIF('(old)AvalTab'!$H$14:$H$16,A102)+COUNTIF('(old)AvalTab'!$Q$14:$R$16,A102)+COUNTIF('(old)AvalTab'!$AB$14:$AC$16,A102)+COUNTIF('(old)AvalTab'!$AM$14:$AN$16,A102)+COUNTIF('(old)AvalTab'!$AX$14:$AY$16,A102)+COUNTIF('(old)AvalTab'!$BI$14:$BI$16,A102)+COUNTIF('(old)AvalTab'!$BU$14:$BV$16,A102)+COUNTIF('(old)AvalTab'!$CK$14:$CL$16,A102)+COUNTIF('(old)AvalTab'!$DE$14:$DF$16,A102)+COUNTIF('(old)AvalTab'!$EC$14:$ED$16,A102)+COUNTIF('(old)AvalTab'!$EP$14:$EQ$16,A102)</f>
        <v>0</v>
      </c>
      <c r="L102" s="1">
        <f>COUNTIF('(old)AvalTab'!$H$17:$H$19,A102)+COUNTIF('(old)AvalTab'!$Q$17:$R$19,A102)+COUNTIF('(old)AvalTab'!$AB$17:$AC$19,A102)+COUNTIF('(old)AvalTab'!$AX$17:$AY$19,A102)+COUNTIF('(old)AvalTab'!$BU$17:$BU$19,A102)+COUNTIF('(old)AvalTab'!$CK$17:$CL$19,A102)+COUNTIF('(old)AvalTab'!$DE$17:$DF$19,A102)+COUNTIF('(old)AvalTab'!$EC$17:$ED$19,A102)+COUNTIF('(old)AvalTab'!$EP$17:$EQ$19,A102)</f>
        <v>0</v>
      </c>
      <c r="M102" s="181" cm="1">
        <f t="array" ref="M102">COUNT(IF(ISNUMBER('(old)DadosPercent'!102:102),1))-SUM('(old)DadosPercent'!102:102)</f>
        <v>0</v>
      </c>
      <c r="N102" s="180">
        <f t="shared" si="7"/>
        <v>0</v>
      </c>
    </row>
    <row r="103" spans="1:14" x14ac:dyDescent="0.25">
      <c r="A103" s="1" t="str">
        <f>Data!A103</f>
        <v>ROVIO</v>
      </c>
      <c r="B103" s="1">
        <f>COUNTA(Data!B103:BZZ103)</f>
        <v>18</v>
      </c>
      <c r="C103" s="1">
        <f>COUNTIF(Data!$B$3:$BZZ$5,A103)</f>
        <v>0</v>
      </c>
      <c r="D103" s="1">
        <f>COUNTIF(Data!$B$6:$BZZ$15,A103)</f>
        <v>0</v>
      </c>
      <c r="E103" s="1" t="str">
        <f t="shared" si="5"/>
        <v>FALSE</v>
      </c>
      <c r="F103" s="1" cm="1">
        <f t="array" ref="F103">COUNTA(Data!103:103)-COUNT(IF(ISNUMBER(Data!103:103),1))-1</f>
        <v>0</v>
      </c>
      <c r="G103" s="1">
        <f ca="1">SUMIF(Data!$3:$5, A103, Data!$17:$17)</f>
        <v>0</v>
      </c>
      <c r="H103" s="138">
        <f t="shared" ca="1" si="6"/>
        <v>0</v>
      </c>
      <c r="I103" s="1">
        <f>COUNTIF('(old)AvalTab'!$H$11:$H$19,A103)+COUNTIF('(old)AvalTab'!$Q$11:$R$19,A103)+COUNTIF('(old)AvalTab'!$AB$11:$AC$19,A103)+COUNTIF('(old)AvalTab'!$AM$11:$AN$16,A103)+COUNTIF('(old)AvalTab'!$AX$11:$AY$19,A103)+COUNTIF('(old)AvalTab'!$BI$11:$BI$16,A103)+COUNTIF('(old)AvalTab'!$BU$11:$BU$19,A103)+COUNTIF('(old)AvalTab'!$CK$11:$CL$19,A103)+COUNTIF('(old)AvalTab'!$DE$11:$DF$19,A103)+COUNTIF('(old)AvalTab'!$EC$11:$ED$19,A103)+COUNTIF('(old)AvalTab'!$EP$11:$EQ$19,A103)</f>
        <v>0</v>
      </c>
      <c r="J103" s="1">
        <f>COUNTIF('(old)AvalTab'!$H$11:$H$13,A103)+COUNTIF('(old)AvalTab'!$Q$11:$R$13,A103)+COUNTIF('(old)AvalTab'!$AB$11:$AC$13,A103)+COUNTIF('(old)AvalTab'!$AM$11:$AN$13,A103)+COUNTIF('(old)AvalTab'!$AX$11:$AY$13,A103)+COUNTIF('(old)AvalTab'!$BI$11:$BI$13,A103)+COUNTIF('(old)AvalTab'!$BU$11:$BV$13,A103)+COUNTIF('(old)AvalTab'!$CK$11:$CL$13,A103)+COUNTIF('(old)AvalTab'!$DE$11:$DF$13,A103)+COUNTIF('(old)AvalTab'!$EC$11:$ED$13,A103)+COUNTIF('(old)AvalTab'!$EP$11:$EQ$13,A103)</f>
        <v>0</v>
      </c>
      <c r="K103" s="1">
        <f>COUNTIF('(old)AvalTab'!$H$14:$H$16,A103)+COUNTIF('(old)AvalTab'!$Q$14:$R$16,A103)+COUNTIF('(old)AvalTab'!$AB$14:$AC$16,A103)+COUNTIF('(old)AvalTab'!$AM$14:$AN$16,A103)+COUNTIF('(old)AvalTab'!$AX$14:$AY$16,A103)+COUNTIF('(old)AvalTab'!$BI$14:$BI$16,A103)+COUNTIF('(old)AvalTab'!$BU$14:$BV$16,A103)+COUNTIF('(old)AvalTab'!$CK$14:$CL$16,A103)+COUNTIF('(old)AvalTab'!$DE$14:$DF$16,A103)+COUNTIF('(old)AvalTab'!$EC$14:$ED$16,A103)+COUNTIF('(old)AvalTab'!$EP$14:$EQ$16,A103)</f>
        <v>0</v>
      </c>
      <c r="L103" s="1">
        <f>COUNTIF('(old)AvalTab'!$H$17:$H$19,A103)+COUNTIF('(old)AvalTab'!$Q$17:$R$19,A103)+COUNTIF('(old)AvalTab'!$AB$17:$AC$19,A103)+COUNTIF('(old)AvalTab'!$AX$17:$AY$19,A103)+COUNTIF('(old)AvalTab'!$BU$17:$BU$19,A103)+COUNTIF('(old)AvalTab'!$CK$17:$CL$19,A103)+COUNTIF('(old)AvalTab'!$DE$17:$DF$19,A103)+COUNTIF('(old)AvalTab'!$EC$17:$ED$19,A103)+COUNTIF('(old)AvalTab'!$EP$17:$EQ$19,A103)</f>
        <v>0</v>
      </c>
      <c r="M103" s="181" cm="1">
        <f t="array" ref="M103">COUNT(IF(ISNUMBER('(old)DadosPercent'!103:103),1))-SUM('(old)DadosPercent'!103:103)</f>
        <v>0</v>
      </c>
      <c r="N103" s="180">
        <f t="shared" si="7"/>
        <v>0</v>
      </c>
    </row>
    <row r="104" spans="1:14" x14ac:dyDescent="0.25">
      <c r="A104" s="1" t="str">
        <f>Data!A104</f>
        <v>SC-LeGO-LOAM</v>
      </c>
      <c r="B104" s="1">
        <f>COUNTA(Data!B104:BZZ104)</f>
        <v>4</v>
      </c>
      <c r="C104" s="1">
        <f>COUNTIF(Data!$B$3:$BZZ$5,A104)</f>
        <v>0</v>
      </c>
      <c r="D104" s="1">
        <f>COUNTIF(Data!$B$6:$BZZ$15,A104)</f>
        <v>2</v>
      </c>
      <c r="E104" s="1" t="str">
        <f t="shared" si="5"/>
        <v>FALSE</v>
      </c>
      <c r="F104" s="1" cm="1">
        <f t="array" ref="F104">COUNTA(Data!104:104)-COUNT(IF(ISNUMBER(Data!104:104),1))-1</f>
        <v>0</v>
      </c>
      <c r="G104" s="1">
        <f ca="1">SUMIF(Data!$3:$5, A104, Data!$17:$17)</f>
        <v>0</v>
      </c>
      <c r="H104" s="138">
        <f t="shared" ca="1" si="6"/>
        <v>0</v>
      </c>
      <c r="I104" s="1">
        <f>COUNTIF('(old)AvalTab'!$H$11:$H$19,A104)+COUNTIF('(old)AvalTab'!$Q$11:$R$19,A104)+COUNTIF('(old)AvalTab'!$AB$11:$AC$19,A104)+COUNTIF('(old)AvalTab'!$AM$11:$AN$16,A104)+COUNTIF('(old)AvalTab'!$AX$11:$AY$19,A104)+COUNTIF('(old)AvalTab'!$BI$11:$BI$16,A104)+COUNTIF('(old)AvalTab'!$BU$11:$BU$19,A104)+COUNTIF('(old)AvalTab'!$CK$11:$CL$19,A104)+COUNTIF('(old)AvalTab'!$DE$11:$DF$19,A104)+COUNTIF('(old)AvalTab'!$EC$11:$ED$19,A104)+COUNTIF('(old)AvalTab'!$EP$11:$EQ$19,A104)</f>
        <v>0</v>
      </c>
      <c r="J104" s="1">
        <f>COUNTIF('(old)AvalTab'!$H$11:$H$13,A104)+COUNTIF('(old)AvalTab'!$Q$11:$R$13,A104)+COUNTIF('(old)AvalTab'!$AB$11:$AC$13,A104)+COUNTIF('(old)AvalTab'!$AM$11:$AN$13,A104)+COUNTIF('(old)AvalTab'!$AX$11:$AY$13,A104)+COUNTIF('(old)AvalTab'!$BI$11:$BI$13,A104)+COUNTIF('(old)AvalTab'!$BU$11:$BV$13,A104)+COUNTIF('(old)AvalTab'!$CK$11:$CL$13,A104)+COUNTIF('(old)AvalTab'!$DE$11:$DF$13,A104)+COUNTIF('(old)AvalTab'!$EC$11:$ED$13,A104)+COUNTIF('(old)AvalTab'!$EP$11:$EQ$13,A104)</f>
        <v>0</v>
      </c>
      <c r="K104" s="1">
        <f>COUNTIF('(old)AvalTab'!$H$14:$H$16,A104)+COUNTIF('(old)AvalTab'!$Q$14:$R$16,A104)+COUNTIF('(old)AvalTab'!$AB$14:$AC$16,A104)+COUNTIF('(old)AvalTab'!$AM$14:$AN$16,A104)+COUNTIF('(old)AvalTab'!$AX$14:$AY$16,A104)+COUNTIF('(old)AvalTab'!$BI$14:$BI$16,A104)+COUNTIF('(old)AvalTab'!$BU$14:$BV$16,A104)+COUNTIF('(old)AvalTab'!$CK$14:$CL$16,A104)+COUNTIF('(old)AvalTab'!$DE$14:$DF$16,A104)+COUNTIF('(old)AvalTab'!$EC$14:$ED$16,A104)+COUNTIF('(old)AvalTab'!$EP$14:$EQ$16,A104)</f>
        <v>0</v>
      </c>
      <c r="L104" s="1">
        <f>COUNTIF('(old)AvalTab'!$H$17:$H$19,A104)+COUNTIF('(old)AvalTab'!$Q$17:$R$19,A104)+COUNTIF('(old)AvalTab'!$AB$17:$AC$19,A104)+COUNTIF('(old)AvalTab'!$AX$17:$AY$19,A104)+COUNTIF('(old)AvalTab'!$BU$17:$BU$19,A104)+COUNTIF('(old)AvalTab'!$CK$17:$CL$19,A104)+COUNTIF('(old)AvalTab'!$DE$17:$DF$19,A104)+COUNTIF('(old)AvalTab'!$EC$17:$ED$19,A104)+COUNTIF('(old)AvalTab'!$EP$17:$EQ$19,A104)</f>
        <v>0</v>
      </c>
      <c r="M104" s="181" cm="1">
        <f t="array" ref="M104">COUNT(IF(ISNUMBER('(old)DadosPercent'!104:104),1))-SUM('(old)DadosPercent'!104:104)</f>
        <v>0</v>
      </c>
      <c r="N104" s="180">
        <f t="shared" si="7"/>
        <v>0</v>
      </c>
    </row>
    <row r="105" spans="1:14" x14ac:dyDescent="0.25">
      <c r="A105" s="1" t="str">
        <f>Data!A105</f>
        <v>F-LOAM</v>
      </c>
      <c r="B105" s="1">
        <f>COUNTA(Data!B105:BZZ105)</f>
        <v>62</v>
      </c>
      <c r="C105" s="1">
        <f>COUNTIF(Data!$B$3:$BZZ$5,A105)</f>
        <v>4</v>
      </c>
      <c r="D105" s="1">
        <f>COUNTIF(Data!$B$6:$BZZ$15,A105)</f>
        <v>8</v>
      </c>
      <c r="E105" s="1" t="str">
        <f t="shared" si="5"/>
        <v>FALSE</v>
      </c>
      <c r="F105" s="1" cm="1">
        <f t="array" ref="F105">COUNTA(Data!105:105)-COUNT(IF(ISNUMBER(Data!105:105),1))-1</f>
        <v>3</v>
      </c>
      <c r="G105" s="1">
        <f ca="1">SUMIF(Data!$3:$5, A105, Data!$17:$17)</f>
        <v>16</v>
      </c>
      <c r="H105" s="138">
        <f t="shared" ca="1" si="6"/>
        <v>0.25806451612903225</v>
      </c>
      <c r="I105" s="1">
        <f>COUNTIF('(old)AvalTab'!$H$11:$H$19,A105)+COUNTIF('(old)AvalTab'!$Q$11:$R$19,A105)+COUNTIF('(old)AvalTab'!$AB$11:$AC$19,A105)+COUNTIF('(old)AvalTab'!$AM$11:$AN$16,A105)+COUNTIF('(old)AvalTab'!$AX$11:$AY$19,A105)+COUNTIF('(old)AvalTab'!$BI$11:$BI$16,A105)+COUNTIF('(old)AvalTab'!$BU$11:$BU$19,A105)+COUNTIF('(old)AvalTab'!$CK$11:$CL$19,A105)+COUNTIF('(old)AvalTab'!$DE$11:$DF$19,A105)+COUNTIF('(old)AvalTab'!$EC$11:$ED$19,A105)+COUNTIF('(old)AvalTab'!$EP$11:$EQ$19,A105)</f>
        <v>0</v>
      </c>
      <c r="J105" s="1">
        <f>COUNTIF('(old)AvalTab'!$H$11:$H$13,A105)+COUNTIF('(old)AvalTab'!$Q$11:$R$13,A105)+COUNTIF('(old)AvalTab'!$AB$11:$AC$13,A105)+COUNTIF('(old)AvalTab'!$AM$11:$AN$13,A105)+COUNTIF('(old)AvalTab'!$AX$11:$AY$13,A105)+COUNTIF('(old)AvalTab'!$BI$11:$BI$13,A105)+COUNTIF('(old)AvalTab'!$BU$11:$BV$13,A105)+COUNTIF('(old)AvalTab'!$CK$11:$CL$13,A105)+COUNTIF('(old)AvalTab'!$DE$11:$DF$13,A105)+COUNTIF('(old)AvalTab'!$EC$11:$ED$13,A105)+COUNTIF('(old)AvalTab'!$EP$11:$EQ$13,A105)</f>
        <v>0</v>
      </c>
      <c r="K105" s="1">
        <f>COUNTIF('(old)AvalTab'!$H$14:$H$16,A105)+COUNTIF('(old)AvalTab'!$Q$14:$R$16,A105)+COUNTIF('(old)AvalTab'!$AB$14:$AC$16,A105)+COUNTIF('(old)AvalTab'!$AM$14:$AN$16,A105)+COUNTIF('(old)AvalTab'!$AX$14:$AY$16,A105)+COUNTIF('(old)AvalTab'!$BI$14:$BI$16,A105)+COUNTIF('(old)AvalTab'!$BU$14:$BV$16,A105)+COUNTIF('(old)AvalTab'!$CK$14:$CL$16,A105)+COUNTIF('(old)AvalTab'!$DE$14:$DF$16,A105)+COUNTIF('(old)AvalTab'!$EC$14:$ED$16,A105)+COUNTIF('(old)AvalTab'!$EP$14:$EQ$16,A105)</f>
        <v>0</v>
      </c>
      <c r="L105" s="1">
        <f>COUNTIF('(old)AvalTab'!$H$17:$H$19,A105)+COUNTIF('(old)AvalTab'!$Q$17:$R$19,A105)+COUNTIF('(old)AvalTab'!$AB$17:$AC$19,A105)+COUNTIF('(old)AvalTab'!$AX$17:$AY$19,A105)+COUNTIF('(old)AvalTab'!$BU$17:$BU$19,A105)+COUNTIF('(old)AvalTab'!$CK$17:$CL$19,A105)+COUNTIF('(old)AvalTab'!$DE$17:$DF$19,A105)+COUNTIF('(old)AvalTab'!$EC$17:$ED$19,A105)+COUNTIF('(old)AvalTab'!$EP$17:$EQ$19,A105)</f>
        <v>0</v>
      </c>
      <c r="M105" s="181" cm="1">
        <f t="array" ref="M105">COUNT(IF(ISNUMBER('(old)DadosPercent'!105:105),1))-SUM('(old)DadosPercent'!105:105)</f>
        <v>0</v>
      </c>
      <c r="N105" s="180">
        <f t="shared" si="7"/>
        <v>0</v>
      </c>
    </row>
    <row r="106" spans="1:14" x14ac:dyDescent="0.25">
      <c r="A106" s="1" t="str">
        <f>Data!A106</f>
        <v>LeGO-LOAM-BOR</v>
      </c>
      <c r="B106" s="1">
        <f>COUNTA(Data!B106:BZZ106)</f>
        <v>9</v>
      </c>
      <c r="C106" s="1">
        <f>COUNTIF(Data!$B$3:$BZZ$5,A106)</f>
        <v>0</v>
      </c>
      <c r="D106" s="1">
        <f>COUNTIF(Data!$B$6:$BZZ$15,A106)</f>
        <v>0</v>
      </c>
      <c r="E106" s="1" t="str">
        <f t="shared" si="5"/>
        <v>FALSE</v>
      </c>
      <c r="F106" s="1" cm="1">
        <f t="array" ref="F106">COUNTA(Data!106:106)-COUNT(IF(ISNUMBER(Data!106:106),1))-1</f>
        <v>0</v>
      </c>
      <c r="G106" s="1">
        <f ca="1">SUMIF(Data!$3:$5, A106, Data!$17:$17)</f>
        <v>0</v>
      </c>
      <c r="H106" s="138">
        <f t="shared" ca="1" si="6"/>
        <v>0</v>
      </c>
      <c r="I106" s="1">
        <f>COUNTIF('(old)AvalTab'!$H$11:$H$19,A106)+COUNTIF('(old)AvalTab'!$Q$11:$R$19,A106)+COUNTIF('(old)AvalTab'!$AB$11:$AC$19,A106)+COUNTIF('(old)AvalTab'!$AM$11:$AN$16,A106)+COUNTIF('(old)AvalTab'!$AX$11:$AY$19,A106)+COUNTIF('(old)AvalTab'!$BI$11:$BI$16,A106)+COUNTIF('(old)AvalTab'!$BU$11:$BU$19,A106)+COUNTIF('(old)AvalTab'!$CK$11:$CL$19,A106)+COUNTIF('(old)AvalTab'!$DE$11:$DF$19,A106)+COUNTIF('(old)AvalTab'!$EC$11:$ED$19,A106)+COUNTIF('(old)AvalTab'!$EP$11:$EQ$19,A106)</f>
        <v>0</v>
      </c>
      <c r="J106" s="1">
        <f>COUNTIF('(old)AvalTab'!$H$11:$H$13,A106)+COUNTIF('(old)AvalTab'!$Q$11:$R$13,A106)+COUNTIF('(old)AvalTab'!$AB$11:$AC$13,A106)+COUNTIF('(old)AvalTab'!$AM$11:$AN$13,A106)+COUNTIF('(old)AvalTab'!$AX$11:$AY$13,A106)+COUNTIF('(old)AvalTab'!$BI$11:$BI$13,A106)+COUNTIF('(old)AvalTab'!$BU$11:$BV$13,A106)+COUNTIF('(old)AvalTab'!$CK$11:$CL$13,A106)+COUNTIF('(old)AvalTab'!$DE$11:$DF$13,A106)+COUNTIF('(old)AvalTab'!$EC$11:$ED$13,A106)+COUNTIF('(old)AvalTab'!$EP$11:$EQ$13,A106)</f>
        <v>0</v>
      </c>
      <c r="K106" s="1">
        <f>COUNTIF('(old)AvalTab'!$H$14:$H$16,A106)+COUNTIF('(old)AvalTab'!$Q$14:$R$16,A106)+COUNTIF('(old)AvalTab'!$AB$14:$AC$16,A106)+COUNTIF('(old)AvalTab'!$AM$14:$AN$16,A106)+COUNTIF('(old)AvalTab'!$AX$14:$AY$16,A106)+COUNTIF('(old)AvalTab'!$BI$14:$BI$16,A106)+COUNTIF('(old)AvalTab'!$BU$14:$BV$16,A106)+COUNTIF('(old)AvalTab'!$CK$14:$CL$16,A106)+COUNTIF('(old)AvalTab'!$DE$14:$DF$16,A106)+COUNTIF('(old)AvalTab'!$EC$14:$ED$16,A106)+COUNTIF('(old)AvalTab'!$EP$14:$EQ$16,A106)</f>
        <v>0</v>
      </c>
      <c r="L106" s="1">
        <f>COUNTIF('(old)AvalTab'!$H$17:$H$19,A106)+COUNTIF('(old)AvalTab'!$Q$17:$R$19,A106)+COUNTIF('(old)AvalTab'!$AB$17:$AC$19,A106)+COUNTIF('(old)AvalTab'!$AX$17:$AY$19,A106)+COUNTIF('(old)AvalTab'!$BU$17:$BU$19,A106)+COUNTIF('(old)AvalTab'!$CK$17:$CL$19,A106)+COUNTIF('(old)AvalTab'!$DE$17:$DF$19,A106)+COUNTIF('(old)AvalTab'!$EC$17:$ED$19,A106)+COUNTIF('(old)AvalTab'!$EP$17:$EQ$19,A106)</f>
        <v>0</v>
      </c>
      <c r="M106" s="181" cm="1">
        <f t="array" ref="M106">COUNT(IF(ISNUMBER('(old)DadosPercent'!106:106),1))-SUM('(old)DadosPercent'!106:106)</f>
        <v>0</v>
      </c>
      <c r="N106" s="180">
        <f t="shared" si="7"/>
        <v>0</v>
      </c>
    </row>
    <row r="107" spans="1:14" x14ac:dyDescent="0.25">
      <c r="A107" s="1" t="str">
        <f>Data!A107</f>
        <v>ART-SLAM</v>
      </c>
      <c r="B107" s="1">
        <f>COUNTA(Data!B107:BZZ107)</f>
        <v>21</v>
      </c>
      <c r="C107" s="1">
        <f>COUNTIF(Data!$B$3:$BZZ$5,A107)</f>
        <v>5</v>
      </c>
      <c r="D107" s="1">
        <f>COUNTIF(Data!$B$6:$BZZ$15,A107)</f>
        <v>4</v>
      </c>
      <c r="E107" s="1" t="str">
        <f t="shared" si="5"/>
        <v>FALSE</v>
      </c>
      <c r="F107" s="1" cm="1">
        <f t="array" ref="F107">COUNTA(Data!107:107)-COUNT(IF(ISNUMBER(Data!107:107),1))-1</f>
        <v>0</v>
      </c>
      <c r="G107" s="1">
        <f ca="1">SUMIF(Data!$3:$5, A107, Data!$17:$17)</f>
        <v>10</v>
      </c>
      <c r="H107" s="138">
        <f t="shared" ca="1" si="6"/>
        <v>0.47619047619047616</v>
      </c>
      <c r="I107" s="1">
        <f>COUNTIF('(old)AvalTab'!$H$11:$H$19,A107)+COUNTIF('(old)AvalTab'!$Q$11:$R$19,A107)+COUNTIF('(old)AvalTab'!$AB$11:$AC$19,A107)+COUNTIF('(old)AvalTab'!$AM$11:$AN$16,A107)+COUNTIF('(old)AvalTab'!$AX$11:$AY$19,A107)+COUNTIF('(old)AvalTab'!$BI$11:$BI$16,A107)+COUNTIF('(old)AvalTab'!$BU$11:$BU$19,A107)+COUNTIF('(old)AvalTab'!$CK$11:$CL$19,A107)+COUNTIF('(old)AvalTab'!$DE$11:$DF$19,A107)+COUNTIF('(old)AvalTab'!$EC$11:$ED$19,A107)+COUNTIF('(old)AvalTab'!$EP$11:$EQ$19,A107)</f>
        <v>0</v>
      </c>
      <c r="J107" s="1">
        <f>COUNTIF('(old)AvalTab'!$H$11:$H$13,A107)+COUNTIF('(old)AvalTab'!$Q$11:$R$13,A107)+COUNTIF('(old)AvalTab'!$AB$11:$AC$13,A107)+COUNTIF('(old)AvalTab'!$AM$11:$AN$13,A107)+COUNTIF('(old)AvalTab'!$AX$11:$AY$13,A107)+COUNTIF('(old)AvalTab'!$BI$11:$BI$13,A107)+COUNTIF('(old)AvalTab'!$BU$11:$BV$13,A107)+COUNTIF('(old)AvalTab'!$CK$11:$CL$13,A107)+COUNTIF('(old)AvalTab'!$DE$11:$DF$13,A107)+COUNTIF('(old)AvalTab'!$EC$11:$ED$13,A107)+COUNTIF('(old)AvalTab'!$EP$11:$EQ$13,A107)</f>
        <v>0</v>
      </c>
      <c r="K107" s="1">
        <f>COUNTIF('(old)AvalTab'!$H$14:$H$16,A107)+COUNTIF('(old)AvalTab'!$Q$14:$R$16,A107)+COUNTIF('(old)AvalTab'!$AB$14:$AC$16,A107)+COUNTIF('(old)AvalTab'!$AM$14:$AN$16,A107)+COUNTIF('(old)AvalTab'!$AX$14:$AY$16,A107)+COUNTIF('(old)AvalTab'!$BI$14:$BI$16,A107)+COUNTIF('(old)AvalTab'!$BU$14:$BV$16,A107)+COUNTIF('(old)AvalTab'!$CK$14:$CL$16,A107)+COUNTIF('(old)AvalTab'!$DE$14:$DF$16,A107)+COUNTIF('(old)AvalTab'!$EC$14:$ED$16,A107)+COUNTIF('(old)AvalTab'!$EP$14:$EQ$16,A107)</f>
        <v>0</v>
      </c>
      <c r="L107" s="1">
        <f>COUNTIF('(old)AvalTab'!$H$17:$H$19,A107)+COUNTIF('(old)AvalTab'!$Q$17:$R$19,A107)+COUNTIF('(old)AvalTab'!$AB$17:$AC$19,A107)+COUNTIF('(old)AvalTab'!$AX$17:$AY$19,A107)+COUNTIF('(old)AvalTab'!$BU$17:$BU$19,A107)+COUNTIF('(old)AvalTab'!$CK$17:$CL$19,A107)+COUNTIF('(old)AvalTab'!$DE$17:$DF$19,A107)+COUNTIF('(old)AvalTab'!$EC$17:$ED$19,A107)+COUNTIF('(old)AvalTab'!$EP$17:$EQ$19,A107)</f>
        <v>0</v>
      </c>
      <c r="M107" s="181" cm="1">
        <f t="array" ref="M107">COUNT(IF(ISNUMBER('(old)DadosPercent'!107:107),1))-SUM('(old)DadosPercent'!107:107)</f>
        <v>0</v>
      </c>
      <c r="N107" s="180">
        <f t="shared" si="7"/>
        <v>0</v>
      </c>
    </row>
    <row r="108" spans="1:14" x14ac:dyDescent="0.25">
      <c r="A108" s="1" t="str">
        <f>Data!A108</f>
        <v>ART-SLAM (SC)</v>
      </c>
      <c r="B108" s="1">
        <f>COUNTA(Data!B108:BZZ108)</f>
        <v>9</v>
      </c>
      <c r="C108" s="1">
        <f>COUNTIF(Data!$B$3:$BZZ$5,A108)</f>
        <v>0</v>
      </c>
      <c r="D108" s="1">
        <f>COUNTIF(Data!$B$6:$BZZ$15,A108)</f>
        <v>1</v>
      </c>
      <c r="E108" s="1" t="str">
        <f t="shared" si="5"/>
        <v>FALSE</v>
      </c>
      <c r="F108" s="1" cm="1">
        <f t="array" ref="F108">COUNTA(Data!108:108)-COUNT(IF(ISNUMBER(Data!108:108),1))-1</f>
        <v>0</v>
      </c>
      <c r="G108" s="1">
        <f ca="1">SUMIF(Data!$3:$5, A108, Data!$17:$17)</f>
        <v>0</v>
      </c>
      <c r="H108" s="138">
        <f t="shared" ca="1" si="6"/>
        <v>0</v>
      </c>
      <c r="I108" s="1">
        <f>COUNTIF('(old)AvalTab'!$H$11:$H$19,A108)+COUNTIF('(old)AvalTab'!$Q$11:$R$19,A108)+COUNTIF('(old)AvalTab'!$AB$11:$AC$19,A108)+COUNTIF('(old)AvalTab'!$AM$11:$AN$16,A108)+COUNTIF('(old)AvalTab'!$AX$11:$AY$19,A108)+COUNTIF('(old)AvalTab'!$BI$11:$BI$16,A108)+COUNTIF('(old)AvalTab'!$BU$11:$BU$19,A108)+COUNTIF('(old)AvalTab'!$CK$11:$CL$19,A108)+COUNTIF('(old)AvalTab'!$DE$11:$DF$19,A108)+COUNTIF('(old)AvalTab'!$EC$11:$ED$19,A108)+COUNTIF('(old)AvalTab'!$EP$11:$EQ$19,A108)</f>
        <v>0</v>
      </c>
      <c r="J108" s="1">
        <f>COUNTIF('(old)AvalTab'!$H$11:$H$13,A108)+COUNTIF('(old)AvalTab'!$Q$11:$R$13,A108)+COUNTIF('(old)AvalTab'!$AB$11:$AC$13,A108)+COUNTIF('(old)AvalTab'!$AM$11:$AN$13,A108)+COUNTIF('(old)AvalTab'!$AX$11:$AY$13,A108)+COUNTIF('(old)AvalTab'!$BI$11:$BI$13,A108)+COUNTIF('(old)AvalTab'!$BU$11:$BV$13,A108)+COUNTIF('(old)AvalTab'!$CK$11:$CL$13,A108)+COUNTIF('(old)AvalTab'!$DE$11:$DF$13,A108)+COUNTIF('(old)AvalTab'!$EC$11:$ED$13,A108)+COUNTIF('(old)AvalTab'!$EP$11:$EQ$13,A108)</f>
        <v>0</v>
      </c>
      <c r="K108" s="1">
        <f>COUNTIF('(old)AvalTab'!$H$14:$H$16,A108)+COUNTIF('(old)AvalTab'!$Q$14:$R$16,A108)+COUNTIF('(old)AvalTab'!$AB$14:$AC$16,A108)+COUNTIF('(old)AvalTab'!$AM$14:$AN$16,A108)+COUNTIF('(old)AvalTab'!$AX$14:$AY$16,A108)+COUNTIF('(old)AvalTab'!$BI$14:$BI$16,A108)+COUNTIF('(old)AvalTab'!$BU$14:$BV$16,A108)+COUNTIF('(old)AvalTab'!$CK$14:$CL$16,A108)+COUNTIF('(old)AvalTab'!$DE$14:$DF$16,A108)+COUNTIF('(old)AvalTab'!$EC$14:$ED$16,A108)+COUNTIF('(old)AvalTab'!$EP$14:$EQ$16,A108)</f>
        <v>0</v>
      </c>
      <c r="L108" s="1">
        <f>COUNTIF('(old)AvalTab'!$H$17:$H$19,A108)+COUNTIF('(old)AvalTab'!$Q$17:$R$19,A108)+COUNTIF('(old)AvalTab'!$AB$17:$AC$19,A108)+COUNTIF('(old)AvalTab'!$AX$17:$AY$19,A108)+COUNTIF('(old)AvalTab'!$BU$17:$BU$19,A108)+COUNTIF('(old)AvalTab'!$CK$17:$CL$19,A108)+COUNTIF('(old)AvalTab'!$DE$17:$DF$19,A108)+COUNTIF('(old)AvalTab'!$EC$17:$ED$19,A108)+COUNTIF('(old)AvalTab'!$EP$17:$EQ$19,A108)</f>
        <v>0</v>
      </c>
      <c r="M108" s="181" cm="1">
        <f t="array" ref="M108">COUNT(IF(ISNUMBER('(old)DadosPercent'!108:108),1))-SUM('(old)DadosPercent'!108:108)</f>
        <v>0</v>
      </c>
      <c r="N108" s="180">
        <f t="shared" si="7"/>
        <v>0</v>
      </c>
    </row>
    <row r="109" spans="1:14" x14ac:dyDescent="0.25">
      <c r="A109" s="1" t="str">
        <f>Data!A109</f>
        <v>ART-SLAM (IMU)</v>
      </c>
      <c r="B109" s="1">
        <f>COUNTA(Data!B109:BZZ109)</f>
        <v>9</v>
      </c>
      <c r="C109" s="1">
        <f>COUNTIF(Data!$B$3:$BZZ$5,A109)</f>
        <v>5</v>
      </c>
      <c r="D109" s="1">
        <f>COUNTIF(Data!$B$6:$BZZ$15,A109)</f>
        <v>2</v>
      </c>
      <c r="E109" s="1" t="str">
        <f t="shared" si="5"/>
        <v>FALSE</v>
      </c>
      <c r="F109" s="1" cm="1">
        <f t="array" ref="F109">COUNTA(Data!109:109)-COUNT(IF(ISNUMBER(Data!109:109),1))-1</f>
        <v>0</v>
      </c>
      <c r="G109" s="1">
        <f ca="1">SUMIF(Data!$3:$5, A109, Data!$17:$17)</f>
        <v>45</v>
      </c>
      <c r="H109" s="138">
        <f t="shared" ca="1" si="6"/>
        <v>5</v>
      </c>
      <c r="I109" s="1">
        <f>COUNTIF('(old)AvalTab'!$H$11:$H$19,A109)+COUNTIF('(old)AvalTab'!$Q$11:$R$19,A109)+COUNTIF('(old)AvalTab'!$AB$11:$AC$19,A109)+COUNTIF('(old)AvalTab'!$AM$11:$AN$16,A109)+COUNTIF('(old)AvalTab'!$AX$11:$AY$19,A109)+COUNTIF('(old)AvalTab'!$BI$11:$BI$16,A109)+COUNTIF('(old)AvalTab'!$BU$11:$BU$19,A109)+COUNTIF('(old)AvalTab'!$CK$11:$CL$19,A109)+COUNTIF('(old)AvalTab'!$DE$11:$DF$19,A109)+COUNTIF('(old)AvalTab'!$EC$11:$ED$19,A109)+COUNTIF('(old)AvalTab'!$EP$11:$EQ$19,A109)</f>
        <v>0</v>
      </c>
      <c r="J109" s="1">
        <f>COUNTIF('(old)AvalTab'!$H$11:$H$13,A109)+COUNTIF('(old)AvalTab'!$Q$11:$R$13,A109)+COUNTIF('(old)AvalTab'!$AB$11:$AC$13,A109)+COUNTIF('(old)AvalTab'!$AM$11:$AN$13,A109)+COUNTIF('(old)AvalTab'!$AX$11:$AY$13,A109)+COUNTIF('(old)AvalTab'!$BI$11:$BI$13,A109)+COUNTIF('(old)AvalTab'!$BU$11:$BV$13,A109)+COUNTIF('(old)AvalTab'!$CK$11:$CL$13,A109)+COUNTIF('(old)AvalTab'!$DE$11:$DF$13,A109)+COUNTIF('(old)AvalTab'!$EC$11:$ED$13,A109)+COUNTIF('(old)AvalTab'!$EP$11:$EQ$13,A109)</f>
        <v>0</v>
      </c>
      <c r="K109" s="1">
        <f>COUNTIF('(old)AvalTab'!$H$14:$H$16,A109)+COUNTIF('(old)AvalTab'!$Q$14:$R$16,A109)+COUNTIF('(old)AvalTab'!$AB$14:$AC$16,A109)+COUNTIF('(old)AvalTab'!$AM$14:$AN$16,A109)+COUNTIF('(old)AvalTab'!$AX$14:$AY$16,A109)+COUNTIF('(old)AvalTab'!$BI$14:$BI$16,A109)+COUNTIF('(old)AvalTab'!$BU$14:$BV$16,A109)+COUNTIF('(old)AvalTab'!$CK$14:$CL$16,A109)+COUNTIF('(old)AvalTab'!$DE$14:$DF$16,A109)+COUNTIF('(old)AvalTab'!$EC$14:$ED$16,A109)+COUNTIF('(old)AvalTab'!$EP$14:$EQ$16,A109)</f>
        <v>0</v>
      </c>
      <c r="L109" s="1">
        <f>COUNTIF('(old)AvalTab'!$H$17:$H$19,A109)+COUNTIF('(old)AvalTab'!$Q$17:$R$19,A109)+COUNTIF('(old)AvalTab'!$AB$17:$AC$19,A109)+COUNTIF('(old)AvalTab'!$AX$17:$AY$19,A109)+COUNTIF('(old)AvalTab'!$BU$17:$BU$19,A109)+COUNTIF('(old)AvalTab'!$CK$17:$CL$19,A109)+COUNTIF('(old)AvalTab'!$DE$17:$DF$19,A109)+COUNTIF('(old)AvalTab'!$EC$17:$ED$19,A109)+COUNTIF('(old)AvalTab'!$EP$17:$EQ$19,A109)</f>
        <v>0</v>
      </c>
      <c r="M109" s="181" cm="1">
        <f t="array" ref="M109">COUNT(IF(ISNUMBER('(old)DadosPercent'!109:109),1))-SUM('(old)DadosPercent'!109:109)</f>
        <v>0</v>
      </c>
      <c r="N109" s="180">
        <f t="shared" si="7"/>
        <v>0</v>
      </c>
    </row>
    <row r="110" spans="1:14" x14ac:dyDescent="0.25">
      <c r="A110" s="1" t="str">
        <f>Data!A110</f>
        <v>ART-SLAM (GPS)</v>
      </c>
      <c r="B110" s="1">
        <f>COUNTA(Data!B110:BZZ110)</f>
        <v>9</v>
      </c>
      <c r="C110" s="1">
        <f>COUNTIF(Data!$B$3:$BZZ$5,A110)</f>
        <v>2</v>
      </c>
      <c r="D110" s="1">
        <f>COUNTIF(Data!$B$6:$BZZ$15,A110)</f>
        <v>2</v>
      </c>
      <c r="E110" s="1" t="str">
        <f t="shared" si="5"/>
        <v>FALSE</v>
      </c>
      <c r="F110" s="1" cm="1">
        <f t="array" ref="F110">COUNTA(Data!110:110)-COUNT(IF(ISNUMBER(Data!110:110),1))-1</f>
        <v>0</v>
      </c>
      <c r="G110" s="1">
        <f ca="1">SUMIF(Data!$3:$5, A110, Data!$17:$17)</f>
        <v>18</v>
      </c>
      <c r="H110" s="138">
        <f t="shared" ca="1" si="6"/>
        <v>2</v>
      </c>
      <c r="I110" s="1">
        <f>COUNTIF('(old)AvalTab'!$H$11:$H$19,A110)+COUNTIF('(old)AvalTab'!$Q$11:$R$19,A110)+COUNTIF('(old)AvalTab'!$AB$11:$AC$19,A110)+COUNTIF('(old)AvalTab'!$AM$11:$AN$16,A110)+COUNTIF('(old)AvalTab'!$AX$11:$AY$19,A110)+COUNTIF('(old)AvalTab'!$BI$11:$BI$16,A110)+COUNTIF('(old)AvalTab'!$BU$11:$BU$19,A110)+COUNTIF('(old)AvalTab'!$CK$11:$CL$19,A110)+COUNTIF('(old)AvalTab'!$DE$11:$DF$19,A110)+COUNTIF('(old)AvalTab'!$EC$11:$ED$19,A110)+COUNTIF('(old)AvalTab'!$EP$11:$EQ$19,A110)</f>
        <v>0</v>
      </c>
      <c r="J110" s="1">
        <f>COUNTIF('(old)AvalTab'!$H$11:$H$13,A110)+COUNTIF('(old)AvalTab'!$Q$11:$R$13,A110)+COUNTIF('(old)AvalTab'!$AB$11:$AC$13,A110)+COUNTIF('(old)AvalTab'!$AM$11:$AN$13,A110)+COUNTIF('(old)AvalTab'!$AX$11:$AY$13,A110)+COUNTIF('(old)AvalTab'!$BI$11:$BI$13,A110)+COUNTIF('(old)AvalTab'!$BU$11:$BV$13,A110)+COUNTIF('(old)AvalTab'!$CK$11:$CL$13,A110)+COUNTIF('(old)AvalTab'!$DE$11:$DF$13,A110)+COUNTIF('(old)AvalTab'!$EC$11:$ED$13,A110)+COUNTIF('(old)AvalTab'!$EP$11:$EQ$13,A110)</f>
        <v>0</v>
      </c>
      <c r="K110" s="1">
        <f>COUNTIF('(old)AvalTab'!$H$14:$H$16,A110)+COUNTIF('(old)AvalTab'!$Q$14:$R$16,A110)+COUNTIF('(old)AvalTab'!$AB$14:$AC$16,A110)+COUNTIF('(old)AvalTab'!$AM$14:$AN$16,A110)+COUNTIF('(old)AvalTab'!$AX$14:$AY$16,A110)+COUNTIF('(old)AvalTab'!$BI$14:$BI$16,A110)+COUNTIF('(old)AvalTab'!$BU$14:$BV$16,A110)+COUNTIF('(old)AvalTab'!$CK$14:$CL$16,A110)+COUNTIF('(old)AvalTab'!$DE$14:$DF$16,A110)+COUNTIF('(old)AvalTab'!$EC$14:$ED$16,A110)+COUNTIF('(old)AvalTab'!$EP$14:$EQ$16,A110)</f>
        <v>0</v>
      </c>
      <c r="L110" s="1">
        <f>COUNTIF('(old)AvalTab'!$H$17:$H$19,A110)+COUNTIF('(old)AvalTab'!$Q$17:$R$19,A110)+COUNTIF('(old)AvalTab'!$AB$17:$AC$19,A110)+COUNTIF('(old)AvalTab'!$AX$17:$AY$19,A110)+COUNTIF('(old)AvalTab'!$BU$17:$BU$19,A110)+COUNTIF('(old)AvalTab'!$CK$17:$CL$19,A110)+COUNTIF('(old)AvalTab'!$DE$17:$DF$19,A110)+COUNTIF('(old)AvalTab'!$EC$17:$ED$19,A110)+COUNTIF('(old)AvalTab'!$EP$17:$EQ$19,A110)</f>
        <v>0</v>
      </c>
      <c r="M110" s="181" cm="1">
        <f t="array" ref="M110">COUNT(IF(ISNUMBER('(old)DadosPercent'!110:110),1))-SUM('(old)DadosPercent'!110:110)</f>
        <v>0</v>
      </c>
      <c r="N110" s="180">
        <f t="shared" si="7"/>
        <v>0</v>
      </c>
    </row>
    <row r="111" spans="1:14" x14ac:dyDescent="0.25">
      <c r="A111" s="1" t="str">
        <f>Data!A111</f>
        <v>BALM</v>
      </c>
      <c r="B111" s="1">
        <f>COUNTA(Data!B111:BZZ111)</f>
        <v>21</v>
      </c>
      <c r="C111" s="1">
        <f>COUNTIF(Data!$B$3:$BZZ$5,A111)</f>
        <v>5</v>
      </c>
      <c r="D111" s="1">
        <f>COUNTIF(Data!$B$6:$BZZ$15,A111)</f>
        <v>4</v>
      </c>
      <c r="E111" s="1" t="str">
        <f t="shared" si="5"/>
        <v>FALSE</v>
      </c>
      <c r="F111" s="1" cm="1">
        <f t="array" ref="F111">COUNTA(Data!111:111)-COUNT(IF(ISNUMBER(Data!111:111),1))-1</f>
        <v>3</v>
      </c>
      <c r="G111" s="1">
        <f ca="1">SUMIF(Data!$3:$5, A111, Data!$17:$17)</f>
        <v>24</v>
      </c>
      <c r="H111" s="138">
        <f t="shared" ca="1" si="6"/>
        <v>1.1428571428571428</v>
      </c>
      <c r="I111" s="1">
        <f>COUNTIF('(old)AvalTab'!$H$11:$H$19,A111)+COUNTIF('(old)AvalTab'!$Q$11:$R$19,A111)+COUNTIF('(old)AvalTab'!$AB$11:$AC$19,A111)+COUNTIF('(old)AvalTab'!$AM$11:$AN$16,A111)+COUNTIF('(old)AvalTab'!$AX$11:$AY$19,A111)+COUNTIF('(old)AvalTab'!$BI$11:$BI$16,A111)+COUNTIF('(old)AvalTab'!$BU$11:$BU$19,A111)+COUNTIF('(old)AvalTab'!$CK$11:$CL$19,A111)+COUNTIF('(old)AvalTab'!$DE$11:$DF$19,A111)+COUNTIF('(old)AvalTab'!$EC$11:$ED$19,A111)+COUNTIF('(old)AvalTab'!$EP$11:$EQ$19,A111)</f>
        <v>0</v>
      </c>
      <c r="J111" s="1">
        <f>COUNTIF('(old)AvalTab'!$H$11:$H$13,A111)+COUNTIF('(old)AvalTab'!$Q$11:$R$13,A111)+COUNTIF('(old)AvalTab'!$AB$11:$AC$13,A111)+COUNTIF('(old)AvalTab'!$AM$11:$AN$13,A111)+COUNTIF('(old)AvalTab'!$AX$11:$AY$13,A111)+COUNTIF('(old)AvalTab'!$BI$11:$BI$13,A111)+COUNTIF('(old)AvalTab'!$BU$11:$BV$13,A111)+COUNTIF('(old)AvalTab'!$CK$11:$CL$13,A111)+COUNTIF('(old)AvalTab'!$DE$11:$DF$13,A111)+COUNTIF('(old)AvalTab'!$EC$11:$ED$13,A111)+COUNTIF('(old)AvalTab'!$EP$11:$EQ$13,A111)</f>
        <v>0</v>
      </c>
      <c r="K111" s="1">
        <f>COUNTIF('(old)AvalTab'!$H$14:$H$16,A111)+COUNTIF('(old)AvalTab'!$Q$14:$R$16,A111)+COUNTIF('(old)AvalTab'!$AB$14:$AC$16,A111)+COUNTIF('(old)AvalTab'!$AM$14:$AN$16,A111)+COUNTIF('(old)AvalTab'!$AX$14:$AY$16,A111)+COUNTIF('(old)AvalTab'!$BI$14:$BI$16,A111)+COUNTIF('(old)AvalTab'!$BU$14:$BV$16,A111)+COUNTIF('(old)AvalTab'!$CK$14:$CL$16,A111)+COUNTIF('(old)AvalTab'!$DE$14:$DF$16,A111)+COUNTIF('(old)AvalTab'!$EC$14:$ED$16,A111)+COUNTIF('(old)AvalTab'!$EP$14:$EQ$16,A111)</f>
        <v>0</v>
      </c>
      <c r="L111" s="1">
        <f>COUNTIF('(old)AvalTab'!$H$17:$H$19,A111)+COUNTIF('(old)AvalTab'!$Q$17:$R$19,A111)+COUNTIF('(old)AvalTab'!$AB$17:$AC$19,A111)+COUNTIF('(old)AvalTab'!$AX$17:$AY$19,A111)+COUNTIF('(old)AvalTab'!$BU$17:$BU$19,A111)+COUNTIF('(old)AvalTab'!$CK$17:$CL$19,A111)+COUNTIF('(old)AvalTab'!$DE$17:$DF$19,A111)+COUNTIF('(old)AvalTab'!$EC$17:$ED$19,A111)+COUNTIF('(old)AvalTab'!$EP$17:$EQ$19,A111)</f>
        <v>0</v>
      </c>
      <c r="M111" s="181" cm="1">
        <f t="array" ref="M111">COUNT(IF(ISNUMBER('(old)DadosPercent'!111:111),1))-SUM('(old)DadosPercent'!111:111)</f>
        <v>0</v>
      </c>
      <c r="N111" s="180">
        <f t="shared" si="7"/>
        <v>0</v>
      </c>
    </row>
    <row r="112" spans="1:14" x14ac:dyDescent="0.25">
      <c r="A112" s="1" t="str">
        <f>Data!A112</f>
        <v>MULLS</v>
      </c>
      <c r="B112" s="1">
        <f>COUNTA(Data!B112:BZZ112)</f>
        <v>93</v>
      </c>
      <c r="C112" s="1">
        <f>COUNTIF(Data!$B$3:$BZZ$5,A112)</f>
        <v>11</v>
      </c>
      <c r="D112" s="1">
        <f>COUNTIF(Data!$B$6:$BZZ$15,A112)</f>
        <v>15</v>
      </c>
      <c r="E112" s="1" t="str">
        <f t="shared" si="5"/>
        <v>FALSE</v>
      </c>
      <c r="F112" s="1" cm="1">
        <f t="array" ref="F112">COUNTA(Data!112:112)-COUNT(IF(ISNUMBER(Data!112:112),1))-1</f>
        <v>0</v>
      </c>
      <c r="G112" s="1">
        <f ca="1">SUMIF(Data!$3:$5, A112, Data!$17:$17)</f>
        <v>50</v>
      </c>
      <c r="H112" s="138">
        <f t="shared" ca="1" si="6"/>
        <v>0.5376344086021505</v>
      </c>
      <c r="I112" s="1">
        <f>COUNTIF('(old)AvalTab'!$H$11:$H$19,A112)+COUNTIF('(old)AvalTab'!$Q$11:$R$19,A112)+COUNTIF('(old)AvalTab'!$AB$11:$AC$19,A112)+COUNTIF('(old)AvalTab'!$AM$11:$AN$16,A112)+COUNTIF('(old)AvalTab'!$AX$11:$AY$19,A112)+COUNTIF('(old)AvalTab'!$BI$11:$BI$16,A112)+COUNTIF('(old)AvalTab'!$BU$11:$BU$19,A112)+COUNTIF('(old)AvalTab'!$CK$11:$CL$19,A112)+COUNTIF('(old)AvalTab'!$DE$11:$DF$19,A112)+COUNTIF('(old)AvalTab'!$EC$11:$ED$19,A112)+COUNTIF('(old)AvalTab'!$EP$11:$EQ$19,A112)</f>
        <v>0</v>
      </c>
      <c r="J112" s="1">
        <f>COUNTIF('(old)AvalTab'!$H$11:$H$13,A112)+COUNTIF('(old)AvalTab'!$Q$11:$R$13,A112)+COUNTIF('(old)AvalTab'!$AB$11:$AC$13,A112)+COUNTIF('(old)AvalTab'!$AM$11:$AN$13,A112)+COUNTIF('(old)AvalTab'!$AX$11:$AY$13,A112)+COUNTIF('(old)AvalTab'!$BI$11:$BI$13,A112)+COUNTIF('(old)AvalTab'!$BU$11:$BV$13,A112)+COUNTIF('(old)AvalTab'!$CK$11:$CL$13,A112)+COUNTIF('(old)AvalTab'!$DE$11:$DF$13,A112)+COUNTIF('(old)AvalTab'!$EC$11:$ED$13,A112)+COUNTIF('(old)AvalTab'!$EP$11:$EQ$13,A112)</f>
        <v>0</v>
      </c>
      <c r="K112" s="1">
        <f>COUNTIF('(old)AvalTab'!$H$14:$H$16,A112)+COUNTIF('(old)AvalTab'!$Q$14:$R$16,A112)+COUNTIF('(old)AvalTab'!$AB$14:$AC$16,A112)+COUNTIF('(old)AvalTab'!$AM$14:$AN$16,A112)+COUNTIF('(old)AvalTab'!$AX$14:$AY$16,A112)+COUNTIF('(old)AvalTab'!$BI$14:$BI$16,A112)+COUNTIF('(old)AvalTab'!$BU$14:$BV$16,A112)+COUNTIF('(old)AvalTab'!$CK$14:$CL$16,A112)+COUNTIF('(old)AvalTab'!$DE$14:$DF$16,A112)+COUNTIF('(old)AvalTab'!$EC$14:$ED$16,A112)+COUNTIF('(old)AvalTab'!$EP$14:$EQ$16,A112)</f>
        <v>0</v>
      </c>
      <c r="L112" s="1">
        <f>COUNTIF('(old)AvalTab'!$H$17:$H$19,A112)+COUNTIF('(old)AvalTab'!$Q$17:$R$19,A112)+COUNTIF('(old)AvalTab'!$AB$17:$AC$19,A112)+COUNTIF('(old)AvalTab'!$AX$17:$AY$19,A112)+COUNTIF('(old)AvalTab'!$BU$17:$BU$19,A112)+COUNTIF('(old)AvalTab'!$CK$17:$CL$19,A112)+COUNTIF('(old)AvalTab'!$DE$17:$DF$19,A112)+COUNTIF('(old)AvalTab'!$EC$17:$ED$19,A112)+COUNTIF('(old)AvalTab'!$EP$17:$EQ$19,A112)</f>
        <v>0</v>
      </c>
      <c r="M112" s="181" cm="1">
        <f t="array" ref="M112">COUNT(IF(ISNUMBER('(old)DadosPercent'!112:112),1))-SUM('(old)DadosPercent'!112:112)</f>
        <v>0</v>
      </c>
      <c r="N112" s="180">
        <f t="shared" si="7"/>
        <v>0</v>
      </c>
    </row>
    <row r="113" spans="1:14" x14ac:dyDescent="0.25">
      <c r="A113" s="1" t="str">
        <f>Data!A113</f>
        <v>livox_mapping</v>
      </c>
      <c r="B113" s="1">
        <f>COUNTA(Data!B113:BZZ113)</f>
        <v>1</v>
      </c>
      <c r="C113" s="1">
        <f>COUNTIF(Data!$B$3:$BZZ$5,A113)</f>
        <v>1</v>
      </c>
      <c r="D113" s="1">
        <f>COUNTIF(Data!$B$6:$BZZ$15,A113)</f>
        <v>0</v>
      </c>
      <c r="E113" s="1" t="str">
        <f t="shared" si="5"/>
        <v>TRUE</v>
      </c>
      <c r="F113" s="1" cm="1">
        <f t="array" ref="F113">COUNTA(Data!113:113)-COUNT(IF(ISNUMBER(Data!113:113),1))-1</f>
        <v>0</v>
      </c>
      <c r="G113" s="1">
        <f ca="1">SUMIF(Data!$3:$5, A113, Data!$17:$17)</f>
        <v>2</v>
      </c>
      <c r="H113" s="138">
        <f t="shared" ca="1" si="6"/>
        <v>2</v>
      </c>
      <c r="I113" s="1">
        <f>COUNTIF('(old)AvalTab'!$H$11:$H$19,A113)+COUNTIF('(old)AvalTab'!$Q$11:$R$19,A113)+COUNTIF('(old)AvalTab'!$AB$11:$AC$19,A113)+COUNTIF('(old)AvalTab'!$AM$11:$AN$16,A113)+COUNTIF('(old)AvalTab'!$AX$11:$AY$19,A113)+COUNTIF('(old)AvalTab'!$BI$11:$BI$16,A113)+COUNTIF('(old)AvalTab'!$BU$11:$BU$19,A113)+COUNTIF('(old)AvalTab'!$CK$11:$CL$19,A113)+COUNTIF('(old)AvalTab'!$DE$11:$DF$19,A113)+COUNTIF('(old)AvalTab'!$EC$11:$ED$19,A113)+COUNTIF('(old)AvalTab'!$EP$11:$EQ$19,A113)</f>
        <v>0</v>
      </c>
      <c r="J113" s="1">
        <f>COUNTIF('(old)AvalTab'!$H$11:$H$13,A113)+COUNTIF('(old)AvalTab'!$Q$11:$R$13,A113)+COUNTIF('(old)AvalTab'!$AB$11:$AC$13,A113)+COUNTIF('(old)AvalTab'!$AM$11:$AN$13,A113)+COUNTIF('(old)AvalTab'!$AX$11:$AY$13,A113)+COUNTIF('(old)AvalTab'!$BI$11:$BI$13,A113)+COUNTIF('(old)AvalTab'!$BU$11:$BV$13,A113)+COUNTIF('(old)AvalTab'!$CK$11:$CL$13,A113)+COUNTIF('(old)AvalTab'!$DE$11:$DF$13,A113)+COUNTIF('(old)AvalTab'!$EC$11:$ED$13,A113)+COUNTIF('(old)AvalTab'!$EP$11:$EQ$13,A113)</f>
        <v>0</v>
      </c>
      <c r="K113" s="1">
        <f>COUNTIF('(old)AvalTab'!$H$14:$H$16,A113)+COUNTIF('(old)AvalTab'!$Q$14:$R$16,A113)+COUNTIF('(old)AvalTab'!$AB$14:$AC$16,A113)+COUNTIF('(old)AvalTab'!$AM$14:$AN$16,A113)+COUNTIF('(old)AvalTab'!$AX$14:$AY$16,A113)+COUNTIF('(old)AvalTab'!$BI$14:$BI$16,A113)+COUNTIF('(old)AvalTab'!$BU$14:$BV$16,A113)+COUNTIF('(old)AvalTab'!$CK$14:$CL$16,A113)+COUNTIF('(old)AvalTab'!$DE$14:$DF$16,A113)+COUNTIF('(old)AvalTab'!$EC$14:$ED$16,A113)+COUNTIF('(old)AvalTab'!$EP$14:$EQ$16,A113)</f>
        <v>0</v>
      </c>
      <c r="L113" s="1">
        <f>COUNTIF('(old)AvalTab'!$H$17:$H$19,A113)+COUNTIF('(old)AvalTab'!$Q$17:$R$19,A113)+COUNTIF('(old)AvalTab'!$AB$17:$AC$19,A113)+COUNTIF('(old)AvalTab'!$AX$17:$AY$19,A113)+COUNTIF('(old)AvalTab'!$BU$17:$BU$19,A113)+COUNTIF('(old)AvalTab'!$CK$17:$CL$19,A113)+COUNTIF('(old)AvalTab'!$DE$17:$DF$19,A113)+COUNTIF('(old)AvalTab'!$EC$17:$ED$19,A113)+COUNTIF('(old)AvalTab'!$EP$17:$EQ$19,A113)</f>
        <v>0</v>
      </c>
      <c r="M113" s="181" cm="1">
        <f t="array" ref="M113">COUNT(IF(ISNUMBER('(old)DadosPercent'!113:113),1))-SUM('(old)DadosPercent'!113:113)</f>
        <v>0</v>
      </c>
      <c r="N113" s="180">
        <f t="shared" si="7"/>
        <v>0</v>
      </c>
    </row>
    <row r="114" spans="1:14" x14ac:dyDescent="0.25">
      <c r="A114" s="1" t="str">
        <f>Data!A114</f>
        <v>Crowd-SLAM</v>
      </c>
      <c r="B114" s="1">
        <f>COUNTA(Data!B114:BZZ114)</f>
        <v>68</v>
      </c>
      <c r="C114" s="1">
        <f>COUNTIF(Data!$B$3:$BZZ$5,A114)</f>
        <v>11</v>
      </c>
      <c r="D114" s="1">
        <f>COUNTIF(Data!$B$6:$BZZ$15,A114)</f>
        <v>30</v>
      </c>
      <c r="E114" s="1" t="str">
        <f t="shared" si="5"/>
        <v>FALSE</v>
      </c>
      <c r="F114" s="1" cm="1">
        <f t="array" ref="F114">COUNTA(Data!114:114)-COUNT(IF(ISNUMBER(Data!114:114),1))-1</f>
        <v>0</v>
      </c>
      <c r="G114" s="1">
        <f ca="1">SUMIF(Data!$3:$5, A114, Data!$17:$17)</f>
        <v>66</v>
      </c>
      <c r="H114" s="138">
        <f t="shared" ca="1" si="6"/>
        <v>0.97058823529411764</v>
      </c>
      <c r="I114" s="1">
        <f>COUNTIF('(old)AvalTab'!$H$11:$H$19,A114)+COUNTIF('(old)AvalTab'!$Q$11:$R$19,A114)+COUNTIF('(old)AvalTab'!$AB$11:$AC$19,A114)+COUNTIF('(old)AvalTab'!$AM$11:$AN$16,A114)+COUNTIF('(old)AvalTab'!$AX$11:$AY$19,A114)+COUNTIF('(old)AvalTab'!$BI$11:$BI$16,A114)+COUNTIF('(old)AvalTab'!$BU$11:$BU$19,A114)+COUNTIF('(old)AvalTab'!$CK$11:$CL$19,A114)+COUNTIF('(old)AvalTab'!$DE$11:$DF$19,A114)+COUNTIF('(old)AvalTab'!$EC$11:$ED$19,A114)+COUNTIF('(old)AvalTab'!$EP$11:$EQ$19,A114)</f>
        <v>0</v>
      </c>
      <c r="J114" s="1">
        <f>COUNTIF('(old)AvalTab'!$H$11:$H$13,A114)+COUNTIF('(old)AvalTab'!$Q$11:$R$13,A114)+COUNTIF('(old)AvalTab'!$AB$11:$AC$13,A114)+COUNTIF('(old)AvalTab'!$AM$11:$AN$13,A114)+COUNTIF('(old)AvalTab'!$AX$11:$AY$13,A114)+COUNTIF('(old)AvalTab'!$BI$11:$BI$13,A114)+COUNTIF('(old)AvalTab'!$BU$11:$BV$13,A114)+COUNTIF('(old)AvalTab'!$CK$11:$CL$13,A114)+COUNTIF('(old)AvalTab'!$DE$11:$DF$13,A114)+COUNTIF('(old)AvalTab'!$EC$11:$ED$13,A114)+COUNTIF('(old)AvalTab'!$EP$11:$EQ$13,A114)</f>
        <v>0</v>
      </c>
      <c r="K114" s="1">
        <f>COUNTIF('(old)AvalTab'!$H$14:$H$16,A114)+COUNTIF('(old)AvalTab'!$Q$14:$R$16,A114)+COUNTIF('(old)AvalTab'!$AB$14:$AC$16,A114)+COUNTIF('(old)AvalTab'!$AM$14:$AN$16,A114)+COUNTIF('(old)AvalTab'!$AX$14:$AY$16,A114)+COUNTIF('(old)AvalTab'!$BI$14:$BI$16,A114)+COUNTIF('(old)AvalTab'!$BU$14:$BV$16,A114)+COUNTIF('(old)AvalTab'!$CK$14:$CL$16,A114)+COUNTIF('(old)AvalTab'!$DE$14:$DF$16,A114)+COUNTIF('(old)AvalTab'!$EC$14:$ED$16,A114)+COUNTIF('(old)AvalTab'!$EP$14:$EQ$16,A114)</f>
        <v>0</v>
      </c>
      <c r="L114" s="1">
        <f>COUNTIF('(old)AvalTab'!$H$17:$H$19,A114)+COUNTIF('(old)AvalTab'!$Q$17:$R$19,A114)+COUNTIF('(old)AvalTab'!$AB$17:$AC$19,A114)+COUNTIF('(old)AvalTab'!$AX$17:$AY$19,A114)+COUNTIF('(old)AvalTab'!$BU$17:$BU$19,A114)+COUNTIF('(old)AvalTab'!$CK$17:$CL$19,A114)+COUNTIF('(old)AvalTab'!$DE$17:$DF$19,A114)+COUNTIF('(old)AvalTab'!$EC$17:$ED$19,A114)+COUNTIF('(old)AvalTab'!$EP$17:$EQ$19,A114)</f>
        <v>0</v>
      </c>
      <c r="M114" s="181" cm="1">
        <f t="array" ref="M114">COUNT(IF(ISNUMBER('(old)DadosPercent'!114:114),1))-SUM('(old)DadosPercent'!114:114)</f>
        <v>0</v>
      </c>
      <c r="N114" s="180">
        <f t="shared" si="7"/>
        <v>0</v>
      </c>
    </row>
    <row r="115" spans="1:14" x14ac:dyDescent="0.25">
      <c r="A115" s="1" t="str">
        <f>Data!A115</f>
        <v>RDS-SLAM</v>
      </c>
      <c r="B115" s="1">
        <f>COUNTA(Data!B115:BZZ115)</f>
        <v>68</v>
      </c>
      <c r="C115" s="1">
        <f>COUNTIF(Data!$B$3:$BZZ$5,A115)</f>
        <v>5</v>
      </c>
      <c r="D115" s="1">
        <f>COUNTIF(Data!$B$6:$BZZ$15,A115)</f>
        <v>31</v>
      </c>
      <c r="E115" s="1" t="str">
        <f t="shared" si="5"/>
        <v>FALSE</v>
      </c>
      <c r="F115" s="1" cm="1">
        <f t="array" ref="F115">COUNTA(Data!115:115)-COUNT(IF(ISNUMBER(Data!115:115),1))-1</f>
        <v>0</v>
      </c>
      <c r="G115" s="1">
        <f ca="1">SUMIF(Data!$3:$5, A115, Data!$17:$17)</f>
        <v>31</v>
      </c>
      <c r="H115" s="138">
        <f t="shared" ca="1" si="6"/>
        <v>0.45588235294117646</v>
      </c>
      <c r="I115" s="1">
        <f>COUNTIF('(old)AvalTab'!$H$11:$H$19,A115)+COUNTIF('(old)AvalTab'!$Q$11:$R$19,A115)+COUNTIF('(old)AvalTab'!$AB$11:$AC$19,A115)+COUNTIF('(old)AvalTab'!$AM$11:$AN$16,A115)+COUNTIF('(old)AvalTab'!$AX$11:$AY$19,A115)+COUNTIF('(old)AvalTab'!$BI$11:$BI$16,A115)+COUNTIF('(old)AvalTab'!$BU$11:$BU$19,A115)+COUNTIF('(old)AvalTab'!$CK$11:$CL$19,A115)+COUNTIF('(old)AvalTab'!$DE$11:$DF$19,A115)+COUNTIF('(old)AvalTab'!$EC$11:$ED$19,A115)+COUNTIF('(old)AvalTab'!$EP$11:$EQ$19,A115)</f>
        <v>0</v>
      </c>
      <c r="J115" s="1">
        <f>COUNTIF('(old)AvalTab'!$H$11:$H$13,A115)+COUNTIF('(old)AvalTab'!$Q$11:$R$13,A115)+COUNTIF('(old)AvalTab'!$AB$11:$AC$13,A115)+COUNTIF('(old)AvalTab'!$AM$11:$AN$13,A115)+COUNTIF('(old)AvalTab'!$AX$11:$AY$13,A115)+COUNTIF('(old)AvalTab'!$BI$11:$BI$13,A115)+COUNTIF('(old)AvalTab'!$BU$11:$BV$13,A115)+COUNTIF('(old)AvalTab'!$CK$11:$CL$13,A115)+COUNTIF('(old)AvalTab'!$DE$11:$DF$13,A115)+COUNTIF('(old)AvalTab'!$EC$11:$ED$13,A115)+COUNTIF('(old)AvalTab'!$EP$11:$EQ$13,A115)</f>
        <v>0</v>
      </c>
      <c r="K115" s="1">
        <f>COUNTIF('(old)AvalTab'!$H$14:$H$16,A115)+COUNTIF('(old)AvalTab'!$Q$14:$R$16,A115)+COUNTIF('(old)AvalTab'!$AB$14:$AC$16,A115)+COUNTIF('(old)AvalTab'!$AM$14:$AN$16,A115)+COUNTIF('(old)AvalTab'!$AX$14:$AY$16,A115)+COUNTIF('(old)AvalTab'!$BI$14:$BI$16,A115)+COUNTIF('(old)AvalTab'!$BU$14:$BV$16,A115)+COUNTIF('(old)AvalTab'!$CK$14:$CL$16,A115)+COUNTIF('(old)AvalTab'!$DE$14:$DF$16,A115)+COUNTIF('(old)AvalTab'!$EC$14:$ED$16,A115)+COUNTIF('(old)AvalTab'!$EP$14:$EQ$16,A115)</f>
        <v>0</v>
      </c>
      <c r="L115" s="1">
        <f>COUNTIF('(old)AvalTab'!$H$17:$H$19,A115)+COUNTIF('(old)AvalTab'!$Q$17:$R$19,A115)+COUNTIF('(old)AvalTab'!$AB$17:$AC$19,A115)+COUNTIF('(old)AvalTab'!$AX$17:$AY$19,A115)+COUNTIF('(old)AvalTab'!$BU$17:$BU$19,A115)+COUNTIF('(old)AvalTab'!$CK$17:$CL$19,A115)+COUNTIF('(old)AvalTab'!$DE$17:$DF$19,A115)+COUNTIF('(old)AvalTab'!$EC$17:$ED$19,A115)+COUNTIF('(old)AvalTab'!$EP$17:$EQ$19,A115)</f>
        <v>0</v>
      </c>
      <c r="M115" s="181" cm="1">
        <f t="array" ref="M115">COUNT(IF(ISNUMBER('(old)DadosPercent'!115:115),1))-SUM('(old)DadosPercent'!115:115)</f>
        <v>0</v>
      </c>
      <c r="N115" s="180">
        <f t="shared" si="7"/>
        <v>0</v>
      </c>
    </row>
    <row r="116" spans="1:14" x14ac:dyDescent="0.25">
      <c r="A116" s="1" t="str">
        <f>Data!A116</f>
        <v>LC-CRF SLAM</v>
      </c>
      <c r="B116" s="1">
        <f>COUNTA(Data!B116:BZZ116)</f>
        <v>68</v>
      </c>
      <c r="C116" s="1">
        <f>COUNTIF(Data!$B$3:$BZZ$5,A116)</f>
        <v>7</v>
      </c>
      <c r="D116" s="1">
        <f>COUNTIF(Data!$B$6:$BZZ$15,A116)</f>
        <v>28</v>
      </c>
      <c r="E116" s="1" t="str">
        <f t="shared" si="5"/>
        <v>FALSE</v>
      </c>
      <c r="F116" s="1" cm="1">
        <f t="array" ref="F116">COUNTA(Data!116:116)-COUNT(IF(ISNUMBER(Data!116:116),1))-1</f>
        <v>0</v>
      </c>
      <c r="G116" s="1">
        <f ca="1">SUMIF(Data!$3:$5, A116, Data!$17:$17)</f>
        <v>43</v>
      </c>
      <c r="H116" s="138">
        <f t="shared" ca="1" si="6"/>
        <v>0.63235294117647056</v>
      </c>
      <c r="I116" s="1">
        <f>COUNTIF('(old)AvalTab'!$H$11:$H$19,A116)+COUNTIF('(old)AvalTab'!$Q$11:$R$19,A116)+COUNTIF('(old)AvalTab'!$AB$11:$AC$19,A116)+COUNTIF('(old)AvalTab'!$AM$11:$AN$16,A116)+COUNTIF('(old)AvalTab'!$AX$11:$AY$19,A116)+COUNTIF('(old)AvalTab'!$BI$11:$BI$16,A116)+COUNTIF('(old)AvalTab'!$BU$11:$BU$19,A116)+COUNTIF('(old)AvalTab'!$CK$11:$CL$19,A116)+COUNTIF('(old)AvalTab'!$DE$11:$DF$19,A116)+COUNTIF('(old)AvalTab'!$EC$11:$ED$19,A116)+COUNTIF('(old)AvalTab'!$EP$11:$EQ$19,A116)</f>
        <v>0</v>
      </c>
      <c r="J116" s="1">
        <f>COUNTIF('(old)AvalTab'!$H$11:$H$13,A116)+COUNTIF('(old)AvalTab'!$Q$11:$R$13,A116)+COUNTIF('(old)AvalTab'!$AB$11:$AC$13,A116)+COUNTIF('(old)AvalTab'!$AM$11:$AN$13,A116)+COUNTIF('(old)AvalTab'!$AX$11:$AY$13,A116)+COUNTIF('(old)AvalTab'!$BI$11:$BI$13,A116)+COUNTIF('(old)AvalTab'!$BU$11:$BV$13,A116)+COUNTIF('(old)AvalTab'!$CK$11:$CL$13,A116)+COUNTIF('(old)AvalTab'!$DE$11:$DF$13,A116)+COUNTIF('(old)AvalTab'!$EC$11:$ED$13,A116)+COUNTIF('(old)AvalTab'!$EP$11:$EQ$13,A116)</f>
        <v>0</v>
      </c>
      <c r="K116" s="1">
        <f>COUNTIF('(old)AvalTab'!$H$14:$H$16,A116)+COUNTIF('(old)AvalTab'!$Q$14:$R$16,A116)+COUNTIF('(old)AvalTab'!$AB$14:$AC$16,A116)+COUNTIF('(old)AvalTab'!$AM$14:$AN$16,A116)+COUNTIF('(old)AvalTab'!$AX$14:$AY$16,A116)+COUNTIF('(old)AvalTab'!$BI$14:$BI$16,A116)+COUNTIF('(old)AvalTab'!$BU$14:$BV$16,A116)+COUNTIF('(old)AvalTab'!$CK$14:$CL$16,A116)+COUNTIF('(old)AvalTab'!$DE$14:$DF$16,A116)+COUNTIF('(old)AvalTab'!$EC$14:$ED$16,A116)+COUNTIF('(old)AvalTab'!$EP$14:$EQ$16,A116)</f>
        <v>0</v>
      </c>
      <c r="L116" s="1">
        <f>COUNTIF('(old)AvalTab'!$H$17:$H$19,A116)+COUNTIF('(old)AvalTab'!$Q$17:$R$19,A116)+COUNTIF('(old)AvalTab'!$AB$17:$AC$19,A116)+COUNTIF('(old)AvalTab'!$AX$17:$AY$19,A116)+COUNTIF('(old)AvalTab'!$BU$17:$BU$19,A116)+COUNTIF('(old)AvalTab'!$CK$17:$CL$19,A116)+COUNTIF('(old)AvalTab'!$DE$17:$DF$19,A116)+COUNTIF('(old)AvalTab'!$EC$17:$ED$19,A116)+COUNTIF('(old)AvalTab'!$EP$17:$EQ$19,A116)</f>
        <v>0</v>
      </c>
      <c r="M116" s="181" cm="1">
        <f t="array" ref="M116">COUNT(IF(ISNUMBER('(old)DadosPercent'!116:116),1))-SUM('(old)DadosPercent'!116:116)</f>
        <v>0</v>
      </c>
      <c r="N116" s="180">
        <f t="shared" si="7"/>
        <v>0</v>
      </c>
    </row>
    <row r="117" spans="1:14" x14ac:dyDescent="0.25">
      <c r="A117" s="1" t="str">
        <f>Data!A117</f>
        <v>Blitz-SLAM</v>
      </c>
      <c r="B117" s="1">
        <f>COUNTA(Data!B117:BZZ117)</f>
        <v>32</v>
      </c>
      <c r="C117" s="1">
        <f>COUNTIF(Data!$B$3:$BZZ$5,A117)</f>
        <v>1</v>
      </c>
      <c r="D117" s="1">
        <f>COUNTIF(Data!$B$6:$BZZ$15,A117)</f>
        <v>17</v>
      </c>
      <c r="E117" s="1" t="str">
        <f t="shared" si="5"/>
        <v>FALSE</v>
      </c>
      <c r="F117" s="1" cm="1">
        <f t="array" ref="F117">COUNTA(Data!117:117)-COUNT(IF(ISNUMBER(Data!117:117),1))-1</f>
        <v>8</v>
      </c>
      <c r="G117" s="1">
        <f ca="1">SUMIF(Data!$3:$5, A117, Data!$17:$17)</f>
        <v>6</v>
      </c>
      <c r="H117" s="138">
        <f t="shared" ca="1" si="6"/>
        <v>0.1875</v>
      </c>
      <c r="I117" s="1">
        <f>COUNTIF('(old)AvalTab'!$H$11:$H$19,A117)+COUNTIF('(old)AvalTab'!$Q$11:$R$19,A117)+COUNTIF('(old)AvalTab'!$AB$11:$AC$19,A117)+COUNTIF('(old)AvalTab'!$AM$11:$AN$16,A117)+COUNTIF('(old)AvalTab'!$AX$11:$AY$19,A117)+COUNTIF('(old)AvalTab'!$BI$11:$BI$16,A117)+COUNTIF('(old)AvalTab'!$BU$11:$BU$19,A117)+COUNTIF('(old)AvalTab'!$CK$11:$CL$19,A117)+COUNTIF('(old)AvalTab'!$DE$11:$DF$19,A117)+COUNTIF('(old)AvalTab'!$EC$11:$ED$19,A117)+COUNTIF('(old)AvalTab'!$EP$11:$EQ$19,A117)</f>
        <v>0</v>
      </c>
      <c r="J117" s="1">
        <f>COUNTIF('(old)AvalTab'!$H$11:$H$13,A117)+COUNTIF('(old)AvalTab'!$Q$11:$R$13,A117)+COUNTIF('(old)AvalTab'!$AB$11:$AC$13,A117)+COUNTIF('(old)AvalTab'!$AM$11:$AN$13,A117)+COUNTIF('(old)AvalTab'!$AX$11:$AY$13,A117)+COUNTIF('(old)AvalTab'!$BI$11:$BI$13,A117)+COUNTIF('(old)AvalTab'!$BU$11:$BV$13,A117)+COUNTIF('(old)AvalTab'!$CK$11:$CL$13,A117)+COUNTIF('(old)AvalTab'!$DE$11:$DF$13,A117)+COUNTIF('(old)AvalTab'!$EC$11:$ED$13,A117)+COUNTIF('(old)AvalTab'!$EP$11:$EQ$13,A117)</f>
        <v>0</v>
      </c>
      <c r="K117" s="1">
        <f>COUNTIF('(old)AvalTab'!$H$14:$H$16,A117)+COUNTIF('(old)AvalTab'!$Q$14:$R$16,A117)+COUNTIF('(old)AvalTab'!$AB$14:$AC$16,A117)+COUNTIF('(old)AvalTab'!$AM$14:$AN$16,A117)+COUNTIF('(old)AvalTab'!$AX$14:$AY$16,A117)+COUNTIF('(old)AvalTab'!$BI$14:$BI$16,A117)+COUNTIF('(old)AvalTab'!$BU$14:$BV$16,A117)+COUNTIF('(old)AvalTab'!$CK$14:$CL$16,A117)+COUNTIF('(old)AvalTab'!$DE$14:$DF$16,A117)+COUNTIF('(old)AvalTab'!$EC$14:$ED$16,A117)+COUNTIF('(old)AvalTab'!$EP$14:$EQ$16,A117)</f>
        <v>0</v>
      </c>
      <c r="L117" s="1">
        <f>COUNTIF('(old)AvalTab'!$H$17:$H$19,A117)+COUNTIF('(old)AvalTab'!$Q$17:$R$19,A117)+COUNTIF('(old)AvalTab'!$AB$17:$AC$19,A117)+COUNTIF('(old)AvalTab'!$AX$17:$AY$19,A117)+COUNTIF('(old)AvalTab'!$BU$17:$BU$19,A117)+COUNTIF('(old)AvalTab'!$CK$17:$CL$19,A117)+COUNTIF('(old)AvalTab'!$DE$17:$DF$19,A117)+COUNTIF('(old)AvalTab'!$EC$17:$ED$19,A117)+COUNTIF('(old)AvalTab'!$EP$17:$EQ$19,A117)</f>
        <v>0</v>
      </c>
      <c r="M117" s="181" cm="1">
        <f t="array" ref="M117">COUNT(IF(ISNUMBER('(old)DadosPercent'!117:117),1))-SUM('(old)DadosPercent'!117:117)</f>
        <v>0</v>
      </c>
      <c r="N117" s="180">
        <f t="shared" si="7"/>
        <v>0</v>
      </c>
    </row>
    <row r="118" spans="1:14" x14ac:dyDescent="0.25">
      <c r="A118" s="1" t="str">
        <f>Data!A118</f>
        <v>CFP-SLAM</v>
      </c>
      <c r="B118" s="1">
        <f>COUNTA(Data!B118:BZZ118)</f>
        <v>32</v>
      </c>
      <c r="C118" s="1">
        <f>COUNTIF(Data!$B$3:$BZZ$5,A118)</f>
        <v>10</v>
      </c>
      <c r="D118" s="1">
        <f>COUNTIF(Data!$B$6:$BZZ$15,A118)</f>
        <v>14</v>
      </c>
      <c r="E118" s="1" t="str">
        <f t="shared" si="5"/>
        <v>FALSE</v>
      </c>
      <c r="F118" s="1" cm="1">
        <f t="array" ref="F118">COUNTA(Data!118:118)-COUNT(IF(ISNUMBER(Data!118:118),1))-1</f>
        <v>8</v>
      </c>
      <c r="G118" s="1">
        <f ca="1">SUMIF(Data!$3:$5, A118, Data!$17:$17)</f>
        <v>60</v>
      </c>
      <c r="H118" s="138">
        <f t="shared" ca="1" si="6"/>
        <v>1.875</v>
      </c>
      <c r="I118" s="1">
        <f>COUNTIF('(old)AvalTab'!$H$11:$H$19,A118)+COUNTIF('(old)AvalTab'!$Q$11:$R$19,A118)+COUNTIF('(old)AvalTab'!$AB$11:$AC$19,A118)+COUNTIF('(old)AvalTab'!$AM$11:$AN$16,A118)+COUNTIF('(old)AvalTab'!$AX$11:$AY$19,A118)+COUNTIF('(old)AvalTab'!$BI$11:$BI$16,A118)+COUNTIF('(old)AvalTab'!$BU$11:$BU$19,A118)+COUNTIF('(old)AvalTab'!$CK$11:$CL$19,A118)+COUNTIF('(old)AvalTab'!$DE$11:$DF$19,A118)+COUNTIF('(old)AvalTab'!$EC$11:$ED$19,A118)+COUNTIF('(old)AvalTab'!$EP$11:$EQ$19,A118)</f>
        <v>0</v>
      </c>
      <c r="J118" s="1">
        <f>COUNTIF('(old)AvalTab'!$H$11:$H$13,A118)+COUNTIF('(old)AvalTab'!$Q$11:$R$13,A118)+COUNTIF('(old)AvalTab'!$AB$11:$AC$13,A118)+COUNTIF('(old)AvalTab'!$AM$11:$AN$13,A118)+COUNTIF('(old)AvalTab'!$AX$11:$AY$13,A118)+COUNTIF('(old)AvalTab'!$BI$11:$BI$13,A118)+COUNTIF('(old)AvalTab'!$BU$11:$BV$13,A118)+COUNTIF('(old)AvalTab'!$CK$11:$CL$13,A118)+COUNTIF('(old)AvalTab'!$DE$11:$DF$13,A118)+COUNTIF('(old)AvalTab'!$EC$11:$ED$13,A118)+COUNTIF('(old)AvalTab'!$EP$11:$EQ$13,A118)</f>
        <v>0</v>
      </c>
      <c r="K118" s="1">
        <f>COUNTIF('(old)AvalTab'!$H$14:$H$16,A118)+COUNTIF('(old)AvalTab'!$Q$14:$R$16,A118)+COUNTIF('(old)AvalTab'!$AB$14:$AC$16,A118)+COUNTIF('(old)AvalTab'!$AM$14:$AN$16,A118)+COUNTIF('(old)AvalTab'!$AX$14:$AY$16,A118)+COUNTIF('(old)AvalTab'!$BI$14:$BI$16,A118)+COUNTIF('(old)AvalTab'!$BU$14:$BV$16,A118)+COUNTIF('(old)AvalTab'!$CK$14:$CL$16,A118)+COUNTIF('(old)AvalTab'!$DE$14:$DF$16,A118)+COUNTIF('(old)AvalTab'!$EC$14:$ED$16,A118)+COUNTIF('(old)AvalTab'!$EP$14:$EQ$16,A118)</f>
        <v>0</v>
      </c>
      <c r="L118" s="1">
        <f>COUNTIF('(old)AvalTab'!$H$17:$H$19,A118)+COUNTIF('(old)AvalTab'!$Q$17:$R$19,A118)+COUNTIF('(old)AvalTab'!$AB$17:$AC$19,A118)+COUNTIF('(old)AvalTab'!$AX$17:$AY$19,A118)+COUNTIF('(old)AvalTab'!$BU$17:$BU$19,A118)+COUNTIF('(old)AvalTab'!$CK$17:$CL$19,A118)+COUNTIF('(old)AvalTab'!$DE$17:$DF$19,A118)+COUNTIF('(old)AvalTab'!$EC$17:$ED$19,A118)+COUNTIF('(old)AvalTab'!$EP$17:$EQ$19,A118)</f>
        <v>0</v>
      </c>
      <c r="M118" s="181" cm="1">
        <f t="array" ref="M118">COUNT(IF(ISNUMBER('(old)DadosPercent'!118:118),1))-SUM('(old)DadosPercent'!118:118)</f>
        <v>0</v>
      </c>
      <c r="N118" s="180">
        <f t="shared" si="7"/>
        <v>0</v>
      </c>
    </row>
    <row r="119" spans="1:14" x14ac:dyDescent="0.25">
      <c r="A119" s="1" t="str">
        <f>Data!A119</f>
        <v>OVD-SLAM</v>
      </c>
      <c r="B119" s="1">
        <f>COUNTA(Data!B119:BZZ119)</f>
        <v>68</v>
      </c>
      <c r="C119" s="1">
        <f>COUNTIF(Data!$B$3:$BZZ$5,A119)</f>
        <v>42</v>
      </c>
      <c r="D119" s="1">
        <f>COUNTIF(Data!$B$6:$BZZ$15,A119)</f>
        <v>24</v>
      </c>
      <c r="E119" s="1" t="str">
        <f t="shared" si="5"/>
        <v>FALSE</v>
      </c>
      <c r="F119" s="1" cm="1">
        <f t="array" ref="F119">COUNTA(Data!119:119)-COUNT(IF(ISNUMBER(Data!119:119),1))-1</f>
        <v>0</v>
      </c>
      <c r="G119" s="1">
        <f ca="1">SUMIF(Data!$3:$5, A119, Data!$17:$17)</f>
        <v>253</v>
      </c>
      <c r="H119" s="138">
        <f t="shared" ca="1" si="6"/>
        <v>3.7205882352941178</v>
      </c>
      <c r="I119" s="1">
        <f>COUNTIF('(old)AvalTab'!$H$11:$H$19,A119)+COUNTIF('(old)AvalTab'!$Q$11:$R$19,A119)+COUNTIF('(old)AvalTab'!$AB$11:$AC$19,A119)+COUNTIF('(old)AvalTab'!$AM$11:$AN$16,A119)+COUNTIF('(old)AvalTab'!$AX$11:$AY$19,A119)+COUNTIF('(old)AvalTab'!$BI$11:$BI$16,A119)+COUNTIF('(old)AvalTab'!$BU$11:$BU$19,A119)+COUNTIF('(old)AvalTab'!$CK$11:$CL$19,A119)+COUNTIF('(old)AvalTab'!$DE$11:$DF$19,A119)+COUNTIF('(old)AvalTab'!$EC$11:$ED$19,A119)+COUNTIF('(old)AvalTab'!$EP$11:$EQ$19,A119)</f>
        <v>0</v>
      </c>
      <c r="J119" s="1">
        <f>COUNTIF('(old)AvalTab'!$H$11:$H$13,A119)+COUNTIF('(old)AvalTab'!$Q$11:$R$13,A119)+COUNTIF('(old)AvalTab'!$AB$11:$AC$13,A119)+COUNTIF('(old)AvalTab'!$AM$11:$AN$13,A119)+COUNTIF('(old)AvalTab'!$AX$11:$AY$13,A119)+COUNTIF('(old)AvalTab'!$BI$11:$BI$13,A119)+COUNTIF('(old)AvalTab'!$BU$11:$BV$13,A119)+COUNTIF('(old)AvalTab'!$CK$11:$CL$13,A119)+COUNTIF('(old)AvalTab'!$DE$11:$DF$13,A119)+COUNTIF('(old)AvalTab'!$EC$11:$ED$13,A119)+COUNTIF('(old)AvalTab'!$EP$11:$EQ$13,A119)</f>
        <v>0</v>
      </c>
      <c r="K119" s="1">
        <f>COUNTIF('(old)AvalTab'!$H$14:$H$16,A119)+COUNTIF('(old)AvalTab'!$Q$14:$R$16,A119)+COUNTIF('(old)AvalTab'!$AB$14:$AC$16,A119)+COUNTIF('(old)AvalTab'!$AM$14:$AN$16,A119)+COUNTIF('(old)AvalTab'!$AX$14:$AY$16,A119)+COUNTIF('(old)AvalTab'!$BI$14:$BI$16,A119)+COUNTIF('(old)AvalTab'!$BU$14:$BV$16,A119)+COUNTIF('(old)AvalTab'!$CK$14:$CL$16,A119)+COUNTIF('(old)AvalTab'!$DE$14:$DF$16,A119)+COUNTIF('(old)AvalTab'!$EC$14:$ED$16,A119)+COUNTIF('(old)AvalTab'!$EP$14:$EQ$16,A119)</f>
        <v>0</v>
      </c>
      <c r="L119" s="1">
        <f>COUNTIF('(old)AvalTab'!$H$17:$H$19,A119)+COUNTIF('(old)AvalTab'!$Q$17:$R$19,A119)+COUNTIF('(old)AvalTab'!$AB$17:$AC$19,A119)+COUNTIF('(old)AvalTab'!$AX$17:$AY$19,A119)+COUNTIF('(old)AvalTab'!$BU$17:$BU$19,A119)+COUNTIF('(old)AvalTab'!$CK$17:$CL$19,A119)+COUNTIF('(old)AvalTab'!$DE$17:$DF$19,A119)+COUNTIF('(old)AvalTab'!$EC$17:$ED$19,A119)+COUNTIF('(old)AvalTab'!$EP$17:$EQ$19,A119)</f>
        <v>0</v>
      </c>
      <c r="M119" s="181" cm="1">
        <f t="array" ref="M119">COUNT(IF(ISNUMBER('(old)DadosPercent'!119:119),1))-SUM('(old)DadosPercent'!119:119)</f>
        <v>0</v>
      </c>
      <c r="N119" s="180">
        <f t="shared" si="7"/>
        <v>0</v>
      </c>
    </row>
    <row r="120" spans="1:14" x14ac:dyDescent="0.25">
      <c r="A120" s="1" t="str">
        <f>Data!A120</f>
        <v>YOLO-SLAM</v>
      </c>
      <c r="B120" s="1">
        <f>COUNTA(Data!B120:BZZ120)</f>
        <v>36</v>
      </c>
      <c r="C120" s="1">
        <f>COUNTIF(Data!$B$3:$BZZ$5,A120)</f>
        <v>3</v>
      </c>
      <c r="D120" s="1">
        <f>COUNTIF(Data!$B$6:$BZZ$15,A120)</f>
        <v>1</v>
      </c>
      <c r="E120" s="1" t="str">
        <f t="shared" si="5"/>
        <v>FALSE</v>
      </c>
      <c r="F120" s="1" cm="1">
        <f t="array" ref="F120">COUNTA(Data!120:120)-COUNT(IF(ISNUMBER(Data!120:120),1))-1</f>
        <v>27</v>
      </c>
      <c r="G120" s="1">
        <f ca="1">SUMIF(Data!$3:$5, A120, Data!$17:$17)</f>
        <v>19</v>
      </c>
      <c r="H120" s="138">
        <f t="shared" ca="1" si="6"/>
        <v>0.52777777777777779</v>
      </c>
      <c r="I120" s="1">
        <f>COUNTIF('(old)AvalTab'!$H$11:$H$19,A120)+COUNTIF('(old)AvalTab'!$Q$11:$R$19,A120)+COUNTIF('(old)AvalTab'!$AB$11:$AC$19,A120)+COUNTIF('(old)AvalTab'!$AM$11:$AN$16,A120)+COUNTIF('(old)AvalTab'!$AX$11:$AY$19,A120)+COUNTIF('(old)AvalTab'!$BI$11:$BI$16,A120)+COUNTIF('(old)AvalTab'!$BU$11:$BU$19,A120)+COUNTIF('(old)AvalTab'!$CK$11:$CL$19,A120)+COUNTIF('(old)AvalTab'!$DE$11:$DF$19,A120)+COUNTIF('(old)AvalTab'!$EC$11:$ED$19,A120)+COUNTIF('(old)AvalTab'!$EP$11:$EQ$19,A120)</f>
        <v>0</v>
      </c>
      <c r="J120" s="1">
        <f>COUNTIF('(old)AvalTab'!$H$11:$H$13,A120)+COUNTIF('(old)AvalTab'!$Q$11:$R$13,A120)+COUNTIF('(old)AvalTab'!$AB$11:$AC$13,A120)+COUNTIF('(old)AvalTab'!$AM$11:$AN$13,A120)+COUNTIF('(old)AvalTab'!$AX$11:$AY$13,A120)+COUNTIF('(old)AvalTab'!$BI$11:$BI$13,A120)+COUNTIF('(old)AvalTab'!$BU$11:$BV$13,A120)+COUNTIF('(old)AvalTab'!$CK$11:$CL$13,A120)+COUNTIF('(old)AvalTab'!$DE$11:$DF$13,A120)+COUNTIF('(old)AvalTab'!$EC$11:$ED$13,A120)+COUNTIF('(old)AvalTab'!$EP$11:$EQ$13,A120)</f>
        <v>0</v>
      </c>
      <c r="K120" s="1">
        <f>COUNTIF('(old)AvalTab'!$H$14:$H$16,A120)+COUNTIF('(old)AvalTab'!$Q$14:$R$16,A120)+COUNTIF('(old)AvalTab'!$AB$14:$AC$16,A120)+COUNTIF('(old)AvalTab'!$AM$14:$AN$16,A120)+COUNTIF('(old)AvalTab'!$AX$14:$AY$16,A120)+COUNTIF('(old)AvalTab'!$BI$14:$BI$16,A120)+COUNTIF('(old)AvalTab'!$BU$14:$BV$16,A120)+COUNTIF('(old)AvalTab'!$CK$14:$CL$16,A120)+COUNTIF('(old)AvalTab'!$DE$14:$DF$16,A120)+COUNTIF('(old)AvalTab'!$EC$14:$ED$16,A120)+COUNTIF('(old)AvalTab'!$EP$14:$EQ$16,A120)</f>
        <v>0</v>
      </c>
      <c r="L120" s="1">
        <f>COUNTIF('(old)AvalTab'!$H$17:$H$19,A120)+COUNTIF('(old)AvalTab'!$Q$17:$R$19,A120)+COUNTIF('(old)AvalTab'!$AB$17:$AC$19,A120)+COUNTIF('(old)AvalTab'!$AX$17:$AY$19,A120)+COUNTIF('(old)AvalTab'!$BU$17:$BU$19,A120)+COUNTIF('(old)AvalTab'!$CK$17:$CL$19,A120)+COUNTIF('(old)AvalTab'!$DE$17:$DF$19,A120)+COUNTIF('(old)AvalTab'!$EC$17:$ED$19,A120)+COUNTIF('(old)AvalTab'!$EP$17:$EQ$19,A120)</f>
        <v>0</v>
      </c>
      <c r="M120" s="181" cm="1">
        <f t="array" ref="M120">COUNT(IF(ISNUMBER('(old)DadosPercent'!120:120),1))-SUM('(old)DadosPercent'!120:120)</f>
        <v>0</v>
      </c>
      <c r="N120" s="180">
        <f t="shared" si="7"/>
        <v>0</v>
      </c>
    </row>
    <row r="121" spans="1:14" x14ac:dyDescent="0.25">
      <c r="A121" s="1" t="str">
        <f>Data!A121</f>
        <v>ReFusion</v>
      </c>
      <c r="B121" s="1">
        <f>COUNTA(Data!B121:BZZ121)</f>
        <v>66</v>
      </c>
      <c r="C121" s="1">
        <f>COUNTIF(Data!$B$3:$BZZ$5,A121)</f>
        <v>3</v>
      </c>
      <c r="D121" s="1">
        <f>COUNTIF(Data!$B$6:$BZZ$15,A121)</f>
        <v>0</v>
      </c>
      <c r="E121" s="1" t="str">
        <f t="shared" si="5"/>
        <v>TRUE</v>
      </c>
      <c r="F121" s="1" cm="1">
        <f t="array" ref="F121">COUNTA(Data!121:121)-COUNT(IF(ISNUMBER(Data!121:121),1))-1</f>
        <v>20</v>
      </c>
      <c r="G121" s="1">
        <f ca="1">SUMIF(Data!$3:$5, A121, Data!$17:$17)</f>
        <v>9</v>
      </c>
      <c r="H121" s="138">
        <f t="shared" ca="1" si="6"/>
        <v>0.13636363636363635</v>
      </c>
      <c r="I121" s="1">
        <f>COUNTIF('(old)AvalTab'!$H$11:$H$19,A121)+COUNTIF('(old)AvalTab'!$Q$11:$R$19,A121)+COUNTIF('(old)AvalTab'!$AB$11:$AC$19,A121)+COUNTIF('(old)AvalTab'!$AM$11:$AN$16,A121)+COUNTIF('(old)AvalTab'!$AX$11:$AY$19,A121)+COUNTIF('(old)AvalTab'!$BI$11:$BI$16,A121)+COUNTIF('(old)AvalTab'!$BU$11:$BU$19,A121)+COUNTIF('(old)AvalTab'!$CK$11:$CL$19,A121)+COUNTIF('(old)AvalTab'!$DE$11:$DF$19,A121)+COUNTIF('(old)AvalTab'!$EC$11:$ED$19,A121)+COUNTIF('(old)AvalTab'!$EP$11:$EQ$19,A121)</f>
        <v>0</v>
      </c>
      <c r="J121" s="1">
        <f>COUNTIF('(old)AvalTab'!$H$11:$H$13,A121)+COUNTIF('(old)AvalTab'!$Q$11:$R$13,A121)+COUNTIF('(old)AvalTab'!$AB$11:$AC$13,A121)+COUNTIF('(old)AvalTab'!$AM$11:$AN$13,A121)+COUNTIF('(old)AvalTab'!$AX$11:$AY$13,A121)+COUNTIF('(old)AvalTab'!$BI$11:$BI$13,A121)+COUNTIF('(old)AvalTab'!$BU$11:$BV$13,A121)+COUNTIF('(old)AvalTab'!$CK$11:$CL$13,A121)+COUNTIF('(old)AvalTab'!$DE$11:$DF$13,A121)+COUNTIF('(old)AvalTab'!$EC$11:$ED$13,A121)+COUNTIF('(old)AvalTab'!$EP$11:$EQ$13,A121)</f>
        <v>0</v>
      </c>
      <c r="K121" s="1">
        <f>COUNTIF('(old)AvalTab'!$H$14:$H$16,A121)+COUNTIF('(old)AvalTab'!$Q$14:$R$16,A121)+COUNTIF('(old)AvalTab'!$AB$14:$AC$16,A121)+COUNTIF('(old)AvalTab'!$AM$14:$AN$16,A121)+COUNTIF('(old)AvalTab'!$AX$14:$AY$16,A121)+COUNTIF('(old)AvalTab'!$BI$14:$BI$16,A121)+COUNTIF('(old)AvalTab'!$BU$14:$BV$16,A121)+COUNTIF('(old)AvalTab'!$CK$14:$CL$16,A121)+COUNTIF('(old)AvalTab'!$DE$14:$DF$16,A121)+COUNTIF('(old)AvalTab'!$EC$14:$ED$16,A121)+COUNTIF('(old)AvalTab'!$EP$14:$EQ$16,A121)</f>
        <v>0</v>
      </c>
      <c r="L121" s="1">
        <f>COUNTIF('(old)AvalTab'!$H$17:$H$19,A121)+COUNTIF('(old)AvalTab'!$Q$17:$R$19,A121)+COUNTIF('(old)AvalTab'!$AB$17:$AC$19,A121)+COUNTIF('(old)AvalTab'!$AX$17:$AY$19,A121)+COUNTIF('(old)AvalTab'!$BU$17:$BU$19,A121)+COUNTIF('(old)AvalTab'!$CK$17:$CL$19,A121)+COUNTIF('(old)AvalTab'!$DE$17:$DF$19,A121)+COUNTIF('(old)AvalTab'!$EC$17:$ED$19,A121)+COUNTIF('(old)AvalTab'!$EP$17:$EQ$19,A121)</f>
        <v>0</v>
      </c>
      <c r="M121" s="181" cm="1">
        <f t="array" ref="M121">COUNT(IF(ISNUMBER('(old)DadosPercent'!121:121),1))-SUM('(old)DadosPercent'!121:121)</f>
        <v>0</v>
      </c>
      <c r="N121" s="180">
        <f t="shared" si="7"/>
        <v>0</v>
      </c>
    </row>
    <row r="122" spans="1:14" x14ac:dyDescent="0.25">
      <c r="A122" s="1" t="str">
        <f>Data!A122</f>
        <v>LIO-SAM LC</v>
      </c>
      <c r="B122" s="1">
        <f>COUNTA(Data!B122:BZZ122)</f>
        <v>8</v>
      </c>
      <c r="C122" s="1">
        <f>COUNTIF(Data!$B$3:$BZZ$5,A122)</f>
        <v>2</v>
      </c>
      <c r="D122" s="1">
        <f>COUNTIF(Data!$B$6:$BZZ$15,A122)</f>
        <v>1</v>
      </c>
      <c r="E122" s="1" t="str">
        <f t="shared" si="5"/>
        <v>FALSE</v>
      </c>
      <c r="F122" s="1" cm="1">
        <f t="array" ref="F122">COUNTA(Data!122:122)-COUNT(IF(ISNUMBER(Data!122:122),1))-1</f>
        <v>0</v>
      </c>
      <c r="G122" s="1">
        <f ca="1">SUMIF(Data!$3:$5, A122, Data!$17:$17)</f>
        <v>8</v>
      </c>
      <c r="H122" s="138">
        <f t="shared" ca="1" si="6"/>
        <v>1</v>
      </c>
      <c r="I122" s="1">
        <f>COUNTIF('(old)AvalTab'!$H$11:$H$19,A122)+COUNTIF('(old)AvalTab'!$Q$11:$R$19,A122)+COUNTIF('(old)AvalTab'!$AB$11:$AC$19,A122)+COUNTIF('(old)AvalTab'!$AM$11:$AN$16,A122)+COUNTIF('(old)AvalTab'!$AX$11:$AY$19,A122)+COUNTIF('(old)AvalTab'!$BI$11:$BI$16,A122)+COUNTIF('(old)AvalTab'!$BU$11:$BU$19,A122)+COUNTIF('(old)AvalTab'!$CK$11:$CL$19,A122)+COUNTIF('(old)AvalTab'!$DE$11:$DF$19,A122)+COUNTIF('(old)AvalTab'!$EC$11:$ED$19,A122)+COUNTIF('(old)AvalTab'!$EP$11:$EQ$19,A122)</f>
        <v>0</v>
      </c>
      <c r="J122" s="1">
        <f>COUNTIF('(old)AvalTab'!$H$11:$H$13,A122)+COUNTIF('(old)AvalTab'!$Q$11:$R$13,A122)+COUNTIF('(old)AvalTab'!$AB$11:$AC$13,A122)+COUNTIF('(old)AvalTab'!$AM$11:$AN$13,A122)+COUNTIF('(old)AvalTab'!$AX$11:$AY$13,A122)+COUNTIF('(old)AvalTab'!$BI$11:$BI$13,A122)+COUNTIF('(old)AvalTab'!$BU$11:$BV$13,A122)+COUNTIF('(old)AvalTab'!$CK$11:$CL$13,A122)+COUNTIF('(old)AvalTab'!$DE$11:$DF$13,A122)+COUNTIF('(old)AvalTab'!$EC$11:$ED$13,A122)+COUNTIF('(old)AvalTab'!$EP$11:$EQ$13,A122)</f>
        <v>0</v>
      </c>
      <c r="K122" s="1">
        <f>COUNTIF('(old)AvalTab'!$H$14:$H$16,A122)+COUNTIF('(old)AvalTab'!$Q$14:$R$16,A122)+COUNTIF('(old)AvalTab'!$AB$14:$AC$16,A122)+COUNTIF('(old)AvalTab'!$AM$14:$AN$16,A122)+COUNTIF('(old)AvalTab'!$AX$14:$AY$16,A122)+COUNTIF('(old)AvalTab'!$BI$14:$BI$16,A122)+COUNTIF('(old)AvalTab'!$BU$14:$BV$16,A122)+COUNTIF('(old)AvalTab'!$CK$14:$CL$16,A122)+COUNTIF('(old)AvalTab'!$DE$14:$DF$16,A122)+COUNTIF('(old)AvalTab'!$EC$14:$ED$16,A122)+COUNTIF('(old)AvalTab'!$EP$14:$EQ$16,A122)</f>
        <v>0</v>
      </c>
      <c r="L122" s="1">
        <f>COUNTIF('(old)AvalTab'!$H$17:$H$19,A122)+COUNTIF('(old)AvalTab'!$Q$17:$R$19,A122)+COUNTIF('(old)AvalTab'!$AB$17:$AC$19,A122)+COUNTIF('(old)AvalTab'!$AX$17:$AY$19,A122)+COUNTIF('(old)AvalTab'!$BU$17:$BU$19,A122)+COUNTIF('(old)AvalTab'!$CK$17:$CL$19,A122)+COUNTIF('(old)AvalTab'!$DE$17:$DF$19,A122)+COUNTIF('(old)AvalTab'!$EC$17:$ED$19,A122)+COUNTIF('(old)AvalTab'!$EP$17:$EQ$19,A122)</f>
        <v>0</v>
      </c>
      <c r="M122" s="181" cm="1">
        <f t="array" ref="M122">COUNT(IF(ISNUMBER('(old)DadosPercent'!122:122),1))-SUM('(old)DadosPercent'!122:122)</f>
        <v>0</v>
      </c>
      <c r="N122" s="180">
        <f t="shared" si="7"/>
        <v>0</v>
      </c>
    </row>
    <row r="123" spans="1:14" x14ac:dyDescent="0.25">
      <c r="A123" s="1" t="str">
        <f>Data!A123</f>
        <v>CT-ICP</v>
      </c>
      <c r="B123" s="1">
        <f>COUNTA(Data!B123:BZZ123)</f>
        <v>49</v>
      </c>
      <c r="C123" s="1">
        <f>COUNTIF(Data!$B$3:$BZZ$5,A123)</f>
        <v>33</v>
      </c>
      <c r="D123" s="1">
        <f>COUNTIF(Data!$B$6:$BZZ$15,A123)</f>
        <v>9</v>
      </c>
      <c r="E123" s="1" t="str">
        <f t="shared" si="5"/>
        <v>FALSE</v>
      </c>
      <c r="F123" s="1" cm="1">
        <f t="array" ref="F123">COUNTA(Data!123:123)-COUNT(IF(ISNUMBER(Data!123:123),1))-1</f>
        <v>0</v>
      </c>
      <c r="G123" s="1">
        <f ca="1">SUMIF(Data!$3:$5, A123, Data!$17:$17)</f>
        <v>99</v>
      </c>
      <c r="H123" s="138">
        <f t="shared" ca="1" si="6"/>
        <v>2.0204081632653059</v>
      </c>
      <c r="I123" s="1">
        <f>COUNTIF('(old)AvalTab'!$H$11:$H$19,A123)+COUNTIF('(old)AvalTab'!$Q$11:$R$19,A123)+COUNTIF('(old)AvalTab'!$AB$11:$AC$19,A123)+COUNTIF('(old)AvalTab'!$AM$11:$AN$16,A123)+COUNTIF('(old)AvalTab'!$AX$11:$AY$19,A123)+COUNTIF('(old)AvalTab'!$BI$11:$BI$16,A123)+COUNTIF('(old)AvalTab'!$BU$11:$BU$19,A123)+COUNTIF('(old)AvalTab'!$CK$11:$CL$19,A123)+COUNTIF('(old)AvalTab'!$DE$11:$DF$19,A123)+COUNTIF('(old)AvalTab'!$EC$11:$ED$19,A123)+COUNTIF('(old)AvalTab'!$EP$11:$EQ$19,A123)</f>
        <v>0</v>
      </c>
      <c r="J123" s="1">
        <f>COUNTIF('(old)AvalTab'!$H$11:$H$13,A123)+COUNTIF('(old)AvalTab'!$Q$11:$R$13,A123)+COUNTIF('(old)AvalTab'!$AB$11:$AC$13,A123)+COUNTIF('(old)AvalTab'!$AM$11:$AN$13,A123)+COUNTIF('(old)AvalTab'!$AX$11:$AY$13,A123)+COUNTIF('(old)AvalTab'!$BI$11:$BI$13,A123)+COUNTIF('(old)AvalTab'!$BU$11:$BV$13,A123)+COUNTIF('(old)AvalTab'!$CK$11:$CL$13,A123)+COUNTIF('(old)AvalTab'!$DE$11:$DF$13,A123)+COUNTIF('(old)AvalTab'!$EC$11:$ED$13,A123)+COUNTIF('(old)AvalTab'!$EP$11:$EQ$13,A123)</f>
        <v>0</v>
      </c>
      <c r="K123" s="1">
        <f>COUNTIF('(old)AvalTab'!$H$14:$H$16,A123)+COUNTIF('(old)AvalTab'!$Q$14:$R$16,A123)+COUNTIF('(old)AvalTab'!$AB$14:$AC$16,A123)+COUNTIF('(old)AvalTab'!$AM$14:$AN$16,A123)+COUNTIF('(old)AvalTab'!$AX$14:$AY$16,A123)+COUNTIF('(old)AvalTab'!$BI$14:$BI$16,A123)+COUNTIF('(old)AvalTab'!$BU$14:$BV$16,A123)+COUNTIF('(old)AvalTab'!$CK$14:$CL$16,A123)+COUNTIF('(old)AvalTab'!$DE$14:$DF$16,A123)+COUNTIF('(old)AvalTab'!$EC$14:$ED$16,A123)+COUNTIF('(old)AvalTab'!$EP$14:$EQ$16,A123)</f>
        <v>0</v>
      </c>
      <c r="L123" s="1">
        <f>COUNTIF('(old)AvalTab'!$H$17:$H$19,A123)+COUNTIF('(old)AvalTab'!$Q$17:$R$19,A123)+COUNTIF('(old)AvalTab'!$AB$17:$AC$19,A123)+COUNTIF('(old)AvalTab'!$AX$17:$AY$19,A123)+COUNTIF('(old)AvalTab'!$BU$17:$BU$19,A123)+COUNTIF('(old)AvalTab'!$CK$17:$CL$19,A123)+COUNTIF('(old)AvalTab'!$DE$17:$DF$19,A123)+COUNTIF('(old)AvalTab'!$EC$17:$ED$19,A123)+COUNTIF('(old)AvalTab'!$EP$17:$EQ$19,A123)</f>
        <v>0</v>
      </c>
      <c r="M123" s="181" cm="1">
        <f t="array" ref="M123">COUNT(IF(ISNUMBER('(old)DadosPercent'!123:123),1))-SUM('(old)DadosPercent'!123:123)</f>
        <v>0</v>
      </c>
      <c r="N123" s="180">
        <f t="shared" si="7"/>
        <v>0</v>
      </c>
    </row>
    <row r="124" spans="1:14" x14ac:dyDescent="0.25">
      <c r="A124" s="1" t="str">
        <f>Data!A124</f>
        <v>KISS-ICP</v>
      </c>
      <c r="B124" s="1">
        <f>COUNTA(Data!B124:BZZ124)</f>
        <v>28</v>
      </c>
      <c r="C124" s="1">
        <f>COUNTIF(Data!$B$3:$BZZ$5,A124)</f>
        <v>18</v>
      </c>
      <c r="D124" s="1">
        <f>COUNTIF(Data!$B$6:$BZZ$15,A124)</f>
        <v>1</v>
      </c>
      <c r="E124" s="1" t="str">
        <f t="shared" si="5"/>
        <v>FALSE</v>
      </c>
      <c r="F124" s="1" cm="1">
        <f t="array" ref="F124">COUNTA(Data!124:124)-COUNT(IF(ISNUMBER(Data!124:124),1))-1</f>
        <v>0</v>
      </c>
      <c r="G124" s="1">
        <f ca="1">SUMIF(Data!$3:$5, A124, Data!$17:$17)</f>
        <v>52</v>
      </c>
      <c r="H124" s="138">
        <f t="shared" ca="1" si="6"/>
        <v>1.8571428571428572</v>
      </c>
      <c r="I124" s="1">
        <f>COUNTIF('(old)AvalTab'!$H$11:$H$19,A124)+COUNTIF('(old)AvalTab'!$Q$11:$R$19,A124)+COUNTIF('(old)AvalTab'!$AB$11:$AC$19,A124)+COUNTIF('(old)AvalTab'!$AM$11:$AN$16,A124)+COUNTIF('(old)AvalTab'!$AX$11:$AY$19,A124)+COUNTIF('(old)AvalTab'!$BI$11:$BI$16,A124)+COUNTIF('(old)AvalTab'!$BU$11:$BU$19,A124)+COUNTIF('(old)AvalTab'!$CK$11:$CL$19,A124)+COUNTIF('(old)AvalTab'!$DE$11:$DF$19,A124)+COUNTIF('(old)AvalTab'!$EC$11:$ED$19,A124)+COUNTIF('(old)AvalTab'!$EP$11:$EQ$19,A124)</f>
        <v>0</v>
      </c>
      <c r="J124" s="1">
        <f>COUNTIF('(old)AvalTab'!$H$11:$H$13,A124)+COUNTIF('(old)AvalTab'!$Q$11:$R$13,A124)+COUNTIF('(old)AvalTab'!$AB$11:$AC$13,A124)+COUNTIF('(old)AvalTab'!$AM$11:$AN$13,A124)+COUNTIF('(old)AvalTab'!$AX$11:$AY$13,A124)+COUNTIF('(old)AvalTab'!$BI$11:$BI$13,A124)+COUNTIF('(old)AvalTab'!$BU$11:$BV$13,A124)+COUNTIF('(old)AvalTab'!$CK$11:$CL$13,A124)+COUNTIF('(old)AvalTab'!$DE$11:$DF$13,A124)+COUNTIF('(old)AvalTab'!$EC$11:$ED$13,A124)+COUNTIF('(old)AvalTab'!$EP$11:$EQ$13,A124)</f>
        <v>0</v>
      </c>
      <c r="K124" s="1">
        <f>COUNTIF('(old)AvalTab'!$H$14:$H$16,A124)+COUNTIF('(old)AvalTab'!$Q$14:$R$16,A124)+COUNTIF('(old)AvalTab'!$AB$14:$AC$16,A124)+COUNTIF('(old)AvalTab'!$AM$14:$AN$16,A124)+COUNTIF('(old)AvalTab'!$AX$14:$AY$16,A124)+COUNTIF('(old)AvalTab'!$BI$14:$BI$16,A124)+COUNTIF('(old)AvalTab'!$BU$14:$BV$16,A124)+COUNTIF('(old)AvalTab'!$CK$14:$CL$16,A124)+COUNTIF('(old)AvalTab'!$DE$14:$DF$16,A124)+COUNTIF('(old)AvalTab'!$EC$14:$ED$16,A124)+COUNTIF('(old)AvalTab'!$EP$14:$EQ$16,A124)</f>
        <v>0</v>
      </c>
      <c r="L124" s="1">
        <f>COUNTIF('(old)AvalTab'!$H$17:$H$19,A124)+COUNTIF('(old)AvalTab'!$Q$17:$R$19,A124)+COUNTIF('(old)AvalTab'!$AB$17:$AC$19,A124)+COUNTIF('(old)AvalTab'!$AX$17:$AY$19,A124)+COUNTIF('(old)AvalTab'!$BU$17:$BU$19,A124)+COUNTIF('(old)AvalTab'!$CK$17:$CL$19,A124)+COUNTIF('(old)AvalTab'!$DE$17:$DF$19,A124)+COUNTIF('(old)AvalTab'!$EC$17:$ED$19,A124)+COUNTIF('(old)AvalTab'!$EP$17:$EQ$19,A124)</f>
        <v>0</v>
      </c>
      <c r="M124" s="181" cm="1">
        <f t="array" ref="M124">COUNT(IF(ISNUMBER('(old)DadosPercent'!124:124),1))-SUM('(old)DadosPercent'!124:124)</f>
        <v>0</v>
      </c>
      <c r="N124" s="180">
        <f t="shared" si="7"/>
        <v>0</v>
      </c>
    </row>
    <row r="125" spans="1:14" x14ac:dyDescent="0.25">
      <c r="A125" s="1" t="str">
        <f>Data!A125</f>
        <v>ART-SLAM (odom)</v>
      </c>
      <c r="B125" s="1">
        <f>COUNTA(Data!B125:BZZ125)</f>
        <v>12</v>
      </c>
      <c r="C125" s="1">
        <f>COUNTIF(Data!$B$3:$BZZ$5,A125)</f>
        <v>2</v>
      </c>
      <c r="D125" s="1">
        <f>COUNTIF(Data!$B$6:$BZZ$15,A125)</f>
        <v>4</v>
      </c>
      <c r="E125" s="1" t="str">
        <f t="shared" si="5"/>
        <v>FALSE</v>
      </c>
      <c r="F125" s="1" cm="1">
        <f t="array" ref="F125">COUNTA(Data!125:125)-COUNT(IF(ISNUMBER(Data!125:125),1))-1</f>
        <v>0</v>
      </c>
      <c r="G125" s="1">
        <f ca="1">SUMIF(Data!$3:$5, A125, Data!$17:$17)</f>
        <v>4</v>
      </c>
      <c r="H125" s="138">
        <f t="shared" ca="1" si="6"/>
        <v>0.33333333333333331</v>
      </c>
      <c r="I125" s="1">
        <f>COUNTIF('(old)AvalTab'!$H$11:$H$19,A125)+COUNTIF('(old)AvalTab'!$Q$11:$R$19,A125)+COUNTIF('(old)AvalTab'!$AB$11:$AC$19,A125)+COUNTIF('(old)AvalTab'!$AM$11:$AN$16,A125)+COUNTIF('(old)AvalTab'!$AX$11:$AY$19,A125)+COUNTIF('(old)AvalTab'!$BI$11:$BI$16,A125)+COUNTIF('(old)AvalTab'!$BU$11:$BU$19,A125)+COUNTIF('(old)AvalTab'!$CK$11:$CL$19,A125)+COUNTIF('(old)AvalTab'!$DE$11:$DF$19,A125)+COUNTIF('(old)AvalTab'!$EC$11:$ED$19,A125)+COUNTIF('(old)AvalTab'!$EP$11:$EQ$19,A125)</f>
        <v>0</v>
      </c>
      <c r="J125" s="1">
        <f>COUNTIF('(old)AvalTab'!$H$11:$H$13,A125)+COUNTIF('(old)AvalTab'!$Q$11:$R$13,A125)+COUNTIF('(old)AvalTab'!$AB$11:$AC$13,A125)+COUNTIF('(old)AvalTab'!$AM$11:$AN$13,A125)+COUNTIF('(old)AvalTab'!$AX$11:$AY$13,A125)+COUNTIF('(old)AvalTab'!$BI$11:$BI$13,A125)+COUNTIF('(old)AvalTab'!$BU$11:$BV$13,A125)+COUNTIF('(old)AvalTab'!$CK$11:$CL$13,A125)+COUNTIF('(old)AvalTab'!$DE$11:$DF$13,A125)+COUNTIF('(old)AvalTab'!$EC$11:$ED$13,A125)+COUNTIF('(old)AvalTab'!$EP$11:$EQ$13,A125)</f>
        <v>0</v>
      </c>
      <c r="K125" s="1">
        <f>COUNTIF('(old)AvalTab'!$H$14:$H$16,A125)+COUNTIF('(old)AvalTab'!$Q$14:$R$16,A125)+COUNTIF('(old)AvalTab'!$AB$14:$AC$16,A125)+COUNTIF('(old)AvalTab'!$AM$14:$AN$16,A125)+COUNTIF('(old)AvalTab'!$AX$14:$AY$16,A125)+COUNTIF('(old)AvalTab'!$BI$14:$BI$16,A125)+COUNTIF('(old)AvalTab'!$BU$14:$BV$16,A125)+COUNTIF('(old)AvalTab'!$CK$14:$CL$16,A125)+COUNTIF('(old)AvalTab'!$DE$14:$DF$16,A125)+COUNTIF('(old)AvalTab'!$EC$14:$ED$16,A125)+COUNTIF('(old)AvalTab'!$EP$14:$EQ$16,A125)</f>
        <v>0</v>
      </c>
      <c r="L125" s="1">
        <f>COUNTIF('(old)AvalTab'!$H$17:$H$19,A125)+COUNTIF('(old)AvalTab'!$Q$17:$R$19,A125)+COUNTIF('(old)AvalTab'!$AB$17:$AC$19,A125)+COUNTIF('(old)AvalTab'!$AX$17:$AY$19,A125)+COUNTIF('(old)AvalTab'!$BU$17:$BU$19,A125)+COUNTIF('(old)AvalTab'!$CK$17:$CL$19,A125)+COUNTIF('(old)AvalTab'!$DE$17:$DF$19,A125)+COUNTIF('(old)AvalTab'!$EC$17:$ED$19,A125)+COUNTIF('(old)AvalTab'!$EP$17:$EQ$19,A125)</f>
        <v>0</v>
      </c>
      <c r="M125" s="181" cm="1">
        <f t="array" ref="M125">COUNT(IF(ISNUMBER('(old)DadosPercent'!125:125),1))-SUM('(old)DadosPercent'!125:125)</f>
        <v>0</v>
      </c>
      <c r="N125" s="180">
        <f t="shared" si="7"/>
        <v>0</v>
      </c>
    </row>
    <row r="126" spans="1:14" x14ac:dyDescent="0.25">
      <c r="A126" s="1" t="str">
        <f>Data!A126</f>
        <v>LINS</v>
      </c>
      <c r="B126" s="1">
        <f>COUNTA(Data!B126:BZZ126)</f>
        <v>52</v>
      </c>
      <c r="C126" s="1">
        <f>COUNTIF(Data!$B$3:$BZZ$5,A126)</f>
        <v>9</v>
      </c>
      <c r="D126" s="1">
        <f>COUNTIF(Data!$B$6:$BZZ$15,A126)</f>
        <v>4</v>
      </c>
      <c r="E126" s="1" t="str">
        <f t="shared" ref="E126:E152" si="8">IF(AND(D126=0,C126&gt;0),"TRUE","FALSE")</f>
        <v>FALSE</v>
      </c>
      <c r="F126" s="1" cm="1">
        <f t="array" ref="F126">COUNTA(Data!126:126)-COUNT(IF(ISNUMBER(Data!126:126),1))-1</f>
        <v>3</v>
      </c>
      <c r="G126" s="1">
        <f ca="1">SUMIF(Data!$3:$5, A126, Data!$17:$17)</f>
        <v>29</v>
      </c>
      <c r="H126" s="138">
        <f t="shared" ref="H126:H152" ca="1" si="9">IFERROR(G126/B126,"")</f>
        <v>0.55769230769230771</v>
      </c>
      <c r="I126" s="1">
        <f>COUNTIF('(old)AvalTab'!$H$11:$H$19,A126)+COUNTIF('(old)AvalTab'!$Q$11:$R$19,A126)+COUNTIF('(old)AvalTab'!$AB$11:$AC$19,A126)+COUNTIF('(old)AvalTab'!$AM$11:$AN$16,A126)+COUNTIF('(old)AvalTab'!$AX$11:$AY$19,A126)+COUNTIF('(old)AvalTab'!$BI$11:$BI$16,A126)+COUNTIF('(old)AvalTab'!$BU$11:$BU$19,A126)+COUNTIF('(old)AvalTab'!$CK$11:$CL$19,A126)+COUNTIF('(old)AvalTab'!$DE$11:$DF$19,A126)+COUNTIF('(old)AvalTab'!$EC$11:$ED$19,A126)+COUNTIF('(old)AvalTab'!$EP$11:$EQ$19,A126)</f>
        <v>0</v>
      </c>
      <c r="J126" s="1">
        <f>COUNTIF('(old)AvalTab'!$H$11:$H$13,A126)+COUNTIF('(old)AvalTab'!$Q$11:$R$13,A126)+COUNTIF('(old)AvalTab'!$AB$11:$AC$13,A126)+COUNTIF('(old)AvalTab'!$AM$11:$AN$13,A126)+COUNTIF('(old)AvalTab'!$AX$11:$AY$13,A126)+COUNTIF('(old)AvalTab'!$BI$11:$BI$13,A126)+COUNTIF('(old)AvalTab'!$BU$11:$BV$13,A126)+COUNTIF('(old)AvalTab'!$CK$11:$CL$13,A126)+COUNTIF('(old)AvalTab'!$DE$11:$DF$13,A126)+COUNTIF('(old)AvalTab'!$EC$11:$ED$13,A126)+COUNTIF('(old)AvalTab'!$EP$11:$EQ$13,A126)</f>
        <v>0</v>
      </c>
      <c r="K126" s="1">
        <f>COUNTIF('(old)AvalTab'!$H$14:$H$16,A126)+COUNTIF('(old)AvalTab'!$Q$14:$R$16,A126)+COUNTIF('(old)AvalTab'!$AB$14:$AC$16,A126)+COUNTIF('(old)AvalTab'!$AM$14:$AN$16,A126)+COUNTIF('(old)AvalTab'!$AX$14:$AY$16,A126)+COUNTIF('(old)AvalTab'!$BI$14:$BI$16,A126)+COUNTIF('(old)AvalTab'!$BU$14:$BV$16,A126)+COUNTIF('(old)AvalTab'!$CK$14:$CL$16,A126)+COUNTIF('(old)AvalTab'!$DE$14:$DF$16,A126)+COUNTIF('(old)AvalTab'!$EC$14:$ED$16,A126)+COUNTIF('(old)AvalTab'!$EP$14:$EQ$16,A126)</f>
        <v>0</v>
      </c>
      <c r="L126" s="1">
        <f>COUNTIF('(old)AvalTab'!$H$17:$H$19,A126)+COUNTIF('(old)AvalTab'!$Q$17:$R$19,A126)+COUNTIF('(old)AvalTab'!$AB$17:$AC$19,A126)+COUNTIF('(old)AvalTab'!$AX$17:$AY$19,A126)+COUNTIF('(old)AvalTab'!$BU$17:$BU$19,A126)+COUNTIF('(old)AvalTab'!$CK$17:$CL$19,A126)+COUNTIF('(old)AvalTab'!$DE$17:$DF$19,A126)+COUNTIF('(old)AvalTab'!$EC$17:$ED$19,A126)+COUNTIF('(old)AvalTab'!$EP$17:$EQ$19,A126)</f>
        <v>0</v>
      </c>
      <c r="M126" s="181" cm="1">
        <f t="array" ref="M126">COUNT(IF(ISNUMBER('(old)DadosPercent'!126:126),1))-SUM('(old)DadosPercent'!126:126)</f>
        <v>0</v>
      </c>
      <c r="N126" s="180">
        <f t="shared" ref="N126:N152" si="10">IFERROR(M126/B126,"")</f>
        <v>0</v>
      </c>
    </row>
    <row r="127" spans="1:14" x14ac:dyDescent="0.25">
      <c r="A127" s="1" t="str">
        <f>Data!A127</f>
        <v>CLINS</v>
      </c>
      <c r="B127" s="1">
        <f>COUNTA(Data!B127:BZZ127)</f>
        <v>34</v>
      </c>
      <c r="C127" s="1">
        <f>COUNTIF(Data!$B$3:$BZZ$5,A127)</f>
        <v>11</v>
      </c>
      <c r="D127" s="1">
        <f>COUNTIF(Data!$B$6:$BZZ$15,A127)</f>
        <v>4</v>
      </c>
      <c r="E127" s="1" t="str">
        <f t="shared" si="8"/>
        <v>FALSE</v>
      </c>
      <c r="F127" s="1" cm="1">
        <f t="array" ref="F127">COUNTA(Data!127:127)-COUNT(IF(ISNUMBER(Data!127:127),1))-1</f>
        <v>0</v>
      </c>
      <c r="G127" s="1">
        <f ca="1">SUMIF(Data!$3:$5, A127, Data!$17:$17)</f>
        <v>33</v>
      </c>
      <c r="H127" s="138">
        <f t="shared" ca="1" si="9"/>
        <v>0.97058823529411764</v>
      </c>
      <c r="I127" s="1">
        <f>COUNTIF('(old)AvalTab'!$H$11:$H$19,A127)+COUNTIF('(old)AvalTab'!$Q$11:$R$19,A127)+COUNTIF('(old)AvalTab'!$AB$11:$AC$19,A127)+COUNTIF('(old)AvalTab'!$AM$11:$AN$16,A127)+COUNTIF('(old)AvalTab'!$AX$11:$AY$19,A127)+COUNTIF('(old)AvalTab'!$BI$11:$BI$16,A127)+COUNTIF('(old)AvalTab'!$BU$11:$BU$19,A127)+COUNTIF('(old)AvalTab'!$CK$11:$CL$19,A127)+COUNTIF('(old)AvalTab'!$DE$11:$DF$19,A127)+COUNTIF('(old)AvalTab'!$EC$11:$ED$19,A127)+COUNTIF('(old)AvalTab'!$EP$11:$EQ$19,A127)</f>
        <v>0</v>
      </c>
      <c r="J127" s="1">
        <f>COUNTIF('(old)AvalTab'!$H$11:$H$13,A127)+COUNTIF('(old)AvalTab'!$Q$11:$R$13,A127)+COUNTIF('(old)AvalTab'!$AB$11:$AC$13,A127)+COUNTIF('(old)AvalTab'!$AM$11:$AN$13,A127)+COUNTIF('(old)AvalTab'!$AX$11:$AY$13,A127)+COUNTIF('(old)AvalTab'!$BI$11:$BI$13,A127)+COUNTIF('(old)AvalTab'!$BU$11:$BV$13,A127)+COUNTIF('(old)AvalTab'!$CK$11:$CL$13,A127)+COUNTIF('(old)AvalTab'!$DE$11:$DF$13,A127)+COUNTIF('(old)AvalTab'!$EC$11:$ED$13,A127)+COUNTIF('(old)AvalTab'!$EP$11:$EQ$13,A127)</f>
        <v>0</v>
      </c>
      <c r="K127" s="1">
        <f>COUNTIF('(old)AvalTab'!$H$14:$H$16,A127)+COUNTIF('(old)AvalTab'!$Q$14:$R$16,A127)+COUNTIF('(old)AvalTab'!$AB$14:$AC$16,A127)+COUNTIF('(old)AvalTab'!$AM$14:$AN$16,A127)+COUNTIF('(old)AvalTab'!$AX$14:$AY$16,A127)+COUNTIF('(old)AvalTab'!$BI$14:$BI$16,A127)+COUNTIF('(old)AvalTab'!$BU$14:$BV$16,A127)+COUNTIF('(old)AvalTab'!$CK$14:$CL$16,A127)+COUNTIF('(old)AvalTab'!$DE$14:$DF$16,A127)+COUNTIF('(old)AvalTab'!$EC$14:$ED$16,A127)+COUNTIF('(old)AvalTab'!$EP$14:$EQ$16,A127)</f>
        <v>0</v>
      </c>
      <c r="L127" s="1">
        <f>COUNTIF('(old)AvalTab'!$H$17:$H$19,A127)+COUNTIF('(old)AvalTab'!$Q$17:$R$19,A127)+COUNTIF('(old)AvalTab'!$AB$17:$AC$19,A127)+COUNTIF('(old)AvalTab'!$AX$17:$AY$19,A127)+COUNTIF('(old)AvalTab'!$BU$17:$BU$19,A127)+COUNTIF('(old)AvalTab'!$CK$17:$CL$19,A127)+COUNTIF('(old)AvalTab'!$DE$17:$DF$19,A127)+COUNTIF('(old)AvalTab'!$EC$17:$ED$19,A127)+COUNTIF('(old)AvalTab'!$EP$17:$EQ$19,A127)</f>
        <v>0</v>
      </c>
      <c r="M127" s="181" cm="1">
        <f t="array" ref="M127">COUNT(IF(ISNUMBER('(old)DadosPercent'!127:127),1))-SUM('(old)DadosPercent'!127:127)</f>
        <v>0</v>
      </c>
      <c r="N127" s="180">
        <f t="shared" si="10"/>
        <v>0</v>
      </c>
    </row>
    <row r="128" spans="1:14" x14ac:dyDescent="0.25">
      <c r="A128" s="1" t="str">
        <f>Data!A128</f>
        <v>DLO</v>
      </c>
      <c r="B128" s="1">
        <f>COUNTA(Data!B128:BZZ128)</f>
        <v>28</v>
      </c>
      <c r="C128" s="1">
        <f>COUNTIF(Data!$B$3:$BZZ$5,A128)</f>
        <v>12</v>
      </c>
      <c r="D128" s="1">
        <f>COUNTIF(Data!$B$6:$BZZ$15,A128)</f>
        <v>1</v>
      </c>
      <c r="E128" s="1" t="str">
        <f t="shared" si="8"/>
        <v>FALSE</v>
      </c>
      <c r="F128" s="1" cm="1">
        <f t="array" ref="F128">COUNTA(Data!128:128)-COUNT(IF(ISNUMBER(Data!128:128),1))-1</f>
        <v>0</v>
      </c>
      <c r="G128" s="1">
        <f ca="1">SUMIF(Data!$3:$5, A128, Data!$17:$17)</f>
        <v>64</v>
      </c>
      <c r="H128" s="138">
        <f t="shared" ca="1" si="9"/>
        <v>2.2857142857142856</v>
      </c>
      <c r="I128" s="1">
        <f>COUNTIF('(old)AvalTab'!$H$11:$H$19,A128)+COUNTIF('(old)AvalTab'!$Q$11:$R$19,A128)+COUNTIF('(old)AvalTab'!$AB$11:$AC$19,A128)+COUNTIF('(old)AvalTab'!$AM$11:$AN$16,A128)+COUNTIF('(old)AvalTab'!$AX$11:$AY$19,A128)+COUNTIF('(old)AvalTab'!$BI$11:$BI$16,A128)+COUNTIF('(old)AvalTab'!$BU$11:$BU$19,A128)+COUNTIF('(old)AvalTab'!$CK$11:$CL$19,A128)+COUNTIF('(old)AvalTab'!$DE$11:$DF$19,A128)+COUNTIF('(old)AvalTab'!$EC$11:$ED$19,A128)+COUNTIF('(old)AvalTab'!$EP$11:$EQ$19,A128)</f>
        <v>0</v>
      </c>
      <c r="J128" s="1">
        <f>COUNTIF('(old)AvalTab'!$H$11:$H$13,A128)+COUNTIF('(old)AvalTab'!$Q$11:$R$13,A128)+COUNTIF('(old)AvalTab'!$AB$11:$AC$13,A128)+COUNTIF('(old)AvalTab'!$AM$11:$AN$13,A128)+COUNTIF('(old)AvalTab'!$AX$11:$AY$13,A128)+COUNTIF('(old)AvalTab'!$BI$11:$BI$13,A128)+COUNTIF('(old)AvalTab'!$BU$11:$BV$13,A128)+COUNTIF('(old)AvalTab'!$CK$11:$CL$13,A128)+COUNTIF('(old)AvalTab'!$DE$11:$DF$13,A128)+COUNTIF('(old)AvalTab'!$EC$11:$ED$13,A128)+COUNTIF('(old)AvalTab'!$EP$11:$EQ$13,A128)</f>
        <v>0</v>
      </c>
      <c r="K128" s="1">
        <f>COUNTIF('(old)AvalTab'!$H$14:$H$16,A128)+COUNTIF('(old)AvalTab'!$Q$14:$R$16,A128)+COUNTIF('(old)AvalTab'!$AB$14:$AC$16,A128)+COUNTIF('(old)AvalTab'!$AM$14:$AN$16,A128)+COUNTIF('(old)AvalTab'!$AX$14:$AY$16,A128)+COUNTIF('(old)AvalTab'!$BI$14:$BI$16,A128)+COUNTIF('(old)AvalTab'!$BU$14:$BV$16,A128)+COUNTIF('(old)AvalTab'!$CK$14:$CL$16,A128)+COUNTIF('(old)AvalTab'!$DE$14:$DF$16,A128)+COUNTIF('(old)AvalTab'!$EC$14:$ED$16,A128)+COUNTIF('(old)AvalTab'!$EP$14:$EQ$16,A128)</f>
        <v>0</v>
      </c>
      <c r="L128" s="1">
        <f>COUNTIF('(old)AvalTab'!$H$17:$H$19,A128)+COUNTIF('(old)AvalTab'!$Q$17:$R$19,A128)+COUNTIF('(old)AvalTab'!$AB$17:$AC$19,A128)+COUNTIF('(old)AvalTab'!$AX$17:$AY$19,A128)+COUNTIF('(old)AvalTab'!$BU$17:$BU$19,A128)+COUNTIF('(old)AvalTab'!$CK$17:$CL$19,A128)+COUNTIF('(old)AvalTab'!$DE$17:$DF$19,A128)+COUNTIF('(old)AvalTab'!$EC$17:$ED$19,A128)+COUNTIF('(old)AvalTab'!$EP$17:$EQ$19,A128)</f>
        <v>0</v>
      </c>
      <c r="M128" s="181" cm="1">
        <f t="array" ref="M128">COUNT(IF(ISNUMBER('(old)DadosPercent'!128:128),1))-SUM('(old)DadosPercent'!128:128)</f>
        <v>0</v>
      </c>
      <c r="N128" s="180">
        <f t="shared" si="10"/>
        <v>0</v>
      </c>
    </row>
    <row r="129" spans="1:14" x14ac:dyDescent="0.25">
      <c r="A129" s="1" t="str">
        <f>Data!A129</f>
        <v>CLINS (No LoopClosure)</v>
      </c>
      <c r="B129" s="1">
        <f>COUNTA(Data!B129:BZZ129)</f>
        <v>18</v>
      </c>
      <c r="C129" s="1">
        <f>COUNTIF(Data!$B$3:$BZZ$5,A129)</f>
        <v>0</v>
      </c>
      <c r="D129" s="1">
        <f>COUNTIF(Data!$B$6:$BZZ$15,A129)</f>
        <v>2</v>
      </c>
      <c r="E129" s="1" t="str">
        <f t="shared" si="8"/>
        <v>FALSE</v>
      </c>
      <c r="F129" s="1" cm="1">
        <f t="array" ref="F129">COUNTA(Data!129:129)-COUNT(IF(ISNUMBER(Data!129:129),1))-1</f>
        <v>0</v>
      </c>
      <c r="G129" s="1">
        <f ca="1">SUMIF(Data!$3:$5, A129, Data!$17:$17)</f>
        <v>0</v>
      </c>
      <c r="H129" s="138">
        <f t="shared" ca="1" si="9"/>
        <v>0</v>
      </c>
      <c r="I129" s="1">
        <f>COUNTIF('(old)AvalTab'!$H$11:$H$19,A129)+COUNTIF('(old)AvalTab'!$Q$11:$R$19,A129)+COUNTIF('(old)AvalTab'!$AB$11:$AC$19,A129)+COUNTIF('(old)AvalTab'!$AM$11:$AN$16,A129)+COUNTIF('(old)AvalTab'!$AX$11:$AY$19,A129)+COUNTIF('(old)AvalTab'!$BI$11:$BI$16,A129)+COUNTIF('(old)AvalTab'!$BU$11:$BU$19,A129)+COUNTIF('(old)AvalTab'!$CK$11:$CL$19,A129)+COUNTIF('(old)AvalTab'!$DE$11:$DF$19,A129)+COUNTIF('(old)AvalTab'!$EC$11:$ED$19,A129)+COUNTIF('(old)AvalTab'!$EP$11:$EQ$19,A129)</f>
        <v>0</v>
      </c>
      <c r="J129" s="1">
        <f>COUNTIF('(old)AvalTab'!$H$11:$H$13,A129)+COUNTIF('(old)AvalTab'!$Q$11:$R$13,A129)+COUNTIF('(old)AvalTab'!$AB$11:$AC$13,A129)+COUNTIF('(old)AvalTab'!$AM$11:$AN$13,A129)+COUNTIF('(old)AvalTab'!$AX$11:$AY$13,A129)+COUNTIF('(old)AvalTab'!$BI$11:$BI$13,A129)+COUNTIF('(old)AvalTab'!$BU$11:$BV$13,A129)+COUNTIF('(old)AvalTab'!$CK$11:$CL$13,A129)+COUNTIF('(old)AvalTab'!$DE$11:$DF$13,A129)+COUNTIF('(old)AvalTab'!$EC$11:$ED$13,A129)+COUNTIF('(old)AvalTab'!$EP$11:$EQ$13,A129)</f>
        <v>0</v>
      </c>
      <c r="K129" s="1">
        <f>COUNTIF('(old)AvalTab'!$H$14:$H$16,A129)+COUNTIF('(old)AvalTab'!$Q$14:$R$16,A129)+COUNTIF('(old)AvalTab'!$AB$14:$AC$16,A129)+COUNTIF('(old)AvalTab'!$AM$14:$AN$16,A129)+COUNTIF('(old)AvalTab'!$AX$14:$AY$16,A129)+COUNTIF('(old)AvalTab'!$BI$14:$BI$16,A129)+COUNTIF('(old)AvalTab'!$BU$14:$BV$16,A129)+COUNTIF('(old)AvalTab'!$CK$14:$CL$16,A129)+COUNTIF('(old)AvalTab'!$DE$14:$DF$16,A129)+COUNTIF('(old)AvalTab'!$EC$14:$ED$16,A129)+COUNTIF('(old)AvalTab'!$EP$14:$EQ$16,A129)</f>
        <v>0</v>
      </c>
      <c r="L129" s="1">
        <f>COUNTIF('(old)AvalTab'!$H$17:$H$19,A129)+COUNTIF('(old)AvalTab'!$Q$17:$R$19,A129)+COUNTIF('(old)AvalTab'!$AB$17:$AC$19,A129)+COUNTIF('(old)AvalTab'!$AX$17:$AY$19,A129)+COUNTIF('(old)AvalTab'!$BU$17:$BU$19,A129)+COUNTIF('(old)AvalTab'!$CK$17:$CL$19,A129)+COUNTIF('(old)AvalTab'!$DE$17:$DF$19,A129)+COUNTIF('(old)AvalTab'!$EC$17:$ED$19,A129)+COUNTIF('(old)AvalTab'!$EP$17:$EQ$19,A129)</f>
        <v>0</v>
      </c>
      <c r="M129" s="181" cm="1">
        <f t="array" ref="M129">COUNT(IF(ISNUMBER('(old)DadosPercent'!129:129),1))-SUM('(old)DadosPercent'!129:129)</f>
        <v>0</v>
      </c>
      <c r="N129" s="180">
        <f t="shared" si="10"/>
        <v>0</v>
      </c>
    </row>
    <row r="130" spans="1:14" x14ac:dyDescent="0.25">
      <c r="A130" s="1" t="str">
        <f>Data!A130</f>
        <v>MARS</v>
      </c>
      <c r="B130" s="1">
        <f>COUNTA(Data!B130:BZZ130)</f>
        <v>22</v>
      </c>
      <c r="C130" s="1">
        <f>COUNTIF(Data!$B$3:$BZZ$5,A130)</f>
        <v>0</v>
      </c>
      <c r="D130" s="1">
        <f>COUNTIF(Data!$B$6:$BZZ$15,A130)</f>
        <v>0</v>
      </c>
      <c r="E130" s="1" t="str">
        <f t="shared" si="8"/>
        <v>FALSE</v>
      </c>
      <c r="F130" s="1" cm="1">
        <f t="array" ref="F130">COUNTA(Data!130:130)-COUNT(IF(ISNUMBER(Data!130:130),1))-1</f>
        <v>4</v>
      </c>
      <c r="G130" s="1">
        <f ca="1">SUMIF(Data!$3:$5, A130, Data!$17:$17)</f>
        <v>0</v>
      </c>
      <c r="H130" s="138">
        <f t="shared" ca="1" si="9"/>
        <v>0</v>
      </c>
      <c r="I130" s="1">
        <f>COUNTIF('(old)AvalTab'!$H$11:$H$19,A130)+COUNTIF('(old)AvalTab'!$Q$11:$R$19,A130)+COUNTIF('(old)AvalTab'!$AB$11:$AC$19,A130)+COUNTIF('(old)AvalTab'!$AM$11:$AN$16,A130)+COUNTIF('(old)AvalTab'!$AX$11:$AY$19,A130)+COUNTIF('(old)AvalTab'!$BI$11:$BI$16,A130)+COUNTIF('(old)AvalTab'!$BU$11:$BU$19,A130)+COUNTIF('(old)AvalTab'!$CK$11:$CL$19,A130)+COUNTIF('(old)AvalTab'!$DE$11:$DF$19,A130)+COUNTIF('(old)AvalTab'!$EC$11:$ED$19,A130)+COUNTIF('(old)AvalTab'!$EP$11:$EQ$19,A130)</f>
        <v>0</v>
      </c>
      <c r="J130" s="1">
        <f>COUNTIF('(old)AvalTab'!$H$11:$H$13,A130)+COUNTIF('(old)AvalTab'!$Q$11:$R$13,A130)+COUNTIF('(old)AvalTab'!$AB$11:$AC$13,A130)+COUNTIF('(old)AvalTab'!$AM$11:$AN$13,A130)+COUNTIF('(old)AvalTab'!$AX$11:$AY$13,A130)+COUNTIF('(old)AvalTab'!$BI$11:$BI$13,A130)+COUNTIF('(old)AvalTab'!$BU$11:$BV$13,A130)+COUNTIF('(old)AvalTab'!$CK$11:$CL$13,A130)+COUNTIF('(old)AvalTab'!$DE$11:$DF$13,A130)+COUNTIF('(old)AvalTab'!$EC$11:$ED$13,A130)+COUNTIF('(old)AvalTab'!$EP$11:$EQ$13,A130)</f>
        <v>0</v>
      </c>
      <c r="K130" s="1">
        <f>COUNTIF('(old)AvalTab'!$H$14:$H$16,A130)+COUNTIF('(old)AvalTab'!$Q$14:$R$16,A130)+COUNTIF('(old)AvalTab'!$AB$14:$AC$16,A130)+COUNTIF('(old)AvalTab'!$AM$14:$AN$16,A130)+COUNTIF('(old)AvalTab'!$AX$14:$AY$16,A130)+COUNTIF('(old)AvalTab'!$BI$14:$BI$16,A130)+COUNTIF('(old)AvalTab'!$BU$14:$BV$16,A130)+COUNTIF('(old)AvalTab'!$CK$14:$CL$16,A130)+COUNTIF('(old)AvalTab'!$DE$14:$DF$16,A130)+COUNTIF('(old)AvalTab'!$EC$14:$ED$16,A130)+COUNTIF('(old)AvalTab'!$EP$14:$EQ$16,A130)</f>
        <v>0</v>
      </c>
      <c r="L130" s="1">
        <f>COUNTIF('(old)AvalTab'!$H$17:$H$19,A130)+COUNTIF('(old)AvalTab'!$Q$17:$R$19,A130)+COUNTIF('(old)AvalTab'!$AB$17:$AC$19,A130)+COUNTIF('(old)AvalTab'!$AX$17:$AY$19,A130)+COUNTIF('(old)AvalTab'!$BU$17:$BU$19,A130)+COUNTIF('(old)AvalTab'!$CK$17:$CL$19,A130)+COUNTIF('(old)AvalTab'!$DE$17:$DF$19,A130)+COUNTIF('(old)AvalTab'!$EC$17:$ED$19,A130)+COUNTIF('(old)AvalTab'!$EP$17:$EQ$19,A130)</f>
        <v>0</v>
      </c>
      <c r="M130" s="181" cm="1">
        <f t="array" ref="M130">COUNT(IF(ISNUMBER('(old)DadosPercent'!130:130),1))-SUM('(old)DadosPercent'!130:130)</f>
        <v>0</v>
      </c>
      <c r="N130" s="180">
        <f t="shared" si="10"/>
        <v>0</v>
      </c>
    </row>
    <row r="131" spans="1:14" x14ac:dyDescent="0.25">
      <c r="A131" s="1" t="str">
        <f>Data!A131</f>
        <v>MLOAM</v>
      </c>
      <c r="B131" s="1">
        <f>COUNTA(Data!B131:BZZ131)</f>
        <v>14</v>
      </c>
      <c r="C131" s="1">
        <f>COUNTIF(Data!$B$3:$BZZ$5,A131)</f>
        <v>0</v>
      </c>
      <c r="D131" s="1">
        <f>COUNTIF(Data!$B$6:$BZZ$15,A131)</f>
        <v>1</v>
      </c>
      <c r="E131" s="1" t="str">
        <f t="shared" si="8"/>
        <v>FALSE</v>
      </c>
      <c r="F131" s="1" cm="1">
        <f t="array" ref="F131">COUNTA(Data!131:131)-COUNT(IF(ISNUMBER(Data!131:131),1))-1</f>
        <v>0</v>
      </c>
      <c r="G131" s="1">
        <f ca="1">SUMIF(Data!$3:$5, A131, Data!$17:$17)</f>
        <v>0</v>
      </c>
      <c r="H131" s="138">
        <f t="shared" ca="1" si="9"/>
        <v>0</v>
      </c>
      <c r="I131" s="1">
        <f>COUNTIF('(old)AvalTab'!$H$11:$H$19,A131)+COUNTIF('(old)AvalTab'!$Q$11:$R$19,A131)+COUNTIF('(old)AvalTab'!$AB$11:$AC$19,A131)+COUNTIF('(old)AvalTab'!$AM$11:$AN$16,A131)+COUNTIF('(old)AvalTab'!$AX$11:$AY$19,A131)+COUNTIF('(old)AvalTab'!$BI$11:$BI$16,A131)+COUNTIF('(old)AvalTab'!$BU$11:$BU$19,A131)+COUNTIF('(old)AvalTab'!$CK$11:$CL$19,A131)+COUNTIF('(old)AvalTab'!$DE$11:$DF$19,A131)+COUNTIF('(old)AvalTab'!$EC$11:$ED$19,A131)+COUNTIF('(old)AvalTab'!$EP$11:$EQ$19,A131)</f>
        <v>0</v>
      </c>
      <c r="J131" s="1">
        <f>COUNTIF('(old)AvalTab'!$H$11:$H$13,A131)+COUNTIF('(old)AvalTab'!$Q$11:$R$13,A131)+COUNTIF('(old)AvalTab'!$AB$11:$AC$13,A131)+COUNTIF('(old)AvalTab'!$AM$11:$AN$13,A131)+COUNTIF('(old)AvalTab'!$AX$11:$AY$13,A131)+COUNTIF('(old)AvalTab'!$BI$11:$BI$13,A131)+COUNTIF('(old)AvalTab'!$BU$11:$BV$13,A131)+COUNTIF('(old)AvalTab'!$CK$11:$CL$13,A131)+COUNTIF('(old)AvalTab'!$DE$11:$DF$13,A131)+COUNTIF('(old)AvalTab'!$EC$11:$ED$13,A131)+COUNTIF('(old)AvalTab'!$EP$11:$EQ$13,A131)</f>
        <v>0</v>
      </c>
      <c r="K131" s="1">
        <f>COUNTIF('(old)AvalTab'!$H$14:$H$16,A131)+COUNTIF('(old)AvalTab'!$Q$14:$R$16,A131)+COUNTIF('(old)AvalTab'!$AB$14:$AC$16,A131)+COUNTIF('(old)AvalTab'!$AM$14:$AN$16,A131)+COUNTIF('(old)AvalTab'!$AX$14:$AY$16,A131)+COUNTIF('(old)AvalTab'!$BI$14:$BI$16,A131)+COUNTIF('(old)AvalTab'!$BU$14:$BV$16,A131)+COUNTIF('(old)AvalTab'!$CK$14:$CL$16,A131)+COUNTIF('(old)AvalTab'!$DE$14:$DF$16,A131)+COUNTIF('(old)AvalTab'!$EC$14:$ED$16,A131)+COUNTIF('(old)AvalTab'!$EP$14:$EQ$16,A131)</f>
        <v>0</v>
      </c>
      <c r="L131" s="1">
        <f>COUNTIF('(old)AvalTab'!$H$17:$H$19,A131)+COUNTIF('(old)AvalTab'!$Q$17:$R$19,A131)+COUNTIF('(old)AvalTab'!$AB$17:$AC$19,A131)+COUNTIF('(old)AvalTab'!$AX$17:$AY$19,A131)+COUNTIF('(old)AvalTab'!$BU$17:$BU$19,A131)+COUNTIF('(old)AvalTab'!$CK$17:$CL$19,A131)+COUNTIF('(old)AvalTab'!$DE$17:$DF$19,A131)+COUNTIF('(old)AvalTab'!$EC$17:$ED$19,A131)+COUNTIF('(old)AvalTab'!$EP$17:$EQ$19,A131)</f>
        <v>0</v>
      </c>
      <c r="M131" s="181" cm="1">
        <f t="array" ref="M131">COUNT(IF(ISNUMBER('(old)DadosPercent'!131:131),1))-SUM('(old)DadosPercent'!131:131)</f>
        <v>0</v>
      </c>
      <c r="N131" s="180">
        <f t="shared" si="10"/>
        <v>0</v>
      </c>
    </row>
    <row r="132" spans="1:14" x14ac:dyDescent="0.25">
      <c r="A132" s="1" t="str">
        <f>Data!A132</f>
        <v>FAST-LIVO</v>
      </c>
      <c r="B132" s="1">
        <f>COUNTA(Data!B132:BZZ132)</f>
        <v>18</v>
      </c>
      <c r="C132" s="1">
        <f>COUNTIF(Data!$B$3:$BZZ$5,A132)</f>
        <v>10</v>
      </c>
      <c r="D132" s="1">
        <f>COUNTIF(Data!$B$6:$BZZ$15,A132)</f>
        <v>4</v>
      </c>
      <c r="E132" s="1" t="str">
        <f t="shared" si="8"/>
        <v>FALSE</v>
      </c>
      <c r="F132" s="1" cm="1">
        <f t="array" ref="F132">COUNTA(Data!132:132)-COUNT(IF(ISNUMBER(Data!132:132),1))-1</f>
        <v>0</v>
      </c>
      <c r="G132" s="1">
        <f ca="1">SUMIF(Data!$3:$5, A132, Data!$17:$17)</f>
        <v>46</v>
      </c>
      <c r="H132" s="138">
        <f t="shared" ca="1" si="9"/>
        <v>2.5555555555555554</v>
      </c>
      <c r="I132" s="1">
        <f>COUNTIF('(old)AvalTab'!$H$11:$H$19,A132)+COUNTIF('(old)AvalTab'!$Q$11:$R$19,A132)+COUNTIF('(old)AvalTab'!$AB$11:$AC$19,A132)+COUNTIF('(old)AvalTab'!$AM$11:$AN$16,A132)+COUNTIF('(old)AvalTab'!$AX$11:$AY$19,A132)+COUNTIF('(old)AvalTab'!$BI$11:$BI$16,A132)+COUNTIF('(old)AvalTab'!$BU$11:$BU$19,A132)+COUNTIF('(old)AvalTab'!$CK$11:$CL$19,A132)+COUNTIF('(old)AvalTab'!$DE$11:$DF$19,A132)+COUNTIF('(old)AvalTab'!$EC$11:$ED$19,A132)+COUNTIF('(old)AvalTab'!$EP$11:$EQ$19,A132)</f>
        <v>0</v>
      </c>
      <c r="J132" s="1">
        <f>COUNTIF('(old)AvalTab'!$H$11:$H$13,A132)+COUNTIF('(old)AvalTab'!$Q$11:$R$13,A132)+COUNTIF('(old)AvalTab'!$AB$11:$AC$13,A132)+COUNTIF('(old)AvalTab'!$AM$11:$AN$13,A132)+COUNTIF('(old)AvalTab'!$AX$11:$AY$13,A132)+COUNTIF('(old)AvalTab'!$BI$11:$BI$13,A132)+COUNTIF('(old)AvalTab'!$BU$11:$BV$13,A132)+COUNTIF('(old)AvalTab'!$CK$11:$CL$13,A132)+COUNTIF('(old)AvalTab'!$DE$11:$DF$13,A132)+COUNTIF('(old)AvalTab'!$EC$11:$ED$13,A132)+COUNTIF('(old)AvalTab'!$EP$11:$EQ$13,A132)</f>
        <v>0</v>
      </c>
      <c r="K132" s="1">
        <f>COUNTIF('(old)AvalTab'!$H$14:$H$16,A132)+COUNTIF('(old)AvalTab'!$Q$14:$R$16,A132)+COUNTIF('(old)AvalTab'!$AB$14:$AC$16,A132)+COUNTIF('(old)AvalTab'!$AM$14:$AN$16,A132)+COUNTIF('(old)AvalTab'!$AX$14:$AY$16,A132)+COUNTIF('(old)AvalTab'!$BI$14:$BI$16,A132)+COUNTIF('(old)AvalTab'!$BU$14:$BV$16,A132)+COUNTIF('(old)AvalTab'!$CK$14:$CL$16,A132)+COUNTIF('(old)AvalTab'!$DE$14:$DF$16,A132)+COUNTIF('(old)AvalTab'!$EC$14:$ED$16,A132)+COUNTIF('(old)AvalTab'!$EP$14:$EQ$16,A132)</f>
        <v>0</v>
      </c>
      <c r="L132" s="1">
        <f>COUNTIF('(old)AvalTab'!$H$17:$H$19,A132)+COUNTIF('(old)AvalTab'!$Q$17:$R$19,A132)+COUNTIF('(old)AvalTab'!$AB$17:$AC$19,A132)+COUNTIF('(old)AvalTab'!$AX$17:$AY$19,A132)+COUNTIF('(old)AvalTab'!$BU$17:$BU$19,A132)+COUNTIF('(old)AvalTab'!$CK$17:$CL$19,A132)+COUNTIF('(old)AvalTab'!$DE$17:$DF$19,A132)+COUNTIF('(old)AvalTab'!$EC$17:$ED$19,A132)+COUNTIF('(old)AvalTab'!$EP$17:$EQ$19,A132)</f>
        <v>0</v>
      </c>
      <c r="M132" s="181" cm="1">
        <f t="array" ref="M132">COUNT(IF(ISNUMBER('(old)DadosPercent'!132:132),1))-SUM('(old)DadosPercent'!132:132)</f>
        <v>0</v>
      </c>
      <c r="N132" s="180">
        <f t="shared" si="10"/>
        <v>0</v>
      </c>
    </row>
    <row r="133" spans="1:14" x14ac:dyDescent="0.25">
      <c r="A133" s="1" t="str">
        <f>Data!A133</f>
        <v>LiTAMIN2</v>
      </c>
      <c r="B133" s="1">
        <f>COUNTA(Data!B133:BZZ133)</f>
        <v>22</v>
      </c>
      <c r="C133" s="1">
        <f>COUNTIF(Data!$B$3:$BZZ$5,A133)</f>
        <v>1</v>
      </c>
      <c r="D133" s="1">
        <f>COUNTIF(Data!$B$6:$BZZ$15,A133)</f>
        <v>5</v>
      </c>
      <c r="E133" s="1" t="str">
        <f t="shared" si="8"/>
        <v>FALSE</v>
      </c>
      <c r="F133" s="1" cm="1">
        <f t="array" ref="F133">COUNTA(Data!133:133)-COUNT(IF(ISNUMBER(Data!133:133),1))-1</f>
        <v>0</v>
      </c>
      <c r="G133" s="1">
        <f ca="1">SUMIF(Data!$3:$5, A133, Data!$17:$17)</f>
        <v>5</v>
      </c>
      <c r="H133" s="138">
        <f t="shared" ca="1" si="9"/>
        <v>0.22727272727272727</v>
      </c>
      <c r="I133" s="1">
        <f>COUNTIF('(old)AvalTab'!$H$11:$H$19,A133)+COUNTIF('(old)AvalTab'!$Q$11:$R$19,A133)+COUNTIF('(old)AvalTab'!$AB$11:$AC$19,A133)+COUNTIF('(old)AvalTab'!$AM$11:$AN$16,A133)+COUNTIF('(old)AvalTab'!$AX$11:$AY$19,A133)+COUNTIF('(old)AvalTab'!$BI$11:$BI$16,A133)+COUNTIF('(old)AvalTab'!$BU$11:$BU$19,A133)+COUNTIF('(old)AvalTab'!$CK$11:$CL$19,A133)+COUNTIF('(old)AvalTab'!$DE$11:$DF$19,A133)+COUNTIF('(old)AvalTab'!$EC$11:$ED$19,A133)+COUNTIF('(old)AvalTab'!$EP$11:$EQ$19,A133)</f>
        <v>0</v>
      </c>
      <c r="J133" s="1">
        <f>COUNTIF('(old)AvalTab'!$H$11:$H$13,A133)+COUNTIF('(old)AvalTab'!$Q$11:$R$13,A133)+COUNTIF('(old)AvalTab'!$AB$11:$AC$13,A133)+COUNTIF('(old)AvalTab'!$AM$11:$AN$13,A133)+COUNTIF('(old)AvalTab'!$AX$11:$AY$13,A133)+COUNTIF('(old)AvalTab'!$BI$11:$BI$13,A133)+COUNTIF('(old)AvalTab'!$BU$11:$BV$13,A133)+COUNTIF('(old)AvalTab'!$CK$11:$CL$13,A133)+COUNTIF('(old)AvalTab'!$DE$11:$DF$13,A133)+COUNTIF('(old)AvalTab'!$EC$11:$ED$13,A133)+COUNTIF('(old)AvalTab'!$EP$11:$EQ$13,A133)</f>
        <v>0</v>
      </c>
      <c r="K133" s="1">
        <f>COUNTIF('(old)AvalTab'!$H$14:$H$16,A133)+COUNTIF('(old)AvalTab'!$Q$14:$R$16,A133)+COUNTIF('(old)AvalTab'!$AB$14:$AC$16,A133)+COUNTIF('(old)AvalTab'!$AM$14:$AN$16,A133)+COUNTIF('(old)AvalTab'!$AX$14:$AY$16,A133)+COUNTIF('(old)AvalTab'!$BI$14:$BI$16,A133)+COUNTIF('(old)AvalTab'!$BU$14:$BV$16,A133)+COUNTIF('(old)AvalTab'!$CK$14:$CL$16,A133)+COUNTIF('(old)AvalTab'!$DE$14:$DF$16,A133)+COUNTIF('(old)AvalTab'!$EC$14:$ED$16,A133)+COUNTIF('(old)AvalTab'!$EP$14:$EQ$16,A133)</f>
        <v>0</v>
      </c>
      <c r="L133" s="1">
        <f>COUNTIF('(old)AvalTab'!$H$17:$H$19,A133)+COUNTIF('(old)AvalTab'!$Q$17:$R$19,A133)+COUNTIF('(old)AvalTab'!$AB$17:$AC$19,A133)+COUNTIF('(old)AvalTab'!$AX$17:$AY$19,A133)+COUNTIF('(old)AvalTab'!$BU$17:$BU$19,A133)+COUNTIF('(old)AvalTab'!$CK$17:$CL$19,A133)+COUNTIF('(old)AvalTab'!$DE$17:$DF$19,A133)+COUNTIF('(old)AvalTab'!$EC$17:$ED$19,A133)+COUNTIF('(old)AvalTab'!$EP$17:$EQ$19,A133)</f>
        <v>0</v>
      </c>
      <c r="M133" s="181" cm="1">
        <f t="array" ref="M133">COUNT(IF(ISNUMBER('(old)DadosPercent'!133:133),1))-SUM('(old)DadosPercent'!133:133)</f>
        <v>0</v>
      </c>
      <c r="N133" s="180">
        <f t="shared" si="10"/>
        <v>0</v>
      </c>
    </row>
    <row r="134" spans="1:14" x14ac:dyDescent="0.25">
      <c r="A134" s="1" t="str">
        <f>Data!A134</f>
        <v>SuMa</v>
      </c>
      <c r="B134" s="1">
        <f>COUNTA(Data!B134:BZZ134)</f>
        <v>57</v>
      </c>
      <c r="C134" s="1">
        <f>COUNTIF(Data!$B$3:$BZZ$5,A134)</f>
        <v>8</v>
      </c>
      <c r="D134" s="1">
        <f>COUNTIF(Data!$B$6:$BZZ$15,A134)</f>
        <v>7</v>
      </c>
      <c r="E134" s="1" t="str">
        <f t="shared" si="8"/>
        <v>FALSE</v>
      </c>
      <c r="F134" s="1" cm="1">
        <f t="array" ref="F134">COUNTA(Data!134:134)-COUNT(IF(ISNUMBER(Data!134:134),1))-1</f>
        <v>1</v>
      </c>
      <c r="G134" s="1">
        <f ca="1">SUMIF(Data!$3:$5, A134, Data!$17:$17)</f>
        <v>34</v>
      </c>
      <c r="H134" s="138">
        <f t="shared" ca="1" si="9"/>
        <v>0.59649122807017541</v>
      </c>
      <c r="I134" s="1">
        <f>COUNTIF('(old)AvalTab'!$H$11:$H$19,A134)+COUNTIF('(old)AvalTab'!$Q$11:$R$19,A134)+COUNTIF('(old)AvalTab'!$AB$11:$AC$19,A134)+COUNTIF('(old)AvalTab'!$AM$11:$AN$16,A134)+COUNTIF('(old)AvalTab'!$AX$11:$AY$19,A134)+COUNTIF('(old)AvalTab'!$BI$11:$BI$16,A134)+COUNTIF('(old)AvalTab'!$BU$11:$BU$19,A134)+COUNTIF('(old)AvalTab'!$CK$11:$CL$19,A134)+COUNTIF('(old)AvalTab'!$DE$11:$DF$19,A134)+COUNTIF('(old)AvalTab'!$EC$11:$ED$19,A134)+COUNTIF('(old)AvalTab'!$EP$11:$EQ$19,A134)</f>
        <v>0</v>
      </c>
      <c r="J134" s="1">
        <f>COUNTIF('(old)AvalTab'!$H$11:$H$13,A134)+COUNTIF('(old)AvalTab'!$Q$11:$R$13,A134)+COUNTIF('(old)AvalTab'!$AB$11:$AC$13,A134)+COUNTIF('(old)AvalTab'!$AM$11:$AN$13,A134)+COUNTIF('(old)AvalTab'!$AX$11:$AY$13,A134)+COUNTIF('(old)AvalTab'!$BI$11:$BI$13,A134)+COUNTIF('(old)AvalTab'!$BU$11:$BV$13,A134)+COUNTIF('(old)AvalTab'!$CK$11:$CL$13,A134)+COUNTIF('(old)AvalTab'!$DE$11:$DF$13,A134)+COUNTIF('(old)AvalTab'!$EC$11:$ED$13,A134)+COUNTIF('(old)AvalTab'!$EP$11:$EQ$13,A134)</f>
        <v>0</v>
      </c>
      <c r="K134" s="1">
        <f>COUNTIF('(old)AvalTab'!$H$14:$H$16,A134)+COUNTIF('(old)AvalTab'!$Q$14:$R$16,A134)+COUNTIF('(old)AvalTab'!$AB$14:$AC$16,A134)+COUNTIF('(old)AvalTab'!$AM$14:$AN$16,A134)+COUNTIF('(old)AvalTab'!$AX$14:$AY$16,A134)+COUNTIF('(old)AvalTab'!$BI$14:$BI$16,A134)+COUNTIF('(old)AvalTab'!$BU$14:$BV$16,A134)+COUNTIF('(old)AvalTab'!$CK$14:$CL$16,A134)+COUNTIF('(old)AvalTab'!$DE$14:$DF$16,A134)+COUNTIF('(old)AvalTab'!$EC$14:$ED$16,A134)+COUNTIF('(old)AvalTab'!$EP$14:$EQ$16,A134)</f>
        <v>0</v>
      </c>
      <c r="L134" s="1">
        <f>COUNTIF('(old)AvalTab'!$H$17:$H$19,A134)+COUNTIF('(old)AvalTab'!$Q$17:$R$19,A134)+COUNTIF('(old)AvalTab'!$AB$17:$AC$19,A134)+COUNTIF('(old)AvalTab'!$AX$17:$AY$19,A134)+COUNTIF('(old)AvalTab'!$BU$17:$BU$19,A134)+COUNTIF('(old)AvalTab'!$CK$17:$CL$19,A134)+COUNTIF('(old)AvalTab'!$DE$17:$DF$19,A134)+COUNTIF('(old)AvalTab'!$EC$17:$ED$19,A134)+COUNTIF('(old)AvalTab'!$EP$17:$EQ$19,A134)</f>
        <v>0</v>
      </c>
      <c r="M134" s="181" cm="1">
        <f t="array" ref="M134">COUNT(IF(ISNUMBER('(old)DadosPercent'!134:134),1))-SUM('(old)DadosPercent'!134:134)</f>
        <v>0</v>
      </c>
      <c r="N134" s="180">
        <f t="shared" si="10"/>
        <v>0</v>
      </c>
    </row>
    <row r="135" spans="1:14" x14ac:dyDescent="0.25">
      <c r="A135" s="1" t="str">
        <f>Data!A135</f>
        <v>Faster-LIO</v>
      </c>
      <c r="B135" s="1">
        <f>COUNTA(Data!B135:BZZ135)</f>
        <v>22</v>
      </c>
      <c r="C135" s="1">
        <f>COUNTIF(Data!$B$3:$BZZ$5,A135)</f>
        <v>4</v>
      </c>
      <c r="D135" s="1">
        <f>COUNTIF(Data!$B$6:$BZZ$15,A135)</f>
        <v>13</v>
      </c>
      <c r="E135" s="1" t="str">
        <f t="shared" si="8"/>
        <v>FALSE</v>
      </c>
      <c r="F135" s="1" cm="1">
        <f t="array" ref="F135">COUNTA(Data!135:135)-COUNT(IF(ISNUMBER(Data!135:135),1))-1</f>
        <v>0</v>
      </c>
      <c r="G135" s="1">
        <f ca="1">SUMIF(Data!$3:$5, A135, Data!$17:$17)</f>
        <v>17</v>
      </c>
      <c r="H135" s="138">
        <f t="shared" ca="1" si="9"/>
        <v>0.77272727272727271</v>
      </c>
      <c r="I135" s="1">
        <f>COUNTIF('(old)AvalTab'!$H$11:$H$19,A135)+COUNTIF('(old)AvalTab'!$Q$11:$R$19,A135)+COUNTIF('(old)AvalTab'!$AB$11:$AC$19,A135)+COUNTIF('(old)AvalTab'!$AM$11:$AN$16,A135)+COUNTIF('(old)AvalTab'!$AX$11:$AY$19,A135)+COUNTIF('(old)AvalTab'!$BI$11:$BI$16,A135)+COUNTIF('(old)AvalTab'!$BU$11:$BU$19,A135)+COUNTIF('(old)AvalTab'!$CK$11:$CL$19,A135)+COUNTIF('(old)AvalTab'!$DE$11:$DF$19,A135)+COUNTIF('(old)AvalTab'!$EC$11:$ED$19,A135)+COUNTIF('(old)AvalTab'!$EP$11:$EQ$19,A135)</f>
        <v>0</v>
      </c>
      <c r="J135" s="1">
        <f>COUNTIF('(old)AvalTab'!$H$11:$H$13,A135)+COUNTIF('(old)AvalTab'!$Q$11:$R$13,A135)+COUNTIF('(old)AvalTab'!$AB$11:$AC$13,A135)+COUNTIF('(old)AvalTab'!$AM$11:$AN$13,A135)+COUNTIF('(old)AvalTab'!$AX$11:$AY$13,A135)+COUNTIF('(old)AvalTab'!$BI$11:$BI$13,A135)+COUNTIF('(old)AvalTab'!$BU$11:$BV$13,A135)+COUNTIF('(old)AvalTab'!$CK$11:$CL$13,A135)+COUNTIF('(old)AvalTab'!$DE$11:$DF$13,A135)+COUNTIF('(old)AvalTab'!$EC$11:$ED$13,A135)+COUNTIF('(old)AvalTab'!$EP$11:$EQ$13,A135)</f>
        <v>0</v>
      </c>
      <c r="K135" s="1">
        <f>COUNTIF('(old)AvalTab'!$H$14:$H$16,A135)+COUNTIF('(old)AvalTab'!$Q$14:$R$16,A135)+COUNTIF('(old)AvalTab'!$AB$14:$AC$16,A135)+COUNTIF('(old)AvalTab'!$AM$14:$AN$16,A135)+COUNTIF('(old)AvalTab'!$AX$14:$AY$16,A135)+COUNTIF('(old)AvalTab'!$BI$14:$BI$16,A135)+COUNTIF('(old)AvalTab'!$BU$14:$BV$16,A135)+COUNTIF('(old)AvalTab'!$CK$14:$CL$16,A135)+COUNTIF('(old)AvalTab'!$DE$14:$DF$16,A135)+COUNTIF('(old)AvalTab'!$EC$14:$ED$16,A135)+COUNTIF('(old)AvalTab'!$EP$14:$EQ$16,A135)</f>
        <v>0</v>
      </c>
      <c r="L135" s="1">
        <f>COUNTIF('(old)AvalTab'!$H$17:$H$19,A135)+COUNTIF('(old)AvalTab'!$Q$17:$R$19,A135)+COUNTIF('(old)AvalTab'!$AB$17:$AC$19,A135)+COUNTIF('(old)AvalTab'!$AX$17:$AY$19,A135)+COUNTIF('(old)AvalTab'!$BU$17:$BU$19,A135)+COUNTIF('(old)AvalTab'!$CK$17:$CL$19,A135)+COUNTIF('(old)AvalTab'!$DE$17:$DF$19,A135)+COUNTIF('(old)AvalTab'!$EC$17:$ED$19,A135)+COUNTIF('(old)AvalTab'!$EP$17:$EQ$19,A135)</f>
        <v>0</v>
      </c>
      <c r="M135" s="181" cm="1">
        <f t="array" ref="M135">COUNT(IF(ISNUMBER('(old)DadosPercent'!135:135),1))-SUM('(old)DadosPercent'!135:135)</f>
        <v>0</v>
      </c>
      <c r="N135" s="180">
        <f t="shared" si="10"/>
        <v>0</v>
      </c>
    </row>
    <row r="136" spans="1:14" x14ac:dyDescent="0.25">
      <c r="A136" s="1" t="str">
        <f>Data!A136</f>
        <v>StaticFusion</v>
      </c>
      <c r="B136" s="1">
        <f>COUNTA(Data!B136:BZZ136)</f>
        <v>84</v>
      </c>
      <c r="C136" s="1">
        <f>COUNTIF(Data!$B$3:$BZZ$5,A136)</f>
        <v>0</v>
      </c>
      <c r="D136" s="1">
        <f>COUNTIF(Data!$B$6:$BZZ$15,A136)</f>
        <v>2</v>
      </c>
      <c r="E136" s="1" t="str">
        <f t="shared" si="8"/>
        <v>FALSE</v>
      </c>
      <c r="F136" s="1" cm="1">
        <f t="array" ref="F136">COUNTA(Data!136:136)-COUNT(IF(ISNUMBER(Data!136:136),1))-1</f>
        <v>0</v>
      </c>
      <c r="G136" s="1">
        <f ca="1">SUMIF(Data!$3:$5, A136, Data!$17:$17)</f>
        <v>0</v>
      </c>
      <c r="H136" s="138">
        <f t="shared" ca="1" si="9"/>
        <v>0</v>
      </c>
      <c r="I136" s="1">
        <f>COUNTIF('(old)AvalTab'!$H$11:$H$19,A136)+COUNTIF('(old)AvalTab'!$Q$11:$R$19,A136)+COUNTIF('(old)AvalTab'!$AB$11:$AC$19,A136)+COUNTIF('(old)AvalTab'!$AM$11:$AN$16,A136)+COUNTIF('(old)AvalTab'!$AX$11:$AY$19,A136)+COUNTIF('(old)AvalTab'!$BI$11:$BI$16,A136)+COUNTIF('(old)AvalTab'!$BU$11:$BU$19,A136)+COUNTIF('(old)AvalTab'!$CK$11:$CL$19,A136)+COUNTIF('(old)AvalTab'!$DE$11:$DF$19,A136)+COUNTIF('(old)AvalTab'!$EC$11:$ED$19,A136)+COUNTIF('(old)AvalTab'!$EP$11:$EQ$19,A136)</f>
        <v>0</v>
      </c>
      <c r="J136" s="1">
        <f>COUNTIF('(old)AvalTab'!$H$11:$H$13,A136)+COUNTIF('(old)AvalTab'!$Q$11:$R$13,A136)+COUNTIF('(old)AvalTab'!$AB$11:$AC$13,A136)+COUNTIF('(old)AvalTab'!$AM$11:$AN$13,A136)+COUNTIF('(old)AvalTab'!$AX$11:$AY$13,A136)+COUNTIF('(old)AvalTab'!$BI$11:$BI$13,A136)+COUNTIF('(old)AvalTab'!$BU$11:$BV$13,A136)+COUNTIF('(old)AvalTab'!$CK$11:$CL$13,A136)+COUNTIF('(old)AvalTab'!$DE$11:$DF$13,A136)+COUNTIF('(old)AvalTab'!$EC$11:$ED$13,A136)+COUNTIF('(old)AvalTab'!$EP$11:$EQ$13,A136)</f>
        <v>0</v>
      </c>
      <c r="K136" s="1">
        <f>COUNTIF('(old)AvalTab'!$H$14:$H$16,A136)+COUNTIF('(old)AvalTab'!$Q$14:$R$16,A136)+COUNTIF('(old)AvalTab'!$AB$14:$AC$16,A136)+COUNTIF('(old)AvalTab'!$AM$14:$AN$16,A136)+COUNTIF('(old)AvalTab'!$AX$14:$AY$16,A136)+COUNTIF('(old)AvalTab'!$BI$14:$BI$16,A136)+COUNTIF('(old)AvalTab'!$BU$14:$BV$16,A136)+COUNTIF('(old)AvalTab'!$CK$14:$CL$16,A136)+COUNTIF('(old)AvalTab'!$DE$14:$DF$16,A136)+COUNTIF('(old)AvalTab'!$EC$14:$ED$16,A136)+COUNTIF('(old)AvalTab'!$EP$14:$EQ$16,A136)</f>
        <v>0</v>
      </c>
      <c r="L136" s="1">
        <f>COUNTIF('(old)AvalTab'!$H$17:$H$19,A136)+COUNTIF('(old)AvalTab'!$Q$17:$R$19,A136)+COUNTIF('(old)AvalTab'!$AB$17:$AC$19,A136)+COUNTIF('(old)AvalTab'!$AX$17:$AY$19,A136)+COUNTIF('(old)AvalTab'!$BU$17:$BU$19,A136)+COUNTIF('(old)AvalTab'!$CK$17:$CL$19,A136)+COUNTIF('(old)AvalTab'!$DE$17:$DF$19,A136)+COUNTIF('(old)AvalTab'!$EC$17:$ED$19,A136)+COUNTIF('(old)AvalTab'!$EP$17:$EQ$19,A136)</f>
        <v>0</v>
      </c>
      <c r="M136" s="181" cm="1">
        <f t="array" ref="M136">COUNT(IF(ISNUMBER('(old)DadosPercent'!136:136),1))-SUM('(old)DadosPercent'!136:136)</f>
        <v>0</v>
      </c>
      <c r="N136" s="180">
        <f t="shared" si="10"/>
        <v>0</v>
      </c>
    </row>
    <row r="137" spans="1:14" x14ac:dyDescent="0.25">
      <c r="A137" s="1" t="str">
        <f>Data!A137</f>
        <v>LVI-SAM</v>
      </c>
      <c r="B137" s="1">
        <f>COUNTA(Data!B137:BZZ137)</f>
        <v>15</v>
      </c>
      <c r="C137" s="1">
        <f>COUNTIF(Data!$B$3:$BZZ$5,A137)</f>
        <v>5</v>
      </c>
      <c r="D137" s="1">
        <f>COUNTIF(Data!$B$6:$BZZ$15,A137)</f>
        <v>1</v>
      </c>
      <c r="E137" s="1" t="str">
        <f t="shared" si="8"/>
        <v>FALSE</v>
      </c>
      <c r="F137" s="1" cm="1">
        <f t="array" ref="F137">COUNTA(Data!137:137)-COUNT(IF(ISNUMBER(Data!137:137),1))-1</f>
        <v>1</v>
      </c>
      <c r="G137" s="1">
        <f ca="1">SUMIF(Data!$3:$5, A137, Data!$17:$17)</f>
        <v>35</v>
      </c>
      <c r="H137" s="138">
        <f t="shared" ca="1" si="9"/>
        <v>2.3333333333333335</v>
      </c>
      <c r="I137" s="1">
        <f>COUNTIF('(old)AvalTab'!$H$11:$H$19,A137)+COUNTIF('(old)AvalTab'!$Q$11:$R$19,A137)+COUNTIF('(old)AvalTab'!$AB$11:$AC$19,A137)+COUNTIF('(old)AvalTab'!$AM$11:$AN$16,A137)+COUNTIF('(old)AvalTab'!$AX$11:$AY$19,A137)+COUNTIF('(old)AvalTab'!$BI$11:$BI$16,A137)+COUNTIF('(old)AvalTab'!$BU$11:$BU$19,A137)+COUNTIF('(old)AvalTab'!$CK$11:$CL$19,A137)+COUNTIF('(old)AvalTab'!$DE$11:$DF$19,A137)+COUNTIF('(old)AvalTab'!$EC$11:$ED$19,A137)+COUNTIF('(old)AvalTab'!$EP$11:$EQ$19,A137)</f>
        <v>0</v>
      </c>
      <c r="J137" s="1">
        <f>COUNTIF('(old)AvalTab'!$H$11:$H$13,A137)+COUNTIF('(old)AvalTab'!$Q$11:$R$13,A137)+COUNTIF('(old)AvalTab'!$AB$11:$AC$13,A137)+COUNTIF('(old)AvalTab'!$AM$11:$AN$13,A137)+COUNTIF('(old)AvalTab'!$AX$11:$AY$13,A137)+COUNTIF('(old)AvalTab'!$BI$11:$BI$13,A137)+COUNTIF('(old)AvalTab'!$BU$11:$BV$13,A137)+COUNTIF('(old)AvalTab'!$CK$11:$CL$13,A137)+COUNTIF('(old)AvalTab'!$DE$11:$DF$13,A137)+COUNTIF('(old)AvalTab'!$EC$11:$ED$13,A137)+COUNTIF('(old)AvalTab'!$EP$11:$EQ$13,A137)</f>
        <v>0</v>
      </c>
      <c r="K137" s="1">
        <f>COUNTIF('(old)AvalTab'!$H$14:$H$16,A137)+COUNTIF('(old)AvalTab'!$Q$14:$R$16,A137)+COUNTIF('(old)AvalTab'!$AB$14:$AC$16,A137)+COUNTIF('(old)AvalTab'!$AM$14:$AN$16,A137)+COUNTIF('(old)AvalTab'!$AX$14:$AY$16,A137)+COUNTIF('(old)AvalTab'!$BI$14:$BI$16,A137)+COUNTIF('(old)AvalTab'!$BU$14:$BV$16,A137)+COUNTIF('(old)AvalTab'!$CK$14:$CL$16,A137)+COUNTIF('(old)AvalTab'!$DE$14:$DF$16,A137)+COUNTIF('(old)AvalTab'!$EC$14:$ED$16,A137)+COUNTIF('(old)AvalTab'!$EP$14:$EQ$16,A137)</f>
        <v>0</v>
      </c>
      <c r="L137" s="1">
        <f>COUNTIF('(old)AvalTab'!$H$17:$H$19,A137)+COUNTIF('(old)AvalTab'!$Q$17:$R$19,A137)+COUNTIF('(old)AvalTab'!$AB$17:$AC$19,A137)+COUNTIF('(old)AvalTab'!$AX$17:$AY$19,A137)+COUNTIF('(old)AvalTab'!$BU$17:$BU$19,A137)+COUNTIF('(old)AvalTab'!$CK$17:$CL$19,A137)+COUNTIF('(old)AvalTab'!$DE$17:$DF$19,A137)+COUNTIF('(old)AvalTab'!$EC$17:$ED$19,A137)+COUNTIF('(old)AvalTab'!$EP$17:$EQ$19,A137)</f>
        <v>0</v>
      </c>
      <c r="M137" s="181" cm="1">
        <f t="array" ref="M137">COUNT(IF(ISNUMBER('(old)DadosPercent'!137:137),1))-SUM('(old)DadosPercent'!137:137)</f>
        <v>0</v>
      </c>
      <c r="N137" s="180">
        <f t="shared" si="10"/>
        <v>0</v>
      </c>
    </row>
    <row r="138" spans="1:14" x14ac:dyDescent="0.25">
      <c r="A138" s="1" t="str">
        <f>Data!A138</f>
        <v>maplab 2.0</v>
      </c>
      <c r="B138" s="1">
        <f>COUNTA(Data!B138:BZZ138)</f>
        <v>0</v>
      </c>
      <c r="C138" s="1">
        <f>COUNTIF(Data!$B$3:$BZZ$5,A138)</f>
        <v>0</v>
      </c>
      <c r="D138" s="1">
        <f>COUNTIF(Data!$B$6:$BZZ$15,A138)</f>
        <v>0</v>
      </c>
      <c r="E138" s="1" t="str">
        <f t="shared" si="8"/>
        <v>FALSE</v>
      </c>
      <c r="F138" s="1" cm="1">
        <f t="array" ref="F138">COUNTA(Data!138:138)-COUNT(IF(ISNUMBER(Data!138:138),1))-1</f>
        <v>0</v>
      </c>
      <c r="G138" s="1">
        <f ca="1">SUMIF(Data!$3:$5, A138, Data!$17:$17)</f>
        <v>0</v>
      </c>
      <c r="H138" s="138" t="str">
        <f t="shared" ca="1" si="9"/>
        <v/>
      </c>
      <c r="I138" s="1">
        <f>COUNTIF('(old)AvalTab'!$H$11:$H$19,A138)+COUNTIF('(old)AvalTab'!$Q$11:$R$19,A138)+COUNTIF('(old)AvalTab'!$AB$11:$AC$19,A138)+COUNTIF('(old)AvalTab'!$AM$11:$AN$16,A138)+COUNTIF('(old)AvalTab'!$AX$11:$AY$19,A138)+COUNTIF('(old)AvalTab'!$BI$11:$BI$16,A138)+COUNTIF('(old)AvalTab'!$BU$11:$BU$19,A138)+COUNTIF('(old)AvalTab'!$CK$11:$CL$19,A138)+COUNTIF('(old)AvalTab'!$DE$11:$DF$19,A138)+COUNTIF('(old)AvalTab'!$EC$11:$ED$19,A138)+COUNTIF('(old)AvalTab'!$EP$11:$EQ$19,A138)</f>
        <v>0</v>
      </c>
      <c r="J138" s="1">
        <f>COUNTIF('(old)AvalTab'!$H$11:$H$13,A138)+COUNTIF('(old)AvalTab'!$Q$11:$R$13,A138)+COUNTIF('(old)AvalTab'!$AB$11:$AC$13,A138)+COUNTIF('(old)AvalTab'!$AM$11:$AN$13,A138)+COUNTIF('(old)AvalTab'!$AX$11:$AY$13,A138)+COUNTIF('(old)AvalTab'!$BI$11:$BI$13,A138)+COUNTIF('(old)AvalTab'!$BU$11:$BV$13,A138)+COUNTIF('(old)AvalTab'!$CK$11:$CL$13,A138)+COUNTIF('(old)AvalTab'!$DE$11:$DF$13,A138)+COUNTIF('(old)AvalTab'!$EC$11:$ED$13,A138)+COUNTIF('(old)AvalTab'!$EP$11:$EQ$13,A138)</f>
        <v>0</v>
      </c>
      <c r="K138" s="1">
        <f>COUNTIF('(old)AvalTab'!$H$14:$H$16,A138)+COUNTIF('(old)AvalTab'!$Q$14:$R$16,A138)+COUNTIF('(old)AvalTab'!$AB$14:$AC$16,A138)+COUNTIF('(old)AvalTab'!$AM$14:$AN$16,A138)+COUNTIF('(old)AvalTab'!$AX$14:$AY$16,A138)+COUNTIF('(old)AvalTab'!$BI$14:$BI$16,A138)+COUNTIF('(old)AvalTab'!$BU$14:$BV$16,A138)+COUNTIF('(old)AvalTab'!$CK$14:$CL$16,A138)+COUNTIF('(old)AvalTab'!$DE$14:$DF$16,A138)+COUNTIF('(old)AvalTab'!$EC$14:$ED$16,A138)+COUNTIF('(old)AvalTab'!$EP$14:$EQ$16,A138)</f>
        <v>0</v>
      </c>
      <c r="L138" s="1">
        <f>COUNTIF('(old)AvalTab'!$H$17:$H$19,A138)+COUNTIF('(old)AvalTab'!$Q$17:$R$19,A138)+COUNTIF('(old)AvalTab'!$AB$17:$AC$19,A138)+COUNTIF('(old)AvalTab'!$AX$17:$AY$19,A138)+COUNTIF('(old)AvalTab'!$BU$17:$BU$19,A138)+COUNTIF('(old)AvalTab'!$CK$17:$CL$19,A138)+COUNTIF('(old)AvalTab'!$DE$17:$DF$19,A138)+COUNTIF('(old)AvalTab'!$EC$17:$ED$19,A138)+COUNTIF('(old)AvalTab'!$EP$17:$EQ$19,A138)</f>
        <v>0</v>
      </c>
      <c r="M138" s="181" cm="1">
        <f t="array" ref="M138">COUNT(IF(ISNUMBER('(old)DadosPercent'!138:138),1))-SUM('(old)DadosPercent'!138:138)</f>
        <v>0</v>
      </c>
      <c r="N138" s="180" t="str">
        <f t="shared" si="10"/>
        <v/>
      </c>
    </row>
    <row r="139" spans="1:14" x14ac:dyDescent="0.25">
      <c r="A139" s="1" t="str">
        <f>Data!A139</f>
        <v>maplab 2.0, ROVIO + SIFT</v>
      </c>
      <c r="B139" s="1">
        <f>COUNTA(Data!B139:BZZ139)</f>
        <v>9</v>
      </c>
      <c r="C139" s="1">
        <f>COUNTIF(Data!$B$3:$BZZ$5,A139)</f>
        <v>0</v>
      </c>
      <c r="D139" s="1">
        <f>COUNTIF(Data!$B$6:$BZZ$15,A139)</f>
        <v>1</v>
      </c>
      <c r="E139" s="1" t="str">
        <f t="shared" si="8"/>
        <v>FALSE</v>
      </c>
      <c r="F139" s="1" cm="1">
        <f t="array" ref="F139">COUNTA(Data!139:139)-COUNT(IF(ISNUMBER(Data!139:139),1))-1</f>
        <v>0</v>
      </c>
      <c r="G139" s="1">
        <f ca="1">SUMIF(Data!$3:$5, A139, Data!$17:$17)</f>
        <v>0</v>
      </c>
      <c r="H139" s="138">
        <f t="shared" ca="1" si="9"/>
        <v>0</v>
      </c>
      <c r="I139" s="1">
        <f>COUNTIF('(old)AvalTab'!$H$11:$H$19,A139)+COUNTIF('(old)AvalTab'!$Q$11:$R$19,A139)+COUNTIF('(old)AvalTab'!$AB$11:$AC$19,A139)+COUNTIF('(old)AvalTab'!$AM$11:$AN$16,A139)+COUNTIF('(old)AvalTab'!$AX$11:$AY$19,A139)+COUNTIF('(old)AvalTab'!$BI$11:$BI$16,A139)+COUNTIF('(old)AvalTab'!$BU$11:$BU$19,A139)+COUNTIF('(old)AvalTab'!$CK$11:$CL$19,A139)+COUNTIF('(old)AvalTab'!$DE$11:$DF$19,A139)+COUNTIF('(old)AvalTab'!$EC$11:$ED$19,A139)+COUNTIF('(old)AvalTab'!$EP$11:$EQ$19,A139)</f>
        <v>0</v>
      </c>
      <c r="J139" s="1">
        <f>COUNTIF('(old)AvalTab'!$H$11:$H$13,A139)+COUNTIF('(old)AvalTab'!$Q$11:$R$13,A139)+COUNTIF('(old)AvalTab'!$AB$11:$AC$13,A139)+COUNTIF('(old)AvalTab'!$AM$11:$AN$13,A139)+COUNTIF('(old)AvalTab'!$AX$11:$AY$13,A139)+COUNTIF('(old)AvalTab'!$BI$11:$BI$13,A139)+COUNTIF('(old)AvalTab'!$BU$11:$BV$13,A139)+COUNTIF('(old)AvalTab'!$CK$11:$CL$13,A139)+COUNTIF('(old)AvalTab'!$DE$11:$DF$13,A139)+COUNTIF('(old)AvalTab'!$EC$11:$ED$13,A139)+COUNTIF('(old)AvalTab'!$EP$11:$EQ$13,A139)</f>
        <v>0</v>
      </c>
      <c r="K139" s="1">
        <f>COUNTIF('(old)AvalTab'!$H$14:$H$16,A139)+COUNTIF('(old)AvalTab'!$Q$14:$R$16,A139)+COUNTIF('(old)AvalTab'!$AB$14:$AC$16,A139)+COUNTIF('(old)AvalTab'!$AM$14:$AN$16,A139)+COUNTIF('(old)AvalTab'!$AX$14:$AY$16,A139)+COUNTIF('(old)AvalTab'!$BI$14:$BI$16,A139)+COUNTIF('(old)AvalTab'!$BU$14:$BV$16,A139)+COUNTIF('(old)AvalTab'!$CK$14:$CL$16,A139)+COUNTIF('(old)AvalTab'!$DE$14:$DF$16,A139)+COUNTIF('(old)AvalTab'!$EC$14:$ED$16,A139)+COUNTIF('(old)AvalTab'!$EP$14:$EQ$16,A139)</f>
        <v>0</v>
      </c>
      <c r="L139" s="1">
        <f>COUNTIF('(old)AvalTab'!$H$17:$H$19,A139)+COUNTIF('(old)AvalTab'!$Q$17:$R$19,A139)+COUNTIF('(old)AvalTab'!$AB$17:$AC$19,A139)+COUNTIF('(old)AvalTab'!$AX$17:$AY$19,A139)+COUNTIF('(old)AvalTab'!$BU$17:$BU$19,A139)+COUNTIF('(old)AvalTab'!$CK$17:$CL$19,A139)+COUNTIF('(old)AvalTab'!$DE$17:$DF$19,A139)+COUNTIF('(old)AvalTab'!$EC$17:$ED$19,A139)+COUNTIF('(old)AvalTab'!$EP$17:$EQ$19,A139)</f>
        <v>0</v>
      </c>
      <c r="M139" s="181" cm="1">
        <f t="array" ref="M139">COUNT(IF(ISNUMBER('(old)DadosPercent'!139:139),1))-SUM('(old)DadosPercent'!139:139)</f>
        <v>0</v>
      </c>
      <c r="N139" s="180">
        <f t="shared" si="10"/>
        <v>0</v>
      </c>
    </row>
    <row r="140" spans="1:14" x14ac:dyDescent="0.25">
      <c r="A140" s="1" t="str">
        <f>Data!A140</f>
        <v>maplab 2.0, OKVIS +SP +B</v>
      </c>
      <c r="B140" s="1">
        <f>COUNTA(Data!B140:BZZ140)</f>
        <v>9</v>
      </c>
      <c r="C140" s="1">
        <f>COUNTIF(Data!$B$3:$BZZ$5,A140)</f>
        <v>1</v>
      </c>
      <c r="D140" s="1">
        <f>COUNTIF(Data!$B$6:$BZZ$15,A140)</f>
        <v>2</v>
      </c>
      <c r="E140" s="1" t="str">
        <f t="shared" si="8"/>
        <v>FALSE</v>
      </c>
      <c r="F140" s="1" cm="1">
        <f t="array" ref="F140">COUNTA(Data!140:140)-COUNT(IF(ISNUMBER(Data!140:140),1))-1</f>
        <v>0</v>
      </c>
      <c r="G140" s="1">
        <f ca="1">SUMIF(Data!$3:$5, A140, Data!$17:$17)</f>
        <v>10</v>
      </c>
      <c r="H140" s="138">
        <f t="shared" ca="1" si="9"/>
        <v>1.1111111111111112</v>
      </c>
      <c r="I140" s="1">
        <f>COUNTIF('(old)AvalTab'!$H$11:$H$19,A140)+COUNTIF('(old)AvalTab'!$Q$11:$R$19,A140)+COUNTIF('(old)AvalTab'!$AB$11:$AC$19,A140)+COUNTIF('(old)AvalTab'!$AM$11:$AN$16,A140)+COUNTIF('(old)AvalTab'!$AX$11:$AY$19,A140)+COUNTIF('(old)AvalTab'!$BI$11:$BI$16,A140)+COUNTIF('(old)AvalTab'!$BU$11:$BU$19,A140)+COUNTIF('(old)AvalTab'!$CK$11:$CL$19,A140)+COUNTIF('(old)AvalTab'!$DE$11:$DF$19,A140)+COUNTIF('(old)AvalTab'!$EC$11:$ED$19,A140)+COUNTIF('(old)AvalTab'!$EP$11:$EQ$19,A140)</f>
        <v>0</v>
      </c>
      <c r="J140" s="1">
        <f>COUNTIF('(old)AvalTab'!$H$11:$H$13,A140)+COUNTIF('(old)AvalTab'!$Q$11:$R$13,A140)+COUNTIF('(old)AvalTab'!$AB$11:$AC$13,A140)+COUNTIF('(old)AvalTab'!$AM$11:$AN$13,A140)+COUNTIF('(old)AvalTab'!$AX$11:$AY$13,A140)+COUNTIF('(old)AvalTab'!$BI$11:$BI$13,A140)+COUNTIF('(old)AvalTab'!$BU$11:$BV$13,A140)+COUNTIF('(old)AvalTab'!$CK$11:$CL$13,A140)+COUNTIF('(old)AvalTab'!$DE$11:$DF$13,A140)+COUNTIF('(old)AvalTab'!$EC$11:$ED$13,A140)+COUNTIF('(old)AvalTab'!$EP$11:$EQ$13,A140)</f>
        <v>0</v>
      </c>
      <c r="K140" s="1">
        <f>COUNTIF('(old)AvalTab'!$H$14:$H$16,A140)+COUNTIF('(old)AvalTab'!$Q$14:$R$16,A140)+COUNTIF('(old)AvalTab'!$AB$14:$AC$16,A140)+COUNTIF('(old)AvalTab'!$AM$14:$AN$16,A140)+COUNTIF('(old)AvalTab'!$AX$14:$AY$16,A140)+COUNTIF('(old)AvalTab'!$BI$14:$BI$16,A140)+COUNTIF('(old)AvalTab'!$BU$14:$BV$16,A140)+COUNTIF('(old)AvalTab'!$CK$14:$CL$16,A140)+COUNTIF('(old)AvalTab'!$DE$14:$DF$16,A140)+COUNTIF('(old)AvalTab'!$EC$14:$ED$16,A140)+COUNTIF('(old)AvalTab'!$EP$14:$EQ$16,A140)</f>
        <v>0</v>
      </c>
      <c r="L140" s="1">
        <f>COUNTIF('(old)AvalTab'!$H$17:$H$19,A140)+COUNTIF('(old)AvalTab'!$Q$17:$R$19,A140)+COUNTIF('(old)AvalTab'!$AB$17:$AC$19,A140)+COUNTIF('(old)AvalTab'!$AX$17:$AY$19,A140)+COUNTIF('(old)AvalTab'!$BU$17:$BU$19,A140)+COUNTIF('(old)AvalTab'!$CK$17:$CL$19,A140)+COUNTIF('(old)AvalTab'!$DE$17:$DF$19,A140)+COUNTIF('(old)AvalTab'!$EC$17:$ED$19,A140)+COUNTIF('(old)AvalTab'!$EP$17:$EQ$19,A140)</f>
        <v>0</v>
      </c>
      <c r="M140" s="181" cm="1">
        <f t="array" ref="M140">COUNT(IF(ISNUMBER('(old)DadosPercent'!140:140),1))-SUM('(old)DadosPercent'!140:140)</f>
        <v>0</v>
      </c>
      <c r="N140" s="180">
        <f t="shared" si="10"/>
        <v>0</v>
      </c>
    </row>
    <row r="141" spans="1:14" x14ac:dyDescent="0.25">
      <c r="A141" s="1" t="str">
        <f>Data!A141</f>
        <v>maplab 2.0, OKVIS +ICP</v>
      </c>
      <c r="B141" s="1">
        <f>COUNTA(Data!B141:BZZ141)</f>
        <v>9</v>
      </c>
      <c r="C141" s="1">
        <f>COUNTIF(Data!$B$3:$BZZ$5,A141)</f>
        <v>2</v>
      </c>
      <c r="D141" s="1">
        <f>COUNTIF(Data!$B$6:$BZZ$15,A141)</f>
        <v>1</v>
      </c>
      <c r="E141" s="1" t="str">
        <f t="shared" si="8"/>
        <v>FALSE</v>
      </c>
      <c r="F141" s="1" cm="1">
        <f t="array" ref="F141">COUNTA(Data!141:141)-COUNT(IF(ISNUMBER(Data!141:141),1))-1</f>
        <v>0</v>
      </c>
      <c r="G141" s="1">
        <f ca="1">SUMIF(Data!$3:$5, A141, Data!$17:$17)</f>
        <v>21</v>
      </c>
      <c r="H141" s="138">
        <f t="shared" ca="1" si="9"/>
        <v>2.3333333333333335</v>
      </c>
      <c r="I141" s="1">
        <f>COUNTIF('(old)AvalTab'!$H$11:$H$19,A141)+COUNTIF('(old)AvalTab'!$Q$11:$R$19,A141)+COUNTIF('(old)AvalTab'!$AB$11:$AC$19,A141)+COUNTIF('(old)AvalTab'!$AM$11:$AN$16,A141)+COUNTIF('(old)AvalTab'!$AX$11:$AY$19,A141)+COUNTIF('(old)AvalTab'!$BI$11:$BI$16,A141)+COUNTIF('(old)AvalTab'!$BU$11:$BU$19,A141)+COUNTIF('(old)AvalTab'!$CK$11:$CL$19,A141)+COUNTIF('(old)AvalTab'!$DE$11:$DF$19,A141)+COUNTIF('(old)AvalTab'!$EC$11:$ED$19,A141)+COUNTIF('(old)AvalTab'!$EP$11:$EQ$19,A141)</f>
        <v>0</v>
      </c>
      <c r="J141" s="1">
        <f>COUNTIF('(old)AvalTab'!$H$11:$H$13,A141)+COUNTIF('(old)AvalTab'!$Q$11:$R$13,A141)+COUNTIF('(old)AvalTab'!$AB$11:$AC$13,A141)+COUNTIF('(old)AvalTab'!$AM$11:$AN$13,A141)+COUNTIF('(old)AvalTab'!$AX$11:$AY$13,A141)+COUNTIF('(old)AvalTab'!$BI$11:$BI$13,A141)+COUNTIF('(old)AvalTab'!$BU$11:$BV$13,A141)+COUNTIF('(old)AvalTab'!$CK$11:$CL$13,A141)+COUNTIF('(old)AvalTab'!$DE$11:$DF$13,A141)+COUNTIF('(old)AvalTab'!$EC$11:$ED$13,A141)+COUNTIF('(old)AvalTab'!$EP$11:$EQ$13,A141)</f>
        <v>0</v>
      </c>
      <c r="K141" s="1">
        <f>COUNTIF('(old)AvalTab'!$H$14:$H$16,A141)+COUNTIF('(old)AvalTab'!$Q$14:$R$16,A141)+COUNTIF('(old)AvalTab'!$AB$14:$AC$16,A141)+COUNTIF('(old)AvalTab'!$AM$14:$AN$16,A141)+COUNTIF('(old)AvalTab'!$AX$14:$AY$16,A141)+COUNTIF('(old)AvalTab'!$BI$14:$BI$16,A141)+COUNTIF('(old)AvalTab'!$BU$14:$BV$16,A141)+COUNTIF('(old)AvalTab'!$CK$14:$CL$16,A141)+COUNTIF('(old)AvalTab'!$DE$14:$DF$16,A141)+COUNTIF('(old)AvalTab'!$EC$14:$ED$16,A141)+COUNTIF('(old)AvalTab'!$EP$14:$EQ$16,A141)</f>
        <v>0</v>
      </c>
      <c r="L141" s="1">
        <f>COUNTIF('(old)AvalTab'!$H$17:$H$19,A141)+COUNTIF('(old)AvalTab'!$Q$17:$R$19,A141)+COUNTIF('(old)AvalTab'!$AB$17:$AC$19,A141)+COUNTIF('(old)AvalTab'!$AX$17:$AY$19,A141)+COUNTIF('(old)AvalTab'!$BU$17:$BU$19,A141)+COUNTIF('(old)AvalTab'!$CK$17:$CL$19,A141)+COUNTIF('(old)AvalTab'!$DE$17:$DF$19,A141)+COUNTIF('(old)AvalTab'!$EC$17:$ED$19,A141)+COUNTIF('(old)AvalTab'!$EP$17:$EQ$19,A141)</f>
        <v>0</v>
      </c>
      <c r="M141" s="181" cm="1">
        <f t="array" ref="M141">COUNT(IF(ISNUMBER('(old)DadosPercent'!141:141),1))-SUM('(old)DadosPercent'!141:141)</f>
        <v>0</v>
      </c>
      <c r="N141" s="180">
        <f t="shared" si="10"/>
        <v>0</v>
      </c>
    </row>
    <row r="142" spans="1:14" x14ac:dyDescent="0.25">
      <c r="A142" s="1" t="str">
        <f>Data!A142</f>
        <v>maplab 2.0, FAST-LIO2 +SP +B</v>
      </c>
      <c r="B142" s="1">
        <f>COUNTA(Data!B142:BZZ142)</f>
        <v>9</v>
      </c>
      <c r="C142" s="1">
        <f>COUNTIF(Data!$B$3:$BZZ$5,A142)</f>
        <v>9</v>
      </c>
      <c r="D142" s="1">
        <f>COUNTIF(Data!$B$6:$BZZ$15,A142)</f>
        <v>0</v>
      </c>
      <c r="E142" s="1" t="str">
        <f t="shared" si="8"/>
        <v>TRUE</v>
      </c>
      <c r="F142" s="1" cm="1">
        <f t="array" ref="F142">COUNTA(Data!142:142)-COUNT(IF(ISNUMBER(Data!142:142),1))-1</f>
        <v>0</v>
      </c>
      <c r="G142" s="1">
        <f ca="1">SUMIF(Data!$3:$5, A142, Data!$17:$17)</f>
        <v>86</v>
      </c>
      <c r="H142" s="138">
        <f t="shared" ca="1" si="9"/>
        <v>9.5555555555555554</v>
      </c>
      <c r="I142" s="1">
        <f>COUNTIF('(old)AvalTab'!$H$11:$H$19,A142)+COUNTIF('(old)AvalTab'!$Q$11:$R$19,A142)+COUNTIF('(old)AvalTab'!$AB$11:$AC$19,A142)+COUNTIF('(old)AvalTab'!$AM$11:$AN$16,A142)+COUNTIF('(old)AvalTab'!$AX$11:$AY$19,A142)+COUNTIF('(old)AvalTab'!$BI$11:$BI$16,A142)+COUNTIF('(old)AvalTab'!$BU$11:$BU$19,A142)+COUNTIF('(old)AvalTab'!$CK$11:$CL$19,A142)+COUNTIF('(old)AvalTab'!$DE$11:$DF$19,A142)+COUNTIF('(old)AvalTab'!$EC$11:$ED$19,A142)+COUNTIF('(old)AvalTab'!$EP$11:$EQ$19,A142)</f>
        <v>0</v>
      </c>
      <c r="J142" s="1">
        <f>COUNTIF('(old)AvalTab'!$H$11:$H$13,A142)+COUNTIF('(old)AvalTab'!$Q$11:$R$13,A142)+COUNTIF('(old)AvalTab'!$AB$11:$AC$13,A142)+COUNTIF('(old)AvalTab'!$AM$11:$AN$13,A142)+COUNTIF('(old)AvalTab'!$AX$11:$AY$13,A142)+COUNTIF('(old)AvalTab'!$BI$11:$BI$13,A142)+COUNTIF('(old)AvalTab'!$BU$11:$BV$13,A142)+COUNTIF('(old)AvalTab'!$CK$11:$CL$13,A142)+COUNTIF('(old)AvalTab'!$DE$11:$DF$13,A142)+COUNTIF('(old)AvalTab'!$EC$11:$ED$13,A142)+COUNTIF('(old)AvalTab'!$EP$11:$EQ$13,A142)</f>
        <v>0</v>
      </c>
      <c r="K142" s="1">
        <f>COUNTIF('(old)AvalTab'!$H$14:$H$16,A142)+COUNTIF('(old)AvalTab'!$Q$14:$R$16,A142)+COUNTIF('(old)AvalTab'!$AB$14:$AC$16,A142)+COUNTIF('(old)AvalTab'!$AM$14:$AN$16,A142)+COUNTIF('(old)AvalTab'!$AX$14:$AY$16,A142)+COUNTIF('(old)AvalTab'!$BI$14:$BI$16,A142)+COUNTIF('(old)AvalTab'!$BU$14:$BV$16,A142)+COUNTIF('(old)AvalTab'!$CK$14:$CL$16,A142)+COUNTIF('(old)AvalTab'!$DE$14:$DF$16,A142)+COUNTIF('(old)AvalTab'!$EC$14:$ED$16,A142)+COUNTIF('(old)AvalTab'!$EP$14:$EQ$16,A142)</f>
        <v>0</v>
      </c>
      <c r="L142" s="1">
        <f>COUNTIF('(old)AvalTab'!$H$17:$H$19,A142)+COUNTIF('(old)AvalTab'!$Q$17:$R$19,A142)+COUNTIF('(old)AvalTab'!$AB$17:$AC$19,A142)+COUNTIF('(old)AvalTab'!$AX$17:$AY$19,A142)+COUNTIF('(old)AvalTab'!$BU$17:$BU$19,A142)+COUNTIF('(old)AvalTab'!$CK$17:$CL$19,A142)+COUNTIF('(old)AvalTab'!$DE$17:$DF$19,A142)+COUNTIF('(old)AvalTab'!$EC$17:$ED$19,A142)+COUNTIF('(old)AvalTab'!$EP$17:$EQ$19,A142)</f>
        <v>0</v>
      </c>
      <c r="M142" s="181" cm="1">
        <f t="array" ref="M142">COUNT(IF(ISNUMBER('(old)DadosPercent'!142:142),1))-SUM('(old)DadosPercent'!142:142)</f>
        <v>0</v>
      </c>
      <c r="N142" s="180">
        <f t="shared" si="10"/>
        <v>0</v>
      </c>
    </row>
    <row r="143" spans="1:14" x14ac:dyDescent="0.25">
      <c r="A143" s="1" t="str">
        <f>Data!A143</f>
        <v>MaskFusion</v>
      </c>
      <c r="B143" s="1">
        <f>COUNTA(Data!B143:BZZ143)</f>
        <v>6</v>
      </c>
      <c r="C143" s="1">
        <f>COUNTIF(Data!$B$3:$BZZ$5,A143)</f>
        <v>0</v>
      </c>
      <c r="D143" s="1">
        <f>COUNTIF(Data!$B$6:$BZZ$15,A143)</f>
        <v>0</v>
      </c>
      <c r="E143" s="1" t="str">
        <f t="shared" si="8"/>
        <v>FALSE</v>
      </c>
      <c r="F143" s="1" cm="1">
        <f t="array" ref="F143">COUNTA(Data!143:143)-COUNT(IF(ISNUMBER(Data!143:143),1))-1</f>
        <v>0</v>
      </c>
      <c r="G143" s="1">
        <f ca="1">SUMIF(Data!$3:$5, A143, Data!$17:$17)</f>
        <v>0</v>
      </c>
      <c r="H143" s="138">
        <f t="shared" ca="1" si="9"/>
        <v>0</v>
      </c>
      <c r="I143" s="1">
        <f>COUNTIF('(old)AvalTab'!$H$11:$H$19,A143)+COUNTIF('(old)AvalTab'!$Q$11:$R$19,A143)+COUNTIF('(old)AvalTab'!$AB$11:$AC$19,A143)+COUNTIF('(old)AvalTab'!$AM$11:$AN$16,A143)+COUNTIF('(old)AvalTab'!$AX$11:$AY$19,A143)+COUNTIF('(old)AvalTab'!$BI$11:$BI$16,A143)+COUNTIF('(old)AvalTab'!$BU$11:$BU$19,A143)+COUNTIF('(old)AvalTab'!$CK$11:$CL$19,A143)+COUNTIF('(old)AvalTab'!$DE$11:$DF$19,A143)+COUNTIF('(old)AvalTab'!$EC$11:$ED$19,A143)+COUNTIF('(old)AvalTab'!$EP$11:$EQ$19,A143)</f>
        <v>0</v>
      </c>
      <c r="J143" s="1">
        <f>COUNTIF('(old)AvalTab'!$H$11:$H$13,A143)+COUNTIF('(old)AvalTab'!$Q$11:$R$13,A143)+COUNTIF('(old)AvalTab'!$AB$11:$AC$13,A143)+COUNTIF('(old)AvalTab'!$AM$11:$AN$13,A143)+COUNTIF('(old)AvalTab'!$AX$11:$AY$13,A143)+COUNTIF('(old)AvalTab'!$BI$11:$BI$13,A143)+COUNTIF('(old)AvalTab'!$BU$11:$BV$13,A143)+COUNTIF('(old)AvalTab'!$CK$11:$CL$13,A143)+COUNTIF('(old)AvalTab'!$DE$11:$DF$13,A143)+COUNTIF('(old)AvalTab'!$EC$11:$ED$13,A143)+COUNTIF('(old)AvalTab'!$EP$11:$EQ$13,A143)</f>
        <v>0</v>
      </c>
      <c r="K143" s="1">
        <f>COUNTIF('(old)AvalTab'!$H$14:$H$16,A143)+COUNTIF('(old)AvalTab'!$Q$14:$R$16,A143)+COUNTIF('(old)AvalTab'!$AB$14:$AC$16,A143)+COUNTIF('(old)AvalTab'!$AM$14:$AN$16,A143)+COUNTIF('(old)AvalTab'!$AX$14:$AY$16,A143)+COUNTIF('(old)AvalTab'!$BI$14:$BI$16,A143)+COUNTIF('(old)AvalTab'!$BU$14:$BV$16,A143)+COUNTIF('(old)AvalTab'!$CK$14:$CL$16,A143)+COUNTIF('(old)AvalTab'!$DE$14:$DF$16,A143)+COUNTIF('(old)AvalTab'!$EC$14:$ED$16,A143)+COUNTIF('(old)AvalTab'!$EP$14:$EQ$16,A143)</f>
        <v>0</v>
      </c>
      <c r="L143" s="1">
        <f>COUNTIF('(old)AvalTab'!$H$17:$H$19,A143)+COUNTIF('(old)AvalTab'!$Q$17:$R$19,A143)+COUNTIF('(old)AvalTab'!$AB$17:$AC$19,A143)+COUNTIF('(old)AvalTab'!$AX$17:$AY$19,A143)+COUNTIF('(old)AvalTab'!$BU$17:$BU$19,A143)+COUNTIF('(old)AvalTab'!$CK$17:$CL$19,A143)+COUNTIF('(old)AvalTab'!$DE$17:$DF$19,A143)+COUNTIF('(old)AvalTab'!$EC$17:$ED$19,A143)+COUNTIF('(old)AvalTab'!$EP$17:$EQ$19,A143)</f>
        <v>0</v>
      </c>
      <c r="M143" s="181" cm="1">
        <f t="array" ref="M143">COUNT(IF(ISNUMBER('(old)DadosPercent'!143:143),1))-SUM('(old)DadosPercent'!143:143)</f>
        <v>0</v>
      </c>
      <c r="N143" s="180">
        <f t="shared" si="10"/>
        <v>0</v>
      </c>
    </row>
    <row r="144" spans="1:14" x14ac:dyDescent="0.25">
      <c r="A144" s="1" t="str">
        <f>Data!A144</f>
        <v>DynaSLAM (G)</v>
      </c>
      <c r="B144" s="1">
        <f>COUNTA(Data!B144:BZZ144)</f>
        <v>30</v>
      </c>
      <c r="C144" s="1">
        <f>COUNTIF(Data!$B$3:$BZZ$5,A144)</f>
        <v>5</v>
      </c>
      <c r="D144" s="1">
        <f>COUNTIF(Data!$B$6:$BZZ$15,A144)</f>
        <v>2</v>
      </c>
      <c r="E144" s="1" t="str">
        <f t="shared" si="8"/>
        <v>FALSE</v>
      </c>
      <c r="F144" s="1" cm="1">
        <f t="array" ref="F144">COUNTA(Data!144:144)-COUNT(IF(ISNUMBER(Data!144:144),1))-1</f>
        <v>0</v>
      </c>
      <c r="G144" s="1">
        <f ca="1">SUMIF(Data!$3:$5, A144, Data!$17:$17)</f>
        <v>18</v>
      </c>
      <c r="H144" s="138">
        <f t="shared" ca="1" si="9"/>
        <v>0.6</v>
      </c>
      <c r="I144" s="1">
        <f>COUNTIF('(old)AvalTab'!$H$11:$H$19,A144)+COUNTIF('(old)AvalTab'!$Q$11:$R$19,A144)+COUNTIF('(old)AvalTab'!$AB$11:$AC$19,A144)+COUNTIF('(old)AvalTab'!$AM$11:$AN$16,A144)+COUNTIF('(old)AvalTab'!$AX$11:$AY$19,A144)+COUNTIF('(old)AvalTab'!$BI$11:$BI$16,A144)+COUNTIF('(old)AvalTab'!$BU$11:$BU$19,A144)+COUNTIF('(old)AvalTab'!$CK$11:$CL$19,A144)+COUNTIF('(old)AvalTab'!$DE$11:$DF$19,A144)+COUNTIF('(old)AvalTab'!$EC$11:$ED$19,A144)+COUNTIF('(old)AvalTab'!$EP$11:$EQ$19,A144)</f>
        <v>0</v>
      </c>
      <c r="J144" s="1">
        <f>COUNTIF('(old)AvalTab'!$H$11:$H$13,A144)+COUNTIF('(old)AvalTab'!$Q$11:$R$13,A144)+COUNTIF('(old)AvalTab'!$AB$11:$AC$13,A144)+COUNTIF('(old)AvalTab'!$AM$11:$AN$13,A144)+COUNTIF('(old)AvalTab'!$AX$11:$AY$13,A144)+COUNTIF('(old)AvalTab'!$BI$11:$BI$13,A144)+COUNTIF('(old)AvalTab'!$BU$11:$BV$13,A144)+COUNTIF('(old)AvalTab'!$CK$11:$CL$13,A144)+COUNTIF('(old)AvalTab'!$DE$11:$DF$13,A144)+COUNTIF('(old)AvalTab'!$EC$11:$ED$13,A144)+COUNTIF('(old)AvalTab'!$EP$11:$EQ$13,A144)</f>
        <v>0</v>
      </c>
      <c r="K144" s="1">
        <f>COUNTIF('(old)AvalTab'!$H$14:$H$16,A144)+COUNTIF('(old)AvalTab'!$Q$14:$R$16,A144)+COUNTIF('(old)AvalTab'!$AB$14:$AC$16,A144)+COUNTIF('(old)AvalTab'!$AM$14:$AN$16,A144)+COUNTIF('(old)AvalTab'!$AX$14:$AY$16,A144)+COUNTIF('(old)AvalTab'!$BI$14:$BI$16,A144)+COUNTIF('(old)AvalTab'!$BU$14:$BV$16,A144)+COUNTIF('(old)AvalTab'!$CK$14:$CL$16,A144)+COUNTIF('(old)AvalTab'!$DE$14:$DF$16,A144)+COUNTIF('(old)AvalTab'!$EC$14:$ED$16,A144)+COUNTIF('(old)AvalTab'!$EP$14:$EQ$16,A144)</f>
        <v>0</v>
      </c>
      <c r="L144" s="1">
        <f>COUNTIF('(old)AvalTab'!$H$17:$H$19,A144)+COUNTIF('(old)AvalTab'!$Q$17:$R$19,A144)+COUNTIF('(old)AvalTab'!$AB$17:$AC$19,A144)+COUNTIF('(old)AvalTab'!$AX$17:$AY$19,A144)+COUNTIF('(old)AvalTab'!$BU$17:$BU$19,A144)+COUNTIF('(old)AvalTab'!$CK$17:$CL$19,A144)+COUNTIF('(old)AvalTab'!$DE$17:$DF$19,A144)+COUNTIF('(old)AvalTab'!$EC$17:$ED$19,A144)+COUNTIF('(old)AvalTab'!$EP$17:$EQ$19,A144)</f>
        <v>0</v>
      </c>
      <c r="M144" s="181" cm="1">
        <f t="array" ref="M144">COUNT(IF(ISNUMBER('(old)DadosPercent'!144:144),1))-SUM('(old)DadosPercent'!144:144)</f>
        <v>0</v>
      </c>
      <c r="N144" s="180">
        <f t="shared" si="10"/>
        <v>0</v>
      </c>
    </row>
    <row r="145" spans="1:14" x14ac:dyDescent="0.25">
      <c r="A145" s="1" t="str">
        <f>Data!A145</f>
        <v>IMLS-SLAM</v>
      </c>
      <c r="B145" s="1">
        <f>COUNTA(Data!B145:BZZ145)</f>
        <v>40</v>
      </c>
      <c r="C145" s="1">
        <f>COUNTIF(Data!$B$3:$BZZ$5,A145)</f>
        <v>3</v>
      </c>
      <c r="D145" s="1">
        <f>COUNTIF(Data!$B$6:$BZZ$15,A145)</f>
        <v>16</v>
      </c>
      <c r="E145" s="1" t="str">
        <f t="shared" si="8"/>
        <v>FALSE</v>
      </c>
      <c r="F145" s="1" cm="1">
        <f t="array" ref="F145">COUNTA(Data!145:145)-COUNT(IF(ISNUMBER(Data!145:145),1))-1</f>
        <v>0</v>
      </c>
      <c r="G145" s="1">
        <f ca="1">SUMIF(Data!$3:$5, A145, Data!$17:$17)</f>
        <v>10</v>
      </c>
      <c r="H145" s="138">
        <f t="shared" ca="1" si="9"/>
        <v>0.25</v>
      </c>
      <c r="I145" s="1">
        <f>COUNTIF('(old)AvalTab'!$H$11:$H$19,A145)+COUNTIF('(old)AvalTab'!$Q$11:$R$19,A145)+COUNTIF('(old)AvalTab'!$AB$11:$AC$19,A145)+COUNTIF('(old)AvalTab'!$AM$11:$AN$16,A145)+COUNTIF('(old)AvalTab'!$AX$11:$AY$19,A145)+COUNTIF('(old)AvalTab'!$BI$11:$BI$16,A145)+COUNTIF('(old)AvalTab'!$BU$11:$BU$19,A145)+COUNTIF('(old)AvalTab'!$CK$11:$CL$19,A145)+COUNTIF('(old)AvalTab'!$DE$11:$DF$19,A145)+COUNTIF('(old)AvalTab'!$EC$11:$ED$19,A145)+COUNTIF('(old)AvalTab'!$EP$11:$EQ$19,A145)</f>
        <v>0</v>
      </c>
      <c r="J145" s="1">
        <f>COUNTIF('(old)AvalTab'!$H$11:$H$13,A145)+COUNTIF('(old)AvalTab'!$Q$11:$R$13,A145)+COUNTIF('(old)AvalTab'!$AB$11:$AC$13,A145)+COUNTIF('(old)AvalTab'!$AM$11:$AN$13,A145)+COUNTIF('(old)AvalTab'!$AX$11:$AY$13,A145)+COUNTIF('(old)AvalTab'!$BI$11:$BI$13,A145)+COUNTIF('(old)AvalTab'!$BU$11:$BV$13,A145)+COUNTIF('(old)AvalTab'!$CK$11:$CL$13,A145)+COUNTIF('(old)AvalTab'!$DE$11:$DF$13,A145)+COUNTIF('(old)AvalTab'!$EC$11:$ED$13,A145)+COUNTIF('(old)AvalTab'!$EP$11:$EQ$13,A145)</f>
        <v>0</v>
      </c>
      <c r="K145" s="1">
        <f>COUNTIF('(old)AvalTab'!$H$14:$H$16,A145)+COUNTIF('(old)AvalTab'!$Q$14:$R$16,A145)+COUNTIF('(old)AvalTab'!$AB$14:$AC$16,A145)+COUNTIF('(old)AvalTab'!$AM$14:$AN$16,A145)+COUNTIF('(old)AvalTab'!$AX$14:$AY$16,A145)+COUNTIF('(old)AvalTab'!$BI$14:$BI$16,A145)+COUNTIF('(old)AvalTab'!$BU$14:$BV$16,A145)+COUNTIF('(old)AvalTab'!$CK$14:$CL$16,A145)+COUNTIF('(old)AvalTab'!$DE$14:$DF$16,A145)+COUNTIF('(old)AvalTab'!$EC$14:$ED$16,A145)+COUNTIF('(old)AvalTab'!$EP$14:$EQ$16,A145)</f>
        <v>0</v>
      </c>
      <c r="L145" s="1">
        <f>COUNTIF('(old)AvalTab'!$H$17:$H$19,A145)+COUNTIF('(old)AvalTab'!$Q$17:$R$19,A145)+COUNTIF('(old)AvalTab'!$AB$17:$AC$19,A145)+COUNTIF('(old)AvalTab'!$AX$17:$AY$19,A145)+COUNTIF('(old)AvalTab'!$BU$17:$BU$19,A145)+COUNTIF('(old)AvalTab'!$CK$17:$CL$19,A145)+COUNTIF('(old)AvalTab'!$DE$17:$DF$19,A145)+COUNTIF('(old)AvalTab'!$EC$17:$ED$19,A145)+COUNTIF('(old)AvalTab'!$EP$17:$EQ$19,A145)</f>
        <v>0</v>
      </c>
      <c r="M145" s="181" cm="1">
        <f t="array" ref="M145">COUNT(IF(ISNUMBER('(old)DadosPercent'!145:145),1))-SUM('(old)DadosPercent'!145:145)</f>
        <v>0</v>
      </c>
      <c r="N145" s="180">
        <f t="shared" si="10"/>
        <v>0</v>
      </c>
    </row>
    <row r="146" spans="1:14" x14ac:dyDescent="0.25">
      <c r="A146" s="1" t="str">
        <f>Data!A146</f>
        <v>pyLiDAR F2M</v>
      </c>
      <c r="B146" s="1">
        <f>COUNTA(Data!B146:BZZ146)</f>
        <v>38</v>
      </c>
      <c r="C146" s="1">
        <f>COUNTIF(Data!$B$3:$BZZ$5,A146)</f>
        <v>4</v>
      </c>
      <c r="D146" s="1">
        <f>COUNTIF(Data!$B$6:$BZZ$15,A146)</f>
        <v>9</v>
      </c>
      <c r="E146" s="1" t="str">
        <f t="shared" si="8"/>
        <v>FALSE</v>
      </c>
      <c r="F146" s="1" cm="1">
        <f t="array" ref="F146">COUNTA(Data!146:146)-COUNT(IF(ISNUMBER(Data!146:146),1))-1</f>
        <v>0</v>
      </c>
      <c r="G146" s="1">
        <f ca="1">SUMIF(Data!$3:$5, A146, Data!$17:$17)</f>
        <v>13</v>
      </c>
      <c r="H146" s="138">
        <f t="shared" ca="1" si="9"/>
        <v>0.34210526315789475</v>
      </c>
      <c r="I146" s="1">
        <f>COUNTIF('(old)AvalTab'!$H$11:$H$19,A146)+COUNTIF('(old)AvalTab'!$Q$11:$R$19,A146)+COUNTIF('(old)AvalTab'!$AB$11:$AC$19,A146)+COUNTIF('(old)AvalTab'!$AM$11:$AN$16,A146)+COUNTIF('(old)AvalTab'!$AX$11:$AY$19,A146)+COUNTIF('(old)AvalTab'!$BI$11:$BI$16,A146)+COUNTIF('(old)AvalTab'!$BU$11:$BU$19,A146)+COUNTIF('(old)AvalTab'!$CK$11:$CL$19,A146)+COUNTIF('(old)AvalTab'!$DE$11:$DF$19,A146)+COUNTIF('(old)AvalTab'!$EC$11:$ED$19,A146)+COUNTIF('(old)AvalTab'!$EP$11:$EQ$19,A146)</f>
        <v>0</v>
      </c>
      <c r="J146" s="1">
        <f>COUNTIF('(old)AvalTab'!$H$11:$H$13,A146)+COUNTIF('(old)AvalTab'!$Q$11:$R$13,A146)+COUNTIF('(old)AvalTab'!$AB$11:$AC$13,A146)+COUNTIF('(old)AvalTab'!$AM$11:$AN$13,A146)+COUNTIF('(old)AvalTab'!$AX$11:$AY$13,A146)+COUNTIF('(old)AvalTab'!$BI$11:$BI$13,A146)+COUNTIF('(old)AvalTab'!$BU$11:$BV$13,A146)+COUNTIF('(old)AvalTab'!$CK$11:$CL$13,A146)+COUNTIF('(old)AvalTab'!$DE$11:$DF$13,A146)+COUNTIF('(old)AvalTab'!$EC$11:$ED$13,A146)+COUNTIF('(old)AvalTab'!$EP$11:$EQ$13,A146)</f>
        <v>0</v>
      </c>
      <c r="K146" s="1">
        <f>COUNTIF('(old)AvalTab'!$H$14:$H$16,A146)+COUNTIF('(old)AvalTab'!$Q$14:$R$16,A146)+COUNTIF('(old)AvalTab'!$AB$14:$AC$16,A146)+COUNTIF('(old)AvalTab'!$AM$14:$AN$16,A146)+COUNTIF('(old)AvalTab'!$AX$14:$AY$16,A146)+COUNTIF('(old)AvalTab'!$BI$14:$BI$16,A146)+COUNTIF('(old)AvalTab'!$BU$14:$BV$16,A146)+COUNTIF('(old)AvalTab'!$CK$14:$CL$16,A146)+COUNTIF('(old)AvalTab'!$DE$14:$DF$16,A146)+COUNTIF('(old)AvalTab'!$EC$14:$ED$16,A146)+COUNTIF('(old)AvalTab'!$EP$14:$EQ$16,A146)</f>
        <v>0</v>
      </c>
      <c r="L146" s="1">
        <f>COUNTIF('(old)AvalTab'!$H$17:$H$19,A146)+COUNTIF('(old)AvalTab'!$Q$17:$R$19,A146)+COUNTIF('(old)AvalTab'!$AB$17:$AC$19,A146)+COUNTIF('(old)AvalTab'!$AX$17:$AY$19,A146)+COUNTIF('(old)AvalTab'!$BU$17:$BU$19,A146)+COUNTIF('(old)AvalTab'!$CK$17:$CL$19,A146)+COUNTIF('(old)AvalTab'!$DE$17:$DF$19,A146)+COUNTIF('(old)AvalTab'!$EC$17:$ED$19,A146)+COUNTIF('(old)AvalTab'!$EP$17:$EQ$19,A146)</f>
        <v>0</v>
      </c>
      <c r="M146" s="181" cm="1">
        <f t="array" ref="M146">COUNT(IF(ISNUMBER('(old)DadosPercent'!146:146),1))-SUM('(old)DadosPercent'!146:146)</f>
        <v>0</v>
      </c>
      <c r="N146" s="180">
        <f t="shared" si="10"/>
        <v>0</v>
      </c>
    </row>
    <row r="147" spans="1:14" x14ac:dyDescent="0.25">
      <c r="A147" s="1" t="str">
        <f>Data!A147</f>
        <v>SuMa++</v>
      </c>
      <c r="B147" s="1">
        <f>COUNTA(Data!B147:BZZ147)</f>
        <v>1</v>
      </c>
      <c r="C147" s="1">
        <f>COUNTIF(Data!$B$3:$BZZ$5,A147)</f>
        <v>0</v>
      </c>
      <c r="D147" s="1">
        <f>COUNTIF(Data!$B$6:$BZZ$15,A147)</f>
        <v>0</v>
      </c>
      <c r="E147" s="1" t="str">
        <f t="shared" si="8"/>
        <v>FALSE</v>
      </c>
      <c r="F147" s="1" cm="1">
        <f t="array" ref="F147">COUNTA(Data!147:147)-COUNT(IF(ISNUMBER(Data!147:147),1))-1</f>
        <v>0</v>
      </c>
      <c r="G147" s="1">
        <f ca="1">SUMIF(Data!$3:$5, A147, Data!$17:$17)</f>
        <v>0</v>
      </c>
      <c r="H147" s="138">
        <f t="shared" ca="1" si="9"/>
        <v>0</v>
      </c>
      <c r="I147" s="1">
        <f>COUNTIF('(old)AvalTab'!$H$11:$H$19,A147)+COUNTIF('(old)AvalTab'!$Q$11:$R$19,A147)+COUNTIF('(old)AvalTab'!$AB$11:$AC$19,A147)+COUNTIF('(old)AvalTab'!$AM$11:$AN$16,A147)+COUNTIF('(old)AvalTab'!$AX$11:$AY$19,A147)+COUNTIF('(old)AvalTab'!$BI$11:$BI$16,A147)+COUNTIF('(old)AvalTab'!$BU$11:$BU$19,A147)+COUNTIF('(old)AvalTab'!$CK$11:$CL$19,A147)+COUNTIF('(old)AvalTab'!$DE$11:$DF$19,A147)+COUNTIF('(old)AvalTab'!$EC$11:$ED$19,A147)+COUNTIF('(old)AvalTab'!$EP$11:$EQ$19,A147)</f>
        <v>0</v>
      </c>
      <c r="J147" s="1">
        <f>COUNTIF('(old)AvalTab'!$H$11:$H$13,A147)+COUNTIF('(old)AvalTab'!$Q$11:$R$13,A147)+COUNTIF('(old)AvalTab'!$AB$11:$AC$13,A147)+COUNTIF('(old)AvalTab'!$AM$11:$AN$13,A147)+COUNTIF('(old)AvalTab'!$AX$11:$AY$13,A147)+COUNTIF('(old)AvalTab'!$BI$11:$BI$13,A147)+COUNTIF('(old)AvalTab'!$BU$11:$BV$13,A147)+COUNTIF('(old)AvalTab'!$CK$11:$CL$13,A147)+COUNTIF('(old)AvalTab'!$DE$11:$DF$13,A147)+COUNTIF('(old)AvalTab'!$EC$11:$ED$13,A147)+COUNTIF('(old)AvalTab'!$EP$11:$EQ$13,A147)</f>
        <v>0</v>
      </c>
      <c r="K147" s="1">
        <f>COUNTIF('(old)AvalTab'!$H$14:$H$16,A147)+COUNTIF('(old)AvalTab'!$Q$14:$R$16,A147)+COUNTIF('(old)AvalTab'!$AB$14:$AC$16,A147)+COUNTIF('(old)AvalTab'!$AM$14:$AN$16,A147)+COUNTIF('(old)AvalTab'!$AX$14:$AY$16,A147)+COUNTIF('(old)AvalTab'!$BI$14:$BI$16,A147)+COUNTIF('(old)AvalTab'!$BU$14:$BV$16,A147)+COUNTIF('(old)AvalTab'!$CK$14:$CL$16,A147)+COUNTIF('(old)AvalTab'!$DE$14:$DF$16,A147)+COUNTIF('(old)AvalTab'!$EC$14:$ED$16,A147)+COUNTIF('(old)AvalTab'!$EP$14:$EQ$16,A147)</f>
        <v>0</v>
      </c>
      <c r="L147" s="1">
        <f>COUNTIF('(old)AvalTab'!$H$17:$H$19,A147)+COUNTIF('(old)AvalTab'!$Q$17:$R$19,A147)+COUNTIF('(old)AvalTab'!$AB$17:$AC$19,A147)+COUNTIF('(old)AvalTab'!$AX$17:$AY$19,A147)+COUNTIF('(old)AvalTab'!$BU$17:$BU$19,A147)+COUNTIF('(old)AvalTab'!$CK$17:$CL$19,A147)+COUNTIF('(old)AvalTab'!$DE$17:$DF$19,A147)+COUNTIF('(old)AvalTab'!$EC$17:$ED$19,A147)+COUNTIF('(old)AvalTab'!$EP$17:$EQ$19,A147)</f>
        <v>0</v>
      </c>
      <c r="M147" s="181" cm="1">
        <f t="array" ref="M147">COUNT(IF(ISNUMBER('(old)DadosPercent'!147:147),1))-SUM('(old)DadosPercent'!147:147)</f>
        <v>0</v>
      </c>
      <c r="N147" s="180">
        <f t="shared" si="10"/>
        <v>0</v>
      </c>
    </row>
    <row r="148" spans="1:14" x14ac:dyDescent="0.25">
      <c r="A148" s="1" t="str">
        <f>Data!A148</f>
        <v>LIOM</v>
      </c>
      <c r="B148" s="1">
        <f>COUNTA(Data!B148:BZZ148)</f>
        <v>60</v>
      </c>
      <c r="C148" s="1">
        <f>COUNTIF(Data!$B$3:$BZZ$5,A148)</f>
        <v>10</v>
      </c>
      <c r="D148" s="1">
        <f>COUNTIF(Data!$B$6:$BZZ$15,A148)</f>
        <v>10</v>
      </c>
      <c r="E148" s="1" t="str">
        <f t="shared" si="8"/>
        <v>FALSE</v>
      </c>
      <c r="F148" s="1" cm="1">
        <f t="array" ref="F148">COUNTA(Data!148:148)-COUNT(IF(ISNUMBER(Data!148:148),1))-1</f>
        <v>5</v>
      </c>
      <c r="G148" s="1">
        <f ca="1">SUMIF(Data!$3:$5, A148, Data!$17:$17)</f>
        <v>36</v>
      </c>
      <c r="H148" s="138">
        <f t="shared" ca="1" si="9"/>
        <v>0.6</v>
      </c>
      <c r="I148" s="1">
        <f>COUNTIF('(old)AvalTab'!$H$11:$H$19,A148)+COUNTIF('(old)AvalTab'!$Q$11:$R$19,A148)+COUNTIF('(old)AvalTab'!$AB$11:$AC$19,A148)+COUNTIF('(old)AvalTab'!$AM$11:$AN$16,A148)+COUNTIF('(old)AvalTab'!$AX$11:$AY$19,A148)+COUNTIF('(old)AvalTab'!$BI$11:$BI$16,A148)+COUNTIF('(old)AvalTab'!$BU$11:$BU$19,A148)+COUNTIF('(old)AvalTab'!$CK$11:$CL$19,A148)+COUNTIF('(old)AvalTab'!$DE$11:$DF$19,A148)+COUNTIF('(old)AvalTab'!$EC$11:$ED$19,A148)+COUNTIF('(old)AvalTab'!$EP$11:$EQ$19,A148)</f>
        <v>0</v>
      </c>
      <c r="J148" s="1">
        <f>COUNTIF('(old)AvalTab'!$H$11:$H$13,A148)+COUNTIF('(old)AvalTab'!$Q$11:$R$13,A148)+COUNTIF('(old)AvalTab'!$AB$11:$AC$13,A148)+COUNTIF('(old)AvalTab'!$AM$11:$AN$13,A148)+COUNTIF('(old)AvalTab'!$AX$11:$AY$13,A148)+COUNTIF('(old)AvalTab'!$BI$11:$BI$13,A148)+COUNTIF('(old)AvalTab'!$BU$11:$BV$13,A148)+COUNTIF('(old)AvalTab'!$CK$11:$CL$13,A148)+COUNTIF('(old)AvalTab'!$DE$11:$DF$13,A148)+COUNTIF('(old)AvalTab'!$EC$11:$ED$13,A148)+COUNTIF('(old)AvalTab'!$EP$11:$EQ$13,A148)</f>
        <v>0</v>
      </c>
      <c r="K148" s="1">
        <f>COUNTIF('(old)AvalTab'!$H$14:$H$16,A148)+COUNTIF('(old)AvalTab'!$Q$14:$R$16,A148)+COUNTIF('(old)AvalTab'!$AB$14:$AC$16,A148)+COUNTIF('(old)AvalTab'!$AM$14:$AN$16,A148)+COUNTIF('(old)AvalTab'!$AX$14:$AY$16,A148)+COUNTIF('(old)AvalTab'!$BI$14:$BI$16,A148)+COUNTIF('(old)AvalTab'!$BU$14:$BV$16,A148)+COUNTIF('(old)AvalTab'!$CK$14:$CL$16,A148)+COUNTIF('(old)AvalTab'!$DE$14:$DF$16,A148)+COUNTIF('(old)AvalTab'!$EC$14:$ED$16,A148)+COUNTIF('(old)AvalTab'!$EP$14:$EQ$16,A148)</f>
        <v>0</v>
      </c>
      <c r="L148" s="1">
        <f>COUNTIF('(old)AvalTab'!$H$17:$H$19,A148)+COUNTIF('(old)AvalTab'!$Q$17:$R$19,A148)+COUNTIF('(old)AvalTab'!$AB$17:$AC$19,A148)+COUNTIF('(old)AvalTab'!$AX$17:$AY$19,A148)+COUNTIF('(old)AvalTab'!$BU$17:$BU$19,A148)+COUNTIF('(old)AvalTab'!$CK$17:$CL$19,A148)+COUNTIF('(old)AvalTab'!$DE$17:$DF$19,A148)+COUNTIF('(old)AvalTab'!$EC$17:$ED$19,A148)+COUNTIF('(old)AvalTab'!$EP$17:$EQ$19,A148)</f>
        <v>0</v>
      </c>
      <c r="M148" s="181" cm="1">
        <f t="array" ref="M148">COUNT(IF(ISNUMBER('(old)DadosPercent'!148:148),1))-SUM('(old)DadosPercent'!148:148)</f>
        <v>0</v>
      </c>
      <c r="N148" s="180">
        <f t="shared" si="10"/>
        <v>0</v>
      </c>
    </row>
    <row r="149" spans="1:14" x14ac:dyDescent="0.25">
      <c r="A149" s="1" t="str">
        <f>Data!A149</f>
        <v>BLAM</v>
      </c>
      <c r="B149" s="1">
        <f>COUNTA(Data!B149:BZZ149)</f>
        <v>22</v>
      </c>
      <c r="C149" s="1">
        <f>COUNTIF(Data!$B$3:$BZZ$5,A149)</f>
        <v>0</v>
      </c>
      <c r="D149" s="1">
        <f>COUNTIF(Data!$B$6:$BZZ$15,A149)</f>
        <v>1</v>
      </c>
      <c r="E149" s="1" t="str">
        <f t="shared" si="8"/>
        <v>FALSE</v>
      </c>
      <c r="F149" s="1" cm="1">
        <f t="array" ref="F149">COUNTA(Data!149:149)-COUNT(IF(ISNUMBER(Data!149:149),1))-1</f>
        <v>0</v>
      </c>
      <c r="G149" s="1">
        <f ca="1">SUMIF(Data!$3:$5, A149, Data!$17:$17)</f>
        <v>0</v>
      </c>
      <c r="H149" s="138">
        <f t="shared" ca="1" si="9"/>
        <v>0</v>
      </c>
      <c r="I149" s="1">
        <f>COUNTIF('(old)AvalTab'!$H$11:$H$19,A149)+COUNTIF('(old)AvalTab'!$Q$11:$R$19,A149)+COUNTIF('(old)AvalTab'!$AB$11:$AC$19,A149)+COUNTIF('(old)AvalTab'!$AM$11:$AN$16,A149)+COUNTIF('(old)AvalTab'!$AX$11:$AY$19,A149)+COUNTIF('(old)AvalTab'!$BI$11:$BI$16,A149)+COUNTIF('(old)AvalTab'!$BU$11:$BU$19,A149)+COUNTIF('(old)AvalTab'!$CK$11:$CL$19,A149)+COUNTIF('(old)AvalTab'!$DE$11:$DF$19,A149)+COUNTIF('(old)AvalTab'!$EC$11:$ED$19,A149)+COUNTIF('(old)AvalTab'!$EP$11:$EQ$19,A149)</f>
        <v>0</v>
      </c>
      <c r="J149" s="1">
        <f>COUNTIF('(old)AvalTab'!$H$11:$H$13,A149)+COUNTIF('(old)AvalTab'!$Q$11:$R$13,A149)+COUNTIF('(old)AvalTab'!$AB$11:$AC$13,A149)+COUNTIF('(old)AvalTab'!$AM$11:$AN$13,A149)+COUNTIF('(old)AvalTab'!$AX$11:$AY$13,A149)+COUNTIF('(old)AvalTab'!$BI$11:$BI$13,A149)+COUNTIF('(old)AvalTab'!$BU$11:$BV$13,A149)+COUNTIF('(old)AvalTab'!$CK$11:$CL$13,A149)+COUNTIF('(old)AvalTab'!$DE$11:$DF$13,A149)+COUNTIF('(old)AvalTab'!$EC$11:$ED$13,A149)+COUNTIF('(old)AvalTab'!$EP$11:$EQ$13,A149)</f>
        <v>0</v>
      </c>
      <c r="K149" s="1">
        <f>COUNTIF('(old)AvalTab'!$H$14:$H$16,A149)+COUNTIF('(old)AvalTab'!$Q$14:$R$16,A149)+COUNTIF('(old)AvalTab'!$AB$14:$AC$16,A149)+COUNTIF('(old)AvalTab'!$AM$14:$AN$16,A149)+COUNTIF('(old)AvalTab'!$AX$14:$AY$16,A149)+COUNTIF('(old)AvalTab'!$BI$14:$BI$16,A149)+COUNTIF('(old)AvalTab'!$BU$14:$BV$16,A149)+COUNTIF('(old)AvalTab'!$CK$14:$CL$16,A149)+COUNTIF('(old)AvalTab'!$DE$14:$DF$16,A149)+COUNTIF('(old)AvalTab'!$EC$14:$ED$16,A149)+COUNTIF('(old)AvalTab'!$EP$14:$EQ$16,A149)</f>
        <v>0</v>
      </c>
      <c r="L149" s="1">
        <f>COUNTIF('(old)AvalTab'!$H$17:$H$19,A149)+COUNTIF('(old)AvalTab'!$Q$17:$R$19,A149)+COUNTIF('(old)AvalTab'!$AB$17:$AC$19,A149)+COUNTIF('(old)AvalTab'!$AX$17:$AY$19,A149)+COUNTIF('(old)AvalTab'!$BU$17:$BU$19,A149)+COUNTIF('(old)AvalTab'!$CK$17:$CL$19,A149)+COUNTIF('(old)AvalTab'!$DE$17:$DF$19,A149)+COUNTIF('(old)AvalTab'!$EC$17:$ED$19,A149)+COUNTIF('(old)AvalTab'!$EP$17:$EQ$19,A149)</f>
        <v>0</v>
      </c>
      <c r="M149" s="181" cm="1">
        <f t="array" ref="M149">COUNT(IF(ISNUMBER('(old)DadosPercent'!149:149),1))-SUM('(old)DadosPercent'!149:149)</f>
        <v>0</v>
      </c>
      <c r="N149" s="180">
        <f t="shared" si="10"/>
        <v>0</v>
      </c>
    </row>
    <row r="150" spans="1:14" x14ac:dyDescent="0.25">
      <c r="A150" s="1" t="str">
        <f>Data!A150</f>
        <v>Cartographer</v>
      </c>
      <c r="B150" s="1">
        <f>COUNTA(Data!B150:BZZ150)</f>
        <v>22</v>
      </c>
      <c r="C150" s="1">
        <f>COUNTIF(Data!$B$3:$BZZ$5,A150)</f>
        <v>1</v>
      </c>
      <c r="D150" s="1">
        <f>COUNTIF(Data!$B$6:$BZZ$15,A150)</f>
        <v>0</v>
      </c>
      <c r="E150" s="1" t="str">
        <f t="shared" si="8"/>
        <v>TRUE</v>
      </c>
      <c r="F150" s="1" cm="1">
        <f t="array" ref="F150">COUNTA(Data!150:150)-COUNT(IF(ISNUMBER(Data!150:150),1))-1</f>
        <v>0</v>
      </c>
      <c r="G150" s="1">
        <f ca="1">SUMIF(Data!$3:$5, A150, Data!$17:$17)</f>
        <v>6</v>
      </c>
      <c r="H150" s="138">
        <f t="shared" ca="1" si="9"/>
        <v>0.27272727272727271</v>
      </c>
      <c r="I150" s="1">
        <f>COUNTIF('(old)AvalTab'!$H$11:$H$19,A150)+COUNTIF('(old)AvalTab'!$Q$11:$R$19,A150)+COUNTIF('(old)AvalTab'!$AB$11:$AC$19,A150)+COUNTIF('(old)AvalTab'!$AM$11:$AN$16,A150)+COUNTIF('(old)AvalTab'!$AX$11:$AY$19,A150)+COUNTIF('(old)AvalTab'!$BI$11:$BI$16,A150)+COUNTIF('(old)AvalTab'!$BU$11:$BU$19,A150)+COUNTIF('(old)AvalTab'!$CK$11:$CL$19,A150)+COUNTIF('(old)AvalTab'!$DE$11:$DF$19,A150)+COUNTIF('(old)AvalTab'!$EC$11:$ED$19,A150)+COUNTIF('(old)AvalTab'!$EP$11:$EQ$19,A150)</f>
        <v>0</v>
      </c>
      <c r="J150" s="1">
        <f>COUNTIF('(old)AvalTab'!$H$11:$H$13,A150)+COUNTIF('(old)AvalTab'!$Q$11:$R$13,A150)+COUNTIF('(old)AvalTab'!$AB$11:$AC$13,A150)+COUNTIF('(old)AvalTab'!$AM$11:$AN$13,A150)+COUNTIF('(old)AvalTab'!$AX$11:$AY$13,A150)+COUNTIF('(old)AvalTab'!$BI$11:$BI$13,A150)+COUNTIF('(old)AvalTab'!$BU$11:$BV$13,A150)+COUNTIF('(old)AvalTab'!$CK$11:$CL$13,A150)+COUNTIF('(old)AvalTab'!$DE$11:$DF$13,A150)+COUNTIF('(old)AvalTab'!$EC$11:$ED$13,A150)+COUNTIF('(old)AvalTab'!$EP$11:$EQ$13,A150)</f>
        <v>0</v>
      </c>
      <c r="K150" s="1">
        <f>COUNTIF('(old)AvalTab'!$H$14:$H$16,A150)+COUNTIF('(old)AvalTab'!$Q$14:$R$16,A150)+COUNTIF('(old)AvalTab'!$AB$14:$AC$16,A150)+COUNTIF('(old)AvalTab'!$AM$14:$AN$16,A150)+COUNTIF('(old)AvalTab'!$AX$14:$AY$16,A150)+COUNTIF('(old)AvalTab'!$BI$14:$BI$16,A150)+COUNTIF('(old)AvalTab'!$BU$14:$BV$16,A150)+COUNTIF('(old)AvalTab'!$CK$14:$CL$16,A150)+COUNTIF('(old)AvalTab'!$DE$14:$DF$16,A150)+COUNTIF('(old)AvalTab'!$EC$14:$ED$16,A150)+COUNTIF('(old)AvalTab'!$EP$14:$EQ$16,A150)</f>
        <v>0</v>
      </c>
      <c r="L150" s="1">
        <f>COUNTIF('(old)AvalTab'!$H$17:$H$19,A150)+COUNTIF('(old)AvalTab'!$Q$17:$R$19,A150)+COUNTIF('(old)AvalTab'!$AB$17:$AC$19,A150)+COUNTIF('(old)AvalTab'!$AX$17:$AY$19,A150)+COUNTIF('(old)AvalTab'!$BU$17:$BU$19,A150)+COUNTIF('(old)AvalTab'!$CK$17:$CL$19,A150)+COUNTIF('(old)AvalTab'!$DE$17:$DF$19,A150)+COUNTIF('(old)AvalTab'!$EC$17:$ED$19,A150)+COUNTIF('(old)AvalTab'!$EP$17:$EQ$19,A150)</f>
        <v>0</v>
      </c>
      <c r="M150" s="181" cm="1">
        <f t="array" ref="M150">COUNT(IF(ISNUMBER('(old)DadosPercent'!150:150),1))-SUM('(old)DadosPercent'!150:150)</f>
        <v>0</v>
      </c>
      <c r="N150" s="180">
        <f t="shared" si="10"/>
        <v>0</v>
      </c>
    </row>
    <row r="151" spans="1:14" x14ac:dyDescent="0.25">
      <c r="A151" s="1" t="str">
        <f>Data!A151</f>
        <v>LOCUS</v>
      </c>
      <c r="B151" s="1">
        <f>COUNTA(Data!B151:BZZ151)</f>
        <v>22</v>
      </c>
      <c r="C151" s="1">
        <f>COUNTIF(Data!$B$3:$BZZ$5,A151)</f>
        <v>0</v>
      </c>
      <c r="D151" s="1">
        <f>COUNTIF(Data!$B$6:$BZZ$15,A151)</f>
        <v>2</v>
      </c>
      <c r="E151" s="1" t="str">
        <f t="shared" si="8"/>
        <v>FALSE</v>
      </c>
      <c r="F151" s="1" cm="1">
        <f t="array" ref="F151">COUNTA(Data!151:151)-COUNT(IF(ISNUMBER(Data!151:151),1))-1</f>
        <v>0</v>
      </c>
      <c r="G151" s="1">
        <f ca="1">SUMIF(Data!$3:$5, A151, Data!$17:$17)</f>
        <v>0</v>
      </c>
      <c r="H151" s="138">
        <f t="shared" ca="1" si="9"/>
        <v>0</v>
      </c>
      <c r="I151" s="1">
        <f>COUNTIF('(old)AvalTab'!$H$11:$H$19,A151)+COUNTIF('(old)AvalTab'!$Q$11:$R$19,A151)+COUNTIF('(old)AvalTab'!$AB$11:$AC$19,A151)+COUNTIF('(old)AvalTab'!$AM$11:$AN$16,A151)+COUNTIF('(old)AvalTab'!$AX$11:$AY$19,A151)+COUNTIF('(old)AvalTab'!$BI$11:$BI$16,A151)+COUNTIF('(old)AvalTab'!$BU$11:$BU$19,A151)+COUNTIF('(old)AvalTab'!$CK$11:$CL$19,A151)+COUNTIF('(old)AvalTab'!$DE$11:$DF$19,A151)+COUNTIF('(old)AvalTab'!$EC$11:$ED$19,A151)+COUNTIF('(old)AvalTab'!$EP$11:$EQ$19,A151)</f>
        <v>0</v>
      </c>
      <c r="J151" s="1">
        <f>COUNTIF('(old)AvalTab'!$H$11:$H$13,A151)+COUNTIF('(old)AvalTab'!$Q$11:$R$13,A151)+COUNTIF('(old)AvalTab'!$AB$11:$AC$13,A151)+COUNTIF('(old)AvalTab'!$AM$11:$AN$13,A151)+COUNTIF('(old)AvalTab'!$AX$11:$AY$13,A151)+COUNTIF('(old)AvalTab'!$BI$11:$BI$13,A151)+COUNTIF('(old)AvalTab'!$BU$11:$BV$13,A151)+COUNTIF('(old)AvalTab'!$CK$11:$CL$13,A151)+COUNTIF('(old)AvalTab'!$DE$11:$DF$13,A151)+COUNTIF('(old)AvalTab'!$EC$11:$ED$13,A151)+COUNTIF('(old)AvalTab'!$EP$11:$EQ$13,A151)</f>
        <v>0</v>
      </c>
      <c r="K151" s="1">
        <f>COUNTIF('(old)AvalTab'!$H$14:$H$16,A151)+COUNTIF('(old)AvalTab'!$Q$14:$R$16,A151)+COUNTIF('(old)AvalTab'!$AB$14:$AC$16,A151)+COUNTIF('(old)AvalTab'!$AM$14:$AN$16,A151)+COUNTIF('(old)AvalTab'!$AX$14:$AY$16,A151)+COUNTIF('(old)AvalTab'!$BI$14:$BI$16,A151)+COUNTIF('(old)AvalTab'!$BU$14:$BV$16,A151)+COUNTIF('(old)AvalTab'!$CK$14:$CL$16,A151)+COUNTIF('(old)AvalTab'!$DE$14:$DF$16,A151)+COUNTIF('(old)AvalTab'!$EC$14:$ED$16,A151)+COUNTIF('(old)AvalTab'!$EP$14:$EQ$16,A151)</f>
        <v>0</v>
      </c>
      <c r="L151" s="1">
        <f>COUNTIF('(old)AvalTab'!$H$17:$H$19,A151)+COUNTIF('(old)AvalTab'!$Q$17:$R$19,A151)+COUNTIF('(old)AvalTab'!$AB$17:$AC$19,A151)+COUNTIF('(old)AvalTab'!$AX$17:$AY$19,A151)+COUNTIF('(old)AvalTab'!$BU$17:$BU$19,A151)+COUNTIF('(old)AvalTab'!$CK$17:$CL$19,A151)+COUNTIF('(old)AvalTab'!$DE$17:$DF$19,A151)+COUNTIF('(old)AvalTab'!$EC$17:$ED$19,A151)+COUNTIF('(old)AvalTab'!$EP$17:$EQ$19,A151)</f>
        <v>0</v>
      </c>
      <c r="M151" s="181" cm="1">
        <f t="array" ref="M151">COUNT(IF(ISNUMBER('(old)DadosPercent'!151:151),1))-SUM('(old)DadosPercent'!151:151)</f>
        <v>0</v>
      </c>
      <c r="N151" s="180">
        <f t="shared" si="10"/>
        <v>0</v>
      </c>
    </row>
    <row r="152" spans="1:14" x14ac:dyDescent="0.25">
      <c r="A152" s="1" t="str">
        <f>Data!A152</f>
        <v>MARS (Grid)</v>
      </c>
      <c r="B152" s="1">
        <f>COUNTA(Data!B152:BZZ152)</f>
        <v>21</v>
      </c>
      <c r="C152" s="1">
        <f>COUNTIF(Data!$B$3:$BZZ$5,A152)</f>
        <v>1</v>
      </c>
      <c r="D152" s="1">
        <f>COUNTIF(Data!$B$6:$BZZ$15,A152)</f>
        <v>12</v>
      </c>
      <c r="E152" s="1" t="str">
        <f t="shared" si="8"/>
        <v>FALSE</v>
      </c>
      <c r="F152" s="1" cm="1">
        <f t="array" ref="F152">COUNTA(Data!152:152)-COUNT(IF(ISNUMBER(Data!152:152),1))-1</f>
        <v>0</v>
      </c>
      <c r="G152" s="1">
        <f ca="1">SUMIF(Data!$3:$5, A152, Data!$17:$17)</f>
        <v>4</v>
      </c>
      <c r="H152" s="138">
        <f t="shared" ca="1" si="9"/>
        <v>0.19047619047619047</v>
      </c>
      <c r="I152" s="1">
        <f>COUNTIF('(old)AvalTab'!$H$11:$H$19,A152)+COUNTIF('(old)AvalTab'!$Q$11:$R$19,A152)+COUNTIF('(old)AvalTab'!$AB$11:$AC$19,A152)+COUNTIF('(old)AvalTab'!$AM$11:$AN$16,A152)+COUNTIF('(old)AvalTab'!$AX$11:$AY$19,A152)+COUNTIF('(old)AvalTab'!$BI$11:$BI$16,A152)+COUNTIF('(old)AvalTab'!$BU$11:$BU$19,A152)+COUNTIF('(old)AvalTab'!$CK$11:$CL$19,A152)+COUNTIF('(old)AvalTab'!$DE$11:$DF$19,A152)+COUNTIF('(old)AvalTab'!$EC$11:$ED$19,A152)+COUNTIF('(old)AvalTab'!$EP$11:$EQ$19,A152)</f>
        <v>0</v>
      </c>
      <c r="J152" s="1">
        <f>COUNTIF('(old)AvalTab'!$H$11:$H$13,A152)+COUNTIF('(old)AvalTab'!$Q$11:$R$13,A152)+COUNTIF('(old)AvalTab'!$AB$11:$AC$13,A152)+COUNTIF('(old)AvalTab'!$AM$11:$AN$13,A152)+COUNTIF('(old)AvalTab'!$AX$11:$AY$13,A152)+COUNTIF('(old)AvalTab'!$BI$11:$BI$13,A152)+COUNTIF('(old)AvalTab'!$BU$11:$BV$13,A152)+COUNTIF('(old)AvalTab'!$CK$11:$CL$13,A152)+COUNTIF('(old)AvalTab'!$DE$11:$DF$13,A152)+COUNTIF('(old)AvalTab'!$EC$11:$ED$13,A152)+COUNTIF('(old)AvalTab'!$EP$11:$EQ$13,A152)</f>
        <v>0</v>
      </c>
      <c r="K152" s="1">
        <f>COUNTIF('(old)AvalTab'!$H$14:$H$16,A152)+COUNTIF('(old)AvalTab'!$Q$14:$R$16,A152)+COUNTIF('(old)AvalTab'!$AB$14:$AC$16,A152)+COUNTIF('(old)AvalTab'!$AM$14:$AN$16,A152)+COUNTIF('(old)AvalTab'!$AX$14:$AY$16,A152)+COUNTIF('(old)AvalTab'!$BI$14:$BI$16,A152)+COUNTIF('(old)AvalTab'!$BU$14:$BV$16,A152)+COUNTIF('(old)AvalTab'!$CK$14:$CL$16,A152)+COUNTIF('(old)AvalTab'!$DE$14:$DF$16,A152)+COUNTIF('(old)AvalTab'!$EC$14:$ED$16,A152)+COUNTIF('(old)AvalTab'!$EP$14:$EQ$16,A152)</f>
        <v>0</v>
      </c>
      <c r="L152" s="1">
        <f>COUNTIF('(old)AvalTab'!$H$17:$H$19,A152)+COUNTIF('(old)AvalTab'!$Q$17:$R$19,A152)+COUNTIF('(old)AvalTab'!$AB$17:$AC$19,A152)+COUNTIF('(old)AvalTab'!$AX$17:$AY$19,A152)+COUNTIF('(old)AvalTab'!$BU$17:$BU$19,A152)+COUNTIF('(old)AvalTab'!$CK$17:$CL$19,A152)+COUNTIF('(old)AvalTab'!$DE$17:$DF$19,A152)+COUNTIF('(old)AvalTab'!$EC$17:$ED$19,A152)+COUNTIF('(old)AvalTab'!$EP$17:$EQ$19,A152)</f>
        <v>0</v>
      </c>
      <c r="M152" s="181" cm="1">
        <f t="array" ref="M152">COUNT(IF(ISNUMBER('(old)DadosPercent'!152:152),1))-SUM('(old)DadosPercent'!152:152)</f>
        <v>0</v>
      </c>
      <c r="N152" s="180">
        <f t="shared" si="10"/>
        <v>0</v>
      </c>
    </row>
    <row r="153" spans="1:14" x14ac:dyDescent="0.25">
      <c r="A153" s="1" t="str">
        <f>Data!A153</f>
        <v>MARS (Lattice)</v>
      </c>
      <c r="B153" s="1">
        <f>COUNTA(Data!B153:BZZ153)</f>
        <v>21</v>
      </c>
      <c r="C153" s="1">
        <f>COUNTIF(Data!$B$3:$BZZ$5,A153)</f>
        <v>12</v>
      </c>
      <c r="D153" s="1">
        <f>COUNTIF(Data!$B$6:$BZZ$15,A153)</f>
        <v>6</v>
      </c>
      <c r="E153" s="1" t="str">
        <f t="shared" ref="E153:E161" si="11">IF(AND(D153=0,C153&gt;0),"TRUE","FALSE")</f>
        <v>FALSE</v>
      </c>
      <c r="F153" s="1" cm="1">
        <f t="array" ref="F153">COUNTA(Data!153:153)-COUNT(IF(ISNUMBER(Data!153:153),1))-1</f>
        <v>0</v>
      </c>
      <c r="G153" s="1">
        <f ca="1">SUMIF(Data!$3:$5, A153, Data!$17:$17)</f>
        <v>48</v>
      </c>
      <c r="H153" s="138">
        <f t="shared" ref="H153:H161" ca="1" si="12">IFERROR(G153/B153,"")</f>
        <v>2.2857142857142856</v>
      </c>
      <c r="I153" s="1">
        <f>COUNTIF('(old)AvalTab'!$H$11:$H$19,A153)+COUNTIF('(old)AvalTab'!$Q$11:$R$19,A153)+COUNTIF('(old)AvalTab'!$AB$11:$AC$19,A153)+COUNTIF('(old)AvalTab'!$AM$11:$AN$16,A153)+COUNTIF('(old)AvalTab'!$AX$11:$AY$19,A153)+COUNTIF('(old)AvalTab'!$BI$11:$BI$16,A153)+COUNTIF('(old)AvalTab'!$BU$11:$BU$19,A153)+COUNTIF('(old)AvalTab'!$CK$11:$CL$19,A153)+COUNTIF('(old)AvalTab'!$DE$11:$DF$19,A153)+COUNTIF('(old)AvalTab'!$EC$11:$ED$19,A153)+COUNTIF('(old)AvalTab'!$EP$11:$EQ$19,A153)</f>
        <v>0</v>
      </c>
      <c r="J153" s="1">
        <f>COUNTIF('(old)AvalTab'!$H$11:$H$13,A153)+COUNTIF('(old)AvalTab'!$Q$11:$R$13,A153)+COUNTIF('(old)AvalTab'!$AB$11:$AC$13,A153)+COUNTIF('(old)AvalTab'!$AM$11:$AN$13,A153)+COUNTIF('(old)AvalTab'!$AX$11:$AY$13,A153)+COUNTIF('(old)AvalTab'!$BI$11:$BI$13,A153)+COUNTIF('(old)AvalTab'!$BU$11:$BV$13,A153)+COUNTIF('(old)AvalTab'!$CK$11:$CL$13,A153)+COUNTIF('(old)AvalTab'!$DE$11:$DF$13,A153)+COUNTIF('(old)AvalTab'!$EC$11:$ED$13,A153)+COUNTIF('(old)AvalTab'!$EP$11:$EQ$13,A153)</f>
        <v>0</v>
      </c>
      <c r="K153" s="1">
        <f>COUNTIF('(old)AvalTab'!$H$14:$H$16,A153)+COUNTIF('(old)AvalTab'!$Q$14:$R$16,A153)+COUNTIF('(old)AvalTab'!$AB$14:$AC$16,A153)+COUNTIF('(old)AvalTab'!$AM$14:$AN$16,A153)+COUNTIF('(old)AvalTab'!$AX$14:$AY$16,A153)+COUNTIF('(old)AvalTab'!$BI$14:$BI$16,A153)+COUNTIF('(old)AvalTab'!$BU$14:$BV$16,A153)+COUNTIF('(old)AvalTab'!$CK$14:$CL$16,A153)+COUNTIF('(old)AvalTab'!$DE$14:$DF$16,A153)+COUNTIF('(old)AvalTab'!$EC$14:$ED$16,A153)+COUNTIF('(old)AvalTab'!$EP$14:$EQ$16,A153)</f>
        <v>0</v>
      </c>
      <c r="L153" s="1">
        <f>COUNTIF('(old)AvalTab'!$H$17:$H$19,A153)+COUNTIF('(old)AvalTab'!$Q$17:$R$19,A153)+COUNTIF('(old)AvalTab'!$AB$17:$AC$19,A153)+COUNTIF('(old)AvalTab'!$AX$17:$AY$19,A153)+COUNTIF('(old)AvalTab'!$BU$17:$BU$19,A153)+COUNTIF('(old)AvalTab'!$CK$17:$CL$19,A153)+COUNTIF('(old)AvalTab'!$DE$17:$DF$19,A153)+COUNTIF('(old)AvalTab'!$EC$17:$ED$19,A153)+COUNTIF('(old)AvalTab'!$EP$17:$EQ$19,A153)</f>
        <v>0</v>
      </c>
      <c r="M153" s="181" cm="1">
        <f t="array" ref="M153">COUNT(IF(ISNUMBER('(old)DadosPercent'!153:153),1))-SUM('(old)DadosPercent'!153:153)</f>
        <v>0</v>
      </c>
      <c r="N153" s="180">
        <f t="shared" ref="N153:N161" si="13">IFERROR(M153/B153,"")</f>
        <v>0</v>
      </c>
    </row>
    <row r="154" spans="1:14" x14ac:dyDescent="0.25">
      <c r="A154" s="1" t="str">
        <f>Data!A154</f>
        <v>Faster-LIO PHC</v>
      </c>
      <c r="B154" s="1">
        <f>COUNTA(Data!B154:BZZ154)</f>
        <v>18</v>
      </c>
      <c r="C154" s="1">
        <f>COUNTIF(Data!$B$3:$BZZ$5,A154)</f>
        <v>6</v>
      </c>
      <c r="D154" s="1">
        <f>COUNTIF(Data!$B$6:$BZZ$15,A154)</f>
        <v>10</v>
      </c>
      <c r="E154" s="1" t="str">
        <f t="shared" si="11"/>
        <v>FALSE</v>
      </c>
      <c r="F154" s="1" cm="1">
        <f t="array" ref="F154">COUNTA(Data!154:154)-COUNT(IF(ISNUMBER(Data!154:154),1))-1</f>
        <v>0</v>
      </c>
      <c r="G154" s="1">
        <f ca="1">SUMIF(Data!$3:$5, A154, Data!$17:$17)</f>
        <v>21</v>
      </c>
      <c r="H154" s="138">
        <f t="shared" ca="1" si="12"/>
        <v>1.1666666666666667</v>
      </c>
      <c r="I154" s="1">
        <f>COUNTIF('(old)AvalTab'!$H$11:$H$19,A154)+COUNTIF('(old)AvalTab'!$Q$11:$R$19,A154)+COUNTIF('(old)AvalTab'!$AB$11:$AC$19,A154)+COUNTIF('(old)AvalTab'!$AM$11:$AN$16,A154)+COUNTIF('(old)AvalTab'!$AX$11:$AY$19,A154)+COUNTIF('(old)AvalTab'!$BI$11:$BI$16,A154)+COUNTIF('(old)AvalTab'!$BU$11:$BU$19,A154)+COUNTIF('(old)AvalTab'!$CK$11:$CL$19,A154)+COUNTIF('(old)AvalTab'!$DE$11:$DF$19,A154)+COUNTIF('(old)AvalTab'!$EC$11:$ED$19,A154)+COUNTIF('(old)AvalTab'!$EP$11:$EQ$19,A154)</f>
        <v>0</v>
      </c>
      <c r="J154" s="1">
        <f>COUNTIF('(old)AvalTab'!$H$11:$H$13,A154)+COUNTIF('(old)AvalTab'!$Q$11:$R$13,A154)+COUNTIF('(old)AvalTab'!$AB$11:$AC$13,A154)+COUNTIF('(old)AvalTab'!$AM$11:$AN$13,A154)+COUNTIF('(old)AvalTab'!$AX$11:$AY$13,A154)+COUNTIF('(old)AvalTab'!$BI$11:$BI$13,A154)+COUNTIF('(old)AvalTab'!$BU$11:$BV$13,A154)+COUNTIF('(old)AvalTab'!$CK$11:$CL$13,A154)+COUNTIF('(old)AvalTab'!$DE$11:$DF$13,A154)+COUNTIF('(old)AvalTab'!$EC$11:$ED$13,A154)+COUNTIF('(old)AvalTab'!$EP$11:$EQ$13,A154)</f>
        <v>0</v>
      </c>
      <c r="K154" s="1">
        <f>COUNTIF('(old)AvalTab'!$H$14:$H$16,A154)+COUNTIF('(old)AvalTab'!$Q$14:$R$16,A154)+COUNTIF('(old)AvalTab'!$AB$14:$AC$16,A154)+COUNTIF('(old)AvalTab'!$AM$14:$AN$16,A154)+COUNTIF('(old)AvalTab'!$AX$14:$AY$16,A154)+COUNTIF('(old)AvalTab'!$BI$14:$BI$16,A154)+COUNTIF('(old)AvalTab'!$BU$14:$BV$16,A154)+COUNTIF('(old)AvalTab'!$CK$14:$CL$16,A154)+COUNTIF('(old)AvalTab'!$DE$14:$DF$16,A154)+COUNTIF('(old)AvalTab'!$EC$14:$ED$16,A154)+COUNTIF('(old)AvalTab'!$EP$14:$EQ$16,A154)</f>
        <v>0</v>
      </c>
      <c r="L154" s="1">
        <f>COUNTIF('(old)AvalTab'!$H$17:$H$19,A154)+COUNTIF('(old)AvalTab'!$Q$17:$R$19,A154)+COUNTIF('(old)AvalTab'!$AB$17:$AC$19,A154)+COUNTIF('(old)AvalTab'!$AX$17:$AY$19,A154)+COUNTIF('(old)AvalTab'!$BU$17:$BU$19,A154)+COUNTIF('(old)AvalTab'!$CK$17:$CL$19,A154)+COUNTIF('(old)AvalTab'!$DE$17:$DF$19,A154)+COUNTIF('(old)AvalTab'!$EC$17:$ED$19,A154)+COUNTIF('(old)AvalTab'!$EP$17:$EQ$19,A154)</f>
        <v>0</v>
      </c>
      <c r="M154" s="181" cm="1">
        <f t="array" ref="M154">COUNT(IF(ISNUMBER('(old)DadosPercent'!154:154),1))-SUM('(old)DadosPercent'!154:154)</f>
        <v>0</v>
      </c>
      <c r="N154" s="180">
        <f t="shared" si="13"/>
        <v>0</v>
      </c>
    </row>
    <row r="155" spans="1:14" x14ac:dyDescent="0.25">
      <c r="A155" s="1" t="str">
        <f>Data!A155</f>
        <v>VIRAL-SLAM</v>
      </c>
      <c r="B155" s="1">
        <f>COUNTA(Data!B155:BZZ155)</f>
        <v>9</v>
      </c>
      <c r="C155" s="1">
        <f>COUNTIF(Data!$B$3:$BZZ$5,A155)</f>
        <v>0</v>
      </c>
      <c r="D155" s="1">
        <f>COUNTIF(Data!$B$6:$BZZ$15,A155)</f>
        <v>0</v>
      </c>
      <c r="E155" s="1" t="str">
        <f t="shared" si="11"/>
        <v>FALSE</v>
      </c>
      <c r="F155" s="1" cm="1">
        <f t="array" ref="F155">COUNTA(Data!155:155)-COUNT(IF(ISNUMBER(Data!155:155),1))-1</f>
        <v>0</v>
      </c>
      <c r="G155" s="1">
        <f ca="1">SUMIF(Data!$3:$5, A155, Data!$17:$17)</f>
        <v>0</v>
      </c>
      <c r="H155" s="138">
        <f t="shared" ca="1" si="12"/>
        <v>0</v>
      </c>
      <c r="I155" s="1">
        <f>COUNTIF('(old)AvalTab'!$H$11:$H$19,A155)+COUNTIF('(old)AvalTab'!$Q$11:$R$19,A155)+COUNTIF('(old)AvalTab'!$AB$11:$AC$19,A155)+COUNTIF('(old)AvalTab'!$AM$11:$AN$16,A155)+COUNTIF('(old)AvalTab'!$AX$11:$AY$19,A155)+COUNTIF('(old)AvalTab'!$BI$11:$BI$16,A155)+COUNTIF('(old)AvalTab'!$BU$11:$BU$19,A155)+COUNTIF('(old)AvalTab'!$CK$11:$CL$19,A155)+COUNTIF('(old)AvalTab'!$DE$11:$DF$19,A155)+COUNTIF('(old)AvalTab'!$EC$11:$ED$19,A155)+COUNTIF('(old)AvalTab'!$EP$11:$EQ$19,A155)</f>
        <v>0</v>
      </c>
      <c r="J155" s="1">
        <f>COUNTIF('(old)AvalTab'!$H$11:$H$13,A155)+COUNTIF('(old)AvalTab'!$Q$11:$R$13,A155)+COUNTIF('(old)AvalTab'!$AB$11:$AC$13,A155)+COUNTIF('(old)AvalTab'!$AM$11:$AN$13,A155)+COUNTIF('(old)AvalTab'!$AX$11:$AY$13,A155)+COUNTIF('(old)AvalTab'!$BI$11:$BI$13,A155)+COUNTIF('(old)AvalTab'!$BU$11:$BV$13,A155)+COUNTIF('(old)AvalTab'!$CK$11:$CL$13,A155)+COUNTIF('(old)AvalTab'!$DE$11:$DF$13,A155)+COUNTIF('(old)AvalTab'!$EC$11:$ED$13,A155)+COUNTIF('(old)AvalTab'!$EP$11:$EQ$13,A155)</f>
        <v>0</v>
      </c>
      <c r="K155" s="1">
        <f>COUNTIF('(old)AvalTab'!$H$14:$H$16,A155)+COUNTIF('(old)AvalTab'!$Q$14:$R$16,A155)+COUNTIF('(old)AvalTab'!$AB$14:$AC$16,A155)+COUNTIF('(old)AvalTab'!$AM$14:$AN$16,A155)+COUNTIF('(old)AvalTab'!$AX$14:$AY$16,A155)+COUNTIF('(old)AvalTab'!$BI$14:$BI$16,A155)+COUNTIF('(old)AvalTab'!$BU$14:$BV$16,A155)+COUNTIF('(old)AvalTab'!$CK$14:$CL$16,A155)+COUNTIF('(old)AvalTab'!$DE$14:$DF$16,A155)+COUNTIF('(old)AvalTab'!$EC$14:$ED$16,A155)+COUNTIF('(old)AvalTab'!$EP$14:$EQ$16,A155)</f>
        <v>0</v>
      </c>
      <c r="L155" s="1">
        <f>COUNTIF('(old)AvalTab'!$H$17:$H$19,A155)+COUNTIF('(old)AvalTab'!$Q$17:$R$19,A155)+COUNTIF('(old)AvalTab'!$AB$17:$AC$19,A155)+COUNTIF('(old)AvalTab'!$AX$17:$AY$19,A155)+COUNTIF('(old)AvalTab'!$BU$17:$BU$19,A155)+COUNTIF('(old)AvalTab'!$CK$17:$CL$19,A155)+COUNTIF('(old)AvalTab'!$DE$17:$DF$19,A155)+COUNTIF('(old)AvalTab'!$EC$17:$ED$19,A155)+COUNTIF('(old)AvalTab'!$EP$17:$EQ$19,A155)</f>
        <v>0</v>
      </c>
      <c r="M155" s="181" cm="1">
        <f t="array" ref="M155">COUNT(IF(ISNUMBER('(old)DadosPercent'!155:155),1))-SUM('(old)DadosPercent'!155:155)</f>
        <v>0</v>
      </c>
      <c r="N155" s="180">
        <f t="shared" si="13"/>
        <v>0</v>
      </c>
    </row>
    <row r="156" spans="1:14" x14ac:dyDescent="0.25">
      <c r="A156" s="1" t="str">
        <f>Data!A156</f>
        <v>M-LOAM-gf</v>
      </c>
      <c r="B156" s="1">
        <f>COUNTA(Data!B156:BZZ156)</f>
        <v>5</v>
      </c>
      <c r="C156" s="1">
        <f>COUNTIF(Data!$B$3:$BZZ$5,A156)</f>
        <v>5</v>
      </c>
      <c r="D156" s="1">
        <f>COUNTIF(Data!$B$6:$BZZ$15,A156)</f>
        <v>0</v>
      </c>
      <c r="E156" s="1" t="str">
        <f t="shared" si="11"/>
        <v>TRUE</v>
      </c>
      <c r="F156" s="1" cm="1">
        <f t="array" ref="F156">COUNTA(Data!156:156)-COUNT(IF(ISNUMBER(Data!156:156),1))-1</f>
        <v>0</v>
      </c>
      <c r="G156" s="1">
        <f ca="1">SUMIF(Data!$3:$5, A156, Data!$17:$17)</f>
        <v>25</v>
      </c>
      <c r="H156" s="138">
        <f t="shared" ca="1" si="12"/>
        <v>5</v>
      </c>
      <c r="I156" s="1">
        <f>COUNTIF('(old)AvalTab'!$H$11:$H$19,A156)+COUNTIF('(old)AvalTab'!$Q$11:$R$19,A156)+COUNTIF('(old)AvalTab'!$AB$11:$AC$19,A156)+COUNTIF('(old)AvalTab'!$AM$11:$AN$16,A156)+COUNTIF('(old)AvalTab'!$AX$11:$AY$19,A156)+COUNTIF('(old)AvalTab'!$BI$11:$BI$16,A156)+COUNTIF('(old)AvalTab'!$BU$11:$BU$19,A156)+COUNTIF('(old)AvalTab'!$CK$11:$CL$19,A156)+COUNTIF('(old)AvalTab'!$DE$11:$DF$19,A156)+COUNTIF('(old)AvalTab'!$EC$11:$ED$19,A156)+COUNTIF('(old)AvalTab'!$EP$11:$EQ$19,A156)</f>
        <v>0</v>
      </c>
      <c r="J156" s="1">
        <f>COUNTIF('(old)AvalTab'!$H$11:$H$13,A156)+COUNTIF('(old)AvalTab'!$Q$11:$R$13,A156)+COUNTIF('(old)AvalTab'!$AB$11:$AC$13,A156)+COUNTIF('(old)AvalTab'!$AM$11:$AN$13,A156)+COUNTIF('(old)AvalTab'!$AX$11:$AY$13,A156)+COUNTIF('(old)AvalTab'!$BI$11:$BI$13,A156)+COUNTIF('(old)AvalTab'!$BU$11:$BV$13,A156)+COUNTIF('(old)AvalTab'!$CK$11:$CL$13,A156)+COUNTIF('(old)AvalTab'!$DE$11:$DF$13,A156)+COUNTIF('(old)AvalTab'!$EC$11:$ED$13,A156)+COUNTIF('(old)AvalTab'!$EP$11:$EQ$13,A156)</f>
        <v>0</v>
      </c>
      <c r="K156" s="1">
        <f>COUNTIF('(old)AvalTab'!$H$14:$H$16,A156)+COUNTIF('(old)AvalTab'!$Q$14:$R$16,A156)+COUNTIF('(old)AvalTab'!$AB$14:$AC$16,A156)+COUNTIF('(old)AvalTab'!$AM$14:$AN$16,A156)+COUNTIF('(old)AvalTab'!$AX$14:$AY$16,A156)+COUNTIF('(old)AvalTab'!$BI$14:$BI$16,A156)+COUNTIF('(old)AvalTab'!$BU$14:$BV$16,A156)+COUNTIF('(old)AvalTab'!$CK$14:$CL$16,A156)+COUNTIF('(old)AvalTab'!$DE$14:$DF$16,A156)+COUNTIF('(old)AvalTab'!$EC$14:$ED$16,A156)+COUNTIF('(old)AvalTab'!$EP$14:$EQ$16,A156)</f>
        <v>0</v>
      </c>
      <c r="L156" s="1">
        <f>COUNTIF('(old)AvalTab'!$H$17:$H$19,A156)+COUNTIF('(old)AvalTab'!$Q$17:$R$19,A156)+COUNTIF('(old)AvalTab'!$AB$17:$AC$19,A156)+COUNTIF('(old)AvalTab'!$AX$17:$AY$19,A156)+COUNTIF('(old)AvalTab'!$BU$17:$BU$19,A156)+COUNTIF('(old)AvalTab'!$CK$17:$CL$19,A156)+COUNTIF('(old)AvalTab'!$DE$17:$DF$19,A156)+COUNTIF('(old)AvalTab'!$EC$17:$ED$19,A156)+COUNTIF('(old)AvalTab'!$EP$17:$EQ$19,A156)</f>
        <v>0</v>
      </c>
      <c r="M156" s="181" cm="1">
        <f t="array" ref="M156">COUNT(IF(ISNUMBER('(old)DadosPercent'!156:156),1))-SUM('(old)DadosPercent'!156:156)</f>
        <v>0</v>
      </c>
      <c r="N156" s="180">
        <f t="shared" si="13"/>
        <v>0</v>
      </c>
    </row>
    <row r="157" spans="1:14" x14ac:dyDescent="0.25">
      <c r="A157" s="1" t="str">
        <f>Data!A157</f>
        <v>M-LOAM-rnd</v>
      </c>
      <c r="B157" s="1">
        <f>COUNTA(Data!B157:BZZ157)</f>
        <v>5</v>
      </c>
      <c r="C157" s="1">
        <f>COUNTIF(Data!$B$3:$BZZ$5,A157)</f>
        <v>0</v>
      </c>
      <c r="D157" s="1">
        <f>COUNTIF(Data!$B$6:$BZZ$15,A157)</f>
        <v>1</v>
      </c>
      <c r="E157" s="1" t="str">
        <f t="shared" si="11"/>
        <v>FALSE</v>
      </c>
      <c r="F157" s="1" cm="1">
        <f t="array" ref="F157">COUNTA(Data!157:157)-COUNT(IF(ISNUMBER(Data!157:157),1))-1</f>
        <v>0</v>
      </c>
      <c r="G157" s="1">
        <f ca="1">SUMIF(Data!$3:$5, A157, Data!$17:$17)</f>
        <v>0</v>
      </c>
      <c r="H157" s="138">
        <f t="shared" ca="1" si="12"/>
        <v>0</v>
      </c>
      <c r="I157" s="1">
        <f>COUNTIF('(old)AvalTab'!$H$11:$H$19,A157)+COUNTIF('(old)AvalTab'!$Q$11:$R$19,A157)+COUNTIF('(old)AvalTab'!$AB$11:$AC$19,A157)+COUNTIF('(old)AvalTab'!$AM$11:$AN$16,A157)+COUNTIF('(old)AvalTab'!$AX$11:$AY$19,A157)+COUNTIF('(old)AvalTab'!$BI$11:$BI$16,A157)+COUNTIF('(old)AvalTab'!$BU$11:$BU$19,A157)+COUNTIF('(old)AvalTab'!$CK$11:$CL$19,A157)+COUNTIF('(old)AvalTab'!$DE$11:$DF$19,A157)+COUNTIF('(old)AvalTab'!$EC$11:$ED$19,A157)+COUNTIF('(old)AvalTab'!$EP$11:$EQ$19,A157)</f>
        <v>0</v>
      </c>
      <c r="J157" s="1">
        <f>COUNTIF('(old)AvalTab'!$H$11:$H$13,A157)+COUNTIF('(old)AvalTab'!$Q$11:$R$13,A157)+COUNTIF('(old)AvalTab'!$AB$11:$AC$13,A157)+COUNTIF('(old)AvalTab'!$AM$11:$AN$13,A157)+COUNTIF('(old)AvalTab'!$AX$11:$AY$13,A157)+COUNTIF('(old)AvalTab'!$BI$11:$BI$13,A157)+COUNTIF('(old)AvalTab'!$BU$11:$BV$13,A157)+COUNTIF('(old)AvalTab'!$CK$11:$CL$13,A157)+COUNTIF('(old)AvalTab'!$DE$11:$DF$13,A157)+COUNTIF('(old)AvalTab'!$EC$11:$ED$13,A157)+COUNTIF('(old)AvalTab'!$EP$11:$EQ$13,A157)</f>
        <v>0</v>
      </c>
      <c r="K157" s="1">
        <f>COUNTIF('(old)AvalTab'!$H$14:$H$16,A157)+COUNTIF('(old)AvalTab'!$Q$14:$R$16,A157)+COUNTIF('(old)AvalTab'!$AB$14:$AC$16,A157)+COUNTIF('(old)AvalTab'!$AM$14:$AN$16,A157)+COUNTIF('(old)AvalTab'!$AX$14:$AY$16,A157)+COUNTIF('(old)AvalTab'!$BI$14:$BI$16,A157)+COUNTIF('(old)AvalTab'!$BU$14:$BV$16,A157)+COUNTIF('(old)AvalTab'!$CK$14:$CL$16,A157)+COUNTIF('(old)AvalTab'!$DE$14:$DF$16,A157)+COUNTIF('(old)AvalTab'!$EC$14:$ED$16,A157)+COUNTIF('(old)AvalTab'!$EP$14:$EQ$16,A157)</f>
        <v>0</v>
      </c>
      <c r="L157" s="1">
        <f>COUNTIF('(old)AvalTab'!$H$17:$H$19,A157)+COUNTIF('(old)AvalTab'!$Q$17:$R$19,A157)+COUNTIF('(old)AvalTab'!$AB$17:$AC$19,A157)+COUNTIF('(old)AvalTab'!$AX$17:$AY$19,A157)+COUNTIF('(old)AvalTab'!$BU$17:$BU$19,A157)+COUNTIF('(old)AvalTab'!$CK$17:$CL$19,A157)+COUNTIF('(old)AvalTab'!$DE$17:$DF$19,A157)+COUNTIF('(old)AvalTab'!$EC$17:$ED$19,A157)+COUNTIF('(old)AvalTab'!$EP$17:$EQ$19,A157)</f>
        <v>0</v>
      </c>
      <c r="M157" s="181" cm="1">
        <f t="array" ref="M157">COUNT(IF(ISNUMBER('(old)DadosPercent'!157:157),1))-SUM('(old)DadosPercent'!157:157)</f>
        <v>0</v>
      </c>
      <c r="N157" s="180">
        <f t="shared" si="13"/>
        <v>0</v>
      </c>
    </row>
    <row r="158" spans="1:14" x14ac:dyDescent="0.25">
      <c r="A158" s="1" t="str">
        <f>Data!A158</f>
        <v>LOCUS 2.0</v>
      </c>
      <c r="B158" s="1">
        <f>COUNTA(Data!B158:BZZ158)</f>
        <v>12</v>
      </c>
      <c r="C158" s="1">
        <f>COUNTIF(Data!$B$3:$BZZ$5,A158)</f>
        <v>8</v>
      </c>
      <c r="D158" s="1">
        <f>COUNTIF(Data!$B$6:$BZZ$15,A158)</f>
        <v>0</v>
      </c>
      <c r="E158" s="1" t="str">
        <f t="shared" si="11"/>
        <v>TRUE</v>
      </c>
      <c r="F158" s="1" cm="1">
        <f t="array" ref="F158">COUNTA(Data!158:158)-COUNT(IF(ISNUMBER(Data!158:158),1))-1</f>
        <v>0</v>
      </c>
      <c r="G158" s="1">
        <f ca="1">SUMIF(Data!$3:$5, A158, Data!$17:$17)</f>
        <v>16</v>
      </c>
      <c r="H158" s="138">
        <f t="shared" ca="1" si="12"/>
        <v>1.3333333333333333</v>
      </c>
      <c r="I158" s="1">
        <f>COUNTIF('(old)AvalTab'!$H$11:$H$19,A158)+COUNTIF('(old)AvalTab'!$Q$11:$R$19,A158)+COUNTIF('(old)AvalTab'!$AB$11:$AC$19,A158)+COUNTIF('(old)AvalTab'!$AM$11:$AN$16,A158)+COUNTIF('(old)AvalTab'!$AX$11:$AY$19,A158)+COUNTIF('(old)AvalTab'!$BI$11:$BI$16,A158)+COUNTIF('(old)AvalTab'!$BU$11:$BU$19,A158)+COUNTIF('(old)AvalTab'!$CK$11:$CL$19,A158)+COUNTIF('(old)AvalTab'!$DE$11:$DF$19,A158)+COUNTIF('(old)AvalTab'!$EC$11:$ED$19,A158)+COUNTIF('(old)AvalTab'!$EP$11:$EQ$19,A158)</f>
        <v>0</v>
      </c>
      <c r="J158" s="1">
        <f>COUNTIF('(old)AvalTab'!$H$11:$H$13,A158)+COUNTIF('(old)AvalTab'!$Q$11:$R$13,A158)+COUNTIF('(old)AvalTab'!$AB$11:$AC$13,A158)+COUNTIF('(old)AvalTab'!$AM$11:$AN$13,A158)+COUNTIF('(old)AvalTab'!$AX$11:$AY$13,A158)+COUNTIF('(old)AvalTab'!$BI$11:$BI$13,A158)+COUNTIF('(old)AvalTab'!$BU$11:$BV$13,A158)+COUNTIF('(old)AvalTab'!$CK$11:$CL$13,A158)+COUNTIF('(old)AvalTab'!$DE$11:$DF$13,A158)+COUNTIF('(old)AvalTab'!$EC$11:$ED$13,A158)+COUNTIF('(old)AvalTab'!$EP$11:$EQ$13,A158)</f>
        <v>0</v>
      </c>
      <c r="K158" s="1">
        <f>COUNTIF('(old)AvalTab'!$H$14:$H$16,A158)+COUNTIF('(old)AvalTab'!$Q$14:$R$16,A158)+COUNTIF('(old)AvalTab'!$AB$14:$AC$16,A158)+COUNTIF('(old)AvalTab'!$AM$14:$AN$16,A158)+COUNTIF('(old)AvalTab'!$AX$14:$AY$16,A158)+COUNTIF('(old)AvalTab'!$BI$14:$BI$16,A158)+COUNTIF('(old)AvalTab'!$BU$14:$BV$16,A158)+COUNTIF('(old)AvalTab'!$CK$14:$CL$16,A158)+COUNTIF('(old)AvalTab'!$DE$14:$DF$16,A158)+COUNTIF('(old)AvalTab'!$EC$14:$ED$16,A158)+COUNTIF('(old)AvalTab'!$EP$14:$EQ$16,A158)</f>
        <v>0</v>
      </c>
      <c r="L158" s="1">
        <f>COUNTIF('(old)AvalTab'!$H$17:$H$19,A158)+COUNTIF('(old)AvalTab'!$Q$17:$R$19,A158)+COUNTIF('(old)AvalTab'!$AB$17:$AC$19,A158)+COUNTIF('(old)AvalTab'!$AX$17:$AY$19,A158)+COUNTIF('(old)AvalTab'!$BU$17:$BU$19,A158)+COUNTIF('(old)AvalTab'!$CK$17:$CL$19,A158)+COUNTIF('(old)AvalTab'!$DE$17:$DF$19,A158)+COUNTIF('(old)AvalTab'!$EC$17:$ED$19,A158)+COUNTIF('(old)AvalTab'!$EP$17:$EQ$19,A158)</f>
        <v>0</v>
      </c>
      <c r="M158" s="181" cm="1">
        <f t="array" ref="M158">COUNT(IF(ISNUMBER('(old)DadosPercent'!158:158),1))-SUM('(old)DadosPercent'!158:158)</f>
        <v>0</v>
      </c>
      <c r="N158" s="180">
        <f t="shared" si="13"/>
        <v>0</v>
      </c>
    </row>
    <row r="159" spans="1:14" x14ac:dyDescent="0.25">
      <c r="A159" s="1" t="str">
        <f>Data!A159</f>
        <v>OpenVINS (No LoopClosure)</v>
      </c>
      <c r="B159" s="1">
        <f>COUNTA(Data!B159:BZZ159)</f>
        <v>6</v>
      </c>
      <c r="C159" s="1">
        <f>COUNTIF(Data!$B$3:$BZZ$5,A159)</f>
        <v>0</v>
      </c>
      <c r="D159" s="1">
        <f>COUNTIF(Data!$B$6:$BZZ$15,A159)</f>
        <v>0</v>
      </c>
      <c r="E159" s="1" t="str">
        <f t="shared" si="11"/>
        <v>FALSE</v>
      </c>
      <c r="F159" s="1" cm="1">
        <f t="array" ref="F159">COUNTA(Data!159:159)-COUNT(IF(ISNUMBER(Data!159:159),1))-1</f>
        <v>0</v>
      </c>
      <c r="G159" s="1">
        <f ca="1">SUMIF(Data!$3:$5, A159, Data!$17:$17)</f>
        <v>0</v>
      </c>
      <c r="H159" s="138">
        <f t="shared" ca="1" si="12"/>
        <v>0</v>
      </c>
      <c r="I159" s="1">
        <f>COUNTIF('(old)AvalTab'!$H$11:$H$19,A159)+COUNTIF('(old)AvalTab'!$Q$11:$R$19,A159)+COUNTIF('(old)AvalTab'!$AB$11:$AC$19,A159)+COUNTIF('(old)AvalTab'!$AM$11:$AN$16,A159)+COUNTIF('(old)AvalTab'!$AX$11:$AY$19,A159)+COUNTIF('(old)AvalTab'!$BI$11:$BI$16,A159)+COUNTIF('(old)AvalTab'!$BU$11:$BU$19,A159)+COUNTIF('(old)AvalTab'!$CK$11:$CL$19,A159)+COUNTIF('(old)AvalTab'!$DE$11:$DF$19,A159)+COUNTIF('(old)AvalTab'!$EC$11:$ED$19,A159)+COUNTIF('(old)AvalTab'!$EP$11:$EQ$19,A159)</f>
        <v>0</v>
      </c>
      <c r="J159" s="1">
        <f>COUNTIF('(old)AvalTab'!$H$11:$H$13,A159)+COUNTIF('(old)AvalTab'!$Q$11:$R$13,A159)+COUNTIF('(old)AvalTab'!$AB$11:$AC$13,A159)+COUNTIF('(old)AvalTab'!$AM$11:$AN$13,A159)+COUNTIF('(old)AvalTab'!$AX$11:$AY$13,A159)+COUNTIF('(old)AvalTab'!$BI$11:$BI$13,A159)+COUNTIF('(old)AvalTab'!$BU$11:$BV$13,A159)+COUNTIF('(old)AvalTab'!$CK$11:$CL$13,A159)+COUNTIF('(old)AvalTab'!$DE$11:$DF$13,A159)+COUNTIF('(old)AvalTab'!$EC$11:$ED$13,A159)+COUNTIF('(old)AvalTab'!$EP$11:$EQ$13,A159)</f>
        <v>0</v>
      </c>
      <c r="K159" s="1">
        <f>COUNTIF('(old)AvalTab'!$H$14:$H$16,A159)+COUNTIF('(old)AvalTab'!$Q$14:$R$16,A159)+COUNTIF('(old)AvalTab'!$AB$14:$AC$16,A159)+COUNTIF('(old)AvalTab'!$AM$14:$AN$16,A159)+COUNTIF('(old)AvalTab'!$AX$14:$AY$16,A159)+COUNTIF('(old)AvalTab'!$BI$14:$BI$16,A159)+COUNTIF('(old)AvalTab'!$BU$14:$BV$16,A159)+COUNTIF('(old)AvalTab'!$CK$14:$CL$16,A159)+COUNTIF('(old)AvalTab'!$DE$14:$DF$16,A159)+COUNTIF('(old)AvalTab'!$EC$14:$ED$16,A159)+COUNTIF('(old)AvalTab'!$EP$14:$EQ$16,A159)</f>
        <v>0</v>
      </c>
      <c r="L159" s="1">
        <f>COUNTIF('(old)AvalTab'!$H$17:$H$19,A159)+COUNTIF('(old)AvalTab'!$Q$17:$R$19,A159)+COUNTIF('(old)AvalTab'!$AB$17:$AC$19,A159)+COUNTIF('(old)AvalTab'!$AX$17:$AY$19,A159)+COUNTIF('(old)AvalTab'!$BU$17:$BU$19,A159)+COUNTIF('(old)AvalTab'!$CK$17:$CL$19,A159)+COUNTIF('(old)AvalTab'!$DE$17:$DF$19,A159)+COUNTIF('(old)AvalTab'!$EC$17:$ED$19,A159)+COUNTIF('(old)AvalTab'!$EP$17:$EQ$19,A159)</f>
        <v>0</v>
      </c>
      <c r="M159" s="181" cm="1">
        <f t="array" ref="M159">COUNT(IF(ISNUMBER('(old)DadosPercent'!159:159),1))-SUM('(old)DadosPercent'!159:159)</f>
        <v>0</v>
      </c>
      <c r="N159" s="180">
        <f t="shared" si="13"/>
        <v>0</v>
      </c>
    </row>
    <row r="160" spans="1:14" x14ac:dyDescent="0.25">
      <c r="A160" s="1" t="str">
        <f>Data!A160</f>
        <v>LOCUS (FGA)</v>
      </c>
      <c r="B160" s="1">
        <f>COUNTA(Data!B160:BZZ160)</f>
        <v>8</v>
      </c>
      <c r="C160" s="1">
        <f>COUNTIF(Data!$B$3:$BZZ$5,A160)</f>
        <v>6</v>
      </c>
      <c r="D160" s="1">
        <f>COUNTIF(Data!$B$6:$BZZ$15,A160)</f>
        <v>0</v>
      </c>
      <c r="E160" s="1" t="str">
        <f t="shared" si="11"/>
        <v>TRUE</v>
      </c>
      <c r="F160" s="1" cm="1">
        <f t="array" ref="F160">COUNTA(Data!160:160)-COUNT(IF(ISNUMBER(Data!160:160),1))-1</f>
        <v>0</v>
      </c>
      <c r="G160" s="1">
        <f ca="1">SUMIF(Data!$3:$5, A160, Data!$17:$17)</f>
        <v>36</v>
      </c>
      <c r="H160" s="138">
        <f t="shared" ca="1" si="12"/>
        <v>4.5</v>
      </c>
      <c r="I160" s="1">
        <f>COUNTIF('(old)AvalTab'!$H$11:$H$19,A160)+COUNTIF('(old)AvalTab'!$Q$11:$R$19,A160)+COUNTIF('(old)AvalTab'!$AB$11:$AC$19,A160)+COUNTIF('(old)AvalTab'!$AM$11:$AN$16,A160)+COUNTIF('(old)AvalTab'!$AX$11:$AY$19,A160)+COUNTIF('(old)AvalTab'!$BI$11:$BI$16,A160)+COUNTIF('(old)AvalTab'!$BU$11:$BU$19,A160)+COUNTIF('(old)AvalTab'!$CK$11:$CL$19,A160)+COUNTIF('(old)AvalTab'!$DE$11:$DF$19,A160)+COUNTIF('(old)AvalTab'!$EC$11:$ED$19,A160)+COUNTIF('(old)AvalTab'!$EP$11:$EQ$19,A160)</f>
        <v>0</v>
      </c>
      <c r="J160" s="1">
        <f>COUNTIF('(old)AvalTab'!$H$11:$H$13,A160)+COUNTIF('(old)AvalTab'!$Q$11:$R$13,A160)+COUNTIF('(old)AvalTab'!$AB$11:$AC$13,A160)+COUNTIF('(old)AvalTab'!$AM$11:$AN$13,A160)+COUNTIF('(old)AvalTab'!$AX$11:$AY$13,A160)+COUNTIF('(old)AvalTab'!$BI$11:$BI$13,A160)+COUNTIF('(old)AvalTab'!$BU$11:$BV$13,A160)+COUNTIF('(old)AvalTab'!$CK$11:$CL$13,A160)+COUNTIF('(old)AvalTab'!$DE$11:$DF$13,A160)+COUNTIF('(old)AvalTab'!$EC$11:$ED$13,A160)+COUNTIF('(old)AvalTab'!$EP$11:$EQ$13,A160)</f>
        <v>0</v>
      </c>
      <c r="K160" s="1">
        <f>COUNTIF('(old)AvalTab'!$H$14:$H$16,A160)+COUNTIF('(old)AvalTab'!$Q$14:$R$16,A160)+COUNTIF('(old)AvalTab'!$AB$14:$AC$16,A160)+COUNTIF('(old)AvalTab'!$AM$14:$AN$16,A160)+COUNTIF('(old)AvalTab'!$AX$14:$AY$16,A160)+COUNTIF('(old)AvalTab'!$BI$14:$BI$16,A160)+COUNTIF('(old)AvalTab'!$BU$14:$BV$16,A160)+COUNTIF('(old)AvalTab'!$CK$14:$CL$16,A160)+COUNTIF('(old)AvalTab'!$DE$14:$DF$16,A160)+COUNTIF('(old)AvalTab'!$EC$14:$ED$16,A160)+COUNTIF('(old)AvalTab'!$EP$14:$EQ$16,A160)</f>
        <v>0</v>
      </c>
      <c r="L160" s="1">
        <f>COUNTIF('(old)AvalTab'!$H$17:$H$19,A160)+COUNTIF('(old)AvalTab'!$Q$17:$R$19,A160)+COUNTIF('(old)AvalTab'!$AB$17:$AC$19,A160)+COUNTIF('(old)AvalTab'!$AX$17:$AY$19,A160)+COUNTIF('(old)AvalTab'!$BU$17:$BU$19,A160)+COUNTIF('(old)AvalTab'!$CK$17:$CL$19,A160)+COUNTIF('(old)AvalTab'!$DE$17:$DF$19,A160)+COUNTIF('(old)AvalTab'!$EC$17:$ED$19,A160)+COUNTIF('(old)AvalTab'!$EP$17:$EQ$19,A160)</f>
        <v>0</v>
      </c>
      <c r="M160" s="181" cm="1">
        <f t="array" ref="M160">COUNT(IF(ISNUMBER('(old)DadosPercent'!160:160),1))-SUM('(old)DadosPercent'!160:160)</f>
        <v>0</v>
      </c>
      <c r="N160" s="180">
        <f t="shared" si="13"/>
        <v>0</v>
      </c>
    </row>
    <row r="161" spans="1:14" x14ac:dyDescent="0.25">
      <c r="A161" s="1" t="str">
        <f>Data!A161</f>
        <v>CoFusion</v>
      </c>
      <c r="B161" s="1">
        <f>COUNTA(Data!B161:BZZ161)</f>
        <v>54</v>
      </c>
      <c r="C161" s="1">
        <f>COUNTIF(Data!$B$3:$BZZ$5,A161)</f>
        <v>0</v>
      </c>
      <c r="D161" s="1">
        <f>COUNTIF(Data!$B$6:$BZZ$15,A161)</f>
        <v>0</v>
      </c>
      <c r="E161" s="1" t="str">
        <f t="shared" si="11"/>
        <v>FALSE</v>
      </c>
      <c r="F161" s="1" cm="1">
        <f t="array" ref="F161">COUNTA(Data!161:161)-COUNT(IF(ISNUMBER(Data!161:161),1))-1</f>
        <v>0</v>
      </c>
      <c r="G161" s="1">
        <f ca="1">SUMIF(Data!$3:$5, A161, Data!$17:$17)</f>
        <v>0</v>
      </c>
      <c r="H161" s="138">
        <f t="shared" ca="1" si="12"/>
        <v>0</v>
      </c>
      <c r="I161" s="1">
        <f>COUNTIF('(old)AvalTab'!$H$11:$H$19,A161)+COUNTIF('(old)AvalTab'!$Q$11:$R$19,A161)+COUNTIF('(old)AvalTab'!$AB$11:$AC$19,A161)+COUNTIF('(old)AvalTab'!$AM$11:$AN$16,A161)+COUNTIF('(old)AvalTab'!$AX$11:$AY$19,A161)+COUNTIF('(old)AvalTab'!$BI$11:$BI$16,A161)+COUNTIF('(old)AvalTab'!$BU$11:$BU$19,A161)+COUNTIF('(old)AvalTab'!$CK$11:$CL$19,A161)+COUNTIF('(old)AvalTab'!$DE$11:$DF$19,A161)+COUNTIF('(old)AvalTab'!$EC$11:$ED$19,A161)+COUNTIF('(old)AvalTab'!$EP$11:$EQ$19,A161)</f>
        <v>0</v>
      </c>
      <c r="J161" s="1">
        <f>COUNTIF('(old)AvalTab'!$H$11:$H$13,A161)+COUNTIF('(old)AvalTab'!$Q$11:$R$13,A161)+COUNTIF('(old)AvalTab'!$AB$11:$AC$13,A161)+COUNTIF('(old)AvalTab'!$AM$11:$AN$13,A161)+COUNTIF('(old)AvalTab'!$AX$11:$AY$13,A161)+COUNTIF('(old)AvalTab'!$BI$11:$BI$13,A161)+COUNTIF('(old)AvalTab'!$BU$11:$BV$13,A161)+COUNTIF('(old)AvalTab'!$CK$11:$CL$13,A161)+COUNTIF('(old)AvalTab'!$DE$11:$DF$13,A161)+COUNTIF('(old)AvalTab'!$EC$11:$ED$13,A161)+COUNTIF('(old)AvalTab'!$EP$11:$EQ$13,A161)</f>
        <v>0</v>
      </c>
      <c r="K161" s="1">
        <f>COUNTIF('(old)AvalTab'!$H$14:$H$16,A161)+COUNTIF('(old)AvalTab'!$Q$14:$R$16,A161)+COUNTIF('(old)AvalTab'!$AB$14:$AC$16,A161)+COUNTIF('(old)AvalTab'!$AM$14:$AN$16,A161)+COUNTIF('(old)AvalTab'!$AX$14:$AY$16,A161)+COUNTIF('(old)AvalTab'!$BI$14:$BI$16,A161)+COUNTIF('(old)AvalTab'!$BU$14:$BV$16,A161)+COUNTIF('(old)AvalTab'!$CK$14:$CL$16,A161)+COUNTIF('(old)AvalTab'!$DE$14:$DF$16,A161)+COUNTIF('(old)AvalTab'!$EC$14:$ED$16,A161)+COUNTIF('(old)AvalTab'!$EP$14:$EQ$16,A161)</f>
        <v>0</v>
      </c>
      <c r="L161" s="1">
        <f>COUNTIF('(old)AvalTab'!$H$17:$H$19,A161)+COUNTIF('(old)AvalTab'!$Q$17:$R$19,A161)+COUNTIF('(old)AvalTab'!$AB$17:$AC$19,A161)+COUNTIF('(old)AvalTab'!$AX$17:$AY$19,A161)+COUNTIF('(old)AvalTab'!$BU$17:$BU$19,A161)+COUNTIF('(old)AvalTab'!$CK$17:$CL$19,A161)+COUNTIF('(old)AvalTab'!$DE$17:$DF$19,A161)+COUNTIF('(old)AvalTab'!$EC$17:$ED$19,A161)+COUNTIF('(old)AvalTab'!$EP$17:$EQ$19,A161)</f>
        <v>0</v>
      </c>
      <c r="M161" s="181" cm="1">
        <f t="array" ref="M161">COUNT(IF(ISNUMBER('(old)DadosPercent'!161:161),1))-SUM('(old)DadosPercent'!161:161)</f>
        <v>0</v>
      </c>
      <c r="N161" s="180">
        <f t="shared" si="13"/>
        <v>0</v>
      </c>
    </row>
    <row r="162" spans="1:14" x14ac:dyDescent="0.25">
      <c r="A162" s="1" t="str">
        <f>Data!A162</f>
        <v>VINS-Fusion MI</v>
      </c>
      <c r="B162" s="1">
        <f>COUNTA(Data!B162:BZZ162)</f>
        <v>16</v>
      </c>
      <c r="C162" s="1">
        <f>COUNTIF(Data!$B$3:$BZZ$5,A162)</f>
        <v>0</v>
      </c>
      <c r="D162" s="1">
        <f>COUNTIF(Data!$B$6:$BZZ$15,A162)</f>
        <v>1</v>
      </c>
      <c r="E162" s="1" t="str">
        <f t="shared" ref="E162:E166" si="14">IF(AND(D162=0,C162&gt;0),"TRUE","FALSE")</f>
        <v>FALSE</v>
      </c>
      <c r="F162" s="1" cm="1">
        <f t="array" ref="F162">COUNTA(Data!162:162)-COUNT(IF(ISNUMBER(Data!162:162),1))-1</f>
        <v>0</v>
      </c>
      <c r="G162" s="1">
        <f ca="1">SUMIF(Data!$3:$5, A162, Data!$17:$17)</f>
        <v>0</v>
      </c>
      <c r="H162" s="138">
        <f t="shared" ref="H162:H166" ca="1" si="15">IFERROR(G162/B162,"")</f>
        <v>0</v>
      </c>
      <c r="I162" s="1">
        <f>COUNTIF('(old)AvalTab'!$H$11:$H$19,A162)+COUNTIF('(old)AvalTab'!$Q$11:$R$19,A162)+COUNTIF('(old)AvalTab'!$AB$11:$AC$19,A162)+COUNTIF('(old)AvalTab'!$AM$11:$AN$16,A162)+COUNTIF('(old)AvalTab'!$AX$11:$AY$19,A162)+COUNTIF('(old)AvalTab'!$BI$11:$BI$16,A162)+COUNTIF('(old)AvalTab'!$BU$11:$BU$19,A162)+COUNTIF('(old)AvalTab'!$CK$11:$CL$19,A162)+COUNTIF('(old)AvalTab'!$DE$11:$DF$19,A162)+COUNTIF('(old)AvalTab'!$EC$11:$ED$19,A162)+COUNTIF('(old)AvalTab'!$EP$11:$EQ$19,A162)</f>
        <v>0</v>
      </c>
      <c r="J162" s="1">
        <f>COUNTIF('(old)AvalTab'!$H$11:$H$13,A162)+COUNTIF('(old)AvalTab'!$Q$11:$R$13,A162)+COUNTIF('(old)AvalTab'!$AB$11:$AC$13,A162)+COUNTIF('(old)AvalTab'!$AM$11:$AN$13,A162)+COUNTIF('(old)AvalTab'!$AX$11:$AY$13,A162)+COUNTIF('(old)AvalTab'!$BI$11:$BI$13,A162)+COUNTIF('(old)AvalTab'!$BU$11:$BV$13,A162)+COUNTIF('(old)AvalTab'!$CK$11:$CL$13,A162)+COUNTIF('(old)AvalTab'!$DE$11:$DF$13,A162)+COUNTIF('(old)AvalTab'!$EC$11:$ED$13,A162)+COUNTIF('(old)AvalTab'!$EP$11:$EQ$13,A162)</f>
        <v>0</v>
      </c>
      <c r="K162" s="1">
        <f>COUNTIF('(old)AvalTab'!$H$14:$H$16,A162)+COUNTIF('(old)AvalTab'!$Q$14:$R$16,A162)+COUNTIF('(old)AvalTab'!$AB$14:$AC$16,A162)+COUNTIF('(old)AvalTab'!$AM$14:$AN$16,A162)+COUNTIF('(old)AvalTab'!$AX$14:$AY$16,A162)+COUNTIF('(old)AvalTab'!$BI$14:$BI$16,A162)+COUNTIF('(old)AvalTab'!$BU$14:$BV$16,A162)+COUNTIF('(old)AvalTab'!$CK$14:$CL$16,A162)+COUNTIF('(old)AvalTab'!$DE$14:$DF$16,A162)+COUNTIF('(old)AvalTab'!$EC$14:$ED$16,A162)+COUNTIF('(old)AvalTab'!$EP$14:$EQ$16,A162)</f>
        <v>0</v>
      </c>
      <c r="L162" s="1">
        <f>COUNTIF('(old)AvalTab'!$H$17:$H$19,A162)+COUNTIF('(old)AvalTab'!$Q$17:$R$19,A162)+COUNTIF('(old)AvalTab'!$AB$17:$AC$19,A162)+COUNTIF('(old)AvalTab'!$AX$17:$AY$19,A162)+COUNTIF('(old)AvalTab'!$BU$17:$BU$19,A162)+COUNTIF('(old)AvalTab'!$CK$17:$CL$19,A162)+COUNTIF('(old)AvalTab'!$DE$17:$DF$19,A162)+COUNTIF('(old)AvalTab'!$EC$17:$ED$19,A162)+COUNTIF('(old)AvalTab'!$EP$17:$EQ$19,A162)</f>
        <v>0</v>
      </c>
      <c r="M162" s="181" cm="1">
        <f t="array" ref="M162">COUNT(IF(ISNUMBER('(old)DadosPercent'!162:162),1))-SUM('(old)DadosPercent'!162:162)</f>
        <v>0</v>
      </c>
      <c r="N162" s="180">
        <f t="shared" ref="N162:N166" si="16">IFERROR(M162/B162,"")</f>
        <v>0</v>
      </c>
    </row>
    <row r="163" spans="1:14" x14ac:dyDescent="0.25">
      <c r="A163" s="1" t="str">
        <f>Data!A163</f>
        <v>VINS-Fusion MI (SC)</v>
      </c>
      <c r="B163" s="1">
        <f>COUNTA(Data!B163:BZZ163)</f>
        <v>2</v>
      </c>
      <c r="C163" s="1">
        <f>COUNTIF(Data!$B$3:$BZZ$5,A163)</f>
        <v>0</v>
      </c>
      <c r="D163" s="1">
        <f>COUNTIF(Data!$B$6:$BZZ$15,A163)</f>
        <v>0</v>
      </c>
      <c r="E163" s="1" t="str">
        <f t="shared" si="14"/>
        <v>FALSE</v>
      </c>
      <c r="F163" s="1" cm="1">
        <f t="array" ref="F163">COUNTA(Data!163:163)-COUNT(IF(ISNUMBER(Data!163:163),1))-1</f>
        <v>0</v>
      </c>
      <c r="G163" s="1">
        <f ca="1">SUMIF(Data!$3:$5, A163, Data!$17:$17)</f>
        <v>0</v>
      </c>
      <c r="H163" s="138">
        <f t="shared" ca="1" si="15"/>
        <v>0</v>
      </c>
      <c r="I163" s="1">
        <f>COUNTIF('(old)AvalTab'!$H$11:$H$19,A163)+COUNTIF('(old)AvalTab'!$Q$11:$R$19,A163)+COUNTIF('(old)AvalTab'!$AB$11:$AC$19,A163)+COUNTIF('(old)AvalTab'!$AM$11:$AN$16,A163)+COUNTIF('(old)AvalTab'!$AX$11:$AY$19,A163)+COUNTIF('(old)AvalTab'!$BI$11:$BI$16,A163)+COUNTIF('(old)AvalTab'!$BU$11:$BU$19,A163)+COUNTIF('(old)AvalTab'!$CK$11:$CL$19,A163)+COUNTIF('(old)AvalTab'!$DE$11:$DF$19,A163)+COUNTIF('(old)AvalTab'!$EC$11:$ED$19,A163)+COUNTIF('(old)AvalTab'!$EP$11:$EQ$19,A163)</f>
        <v>0</v>
      </c>
      <c r="J163" s="1">
        <f>COUNTIF('(old)AvalTab'!$H$11:$H$13,A163)+COUNTIF('(old)AvalTab'!$Q$11:$R$13,A163)+COUNTIF('(old)AvalTab'!$AB$11:$AC$13,A163)+COUNTIF('(old)AvalTab'!$AM$11:$AN$13,A163)+COUNTIF('(old)AvalTab'!$AX$11:$AY$13,A163)+COUNTIF('(old)AvalTab'!$BI$11:$BI$13,A163)+COUNTIF('(old)AvalTab'!$BU$11:$BV$13,A163)+COUNTIF('(old)AvalTab'!$CK$11:$CL$13,A163)+COUNTIF('(old)AvalTab'!$DE$11:$DF$13,A163)+COUNTIF('(old)AvalTab'!$EC$11:$ED$13,A163)+COUNTIF('(old)AvalTab'!$EP$11:$EQ$13,A163)</f>
        <v>0</v>
      </c>
      <c r="K163" s="1">
        <f>COUNTIF('(old)AvalTab'!$H$14:$H$16,A163)+COUNTIF('(old)AvalTab'!$Q$14:$R$16,A163)+COUNTIF('(old)AvalTab'!$AB$14:$AC$16,A163)+COUNTIF('(old)AvalTab'!$AM$14:$AN$16,A163)+COUNTIF('(old)AvalTab'!$AX$14:$AY$16,A163)+COUNTIF('(old)AvalTab'!$BI$14:$BI$16,A163)+COUNTIF('(old)AvalTab'!$BU$14:$BV$16,A163)+COUNTIF('(old)AvalTab'!$CK$14:$CL$16,A163)+COUNTIF('(old)AvalTab'!$DE$14:$DF$16,A163)+COUNTIF('(old)AvalTab'!$EC$14:$ED$16,A163)+COUNTIF('(old)AvalTab'!$EP$14:$EQ$16,A163)</f>
        <v>0</v>
      </c>
      <c r="L163" s="1">
        <f>COUNTIF('(old)AvalTab'!$H$17:$H$19,A163)+COUNTIF('(old)AvalTab'!$Q$17:$R$19,A163)+COUNTIF('(old)AvalTab'!$AB$17:$AC$19,A163)+COUNTIF('(old)AvalTab'!$AX$17:$AY$19,A163)+COUNTIF('(old)AvalTab'!$BU$17:$BU$19,A163)+COUNTIF('(old)AvalTab'!$CK$17:$CL$19,A163)+COUNTIF('(old)AvalTab'!$DE$17:$DF$19,A163)+COUNTIF('(old)AvalTab'!$EC$17:$ED$19,A163)+COUNTIF('(old)AvalTab'!$EP$17:$EQ$19,A163)</f>
        <v>0</v>
      </c>
      <c r="M163" s="181" cm="1">
        <f t="array" ref="M163">COUNT(IF(ISNUMBER('(old)DadosPercent'!163:163),1))-SUM('(old)DadosPercent'!163:163)</f>
        <v>0</v>
      </c>
      <c r="N163" s="180">
        <f t="shared" si="16"/>
        <v>0</v>
      </c>
    </row>
    <row r="164" spans="1:14" x14ac:dyDescent="0.25">
      <c r="A164" s="1" t="str">
        <f>Data!A164</f>
        <v>ORB-SLAM3 MI</v>
      </c>
      <c r="B164" s="1">
        <f>COUNTA(Data!B164:BZZ164)</f>
        <v>16</v>
      </c>
      <c r="C164" s="1">
        <f>COUNTIF(Data!$B$3:$BZZ$5,A164)</f>
        <v>0</v>
      </c>
      <c r="D164" s="1">
        <f>COUNTIF(Data!$B$6:$BZZ$15,A164)</f>
        <v>0</v>
      </c>
      <c r="E164" s="1" t="str">
        <f t="shared" si="14"/>
        <v>FALSE</v>
      </c>
      <c r="F164" s="1" cm="1">
        <f t="array" ref="F164">COUNTA(Data!164:164)-COUNT(IF(ISNUMBER(Data!164:164),1))-1</f>
        <v>6</v>
      </c>
      <c r="G164" s="1">
        <f ca="1">SUMIF(Data!$3:$5, A164, Data!$17:$17)</f>
        <v>0</v>
      </c>
      <c r="H164" s="138">
        <f t="shared" ca="1" si="15"/>
        <v>0</v>
      </c>
      <c r="I164" s="1">
        <f>COUNTIF('(old)AvalTab'!$H$11:$H$19,A164)+COUNTIF('(old)AvalTab'!$Q$11:$R$19,A164)+COUNTIF('(old)AvalTab'!$AB$11:$AC$19,A164)+COUNTIF('(old)AvalTab'!$AM$11:$AN$16,A164)+COUNTIF('(old)AvalTab'!$AX$11:$AY$19,A164)+COUNTIF('(old)AvalTab'!$BI$11:$BI$16,A164)+COUNTIF('(old)AvalTab'!$BU$11:$BU$19,A164)+COUNTIF('(old)AvalTab'!$CK$11:$CL$19,A164)+COUNTIF('(old)AvalTab'!$DE$11:$DF$19,A164)+COUNTIF('(old)AvalTab'!$EC$11:$ED$19,A164)+COUNTIF('(old)AvalTab'!$EP$11:$EQ$19,A164)</f>
        <v>0</v>
      </c>
      <c r="J164" s="1">
        <f>COUNTIF('(old)AvalTab'!$H$11:$H$13,A164)+COUNTIF('(old)AvalTab'!$Q$11:$R$13,A164)+COUNTIF('(old)AvalTab'!$AB$11:$AC$13,A164)+COUNTIF('(old)AvalTab'!$AM$11:$AN$13,A164)+COUNTIF('(old)AvalTab'!$AX$11:$AY$13,A164)+COUNTIF('(old)AvalTab'!$BI$11:$BI$13,A164)+COUNTIF('(old)AvalTab'!$BU$11:$BV$13,A164)+COUNTIF('(old)AvalTab'!$CK$11:$CL$13,A164)+COUNTIF('(old)AvalTab'!$DE$11:$DF$13,A164)+COUNTIF('(old)AvalTab'!$EC$11:$ED$13,A164)+COUNTIF('(old)AvalTab'!$EP$11:$EQ$13,A164)</f>
        <v>0</v>
      </c>
      <c r="K164" s="1">
        <f>COUNTIF('(old)AvalTab'!$H$14:$H$16,A164)+COUNTIF('(old)AvalTab'!$Q$14:$R$16,A164)+COUNTIF('(old)AvalTab'!$AB$14:$AC$16,A164)+COUNTIF('(old)AvalTab'!$AM$14:$AN$16,A164)+COUNTIF('(old)AvalTab'!$AX$14:$AY$16,A164)+COUNTIF('(old)AvalTab'!$BI$14:$BI$16,A164)+COUNTIF('(old)AvalTab'!$BU$14:$BV$16,A164)+COUNTIF('(old)AvalTab'!$CK$14:$CL$16,A164)+COUNTIF('(old)AvalTab'!$DE$14:$DF$16,A164)+COUNTIF('(old)AvalTab'!$EC$14:$ED$16,A164)+COUNTIF('(old)AvalTab'!$EP$14:$EQ$16,A164)</f>
        <v>0</v>
      </c>
      <c r="L164" s="1">
        <f>COUNTIF('(old)AvalTab'!$H$17:$H$19,A164)+COUNTIF('(old)AvalTab'!$Q$17:$R$19,A164)+COUNTIF('(old)AvalTab'!$AB$17:$AC$19,A164)+COUNTIF('(old)AvalTab'!$AX$17:$AY$19,A164)+COUNTIF('(old)AvalTab'!$BU$17:$BU$19,A164)+COUNTIF('(old)AvalTab'!$CK$17:$CL$19,A164)+COUNTIF('(old)AvalTab'!$DE$17:$DF$19,A164)+COUNTIF('(old)AvalTab'!$EC$17:$ED$19,A164)+COUNTIF('(old)AvalTab'!$EP$17:$EQ$19,A164)</f>
        <v>0</v>
      </c>
      <c r="M164" s="181" cm="1">
        <f t="array" ref="M164">COUNT(IF(ISNUMBER('(old)DadosPercent'!164:164),1))-SUM('(old)DadosPercent'!164:164)</f>
        <v>0</v>
      </c>
      <c r="N164" s="180">
        <f t="shared" si="16"/>
        <v>0</v>
      </c>
    </row>
    <row r="165" spans="1:14" x14ac:dyDescent="0.25">
      <c r="A165" s="1" t="str">
        <f>Data!A165</f>
        <v xml:space="preserve">DynaVINS MI </v>
      </c>
      <c r="B165" s="1">
        <f>COUNTA(Data!B165:BZZ165)</f>
        <v>16</v>
      </c>
      <c r="C165" s="1">
        <f>COUNTIF(Data!$B$3:$BZZ$5,A165)</f>
        <v>4</v>
      </c>
      <c r="D165" s="1">
        <f>COUNTIF(Data!$B$6:$BZZ$15,A165)</f>
        <v>0</v>
      </c>
      <c r="E165" s="1" t="str">
        <f t="shared" si="14"/>
        <v>TRUE</v>
      </c>
      <c r="F165" s="1" cm="1">
        <f t="array" ref="F165">COUNTA(Data!165:165)-COUNT(IF(ISNUMBER(Data!165:165),1))-1</f>
        <v>0</v>
      </c>
      <c r="G165" s="1">
        <f ca="1">SUMIF(Data!$3:$5, A165, Data!$17:$17)</f>
        <v>24</v>
      </c>
      <c r="H165" s="138">
        <f t="shared" ca="1" si="15"/>
        <v>1.5</v>
      </c>
      <c r="I165" s="1">
        <f>COUNTIF('(old)AvalTab'!$H$11:$H$19,A165)+COUNTIF('(old)AvalTab'!$Q$11:$R$19,A165)+COUNTIF('(old)AvalTab'!$AB$11:$AC$19,A165)+COUNTIF('(old)AvalTab'!$AM$11:$AN$16,A165)+COUNTIF('(old)AvalTab'!$AX$11:$AY$19,A165)+COUNTIF('(old)AvalTab'!$BI$11:$BI$16,A165)+COUNTIF('(old)AvalTab'!$BU$11:$BU$19,A165)+COUNTIF('(old)AvalTab'!$CK$11:$CL$19,A165)+COUNTIF('(old)AvalTab'!$DE$11:$DF$19,A165)+COUNTIF('(old)AvalTab'!$EC$11:$ED$19,A165)+COUNTIF('(old)AvalTab'!$EP$11:$EQ$19,A165)</f>
        <v>0</v>
      </c>
      <c r="J165" s="1">
        <f>COUNTIF('(old)AvalTab'!$H$11:$H$13,A165)+COUNTIF('(old)AvalTab'!$Q$11:$R$13,A165)+COUNTIF('(old)AvalTab'!$AB$11:$AC$13,A165)+COUNTIF('(old)AvalTab'!$AM$11:$AN$13,A165)+COUNTIF('(old)AvalTab'!$AX$11:$AY$13,A165)+COUNTIF('(old)AvalTab'!$BI$11:$BI$13,A165)+COUNTIF('(old)AvalTab'!$BU$11:$BV$13,A165)+COUNTIF('(old)AvalTab'!$CK$11:$CL$13,A165)+COUNTIF('(old)AvalTab'!$DE$11:$DF$13,A165)+COUNTIF('(old)AvalTab'!$EC$11:$ED$13,A165)+COUNTIF('(old)AvalTab'!$EP$11:$EQ$13,A165)</f>
        <v>0</v>
      </c>
      <c r="K165" s="1">
        <f>COUNTIF('(old)AvalTab'!$H$14:$H$16,A165)+COUNTIF('(old)AvalTab'!$Q$14:$R$16,A165)+COUNTIF('(old)AvalTab'!$AB$14:$AC$16,A165)+COUNTIF('(old)AvalTab'!$AM$14:$AN$16,A165)+COUNTIF('(old)AvalTab'!$AX$14:$AY$16,A165)+COUNTIF('(old)AvalTab'!$BI$14:$BI$16,A165)+COUNTIF('(old)AvalTab'!$BU$14:$BV$16,A165)+COUNTIF('(old)AvalTab'!$CK$14:$CL$16,A165)+COUNTIF('(old)AvalTab'!$DE$14:$DF$16,A165)+COUNTIF('(old)AvalTab'!$EC$14:$ED$16,A165)+COUNTIF('(old)AvalTab'!$EP$14:$EQ$16,A165)</f>
        <v>0</v>
      </c>
      <c r="L165" s="1">
        <f>COUNTIF('(old)AvalTab'!$H$17:$H$19,A165)+COUNTIF('(old)AvalTab'!$Q$17:$R$19,A165)+COUNTIF('(old)AvalTab'!$AB$17:$AC$19,A165)+COUNTIF('(old)AvalTab'!$AX$17:$AY$19,A165)+COUNTIF('(old)AvalTab'!$BU$17:$BU$19,A165)+COUNTIF('(old)AvalTab'!$CK$17:$CL$19,A165)+COUNTIF('(old)AvalTab'!$DE$17:$DF$19,A165)+COUNTIF('(old)AvalTab'!$EC$17:$ED$19,A165)+COUNTIF('(old)AvalTab'!$EP$17:$EQ$19,A165)</f>
        <v>0</v>
      </c>
      <c r="M165" s="181" cm="1">
        <f t="array" ref="M165">COUNT(IF(ISNUMBER('(old)DadosPercent'!165:165),1))-SUM('(old)DadosPercent'!165:165)</f>
        <v>0</v>
      </c>
      <c r="N165" s="180">
        <f t="shared" si="16"/>
        <v>0</v>
      </c>
    </row>
    <row r="166" spans="1:14" x14ac:dyDescent="0.25">
      <c r="A166" s="1" t="str">
        <f>Data!A166</f>
        <v>VINS-Fusion SI (SC)</v>
      </c>
      <c r="B166" s="1">
        <f>COUNTA(Data!B166:BZZ166)</f>
        <v>2</v>
      </c>
      <c r="C166" s="1">
        <f>COUNTIF(Data!$B$3:$BZZ$5,A166)</f>
        <v>0</v>
      </c>
      <c r="D166" s="1">
        <f>COUNTIF(Data!$B$6:$BZZ$15,A166)</f>
        <v>0</v>
      </c>
      <c r="E166" s="1" t="str">
        <f t="shared" si="14"/>
        <v>FALSE</v>
      </c>
      <c r="F166" s="1" cm="1">
        <f t="array" ref="F166">COUNTA(Data!166:166)-COUNT(IF(ISNUMBER(Data!166:166),1))-1</f>
        <v>0</v>
      </c>
      <c r="G166" s="1">
        <f ca="1">SUMIF(Data!$3:$5, A166, Data!$17:$17)</f>
        <v>0</v>
      </c>
      <c r="H166" s="138">
        <f t="shared" ca="1" si="15"/>
        <v>0</v>
      </c>
      <c r="I166" s="1">
        <f>COUNTIF('(old)AvalTab'!$H$11:$H$19,A166)+COUNTIF('(old)AvalTab'!$Q$11:$R$19,A166)+COUNTIF('(old)AvalTab'!$AB$11:$AC$19,A166)+COUNTIF('(old)AvalTab'!$AM$11:$AN$16,A166)+COUNTIF('(old)AvalTab'!$AX$11:$AY$19,A166)+COUNTIF('(old)AvalTab'!$BI$11:$BI$16,A166)+COUNTIF('(old)AvalTab'!$BU$11:$BU$19,A166)+COUNTIF('(old)AvalTab'!$CK$11:$CL$19,A166)+COUNTIF('(old)AvalTab'!$DE$11:$DF$19,A166)+COUNTIF('(old)AvalTab'!$EC$11:$ED$19,A166)+COUNTIF('(old)AvalTab'!$EP$11:$EQ$19,A166)</f>
        <v>0</v>
      </c>
      <c r="J166" s="1">
        <f>COUNTIF('(old)AvalTab'!$H$11:$H$13,A166)+COUNTIF('(old)AvalTab'!$Q$11:$R$13,A166)+COUNTIF('(old)AvalTab'!$AB$11:$AC$13,A166)+COUNTIF('(old)AvalTab'!$AM$11:$AN$13,A166)+COUNTIF('(old)AvalTab'!$AX$11:$AY$13,A166)+COUNTIF('(old)AvalTab'!$BI$11:$BI$13,A166)+COUNTIF('(old)AvalTab'!$BU$11:$BV$13,A166)+COUNTIF('(old)AvalTab'!$CK$11:$CL$13,A166)+COUNTIF('(old)AvalTab'!$DE$11:$DF$13,A166)+COUNTIF('(old)AvalTab'!$EC$11:$ED$13,A166)+COUNTIF('(old)AvalTab'!$EP$11:$EQ$13,A166)</f>
        <v>0</v>
      </c>
      <c r="K166" s="1">
        <f>COUNTIF('(old)AvalTab'!$H$14:$H$16,A166)+COUNTIF('(old)AvalTab'!$Q$14:$R$16,A166)+COUNTIF('(old)AvalTab'!$AB$14:$AC$16,A166)+COUNTIF('(old)AvalTab'!$AM$14:$AN$16,A166)+COUNTIF('(old)AvalTab'!$AX$14:$AY$16,A166)+COUNTIF('(old)AvalTab'!$BI$14:$BI$16,A166)+COUNTIF('(old)AvalTab'!$BU$14:$BV$16,A166)+COUNTIF('(old)AvalTab'!$CK$14:$CL$16,A166)+COUNTIF('(old)AvalTab'!$DE$14:$DF$16,A166)+COUNTIF('(old)AvalTab'!$EC$14:$ED$16,A166)+COUNTIF('(old)AvalTab'!$EP$14:$EQ$16,A166)</f>
        <v>0</v>
      </c>
      <c r="L166" s="1">
        <f>COUNTIF('(old)AvalTab'!$H$17:$H$19,A166)+COUNTIF('(old)AvalTab'!$Q$17:$R$19,A166)+COUNTIF('(old)AvalTab'!$AB$17:$AC$19,A166)+COUNTIF('(old)AvalTab'!$AX$17:$AY$19,A166)+COUNTIF('(old)AvalTab'!$BU$17:$BU$19,A166)+COUNTIF('(old)AvalTab'!$CK$17:$CL$19,A166)+COUNTIF('(old)AvalTab'!$DE$17:$DF$19,A166)+COUNTIF('(old)AvalTab'!$EC$17:$ED$19,A166)+COUNTIF('(old)AvalTab'!$EP$17:$EQ$19,A166)</f>
        <v>0</v>
      </c>
      <c r="M166" s="181" cm="1">
        <f t="array" ref="M166">COUNT(IF(ISNUMBER('(old)DadosPercent'!166:166),1))-SUM('(old)DadosPercent'!166:166)</f>
        <v>0</v>
      </c>
      <c r="N166" s="180">
        <f t="shared" si="16"/>
        <v>0</v>
      </c>
    </row>
    <row r="167" spans="1:14" x14ac:dyDescent="0.25">
      <c r="A167" s="1">
        <f>Data!A167</f>
        <v>0</v>
      </c>
      <c r="H167" s="138"/>
      <c r="M167" s="181"/>
    </row>
    <row r="168" spans="1:14" x14ac:dyDescent="0.25">
      <c r="A168" s="1">
        <f>Data!A168</f>
        <v>0</v>
      </c>
      <c r="H168" s="138"/>
      <c r="M168" s="181"/>
    </row>
    <row r="169" spans="1:14" x14ac:dyDescent="0.25">
      <c r="A169" s="1">
        <f>Data!A169</f>
        <v>0</v>
      </c>
      <c r="H169" s="138"/>
      <c r="M169" s="181"/>
    </row>
    <row r="170" spans="1:14" x14ac:dyDescent="0.25">
      <c r="A170" s="1">
        <f>Data!A170</f>
        <v>0</v>
      </c>
      <c r="H170" s="138"/>
      <c r="M170" s="181"/>
    </row>
    <row r="171" spans="1:14" x14ac:dyDescent="0.25">
      <c r="A171" s="1">
        <f>Data!A171</f>
        <v>0</v>
      </c>
      <c r="H171" s="138"/>
      <c r="M171" s="181"/>
    </row>
    <row r="172" spans="1:14" x14ac:dyDescent="0.25">
      <c r="A172" s="1">
        <f>Data!A172</f>
        <v>0</v>
      </c>
      <c r="H172" s="138"/>
      <c r="M172" s="181"/>
    </row>
    <row r="173" spans="1:14" x14ac:dyDescent="0.25">
      <c r="A173" s="1">
        <f>Data!A173</f>
        <v>0</v>
      </c>
      <c r="H173" s="138"/>
    </row>
    <row r="174" spans="1:14" x14ac:dyDescent="0.25">
      <c r="A174" s="1">
        <f>Data!A174</f>
        <v>0</v>
      </c>
      <c r="H174" s="138"/>
    </row>
    <row r="175" spans="1:14" x14ac:dyDescent="0.25">
      <c r="A175" s="1">
        <f>Data!A175</f>
        <v>0</v>
      </c>
      <c r="H175" s="138"/>
    </row>
    <row r="176" spans="1:14" x14ac:dyDescent="0.25">
      <c r="A176" s="1">
        <f>Data!A176</f>
        <v>0</v>
      </c>
      <c r="H176" s="138"/>
    </row>
    <row r="177" spans="1:8" x14ac:dyDescent="0.25">
      <c r="A177" s="1">
        <f>Data!A177</f>
        <v>0</v>
      </c>
      <c r="H177" s="138"/>
    </row>
    <row r="178" spans="1:8" x14ac:dyDescent="0.25">
      <c r="A178" s="1">
        <f>Data!A178</f>
        <v>0</v>
      </c>
      <c r="H178" s="138"/>
    </row>
    <row r="179" spans="1:8" x14ac:dyDescent="0.25">
      <c r="A179" s="1">
        <f>Data!A179</f>
        <v>0</v>
      </c>
      <c r="H179" s="138"/>
    </row>
    <row r="180" spans="1:8" x14ac:dyDescent="0.25">
      <c r="A180" s="1">
        <f>Data!A180</f>
        <v>0</v>
      </c>
      <c r="H180" s="138"/>
    </row>
    <row r="181" spans="1:8" x14ac:dyDescent="0.25">
      <c r="H181" s="138"/>
    </row>
    <row r="182" spans="1:8" x14ac:dyDescent="0.25">
      <c r="H182" s="138"/>
    </row>
    <row r="183" spans="1:8" x14ac:dyDescent="0.25">
      <c r="H183" s="138"/>
    </row>
    <row r="184" spans="1:8" x14ac:dyDescent="0.25">
      <c r="H184" s="138"/>
    </row>
    <row r="185" spans="1:8" x14ac:dyDescent="0.25">
      <c r="H185" s="138"/>
    </row>
    <row r="186" spans="1:8" x14ac:dyDescent="0.25">
      <c r="H186" s="138"/>
    </row>
    <row r="187" spans="1:8" x14ac:dyDescent="0.25">
      <c r="H187" s="138"/>
    </row>
    <row r="188" spans="1:8" x14ac:dyDescent="0.25">
      <c r="H188" s="138"/>
    </row>
    <row r="189" spans="1:8" x14ac:dyDescent="0.25">
      <c r="H189" s="138"/>
    </row>
    <row r="190" spans="1:8" x14ac:dyDescent="0.25">
      <c r="H190" s="138"/>
    </row>
    <row r="191" spans="1:8" x14ac:dyDescent="0.25">
      <c r="H191" s="138"/>
    </row>
    <row r="192" spans="1:8" x14ac:dyDescent="0.25">
      <c r="H192" s="138"/>
    </row>
    <row r="193" spans="8:8" x14ac:dyDescent="0.25">
      <c r="H193" s="138"/>
    </row>
    <row r="194" spans="8:8" x14ac:dyDescent="0.25">
      <c r="H194" s="138"/>
    </row>
    <row r="195" spans="8:8" x14ac:dyDescent="0.25">
      <c r="H195" s="138"/>
    </row>
    <row r="196" spans="8:8" x14ac:dyDescent="0.25">
      <c r="H196" s="138"/>
    </row>
    <row r="197" spans="8:8" x14ac:dyDescent="0.25">
      <c r="H197" s="138"/>
    </row>
    <row r="198" spans="8:8" x14ac:dyDescent="0.25">
      <c r="H198" s="138"/>
    </row>
    <row r="199" spans="8:8" x14ac:dyDescent="0.25">
      <c r="H199" s="138"/>
    </row>
    <row r="200" spans="8:8" x14ac:dyDescent="0.25">
      <c r="H200" s="138"/>
    </row>
    <row r="201" spans="8:8" x14ac:dyDescent="0.25">
      <c r="H201" s="138"/>
    </row>
    <row r="202" spans="8:8" x14ac:dyDescent="0.25">
      <c r="H202" s="138"/>
    </row>
    <row r="203" spans="8:8" x14ac:dyDescent="0.25">
      <c r="H203" s="138"/>
    </row>
    <row r="204" spans="8:8" x14ac:dyDescent="0.25">
      <c r="H204" s="138"/>
    </row>
    <row r="205" spans="8:8" x14ac:dyDescent="0.25">
      <c r="H205" s="138"/>
    </row>
    <row r="206" spans="8:8" x14ac:dyDescent="0.25">
      <c r="H206" s="138"/>
    </row>
    <row r="207" spans="8:8" x14ac:dyDescent="0.25">
      <c r="H207" s="138"/>
    </row>
    <row r="208" spans="8:8" x14ac:dyDescent="0.25">
      <c r="H208" s="138"/>
    </row>
    <row r="209" spans="8:8" x14ac:dyDescent="0.25">
      <c r="H209" s="138"/>
    </row>
    <row r="210" spans="8:8" x14ac:dyDescent="0.25">
      <c r="H210" s="138"/>
    </row>
    <row r="211" spans="8:8" x14ac:dyDescent="0.25">
      <c r="H211" s="138"/>
    </row>
    <row r="212" spans="8:8" x14ac:dyDescent="0.25">
      <c r="H212" s="138"/>
    </row>
    <row r="213" spans="8:8" x14ac:dyDescent="0.25">
      <c r="H213" s="138"/>
    </row>
    <row r="214" spans="8:8" x14ac:dyDescent="0.25">
      <c r="H214" s="138"/>
    </row>
    <row r="215" spans="8:8" x14ac:dyDescent="0.25">
      <c r="H215" s="138"/>
    </row>
    <row r="216" spans="8:8" x14ac:dyDescent="0.25">
      <c r="H216" s="138"/>
    </row>
    <row r="217" spans="8:8" x14ac:dyDescent="0.25">
      <c r="H217" s="138"/>
    </row>
    <row r="218" spans="8:8" x14ac:dyDescent="0.25">
      <c r="H218" s="138"/>
    </row>
    <row r="219" spans="8:8" x14ac:dyDescent="0.25">
      <c r="H219" s="138"/>
    </row>
    <row r="220" spans="8:8" x14ac:dyDescent="0.25">
      <c r="H220" s="138"/>
    </row>
    <row r="221" spans="8:8" x14ac:dyDescent="0.25">
      <c r="H221" s="138"/>
    </row>
    <row r="222" spans="8:8" x14ac:dyDescent="0.25">
      <c r="H222" s="138"/>
    </row>
    <row r="223" spans="8:8" x14ac:dyDescent="0.25">
      <c r="H223" s="138"/>
    </row>
    <row r="224" spans="8:8" x14ac:dyDescent="0.25">
      <c r="H224" s="138"/>
    </row>
    <row r="225" spans="8:8" x14ac:dyDescent="0.25">
      <c r="H225" s="138"/>
    </row>
    <row r="226" spans="8:8" x14ac:dyDescent="0.25">
      <c r="H226" s="138"/>
    </row>
    <row r="227" spans="8:8" x14ac:dyDescent="0.25">
      <c r="H227" s="138"/>
    </row>
    <row r="228" spans="8:8" x14ac:dyDescent="0.25">
      <c r="H228" s="138"/>
    </row>
    <row r="229" spans="8:8" x14ac:dyDescent="0.25">
      <c r="H229" s="138"/>
    </row>
    <row r="230" spans="8:8" x14ac:dyDescent="0.25">
      <c r="H230" s="138"/>
    </row>
    <row r="231" spans="8:8" x14ac:dyDescent="0.25">
      <c r="H231" s="138"/>
    </row>
    <row r="232" spans="8:8" x14ac:dyDescent="0.25">
      <c r="H232" s="138"/>
    </row>
    <row r="233" spans="8:8" x14ac:dyDescent="0.25">
      <c r="H233" s="138"/>
    </row>
    <row r="234" spans="8:8" x14ac:dyDescent="0.25">
      <c r="H234" s="138"/>
    </row>
    <row r="235" spans="8:8" x14ac:dyDescent="0.25">
      <c r="H235" s="138"/>
    </row>
    <row r="236" spans="8:8" x14ac:dyDescent="0.25">
      <c r="H236" s="138"/>
    </row>
    <row r="237" spans="8:8" x14ac:dyDescent="0.25">
      <c r="H237" s="138"/>
    </row>
    <row r="238" spans="8:8" x14ac:dyDescent="0.25">
      <c r="H238" s="138"/>
    </row>
    <row r="239" spans="8:8" x14ac:dyDescent="0.25">
      <c r="H239" s="138"/>
    </row>
    <row r="240" spans="8:8" x14ac:dyDescent="0.25">
      <c r="H240" s="138"/>
    </row>
    <row r="241" spans="8:8" x14ac:dyDescent="0.25">
      <c r="H241" s="138"/>
    </row>
    <row r="242" spans="8:8" x14ac:dyDescent="0.25">
      <c r="H242" s="138"/>
    </row>
    <row r="243" spans="8:8" x14ac:dyDescent="0.25">
      <c r="H243" s="138"/>
    </row>
    <row r="244" spans="8:8" x14ac:dyDescent="0.25">
      <c r="H244" s="138"/>
    </row>
    <row r="245" spans="8:8" x14ac:dyDescent="0.25">
      <c r="H245" s="138"/>
    </row>
    <row r="246" spans="8:8" x14ac:dyDescent="0.25">
      <c r="H246" s="138"/>
    </row>
    <row r="247" spans="8:8" x14ac:dyDescent="0.25">
      <c r="H247" s="138"/>
    </row>
    <row r="248" spans="8:8" x14ac:dyDescent="0.25">
      <c r="H248" s="138"/>
    </row>
    <row r="249" spans="8:8" x14ac:dyDescent="0.25">
      <c r="H249" s="138"/>
    </row>
    <row r="250" spans="8:8" x14ac:dyDescent="0.25">
      <c r="H250" s="138"/>
    </row>
    <row r="251" spans="8:8" x14ac:dyDescent="0.25">
      <c r="H251" s="138"/>
    </row>
    <row r="252" spans="8:8" x14ac:dyDescent="0.25">
      <c r="H252" s="138"/>
    </row>
    <row r="253" spans="8:8" x14ac:dyDescent="0.25">
      <c r="H253" s="138"/>
    </row>
    <row r="254" spans="8:8" x14ac:dyDescent="0.25">
      <c r="H254" s="138"/>
    </row>
    <row r="255" spans="8:8" x14ac:dyDescent="0.25">
      <c r="H255" s="138"/>
    </row>
    <row r="256" spans="8:8" x14ac:dyDescent="0.25">
      <c r="H256" s="138"/>
    </row>
    <row r="257" spans="8:8" x14ac:dyDescent="0.25">
      <c r="H257" s="138"/>
    </row>
    <row r="258" spans="8:8" x14ac:dyDescent="0.25">
      <c r="H258" s="138"/>
    </row>
    <row r="259" spans="8:8" x14ac:dyDescent="0.25">
      <c r="H259" s="138"/>
    </row>
    <row r="260" spans="8:8" x14ac:dyDescent="0.25">
      <c r="H260" s="138"/>
    </row>
    <row r="261" spans="8:8" x14ac:dyDescent="0.25">
      <c r="H261" s="138"/>
    </row>
    <row r="262" spans="8:8" x14ac:dyDescent="0.25">
      <c r="H262" s="138"/>
    </row>
    <row r="263" spans="8:8" x14ac:dyDescent="0.25">
      <c r="H263" s="138"/>
    </row>
    <row r="264" spans="8:8" x14ac:dyDescent="0.25">
      <c r="H264" s="138"/>
    </row>
    <row r="265" spans="8:8" x14ac:dyDescent="0.25">
      <c r="H265" s="138"/>
    </row>
    <row r="266" spans="8:8" x14ac:dyDescent="0.25">
      <c r="H266" s="138"/>
    </row>
    <row r="267" spans="8:8" x14ac:dyDescent="0.25">
      <c r="H267" s="138"/>
    </row>
    <row r="268" spans="8:8" x14ac:dyDescent="0.25">
      <c r="H268" s="138"/>
    </row>
    <row r="269" spans="8:8" x14ac:dyDescent="0.25">
      <c r="H269" s="138"/>
    </row>
    <row r="270" spans="8:8" x14ac:dyDescent="0.25">
      <c r="H270" s="138"/>
    </row>
    <row r="271" spans="8:8" x14ac:dyDescent="0.25">
      <c r="H271" s="138"/>
    </row>
    <row r="272" spans="8:8" x14ac:dyDescent="0.25">
      <c r="H272" s="138"/>
    </row>
    <row r="273" spans="8:8" x14ac:dyDescent="0.25">
      <c r="H273" s="138"/>
    </row>
    <row r="274" spans="8:8" x14ac:dyDescent="0.25">
      <c r="H274" s="138"/>
    </row>
    <row r="275" spans="8:8" x14ac:dyDescent="0.25">
      <c r="H275" s="138"/>
    </row>
    <row r="276" spans="8:8" x14ac:dyDescent="0.25">
      <c r="H276" s="138"/>
    </row>
    <row r="277" spans="8:8" x14ac:dyDescent="0.25">
      <c r="H277" s="138"/>
    </row>
    <row r="278" spans="8:8" x14ac:dyDescent="0.25">
      <c r="H278" s="138"/>
    </row>
    <row r="279" spans="8:8" x14ac:dyDescent="0.25">
      <c r="H279" s="138"/>
    </row>
    <row r="280" spans="8:8" x14ac:dyDescent="0.25">
      <c r="H280" s="138"/>
    </row>
    <row r="281" spans="8:8" x14ac:dyDescent="0.25">
      <c r="H281" s="138"/>
    </row>
    <row r="282" spans="8:8" x14ac:dyDescent="0.25">
      <c r="H282" s="138"/>
    </row>
    <row r="283" spans="8:8" x14ac:dyDescent="0.25">
      <c r="H283" s="138"/>
    </row>
    <row r="284" spans="8:8" x14ac:dyDescent="0.25">
      <c r="H284" s="138"/>
    </row>
    <row r="285" spans="8:8" x14ac:dyDescent="0.25">
      <c r="H285" s="138"/>
    </row>
    <row r="286" spans="8:8" x14ac:dyDescent="0.25">
      <c r="H286" s="138"/>
    </row>
    <row r="287" spans="8:8" x14ac:dyDescent="0.25">
      <c r="H287" s="138"/>
    </row>
    <row r="288" spans="8:8" x14ac:dyDescent="0.25">
      <c r="H288" s="138"/>
    </row>
    <row r="289" spans="8:8" x14ac:dyDescent="0.25">
      <c r="H289" s="138"/>
    </row>
    <row r="290" spans="8:8" x14ac:dyDescent="0.25">
      <c r="H290" s="138"/>
    </row>
    <row r="291" spans="8:8" x14ac:dyDescent="0.25">
      <c r="H291" s="138"/>
    </row>
    <row r="292" spans="8:8" x14ac:dyDescent="0.25">
      <c r="H292" s="138"/>
    </row>
    <row r="293" spans="8:8" x14ac:dyDescent="0.25">
      <c r="H293" s="138"/>
    </row>
    <row r="294" spans="8:8" x14ac:dyDescent="0.25">
      <c r="H294" s="138"/>
    </row>
    <row r="295" spans="8:8" x14ac:dyDescent="0.25">
      <c r="H295" s="138"/>
    </row>
    <row r="296" spans="8:8" x14ac:dyDescent="0.25">
      <c r="H296" s="138"/>
    </row>
    <row r="297" spans="8:8" x14ac:dyDescent="0.25">
      <c r="H297" s="138"/>
    </row>
    <row r="298" spans="8:8" x14ac:dyDescent="0.25">
      <c r="H298" s="138"/>
    </row>
    <row r="299" spans="8:8" x14ac:dyDescent="0.25">
      <c r="H299" s="138"/>
    </row>
    <row r="300" spans="8:8" x14ac:dyDescent="0.25">
      <c r="H300" s="138"/>
    </row>
    <row r="301" spans="8:8" x14ac:dyDescent="0.25">
      <c r="H301" s="138"/>
    </row>
    <row r="302" spans="8:8" x14ac:dyDescent="0.25">
      <c r="H302" s="138"/>
    </row>
    <row r="303" spans="8:8" x14ac:dyDescent="0.25">
      <c r="H303" s="138"/>
    </row>
    <row r="304" spans="8:8" x14ac:dyDescent="0.25">
      <c r="H304" s="138"/>
    </row>
    <row r="305" spans="8:8" x14ac:dyDescent="0.25">
      <c r="H305" s="138"/>
    </row>
    <row r="306" spans="8:8" x14ac:dyDescent="0.25">
      <c r="H306" s="138"/>
    </row>
    <row r="307" spans="8:8" x14ac:dyDescent="0.25">
      <c r="H307" s="138"/>
    </row>
    <row r="308" spans="8:8" x14ac:dyDescent="0.25">
      <c r="H308" s="138"/>
    </row>
    <row r="309" spans="8:8" x14ac:dyDescent="0.25">
      <c r="H309" s="138"/>
    </row>
    <row r="310" spans="8:8" x14ac:dyDescent="0.25">
      <c r="H310" s="138"/>
    </row>
    <row r="311" spans="8:8" x14ac:dyDescent="0.25">
      <c r="H311" s="138"/>
    </row>
    <row r="312" spans="8:8" x14ac:dyDescent="0.25">
      <c r="H312" s="138"/>
    </row>
    <row r="313" spans="8:8" x14ac:dyDescent="0.25">
      <c r="H313" s="138"/>
    </row>
    <row r="314" spans="8:8" x14ac:dyDescent="0.25">
      <c r="H314" s="138"/>
    </row>
    <row r="315" spans="8:8" x14ac:dyDescent="0.25">
      <c r="H315" s="138"/>
    </row>
    <row r="316" spans="8:8" x14ac:dyDescent="0.25">
      <c r="H316" s="138"/>
    </row>
    <row r="317" spans="8:8" x14ac:dyDescent="0.25">
      <c r="H317" s="138"/>
    </row>
    <row r="318" spans="8:8" x14ac:dyDescent="0.25">
      <c r="H318" s="138"/>
    </row>
    <row r="319" spans="8:8" x14ac:dyDescent="0.25">
      <c r="H319" s="138"/>
    </row>
    <row r="320" spans="8:8" x14ac:dyDescent="0.25">
      <c r="H320" s="138"/>
    </row>
    <row r="321" spans="8:8" x14ac:dyDescent="0.25">
      <c r="H321" s="138"/>
    </row>
    <row r="322" spans="8:8" x14ac:dyDescent="0.25">
      <c r="H322" s="138"/>
    </row>
    <row r="323" spans="8:8" x14ac:dyDescent="0.25">
      <c r="H323" s="138"/>
    </row>
    <row r="324" spans="8:8" x14ac:dyDescent="0.25">
      <c r="H324" s="138"/>
    </row>
    <row r="325" spans="8:8" x14ac:dyDescent="0.25">
      <c r="H325" s="138"/>
    </row>
    <row r="326" spans="8:8" x14ac:dyDescent="0.25">
      <c r="H326" s="138"/>
    </row>
    <row r="327" spans="8:8" x14ac:dyDescent="0.25">
      <c r="H327" s="138"/>
    </row>
    <row r="328" spans="8:8" x14ac:dyDescent="0.25">
      <c r="H328" s="138"/>
    </row>
    <row r="329" spans="8:8" x14ac:dyDescent="0.25">
      <c r="H329" s="138"/>
    </row>
    <row r="330" spans="8:8" x14ac:dyDescent="0.25">
      <c r="H330" s="138"/>
    </row>
    <row r="331" spans="8:8" x14ac:dyDescent="0.25">
      <c r="H331" s="138"/>
    </row>
    <row r="332" spans="8:8" x14ac:dyDescent="0.25">
      <c r="H332" s="138"/>
    </row>
    <row r="333" spans="8:8" x14ac:dyDescent="0.25">
      <c r="H333" s="138"/>
    </row>
    <row r="334" spans="8:8" x14ac:dyDescent="0.25">
      <c r="H334" s="138"/>
    </row>
    <row r="335" spans="8:8" x14ac:dyDescent="0.25">
      <c r="H335" s="138"/>
    </row>
    <row r="336" spans="8:8" x14ac:dyDescent="0.25">
      <c r="H336" s="138"/>
    </row>
    <row r="337" spans="8:8" x14ac:dyDescent="0.25">
      <c r="H337" s="138"/>
    </row>
    <row r="338" spans="8:8" x14ac:dyDescent="0.25">
      <c r="H338" s="138"/>
    </row>
    <row r="339" spans="8:8" x14ac:dyDescent="0.25">
      <c r="H339" s="138"/>
    </row>
    <row r="340" spans="8:8" x14ac:dyDescent="0.25">
      <c r="H340" s="138"/>
    </row>
    <row r="341" spans="8:8" x14ac:dyDescent="0.25">
      <c r="H341" s="138"/>
    </row>
    <row r="342" spans="8:8" x14ac:dyDescent="0.25">
      <c r="H342" s="138"/>
    </row>
    <row r="343" spans="8:8" x14ac:dyDescent="0.25">
      <c r="H343" s="138"/>
    </row>
    <row r="344" spans="8:8" x14ac:dyDescent="0.25">
      <c r="H344" s="138"/>
    </row>
    <row r="345" spans="8:8" x14ac:dyDescent="0.25">
      <c r="H345" s="138"/>
    </row>
    <row r="346" spans="8:8" x14ac:dyDescent="0.25">
      <c r="H346" s="138"/>
    </row>
    <row r="347" spans="8:8" x14ac:dyDescent="0.25">
      <c r="H347" s="138"/>
    </row>
    <row r="348" spans="8:8" x14ac:dyDescent="0.25">
      <c r="H348" s="138"/>
    </row>
    <row r="349" spans="8:8" x14ac:dyDescent="0.25">
      <c r="H349" s="138"/>
    </row>
    <row r="350" spans="8:8" x14ac:dyDescent="0.25">
      <c r="H350" s="138"/>
    </row>
    <row r="351" spans="8:8" x14ac:dyDescent="0.25">
      <c r="H351" s="138"/>
    </row>
    <row r="352" spans="8:8" x14ac:dyDescent="0.25">
      <c r="H352" s="138"/>
    </row>
    <row r="353" spans="8:8" x14ac:dyDescent="0.25">
      <c r="H353" s="138"/>
    </row>
    <row r="354" spans="8:8" x14ac:dyDescent="0.25">
      <c r="H354" s="138"/>
    </row>
    <row r="355" spans="8:8" x14ac:dyDescent="0.25">
      <c r="H355" s="138"/>
    </row>
    <row r="356" spans="8:8" x14ac:dyDescent="0.25">
      <c r="H356" s="138"/>
    </row>
    <row r="357" spans="8:8" x14ac:dyDescent="0.25">
      <c r="H357" s="138"/>
    </row>
    <row r="358" spans="8:8" x14ac:dyDescent="0.25">
      <c r="H358" s="138"/>
    </row>
    <row r="359" spans="8:8" x14ac:dyDescent="0.25">
      <c r="H359" s="138"/>
    </row>
    <row r="360" spans="8:8" x14ac:dyDescent="0.25">
      <c r="H360" s="138"/>
    </row>
    <row r="361" spans="8:8" x14ac:dyDescent="0.25">
      <c r="H361" s="138"/>
    </row>
    <row r="362" spans="8:8" x14ac:dyDescent="0.25">
      <c r="H362" s="138"/>
    </row>
    <row r="363" spans="8:8" x14ac:dyDescent="0.25">
      <c r="H363" s="138"/>
    </row>
    <row r="364" spans="8:8" x14ac:dyDescent="0.25">
      <c r="H364" s="138"/>
    </row>
    <row r="365" spans="8:8" x14ac:dyDescent="0.25">
      <c r="H365" s="138"/>
    </row>
    <row r="366" spans="8:8" x14ac:dyDescent="0.25">
      <c r="H366" s="138"/>
    </row>
    <row r="367" spans="8:8" x14ac:dyDescent="0.25">
      <c r="H367" s="138"/>
    </row>
    <row r="368" spans="8:8" x14ac:dyDescent="0.25">
      <c r="H368" s="138"/>
    </row>
    <row r="369" spans="8:8" x14ac:dyDescent="0.25">
      <c r="H369" s="138"/>
    </row>
    <row r="370" spans="8:8" x14ac:dyDescent="0.25">
      <c r="H370" s="138"/>
    </row>
    <row r="371" spans="8:8" x14ac:dyDescent="0.25">
      <c r="H371" s="138"/>
    </row>
    <row r="372" spans="8:8" x14ac:dyDescent="0.25">
      <c r="H372" s="138"/>
    </row>
    <row r="373" spans="8:8" x14ac:dyDescent="0.25">
      <c r="H373" s="138"/>
    </row>
    <row r="374" spans="8:8" x14ac:dyDescent="0.25">
      <c r="H374" s="138"/>
    </row>
    <row r="375" spans="8:8" x14ac:dyDescent="0.25">
      <c r="H375" s="138"/>
    </row>
    <row r="376" spans="8:8" x14ac:dyDescent="0.25">
      <c r="H376" s="138"/>
    </row>
    <row r="377" spans="8:8" x14ac:dyDescent="0.25">
      <c r="H377" s="138"/>
    </row>
    <row r="378" spans="8:8" x14ac:dyDescent="0.25">
      <c r="H378" s="138"/>
    </row>
    <row r="379" spans="8:8" x14ac:dyDescent="0.25">
      <c r="H379" s="138"/>
    </row>
    <row r="380" spans="8:8" x14ac:dyDescent="0.25">
      <c r="H380" s="138"/>
    </row>
    <row r="381" spans="8:8" x14ac:dyDescent="0.25">
      <c r="H381" s="138"/>
    </row>
    <row r="382" spans="8:8" x14ac:dyDescent="0.25">
      <c r="H382" s="138"/>
    </row>
    <row r="383" spans="8:8" x14ac:dyDescent="0.25">
      <c r="H383" s="138"/>
    </row>
    <row r="384" spans="8:8" x14ac:dyDescent="0.25">
      <c r="H384" s="138"/>
    </row>
    <row r="385" spans="8:8" x14ac:dyDescent="0.25">
      <c r="H385" s="138"/>
    </row>
    <row r="386" spans="8:8" x14ac:dyDescent="0.25">
      <c r="H386" s="138"/>
    </row>
    <row r="387" spans="8:8" x14ac:dyDescent="0.25">
      <c r="H387" s="138"/>
    </row>
    <row r="388" spans="8:8" x14ac:dyDescent="0.25">
      <c r="H388" s="138"/>
    </row>
    <row r="389" spans="8:8" x14ac:dyDescent="0.25">
      <c r="H389" s="138"/>
    </row>
    <row r="390" spans="8:8" x14ac:dyDescent="0.25">
      <c r="H390" s="138"/>
    </row>
    <row r="391" spans="8:8" x14ac:dyDescent="0.25">
      <c r="H391" s="138"/>
    </row>
    <row r="392" spans="8:8" x14ac:dyDescent="0.25">
      <c r="H392" s="138"/>
    </row>
    <row r="393" spans="8:8" x14ac:dyDescent="0.25">
      <c r="H393" s="138"/>
    </row>
    <row r="394" spans="8:8" x14ac:dyDescent="0.25">
      <c r="H394" s="138"/>
    </row>
    <row r="395" spans="8:8" x14ac:dyDescent="0.25">
      <c r="H395" s="138"/>
    </row>
    <row r="396" spans="8:8" x14ac:dyDescent="0.25">
      <c r="H396" s="138"/>
    </row>
    <row r="397" spans="8:8" x14ac:dyDescent="0.25">
      <c r="H397" s="138"/>
    </row>
    <row r="398" spans="8:8" x14ac:dyDescent="0.25">
      <c r="H398" s="138"/>
    </row>
    <row r="399" spans="8:8" x14ac:dyDescent="0.25">
      <c r="H399" s="138"/>
    </row>
    <row r="400" spans="8:8" x14ac:dyDescent="0.25">
      <c r="H400" s="138"/>
    </row>
    <row r="401" spans="8:8" x14ac:dyDescent="0.25">
      <c r="H401" s="138"/>
    </row>
    <row r="402" spans="8:8" x14ac:dyDescent="0.25">
      <c r="H402" s="138"/>
    </row>
    <row r="403" spans="8:8" x14ac:dyDescent="0.25">
      <c r="H403" s="138"/>
    </row>
    <row r="404" spans="8:8" x14ac:dyDescent="0.25">
      <c r="H404" s="138"/>
    </row>
    <row r="405" spans="8:8" x14ac:dyDescent="0.25">
      <c r="H405" s="138"/>
    </row>
    <row r="406" spans="8:8" x14ac:dyDescent="0.25">
      <c r="H406" s="138"/>
    </row>
    <row r="407" spans="8:8" x14ac:dyDescent="0.25">
      <c r="H407" s="138"/>
    </row>
    <row r="408" spans="8:8" x14ac:dyDescent="0.25">
      <c r="H408" s="138"/>
    </row>
    <row r="409" spans="8:8" x14ac:dyDescent="0.25">
      <c r="H409" s="138"/>
    </row>
    <row r="410" spans="8:8" x14ac:dyDescent="0.25">
      <c r="H410" s="138"/>
    </row>
    <row r="411" spans="8:8" x14ac:dyDescent="0.25">
      <c r="H411" s="138"/>
    </row>
    <row r="412" spans="8:8" x14ac:dyDescent="0.25">
      <c r="H412" s="138"/>
    </row>
    <row r="413" spans="8:8" x14ac:dyDescent="0.25">
      <c r="H413" s="138"/>
    </row>
    <row r="414" spans="8:8" x14ac:dyDescent="0.25">
      <c r="H414" s="138"/>
    </row>
    <row r="415" spans="8:8" x14ac:dyDescent="0.25">
      <c r="H415" s="138"/>
    </row>
    <row r="416" spans="8:8" x14ac:dyDescent="0.25">
      <c r="H416" s="138"/>
    </row>
    <row r="417" spans="8:8" x14ac:dyDescent="0.25">
      <c r="H417" s="138"/>
    </row>
    <row r="418" spans="8:8" x14ac:dyDescent="0.25">
      <c r="H418" s="138"/>
    </row>
    <row r="419" spans="8:8" x14ac:dyDescent="0.25">
      <c r="H419" s="138"/>
    </row>
    <row r="420" spans="8:8" x14ac:dyDescent="0.25">
      <c r="H420" s="138"/>
    </row>
    <row r="421" spans="8:8" x14ac:dyDescent="0.25">
      <c r="H421" s="138"/>
    </row>
    <row r="422" spans="8:8" x14ac:dyDescent="0.25">
      <c r="H422" s="138"/>
    </row>
    <row r="423" spans="8:8" x14ac:dyDescent="0.25">
      <c r="H423" s="138"/>
    </row>
    <row r="424" spans="8:8" x14ac:dyDescent="0.25">
      <c r="H424" s="138"/>
    </row>
    <row r="425" spans="8:8" x14ac:dyDescent="0.25">
      <c r="H425" s="138"/>
    </row>
    <row r="426" spans="8:8" x14ac:dyDescent="0.25">
      <c r="H426" s="138"/>
    </row>
    <row r="427" spans="8:8" x14ac:dyDescent="0.25">
      <c r="H427" s="138"/>
    </row>
    <row r="428" spans="8:8" x14ac:dyDescent="0.25">
      <c r="H428" s="138"/>
    </row>
    <row r="429" spans="8:8" x14ac:dyDescent="0.25">
      <c r="H429" s="138"/>
    </row>
    <row r="430" spans="8:8" x14ac:dyDescent="0.25">
      <c r="H430" s="138"/>
    </row>
    <row r="431" spans="8:8" x14ac:dyDescent="0.25">
      <c r="H431" s="138"/>
    </row>
    <row r="432" spans="8:8" x14ac:dyDescent="0.25">
      <c r="H432" s="138"/>
    </row>
    <row r="433" spans="8:8" x14ac:dyDescent="0.25">
      <c r="H433" s="138"/>
    </row>
    <row r="434" spans="8:8" x14ac:dyDescent="0.25">
      <c r="H434" s="138"/>
    </row>
    <row r="435" spans="8:8" x14ac:dyDescent="0.25">
      <c r="H435" s="138"/>
    </row>
    <row r="436" spans="8:8" x14ac:dyDescent="0.25">
      <c r="H436" s="138"/>
    </row>
    <row r="437" spans="8:8" x14ac:dyDescent="0.25">
      <c r="H437" s="138"/>
    </row>
    <row r="438" spans="8:8" x14ac:dyDescent="0.25">
      <c r="H438" s="138"/>
    </row>
    <row r="439" spans="8:8" x14ac:dyDescent="0.25">
      <c r="H439" s="138"/>
    </row>
    <row r="440" spans="8:8" x14ac:dyDescent="0.25">
      <c r="H440" s="138"/>
    </row>
    <row r="441" spans="8:8" x14ac:dyDescent="0.25">
      <c r="H441" s="138"/>
    </row>
    <row r="442" spans="8:8" x14ac:dyDescent="0.25">
      <c r="H442" s="138"/>
    </row>
    <row r="443" spans="8:8" x14ac:dyDescent="0.25">
      <c r="H443" s="138"/>
    </row>
    <row r="444" spans="8:8" x14ac:dyDescent="0.25">
      <c r="H444" s="138"/>
    </row>
    <row r="445" spans="8:8" x14ac:dyDescent="0.25">
      <c r="H445" s="138"/>
    </row>
    <row r="446" spans="8:8" x14ac:dyDescent="0.25">
      <c r="H446" s="138"/>
    </row>
    <row r="447" spans="8:8" x14ac:dyDescent="0.25">
      <c r="H447" s="138"/>
    </row>
    <row r="448" spans="8:8" x14ac:dyDescent="0.25">
      <c r="H448" s="138"/>
    </row>
    <row r="449" spans="8:8" x14ac:dyDescent="0.25">
      <c r="H449" s="138"/>
    </row>
    <row r="450" spans="8:8" x14ac:dyDescent="0.25">
      <c r="H450" s="138"/>
    </row>
    <row r="451" spans="8:8" x14ac:dyDescent="0.25">
      <c r="H451" s="138"/>
    </row>
    <row r="452" spans="8:8" x14ac:dyDescent="0.25">
      <c r="H452" s="138"/>
    </row>
    <row r="453" spans="8:8" x14ac:dyDescent="0.25">
      <c r="H453" s="138"/>
    </row>
    <row r="454" spans="8:8" x14ac:dyDescent="0.25">
      <c r="H454" s="138"/>
    </row>
    <row r="455" spans="8:8" x14ac:dyDescent="0.25">
      <c r="H455" s="138"/>
    </row>
    <row r="456" spans="8:8" x14ac:dyDescent="0.25">
      <c r="H456" s="138"/>
    </row>
    <row r="457" spans="8:8" x14ac:dyDescent="0.25">
      <c r="H457" s="138"/>
    </row>
    <row r="458" spans="8:8" x14ac:dyDescent="0.25">
      <c r="H458" s="138"/>
    </row>
    <row r="459" spans="8:8" x14ac:dyDescent="0.25">
      <c r="H459" s="138"/>
    </row>
    <row r="460" spans="8:8" x14ac:dyDescent="0.25">
      <c r="H460" s="138"/>
    </row>
    <row r="461" spans="8:8" x14ac:dyDescent="0.25">
      <c r="H461" s="138"/>
    </row>
    <row r="462" spans="8:8" x14ac:dyDescent="0.25">
      <c r="H462" s="138"/>
    </row>
    <row r="463" spans="8:8" x14ac:dyDescent="0.25">
      <c r="H463" s="138"/>
    </row>
    <row r="464" spans="8:8" x14ac:dyDescent="0.25">
      <c r="H464" s="138"/>
    </row>
    <row r="465" spans="8:8" x14ac:dyDescent="0.25">
      <c r="H465" s="138"/>
    </row>
    <row r="466" spans="8:8" x14ac:dyDescent="0.25">
      <c r="H466" s="138"/>
    </row>
    <row r="467" spans="8:8" x14ac:dyDescent="0.25">
      <c r="H467" s="138"/>
    </row>
    <row r="468" spans="8:8" x14ac:dyDescent="0.25">
      <c r="H468" s="138"/>
    </row>
    <row r="469" spans="8:8" x14ac:dyDescent="0.25">
      <c r="H469" s="138"/>
    </row>
    <row r="470" spans="8:8" x14ac:dyDescent="0.25">
      <c r="H470" s="138"/>
    </row>
    <row r="471" spans="8:8" x14ac:dyDescent="0.25">
      <c r="H471" s="138"/>
    </row>
    <row r="472" spans="8:8" x14ac:dyDescent="0.25">
      <c r="H472" s="138"/>
    </row>
    <row r="473" spans="8:8" x14ac:dyDescent="0.25">
      <c r="H473" s="138"/>
    </row>
    <row r="474" spans="8:8" x14ac:dyDescent="0.25">
      <c r="H474" s="138"/>
    </row>
    <row r="475" spans="8:8" x14ac:dyDescent="0.25">
      <c r="H475" s="138"/>
    </row>
    <row r="476" spans="8:8" x14ac:dyDescent="0.25">
      <c r="H476" s="138"/>
    </row>
    <row r="477" spans="8:8" x14ac:dyDescent="0.25">
      <c r="H477" s="138"/>
    </row>
    <row r="478" spans="8:8" x14ac:dyDescent="0.25">
      <c r="H478" s="138"/>
    </row>
    <row r="479" spans="8:8" x14ac:dyDescent="0.25">
      <c r="H479" s="138"/>
    </row>
    <row r="480" spans="8:8" x14ac:dyDescent="0.25">
      <c r="H480" s="138"/>
    </row>
    <row r="481" spans="8:8" x14ac:dyDescent="0.25">
      <c r="H481" s="138"/>
    </row>
    <row r="482" spans="8:8" x14ac:dyDescent="0.25">
      <c r="H482" s="138"/>
    </row>
    <row r="483" spans="8:8" x14ac:dyDescent="0.25">
      <c r="H483" s="138"/>
    </row>
    <row r="484" spans="8:8" x14ac:dyDescent="0.25">
      <c r="H484" s="138"/>
    </row>
    <row r="485" spans="8:8" x14ac:dyDescent="0.25">
      <c r="H485" s="138"/>
    </row>
    <row r="486" spans="8:8" x14ac:dyDescent="0.25">
      <c r="H486" s="138"/>
    </row>
    <row r="487" spans="8:8" x14ac:dyDescent="0.25">
      <c r="H487" s="138"/>
    </row>
    <row r="488" spans="8:8" x14ac:dyDescent="0.25">
      <c r="H488" s="138"/>
    </row>
    <row r="489" spans="8:8" x14ac:dyDescent="0.25">
      <c r="H489" s="138"/>
    </row>
    <row r="490" spans="8:8" x14ac:dyDescent="0.25">
      <c r="H490" s="138"/>
    </row>
    <row r="491" spans="8:8" x14ac:dyDescent="0.25">
      <c r="H491" s="138"/>
    </row>
    <row r="492" spans="8:8" x14ac:dyDescent="0.25">
      <c r="H492" s="138"/>
    </row>
    <row r="493" spans="8:8" x14ac:dyDescent="0.25">
      <c r="H493" s="138"/>
    </row>
    <row r="494" spans="8:8" x14ac:dyDescent="0.25">
      <c r="H494" s="138"/>
    </row>
    <row r="495" spans="8:8" x14ac:dyDescent="0.25">
      <c r="H495" s="138"/>
    </row>
    <row r="496" spans="8:8" x14ac:dyDescent="0.25">
      <c r="H496" s="138"/>
    </row>
    <row r="497" spans="8:8" x14ac:dyDescent="0.25">
      <c r="H497" s="138"/>
    </row>
    <row r="498" spans="8:8" x14ac:dyDescent="0.25">
      <c r="H498" s="138"/>
    </row>
    <row r="499" spans="8:8" x14ac:dyDescent="0.25">
      <c r="H499" s="138"/>
    </row>
    <row r="500" spans="8:8" x14ac:dyDescent="0.25">
      <c r="H500" s="138"/>
    </row>
    <row r="501" spans="8:8" x14ac:dyDescent="0.25">
      <c r="H501" s="138"/>
    </row>
    <row r="502" spans="8:8" x14ac:dyDescent="0.25">
      <c r="H502" s="138"/>
    </row>
    <row r="503" spans="8:8" x14ac:dyDescent="0.25">
      <c r="H503" s="138"/>
    </row>
    <row r="504" spans="8:8" x14ac:dyDescent="0.25">
      <c r="H504" s="138"/>
    </row>
    <row r="505" spans="8:8" x14ac:dyDescent="0.25">
      <c r="H505" s="138"/>
    </row>
    <row r="506" spans="8:8" x14ac:dyDescent="0.25">
      <c r="H506" s="138"/>
    </row>
    <row r="507" spans="8:8" x14ac:dyDescent="0.25">
      <c r="H507" s="138"/>
    </row>
    <row r="508" spans="8:8" x14ac:dyDescent="0.25">
      <c r="H508" s="138"/>
    </row>
    <row r="509" spans="8:8" x14ac:dyDescent="0.25">
      <c r="H509" s="138"/>
    </row>
    <row r="510" spans="8:8" x14ac:dyDescent="0.25">
      <c r="H510" s="138"/>
    </row>
    <row r="511" spans="8:8" x14ac:dyDescent="0.25">
      <c r="H511" s="138"/>
    </row>
    <row r="512" spans="8:8" x14ac:dyDescent="0.25">
      <c r="H512" s="138"/>
    </row>
    <row r="513" spans="8:8" x14ac:dyDescent="0.25">
      <c r="H513" s="138"/>
    </row>
    <row r="514" spans="8:8" x14ac:dyDescent="0.25">
      <c r="H514" s="138"/>
    </row>
    <row r="515" spans="8:8" x14ac:dyDescent="0.25">
      <c r="H515" s="138"/>
    </row>
    <row r="516" spans="8:8" x14ac:dyDescent="0.25">
      <c r="H516" s="138"/>
    </row>
    <row r="517" spans="8:8" x14ac:dyDescent="0.25">
      <c r="H517" s="138"/>
    </row>
    <row r="518" spans="8:8" x14ac:dyDescent="0.25">
      <c r="H518" s="138"/>
    </row>
    <row r="519" spans="8:8" x14ac:dyDescent="0.25">
      <c r="H519" s="138"/>
    </row>
    <row r="520" spans="8:8" x14ac:dyDescent="0.25">
      <c r="H520" s="138"/>
    </row>
    <row r="521" spans="8:8" x14ac:dyDescent="0.25">
      <c r="H521" s="138"/>
    </row>
    <row r="522" spans="8:8" x14ac:dyDescent="0.25">
      <c r="H522" s="138"/>
    </row>
    <row r="523" spans="8:8" x14ac:dyDescent="0.25">
      <c r="H523" s="138"/>
    </row>
    <row r="524" spans="8:8" x14ac:dyDescent="0.25">
      <c r="H524" s="138"/>
    </row>
    <row r="525" spans="8:8" x14ac:dyDescent="0.25">
      <c r="H525" s="138"/>
    </row>
    <row r="526" spans="8:8" x14ac:dyDescent="0.25">
      <c r="H526" s="138"/>
    </row>
    <row r="527" spans="8:8" x14ac:dyDescent="0.25">
      <c r="H527" s="138"/>
    </row>
    <row r="528" spans="8:8" x14ac:dyDescent="0.25">
      <c r="H528" s="138"/>
    </row>
    <row r="529" spans="8:8" x14ac:dyDescent="0.25">
      <c r="H529" s="138"/>
    </row>
    <row r="530" spans="8:8" x14ac:dyDescent="0.25">
      <c r="H530" s="138"/>
    </row>
    <row r="531" spans="8:8" x14ac:dyDescent="0.25">
      <c r="H531" s="138"/>
    </row>
    <row r="532" spans="8:8" x14ac:dyDescent="0.25">
      <c r="H532" s="138"/>
    </row>
    <row r="533" spans="8:8" x14ac:dyDescent="0.25">
      <c r="H533" s="138"/>
    </row>
    <row r="534" spans="8:8" x14ac:dyDescent="0.25">
      <c r="H534" s="138"/>
    </row>
    <row r="535" spans="8:8" x14ac:dyDescent="0.25">
      <c r="H535" s="138"/>
    </row>
    <row r="536" spans="8:8" x14ac:dyDescent="0.25">
      <c r="H536" s="138"/>
    </row>
    <row r="537" spans="8:8" x14ac:dyDescent="0.25">
      <c r="H537" s="138"/>
    </row>
    <row r="538" spans="8:8" x14ac:dyDescent="0.25">
      <c r="H538" s="138"/>
    </row>
    <row r="539" spans="8:8" x14ac:dyDescent="0.25">
      <c r="H539" s="138"/>
    </row>
    <row r="540" spans="8:8" x14ac:dyDescent="0.25">
      <c r="H540" s="138"/>
    </row>
    <row r="541" spans="8:8" x14ac:dyDescent="0.25">
      <c r="H541" s="138"/>
    </row>
    <row r="542" spans="8:8" x14ac:dyDescent="0.25">
      <c r="H542" s="138"/>
    </row>
    <row r="543" spans="8:8" x14ac:dyDescent="0.25">
      <c r="H543" s="138"/>
    </row>
    <row r="544" spans="8:8" x14ac:dyDescent="0.25">
      <c r="H544" s="138"/>
    </row>
    <row r="545" spans="8:8" x14ac:dyDescent="0.25">
      <c r="H545" s="138"/>
    </row>
    <row r="546" spans="8:8" x14ac:dyDescent="0.25">
      <c r="H546" s="138"/>
    </row>
    <row r="547" spans="8:8" x14ac:dyDescent="0.25">
      <c r="H547" s="138"/>
    </row>
    <row r="548" spans="8:8" x14ac:dyDescent="0.25">
      <c r="H548" s="138"/>
    </row>
    <row r="549" spans="8:8" x14ac:dyDescent="0.25">
      <c r="H549" s="138"/>
    </row>
    <row r="550" spans="8:8" x14ac:dyDescent="0.25">
      <c r="H550" s="138"/>
    </row>
    <row r="551" spans="8:8" x14ac:dyDescent="0.25">
      <c r="H551" s="138"/>
    </row>
    <row r="552" spans="8:8" x14ac:dyDescent="0.25">
      <c r="H552" s="138"/>
    </row>
    <row r="553" spans="8:8" x14ac:dyDescent="0.25">
      <c r="H553" s="138"/>
    </row>
    <row r="554" spans="8:8" x14ac:dyDescent="0.25">
      <c r="H554" s="138"/>
    </row>
    <row r="555" spans="8:8" x14ac:dyDescent="0.25">
      <c r="H555" s="138"/>
    </row>
    <row r="556" spans="8:8" x14ac:dyDescent="0.25">
      <c r="H556" s="138"/>
    </row>
    <row r="557" spans="8:8" x14ac:dyDescent="0.25">
      <c r="H557" s="138"/>
    </row>
    <row r="558" spans="8:8" x14ac:dyDescent="0.25">
      <c r="H558" s="138"/>
    </row>
    <row r="559" spans="8:8" x14ac:dyDescent="0.25">
      <c r="H559" s="138"/>
    </row>
    <row r="560" spans="8:8" x14ac:dyDescent="0.25">
      <c r="H560" s="138"/>
    </row>
    <row r="561" spans="8:8" x14ac:dyDescent="0.25">
      <c r="H561" s="138"/>
    </row>
    <row r="562" spans="8:8" x14ac:dyDescent="0.25">
      <c r="H562" s="138"/>
    </row>
    <row r="563" spans="8:8" x14ac:dyDescent="0.25">
      <c r="H563" s="138"/>
    </row>
    <row r="564" spans="8:8" x14ac:dyDescent="0.25">
      <c r="H564" s="138"/>
    </row>
    <row r="565" spans="8:8" x14ac:dyDescent="0.25">
      <c r="H565" s="138"/>
    </row>
    <row r="566" spans="8:8" x14ac:dyDescent="0.25">
      <c r="H566" s="138"/>
    </row>
    <row r="567" spans="8:8" x14ac:dyDescent="0.25">
      <c r="H567" s="138"/>
    </row>
    <row r="568" spans="8:8" x14ac:dyDescent="0.25">
      <c r="H568" s="138"/>
    </row>
    <row r="569" spans="8:8" x14ac:dyDescent="0.25">
      <c r="H569" s="138"/>
    </row>
    <row r="570" spans="8:8" x14ac:dyDescent="0.25">
      <c r="H570" s="138"/>
    </row>
    <row r="571" spans="8:8" x14ac:dyDescent="0.25">
      <c r="H571" s="138"/>
    </row>
    <row r="572" spans="8:8" x14ac:dyDescent="0.25">
      <c r="H572" s="138"/>
    </row>
    <row r="573" spans="8:8" x14ac:dyDescent="0.25">
      <c r="H573" s="138"/>
    </row>
    <row r="574" spans="8:8" x14ac:dyDescent="0.25">
      <c r="H574" s="138"/>
    </row>
    <row r="575" spans="8:8" x14ac:dyDescent="0.25">
      <c r="H575" s="138"/>
    </row>
    <row r="576" spans="8:8" x14ac:dyDescent="0.25">
      <c r="H576" s="138"/>
    </row>
    <row r="577" spans="8:8" x14ac:dyDescent="0.25">
      <c r="H577" s="138"/>
    </row>
    <row r="578" spans="8:8" x14ac:dyDescent="0.25">
      <c r="H578" s="138"/>
    </row>
    <row r="579" spans="8:8" x14ac:dyDescent="0.25">
      <c r="H579" s="138"/>
    </row>
    <row r="580" spans="8:8" x14ac:dyDescent="0.25">
      <c r="H580" s="138"/>
    </row>
    <row r="581" spans="8:8" x14ac:dyDescent="0.25">
      <c r="H581" s="138"/>
    </row>
    <row r="582" spans="8:8" x14ac:dyDescent="0.25">
      <c r="H582" s="138"/>
    </row>
    <row r="583" spans="8:8" x14ac:dyDescent="0.25">
      <c r="H583" s="138"/>
    </row>
    <row r="584" spans="8:8" x14ac:dyDescent="0.25">
      <c r="H584" s="138"/>
    </row>
    <row r="585" spans="8:8" x14ac:dyDescent="0.25">
      <c r="H585" s="138"/>
    </row>
    <row r="586" spans="8:8" x14ac:dyDescent="0.25">
      <c r="H586" s="138"/>
    </row>
    <row r="587" spans="8:8" x14ac:dyDescent="0.25">
      <c r="H587" s="138"/>
    </row>
    <row r="588" spans="8:8" x14ac:dyDescent="0.25">
      <c r="H588" s="138"/>
    </row>
    <row r="589" spans="8:8" x14ac:dyDescent="0.25">
      <c r="H589" s="138"/>
    </row>
    <row r="590" spans="8:8" x14ac:dyDescent="0.25">
      <c r="H590" s="138"/>
    </row>
    <row r="591" spans="8:8" x14ac:dyDescent="0.25">
      <c r="H591" s="138"/>
    </row>
    <row r="592" spans="8:8" x14ac:dyDescent="0.25">
      <c r="H592" s="138"/>
    </row>
    <row r="593" spans="8:8" x14ac:dyDescent="0.25">
      <c r="H593" s="138"/>
    </row>
    <row r="594" spans="8:8" x14ac:dyDescent="0.25">
      <c r="H594" s="138"/>
    </row>
    <row r="595" spans="8:8" x14ac:dyDescent="0.25">
      <c r="H595" s="138"/>
    </row>
    <row r="596" spans="8:8" x14ac:dyDescent="0.25">
      <c r="H596" s="138"/>
    </row>
    <row r="597" spans="8:8" x14ac:dyDescent="0.25">
      <c r="H597" s="138"/>
    </row>
    <row r="598" spans="8:8" x14ac:dyDescent="0.25">
      <c r="H598" s="138"/>
    </row>
    <row r="599" spans="8:8" x14ac:dyDescent="0.25">
      <c r="H599" s="138"/>
    </row>
  </sheetData>
  <mergeCells count="4">
    <mergeCell ref="C23:D23"/>
    <mergeCell ref="I23:L23"/>
    <mergeCell ref="A21:C21"/>
    <mergeCell ref="E21:G21"/>
  </mergeCells>
  <conditionalFormatting sqref="E25:F172">
    <cfRule type="containsText" dxfId="154" priority="2" operator="containsText" text="TRUE">
      <formula>NOT(ISERROR(SEARCH("TRUE",E25)))</formula>
    </cfRule>
  </conditionalFormatting>
  <conditionalFormatting sqref="F25:F172">
    <cfRule type="cellIs" dxfId="153" priority="1" operator="notEqual">
      <formula>0</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A90-0E97-4AD0-9075-84428FC6AC9E}">
  <sheetPr codeName="Sheet2"/>
  <dimension ref="A1:GV223"/>
  <sheetViews>
    <sheetView topLeftCell="A101" zoomScaleNormal="100" workbookViewId="0">
      <pane xSplit="1" topLeftCell="B1" activePane="topRight" state="frozen"/>
      <selection pane="topRight" activeCell="Q103" sqref="Q103"/>
    </sheetView>
  </sheetViews>
  <sheetFormatPr defaultRowHeight="15" x14ac:dyDescent="0.25"/>
  <cols>
    <col min="1" max="1" width="23.5703125" style="1" customWidth="1"/>
    <col min="2" max="4" width="11.28515625" style="1" bestFit="1" customWidth="1"/>
    <col min="5" max="5" width="9.140625" style="1"/>
    <col min="6" max="7" width="12" style="1" bestFit="1" customWidth="1"/>
    <col min="8" max="12" width="11.28515625" style="1" bestFit="1" customWidth="1"/>
    <col min="13" max="16" width="9.140625" style="1"/>
    <col min="17" max="17" width="11" style="1" customWidth="1"/>
    <col min="18" max="26" width="9.140625" style="1"/>
    <col min="32" max="32" width="9.5703125" bestFit="1" customWidth="1"/>
    <col min="102" max="102" width="13.28515625" style="1" customWidth="1"/>
    <col min="103" max="106" width="11.85546875" style="1" bestFit="1" customWidth="1"/>
    <col min="107" max="107" width="12.5703125" style="1" customWidth="1"/>
    <col min="108" max="109" width="13.140625" bestFit="1" customWidth="1"/>
    <col min="110" max="113" width="11.85546875" bestFit="1" customWidth="1"/>
    <col min="126" max="126" width="10.140625" bestFit="1" customWidth="1"/>
    <col min="127" max="127" width="10" bestFit="1" customWidth="1"/>
    <col min="128" max="128" width="10.5703125" bestFit="1" customWidth="1"/>
    <col min="129" max="129" width="11.140625" bestFit="1" customWidth="1"/>
    <col min="130" max="130" width="10.5703125" bestFit="1" customWidth="1"/>
    <col min="133" max="133" width="16.7109375" bestFit="1" customWidth="1"/>
    <col min="136" max="136" width="11.7109375" bestFit="1" customWidth="1"/>
    <col min="137" max="137" width="15.42578125" bestFit="1" customWidth="1"/>
    <col min="138" max="138" width="20.7109375" bestFit="1" customWidth="1"/>
  </cols>
  <sheetData>
    <row r="1" spans="1:149" x14ac:dyDescent="0.25">
      <c r="B1" s="373" t="s">
        <v>354</v>
      </c>
      <c r="C1" s="341"/>
      <c r="D1" s="341"/>
      <c r="E1" s="341"/>
      <c r="F1" s="341"/>
      <c r="G1" s="341"/>
      <c r="H1" s="341"/>
      <c r="I1" s="341"/>
      <c r="U1" s="360" t="s">
        <v>272</v>
      </c>
      <c r="V1" s="360"/>
      <c r="W1" s="360"/>
      <c r="X1" s="360"/>
      <c r="Y1" s="360"/>
      <c r="Z1" s="360"/>
      <c r="AA1" s="360"/>
      <c r="AB1" s="360"/>
      <c r="AC1" s="360"/>
      <c r="AD1" s="360"/>
      <c r="AE1" s="360"/>
      <c r="AQ1" s="360" t="s">
        <v>272</v>
      </c>
      <c r="AR1" s="360"/>
      <c r="AS1" s="360"/>
      <c r="AT1" s="360"/>
      <c r="AU1" s="360"/>
      <c r="AV1" s="360"/>
      <c r="AW1" s="360"/>
      <c r="AX1" s="360"/>
      <c r="AY1" s="360"/>
      <c r="AZ1" s="360"/>
      <c r="BA1" s="360"/>
      <c r="EI1" s="360" t="s">
        <v>272</v>
      </c>
      <c r="EJ1" s="360"/>
      <c r="EK1" s="360"/>
      <c r="EL1" s="360"/>
      <c r="EM1" s="360"/>
      <c r="EN1" s="360"/>
      <c r="EO1" s="360"/>
      <c r="EP1" s="360"/>
      <c r="EQ1" s="360"/>
      <c r="ER1" s="360"/>
      <c r="ES1" s="360"/>
    </row>
    <row r="2" spans="1:149" x14ac:dyDescent="0.25">
      <c r="B2" s="367" t="s">
        <v>75</v>
      </c>
      <c r="C2" s="374"/>
      <c r="D2" s="374"/>
      <c r="E2" s="374"/>
      <c r="F2" s="374"/>
      <c r="G2" s="374"/>
      <c r="H2" s="374"/>
      <c r="I2" s="374"/>
      <c r="J2" s="355" t="s">
        <v>271</v>
      </c>
      <c r="K2" s="355"/>
      <c r="L2" s="355"/>
      <c r="M2" s="355"/>
      <c r="N2" s="355"/>
      <c r="O2" s="355"/>
      <c r="P2" s="355"/>
      <c r="Q2" s="355"/>
      <c r="R2" s="355"/>
      <c r="S2" s="355"/>
      <c r="T2" s="355"/>
      <c r="U2" s="355" t="s">
        <v>271</v>
      </c>
      <c r="V2" s="355"/>
      <c r="W2" s="355"/>
      <c r="X2" s="355"/>
      <c r="Y2" s="355"/>
      <c r="Z2" s="355"/>
      <c r="AA2" s="355"/>
      <c r="AB2" s="355"/>
      <c r="AC2" s="355"/>
      <c r="AD2" s="355"/>
      <c r="AE2" s="355"/>
      <c r="AF2" s="355" t="s">
        <v>271</v>
      </c>
      <c r="AG2" s="355"/>
      <c r="AH2" s="355"/>
      <c r="AI2" s="355"/>
      <c r="AJ2" s="355"/>
      <c r="AK2" s="355"/>
      <c r="AL2" s="355"/>
      <c r="AM2" s="355"/>
      <c r="AN2" s="355"/>
      <c r="AO2" s="355"/>
      <c r="AP2" s="355"/>
      <c r="AQ2" s="355" t="s">
        <v>90</v>
      </c>
      <c r="AR2" s="355"/>
      <c r="AS2" s="355"/>
      <c r="AT2" s="355"/>
      <c r="AU2" s="355"/>
      <c r="AV2" s="355"/>
      <c r="AW2" s="355"/>
      <c r="AX2" s="355"/>
      <c r="AY2" s="355"/>
      <c r="AZ2" s="355"/>
      <c r="BA2" s="355"/>
      <c r="BB2" s="355" t="s">
        <v>98</v>
      </c>
      <c r="BC2" s="355"/>
      <c r="BD2" s="355"/>
      <c r="BE2" s="355"/>
      <c r="BF2" s="355"/>
      <c r="BG2" s="355"/>
      <c r="BH2" s="355"/>
      <c r="BI2" s="355"/>
      <c r="BJ2" s="355"/>
      <c r="BK2" s="355"/>
      <c r="BL2" s="355"/>
      <c r="BM2" s="355"/>
      <c r="BN2" s="355" t="s">
        <v>99</v>
      </c>
      <c r="BO2" s="355"/>
      <c r="BP2" s="355"/>
      <c r="BQ2" s="355"/>
      <c r="BR2" s="355"/>
      <c r="BS2" s="355"/>
      <c r="BT2" s="355"/>
      <c r="BU2" s="355"/>
      <c r="BV2" s="355"/>
      <c r="BW2" s="355"/>
      <c r="BX2" s="355"/>
      <c r="BY2" s="355"/>
      <c r="BZ2" s="355"/>
      <c r="CA2" s="355"/>
      <c r="CB2" s="355"/>
      <c r="CC2" s="355"/>
      <c r="CD2" s="340" t="s">
        <v>104</v>
      </c>
      <c r="CE2" s="341"/>
      <c r="CF2" s="341"/>
      <c r="CG2" s="341"/>
      <c r="CH2" s="341"/>
      <c r="CI2" s="341"/>
      <c r="CJ2" s="341"/>
      <c r="CK2" s="341"/>
      <c r="CL2" s="341"/>
      <c r="CM2" s="341"/>
      <c r="CN2" s="341"/>
      <c r="CO2" s="341"/>
      <c r="CP2" s="341"/>
      <c r="CQ2" s="341"/>
      <c r="CR2" s="341"/>
      <c r="CS2" s="341"/>
      <c r="CT2" s="341"/>
      <c r="CU2" s="341"/>
      <c r="CV2" s="341"/>
      <c r="CW2" s="341"/>
      <c r="CX2" s="355" t="s">
        <v>245</v>
      </c>
      <c r="CY2" s="355"/>
      <c r="CZ2" s="355"/>
      <c r="DA2" s="355"/>
      <c r="DB2" s="355"/>
      <c r="DC2" s="355"/>
      <c r="DD2" s="355"/>
      <c r="DE2" s="355"/>
      <c r="DF2" s="355"/>
      <c r="DG2" s="355"/>
      <c r="DH2" s="355"/>
      <c r="DI2" s="355"/>
      <c r="DJ2" s="355"/>
      <c r="DK2" s="355"/>
      <c r="DL2" s="355"/>
      <c r="DM2" s="355"/>
      <c r="DN2" s="355"/>
      <c r="DO2" s="355"/>
      <c r="DP2" s="355"/>
      <c r="DQ2" s="355"/>
      <c r="DR2" s="355"/>
      <c r="DS2" s="355"/>
      <c r="DT2" s="355"/>
      <c r="DU2" s="355"/>
      <c r="EI2" t="s">
        <v>277</v>
      </c>
    </row>
    <row r="3" spans="1:149" x14ac:dyDescent="0.25">
      <c r="A3" s="27"/>
      <c r="B3" s="367" t="s">
        <v>74</v>
      </c>
      <c r="C3" s="374"/>
      <c r="D3" s="374"/>
      <c r="E3" s="375"/>
      <c r="F3" s="355" t="s">
        <v>94</v>
      </c>
      <c r="G3" s="355"/>
      <c r="H3" s="355"/>
      <c r="I3" s="367"/>
      <c r="J3" s="355" t="s">
        <v>89</v>
      </c>
      <c r="K3" s="355"/>
      <c r="L3" s="355"/>
      <c r="M3" s="355"/>
      <c r="N3" s="355"/>
      <c r="O3" s="355"/>
      <c r="P3" s="355"/>
      <c r="Q3" s="355"/>
      <c r="R3" s="355"/>
      <c r="S3" s="355"/>
      <c r="T3" s="355"/>
      <c r="U3" s="355" t="s">
        <v>91</v>
      </c>
      <c r="V3" s="355"/>
      <c r="W3" s="355"/>
      <c r="X3" s="355"/>
      <c r="Y3" s="355"/>
      <c r="Z3" s="355"/>
      <c r="AA3" s="355"/>
      <c r="AB3" s="355"/>
      <c r="AC3" s="355"/>
      <c r="AD3" s="355"/>
      <c r="AE3" s="355"/>
      <c r="AF3" s="355" t="s">
        <v>92</v>
      </c>
      <c r="AG3" s="355"/>
      <c r="AH3" s="355"/>
      <c r="AI3" s="355"/>
      <c r="AJ3" s="355"/>
      <c r="AK3" s="355"/>
      <c r="AL3" s="355"/>
      <c r="AM3" s="355"/>
      <c r="AN3" s="355"/>
      <c r="AO3" s="355"/>
      <c r="AP3" s="355"/>
      <c r="AQ3" s="355" t="s">
        <v>93</v>
      </c>
      <c r="AR3" s="355"/>
      <c r="AS3" s="355"/>
      <c r="AT3" s="355"/>
      <c r="AU3" s="355"/>
      <c r="AV3" s="355"/>
      <c r="AW3" s="355"/>
      <c r="AX3" s="355"/>
      <c r="AY3" s="355"/>
      <c r="AZ3" s="355"/>
      <c r="BA3" s="355"/>
      <c r="BB3" s="355" t="s">
        <v>95</v>
      </c>
      <c r="BC3" s="355"/>
      <c r="BD3" s="355"/>
      <c r="BE3" s="355"/>
      <c r="BF3" s="355" t="s">
        <v>96</v>
      </c>
      <c r="BG3" s="355"/>
      <c r="BH3" s="355"/>
      <c r="BI3" s="355"/>
      <c r="BJ3" s="355" t="s">
        <v>97</v>
      </c>
      <c r="BK3" s="355"/>
      <c r="BL3" s="355"/>
      <c r="BM3" s="355"/>
      <c r="BN3" s="355" t="s">
        <v>100</v>
      </c>
      <c r="BO3" s="355"/>
      <c r="BP3" s="355"/>
      <c r="BQ3" s="355"/>
      <c r="BR3" s="355" t="s">
        <v>101</v>
      </c>
      <c r="BS3" s="355"/>
      <c r="BT3" s="355"/>
      <c r="BU3" s="355"/>
      <c r="BV3" s="355" t="s">
        <v>102</v>
      </c>
      <c r="BW3" s="355"/>
      <c r="BX3" s="355"/>
      <c r="BY3" s="355"/>
      <c r="BZ3" s="355" t="s">
        <v>103</v>
      </c>
      <c r="CA3" s="355"/>
      <c r="CB3" s="355"/>
      <c r="CC3" s="355"/>
      <c r="CD3" s="355" t="s">
        <v>105</v>
      </c>
      <c r="CE3" s="355"/>
      <c r="CF3" s="355"/>
      <c r="CG3" s="355"/>
      <c r="CH3" s="355" t="s">
        <v>106</v>
      </c>
      <c r="CI3" s="355"/>
      <c r="CJ3" s="355"/>
      <c r="CK3" s="355"/>
      <c r="CL3" s="355" t="s">
        <v>107</v>
      </c>
      <c r="CM3" s="355"/>
      <c r="CN3" s="355"/>
      <c r="CO3" s="355"/>
      <c r="CP3" s="355" t="s">
        <v>108</v>
      </c>
      <c r="CQ3" s="355"/>
      <c r="CR3" s="355"/>
      <c r="CS3" s="355"/>
      <c r="CT3" s="355" t="s">
        <v>109</v>
      </c>
      <c r="CU3" s="355"/>
      <c r="CV3" s="355"/>
      <c r="CW3" s="367"/>
      <c r="CX3" s="355" t="s">
        <v>177</v>
      </c>
      <c r="CY3" s="355"/>
      <c r="CZ3" s="355"/>
      <c r="DA3" s="355"/>
      <c r="DB3" s="355"/>
      <c r="DC3" s="355"/>
      <c r="DD3" s="355"/>
      <c r="DE3" s="355"/>
      <c r="DF3" s="355"/>
      <c r="DG3" s="355"/>
      <c r="DH3" s="355"/>
      <c r="DI3" s="355"/>
      <c r="DJ3" s="355" t="s">
        <v>178</v>
      </c>
      <c r="DK3" s="355"/>
      <c r="DL3" s="355"/>
      <c r="DM3" s="355"/>
      <c r="DN3" s="355"/>
      <c r="DO3" s="355"/>
      <c r="DP3" s="355"/>
      <c r="DQ3" s="355"/>
      <c r="DR3" s="355"/>
      <c r="DS3" s="355"/>
      <c r="DT3" s="355"/>
      <c r="DU3" s="355"/>
      <c r="DV3" s="378" t="s">
        <v>258</v>
      </c>
      <c r="DW3" s="378"/>
      <c r="DX3" s="378"/>
      <c r="DY3" s="378"/>
      <c r="DZ3" s="378"/>
      <c r="EA3" s="378"/>
      <c r="EB3" s="378"/>
      <c r="EC3" s="378"/>
      <c r="ED3" s="378"/>
      <c r="EE3" s="378"/>
      <c r="EF3" s="378"/>
      <c r="EG3" s="378"/>
      <c r="EH3" s="378"/>
      <c r="EI3" s="414"/>
      <c r="EJ3" s="414"/>
      <c r="EK3" s="414"/>
      <c r="EL3" s="414"/>
      <c r="EM3" s="414"/>
      <c r="EN3" s="414"/>
      <c r="EO3" s="414"/>
    </row>
    <row r="4" spans="1:149" ht="15" customHeight="1" x14ac:dyDescent="0.25">
      <c r="A4" s="329" t="s">
        <v>0</v>
      </c>
      <c r="B4" s="355" t="s">
        <v>72</v>
      </c>
      <c r="C4" s="355"/>
      <c r="D4" s="355" t="s">
        <v>73</v>
      </c>
      <c r="E4" s="355"/>
      <c r="F4" s="355" t="s">
        <v>72</v>
      </c>
      <c r="G4" s="355"/>
      <c r="H4" s="355" t="s">
        <v>73</v>
      </c>
      <c r="I4" s="367"/>
      <c r="J4" s="23" t="s">
        <v>76</v>
      </c>
      <c r="K4" s="23" t="s">
        <v>77</v>
      </c>
      <c r="L4" s="23" t="s">
        <v>78</v>
      </c>
      <c r="M4" s="23" t="s">
        <v>79</v>
      </c>
      <c r="N4" s="23" t="s">
        <v>80</v>
      </c>
      <c r="O4" s="23" t="s">
        <v>81</v>
      </c>
      <c r="P4" s="23" t="s">
        <v>82</v>
      </c>
      <c r="Q4" s="23" t="s">
        <v>83</v>
      </c>
      <c r="R4" s="23" t="s">
        <v>84</v>
      </c>
      <c r="S4" s="23" t="s">
        <v>85</v>
      </c>
      <c r="T4" s="23" t="s">
        <v>86</v>
      </c>
      <c r="U4" s="23" t="s">
        <v>76</v>
      </c>
      <c r="V4" s="23" t="s">
        <v>77</v>
      </c>
      <c r="W4" s="23" t="s">
        <v>78</v>
      </c>
      <c r="X4" s="23" t="s">
        <v>79</v>
      </c>
      <c r="Y4" s="23" t="s">
        <v>80</v>
      </c>
      <c r="Z4" s="23" t="s">
        <v>81</v>
      </c>
      <c r="AA4" s="23" t="s">
        <v>82</v>
      </c>
      <c r="AB4" s="23" t="s">
        <v>83</v>
      </c>
      <c r="AC4" s="23" t="s">
        <v>84</v>
      </c>
      <c r="AD4" s="23" t="s">
        <v>85</v>
      </c>
      <c r="AE4" s="23" t="s">
        <v>86</v>
      </c>
      <c r="AF4" s="23" t="s">
        <v>76</v>
      </c>
      <c r="AG4" s="23" t="s">
        <v>77</v>
      </c>
      <c r="AH4" s="23" t="s">
        <v>78</v>
      </c>
      <c r="AI4" s="23" t="s">
        <v>79</v>
      </c>
      <c r="AJ4" s="23" t="s">
        <v>80</v>
      </c>
      <c r="AK4" s="23" t="s">
        <v>81</v>
      </c>
      <c r="AL4" s="23" t="s">
        <v>82</v>
      </c>
      <c r="AM4" s="23" t="s">
        <v>83</v>
      </c>
      <c r="AN4" s="23" t="s">
        <v>84</v>
      </c>
      <c r="AO4" s="23" t="s">
        <v>85</v>
      </c>
      <c r="AP4" s="23" t="s">
        <v>86</v>
      </c>
      <c r="AQ4" s="23" t="s">
        <v>76</v>
      </c>
      <c r="AR4" s="23" t="s">
        <v>77</v>
      </c>
      <c r="AS4" s="23" t="s">
        <v>78</v>
      </c>
      <c r="AT4" s="23" t="s">
        <v>79</v>
      </c>
      <c r="AU4" s="23" t="s">
        <v>80</v>
      </c>
      <c r="AV4" s="23" t="s">
        <v>81</v>
      </c>
      <c r="AW4" s="23" t="s">
        <v>82</v>
      </c>
      <c r="AX4" s="23" t="s">
        <v>83</v>
      </c>
      <c r="AY4" s="23" t="s">
        <v>84</v>
      </c>
      <c r="AZ4" s="23" t="s">
        <v>85</v>
      </c>
      <c r="BA4" s="23" t="s">
        <v>86</v>
      </c>
      <c r="BB4" s="355" t="s">
        <v>72</v>
      </c>
      <c r="BC4" s="355"/>
      <c r="BD4" s="355" t="s">
        <v>73</v>
      </c>
      <c r="BE4" s="355"/>
      <c r="BF4" s="355" t="s">
        <v>72</v>
      </c>
      <c r="BG4" s="355"/>
      <c r="BH4" s="355" t="s">
        <v>73</v>
      </c>
      <c r="BI4" s="355"/>
      <c r="BJ4" s="355" t="s">
        <v>72</v>
      </c>
      <c r="BK4" s="355"/>
      <c r="BL4" s="355" t="s">
        <v>73</v>
      </c>
      <c r="BM4" s="355"/>
      <c r="BN4" s="355" t="s">
        <v>72</v>
      </c>
      <c r="BO4" s="355"/>
      <c r="BP4" s="355" t="s">
        <v>73</v>
      </c>
      <c r="BQ4" s="355"/>
      <c r="BR4" s="355" t="s">
        <v>72</v>
      </c>
      <c r="BS4" s="355"/>
      <c r="BT4" s="355" t="s">
        <v>73</v>
      </c>
      <c r="BU4" s="355"/>
      <c r="BV4" s="355" t="s">
        <v>72</v>
      </c>
      <c r="BW4" s="355"/>
      <c r="BX4" s="355" t="s">
        <v>73</v>
      </c>
      <c r="BY4" s="355"/>
      <c r="BZ4" s="355" t="s">
        <v>72</v>
      </c>
      <c r="CA4" s="355"/>
      <c r="CB4" s="355" t="s">
        <v>73</v>
      </c>
      <c r="CC4" s="355"/>
      <c r="CD4" s="355" t="s">
        <v>72</v>
      </c>
      <c r="CE4" s="355"/>
      <c r="CF4" s="355" t="s">
        <v>73</v>
      </c>
      <c r="CG4" s="355"/>
      <c r="CH4" s="355" t="s">
        <v>72</v>
      </c>
      <c r="CI4" s="355"/>
      <c r="CJ4" s="355" t="s">
        <v>73</v>
      </c>
      <c r="CK4" s="355"/>
      <c r="CL4" s="355" t="s">
        <v>72</v>
      </c>
      <c r="CM4" s="355"/>
      <c r="CN4" s="355" t="s">
        <v>73</v>
      </c>
      <c r="CO4" s="355"/>
      <c r="CP4" s="355" t="s">
        <v>72</v>
      </c>
      <c r="CQ4" s="355"/>
      <c r="CR4" s="355" t="s">
        <v>73</v>
      </c>
      <c r="CS4" s="355"/>
      <c r="CT4" s="355" t="s">
        <v>72</v>
      </c>
      <c r="CU4" s="355"/>
      <c r="CV4" s="355" t="s">
        <v>73</v>
      </c>
      <c r="CW4" s="355"/>
      <c r="CX4" s="355" t="s">
        <v>171</v>
      </c>
      <c r="CY4" s="355"/>
      <c r="CZ4" s="355" t="s">
        <v>172</v>
      </c>
      <c r="DA4" s="355"/>
      <c r="DB4" s="355" t="s">
        <v>173</v>
      </c>
      <c r="DC4" s="355"/>
      <c r="DD4" s="355" t="s">
        <v>174</v>
      </c>
      <c r="DE4" s="355"/>
      <c r="DF4" s="355" t="s">
        <v>175</v>
      </c>
      <c r="DG4" s="355"/>
      <c r="DH4" s="355" t="s">
        <v>176</v>
      </c>
      <c r="DI4" s="355"/>
      <c r="DJ4" s="355" t="s">
        <v>171</v>
      </c>
      <c r="DK4" s="355"/>
      <c r="DL4" s="355" t="s">
        <v>172</v>
      </c>
      <c r="DM4" s="355"/>
      <c r="DN4" s="355" t="s">
        <v>173</v>
      </c>
      <c r="DO4" s="355"/>
      <c r="DP4" s="355" t="s">
        <v>174</v>
      </c>
      <c r="DQ4" s="355"/>
      <c r="DR4" s="355" t="s">
        <v>175</v>
      </c>
      <c r="DS4" s="355"/>
      <c r="DT4" s="355" t="s">
        <v>176</v>
      </c>
      <c r="DU4" s="355"/>
      <c r="DV4" s="305" t="s">
        <v>257</v>
      </c>
      <c r="DW4" s="366"/>
      <c r="DX4" s="366"/>
      <c r="DY4" s="366"/>
      <c r="DZ4" s="366"/>
      <c r="EA4" s="366" t="s">
        <v>266</v>
      </c>
      <c r="EB4" s="366"/>
      <c r="EC4" s="366"/>
      <c r="ED4" s="366" t="s">
        <v>265</v>
      </c>
      <c r="EE4" s="366"/>
      <c r="EF4" s="366"/>
      <c r="EG4" s="365" t="s">
        <v>264</v>
      </c>
      <c r="EH4" s="310"/>
      <c r="EI4" s="347" t="s">
        <v>278</v>
      </c>
      <c r="EJ4" s="307"/>
      <c r="EK4" s="307"/>
      <c r="EL4" s="307"/>
      <c r="EM4" s="307"/>
      <c r="EN4" s="307"/>
      <c r="EO4" s="307"/>
      <c r="EP4" s="307"/>
      <c r="EQ4" s="307"/>
      <c r="ER4" s="307"/>
      <c r="ES4" s="307"/>
    </row>
    <row r="5" spans="1:149" x14ac:dyDescent="0.25">
      <c r="A5" s="330"/>
      <c r="B5" s="2" t="s">
        <v>70</v>
      </c>
      <c r="C5" s="2" t="s">
        <v>71</v>
      </c>
      <c r="D5" s="2" t="s">
        <v>70</v>
      </c>
      <c r="E5" s="2" t="s">
        <v>71</v>
      </c>
      <c r="F5" s="2" t="s">
        <v>70</v>
      </c>
      <c r="G5" s="2" t="s">
        <v>71</v>
      </c>
      <c r="H5" s="2" t="s">
        <v>70</v>
      </c>
      <c r="I5" s="12" t="s">
        <v>71</v>
      </c>
      <c r="J5" s="2" t="s">
        <v>87</v>
      </c>
      <c r="K5" s="2" t="s">
        <v>87</v>
      </c>
      <c r="L5" s="2" t="s">
        <v>87</v>
      </c>
      <c r="M5" s="2" t="s">
        <v>87</v>
      </c>
      <c r="N5" s="2" t="s">
        <v>87</v>
      </c>
      <c r="O5" s="2" t="s">
        <v>87</v>
      </c>
      <c r="P5" s="2" t="s">
        <v>87</v>
      </c>
      <c r="Q5" s="2" t="s">
        <v>87</v>
      </c>
      <c r="R5" s="2" t="s">
        <v>87</v>
      </c>
      <c r="S5" s="2" t="s">
        <v>87</v>
      </c>
      <c r="T5" s="2" t="s">
        <v>87</v>
      </c>
      <c r="U5" s="2" t="s">
        <v>87</v>
      </c>
      <c r="V5" s="2" t="s">
        <v>87</v>
      </c>
      <c r="W5" s="2" t="s">
        <v>87</v>
      </c>
      <c r="X5" s="2" t="s">
        <v>87</v>
      </c>
      <c r="Y5" s="2" t="s">
        <v>87</v>
      </c>
      <c r="Z5" s="2" t="s">
        <v>87</v>
      </c>
      <c r="AA5" s="2" t="s">
        <v>87</v>
      </c>
      <c r="AB5" s="2" t="s">
        <v>87</v>
      </c>
      <c r="AC5" s="2" t="s">
        <v>87</v>
      </c>
      <c r="AD5" s="2" t="s">
        <v>87</v>
      </c>
      <c r="AE5" s="2" t="s">
        <v>87</v>
      </c>
      <c r="AF5" s="2" t="s">
        <v>87</v>
      </c>
      <c r="AG5" s="2" t="s">
        <v>87</v>
      </c>
      <c r="AH5" s="2" t="s">
        <v>87</v>
      </c>
      <c r="AI5" s="2" t="s">
        <v>87</v>
      </c>
      <c r="AJ5" s="2" t="s">
        <v>87</v>
      </c>
      <c r="AK5" s="2" t="s">
        <v>87</v>
      </c>
      <c r="AL5" s="2" t="s">
        <v>87</v>
      </c>
      <c r="AM5" s="2" t="s">
        <v>87</v>
      </c>
      <c r="AN5" s="2" t="s">
        <v>87</v>
      </c>
      <c r="AO5" s="2" t="s">
        <v>87</v>
      </c>
      <c r="AP5" s="2" t="s">
        <v>87</v>
      </c>
      <c r="AQ5" s="2" t="s">
        <v>87</v>
      </c>
      <c r="AR5" s="2" t="s">
        <v>87</v>
      </c>
      <c r="AS5" s="2" t="s">
        <v>87</v>
      </c>
      <c r="AT5" s="2" t="s">
        <v>87</v>
      </c>
      <c r="AU5" s="2" t="s">
        <v>87</v>
      </c>
      <c r="AV5" s="2" t="s">
        <v>87</v>
      </c>
      <c r="AW5" s="2" t="s">
        <v>87</v>
      </c>
      <c r="AX5" s="2" t="s">
        <v>87</v>
      </c>
      <c r="AY5" s="2" t="s">
        <v>87</v>
      </c>
      <c r="AZ5" s="2" t="s">
        <v>87</v>
      </c>
      <c r="BA5" s="2" t="s">
        <v>87</v>
      </c>
      <c r="BB5" s="2" t="s">
        <v>70</v>
      </c>
      <c r="BC5" s="2" t="s">
        <v>71</v>
      </c>
      <c r="BD5" s="2" t="s">
        <v>70</v>
      </c>
      <c r="BE5" s="2" t="s">
        <v>71</v>
      </c>
      <c r="BF5" s="2" t="s">
        <v>70</v>
      </c>
      <c r="BG5" s="2" t="s">
        <v>71</v>
      </c>
      <c r="BH5" s="2" t="s">
        <v>70</v>
      </c>
      <c r="BI5" s="2" t="s">
        <v>71</v>
      </c>
      <c r="BJ5" s="2" t="s">
        <v>70</v>
      </c>
      <c r="BK5" s="2" t="s">
        <v>71</v>
      </c>
      <c r="BL5" s="2" t="s">
        <v>70</v>
      </c>
      <c r="BM5" s="2" t="s">
        <v>71</v>
      </c>
      <c r="BN5" s="2" t="s">
        <v>70</v>
      </c>
      <c r="BO5" s="2" t="s">
        <v>71</v>
      </c>
      <c r="BP5" s="2" t="s">
        <v>70</v>
      </c>
      <c r="BQ5" s="2" t="s">
        <v>71</v>
      </c>
      <c r="BR5" s="2" t="s">
        <v>70</v>
      </c>
      <c r="BS5" s="2" t="s">
        <v>71</v>
      </c>
      <c r="BT5" s="2" t="s">
        <v>70</v>
      </c>
      <c r="BU5" s="2" t="s">
        <v>71</v>
      </c>
      <c r="BV5" s="2" t="s">
        <v>70</v>
      </c>
      <c r="BW5" s="2" t="s">
        <v>71</v>
      </c>
      <c r="BX5" s="2" t="s">
        <v>70</v>
      </c>
      <c r="BY5" s="2" t="s">
        <v>71</v>
      </c>
      <c r="BZ5" s="2" t="s">
        <v>70</v>
      </c>
      <c r="CA5" s="2" t="s">
        <v>71</v>
      </c>
      <c r="CB5" s="2" t="s">
        <v>70</v>
      </c>
      <c r="CC5" s="2" t="s">
        <v>71</v>
      </c>
      <c r="CD5" s="2" t="s">
        <v>70</v>
      </c>
      <c r="CE5" s="2" t="s">
        <v>71</v>
      </c>
      <c r="CF5" s="2" t="s">
        <v>70</v>
      </c>
      <c r="CG5" s="2" t="s">
        <v>71</v>
      </c>
      <c r="CH5" s="2" t="s">
        <v>70</v>
      </c>
      <c r="CI5" s="2" t="s">
        <v>71</v>
      </c>
      <c r="CJ5" s="2" t="s">
        <v>70</v>
      </c>
      <c r="CK5" s="2" t="s">
        <v>71</v>
      </c>
      <c r="CL5" s="2" t="s">
        <v>70</v>
      </c>
      <c r="CM5" s="2" t="s">
        <v>71</v>
      </c>
      <c r="CN5" s="2" t="s">
        <v>70</v>
      </c>
      <c r="CO5" s="2" t="s">
        <v>71</v>
      </c>
      <c r="CP5" s="2" t="s">
        <v>70</v>
      </c>
      <c r="CQ5" s="2" t="s">
        <v>71</v>
      </c>
      <c r="CR5" s="2" t="s">
        <v>70</v>
      </c>
      <c r="CS5" s="2" t="s">
        <v>71</v>
      </c>
      <c r="CT5" s="2" t="s">
        <v>70</v>
      </c>
      <c r="CU5" s="2" t="s">
        <v>71</v>
      </c>
      <c r="CV5" s="2" t="s">
        <v>70</v>
      </c>
      <c r="CW5" s="2" t="s">
        <v>71</v>
      </c>
      <c r="CX5" s="2" t="s">
        <v>243</v>
      </c>
      <c r="CY5" s="2" t="s">
        <v>244</v>
      </c>
      <c r="CZ5" s="2" t="s">
        <v>243</v>
      </c>
      <c r="DA5" s="2" t="s">
        <v>244</v>
      </c>
      <c r="DB5" s="2" t="s">
        <v>243</v>
      </c>
      <c r="DC5" s="2" t="s">
        <v>244</v>
      </c>
      <c r="DD5" s="2" t="s">
        <v>243</v>
      </c>
      <c r="DE5" s="2" t="s">
        <v>244</v>
      </c>
      <c r="DF5" s="2" t="s">
        <v>243</v>
      </c>
      <c r="DG5" s="2" t="s">
        <v>244</v>
      </c>
      <c r="DH5" s="2" t="s">
        <v>243</v>
      </c>
      <c r="DI5" s="2" t="s">
        <v>244</v>
      </c>
      <c r="DJ5" s="2" t="s">
        <v>243</v>
      </c>
      <c r="DK5" s="2" t="s">
        <v>244</v>
      </c>
      <c r="DL5" s="2" t="s">
        <v>243</v>
      </c>
      <c r="DM5" s="2" t="s">
        <v>244</v>
      </c>
      <c r="DN5" s="2" t="s">
        <v>243</v>
      </c>
      <c r="DO5" s="2" t="s">
        <v>244</v>
      </c>
      <c r="DP5" s="2" t="s">
        <v>243</v>
      </c>
      <c r="DQ5" s="2" t="s">
        <v>244</v>
      </c>
      <c r="DR5" s="2" t="s">
        <v>243</v>
      </c>
      <c r="DS5" s="2" t="s">
        <v>244</v>
      </c>
      <c r="DT5" s="2" t="s">
        <v>243</v>
      </c>
      <c r="DU5" s="2" t="s">
        <v>244</v>
      </c>
      <c r="DV5" s="47" t="s">
        <v>246</v>
      </c>
      <c r="DW5" s="27" t="s">
        <v>247</v>
      </c>
      <c r="DX5" s="27" t="s">
        <v>248</v>
      </c>
      <c r="DY5" s="27" t="s">
        <v>249</v>
      </c>
      <c r="DZ5" s="27" t="s">
        <v>250</v>
      </c>
      <c r="EA5" s="27" t="s">
        <v>259</v>
      </c>
      <c r="EB5" s="27" t="s">
        <v>260</v>
      </c>
      <c r="EC5" s="27" t="s">
        <v>261</v>
      </c>
      <c r="ED5" s="27" t="s">
        <v>259</v>
      </c>
      <c r="EE5" s="27" t="s">
        <v>260</v>
      </c>
      <c r="EF5" s="27" t="s">
        <v>261</v>
      </c>
      <c r="EG5" s="96" t="s">
        <v>262</v>
      </c>
      <c r="EH5" s="97" t="s">
        <v>263</v>
      </c>
      <c r="EI5" s="91">
        <v>0</v>
      </c>
      <c r="EJ5" s="91">
        <v>1</v>
      </c>
      <c r="EK5" s="91">
        <v>2</v>
      </c>
      <c r="EL5" s="91">
        <v>3</v>
      </c>
      <c r="EM5" s="91">
        <v>4</v>
      </c>
      <c r="EN5" s="91">
        <v>5</v>
      </c>
      <c r="EO5" s="91">
        <v>6</v>
      </c>
      <c r="EP5" s="91">
        <v>7</v>
      </c>
      <c r="EQ5" s="91">
        <v>8</v>
      </c>
      <c r="ER5" s="91">
        <v>9</v>
      </c>
      <c r="ES5" s="91">
        <v>10</v>
      </c>
    </row>
    <row r="6" spans="1:149" s="19" customFormat="1" ht="15.75" thickBot="1" x14ac:dyDescent="0.3">
      <c r="A6" s="21" t="s">
        <v>88</v>
      </c>
      <c r="B6" s="103"/>
      <c r="C6" s="103"/>
      <c r="D6" s="103"/>
      <c r="E6" s="103"/>
      <c r="F6" s="103"/>
      <c r="G6" s="103"/>
      <c r="H6" s="103"/>
      <c r="I6" s="103"/>
      <c r="J6" s="110">
        <v>7.0999999999999994E-2</v>
      </c>
      <c r="K6" s="110">
        <v>6.7000000000000004E-2</v>
      </c>
      <c r="L6" s="110">
        <v>7.0999999999999994E-2</v>
      </c>
      <c r="M6" s="110">
        <v>8.2000000000000003E-2</v>
      </c>
      <c r="N6" s="110">
        <v>0.06</v>
      </c>
      <c r="O6" s="110">
        <v>1.4999999999999999E-2</v>
      </c>
      <c r="P6" s="110">
        <v>0.02</v>
      </c>
      <c r="Q6" s="110" t="s">
        <v>33</v>
      </c>
      <c r="R6" s="110">
        <v>2.1000000000000001E-2</v>
      </c>
      <c r="S6" s="110">
        <v>1.7999999999999999E-2</v>
      </c>
      <c r="T6" s="110" t="s">
        <v>33</v>
      </c>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10"/>
      <c r="DV6" s="99"/>
      <c r="DW6" s="99"/>
      <c r="DX6" s="99"/>
      <c r="DY6" s="99"/>
      <c r="DZ6" s="99"/>
      <c r="EA6" s="99"/>
      <c r="EB6" s="99"/>
      <c r="EC6" s="99"/>
      <c r="ED6" s="99"/>
      <c r="EE6" s="99"/>
      <c r="EF6" s="99"/>
      <c r="EG6" s="99"/>
      <c r="EH6" s="99"/>
      <c r="EI6" s="103"/>
      <c r="EJ6" s="103"/>
      <c r="EK6" s="103"/>
      <c r="EL6" s="103"/>
      <c r="EM6" s="103"/>
      <c r="EN6" s="103"/>
      <c r="EO6" s="103"/>
      <c r="EP6" s="103"/>
      <c r="EQ6" s="103"/>
      <c r="ER6" s="103"/>
      <c r="ES6" s="103"/>
    </row>
    <row r="7" spans="1:149" ht="15.75" thickBot="1" x14ac:dyDescent="0.3">
      <c r="A7" s="2" t="s">
        <v>8</v>
      </c>
      <c r="B7" s="108">
        <v>0.16</v>
      </c>
      <c r="C7" s="108">
        <v>0.08</v>
      </c>
      <c r="D7" s="108">
        <v>13.97</v>
      </c>
      <c r="E7" s="108">
        <v>4.7</v>
      </c>
      <c r="F7" s="108">
        <v>0.15</v>
      </c>
      <c r="G7" s="108">
        <v>0.05</v>
      </c>
      <c r="H7" s="108">
        <v>20.93</v>
      </c>
      <c r="I7" s="108">
        <v>6.6</v>
      </c>
      <c r="J7" s="100"/>
      <c r="K7" s="100"/>
      <c r="L7" s="100"/>
      <c r="M7" s="100"/>
      <c r="N7" s="100"/>
      <c r="O7" s="100"/>
      <c r="P7" s="100"/>
      <c r="Q7" s="100"/>
      <c r="R7" s="100"/>
      <c r="S7" s="100"/>
      <c r="T7" s="100"/>
      <c r="U7" s="102">
        <v>3.5000000000000003E-2</v>
      </c>
      <c r="V7" s="102">
        <v>1.7999999999999999E-2</v>
      </c>
      <c r="W7" s="102">
        <v>2.8000000000000001E-2</v>
      </c>
      <c r="X7" s="102">
        <v>0.11899999999999999</v>
      </c>
      <c r="Y7" s="102">
        <v>0.06</v>
      </c>
      <c r="Z7" s="102">
        <v>3.5000000000000003E-2</v>
      </c>
      <c r="AA7" s="102">
        <v>0.02</v>
      </c>
      <c r="AB7" s="102">
        <v>4.8000000000000001E-2</v>
      </c>
      <c r="AC7" s="102">
        <v>3.6999999999999998E-2</v>
      </c>
      <c r="AD7" s="102">
        <v>3.5000000000000003E-2</v>
      </c>
      <c r="AE7" s="102" t="s">
        <v>33</v>
      </c>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2">
        <v>2.82</v>
      </c>
      <c r="BO7" s="102">
        <v>0.89</v>
      </c>
      <c r="BP7" s="102">
        <v>6.67</v>
      </c>
      <c r="BQ7" s="102">
        <v>0.74</v>
      </c>
      <c r="BR7" s="102">
        <v>15.76</v>
      </c>
      <c r="BS7" s="102">
        <v>6.6</v>
      </c>
      <c r="BT7" s="102">
        <v>4.37</v>
      </c>
      <c r="BU7" s="102">
        <v>1.47</v>
      </c>
      <c r="BV7" s="102">
        <v>0.94</v>
      </c>
      <c r="BW7" s="102">
        <v>0.39</v>
      </c>
      <c r="BX7" s="102">
        <v>2.16</v>
      </c>
      <c r="BY7" s="102">
        <v>0.38</v>
      </c>
      <c r="BZ7" s="102">
        <v>1.1399999999999999</v>
      </c>
      <c r="CA7" s="102">
        <v>0.62</v>
      </c>
      <c r="CB7" s="102">
        <v>0.76</v>
      </c>
      <c r="CC7" s="102">
        <v>0.39</v>
      </c>
      <c r="CD7" s="102">
        <v>0.3</v>
      </c>
      <c r="CE7" s="102">
        <v>0.21</v>
      </c>
      <c r="CF7" s="102">
        <v>7.45</v>
      </c>
      <c r="CG7" s="100">
        <v>2.97</v>
      </c>
      <c r="CH7" s="100">
        <v>0.09</v>
      </c>
      <c r="CI7" s="102">
        <v>0.04</v>
      </c>
      <c r="CJ7" s="102">
        <v>2.88</v>
      </c>
      <c r="CK7" s="102">
        <v>1.45</v>
      </c>
      <c r="CL7" s="102">
        <v>0.36</v>
      </c>
      <c r="CM7" s="102">
        <v>0.21</v>
      </c>
      <c r="CN7" s="102">
        <v>5.04</v>
      </c>
      <c r="CO7" s="102">
        <v>2.72</v>
      </c>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2"/>
      <c r="DV7" s="98"/>
      <c r="DW7" s="98"/>
      <c r="DX7" s="98"/>
      <c r="DY7" s="98"/>
      <c r="DZ7" s="98"/>
      <c r="EA7" s="98"/>
      <c r="EB7" s="98"/>
      <c r="EC7" s="98"/>
      <c r="ED7" s="98"/>
      <c r="EE7" s="98"/>
      <c r="EF7" s="98"/>
      <c r="EG7" s="98"/>
      <c r="EH7" s="98"/>
      <c r="EI7" s="86" t="s">
        <v>300</v>
      </c>
      <c r="EJ7" s="86" t="s">
        <v>301</v>
      </c>
      <c r="EK7" s="86" t="s">
        <v>295</v>
      </c>
      <c r="EL7" s="86" t="s">
        <v>296</v>
      </c>
      <c r="EM7" s="86" t="s">
        <v>286</v>
      </c>
      <c r="EN7" s="86" t="s">
        <v>297</v>
      </c>
      <c r="EO7" s="86" t="s">
        <v>279</v>
      </c>
      <c r="EP7" s="86" t="s">
        <v>288</v>
      </c>
      <c r="EQ7" s="86" t="s">
        <v>298</v>
      </c>
      <c r="ER7" s="86" t="s">
        <v>289</v>
      </c>
      <c r="ES7" s="86" t="s">
        <v>299</v>
      </c>
    </row>
    <row r="8" spans="1:149" s="19" customFormat="1" ht="15.75" thickBot="1" x14ac:dyDescent="0.3">
      <c r="A8" s="59" t="s">
        <v>134</v>
      </c>
      <c r="B8" s="104">
        <v>0.3</v>
      </c>
      <c r="C8" s="104">
        <v>0.15</v>
      </c>
      <c r="D8" s="104">
        <v>10.029999999999999</v>
      </c>
      <c r="E8" s="104">
        <v>6.13</v>
      </c>
      <c r="F8" s="104">
        <v>1.1299999999999999</v>
      </c>
      <c r="G8" s="104">
        <v>0.59</v>
      </c>
      <c r="H8" s="104">
        <v>2.99</v>
      </c>
      <c r="I8" s="104">
        <v>1.27</v>
      </c>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11">
        <v>0.78</v>
      </c>
      <c r="BC8" s="111">
        <v>0.27</v>
      </c>
      <c r="BD8" s="111">
        <v>4.18</v>
      </c>
      <c r="BE8" s="111">
        <v>2.85</v>
      </c>
      <c r="BF8" s="111">
        <v>2.72</v>
      </c>
      <c r="BG8" s="111">
        <v>0.88</v>
      </c>
      <c r="BH8" s="111">
        <v>13.92</v>
      </c>
      <c r="BI8" s="111">
        <v>6.37</v>
      </c>
      <c r="BJ8" s="111">
        <v>0.27</v>
      </c>
      <c r="BK8" s="111">
        <v>0.14000000000000001</v>
      </c>
      <c r="BL8" s="111">
        <v>6.05</v>
      </c>
      <c r="BM8" s="111">
        <v>2.1</v>
      </c>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3"/>
      <c r="CR8" s="103"/>
      <c r="CS8" s="103"/>
      <c r="CT8" s="103"/>
      <c r="CU8" s="103"/>
      <c r="CV8" s="103"/>
      <c r="CW8" s="103"/>
      <c r="CX8" s="103"/>
      <c r="CY8" s="103"/>
      <c r="CZ8" s="103"/>
      <c r="DA8" s="103"/>
      <c r="DB8" s="103"/>
      <c r="DC8" s="103"/>
      <c r="DD8" s="103"/>
      <c r="DE8" s="103"/>
      <c r="DF8" s="103"/>
      <c r="DG8" s="103"/>
      <c r="DH8" s="103"/>
      <c r="DI8" s="103"/>
      <c r="DJ8" s="103"/>
      <c r="DK8" s="103"/>
      <c r="DL8" s="103"/>
      <c r="DM8" s="103"/>
      <c r="DN8" s="103"/>
      <c r="DO8" s="103"/>
      <c r="DP8" s="103"/>
      <c r="DQ8" s="103"/>
      <c r="DR8" s="103"/>
      <c r="DS8" s="103"/>
      <c r="DT8" s="103"/>
      <c r="DU8" s="111"/>
      <c r="DV8" s="99"/>
      <c r="DW8" s="99"/>
      <c r="DX8" s="99"/>
      <c r="DY8" s="99"/>
      <c r="DZ8" s="99"/>
      <c r="EA8" s="99"/>
      <c r="EB8" s="99"/>
      <c r="EC8" s="99"/>
      <c r="ED8" s="99"/>
      <c r="EE8" s="99"/>
      <c r="EF8" s="99"/>
      <c r="EG8" s="99"/>
      <c r="EH8" s="99"/>
      <c r="EI8" s="103"/>
      <c r="EJ8" s="103"/>
      <c r="EK8" s="103"/>
      <c r="EL8" s="103"/>
      <c r="EM8" s="103"/>
      <c r="EN8" s="103"/>
      <c r="EO8" s="103"/>
      <c r="EP8" s="103"/>
      <c r="EQ8" s="103"/>
      <c r="ER8" s="103"/>
      <c r="ES8" s="103"/>
    </row>
    <row r="9" spans="1:149" ht="15.75" thickBot="1" x14ac:dyDescent="0.3">
      <c r="A9" s="2" t="s">
        <v>9</v>
      </c>
      <c r="B9" s="108">
        <v>0.16</v>
      </c>
      <c r="C9" s="108">
        <v>0.08</v>
      </c>
      <c r="D9" s="108">
        <v>10.34</v>
      </c>
      <c r="E9" s="108">
        <v>4.68</v>
      </c>
      <c r="F9" s="108">
        <v>1.49</v>
      </c>
      <c r="G9" s="108">
        <v>0.08</v>
      </c>
      <c r="H9" s="108">
        <v>28.35</v>
      </c>
      <c r="I9" s="108">
        <v>20.45</v>
      </c>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2">
        <v>24.18</v>
      </c>
      <c r="BO9" s="102">
        <v>10.91</v>
      </c>
      <c r="BP9" s="102">
        <v>9.66</v>
      </c>
      <c r="BQ9" s="102">
        <v>2.4</v>
      </c>
      <c r="BR9" s="102">
        <v>91.37</v>
      </c>
      <c r="BS9" s="102">
        <v>22.3</v>
      </c>
      <c r="BT9" s="102">
        <v>5.56</v>
      </c>
      <c r="BU9" s="102">
        <v>2.41</v>
      </c>
      <c r="BV9" s="102">
        <v>14.23</v>
      </c>
      <c r="BW9" s="102">
        <v>4.47</v>
      </c>
      <c r="BX9" s="102">
        <v>2.37</v>
      </c>
      <c r="BY9" s="102">
        <v>0.87</v>
      </c>
      <c r="BZ9" s="102">
        <v>25.92</v>
      </c>
      <c r="CA9" s="102">
        <v>13.69</v>
      </c>
      <c r="CB9" s="102">
        <v>0.84</v>
      </c>
      <c r="CC9" s="102">
        <v>0.59</v>
      </c>
      <c r="CD9" s="100"/>
      <c r="CE9" s="100"/>
      <c r="CF9" s="100"/>
      <c r="CG9" s="100"/>
      <c r="CH9" s="100"/>
      <c r="CI9" s="100"/>
      <c r="CJ9" s="100"/>
      <c r="CK9" s="100"/>
      <c r="CL9" s="100"/>
      <c r="CM9" s="100"/>
      <c r="CN9" s="100"/>
      <c r="CO9" s="100"/>
      <c r="CP9" s="100"/>
      <c r="CQ9" s="100"/>
      <c r="CR9" s="100"/>
      <c r="CS9" s="100"/>
      <c r="CT9" s="100"/>
      <c r="CU9" s="100"/>
      <c r="CV9" s="100"/>
      <c r="CW9" s="100"/>
      <c r="CX9" s="100"/>
      <c r="CY9" s="100"/>
      <c r="CZ9" s="100"/>
      <c r="DA9" s="100"/>
      <c r="DB9" s="100"/>
      <c r="DC9" s="100"/>
      <c r="DD9" s="100"/>
      <c r="DE9" s="100"/>
      <c r="DF9" s="100"/>
      <c r="DG9" s="100"/>
      <c r="DH9" s="100"/>
      <c r="DI9" s="100"/>
      <c r="DJ9" s="100"/>
      <c r="DK9" s="100"/>
      <c r="DL9" s="100"/>
      <c r="DM9" s="100"/>
      <c r="DN9" s="100"/>
      <c r="DO9" s="100"/>
      <c r="DP9" s="100"/>
      <c r="DQ9" s="100"/>
      <c r="DR9" s="100"/>
      <c r="DS9" s="100"/>
      <c r="DT9" s="100"/>
      <c r="DU9" s="102"/>
      <c r="DV9" s="98"/>
      <c r="DW9" s="98"/>
      <c r="DX9" s="98"/>
      <c r="DY9" s="98"/>
      <c r="DZ9" s="98"/>
      <c r="EA9" s="98"/>
      <c r="EB9" s="98"/>
      <c r="EC9" s="98"/>
      <c r="ED9" s="98"/>
      <c r="EE9" s="98"/>
      <c r="EF9" s="98"/>
      <c r="EG9" s="98"/>
      <c r="EH9" s="98"/>
      <c r="EI9" s="100"/>
      <c r="EJ9" s="100"/>
      <c r="EK9" s="100"/>
      <c r="EL9" s="100"/>
      <c r="EM9" s="100"/>
      <c r="EN9" s="100"/>
      <c r="EO9" s="100"/>
      <c r="EP9" s="100"/>
      <c r="EQ9" s="100"/>
      <c r="ER9" s="100"/>
      <c r="ES9" s="100"/>
    </row>
    <row r="10" spans="1:149" s="19" customFormat="1" ht="15.75" thickBot="1" x14ac:dyDescent="0.3">
      <c r="A10" s="8" t="s">
        <v>10</v>
      </c>
      <c r="B10" s="104">
        <v>0.21</v>
      </c>
      <c r="C10" s="104">
        <v>0.09</v>
      </c>
      <c r="D10" s="104">
        <v>6.77</v>
      </c>
      <c r="E10" s="104">
        <v>6.09</v>
      </c>
      <c r="F10" s="104">
        <v>0.48</v>
      </c>
      <c r="G10" s="104">
        <v>0.3</v>
      </c>
      <c r="H10" s="104">
        <v>2.58</v>
      </c>
      <c r="I10" s="104">
        <v>0.79</v>
      </c>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11">
        <v>8.4000000000000005E-2</v>
      </c>
      <c r="AG10" s="111">
        <v>0.105</v>
      </c>
      <c r="AH10" s="111">
        <v>7.3999999999999996E-2</v>
      </c>
      <c r="AI10" s="111">
        <v>0.122</v>
      </c>
      <c r="AJ10" s="111">
        <v>0.14699999999999999</v>
      </c>
      <c r="AK10" s="111">
        <v>4.7E-2</v>
      </c>
      <c r="AL10" s="111">
        <v>6.6000000000000003E-2</v>
      </c>
      <c r="AM10" s="111">
        <v>0.18</v>
      </c>
      <c r="AN10" s="111">
        <v>5.6000000000000001E-2</v>
      </c>
      <c r="AO10" s="111">
        <v>0.09</v>
      </c>
      <c r="AP10" s="111">
        <v>0.24399999999999999</v>
      </c>
      <c r="AQ10" s="103"/>
      <c r="AR10" s="103"/>
      <c r="AS10" s="103"/>
      <c r="AT10" s="103"/>
      <c r="AU10" s="103"/>
      <c r="AV10" s="103"/>
      <c r="AW10" s="103"/>
      <c r="AX10" s="103"/>
      <c r="AY10" s="103"/>
      <c r="AZ10" s="103"/>
      <c r="BA10" s="103"/>
      <c r="BB10" s="111">
        <v>1.74</v>
      </c>
      <c r="BC10" s="111">
        <v>0.44</v>
      </c>
      <c r="BD10" s="111">
        <v>1.4</v>
      </c>
      <c r="BE10" s="111">
        <v>0.47</v>
      </c>
      <c r="BF10" s="111">
        <v>0.35</v>
      </c>
      <c r="BG10" s="111">
        <v>0.24</v>
      </c>
      <c r="BH10" s="111">
        <v>3.64</v>
      </c>
      <c r="BI10" s="111">
        <v>1.06</v>
      </c>
      <c r="BJ10" s="111">
        <v>0.12</v>
      </c>
      <c r="BK10" s="111">
        <v>0.05</v>
      </c>
      <c r="BL10" s="111">
        <v>3.79</v>
      </c>
      <c r="BM10" s="111">
        <v>1.74</v>
      </c>
      <c r="BN10" s="103"/>
      <c r="BO10" s="103"/>
      <c r="BP10" s="103"/>
      <c r="BQ10" s="103"/>
      <c r="BR10" s="103"/>
      <c r="BS10" s="103"/>
      <c r="BT10" s="103"/>
      <c r="BU10" s="103"/>
      <c r="BV10" s="103"/>
      <c r="BW10" s="103"/>
      <c r="BX10" s="103"/>
      <c r="BY10" s="103"/>
      <c r="BZ10" s="103"/>
      <c r="CA10" s="103"/>
      <c r="CB10" s="103"/>
      <c r="CC10" s="103"/>
      <c r="CD10" s="111">
        <v>0.32</v>
      </c>
      <c r="CE10" s="111">
        <v>0.22</v>
      </c>
      <c r="CF10" s="111">
        <v>5.83</v>
      </c>
      <c r="CG10" s="103">
        <v>3.38</v>
      </c>
      <c r="CH10" s="103">
        <v>0.4</v>
      </c>
      <c r="CI10" s="111">
        <v>0.12</v>
      </c>
      <c r="CJ10" s="111">
        <v>3.75</v>
      </c>
      <c r="CK10" s="111">
        <v>2.42</v>
      </c>
      <c r="CL10" s="111">
        <v>1.31</v>
      </c>
      <c r="CM10" s="111">
        <v>0.42</v>
      </c>
      <c r="CN10" s="111">
        <v>5.4</v>
      </c>
      <c r="CO10" s="111">
        <v>3.47</v>
      </c>
      <c r="CP10" s="111">
        <v>0.75</v>
      </c>
      <c r="CQ10" s="111">
        <v>0.15</v>
      </c>
      <c r="CR10" s="111">
        <v>4.2699999999999996</v>
      </c>
      <c r="CS10" s="111">
        <v>2.79</v>
      </c>
      <c r="CT10" s="111">
        <v>1.0900000000000001</v>
      </c>
      <c r="CU10" s="111">
        <v>0.55000000000000004</v>
      </c>
      <c r="CV10" s="111">
        <v>16.010000000000002</v>
      </c>
      <c r="CW10" s="111">
        <v>8.86</v>
      </c>
      <c r="CX10" s="111">
        <v>3.03</v>
      </c>
      <c r="CY10" s="103">
        <v>10.41</v>
      </c>
      <c r="CZ10" s="111">
        <v>1.7</v>
      </c>
      <c r="DA10" s="103">
        <v>7.63</v>
      </c>
      <c r="DB10" s="111">
        <v>1.1499999999999999</v>
      </c>
      <c r="DC10" s="103">
        <v>6.36</v>
      </c>
      <c r="DD10" s="111">
        <v>0.89</v>
      </c>
      <c r="DE10" s="103">
        <v>4.34</v>
      </c>
      <c r="DF10" s="111">
        <v>0.73</v>
      </c>
      <c r="DG10" s="103">
        <v>3.08</v>
      </c>
      <c r="DH10" s="111">
        <v>0.59</v>
      </c>
      <c r="DI10" s="103">
        <v>2.31</v>
      </c>
      <c r="DJ10" s="111">
        <v>2.44</v>
      </c>
      <c r="DK10" s="103">
        <v>9.35</v>
      </c>
      <c r="DL10" s="111">
        <v>1.31</v>
      </c>
      <c r="DM10" s="103">
        <v>7.28</v>
      </c>
      <c r="DN10" s="111">
        <v>0.99</v>
      </c>
      <c r="DO10" s="103">
        <v>4.63</v>
      </c>
      <c r="DP10" s="111">
        <v>0.66</v>
      </c>
      <c r="DQ10" s="103">
        <v>3.68</v>
      </c>
      <c r="DR10" s="111">
        <v>0.56000000000000005</v>
      </c>
      <c r="DS10" s="103">
        <v>3.24</v>
      </c>
      <c r="DT10" s="111">
        <v>0.48</v>
      </c>
      <c r="DU10" s="111">
        <v>2.73</v>
      </c>
      <c r="DV10" s="99"/>
      <c r="DW10" s="99"/>
      <c r="DX10" s="99"/>
      <c r="DY10" s="99"/>
      <c r="DZ10" s="99"/>
      <c r="EA10" s="99"/>
      <c r="EB10" s="99"/>
      <c r="EC10" s="99"/>
      <c r="ED10" s="99"/>
      <c r="EE10" s="99"/>
      <c r="EF10" s="99"/>
      <c r="EG10" s="99"/>
      <c r="EH10" s="99"/>
      <c r="EI10" s="103"/>
      <c r="EJ10" s="103"/>
      <c r="EK10" s="103"/>
      <c r="EL10" s="103"/>
      <c r="EM10" s="103"/>
      <c r="EN10" s="103"/>
      <c r="EO10" s="103"/>
      <c r="EP10" s="103"/>
      <c r="EQ10" s="103"/>
      <c r="ER10" s="103"/>
      <c r="ES10" s="103"/>
    </row>
    <row r="11" spans="1:149" ht="15.75" thickBot="1" x14ac:dyDescent="0.3">
      <c r="A11" s="2" t="s">
        <v>11</v>
      </c>
      <c r="B11" s="108">
        <v>0.24</v>
      </c>
      <c r="C11" s="108">
        <v>7.0000000000000007E-2</v>
      </c>
      <c r="D11" s="108">
        <v>10.19</v>
      </c>
      <c r="E11" s="108">
        <v>5.6</v>
      </c>
      <c r="F11" s="108">
        <v>0.4</v>
      </c>
      <c r="G11" s="108">
        <v>0.19</v>
      </c>
      <c r="H11" s="108">
        <v>4.8099999999999996</v>
      </c>
      <c r="I11" s="108">
        <v>1.87</v>
      </c>
      <c r="J11" s="100"/>
      <c r="K11" s="100"/>
      <c r="L11" s="100"/>
      <c r="M11" s="100"/>
      <c r="N11" s="100"/>
      <c r="O11" s="100"/>
      <c r="P11" s="100"/>
      <c r="Q11" s="100"/>
      <c r="R11" s="100"/>
      <c r="S11" s="100"/>
      <c r="T11" s="100"/>
      <c r="U11" s="102">
        <v>0.54</v>
      </c>
      <c r="V11" s="102">
        <v>0.46</v>
      </c>
      <c r="W11" s="102">
        <v>0.33</v>
      </c>
      <c r="X11" s="102">
        <v>0.78</v>
      </c>
      <c r="Y11" s="102">
        <v>0.5</v>
      </c>
      <c r="Z11" s="102">
        <v>0.55000000000000004</v>
      </c>
      <c r="AA11" s="102">
        <v>0.23</v>
      </c>
      <c r="AB11" s="102" t="s">
        <v>33</v>
      </c>
      <c r="AC11" s="102">
        <v>0.23</v>
      </c>
      <c r="AD11" s="102">
        <v>0.2</v>
      </c>
      <c r="AE11" s="102" t="s">
        <v>33</v>
      </c>
      <c r="AF11" s="100"/>
      <c r="AG11" s="100"/>
      <c r="AH11" s="100"/>
      <c r="AI11" s="100"/>
      <c r="AJ11" s="100"/>
      <c r="AK11" s="100"/>
      <c r="AL11" s="100"/>
      <c r="AM11" s="100"/>
      <c r="AN11" s="100"/>
      <c r="AO11" s="100"/>
      <c r="AP11" s="100"/>
      <c r="AQ11" s="102">
        <v>0.16600000000000001</v>
      </c>
      <c r="AR11" s="102">
        <v>0.152</v>
      </c>
      <c r="AS11" s="102">
        <v>0.125</v>
      </c>
      <c r="AT11" s="102">
        <v>0.28000000000000003</v>
      </c>
      <c r="AU11" s="102">
        <v>0.28399999999999997</v>
      </c>
      <c r="AV11" s="102">
        <v>7.5999999999999998E-2</v>
      </c>
      <c r="AW11" s="102">
        <v>6.9000000000000006E-2</v>
      </c>
      <c r="AX11" s="102">
        <v>0.114</v>
      </c>
      <c r="AY11" s="109">
        <v>6.6000000000000003E-2</v>
      </c>
      <c r="AZ11" s="109">
        <v>9.0999999999999998E-2</v>
      </c>
      <c r="BA11" s="109">
        <v>9.6000000000000002E-2</v>
      </c>
      <c r="BB11" s="100"/>
      <c r="BC11" s="100"/>
      <c r="BD11" s="100"/>
      <c r="BE11" s="100"/>
      <c r="BF11" s="100"/>
      <c r="BG11" s="100"/>
      <c r="BH11" s="100"/>
      <c r="BI11" s="100"/>
      <c r="BJ11" s="100"/>
      <c r="BK11" s="100"/>
      <c r="BL11" s="100"/>
      <c r="BM11" s="100"/>
      <c r="BN11" s="102">
        <v>13.8</v>
      </c>
      <c r="BO11" s="102">
        <v>5.2</v>
      </c>
      <c r="BP11" s="102">
        <v>7.93</v>
      </c>
      <c r="BQ11" s="102">
        <v>3.22</v>
      </c>
      <c r="BR11" s="102">
        <v>47.9</v>
      </c>
      <c r="BS11" s="102">
        <v>18.170000000000002</v>
      </c>
      <c r="BT11" s="102">
        <v>9.31</v>
      </c>
      <c r="BU11" s="102">
        <v>4.78</v>
      </c>
      <c r="BV11" s="102">
        <v>16.78</v>
      </c>
      <c r="BW11" s="102">
        <v>4.79</v>
      </c>
      <c r="BX11" s="102">
        <v>7.49</v>
      </c>
      <c r="BY11" s="102">
        <v>3.02</v>
      </c>
      <c r="BZ11" s="102">
        <v>7.14</v>
      </c>
      <c r="CA11" s="102">
        <v>2.5</v>
      </c>
      <c r="CB11" s="102">
        <v>6.93</v>
      </c>
      <c r="CC11" s="102">
        <v>4.8099999999999996</v>
      </c>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2"/>
      <c r="DV11" s="98"/>
      <c r="DW11" s="98"/>
      <c r="DX11" s="98"/>
      <c r="DY11" s="98"/>
      <c r="DZ11" s="98"/>
      <c r="EA11" s="98"/>
      <c r="EB11" s="98"/>
      <c r="EC11" s="98"/>
      <c r="ED11" s="98"/>
      <c r="EE11" s="98"/>
      <c r="EF11" s="98"/>
      <c r="EG11" s="98"/>
      <c r="EH11" s="98"/>
      <c r="EI11" s="100"/>
      <c r="EJ11" s="100"/>
      <c r="EK11" s="100"/>
      <c r="EL11" s="100"/>
      <c r="EM11" s="100"/>
      <c r="EN11" s="100"/>
      <c r="EO11" s="100"/>
      <c r="EP11" s="100"/>
      <c r="EQ11" s="100"/>
      <c r="ER11" s="100"/>
      <c r="ES11" s="100"/>
    </row>
    <row r="12" spans="1:149" s="19" customFormat="1" ht="15.75" thickBot="1" x14ac:dyDescent="0.3">
      <c r="A12" s="8" t="s">
        <v>12</v>
      </c>
      <c r="B12" s="104">
        <v>0.15</v>
      </c>
      <c r="C12" s="104">
        <v>0.08</v>
      </c>
      <c r="D12" s="104">
        <v>14.13</v>
      </c>
      <c r="E12" s="104">
        <v>4.7300000000000004</v>
      </c>
      <c r="F12" s="104">
        <v>0.14000000000000001</v>
      </c>
      <c r="G12" s="104">
        <v>0.04</v>
      </c>
      <c r="H12" s="104">
        <v>20.85</v>
      </c>
      <c r="I12" s="104">
        <v>6.54</v>
      </c>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11">
        <v>0.91</v>
      </c>
      <c r="BC12" s="111">
        <v>0.23</v>
      </c>
      <c r="BD12" s="111">
        <v>135.99</v>
      </c>
      <c r="BE12" s="111">
        <v>43.61</v>
      </c>
      <c r="BF12" s="111">
        <v>1.26</v>
      </c>
      <c r="BG12" s="111">
        <v>0.51</v>
      </c>
      <c r="BH12" s="111">
        <v>154.69</v>
      </c>
      <c r="BI12" s="111">
        <v>41.44</v>
      </c>
      <c r="BJ12" s="111">
        <v>0.13</v>
      </c>
      <c r="BK12" s="111">
        <v>7.0000000000000007E-2</v>
      </c>
      <c r="BL12" s="111">
        <v>102.54</v>
      </c>
      <c r="BM12" s="111">
        <v>32.72</v>
      </c>
      <c r="BN12" s="111">
        <v>2.41</v>
      </c>
      <c r="BO12" s="111">
        <v>0.88</v>
      </c>
      <c r="BP12" s="111">
        <v>6.94</v>
      </c>
      <c r="BQ12" s="111">
        <v>0.75</v>
      </c>
      <c r="BR12" s="111">
        <v>12.88</v>
      </c>
      <c r="BS12" s="111">
        <v>5.53</v>
      </c>
      <c r="BT12" s="111">
        <v>4.18</v>
      </c>
      <c r="BU12" s="111">
        <v>1.2</v>
      </c>
      <c r="BV12" s="111">
        <v>1.19</v>
      </c>
      <c r="BW12" s="111">
        <v>0.46</v>
      </c>
      <c r="BX12" s="111">
        <v>2.15</v>
      </c>
      <c r="BY12" s="111">
        <v>0.38</v>
      </c>
      <c r="BZ12" s="111">
        <v>1.31</v>
      </c>
      <c r="CA12" s="111">
        <v>0.79</v>
      </c>
      <c r="CB12" s="111">
        <v>1.2</v>
      </c>
      <c r="CC12" s="111">
        <v>0.69</v>
      </c>
      <c r="CD12" s="111">
        <v>0.28000000000000003</v>
      </c>
      <c r="CE12" s="111">
        <v>0.23</v>
      </c>
      <c r="CF12" s="111">
        <v>5.12</v>
      </c>
      <c r="CG12" s="103">
        <v>1.26</v>
      </c>
      <c r="CH12" s="103">
        <v>0.1</v>
      </c>
      <c r="CI12" s="111">
        <v>0.05</v>
      </c>
      <c r="CJ12" s="111">
        <v>2.86</v>
      </c>
      <c r="CK12" s="111">
        <v>1.55</v>
      </c>
      <c r="CL12" s="111">
        <v>0.14000000000000001</v>
      </c>
      <c r="CM12" s="111">
        <v>0.1</v>
      </c>
      <c r="CN12" s="111">
        <v>3.35</v>
      </c>
      <c r="CO12" s="111">
        <v>0.77</v>
      </c>
      <c r="CP12" s="111">
        <v>0.42</v>
      </c>
      <c r="CQ12" s="111">
        <v>0.22</v>
      </c>
      <c r="CR12" s="111">
        <v>6.37</v>
      </c>
      <c r="CS12" s="111">
        <v>4.3499999999999996</v>
      </c>
      <c r="CT12" s="111">
        <v>0.5</v>
      </c>
      <c r="CU12" s="111">
        <v>0.36</v>
      </c>
      <c r="CV12" s="111">
        <v>9.36</v>
      </c>
      <c r="CW12" s="111">
        <v>2.2999999999999998</v>
      </c>
      <c r="CX12" s="103"/>
      <c r="CY12" s="103"/>
      <c r="CZ12" s="103"/>
      <c r="DA12" s="103"/>
      <c r="DB12" s="103"/>
      <c r="DC12" s="103"/>
      <c r="DD12" s="103"/>
      <c r="DE12" s="103"/>
      <c r="DF12" s="103"/>
      <c r="DG12" s="103"/>
      <c r="DH12" s="103"/>
      <c r="DI12" s="103"/>
      <c r="DJ12" s="103"/>
      <c r="DK12" s="103"/>
      <c r="DL12" s="103"/>
      <c r="DM12" s="103"/>
      <c r="DN12" s="103"/>
      <c r="DO12" s="103"/>
      <c r="DP12" s="103"/>
      <c r="DQ12" s="103"/>
      <c r="DR12" s="103"/>
      <c r="DS12" s="103"/>
      <c r="DT12" s="103"/>
      <c r="DU12" s="111"/>
      <c r="DV12" s="99"/>
      <c r="DW12" s="99"/>
      <c r="DX12" s="99"/>
      <c r="DY12" s="99"/>
      <c r="DZ12" s="99"/>
      <c r="EA12" s="99"/>
      <c r="EB12" s="99"/>
      <c r="EC12" s="99"/>
      <c r="ED12" s="99"/>
      <c r="EE12" s="99"/>
      <c r="EF12" s="99"/>
      <c r="EG12" s="99"/>
      <c r="EH12" s="99"/>
      <c r="EI12" s="103"/>
      <c r="EJ12" s="103"/>
      <c r="EK12" s="103"/>
      <c r="EL12" s="103"/>
      <c r="EM12" s="103"/>
      <c r="EN12" s="103"/>
      <c r="EO12" s="103"/>
      <c r="EP12" s="103"/>
      <c r="EQ12" s="103"/>
      <c r="ER12" s="103"/>
      <c r="ES12" s="103"/>
    </row>
    <row r="13" spans="1:149" ht="15.75" thickBot="1" x14ac:dyDescent="0.3">
      <c r="A13" s="2" t="s">
        <v>13</v>
      </c>
      <c r="B13" s="108">
        <v>0.05</v>
      </c>
      <c r="C13" s="108">
        <v>0.03</v>
      </c>
      <c r="D13" s="108">
        <v>5.99</v>
      </c>
      <c r="E13" s="108">
        <v>5.36</v>
      </c>
      <c r="F13" s="108">
        <v>0.17</v>
      </c>
      <c r="G13" s="108">
        <v>0.09</v>
      </c>
      <c r="H13" s="108">
        <v>1.42</v>
      </c>
      <c r="I13" s="108">
        <v>0.67</v>
      </c>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2">
        <v>0.08</v>
      </c>
      <c r="AR13" s="102">
        <v>0.06</v>
      </c>
      <c r="AS13" s="102">
        <v>0.05</v>
      </c>
      <c r="AT13" s="102">
        <v>0.1</v>
      </c>
      <c r="AU13" s="102">
        <v>0.08</v>
      </c>
      <c r="AV13" s="109">
        <v>0.04</v>
      </c>
      <c r="AW13" s="109">
        <v>0.02</v>
      </c>
      <c r="AX13" s="109">
        <v>0.03</v>
      </c>
      <c r="AY13" s="102">
        <v>0.03</v>
      </c>
      <c r="AZ13" s="102">
        <v>0.02</v>
      </c>
      <c r="BA13" s="102" t="s">
        <v>33</v>
      </c>
      <c r="BB13" s="102">
        <v>1.34</v>
      </c>
      <c r="BC13" s="102">
        <v>0.33</v>
      </c>
      <c r="BD13" s="102">
        <v>4.25</v>
      </c>
      <c r="BE13" s="102">
        <v>2.3199999999999998</v>
      </c>
      <c r="BF13" s="102">
        <v>1.91</v>
      </c>
      <c r="BG13" s="102">
        <v>0.68</v>
      </c>
      <c r="BH13" s="102">
        <v>5.28</v>
      </c>
      <c r="BI13" s="102">
        <v>1.47</v>
      </c>
      <c r="BJ13" s="102">
        <v>0.23</v>
      </c>
      <c r="BK13" s="102">
        <v>0.09</v>
      </c>
      <c r="BL13" s="102">
        <v>5.92</v>
      </c>
      <c r="BM13" s="102">
        <v>1.25</v>
      </c>
      <c r="BN13" s="102">
        <v>5.09</v>
      </c>
      <c r="BO13" s="102">
        <v>3.38</v>
      </c>
      <c r="BP13" s="102">
        <v>7.25</v>
      </c>
      <c r="BQ13" s="102">
        <v>0.88</v>
      </c>
      <c r="BR13" s="102">
        <v>19.489999999999998</v>
      </c>
      <c r="BS13" s="102">
        <v>9.11</v>
      </c>
      <c r="BT13" s="102">
        <v>4.88</v>
      </c>
      <c r="BU13" s="102">
        <v>1.72</v>
      </c>
      <c r="BV13" s="102">
        <v>4.96</v>
      </c>
      <c r="BW13" s="102">
        <v>2.48</v>
      </c>
      <c r="BX13" s="102">
        <v>2.2999999999999998</v>
      </c>
      <c r="BY13" s="102">
        <v>0.86</v>
      </c>
      <c r="BZ13" s="102">
        <v>4</v>
      </c>
      <c r="CA13" s="102">
        <v>2.11</v>
      </c>
      <c r="CB13" s="102">
        <v>3.17</v>
      </c>
      <c r="CC13" s="102">
        <v>2.78</v>
      </c>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2"/>
      <c r="DV13" s="98">
        <v>2.6789999999999998</v>
      </c>
      <c r="DW13" s="98">
        <v>3.36</v>
      </c>
      <c r="DX13" s="98" t="s">
        <v>252</v>
      </c>
      <c r="DY13" s="98" t="s">
        <v>253</v>
      </c>
      <c r="DZ13" s="98">
        <v>7.0940000000000003</v>
      </c>
      <c r="EA13" s="98">
        <v>8.0000000000000002E-3</v>
      </c>
      <c r="EB13" s="98">
        <v>3.0000000000000001E-3</v>
      </c>
      <c r="EC13" s="98">
        <v>1.4119999999999999</v>
      </c>
      <c r="ED13" s="98">
        <v>8.3999999999999995E-3</v>
      </c>
      <c r="EE13" s="98">
        <v>3.7000000000000002E-3</v>
      </c>
      <c r="EF13" s="98">
        <v>0.81859999999999999</v>
      </c>
      <c r="EG13" s="98">
        <v>0.53979999999999995</v>
      </c>
      <c r="EH13" s="98">
        <v>8.7309999999999999</v>
      </c>
      <c r="EI13" s="100"/>
      <c r="EJ13" s="100"/>
      <c r="EK13" s="100"/>
      <c r="EL13" s="100"/>
      <c r="EM13" s="100"/>
      <c r="EN13" s="100"/>
      <c r="EO13" s="100"/>
      <c r="EP13" s="100"/>
      <c r="EQ13" s="100"/>
      <c r="ER13" s="100"/>
      <c r="ES13" s="100"/>
    </row>
    <row r="14" spans="1:149" s="19" customFormat="1" ht="15.75" thickBot="1" x14ac:dyDescent="0.3">
      <c r="A14" s="8" t="s">
        <v>14</v>
      </c>
      <c r="B14" s="104">
        <v>0.08</v>
      </c>
      <c r="C14" s="104">
        <v>0.04</v>
      </c>
      <c r="D14" s="104">
        <v>6.34</v>
      </c>
      <c r="E14" s="104">
        <v>5.59</v>
      </c>
      <c r="F14" s="104">
        <v>0.57999999999999996</v>
      </c>
      <c r="G14" s="104">
        <v>0.34</v>
      </c>
      <c r="H14" s="104">
        <v>3.82</v>
      </c>
      <c r="I14" s="104">
        <v>2.34</v>
      </c>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11">
        <v>0.08</v>
      </c>
      <c r="AR14" s="111">
        <v>0.09</v>
      </c>
      <c r="AS14" s="111">
        <v>0.11</v>
      </c>
      <c r="AT14" s="111">
        <v>0.15</v>
      </c>
      <c r="AU14" s="111">
        <v>0.24</v>
      </c>
      <c r="AV14" s="111">
        <v>0.05</v>
      </c>
      <c r="AW14" s="111">
        <v>0.11</v>
      </c>
      <c r="AX14" s="111">
        <v>0.12</v>
      </c>
      <c r="AY14" s="111">
        <v>7.0000000000000007E-2</v>
      </c>
      <c r="AZ14" s="111">
        <v>0.1</v>
      </c>
      <c r="BA14" s="111">
        <v>0.19</v>
      </c>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CO14" s="103"/>
      <c r="CP14" s="103"/>
      <c r="CQ14" s="103"/>
      <c r="CR14" s="103"/>
      <c r="CS14" s="103"/>
      <c r="CT14" s="103"/>
      <c r="CU14" s="103"/>
      <c r="CV14" s="103"/>
      <c r="CW14" s="103"/>
      <c r="CX14" s="103"/>
      <c r="CY14" s="103"/>
      <c r="CZ14" s="103"/>
      <c r="DA14" s="103"/>
      <c r="DB14" s="103"/>
      <c r="DC14" s="103"/>
      <c r="DD14" s="103"/>
      <c r="DE14" s="103"/>
      <c r="DF14" s="103"/>
      <c r="DG14" s="103"/>
      <c r="DH14" s="103"/>
      <c r="DI14" s="103"/>
      <c r="DJ14" s="103"/>
      <c r="DK14" s="103"/>
      <c r="DL14" s="103"/>
      <c r="DM14" s="103"/>
      <c r="DN14" s="103"/>
      <c r="DO14" s="103"/>
      <c r="DP14" s="103"/>
      <c r="DQ14" s="103"/>
      <c r="DR14" s="103"/>
      <c r="DS14" s="103"/>
      <c r="DT14" s="103"/>
      <c r="DU14" s="111"/>
      <c r="DV14" s="99"/>
      <c r="DW14" s="99"/>
      <c r="DX14" s="99"/>
      <c r="DY14" s="99"/>
      <c r="DZ14" s="99"/>
      <c r="EA14" s="99">
        <v>2.9000000000000001E-2</v>
      </c>
      <c r="EB14" s="99">
        <v>1.2E-2</v>
      </c>
      <c r="EC14" s="99">
        <v>1.716</v>
      </c>
      <c r="ED14" s="99">
        <v>3.4200000000000001E-2</v>
      </c>
      <c r="EE14" s="99">
        <v>2.1399999999999999E-2</v>
      </c>
      <c r="EF14" s="99">
        <v>0.88109999999999999</v>
      </c>
      <c r="EG14" s="99">
        <v>1.6000000000000001E-3</v>
      </c>
      <c r="EH14" s="99">
        <v>3.4000000000000002E-2</v>
      </c>
      <c r="EI14" s="103"/>
      <c r="EJ14" s="103"/>
      <c r="EK14" s="103"/>
      <c r="EL14" s="103"/>
      <c r="EM14" s="103"/>
      <c r="EN14" s="103"/>
      <c r="EO14" s="103"/>
      <c r="EP14" s="103"/>
      <c r="EQ14" s="103"/>
      <c r="ER14" s="103"/>
      <c r="ES14" s="103"/>
    </row>
    <row r="15" spans="1:149" ht="15.75" thickBot="1" x14ac:dyDescent="0.3">
      <c r="A15" s="2" t="s">
        <v>15</v>
      </c>
      <c r="B15" s="108">
        <v>0.11</v>
      </c>
      <c r="C15" s="108">
        <v>0.05</v>
      </c>
      <c r="D15" s="108">
        <v>6.05</v>
      </c>
      <c r="E15" s="108">
        <v>5.45</v>
      </c>
      <c r="F15" s="108">
        <v>0.48</v>
      </c>
      <c r="G15" s="108">
        <v>0.16</v>
      </c>
      <c r="H15" s="108">
        <v>3.36</v>
      </c>
      <c r="I15" s="108">
        <v>1.3</v>
      </c>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2">
        <v>1.22</v>
      </c>
      <c r="BC15" s="102">
        <v>0.36</v>
      </c>
      <c r="BD15" s="102">
        <v>5.62</v>
      </c>
      <c r="BE15" s="102">
        <v>3.43</v>
      </c>
      <c r="BF15" s="102">
        <v>2.68</v>
      </c>
      <c r="BG15" s="102">
        <v>0.88</v>
      </c>
      <c r="BH15" s="102">
        <v>30.25</v>
      </c>
      <c r="BI15" s="102">
        <v>20.02</v>
      </c>
      <c r="BJ15" s="102">
        <v>0.2</v>
      </c>
      <c r="BK15" s="102">
        <v>7.0000000000000007E-2</v>
      </c>
      <c r="BL15" s="102">
        <v>9.69</v>
      </c>
      <c r="BM15" s="102">
        <v>5.25</v>
      </c>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2"/>
      <c r="DV15" s="98"/>
      <c r="DW15" s="98"/>
      <c r="DX15" s="98"/>
      <c r="DY15" s="98"/>
      <c r="DZ15" s="98"/>
      <c r="EA15" s="98"/>
      <c r="EB15" s="98"/>
      <c r="EC15" s="98"/>
      <c r="ED15" s="98"/>
      <c r="EE15" s="98"/>
      <c r="EF15" s="98"/>
      <c r="EG15" s="98"/>
      <c r="EH15" s="98"/>
      <c r="EI15" s="100"/>
      <c r="EJ15" s="100"/>
      <c r="EK15" s="100"/>
      <c r="EL15" s="100"/>
      <c r="EM15" s="100"/>
      <c r="EN15" s="100"/>
      <c r="EO15" s="100"/>
      <c r="EP15" s="100"/>
      <c r="EQ15" s="100"/>
      <c r="ER15" s="100"/>
      <c r="ES15" s="100"/>
    </row>
    <row r="16" spans="1:149" s="19" customFormat="1" ht="15.75" thickBot="1" x14ac:dyDescent="0.3">
      <c r="A16" s="8" t="s">
        <v>16</v>
      </c>
      <c r="B16" s="104">
        <v>7.0000000000000007E-2</v>
      </c>
      <c r="C16" s="104">
        <v>0.03</v>
      </c>
      <c r="D16" s="104">
        <v>6.39</v>
      </c>
      <c r="E16" s="104">
        <v>5.94</v>
      </c>
      <c r="F16" s="104">
        <v>0.11</v>
      </c>
      <c r="G16" s="104">
        <v>0.04</v>
      </c>
      <c r="H16" s="104">
        <v>1.68</v>
      </c>
      <c r="I16" s="104">
        <v>0.93</v>
      </c>
      <c r="J16" s="111">
        <v>1.6E-2</v>
      </c>
      <c r="K16" s="111">
        <v>2.7E-2</v>
      </c>
      <c r="L16" s="111">
        <v>2.8000000000000001E-2</v>
      </c>
      <c r="M16" s="111">
        <v>0.13800000000000001</v>
      </c>
      <c r="N16" s="111">
        <v>7.1999999999999995E-2</v>
      </c>
      <c r="O16" s="111">
        <v>3.3000000000000002E-2</v>
      </c>
      <c r="P16" s="111">
        <v>1.4999999999999999E-2</v>
      </c>
      <c r="Q16" s="111">
        <v>3.3000000000000002E-2</v>
      </c>
      <c r="R16" s="111">
        <v>2.3E-2</v>
      </c>
      <c r="S16" s="111">
        <v>2.9000000000000001E-2</v>
      </c>
      <c r="T16" s="111" t="s">
        <v>33</v>
      </c>
      <c r="U16" s="111">
        <v>2.9000000000000001E-2</v>
      </c>
      <c r="V16" s="111">
        <v>1.9E-2</v>
      </c>
      <c r="W16" s="111">
        <v>2.4E-2</v>
      </c>
      <c r="X16" s="111">
        <v>8.5000000000000006E-2</v>
      </c>
      <c r="Y16" s="111">
        <v>5.1999999999999998E-2</v>
      </c>
      <c r="Z16" s="111">
        <v>3.5000000000000003E-2</v>
      </c>
      <c r="AA16" s="111">
        <v>2.5000000000000001E-2</v>
      </c>
      <c r="AB16" s="111">
        <v>6.0999999999999999E-2</v>
      </c>
      <c r="AC16" s="111">
        <v>4.1000000000000002E-2</v>
      </c>
      <c r="AD16" s="111">
        <v>2.8000000000000001E-2</v>
      </c>
      <c r="AE16" s="111">
        <v>0.52100000000000002</v>
      </c>
      <c r="AF16" s="111">
        <v>6.2E-2</v>
      </c>
      <c r="AG16" s="111">
        <v>3.6999999999999998E-2</v>
      </c>
      <c r="AH16" s="111">
        <v>4.5999999999999999E-2</v>
      </c>
      <c r="AI16" s="111">
        <v>7.4999999999999997E-2</v>
      </c>
      <c r="AJ16" s="111">
        <v>5.7000000000000002E-2</v>
      </c>
      <c r="AK16" s="111">
        <v>4.9000000000000002E-2</v>
      </c>
      <c r="AL16" s="111">
        <v>1.4999999999999999E-2</v>
      </c>
      <c r="AM16" s="111">
        <v>3.6999999999999998E-2</v>
      </c>
      <c r="AN16" s="111">
        <v>4.2000000000000003E-2</v>
      </c>
      <c r="AO16" s="111">
        <v>2.1000000000000001E-2</v>
      </c>
      <c r="AP16" s="111">
        <v>2.7E-2</v>
      </c>
      <c r="AQ16" s="112">
        <v>3.5999999999999997E-2</v>
      </c>
      <c r="AR16" s="113">
        <v>3.3000000000000002E-2</v>
      </c>
      <c r="AS16" s="113">
        <v>3.5000000000000003E-2</v>
      </c>
      <c r="AT16" s="113">
        <v>5.0999999999999997E-2</v>
      </c>
      <c r="AU16" s="113">
        <v>8.2000000000000003E-2</v>
      </c>
      <c r="AV16" s="113">
        <v>3.7999999999999999E-2</v>
      </c>
      <c r="AW16" s="113">
        <v>1.4E-2</v>
      </c>
      <c r="AX16" s="113">
        <v>2.4E-2</v>
      </c>
      <c r="AY16" s="113">
        <v>3.2000000000000001E-2</v>
      </c>
      <c r="AZ16" s="113">
        <v>1.4E-2</v>
      </c>
      <c r="BA16" s="113">
        <v>2.4E-2</v>
      </c>
      <c r="BB16" s="111">
        <v>0.02</v>
      </c>
      <c r="BC16" s="111">
        <v>0.01</v>
      </c>
      <c r="BD16" s="111">
        <v>1.48</v>
      </c>
      <c r="BE16" s="111">
        <v>0.45</v>
      </c>
      <c r="BF16" s="111">
        <v>0.56999999999999995</v>
      </c>
      <c r="BG16" s="111">
        <v>0.33</v>
      </c>
      <c r="BH16" s="111">
        <v>6.66</v>
      </c>
      <c r="BI16" s="111">
        <v>3.69</v>
      </c>
      <c r="BJ16" s="111">
        <v>0.02</v>
      </c>
      <c r="BK16" s="111">
        <v>0.01</v>
      </c>
      <c r="BL16" s="111">
        <v>5.74</v>
      </c>
      <c r="BM16" s="111">
        <v>0.42</v>
      </c>
      <c r="BN16" s="111">
        <v>2.57</v>
      </c>
      <c r="BO16" s="111">
        <v>0.9</v>
      </c>
      <c r="BP16" s="111">
        <v>6.85</v>
      </c>
      <c r="BQ16" s="111">
        <v>0.73</v>
      </c>
      <c r="BR16" s="111">
        <v>16.27</v>
      </c>
      <c r="BS16" s="111">
        <v>6.35</v>
      </c>
      <c r="BT16" s="111">
        <v>4.2699999999999996</v>
      </c>
      <c r="BU16" s="111">
        <v>1.43</v>
      </c>
      <c r="BV16" s="111">
        <v>0.76</v>
      </c>
      <c r="BW16" s="111">
        <v>0.36</v>
      </c>
      <c r="BX16" s="111">
        <v>2.1800000000000002</v>
      </c>
      <c r="BY16" s="111">
        <v>0.37</v>
      </c>
      <c r="BZ16" s="111">
        <v>0.67</v>
      </c>
      <c r="CA16" s="111">
        <v>0.39</v>
      </c>
      <c r="CB16" s="111">
        <v>0.76</v>
      </c>
      <c r="CC16" s="111">
        <v>0.41</v>
      </c>
      <c r="CD16" s="103"/>
      <c r="CE16" s="114"/>
      <c r="CF16" s="103"/>
      <c r="CG16" s="103"/>
      <c r="CH16" s="103"/>
      <c r="CI16" s="103"/>
      <c r="CJ16" s="103"/>
      <c r="CK16" s="103"/>
      <c r="CL16" s="103"/>
      <c r="CM16" s="103"/>
      <c r="CN16" s="103"/>
      <c r="CO16" s="103"/>
      <c r="CP16" s="103"/>
      <c r="CQ16" s="103"/>
      <c r="CR16" s="103"/>
      <c r="CS16" s="103"/>
      <c r="CT16" s="103"/>
      <c r="CU16" s="103"/>
      <c r="CV16" s="103"/>
      <c r="CW16" s="103"/>
      <c r="CX16" s="103"/>
      <c r="CY16" s="103"/>
      <c r="CZ16" s="103"/>
      <c r="DA16" s="103"/>
      <c r="DB16" s="103"/>
      <c r="DC16" s="103"/>
      <c r="DD16" s="103"/>
      <c r="DE16" s="103"/>
      <c r="DF16" s="103"/>
      <c r="DG16" s="103"/>
      <c r="DH16" s="103"/>
      <c r="DI16" s="103"/>
      <c r="DJ16" s="103"/>
      <c r="DK16" s="103"/>
      <c r="DL16" s="103"/>
      <c r="DM16" s="103"/>
      <c r="DN16" s="115"/>
      <c r="DO16" s="103"/>
      <c r="DP16" s="115"/>
      <c r="DQ16" s="103"/>
      <c r="DR16" s="115"/>
      <c r="DS16" s="103"/>
      <c r="DT16" s="115"/>
      <c r="DU16" s="111"/>
      <c r="DV16" s="99">
        <v>1.5629999999999999</v>
      </c>
      <c r="DW16" s="99">
        <v>3.0139999999999998</v>
      </c>
      <c r="DX16" s="99">
        <v>8.641</v>
      </c>
      <c r="DY16" s="99">
        <v>29.922000000000001</v>
      </c>
      <c r="DZ16" s="99">
        <v>13.045999999999999</v>
      </c>
      <c r="EA16" s="99">
        <v>1.6E-2</v>
      </c>
      <c r="EB16" s="99">
        <v>8.0000000000000002E-3</v>
      </c>
      <c r="EC16" s="99">
        <v>1.3879999999999999</v>
      </c>
      <c r="ED16" s="99">
        <v>2.3199999999999998E-2</v>
      </c>
      <c r="EE16" s="99">
        <v>1.7500000000000002E-2</v>
      </c>
      <c r="EF16" s="99">
        <v>0.83130000000000004</v>
      </c>
      <c r="EG16" s="99">
        <v>0.23449999999999999</v>
      </c>
      <c r="EH16" s="99">
        <v>0.84799999999999998</v>
      </c>
      <c r="EI16" s="103"/>
      <c r="EJ16" s="103"/>
      <c r="EK16" s="103"/>
      <c r="EL16" s="103"/>
      <c r="EM16" s="103"/>
      <c r="EN16" s="103"/>
      <c r="EO16" s="103"/>
      <c r="EP16" s="103"/>
      <c r="EQ16" s="103"/>
      <c r="ER16" s="103"/>
      <c r="ES16" s="103"/>
    </row>
    <row r="17" spans="1:149" ht="15.75" thickBot="1" x14ac:dyDescent="0.3">
      <c r="A17" s="2" t="s">
        <v>17</v>
      </c>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5"/>
      <c r="DO17" s="100"/>
      <c r="DP17" s="105"/>
      <c r="DQ17" s="100"/>
      <c r="DR17" s="105"/>
      <c r="DS17" s="100"/>
      <c r="DT17" s="105"/>
      <c r="DU17" s="102"/>
      <c r="DV17" s="98"/>
      <c r="DW17" s="98"/>
      <c r="DX17" s="98"/>
      <c r="DY17" s="98"/>
      <c r="DZ17" s="98"/>
      <c r="EA17" s="98"/>
      <c r="EB17" s="98"/>
      <c r="EC17" s="98"/>
      <c r="ED17" s="98"/>
      <c r="EE17" s="98"/>
      <c r="EF17" s="98"/>
      <c r="EG17" s="98"/>
      <c r="EH17" s="98"/>
      <c r="EI17" s="100"/>
      <c r="EJ17" s="100"/>
      <c r="EK17" s="100"/>
      <c r="EL17" s="100"/>
      <c r="EM17" s="100"/>
      <c r="EN17" s="100"/>
      <c r="EO17" s="100"/>
      <c r="EP17" s="100"/>
      <c r="EQ17" s="100"/>
      <c r="ER17" s="100"/>
      <c r="ES17" s="100"/>
    </row>
    <row r="18" spans="1:149" s="19" customFormat="1" ht="15.75" thickBot="1" x14ac:dyDescent="0.3">
      <c r="A18" s="59" t="s">
        <v>18</v>
      </c>
      <c r="B18" s="103"/>
      <c r="C18" s="103"/>
      <c r="D18" s="103"/>
      <c r="E18" s="103"/>
      <c r="F18" s="103"/>
      <c r="G18" s="103"/>
      <c r="H18" s="103"/>
      <c r="I18" s="103"/>
      <c r="J18" s="111">
        <v>0.1</v>
      </c>
      <c r="K18" s="111">
        <v>0.12</v>
      </c>
      <c r="L18" s="111">
        <v>0.41</v>
      </c>
      <c r="M18" s="111">
        <v>0.43</v>
      </c>
      <c r="N18" s="111">
        <v>0.3</v>
      </c>
      <c r="O18" s="111">
        <v>7.0000000000000007E-2</v>
      </c>
      <c r="P18" s="111">
        <v>0.21</v>
      </c>
      <c r="Q18" s="111" t="s">
        <v>33</v>
      </c>
      <c r="R18" s="111">
        <v>0.11</v>
      </c>
      <c r="S18" s="111">
        <v>0.11</v>
      </c>
      <c r="T18" s="111">
        <v>1.08</v>
      </c>
      <c r="U18" s="111">
        <v>0.04</v>
      </c>
      <c r="V18" s="111">
        <v>7.0000000000000007E-2</v>
      </c>
      <c r="W18" s="111">
        <v>0.27</v>
      </c>
      <c r="X18" s="111">
        <v>0.17</v>
      </c>
      <c r="Y18" s="111">
        <v>0.12</v>
      </c>
      <c r="Z18" s="111">
        <v>0.04</v>
      </c>
      <c r="AA18" s="111">
        <v>0.04</v>
      </c>
      <c r="AB18" s="111">
        <v>7.0000000000000007E-2</v>
      </c>
      <c r="AC18" s="111">
        <v>0.05</v>
      </c>
      <c r="AD18" s="111">
        <v>0.09</v>
      </c>
      <c r="AE18" s="111">
        <v>0.79</v>
      </c>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103"/>
      <c r="DC18" s="103"/>
      <c r="DD18" s="103"/>
      <c r="DE18" s="103"/>
      <c r="DF18" s="103"/>
      <c r="DG18" s="103"/>
      <c r="DH18" s="103"/>
      <c r="DI18" s="103"/>
      <c r="DJ18" s="103"/>
      <c r="DK18" s="103"/>
      <c r="DL18" s="103"/>
      <c r="DM18" s="103"/>
      <c r="DN18" s="115"/>
      <c r="DO18" s="103"/>
      <c r="DP18" s="115"/>
      <c r="DQ18" s="103"/>
      <c r="DR18" s="115"/>
      <c r="DS18" s="103"/>
      <c r="DT18" s="115"/>
      <c r="DU18" s="111"/>
      <c r="DV18" s="99"/>
      <c r="DW18" s="99"/>
      <c r="DX18" s="99"/>
      <c r="DY18" s="99"/>
      <c r="DZ18" s="99"/>
      <c r="EA18" s="99"/>
      <c r="EB18" s="99"/>
      <c r="EC18" s="99"/>
      <c r="ED18" s="99"/>
      <c r="EE18" s="99"/>
      <c r="EF18" s="99"/>
      <c r="EG18" s="99"/>
      <c r="EH18" s="99"/>
      <c r="EI18" s="103"/>
      <c r="EJ18" s="103"/>
      <c r="EK18" s="103"/>
      <c r="EL18" s="103"/>
      <c r="EM18" s="103"/>
      <c r="EN18" s="103"/>
      <c r="EO18" s="103"/>
      <c r="EP18" s="103"/>
      <c r="EQ18" s="103"/>
      <c r="ER18" s="103"/>
      <c r="ES18" s="103"/>
    </row>
    <row r="19" spans="1:149" ht="15.75" thickBot="1" x14ac:dyDescent="0.3">
      <c r="A19" s="59" t="s">
        <v>19</v>
      </c>
      <c r="B19" s="100"/>
      <c r="C19" s="100"/>
      <c r="D19" s="100"/>
      <c r="E19" s="100"/>
      <c r="F19" s="100"/>
      <c r="G19" s="100"/>
      <c r="H19" s="100"/>
      <c r="I19" s="100"/>
      <c r="J19" s="102">
        <v>4.5999999999999999E-2</v>
      </c>
      <c r="K19" s="102">
        <v>4.5999999999999999E-2</v>
      </c>
      <c r="L19" s="102">
        <v>0.17199999999999999</v>
      </c>
      <c r="M19" s="102">
        <v>3.81</v>
      </c>
      <c r="N19" s="102">
        <v>0.11</v>
      </c>
      <c r="O19" s="102">
        <v>8.8999999999999996E-2</v>
      </c>
      <c r="P19" s="102">
        <v>0.107</v>
      </c>
      <c r="Q19" s="102">
        <v>0.90300000000000002</v>
      </c>
      <c r="R19" s="102">
        <v>4.3999999999999997E-2</v>
      </c>
      <c r="S19" s="102">
        <v>0.13200000000000001</v>
      </c>
      <c r="T19" s="100">
        <v>1.1519999999999999</v>
      </c>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6"/>
      <c r="DI19" s="100"/>
      <c r="DJ19" s="100"/>
      <c r="DK19" s="100"/>
      <c r="DL19" s="100"/>
      <c r="DM19" s="100"/>
      <c r="DN19" s="105"/>
      <c r="DO19" s="100"/>
      <c r="DP19" s="105"/>
      <c r="DQ19" s="100"/>
      <c r="DR19" s="105"/>
      <c r="DS19" s="100"/>
      <c r="DT19" s="105"/>
      <c r="DU19" s="102"/>
      <c r="DV19" s="98"/>
      <c r="DW19" s="98"/>
      <c r="DX19" s="98"/>
      <c r="DY19" s="98"/>
      <c r="DZ19" s="98"/>
      <c r="EA19" s="98"/>
      <c r="EB19" s="98"/>
      <c r="EC19" s="98"/>
      <c r="ED19" s="98"/>
      <c r="EE19" s="98"/>
      <c r="EF19" s="98"/>
      <c r="EG19" s="98"/>
      <c r="EH19" s="98"/>
      <c r="EI19" s="100"/>
      <c r="EJ19" s="100"/>
      <c r="EK19" s="100"/>
      <c r="EL19" s="100"/>
      <c r="EM19" s="100"/>
      <c r="EN19" s="100"/>
      <c r="EO19" s="100"/>
      <c r="EP19" s="100"/>
      <c r="EQ19" s="100"/>
      <c r="ER19" s="100"/>
      <c r="ES19" s="100"/>
    </row>
    <row r="20" spans="1:149" s="19" customFormat="1" ht="15.75" thickBot="1" x14ac:dyDescent="0.3">
      <c r="A20" s="8" t="s">
        <v>27</v>
      </c>
      <c r="B20" s="103"/>
      <c r="C20" s="103"/>
      <c r="D20" s="103"/>
      <c r="E20" s="103"/>
      <c r="F20" s="103"/>
      <c r="G20" s="103"/>
      <c r="H20" s="103"/>
      <c r="I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5"/>
      <c r="DO20" s="103"/>
      <c r="DP20" s="115"/>
      <c r="DQ20" s="103"/>
      <c r="DR20" s="115"/>
      <c r="DS20" s="103"/>
      <c r="DT20" s="115"/>
      <c r="DU20" s="111"/>
      <c r="DV20" s="99"/>
      <c r="DW20" s="99"/>
      <c r="DX20" s="99"/>
      <c r="DY20" s="99"/>
      <c r="DZ20" s="99"/>
      <c r="EA20" s="99"/>
      <c r="EB20" s="99"/>
      <c r="EC20" s="99"/>
      <c r="ED20" s="99"/>
      <c r="EE20" s="99"/>
      <c r="EF20" s="99"/>
      <c r="EG20" s="99"/>
      <c r="EH20" s="99"/>
      <c r="EI20" s="103"/>
      <c r="EJ20" s="103"/>
      <c r="EK20" s="103"/>
      <c r="EL20" s="103"/>
      <c r="EM20" s="103"/>
      <c r="EN20" s="103"/>
      <c r="EO20" s="103"/>
      <c r="EP20" s="103"/>
      <c r="EQ20" s="103"/>
      <c r="ER20" s="103"/>
      <c r="ES20" s="103"/>
    </row>
    <row r="21" spans="1:149" ht="15.75" thickBot="1" x14ac:dyDescent="0.3">
      <c r="A21" s="2" t="s">
        <v>28</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5"/>
      <c r="CY21" s="100"/>
      <c r="CZ21" s="105"/>
      <c r="DA21" s="100"/>
      <c r="DB21" s="105"/>
      <c r="DC21" s="100"/>
      <c r="DD21" s="105"/>
      <c r="DE21" s="100"/>
      <c r="DF21" s="105"/>
      <c r="DG21" s="100"/>
      <c r="DH21" s="105"/>
      <c r="DI21" s="100"/>
      <c r="DJ21" s="100"/>
      <c r="DK21" s="100"/>
      <c r="DL21" s="100"/>
      <c r="DM21" s="100"/>
      <c r="DN21" s="100"/>
      <c r="DO21" s="100"/>
      <c r="DP21" s="105"/>
      <c r="DQ21" s="100"/>
      <c r="DR21" s="105"/>
      <c r="DS21" s="100"/>
      <c r="DT21" s="105"/>
      <c r="DU21" s="102"/>
      <c r="DV21" s="98"/>
      <c r="DW21" s="98"/>
      <c r="DX21" s="98"/>
      <c r="DY21" s="98"/>
      <c r="DZ21" s="98"/>
      <c r="EA21" s="98"/>
      <c r="EB21" s="98"/>
      <c r="EC21" s="98"/>
      <c r="ED21" s="98"/>
      <c r="EE21" s="98"/>
      <c r="EF21" s="98"/>
      <c r="EG21" s="98"/>
      <c r="EH21" s="98"/>
      <c r="EI21" s="100"/>
      <c r="EJ21" s="100"/>
      <c r="EK21" s="100"/>
      <c r="EL21" s="100"/>
      <c r="EM21" s="100"/>
      <c r="EN21" s="100"/>
      <c r="EO21" s="100"/>
      <c r="EP21" s="100"/>
      <c r="EQ21" s="100"/>
      <c r="ER21" s="100"/>
      <c r="ES21" s="100"/>
    </row>
    <row r="22" spans="1:149" s="19" customFormat="1" ht="15.75" thickBot="1" x14ac:dyDescent="0.3">
      <c r="A22" s="8" t="s">
        <v>35</v>
      </c>
      <c r="B22" s="103"/>
      <c r="C22" s="103"/>
      <c r="D22" s="103"/>
      <c r="E22" s="103"/>
      <c r="F22" s="103"/>
      <c r="G22" s="103"/>
      <c r="H22" s="103"/>
      <c r="I22" s="103"/>
      <c r="J22" s="103"/>
      <c r="K22" s="103"/>
      <c r="L22" s="103"/>
      <c r="M22" s="103"/>
      <c r="N22" s="103"/>
      <c r="O22" s="103"/>
      <c r="P22" s="103"/>
      <c r="Q22" s="103"/>
      <c r="R22" s="103"/>
      <c r="S22" s="103"/>
      <c r="T22" s="103"/>
      <c r="U22" s="121">
        <v>1.7000000000000001E-2</v>
      </c>
      <c r="V22" s="121">
        <v>1.4999999999999999E-2</v>
      </c>
      <c r="W22" s="121">
        <v>2.5999999999999999E-2</v>
      </c>
      <c r="X22" s="121">
        <v>0.11</v>
      </c>
      <c r="Y22" s="121">
        <v>5.2999999999999999E-2</v>
      </c>
      <c r="Z22" s="121">
        <v>7.0999999999999994E-2</v>
      </c>
      <c r="AA22" s="121">
        <v>2.4E-2</v>
      </c>
      <c r="AB22" s="121">
        <v>9.7000000000000003E-2</v>
      </c>
      <c r="AC22" s="121">
        <v>8.2000000000000003E-2</v>
      </c>
      <c r="AD22" s="121">
        <v>5.5E-2</v>
      </c>
      <c r="AE22" s="122" t="s">
        <v>33</v>
      </c>
      <c r="AF22" s="103"/>
      <c r="AG22" s="103"/>
      <c r="AH22" s="103"/>
      <c r="AI22" s="103"/>
      <c r="AJ22" s="103"/>
      <c r="AK22" s="103"/>
      <c r="AL22" s="103"/>
      <c r="AM22" s="103"/>
      <c r="AN22" s="103"/>
      <c r="AO22" s="103"/>
      <c r="AP22" s="103"/>
      <c r="AQ22" s="121">
        <v>0.04</v>
      </c>
      <c r="AR22" s="121">
        <v>3.3000000000000002E-2</v>
      </c>
      <c r="AS22" s="121">
        <v>7.5999999999999998E-2</v>
      </c>
      <c r="AT22" s="121">
        <v>0.1</v>
      </c>
      <c r="AU22" s="121">
        <v>0.10199999999999999</v>
      </c>
      <c r="AV22" s="121">
        <v>4.2000000000000003E-2</v>
      </c>
      <c r="AW22" s="121">
        <v>3.2000000000000001E-2</v>
      </c>
      <c r="AX22" s="121">
        <v>7.1999999999999995E-2</v>
      </c>
      <c r="AY22" s="121">
        <v>0.13500000000000001</v>
      </c>
      <c r="AZ22" s="121">
        <v>0.11700000000000001</v>
      </c>
      <c r="BA22" s="121">
        <v>0.14399999999999999</v>
      </c>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15"/>
      <c r="CY22" s="103"/>
      <c r="CZ22" s="115"/>
      <c r="DA22" s="103"/>
      <c r="DB22" s="115"/>
      <c r="DC22" s="103"/>
      <c r="DD22" s="115"/>
      <c r="DE22" s="103"/>
      <c r="DF22" s="115"/>
      <c r="DG22" s="103"/>
      <c r="DH22" s="115"/>
      <c r="DI22" s="103"/>
      <c r="DJ22" s="103"/>
      <c r="DK22" s="103"/>
      <c r="DL22" s="103"/>
      <c r="DM22" s="103"/>
      <c r="DN22" s="103"/>
      <c r="DO22" s="103"/>
      <c r="DP22" s="103"/>
      <c r="DQ22" s="103"/>
      <c r="DR22" s="103"/>
      <c r="DS22" s="103"/>
      <c r="DT22" s="103"/>
      <c r="DU22" s="111"/>
      <c r="DV22" s="99"/>
      <c r="DW22" s="99"/>
      <c r="DX22" s="99"/>
      <c r="DY22" s="99"/>
      <c r="DZ22" s="99"/>
      <c r="EA22" s="99"/>
      <c r="EB22" s="99"/>
      <c r="EC22" s="99"/>
      <c r="ED22" s="99"/>
      <c r="EE22" s="99"/>
      <c r="EF22" s="99"/>
      <c r="EG22" s="99"/>
      <c r="EH22" s="99"/>
      <c r="EI22" s="103"/>
      <c r="EJ22" s="103"/>
      <c r="EK22" s="103"/>
      <c r="EL22" s="103"/>
      <c r="EM22" s="103"/>
      <c r="EN22" s="103"/>
      <c r="EO22" s="103"/>
      <c r="EP22" s="103"/>
      <c r="EQ22" s="103"/>
      <c r="ER22" s="103"/>
      <c r="ES22" s="103"/>
    </row>
    <row r="23" spans="1:149" ht="15.75" thickBot="1" x14ac:dyDescent="0.3">
      <c r="A23" s="2" t="s">
        <v>38</v>
      </c>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2">
        <v>1.36</v>
      </c>
      <c r="CY23" s="100">
        <v>2.35</v>
      </c>
      <c r="CZ23" s="102">
        <v>0.66</v>
      </c>
      <c r="DA23" s="100">
        <v>0.82</v>
      </c>
      <c r="DB23" s="107">
        <v>0.47</v>
      </c>
      <c r="DC23" s="100">
        <v>0.6</v>
      </c>
      <c r="DD23" s="102">
        <v>0.37</v>
      </c>
      <c r="DE23" s="100">
        <v>0.36</v>
      </c>
      <c r="DF23" s="102">
        <v>0.37</v>
      </c>
      <c r="DG23" s="100">
        <v>0.31</v>
      </c>
      <c r="DH23" s="102">
        <v>0.21</v>
      </c>
      <c r="DI23" s="100">
        <v>0.2</v>
      </c>
      <c r="DJ23" s="102">
        <v>1.31</v>
      </c>
      <c r="DK23" s="100">
        <v>2.2200000000000002</v>
      </c>
      <c r="DL23" s="102">
        <v>0.69</v>
      </c>
      <c r="DM23" s="100">
        <v>1.34</v>
      </c>
      <c r="DN23" s="102">
        <v>0.49</v>
      </c>
      <c r="DO23" s="100">
        <v>0.89</v>
      </c>
      <c r="DP23" s="102">
        <v>0.31</v>
      </c>
      <c r="DQ23" s="100">
        <v>0.59</v>
      </c>
      <c r="DR23" s="102">
        <v>0.26</v>
      </c>
      <c r="DS23" s="100">
        <v>0.31</v>
      </c>
      <c r="DT23" s="102">
        <v>0.25</v>
      </c>
      <c r="DU23" s="102">
        <v>0.28999999999999998</v>
      </c>
      <c r="DV23" s="98"/>
      <c r="DW23" s="98"/>
      <c r="DX23" s="98"/>
      <c r="DY23" s="98"/>
      <c r="DZ23" s="98"/>
      <c r="EA23" s="98"/>
      <c r="EB23" s="98"/>
      <c r="EC23" s="98"/>
      <c r="ED23" s="98"/>
      <c r="EE23" s="98"/>
      <c r="EF23" s="98"/>
      <c r="EG23" s="98"/>
      <c r="EH23" s="98"/>
      <c r="EI23" s="100"/>
      <c r="EJ23" s="100"/>
      <c r="EK23" s="100"/>
      <c r="EL23" s="100"/>
      <c r="EM23" s="100"/>
      <c r="EN23" s="100"/>
      <c r="EO23" s="100"/>
      <c r="EP23" s="100"/>
      <c r="EQ23" s="100"/>
      <c r="ER23" s="100"/>
      <c r="ES23" s="100"/>
    </row>
    <row r="24" spans="1:149" s="19" customFormat="1" ht="15.75" thickBot="1" x14ac:dyDescent="0.3">
      <c r="A24" s="8" t="s">
        <v>39</v>
      </c>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15"/>
      <c r="CY24" s="103"/>
      <c r="CZ24" s="115"/>
      <c r="DA24" s="103"/>
      <c r="DB24" s="115"/>
      <c r="DC24" s="103"/>
      <c r="DD24" s="115"/>
      <c r="DE24" s="103"/>
      <c r="DF24" s="115"/>
      <c r="DG24" s="103"/>
      <c r="DH24" s="115"/>
      <c r="DI24" s="103"/>
      <c r="DJ24" s="103"/>
      <c r="DK24" s="103"/>
      <c r="DL24" s="103"/>
      <c r="DM24" s="103"/>
      <c r="DN24" s="103"/>
      <c r="DO24" s="103"/>
      <c r="DP24" s="103"/>
      <c r="DQ24" s="103"/>
      <c r="DR24" s="103"/>
      <c r="DS24" s="103"/>
      <c r="DT24" s="103"/>
      <c r="DU24" s="111"/>
      <c r="DV24" s="99">
        <v>2.157</v>
      </c>
      <c r="DW24" s="99">
        <v>10.778</v>
      </c>
      <c r="DX24" s="99">
        <v>1.1419999999999999</v>
      </c>
      <c r="DY24" s="99">
        <v>1.194</v>
      </c>
      <c r="DZ24" s="99">
        <v>3.4670000000000001</v>
      </c>
      <c r="EA24" s="99">
        <v>6.0600000000000001E-2</v>
      </c>
      <c r="EB24" s="99">
        <v>3.6999999999999998E-2</v>
      </c>
      <c r="EC24" s="99">
        <v>1.5089999999999999</v>
      </c>
      <c r="ED24" s="99">
        <v>5.5100000000000003E-2</v>
      </c>
      <c r="EE24" s="99">
        <v>2.63E-2</v>
      </c>
      <c r="EF24" s="99">
        <v>0.82930000000000004</v>
      </c>
      <c r="EG24" s="99">
        <v>1.6500000000000001E-2</v>
      </c>
      <c r="EH24" s="99">
        <v>2.2400000000000002</v>
      </c>
      <c r="EI24" s="103"/>
      <c r="EJ24" s="103"/>
      <c r="EK24" s="103"/>
      <c r="EL24" s="103"/>
      <c r="EM24" s="103"/>
      <c r="EN24" s="103"/>
      <c r="EO24" s="103"/>
      <c r="EP24" s="103"/>
      <c r="EQ24" s="103"/>
      <c r="ER24" s="103"/>
      <c r="ES24" s="103"/>
    </row>
    <row r="25" spans="1:149" ht="15.75" thickBot="1" x14ac:dyDescent="0.3">
      <c r="A25" s="2" t="s">
        <v>45</v>
      </c>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2"/>
      <c r="DV25" s="98"/>
      <c r="DW25" s="98"/>
      <c r="DX25" s="98"/>
      <c r="DY25" s="98"/>
      <c r="DZ25" s="98"/>
      <c r="EA25" s="98"/>
      <c r="EB25" s="98"/>
      <c r="EC25" s="98"/>
      <c r="ED25" s="98"/>
      <c r="EE25" s="98"/>
      <c r="EF25" s="98"/>
      <c r="EG25" s="98"/>
      <c r="EH25" s="98"/>
      <c r="EI25" s="100">
        <v>0.66</v>
      </c>
      <c r="EJ25" s="100">
        <v>1.74</v>
      </c>
      <c r="EK25" s="100">
        <v>0.84</v>
      </c>
      <c r="EL25" s="100">
        <v>0.85</v>
      </c>
      <c r="EM25" s="100">
        <v>0.39</v>
      </c>
      <c r="EN25" s="100">
        <v>0.43</v>
      </c>
      <c r="EO25" s="100">
        <v>0.7</v>
      </c>
      <c r="EP25" s="100">
        <v>0.42</v>
      </c>
      <c r="EQ25" s="100">
        <v>0.93</v>
      </c>
      <c r="ER25" s="100">
        <v>0.75</v>
      </c>
      <c r="ES25" s="100">
        <v>0.87</v>
      </c>
    </row>
    <row r="26" spans="1:149" s="19" customFormat="1" ht="15.75" thickBot="1" x14ac:dyDescent="0.3">
      <c r="A26" s="8" t="s">
        <v>64</v>
      </c>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CO26" s="103"/>
      <c r="CP26" s="103"/>
      <c r="CQ26" s="103"/>
      <c r="CR26" s="103"/>
      <c r="CS26" s="103"/>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11"/>
      <c r="DV26" s="99"/>
      <c r="DW26" s="99"/>
      <c r="DX26" s="99"/>
      <c r="DY26" s="99"/>
      <c r="DZ26" s="99"/>
      <c r="EA26" s="99"/>
      <c r="EB26" s="99"/>
      <c r="EC26" s="99"/>
      <c r="ED26" s="99"/>
      <c r="EE26" s="99"/>
      <c r="EF26" s="99"/>
      <c r="EG26" s="99"/>
      <c r="EH26" s="99"/>
      <c r="EI26" s="103">
        <v>0.93</v>
      </c>
      <c r="EJ26" s="103">
        <v>1.47</v>
      </c>
      <c r="EK26" s="103">
        <v>1.1100000000000001</v>
      </c>
      <c r="EL26" s="103">
        <v>0.92</v>
      </c>
      <c r="EM26" s="103">
        <v>0.67</v>
      </c>
      <c r="EN26" s="103">
        <v>0.82</v>
      </c>
      <c r="EO26" s="103">
        <v>0.92</v>
      </c>
      <c r="EP26" s="103">
        <v>1.26</v>
      </c>
      <c r="EQ26" s="103">
        <v>1.32</v>
      </c>
      <c r="ER26" s="103">
        <v>0.66</v>
      </c>
      <c r="ES26" s="103">
        <v>0.7</v>
      </c>
    </row>
    <row r="27" spans="1:149" ht="15.75" thickBot="1" x14ac:dyDescent="0.3">
      <c r="A27" s="59" t="s">
        <v>46</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2"/>
      <c r="DV27" s="98"/>
      <c r="DW27" s="98"/>
      <c r="DX27" s="98"/>
      <c r="DY27" s="98"/>
      <c r="DZ27" s="98"/>
      <c r="EA27" s="98"/>
      <c r="EB27" s="98"/>
      <c r="EC27" s="98"/>
      <c r="ED27" s="98"/>
      <c r="EE27" s="98"/>
      <c r="EF27" s="98"/>
      <c r="EG27" s="98"/>
      <c r="EH27" s="98"/>
      <c r="EI27" s="100"/>
      <c r="EJ27" s="100"/>
      <c r="EK27" s="100"/>
      <c r="EL27" s="100"/>
      <c r="EM27" s="100"/>
      <c r="EN27" s="100"/>
      <c r="EO27" s="100"/>
      <c r="EP27" s="100"/>
      <c r="EQ27" s="100"/>
      <c r="ER27" s="100"/>
      <c r="ES27" s="100"/>
    </row>
    <row r="28" spans="1:149" s="19" customFormat="1" ht="15.75" thickBot="1" x14ac:dyDescent="0.3">
      <c r="A28" s="59" t="s">
        <v>62</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11"/>
      <c r="DV28" s="99"/>
      <c r="DW28" s="99"/>
      <c r="DX28" s="99"/>
      <c r="DY28" s="99"/>
      <c r="DZ28" s="99"/>
      <c r="EA28" s="99"/>
      <c r="EB28" s="99"/>
      <c r="EC28" s="99"/>
      <c r="ED28" s="99"/>
      <c r="EE28" s="99"/>
      <c r="EF28" s="99"/>
      <c r="EG28" s="99"/>
      <c r="EH28" s="99"/>
      <c r="EI28" s="103"/>
      <c r="EJ28" s="103"/>
      <c r="EK28" s="103"/>
      <c r="EL28" s="103"/>
      <c r="EM28" s="103"/>
      <c r="EN28" s="103"/>
      <c r="EO28" s="103"/>
      <c r="EP28" s="103"/>
      <c r="EQ28" s="103"/>
      <c r="ER28" s="103"/>
      <c r="ES28" s="103"/>
    </row>
    <row r="29" spans="1:149" ht="15.75" thickBot="1" x14ac:dyDescent="0.3">
      <c r="A29" s="2" t="s">
        <v>127</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2">
        <v>1.21</v>
      </c>
      <c r="CY29" s="100">
        <v>2.4700000000000002</v>
      </c>
      <c r="CZ29" s="102">
        <v>0.61</v>
      </c>
      <c r="DA29" s="100">
        <v>1.02</v>
      </c>
      <c r="DB29" s="102">
        <v>0.59</v>
      </c>
      <c r="DC29" s="100">
        <v>0.6</v>
      </c>
      <c r="DD29" s="102">
        <v>0.34</v>
      </c>
      <c r="DE29" s="100">
        <v>0.34</v>
      </c>
      <c r="DF29" s="102">
        <v>0.37</v>
      </c>
      <c r="DG29" s="100">
        <v>0.33</v>
      </c>
      <c r="DH29" s="102">
        <v>0.34</v>
      </c>
      <c r="DI29" s="100">
        <v>0.21</v>
      </c>
      <c r="DJ29" s="102">
        <v>1.1299999999999999</v>
      </c>
      <c r="DK29" s="100">
        <v>2.06</v>
      </c>
      <c r="DL29" s="102">
        <v>0.65</v>
      </c>
      <c r="DM29" s="100">
        <v>1.45</v>
      </c>
      <c r="DN29" s="102">
        <v>0.49</v>
      </c>
      <c r="DO29" s="100">
        <v>0.88</v>
      </c>
      <c r="DP29" s="102">
        <v>0.31</v>
      </c>
      <c r="DQ29" s="100">
        <v>0.56999999999999995</v>
      </c>
      <c r="DR29" s="102">
        <v>0.26</v>
      </c>
      <c r="DS29" s="100">
        <v>0.3</v>
      </c>
      <c r="DT29" s="102">
        <v>0.28999999999999998</v>
      </c>
      <c r="DU29" s="102">
        <v>0.16</v>
      </c>
      <c r="DV29" s="98"/>
      <c r="DW29" s="98"/>
      <c r="DX29" s="98"/>
      <c r="DY29" s="98"/>
      <c r="DZ29" s="98"/>
      <c r="EA29" s="98"/>
      <c r="EB29" s="98"/>
      <c r="EC29" s="98"/>
      <c r="ED29" s="98"/>
      <c r="EE29" s="98"/>
      <c r="EF29" s="98"/>
      <c r="EG29" s="98"/>
      <c r="EH29" s="98"/>
      <c r="EI29" s="100"/>
      <c r="EJ29" s="100"/>
      <c r="EK29" s="100"/>
      <c r="EL29" s="100"/>
      <c r="EM29" s="100"/>
      <c r="EN29" s="100"/>
      <c r="EO29" s="100"/>
      <c r="EP29" s="100"/>
      <c r="EQ29" s="100"/>
      <c r="ER29" s="100"/>
      <c r="ES29" s="100"/>
    </row>
    <row r="30" spans="1:149" s="19" customFormat="1" ht="15.75" thickBot="1" x14ac:dyDescent="0.3">
      <c r="A30" s="8" t="s">
        <v>164</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11">
        <v>1.48</v>
      </c>
      <c r="CY30" s="103">
        <v>2.21</v>
      </c>
      <c r="CZ30" s="111">
        <v>0.54</v>
      </c>
      <c r="DA30" s="103">
        <v>1.06</v>
      </c>
      <c r="DB30" s="111">
        <v>0.49</v>
      </c>
      <c r="DC30" s="103">
        <v>0.6</v>
      </c>
      <c r="DD30" s="111">
        <v>0.31</v>
      </c>
      <c r="DE30" s="103">
        <v>0.41</v>
      </c>
      <c r="DF30" s="111">
        <v>0.25</v>
      </c>
      <c r="DG30" s="103">
        <v>0.31</v>
      </c>
      <c r="DH30" s="111">
        <v>0.22</v>
      </c>
      <c r="DI30" s="103">
        <v>0.23</v>
      </c>
      <c r="DJ30" s="111">
        <v>0.98</v>
      </c>
      <c r="DK30" s="103">
        <v>2.08</v>
      </c>
      <c r="DL30" s="111">
        <v>0.55000000000000004</v>
      </c>
      <c r="DM30" s="103">
        <v>1.61</v>
      </c>
      <c r="DN30" s="111">
        <v>0.47</v>
      </c>
      <c r="DO30" s="103">
        <v>0.99</v>
      </c>
      <c r="DP30" s="111">
        <v>0.39</v>
      </c>
      <c r="DQ30" s="103">
        <v>0.65</v>
      </c>
      <c r="DR30" s="111">
        <v>0.33</v>
      </c>
      <c r="DS30" s="103">
        <v>0.33</v>
      </c>
      <c r="DT30" s="111">
        <v>0.25</v>
      </c>
      <c r="DU30" s="111">
        <v>0.14000000000000001</v>
      </c>
      <c r="DV30" s="99"/>
      <c r="DW30" s="99"/>
      <c r="DX30" s="99"/>
      <c r="DY30" s="99"/>
      <c r="DZ30" s="99"/>
      <c r="EA30" s="99"/>
      <c r="EB30" s="99"/>
      <c r="EC30" s="99"/>
      <c r="ED30" s="99"/>
      <c r="EE30" s="99"/>
      <c r="EF30" s="99"/>
      <c r="EG30" s="99"/>
      <c r="EH30" s="99"/>
      <c r="EI30" s="103"/>
      <c r="EJ30" s="103"/>
      <c r="EK30" s="103"/>
      <c r="EL30" s="103"/>
      <c r="EM30" s="103"/>
      <c r="EN30" s="103"/>
      <c r="EO30" s="103"/>
      <c r="EP30" s="103"/>
      <c r="EQ30" s="103"/>
      <c r="ER30" s="103"/>
      <c r="ES30" s="103"/>
    </row>
    <row r="31" spans="1:149" x14ac:dyDescent="0.25">
      <c r="A31" s="54" t="s">
        <v>212</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0"/>
      <c r="CY31" s="100"/>
      <c r="CZ31" s="100"/>
      <c r="DA31" s="100"/>
      <c r="DB31" s="100"/>
      <c r="DC31" s="100"/>
      <c r="DD31" s="101"/>
      <c r="DE31" s="101"/>
      <c r="DF31" s="101"/>
      <c r="DG31" s="101"/>
      <c r="DH31" s="101"/>
      <c r="DI31" s="101"/>
      <c r="DJ31" s="101"/>
      <c r="DK31" s="101"/>
      <c r="DL31" s="101"/>
      <c r="DM31" s="101"/>
      <c r="DN31" s="101"/>
      <c r="DO31" s="101"/>
      <c r="DP31" s="101"/>
      <c r="DQ31" s="101"/>
      <c r="DR31" s="101"/>
      <c r="DS31" s="101"/>
      <c r="DT31" s="101"/>
      <c r="DU31" s="101"/>
      <c r="DV31" s="98"/>
      <c r="DW31" s="98"/>
      <c r="DX31" s="98"/>
      <c r="DY31" s="98"/>
      <c r="DZ31" s="98"/>
      <c r="EA31" s="98"/>
      <c r="EB31" s="98"/>
      <c r="EC31" s="98"/>
      <c r="ED31" s="98"/>
      <c r="EE31" s="98"/>
      <c r="EF31" s="98"/>
      <c r="EG31" s="98"/>
      <c r="EH31" s="98"/>
      <c r="EI31" s="101"/>
      <c r="EJ31" s="101"/>
      <c r="EK31" s="101"/>
      <c r="EL31" s="101"/>
      <c r="EM31" s="101"/>
      <c r="EN31" s="101"/>
      <c r="EO31" s="101"/>
      <c r="EP31" s="101"/>
      <c r="EQ31" s="101"/>
      <c r="ER31" s="101"/>
      <c r="ES31" s="101"/>
    </row>
    <row r="32" spans="1:149" x14ac:dyDescent="0.25">
      <c r="A32" s="8" t="s">
        <v>327</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0"/>
      <c r="CY32" s="100"/>
      <c r="CZ32" s="100"/>
      <c r="DA32" s="100"/>
      <c r="DB32" s="100"/>
      <c r="DC32" s="100"/>
      <c r="DD32" s="101"/>
      <c r="DE32" s="101"/>
      <c r="DF32" s="101"/>
      <c r="DG32" s="101"/>
      <c r="DH32" s="101"/>
      <c r="DI32" s="101"/>
      <c r="DJ32" s="101"/>
      <c r="DK32" s="101"/>
      <c r="DL32" s="101"/>
      <c r="DM32" s="101"/>
      <c r="DN32" s="101"/>
      <c r="DO32" s="101"/>
      <c r="DP32" s="101"/>
      <c r="DQ32" s="101"/>
      <c r="DR32" s="101"/>
      <c r="DS32" s="101"/>
      <c r="DT32" s="101"/>
      <c r="DU32" s="101"/>
      <c r="DV32" s="98"/>
      <c r="DW32" s="98"/>
      <c r="DX32" s="98"/>
      <c r="DY32" s="98"/>
      <c r="DZ32" s="98"/>
      <c r="EA32" s="98"/>
      <c r="EB32" s="98"/>
      <c r="EC32" s="98"/>
      <c r="ED32" s="98"/>
      <c r="EE32" s="98"/>
      <c r="EF32" s="98"/>
      <c r="EG32" s="98"/>
      <c r="EH32" s="98"/>
      <c r="EI32" s="101"/>
      <c r="EJ32" s="101"/>
      <c r="EK32" s="101"/>
      <c r="EL32" s="101"/>
      <c r="EM32" s="101"/>
      <c r="EN32" s="101"/>
      <c r="EO32" s="101"/>
      <c r="EP32" s="101"/>
      <c r="EQ32" s="101"/>
      <c r="ER32" s="101"/>
      <c r="ES32" s="101"/>
    </row>
    <row r="33" spans="1:149" x14ac:dyDescent="0.25">
      <c r="A33" s="2" t="s">
        <v>335</v>
      </c>
      <c r="B33" s="100"/>
      <c r="C33" s="100"/>
      <c r="D33" s="100"/>
      <c r="E33" s="100"/>
      <c r="F33" s="100"/>
      <c r="G33" s="100"/>
      <c r="H33" s="100"/>
      <c r="I33" s="100"/>
      <c r="J33" s="100"/>
      <c r="K33" s="100"/>
      <c r="L33" s="100"/>
      <c r="M33" s="100"/>
      <c r="N33" s="100"/>
      <c r="O33" s="100"/>
      <c r="P33" s="100"/>
      <c r="Q33" s="100"/>
      <c r="R33" s="100"/>
      <c r="S33" s="100"/>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0"/>
      <c r="CY33" s="100"/>
      <c r="CZ33" s="100"/>
      <c r="DA33" s="100"/>
      <c r="DB33" s="100"/>
      <c r="DC33" s="100"/>
      <c r="DD33" s="101"/>
      <c r="DE33" s="101"/>
      <c r="DF33" s="101"/>
      <c r="DG33" s="101"/>
      <c r="DH33" s="101"/>
      <c r="DI33" s="101"/>
      <c r="DJ33" s="101"/>
      <c r="DK33" s="101"/>
      <c r="DL33" s="101"/>
      <c r="DM33" s="101"/>
      <c r="DN33" s="101"/>
      <c r="DO33" s="101"/>
      <c r="DP33" s="101"/>
      <c r="DQ33" s="101"/>
      <c r="DR33" s="101"/>
      <c r="DS33" s="101"/>
      <c r="DT33" s="101"/>
      <c r="DU33" s="101"/>
      <c r="DV33" s="98"/>
      <c r="DW33" s="98"/>
      <c r="DX33" s="98"/>
      <c r="DY33" s="98"/>
      <c r="DZ33" s="98"/>
      <c r="EA33" s="98"/>
      <c r="EB33" s="98"/>
      <c r="EC33" s="98"/>
      <c r="ED33" s="98"/>
      <c r="EE33" s="98"/>
      <c r="EF33" s="98"/>
      <c r="EG33" s="98"/>
      <c r="EH33" s="98"/>
      <c r="EI33" s="101"/>
      <c r="EJ33" s="101"/>
      <c r="EK33" s="101"/>
      <c r="EL33" s="101"/>
      <c r="EM33" s="101"/>
      <c r="EN33" s="101"/>
      <c r="EO33" s="101"/>
      <c r="EP33" s="101"/>
      <c r="EQ33" s="101"/>
      <c r="ER33" s="101"/>
      <c r="ES33" s="101"/>
    </row>
    <row r="34" spans="1:149" x14ac:dyDescent="0.25">
      <c r="A34" s="8" t="s">
        <v>339</v>
      </c>
      <c r="B34" s="100"/>
      <c r="C34" s="100"/>
      <c r="D34" s="100"/>
      <c r="E34" s="100"/>
      <c r="F34" s="100"/>
      <c r="G34" s="100"/>
      <c r="H34" s="100"/>
      <c r="I34" s="100"/>
      <c r="J34" s="100"/>
      <c r="K34" s="100"/>
      <c r="L34" s="100"/>
      <c r="M34" s="100"/>
      <c r="N34" s="100"/>
      <c r="O34" s="100"/>
      <c r="P34" s="100"/>
      <c r="Q34" s="100"/>
      <c r="R34" s="100"/>
      <c r="S34" s="100"/>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0"/>
      <c r="CY34" s="100"/>
      <c r="CZ34" s="100"/>
      <c r="DA34" s="100"/>
      <c r="DB34" s="100"/>
      <c r="DC34" s="100"/>
      <c r="DD34" s="101"/>
      <c r="DE34" s="101"/>
      <c r="DF34" s="101"/>
      <c r="DG34" s="101"/>
      <c r="DH34" s="101"/>
      <c r="DI34" s="101"/>
      <c r="DJ34" s="101"/>
      <c r="DK34" s="101"/>
      <c r="DL34" s="101"/>
      <c r="DM34" s="101"/>
      <c r="DN34" s="101"/>
      <c r="DO34" s="101"/>
      <c r="DP34" s="101"/>
      <c r="DQ34" s="101"/>
      <c r="DR34" s="101"/>
      <c r="DS34" s="101"/>
      <c r="DT34" s="101"/>
      <c r="DU34" s="101"/>
      <c r="DV34" s="98"/>
      <c r="DW34" s="98"/>
      <c r="DX34" s="98"/>
      <c r="DY34" s="98"/>
      <c r="DZ34" s="98"/>
      <c r="EA34" s="98"/>
      <c r="EB34" s="98"/>
      <c r="EC34" s="98"/>
      <c r="ED34" s="98"/>
      <c r="EE34" s="98"/>
      <c r="EF34" s="98"/>
      <c r="EG34" s="98"/>
      <c r="EH34" s="98"/>
      <c r="EI34" s="101"/>
      <c r="EJ34" s="101"/>
      <c r="EK34" s="101"/>
      <c r="EL34" s="101"/>
      <c r="EM34" s="101"/>
      <c r="EN34" s="101"/>
      <c r="EO34" s="101"/>
      <c r="EP34" s="101"/>
      <c r="EQ34" s="101"/>
      <c r="ER34" s="101"/>
      <c r="ES34" s="101"/>
    </row>
    <row r="35" spans="1:149" x14ac:dyDescent="0.25">
      <c r="A35" s="2" t="s">
        <v>340</v>
      </c>
      <c r="B35" s="100"/>
      <c r="C35" s="100"/>
      <c r="D35" s="100"/>
      <c r="E35" s="100"/>
      <c r="F35" s="100"/>
      <c r="G35" s="100"/>
      <c r="H35" s="100"/>
      <c r="I35" s="100"/>
      <c r="J35" s="100"/>
      <c r="K35" s="100"/>
      <c r="L35" s="100"/>
      <c r="M35" s="100"/>
      <c r="N35" s="100"/>
      <c r="O35" s="100"/>
      <c r="P35" s="100"/>
      <c r="Q35" s="100"/>
      <c r="R35" s="100"/>
      <c r="S35" s="100"/>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0"/>
      <c r="CY35" s="100"/>
      <c r="CZ35" s="100"/>
      <c r="DA35" s="100"/>
      <c r="DB35" s="100"/>
      <c r="DC35" s="100"/>
      <c r="DD35" s="101"/>
      <c r="DE35" s="101"/>
      <c r="DF35" s="101"/>
      <c r="DG35" s="101"/>
      <c r="DH35" s="101"/>
      <c r="DI35" s="101"/>
      <c r="DJ35" s="101"/>
      <c r="DK35" s="101"/>
      <c r="DL35" s="101"/>
      <c r="DM35" s="101"/>
      <c r="DN35" s="101"/>
      <c r="DO35" s="101"/>
      <c r="DP35" s="101"/>
      <c r="DQ35" s="101"/>
      <c r="DR35" s="101"/>
      <c r="DS35" s="101"/>
      <c r="DT35" s="101"/>
      <c r="DU35" s="101"/>
      <c r="DV35" s="98"/>
      <c r="DW35" s="98"/>
      <c r="DX35" s="98"/>
      <c r="DY35" s="98"/>
      <c r="DZ35" s="98"/>
      <c r="EA35" s="98"/>
      <c r="EB35" s="98"/>
      <c r="EC35" s="98"/>
      <c r="ED35" s="98"/>
      <c r="EE35" s="98"/>
      <c r="EF35" s="98"/>
      <c r="EG35" s="98"/>
      <c r="EH35" s="98"/>
      <c r="EI35" s="101"/>
      <c r="EJ35" s="101"/>
      <c r="EK35" s="101"/>
      <c r="EL35" s="101"/>
      <c r="EM35" s="101"/>
      <c r="EN35" s="101"/>
      <c r="EO35" s="101"/>
      <c r="EP35" s="101"/>
      <c r="EQ35" s="101"/>
      <c r="ER35" s="101"/>
      <c r="ES35" s="101"/>
    </row>
    <row r="36" spans="1:149" x14ac:dyDescent="0.25">
      <c r="A36" s="8" t="s">
        <v>341</v>
      </c>
      <c r="B36" s="100"/>
      <c r="C36" s="100"/>
      <c r="D36" s="100"/>
      <c r="E36" s="100"/>
      <c r="F36" s="100"/>
      <c r="G36" s="100"/>
      <c r="H36" s="100"/>
      <c r="I36" s="100"/>
      <c r="J36" s="100"/>
      <c r="K36" s="100"/>
      <c r="L36" s="100"/>
      <c r="M36" s="100"/>
      <c r="N36" s="100"/>
      <c r="O36" s="100"/>
      <c r="P36" s="100"/>
      <c r="Q36" s="100"/>
      <c r="R36" s="100"/>
      <c r="S36" s="100"/>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0"/>
      <c r="CY36" s="100"/>
      <c r="CZ36" s="100"/>
      <c r="DA36" s="100"/>
      <c r="DB36" s="100"/>
      <c r="DC36" s="100"/>
      <c r="DD36" s="101"/>
      <c r="DE36" s="101"/>
      <c r="DF36" s="101"/>
      <c r="DG36" s="101"/>
      <c r="DH36" s="101"/>
      <c r="DI36" s="101"/>
      <c r="DJ36" s="101"/>
      <c r="DK36" s="101"/>
      <c r="DL36" s="101"/>
      <c r="DM36" s="101"/>
      <c r="DN36" s="101"/>
      <c r="DO36" s="101"/>
      <c r="DP36" s="101"/>
      <c r="DQ36" s="101"/>
      <c r="DR36" s="101"/>
      <c r="DS36" s="101"/>
      <c r="DT36" s="101"/>
      <c r="DU36" s="101"/>
      <c r="DV36" s="98"/>
      <c r="DW36" s="98"/>
      <c r="DX36" s="98"/>
      <c r="DY36" s="98"/>
      <c r="DZ36" s="98"/>
      <c r="EA36" s="98"/>
      <c r="EB36" s="98"/>
      <c r="EC36" s="98"/>
      <c r="ED36" s="98"/>
      <c r="EE36" s="98"/>
      <c r="EF36" s="98"/>
      <c r="EG36" s="98"/>
      <c r="EH36" s="98"/>
      <c r="EI36" s="101"/>
      <c r="EJ36" s="101"/>
      <c r="EK36" s="101"/>
      <c r="EL36" s="101"/>
      <c r="EM36" s="101"/>
      <c r="EN36" s="101"/>
      <c r="EO36" s="101"/>
      <c r="EP36" s="101"/>
      <c r="EQ36" s="101"/>
      <c r="ER36" s="101"/>
      <c r="ES36" s="101"/>
    </row>
    <row r="37" spans="1:149" x14ac:dyDescent="0.25">
      <c r="A37" s="68"/>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0"/>
      <c r="CY37" s="100"/>
      <c r="CZ37" s="100"/>
      <c r="DA37" s="100"/>
      <c r="DB37" s="100"/>
      <c r="DC37" s="100"/>
      <c r="DD37" s="101"/>
      <c r="DE37" s="101"/>
      <c r="DF37" s="101"/>
      <c r="DG37" s="101"/>
      <c r="DH37" s="101"/>
      <c r="DI37" s="101"/>
      <c r="DJ37" s="101"/>
      <c r="DK37" s="101"/>
      <c r="DL37" s="101"/>
      <c r="DM37" s="101"/>
      <c r="DN37" s="101"/>
      <c r="DO37" s="101"/>
      <c r="DP37" s="101"/>
      <c r="DQ37" s="101"/>
      <c r="DR37" s="101"/>
      <c r="DS37" s="101"/>
      <c r="DT37" s="101"/>
      <c r="DU37" s="101"/>
      <c r="DV37" s="98"/>
      <c r="DW37" s="98"/>
      <c r="DX37" s="98"/>
      <c r="DY37" s="98"/>
      <c r="DZ37" s="98"/>
      <c r="EA37" s="98"/>
      <c r="EB37" s="98"/>
      <c r="EC37" s="98"/>
      <c r="ED37" s="98"/>
      <c r="EE37" s="98"/>
      <c r="EF37" s="98"/>
      <c r="EG37" s="98"/>
      <c r="EH37" s="98"/>
      <c r="EI37" s="101"/>
      <c r="EJ37" s="101"/>
      <c r="EK37" s="101"/>
      <c r="EL37" s="101"/>
      <c r="EM37" s="101"/>
      <c r="EN37" s="101"/>
      <c r="EO37" s="101"/>
      <c r="EP37" s="101"/>
      <c r="EQ37" s="101"/>
      <c r="ER37" s="101"/>
      <c r="ES37" s="101"/>
    </row>
    <row r="38" spans="1:149" x14ac:dyDescent="0.25">
      <c r="A38" s="3" t="s">
        <v>251</v>
      </c>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0"/>
      <c r="CY38" s="100"/>
      <c r="CZ38" s="100"/>
      <c r="DA38" s="100"/>
      <c r="DB38" s="100"/>
      <c r="DC38" s="100"/>
      <c r="DD38" s="101"/>
      <c r="DE38" s="101"/>
      <c r="DF38" s="101"/>
      <c r="DG38" s="101"/>
      <c r="DH38" s="101"/>
      <c r="DI38" s="101"/>
      <c r="DJ38" s="101"/>
      <c r="DK38" s="101"/>
      <c r="DL38" s="101"/>
      <c r="DM38" s="101"/>
      <c r="DN38" s="101"/>
      <c r="DO38" s="101"/>
      <c r="DP38" s="101"/>
      <c r="DQ38" s="101"/>
      <c r="DR38" s="101"/>
      <c r="DS38" s="101"/>
      <c r="DT38" s="101"/>
      <c r="DU38" s="101"/>
      <c r="DV38" s="98">
        <v>2.0619999999999998</v>
      </c>
      <c r="DW38" s="98">
        <v>3.2080000000000002</v>
      </c>
      <c r="DX38" s="98">
        <v>1.7509999999999999</v>
      </c>
      <c r="DY38" s="98">
        <v>1.669</v>
      </c>
      <c r="DZ38" s="98">
        <v>5.9180000000000001</v>
      </c>
      <c r="EA38" s="98">
        <v>0.03</v>
      </c>
      <c r="EB38" s="98">
        <v>1.0999999999999999E-2</v>
      </c>
      <c r="EC38" s="98">
        <v>1.5049999999999999</v>
      </c>
      <c r="ED38" s="98">
        <v>0.2772</v>
      </c>
      <c r="EE38" s="98">
        <v>1.29E-2</v>
      </c>
      <c r="EF38" s="98">
        <v>0.83160000000000001</v>
      </c>
      <c r="EG38" s="98">
        <v>4.8399999999999999E-2</v>
      </c>
      <c r="EH38" s="98">
        <v>2.4220000000000002</v>
      </c>
      <c r="EI38" s="101">
        <v>0.78</v>
      </c>
      <c r="EJ38" s="101">
        <v>1.43</v>
      </c>
      <c r="EK38" s="101">
        <v>0.92</v>
      </c>
      <c r="EL38" s="101">
        <v>0.86</v>
      </c>
      <c r="EM38" s="101">
        <v>0.71</v>
      </c>
      <c r="EN38" s="101">
        <v>0.56999999999999995</v>
      </c>
      <c r="EO38" s="101">
        <v>0.65</v>
      </c>
      <c r="EP38" s="101">
        <v>0.63</v>
      </c>
      <c r="EQ38" s="101">
        <v>1.1200000000000001</v>
      </c>
      <c r="ER38" s="101">
        <v>0.77</v>
      </c>
      <c r="ES38" s="101">
        <v>0.79</v>
      </c>
    </row>
    <row r="39" spans="1:149" x14ac:dyDescent="0.25">
      <c r="A39" s="2" t="s">
        <v>255</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0"/>
      <c r="CY39" s="100"/>
      <c r="CZ39" s="100"/>
      <c r="DA39" s="100"/>
      <c r="DB39" s="100"/>
      <c r="DC39" s="100"/>
      <c r="DD39" s="101"/>
      <c r="DE39" s="101"/>
      <c r="DF39" s="101"/>
      <c r="DG39" s="101"/>
      <c r="DH39" s="101"/>
      <c r="DI39" s="101"/>
      <c r="DJ39" s="101"/>
      <c r="DK39" s="101"/>
      <c r="DL39" s="101"/>
      <c r="DM39" s="101"/>
      <c r="DN39" s="101"/>
      <c r="DO39" s="101"/>
      <c r="DP39" s="101"/>
      <c r="DQ39" s="101"/>
      <c r="DR39" s="101"/>
      <c r="DS39" s="101"/>
      <c r="DT39" s="101"/>
      <c r="DU39" s="101"/>
      <c r="DV39" s="98">
        <v>1.3160000000000001</v>
      </c>
      <c r="DW39" s="98">
        <v>2.7589999999999999</v>
      </c>
      <c r="DX39" s="98">
        <v>11.853</v>
      </c>
      <c r="DY39" s="98">
        <v>8.6470000000000002</v>
      </c>
      <c r="DZ39" s="98">
        <v>7.891</v>
      </c>
      <c r="EA39" s="98">
        <v>0.105</v>
      </c>
      <c r="EB39" s="98">
        <v>0.108</v>
      </c>
      <c r="EC39" s="98">
        <v>1.5069999999999999</v>
      </c>
      <c r="ED39" s="98">
        <v>9.7199999999999995E-2</v>
      </c>
      <c r="EE39" s="98">
        <v>3.9699999999999999E-2</v>
      </c>
      <c r="EF39" s="98">
        <v>0.82789999999999997</v>
      </c>
      <c r="EG39" s="98">
        <v>5.7999999999999996E-3</v>
      </c>
      <c r="EH39" s="98">
        <v>3.1880000000000002</v>
      </c>
      <c r="EI39" s="101">
        <v>1.51</v>
      </c>
      <c r="EJ39" s="125" t="s">
        <v>33</v>
      </c>
      <c r="EK39" s="101">
        <v>1.96</v>
      </c>
      <c r="EL39" s="101">
        <v>1.41</v>
      </c>
      <c r="EM39" s="101">
        <v>1.69</v>
      </c>
      <c r="EN39" s="101">
        <v>1.01</v>
      </c>
      <c r="EO39" s="101">
        <v>0.9</v>
      </c>
      <c r="EP39" s="101">
        <v>0.81</v>
      </c>
      <c r="EQ39" s="101">
        <v>1.48</v>
      </c>
      <c r="ER39" s="101">
        <v>1.57</v>
      </c>
      <c r="ES39" s="101">
        <v>1.81</v>
      </c>
    </row>
    <row r="40" spans="1:149" x14ac:dyDescent="0.25">
      <c r="A40" s="2" t="s">
        <v>256</v>
      </c>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0"/>
      <c r="CY40" s="100"/>
      <c r="CZ40" s="100"/>
      <c r="DA40" s="100"/>
      <c r="DB40" s="100"/>
      <c r="DC40" s="100"/>
      <c r="DD40" s="101"/>
      <c r="DE40" s="101"/>
      <c r="DF40" s="101"/>
      <c r="DG40" s="101"/>
      <c r="DH40" s="101"/>
      <c r="DI40" s="101"/>
      <c r="DJ40" s="101"/>
      <c r="DK40" s="101"/>
      <c r="DL40" s="101"/>
      <c r="DM40" s="101"/>
      <c r="DN40" s="101"/>
      <c r="DO40" s="101"/>
      <c r="DP40" s="101"/>
      <c r="DQ40" s="101"/>
      <c r="DR40" s="101"/>
      <c r="DS40" s="101"/>
      <c r="DT40" s="101"/>
      <c r="DU40" s="101"/>
      <c r="DV40" s="98">
        <v>1.99</v>
      </c>
      <c r="DW40" s="98">
        <v>1.474</v>
      </c>
      <c r="DX40" s="98">
        <v>1.847</v>
      </c>
      <c r="DY40" s="98">
        <v>3.9830000000000001</v>
      </c>
      <c r="DZ40" s="98">
        <v>3.3370000000000002</v>
      </c>
      <c r="EA40" s="99">
        <v>0.24099999999999999</v>
      </c>
      <c r="EB40" s="99">
        <v>0.17399999999999999</v>
      </c>
      <c r="EC40" s="99">
        <v>1.4490000000000001</v>
      </c>
      <c r="ED40" s="99">
        <v>0.32700000000000001</v>
      </c>
      <c r="EE40" s="99">
        <v>0.21479999999999999</v>
      </c>
      <c r="EF40" s="99">
        <v>0.83919999999999995</v>
      </c>
      <c r="EG40" s="99" t="s">
        <v>33</v>
      </c>
      <c r="EH40" s="99" t="s">
        <v>33</v>
      </c>
      <c r="EI40" s="101"/>
      <c r="EJ40" s="101"/>
      <c r="EK40" s="101"/>
      <c r="EL40" s="101"/>
      <c r="EM40" s="101"/>
      <c r="EN40" s="101"/>
      <c r="EO40" s="101"/>
      <c r="EP40" s="101"/>
      <c r="EQ40" s="101"/>
      <c r="ER40" s="101"/>
      <c r="ES40" s="101"/>
    </row>
    <row r="41" spans="1:149" x14ac:dyDescent="0.25">
      <c r="A41" s="2" t="s">
        <v>254</v>
      </c>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0"/>
      <c r="CY41" s="100"/>
      <c r="CZ41" s="100"/>
      <c r="DA41" s="100"/>
      <c r="DB41" s="100"/>
      <c r="DC41" s="100"/>
      <c r="DD41" s="101"/>
      <c r="DE41" s="101"/>
      <c r="DF41" s="101"/>
      <c r="DG41" s="101"/>
      <c r="DH41" s="101"/>
      <c r="DI41" s="101"/>
      <c r="DJ41" s="101"/>
      <c r="DK41" s="101"/>
      <c r="DL41" s="101"/>
      <c r="DM41" s="101"/>
      <c r="DN41" s="101"/>
      <c r="DO41" s="101"/>
      <c r="DP41" s="101"/>
      <c r="DQ41" s="101"/>
      <c r="DR41" s="101"/>
      <c r="DS41" s="101"/>
      <c r="DT41" s="101"/>
      <c r="DU41" s="101"/>
      <c r="DV41" s="98">
        <v>4.5590000000000002</v>
      </c>
      <c r="DW41" s="98">
        <v>4.6619999999999999</v>
      </c>
      <c r="DX41" s="98" t="s">
        <v>252</v>
      </c>
      <c r="DY41" s="98" t="s">
        <v>253</v>
      </c>
      <c r="DZ41" s="98">
        <v>5.5890000000000004</v>
      </c>
      <c r="EA41" s="99">
        <v>8.9999999999999993E-3</v>
      </c>
      <c r="EB41" s="99">
        <v>3.0000000000000001E-3</v>
      </c>
      <c r="EC41" s="99">
        <v>1.4750000000000001</v>
      </c>
      <c r="ED41" s="99">
        <v>8.6E-3</v>
      </c>
      <c r="EE41" s="99">
        <v>3.7000000000000002E-3</v>
      </c>
      <c r="EF41" s="99">
        <v>0.83250000000000002</v>
      </c>
      <c r="EG41" s="99">
        <v>0.36480000000000001</v>
      </c>
      <c r="EH41" s="99">
        <v>0.4</v>
      </c>
      <c r="EI41" s="101"/>
      <c r="EJ41" s="101"/>
      <c r="EK41" s="101"/>
      <c r="EL41" s="101"/>
      <c r="EM41" s="101"/>
      <c r="EN41" s="101"/>
      <c r="EO41" s="101"/>
      <c r="EP41" s="101"/>
      <c r="EQ41" s="101"/>
      <c r="ER41" s="101"/>
      <c r="ES41" s="101"/>
    </row>
    <row r="42" spans="1:149" ht="15.75" thickBot="1" x14ac:dyDescent="0.3">
      <c r="A42" s="2"/>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0"/>
      <c r="CY42" s="100"/>
      <c r="CZ42" s="100"/>
      <c r="DA42" s="100"/>
      <c r="DB42" s="100"/>
      <c r="DC42" s="100"/>
      <c r="DD42" s="101"/>
      <c r="DE42" s="101"/>
      <c r="DF42" s="101"/>
      <c r="DG42" s="101"/>
      <c r="DH42" s="101"/>
      <c r="DI42" s="101"/>
      <c r="DJ42" s="101"/>
      <c r="DK42" s="101"/>
      <c r="DL42" s="101"/>
      <c r="DM42" s="101"/>
      <c r="DN42" s="101"/>
      <c r="DO42" s="101"/>
      <c r="DP42" s="101"/>
      <c r="DQ42" s="101"/>
      <c r="DR42" s="101"/>
      <c r="DS42" s="101"/>
      <c r="DT42" s="101"/>
      <c r="DU42" s="101"/>
      <c r="DV42" s="101"/>
      <c r="DW42" s="101"/>
      <c r="DX42" s="101"/>
      <c r="DY42" s="101"/>
      <c r="DZ42" s="101"/>
      <c r="EA42" s="101"/>
      <c r="EB42" s="101"/>
      <c r="EC42" s="101"/>
      <c r="ED42" s="101"/>
      <c r="EE42" s="101"/>
      <c r="EF42" s="101"/>
      <c r="EG42" s="101"/>
      <c r="EH42" s="101"/>
      <c r="EI42" s="101"/>
      <c r="EJ42" s="101"/>
      <c r="EK42" s="101"/>
      <c r="EL42" s="101"/>
      <c r="EM42" s="101"/>
      <c r="EN42" s="101"/>
      <c r="EO42" s="101"/>
      <c r="EP42" s="101"/>
      <c r="EQ42" s="101"/>
      <c r="ER42" s="101"/>
      <c r="ES42" s="101"/>
    </row>
    <row r="43" spans="1:149" ht="15.75" thickBot="1" x14ac:dyDescent="0.3">
      <c r="A43" s="20" t="s">
        <v>283</v>
      </c>
      <c r="B43" s="100"/>
      <c r="C43" s="100"/>
      <c r="D43" s="100"/>
      <c r="E43" s="100"/>
      <c r="F43" s="100"/>
      <c r="G43" s="100"/>
      <c r="H43" s="100"/>
      <c r="I43" s="100"/>
      <c r="J43" s="100"/>
      <c r="K43" s="100"/>
      <c r="L43" s="100"/>
      <c r="M43" s="100"/>
      <c r="N43" s="100"/>
      <c r="O43" s="100"/>
      <c r="P43" s="100"/>
      <c r="Q43" s="100"/>
      <c r="R43" s="100"/>
      <c r="S43" s="100"/>
      <c r="T43" s="100"/>
      <c r="V43" s="100"/>
      <c r="W43" s="100"/>
      <c r="X43" s="100"/>
      <c r="Y43" s="100"/>
      <c r="Z43" s="100"/>
      <c r="AA43" s="101"/>
      <c r="AB43" s="101"/>
      <c r="AC43" s="101"/>
      <c r="AD43" s="101"/>
      <c r="AE43" s="101"/>
      <c r="AF43" s="101"/>
      <c r="AG43" s="101"/>
      <c r="AH43" s="101"/>
      <c r="AI43" s="101"/>
      <c r="AJ43" s="101"/>
      <c r="AK43" s="101"/>
      <c r="AL43" s="101"/>
      <c r="AM43" s="101"/>
      <c r="AN43" s="101"/>
      <c r="AO43" s="101"/>
      <c r="AP43" s="101"/>
      <c r="AQ43" s="101"/>
      <c r="AR43" s="101"/>
      <c r="AS43" s="101"/>
      <c r="AT43" s="101"/>
      <c r="AU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0"/>
      <c r="CY43" s="100"/>
      <c r="CZ43" s="100"/>
      <c r="DA43" s="100"/>
      <c r="DB43" s="100"/>
      <c r="DC43" s="100"/>
      <c r="DD43" s="101"/>
      <c r="DE43" s="101"/>
      <c r="DF43" s="101"/>
      <c r="DG43" s="101"/>
      <c r="DH43" s="101"/>
      <c r="DI43" s="101"/>
      <c r="DJ43" s="101"/>
      <c r="DK43" s="101"/>
      <c r="DL43" s="101"/>
      <c r="DM43" s="101"/>
      <c r="DN43" s="101"/>
      <c r="DO43" s="101"/>
      <c r="DP43" s="101"/>
      <c r="DQ43" s="101"/>
      <c r="DR43" s="101"/>
      <c r="DS43" s="101"/>
      <c r="DT43" s="101"/>
      <c r="DU43" s="101"/>
      <c r="DV43" s="101"/>
      <c r="DW43" s="101"/>
      <c r="DX43" s="101"/>
      <c r="DY43" s="101"/>
      <c r="DZ43" s="101"/>
      <c r="EA43" s="101"/>
      <c r="EB43" s="101"/>
      <c r="EC43" s="101"/>
      <c r="ED43" s="101"/>
      <c r="EE43" s="101"/>
      <c r="EF43" s="101"/>
      <c r="EG43" s="20"/>
      <c r="EI43" s="20">
        <v>0.82</v>
      </c>
      <c r="EJ43" s="20">
        <v>3.17</v>
      </c>
      <c r="EK43" s="20">
        <v>1.26</v>
      </c>
      <c r="EL43" s="20">
        <v>1.02</v>
      </c>
      <c r="EM43" s="20">
        <v>1.21</v>
      </c>
      <c r="EN43" s="20">
        <v>0.51</v>
      </c>
      <c r="EO43" s="20">
        <v>0.57999999999999996</v>
      </c>
      <c r="EP43" s="20">
        <v>0.57999999999999996</v>
      </c>
      <c r="EQ43" s="20">
        <v>1.1100000000000001</v>
      </c>
      <c r="ER43" s="20">
        <v>0.9</v>
      </c>
      <c r="ES43" s="20">
        <v>1.64</v>
      </c>
    </row>
    <row r="44" spans="1:149" ht="15.75" thickBot="1" x14ac:dyDescent="0.3">
      <c r="A44" s="20" t="s">
        <v>284</v>
      </c>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0"/>
      <c r="CY44" s="100"/>
      <c r="CZ44" s="100"/>
      <c r="DA44" s="100"/>
      <c r="DB44" s="100"/>
      <c r="DC44" s="100"/>
      <c r="DD44" s="101"/>
      <c r="DE44" s="101"/>
      <c r="DF44" s="101"/>
      <c r="DG44" s="101"/>
      <c r="DH44" s="101"/>
      <c r="DI44" s="101"/>
      <c r="DJ44" s="101"/>
      <c r="DK44" s="101"/>
      <c r="DL44" s="101"/>
      <c r="DM44" s="101"/>
      <c r="DN44" s="101"/>
      <c r="DO44" s="101"/>
      <c r="DP44" s="101"/>
      <c r="DQ44" s="101"/>
      <c r="DR44" s="101"/>
      <c r="DS44" s="101"/>
      <c r="DT44" s="101"/>
      <c r="DU44" s="101"/>
      <c r="DV44" s="101"/>
      <c r="DW44" s="101"/>
      <c r="DX44" s="101"/>
      <c r="DY44" s="101"/>
      <c r="DZ44" s="101"/>
      <c r="EA44" s="101"/>
      <c r="EB44" s="101"/>
      <c r="EC44" s="101"/>
      <c r="ED44" s="101"/>
      <c r="EE44" s="101"/>
      <c r="EF44" s="101"/>
      <c r="EG44" s="20"/>
      <c r="EI44" s="20">
        <v>0.86</v>
      </c>
      <c r="EJ44" s="20">
        <v>2.52</v>
      </c>
      <c r="EK44" s="20">
        <v>1.1399999999999999</v>
      </c>
      <c r="EL44" s="20">
        <v>1.03</v>
      </c>
      <c r="EM44" s="20">
        <v>1.18</v>
      </c>
      <c r="EN44" s="20">
        <v>0.56000000000000005</v>
      </c>
      <c r="EO44" s="20">
        <v>0.57999999999999996</v>
      </c>
      <c r="EP44" s="20">
        <v>0.65</v>
      </c>
      <c r="EQ44" s="20">
        <v>1.25</v>
      </c>
      <c r="ER44" s="20">
        <v>0.9</v>
      </c>
      <c r="ES44" s="20">
        <v>1.52</v>
      </c>
    </row>
    <row r="45" spans="1:149" ht="15.75" thickBot="1" x14ac:dyDescent="0.3">
      <c r="A45" s="20" t="s">
        <v>285</v>
      </c>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0"/>
      <c r="CY45" s="100"/>
      <c r="CZ45" s="100"/>
      <c r="DA45" s="100"/>
      <c r="DB45" s="100"/>
      <c r="DC45" s="100"/>
      <c r="DD45" s="101"/>
      <c r="DE45" s="101"/>
      <c r="DF45" s="101"/>
      <c r="DG45" s="101"/>
      <c r="DH45" s="101"/>
      <c r="DI45" s="101"/>
      <c r="DJ45" s="101"/>
      <c r="DK45" s="101"/>
      <c r="DL45" s="101"/>
      <c r="DM45" s="101"/>
      <c r="DN45" s="101"/>
      <c r="DO45" s="101"/>
      <c r="DP45" s="101"/>
      <c r="DQ45" s="101"/>
      <c r="DR45" s="101"/>
      <c r="DS45" s="101"/>
      <c r="DT45" s="101"/>
      <c r="DU45" s="101"/>
      <c r="DV45" s="101"/>
      <c r="DW45" s="101"/>
      <c r="DX45" s="101"/>
      <c r="DY45" s="101"/>
      <c r="DZ45" s="101"/>
      <c r="EA45" s="101"/>
      <c r="EB45" s="101"/>
      <c r="EC45" s="101"/>
      <c r="ED45" s="101"/>
      <c r="EE45" s="101"/>
      <c r="EF45" s="101"/>
      <c r="EG45" s="20"/>
      <c r="EI45" s="20">
        <v>1.2</v>
      </c>
      <c r="EJ45" s="20">
        <v>2.9</v>
      </c>
      <c r="EK45" s="20">
        <v>4.4000000000000004</v>
      </c>
      <c r="EL45" s="20">
        <v>1.1000000000000001</v>
      </c>
      <c r="EM45" s="20">
        <v>1.5</v>
      </c>
      <c r="EN45" s="20">
        <v>0.8</v>
      </c>
      <c r="EO45" s="20">
        <v>0.9</v>
      </c>
      <c r="EP45" s="20">
        <v>0.6</v>
      </c>
      <c r="EQ45" s="20">
        <v>1.5</v>
      </c>
      <c r="ER45" s="20">
        <v>1.2</v>
      </c>
      <c r="ES45" s="20">
        <v>1.7</v>
      </c>
    </row>
    <row r="46" spans="1:149" ht="16.5" thickBot="1" x14ac:dyDescent="0.3">
      <c r="A46" s="20" t="s">
        <v>290</v>
      </c>
      <c r="B46" s="100"/>
      <c r="C46" s="100"/>
      <c r="D46" s="100"/>
      <c r="E46" s="100"/>
      <c r="F46" s="100"/>
      <c r="G46" s="100"/>
      <c r="H46" s="100"/>
      <c r="I46" s="100"/>
      <c r="J46" s="100"/>
      <c r="K46" s="100"/>
      <c r="L46" s="100"/>
      <c r="M46" s="100"/>
      <c r="N46" s="100"/>
      <c r="O46" s="100"/>
      <c r="P46" s="100"/>
      <c r="Q46" s="100"/>
      <c r="R46" s="100"/>
      <c r="S46" s="100"/>
      <c r="T46" s="100"/>
      <c r="U46" s="100" t="s">
        <v>304</v>
      </c>
      <c r="V46" s="100" t="s">
        <v>305</v>
      </c>
      <c r="W46" s="100">
        <v>12</v>
      </c>
      <c r="X46" s="100">
        <v>12</v>
      </c>
      <c r="Y46" s="100" t="s">
        <v>306</v>
      </c>
      <c r="Z46" s="100" t="s">
        <v>302</v>
      </c>
      <c r="AA46" s="100" t="s">
        <v>303</v>
      </c>
      <c r="AB46" s="100" t="s">
        <v>287</v>
      </c>
      <c r="AC46" s="100">
        <v>17</v>
      </c>
      <c r="AD46" s="100">
        <v>89</v>
      </c>
      <c r="AE46" s="100" t="s">
        <v>287</v>
      </c>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0"/>
      <c r="CY46" s="100"/>
      <c r="CZ46" s="100"/>
      <c r="DA46" s="100"/>
      <c r="DB46" s="100"/>
      <c r="DC46" s="100"/>
      <c r="DD46" s="101"/>
      <c r="DE46" s="101"/>
      <c r="DF46" s="101"/>
      <c r="DG46" s="101"/>
      <c r="DH46" s="101"/>
      <c r="DI46" s="101"/>
      <c r="DJ46" s="101"/>
      <c r="DK46" s="101"/>
      <c r="DL46" s="101"/>
      <c r="DM46" s="101"/>
      <c r="DN46" s="101"/>
      <c r="DO46" s="101"/>
      <c r="DP46" s="101"/>
      <c r="DQ46" s="101"/>
      <c r="DR46" s="101"/>
      <c r="DS46" s="101"/>
      <c r="DT46" s="101"/>
      <c r="DU46" s="101"/>
      <c r="DV46" s="101"/>
      <c r="DW46" s="101"/>
      <c r="DX46" s="101"/>
      <c r="DY46" s="101"/>
      <c r="DZ46" s="101"/>
      <c r="EA46" s="101"/>
      <c r="EB46" s="101"/>
      <c r="EC46" s="101"/>
      <c r="ED46" s="101"/>
      <c r="EE46" s="101"/>
      <c r="EF46" s="101"/>
      <c r="EG46" s="20"/>
      <c r="EI46" s="20">
        <v>0.85</v>
      </c>
      <c r="EJ46" s="20">
        <v>2.38</v>
      </c>
      <c r="EK46" s="20">
        <v>1.01</v>
      </c>
      <c r="EL46" s="20">
        <v>0.9</v>
      </c>
      <c r="EM46" s="20">
        <v>0.35</v>
      </c>
      <c r="EN46" s="20">
        <v>0.49</v>
      </c>
      <c r="EO46" s="20">
        <v>1.25</v>
      </c>
      <c r="EP46" s="20">
        <v>0.62</v>
      </c>
      <c r="EQ46" s="20">
        <v>1.56</v>
      </c>
      <c r="ER46" s="20">
        <v>1.24</v>
      </c>
      <c r="ES46" s="20">
        <v>1.71</v>
      </c>
    </row>
    <row r="47" spans="1:149" ht="16.5" thickBot="1" x14ac:dyDescent="0.3">
      <c r="A47" s="20" t="s">
        <v>291</v>
      </c>
      <c r="B47" s="100"/>
      <c r="C47" s="100"/>
      <c r="D47" s="100"/>
      <c r="E47" s="100"/>
      <c r="F47" s="100"/>
      <c r="G47" s="100"/>
      <c r="H47" s="100"/>
      <c r="I47" s="100"/>
      <c r="J47" s="100"/>
      <c r="K47" s="100"/>
      <c r="L47" s="100"/>
      <c r="M47" s="100"/>
      <c r="N47" s="100"/>
      <c r="O47" s="100"/>
      <c r="P47" s="100"/>
      <c r="Q47" s="100"/>
      <c r="R47" s="100"/>
      <c r="S47" s="100"/>
      <c r="T47" s="100"/>
      <c r="U47" s="100" t="s">
        <v>282</v>
      </c>
      <c r="V47" s="100" t="s">
        <v>311</v>
      </c>
      <c r="W47" s="100" t="s">
        <v>312</v>
      </c>
      <c r="X47" s="100">
        <v>16</v>
      </c>
      <c r="Y47" s="100" t="s">
        <v>313</v>
      </c>
      <c r="Z47" s="100" t="s">
        <v>307</v>
      </c>
      <c r="AA47" s="100" t="s">
        <v>308</v>
      </c>
      <c r="AB47" s="100" t="s">
        <v>309</v>
      </c>
      <c r="AC47" s="100" t="s">
        <v>310</v>
      </c>
      <c r="AD47" s="100">
        <v>12</v>
      </c>
      <c r="AE47" s="100" t="s">
        <v>287</v>
      </c>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0"/>
      <c r="CY47" s="100"/>
      <c r="CZ47" s="100"/>
      <c r="DA47" s="100"/>
      <c r="DB47" s="100"/>
      <c r="DC47" s="100"/>
      <c r="DD47" s="101"/>
      <c r="DE47" s="101"/>
      <c r="DF47" s="101"/>
      <c r="DG47" s="101"/>
      <c r="DH47" s="101"/>
      <c r="DI47" s="101"/>
      <c r="DJ47" s="101"/>
      <c r="DK47" s="101"/>
      <c r="DL47" s="101"/>
      <c r="DM47" s="101"/>
      <c r="DN47" s="101"/>
      <c r="DO47" s="101"/>
      <c r="DP47" s="101"/>
      <c r="DQ47" s="101"/>
      <c r="DR47" s="101"/>
      <c r="DS47" s="101"/>
      <c r="DT47" s="101"/>
      <c r="DU47" s="101"/>
      <c r="DV47" s="101"/>
      <c r="DW47" s="101"/>
      <c r="DX47" s="101"/>
      <c r="DY47" s="101"/>
      <c r="DZ47" s="101"/>
      <c r="EA47" s="101"/>
      <c r="EB47" s="101"/>
      <c r="EC47" s="101"/>
      <c r="ED47" s="101"/>
      <c r="EE47" s="101"/>
      <c r="EF47" s="101"/>
      <c r="EG47" s="20"/>
      <c r="EI47" s="20">
        <v>0.68</v>
      </c>
      <c r="EJ47" s="20">
        <v>2.04</v>
      </c>
      <c r="EK47" s="20">
        <v>0.97</v>
      </c>
      <c r="EL47" s="20">
        <v>0.77</v>
      </c>
      <c r="EM47" s="20">
        <v>0.45</v>
      </c>
      <c r="EN47" s="20">
        <v>0.38</v>
      </c>
      <c r="EO47" s="20">
        <v>0.56999999999999995</v>
      </c>
      <c r="EP47" s="20">
        <v>0.56000000000000005</v>
      </c>
      <c r="EQ47" s="20">
        <v>1.17</v>
      </c>
      <c r="ER47" s="20">
        <v>1.38</v>
      </c>
      <c r="ES47" s="20">
        <v>0.48</v>
      </c>
    </row>
    <row r="48" spans="1:149" ht="15.75" thickBot="1" x14ac:dyDescent="0.3">
      <c r="A48" s="20" t="s">
        <v>292</v>
      </c>
      <c r="B48" s="100"/>
      <c r="C48" s="100"/>
      <c r="D48" s="100"/>
      <c r="E48" s="100"/>
      <c r="F48" s="100"/>
      <c r="G48" s="100"/>
      <c r="H48" s="100"/>
      <c r="I48" s="100"/>
      <c r="J48" s="100"/>
      <c r="K48" s="100"/>
      <c r="L48" s="100"/>
      <c r="M48" s="100"/>
      <c r="N48" s="100"/>
      <c r="O48" s="100"/>
      <c r="P48" s="100"/>
      <c r="Q48" s="100"/>
      <c r="R48" s="100"/>
      <c r="S48" s="100"/>
      <c r="T48" s="100"/>
      <c r="U48" s="100" t="s">
        <v>280</v>
      </c>
      <c r="V48" s="100">
        <v>10</v>
      </c>
      <c r="W48" s="100" t="s">
        <v>314</v>
      </c>
      <c r="X48" s="100">
        <v>32</v>
      </c>
      <c r="Y48" s="100">
        <v>36</v>
      </c>
      <c r="Z48" s="100">
        <v>10</v>
      </c>
      <c r="AA48" s="100">
        <v>26</v>
      </c>
      <c r="AB48" s="100" t="s">
        <v>287</v>
      </c>
      <c r="AC48" s="100">
        <v>44</v>
      </c>
      <c r="AD48" s="100">
        <v>80</v>
      </c>
      <c r="AE48" s="100" t="s">
        <v>287</v>
      </c>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0"/>
      <c r="CY48" s="100"/>
      <c r="CZ48" s="100"/>
      <c r="DA48" s="100"/>
      <c r="DB48" s="100"/>
      <c r="DC48" s="100"/>
      <c r="DD48" s="101"/>
      <c r="DE48" s="101"/>
      <c r="DF48" s="101"/>
      <c r="DG48" s="101"/>
      <c r="DH48" s="101"/>
      <c r="DI48" s="101"/>
      <c r="DJ48" s="101"/>
      <c r="DK48" s="101"/>
      <c r="DL48" s="101"/>
      <c r="DM48" s="101"/>
      <c r="DN48" s="101"/>
      <c r="DO48" s="101"/>
      <c r="DP48" s="101"/>
      <c r="DQ48" s="101"/>
      <c r="DR48" s="101"/>
      <c r="DS48" s="101"/>
      <c r="DT48" s="101"/>
      <c r="DU48" s="101"/>
      <c r="DV48" s="101"/>
      <c r="DW48" s="101"/>
      <c r="DX48" s="101"/>
      <c r="DY48" s="101"/>
      <c r="DZ48" s="101"/>
      <c r="EA48" s="101"/>
      <c r="EB48" s="101"/>
      <c r="EC48" s="101"/>
      <c r="ED48" s="101"/>
      <c r="EE48" s="101"/>
      <c r="EF48" s="101"/>
      <c r="EG48" s="20"/>
      <c r="EI48" s="20">
        <v>9.09</v>
      </c>
      <c r="EJ48" s="20" t="s">
        <v>287</v>
      </c>
      <c r="EK48" s="20" t="s">
        <v>287</v>
      </c>
      <c r="EL48" s="20">
        <v>1.79</v>
      </c>
      <c r="EM48" s="20">
        <v>2.2200000000000002</v>
      </c>
      <c r="EN48" s="20">
        <v>4.26</v>
      </c>
      <c r="EO48" s="20">
        <v>6.95</v>
      </c>
      <c r="EP48" s="20">
        <v>3.65</v>
      </c>
      <c r="EQ48" s="20">
        <v>5.39</v>
      </c>
      <c r="ER48" s="20">
        <v>14.8</v>
      </c>
      <c r="ES48" s="20">
        <v>10.6</v>
      </c>
    </row>
    <row r="49" spans="1:149" ht="16.5" thickBot="1" x14ac:dyDescent="0.3">
      <c r="A49" s="20" t="s">
        <v>293</v>
      </c>
      <c r="B49" s="100"/>
      <c r="C49" s="100"/>
      <c r="D49" s="100"/>
      <c r="E49" s="100"/>
      <c r="F49" s="100"/>
      <c r="G49" s="100"/>
      <c r="H49" s="100"/>
      <c r="I49" s="100"/>
      <c r="J49" s="100"/>
      <c r="K49" s="100"/>
      <c r="L49" s="100"/>
      <c r="M49" s="100"/>
      <c r="N49" s="100"/>
      <c r="O49" s="100"/>
      <c r="P49" s="100"/>
      <c r="Q49" s="100"/>
      <c r="R49" s="100"/>
      <c r="S49" s="100"/>
      <c r="T49" s="100"/>
      <c r="U49" s="100" t="s">
        <v>318</v>
      </c>
      <c r="V49" s="100" t="s">
        <v>281</v>
      </c>
      <c r="W49" s="100" t="s">
        <v>319</v>
      </c>
      <c r="X49" s="100">
        <v>11</v>
      </c>
      <c r="Y49" s="100" t="s">
        <v>320</v>
      </c>
      <c r="Z49" s="100" t="s">
        <v>315</v>
      </c>
      <c r="AA49" s="100" t="s">
        <v>316</v>
      </c>
      <c r="AB49" s="100">
        <v>18</v>
      </c>
      <c r="AC49" s="100">
        <v>11</v>
      </c>
      <c r="AD49" s="100" t="s">
        <v>317</v>
      </c>
      <c r="AE49" s="100" t="s">
        <v>287</v>
      </c>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0"/>
      <c r="CY49" s="100"/>
      <c r="CZ49" s="100"/>
      <c r="DA49" s="100"/>
      <c r="DB49" s="100"/>
      <c r="DC49" s="100"/>
      <c r="DD49" s="101"/>
      <c r="DE49" s="101"/>
      <c r="DF49" s="101"/>
      <c r="DG49" s="101"/>
      <c r="DH49" s="101"/>
      <c r="DI49" s="101"/>
      <c r="DJ49" s="101"/>
      <c r="DK49" s="101"/>
      <c r="DL49" s="101"/>
      <c r="DM49" s="101"/>
      <c r="DN49" s="101"/>
      <c r="DO49" s="101"/>
      <c r="DP49" s="101"/>
      <c r="DQ49" s="101"/>
      <c r="DR49" s="101"/>
      <c r="DS49" s="101"/>
      <c r="DT49" s="101"/>
      <c r="DU49" s="101"/>
      <c r="DV49" s="101"/>
      <c r="DW49" s="101"/>
      <c r="DX49" s="101"/>
      <c r="DY49" s="101"/>
      <c r="DZ49" s="101"/>
      <c r="EA49" s="101"/>
      <c r="EB49" s="101"/>
      <c r="EC49" s="101"/>
      <c r="ED49" s="101"/>
      <c r="EE49" s="101"/>
      <c r="EF49" s="101"/>
      <c r="EG49" s="20"/>
      <c r="EI49" s="20">
        <v>0.67</v>
      </c>
      <c r="EJ49" s="20">
        <v>0.96</v>
      </c>
      <c r="EK49" s="20">
        <v>0.75</v>
      </c>
      <c r="EL49" s="20">
        <v>0.62</v>
      </c>
      <c r="EM49" s="20">
        <v>0.5</v>
      </c>
      <c r="EN49" s="20">
        <v>0.35</v>
      </c>
      <c r="EO49" s="20">
        <v>0.48</v>
      </c>
      <c r="EP49" s="20">
        <v>0.53</v>
      </c>
      <c r="EQ49" s="20">
        <v>1.06</v>
      </c>
      <c r="ER49" s="20">
        <v>0.87</v>
      </c>
      <c r="ES49" s="20">
        <v>0.54</v>
      </c>
    </row>
    <row r="50" spans="1:149" ht="15.75" thickBot="1" x14ac:dyDescent="0.3">
      <c r="A50" s="20" t="s">
        <v>294</v>
      </c>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0"/>
      <c r="CY50" s="100"/>
      <c r="CZ50" s="100"/>
      <c r="DA50" s="100"/>
      <c r="DB50" s="100"/>
      <c r="DC50" s="100"/>
      <c r="DD50" s="101"/>
      <c r="DE50" s="101"/>
      <c r="DF50" s="101"/>
      <c r="DG50" s="101"/>
      <c r="DH50" s="101"/>
      <c r="DI50" s="101"/>
      <c r="DJ50" s="101"/>
      <c r="DK50" s="101"/>
      <c r="DL50" s="101"/>
      <c r="DM50" s="101"/>
      <c r="DN50" s="101"/>
      <c r="DO50" s="101"/>
      <c r="DP50" s="101"/>
      <c r="DQ50" s="101"/>
      <c r="DR50" s="101"/>
      <c r="DS50" s="101"/>
      <c r="DT50" s="101"/>
      <c r="DU50" s="101"/>
      <c r="DV50" s="101"/>
      <c r="DW50" s="101"/>
      <c r="DX50" s="101"/>
      <c r="DY50" s="101"/>
      <c r="DZ50" s="101"/>
      <c r="EA50" s="101"/>
      <c r="EB50" s="101"/>
      <c r="EC50" s="101"/>
      <c r="ED50" s="101"/>
      <c r="EE50" s="101"/>
      <c r="EF50" s="101"/>
      <c r="EG50" s="20"/>
      <c r="EI50" s="20">
        <v>2.38</v>
      </c>
      <c r="EJ50" s="20">
        <v>5.92</v>
      </c>
      <c r="EK50" s="20">
        <v>4.1900000000000004</v>
      </c>
      <c r="EL50" s="20">
        <v>1.94</v>
      </c>
      <c r="EM50" s="20">
        <v>0.66</v>
      </c>
      <c r="EN50" s="20">
        <v>1.85</v>
      </c>
      <c r="EO50" s="20">
        <v>4.5999999999999996</v>
      </c>
      <c r="EP50" s="20">
        <v>1.04</v>
      </c>
      <c r="EQ50" s="20">
        <v>2.82</v>
      </c>
      <c r="ER50" s="20">
        <v>1.68</v>
      </c>
      <c r="ES50" s="20">
        <v>1.93</v>
      </c>
    </row>
    <row r="51" spans="1:149" ht="15.75" thickBot="1" x14ac:dyDescent="0.3">
      <c r="A51" s="126" t="s">
        <v>323</v>
      </c>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1"/>
      <c r="AB51" s="101"/>
      <c r="AC51" s="101"/>
      <c r="AD51" s="101"/>
      <c r="AE51" s="101"/>
      <c r="AF51" s="101"/>
      <c r="AG51" s="101"/>
      <c r="AH51" s="101"/>
      <c r="AI51" s="101"/>
      <c r="AJ51" s="101"/>
      <c r="AK51" s="101"/>
      <c r="AL51" s="101"/>
      <c r="AM51" s="101"/>
      <c r="AN51" s="101"/>
      <c r="AO51" s="101"/>
      <c r="AP51" s="101"/>
      <c r="AQ51" s="101">
        <v>0.04</v>
      </c>
      <c r="AR51" s="101">
        <v>3.3000000000000002E-2</v>
      </c>
      <c r="AS51" s="101">
        <v>7.5999999999999998E-2</v>
      </c>
      <c r="AT51" s="101">
        <v>0.1</v>
      </c>
      <c r="AU51" s="101">
        <v>0.10199999999999999</v>
      </c>
      <c r="AV51" s="101">
        <v>4.2000000000000003E-2</v>
      </c>
      <c r="AW51" s="101">
        <v>3.2000000000000001E-2</v>
      </c>
      <c r="AX51" s="101">
        <v>7.1999999999999995E-2</v>
      </c>
      <c r="AY51" s="101">
        <v>0.16200000000000001</v>
      </c>
      <c r="AZ51" s="101">
        <v>0.11700000000000001</v>
      </c>
      <c r="BA51" s="101">
        <v>0.14399999999999999</v>
      </c>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0"/>
      <c r="CY51" s="100"/>
      <c r="CZ51" s="100"/>
      <c r="DA51" s="100"/>
      <c r="DB51" s="100"/>
      <c r="DC51" s="100"/>
      <c r="DD51" s="101"/>
      <c r="DE51" s="101"/>
      <c r="DF51" s="101"/>
      <c r="DG51" s="101"/>
      <c r="DH51" s="101"/>
      <c r="DI51" s="101"/>
      <c r="DJ51" s="101"/>
      <c r="DK51" s="101"/>
      <c r="DL51" s="101"/>
      <c r="DM51" s="101"/>
      <c r="DN51" s="101"/>
      <c r="DO51" s="101"/>
      <c r="DP51" s="101"/>
      <c r="DQ51" s="101"/>
      <c r="DR51" s="101"/>
      <c r="DS51" s="101"/>
      <c r="DT51" s="101"/>
      <c r="DU51" s="101"/>
      <c r="DV51" s="101"/>
      <c r="DW51" s="101"/>
      <c r="DX51" s="101"/>
      <c r="DY51" s="101"/>
      <c r="DZ51" s="101"/>
      <c r="EA51" s="101"/>
      <c r="EB51" s="101"/>
      <c r="EC51" s="101"/>
      <c r="ED51" s="101"/>
      <c r="EE51" s="101"/>
      <c r="EF51" s="101"/>
      <c r="EG51" s="101"/>
      <c r="EH51" s="101"/>
      <c r="EI51" s="101"/>
      <c r="EJ51" s="101"/>
      <c r="EK51" s="101"/>
      <c r="EL51" s="101"/>
      <c r="EM51" s="101"/>
      <c r="EN51" s="101"/>
      <c r="EO51" s="101"/>
      <c r="EP51" s="101"/>
      <c r="EQ51" s="101"/>
      <c r="ER51" s="101"/>
      <c r="ES51" s="101"/>
    </row>
    <row r="52" spans="1:149" ht="15.75" thickBot="1" x14ac:dyDescent="0.3">
      <c r="A52" s="126" t="s">
        <v>324</v>
      </c>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1"/>
      <c r="AB52" s="101"/>
      <c r="AC52" s="101"/>
      <c r="AD52" s="101"/>
      <c r="AE52" s="101"/>
      <c r="AF52" s="101"/>
      <c r="AG52" s="101"/>
      <c r="AH52" s="101"/>
      <c r="AI52" s="101"/>
      <c r="AJ52" s="101"/>
      <c r="AK52" s="101"/>
      <c r="AL52" s="101"/>
      <c r="AM52" s="101"/>
      <c r="AN52" s="101"/>
      <c r="AO52" s="101"/>
      <c r="AP52" s="101"/>
      <c r="AQ52" s="101">
        <v>8.7999999999999995E-2</v>
      </c>
      <c r="AR52" s="101">
        <v>8.6999999999999994E-2</v>
      </c>
      <c r="AS52" s="101">
        <v>0.09</v>
      </c>
      <c r="AT52" s="101">
        <v>0.16</v>
      </c>
      <c r="AU52" s="101">
        <v>0.12</v>
      </c>
      <c r="AV52" s="101">
        <v>0.06</v>
      </c>
      <c r="AW52" s="101">
        <v>4.8000000000000001E-2</v>
      </c>
      <c r="AX52" s="101">
        <v>0.13</v>
      </c>
      <c r="AY52" s="101">
        <v>0.13500000000000001</v>
      </c>
      <c r="AZ52" s="101">
        <v>0.11899999999999999</v>
      </c>
      <c r="BA52" s="101">
        <v>0.157</v>
      </c>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0"/>
      <c r="CY52" s="100"/>
      <c r="CZ52" s="100"/>
      <c r="DA52" s="100"/>
      <c r="DB52" s="100"/>
      <c r="DC52" s="100"/>
      <c r="DD52" s="101"/>
      <c r="DE52" s="101"/>
      <c r="DF52" s="101"/>
      <c r="DG52" s="101"/>
      <c r="DH52" s="101"/>
      <c r="DI52" s="101"/>
      <c r="DJ52" s="101"/>
      <c r="DK52" s="101"/>
      <c r="DL52" s="101"/>
      <c r="DM52" s="101"/>
      <c r="DN52" s="101"/>
      <c r="DO52" s="101"/>
      <c r="DP52" s="101"/>
      <c r="DQ52" s="101"/>
      <c r="DR52" s="101"/>
      <c r="DS52" s="101"/>
      <c r="DT52" s="101"/>
      <c r="DU52" s="101"/>
      <c r="DV52" s="101"/>
      <c r="DW52" s="101"/>
      <c r="DX52" s="101"/>
      <c r="DY52" s="101"/>
      <c r="DZ52" s="101"/>
      <c r="EA52" s="101"/>
      <c r="EB52" s="101"/>
      <c r="EC52" s="101"/>
      <c r="ED52" s="101"/>
      <c r="EE52" s="101"/>
      <c r="EF52" s="101"/>
      <c r="EG52" s="101"/>
      <c r="EH52" s="101"/>
      <c r="EI52" s="101"/>
      <c r="EJ52" s="101"/>
      <c r="EK52" s="101"/>
      <c r="EL52" s="101"/>
      <c r="EM52" s="101"/>
      <c r="EN52" s="101"/>
      <c r="EO52" s="101"/>
      <c r="EP52" s="101"/>
      <c r="EQ52" s="101"/>
      <c r="ER52" s="101"/>
      <c r="ES52" s="101"/>
    </row>
    <row r="102" spans="1:41" ht="15.75" customHeight="1" thickBot="1" x14ac:dyDescent="0.3">
      <c r="A102" s="76"/>
      <c r="B102" s="6"/>
      <c r="Z102" s="69"/>
      <c r="AA102" s="307" t="s">
        <v>274</v>
      </c>
      <c r="AB102" s="307"/>
      <c r="AC102" s="307"/>
      <c r="AD102" s="307"/>
    </row>
    <row r="103" spans="1:41" ht="15" customHeight="1" thickBot="1" x14ac:dyDescent="0.3">
      <c r="A103" s="2"/>
      <c r="D103" s="32"/>
      <c r="E103" s="32"/>
      <c r="F103" s="6"/>
      <c r="G103" s="417" t="s">
        <v>229</v>
      </c>
      <c r="H103" s="417"/>
      <c r="I103" s="78">
        <v>1</v>
      </c>
      <c r="K103" s="416" t="s">
        <v>231</v>
      </c>
      <c r="L103" s="416"/>
      <c r="M103" s="416"/>
      <c r="N103" s="416"/>
      <c r="O103" s="416"/>
      <c r="P103" s="77">
        <v>0</v>
      </c>
      <c r="Z103" s="69"/>
      <c r="AA103" s="307"/>
      <c r="AB103" s="307"/>
      <c r="AC103" s="307"/>
      <c r="AD103" s="307"/>
      <c r="AE103" s="307" t="s">
        <v>275</v>
      </c>
      <c r="AF103" s="307"/>
      <c r="AG103" s="307"/>
    </row>
    <row r="104" spans="1:41" ht="15" customHeight="1" x14ac:dyDescent="0.25">
      <c r="A104" s="2"/>
      <c r="B104" s="415" t="s">
        <v>355</v>
      </c>
      <c r="C104" s="415"/>
      <c r="D104" s="355" t="s">
        <v>227</v>
      </c>
      <c r="E104" s="355"/>
      <c r="F104" s="355"/>
      <c r="G104" s="355"/>
      <c r="H104" s="355" t="s">
        <v>232</v>
      </c>
      <c r="I104" s="355"/>
      <c r="J104" s="355"/>
      <c r="K104" s="355"/>
      <c r="L104" s="415" t="s">
        <v>230</v>
      </c>
      <c r="M104" s="415" t="s">
        <v>233</v>
      </c>
      <c r="N104" s="415"/>
      <c r="Q104" s="413" t="s">
        <v>270</v>
      </c>
      <c r="R104" s="355" t="s">
        <v>234</v>
      </c>
      <c r="S104" s="355"/>
      <c r="T104" s="355"/>
      <c r="Z104" s="69"/>
      <c r="AA104" s="307"/>
      <c r="AB104" s="307"/>
      <c r="AC104" s="307"/>
      <c r="AD104" s="307"/>
      <c r="AE104" s="307"/>
      <c r="AF104" s="307"/>
      <c r="AG104" s="307"/>
      <c r="AI104" s="413" t="s">
        <v>270</v>
      </c>
      <c r="AJ104" s="355" t="s">
        <v>276</v>
      </c>
      <c r="AK104" s="355"/>
      <c r="AL104" s="355"/>
      <c r="AM104" s="1"/>
      <c r="AN104" s="1"/>
      <c r="AO104" s="1"/>
    </row>
    <row r="105" spans="1:41" x14ac:dyDescent="0.25">
      <c r="A105" s="2"/>
      <c r="B105" s="415"/>
      <c r="C105" s="415"/>
      <c r="D105" s="5" t="s">
        <v>226</v>
      </c>
      <c r="E105" s="355" t="s">
        <v>228</v>
      </c>
      <c r="F105" s="355"/>
      <c r="G105" s="355"/>
      <c r="H105" s="5" t="s">
        <v>226</v>
      </c>
      <c r="I105" s="355" t="s">
        <v>228</v>
      </c>
      <c r="J105" s="355"/>
      <c r="K105" s="355"/>
      <c r="L105" s="415"/>
      <c r="M105" s="415"/>
      <c r="N105" s="415"/>
      <c r="Q105" s="413"/>
      <c r="R105" s="412"/>
      <c r="S105" s="412"/>
      <c r="T105" s="412"/>
      <c r="Z105" s="69"/>
      <c r="AA105" s="307"/>
      <c r="AB105" s="307"/>
      <c r="AC105" s="307"/>
      <c r="AD105" s="307"/>
      <c r="AE105" s="307"/>
      <c r="AF105" s="307"/>
      <c r="AG105" s="307"/>
      <c r="AI105" s="413"/>
      <c r="AJ105" s="412"/>
      <c r="AK105" s="412"/>
      <c r="AL105" s="412"/>
      <c r="AM105" s="1"/>
      <c r="AN105" s="1"/>
      <c r="AO105" s="1"/>
    </row>
    <row r="106" spans="1:41" x14ac:dyDescent="0.25">
      <c r="A106" s="2" t="str">
        <f>A6</f>
        <v>ORB-SLAM</v>
      </c>
      <c r="B106" s="1">
        <f>COUNTA(B6:ZZ6)</f>
        <v>11</v>
      </c>
      <c r="D106" s="1">
        <f>COUNTIF($B$209:$ZZ$211,A106)</f>
        <v>5</v>
      </c>
      <c r="F106" s="1">
        <f>COUNTIF($B$212:$ZZ$219,A106)</f>
        <v>0</v>
      </c>
      <c r="H106" s="1">
        <f>D106*$I$103</f>
        <v>5</v>
      </c>
      <c r="J106" s="1">
        <f>F106*$P$103</f>
        <v>0</v>
      </c>
      <c r="L106" s="1">
        <f>H106+J106</f>
        <v>5</v>
      </c>
      <c r="M106" s="87">
        <f>IFERROR(L106/B106,"")</f>
        <v>0.45454545454545453</v>
      </c>
      <c r="Q106" s="116">
        <f>LARGE($M$106:$M$200,1)</f>
        <v>0.5053763440860215</v>
      </c>
      <c r="R106" s="315" t="str" cm="1">
        <f t="array" ref="R106">IFERROR(INDEX($A$106:$A$200, MATCH(1,($M$106:$M$200=LARGE($M$106:$M$200,1))*(COUNTIF(R105:T105, $A$106:$A$200)=0),0)), "")</f>
        <v>ORB-SLAM3</v>
      </c>
      <c r="S106" s="411"/>
      <c r="T106" s="411"/>
      <c r="U106" s="117" t="s">
        <v>235</v>
      </c>
      <c r="V106" s="82"/>
      <c r="W106" s="90"/>
      <c r="Z106" s="69"/>
      <c r="AB106">
        <f>SUMIF($209:$209, A106, $223:$223)</f>
        <v>20</v>
      </c>
      <c r="AF106" s="124">
        <f>IFERROR(AB106/B106,"")</f>
        <v>1.8181818181818181</v>
      </c>
      <c r="AI106" s="116">
        <f>LARGE($AF$106:$AF$200,1)</f>
        <v>3.5454545454545454</v>
      </c>
      <c r="AJ106" s="315" t="str" cm="1">
        <f t="array" ref="AJ106">IFERROR(INDEX($A$106:$A$200, MATCH(1,($AF$106:$AF$200=LARGE($AF$106:$AF$200,1))*(COUNTIF(AJ105:AL105, $A$106:$A$200)=0),0)), "")</f>
        <v>DV-LOAM</v>
      </c>
      <c r="AK106" s="411"/>
      <c r="AL106" s="411"/>
      <c r="AM106" s="117" t="s">
        <v>235</v>
      </c>
      <c r="AN106" s="82"/>
      <c r="AO106" s="90"/>
    </row>
    <row r="107" spans="1:41" x14ac:dyDescent="0.25">
      <c r="A107" s="2" t="str">
        <f t="shared" ref="A107:A170" si="0">A7</f>
        <v>ORB-SLAM2</v>
      </c>
      <c r="B107" s="1">
        <f>COUNTA(B7:ZZ7)</f>
        <v>58</v>
      </c>
      <c r="D107" s="1">
        <f t="shared" ref="D107:D170" si="1">COUNTIF($B$209:$ZZ$211,A107)</f>
        <v>11</v>
      </c>
      <c r="F107" s="1">
        <f t="shared" ref="F107:F170" si="2">COUNTIF($B$212:$ZZ$219,A107)</f>
        <v>19</v>
      </c>
      <c r="H107" s="1">
        <f t="shared" ref="H107:H123" si="3">D107*$I$103</f>
        <v>11</v>
      </c>
      <c r="J107" s="1">
        <f t="shared" ref="J107:J123" si="4">F107*$P$103</f>
        <v>0</v>
      </c>
      <c r="L107" s="1">
        <f t="shared" ref="L107:L123" si="5">H107+J107</f>
        <v>11</v>
      </c>
      <c r="M107" s="87">
        <f t="shared" ref="M107:M170" si="6">IFERROR(L107/B107,"")</f>
        <v>0.18965517241379309</v>
      </c>
      <c r="Q107" s="79"/>
      <c r="R107" s="348" t="str" cm="1">
        <f t="array" ref="R107">IFERROR(INDEX($A$106:$A$200, MATCH(1,($M$106:$M$200=LARGE($M$106:$M$200,1))*(COUNTIF(R106:T106, $A$106:$A$200)=0),0)), "")</f>
        <v/>
      </c>
      <c r="S107" s="349"/>
      <c r="T107" s="349"/>
      <c r="U107" s="349" t="s">
        <v>236</v>
      </c>
      <c r="V107" s="349"/>
      <c r="W107" s="409"/>
      <c r="Z107" s="69"/>
      <c r="AB107">
        <f t="shared" ref="AB107:AB170" si="7">SUMIF($209:$209, A107, $223:$223)</f>
        <v>66</v>
      </c>
      <c r="AF107" s="124">
        <f t="shared" ref="AF107:AF170" si="8">IFERROR(AB107/B107,"")</f>
        <v>1.1379310344827587</v>
      </c>
      <c r="AI107" s="79"/>
      <c r="AJ107" s="348" t="str" cm="1">
        <f t="array" ref="AJ107">IFERROR(INDEX($A$106:$A$200, MATCH(1,($AF$106:$AF$200=LARGE($AF$106:$AF$200,1))*(COUNTIF($AJ$106:AL106, $A$106:$A$200)=0),0)), "")</f>
        <v/>
      </c>
      <c r="AK107" s="349"/>
      <c r="AL107" s="349"/>
      <c r="AM107" s="349" t="s">
        <v>236</v>
      </c>
      <c r="AN107" s="349"/>
      <c r="AO107" s="409"/>
    </row>
    <row r="108" spans="1:41" x14ac:dyDescent="0.25">
      <c r="A108" s="2" t="str">
        <f t="shared" si="0"/>
        <v>MapLab 2.0</v>
      </c>
      <c r="B108" s="1">
        <f t="shared" ref="B108:B171" si="9">COUNTA(B8:ZZ8)</f>
        <v>20</v>
      </c>
      <c r="D108" s="1">
        <f t="shared" si="1"/>
        <v>0</v>
      </c>
      <c r="F108" s="1">
        <f t="shared" si="2"/>
        <v>0</v>
      </c>
      <c r="H108" s="1">
        <f t="shared" si="3"/>
        <v>0</v>
      </c>
      <c r="J108" s="1">
        <f t="shared" si="4"/>
        <v>0</v>
      </c>
      <c r="L108" s="1">
        <f t="shared" si="5"/>
        <v>0</v>
      </c>
      <c r="M108" s="87">
        <f t="shared" si="6"/>
        <v>0</v>
      </c>
      <c r="Q108" s="79"/>
      <c r="R108" s="340" t="str" cm="1">
        <f t="array" ref="R108">IFERROR(INDEX($A$106:$A$200, MATCH(1,($M$106:$M$200=LARGE($M$106:$M$200,1))*(COUNTIF(R106:T107, $A$106:$A$200)=0),0)), "")</f>
        <v/>
      </c>
      <c r="S108" s="341"/>
      <c r="T108" s="341"/>
      <c r="U108" s="341" t="s">
        <v>236</v>
      </c>
      <c r="V108" s="341"/>
      <c r="W108" s="410"/>
      <c r="Z108" s="69"/>
      <c r="AB108">
        <f t="shared" si="7"/>
        <v>0</v>
      </c>
      <c r="AF108" s="124">
        <f t="shared" si="8"/>
        <v>0</v>
      </c>
      <c r="AI108" s="79"/>
      <c r="AJ108" s="340" t="str" cm="1">
        <f t="array" ref="AJ108">IFERROR(INDEX($A$106:$A$200, MATCH(1,($AF$106:$AF$200=LARGE($AF$106:$AF$200,1))*(COUNTIF($AJ$106:AL107, $A$106:$A$200)=0),0)), "")</f>
        <v/>
      </c>
      <c r="AK108" s="341"/>
      <c r="AL108" s="341"/>
      <c r="AM108" s="341" t="s">
        <v>236</v>
      </c>
      <c r="AN108" s="341"/>
      <c r="AO108" s="410"/>
    </row>
    <row r="109" spans="1:41" x14ac:dyDescent="0.25">
      <c r="A109" s="2" t="str">
        <f t="shared" si="0"/>
        <v>LDSO</v>
      </c>
      <c r="B109" s="1">
        <f t="shared" si="9"/>
        <v>24</v>
      </c>
      <c r="D109" s="1">
        <f t="shared" si="1"/>
        <v>1</v>
      </c>
      <c r="F109" s="1">
        <f t="shared" si="2"/>
        <v>2</v>
      </c>
      <c r="H109" s="1">
        <f t="shared" si="3"/>
        <v>1</v>
      </c>
      <c r="J109" s="1">
        <f t="shared" si="4"/>
        <v>0</v>
      </c>
      <c r="L109" s="1">
        <f t="shared" si="5"/>
        <v>1</v>
      </c>
      <c r="M109" s="87">
        <f t="shared" si="6"/>
        <v>4.1666666666666664E-2</v>
      </c>
      <c r="Q109" s="116">
        <f>LARGE($M$106:$M$200,2)</f>
        <v>0.45833333333333331</v>
      </c>
      <c r="R109" s="315" t="str" cm="1">
        <f t="array" ref="R109">IFERROR(INDEX($A$106:$A$200, MATCH(1,($M$106:$M$200=LARGE($M$106:$M$200,2))*(COUNTIF(R106:T108, $A$106:$A$200)=0),0)), "")</f>
        <v>R3LIVE</v>
      </c>
      <c r="S109" s="411"/>
      <c r="T109" s="411"/>
      <c r="U109" s="118" t="s">
        <v>237</v>
      </c>
      <c r="V109" s="88"/>
      <c r="W109" s="89"/>
      <c r="Z109" s="69"/>
      <c r="AB109">
        <f t="shared" si="7"/>
        <v>10</v>
      </c>
      <c r="AF109" s="124">
        <f t="shared" si="8"/>
        <v>0.41666666666666669</v>
      </c>
      <c r="AI109" s="116">
        <f>LARGE($AF$106:$AF$200,2)</f>
        <v>2.9545454545454546</v>
      </c>
      <c r="AJ109" s="315" t="str" cm="1">
        <f t="array" ref="AJ109">IFERROR(INDEX($A$106:$A$200, MATCH(1,($AF$106:$AF$200=LARGE($AF$106:$AF$200,2))*(COUNTIF($AJ$106:AL108, $A$106:$A$200)=0),0)), "")</f>
        <v>RTAB. Stereo. ORB2</v>
      </c>
      <c r="AK109" s="411"/>
      <c r="AL109" s="411"/>
      <c r="AM109" s="118" t="s">
        <v>237</v>
      </c>
      <c r="AN109" s="88"/>
      <c r="AO109" s="89"/>
    </row>
    <row r="110" spans="1:41" x14ac:dyDescent="0.25">
      <c r="A110" s="2" t="str">
        <f t="shared" si="0"/>
        <v>VINS-Mono</v>
      </c>
      <c r="B110" s="1">
        <f t="shared" si="9"/>
        <v>75</v>
      </c>
      <c r="D110" s="1">
        <f t="shared" si="1"/>
        <v>10</v>
      </c>
      <c r="F110" s="1">
        <f t="shared" si="2"/>
        <v>6</v>
      </c>
      <c r="H110" s="1">
        <f t="shared" si="3"/>
        <v>10</v>
      </c>
      <c r="J110" s="1">
        <f t="shared" si="4"/>
        <v>0</v>
      </c>
      <c r="L110" s="1">
        <f t="shared" si="5"/>
        <v>10</v>
      </c>
      <c r="M110" s="87">
        <f t="shared" si="6"/>
        <v>0.13333333333333333</v>
      </c>
      <c r="Q110" s="79"/>
      <c r="R110" s="348" t="str" cm="1">
        <f t="array" ref="R110">IFERROR(INDEX($A$106:$A$200, MATCH(1,($M$106:$M$200=LARGE($M$106:$M$200,2))*(COUNTIF($R$106:T109, $A$106:$A$200)=0),0)), "")</f>
        <v/>
      </c>
      <c r="S110" s="349"/>
      <c r="T110" s="349"/>
      <c r="U110" s="349" t="s">
        <v>236</v>
      </c>
      <c r="V110" s="349"/>
      <c r="W110" s="409"/>
      <c r="Z110" s="69"/>
      <c r="AB110">
        <f t="shared" si="7"/>
        <v>44</v>
      </c>
      <c r="AF110" s="124">
        <f t="shared" si="8"/>
        <v>0.58666666666666667</v>
      </c>
      <c r="AI110" s="79"/>
      <c r="AJ110" s="348" t="str" cm="1">
        <f t="array" ref="AJ110">IFERROR(INDEX($A$106:$A$200, MATCH(1,($AF$106:$AF$200=LARGE($AF$106:$AF$200,2))*(COUNTIF($AJ$106:AL109, $A$106:$A$200)=0),0)), "")</f>
        <v/>
      </c>
      <c r="AK110" s="349"/>
      <c r="AL110" s="349"/>
      <c r="AM110" s="349" t="s">
        <v>236</v>
      </c>
      <c r="AN110" s="349"/>
      <c r="AO110" s="409"/>
    </row>
    <row r="111" spans="1:41" x14ac:dyDescent="0.25">
      <c r="A111" s="2" t="str">
        <f t="shared" si="0"/>
        <v>VINS-Fusion</v>
      </c>
      <c r="B111" s="1">
        <f t="shared" si="9"/>
        <v>46</v>
      </c>
      <c r="D111" s="1">
        <f t="shared" si="1"/>
        <v>0</v>
      </c>
      <c r="F111" s="1">
        <f t="shared" si="2"/>
        <v>1</v>
      </c>
      <c r="H111" s="1">
        <f t="shared" si="3"/>
        <v>0</v>
      </c>
      <c r="J111" s="1">
        <f t="shared" si="4"/>
        <v>0</v>
      </c>
      <c r="L111" s="1">
        <f t="shared" si="5"/>
        <v>0</v>
      </c>
      <c r="M111" s="87">
        <f t="shared" si="6"/>
        <v>0</v>
      </c>
      <c r="Q111" s="79"/>
      <c r="R111" s="340" t="str" cm="1">
        <f t="array" ref="R111">IFERROR(INDEX($A$106:$A$200, MATCH(1,($M$106:$M$200=LARGE($M$106:$M$200,2))*(COUNTIF($R$106:T110, $A$106:$A$200)=0),0)), "")</f>
        <v/>
      </c>
      <c r="S111" s="341"/>
      <c r="T111" s="341"/>
      <c r="U111" s="341" t="s">
        <v>236</v>
      </c>
      <c r="V111" s="341"/>
      <c r="W111" s="410"/>
      <c r="Z111" s="69"/>
      <c r="AB111">
        <f t="shared" si="7"/>
        <v>0</v>
      </c>
      <c r="AF111" s="124">
        <f t="shared" si="8"/>
        <v>0</v>
      </c>
      <c r="AI111" s="79"/>
      <c r="AJ111" s="340" t="str" cm="1">
        <f t="array" ref="AJ111">IFERROR(INDEX($A$106:$A$200, MATCH(1,($AF$106:$AF$200=LARGE($AF$106:$AF$200,2))*(COUNTIF($AJ$106:AL110, $A$106:$A$200)=0),0)), "")</f>
        <v/>
      </c>
      <c r="AK111" s="341"/>
      <c r="AL111" s="341"/>
      <c r="AM111" s="341" t="s">
        <v>236</v>
      </c>
      <c r="AN111" s="341"/>
      <c r="AO111" s="410"/>
    </row>
    <row r="112" spans="1:41" x14ac:dyDescent="0.25">
      <c r="A112" s="2" t="str">
        <f t="shared" si="0"/>
        <v>OpenVSLAM</v>
      </c>
      <c r="B112" s="1">
        <f t="shared" si="9"/>
        <v>56</v>
      </c>
      <c r="D112" s="1">
        <f t="shared" si="1"/>
        <v>21</v>
      </c>
      <c r="F112" s="1">
        <f t="shared" si="2"/>
        <v>8</v>
      </c>
      <c r="H112" s="1">
        <f t="shared" si="3"/>
        <v>21</v>
      </c>
      <c r="J112" s="1">
        <f t="shared" si="4"/>
        <v>0</v>
      </c>
      <c r="L112" s="1">
        <f t="shared" si="5"/>
        <v>21</v>
      </c>
      <c r="M112" s="87">
        <f t="shared" si="6"/>
        <v>0.375</v>
      </c>
      <c r="Q112" s="116">
        <f>LARGE($M$106:$M$200,3)</f>
        <v>0.45454545454545453</v>
      </c>
      <c r="R112" s="315" t="str" cm="1">
        <f t="array" ref="R112">IFERROR(INDEX($A$106:$A$200, MATCH(1,($M$106:$M$200=LARGE($M$106:$M$200,3))*(COUNTIF($R$106:T111, $A$106:$A$200)=0),0)), "")</f>
        <v>ORB-SLAM</v>
      </c>
      <c r="S112" s="411"/>
      <c r="T112" s="411"/>
      <c r="U112" s="118" t="s">
        <v>238</v>
      </c>
      <c r="V112" s="88"/>
      <c r="W112" s="89"/>
      <c r="Z112" s="69"/>
      <c r="AB112">
        <f t="shared" si="7"/>
        <v>86</v>
      </c>
      <c r="AF112" s="124">
        <f t="shared" si="8"/>
        <v>1.5357142857142858</v>
      </c>
      <c r="AI112" s="116">
        <f>LARGE($AF$106:$AF$200,3)</f>
        <v>2.5591397849462365</v>
      </c>
      <c r="AJ112" s="315" t="str" cm="1">
        <f t="array" ref="AJ112">IFERROR(INDEX($A$106:$A$200, MATCH(1,($AF$106:$AF$200=LARGE($AF$106:$AF$200,3))*(COUNTIF($AJ$106:AL111, $A$106:$A$200)=0),0)), "")</f>
        <v>ORB-SLAM3</v>
      </c>
      <c r="AK112" s="411"/>
      <c r="AL112" s="411"/>
      <c r="AM112" s="118" t="s">
        <v>238</v>
      </c>
      <c r="AN112" s="88"/>
      <c r="AO112" s="89"/>
    </row>
    <row r="113" spans="1:41" x14ac:dyDescent="0.25">
      <c r="A113" s="2" t="str">
        <f t="shared" si="0"/>
        <v>Basalt</v>
      </c>
      <c r="B113" s="1">
        <f t="shared" si="9"/>
        <v>60</v>
      </c>
      <c r="D113" s="1">
        <f t="shared" si="1"/>
        <v>8</v>
      </c>
      <c r="F113" s="1">
        <f t="shared" si="2"/>
        <v>8</v>
      </c>
      <c r="H113" s="1">
        <f t="shared" si="3"/>
        <v>8</v>
      </c>
      <c r="J113" s="1">
        <f t="shared" si="4"/>
        <v>0</v>
      </c>
      <c r="L113" s="1">
        <f t="shared" si="5"/>
        <v>8</v>
      </c>
      <c r="M113" s="87">
        <f t="shared" si="6"/>
        <v>0.13333333333333333</v>
      </c>
      <c r="Q113" s="79"/>
      <c r="R113" s="348" t="str" cm="1">
        <f t="array" ref="R113">IFERROR(INDEX($A$106:$A$200, MATCH(1,($M$106:$M$200=LARGE($M$106:$M$200,3))*(COUNTIF($R$106:T112, $A$106:$A$200)=0),0)), "")</f>
        <v/>
      </c>
      <c r="S113" s="349"/>
      <c r="T113" s="349"/>
      <c r="U113" s="349" t="s">
        <v>236</v>
      </c>
      <c r="V113" s="349"/>
      <c r="W113" s="409"/>
      <c r="Z113" s="69"/>
      <c r="AB113">
        <f t="shared" si="7"/>
        <v>72</v>
      </c>
      <c r="AF113" s="124">
        <f t="shared" si="8"/>
        <v>1.2</v>
      </c>
      <c r="AI113" s="79"/>
      <c r="AJ113" s="348" t="str" cm="1">
        <f t="array" ref="AJ113">IFERROR(INDEX($A$106:$A$200, MATCH(1,($AF$106:$AF$200=LARGE($AF$106:$AF$200,3))*(COUNTIF($AJ$106:AL112, $A$106:$A$200)=0),0)), "")</f>
        <v/>
      </c>
      <c r="AK113" s="349"/>
      <c r="AL113" s="349"/>
      <c r="AM113" s="349" t="s">
        <v>236</v>
      </c>
      <c r="AN113" s="349"/>
      <c r="AO113" s="409"/>
    </row>
    <row r="114" spans="1:41" x14ac:dyDescent="0.25">
      <c r="A114" s="2" t="str">
        <f t="shared" si="0"/>
        <v>Kimera</v>
      </c>
      <c r="B114" s="1">
        <f t="shared" si="9"/>
        <v>27</v>
      </c>
      <c r="D114" s="1">
        <f t="shared" si="1"/>
        <v>1</v>
      </c>
      <c r="F114" s="1">
        <f t="shared" si="2"/>
        <v>1</v>
      </c>
      <c r="H114" s="1">
        <f t="shared" si="3"/>
        <v>1</v>
      </c>
      <c r="J114" s="1">
        <f t="shared" si="4"/>
        <v>0</v>
      </c>
      <c r="L114" s="1">
        <f t="shared" si="5"/>
        <v>1</v>
      </c>
      <c r="M114" s="87">
        <f t="shared" si="6"/>
        <v>3.7037037037037035E-2</v>
      </c>
      <c r="Q114" s="79"/>
      <c r="R114" s="340" t="str" cm="1">
        <f t="array" ref="R114">IFERROR(INDEX($A$106:$A$200, MATCH(1,($M$106:$M$200=LARGE($M$106:$M$200,3))*(COUNTIF($R$106:T113, $A$106:$A$200)=0),0)), "")</f>
        <v/>
      </c>
      <c r="S114" s="341"/>
      <c r="T114" s="341"/>
      <c r="U114" s="341" t="s">
        <v>236</v>
      </c>
      <c r="V114" s="341"/>
      <c r="W114" s="410"/>
      <c r="Z114" s="69"/>
      <c r="AB114">
        <f t="shared" si="7"/>
        <v>8</v>
      </c>
      <c r="AF114" s="124">
        <f t="shared" si="8"/>
        <v>0.29629629629629628</v>
      </c>
      <c r="AI114" s="79"/>
      <c r="AJ114" s="340" t="str" cm="1">
        <f t="array" ref="AJ114">IFERROR(INDEX($A$106:$A$200, MATCH(1,($AF$106:$AF$200=LARGE($AF$106:$AF$200,3))*(COUNTIF($AJ$106:AL113, $A$106:$A$200)=0),0)), "")</f>
        <v/>
      </c>
      <c r="AK114" s="341"/>
      <c r="AL114" s="341"/>
      <c r="AM114" s="341" t="s">
        <v>236</v>
      </c>
      <c r="AN114" s="341"/>
      <c r="AO114" s="410"/>
    </row>
    <row r="115" spans="1:41" x14ac:dyDescent="0.25">
      <c r="A115" s="2" t="str">
        <f t="shared" si="0"/>
        <v>OpenVINS</v>
      </c>
      <c r="B115" s="1">
        <f t="shared" si="9"/>
        <v>20</v>
      </c>
      <c r="D115" s="1">
        <f t="shared" si="1"/>
        <v>0</v>
      </c>
      <c r="F115" s="1">
        <f t="shared" si="2"/>
        <v>2</v>
      </c>
      <c r="H115" s="1">
        <f t="shared" si="3"/>
        <v>0</v>
      </c>
      <c r="J115" s="1">
        <f t="shared" si="4"/>
        <v>0</v>
      </c>
      <c r="L115" s="1">
        <f t="shared" si="5"/>
        <v>0</v>
      </c>
      <c r="M115" s="87">
        <f t="shared" si="6"/>
        <v>0</v>
      </c>
      <c r="Q115" s="119">
        <f>LARGE($M$106:$M$200,4)</f>
        <v>0.41666666666666669</v>
      </c>
      <c r="R115" s="407" t="str" cm="1">
        <f t="array" ref="R115">IFERROR(INDEX($A$106:$A$200, MATCH(1,($M$106:$M$200=LARGE($M$106:$M$200,4))*(COUNTIF($R$106:T114, $A$106:$A$200)=0),0)), "")</f>
        <v>FAST-LIO2</v>
      </c>
      <c r="S115" s="408"/>
      <c r="T115" s="408"/>
      <c r="U115" s="120" t="s">
        <v>239</v>
      </c>
      <c r="V115" s="88"/>
      <c r="W115" s="89"/>
      <c r="Z115" s="69"/>
      <c r="AB115">
        <f t="shared" si="7"/>
        <v>0</v>
      </c>
      <c r="AF115" s="124">
        <f t="shared" si="8"/>
        <v>0</v>
      </c>
      <c r="AI115" s="119"/>
      <c r="AJ115" s="407" t="str" cm="1">
        <f t="array" ref="AJ115">IFERROR(INDEX($A$106:$A$200, MATCH(1,($AF$106:$AF$200=LARGE($AF$106:$AF$200,4))*(COUNTIF($AJ$106:AL114, $A$106:$A$200)=0),0)), "")</f>
        <v>ORB-SLAM</v>
      </c>
      <c r="AK115" s="408"/>
      <c r="AL115" s="408"/>
      <c r="AM115" s="120" t="s">
        <v>239</v>
      </c>
      <c r="AN115" s="88"/>
      <c r="AO115" s="89"/>
    </row>
    <row r="116" spans="1:41" x14ac:dyDescent="0.25">
      <c r="A116" s="2" t="str">
        <f t="shared" si="0"/>
        <v>ORB-SLAM3</v>
      </c>
      <c r="B116" s="1">
        <f t="shared" si="9"/>
        <v>93</v>
      </c>
      <c r="D116" s="1">
        <f t="shared" si="1"/>
        <v>47</v>
      </c>
      <c r="F116" s="1">
        <f t="shared" si="2"/>
        <v>21</v>
      </c>
      <c r="H116" s="1">
        <f t="shared" si="3"/>
        <v>47</v>
      </c>
      <c r="J116" s="1">
        <f t="shared" si="4"/>
        <v>0</v>
      </c>
      <c r="L116" s="1">
        <f t="shared" si="5"/>
        <v>47</v>
      </c>
      <c r="M116" s="87">
        <f t="shared" si="6"/>
        <v>0.5053763440860215</v>
      </c>
      <c r="Q116" s="79"/>
      <c r="R116" s="348" t="str" cm="1">
        <f t="array" ref="R116">IFERROR(INDEX($A$106:$A$200, MATCH(1,($M$106:$M$200=LARGE($M$106:$M$200,4))*(COUNTIF($R$106:T115, $A$106:$A$200)=0),0)), "")</f>
        <v/>
      </c>
      <c r="S116" s="349"/>
      <c r="T116" s="349"/>
      <c r="U116" s="349" t="s">
        <v>236</v>
      </c>
      <c r="V116" s="349"/>
      <c r="W116" s="409"/>
      <c r="Z116" s="69"/>
      <c r="AB116">
        <f t="shared" si="7"/>
        <v>238</v>
      </c>
      <c r="AF116" s="124">
        <f t="shared" si="8"/>
        <v>2.5591397849462365</v>
      </c>
      <c r="AI116" s="79"/>
      <c r="AJ116" s="348" t="str" cm="1">
        <f t="array" ref="AJ116">IFERROR(INDEX($A$106:$A$200, MATCH(1,($AF$106:$AF$200=LARGE($AF$106:$AF$200,4))*(COUNTIF($AJ$106:AL115, $A$106:$A$200)=0),0)), "")</f>
        <v/>
      </c>
      <c r="AK116" s="349"/>
      <c r="AL116" s="349"/>
      <c r="AM116" s="349" t="s">
        <v>236</v>
      </c>
      <c r="AN116" s="349"/>
      <c r="AO116" s="409"/>
    </row>
    <row r="117" spans="1:41" x14ac:dyDescent="0.25">
      <c r="A117" s="2" t="str">
        <f t="shared" si="0"/>
        <v>DRE</v>
      </c>
      <c r="B117" s="1">
        <f t="shared" si="9"/>
        <v>0</v>
      </c>
      <c r="D117" s="1">
        <f t="shared" si="1"/>
        <v>0</v>
      </c>
      <c r="F117" s="1">
        <f t="shared" si="2"/>
        <v>0</v>
      </c>
      <c r="H117" s="1">
        <f t="shared" si="3"/>
        <v>0</v>
      </c>
      <c r="J117" s="1">
        <f t="shared" si="4"/>
        <v>0</v>
      </c>
      <c r="L117" s="1">
        <f t="shared" si="5"/>
        <v>0</v>
      </c>
      <c r="M117" s="87" t="str">
        <f t="shared" si="6"/>
        <v/>
      </c>
      <c r="Q117" s="79"/>
      <c r="R117" s="340" t="str" cm="1">
        <f t="array" ref="R117">IFERROR(INDEX($A$106:$A$200, MATCH(1,($M$106:$M$200=LARGE($M$106:$M$200,4))*(COUNTIF($R$106:T116, $A$106:$A$200)=0),0)), "")</f>
        <v/>
      </c>
      <c r="S117" s="341"/>
      <c r="T117" s="341"/>
      <c r="U117" s="341" t="s">
        <v>236</v>
      </c>
      <c r="V117" s="341"/>
      <c r="W117" s="410"/>
      <c r="Z117" s="69"/>
      <c r="AB117">
        <f t="shared" si="7"/>
        <v>0</v>
      </c>
      <c r="AF117" s="124" t="str">
        <f t="shared" si="8"/>
        <v/>
      </c>
      <c r="AI117" s="79"/>
      <c r="AJ117" s="340" t="str" cm="1">
        <f t="array" ref="AJ117">IFERROR(INDEX($A$106:$A$200, MATCH(1,($AF$106:$AF$200=LARGE($AF$106:$AF$200,4))*(COUNTIF($AJ$106:AL116, $A$106:$A$200)=0),0)), "")</f>
        <v/>
      </c>
      <c r="AK117" s="341"/>
      <c r="AL117" s="341"/>
      <c r="AM117" s="341" t="s">
        <v>236</v>
      </c>
      <c r="AN117" s="341"/>
      <c r="AO117" s="410"/>
    </row>
    <row r="118" spans="1:41" x14ac:dyDescent="0.25">
      <c r="A118" s="2" t="str">
        <f t="shared" si="0"/>
        <v>SVO</v>
      </c>
      <c r="B118" s="1">
        <f t="shared" si="9"/>
        <v>22</v>
      </c>
      <c r="D118" s="1">
        <f t="shared" si="1"/>
        <v>1</v>
      </c>
      <c r="F118" s="1">
        <f t="shared" si="2"/>
        <v>1</v>
      </c>
      <c r="H118" s="1">
        <f t="shared" si="3"/>
        <v>1</v>
      </c>
      <c r="J118" s="1">
        <f t="shared" si="4"/>
        <v>0</v>
      </c>
      <c r="L118" s="1">
        <f t="shared" si="5"/>
        <v>1</v>
      </c>
      <c r="M118" s="87">
        <f t="shared" si="6"/>
        <v>4.5454545454545456E-2</v>
      </c>
      <c r="Q118" s="119">
        <f>LARGE($M$106:$M$200,5)</f>
        <v>0.375</v>
      </c>
      <c r="R118" s="407" t="str" cm="1">
        <f t="array" ref="R118">IFERROR(INDEX($A$106:$A$200, MATCH(1,($M$106:$M$200=LARGE($M$106:$M$200,5))*(COUNTIF($R$106:T117, $A$106:$A$200)=0),0)), "")</f>
        <v>OpenVSLAM</v>
      </c>
      <c r="S118" s="408"/>
      <c r="T118" s="408"/>
      <c r="U118" s="120" t="s">
        <v>240</v>
      </c>
      <c r="V118" s="88"/>
      <c r="W118" s="89"/>
      <c r="Z118" s="69"/>
      <c r="AB118">
        <f t="shared" si="7"/>
        <v>4</v>
      </c>
      <c r="AF118" s="124">
        <f t="shared" si="8"/>
        <v>0.18181818181818182</v>
      </c>
      <c r="AI118" s="119"/>
      <c r="AJ118" s="407" t="str" cm="1">
        <f t="array" ref="AJ118">IFERROR(INDEX($A$106:$A$200, MATCH(1,($AF$106:$AF$200=LARGE($AF$106:$AF$200,5))*(COUNTIF($AJ$106:AL117, $A$106:$A$200)=0),0)), "")</f>
        <v>FAST-LIO2</v>
      </c>
      <c r="AK118" s="408"/>
      <c r="AL118" s="408"/>
      <c r="AM118" s="120" t="s">
        <v>240</v>
      </c>
      <c r="AN118" s="88"/>
      <c r="AO118" s="89"/>
    </row>
    <row r="119" spans="1:41" x14ac:dyDescent="0.25">
      <c r="A119" s="2" t="str">
        <f t="shared" si="0"/>
        <v>DSO</v>
      </c>
      <c r="B119" s="1">
        <f t="shared" si="9"/>
        <v>11</v>
      </c>
      <c r="D119" s="1">
        <f t="shared" si="1"/>
        <v>0</v>
      </c>
      <c r="F119" s="1">
        <f t="shared" si="2"/>
        <v>1</v>
      </c>
      <c r="H119" s="1">
        <f t="shared" si="3"/>
        <v>0</v>
      </c>
      <c r="J119" s="1">
        <f t="shared" si="4"/>
        <v>0</v>
      </c>
      <c r="L119" s="1">
        <f t="shared" si="5"/>
        <v>0</v>
      </c>
      <c r="M119" s="87">
        <f t="shared" si="6"/>
        <v>0</v>
      </c>
      <c r="Q119" s="79"/>
      <c r="R119" s="348" t="str" cm="1">
        <f t="array" ref="R119">IFERROR(INDEX($A$106:$A$200, MATCH(1,($M$106:$M$200=LARGE($M$106:$M$200,5))*(COUNTIF($R$106:T118, $A$106:$A$200)=0),0)), "")</f>
        <v>R2LIVE</v>
      </c>
      <c r="S119" s="349"/>
      <c r="T119" s="349"/>
      <c r="U119" s="349" t="s">
        <v>236</v>
      </c>
      <c r="V119" s="349"/>
      <c r="W119" s="409"/>
      <c r="Z119" s="69"/>
      <c r="AB119">
        <f t="shared" si="7"/>
        <v>0</v>
      </c>
      <c r="AF119" s="124">
        <f t="shared" si="8"/>
        <v>0</v>
      </c>
      <c r="AI119" s="79"/>
      <c r="AJ119" s="348" t="str" cm="1">
        <f t="array" ref="AJ119">IFERROR(INDEX($A$106:$A$200, MATCH(1,($AF$106:$AF$200=LARGE($AF$106:$AF$200,5))*(COUNTIF($AJ$106:AL118, $A$106:$A$200)=0),0)), "")</f>
        <v/>
      </c>
      <c r="AK119" s="349"/>
      <c r="AL119" s="349"/>
      <c r="AM119" s="349" t="s">
        <v>236</v>
      </c>
      <c r="AN119" s="349"/>
      <c r="AO119" s="409"/>
    </row>
    <row r="120" spans="1:41" x14ac:dyDescent="0.25">
      <c r="A120" s="2" t="str">
        <f t="shared" si="0"/>
        <v>DynaSLAM</v>
      </c>
      <c r="B120" s="1">
        <f t="shared" si="9"/>
        <v>0</v>
      </c>
      <c r="D120" s="1">
        <f t="shared" si="1"/>
        <v>0</v>
      </c>
      <c r="F120" s="1">
        <f t="shared" si="2"/>
        <v>0</v>
      </c>
      <c r="H120" s="1">
        <f t="shared" si="3"/>
        <v>0</v>
      </c>
      <c r="J120" s="1">
        <f t="shared" si="4"/>
        <v>0</v>
      </c>
      <c r="L120" s="1">
        <f t="shared" si="5"/>
        <v>0</v>
      </c>
      <c r="M120" s="87" t="str">
        <f t="shared" si="6"/>
        <v/>
      </c>
      <c r="Q120" s="79"/>
      <c r="R120" s="340" t="str" cm="1">
        <f t="array" ref="R120">IFERROR(INDEX($A$106:$A$200, MATCH(1,($M$106:$M$200=LARGE($M$106:$M$200,5))*(COUNTIF($R$106:T119, $A$106:$A$200)=0),0)), "")</f>
        <v/>
      </c>
      <c r="S120" s="341"/>
      <c r="T120" s="341"/>
      <c r="U120" s="341" t="s">
        <v>236</v>
      </c>
      <c r="V120" s="341"/>
      <c r="W120" s="410"/>
      <c r="Z120" s="69"/>
      <c r="AB120">
        <f t="shared" si="7"/>
        <v>0</v>
      </c>
      <c r="AF120" s="124" t="str">
        <f t="shared" si="8"/>
        <v/>
      </c>
      <c r="AI120" s="79"/>
      <c r="AJ120" s="340" t="str" cm="1">
        <f t="array" ref="AJ120">IFERROR(INDEX($A$106:$A$200, MATCH(1,($AF$106:$AF$200=LARGE($AF$106:$AF$200,5))*(COUNTIF($AJ$106:AL119, $A$106:$A$200)=0),0)), "")</f>
        <v/>
      </c>
      <c r="AK120" s="341"/>
      <c r="AL120" s="341"/>
      <c r="AM120" s="341" t="s">
        <v>236</v>
      </c>
      <c r="AN120" s="341"/>
      <c r="AO120" s="410"/>
    </row>
    <row r="121" spans="1:41" x14ac:dyDescent="0.25">
      <c r="A121" s="2" t="str">
        <f t="shared" si="0"/>
        <v>DynSLAM</v>
      </c>
      <c r="B121" s="1">
        <f t="shared" si="9"/>
        <v>0</v>
      </c>
      <c r="D121" s="1">
        <f t="shared" si="1"/>
        <v>0</v>
      </c>
      <c r="F121" s="1">
        <f t="shared" si="2"/>
        <v>0</v>
      </c>
      <c r="H121" s="1">
        <f t="shared" si="3"/>
        <v>0</v>
      </c>
      <c r="J121" s="1">
        <f t="shared" si="4"/>
        <v>0</v>
      </c>
      <c r="L121" s="1">
        <f t="shared" si="5"/>
        <v>0</v>
      </c>
      <c r="M121" s="87" t="str">
        <f t="shared" si="6"/>
        <v/>
      </c>
      <c r="Q121" s="119">
        <f>LARGE($M$106:$M$200,6)</f>
        <v>0.375</v>
      </c>
      <c r="R121" s="407" t="str" cm="1">
        <f t="array" ref="R121">IFERROR(INDEX($A$106:$A$200, MATCH(1,($M$106:$M$200=LARGE($M$106:$M$200,6))*(COUNTIF($R$106:T120, $A$106:$A$200)=0),0)), "")</f>
        <v/>
      </c>
      <c r="S121" s="408"/>
      <c r="T121" s="408"/>
      <c r="U121" s="120" t="s">
        <v>241</v>
      </c>
      <c r="V121" s="88"/>
      <c r="W121" s="89"/>
      <c r="Z121" s="69"/>
      <c r="AB121">
        <f t="shared" si="7"/>
        <v>0</v>
      </c>
      <c r="AF121" s="124" t="str">
        <f t="shared" si="8"/>
        <v/>
      </c>
      <c r="AI121" s="119"/>
      <c r="AJ121" s="407" t="str" cm="1">
        <f t="array" ref="AJ121">IFERROR(INDEX($A$106:$A$200, MATCH(1,($AF$106:$AF$200=LARGE($AF$106:$AF$200,6))*(COUNTIF($AJ$106:AL120, $A$106:$A$200)=0),0)), "")</f>
        <v>OpenVSLAM</v>
      </c>
      <c r="AK121" s="408"/>
      <c r="AL121" s="408"/>
      <c r="AM121" s="120" t="s">
        <v>241</v>
      </c>
      <c r="AN121" s="88"/>
      <c r="AO121" s="89"/>
    </row>
    <row r="122" spans="1:41" x14ac:dyDescent="0.25">
      <c r="A122" s="2" t="str">
        <f t="shared" si="0"/>
        <v>RTAB-Map</v>
      </c>
      <c r="B122" s="1">
        <f t="shared" si="9"/>
        <v>22</v>
      </c>
      <c r="D122" s="1">
        <f t="shared" si="1"/>
        <v>3</v>
      </c>
      <c r="F122" s="1">
        <f t="shared" si="2"/>
        <v>6</v>
      </c>
      <c r="H122" s="1">
        <f t="shared" si="3"/>
        <v>3</v>
      </c>
      <c r="J122" s="1">
        <f t="shared" si="4"/>
        <v>0</v>
      </c>
      <c r="L122" s="1">
        <f t="shared" si="5"/>
        <v>3</v>
      </c>
      <c r="M122" s="87">
        <f t="shared" si="6"/>
        <v>0.13636363636363635</v>
      </c>
      <c r="Q122" s="79"/>
      <c r="R122" s="348" t="str" cm="1">
        <f t="array" ref="R122">IFERROR(INDEX($A$106:$A$200, MATCH(1,($M$106:$M$200=LARGE($M$106:$M$200,6))*(COUNTIF($R$106:T121, $A$106:$A$200)=0),0)), "")</f>
        <v/>
      </c>
      <c r="S122" s="349"/>
      <c r="T122" s="349"/>
      <c r="U122" s="349" t="s">
        <v>236</v>
      </c>
      <c r="V122" s="349"/>
      <c r="W122" s="409"/>
      <c r="Z122" s="69"/>
      <c r="AB122">
        <f t="shared" si="7"/>
        <v>18</v>
      </c>
      <c r="AF122" s="124">
        <f t="shared" si="8"/>
        <v>0.81818181818181823</v>
      </c>
      <c r="AI122" s="79"/>
      <c r="AJ122" s="348" t="str" cm="1">
        <f t="array" ref="AJ122">IFERROR(INDEX($A$106:$A$200, MATCH(1,($AF$106:$AF$200=LARGE($AF$106:$AF$200,6))*(COUNTIF($AJ$106:AL121, $A$106:$A$200)=0),0)), "")</f>
        <v/>
      </c>
      <c r="AK122" s="349"/>
      <c r="AL122" s="349"/>
      <c r="AM122" s="349" t="s">
        <v>236</v>
      </c>
      <c r="AN122" s="349"/>
      <c r="AO122" s="409"/>
    </row>
    <row r="123" spans="1:41" x14ac:dyDescent="0.25">
      <c r="A123" s="2" t="str">
        <f t="shared" si="0"/>
        <v>FAST-LIO2</v>
      </c>
      <c r="B123" s="1">
        <f t="shared" si="9"/>
        <v>24</v>
      </c>
      <c r="D123" s="1">
        <f t="shared" si="1"/>
        <v>10</v>
      </c>
      <c r="F123" s="1">
        <f t="shared" si="2"/>
        <v>11</v>
      </c>
      <c r="H123" s="1">
        <f t="shared" si="3"/>
        <v>10</v>
      </c>
      <c r="J123" s="1">
        <f t="shared" si="4"/>
        <v>0</v>
      </c>
      <c r="L123" s="1">
        <f t="shared" si="5"/>
        <v>10</v>
      </c>
      <c r="M123" s="87">
        <f t="shared" si="6"/>
        <v>0.41666666666666669</v>
      </c>
      <c r="Q123" s="79"/>
      <c r="R123" s="340" t="str" cm="1">
        <f t="array" ref="R123">IFERROR(INDEX($A$106:$A$200, MATCH(1,($M$106:$M$200=LARGE($M$106:$M$200,6))*(COUNTIF($R$106:T122, $A$106:$A$200)=0),0)), "")</f>
        <v/>
      </c>
      <c r="S123" s="341"/>
      <c r="T123" s="341"/>
      <c r="U123" s="341" t="s">
        <v>236</v>
      </c>
      <c r="V123" s="341"/>
      <c r="W123" s="410"/>
      <c r="Z123" s="69"/>
      <c r="AB123">
        <f t="shared" si="7"/>
        <v>40</v>
      </c>
      <c r="AF123" s="124">
        <f t="shared" si="8"/>
        <v>1.6666666666666667</v>
      </c>
      <c r="AI123" s="79"/>
      <c r="AJ123" s="340" t="str" cm="1">
        <f t="array" ref="AJ123">IFERROR(INDEX($A$106:$A$200, MATCH(1,($AF$106:$AF$200=LARGE($AF$106:$AF$200,6))*(COUNTIF($AJ$106:AL122, $A$106:$A$200)=0),0)), "")</f>
        <v/>
      </c>
      <c r="AK123" s="341"/>
      <c r="AL123" s="341"/>
      <c r="AM123" s="341" t="s">
        <v>236</v>
      </c>
      <c r="AN123" s="341"/>
      <c r="AO123" s="410"/>
    </row>
    <row r="124" spans="1:41" x14ac:dyDescent="0.25">
      <c r="A124" s="2" t="str">
        <f t="shared" si="0"/>
        <v>LIO-SAM</v>
      </c>
      <c r="B124" s="1">
        <f t="shared" si="9"/>
        <v>13</v>
      </c>
      <c r="D124" s="1">
        <f t="shared" si="1"/>
        <v>2</v>
      </c>
      <c r="F124" s="1">
        <f t="shared" si="2"/>
        <v>2</v>
      </c>
      <c r="H124" s="1">
        <f t="shared" ref="H124:H150" si="10">D124*$I$103</f>
        <v>2</v>
      </c>
      <c r="J124" s="1">
        <f t="shared" ref="J124:J150" si="11">F124*$P$103</f>
        <v>0</v>
      </c>
      <c r="L124" s="1">
        <f t="shared" ref="L124:L150" si="12">H124+J124</f>
        <v>2</v>
      </c>
      <c r="M124" s="87">
        <f t="shared" si="6"/>
        <v>0.15384615384615385</v>
      </c>
      <c r="Q124" s="119">
        <f>LARGE($M$106:$M$200,7)</f>
        <v>0.27272727272727271</v>
      </c>
      <c r="R124" s="407" t="str" cm="1">
        <f t="array" ref="R124">IFERROR(INDEX($A$106:$A$200, MATCH(1,($M$106:$M$200=LARGE($M$106:$M$200,7))*(COUNTIF($R$106:T123, $A$106:$A$200)=0),0)), "")</f>
        <v>DV-LOAM</v>
      </c>
      <c r="S124" s="408"/>
      <c r="T124" s="408"/>
      <c r="U124" s="120" t="s">
        <v>242</v>
      </c>
      <c r="V124" s="88"/>
      <c r="W124" s="89"/>
      <c r="Z124" s="69"/>
      <c r="AB124">
        <f t="shared" si="7"/>
        <v>14</v>
      </c>
      <c r="AF124" s="124">
        <f t="shared" si="8"/>
        <v>1.0769230769230769</v>
      </c>
      <c r="AI124" s="119"/>
      <c r="AJ124" s="407" t="str" cm="1">
        <f t="array" ref="AJ124">IFERROR(INDEX($A$106:$A$200, MATCH(1,($AF$106:$AF$200=LARGE($AF$106:$AF$200,7))*(COUNTIF($AJ$106:AL123, $A$106:$A$200)=0),0)), "")</f>
        <v>R3LIVE</v>
      </c>
      <c r="AK124" s="408"/>
      <c r="AL124" s="408"/>
      <c r="AM124" s="120" t="s">
        <v>242</v>
      </c>
      <c r="AN124" s="88"/>
      <c r="AO124" s="89"/>
    </row>
    <row r="125" spans="1:41" x14ac:dyDescent="0.25">
      <c r="A125" s="2" t="str">
        <f t="shared" si="0"/>
        <v>DV-LOAM</v>
      </c>
      <c r="B125" s="1">
        <f t="shared" si="9"/>
        <v>11</v>
      </c>
      <c r="D125" s="1">
        <f t="shared" si="1"/>
        <v>3</v>
      </c>
      <c r="F125" s="1">
        <f t="shared" si="2"/>
        <v>4</v>
      </c>
      <c r="H125" s="1">
        <f t="shared" si="10"/>
        <v>3</v>
      </c>
      <c r="J125" s="1">
        <f t="shared" si="11"/>
        <v>0</v>
      </c>
      <c r="L125" s="1">
        <f t="shared" si="12"/>
        <v>3</v>
      </c>
      <c r="M125" s="87">
        <f t="shared" si="6"/>
        <v>0.27272727272727271</v>
      </c>
      <c r="R125" s="348" t="str" cm="1">
        <f t="array" ref="R125">IFERROR(INDEX($A$106:$A$200, MATCH(1,($M$106:$M$200=LARGE($M$106:$M$200,7))*(COUNTIF($R$106:T124, $A$106:$A$200)=0),0)), "")</f>
        <v/>
      </c>
      <c r="S125" s="349"/>
      <c r="T125" s="349"/>
      <c r="U125" s="349" t="s">
        <v>236</v>
      </c>
      <c r="V125" s="349"/>
      <c r="W125" s="409"/>
      <c r="Z125" s="69"/>
      <c r="AB125">
        <f t="shared" si="7"/>
        <v>39</v>
      </c>
      <c r="AF125" s="124">
        <f t="shared" si="8"/>
        <v>3.5454545454545454</v>
      </c>
      <c r="AI125" s="1"/>
      <c r="AJ125" s="348" t="str" cm="1">
        <f t="array" ref="AJ125">IFERROR(INDEX($A$106:$A$200, MATCH(1,($AF$106:$AF$200=LARGE($AF$106:$AF$200,7))*(COUNTIF($AJ$106:AL124, $A$106:$A$200)=0),0)), "")</f>
        <v/>
      </c>
      <c r="AK125" s="349"/>
      <c r="AL125" s="349"/>
      <c r="AM125" s="349" t="s">
        <v>236</v>
      </c>
      <c r="AN125" s="349"/>
      <c r="AO125" s="409"/>
    </row>
    <row r="126" spans="1:41" x14ac:dyDescent="0.25">
      <c r="A126" s="2" t="str">
        <f t="shared" si="0"/>
        <v>DVL-SLAM</v>
      </c>
      <c r="B126" s="1">
        <f t="shared" si="9"/>
        <v>11</v>
      </c>
      <c r="D126" s="1">
        <f t="shared" si="1"/>
        <v>1</v>
      </c>
      <c r="F126" s="1">
        <f t="shared" si="2"/>
        <v>0</v>
      </c>
      <c r="H126" s="1">
        <f t="shared" si="10"/>
        <v>1</v>
      </c>
      <c r="J126" s="1">
        <f t="shared" si="11"/>
        <v>0</v>
      </c>
      <c r="L126" s="1">
        <f t="shared" si="12"/>
        <v>1</v>
      </c>
      <c r="M126" s="87">
        <f t="shared" si="6"/>
        <v>9.0909090909090912E-2</v>
      </c>
      <c r="R126" s="348" t="str" cm="1">
        <f t="array" ref="R126">IFERROR(INDEX($A$106:$A$200, MATCH(1,($M$106:$M$200=LARGE($M$106:$M$200,7))*(COUNTIF($R$106:T125, $A$106:$A$200)=0),0)), "")</f>
        <v/>
      </c>
      <c r="S126" s="349"/>
      <c r="T126" s="349"/>
      <c r="U126" s="341" t="s">
        <v>236</v>
      </c>
      <c r="V126" s="341"/>
      <c r="W126" s="410"/>
      <c r="Z126" s="69"/>
      <c r="AB126">
        <f t="shared" si="7"/>
        <v>13</v>
      </c>
      <c r="AF126" s="124">
        <f t="shared" si="8"/>
        <v>1.1818181818181819</v>
      </c>
      <c r="AI126" s="1"/>
      <c r="AJ126" s="340" t="str" cm="1">
        <f t="array" ref="AJ126">IFERROR(INDEX($A$106:$A$200, MATCH(1,($AF$106:$AF$200=LARGE($AF$106:$AF$200,7))*(COUNTIF($AJ$106:AL125, $A$106:$A$200)=0),0)), "")</f>
        <v/>
      </c>
      <c r="AK126" s="341"/>
      <c r="AL126" s="341"/>
      <c r="AM126" s="341" t="s">
        <v>236</v>
      </c>
      <c r="AN126" s="341"/>
      <c r="AO126" s="410"/>
    </row>
    <row r="127" spans="1:41" x14ac:dyDescent="0.25">
      <c r="A127" s="2" t="str">
        <f t="shared" si="0"/>
        <v>SDV-LOAM</v>
      </c>
      <c r="B127" s="1">
        <f t="shared" si="9"/>
        <v>0</v>
      </c>
      <c r="D127" s="1">
        <f t="shared" si="1"/>
        <v>0</v>
      </c>
      <c r="F127" s="1">
        <f t="shared" si="2"/>
        <v>0</v>
      </c>
      <c r="H127" s="1">
        <f t="shared" si="10"/>
        <v>0</v>
      </c>
      <c r="J127" s="1">
        <f t="shared" si="11"/>
        <v>0</v>
      </c>
      <c r="L127" s="1">
        <f t="shared" si="12"/>
        <v>0</v>
      </c>
      <c r="M127" s="87" t="str">
        <f t="shared" si="6"/>
        <v/>
      </c>
      <c r="Q127" s="10">
        <f>LARGE($M$106:$M$200,8)</f>
        <v>0.22727272727272727</v>
      </c>
      <c r="R127" s="407" t="str" cm="1">
        <f t="array" ref="R127">IFERROR(INDEX($A$106:$A$200, MATCH(1,($M$106:$M$200=LARGE($M$106:$M$200,8))*(COUNTIF($R$106:T126, $A$106:$A$200)=0),0)), "")</f>
        <v>RTAB. Stereo. ORB2</v>
      </c>
      <c r="S127" s="408"/>
      <c r="T127" s="408"/>
      <c r="U127" s="120" t="s">
        <v>267</v>
      </c>
      <c r="V127" s="88"/>
      <c r="W127" s="89"/>
      <c r="Z127" s="69"/>
      <c r="AB127">
        <f t="shared" si="7"/>
        <v>0</v>
      </c>
      <c r="AF127" s="124" t="str">
        <f t="shared" si="8"/>
        <v/>
      </c>
      <c r="AI127" s="10"/>
      <c r="AJ127" s="407" t="str" cm="1">
        <f t="array" ref="AJ127">IFERROR(INDEX($A$106:$A$200, MATCH(1,($AF$106:$AF$200=LARGE($AF$106:$AF$200,8))*(COUNTIF($AJ$106:AL126, $A$106:$A$200)=0),0)), "")</f>
        <v>Basalt</v>
      </c>
      <c r="AK127" s="408"/>
      <c r="AL127" s="408"/>
      <c r="AM127" s="120" t="s">
        <v>267</v>
      </c>
      <c r="AN127" s="88"/>
      <c r="AO127" s="89"/>
    </row>
    <row r="128" spans="1:41" x14ac:dyDescent="0.25">
      <c r="A128" s="2" t="str">
        <f t="shared" si="0"/>
        <v>TVL-SLAM+</v>
      </c>
      <c r="B128" s="1">
        <f t="shared" si="9"/>
        <v>0</v>
      </c>
      <c r="D128" s="1">
        <f t="shared" si="1"/>
        <v>0</v>
      </c>
      <c r="F128" s="1">
        <f t="shared" si="2"/>
        <v>0</v>
      </c>
      <c r="H128" s="1">
        <f t="shared" si="10"/>
        <v>0</v>
      </c>
      <c r="J128" s="1">
        <f t="shared" si="11"/>
        <v>0</v>
      </c>
      <c r="L128" s="1">
        <f t="shared" si="12"/>
        <v>0</v>
      </c>
      <c r="M128" s="87" t="str">
        <f t="shared" si="6"/>
        <v/>
      </c>
      <c r="R128" s="348" t="str" cm="1">
        <f t="array" ref="R128">IFERROR(INDEX($A$106:$A$200, MATCH(1,($M$106:$M$200=LARGE($M$106:$M$200,8))*(COUNTIF($R$106:T127, $A$106:$A$200)=0),0)), "")</f>
        <v/>
      </c>
      <c r="S128" s="349"/>
      <c r="T128" s="349"/>
      <c r="U128" s="349" t="s">
        <v>236</v>
      </c>
      <c r="V128" s="349"/>
      <c r="W128" s="409"/>
      <c r="Z128" s="69"/>
      <c r="AB128">
        <f t="shared" si="7"/>
        <v>0</v>
      </c>
      <c r="AF128" s="124" t="str">
        <f t="shared" si="8"/>
        <v/>
      </c>
      <c r="AI128" s="1"/>
      <c r="AJ128" s="348" t="str" cm="1">
        <f t="array" ref="AJ128">IFERROR(INDEX($A$106:$A$200, MATCH(1,($AF$106:$AF$200=LARGE($AF$106:$AF$200,8))*(COUNTIF($AJ$106:AL127, $A$106:$A$200)=0),0)), "")</f>
        <v/>
      </c>
      <c r="AK128" s="349"/>
      <c r="AL128" s="349"/>
      <c r="AM128" s="349" t="s">
        <v>236</v>
      </c>
      <c r="AN128" s="349"/>
      <c r="AO128" s="409"/>
    </row>
    <row r="129" spans="1:41" x14ac:dyDescent="0.25">
      <c r="A129" s="2" t="str">
        <f t="shared" si="0"/>
        <v>R2LIVE</v>
      </c>
      <c r="B129" s="1">
        <f t="shared" si="9"/>
        <v>24</v>
      </c>
      <c r="D129" s="1">
        <f t="shared" si="1"/>
        <v>9</v>
      </c>
      <c r="F129" s="1">
        <f t="shared" si="2"/>
        <v>13</v>
      </c>
      <c r="H129" s="1">
        <f t="shared" si="10"/>
        <v>9</v>
      </c>
      <c r="J129" s="1">
        <f t="shared" si="11"/>
        <v>0</v>
      </c>
      <c r="L129" s="1">
        <f t="shared" si="12"/>
        <v>9</v>
      </c>
      <c r="M129" s="87">
        <f t="shared" si="6"/>
        <v>0.375</v>
      </c>
      <c r="R129" s="340" t="str" cm="1">
        <f t="array" ref="R129">IFERROR(INDEX($A$106:$A$200, MATCH(1,($M$106:$M$200=LARGE($M$106:$M$200,8))*(COUNTIF($R$106:T128, $A$106:$A$200)=0),0)), "")</f>
        <v/>
      </c>
      <c r="S129" s="341"/>
      <c r="T129" s="341"/>
      <c r="U129" s="341" t="s">
        <v>236</v>
      </c>
      <c r="V129" s="341"/>
      <c r="W129" s="410"/>
      <c r="Z129" s="69"/>
      <c r="AB129">
        <f t="shared" si="7"/>
        <v>24</v>
      </c>
      <c r="AF129" s="124">
        <f t="shared" si="8"/>
        <v>1</v>
      </c>
      <c r="AI129" s="1"/>
      <c r="AJ129" s="340" t="str" cm="1">
        <f t="array" ref="AJ129">IFERROR(INDEX($A$106:$A$200, MATCH(1,($AF$106:$AF$200=LARGE($AF$106:$AF$200,8))*(COUNTIF($AJ$106:AL128, $A$106:$A$200)=0),0)), "")</f>
        <v/>
      </c>
      <c r="AK129" s="341"/>
      <c r="AL129" s="341"/>
      <c r="AM129" s="341" t="s">
        <v>236</v>
      </c>
      <c r="AN129" s="341"/>
      <c r="AO129" s="410"/>
    </row>
    <row r="130" spans="1:41" x14ac:dyDescent="0.25">
      <c r="A130" s="2" t="str">
        <f t="shared" si="0"/>
        <v>R3LIVE</v>
      </c>
      <c r="B130" s="1">
        <f t="shared" si="9"/>
        <v>24</v>
      </c>
      <c r="D130" s="1">
        <f t="shared" si="1"/>
        <v>11</v>
      </c>
      <c r="F130" s="1">
        <f t="shared" si="2"/>
        <v>10</v>
      </c>
      <c r="H130" s="1">
        <f t="shared" si="10"/>
        <v>11</v>
      </c>
      <c r="J130" s="1">
        <f t="shared" si="11"/>
        <v>0</v>
      </c>
      <c r="L130" s="1">
        <f t="shared" si="12"/>
        <v>11</v>
      </c>
      <c r="M130" s="87">
        <f t="shared" si="6"/>
        <v>0.45833333333333331</v>
      </c>
      <c r="Q130" s="10">
        <f>LARGE($M$106:$M$200,9)</f>
        <v>0.18965517241379309</v>
      </c>
      <c r="R130" s="407" t="str" cm="1">
        <f t="array" ref="R130">IFERROR(INDEX($A$106:$A$200, MATCH(1,($M$106:$M$200=LARGE($M$106:$M$200,9))*(COUNTIF($R$106:T129, $A$106:$A$200)=0),0)), "")</f>
        <v>ORB-SLAM2</v>
      </c>
      <c r="S130" s="408"/>
      <c r="T130" s="408"/>
      <c r="U130" s="120" t="s">
        <v>268</v>
      </c>
      <c r="V130" s="88"/>
      <c r="W130" s="89"/>
      <c r="Z130" s="69"/>
      <c r="AB130">
        <f t="shared" si="7"/>
        <v>32</v>
      </c>
      <c r="AF130" s="124">
        <f t="shared" si="8"/>
        <v>1.3333333333333333</v>
      </c>
      <c r="AI130" s="10"/>
      <c r="AJ130" s="407" t="str" cm="1">
        <f t="array" ref="AJ130">IFERROR(INDEX($A$106:$A$200, MATCH(1,($AF$106:$AF$200=LARGE($AF$106:$AF$200,9))*(COUNTIF($AJ$106:AL129, $A$106:$A$200)=0),0)), "")</f>
        <v>DVL-SLAM</v>
      </c>
      <c r="AK130" s="408"/>
      <c r="AL130" s="408"/>
      <c r="AM130" s="120" t="s">
        <v>268</v>
      </c>
      <c r="AN130" s="88"/>
      <c r="AO130" s="89"/>
    </row>
    <row r="131" spans="1:41" x14ac:dyDescent="0.25">
      <c r="A131" s="2" t="str">
        <f t="shared" si="0"/>
        <v>cuVSLAM</v>
      </c>
      <c r="B131" s="1">
        <f t="shared" si="9"/>
        <v>0</v>
      </c>
      <c r="D131" s="1">
        <f t="shared" si="1"/>
        <v>0</v>
      </c>
      <c r="F131" s="1">
        <f t="shared" si="2"/>
        <v>0</v>
      </c>
      <c r="H131" s="1">
        <f t="shared" si="10"/>
        <v>0</v>
      </c>
      <c r="J131" s="1">
        <f t="shared" si="11"/>
        <v>0</v>
      </c>
      <c r="L131" s="1">
        <f t="shared" si="12"/>
        <v>0</v>
      </c>
      <c r="M131" s="87" t="str">
        <f t="shared" si="6"/>
        <v/>
      </c>
      <c r="R131" s="348" t="str" cm="1">
        <f t="array" ref="R131">IFERROR(INDEX($A$106:$A$200, MATCH(1,($M$106:$M$200=LARGE($M$106:$M$200,9))*(COUNTIF($R$106:T130, $A$106:$A$200)=0),0)), "")</f>
        <v/>
      </c>
      <c r="S131" s="349"/>
      <c r="T131" s="349"/>
      <c r="U131" s="349" t="s">
        <v>236</v>
      </c>
      <c r="V131" s="349"/>
      <c r="W131" s="409"/>
      <c r="Z131" s="69"/>
      <c r="AB131">
        <f t="shared" si="7"/>
        <v>0</v>
      </c>
      <c r="AF131" s="124" t="str">
        <f t="shared" si="8"/>
        <v/>
      </c>
      <c r="AI131" s="1"/>
      <c r="AJ131" s="348" t="str" cm="1">
        <f t="array" ref="AJ131">IFERROR(INDEX($A$106:$A$200, MATCH(1,($AF$106:$AF$200=LARGE($AF$106:$AF$200,9))*(COUNTIF($AJ$106:AL130, $A$106:$A$200)=0),0)), "")</f>
        <v/>
      </c>
      <c r="AK131" s="349"/>
      <c r="AL131" s="349"/>
      <c r="AM131" s="349" t="s">
        <v>236</v>
      </c>
      <c r="AN131" s="349"/>
      <c r="AO131" s="409"/>
    </row>
    <row r="132" spans="1:41" x14ac:dyDescent="0.25">
      <c r="A132" s="2" t="str">
        <f t="shared" si="0"/>
        <v>DynaVINS</v>
      </c>
      <c r="B132" s="1">
        <f t="shared" si="9"/>
        <v>0</v>
      </c>
      <c r="D132" s="1">
        <f t="shared" si="1"/>
        <v>0</v>
      </c>
      <c r="F132" s="1">
        <f t="shared" si="2"/>
        <v>0</v>
      </c>
      <c r="H132" s="1">
        <f t="shared" si="10"/>
        <v>0</v>
      </c>
      <c r="J132" s="1">
        <f t="shared" si="11"/>
        <v>0</v>
      </c>
      <c r="L132" s="1">
        <f t="shared" si="12"/>
        <v>0</v>
      </c>
      <c r="M132" s="87" t="str">
        <f t="shared" si="6"/>
        <v/>
      </c>
      <c r="R132" s="340" t="str" cm="1">
        <f t="array" ref="R132">IFERROR(INDEX($A$106:$A$200, MATCH(1,($M$106:$M$200=LARGE($M$106:$M$200,9))*(COUNTIF($R$106:T131, $A$106:$A$200)=0),0)), "")</f>
        <v/>
      </c>
      <c r="S132" s="341"/>
      <c r="T132" s="341"/>
      <c r="U132" s="341" t="s">
        <v>236</v>
      </c>
      <c r="V132" s="341"/>
      <c r="W132" s="410"/>
      <c r="Z132" s="69"/>
      <c r="AB132">
        <f t="shared" si="7"/>
        <v>0</v>
      </c>
      <c r="AF132" s="124" t="str">
        <f t="shared" si="8"/>
        <v/>
      </c>
      <c r="AI132" s="1"/>
      <c r="AJ132" s="340" t="str" cm="1">
        <f t="array" ref="AJ132">IFERROR(INDEX($A$106:$A$200, MATCH(1,($AF$106:$AF$200=LARGE($AF$106:$AF$200,9))*(COUNTIF($AJ$106:AL131, $A$106:$A$200)=0),0)), "")</f>
        <v/>
      </c>
      <c r="AK132" s="341"/>
      <c r="AL132" s="341"/>
      <c r="AM132" s="341" t="s">
        <v>236</v>
      </c>
      <c r="AN132" s="341"/>
      <c r="AO132" s="410"/>
    </row>
    <row r="133" spans="1:41" x14ac:dyDescent="0.25">
      <c r="A133" s="2" t="str">
        <f t="shared" si="0"/>
        <v>RDS-SLAM</v>
      </c>
      <c r="B133" s="1">
        <f t="shared" si="9"/>
        <v>0</v>
      </c>
      <c r="D133" s="1">
        <f t="shared" si="1"/>
        <v>0</v>
      </c>
      <c r="F133" s="1">
        <f t="shared" si="2"/>
        <v>0</v>
      </c>
      <c r="H133" s="1">
        <f t="shared" si="10"/>
        <v>0</v>
      </c>
      <c r="J133" s="1">
        <f t="shared" si="11"/>
        <v>0</v>
      </c>
      <c r="L133" s="1">
        <f t="shared" si="12"/>
        <v>0</v>
      </c>
      <c r="M133" s="87" t="str">
        <f t="shared" si="6"/>
        <v/>
      </c>
      <c r="Q133" s="10">
        <f>LARGE($M$106:$M$200,10)</f>
        <v>0.15384615384615385</v>
      </c>
      <c r="R133" s="350" t="str" cm="1">
        <f t="array" ref="R133">IFERROR(INDEX($A$106:$A$200, MATCH(1,($M$106:$M$200=LARGE($M$106:$M$200,10))*(COUNTIF($R$106:T132, $A$106:$A$200)=0),0)), "")</f>
        <v>LIO-SAM</v>
      </c>
      <c r="S133" s="351"/>
      <c r="T133" s="351"/>
      <c r="U133" s="120" t="s">
        <v>269</v>
      </c>
      <c r="V133" s="88"/>
      <c r="W133" s="89"/>
      <c r="Z133" s="69"/>
      <c r="AB133">
        <f t="shared" si="7"/>
        <v>0</v>
      </c>
      <c r="AF133" s="124" t="str">
        <f t="shared" si="8"/>
        <v/>
      </c>
      <c r="AI133" s="10"/>
      <c r="AJ133" s="407" t="str" cm="1">
        <f t="array" ref="AJ133">IFERROR(INDEX($A$106:$A$200, MATCH(1,($AF$106:$AF$200=LARGE($AF$106:$AF$200,10))*(COUNTIF($AJ$106:AL132, $A$106:$A$200)=0),0)), "")</f>
        <v>ORB-SLAM2</v>
      </c>
      <c r="AK133" s="408"/>
      <c r="AL133" s="408"/>
      <c r="AM133" s="120" t="s">
        <v>269</v>
      </c>
      <c r="AN133" s="88"/>
      <c r="AO133" s="89"/>
    </row>
    <row r="134" spans="1:41" x14ac:dyDescent="0.25">
      <c r="A134" s="2" t="str">
        <f t="shared" si="0"/>
        <v>4DRadarSLAM</v>
      </c>
      <c r="B134" s="1">
        <f t="shared" si="9"/>
        <v>0</v>
      </c>
      <c r="D134" s="1">
        <f t="shared" si="1"/>
        <v>0</v>
      </c>
      <c r="F134" s="1">
        <f t="shared" si="2"/>
        <v>0</v>
      </c>
      <c r="H134" s="1">
        <f t="shared" si="10"/>
        <v>0</v>
      </c>
      <c r="J134" s="1">
        <f t="shared" si="11"/>
        <v>0</v>
      </c>
      <c r="L134" s="1">
        <f t="shared" si="12"/>
        <v>0</v>
      </c>
      <c r="M134" s="87" t="str">
        <f t="shared" si="6"/>
        <v/>
      </c>
      <c r="R134" s="348" t="str" cm="1">
        <f t="array" ref="R134">IFERROR(INDEX($A$106:$A$200, MATCH(1,($M$106:$M$200=LARGE($M$106:$M$200,10))*(COUNTIF($R$106:T133, $A$106:$A$200)=0),0)), "")</f>
        <v>HDL_Graph_SLAM</v>
      </c>
      <c r="S134" s="349"/>
      <c r="T134" s="349"/>
      <c r="U134" s="349" t="s">
        <v>236</v>
      </c>
      <c r="V134" s="349"/>
      <c r="W134" s="409"/>
      <c r="Z134" s="69"/>
      <c r="AB134">
        <f t="shared" si="7"/>
        <v>0</v>
      </c>
      <c r="AF134" s="124" t="str">
        <f t="shared" si="8"/>
        <v/>
      </c>
      <c r="AI134" s="1"/>
      <c r="AJ134" s="348" t="str" cm="1">
        <f t="array" ref="AJ134">IFERROR(INDEX($A$106:$A$200, MATCH(1,($AF$106:$AF$200=LARGE($AF$106:$AF$200,10))*(COUNTIF($AJ$106:AL133, $A$106:$A$200)=0),0)), "")</f>
        <v/>
      </c>
      <c r="AK134" s="349"/>
      <c r="AL134" s="349"/>
      <c r="AM134" s="349" t="s">
        <v>236</v>
      </c>
      <c r="AN134" s="349"/>
      <c r="AO134" s="409"/>
    </row>
    <row r="135" spans="1:41" x14ac:dyDescent="0.25">
      <c r="A135" s="2" t="str">
        <f t="shared" si="0"/>
        <v>DS-SLAM</v>
      </c>
      <c r="B135" s="1">
        <f t="shared" si="9"/>
        <v>0</v>
      </c>
      <c r="D135" s="1">
        <f t="shared" si="1"/>
        <v>0</v>
      </c>
      <c r="F135" s="1">
        <f t="shared" si="2"/>
        <v>0</v>
      </c>
      <c r="H135" s="1">
        <f t="shared" si="10"/>
        <v>0</v>
      </c>
      <c r="J135" s="1">
        <f t="shared" si="11"/>
        <v>0</v>
      </c>
      <c r="L135" s="1">
        <f t="shared" si="12"/>
        <v>0</v>
      </c>
      <c r="M135" s="87" t="str">
        <f t="shared" si="6"/>
        <v/>
      </c>
      <c r="R135" s="340" t="str" cm="1">
        <f t="array" ref="R135">IFERROR(INDEX($A$106:$A$200, MATCH(1,($M$106:$M$200=LARGE($M$106:$M$200,10))*(COUNTIF($R$106:T134, $A$106:$A$200)=0),0)), "")</f>
        <v/>
      </c>
      <c r="S135" s="341"/>
      <c r="T135" s="341"/>
      <c r="U135" s="349" t="s">
        <v>236</v>
      </c>
      <c r="V135" s="349"/>
      <c r="W135" s="409"/>
      <c r="Z135" s="69"/>
      <c r="AB135">
        <f t="shared" si="7"/>
        <v>0</v>
      </c>
      <c r="AF135" s="124" t="str">
        <f t="shared" si="8"/>
        <v/>
      </c>
      <c r="AI135" s="1"/>
      <c r="AJ135" s="340" t="str" cm="1">
        <f t="array" ref="AJ135">IFERROR(INDEX($A$106:$A$200, MATCH(1,($AF$106:$AF$200=LARGE($AF$106:$AF$200,10))*(COUNTIF($AJ$106:AL134, $A$106:$A$200)=0),0)), "")</f>
        <v/>
      </c>
      <c r="AK135" s="341"/>
      <c r="AL135" s="341"/>
      <c r="AM135" s="341" t="s">
        <v>236</v>
      </c>
      <c r="AN135" s="341"/>
      <c r="AO135" s="410"/>
    </row>
    <row r="136" spans="1:41" x14ac:dyDescent="0.25">
      <c r="A136" s="2" t="str">
        <f t="shared" si="0"/>
        <v>RS-SLAM</v>
      </c>
      <c r="B136" s="1">
        <f t="shared" si="9"/>
        <v>0</v>
      </c>
      <c r="D136" s="1">
        <f t="shared" si="1"/>
        <v>0</v>
      </c>
      <c r="F136" s="1">
        <f t="shared" si="2"/>
        <v>0</v>
      </c>
      <c r="H136" s="1">
        <f t="shared" si="10"/>
        <v>0</v>
      </c>
      <c r="J136" s="1">
        <f t="shared" si="11"/>
        <v>0</v>
      </c>
      <c r="L136" s="1">
        <f t="shared" si="12"/>
        <v>0</v>
      </c>
      <c r="M136" s="87" t="str">
        <f t="shared" si="6"/>
        <v/>
      </c>
      <c r="R136" s="349"/>
      <c r="S136" s="349"/>
      <c r="T136" s="349"/>
      <c r="U136" s="88"/>
      <c r="V136" s="88"/>
      <c r="W136" s="88"/>
      <c r="Z136" s="69"/>
      <c r="AB136">
        <f t="shared" si="7"/>
        <v>0</v>
      </c>
      <c r="AF136" s="124" t="str">
        <f t="shared" si="8"/>
        <v/>
      </c>
    </row>
    <row r="137" spans="1:41" x14ac:dyDescent="0.25">
      <c r="A137" s="2">
        <f t="shared" si="0"/>
        <v>0</v>
      </c>
      <c r="B137" s="1">
        <f t="shared" si="9"/>
        <v>0</v>
      </c>
      <c r="D137" s="1">
        <f t="shared" si="1"/>
        <v>0</v>
      </c>
      <c r="F137" s="1">
        <f t="shared" si="2"/>
        <v>0</v>
      </c>
      <c r="H137" s="1">
        <f t="shared" si="10"/>
        <v>0</v>
      </c>
      <c r="J137" s="1">
        <f t="shared" si="11"/>
        <v>0</v>
      </c>
      <c r="L137" s="1">
        <f t="shared" si="12"/>
        <v>0</v>
      </c>
      <c r="M137" s="87" t="str">
        <f t="shared" si="6"/>
        <v/>
      </c>
      <c r="R137" s="349"/>
      <c r="S137" s="349"/>
      <c r="T137" s="349"/>
      <c r="U137" s="349"/>
      <c r="V137" s="349"/>
      <c r="W137" s="349"/>
      <c r="Z137" s="69"/>
      <c r="AB137">
        <f t="shared" si="7"/>
        <v>0</v>
      </c>
      <c r="AF137" s="124" t="str">
        <f t="shared" si="8"/>
        <v/>
      </c>
    </row>
    <row r="138" spans="1:41" x14ac:dyDescent="0.25">
      <c r="A138" s="2" t="str">
        <f t="shared" si="0"/>
        <v>LOAM</v>
      </c>
      <c r="B138" s="1">
        <f t="shared" si="9"/>
        <v>24</v>
      </c>
      <c r="D138" s="1">
        <f t="shared" si="1"/>
        <v>0</v>
      </c>
      <c r="F138" s="1">
        <f t="shared" si="2"/>
        <v>6</v>
      </c>
      <c r="H138" s="1">
        <f t="shared" si="10"/>
        <v>0</v>
      </c>
      <c r="J138" s="1">
        <f t="shared" si="11"/>
        <v>0</v>
      </c>
      <c r="L138" s="1">
        <f t="shared" si="12"/>
        <v>0</v>
      </c>
      <c r="M138" s="87">
        <f t="shared" si="6"/>
        <v>0</v>
      </c>
      <c r="R138" s="349"/>
      <c r="S138" s="349"/>
      <c r="T138" s="349"/>
      <c r="U138" s="349"/>
      <c r="V138" s="349"/>
      <c r="W138" s="349"/>
      <c r="Z138" s="69"/>
      <c r="AB138">
        <f t="shared" si="7"/>
        <v>0</v>
      </c>
      <c r="AF138" s="124">
        <f t="shared" si="8"/>
        <v>0</v>
      </c>
    </row>
    <row r="139" spans="1:41" x14ac:dyDescent="0.25">
      <c r="A139" s="2" t="str">
        <f t="shared" si="0"/>
        <v>LeGO-LOAM</v>
      </c>
      <c r="B139" s="1">
        <f t="shared" si="9"/>
        <v>24</v>
      </c>
      <c r="D139" s="1">
        <f t="shared" si="1"/>
        <v>1</v>
      </c>
      <c r="F139" s="1">
        <f t="shared" si="2"/>
        <v>1</v>
      </c>
      <c r="H139" s="1">
        <f t="shared" si="10"/>
        <v>1</v>
      </c>
      <c r="J139" s="1">
        <f t="shared" si="11"/>
        <v>0</v>
      </c>
      <c r="L139" s="1">
        <f t="shared" si="12"/>
        <v>1</v>
      </c>
      <c r="M139" s="87">
        <f t="shared" si="6"/>
        <v>4.1666666666666664E-2</v>
      </c>
      <c r="R139" s="349"/>
      <c r="S139" s="349"/>
      <c r="T139" s="349"/>
      <c r="U139" s="6"/>
      <c r="V139" s="6"/>
      <c r="W139" s="6"/>
      <c r="Z139" s="69"/>
      <c r="AB139">
        <f t="shared" si="7"/>
        <v>7</v>
      </c>
      <c r="AF139" s="124">
        <f t="shared" si="8"/>
        <v>0.29166666666666669</v>
      </c>
    </row>
    <row r="140" spans="1:41" x14ac:dyDescent="0.25">
      <c r="A140" s="2" t="str">
        <f t="shared" si="0"/>
        <v>HDL_Graph_SLAM</v>
      </c>
      <c r="B140" s="1">
        <f t="shared" si="9"/>
        <v>13</v>
      </c>
      <c r="D140" s="1">
        <f t="shared" si="1"/>
        <v>2</v>
      </c>
      <c r="F140" s="1">
        <f t="shared" si="2"/>
        <v>1</v>
      </c>
      <c r="H140" s="1">
        <f t="shared" si="10"/>
        <v>2</v>
      </c>
      <c r="J140" s="1">
        <f t="shared" si="11"/>
        <v>0</v>
      </c>
      <c r="L140" s="1">
        <f t="shared" si="12"/>
        <v>2</v>
      </c>
      <c r="M140" s="87">
        <f t="shared" si="6"/>
        <v>0.15384615384615385</v>
      </c>
      <c r="R140" s="349"/>
      <c r="S140" s="349"/>
      <c r="T140" s="349"/>
      <c r="U140" s="349"/>
      <c r="V140" s="349"/>
      <c r="W140" s="349"/>
      <c r="Z140" s="69"/>
      <c r="AB140">
        <f t="shared" si="7"/>
        <v>14</v>
      </c>
      <c r="AF140" s="124">
        <f t="shared" si="8"/>
        <v>1.0769230769230769</v>
      </c>
    </row>
    <row r="141" spans="1:41" x14ac:dyDescent="0.25">
      <c r="A141" s="2" t="str">
        <f t="shared" si="0"/>
        <v>SVO2</v>
      </c>
      <c r="B141" s="1">
        <f t="shared" si="9"/>
        <v>13</v>
      </c>
      <c r="D141" s="1">
        <f t="shared" si="1"/>
        <v>0</v>
      </c>
      <c r="F141" s="1">
        <f t="shared" si="2"/>
        <v>1</v>
      </c>
      <c r="H141" s="1">
        <f t="shared" si="10"/>
        <v>0</v>
      </c>
      <c r="J141" s="1">
        <f t="shared" si="11"/>
        <v>0</v>
      </c>
      <c r="L141" s="1">
        <f t="shared" si="12"/>
        <v>0</v>
      </c>
      <c r="M141" s="87">
        <f t="shared" si="6"/>
        <v>0</v>
      </c>
      <c r="R141" s="349"/>
      <c r="S141" s="349"/>
      <c r="T141" s="349"/>
      <c r="U141" s="349"/>
      <c r="V141" s="349"/>
      <c r="W141" s="349"/>
      <c r="Z141" s="69"/>
      <c r="AB141">
        <f t="shared" si="7"/>
        <v>0</v>
      </c>
      <c r="AF141" s="124">
        <f t="shared" si="8"/>
        <v>0</v>
      </c>
    </row>
    <row r="142" spans="1:41" x14ac:dyDescent="0.25">
      <c r="A142" s="2">
        <f t="shared" si="0"/>
        <v>0</v>
      </c>
      <c r="B142" s="1">
        <f t="shared" si="9"/>
        <v>0</v>
      </c>
      <c r="D142" s="1">
        <f t="shared" si="1"/>
        <v>0</v>
      </c>
      <c r="F142" s="1">
        <f t="shared" si="2"/>
        <v>0</v>
      </c>
      <c r="H142" s="1">
        <f t="shared" si="10"/>
        <v>0</v>
      </c>
      <c r="J142" s="1">
        <f t="shared" si="11"/>
        <v>0</v>
      </c>
      <c r="L142" s="1">
        <f t="shared" si="12"/>
        <v>0</v>
      </c>
      <c r="M142" s="87" t="str">
        <f t="shared" si="6"/>
        <v/>
      </c>
      <c r="R142" s="349"/>
      <c r="S142" s="349"/>
      <c r="T142" s="349"/>
      <c r="U142" s="6"/>
      <c r="V142" s="6"/>
      <c r="W142" s="6"/>
      <c r="Z142" s="69"/>
      <c r="AB142">
        <f t="shared" si="7"/>
        <v>0</v>
      </c>
      <c r="AF142" s="124" t="str">
        <f t="shared" si="8"/>
        <v/>
      </c>
    </row>
    <row r="143" spans="1:41" x14ac:dyDescent="0.25">
      <c r="A143" s="2" t="str">
        <f t="shared" si="0"/>
        <v>RTAB-MAP S2S</v>
      </c>
      <c r="B143" s="1">
        <f t="shared" si="9"/>
        <v>11</v>
      </c>
      <c r="D143" s="1">
        <f t="shared" si="1"/>
        <v>0</v>
      </c>
      <c r="F143" s="1">
        <f t="shared" si="2"/>
        <v>3</v>
      </c>
      <c r="H143" s="1">
        <f t="shared" si="10"/>
        <v>0</v>
      </c>
      <c r="J143" s="1">
        <f t="shared" si="11"/>
        <v>0</v>
      </c>
      <c r="L143" s="1">
        <f t="shared" si="12"/>
        <v>0</v>
      </c>
      <c r="M143" s="87">
        <f t="shared" si="6"/>
        <v>0</v>
      </c>
      <c r="R143" s="349"/>
      <c r="S143" s="349"/>
      <c r="T143" s="349"/>
      <c r="U143" s="349"/>
      <c r="V143" s="349"/>
      <c r="W143" s="349"/>
      <c r="Z143" s="69"/>
      <c r="AB143">
        <f t="shared" si="7"/>
        <v>0</v>
      </c>
      <c r="AF143" s="124">
        <f t="shared" si="8"/>
        <v>0</v>
      </c>
    </row>
    <row r="144" spans="1:41" x14ac:dyDescent="0.25">
      <c r="A144" s="2" t="str">
        <f t="shared" si="0"/>
        <v>RTAB-MAP S2M</v>
      </c>
      <c r="B144" s="1">
        <f t="shared" si="9"/>
        <v>11</v>
      </c>
      <c r="D144" s="1">
        <f t="shared" si="1"/>
        <v>0</v>
      </c>
      <c r="F144" s="1">
        <f t="shared" si="2"/>
        <v>1</v>
      </c>
      <c r="H144" s="1">
        <f t="shared" si="10"/>
        <v>0</v>
      </c>
      <c r="J144" s="1">
        <f t="shared" si="11"/>
        <v>0</v>
      </c>
      <c r="L144" s="1">
        <f t="shared" si="12"/>
        <v>0</v>
      </c>
      <c r="M144" s="87">
        <f t="shared" si="6"/>
        <v>0</v>
      </c>
      <c r="R144" s="349"/>
      <c r="S144" s="349"/>
      <c r="T144" s="349"/>
      <c r="U144" s="349"/>
      <c r="V144" s="349"/>
      <c r="W144" s="349"/>
      <c r="Z144" s="69"/>
      <c r="AB144">
        <f t="shared" si="7"/>
        <v>0</v>
      </c>
      <c r="AF144" s="124">
        <f t="shared" si="8"/>
        <v>0</v>
      </c>
    </row>
    <row r="145" spans="1:32" x14ac:dyDescent="0.25">
      <c r="A145" s="2" t="str">
        <f t="shared" si="0"/>
        <v>RTAB-MAP LOAM</v>
      </c>
      <c r="B145" s="1">
        <f t="shared" si="9"/>
        <v>11</v>
      </c>
      <c r="D145" s="1">
        <f t="shared" si="1"/>
        <v>0</v>
      </c>
      <c r="F145" s="1">
        <f t="shared" si="2"/>
        <v>0</v>
      </c>
      <c r="H145" s="1">
        <f t="shared" si="10"/>
        <v>0</v>
      </c>
      <c r="J145" s="1">
        <f t="shared" si="11"/>
        <v>0</v>
      </c>
      <c r="L145" s="1">
        <f t="shared" si="12"/>
        <v>0</v>
      </c>
      <c r="M145" s="87">
        <f t="shared" si="6"/>
        <v>0</v>
      </c>
      <c r="R145" s="349"/>
      <c r="S145" s="349"/>
      <c r="T145" s="349"/>
      <c r="U145" s="6"/>
      <c r="V145" s="6"/>
      <c r="W145" s="6"/>
      <c r="Z145" s="69"/>
      <c r="AB145">
        <f t="shared" si="7"/>
        <v>0</v>
      </c>
      <c r="AF145" s="124">
        <f t="shared" si="8"/>
        <v>0</v>
      </c>
    </row>
    <row r="146" spans="1:32" x14ac:dyDescent="0.25">
      <c r="A146" s="2" t="str">
        <f t="shared" si="0"/>
        <v>RTAB. Stereo. F2F</v>
      </c>
      <c r="B146" s="1">
        <f t="shared" si="9"/>
        <v>22</v>
      </c>
      <c r="D146" s="1">
        <f t="shared" si="1"/>
        <v>1</v>
      </c>
      <c r="F146" s="1">
        <f t="shared" si="2"/>
        <v>0</v>
      </c>
      <c r="H146" s="1">
        <f t="shared" si="10"/>
        <v>1</v>
      </c>
      <c r="J146" s="1">
        <f t="shared" si="11"/>
        <v>0</v>
      </c>
      <c r="L146" s="1">
        <f t="shared" si="12"/>
        <v>1</v>
      </c>
      <c r="M146" s="87">
        <f t="shared" si="6"/>
        <v>4.5454545454545456E-2</v>
      </c>
      <c r="R146" s="349"/>
      <c r="S146" s="349"/>
      <c r="T146" s="349"/>
      <c r="U146" s="349"/>
      <c r="V146" s="349"/>
      <c r="W146" s="349"/>
      <c r="Z146" s="69"/>
      <c r="AB146">
        <f t="shared" si="7"/>
        <v>13</v>
      </c>
      <c r="AF146" s="124">
        <f t="shared" si="8"/>
        <v>0.59090909090909094</v>
      </c>
    </row>
    <row r="147" spans="1:32" x14ac:dyDescent="0.25">
      <c r="A147" s="2" t="str">
        <f t="shared" si="0"/>
        <v>RTAB. Stereo. F2M</v>
      </c>
      <c r="B147" s="1">
        <f t="shared" si="9"/>
        <v>22</v>
      </c>
      <c r="D147" s="1">
        <f t="shared" si="1"/>
        <v>1</v>
      </c>
      <c r="F147" s="1">
        <f t="shared" si="2"/>
        <v>4</v>
      </c>
      <c r="H147" s="1">
        <f t="shared" si="10"/>
        <v>1</v>
      </c>
      <c r="J147" s="1">
        <f t="shared" si="11"/>
        <v>0</v>
      </c>
      <c r="L147" s="1">
        <f t="shared" si="12"/>
        <v>1</v>
      </c>
      <c r="M147" s="87">
        <f t="shared" si="6"/>
        <v>4.5454545454545456E-2</v>
      </c>
      <c r="R147" s="349"/>
      <c r="S147" s="349"/>
      <c r="T147" s="349"/>
      <c r="U147" s="349"/>
      <c r="V147" s="349"/>
      <c r="W147" s="349"/>
      <c r="Z147" s="69"/>
      <c r="AB147">
        <f t="shared" si="7"/>
        <v>13</v>
      </c>
      <c r="AF147" s="124">
        <f t="shared" si="8"/>
        <v>0.59090909090909094</v>
      </c>
    </row>
    <row r="148" spans="1:32" x14ac:dyDescent="0.25">
      <c r="A148" s="2" t="str">
        <f t="shared" si="0"/>
        <v>RTAB. Stereo. Fovis</v>
      </c>
      <c r="B148" s="1">
        <f t="shared" si="9"/>
        <v>22</v>
      </c>
      <c r="D148" s="1">
        <f t="shared" si="1"/>
        <v>0</v>
      </c>
      <c r="F148" s="1">
        <f t="shared" si="2"/>
        <v>0</v>
      </c>
      <c r="H148" s="1">
        <f t="shared" si="10"/>
        <v>0</v>
      </c>
      <c r="J148" s="1">
        <f t="shared" si="11"/>
        <v>0</v>
      </c>
      <c r="L148" s="1">
        <f t="shared" si="12"/>
        <v>0</v>
      </c>
      <c r="M148" s="87">
        <f t="shared" si="6"/>
        <v>0</v>
      </c>
      <c r="R148" s="349"/>
      <c r="S148" s="349"/>
      <c r="T148" s="349"/>
      <c r="U148" s="6"/>
      <c r="V148" s="6"/>
      <c r="W148" s="6"/>
      <c r="Z148" s="69"/>
      <c r="AB148">
        <f t="shared" si="7"/>
        <v>0</v>
      </c>
      <c r="AF148" s="124">
        <f t="shared" si="8"/>
        <v>0</v>
      </c>
    </row>
    <row r="149" spans="1:32" x14ac:dyDescent="0.25">
      <c r="A149" s="2" t="str">
        <f t="shared" si="0"/>
        <v>RTAB. Stereo. ORB2</v>
      </c>
      <c r="B149" s="1">
        <f t="shared" si="9"/>
        <v>22</v>
      </c>
      <c r="D149" s="1">
        <f t="shared" si="1"/>
        <v>5</v>
      </c>
      <c r="F149" s="1">
        <f t="shared" si="2"/>
        <v>3</v>
      </c>
      <c r="H149" s="1">
        <f t="shared" si="10"/>
        <v>5</v>
      </c>
      <c r="J149" s="1">
        <f t="shared" si="11"/>
        <v>0</v>
      </c>
      <c r="L149" s="1">
        <f t="shared" si="12"/>
        <v>5</v>
      </c>
      <c r="M149" s="87">
        <f t="shared" si="6"/>
        <v>0.22727272727272727</v>
      </c>
      <c r="R149" s="349"/>
      <c r="S149" s="349"/>
      <c r="T149" s="349"/>
      <c r="U149" s="349"/>
      <c r="V149" s="349"/>
      <c r="W149" s="349"/>
      <c r="Z149" s="69"/>
      <c r="AB149">
        <f t="shared" si="7"/>
        <v>65</v>
      </c>
      <c r="AF149" s="124">
        <f t="shared" si="8"/>
        <v>2.9545454545454546</v>
      </c>
    </row>
    <row r="150" spans="1:32" x14ac:dyDescent="0.25">
      <c r="A150" s="2" t="str">
        <f t="shared" si="0"/>
        <v>RTAB. Stereo. Viso2</v>
      </c>
      <c r="B150" s="1">
        <f t="shared" si="9"/>
        <v>11</v>
      </c>
      <c r="D150" s="1">
        <f t="shared" si="1"/>
        <v>0</v>
      </c>
      <c r="F150" s="1">
        <f t="shared" si="2"/>
        <v>0</v>
      </c>
      <c r="H150" s="1">
        <f t="shared" si="10"/>
        <v>0</v>
      </c>
      <c r="J150" s="1">
        <f t="shared" si="11"/>
        <v>0</v>
      </c>
      <c r="L150" s="1">
        <f t="shared" si="12"/>
        <v>0</v>
      </c>
      <c r="M150" s="87">
        <f t="shared" si="6"/>
        <v>0</v>
      </c>
      <c r="R150" s="349"/>
      <c r="S150" s="349"/>
      <c r="T150" s="349"/>
      <c r="U150" s="349"/>
      <c r="V150" s="349"/>
      <c r="W150" s="349"/>
      <c r="Z150" s="69"/>
      <c r="AB150">
        <f t="shared" si="7"/>
        <v>0</v>
      </c>
      <c r="AF150" s="124">
        <f t="shared" si="8"/>
        <v>0</v>
      </c>
    </row>
    <row r="151" spans="1:32" x14ac:dyDescent="0.25">
      <c r="A151" s="2" t="str">
        <f t="shared" si="0"/>
        <v>RTAB. OKVIS (IMU+Ste.)</v>
      </c>
      <c r="B151" s="1">
        <f t="shared" si="9"/>
        <v>11</v>
      </c>
      <c r="D151" s="1">
        <f t="shared" si="1"/>
        <v>1</v>
      </c>
      <c r="F151" s="1">
        <f t="shared" si="2"/>
        <v>2</v>
      </c>
      <c r="H151" s="1">
        <f t="shared" ref="H151:H200" si="13">D151*$I$103</f>
        <v>1</v>
      </c>
      <c r="J151" s="1">
        <f t="shared" ref="J151:J200" si="14">F151*$P$103</f>
        <v>0</v>
      </c>
      <c r="L151" s="1">
        <f t="shared" ref="L151:L200" si="15">H151+J151</f>
        <v>1</v>
      </c>
      <c r="M151" s="87">
        <f t="shared" si="6"/>
        <v>9.0909090909090912E-2</v>
      </c>
      <c r="Z151" s="69"/>
      <c r="AB151">
        <f t="shared" si="7"/>
        <v>0</v>
      </c>
      <c r="AF151" s="124">
        <f t="shared" si="8"/>
        <v>0</v>
      </c>
    </row>
    <row r="152" spans="1:32" x14ac:dyDescent="0.25">
      <c r="A152" s="2" t="str">
        <f t="shared" si="0"/>
        <v>RTAB. MSCKF (IMU+Ste.)</v>
      </c>
      <c r="B152" s="1">
        <f t="shared" si="9"/>
        <v>11</v>
      </c>
      <c r="D152" s="1">
        <f t="shared" si="1"/>
        <v>0</v>
      </c>
      <c r="F152" s="1">
        <f t="shared" si="2"/>
        <v>0</v>
      </c>
      <c r="H152" s="1">
        <f t="shared" si="13"/>
        <v>0</v>
      </c>
      <c r="J152" s="1">
        <f t="shared" si="14"/>
        <v>0</v>
      </c>
      <c r="L152" s="1">
        <f t="shared" si="15"/>
        <v>0</v>
      </c>
      <c r="M152" s="87">
        <f t="shared" si="6"/>
        <v>0</v>
      </c>
      <c r="Z152" s="69"/>
      <c r="AB152">
        <f t="shared" si="7"/>
        <v>0</v>
      </c>
      <c r="AF152" s="124">
        <f t="shared" si="8"/>
        <v>0</v>
      </c>
    </row>
    <row r="153" spans="1:32" x14ac:dyDescent="0.25">
      <c r="A153" s="2">
        <f t="shared" si="0"/>
        <v>0</v>
      </c>
      <c r="B153" s="1">
        <f t="shared" si="9"/>
        <v>0</v>
      </c>
      <c r="D153" s="1">
        <f t="shared" si="1"/>
        <v>0</v>
      </c>
      <c r="F153" s="1">
        <f t="shared" si="2"/>
        <v>0</v>
      </c>
      <c r="H153" s="1">
        <f t="shared" si="13"/>
        <v>0</v>
      </c>
      <c r="J153" s="1">
        <f t="shared" si="14"/>
        <v>0</v>
      </c>
      <c r="L153" s="1">
        <f t="shared" si="15"/>
        <v>0</v>
      </c>
      <c r="M153" s="87" t="str">
        <f t="shared" si="6"/>
        <v/>
      </c>
      <c r="Z153" s="69"/>
      <c r="AB153">
        <f t="shared" si="7"/>
        <v>0</v>
      </c>
      <c r="AF153" s="124" t="str">
        <f t="shared" si="8"/>
        <v/>
      </c>
    </row>
    <row r="154" spans="1:32" x14ac:dyDescent="0.25">
      <c r="A154" s="2">
        <f t="shared" si="0"/>
        <v>0</v>
      </c>
      <c r="B154" s="1">
        <f t="shared" si="9"/>
        <v>0</v>
      </c>
      <c r="D154" s="1">
        <f t="shared" si="1"/>
        <v>0</v>
      </c>
      <c r="F154" s="1">
        <f t="shared" si="2"/>
        <v>0</v>
      </c>
      <c r="H154" s="1">
        <f t="shared" si="13"/>
        <v>0</v>
      </c>
      <c r="J154" s="1">
        <f t="shared" si="14"/>
        <v>0</v>
      </c>
      <c r="L154" s="1">
        <f t="shared" si="15"/>
        <v>0</v>
      </c>
      <c r="M154" s="87" t="str">
        <f t="shared" si="6"/>
        <v/>
      </c>
      <c r="Z154" s="69"/>
      <c r="AB154">
        <f t="shared" si="7"/>
        <v>0</v>
      </c>
      <c r="AF154" s="124" t="str">
        <f t="shared" si="8"/>
        <v/>
      </c>
    </row>
    <row r="155" spans="1:32" x14ac:dyDescent="0.25">
      <c r="A155" s="2">
        <f t="shared" si="0"/>
        <v>0</v>
      </c>
      <c r="B155" s="1">
        <f t="shared" si="9"/>
        <v>0</v>
      </c>
      <c r="D155" s="1">
        <f t="shared" si="1"/>
        <v>0</v>
      </c>
      <c r="F155" s="1">
        <f t="shared" si="2"/>
        <v>0</v>
      </c>
      <c r="H155" s="1">
        <f t="shared" si="13"/>
        <v>0</v>
      </c>
      <c r="J155" s="1">
        <f t="shared" si="14"/>
        <v>0</v>
      </c>
      <c r="L155" s="1">
        <f t="shared" si="15"/>
        <v>0</v>
      </c>
      <c r="M155" s="87" t="str">
        <f t="shared" si="6"/>
        <v/>
      </c>
      <c r="Z155" s="69"/>
      <c r="AB155">
        <f t="shared" si="7"/>
        <v>0</v>
      </c>
      <c r="AF155" s="124" t="str">
        <f t="shared" si="8"/>
        <v/>
      </c>
    </row>
    <row r="156" spans="1:32" x14ac:dyDescent="0.25">
      <c r="A156" s="2">
        <f t="shared" si="0"/>
        <v>0</v>
      </c>
      <c r="B156" s="1">
        <f t="shared" si="9"/>
        <v>0</v>
      </c>
      <c r="D156" s="1">
        <f t="shared" si="1"/>
        <v>0</v>
      </c>
      <c r="F156" s="1">
        <f t="shared" si="2"/>
        <v>0</v>
      </c>
      <c r="H156" s="1">
        <f t="shared" si="13"/>
        <v>0</v>
      </c>
      <c r="J156" s="1">
        <f t="shared" si="14"/>
        <v>0</v>
      </c>
      <c r="L156" s="1">
        <f t="shared" si="15"/>
        <v>0</v>
      </c>
      <c r="M156" s="87" t="str">
        <f t="shared" si="6"/>
        <v/>
      </c>
      <c r="Z156" s="69"/>
      <c r="AB156">
        <f t="shared" si="7"/>
        <v>0</v>
      </c>
      <c r="AF156" s="124" t="str">
        <f t="shared" si="8"/>
        <v/>
      </c>
    </row>
    <row r="157" spans="1:32" x14ac:dyDescent="0.25">
      <c r="A157" s="2">
        <f t="shared" si="0"/>
        <v>0</v>
      </c>
      <c r="B157" s="1">
        <f t="shared" si="9"/>
        <v>0</v>
      </c>
      <c r="D157" s="1">
        <f t="shared" si="1"/>
        <v>0</v>
      </c>
      <c r="F157" s="1">
        <f t="shared" si="2"/>
        <v>0</v>
      </c>
      <c r="H157" s="1">
        <f t="shared" si="13"/>
        <v>0</v>
      </c>
      <c r="J157" s="1">
        <f t="shared" si="14"/>
        <v>0</v>
      </c>
      <c r="L157" s="1">
        <f t="shared" si="15"/>
        <v>0</v>
      </c>
      <c r="M157" s="87" t="str">
        <f t="shared" si="6"/>
        <v/>
      </c>
      <c r="Z157" s="69"/>
      <c r="AB157">
        <f t="shared" si="7"/>
        <v>0</v>
      </c>
      <c r="AF157" s="124" t="str">
        <f t="shared" si="8"/>
        <v/>
      </c>
    </row>
    <row r="158" spans="1:32" x14ac:dyDescent="0.25">
      <c r="A158" s="2">
        <f t="shared" si="0"/>
        <v>0</v>
      </c>
      <c r="B158" s="1">
        <f t="shared" si="9"/>
        <v>0</v>
      </c>
      <c r="D158" s="1">
        <f t="shared" si="1"/>
        <v>0</v>
      </c>
      <c r="F158" s="1">
        <f t="shared" si="2"/>
        <v>0</v>
      </c>
      <c r="H158" s="1">
        <f t="shared" si="13"/>
        <v>0</v>
      </c>
      <c r="J158" s="1">
        <f t="shared" si="14"/>
        <v>0</v>
      </c>
      <c r="L158" s="1">
        <f t="shared" si="15"/>
        <v>0</v>
      </c>
      <c r="M158" s="87" t="str">
        <f t="shared" si="6"/>
        <v/>
      </c>
      <c r="Z158" s="69"/>
      <c r="AB158">
        <f t="shared" si="7"/>
        <v>0</v>
      </c>
      <c r="AF158" s="124" t="str">
        <f t="shared" si="8"/>
        <v/>
      </c>
    </row>
    <row r="159" spans="1:32" x14ac:dyDescent="0.25">
      <c r="A159" s="2">
        <f t="shared" si="0"/>
        <v>0</v>
      </c>
      <c r="B159" s="1">
        <f t="shared" si="9"/>
        <v>0</v>
      </c>
      <c r="D159" s="1">
        <f t="shared" si="1"/>
        <v>0</v>
      </c>
      <c r="F159" s="1">
        <f t="shared" si="2"/>
        <v>0</v>
      </c>
      <c r="H159" s="1">
        <f t="shared" si="13"/>
        <v>0</v>
      </c>
      <c r="J159" s="1">
        <f t="shared" si="14"/>
        <v>0</v>
      </c>
      <c r="L159" s="1">
        <f t="shared" si="15"/>
        <v>0</v>
      </c>
      <c r="M159" s="87" t="str">
        <f t="shared" si="6"/>
        <v/>
      </c>
      <c r="Z159" s="69"/>
      <c r="AB159">
        <f t="shared" si="7"/>
        <v>0</v>
      </c>
      <c r="AF159" s="124" t="str">
        <f t="shared" si="8"/>
        <v/>
      </c>
    </row>
    <row r="160" spans="1:32" x14ac:dyDescent="0.25">
      <c r="A160" s="2">
        <f t="shared" si="0"/>
        <v>0</v>
      </c>
      <c r="B160" s="1">
        <f t="shared" si="9"/>
        <v>0</v>
      </c>
      <c r="D160" s="1">
        <f t="shared" si="1"/>
        <v>0</v>
      </c>
      <c r="F160" s="1">
        <f t="shared" si="2"/>
        <v>0</v>
      </c>
      <c r="H160" s="1">
        <f t="shared" si="13"/>
        <v>0</v>
      </c>
      <c r="J160" s="1">
        <f t="shared" si="14"/>
        <v>0</v>
      </c>
      <c r="L160" s="1">
        <f t="shared" si="15"/>
        <v>0</v>
      </c>
      <c r="M160" s="87" t="str">
        <f t="shared" si="6"/>
        <v/>
      </c>
      <c r="Z160" s="69"/>
      <c r="AB160">
        <f t="shared" si="7"/>
        <v>0</v>
      </c>
      <c r="AF160" s="124" t="str">
        <f t="shared" si="8"/>
        <v/>
      </c>
    </row>
    <row r="161" spans="1:32" x14ac:dyDescent="0.25">
      <c r="A161" s="2">
        <f t="shared" si="0"/>
        <v>0</v>
      </c>
      <c r="B161" s="1">
        <f t="shared" si="9"/>
        <v>0</v>
      </c>
      <c r="D161" s="1">
        <f t="shared" si="1"/>
        <v>0</v>
      </c>
      <c r="F161" s="1">
        <f t="shared" si="2"/>
        <v>0</v>
      </c>
      <c r="H161" s="1">
        <f t="shared" si="13"/>
        <v>0</v>
      </c>
      <c r="J161" s="1">
        <f t="shared" si="14"/>
        <v>0</v>
      </c>
      <c r="L161" s="1">
        <f t="shared" si="15"/>
        <v>0</v>
      </c>
      <c r="M161" s="87" t="str">
        <f t="shared" si="6"/>
        <v/>
      </c>
      <c r="Z161" s="69"/>
      <c r="AB161">
        <f t="shared" si="7"/>
        <v>0</v>
      </c>
      <c r="AF161" s="124" t="str">
        <f t="shared" si="8"/>
        <v/>
      </c>
    </row>
    <row r="162" spans="1:32" x14ac:dyDescent="0.25">
      <c r="A162" s="2">
        <f t="shared" si="0"/>
        <v>0</v>
      </c>
      <c r="B162" s="1">
        <f t="shared" si="9"/>
        <v>0</v>
      </c>
      <c r="D162" s="1">
        <f t="shared" si="1"/>
        <v>0</v>
      </c>
      <c r="F162" s="1">
        <f t="shared" si="2"/>
        <v>0</v>
      </c>
      <c r="H162" s="1">
        <f t="shared" si="13"/>
        <v>0</v>
      </c>
      <c r="J162" s="1">
        <f t="shared" si="14"/>
        <v>0</v>
      </c>
      <c r="L162" s="1">
        <f t="shared" si="15"/>
        <v>0</v>
      </c>
      <c r="M162" s="87" t="str">
        <f t="shared" si="6"/>
        <v/>
      </c>
      <c r="Z162" s="69"/>
      <c r="AB162">
        <f t="shared" si="7"/>
        <v>0</v>
      </c>
      <c r="AF162" s="124" t="str">
        <f t="shared" si="8"/>
        <v/>
      </c>
    </row>
    <row r="163" spans="1:32" x14ac:dyDescent="0.25">
      <c r="A163" s="2">
        <f t="shared" si="0"/>
        <v>0</v>
      </c>
      <c r="B163" s="1">
        <f t="shared" si="9"/>
        <v>0</v>
      </c>
      <c r="D163" s="1">
        <f t="shared" si="1"/>
        <v>0</v>
      </c>
      <c r="F163" s="1">
        <f t="shared" si="2"/>
        <v>0</v>
      </c>
      <c r="H163" s="1">
        <f t="shared" si="13"/>
        <v>0</v>
      </c>
      <c r="J163" s="1">
        <f t="shared" si="14"/>
        <v>0</v>
      </c>
      <c r="L163" s="1">
        <f t="shared" si="15"/>
        <v>0</v>
      </c>
      <c r="M163" s="87" t="str">
        <f t="shared" si="6"/>
        <v/>
      </c>
      <c r="Z163" s="69"/>
      <c r="AB163">
        <f t="shared" si="7"/>
        <v>0</v>
      </c>
      <c r="AF163" s="124" t="str">
        <f t="shared" si="8"/>
        <v/>
      </c>
    </row>
    <row r="164" spans="1:32" x14ac:dyDescent="0.25">
      <c r="A164" s="2">
        <f t="shared" si="0"/>
        <v>0</v>
      </c>
      <c r="B164" s="1">
        <f t="shared" si="9"/>
        <v>0</v>
      </c>
      <c r="D164" s="1">
        <f t="shared" si="1"/>
        <v>0</v>
      </c>
      <c r="F164" s="1">
        <f t="shared" si="2"/>
        <v>0</v>
      </c>
      <c r="H164" s="1">
        <f t="shared" si="13"/>
        <v>0</v>
      </c>
      <c r="J164" s="1">
        <f t="shared" si="14"/>
        <v>0</v>
      </c>
      <c r="L164" s="1">
        <f t="shared" si="15"/>
        <v>0</v>
      </c>
      <c r="M164" s="87" t="str">
        <f t="shared" si="6"/>
        <v/>
      </c>
      <c r="Z164" s="69"/>
      <c r="AB164">
        <f t="shared" si="7"/>
        <v>0</v>
      </c>
      <c r="AF164" s="124" t="str">
        <f t="shared" si="8"/>
        <v/>
      </c>
    </row>
    <row r="165" spans="1:32" x14ac:dyDescent="0.25">
      <c r="A165" s="2">
        <f t="shared" si="0"/>
        <v>0</v>
      </c>
      <c r="B165" s="1">
        <f t="shared" si="9"/>
        <v>0</v>
      </c>
      <c r="D165" s="1">
        <f t="shared" si="1"/>
        <v>0</v>
      </c>
      <c r="F165" s="1">
        <f t="shared" si="2"/>
        <v>0</v>
      </c>
      <c r="H165" s="1">
        <f t="shared" si="13"/>
        <v>0</v>
      </c>
      <c r="J165" s="1">
        <f t="shared" si="14"/>
        <v>0</v>
      </c>
      <c r="L165" s="1">
        <f t="shared" si="15"/>
        <v>0</v>
      </c>
      <c r="M165" s="87" t="str">
        <f t="shared" si="6"/>
        <v/>
      </c>
      <c r="Z165" s="69"/>
      <c r="AB165">
        <f t="shared" si="7"/>
        <v>0</v>
      </c>
      <c r="AF165" s="124" t="str">
        <f t="shared" si="8"/>
        <v/>
      </c>
    </row>
    <row r="166" spans="1:32" x14ac:dyDescent="0.25">
      <c r="A166" s="2">
        <f t="shared" si="0"/>
        <v>0</v>
      </c>
      <c r="B166" s="1">
        <f t="shared" si="9"/>
        <v>0</v>
      </c>
      <c r="D166" s="1">
        <f t="shared" si="1"/>
        <v>0</v>
      </c>
      <c r="F166" s="1">
        <f t="shared" si="2"/>
        <v>0</v>
      </c>
      <c r="H166" s="1">
        <f t="shared" si="13"/>
        <v>0</v>
      </c>
      <c r="J166" s="1">
        <f t="shared" si="14"/>
        <v>0</v>
      </c>
      <c r="L166" s="1">
        <f t="shared" si="15"/>
        <v>0</v>
      </c>
      <c r="M166" s="87" t="str">
        <f t="shared" si="6"/>
        <v/>
      </c>
      <c r="Z166" s="69"/>
      <c r="AB166">
        <f t="shared" si="7"/>
        <v>0</v>
      </c>
      <c r="AF166" s="124" t="str">
        <f t="shared" si="8"/>
        <v/>
      </c>
    </row>
    <row r="167" spans="1:32" x14ac:dyDescent="0.25">
      <c r="A167" s="2">
        <f t="shared" si="0"/>
        <v>0</v>
      </c>
      <c r="B167" s="1">
        <f t="shared" si="9"/>
        <v>0</v>
      </c>
      <c r="D167" s="1">
        <f t="shared" si="1"/>
        <v>0</v>
      </c>
      <c r="F167" s="1">
        <f t="shared" si="2"/>
        <v>0</v>
      </c>
      <c r="H167" s="1">
        <f t="shared" si="13"/>
        <v>0</v>
      </c>
      <c r="J167" s="1">
        <f t="shared" si="14"/>
        <v>0</v>
      </c>
      <c r="L167" s="1">
        <f t="shared" si="15"/>
        <v>0</v>
      </c>
      <c r="M167" s="87" t="str">
        <f t="shared" si="6"/>
        <v/>
      </c>
      <c r="Z167" s="69"/>
      <c r="AB167">
        <f t="shared" si="7"/>
        <v>0</v>
      </c>
      <c r="AF167" s="124" t="str">
        <f t="shared" si="8"/>
        <v/>
      </c>
    </row>
    <row r="168" spans="1:32" x14ac:dyDescent="0.25">
      <c r="A168" s="2">
        <f t="shared" si="0"/>
        <v>0</v>
      </c>
      <c r="B168" s="1">
        <f t="shared" si="9"/>
        <v>0</v>
      </c>
      <c r="D168" s="1">
        <f t="shared" si="1"/>
        <v>0</v>
      </c>
      <c r="F168" s="1">
        <f t="shared" si="2"/>
        <v>0</v>
      </c>
      <c r="H168" s="1">
        <f t="shared" si="13"/>
        <v>0</v>
      </c>
      <c r="J168" s="1">
        <f t="shared" si="14"/>
        <v>0</v>
      </c>
      <c r="L168" s="1">
        <f t="shared" si="15"/>
        <v>0</v>
      </c>
      <c r="M168" s="87" t="str">
        <f t="shared" si="6"/>
        <v/>
      </c>
      <c r="Z168" s="69"/>
      <c r="AB168">
        <f t="shared" si="7"/>
        <v>0</v>
      </c>
      <c r="AF168" s="124" t="str">
        <f t="shared" si="8"/>
        <v/>
      </c>
    </row>
    <row r="169" spans="1:32" x14ac:dyDescent="0.25">
      <c r="A169" s="2">
        <f t="shared" si="0"/>
        <v>0</v>
      </c>
      <c r="B169" s="1">
        <f t="shared" si="9"/>
        <v>0</v>
      </c>
      <c r="D169" s="1">
        <f t="shared" si="1"/>
        <v>0</v>
      </c>
      <c r="F169" s="1">
        <f t="shared" si="2"/>
        <v>0</v>
      </c>
      <c r="H169" s="1">
        <f t="shared" si="13"/>
        <v>0</v>
      </c>
      <c r="J169" s="1">
        <f t="shared" si="14"/>
        <v>0</v>
      </c>
      <c r="L169" s="1">
        <f t="shared" si="15"/>
        <v>0</v>
      </c>
      <c r="M169" s="87" t="str">
        <f t="shared" si="6"/>
        <v/>
      </c>
      <c r="Z169" s="69"/>
      <c r="AB169">
        <f t="shared" si="7"/>
        <v>0</v>
      </c>
      <c r="AF169" s="124" t="str">
        <f t="shared" si="8"/>
        <v/>
      </c>
    </row>
    <row r="170" spans="1:32" x14ac:dyDescent="0.25">
      <c r="A170" s="2">
        <f t="shared" si="0"/>
        <v>0</v>
      </c>
      <c r="B170" s="1">
        <f t="shared" si="9"/>
        <v>0</v>
      </c>
      <c r="D170" s="1">
        <f t="shared" si="1"/>
        <v>0</v>
      </c>
      <c r="F170" s="1">
        <f t="shared" si="2"/>
        <v>0</v>
      </c>
      <c r="H170" s="1">
        <f t="shared" si="13"/>
        <v>0</v>
      </c>
      <c r="J170" s="1">
        <f t="shared" si="14"/>
        <v>0</v>
      </c>
      <c r="L170" s="1">
        <f t="shared" si="15"/>
        <v>0</v>
      </c>
      <c r="M170" s="87" t="str">
        <f t="shared" si="6"/>
        <v/>
      </c>
      <c r="Z170" s="69"/>
      <c r="AB170">
        <f t="shared" si="7"/>
        <v>0</v>
      </c>
      <c r="AF170" s="124" t="str">
        <f t="shared" si="8"/>
        <v/>
      </c>
    </row>
    <row r="171" spans="1:32" x14ac:dyDescent="0.25">
      <c r="A171" s="2">
        <f t="shared" ref="A171:A200" si="16">A71</f>
        <v>0</v>
      </c>
      <c r="B171" s="1">
        <f t="shared" si="9"/>
        <v>0</v>
      </c>
      <c r="D171" s="1">
        <f t="shared" ref="D171:D200" si="17">COUNTIF($B$209:$ZZ$211,A171)</f>
        <v>0</v>
      </c>
      <c r="F171" s="1">
        <f t="shared" ref="F171:F200" si="18">COUNTIF($B$212:$ZZ$219,A171)</f>
        <v>0</v>
      </c>
      <c r="H171" s="1">
        <f t="shared" si="13"/>
        <v>0</v>
      </c>
      <c r="J171" s="1">
        <f t="shared" si="14"/>
        <v>0</v>
      </c>
      <c r="L171" s="1">
        <f t="shared" si="15"/>
        <v>0</v>
      </c>
      <c r="M171" s="87" t="str">
        <f t="shared" ref="M171:M200" si="19">IFERROR(L171/B171,"")</f>
        <v/>
      </c>
      <c r="Z171" s="69"/>
      <c r="AB171">
        <f t="shared" ref="AB171:AB200" si="20">SUMIF($209:$209, A171, $223:$223)</f>
        <v>0</v>
      </c>
      <c r="AF171" s="124" t="str">
        <f t="shared" ref="AF171:AF200" si="21">IFERROR(AB171/B171,"")</f>
        <v/>
      </c>
    </row>
    <row r="172" spans="1:32" x14ac:dyDescent="0.25">
      <c r="A172" s="2">
        <f t="shared" si="16"/>
        <v>0</v>
      </c>
      <c r="B172" s="1">
        <f t="shared" ref="B172:B200" si="22">COUNTA(B72:ZZ72)</f>
        <v>0</v>
      </c>
      <c r="D172" s="1">
        <f t="shared" si="17"/>
        <v>0</v>
      </c>
      <c r="F172" s="1">
        <f t="shared" si="18"/>
        <v>0</v>
      </c>
      <c r="H172" s="1">
        <f t="shared" si="13"/>
        <v>0</v>
      </c>
      <c r="J172" s="1">
        <f t="shared" si="14"/>
        <v>0</v>
      </c>
      <c r="L172" s="1">
        <f t="shared" si="15"/>
        <v>0</v>
      </c>
      <c r="M172" s="87" t="str">
        <f t="shared" si="19"/>
        <v/>
      </c>
      <c r="Z172" s="69"/>
      <c r="AB172">
        <f t="shared" si="20"/>
        <v>0</v>
      </c>
      <c r="AF172" s="124" t="str">
        <f t="shared" si="21"/>
        <v/>
      </c>
    </row>
    <row r="173" spans="1:32" x14ac:dyDescent="0.25">
      <c r="A173" s="2">
        <f t="shared" si="16"/>
        <v>0</v>
      </c>
      <c r="B173" s="1">
        <f t="shared" si="22"/>
        <v>0</v>
      </c>
      <c r="D173" s="1">
        <f t="shared" si="17"/>
        <v>0</v>
      </c>
      <c r="F173" s="1">
        <f t="shared" si="18"/>
        <v>0</v>
      </c>
      <c r="H173" s="1">
        <f t="shared" si="13"/>
        <v>0</v>
      </c>
      <c r="J173" s="1">
        <f t="shared" si="14"/>
        <v>0</v>
      </c>
      <c r="L173" s="1">
        <f t="shared" si="15"/>
        <v>0</v>
      </c>
      <c r="M173" s="87" t="str">
        <f t="shared" si="19"/>
        <v/>
      </c>
      <c r="Z173" s="69"/>
      <c r="AB173">
        <f t="shared" si="20"/>
        <v>0</v>
      </c>
      <c r="AF173" s="124" t="str">
        <f t="shared" si="21"/>
        <v/>
      </c>
    </row>
    <row r="174" spans="1:32" x14ac:dyDescent="0.25">
      <c r="A174" s="2">
        <f t="shared" si="16"/>
        <v>0</v>
      </c>
      <c r="B174" s="1">
        <f t="shared" si="22"/>
        <v>0</v>
      </c>
      <c r="D174" s="1">
        <f t="shared" si="17"/>
        <v>0</v>
      </c>
      <c r="F174" s="1">
        <f t="shared" si="18"/>
        <v>0</v>
      </c>
      <c r="H174" s="1">
        <f t="shared" si="13"/>
        <v>0</v>
      </c>
      <c r="J174" s="1">
        <f t="shared" si="14"/>
        <v>0</v>
      </c>
      <c r="L174" s="1">
        <f t="shared" si="15"/>
        <v>0</v>
      </c>
      <c r="M174" s="87" t="str">
        <f t="shared" si="19"/>
        <v/>
      </c>
      <c r="Z174" s="69"/>
      <c r="AB174">
        <f t="shared" si="20"/>
        <v>0</v>
      </c>
      <c r="AF174" s="124" t="str">
        <f t="shared" si="21"/>
        <v/>
      </c>
    </row>
    <row r="175" spans="1:32" x14ac:dyDescent="0.25">
      <c r="A175" s="2">
        <f t="shared" si="16"/>
        <v>0</v>
      </c>
      <c r="B175" s="1">
        <f t="shared" si="22"/>
        <v>0</v>
      </c>
      <c r="D175" s="1">
        <f t="shared" si="17"/>
        <v>0</v>
      </c>
      <c r="F175" s="1">
        <f t="shared" si="18"/>
        <v>0</v>
      </c>
      <c r="H175" s="1">
        <f t="shared" si="13"/>
        <v>0</v>
      </c>
      <c r="J175" s="1">
        <f t="shared" si="14"/>
        <v>0</v>
      </c>
      <c r="L175" s="1">
        <f t="shared" si="15"/>
        <v>0</v>
      </c>
      <c r="M175" s="87" t="str">
        <f t="shared" si="19"/>
        <v/>
      </c>
      <c r="Z175" s="69"/>
      <c r="AB175">
        <f t="shared" si="20"/>
        <v>0</v>
      </c>
      <c r="AF175" s="124" t="str">
        <f t="shared" si="21"/>
        <v/>
      </c>
    </row>
    <row r="176" spans="1:32" x14ac:dyDescent="0.25">
      <c r="A176" s="2">
        <f t="shared" si="16"/>
        <v>0</v>
      </c>
      <c r="B176" s="1">
        <f t="shared" si="22"/>
        <v>0</v>
      </c>
      <c r="D176" s="1">
        <f t="shared" si="17"/>
        <v>0</v>
      </c>
      <c r="F176" s="1">
        <f t="shared" si="18"/>
        <v>0</v>
      </c>
      <c r="H176" s="1">
        <f t="shared" si="13"/>
        <v>0</v>
      </c>
      <c r="J176" s="1">
        <f t="shared" si="14"/>
        <v>0</v>
      </c>
      <c r="L176" s="1">
        <f t="shared" si="15"/>
        <v>0</v>
      </c>
      <c r="M176" s="87" t="str">
        <f t="shared" si="19"/>
        <v/>
      </c>
      <c r="Z176" s="69"/>
      <c r="AB176">
        <f t="shared" si="20"/>
        <v>0</v>
      </c>
      <c r="AF176" s="124" t="str">
        <f t="shared" si="21"/>
        <v/>
      </c>
    </row>
    <row r="177" spans="1:32" x14ac:dyDescent="0.25">
      <c r="A177" s="2">
        <f t="shared" si="16"/>
        <v>0</v>
      </c>
      <c r="B177" s="1">
        <f t="shared" si="22"/>
        <v>0</v>
      </c>
      <c r="D177" s="1">
        <f t="shared" si="17"/>
        <v>0</v>
      </c>
      <c r="F177" s="1">
        <f t="shared" si="18"/>
        <v>0</v>
      </c>
      <c r="H177" s="1">
        <f t="shared" si="13"/>
        <v>0</v>
      </c>
      <c r="J177" s="1">
        <f t="shared" si="14"/>
        <v>0</v>
      </c>
      <c r="L177" s="1">
        <f t="shared" si="15"/>
        <v>0</v>
      </c>
      <c r="M177" s="87" t="str">
        <f t="shared" si="19"/>
        <v/>
      </c>
      <c r="Z177" s="69"/>
      <c r="AB177">
        <f t="shared" si="20"/>
        <v>0</v>
      </c>
      <c r="AF177" s="124" t="str">
        <f t="shared" si="21"/>
        <v/>
      </c>
    </row>
    <row r="178" spans="1:32" x14ac:dyDescent="0.25">
      <c r="A178" s="2">
        <f t="shared" si="16"/>
        <v>0</v>
      </c>
      <c r="B178" s="1">
        <f t="shared" si="22"/>
        <v>0</v>
      </c>
      <c r="D178" s="1">
        <f t="shared" si="17"/>
        <v>0</v>
      </c>
      <c r="F178" s="1">
        <f t="shared" si="18"/>
        <v>0</v>
      </c>
      <c r="H178" s="1">
        <f t="shared" si="13"/>
        <v>0</v>
      </c>
      <c r="J178" s="1">
        <f t="shared" si="14"/>
        <v>0</v>
      </c>
      <c r="L178" s="1">
        <f t="shared" si="15"/>
        <v>0</v>
      </c>
      <c r="M178" s="87" t="str">
        <f t="shared" si="19"/>
        <v/>
      </c>
      <c r="Z178" s="69"/>
      <c r="AB178">
        <f t="shared" si="20"/>
        <v>0</v>
      </c>
      <c r="AF178" s="124" t="str">
        <f t="shared" si="21"/>
        <v/>
      </c>
    </row>
    <row r="179" spans="1:32" x14ac:dyDescent="0.25">
      <c r="A179" s="2">
        <f t="shared" si="16"/>
        <v>0</v>
      </c>
      <c r="B179" s="1">
        <f t="shared" si="22"/>
        <v>0</v>
      </c>
      <c r="D179" s="1">
        <f t="shared" si="17"/>
        <v>0</v>
      </c>
      <c r="F179" s="1">
        <f t="shared" si="18"/>
        <v>0</v>
      </c>
      <c r="H179" s="1">
        <f t="shared" si="13"/>
        <v>0</v>
      </c>
      <c r="J179" s="1">
        <f t="shared" si="14"/>
        <v>0</v>
      </c>
      <c r="L179" s="1">
        <f t="shared" si="15"/>
        <v>0</v>
      </c>
      <c r="M179" s="87" t="str">
        <f t="shared" si="19"/>
        <v/>
      </c>
      <c r="Z179" s="69"/>
      <c r="AB179">
        <f t="shared" si="20"/>
        <v>0</v>
      </c>
      <c r="AF179" s="124" t="str">
        <f t="shared" si="21"/>
        <v/>
      </c>
    </row>
    <row r="180" spans="1:32" x14ac:dyDescent="0.25">
      <c r="A180" s="2">
        <f t="shared" si="16"/>
        <v>0</v>
      </c>
      <c r="B180" s="1">
        <f t="shared" si="22"/>
        <v>0</v>
      </c>
      <c r="D180" s="1">
        <f t="shared" si="17"/>
        <v>0</v>
      </c>
      <c r="F180" s="1">
        <f t="shared" si="18"/>
        <v>0</v>
      </c>
      <c r="H180" s="1">
        <f t="shared" si="13"/>
        <v>0</v>
      </c>
      <c r="J180" s="1">
        <f t="shared" si="14"/>
        <v>0</v>
      </c>
      <c r="L180" s="1">
        <f t="shared" si="15"/>
        <v>0</v>
      </c>
      <c r="M180" s="87" t="str">
        <f t="shared" si="19"/>
        <v/>
      </c>
      <c r="Z180" s="69"/>
      <c r="AB180">
        <f t="shared" si="20"/>
        <v>0</v>
      </c>
      <c r="AF180" s="124" t="str">
        <f t="shared" si="21"/>
        <v/>
      </c>
    </row>
    <row r="181" spans="1:32" x14ac:dyDescent="0.25">
      <c r="A181" s="2">
        <f t="shared" si="16"/>
        <v>0</v>
      </c>
      <c r="B181" s="1">
        <f t="shared" si="22"/>
        <v>0</v>
      </c>
      <c r="D181" s="1">
        <f t="shared" si="17"/>
        <v>0</v>
      </c>
      <c r="F181" s="1">
        <f t="shared" si="18"/>
        <v>0</v>
      </c>
      <c r="H181" s="1">
        <f t="shared" si="13"/>
        <v>0</v>
      </c>
      <c r="J181" s="1">
        <f t="shared" si="14"/>
        <v>0</v>
      </c>
      <c r="L181" s="1">
        <f t="shared" si="15"/>
        <v>0</v>
      </c>
      <c r="M181" s="87" t="str">
        <f t="shared" si="19"/>
        <v/>
      </c>
      <c r="Z181" s="69"/>
      <c r="AB181">
        <f t="shared" si="20"/>
        <v>0</v>
      </c>
      <c r="AF181" s="124" t="str">
        <f t="shared" si="21"/>
        <v/>
      </c>
    </row>
    <row r="182" spans="1:32" x14ac:dyDescent="0.25">
      <c r="A182" s="2">
        <f t="shared" si="16"/>
        <v>0</v>
      </c>
      <c r="B182" s="1">
        <f t="shared" si="22"/>
        <v>0</v>
      </c>
      <c r="D182" s="1">
        <f t="shared" si="17"/>
        <v>0</v>
      </c>
      <c r="F182" s="1">
        <f t="shared" si="18"/>
        <v>0</v>
      </c>
      <c r="H182" s="1">
        <f t="shared" si="13"/>
        <v>0</v>
      </c>
      <c r="J182" s="1">
        <f t="shared" si="14"/>
        <v>0</v>
      </c>
      <c r="L182" s="1">
        <f t="shared" si="15"/>
        <v>0</v>
      </c>
      <c r="M182" s="87" t="str">
        <f t="shared" si="19"/>
        <v/>
      </c>
      <c r="Z182" s="69"/>
      <c r="AB182">
        <f t="shared" si="20"/>
        <v>0</v>
      </c>
      <c r="AF182" s="124" t="str">
        <f t="shared" si="21"/>
        <v/>
      </c>
    </row>
    <row r="183" spans="1:32" x14ac:dyDescent="0.25">
      <c r="A183" s="2">
        <f t="shared" si="16"/>
        <v>0</v>
      </c>
      <c r="B183" s="1">
        <f t="shared" si="22"/>
        <v>0</v>
      </c>
      <c r="D183" s="1">
        <f t="shared" si="17"/>
        <v>0</v>
      </c>
      <c r="F183" s="1">
        <f t="shared" si="18"/>
        <v>0</v>
      </c>
      <c r="H183" s="1">
        <f t="shared" si="13"/>
        <v>0</v>
      </c>
      <c r="J183" s="1">
        <f t="shared" si="14"/>
        <v>0</v>
      </c>
      <c r="L183" s="1">
        <f t="shared" si="15"/>
        <v>0</v>
      </c>
      <c r="M183" s="87" t="str">
        <f t="shared" si="19"/>
        <v/>
      </c>
      <c r="Z183" s="69"/>
      <c r="AB183">
        <f t="shared" si="20"/>
        <v>0</v>
      </c>
      <c r="AF183" s="124" t="str">
        <f t="shared" si="21"/>
        <v/>
      </c>
    </row>
    <row r="184" spans="1:32" x14ac:dyDescent="0.25">
      <c r="A184" s="2">
        <f t="shared" si="16"/>
        <v>0</v>
      </c>
      <c r="B184" s="1">
        <f t="shared" si="22"/>
        <v>0</v>
      </c>
      <c r="D184" s="1">
        <f t="shared" si="17"/>
        <v>0</v>
      </c>
      <c r="F184" s="1">
        <f t="shared" si="18"/>
        <v>0</v>
      </c>
      <c r="H184" s="1">
        <f t="shared" si="13"/>
        <v>0</v>
      </c>
      <c r="J184" s="1">
        <f t="shared" si="14"/>
        <v>0</v>
      </c>
      <c r="L184" s="1">
        <f t="shared" si="15"/>
        <v>0</v>
      </c>
      <c r="M184" s="87" t="str">
        <f t="shared" si="19"/>
        <v/>
      </c>
      <c r="Z184" s="69"/>
      <c r="AB184">
        <f t="shared" si="20"/>
        <v>0</v>
      </c>
      <c r="AF184" s="124" t="str">
        <f t="shared" si="21"/>
        <v/>
      </c>
    </row>
    <row r="185" spans="1:32" x14ac:dyDescent="0.25">
      <c r="A185" s="2">
        <f t="shared" si="16"/>
        <v>0</v>
      </c>
      <c r="B185" s="1">
        <f t="shared" si="22"/>
        <v>0</v>
      </c>
      <c r="D185" s="1">
        <f t="shared" si="17"/>
        <v>0</v>
      </c>
      <c r="F185" s="1">
        <f t="shared" si="18"/>
        <v>0</v>
      </c>
      <c r="H185" s="1">
        <f t="shared" si="13"/>
        <v>0</v>
      </c>
      <c r="J185" s="1">
        <f t="shared" si="14"/>
        <v>0</v>
      </c>
      <c r="L185" s="1">
        <f t="shared" si="15"/>
        <v>0</v>
      </c>
      <c r="M185" s="87" t="str">
        <f t="shared" si="19"/>
        <v/>
      </c>
      <c r="Z185" s="69"/>
      <c r="AB185">
        <f t="shared" si="20"/>
        <v>0</v>
      </c>
      <c r="AF185" s="124" t="str">
        <f t="shared" si="21"/>
        <v/>
      </c>
    </row>
    <row r="186" spans="1:32" x14ac:dyDescent="0.25">
      <c r="A186" s="2">
        <f t="shared" si="16"/>
        <v>0</v>
      </c>
      <c r="B186" s="1">
        <f t="shared" si="22"/>
        <v>0</v>
      </c>
      <c r="D186" s="1">
        <f t="shared" si="17"/>
        <v>0</v>
      </c>
      <c r="F186" s="1">
        <f t="shared" si="18"/>
        <v>0</v>
      </c>
      <c r="H186" s="1">
        <f t="shared" si="13"/>
        <v>0</v>
      </c>
      <c r="J186" s="1">
        <f t="shared" si="14"/>
        <v>0</v>
      </c>
      <c r="L186" s="1">
        <f t="shared" si="15"/>
        <v>0</v>
      </c>
      <c r="M186" s="87" t="str">
        <f t="shared" si="19"/>
        <v/>
      </c>
      <c r="Z186" s="69"/>
      <c r="AB186">
        <f t="shared" si="20"/>
        <v>0</v>
      </c>
      <c r="AF186" s="124" t="str">
        <f t="shared" si="21"/>
        <v/>
      </c>
    </row>
    <row r="187" spans="1:32" x14ac:dyDescent="0.25">
      <c r="A187" s="2">
        <f t="shared" si="16"/>
        <v>0</v>
      </c>
      <c r="B187" s="1">
        <f t="shared" si="22"/>
        <v>0</v>
      </c>
      <c r="D187" s="1">
        <f t="shared" si="17"/>
        <v>0</v>
      </c>
      <c r="F187" s="1">
        <f t="shared" si="18"/>
        <v>0</v>
      </c>
      <c r="H187" s="1">
        <f t="shared" si="13"/>
        <v>0</v>
      </c>
      <c r="J187" s="1">
        <f t="shared" si="14"/>
        <v>0</v>
      </c>
      <c r="L187" s="1">
        <f t="shared" si="15"/>
        <v>0</v>
      </c>
      <c r="M187" s="87" t="str">
        <f t="shared" si="19"/>
        <v/>
      </c>
      <c r="Z187" s="69"/>
      <c r="AB187">
        <f t="shared" si="20"/>
        <v>0</v>
      </c>
      <c r="AF187" s="124" t="str">
        <f t="shared" si="21"/>
        <v/>
      </c>
    </row>
    <row r="188" spans="1:32" x14ac:dyDescent="0.25">
      <c r="A188" s="2">
        <f t="shared" si="16"/>
        <v>0</v>
      </c>
      <c r="B188" s="1">
        <f t="shared" si="22"/>
        <v>0</v>
      </c>
      <c r="D188" s="1">
        <f t="shared" si="17"/>
        <v>0</v>
      </c>
      <c r="F188" s="1">
        <f t="shared" si="18"/>
        <v>0</v>
      </c>
      <c r="H188" s="1">
        <f t="shared" si="13"/>
        <v>0</v>
      </c>
      <c r="J188" s="1">
        <f t="shared" si="14"/>
        <v>0</v>
      </c>
      <c r="L188" s="1">
        <f t="shared" si="15"/>
        <v>0</v>
      </c>
      <c r="M188" s="87" t="str">
        <f t="shared" si="19"/>
        <v/>
      </c>
      <c r="Z188" s="69"/>
      <c r="AB188">
        <f t="shared" si="20"/>
        <v>0</v>
      </c>
      <c r="AF188" s="124" t="str">
        <f t="shared" si="21"/>
        <v/>
      </c>
    </row>
    <row r="189" spans="1:32" x14ac:dyDescent="0.25">
      <c r="A189" s="2">
        <f t="shared" si="16"/>
        <v>0</v>
      </c>
      <c r="B189" s="1">
        <f t="shared" si="22"/>
        <v>0</v>
      </c>
      <c r="D189" s="1">
        <f t="shared" si="17"/>
        <v>0</v>
      </c>
      <c r="F189" s="1">
        <f t="shared" si="18"/>
        <v>0</v>
      </c>
      <c r="H189" s="1">
        <f t="shared" si="13"/>
        <v>0</v>
      </c>
      <c r="J189" s="1">
        <f t="shared" si="14"/>
        <v>0</v>
      </c>
      <c r="L189" s="1">
        <f t="shared" si="15"/>
        <v>0</v>
      </c>
      <c r="M189" s="87" t="str">
        <f t="shared" si="19"/>
        <v/>
      </c>
      <c r="Z189" s="69"/>
      <c r="AB189">
        <f t="shared" si="20"/>
        <v>0</v>
      </c>
      <c r="AF189" s="124" t="str">
        <f t="shared" si="21"/>
        <v/>
      </c>
    </row>
    <row r="190" spans="1:32" x14ac:dyDescent="0.25">
      <c r="A190" s="2">
        <f t="shared" si="16"/>
        <v>0</v>
      </c>
      <c r="B190" s="1">
        <f t="shared" si="22"/>
        <v>0</v>
      </c>
      <c r="D190" s="1">
        <f t="shared" si="17"/>
        <v>0</v>
      </c>
      <c r="F190" s="1">
        <f t="shared" si="18"/>
        <v>0</v>
      </c>
      <c r="H190" s="1">
        <f t="shared" si="13"/>
        <v>0</v>
      </c>
      <c r="J190" s="1">
        <f t="shared" si="14"/>
        <v>0</v>
      </c>
      <c r="L190" s="1">
        <f t="shared" si="15"/>
        <v>0</v>
      </c>
      <c r="M190" s="87" t="str">
        <f t="shared" si="19"/>
        <v/>
      </c>
      <c r="Z190" s="69"/>
      <c r="AB190">
        <f t="shared" si="20"/>
        <v>0</v>
      </c>
      <c r="AF190" s="124" t="str">
        <f t="shared" si="21"/>
        <v/>
      </c>
    </row>
    <row r="191" spans="1:32" x14ac:dyDescent="0.25">
      <c r="A191" s="2">
        <f t="shared" si="16"/>
        <v>0</v>
      </c>
      <c r="B191" s="1">
        <f t="shared" si="22"/>
        <v>0</v>
      </c>
      <c r="D191" s="1">
        <f t="shared" si="17"/>
        <v>0</v>
      </c>
      <c r="F191" s="1">
        <f t="shared" si="18"/>
        <v>0</v>
      </c>
      <c r="H191" s="1">
        <f t="shared" si="13"/>
        <v>0</v>
      </c>
      <c r="J191" s="1">
        <f t="shared" si="14"/>
        <v>0</v>
      </c>
      <c r="L191" s="1">
        <f t="shared" si="15"/>
        <v>0</v>
      </c>
      <c r="M191" s="87" t="str">
        <f t="shared" si="19"/>
        <v/>
      </c>
      <c r="Z191" s="69"/>
      <c r="AB191">
        <f t="shared" si="20"/>
        <v>0</v>
      </c>
      <c r="AF191" s="124" t="str">
        <f t="shared" si="21"/>
        <v/>
      </c>
    </row>
    <row r="192" spans="1:32" x14ac:dyDescent="0.25">
      <c r="A192" s="2">
        <f t="shared" si="16"/>
        <v>0</v>
      </c>
      <c r="B192" s="1">
        <f t="shared" si="22"/>
        <v>0</v>
      </c>
      <c r="D192" s="1">
        <f t="shared" si="17"/>
        <v>0</v>
      </c>
      <c r="F192" s="1">
        <f t="shared" si="18"/>
        <v>0</v>
      </c>
      <c r="H192" s="1">
        <f t="shared" si="13"/>
        <v>0</v>
      </c>
      <c r="J192" s="1">
        <f t="shared" si="14"/>
        <v>0</v>
      </c>
      <c r="L192" s="1">
        <f t="shared" si="15"/>
        <v>0</v>
      </c>
      <c r="M192" s="87" t="str">
        <f t="shared" si="19"/>
        <v/>
      </c>
      <c r="Z192" s="69"/>
      <c r="AB192">
        <f t="shared" si="20"/>
        <v>0</v>
      </c>
      <c r="AF192" s="124" t="str">
        <f t="shared" si="21"/>
        <v/>
      </c>
    </row>
    <row r="193" spans="1:32" x14ac:dyDescent="0.25">
      <c r="A193" s="2">
        <f t="shared" si="16"/>
        <v>0</v>
      </c>
      <c r="B193" s="1">
        <f t="shared" si="22"/>
        <v>0</v>
      </c>
      <c r="D193" s="1">
        <f t="shared" si="17"/>
        <v>0</v>
      </c>
      <c r="F193" s="1">
        <f t="shared" si="18"/>
        <v>0</v>
      </c>
      <c r="H193" s="1">
        <f t="shared" si="13"/>
        <v>0</v>
      </c>
      <c r="J193" s="1">
        <f t="shared" si="14"/>
        <v>0</v>
      </c>
      <c r="L193" s="1">
        <f t="shared" si="15"/>
        <v>0</v>
      </c>
      <c r="M193" s="87" t="str">
        <f t="shared" si="19"/>
        <v/>
      </c>
      <c r="Z193" s="69"/>
      <c r="AB193">
        <f t="shared" si="20"/>
        <v>0</v>
      </c>
      <c r="AF193" s="124" t="str">
        <f t="shared" si="21"/>
        <v/>
      </c>
    </row>
    <row r="194" spans="1:32" x14ac:dyDescent="0.25">
      <c r="A194" s="2">
        <f t="shared" si="16"/>
        <v>0</v>
      </c>
      <c r="B194" s="1">
        <f t="shared" si="22"/>
        <v>0</v>
      </c>
      <c r="D194" s="1">
        <f t="shared" si="17"/>
        <v>0</v>
      </c>
      <c r="F194" s="1">
        <f t="shared" si="18"/>
        <v>0</v>
      </c>
      <c r="H194" s="1">
        <f t="shared" si="13"/>
        <v>0</v>
      </c>
      <c r="J194" s="1">
        <f t="shared" si="14"/>
        <v>0</v>
      </c>
      <c r="L194" s="1">
        <f t="shared" si="15"/>
        <v>0</v>
      </c>
      <c r="M194" s="87" t="str">
        <f t="shared" si="19"/>
        <v/>
      </c>
      <c r="Z194" s="69"/>
      <c r="AB194">
        <f t="shared" si="20"/>
        <v>0</v>
      </c>
      <c r="AF194" s="124" t="str">
        <f t="shared" si="21"/>
        <v/>
      </c>
    </row>
    <row r="195" spans="1:32" x14ac:dyDescent="0.25">
      <c r="A195" s="2">
        <f t="shared" si="16"/>
        <v>0</v>
      </c>
      <c r="B195" s="1">
        <f t="shared" si="22"/>
        <v>0</v>
      </c>
      <c r="D195" s="1">
        <f t="shared" si="17"/>
        <v>0</v>
      </c>
      <c r="F195" s="1">
        <f t="shared" si="18"/>
        <v>0</v>
      </c>
      <c r="H195" s="1">
        <f t="shared" si="13"/>
        <v>0</v>
      </c>
      <c r="J195" s="1">
        <f t="shared" si="14"/>
        <v>0</v>
      </c>
      <c r="L195" s="1">
        <f t="shared" si="15"/>
        <v>0</v>
      </c>
      <c r="M195" s="87" t="str">
        <f t="shared" si="19"/>
        <v/>
      </c>
      <c r="Z195" s="69"/>
      <c r="AB195">
        <f t="shared" si="20"/>
        <v>0</v>
      </c>
      <c r="AF195" s="124" t="str">
        <f t="shared" si="21"/>
        <v/>
      </c>
    </row>
    <row r="196" spans="1:32" x14ac:dyDescent="0.25">
      <c r="A196" s="2">
        <f t="shared" si="16"/>
        <v>0</v>
      </c>
      <c r="B196" s="1">
        <f t="shared" si="22"/>
        <v>0</v>
      </c>
      <c r="D196" s="1">
        <f t="shared" si="17"/>
        <v>0</v>
      </c>
      <c r="F196" s="1">
        <f t="shared" si="18"/>
        <v>0</v>
      </c>
      <c r="H196" s="1">
        <f t="shared" si="13"/>
        <v>0</v>
      </c>
      <c r="J196" s="1">
        <f t="shared" si="14"/>
        <v>0</v>
      </c>
      <c r="L196" s="1">
        <f t="shared" si="15"/>
        <v>0</v>
      </c>
      <c r="M196" s="87" t="str">
        <f t="shared" si="19"/>
        <v/>
      </c>
      <c r="Z196" s="69"/>
      <c r="AB196">
        <f t="shared" si="20"/>
        <v>0</v>
      </c>
      <c r="AF196" s="124" t="str">
        <f t="shared" si="21"/>
        <v/>
      </c>
    </row>
    <row r="197" spans="1:32" x14ac:dyDescent="0.25">
      <c r="A197" s="2">
        <f t="shared" si="16"/>
        <v>0</v>
      </c>
      <c r="B197" s="1">
        <f t="shared" si="22"/>
        <v>0</v>
      </c>
      <c r="D197" s="1">
        <f t="shared" si="17"/>
        <v>0</v>
      </c>
      <c r="F197" s="1">
        <f t="shared" si="18"/>
        <v>0</v>
      </c>
      <c r="H197" s="1">
        <f t="shared" si="13"/>
        <v>0</v>
      </c>
      <c r="J197" s="1">
        <f t="shared" si="14"/>
        <v>0</v>
      </c>
      <c r="L197" s="1">
        <f t="shared" si="15"/>
        <v>0</v>
      </c>
      <c r="M197" s="87" t="str">
        <f t="shared" si="19"/>
        <v/>
      </c>
      <c r="Z197" s="69"/>
      <c r="AB197">
        <f t="shared" si="20"/>
        <v>0</v>
      </c>
      <c r="AF197" s="124" t="str">
        <f t="shared" si="21"/>
        <v/>
      </c>
    </row>
    <row r="198" spans="1:32" x14ac:dyDescent="0.25">
      <c r="A198" s="2">
        <f t="shared" si="16"/>
        <v>0</v>
      </c>
      <c r="B198" s="1">
        <f t="shared" si="22"/>
        <v>0</v>
      </c>
      <c r="D198" s="1">
        <f t="shared" si="17"/>
        <v>0</v>
      </c>
      <c r="F198" s="1">
        <f t="shared" si="18"/>
        <v>0</v>
      </c>
      <c r="H198" s="1">
        <f t="shared" si="13"/>
        <v>0</v>
      </c>
      <c r="J198" s="1">
        <f t="shared" si="14"/>
        <v>0</v>
      </c>
      <c r="L198" s="1">
        <f t="shared" si="15"/>
        <v>0</v>
      </c>
      <c r="M198" s="87" t="str">
        <f t="shared" si="19"/>
        <v/>
      </c>
      <c r="Z198" s="69"/>
      <c r="AB198">
        <f t="shared" si="20"/>
        <v>0</v>
      </c>
      <c r="AF198" s="124" t="str">
        <f t="shared" si="21"/>
        <v/>
      </c>
    </row>
    <row r="199" spans="1:32" x14ac:dyDescent="0.25">
      <c r="A199" s="2">
        <f t="shared" si="16"/>
        <v>0</v>
      </c>
      <c r="B199" s="1">
        <f t="shared" si="22"/>
        <v>0</v>
      </c>
      <c r="D199" s="1">
        <f t="shared" si="17"/>
        <v>0</v>
      </c>
      <c r="F199" s="1">
        <f t="shared" si="18"/>
        <v>0</v>
      </c>
      <c r="H199" s="1">
        <f t="shared" si="13"/>
        <v>0</v>
      </c>
      <c r="J199" s="1">
        <f t="shared" si="14"/>
        <v>0</v>
      </c>
      <c r="L199" s="1">
        <f t="shared" si="15"/>
        <v>0</v>
      </c>
      <c r="M199" s="87" t="str">
        <f t="shared" si="19"/>
        <v/>
      </c>
      <c r="Z199" s="69"/>
      <c r="AB199">
        <f t="shared" si="20"/>
        <v>0</v>
      </c>
      <c r="AF199" s="124" t="str">
        <f t="shared" si="21"/>
        <v/>
      </c>
    </row>
    <row r="200" spans="1:32" x14ac:dyDescent="0.25">
      <c r="A200" s="2">
        <f t="shared" si="16"/>
        <v>0</v>
      </c>
      <c r="B200" s="1">
        <f t="shared" si="22"/>
        <v>0</v>
      </c>
      <c r="D200" s="1">
        <f t="shared" si="17"/>
        <v>0</v>
      </c>
      <c r="F200" s="1">
        <f t="shared" si="18"/>
        <v>0</v>
      </c>
      <c r="H200" s="1">
        <f t="shared" si="13"/>
        <v>0</v>
      </c>
      <c r="J200" s="1">
        <f t="shared" si="14"/>
        <v>0</v>
      </c>
      <c r="L200" s="1">
        <f t="shared" si="15"/>
        <v>0</v>
      </c>
      <c r="M200" s="87" t="str">
        <f t="shared" si="19"/>
        <v/>
      </c>
      <c r="Z200" s="69"/>
      <c r="AB200">
        <f t="shared" si="20"/>
        <v>0</v>
      </c>
      <c r="AF200" s="124" t="str">
        <f t="shared" si="21"/>
        <v/>
      </c>
    </row>
    <row r="209" spans="1:204" s="83" customFormat="1" x14ac:dyDescent="0.25">
      <c r="A209" s="368" t="s">
        <v>223</v>
      </c>
      <c r="B209" s="82" t="str">
        <f>INDEX($A$6:$A$100, MATCH(SMALL(B6:B100,1), B6:B100, 0))</f>
        <v>Basalt</v>
      </c>
      <c r="C209" s="82" t="str">
        <f t="shared" ref="C209:L209" si="23">INDEX($A$6:$A$100, MATCH(SMALL(C6:C100,1), C6:C100, 0))</f>
        <v>Basalt</v>
      </c>
      <c r="D209" s="82" t="str">
        <f t="shared" si="23"/>
        <v>Basalt</v>
      </c>
      <c r="E209" s="82" t="str">
        <f t="shared" si="23"/>
        <v>LDSO</v>
      </c>
      <c r="F209" s="82" t="str">
        <f t="shared" si="23"/>
        <v>ORB-SLAM3</v>
      </c>
      <c r="G209" s="82" t="str">
        <f t="shared" si="23"/>
        <v>OpenVSLAM</v>
      </c>
      <c r="H209" s="82" t="str">
        <f t="shared" si="23"/>
        <v>Basalt</v>
      </c>
      <c r="I209" s="82" t="str">
        <f t="shared" si="23"/>
        <v>Basalt</v>
      </c>
      <c r="J209" s="82" t="str">
        <f t="shared" si="23"/>
        <v>ORB-SLAM3</v>
      </c>
      <c r="K209" s="82" t="str">
        <f t="shared" si="23"/>
        <v>ORB-SLAM3</v>
      </c>
      <c r="L209" s="82" t="str">
        <f t="shared" si="23"/>
        <v>ORB-SLAM3</v>
      </c>
      <c r="M209" s="82" t="str">
        <f t="shared" ref="M209:T209" si="24">INDEX($A$6:$A$100, MATCH(SMALL(M6:M100,1), M6:M100, 0))</f>
        <v>ORB-SLAM</v>
      </c>
      <c r="N209" s="82" t="str">
        <f t="shared" si="24"/>
        <v>ORB-SLAM</v>
      </c>
      <c r="O209" s="82" t="str">
        <f t="shared" si="24"/>
        <v>ORB-SLAM</v>
      </c>
      <c r="P209" s="82" t="str">
        <f t="shared" si="24"/>
        <v>ORB-SLAM3</v>
      </c>
      <c r="Q209" s="82" t="str">
        <f t="shared" si="24"/>
        <v>ORB-SLAM3</v>
      </c>
      <c r="R209" s="82" t="str">
        <f t="shared" si="24"/>
        <v>ORB-SLAM</v>
      </c>
      <c r="S209" s="82" t="str">
        <f t="shared" si="24"/>
        <v>ORB-SLAM</v>
      </c>
      <c r="T209" s="82" t="str">
        <f t="shared" si="24"/>
        <v>SVO</v>
      </c>
      <c r="U209" s="82" t="str">
        <f t="shared" ref="U209:CF209" si="25">INDEX($A$6:$A$100, MATCH(SMALL(U6:U100,1), U6:U100, 0))</f>
        <v>RTAB-Map</v>
      </c>
      <c r="V209" s="82" t="str">
        <f t="shared" si="25"/>
        <v>RTAB-Map</v>
      </c>
      <c r="W209" s="82" t="str">
        <f t="shared" si="25"/>
        <v>ORB-SLAM3</v>
      </c>
      <c r="X209" s="82" t="str">
        <f t="shared" si="25"/>
        <v>ORB-SLAM3</v>
      </c>
      <c r="Y209" s="82" t="str">
        <f t="shared" si="25"/>
        <v>ORB-SLAM3</v>
      </c>
      <c r="Z209" s="82" t="str">
        <f t="shared" si="25"/>
        <v>ORB-SLAM2</v>
      </c>
      <c r="AA209" s="82" t="str">
        <f t="shared" si="25"/>
        <v>ORB-SLAM2</v>
      </c>
      <c r="AB209" s="82" t="str">
        <f t="shared" si="25"/>
        <v>ORB-SLAM2</v>
      </c>
      <c r="AC209" s="82" t="str">
        <f t="shared" si="25"/>
        <v>ORB-SLAM2</v>
      </c>
      <c r="AD209" s="82" t="str">
        <f t="shared" si="25"/>
        <v>ORB-SLAM3</v>
      </c>
      <c r="AE209" s="82" t="str">
        <f t="shared" si="25"/>
        <v>ORB-SLAM3</v>
      </c>
      <c r="AF209" s="82" t="str">
        <f t="shared" si="25"/>
        <v>ORB-SLAM3</v>
      </c>
      <c r="AG209" s="82" t="str">
        <f t="shared" si="25"/>
        <v>ORB-SLAM3</v>
      </c>
      <c r="AH209" s="82" t="str">
        <f t="shared" si="25"/>
        <v>ORB-SLAM3</v>
      </c>
      <c r="AI209" s="82" t="str">
        <f t="shared" si="25"/>
        <v>ORB-SLAM3</v>
      </c>
      <c r="AJ209" s="82" t="str">
        <f t="shared" si="25"/>
        <v>ORB-SLAM3</v>
      </c>
      <c r="AK209" s="82" t="str">
        <f t="shared" si="25"/>
        <v>VINS-Mono</v>
      </c>
      <c r="AL209" s="82" t="str">
        <f t="shared" si="25"/>
        <v>ORB-SLAM3</v>
      </c>
      <c r="AM209" s="82" t="str">
        <f t="shared" si="25"/>
        <v>ORB-SLAM3</v>
      </c>
      <c r="AN209" s="82" t="str">
        <f t="shared" si="25"/>
        <v>ORB-SLAM3</v>
      </c>
      <c r="AO209" s="82" t="str">
        <f t="shared" si="25"/>
        <v>ORB-SLAM3</v>
      </c>
      <c r="AP209" s="82" t="str">
        <f t="shared" si="25"/>
        <v>ORB-SLAM3</v>
      </c>
      <c r="AQ209" s="82" t="str">
        <f t="shared" si="25"/>
        <v>ORB-SLAM3</v>
      </c>
      <c r="AR209" s="82" t="str">
        <f t="shared" si="25"/>
        <v>ORB-SLAM3</v>
      </c>
      <c r="AS209" s="82" t="str">
        <f t="shared" si="25"/>
        <v>ORB-SLAM3</v>
      </c>
      <c r="AT209" s="82" t="str">
        <f t="shared" si="25"/>
        <v>ORB-SLAM3</v>
      </c>
      <c r="AU209" s="82" t="str">
        <f t="shared" si="25"/>
        <v>Basalt</v>
      </c>
      <c r="AV209" s="82" t="str">
        <f t="shared" si="25"/>
        <v>ORB-SLAM3</v>
      </c>
      <c r="AW209" s="82" t="str">
        <f t="shared" si="25"/>
        <v>ORB-SLAM3</v>
      </c>
      <c r="AX209" s="82" t="str">
        <f t="shared" si="25"/>
        <v>ORB-SLAM3</v>
      </c>
      <c r="AY209" s="82" t="str">
        <f t="shared" si="25"/>
        <v>Basalt</v>
      </c>
      <c r="AZ209" s="82" t="str">
        <f t="shared" si="25"/>
        <v>ORB-SLAM3</v>
      </c>
      <c r="BA209" s="82" t="str">
        <f t="shared" si="25"/>
        <v>ORB-SLAM3</v>
      </c>
      <c r="BB209" s="82" t="str">
        <f t="shared" si="25"/>
        <v>ORB-SLAM3</v>
      </c>
      <c r="BC209" s="82" t="str">
        <f t="shared" si="25"/>
        <v>ORB-SLAM3</v>
      </c>
      <c r="BD209" s="82" t="str">
        <f t="shared" si="25"/>
        <v>VINS-Mono</v>
      </c>
      <c r="BE209" s="82" t="str">
        <f t="shared" si="25"/>
        <v>ORB-SLAM3</v>
      </c>
      <c r="BF209" s="82" t="str">
        <f t="shared" si="25"/>
        <v>VINS-Mono</v>
      </c>
      <c r="BG209" s="82" t="str">
        <f t="shared" si="25"/>
        <v>VINS-Mono</v>
      </c>
      <c r="BH209" s="82" t="str">
        <f t="shared" si="25"/>
        <v>VINS-Mono</v>
      </c>
      <c r="BI209" s="82" t="str">
        <f t="shared" si="25"/>
        <v>VINS-Mono</v>
      </c>
      <c r="BJ209" s="82" t="str">
        <f t="shared" si="25"/>
        <v>ORB-SLAM3</v>
      </c>
      <c r="BK209" s="82" t="str">
        <f t="shared" si="25"/>
        <v>ORB-SLAM3</v>
      </c>
      <c r="BL209" s="82" t="str">
        <f t="shared" si="25"/>
        <v>VINS-Mono</v>
      </c>
      <c r="BM209" s="82" t="str">
        <f t="shared" si="25"/>
        <v>ORB-SLAM3</v>
      </c>
      <c r="BN209" s="82" t="str">
        <f t="shared" si="25"/>
        <v>OpenVSLAM</v>
      </c>
      <c r="BO209" s="82" t="str">
        <f t="shared" si="25"/>
        <v>OpenVSLAM</v>
      </c>
      <c r="BP209" s="82" t="str">
        <f t="shared" si="25"/>
        <v>ORB-SLAM2</v>
      </c>
      <c r="BQ209" s="82" t="str">
        <f t="shared" si="25"/>
        <v>ORB-SLAM3</v>
      </c>
      <c r="BR209" s="82" t="str">
        <f t="shared" si="25"/>
        <v>OpenVSLAM</v>
      </c>
      <c r="BS209" s="82" t="str">
        <f t="shared" si="25"/>
        <v>OpenVSLAM</v>
      </c>
      <c r="BT209" s="82" t="str">
        <f t="shared" si="25"/>
        <v>OpenVSLAM</v>
      </c>
      <c r="BU209" s="82" t="str">
        <f t="shared" si="25"/>
        <v>OpenVSLAM</v>
      </c>
      <c r="BV209" s="82" t="str">
        <f t="shared" si="25"/>
        <v>ORB-SLAM3</v>
      </c>
      <c r="BW209" s="82" t="str">
        <f t="shared" si="25"/>
        <v>ORB-SLAM3</v>
      </c>
      <c r="BX209" s="82" t="str">
        <f t="shared" si="25"/>
        <v>OpenVSLAM</v>
      </c>
      <c r="BY209" s="82" t="str">
        <f t="shared" si="25"/>
        <v>ORB-SLAM3</v>
      </c>
      <c r="BZ209" s="82" t="str">
        <f t="shared" si="25"/>
        <v>ORB-SLAM3</v>
      </c>
      <c r="CA209" s="82" t="str">
        <f t="shared" si="25"/>
        <v>ORB-SLAM3</v>
      </c>
      <c r="CB209" s="82" t="str">
        <f t="shared" si="25"/>
        <v>ORB-SLAM2</v>
      </c>
      <c r="CC209" s="82" t="str">
        <f t="shared" si="25"/>
        <v>ORB-SLAM2</v>
      </c>
      <c r="CD209" s="82" t="str">
        <f t="shared" si="25"/>
        <v>OpenVSLAM</v>
      </c>
      <c r="CE209" s="82" t="str">
        <f t="shared" si="25"/>
        <v>ORB-SLAM2</v>
      </c>
      <c r="CF209" s="82" t="str">
        <f t="shared" si="25"/>
        <v>OpenVSLAM</v>
      </c>
      <c r="CG209" s="82" t="str">
        <f t="shared" ref="CG209:DI209" si="26">INDEX($A$6:$A$100, MATCH(SMALL(CG6:CG100,1), CG6:CG100, 0))</f>
        <v>OpenVSLAM</v>
      </c>
      <c r="CH209" s="82" t="str">
        <f t="shared" si="26"/>
        <v>ORB-SLAM2</v>
      </c>
      <c r="CI209" s="82" t="str">
        <f t="shared" si="26"/>
        <v>ORB-SLAM2</v>
      </c>
      <c r="CJ209" s="82" t="str">
        <f t="shared" si="26"/>
        <v>OpenVSLAM</v>
      </c>
      <c r="CK209" s="82" t="str">
        <f t="shared" si="26"/>
        <v>ORB-SLAM2</v>
      </c>
      <c r="CL209" s="82" t="str">
        <f t="shared" si="26"/>
        <v>OpenVSLAM</v>
      </c>
      <c r="CM209" s="82" t="str">
        <f t="shared" si="26"/>
        <v>OpenVSLAM</v>
      </c>
      <c r="CN209" s="82" t="str">
        <f t="shared" si="26"/>
        <v>OpenVSLAM</v>
      </c>
      <c r="CO209" s="82" t="str">
        <f t="shared" si="26"/>
        <v>OpenVSLAM</v>
      </c>
      <c r="CP209" s="82" t="str">
        <f t="shared" si="26"/>
        <v>OpenVSLAM</v>
      </c>
      <c r="CQ209" s="82" t="str">
        <f t="shared" si="26"/>
        <v>VINS-Mono</v>
      </c>
      <c r="CR209" s="82" t="str">
        <f t="shared" si="26"/>
        <v>VINS-Mono</v>
      </c>
      <c r="CS209" s="82" t="str">
        <f t="shared" si="26"/>
        <v>VINS-Mono</v>
      </c>
      <c r="CT209" s="82" t="str">
        <f t="shared" si="26"/>
        <v>OpenVSLAM</v>
      </c>
      <c r="CU209" s="82" t="str">
        <f t="shared" si="26"/>
        <v>OpenVSLAM</v>
      </c>
      <c r="CV209" s="82" t="str">
        <f t="shared" si="26"/>
        <v>OpenVSLAM</v>
      </c>
      <c r="CW209" s="82" t="str">
        <f t="shared" si="26"/>
        <v>OpenVSLAM</v>
      </c>
      <c r="CX209" s="82" t="str">
        <f t="shared" si="26"/>
        <v>R2LIVE</v>
      </c>
      <c r="CY209" s="82" t="str">
        <f t="shared" si="26"/>
        <v>R3LIVE</v>
      </c>
      <c r="CZ209" s="82" t="str">
        <f t="shared" si="26"/>
        <v>R3LIVE</v>
      </c>
      <c r="DA209" s="82" t="str">
        <f t="shared" si="26"/>
        <v>FAST-LIO2</v>
      </c>
      <c r="DB209" s="82" t="str">
        <f t="shared" si="26"/>
        <v>FAST-LIO2</v>
      </c>
      <c r="DC209" s="82" t="str">
        <f t="shared" si="26"/>
        <v>FAST-LIO2</v>
      </c>
      <c r="DD209" s="82" t="str">
        <f t="shared" ref="DD209:DH209" si="27">INDEX($A$6:$A$100, MATCH(SMALL(DD6:DD100,1), DD6:DD100, 0))</f>
        <v>R3LIVE</v>
      </c>
      <c r="DE209" s="82" t="str">
        <f t="shared" si="27"/>
        <v>R2LIVE</v>
      </c>
      <c r="DF209" s="82" t="str">
        <f t="shared" si="27"/>
        <v>R3LIVE</v>
      </c>
      <c r="DG209" s="82" t="str">
        <f t="shared" si="27"/>
        <v>FAST-LIO2</v>
      </c>
      <c r="DH209" s="82" t="str">
        <f t="shared" si="27"/>
        <v>FAST-LIO2</v>
      </c>
      <c r="DI209" s="82" t="str">
        <f t="shared" si="26"/>
        <v>FAST-LIO2</v>
      </c>
      <c r="DJ209" s="82" t="str">
        <f t="shared" ref="DJ209:DU209" si="28">INDEX($A$6:$A$100, MATCH(SMALL(DJ6:DJ100,1), DJ6:DJ100, 0))</f>
        <v>R3LIVE</v>
      </c>
      <c r="DK209" s="82" t="str">
        <f t="shared" si="28"/>
        <v>R2LIVE</v>
      </c>
      <c r="DL209" s="82" t="str">
        <f t="shared" si="28"/>
        <v>R3LIVE</v>
      </c>
      <c r="DM209" s="82" t="str">
        <f t="shared" si="28"/>
        <v>FAST-LIO2</v>
      </c>
      <c r="DN209" s="82" t="str">
        <f t="shared" si="28"/>
        <v>R3LIVE</v>
      </c>
      <c r="DO209" s="82" t="str">
        <f t="shared" si="28"/>
        <v>R2LIVE</v>
      </c>
      <c r="DP209" s="82" t="str">
        <f t="shared" si="28"/>
        <v>FAST-LIO2</v>
      </c>
      <c r="DQ209" s="82" t="str">
        <f t="shared" si="28"/>
        <v>R2LIVE</v>
      </c>
      <c r="DR209" s="82" t="str">
        <f t="shared" si="28"/>
        <v>FAST-LIO2</v>
      </c>
      <c r="DS209" s="82" t="str">
        <f t="shared" si="28"/>
        <v>R2LIVE</v>
      </c>
      <c r="DT209" s="82" t="str">
        <f t="shared" si="28"/>
        <v>FAST-LIO2</v>
      </c>
      <c r="DU209" s="82" t="str">
        <f t="shared" si="28"/>
        <v>R3LIVE</v>
      </c>
      <c r="DV209" s="82" t="str">
        <f>IFERROR(INDEX($A$6:$A$100, MATCH(SMALL(DV6:DV100,1), DV6:DV100, 0)),"")</f>
        <v>LeGO-LOAM</v>
      </c>
      <c r="DW209" s="82" t="str">
        <f t="shared" ref="DW209:EI209" si="29">IFERROR(INDEX($A$6:$A$100, MATCH(SMALL(DW6:DW100,1), DW6:DW100, 0)),"")</f>
        <v>HDL_Graph_SLAM</v>
      </c>
      <c r="DX209" s="82" t="str">
        <f t="shared" si="29"/>
        <v>LIO-SAM</v>
      </c>
      <c r="DY209" s="82" t="str">
        <f t="shared" si="29"/>
        <v>LIO-SAM</v>
      </c>
      <c r="DZ209" s="82" t="str">
        <f t="shared" si="29"/>
        <v>HDL_Graph_SLAM</v>
      </c>
      <c r="EA209" s="92"/>
      <c r="EB209" s="92"/>
      <c r="EC209" s="82" t="str">
        <f t="shared" si="29"/>
        <v>ORB-SLAM3</v>
      </c>
      <c r="ED209" s="92"/>
      <c r="EE209" s="92"/>
      <c r="EF209" s="82" t="str">
        <f t="shared" si="29"/>
        <v>Basalt</v>
      </c>
      <c r="EG209" s="92"/>
      <c r="EH209" s="82" t="str">
        <f t="shared" si="29"/>
        <v>Kimera</v>
      </c>
      <c r="EI209" s="82" t="str">
        <f t="shared" si="29"/>
        <v>DV-LOAM</v>
      </c>
      <c r="EJ209" s="82" t="str">
        <f t="shared" ref="EJ209:EZ209" si="30">IFERROR(INDEX($A$6:$A$100, MATCH(SMALL(EJ6:EJ100,1), EJ6:EJ100, 0)),"")</f>
        <v>RTAB. Stereo. ORB2</v>
      </c>
      <c r="EK209" s="82" t="str">
        <f t="shared" si="30"/>
        <v>RTAB. Stereo. ORB2</v>
      </c>
      <c r="EL209" s="82" t="str">
        <f t="shared" si="30"/>
        <v>RTAB. Stereo. ORB2</v>
      </c>
      <c r="EM209" s="82" t="str">
        <f t="shared" si="30"/>
        <v>RTAB. Stereo. F2F</v>
      </c>
      <c r="EN209" s="82" t="str">
        <f t="shared" si="30"/>
        <v>RTAB. Stereo. ORB2</v>
      </c>
      <c r="EO209" s="82" t="str">
        <f t="shared" si="30"/>
        <v>RTAB. Stereo. ORB2</v>
      </c>
      <c r="EP209" s="82" t="str">
        <f t="shared" si="30"/>
        <v>DV-LOAM</v>
      </c>
      <c r="EQ209" s="82" t="str">
        <f t="shared" si="30"/>
        <v>DV-LOAM</v>
      </c>
      <c r="ER209" s="82" t="str">
        <f t="shared" si="30"/>
        <v>DVL-SLAM</v>
      </c>
      <c r="ES209" s="82" t="str">
        <f t="shared" si="30"/>
        <v>RTAB. Stereo. F2M</v>
      </c>
      <c r="ET209" s="82" t="str">
        <f t="shared" si="30"/>
        <v/>
      </c>
      <c r="EU209" s="82" t="str">
        <f t="shared" si="30"/>
        <v/>
      </c>
      <c r="EV209" s="82" t="str">
        <f t="shared" si="30"/>
        <v/>
      </c>
      <c r="EW209" s="82" t="str">
        <f t="shared" si="30"/>
        <v/>
      </c>
      <c r="EX209" s="82" t="str">
        <f t="shared" si="30"/>
        <v/>
      </c>
      <c r="EY209" s="82" t="str">
        <f t="shared" si="30"/>
        <v/>
      </c>
      <c r="EZ209" s="82" t="str">
        <f t="shared" si="30"/>
        <v/>
      </c>
    </row>
    <row r="210" spans="1:204" x14ac:dyDescent="0.25">
      <c r="A210" s="369"/>
      <c r="B210" s="1" t="str" cm="1">
        <f t="array" ref="B210">IFERROR(INDEX($A$6:$A$100, MATCH(1,(B6:B100=SMALL(B6:B100,1))*(COUNTIF(B209, $A$6:$A$100)=0),0)), "")</f>
        <v/>
      </c>
      <c r="C210" s="1" t="str" cm="1">
        <f t="array" ref="C210">IFERROR(INDEX($A$6:$A$100, MATCH(1,(C6:C100=SMALL(C6:C100,1))*(COUNTIF(C209, $A$6:$A$100)=0),0)), "")</f>
        <v>ORB-SLAM3</v>
      </c>
      <c r="D210" s="1" t="str" cm="1">
        <f t="array" ref="D210">IFERROR(INDEX($A$6:$A$100, MATCH(1,(D6:D100=SMALL(D6:D100,1))*(COUNTIF(D209, $A$6:$A$100)=0),0)), "")</f>
        <v/>
      </c>
      <c r="E210" s="1" t="str" cm="1">
        <f t="array" ref="E210">IFERROR(INDEX($A$6:$A$100, MATCH(1,(E6:E100=SMALL(E6:E100,1))*(COUNTIF(E209, $A$6:$A$100)=0),0)), "")</f>
        <v/>
      </c>
      <c r="F210" s="1" t="str" cm="1">
        <f t="array" ref="F210">IFERROR(INDEX($A$6:$A$100, MATCH(1,(F6:F100=SMALL(F6:F100,1))*(COUNTIF(F209, $A$6:$A$100)=0),0)), "")</f>
        <v/>
      </c>
      <c r="G210" s="1" t="str" cm="1">
        <f t="array" ref="G210">IFERROR(INDEX($A$6:$A$100, MATCH(1,(G6:G100=SMALL(G6:G100,1))*(COUNTIF(G209, $A$6:$A$100)=0),0)), "")</f>
        <v>ORB-SLAM3</v>
      </c>
      <c r="H210" s="1" t="str" cm="1">
        <f t="array" ref="H210">IFERROR(INDEX($A$6:$A$100, MATCH(1,(H6:H100=SMALL(H6:H100,1))*(COUNTIF(H209, $A$6:$A$100)=0),0)), "")</f>
        <v/>
      </c>
      <c r="I210" s="1" t="str" cm="1">
        <f t="array" ref="I210">IFERROR(INDEX($A$6:$A$100, MATCH(1,(I6:I100=SMALL(I6:I100,1))*(COUNTIF(I209, $A$6:$A$100)=0),0)), "")</f>
        <v/>
      </c>
      <c r="J210" s="1" t="str" cm="1">
        <f t="array" ref="J210">IFERROR(INDEX($A$6:$A$100, MATCH(1,(J6:J100=SMALL(J6:J100,1))*(COUNTIF(J209, $A$6:$A$100)=0),0)), "")</f>
        <v/>
      </c>
      <c r="K210" s="1" t="str" cm="1">
        <f t="array" ref="K210">IFERROR(INDEX($A$6:$A$100, MATCH(1,(K6:K100=SMALL(K6:K100,1))*(COUNTIF(K209, $A$6:$A$100)=0),0)), "")</f>
        <v/>
      </c>
      <c r="L210" s="1" t="str" cm="1">
        <f t="array" ref="L210">IFERROR(INDEX($A$6:$A$100, MATCH(1,(L6:L100=SMALL(L6:L100,1))*(COUNTIF(L209, $A$6:$A$100)=0),0)), "")</f>
        <v/>
      </c>
      <c r="M210" s="1" t="str" cm="1">
        <f t="array" ref="M210">IFERROR(INDEX($A$6:$A$100, MATCH(1,(M6:M100=SMALL(M6:M100,1))*(COUNTIF(M209, $A$6:$A$100)=0),0)), "")</f>
        <v/>
      </c>
      <c r="N210" s="1" t="str" cm="1">
        <f t="array" ref="N210">IFERROR(INDEX($A$6:$A$100, MATCH(1,(N6:N100=SMALL(N6:N100,1))*(COUNTIF(N209, $A$6:$A$100)=0),0)), "")</f>
        <v/>
      </c>
      <c r="O210" s="1" t="str" cm="1">
        <f t="array" ref="O210">IFERROR(INDEX($A$6:$A$100, MATCH(1,(O6:O100=SMALL(O6:O100,1))*(COUNTIF(O209, $A$6:$A$100)=0),0)), "")</f>
        <v/>
      </c>
      <c r="P210" s="1" t="str" cm="1">
        <f t="array" ref="P210">IFERROR(INDEX($A$6:$A$100, MATCH(1,(P6:P100=SMALL(P6:P100,1))*(COUNTIF(P209, $A$6:$A$100)=0),0)), "")</f>
        <v/>
      </c>
      <c r="Q210" s="1" t="str" cm="1">
        <f t="array" ref="Q210">IFERROR(INDEX($A$6:$A$100, MATCH(1,(Q6:Q100=SMALL(Q6:Q100,1))*(COUNTIF(Q209, $A$6:$A$100)=0),0)), "")</f>
        <v/>
      </c>
      <c r="R210" s="1" t="str" cm="1">
        <f t="array" ref="R210">IFERROR(INDEX($A$6:$A$100, MATCH(1,(R6:R100=SMALL(R6:R100,1))*(COUNTIF(R209, $A$6:$A$100)=0),0)), "")</f>
        <v/>
      </c>
      <c r="S210" s="1" t="str" cm="1">
        <f t="array" ref="S210">IFERROR(INDEX($A$6:$A$100, MATCH(1,(S6:S100=SMALL(S6:S100,1))*(COUNTIF(S209, $A$6:$A$100)=0),0)), "")</f>
        <v/>
      </c>
      <c r="T210" s="1" t="str" cm="1">
        <f t="array" ref="T210">IFERROR(INDEX($A$6:$A$100, MATCH(1,(T6:T100=SMALL(T6:T100,1))*(COUNTIF(T209, $A$6:$A$100)=0),0)), "")</f>
        <v/>
      </c>
      <c r="U210" s="1" t="str" cm="1">
        <f t="array" ref="U210">IFERROR(INDEX($A$6:$A$100, MATCH(1,(U6:U100=SMALL(U6:U100,1))*(COUNTIF(U209, $A$6:$A$100)=0),0)), "")</f>
        <v/>
      </c>
      <c r="V210" s="1" t="str" cm="1">
        <f t="array" ref="V210">IFERROR(INDEX($A$6:$A$100, MATCH(1,(V6:V100=SMALL(V6:V100,1))*(COUNTIF(V209, $A$6:$A$100)=0),0)), "")</f>
        <v/>
      </c>
      <c r="W210" s="1" t="str" cm="1">
        <f t="array" ref="W210">IFERROR(INDEX($A$6:$A$100, MATCH(1,(W6:W100=SMALL(W6:W100,1))*(COUNTIF(W209, $A$6:$A$100)=0),0)), "")</f>
        <v/>
      </c>
      <c r="X210" s="1" t="str" cm="1">
        <f t="array" ref="X210">IFERROR(INDEX($A$6:$A$100, MATCH(1,(X6:X100=SMALL(X6:X100,1))*(COUNTIF(X209, $A$6:$A$100)=0),0)), "")</f>
        <v/>
      </c>
      <c r="Y210" s="1" t="str" cm="1">
        <f t="array" ref="Y210">IFERROR(INDEX($A$6:$A$100, MATCH(1,(Y6:Y100=SMALL(Y6:Y100,1))*(COUNTIF(Y209, $A$6:$A$100)=0),0)), "")</f>
        <v/>
      </c>
      <c r="Z210" s="1" t="str" cm="1">
        <f t="array" ref="Z210">IFERROR(INDEX($A$6:$A$100, MATCH(1,(Z6:Z100=SMALL(Z6:Z100,1))*(COUNTIF(Z209, $A$6:$A$100)=0),0)), "")</f>
        <v>ORB-SLAM3</v>
      </c>
      <c r="AA210" s="1" t="str" cm="1">
        <f t="array" ref="AA210">IFERROR(INDEX($A$6:$A$100, MATCH(1,(AA6:AA100=SMALL(AA6:AA100,1))*(COUNTIF(AA209, $A$6:$A$100)=0),0)), "")</f>
        <v/>
      </c>
      <c r="AB210" s="1" t="str" cm="1">
        <f t="array" ref="AB210">IFERROR(INDEX($A$6:$A$100, MATCH(1,(AB6:AB100=SMALL(AB6:AB100,1))*(COUNTIF(AB209, $A$6:$A$100)=0),0)), "")</f>
        <v/>
      </c>
      <c r="AC210" s="1" t="str" cm="1">
        <f t="array" ref="AC210">IFERROR(INDEX($A$6:$A$100, MATCH(1,(AC6:AC100=SMALL(AC6:AC100,1))*(COUNTIF(AC209, $A$6:$A$100)=0),0)), "")</f>
        <v/>
      </c>
      <c r="AD210" s="1" t="str" cm="1">
        <f t="array" ref="AD210">IFERROR(INDEX($A$6:$A$100, MATCH(1,(AD6:AD100=SMALL(AD6:AD100,1))*(COUNTIF(AD209, $A$6:$A$100)=0),0)), "")</f>
        <v/>
      </c>
      <c r="AE210" s="1" t="str" cm="1">
        <f t="array" ref="AE210">IFERROR(INDEX($A$6:$A$100, MATCH(1,(AE6:AE100=SMALL(AE6:AE100,1))*(COUNTIF(AE209, $A$6:$A$100)=0),0)), "")</f>
        <v/>
      </c>
      <c r="AF210" s="1" t="str" cm="1">
        <f t="array" ref="AF210">IFERROR(INDEX($A$6:$A$100, MATCH(1,(AF6:AF100=SMALL(AF6:AF100,1))*(COUNTIF(AF209, $A$6:$A$100)=0),0)), "")</f>
        <v/>
      </c>
      <c r="AG210" s="1" t="str" cm="1">
        <f t="array" ref="AG210">IFERROR(INDEX($A$6:$A$100, MATCH(1,(AG6:AG100=SMALL(AG6:AG100,1))*(COUNTIF(AG209, $A$6:$A$100)=0),0)), "")</f>
        <v/>
      </c>
      <c r="AH210" s="1" t="str" cm="1">
        <f t="array" ref="AH210">IFERROR(INDEX($A$6:$A$100, MATCH(1,(AH6:AH100=SMALL(AH6:AH100,1))*(COUNTIF(AH209, $A$6:$A$100)=0),0)), "")</f>
        <v/>
      </c>
      <c r="AI210" s="1" t="str" cm="1">
        <f t="array" ref="AI210">IFERROR(INDEX($A$6:$A$100, MATCH(1,(AI6:AI100=SMALL(AI6:AI100,1))*(COUNTIF(AI209, $A$6:$A$100)=0),0)), "")</f>
        <v/>
      </c>
      <c r="AJ210" s="1" t="str" cm="1">
        <f t="array" ref="AJ210">IFERROR(INDEX($A$6:$A$100, MATCH(1,(AJ6:AJ100=SMALL(AJ6:AJ100,1))*(COUNTIF(AJ209, $A$6:$A$100)=0),0)), "")</f>
        <v/>
      </c>
      <c r="AK210" s="1" t="str" cm="1">
        <f t="array" ref="AK210">IFERROR(INDEX($A$6:$A$100, MATCH(1,(AK6:AK100=SMALL(AK6:AK100,1))*(COUNTIF(AK209, $A$6:$A$100)=0),0)), "")</f>
        <v/>
      </c>
      <c r="AL210" s="1" t="str" cm="1">
        <f t="array" ref="AL210">IFERROR(INDEX($A$6:$A$100, MATCH(1,(AL6:AL100=SMALL(AL6:AL100,1))*(COUNTIF(AL209, $A$6:$A$100)=0),0)), "")</f>
        <v/>
      </c>
      <c r="AM210" s="1" t="str" cm="1">
        <f t="array" ref="AM210">IFERROR(INDEX($A$6:$A$100, MATCH(1,(AM6:AM100=SMALL(AM6:AM100,1))*(COUNTIF(AM209, $A$6:$A$100)=0),0)), "")</f>
        <v/>
      </c>
      <c r="AN210" s="1" t="str" cm="1">
        <f t="array" ref="AN210">IFERROR(INDEX($A$6:$A$100, MATCH(1,(AN6:AN100=SMALL(AN6:AN100,1))*(COUNTIF(AN209, $A$6:$A$100)=0),0)), "")</f>
        <v/>
      </c>
      <c r="AO210" s="1" t="str" cm="1">
        <f t="array" ref="AO210">IFERROR(INDEX($A$6:$A$100, MATCH(1,(AO6:AO100=SMALL(AO6:AO100,1))*(COUNTIF(AO209, $A$6:$A$100)=0),0)), "")</f>
        <v/>
      </c>
      <c r="AP210" s="1" t="str" cm="1">
        <f t="array" ref="AP210">IFERROR(INDEX($A$6:$A$100, MATCH(1,(AP6:AP100=SMALL(AP6:AP100,1))*(COUNTIF(AP209, $A$6:$A$100)=0),0)), "")</f>
        <v/>
      </c>
      <c r="AQ210" s="1" t="str" cm="1">
        <f t="array" ref="AQ210">IFERROR(INDEX($A$6:$A$100, MATCH(1,(AQ6:AQ100=SMALL(AQ6:AQ100,1))*(COUNTIF(AQ209, $A$6:$A$100)=0),0)), "")</f>
        <v/>
      </c>
      <c r="AR210" s="1" t="str" cm="1">
        <f t="array" ref="AR210">IFERROR(INDEX($A$6:$A$100, MATCH(1,(AR6:AR100=SMALL(AR6:AR100,1))*(COUNTIF(AR209, $A$6:$A$100)=0),0)), "")</f>
        <v>RTAB-Map</v>
      </c>
      <c r="AS210" s="1" t="str" cm="1">
        <f t="array" ref="AS210">IFERROR(INDEX($A$6:$A$100, MATCH(1,(AS6:AS100=SMALL(AS6:AS100,1))*(COUNTIF(AS209, $A$6:$A$100)=0),0)), "")</f>
        <v/>
      </c>
      <c r="AT210" s="1" t="str" cm="1">
        <f t="array" ref="AT210">IFERROR(INDEX($A$6:$A$100, MATCH(1,(AT6:AT100=SMALL(AT6:AT100,1))*(COUNTIF(AT209, $A$6:$A$100)=0),0)), "")</f>
        <v/>
      </c>
      <c r="AU210" s="1" t="str" cm="1">
        <f t="array" ref="AU210">IFERROR(INDEX($A$6:$A$100, MATCH(1,(AU6:AU100=SMALL(AU6:AU100,1))*(COUNTIF(AU209, $A$6:$A$100)=0),0)), "")</f>
        <v/>
      </c>
      <c r="AV210" s="1" t="str" cm="1">
        <f t="array" ref="AV210">IFERROR(INDEX($A$6:$A$100, MATCH(1,(AV6:AV100=SMALL(AV6:AV100,1))*(COUNTIF(AV209, $A$6:$A$100)=0),0)), "")</f>
        <v/>
      </c>
      <c r="AW210" s="1" t="str" cm="1">
        <f t="array" ref="AW210">IFERROR(INDEX($A$6:$A$100, MATCH(1,(AW6:AW100=SMALL(AW6:AW100,1))*(COUNTIF(AW209, $A$6:$A$100)=0),0)), "")</f>
        <v/>
      </c>
      <c r="AX210" s="1" t="str" cm="1">
        <f t="array" ref="AX210">IFERROR(INDEX($A$6:$A$100, MATCH(1,(AX6:AX100=SMALL(AX6:AX100,1))*(COUNTIF(AX209, $A$6:$A$100)=0),0)), "")</f>
        <v/>
      </c>
      <c r="AY210" s="1" t="str" cm="1">
        <f t="array" ref="AY210">IFERROR(INDEX($A$6:$A$100, MATCH(1,(AY6:AY100=SMALL(AY6:AY100,1))*(COUNTIF(AY209, $A$6:$A$100)=0),0)), "")</f>
        <v/>
      </c>
      <c r="AZ210" s="1" t="str" cm="1">
        <f t="array" ref="AZ210">IFERROR(INDEX($A$6:$A$100, MATCH(1,(AZ6:AZ100=SMALL(AZ6:AZ100,1))*(COUNTIF(AZ209, $A$6:$A$100)=0),0)), "")</f>
        <v/>
      </c>
      <c r="BA210" s="1" t="str" cm="1">
        <f t="array" ref="BA210">IFERROR(INDEX($A$6:$A$100, MATCH(1,(BA6:BA100=SMALL(BA6:BA100,1))*(COUNTIF(BA209, $A$6:$A$100)=0),0)), "")</f>
        <v/>
      </c>
      <c r="BB210" s="1" t="str" cm="1">
        <f t="array" ref="BB210">IFERROR(INDEX($A$6:$A$100, MATCH(1,(BB6:BB100=SMALL(BB6:BB100,1))*(COUNTIF(BB209, $A$6:$A$100)=0),0)), "")</f>
        <v/>
      </c>
      <c r="BC210" s="1" t="str" cm="1">
        <f t="array" ref="BC210">IFERROR(INDEX($A$6:$A$100, MATCH(1,(BC6:BC100=SMALL(BC6:BC100,1))*(COUNTIF(BC209, $A$6:$A$100)=0),0)), "")</f>
        <v/>
      </c>
      <c r="BD210" s="1" t="str" cm="1">
        <f t="array" ref="BD210">IFERROR(INDEX($A$6:$A$100, MATCH(1,(BD6:BD100=SMALL(BD6:BD100,1))*(COUNTIF(BD209, $A$6:$A$100)=0),0)), "")</f>
        <v/>
      </c>
      <c r="BE210" s="1" t="str" cm="1">
        <f t="array" ref="BE210">IFERROR(INDEX($A$6:$A$100, MATCH(1,(BE6:BE100=SMALL(BE6:BE100,1))*(COUNTIF(BE209, $A$6:$A$100)=0),0)), "")</f>
        <v/>
      </c>
      <c r="BF210" s="1" t="str" cm="1">
        <f t="array" ref="BF210">IFERROR(INDEX($A$6:$A$100, MATCH(1,(BF6:BF100=SMALL(BF6:BF100,1))*(COUNTIF(BF209, $A$6:$A$100)=0),0)), "")</f>
        <v/>
      </c>
      <c r="BG210" s="1" t="str" cm="1">
        <f t="array" ref="BG210">IFERROR(INDEX($A$6:$A$100, MATCH(1,(BG6:BG100=SMALL(BG6:BG100,1))*(COUNTIF(BG209, $A$6:$A$100)=0),0)), "")</f>
        <v/>
      </c>
      <c r="BH210" s="1" t="str" cm="1">
        <f t="array" ref="BH210">IFERROR(INDEX($A$6:$A$100, MATCH(1,(BH6:BH100=SMALL(BH6:BH100,1))*(COUNTIF(BH209, $A$6:$A$100)=0),0)), "")</f>
        <v/>
      </c>
      <c r="BI210" s="1" t="str" cm="1">
        <f t="array" ref="BI210">IFERROR(INDEX($A$6:$A$100, MATCH(1,(BI6:BI100=SMALL(BI6:BI100,1))*(COUNTIF(BI209, $A$6:$A$100)=0),0)), "")</f>
        <v/>
      </c>
      <c r="BJ210" s="1" t="str" cm="1">
        <f t="array" ref="BJ210">IFERROR(INDEX($A$6:$A$100, MATCH(1,(BJ6:BJ100=SMALL(BJ6:BJ100,1))*(COUNTIF(BJ209, $A$6:$A$100)=0),0)), "")</f>
        <v/>
      </c>
      <c r="BK210" s="1" t="str" cm="1">
        <f t="array" ref="BK210">IFERROR(INDEX($A$6:$A$100, MATCH(1,(BK6:BK100=SMALL(BK6:BK100,1))*(COUNTIF(BK209, $A$6:$A$100)=0),0)), "")</f>
        <v/>
      </c>
      <c r="BL210" s="1" t="str" cm="1">
        <f t="array" ref="BL210">IFERROR(INDEX($A$6:$A$100, MATCH(1,(BL6:BL100=SMALL(BL6:BL100,1))*(COUNTIF(BL209, $A$6:$A$100)=0),0)), "")</f>
        <v/>
      </c>
      <c r="BM210" s="1" t="str" cm="1">
        <f t="array" ref="BM210">IFERROR(INDEX($A$6:$A$100, MATCH(1,(BM6:BM100=SMALL(BM6:BM100,1))*(COUNTIF(BM209, $A$6:$A$100)=0),0)), "")</f>
        <v/>
      </c>
      <c r="BN210" s="1" t="str" cm="1">
        <f t="array" ref="BN210">IFERROR(INDEX($A$6:$A$100, MATCH(1,(BN6:BN100=SMALL(BN6:BN100,1))*(COUNTIF(BN209, $A$6:$A$100)=0),0)), "")</f>
        <v/>
      </c>
      <c r="BO210" s="1" t="str" cm="1">
        <f t="array" ref="BO210">IFERROR(INDEX($A$6:$A$100, MATCH(1,(BO6:BO100=SMALL(BO6:BO100,1))*(COUNTIF(BO209, $A$6:$A$100)=0),0)), "")</f>
        <v/>
      </c>
      <c r="BP210" s="1" t="str" cm="1">
        <f t="array" ref="BP210">IFERROR(INDEX($A$6:$A$100, MATCH(1,(BP6:BP100=SMALL(BP6:BP100,1))*(COUNTIF(BP209, $A$6:$A$100)=0),0)), "")</f>
        <v/>
      </c>
      <c r="BQ210" s="1" t="str" cm="1">
        <f t="array" ref="BQ210">IFERROR(INDEX($A$6:$A$100, MATCH(1,(BQ6:BQ100=SMALL(BQ6:BQ100,1))*(COUNTIF(BQ209, $A$6:$A$100)=0),0)), "")</f>
        <v/>
      </c>
      <c r="BR210" s="1" t="str" cm="1">
        <f t="array" ref="BR210">IFERROR(INDEX($A$6:$A$100, MATCH(1,(BR6:BR100=SMALL(BR6:BR100,1))*(COUNTIF(BR209, $A$6:$A$100)=0),0)), "")</f>
        <v/>
      </c>
      <c r="BS210" s="1" t="str" cm="1">
        <f t="array" ref="BS210">IFERROR(INDEX($A$6:$A$100, MATCH(1,(BS6:BS100=SMALL(BS6:BS100,1))*(COUNTIF(BS209, $A$6:$A$100)=0),0)), "")</f>
        <v/>
      </c>
      <c r="BT210" s="1" t="str" cm="1">
        <f t="array" ref="BT210">IFERROR(INDEX($A$6:$A$100, MATCH(1,(BT6:BT100=SMALL(BT6:BT100,1))*(COUNTIF(BT209, $A$6:$A$100)=0),0)), "")</f>
        <v/>
      </c>
      <c r="BU210" s="1" t="str" cm="1">
        <f t="array" ref="BU210">IFERROR(INDEX($A$6:$A$100, MATCH(1,(BU6:BU100=SMALL(BU6:BU100,1))*(COUNTIF(BU209, $A$6:$A$100)=0),0)), "")</f>
        <v/>
      </c>
      <c r="BV210" s="1" t="str" cm="1">
        <f t="array" ref="BV210">IFERROR(INDEX($A$6:$A$100, MATCH(1,(BV6:BV100=SMALL(BV6:BV100,1))*(COUNTIF(BV209, $A$6:$A$100)=0),0)), "")</f>
        <v/>
      </c>
      <c r="BW210" s="1" t="str" cm="1">
        <f t="array" ref="BW210">IFERROR(INDEX($A$6:$A$100, MATCH(1,(BW6:BW100=SMALL(BW6:BW100,1))*(COUNTIF(BW209, $A$6:$A$100)=0),0)), "")</f>
        <v/>
      </c>
      <c r="BX210" s="1" t="str" cm="1">
        <f t="array" ref="BX210">IFERROR(INDEX($A$6:$A$100, MATCH(1,(BX6:BX100=SMALL(BX6:BX100,1))*(COUNTIF(BX209, $A$6:$A$100)=0),0)), "")</f>
        <v/>
      </c>
      <c r="BY210" s="1" t="str" cm="1">
        <f t="array" ref="BY210">IFERROR(INDEX($A$6:$A$100, MATCH(1,(BY6:BY100=SMALL(BY6:BY100,1))*(COUNTIF(BY209, $A$6:$A$100)=0),0)), "")</f>
        <v/>
      </c>
      <c r="BZ210" s="1" t="str" cm="1">
        <f t="array" ref="BZ210">IFERROR(INDEX($A$6:$A$100, MATCH(1,(BZ6:BZ100=SMALL(BZ6:BZ100,1))*(COUNTIF(BZ209, $A$6:$A$100)=0),0)), "")</f>
        <v/>
      </c>
      <c r="CA210" s="1" t="str" cm="1">
        <f t="array" ref="CA210">IFERROR(INDEX($A$6:$A$100, MATCH(1,(CA6:CA100=SMALL(CA6:CA100,1))*(COUNTIF(CA209, $A$6:$A$100)=0),0)), "")</f>
        <v/>
      </c>
      <c r="CB210" s="1" t="str" cm="1">
        <f t="array" ref="CB210">IFERROR(INDEX($A$6:$A$100, MATCH(1,(CB6:CB100=SMALL(CB6:CB100,1))*(COUNTIF(CB209, $A$6:$A$100)=0),0)), "")</f>
        <v>ORB-SLAM3</v>
      </c>
      <c r="CC210" s="1" t="str" cm="1">
        <f t="array" ref="CC210">IFERROR(INDEX($A$6:$A$100, MATCH(1,(CC6:CC100=SMALL(CC6:CC100,1))*(COUNTIF(CC209, $A$6:$A$100)=0),0)), "")</f>
        <v/>
      </c>
      <c r="CD210" s="1" t="str" cm="1">
        <f t="array" ref="CD210">IFERROR(INDEX($A$6:$A$100, MATCH(1,(CD6:CD100=SMALL(CD6:CD100,1))*(COUNTIF(CD209, $A$6:$A$100)=0),0)), "")</f>
        <v/>
      </c>
      <c r="CE210" s="1" t="str" cm="1">
        <f t="array" ref="CE210">IFERROR(INDEX($A$6:$A$100, MATCH(1,(CE6:CE100=SMALL(CE6:CE100,1))*(COUNTIF(CE209, $A$6:$A$100)=0),0)), "")</f>
        <v/>
      </c>
      <c r="CF210" s="1" t="str" cm="1">
        <f t="array" ref="CF210">IFERROR(INDEX($A$6:$A$100, MATCH(1,(CF6:CF100=SMALL(CF6:CF100,1))*(COUNTIF(CF209, $A$6:$A$100)=0),0)), "")</f>
        <v/>
      </c>
      <c r="CG210" s="1" t="str" cm="1">
        <f t="array" ref="CG210">IFERROR(INDEX($A$6:$A$100, MATCH(1,(CG6:CG100=SMALL(CG6:CG100,1))*(COUNTIF(CG209, $A$6:$A$100)=0),0)), "")</f>
        <v/>
      </c>
      <c r="CH210" s="1" t="str" cm="1">
        <f t="array" ref="CH210">IFERROR(INDEX($A$6:$A$100, MATCH(1,(CH6:CH100=SMALL(CH6:CH100,1))*(COUNTIF(CH209, $A$6:$A$100)=0),0)), "")</f>
        <v/>
      </c>
      <c r="CI210" s="1" t="str" cm="1">
        <f t="array" ref="CI210">IFERROR(INDEX($A$6:$A$100, MATCH(1,(CI6:CI100=SMALL(CI6:CI100,1))*(COUNTIF(CI209, $A$6:$A$100)=0),0)), "")</f>
        <v/>
      </c>
      <c r="CJ210" s="1" t="str" cm="1">
        <f t="array" ref="CJ210">IFERROR(INDEX($A$6:$A$100, MATCH(1,(CJ6:CJ100=SMALL(CJ6:CJ100,1))*(COUNTIF(CJ209, $A$6:$A$100)=0),0)), "")</f>
        <v/>
      </c>
      <c r="CK210" s="1" t="str" cm="1">
        <f t="array" ref="CK210">IFERROR(INDEX($A$6:$A$100, MATCH(1,(CK6:CK100=SMALL(CK6:CK100,1))*(COUNTIF(CK209, $A$6:$A$100)=0),0)), "")</f>
        <v/>
      </c>
      <c r="CL210" s="1" t="str" cm="1">
        <f t="array" ref="CL210">IFERROR(INDEX($A$6:$A$100, MATCH(1,(CL6:CL100=SMALL(CL6:CL100,1))*(COUNTIF(CL209, $A$6:$A$100)=0),0)), "")</f>
        <v/>
      </c>
      <c r="CM210" s="1" t="str" cm="1">
        <f t="array" ref="CM210">IFERROR(INDEX($A$6:$A$100, MATCH(1,(CM6:CM100=SMALL(CM6:CM100,1))*(COUNTIF(CM209, $A$6:$A$100)=0),0)), "")</f>
        <v/>
      </c>
      <c r="CN210" s="1" t="str" cm="1">
        <f t="array" ref="CN210">IFERROR(INDEX($A$6:$A$100, MATCH(1,(CN6:CN100=SMALL(CN6:CN100,1))*(COUNTIF(CN209, $A$6:$A$100)=0),0)), "")</f>
        <v/>
      </c>
      <c r="CO210" s="1" t="str" cm="1">
        <f t="array" ref="CO210">IFERROR(INDEX($A$6:$A$100, MATCH(1,(CO6:CO100=SMALL(CO6:CO100,1))*(COUNTIF(CO209, $A$6:$A$100)=0),0)), "")</f>
        <v/>
      </c>
      <c r="CP210" s="1" t="str" cm="1">
        <f t="array" ref="CP210">IFERROR(INDEX($A$6:$A$100, MATCH(1,(CP6:CP100=SMALL(CP6:CP100,1))*(COUNTIF(CP209, $A$6:$A$100)=0),0)), "")</f>
        <v/>
      </c>
      <c r="CQ210" s="1" t="str" cm="1">
        <f t="array" ref="CQ210">IFERROR(INDEX($A$6:$A$100, MATCH(1,(CQ6:CQ100=SMALL(CQ6:CQ100,1))*(COUNTIF(CQ209, $A$6:$A$100)=0),0)), "")</f>
        <v/>
      </c>
      <c r="CR210" s="1" t="str" cm="1">
        <f t="array" ref="CR210">IFERROR(INDEX($A$6:$A$100, MATCH(1,(CR6:CR100=SMALL(CR6:CR100,1))*(COUNTIF(CR209, $A$6:$A$100)=0),0)), "")</f>
        <v/>
      </c>
      <c r="CS210" s="1" t="str" cm="1">
        <f t="array" ref="CS210">IFERROR(INDEX($A$6:$A$100, MATCH(1,(CS6:CS100=SMALL(CS6:CS100,1))*(COUNTIF(CS209, $A$6:$A$100)=0),0)), "")</f>
        <v/>
      </c>
      <c r="CT210" s="1" t="str" cm="1">
        <f t="array" ref="CT210">IFERROR(INDEX($A$6:$A$100, MATCH(1,(CT6:CT100=SMALL(CT6:CT100,1))*(COUNTIF(CT209, $A$6:$A$100)=0),0)), "")</f>
        <v/>
      </c>
      <c r="CU210" s="1" t="str" cm="1">
        <f t="array" ref="CU210">IFERROR(INDEX($A$6:$A$100, MATCH(1,(CU6:CU100=SMALL(CU6:CU100,1))*(COUNTIF(CU209, $A$6:$A$100)=0),0)), "")</f>
        <v/>
      </c>
      <c r="CV210" s="1" t="str" cm="1">
        <f t="array" ref="CV210">IFERROR(INDEX($A$6:$A$100, MATCH(1,(CV6:CV100=SMALL(CV6:CV100,1))*(COUNTIF(CV209, $A$6:$A$100)=0),0)), "")</f>
        <v/>
      </c>
      <c r="CW210" s="1" t="str" cm="1">
        <f t="array" ref="CW210">IFERROR(INDEX($A$6:$A$100, MATCH(1,(CW6:CW100=SMALL(CW6:CW100,1))*(COUNTIF(CW209, $A$6:$A$100)=0),0)), "")</f>
        <v/>
      </c>
      <c r="CX210" s="1" t="str" cm="1">
        <f t="array" ref="CX210">IFERROR(INDEX($A$6:$A$100, MATCH(1,(CX6:CX100=SMALL(CX6:CX100,1))*(COUNTIF(CX209, $A$6:$A$100)=0),0)), "")</f>
        <v/>
      </c>
      <c r="CY210" s="1" t="str" cm="1">
        <f t="array" ref="CY210">IFERROR(INDEX($A$6:$A$100, MATCH(1,(CY6:CY100=SMALL(CY6:CY100,1))*(COUNTIF(CY209, $A$6:$A$100)=0),0)), "")</f>
        <v/>
      </c>
      <c r="CZ210" s="1" t="str" cm="1">
        <f t="array" ref="CZ210">IFERROR(INDEX($A$6:$A$100, MATCH(1,(CZ6:CZ100=SMALL(CZ6:CZ100,1))*(COUNTIF(CZ209, $A$6:$A$100)=0),0)), "")</f>
        <v/>
      </c>
      <c r="DA210" s="1" t="str" cm="1">
        <f t="array" ref="DA210">IFERROR(INDEX($A$6:$A$100, MATCH(1,(DA6:DA100=SMALL(DA6:DA100,1))*(COUNTIF(DA209, $A$6:$A$100)=0),0)), "")</f>
        <v/>
      </c>
      <c r="DB210" s="1" t="str" cm="1">
        <f t="array" ref="DB210">IFERROR(INDEX($A$6:$A$100, MATCH(1,(DB6:DB100=SMALL(DB6:DB100,1))*(COUNTIF(DB209, $A$6:$A$100)=0),0)), "")</f>
        <v/>
      </c>
      <c r="DC210" s="1" t="str" cm="1">
        <f t="array" ref="DC210">IFERROR(INDEX($A$6:$A$100, MATCH(1,(DC6:DC100=SMALL(DC6:DC100,1))*(COUNTIF(DC209, $A$6:$A$100)=0),0)), "")</f>
        <v>R2LIVE</v>
      </c>
      <c r="DD210" s="1" t="str" cm="1">
        <f t="array" ref="DD210">IFERROR(INDEX($A$6:$A$100, MATCH(1,(DD6:DD100=SMALL(DD6:DD100,1))*(COUNTIF(DD209, $A$6:$A$100)=0),0)), "")</f>
        <v/>
      </c>
      <c r="DE210" s="1" t="str" cm="1">
        <f t="array" ref="DE210">IFERROR(INDEX($A$6:$A$100, MATCH(1,(DE6:DE100=SMALL(DE6:DE100,1))*(COUNTIF(DE209, $A$6:$A$100)=0),0)), "")</f>
        <v/>
      </c>
      <c r="DF210" s="1" t="str" cm="1">
        <f t="array" ref="DF210">IFERROR(INDEX($A$6:$A$100, MATCH(1,(DF6:DF100=SMALL(DF6:DF100,1))*(COUNTIF(DF209, $A$6:$A$100)=0),0)), "")</f>
        <v/>
      </c>
      <c r="DG210" s="1" t="str" cm="1">
        <f t="array" ref="DG210">IFERROR(INDEX($A$6:$A$100, MATCH(1,(DG6:DG100=SMALL(DG6:DG100,1))*(COUNTIF(DG209, $A$6:$A$100)=0),0)), "")</f>
        <v>R3LIVE</v>
      </c>
      <c r="DH210" s="1" t="str" cm="1">
        <f t="array" ref="DH210">IFERROR(INDEX($A$6:$A$100, MATCH(1,(DH6:DH100=SMALL(DH6:DH100,1))*(COUNTIF(DH209, $A$6:$A$100)=0),0)), "")</f>
        <v/>
      </c>
      <c r="DI210" s="1" t="str" cm="1">
        <f t="array" ref="DI210">IFERROR(INDEX($A$6:$A$100, MATCH(1,(DI6:DI100=SMALL(DI6:DI100,1))*(COUNTIF(DI209, $A$6:$A$100)=0),0)), "")</f>
        <v/>
      </c>
      <c r="DJ210" s="1" t="str" cm="1">
        <f t="array" ref="DJ210">IFERROR(INDEX($A$6:$A$100, MATCH(1,(DJ6:DJ100=SMALL(DJ6:DJ100,1))*(COUNTIF(DJ209, $A$6:$A$100)=0),0)), "")</f>
        <v/>
      </c>
      <c r="DK210" s="1" t="str" cm="1">
        <f t="array" ref="DK210">IFERROR(INDEX($A$6:$A$100, MATCH(1,(DK6:DK100=SMALL(DK6:DK100,1))*(COUNTIF(DK209, $A$6:$A$100)=0),0)), "")</f>
        <v/>
      </c>
      <c r="DL210" s="1" t="str" cm="1">
        <f t="array" ref="DL210">IFERROR(INDEX($A$6:$A$100, MATCH(1,(DL6:DL100=SMALL(DL6:DL100,1))*(COUNTIF(DL209, $A$6:$A$100)=0),0)), "")</f>
        <v/>
      </c>
      <c r="DM210" s="1" t="str" cm="1">
        <f t="array" ref="DM210">IFERROR(INDEX($A$6:$A$100, MATCH(1,(DM6:DM100=SMALL(DM6:DM100,1))*(COUNTIF(DM209, $A$6:$A$100)=0),0)), "")</f>
        <v/>
      </c>
      <c r="DN210" s="1" t="str" cm="1">
        <f t="array" ref="DN210">IFERROR(INDEX($A$6:$A$100, MATCH(1,(DN6:DN100=SMALL(DN6:DN100,1))*(COUNTIF(DN209, $A$6:$A$100)=0),0)), "")</f>
        <v/>
      </c>
      <c r="DO210" s="1" t="str" cm="1">
        <f t="array" ref="DO210">IFERROR(INDEX($A$6:$A$100, MATCH(1,(DO6:DO100=SMALL(DO6:DO100,1))*(COUNTIF(DO209, $A$6:$A$100)=0),0)), "")</f>
        <v/>
      </c>
      <c r="DP210" s="1" t="str" cm="1">
        <f t="array" ref="DP210">IFERROR(INDEX($A$6:$A$100, MATCH(1,(DP6:DP100=SMALL(DP6:DP100,1))*(COUNTIF(DP209, $A$6:$A$100)=0),0)), "")</f>
        <v>R2LIVE</v>
      </c>
      <c r="DQ210" s="1" t="str" cm="1">
        <f t="array" ref="DQ210">IFERROR(INDEX($A$6:$A$100, MATCH(1,(DQ6:DQ100=SMALL(DQ6:DQ100,1))*(COUNTIF(DQ209, $A$6:$A$100)=0),0)), "")</f>
        <v/>
      </c>
      <c r="DR210" s="1" t="str" cm="1">
        <f t="array" ref="DR210">IFERROR(INDEX($A$6:$A$100, MATCH(1,(DR6:DR100=SMALL(DR6:DR100,1))*(COUNTIF(DR209, $A$6:$A$100)=0),0)), "")</f>
        <v>R2LIVE</v>
      </c>
      <c r="DS210" s="1" t="str" cm="1">
        <f t="array" ref="DS210">IFERROR(INDEX($A$6:$A$100, MATCH(1,(DS6:DS100=SMALL(DS6:DS100,1))*(COUNTIF(DS209, $A$6:$A$100)=0),0)), "")</f>
        <v/>
      </c>
      <c r="DT210" s="1" t="str" cm="1">
        <f t="array" ref="DT210">IFERROR(INDEX($A$6:$A$100, MATCH(1,(DT6:DT100=SMALL(DT6:DT100,1))*(COUNTIF(DT209, $A$6:$A$100)=0),0)), "")</f>
        <v>R3LIVE</v>
      </c>
      <c r="DU210" s="1" t="str" cm="1">
        <f t="array" ref="DU210">IFERROR(INDEX($A$6:$A$100, MATCH(1,(DU6:DU100=SMALL(DU6:DU100,1))*(COUNTIF(DU209, $A$6:$A$100)=0),0)), "")</f>
        <v/>
      </c>
      <c r="DV210" s="1" t="str" cm="1">
        <f t="array" ref="DV210">IFERROR(INDEX($A$6:$A$100, MATCH(1,(DV6:DV100=SMALL(DV6:DV100,1))*(COUNTIF(DV209, $A$6:$A$100)=0),0)), "")</f>
        <v/>
      </c>
      <c r="DW210" s="1" t="str" cm="1">
        <f t="array" ref="DW210">IFERROR(INDEX($A$6:$A$100, MATCH(1,(DW6:DW100=SMALL(DW6:DW100,1))*(COUNTIF(DW209, $A$6:$A$100)=0),0)), "")</f>
        <v/>
      </c>
      <c r="DX210" s="1" t="str" cm="1">
        <f t="array" ref="DX210">IFERROR(INDEX($A$6:$A$100, MATCH(1,(DX6:DX100=SMALL(DX6:DX100,1))*(COUNTIF(DX209, $A$6:$A$100)=0),0)), "")</f>
        <v/>
      </c>
      <c r="DY210" s="1" t="str" cm="1">
        <f t="array" ref="DY210">IFERROR(INDEX($A$6:$A$100, MATCH(1,(DY6:DY100=SMALL(DY6:DY100,1))*(COUNTIF(DY209, $A$6:$A$100)=0),0)), "")</f>
        <v/>
      </c>
      <c r="DZ210" s="1" t="str" cm="1">
        <f t="array" ref="DZ210">IFERROR(INDEX($A$6:$A$100, MATCH(1,(DZ6:DZ100=SMALL(DZ6:DZ100,1))*(COUNTIF(DZ209, $A$6:$A$100)=0),0)), "")</f>
        <v/>
      </c>
      <c r="EA210" s="93"/>
      <c r="EB210" s="93"/>
      <c r="EC210" s="1" t="str" cm="1">
        <f t="array" ref="EC210">IFERROR(INDEX($A$6:$A$100, MATCH(1,(EC6:EC100=SMALL(EC6:EC100,1))*(COUNTIF(EC209, $A$6:$A$100)=0),0)), "")</f>
        <v/>
      </c>
      <c r="ED210" s="93"/>
      <c r="EE210" s="93"/>
      <c r="EF210" s="1" t="str" cm="1">
        <f t="array" ref="EF210">IFERROR(INDEX($A$6:$A$100, MATCH(1,(EF6:EF100=SMALL(EF6:EF100,1))*(COUNTIF(EF209, $A$6:$A$100)=0),0)), "")</f>
        <v/>
      </c>
      <c r="EG210" s="93"/>
      <c r="EH210" s="1" t="str" cm="1">
        <f t="array" ref="EH210">IFERROR(INDEX($A$6:$A$100, MATCH(1,(EH6:EH100=SMALL(EH6:EH100,1))*(COUNTIF(EH209, $A$6:$A$100)=0),0)), "")</f>
        <v/>
      </c>
      <c r="EI210" s="1" t="str" cm="1">
        <f t="array" ref="EI210">IFERROR(INDEX($A$6:$A$100, MATCH(1,(EI6:EI100=SMALL(EI6:EI100,1))*(COUNTIF(EI209, $A$6:$A$100)=0),0)), "")</f>
        <v/>
      </c>
      <c r="EJ210" s="1" t="str" cm="1">
        <f t="array" ref="EJ210">IFERROR(INDEX($A$6:$A$100, MATCH(1,(EJ6:EJ100=SMALL(EJ6:EJ100,1))*(COUNTIF(EJ209, $A$6:$A$100)=0),0)), "")</f>
        <v/>
      </c>
      <c r="EK210" s="1" t="str" cm="1">
        <f t="array" ref="EK210">IFERROR(INDEX($A$6:$A$100, MATCH(1,(EK6:EK100=SMALL(EK6:EK100,1))*(COUNTIF(EK209, $A$6:$A$100)=0),0)), "")</f>
        <v/>
      </c>
      <c r="EL210" s="1" t="str" cm="1">
        <f t="array" ref="EL210">IFERROR(INDEX($A$6:$A$100, MATCH(1,(EL6:EL100=SMALL(EL6:EL100,1))*(COUNTIF(EL209, $A$6:$A$100)=0),0)), "")</f>
        <v/>
      </c>
      <c r="EM210" s="1" t="str" cm="1">
        <f t="array" ref="EM210">IFERROR(INDEX($A$6:$A$100, MATCH(1,(EM6:EM100=SMALL(EM6:EM100,1))*(COUNTIF(EM209, $A$6:$A$100)=0),0)), "")</f>
        <v/>
      </c>
      <c r="EN210" s="1" t="str" cm="1">
        <f t="array" ref="EN210">IFERROR(INDEX($A$6:$A$100, MATCH(1,(EN6:EN100=SMALL(EN6:EN100,1))*(COUNTIF(EN209, $A$6:$A$100)=0),0)), "")</f>
        <v/>
      </c>
      <c r="EO210" s="1" t="str" cm="1">
        <f t="array" ref="EO210">IFERROR(INDEX($A$6:$A$100, MATCH(1,(EO6:EO100=SMALL(EO6:EO100,1))*(COUNTIF(EO209, $A$6:$A$100)=0),0)), "")</f>
        <v/>
      </c>
      <c r="EP210" s="1" t="str" cm="1">
        <f t="array" ref="EP210">IFERROR(INDEX($A$6:$A$100, MATCH(1,(EP6:EP100=SMALL(EP6:EP100,1))*(COUNTIF(EP209, $A$6:$A$100)=0),0)), "")</f>
        <v/>
      </c>
      <c r="EQ210" s="1" t="str" cm="1">
        <f t="array" ref="EQ210">IFERROR(INDEX($A$6:$A$100, MATCH(1,(EQ6:EQ100=SMALL(EQ6:EQ100,1))*(COUNTIF(EQ209, $A$6:$A$100)=0),0)), "")</f>
        <v/>
      </c>
      <c r="ER210" s="1" t="str" cm="1">
        <f t="array" ref="ER210">IFERROR(INDEX($A$6:$A$100, MATCH(1,(ER6:ER100=SMALL(ER6:ER100,1))*(COUNTIF(ER209, $A$6:$A$100)=0),0)), "")</f>
        <v/>
      </c>
      <c r="ES210" s="1" t="str" cm="1">
        <f t="array" ref="ES210">IFERROR(INDEX($A$6:$A$100, MATCH(1,(ES6:ES100=SMALL(ES6:ES100,1))*(COUNTIF(ES209, $A$6:$A$100)=0),0)), "")</f>
        <v/>
      </c>
      <c r="ET210" s="1" t="str" cm="1">
        <f t="array" ref="ET210">IFERROR(INDEX($A$6:$A$100, MATCH(1,(ET6:ET100=SMALL(ET6:ET100,1))*(COUNTIF(ET209, $A$6:$A$100)=0),0)), "")</f>
        <v/>
      </c>
      <c r="EU210" s="1" t="str" cm="1">
        <f t="array" ref="EU210">IFERROR(INDEX($A$6:$A$100, MATCH(1,(EU6:EU100=SMALL(EU6:EU100,1))*(COUNTIF(EU209, $A$6:$A$100)=0),0)), "")</f>
        <v/>
      </c>
      <c r="EV210" s="1" t="str" cm="1">
        <f t="array" ref="EV210">IFERROR(INDEX($A$6:$A$100, MATCH(1,(EV6:EV100=SMALL(EV6:EV100,1))*(COUNTIF(EV209, $A$6:$A$100)=0),0)), "")</f>
        <v/>
      </c>
      <c r="EW210" s="1" t="str" cm="1">
        <f t="array" ref="EW210">IFERROR(INDEX($A$6:$A$100, MATCH(1,(EW6:EW100=SMALL(EW6:EW100,1))*(COUNTIF(EW209, $A$6:$A$100)=0),0)), "")</f>
        <v/>
      </c>
      <c r="EX210" s="1" t="str" cm="1">
        <f t="array" ref="EX210">IFERROR(INDEX($A$6:$A$100, MATCH(1,(EX6:EX100=SMALL(EX6:EX100,1))*(COUNTIF(EX209, $A$6:$A$100)=0),0)), "")</f>
        <v/>
      </c>
      <c r="EY210" s="1" t="str" cm="1">
        <f t="array" ref="EY210">IFERROR(INDEX($A$6:$A$100, MATCH(1,(EY6:EY100=SMALL(EY6:EY100,1))*(COUNTIF(EY209, $A$6:$A$100)=0),0)), "")</f>
        <v/>
      </c>
      <c r="EZ210" s="1" t="str" cm="1">
        <f t="array" ref="EZ210">IFERROR(INDEX($A$6:$A$100, MATCH(1,(EZ6:EZ100=SMALL(EZ6:EZ100,1))*(COUNTIF(EZ209, $A$6:$A$100)=0),0)), "")</f>
        <v/>
      </c>
    </row>
    <row r="211" spans="1:204" s="81" customFormat="1" ht="15.75" thickBot="1" x14ac:dyDescent="0.3">
      <c r="A211" s="370"/>
      <c r="B211" s="80" t="str" cm="1">
        <f t="array" ref="B211">IFERROR(INDEX($A$6:$A$100, MATCH(1,(B6:B100=SMALL(B6:B100,1))*(COUNTIF(B209:B210, $A$6:$A$100)=0),0)), "")</f>
        <v/>
      </c>
      <c r="C211" s="80" t="str" cm="1">
        <f t="array" ref="C211">IFERROR(INDEX($A$6:$A$100, MATCH(1,(C6:C100=SMALL(C6:C100,1))*(COUNTIF(C209:C210, $A$6:$A$100)=0),0)), "")</f>
        <v/>
      </c>
      <c r="D211" s="80" t="str" cm="1">
        <f t="array" ref="D211">IFERROR(INDEX($A$6:$A$100, MATCH(1,(D6:D100=SMALL(D6:D100,1))*(COUNTIF(D209:D210, $A$6:$A$100)=0),0)), "")</f>
        <v/>
      </c>
      <c r="E211" s="80" t="str" cm="1">
        <f t="array" ref="E211">IFERROR(INDEX($A$6:$A$100, MATCH(1,(E6:E100=SMALL(E6:E100,1))*(COUNTIF(E209:E210, $A$6:$A$100)=0),0)), "")</f>
        <v/>
      </c>
      <c r="F211" s="80" t="str" cm="1">
        <f t="array" ref="F211">IFERROR(INDEX($A$6:$A$100, MATCH(1,(F6:F100=SMALL(F6:F100,1))*(COUNTIF(F209:F210, $A$6:$A$100)=0),0)), "")</f>
        <v/>
      </c>
      <c r="G211" s="80" t="str" cm="1">
        <f t="array" ref="G211">IFERROR(INDEX($A$6:$A$100, MATCH(1,(G6:G100=SMALL(G6:G100,1))*(COUNTIF(G209:G210, $A$6:$A$100)=0),0)), "")</f>
        <v/>
      </c>
      <c r="H211" s="80" t="str" cm="1">
        <f t="array" ref="H211">IFERROR(INDEX($A$6:$A$100, MATCH(1,(H6:H100=SMALL(H6:H100,1))*(COUNTIF(H209:H210, $A$6:$A$100)=0),0)), "")</f>
        <v/>
      </c>
      <c r="I211" s="80" t="str" cm="1">
        <f t="array" ref="I211">IFERROR(INDEX($A$6:$A$100, MATCH(1,(I6:I100=SMALL(I6:I100,1))*(COUNTIF(I209:I210, $A$6:$A$100)=0),0)), "")</f>
        <v/>
      </c>
      <c r="J211" s="80" t="str" cm="1">
        <f t="array" ref="J211">IFERROR(INDEX($A$6:$A$100, MATCH(1,(J6:J100=SMALL(J6:J100,1))*(COUNTIF(J209:J210, $A$6:$A$100)=0),0)), "")</f>
        <v/>
      </c>
      <c r="K211" s="80" t="str" cm="1">
        <f t="array" ref="K211">IFERROR(INDEX($A$6:$A$100, MATCH(1,(K6:K100=SMALL(K6:K100,1))*(COUNTIF(K209:K210, $A$6:$A$100)=0),0)), "")</f>
        <v/>
      </c>
      <c r="L211" s="80" t="str" cm="1">
        <f t="array" ref="L211">IFERROR(INDEX($A$6:$A$100, MATCH(1,(L6:L100=SMALL(L6:L100,1))*(COUNTIF(L209:L210, $A$6:$A$100)=0),0)), "")</f>
        <v/>
      </c>
      <c r="M211" s="80" t="str" cm="1">
        <f t="array" ref="M211">IFERROR(INDEX($A$6:$A$100, MATCH(1,(M6:M100=SMALL(M6:M100,1))*(COUNTIF(M209:M210, $A$6:$A$100)=0),0)), "")</f>
        <v/>
      </c>
      <c r="N211" s="80" t="str" cm="1">
        <f t="array" ref="N211">IFERROR(INDEX($A$6:$A$100, MATCH(1,(N6:N100=SMALL(N6:N100,1))*(COUNTIF(N209:N210, $A$6:$A$100)=0),0)), "")</f>
        <v/>
      </c>
      <c r="O211" s="80" t="str" cm="1">
        <f t="array" ref="O211">IFERROR(INDEX($A$6:$A$100, MATCH(1,(O6:O100=SMALL(O6:O100,1))*(COUNTIF(O209:O210, $A$6:$A$100)=0),0)), "")</f>
        <v/>
      </c>
      <c r="P211" s="80" t="str" cm="1">
        <f t="array" ref="P211">IFERROR(INDEX($A$6:$A$100, MATCH(1,(P6:P100=SMALL(P6:P100,1))*(COUNTIF(P209:P210, $A$6:$A$100)=0),0)), "")</f>
        <v/>
      </c>
      <c r="Q211" s="80" t="str" cm="1">
        <f t="array" ref="Q211">IFERROR(INDEX($A$6:$A$100, MATCH(1,(Q6:Q100=SMALL(Q6:Q100,1))*(COUNTIF(Q209:Q210, $A$6:$A$100)=0),0)), "")</f>
        <v/>
      </c>
      <c r="R211" s="80" t="str" cm="1">
        <f t="array" ref="R211">IFERROR(INDEX($A$6:$A$100, MATCH(1,(R6:R100=SMALL(R6:R100,1))*(COUNTIF(R209:R210, $A$6:$A$100)=0),0)), "")</f>
        <v/>
      </c>
      <c r="S211" s="80" t="str" cm="1">
        <f t="array" ref="S211">IFERROR(INDEX($A$6:$A$100, MATCH(1,(S6:S100=SMALL(S6:S100,1))*(COUNTIF(S209:S210, $A$6:$A$100)=0),0)), "")</f>
        <v/>
      </c>
      <c r="T211" s="80" t="str" cm="1">
        <f t="array" ref="T211">IFERROR(INDEX($A$6:$A$100, MATCH(1,(T6:T100=SMALL(T6:T100,1))*(COUNTIF(T209:T210, $A$6:$A$100)=0),0)), "")</f>
        <v/>
      </c>
      <c r="U211" s="80" t="str" cm="1">
        <f t="array" ref="U211">IFERROR(INDEX($A$6:$A$100, MATCH(1,(U6:U100=SMALL(U6:U100,1))*(COUNTIF(U209:U210, $A$6:$A$100)=0),0)), "")</f>
        <v/>
      </c>
      <c r="V211" s="80" t="str" cm="1">
        <f t="array" ref="V211">IFERROR(INDEX($A$6:$A$100, MATCH(1,(V6:V100=SMALL(V6:V100,1))*(COUNTIF(V209:V210, $A$6:$A$100)=0),0)), "")</f>
        <v/>
      </c>
      <c r="W211" s="80" t="str" cm="1">
        <f t="array" ref="W211">IFERROR(INDEX($A$6:$A$100, MATCH(1,(W6:W100=SMALL(W6:W100,1))*(COUNTIF(W209:W210, $A$6:$A$100)=0),0)), "")</f>
        <v/>
      </c>
      <c r="X211" s="80" t="str" cm="1">
        <f t="array" ref="X211">IFERROR(INDEX($A$6:$A$100, MATCH(1,(X6:X100=SMALL(X6:X100,1))*(COUNTIF(X209:X210, $A$6:$A$100)=0),0)), "")</f>
        <v/>
      </c>
      <c r="Y211" s="80" t="str" cm="1">
        <f t="array" ref="Y211">IFERROR(INDEX($A$6:$A$100, MATCH(1,(Y6:Y100=SMALL(Y6:Y100,1))*(COUNTIF(Y209:Y210, $A$6:$A$100)=0),0)), "")</f>
        <v/>
      </c>
      <c r="Z211" s="80" t="str" cm="1">
        <f t="array" ref="Z211">IFERROR(INDEX($A$6:$A$100, MATCH(1,(Z6:Z100=SMALL(Z6:Z100,1))*(COUNTIF(Z209:Z210, $A$6:$A$100)=0),0)), "")</f>
        <v/>
      </c>
      <c r="AA211" s="80" t="str" cm="1">
        <f t="array" ref="AA211">IFERROR(INDEX($A$6:$A$100, MATCH(1,(AA6:AA100=SMALL(AA6:AA100,1))*(COUNTIF(AA209:AA210, $A$6:$A$100)=0),0)), "")</f>
        <v/>
      </c>
      <c r="AB211" s="80" t="str" cm="1">
        <f t="array" ref="AB211">IFERROR(INDEX($A$6:$A$100, MATCH(1,(AB6:AB100=SMALL(AB6:AB100,1))*(COUNTIF(AB209:AB210, $A$6:$A$100)=0),0)), "")</f>
        <v/>
      </c>
      <c r="AC211" s="80" t="str" cm="1">
        <f t="array" ref="AC211">IFERROR(INDEX($A$6:$A$100, MATCH(1,(AC6:AC100=SMALL(AC6:AC100,1))*(COUNTIF(AC209:AC210, $A$6:$A$100)=0),0)), "")</f>
        <v/>
      </c>
      <c r="AD211" s="80" t="str" cm="1">
        <f t="array" ref="AD211">IFERROR(INDEX($A$6:$A$100, MATCH(1,(AD6:AD100=SMALL(AD6:AD100,1))*(COUNTIF(AD209:AD210, $A$6:$A$100)=0),0)), "")</f>
        <v/>
      </c>
      <c r="AE211" s="80" t="str" cm="1">
        <f t="array" ref="AE211">IFERROR(INDEX($A$6:$A$100, MATCH(1,(AE6:AE100=SMALL(AE6:AE100,1))*(COUNTIF(AE209:AE210, $A$6:$A$100)=0),0)), "")</f>
        <v/>
      </c>
      <c r="AF211" s="80" t="str" cm="1">
        <f t="array" ref="AF211">IFERROR(INDEX($A$6:$A$100, MATCH(1,(AF6:AF100=SMALL(AF6:AF100,1))*(COUNTIF(AF209:AF210, $A$6:$A$100)=0),0)), "")</f>
        <v/>
      </c>
      <c r="AG211" s="80" t="str" cm="1">
        <f t="array" ref="AG211">IFERROR(INDEX($A$6:$A$100, MATCH(1,(AG6:AG100=SMALL(AG6:AG100,1))*(COUNTIF(AG209:AG210, $A$6:$A$100)=0),0)), "")</f>
        <v/>
      </c>
      <c r="AH211" s="80" t="str" cm="1">
        <f t="array" ref="AH211">IFERROR(INDEX($A$6:$A$100, MATCH(1,(AH6:AH100=SMALL(AH6:AH100,1))*(COUNTIF(AH209:AH210, $A$6:$A$100)=0),0)), "")</f>
        <v/>
      </c>
      <c r="AI211" s="80" t="str" cm="1">
        <f t="array" ref="AI211">IFERROR(INDEX($A$6:$A$100, MATCH(1,(AI6:AI100=SMALL(AI6:AI100,1))*(COUNTIF(AI209:AI210, $A$6:$A$100)=0),0)), "")</f>
        <v/>
      </c>
      <c r="AJ211" s="80" t="str" cm="1">
        <f t="array" ref="AJ211">IFERROR(INDEX($A$6:$A$100, MATCH(1,(AJ6:AJ100=SMALL(AJ6:AJ100,1))*(COUNTIF(AJ209:AJ210, $A$6:$A$100)=0),0)), "")</f>
        <v/>
      </c>
      <c r="AK211" s="80" t="str" cm="1">
        <f t="array" ref="AK211">IFERROR(INDEX($A$6:$A$100, MATCH(1,(AK6:AK100=SMALL(AK6:AK100,1))*(COUNTIF(AK209:AK210, $A$6:$A$100)=0),0)), "")</f>
        <v/>
      </c>
      <c r="AL211" s="80" t="str" cm="1">
        <f t="array" ref="AL211">IFERROR(INDEX($A$6:$A$100, MATCH(1,(AL6:AL100=SMALL(AL6:AL100,1))*(COUNTIF(AL209:AL210, $A$6:$A$100)=0),0)), "")</f>
        <v/>
      </c>
      <c r="AM211" s="80" t="str" cm="1">
        <f t="array" ref="AM211">IFERROR(INDEX($A$6:$A$100, MATCH(1,(AM6:AM100=SMALL(AM6:AM100,1))*(COUNTIF(AM209:AM210, $A$6:$A$100)=0),0)), "")</f>
        <v/>
      </c>
      <c r="AN211" s="80" t="str" cm="1">
        <f t="array" ref="AN211">IFERROR(INDEX($A$6:$A$100, MATCH(1,(AN6:AN100=SMALL(AN6:AN100,1))*(COUNTIF(AN209:AN210, $A$6:$A$100)=0),0)), "")</f>
        <v/>
      </c>
      <c r="AO211" s="80" t="str" cm="1">
        <f t="array" ref="AO211">IFERROR(INDEX($A$6:$A$100, MATCH(1,(AO6:AO100=SMALL(AO6:AO100,1))*(COUNTIF(AO209:AO210, $A$6:$A$100)=0),0)), "")</f>
        <v/>
      </c>
      <c r="AP211" s="80" t="str" cm="1">
        <f t="array" ref="AP211">IFERROR(INDEX($A$6:$A$100, MATCH(1,(AP6:AP100=SMALL(AP6:AP100,1))*(COUNTIF(AP209:AP210, $A$6:$A$100)=0),0)), "")</f>
        <v/>
      </c>
      <c r="AQ211" s="80" t="str" cm="1">
        <f t="array" ref="AQ211">IFERROR(INDEX($A$6:$A$100, MATCH(1,(AQ6:AQ100=SMALL(AQ6:AQ100,1))*(COUNTIF(AQ209:AQ210, $A$6:$A$100)=0),0)), "")</f>
        <v/>
      </c>
      <c r="AR211" s="80" t="str" cm="1">
        <f t="array" ref="AR211">IFERROR(INDEX($A$6:$A$100, MATCH(1,(AR6:AR100=SMALL(AR6:AR100,1))*(COUNTIF(AR209:AR210, $A$6:$A$100)=0),0)), "")</f>
        <v>RTAB. OKVIS (IMU+Ste.)</v>
      </c>
      <c r="AS211" s="80" t="str" cm="1">
        <f t="array" ref="AS211">IFERROR(INDEX($A$6:$A$100, MATCH(1,(AS6:AS100=SMALL(AS6:AS100,1))*(COUNTIF(AS209:AS210, $A$6:$A$100)=0),0)), "")</f>
        <v/>
      </c>
      <c r="AT211" s="80" t="str" cm="1">
        <f t="array" ref="AT211">IFERROR(INDEX($A$6:$A$100, MATCH(1,(AT6:AT100=SMALL(AT6:AT100,1))*(COUNTIF(AT209:AT210, $A$6:$A$100)=0),0)), "")</f>
        <v/>
      </c>
      <c r="AU211" s="80" t="str" cm="1">
        <f t="array" ref="AU211">IFERROR(INDEX($A$6:$A$100, MATCH(1,(AU6:AU100=SMALL(AU6:AU100,1))*(COUNTIF(AU209:AU210, $A$6:$A$100)=0),0)), "")</f>
        <v/>
      </c>
      <c r="AV211" s="80" t="str" cm="1">
        <f t="array" ref="AV211">IFERROR(INDEX($A$6:$A$100, MATCH(1,(AV6:AV100=SMALL(AV6:AV100,1))*(COUNTIF(AV209:AV210, $A$6:$A$100)=0),0)), "")</f>
        <v/>
      </c>
      <c r="AW211" s="80" t="str" cm="1">
        <f t="array" ref="AW211">IFERROR(INDEX($A$6:$A$100, MATCH(1,(AW6:AW100=SMALL(AW6:AW100,1))*(COUNTIF(AW209:AW210, $A$6:$A$100)=0),0)), "")</f>
        <v/>
      </c>
      <c r="AX211" s="80" t="str" cm="1">
        <f t="array" ref="AX211">IFERROR(INDEX($A$6:$A$100, MATCH(1,(AX6:AX100=SMALL(AX6:AX100,1))*(COUNTIF(AX209:AX210, $A$6:$A$100)=0),0)), "")</f>
        <v/>
      </c>
      <c r="AY211" s="80" t="str" cm="1">
        <f t="array" ref="AY211">IFERROR(INDEX($A$6:$A$100, MATCH(1,(AY6:AY100=SMALL(AY6:AY100,1))*(COUNTIF(AY209:AY210, $A$6:$A$100)=0),0)), "")</f>
        <v/>
      </c>
      <c r="AZ211" s="80" t="str" cm="1">
        <f t="array" ref="AZ211">IFERROR(INDEX($A$6:$A$100, MATCH(1,(AZ6:AZ100=SMALL(AZ6:AZ100,1))*(COUNTIF(AZ209:AZ210, $A$6:$A$100)=0),0)), "")</f>
        <v/>
      </c>
      <c r="BA211" s="80" t="str" cm="1">
        <f t="array" ref="BA211">IFERROR(INDEX($A$6:$A$100, MATCH(1,(BA6:BA100=SMALL(BA6:BA100,1))*(COUNTIF(BA209:BA210, $A$6:$A$100)=0),0)), "")</f>
        <v/>
      </c>
      <c r="BB211" s="80" t="str" cm="1">
        <f t="array" ref="BB211">IFERROR(INDEX($A$6:$A$100, MATCH(1,(BB6:BB100=SMALL(BB6:BB100,1))*(COUNTIF(BB209:BB210, $A$6:$A$100)=0),0)), "")</f>
        <v/>
      </c>
      <c r="BC211" s="80" t="str" cm="1">
        <f t="array" ref="BC211">IFERROR(INDEX($A$6:$A$100, MATCH(1,(BC6:BC100=SMALL(BC6:BC100,1))*(COUNTIF(BC209:BC210, $A$6:$A$100)=0),0)), "")</f>
        <v/>
      </c>
      <c r="BD211" s="80" t="str" cm="1">
        <f t="array" ref="BD211">IFERROR(INDEX($A$6:$A$100, MATCH(1,(BD6:BD100=SMALL(BD6:BD100,1))*(COUNTIF(BD209:BD210, $A$6:$A$100)=0),0)), "")</f>
        <v/>
      </c>
      <c r="BE211" s="80" t="str" cm="1">
        <f t="array" ref="BE211">IFERROR(INDEX($A$6:$A$100, MATCH(1,(BE6:BE100=SMALL(BE6:BE100,1))*(COUNTIF(BE209:BE210, $A$6:$A$100)=0),0)), "")</f>
        <v/>
      </c>
      <c r="BF211" s="80" t="str" cm="1">
        <f t="array" ref="BF211">IFERROR(INDEX($A$6:$A$100, MATCH(1,(BF6:BF100=SMALL(BF6:BF100,1))*(COUNTIF(BF209:BF210, $A$6:$A$100)=0),0)), "")</f>
        <v/>
      </c>
      <c r="BG211" s="80" t="str" cm="1">
        <f t="array" ref="BG211">IFERROR(INDEX($A$6:$A$100, MATCH(1,(BG6:BG100=SMALL(BG6:BG100,1))*(COUNTIF(BG209:BG210, $A$6:$A$100)=0),0)), "")</f>
        <v/>
      </c>
      <c r="BH211" s="80" t="str" cm="1">
        <f t="array" ref="BH211">IFERROR(INDEX($A$6:$A$100, MATCH(1,(BH6:BH100=SMALL(BH6:BH100,1))*(COUNTIF(BH209:BH210, $A$6:$A$100)=0),0)), "")</f>
        <v/>
      </c>
      <c r="BI211" s="80" t="str" cm="1">
        <f t="array" ref="BI211">IFERROR(INDEX($A$6:$A$100, MATCH(1,(BI6:BI100=SMALL(BI6:BI100,1))*(COUNTIF(BI209:BI210, $A$6:$A$100)=0),0)), "")</f>
        <v/>
      </c>
      <c r="BJ211" s="80" t="str" cm="1">
        <f t="array" ref="BJ211">IFERROR(INDEX($A$6:$A$100, MATCH(1,(BJ6:BJ100=SMALL(BJ6:BJ100,1))*(COUNTIF(BJ209:BJ210, $A$6:$A$100)=0),0)), "")</f>
        <v/>
      </c>
      <c r="BK211" s="80" t="str" cm="1">
        <f t="array" ref="BK211">IFERROR(INDEX($A$6:$A$100, MATCH(1,(BK6:BK100=SMALL(BK6:BK100,1))*(COUNTIF(BK209:BK210, $A$6:$A$100)=0),0)), "")</f>
        <v/>
      </c>
      <c r="BL211" s="80" t="str" cm="1">
        <f t="array" ref="BL211">IFERROR(INDEX($A$6:$A$100, MATCH(1,(BL6:BL100=SMALL(BL6:BL100,1))*(COUNTIF(BL209:BL210, $A$6:$A$100)=0),0)), "")</f>
        <v/>
      </c>
      <c r="BM211" s="80" t="str" cm="1">
        <f t="array" ref="BM211">IFERROR(INDEX($A$6:$A$100, MATCH(1,(BM6:BM100=SMALL(BM6:BM100,1))*(COUNTIF(BM209:BM210, $A$6:$A$100)=0),0)), "")</f>
        <v/>
      </c>
      <c r="BN211" s="80" t="str" cm="1">
        <f t="array" ref="BN211">IFERROR(INDEX($A$6:$A$100, MATCH(1,(BN6:BN100=SMALL(BN6:BN100,1))*(COUNTIF(BN209:BN210, $A$6:$A$100)=0),0)), "")</f>
        <v/>
      </c>
      <c r="BO211" s="80" t="str" cm="1">
        <f t="array" ref="BO211">IFERROR(INDEX($A$6:$A$100, MATCH(1,(BO6:BO100=SMALL(BO6:BO100,1))*(COUNTIF(BO209:BO210, $A$6:$A$100)=0),0)), "")</f>
        <v/>
      </c>
      <c r="BP211" s="80" t="str" cm="1">
        <f t="array" ref="BP211">IFERROR(INDEX($A$6:$A$100, MATCH(1,(BP6:BP100=SMALL(BP6:BP100,1))*(COUNTIF(BP209:BP210, $A$6:$A$100)=0),0)), "")</f>
        <v/>
      </c>
      <c r="BQ211" s="80" t="str" cm="1">
        <f t="array" ref="BQ211">IFERROR(INDEX($A$6:$A$100, MATCH(1,(BQ6:BQ100=SMALL(BQ6:BQ100,1))*(COUNTIF(BQ209:BQ210, $A$6:$A$100)=0),0)), "")</f>
        <v/>
      </c>
      <c r="BR211" s="80" t="str" cm="1">
        <f t="array" ref="BR211">IFERROR(INDEX($A$6:$A$100, MATCH(1,(BR6:BR100=SMALL(BR6:BR100,1))*(COUNTIF(BR209:BR210, $A$6:$A$100)=0),0)), "")</f>
        <v/>
      </c>
      <c r="BS211" s="80" t="str" cm="1">
        <f t="array" ref="BS211">IFERROR(INDEX($A$6:$A$100, MATCH(1,(BS6:BS100=SMALL(BS6:BS100,1))*(COUNTIF(BS209:BS210, $A$6:$A$100)=0),0)), "")</f>
        <v/>
      </c>
      <c r="BT211" s="80" t="str" cm="1">
        <f t="array" ref="BT211">IFERROR(INDEX($A$6:$A$100, MATCH(1,(BT6:BT100=SMALL(BT6:BT100,1))*(COUNTIF(BT209:BT210, $A$6:$A$100)=0),0)), "")</f>
        <v/>
      </c>
      <c r="BU211" s="80" t="str" cm="1">
        <f t="array" ref="BU211">IFERROR(INDEX($A$6:$A$100, MATCH(1,(BU6:BU100=SMALL(BU6:BU100,1))*(COUNTIF(BU209:BU210, $A$6:$A$100)=0),0)), "")</f>
        <v/>
      </c>
      <c r="BV211" s="80" t="str" cm="1">
        <f t="array" ref="BV211">IFERROR(INDEX($A$6:$A$100, MATCH(1,(BV6:BV100=SMALL(BV6:BV100,1))*(COUNTIF(BV209:BV210, $A$6:$A$100)=0),0)), "")</f>
        <v/>
      </c>
      <c r="BW211" s="80" t="str" cm="1">
        <f t="array" ref="BW211">IFERROR(INDEX($A$6:$A$100, MATCH(1,(BW6:BW100=SMALL(BW6:BW100,1))*(COUNTIF(BW209:BW210, $A$6:$A$100)=0),0)), "")</f>
        <v/>
      </c>
      <c r="BX211" s="80" t="str" cm="1">
        <f t="array" ref="BX211">IFERROR(INDEX($A$6:$A$100, MATCH(1,(BX6:BX100=SMALL(BX6:BX100,1))*(COUNTIF(BX209:BX210, $A$6:$A$100)=0),0)), "")</f>
        <v/>
      </c>
      <c r="BY211" s="80" t="str" cm="1">
        <f t="array" ref="BY211">IFERROR(INDEX($A$6:$A$100, MATCH(1,(BY6:BY100=SMALL(BY6:BY100,1))*(COUNTIF(BY209:BY210, $A$6:$A$100)=0),0)), "")</f>
        <v/>
      </c>
      <c r="BZ211" s="80" t="str" cm="1">
        <f t="array" ref="BZ211">IFERROR(INDEX($A$6:$A$100, MATCH(1,(BZ6:BZ100=SMALL(BZ6:BZ100,1))*(COUNTIF(BZ209:BZ210, $A$6:$A$100)=0),0)), "")</f>
        <v/>
      </c>
      <c r="CA211" s="80" t="str" cm="1">
        <f t="array" ref="CA211">IFERROR(INDEX($A$6:$A$100, MATCH(1,(CA6:CA100=SMALL(CA6:CA100,1))*(COUNTIF(CA209:CA210, $A$6:$A$100)=0),0)), "")</f>
        <v/>
      </c>
      <c r="CB211" s="80" t="str" cm="1">
        <f t="array" ref="CB211">IFERROR(INDEX($A$6:$A$100, MATCH(1,(CB6:CB100=SMALL(CB6:CB100,1))*(COUNTIF(CB209:CB210, $A$6:$A$100)=0),0)), "")</f>
        <v/>
      </c>
      <c r="CC211" s="80" t="str" cm="1">
        <f t="array" ref="CC211">IFERROR(INDEX($A$6:$A$100, MATCH(1,(CC6:CC100=SMALL(CC6:CC100,1))*(COUNTIF(CC209:CC210, $A$6:$A$100)=0),0)), "")</f>
        <v/>
      </c>
      <c r="CD211" s="80" t="str" cm="1">
        <f t="array" ref="CD211">IFERROR(INDEX($A$6:$A$100, MATCH(1,(CD6:CD100=SMALL(CD6:CD100,1))*(COUNTIF(CD209:CD210, $A$6:$A$100)=0),0)), "")</f>
        <v/>
      </c>
      <c r="CE211" s="80" t="str" cm="1">
        <f t="array" ref="CE211">IFERROR(INDEX($A$6:$A$100, MATCH(1,(CE6:CE100=SMALL(CE6:CE100,1))*(COUNTIF(CE209:CE210, $A$6:$A$100)=0),0)), "")</f>
        <v/>
      </c>
      <c r="CF211" s="80" t="str" cm="1">
        <f t="array" ref="CF211">IFERROR(INDEX($A$6:$A$100, MATCH(1,(CF6:CF100=SMALL(CF6:CF100,1))*(COUNTIF(CF209:CF210, $A$6:$A$100)=0),0)), "")</f>
        <v/>
      </c>
      <c r="CG211" s="80" t="str" cm="1">
        <f t="array" ref="CG211">IFERROR(INDEX($A$6:$A$100, MATCH(1,(CG6:CG100=SMALL(CG6:CG100,1))*(COUNTIF(CG209:CG210, $A$6:$A$100)=0),0)), "")</f>
        <v/>
      </c>
      <c r="CH211" s="80" t="str" cm="1">
        <f t="array" ref="CH211">IFERROR(INDEX($A$6:$A$100, MATCH(1,(CH6:CH100=SMALL(CH6:CH100,1))*(COUNTIF(CH209:CH210, $A$6:$A$100)=0),0)), "")</f>
        <v/>
      </c>
      <c r="CI211" s="80" t="str" cm="1">
        <f t="array" ref="CI211">IFERROR(INDEX($A$6:$A$100, MATCH(1,(CI6:CI100=SMALL(CI6:CI100,1))*(COUNTIF(CI209:CI210, $A$6:$A$100)=0),0)), "")</f>
        <v/>
      </c>
      <c r="CJ211" s="80" t="str" cm="1">
        <f t="array" ref="CJ211">IFERROR(INDEX($A$6:$A$100, MATCH(1,(CJ6:CJ100=SMALL(CJ6:CJ100,1))*(COUNTIF(CJ209:CJ210, $A$6:$A$100)=0),0)), "")</f>
        <v/>
      </c>
      <c r="CK211" s="80" t="str" cm="1">
        <f t="array" ref="CK211">IFERROR(INDEX($A$6:$A$100, MATCH(1,(CK6:CK100=SMALL(CK6:CK100,1))*(COUNTIF(CK209:CK210, $A$6:$A$100)=0),0)), "")</f>
        <v/>
      </c>
      <c r="CL211" s="80" t="str" cm="1">
        <f t="array" ref="CL211">IFERROR(INDEX($A$6:$A$100, MATCH(1,(CL6:CL100=SMALL(CL6:CL100,1))*(COUNTIF(CL209:CL210, $A$6:$A$100)=0),0)), "")</f>
        <v/>
      </c>
      <c r="CM211" s="80" t="str" cm="1">
        <f t="array" ref="CM211">IFERROR(INDEX($A$6:$A$100, MATCH(1,(CM6:CM100=SMALL(CM6:CM100,1))*(COUNTIF(CM209:CM210, $A$6:$A$100)=0),0)), "")</f>
        <v/>
      </c>
      <c r="CN211" s="80" t="str" cm="1">
        <f t="array" ref="CN211">IFERROR(INDEX($A$6:$A$100, MATCH(1,(CN6:CN100=SMALL(CN6:CN100,1))*(COUNTIF(CN209:CN210, $A$6:$A$100)=0),0)), "")</f>
        <v/>
      </c>
      <c r="CO211" s="80" t="str" cm="1">
        <f t="array" ref="CO211">IFERROR(INDEX($A$6:$A$100, MATCH(1,(CO6:CO100=SMALL(CO6:CO100,1))*(COUNTIF(CO209:CO210, $A$6:$A$100)=0),0)), "")</f>
        <v/>
      </c>
      <c r="CP211" s="80" t="str" cm="1">
        <f t="array" ref="CP211">IFERROR(INDEX($A$6:$A$100, MATCH(1,(CP6:CP100=SMALL(CP6:CP100,1))*(COUNTIF(CP209:CP210, $A$6:$A$100)=0),0)), "")</f>
        <v/>
      </c>
      <c r="CQ211" s="80" t="str" cm="1">
        <f t="array" ref="CQ211">IFERROR(INDEX($A$6:$A$100, MATCH(1,(CQ6:CQ100=SMALL(CQ6:CQ100,1))*(COUNTIF(CQ209:CQ210, $A$6:$A$100)=0),0)), "")</f>
        <v/>
      </c>
      <c r="CR211" s="80" t="str" cm="1">
        <f t="array" ref="CR211">IFERROR(INDEX($A$6:$A$100, MATCH(1,(CR6:CR100=SMALL(CR6:CR100,1))*(COUNTIF(CR209:CR210, $A$6:$A$100)=0),0)), "")</f>
        <v/>
      </c>
      <c r="CS211" s="80" t="str" cm="1">
        <f t="array" ref="CS211">IFERROR(INDEX($A$6:$A$100, MATCH(1,(CS6:CS100=SMALL(CS6:CS100,1))*(COUNTIF(CS209:CS210, $A$6:$A$100)=0),0)), "")</f>
        <v/>
      </c>
      <c r="CT211" s="80" t="str" cm="1">
        <f t="array" ref="CT211">IFERROR(INDEX($A$6:$A$100, MATCH(1,(CT6:CT100=SMALL(CT6:CT100,1))*(COUNTIF(CT209:CT210, $A$6:$A$100)=0),0)), "")</f>
        <v/>
      </c>
      <c r="CU211" s="80" t="str" cm="1">
        <f t="array" ref="CU211">IFERROR(INDEX($A$6:$A$100, MATCH(1,(CU6:CU100=SMALL(CU6:CU100,1))*(COUNTIF(CU209:CU210, $A$6:$A$100)=0),0)), "")</f>
        <v/>
      </c>
      <c r="CV211" s="80" t="str" cm="1">
        <f t="array" ref="CV211">IFERROR(INDEX($A$6:$A$100, MATCH(1,(CV6:CV100=SMALL(CV6:CV100,1))*(COUNTIF(CV209:CV210, $A$6:$A$100)=0),0)), "")</f>
        <v/>
      </c>
      <c r="CW211" s="80" t="str" cm="1">
        <f t="array" ref="CW211">IFERROR(INDEX($A$6:$A$100, MATCH(1,(CW6:CW100=SMALL(CW6:CW100,1))*(COUNTIF(CW209:CW210, $A$6:$A$100)=0),0)), "")</f>
        <v/>
      </c>
      <c r="CX211" s="80" t="str" cm="1">
        <f t="array" ref="CX211">IFERROR(INDEX($A$6:$A$100, MATCH(1,(CX6:CX100=SMALL(CX6:CX100,1))*(COUNTIF(CX209:CX210, $A$6:$A$100)=0),0)), "")</f>
        <v/>
      </c>
      <c r="CY211" s="80" t="str" cm="1">
        <f t="array" ref="CY211">IFERROR(INDEX($A$6:$A$100, MATCH(1,(CY6:CY100=SMALL(CY6:CY100,1))*(COUNTIF(CY209:CY210, $A$6:$A$100)=0),0)), "")</f>
        <v/>
      </c>
      <c r="CZ211" s="80" t="str" cm="1">
        <f t="array" ref="CZ211">IFERROR(INDEX($A$6:$A$100, MATCH(1,(CZ6:CZ100=SMALL(CZ6:CZ100,1))*(COUNTIF(CZ209:CZ210, $A$6:$A$100)=0),0)), "")</f>
        <v/>
      </c>
      <c r="DA211" s="80" t="str" cm="1">
        <f t="array" ref="DA211">IFERROR(INDEX($A$6:$A$100, MATCH(1,(DA6:DA100=SMALL(DA6:DA100,1))*(COUNTIF(DA209:DA210, $A$6:$A$100)=0),0)), "")</f>
        <v/>
      </c>
      <c r="DB211" s="80" t="str" cm="1">
        <f t="array" ref="DB211">IFERROR(INDEX($A$6:$A$100, MATCH(1,(DB6:DB100=SMALL(DB6:DB100,1))*(COUNTIF(DB209:DB210, $A$6:$A$100)=0),0)), "")</f>
        <v/>
      </c>
      <c r="DC211" s="80" t="str" cm="1">
        <f t="array" ref="DC211">IFERROR(INDEX($A$6:$A$100, MATCH(1,(DC6:DC100=SMALL(DC6:DC100,1))*(COUNTIF(DC209:DC210, $A$6:$A$100)=0),0)), "")</f>
        <v>R3LIVE</v>
      </c>
      <c r="DD211" s="80" t="str" cm="1">
        <f t="array" ref="DD211">IFERROR(INDEX($A$6:$A$100, MATCH(1,(DD6:DD100=SMALL(DD6:DD100,1))*(COUNTIF(DD209:DD210, $A$6:$A$100)=0),0)), "")</f>
        <v/>
      </c>
      <c r="DE211" s="80" t="str" cm="1">
        <f t="array" ref="DE211">IFERROR(INDEX($A$6:$A$100, MATCH(1,(DE6:DE100=SMALL(DE6:DE100,1))*(COUNTIF(DE209:DE210, $A$6:$A$100)=0),0)), "")</f>
        <v/>
      </c>
      <c r="DF211" s="80" t="str" cm="1">
        <f t="array" ref="DF211">IFERROR(INDEX($A$6:$A$100, MATCH(1,(DF6:DF100=SMALL(DF6:DF100,1))*(COUNTIF(DF209:DF210, $A$6:$A$100)=0),0)), "")</f>
        <v/>
      </c>
      <c r="DG211" s="80" t="str" cm="1">
        <f t="array" ref="DG211">IFERROR(INDEX($A$6:$A$100, MATCH(1,(DG6:DG100=SMALL(DG6:DG100,1))*(COUNTIF(DG209:DG210, $A$6:$A$100)=0),0)), "")</f>
        <v/>
      </c>
      <c r="DH211" s="80" t="str" cm="1">
        <f t="array" ref="DH211">IFERROR(INDEX($A$6:$A$100, MATCH(1,(DH6:DH100=SMALL(DH6:DH100,1))*(COUNTIF(DH209:DH210, $A$6:$A$100)=0),0)), "")</f>
        <v/>
      </c>
      <c r="DI211" s="80" t="str" cm="1">
        <f t="array" ref="DI211">IFERROR(INDEX($A$6:$A$100, MATCH(1,(DI6:DI100=SMALL(DI6:DI100,1))*(COUNTIF(DI209:DI210, $A$6:$A$100)=0),0)), "")</f>
        <v/>
      </c>
      <c r="DJ211" s="80" t="str" cm="1">
        <f t="array" ref="DJ211">IFERROR(INDEX($A$6:$A$100, MATCH(1,(DJ6:DJ100=SMALL(DJ6:DJ100,1))*(COUNTIF(DJ209:DJ210, $A$6:$A$100)=0),0)), "")</f>
        <v/>
      </c>
      <c r="DK211" s="80" t="str" cm="1">
        <f t="array" ref="DK211">IFERROR(INDEX($A$6:$A$100, MATCH(1,(DK6:DK100=SMALL(DK6:DK100,1))*(COUNTIF(DK209:DK210, $A$6:$A$100)=0),0)), "")</f>
        <v/>
      </c>
      <c r="DL211" s="80" t="str" cm="1">
        <f t="array" ref="DL211">IFERROR(INDEX($A$6:$A$100, MATCH(1,(DL6:DL100=SMALL(DL6:DL100,1))*(COUNTIF(DL209:DL210, $A$6:$A$100)=0),0)), "")</f>
        <v/>
      </c>
      <c r="DM211" s="80" t="str" cm="1">
        <f t="array" ref="DM211">IFERROR(INDEX($A$6:$A$100, MATCH(1,(DM6:DM100=SMALL(DM6:DM100,1))*(COUNTIF(DM209:DM210, $A$6:$A$100)=0),0)), "")</f>
        <v/>
      </c>
      <c r="DN211" s="80" t="str" cm="1">
        <f t="array" ref="DN211">IFERROR(INDEX($A$6:$A$100, MATCH(1,(DN6:DN100=SMALL(DN6:DN100,1))*(COUNTIF(DN209:DN210, $A$6:$A$100)=0),0)), "")</f>
        <v/>
      </c>
      <c r="DO211" s="80" t="str" cm="1">
        <f t="array" ref="DO211">IFERROR(INDEX($A$6:$A$100, MATCH(1,(DO6:DO100=SMALL(DO6:DO100,1))*(COUNTIF(DO209:DO210, $A$6:$A$100)=0),0)), "")</f>
        <v/>
      </c>
      <c r="DP211" s="80" t="str" cm="1">
        <f t="array" ref="DP211">IFERROR(INDEX($A$6:$A$100, MATCH(1,(DP6:DP100=SMALL(DP6:DP100,1))*(COUNTIF(DP209:DP210, $A$6:$A$100)=0),0)), "")</f>
        <v/>
      </c>
      <c r="DQ211" s="80" t="str" cm="1">
        <f t="array" ref="DQ211">IFERROR(INDEX($A$6:$A$100, MATCH(1,(DQ6:DQ100=SMALL(DQ6:DQ100,1))*(COUNTIF(DQ209:DQ210, $A$6:$A$100)=0),0)), "")</f>
        <v/>
      </c>
      <c r="DR211" s="80" t="str" cm="1">
        <f t="array" ref="DR211">IFERROR(INDEX($A$6:$A$100, MATCH(1,(DR6:DR100=SMALL(DR6:DR100,1))*(COUNTIF(DR209:DR210, $A$6:$A$100)=0),0)), "")</f>
        <v/>
      </c>
      <c r="DS211" s="80" t="str" cm="1">
        <f t="array" ref="DS211">IFERROR(INDEX($A$6:$A$100, MATCH(1,(DS6:DS100=SMALL(DS6:DS100,1))*(COUNTIF(DS209:DS210, $A$6:$A$100)=0),0)), "")</f>
        <v/>
      </c>
      <c r="DT211" s="80" t="str" cm="1">
        <f t="array" ref="DT211">IFERROR(INDEX($A$6:$A$100, MATCH(1,(DT6:DT100=SMALL(DT6:DT100,1))*(COUNTIF(DT209:DT210, $A$6:$A$100)=0),0)), "")</f>
        <v/>
      </c>
      <c r="DU211" s="80" t="str" cm="1">
        <f t="array" ref="DU211">IFERROR(INDEX($A$6:$A$100, MATCH(1,(DU6:DU100=SMALL(DU6:DU100,1))*(COUNTIF(DU209:DU210, $A$6:$A$100)=0),0)), "")</f>
        <v/>
      </c>
      <c r="DV211" s="80" t="str" cm="1">
        <f t="array" ref="DV211">IFERROR(INDEX($A$6:$A$100, MATCH(1,(DV6:DV100=SMALL(DV6:DV100,1))*(COUNTIF(DV209:DV210, $A$6:$A$100)=0),0)), "")</f>
        <v/>
      </c>
      <c r="DW211" s="80" t="str" cm="1">
        <f t="array" ref="DW211">IFERROR(INDEX($A$6:$A$100, MATCH(1,(DW6:DW100=SMALL(DW6:DW100,1))*(COUNTIF(DW209:DW210, $A$6:$A$100)=0),0)), "")</f>
        <v/>
      </c>
      <c r="DX211" s="80" t="str" cm="1">
        <f t="array" ref="DX211">IFERROR(INDEX($A$6:$A$100, MATCH(1,(DX6:DX100=SMALL(DX6:DX100,1))*(COUNTIF(DX209:DX210, $A$6:$A$100)=0),0)), "")</f>
        <v/>
      </c>
      <c r="DY211" s="80" t="str" cm="1">
        <f t="array" ref="DY211">IFERROR(INDEX($A$6:$A$100, MATCH(1,(DY6:DY100=SMALL(DY6:DY100,1))*(COUNTIF(DY209:DY210, $A$6:$A$100)=0),0)), "")</f>
        <v/>
      </c>
      <c r="DZ211" s="80" t="str" cm="1">
        <f t="array" ref="DZ211">IFERROR(INDEX($A$6:$A$100, MATCH(1,(DZ6:DZ100=SMALL(DZ6:DZ100,1))*(COUNTIF(DZ209:DZ210, $A$6:$A$100)=0),0)), "")</f>
        <v/>
      </c>
      <c r="EA211" s="94"/>
      <c r="EB211" s="94"/>
      <c r="EC211" s="80" t="str" cm="1">
        <f t="array" ref="EC211">IFERROR(INDEX($A$6:$A$100, MATCH(1,(EC6:EC100=SMALL(EC6:EC100,1))*(COUNTIF(EC209:EC210, $A$6:$A$100)=0),0)), "")</f>
        <v/>
      </c>
      <c r="ED211" s="94"/>
      <c r="EE211" s="94"/>
      <c r="EF211" s="80" t="str" cm="1">
        <f t="array" ref="EF211">IFERROR(INDEX($A$6:$A$100, MATCH(1,(EF6:EF100=SMALL(EF6:EF100,1))*(COUNTIF(EF209:EF210, $A$6:$A$100)=0),0)), "")</f>
        <v/>
      </c>
      <c r="EG211" s="94"/>
      <c r="EH211" s="80" t="str" cm="1">
        <f t="array" ref="EH211">IFERROR(INDEX($A$6:$A$100, MATCH(1,(EH6:EH100=SMALL(EH6:EH100,1))*(COUNTIF(EH209:EH210, $A$6:$A$100)=0),0)), "")</f>
        <v/>
      </c>
      <c r="EI211" s="80" t="str" cm="1">
        <f t="array" ref="EI211">IFERROR(INDEX($A$6:$A$100, MATCH(1,(EI6:EI100=SMALL(EI6:EI100,1))*(COUNTIF(EI209:EI210, $A$6:$A$100)=0),0)), "")</f>
        <v/>
      </c>
      <c r="EJ211" s="80" t="str" cm="1">
        <f t="array" ref="EJ211">IFERROR(INDEX($A$6:$A$100, MATCH(1,(EJ6:EJ100=SMALL(EJ6:EJ100,1))*(COUNTIF(EJ209:EJ210, $A$6:$A$100)=0),0)), "")</f>
        <v/>
      </c>
      <c r="EK211" s="80" t="str" cm="1">
        <f t="array" ref="EK211">IFERROR(INDEX($A$6:$A$100, MATCH(1,(EK6:EK100=SMALL(EK6:EK100,1))*(COUNTIF(EK209:EK210, $A$6:$A$100)=0),0)), "")</f>
        <v/>
      </c>
      <c r="EL211" s="80" t="str" cm="1">
        <f t="array" ref="EL211">IFERROR(INDEX($A$6:$A$100, MATCH(1,(EL6:EL100=SMALL(EL6:EL100,1))*(COUNTIF(EL209:EL210, $A$6:$A$100)=0),0)), "")</f>
        <v/>
      </c>
      <c r="EM211" s="80" t="str" cm="1">
        <f t="array" ref="EM211">IFERROR(INDEX($A$6:$A$100, MATCH(1,(EM6:EM100=SMALL(EM6:EM100,1))*(COUNTIF(EM209:EM210, $A$6:$A$100)=0),0)), "")</f>
        <v/>
      </c>
      <c r="EN211" s="80" t="str" cm="1">
        <f t="array" ref="EN211">IFERROR(INDEX($A$6:$A$100, MATCH(1,(EN6:EN100=SMALL(EN6:EN100,1))*(COUNTIF(EN209:EN210, $A$6:$A$100)=0),0)), "")</f>
        <v/>
      </c>
      <c r="EO211" s="80" t="str" cm="1">
        <f t="array" ref="EO211">IFERROR(INDEX($A$6:$A$100, MATCH(1,(EO6:EO100=SMALL(EO6:EO100,1))*(COUNTIF(EO209:EO210, $A$6:$A$100)=0),0)), "")</f>
        <v/>
      </c>
      <c r="EP211" s="80" t="str" cm="1">
        <f t="array" ref="EP211">IFERROR(INDEX($A$6:$A$100, MATCH(1,(EP6:EP100=SMALL(EP6:EP100,1))*(COUNTIF(EP209:EP210, $A$6:$A$100)=0),0)), "")</f>
        <v/>
      </c>
      <c r="EQ211" s="80" t="str" cm="1">
        <f t="array" ref="EQ211">IFERROR(INDEX($A$6:$A$100, MATCH(1,(EQ6:EQ100=SMALL(EQ6:EQ100,1))*(COUNTIF(EQ209:EQ210, $A$6:$A$100)=0),0)), "")</f>
        <v/>
      </c>
      <c r="ER211" s="80" t="str" cm="1">
        <f t="array" ref="ER211">IFERROR(INDEX($A$6:$A$100, MATCH(1,(ER6:ER100=SMALL(ER6:ER100,1))*(COUNTIF(ER209:ER210, $A$6:$A$100)=0),0)), "")</f>
        <v/>
      </c>
      <c r="ES211" s="80" t="str" cm="1">
        <f t="array" ref="ES211">IFERROR(INDEX($A$6:$A$100, MATCH(1,(ES6:ES100=SMALL(ES6:ES100,1))*(COUNTIF(ES209:ES210, $A$6:$A$100)=0),0)), "")</f>
        <v/>
      </c>
      <c r="ET211" s="80" t="str" cm="1">
        <f t="array" ref="ET211">IFERROR(INDEX($A$6:$A$100, MATCH(1,(ET6:ET100=SMALL(ET6:ET100,1))*(COUNTIF(ET209:ET210, $A$6:$A$100)=0),0)), "")</f>
        <v/>
      </c>
      <c r="EU211" s="80" t="str" cm="1">
        <f t="array" ref="EU211">IFERROR(INDEX($A$6:$A$100, MATCH(1,(EU6:EU100=SMALL(EU6:EU100,1))*(COUNTIF(EU209:EU210, $A$6:$A$100)=0),0)), "")</f>
        <v/>
      </c>
      <c r="EV211" s="80" t="str" cm="1">
        <f t="array" ref="EV211">IFERROR(INDEX($A$6:$A$100, MATCH(1,(EV6:EV100=SMALL(EV6:EV100,1))*(COUNTIF(EV209:EV210, $A$6:$A$100)=0),0)), "")</f>
        <v/>
      </c>
      <c r="EW211" s="80" t="str" cm="1">
        <f t="array" ref="EW211">IFERROR(INDEX($A$6:$A$100, MATCH(1,(EW6:EW100=SMALL(EW6:EW100,1))*(COUNTIF(EW209:EW210, $A$6:$A$100)=0),0)), "")</f>
        <v/>
      </c>
      <c r="EX211" s="80" t="str" cm="1">
        <f t="array" ref="EX211">IFERROR(INDEX($A$6:$A$100, MATCH(1,(EX6:EX100=SMALL(EX6:EX100,1))*(COUNTIF(EX209:EX210, $A$6:$A$100)=0),0)), "")</f>
        <v/>
      </c>
      <c r="EY211" s="80" t="str" cm="1">
        <f t="array" ref="EY211">IFERROR(INDEX($A$6:$A$100, MATCH(1,(EY6:EY100=SMALL(EY6:EY100,1))*(COUNTIF(EY209:EY210, $A$6:$A$100)=0),0)), "")</f>
        <v/>
      </c>
      <c r="EZ211" s="80" t="str" cm="1">
        <f t="array" ref="EZ211">IFERROR(INDEX($A$6:$A$100, MATCH(1,(EZ6:EZ100=SMALL(EZ6:EZ100,1))*(COUNTIF(EZ209:EZ210, $A$6:$A$100)=0),0)), "")</f>
        <v/>
      </c>
    </row>
    <row r="212" spans="1:204" ht="15" customHeight="1" thickTop="1" x14ac:dyDescent="0.25">
      <c r="A212" s="371" t="s">
        <v>224</v>
      </c>
      <c r="B212" s="1" t="str" cm="1">
        <f t="array" ref="B212">IFERROR(IF(SMALL(B6:B100,2)&lt;=$A$214*SMALL(B6:B100,1),IFERROR(INDEX($A$6:$A$100, MATCH(1,(B6:B100=SMALL(B6:B100,2))*(COUNTIF(B209:B211, $A$6:$A$100)=0),0)), ""),""),"")</f>
        <v/>
      </c>
      <c r="C212" s="1" t="str" cm="1">
        <f t="array" ref="C212">IFERROR(IF(SMALL(C6:C100,2)&lt;=$A$214*SMALL(C6:C100,1),IFERROR(INDEX($A$6:$A$100, MATCH(1,(C6:C100=SMALL(C6:C100,2))*(COUNTIF(C209:C211, $A$6:$A$100)=0),0)), ""),""),"")</f>
        <v/>
      </c>
      <c r="D212" s="1" t="str" cm="1">
        <f t="array" ref="D212">IFERROR(IF(SMALL(D6:D100,2)&lt;=$A$214*SMALL(D6:D100,1),IFERROR(INDEX($A$6:$A$100, MATCH(1,(D6:D100=SMALL(D6:D100,2))*(COUNTIF(D209:D211, $A$6:$A$100)=0),0)), ""),""),"")</f>
        <v>OpenVINS</v>
      </c>
      <c r="E212" s="1" t="str" cm="1">
        <f t="array" ref="E212">IFERROR(IF(SMALL(E6:E100,2)&lt;=$A$214*SMALL(E6:E100,1),IFERROR(INDEX($A$6:$A$100, MATCH(1,(E6:E100=SMALL(E6:E100,2))*(COUNTIF(E209:E211, $A$6:$A$100)=0),0)), ""),""),"")</f>
        <v>ORB-SLAM2</v>
      </c>
      <c r="F212" s="1" t="str" cm="1">
        <f t="array" ref="F212">IFERROR(IF(SMALL(F6:F100,2)&lt;=$A$214*SMALL(F6:F100,1),IFERROR(INDEX($A$6:$A$100, MATCH(1,(F6:F100=SMALL(F6:F100,2))*(COUNTIF(F209:F211, $A$6:$A$100)=0),0)), ""),""),"")</f>
        <v/>
      </c>
      <c r="G212" s="1" t="str" cm="1">
        <f t="array" ref="G212">IFERROR(IF(SMALL(G6:G100,2)&lt;=$A$214*SMALL(G6:G100,1),IFERROR(INDEX($A$6:$A$100, MATCH(1,(G6:G100=SMALL(G6:G100,2))*(COUNTIF(G209:G211, $A$6:$A$100)=0),0)), ""),""),"")</f>
        <v/>
      </c>
      <c r="H212" s="1" t="str" cm="1">
        <f t="array" ref="H212">IFERROR(IF(SMALL(H6:H100,2)&lt;=$A$214*SMALL(H6:H100,1),IFERROR(INDEX($A$6:$A$100, MATCH(1,(H6:H100=SMALL(H6:H100,2))*(COUNTIF(H209:H211, $A$6:$A$100)=0),0)), ""),""),"")</f>
        <v>ORB-SLAM3</v>
      </c>
      <c r="I212" s="1" t="str" cm="1">
        <f t="array" ref="I212">IFERROR(IF(SMALL(I6:I100,2)&lt;=$A$214*SMALL(I6:I100,1),IFERROR(INDEX($A$6:$A$100, MATCH(1,(I6:I100=SMALL(I6:I100,2))*(COUNTIF(I209:I211, $A$6:$A$100)=0),0)), ""),""),"")</f>
        <v>VINS-Mono</v>
      </c>
      <c r="J212" s="1" t="str" cm="1">
        <f t="array" ref="J212">IFERROR(IF(SMALL(J6:J100,2)&lt;=$A$214*SMALL(J6:J100,1),IFERROR(INDEX($A$6:$A$100, MATCH(1,(J6:J100=SMALL(J6:J100,2))*(COUNTIF(J209:J211, $A$6:$A$100)=0),0)), ""),""),"")</f>
        <v/>
      </c>
      <c r="K212" s="1" t="str" cm="1">
        <f t="array" ref="K212">IFERROR(IF(SMALL(K6:K100,2)&lt;=$A$214*SMALL(K6:K100,1),IFERROR(INDEX($A$6:$A$100, MATCH(1,(K6:K100=SMALL(K6:K100,2))*(COUNTIF(K209:K211, $A$6:$A$100)=0),0)), ""),""),"")</f>
        <v/>
      </c>
      <c r="L212" s="1" t="str" cm="1">
        <f t="array" ref="L212">IFERROR(IF(SMALL(L6:L100,2)&lt;=$A$214*SMALL(L6:L100,1),IFERROR(INDEX($A$6:$A$100, MATCH(1,(L6:L100=SMALL(L6:L100,2))*(COUNTIF(L209:L211, $A$6:$A$100)=0),0)), ""),""),"")</f>
        <v/>
      </c>
      <c r="M212" s="1" t="str" cm="1">
        <f t="array" ref="M212">IFERROR(IF(SMALL(M6:M100,2)&lt;=$A$214*SMALL(M6:M100,1),IFERROR(INDEX($A$6:$A$100, MATCH(1,(M6:M100=SMALL(M6:M100,2))*(COUNTIF(M209:M211, $A$6:$A$100)=0),0)), ""),""),"")</f>
        <v/>
      </c>
      <c r="N212" s="1" t="str" cm="1">
        <f t="array" ref="N212">IFERROR(IF(SMALL(N6:N100,2)&lt;=$A$214*SMALL(N6:N100,1),IFERROR(INDEX($A$6:$A$100, MATCH(1,(N6:N100=SMALL(N6:N100,2))*(COUNTIF(N209:N211, $A$6:$A$100)=0),0)), ""),""),"")</f>
        <v>ORB-SLAM3</v>
      </c>
      <c r="O212" s="1" t="str" cm="1">
        <f t="array" ref="O212">IFERROR(IF(SMALL(O6:O100,2)&lt;=$A$214*SMALL(O6:O100,1),IFERROR(INDEX($A$6:$A$100, MATCH(1,(O6:O100=SMALL(O6:O100,2))*(COUNTIF(O209:O211, $A$6:$A$100)=0),0)), ""),""),"")</f>
        <v/>
      </c>
      <c r="P212" s="1" t="str" cm="1">
        <f t="array" ref="P212">IFERROR(IF(SMALL(P6:P100,2)&lt;=$A$214*SMALL(P6:P100,1),IFERROR(INDEX($A$6:$A$100, MATCH(1,(P6:P100=SMALL(P6:P100,2))*(COUNTIF(P209:P211, $A$6:$A$100)=0),0)), ""),""),"")</f>
        <v/>
      </c>
      <c r="Q212" s="1" t="str" cm="1">
        <f t="array" ref="Q212">IFERROR(IF(SMALL(Q6:Q100,2)&lt;=$A$214*SMALL(Q6:Q100,1),IFERROR(INDEX($A$6:$A$100, MATCH(1,(Q6:Q100=SMALL(Q6:Q100,2))*(COUNTIF(Q209:Q211, $A$6:$A$100)=0),0)), ""),""),"")</f>
        <v/>
      </c>
      <c r="R212" s="1" t="str" cm="1">
        <f t="array" ref="R212">IFERROR(IF(SMALL(R6:R100,2)&lt;=$A$214*SMALL(R6:R100,1),IFERROR(INDEX($A$6:$A$100, MATCH(1,(R6:R100=SMALL(R6:R100,2))*(COUNTIF(R209:R211, $A$6:$A$100)=0),0)), ""),""),"")</f>
        <v>ORB-SLAM3</v>
      </c>
      <c r="S212" s="1" t="str" cm="1">
        <f t="array" ref="S212">IFERROR(IF(SMALL(S6:S100,2)&lt;=$A$214*SMALL(S6:S100,1),IFERROR(INDEX($A$6:$A$100, MATCH(1,(S6:S100=SMALL(S6:S100,2))*(COUNTIF(S209:S211, $A$6:$A$100)=0),0)), ""),""),"")</f>
        <v/>
      </c>
      <c r="T212" s="1" t="str" cm="1">
        <f t="array" ref="T212">IFERROR(IF(SMALL(T6:T100,2)&lt;=$A$214*SMALL(T6:T100,1),IFERROR(INDEX($A$6:$A$100, MATCH(1,(T6:T100=SMALL(T6:T100,2))*(COUNTIF(T209:T211, $A$6:$A$100)=0),0)), ""),""),"")</f>
        <v>DSO</v>
      </c>
      <c r="U212" s="1" t="str" cm="1">
        <f t="array" ref="U212">IFERROR(IF(SMALL(U6:U100,2)&lt;=$A$214*SMALL(U6:U100,1),IFERROR(INDEX($A$6:$A$100, MATCH(1,(U6:U100=SMALL(U6:U100,2))*(COUNTIF(U209:U211, $A$6:$A$100)=0),0)), ""),""),"")</f>
        <v/>
      </c>
      <c r="V212" s="1" t="str" cm="1">
        <f t="array" ref="V212">IFERROR(IF(SMALL(V6:V100,2)&lt;=$A$214*SMALL(V6:V100,1),IFERROR(INDEX($A$6:$A$100, MATCH(1,(V6:V100=SMALL(V6:V100,2))*(COUNTIF(V209:V211, $A$6:$A$100)=0),0)), ""),""),"")</f>
        <v>ORB-SLAM2</v>
      </c>
      <c r="W212" s="1" t="str" cm="1">
        <f t="array" ref="W212">IFERROR(IF(SMALL(W6:W100,2)&lt;=$A$214*SMALL(W6:W100,1),IFERROR(INDEX($A$6:$A$100, MATCH(1,(W6:W100=SMALL(W6:W100,2))*(COUNTIF(W209:W211, $A$6:$A$100)=0),0)), ""),""),"")</f>
        <v>RTAB-Map</v>
      </c>
      <c r="X212" s="1" t="str" cm="1">
        <f t="array" ref="X212">IFERROR(IF(SMALL(X6:X100,2)&lt;=$A$214*SMALL(X6:X100,1),IFERROR(INDEX($A$6:$A$100, MATCH(1,(X6:X100=SMALL(X6:X100,2))*(COUNTIF(X209:X211, $A$6:$A$100)=0),0)), ""),""),"")</f>
        <v/>
      </c>
      <c r="Y212" s="1" t="str" cm="1">
        <f t="array" ref="Y212">IFERROR(IF(SMALL(Y6:Y100,2)&lt;=$A$214*SMALL(Y6:Y100,1),IFERROR(INDEX($A$6:$A$100, MATCH(1,(Y6:Y100=SMALL(Y6:Y100,2))*(COUNTIF(Y209:Y211, $A$6:$A$100)=0),0)), ""),""),"")</f>
        <v>RTAB-Map</v>
      </c>
      <c r="Z212" s="1" t="str" cm="1">
        <f t="array" ref="Z212">IFERROR(IF(SMALL(Z6:Z100,2)&lt;=$A$214*SMALL(Z6:Z100,1),IFERROR(INDEX($A$6:$A$100, MATCH(1,(Z6:Z100=SMALL(Z6:Z100,2))*(COUNTIF(Z209:Z211, $A$6:$A$100)=0),0)), ""),""),"")</f>
        <v/>
      </c>
      <c r="AA212" s="1" t="str" cm="1">
        <f t="array" ref="AA212">IFERROR(IF(SMALL(AA6:AA100,2)&lt;=$A$214*SMALL(AA6:AA100,1),IFERROR(INDEX($A$6:$A$100, MATCH(1,(AA6:AA100=SMALL(AA6:AA100,2))*(COUNTIF(AA209:AA211, $A$6:$A$100)=0),0)), ""),""),"")</f>
        <v>RTAB-Map</v>
      </c>
      <c r="AB212" s="1" t="str" cm="1">
        <f t="array" ref="AB212">IFERROR(IF(SMALL(AB6:AB100,2)&lt;=$A$214*SMALL(AB6:AB100,1),IFERROR(INDEX($A$6:$A$100, MATCH(1,(AB6:AB100=SMALL(AB6:AB100,2))*(COUNTIF(AB209:AB211, $A$6:$A$100)=0),0)), ""),""),"")</f>
        <v/>
      </c>
      <c r="AC212" s="1" t="str" cm="1">
        <f t="array" ref="AC212">IFERROR(IF(SMALL(AC6:AC100,2)&lt;=$A$214*SMALL(AC6:AC100,1),IFERROR(INDEX($A$6:$A$100, MATCH(1,(AC6:AC100=SMALL(AC6:AC100,2))*(COUNTIF(AC209:AC211, $A$6:$A$100)=0),0)), ""),""),"")</f>
        <v>ORB-SLAM3</v>
      </c>
      <c r="AD212" s="1" t="str" cm="1">
        <f t="array" ref="AD212">IFERROR(IF(SMALL(AD6:AD100,2)&lt;=$A$214*SMALL(AD6:AD100,1),IFERROR(INDEX($A$6:$A$100, MATCH(1,(AD6:AD100=SMALL(AD6:AD100,2))*(COUNTIF(AD209:AD211, $A$6:$A$100)=0),0)), ""),""),"")</f>
        <v>ORB-SLAM2</v>
      </c>
      <c r="AE212" s="1" t="str" cm="1">
        <f t="array" ref="AE212">IFERROR(IF(SMALL(AE6:AE100,2)&lt;=$A$214*SMALL(AE6:AE100,1),IFERROR(INDEX($A$6:$A$100, MATCH(1,(AE6:AE100=SMALL(AE6:AE100,2))*(COUNTIF(AE209:AE211, $A$6:$A$100)=0),0)), ""),""),"")</f>
        <v/>
      </c>
      <c r="AF212" s="1" t="str" cm="1">
        <f t="array" ref="AF212">IFERROR(IF(SMALL(AF6:AF100,2)&lt;=$A$214*SMALL(AF6:AF100,1),IFERROR(INDEX($A$6:$A$100, MATCH(1,(AF6:AF100=SMALL(AF6:AF100,2))*(COUNTIF(AF209:AF211, $A$6:$A$100)=0),0)), ""),""),"")</f>
        <v/>
      </c>
      <c r="AG212" s="1" t="str" cm="1">
        <f t="array" ref="AG212">IFERROR(IF(SMALL(AG6:AG100,2)&lt;=$A$214*SMALL(AG6:AG100,1),IFERROR(INDEX($A$6:$A$100, MATCH(1,(AG6:AG100=SMALL(AG6:AG100,2))*(COUNTIF(AG209:AG211, $A$6:$A$100)=0),0)), ""),""),"")</f>
        <v/>
      </c>
      <c r="AH212" s="1" t="str" cm="1">
        <f t="array" ref="AH212">IFERROR(IF(SMALL(AH6:AH100,2)&lt;=$A$214*SMALL(AH6:AH100,1),IFERROR(INDEX($A$6:$A$100, MATCH(1,(AH6:AH100=SMALL(AH6:AH100,2))*(COUNTIF(AH209:AH211, $A$6:$A$100)=0),0)), ""),""),"")</f>
        <v/>
      </c>
      <c r="AI212" s="1" t="str" cm="1">
        <f t="array" ref="AI212">IFERROR(IF(SMALL(AI6:AI100,2)&lt;=$A$214*SMALL(AI6:AI100,1),IFERROR(INDEX($A$6:$A$100, MATCH(1,(AI6:AI100=SMALL(AI6:AI100,2))*(COUNTIF(AI209:AI211, $A$6:$A$100)=0),0)), ""),""),"")</f>
        <v/>
      </c>
      <c r="AJ212" s="1" t="str" cm="1">
        <f t="array" ref="AJ212">IFERROR(IF(SMALL(AJ6:AJ100,2)&lt;=$A$214*SMALL(AJ6:AJ100,1),IFERROR(INDEX($A$6:$A$100, MATCH(1,(AJ6:AJ100=SMALL(AJ6:AJ100,2))*(COUNTIF(AJ209:AJ211, $A$6:$A$100)=0),0)), ""),""),"")</f>
        <v/>
      </c>
      <c r="AK212" s="1" t="str" cm="1">
        <f t="array" ref="AK212">IFERROR(IF(SMALL(AK6:AK100,2)&lt;=$A$214*SMALL(AK6:AK100,1),IFERROR(INDEX($A$6:$A$100, MATCH(1,(AK6:AK100=SMALL(AK6:AK100,2))*(COUNTIF(AK209:AK211, $A$6:$A$100)=0),0)), ""),""),"")</f>
        <v>ORB-SLAM3</v>
      </c>
      <c r="AL212" s="1" t="str" cm="1">
        <f t="array" ref="AL212">IFERROR(IF(SMALL(AL6:AL100,2)&lt;=$A$214*SMALL(AL6:AL100,1),IFERROR(INDEX($A$6:$A$100, MATCH(1,(AL6:AL100=SMALL(AL6:AL100,2))*(COUNTIF(AL209:AL211, $A$6:$A$100)=0),0)), ""),""),"")</f>
        <v/>
      </c>
      <c r="AM212" s="1" t="str" cm="1">
        <f t="array" ref="AM212">IFERROR(IF(SMALL(AM6:AM100,2)&lt;=$A$214*SMALL(AM6:AM100,1),IFERROR(INDEX($A$6:$A$100, MATCH(1,(AM6:AM100=SMALL(AM6:AM100,2))*(COUNTIF(AM209:AM211, $A$6:$A$100)=0),0)), ""),""),"")</f>
        <v/>
      </c>
      <c r="AN212" s="1" t="str" cm="1">
        <f t="array" ref="AN212">IFERROR(IF(SMALL(AN6:AN100,2)&lt;=$A$214*SMALL(AN6:AN100,1),IFERROR(INDEX($A$6:$A$100, MATCH(1,(AN6:AN100=SMALL(AN6:AN100,2))*(COUNTIF(AN209:AN211, $A$6:$A$100)=0),0)), ""),""),"")</f>
        <v/>
      </c>
      <c r="AO212" s="1" t="str" cm="1">
        <f t="array" ref="AO212">IFERROR(IF(SMALL(AO6:AO100,2)&lt;=$A$214*SMALL(AO6:AO100,1),IFERROR(INDEX($A$6:$A$100, MATCH(1,(AO6:AO100=SMALL(AO6:AO100,2))*(COUNTIF(AO209:AO211, $A$6:$A$100)=0),0)), ""),""),"")</f>
        <v/>
      </c>
      <c r="AP212" s="1" t="str" cm="1">
        <f t="array" ref="AP212">IFERROR(IF(SMALL(AP6:AP100,2)&lt;=$A$214*SMALL(AP6:AP100,1),IFERROR(INDEX($A$6:$A$100, MATCH(1,(AP6:AP100=SMALL(AP6:AP100,2))*(COUNTIF(AP209:AP211, $A$6:$A$100)=0),0)), ""),""),"")</f>
        <v/>
      </c>
      <c r="AQ212" s="1" t="str" cm="1">
        <f t="array" ref="AQ212">IFERROR(IF(SMALL(AQ6:AQ100,2)&lt;=$A$214*SMALL(AQ6:AQ100,1),IFERROR(INDEX($A$6:$A$100, MATCH(1,(AQ6:AQ100=SMALL(AQ6:AQ100,2))*(COUNTIF(AQ209:AQ211, $A$6:$A$100)=0),0)), ""),""),"")</f>
        <v>RTAB-Map</v>
      </c>
      <c r="AR212" s="1" t="str" cm="1">
        <f t="array" ref="AR212">IFERROR(IF(SMALL(AR6:AR100,2)&lt;=$A$214*SMALL(AR6:AR100,1),IFERROR(INDEX($A$6:$A$100, MATCH(1,(AR6:AR100=SMALL(AR6:AR100,2))*(COUNTIF(AR209:AR211, $A$6:$A$100)=0),0)), ""),""),"")</f>
        <v/>
      </c>
      <c r="AS212" s="1" t="str" cm="1">
        <f t="array" ref="AS212">IFERROR(IF(SMALL(AS6:AS100,2)&lt;=$A$214*SMALL(AS6:AS100,1),IFERROR(INDEX($A$6:$A$100, MATCH(1,(AS6:AS100=SMALL(AS6:AS100,2))*(COUNTIF(AS209:AS211, $A$6:$A$100)=0),0)), ""),""),"")</f>
        <v/>
      </c>
      <c r="AT212" s="1" t="str" cm="1">
        <f t="array" ref="AT212">IFERROR(IF(SMALL(AT6:AT100,2)&lt;=$A$214*SMALL(AT6:AT100,1),IFERROR(INDEX($A$6:$A$100, MATCH(1,(AT6:AT100=SMALL(AT6:AT100,2))*(COUNTIF(AT209:AT211, $A$6:$A$100)=0),0)), ""),""),"")</f>
        <v/>
      </c>
      <c r="AU212" s="1" t="str" cm="1">
        <f t="array" ref="AU212">IFERROR(IF(SMALL(AU6:AU100,2)&lt;=$A$214*SMALL(AU6:AU100,1),IFERROR(INDEX($A$6:$A$100, MATCH(1,(AU6:AU100=SMALL(AU6:AU100,2))*(COUNTIF(AU209:AU211, $A$6:$A$100)=0),0)), ""),""),"")</f>
        <v>ORB-SLAM3</v>
      </c>
      <c r="AV212" s="1" t="str" cm="1">
        <f t="array" ref="AV212">IFERROR(IF(SMALL(AV6:AV100,2)&lt;=$A$214*SMALL(AV6:AV100,1),IFERROR(INDEX($A$6:$A$100, MATCH(1,(AV6:AV100=SMALL(AV6:AV100,2))*(COUNTIF(AV209:AV211, $A$6:$A$100)=0),0)), ""),""),"")</f>
        <v>Basalt</v>
      </c>
      <c r="AW212" s="1" t="str" cm="1">
        <f t="array" ref="AW212">IFERROR(IF(SMALL(AW6:AW100,2)&lt;=$A$214*SMALL(AW6:AW100,1),IFERROR(INDEX($A$6:$A$100, MATCH(1,(AW6:AW100=SMALL(AW6:AW100,2))*(COUNTIF(AW209:AW211, $A$6:$A$100)=0),0)), ""),""),"")</f>
        <v/>
      </c>
      <c r="AX212" s="1" t="str" cm="1">
        <f t="array" ref="AX212">IFERROR(IF(SMALL(AX6:AX100,2)&lt;=$A$214*SMALL(AX6:AX100,1),IFERROR(INDEX($A$6:$A$100, MATCH(1,(AX6:AX100=SMALL(AX6:AX100,2))*(COUNTIF(AX209:AX211, $A$6:$A$100)=0),0)), ""),""),"")</f>
        <v>Basalt</v>
      </c>
      <c r="AY212" s="1" t="str" cm="1">
        <f t="array" ref="AY212">IFERROR(IF(SMALL(AY6:AY100,2)&lt;=$A$214*SMALL(AY6:AY100,1),IFERROR(INDEX($A$6:$A$100, MATCH(1,(AY6:AY100=SMALL(AY6:AY100,2))*(COUNTIF(AY209:AY211, $A$6:$A$100)=0),0)), ""),""),"")</f>
        <v>ORB-SLAM3</v>
      </c>
      <c r="AZ212" s="1" t="str" cm="1">
        <f t="array" ref="AZ212">IFERROR(IF(SMALL(AZ6:AZ100,2)&lt;=$A$214*SMALL(AZ6:AZ100,1),IFERROR(INDEX($A$6:$A$100, MATCH(1,(AZ6:AZ100=SMALL(AZ6:AZ100,2))*(COUNTIF(AZ209:AZ211, $A$6:$A$100)=0),0)), ""),""),"")</f>
        <v/>
      </c>
      <c r="BA212" s="1" t="str" cm="1">
        <f t="array" ref="BA212">IFERROR(IF(SMALL(BA6:BA100,2)&lt;=$A$214*SMALL(BA6:BA100,1),IFERROR(INDEX($A$6:$A$100, MATCH(1,(BA6:BA100=SMALL(BA6:BA100,2))*(COUNTIF(BA209:BA211, $A$6:$A$100)=0),0)), ""),""),"")</f>
        <v/>
      </c>
      <c r="BB212" s="1" t="str" cm="1">
        <f t="array" ref="BB212">IFERROR(IF(SMALL(BB6:BB100,2)&lt;=$A$214*SMALL(BB6:BB100,1),IFERROR(INDEX($A$6:$A$100, MATCH(1,(BB6:BB100=SMALL(BB6:BB100,2))*(COUNTIF(BB209:BB211, $A$6:$A$100)=0),0)), ""),""),"")</f>
        <v/>
      </c>
      <c r="BC212" s="1" t="str" cm="1">
        <f t="array" ref="BC212">IFERROR(IF(SMALL(BC6:BC100,2)&lt;=$A$214*SMALL(BC6:BC100,1),IFERROR(INDEX($A$6:$A$100, MATCH(1,(BC6:BC100=SMALL(BC6:BC100,2))*(COUNTIF(BC209:BC211, $A$6:$A$100)=0),0)), ""),""),"")</f>
        <v/>
      </c>
      <c r="BD212" s="1" t="str" cm="1">
        <f t="array" ref="BD212">IFERROR(IF(SMALL(BD6:BD100,2)&lt;=$A$214*SMALL(BD6:BD100,1),IFERROR(INDEX($A$6:$A$100, MATCH(1,(BD6:BD100=SMALL(BD6:BD100,2))*(COUNTIF(BD209:BD211, $A$6:$A$100)=0),0)), ""),""),"")</f>
        <v>ORB-SLAM3</v>
      </c>
      <c r="BE212" s="1" t="str" cm="1">
        <f t="array" ref="BE212">IFERROR(IF(SMALL(BE6:BE100,2)&lt;=$A$214*SMALL(BE6:BE100,1),IFERROR(INDEX($A$6:$A$100, MATCH(1,(BE6:BE100=SMALL(BE6:BE100,2))*(COUNTIF(BE209:BE211, $A$6:$A$100)=0),0)), ""),""),"")</f>
        <v>VINS-Mono</v>
      </c>
      <c r="BF212" s="1" t="str" cm="1">
        <f t="array" ref="BF212">IFERROR(IF(SMALL(BF6:BF100,2)&lt;=$A$214*SMALL(BF6:BF100,1),IFERROR(INDEX($A$6:$A$100, MATCH(1,(BF6:BF100=SMALL(BF6:BF100,2))*(COUNTIF(BF209:BF211, $A$6:$A$100)=0),0)), ""),""),"")</f>
        <v/>
      </c>
      <c r="BG212" s="1" t="str" cm="1">
        <f t="array" ref="BG212">IFERROR(IF(SMALL(BG6:BG100,2)&lt;=$A$214*SMALL(BG6:BG100,1),IFERROR(INDEX($A$6:$A$100, MATCH(1,(BG6:BG100=SMALL(BG6:BG100,2))*(COUNTIF(BG209:BG211, $A$6:$A$100)=0),0)), ""),""),"")</f>
        <v/>
      </c>
      <c r="BH212" s="1" t="str" cm="1">
        <f t="array" ref="BH212">IFERROR(IF(SMALL(BH6:BH100,2)&lt;=$A$214*SMALL(BH6:BH100,1),IFERROR(INDEX($A$6:$A$100, MATCH(1,(BH6:BH100=SMALL(BH6:BH100,2))*(COUNTIF(BH209:BH211, $A$6:$A$100)=0),0)), ""),""),"")</f>
        <v/>
      </c>
      <c r="BI212" s="1" t="str" cm="1">
        <f t="array" ref="BI212">IFERROR(IF(SMALL(BI6:BI100,2)&lt;=$A$214*SMALL(BI6:BI100,1),IFERROR(INDEX($A$6:$A$100, MATCH(1,(BI6:BI100=SMALL(BI6:BI100,2))*(COUNTIF(BI209:BI211, $A$6:$A$100)=0),0)), ""),""),"")</f>
        <v/>
      </c>
      <c r="BJ212" s="1" t="str" cm="1">
        <f t="array" ref="BJ212">IFERROR(IF(SMALL(BJ6:BJ100,2)&lt;=$A$214*SMALL(BJ6:BJ100,1),IFERROR(INDEX($A$6:$A$100, MATCH(1,(BJ6:BJ100=SMALL(BJ6:BJ100,2))*(COUNTIF(BJ209:BJ211, $A$6:$A$100)=0),0)), ""),""),"")</f>
        <v/>
      </c>
      <c r="BK212" s="1" t="str" cm="1">
        <f t="array" ref="BK212">IFERROR(IF(SMALL(BK6:BK100,2)&lt;=$A$214*SMALL(BK6:BK100,1),IFERROR(INDEX($A$6:$A$100, MATCH(1,(BK6:BK100=SMALL(BK6:BK100,2))*(COUNTIF(BK209:BK211, $A$6:$A$100)=0),0)), ""),""),"")</f>
        <v/>
      </c>
      <c r="BL212" s="1" t="str" cm="1">
        <f t="array" ref="BL212">IFERROR(IF(SMALL(BL6:BL100,2)&lt;=$A$214*SMALL(BL6:BL100,1),IFERROR(INDEX($A$6:$A$100, MATCH(1,(BL6:BL100=SMALL(BL6:BL100,2))*(COUNTIF(BL209:BL211, $A$6:$A$100)=0),0)), ""),""),"")</f>
        <v/>
      </c>
      <c r="BM212" s="1" t="str" cm="1">
        <f t="array" ref="BM212">IFERROR(IF(SMALL(BM6:BM100,2)&lt;=$A$214*SMALL(BM6:BM100,1),IFERROR(INDEX($A$6:$A$100, MATCH(1,(BM6:BM100=SMALL(BM6:BM100,2))*(COUNTIF(BM209:BM211, $A$6:$A$100)=0),0)), ""),""),"")</f>
        <v/>
      </c>
      <c r="BN212" s="1" t="str" cm="1">
        <f t="array" ref="BN212">IFERROR(IF(SMALL(BN6:BN100,2)&lt;=$A$214*SMALL(BN6:BN100,1),IFERROR(INDEX($A$6:$A$100, MATCH(1,(BN6:BN100=SMALL(BN6:BN100,2))*(COUNTIF(BN209:BN211, $A$6:$A$100)=0),0)), ""),""),"")</f>
        <v>ORB-SLAM3</v>
      </c>
      <c r="BO212" s="1" t="str" cm="1">
        <f t="array" ref="BO212">IFERROR(IF(SMALL(BO6:BO100,2)&lt;=$A$214*SMALL(BO6:BO100,1),IFERROR(INDEX($A$6:$A$100, MATCH(1,(BO6:BO100=SMALL(BO6:BO100,2))*(COUNTIF(BO209:BO211, $A$6:$A$100)=0),0)), ""),""),"")</f>
        <v>ORB-SLAM2</v>
      </c>
      <c r="BP212" s="1" t="str" cm="1">
        <f t="array" ref="BP212">IFERROR(IF(SMALL(BP6:BP100,2)&lt;=$A$214*SMALL(BP6:BP100,1),IFERROR(INDEX($A$6:$A$100, MATCH(1,(BP6:BP100=SMALL(BP6:BP100,2))*(COUNTIF(BP209:BP211, $A$6:$A$100)=0),0)), ""),""),"")</f>
        <v>ORB-SLAM3</v>
      </c>
      <c r="BQ212" s="1" t="str" cm="1">
        <f t="array" ref="BQ212">IFERROR(IF(SMALL(BQ6:BQ100,2)&lt;=$A$214*SMALL(BQ6:BQ100,1),IFERROR(INDEX($A$6:$A$100, MATCH(1,(BQ6:BQ100=SMALL(BQ6:BQ100,2))*(COUNTIF(BQ209:BQ211, $A$6:$A$100)=0),0)), ""),""),"")</f>
        <v>ORB-SLAM2</v>
      </c>
      <c r="BR212" s="1" t="str" cm="1">
        <f t="array" ref="BR212">IFERROR(IF(SMALL(BR6:BR100,2)&lt;=$A$214*SMALL(BR6:BR100,1),IFERROR(INDEX($A$6:$A$100, MATCH(1,(BR6:BR100=SMALL(BR6:BR100,2))*(COUNTIF(BR209:BR211, $A$6:$A$100)=0),0)), ""),""),"")</f>
        <v>ORB-SLAM2</v>
      </c>
      <c r="BS212" s="1" t="str" cm="1">
        <f t="array" ref="BS212">IFERROR(IF(SMALL(BS6:BS100,2)&lt;=$A$214*SMALL(BS6:BS100,1),IFERROR(INDEX($A$6:$A$100, MATCH(1,(BS6:BS100=SMALL(BS6:BS100,2))*(COUNTIF(BS209:BS211, $A$6:$A$100)=0),0)), ""),""),"")</f>
        <v>ORB-SLAM3</v>
      </c>
      <c r="BT212" s="1" t="str" cm="1">
        <f t="array" ref="BT212">IFERROR(IF(SMALL(BT6:BT100,2)&lt;=$A$214*SMALL(BT6:BT100,1),IFERROR(INDEX($A$6:$A$100, MATCH(1,(BT6:BT100=SMALL(BT6:BT100,2))*(COUNTIF(BT209:BT211, $A$6:$A$100)=0),0)), ""),""),"")</f>
        <v>ORB-SLAM3</v>
      </c>
      <c r="BU212" s="1" t="str" cm="1">
        <f t="array" ref="BU212">IFERROR(IF(SMALL(BU6:BU100,2)&lt;=$A$214*SMALL(BU6:BU100,1),IFERROR(INDEX($A$6:$A$100, MATCH(1,(BU6:BU100=SMALL(BU6:BU100,2))*(COUNTIF(BU209:BU211, $A$6:$A$100)=0),0)), ""),""),"")</f>
        <v>ORB-SLAM3</v>
      </c>
      <c r="BV212" s="1" t="str" cm="1">
        <f t="array" ref="BV212">IFERROR(IF(SMALL(BV6:BV100,2)&lt;=$A$214*SMALL(BV6:BV100,1),IFERROR(INDEX($A$6:$A$100, MATCH(1,(BV6:BV100=SMALL(BV6:BV100,2))*(COUNTIF(BV209:BV211, $A$6:$A$100)=0),0)), ""),""),"")</f>
        <v>ORB-SLAM2</v>
      </c>
      <c r="BW212" s="1" t="str" cm="1">
        <f t="array" ref="BW212">IFERROR(IF(SMALL(BW6:BW100,2)&lt;=$A$214*SMALL(BW6:BW100,1),IFERROR(INDEX($A$6:$A$100, MATCH(1,(BW6:BW100=SMALL(BW6:BW100,2))*(COUNTIF(BW209:BW211, $A$6:$A$100)=0),0)), ""),""),"")</f>
        <v>ORB-SLAM2</v>
      </c>
      <c r="BX212" s="1" t="str" cm="1">
        <f t="array" ref="BX212">IFERROR(IF(SMALL(BX6:BX100,2)&lt;=$A$214*SMALL(BX6:BX100,1),IFERROR(INDEX($A$6:$A$100, MATCH(1,(BX6:BX100=SMALL(BX6:BX100,2))*(COUNTIF(BX209:BX211, $A$6:$A$100)=0),0)), ""),""),"")</f>
        <v>ORB-SLAM2</v>
      </c>
      <c r="BY212" s="1" t="str" cm="1">
        <f t="array" ref="BY212">IFERROR(IF(SMALL(BY6:BY100,2)&lt;=$A$214*SMALL(BY6:BY100,1),IFERROR(INDEX($A$6:$A$100, MATCH(1,(BY6:BY100=SMALL(BY6:BY100,2))*(COUNTIF(BY209:BY211, $A$6:$A$100)=0),0)), ""),""),"")</f>
        <v>ORB-SLAM2</v>
      </c>
      <c r="BZ212" s="1" t="str" cm="1">
        <f t="array" ref="BZ212">IFERROR(IF(SMALL(BZ6:BZ100,2)&lt;=$A$214*SMALL(BZ6:BZ100,1),IFERROR(INDEX($A$6:$A$100, MATCH(1,(BZ6:BZ100=SMALL(BZ6:BZ100,2))*(COUNTIF(BZ209:BZ211, $A$6:$A$100)=0),0)), ""),""),"")</f>
        <v/>
      </c>
      <c r="CA212" s="1" t="str" cm="1">
        <f t="array" ref="CA212">IFERROR(IF(SMALL(CA6:CA100,2)&lt;=$A$214*SMALL(CA6:CA100,1),IFERROR(INDEX($A$6:$A$100, MATCH(1,(CA6:CA100=SMALL(CA6:CA100,2))*(COUNTIF(CA209:CA211, $A$6:$A$100)=0),0)), ""),""),"")</f>
        <v/>
      </c>
      <c r="CB212" s="1" t="str" cm="1">
        <f t="array" ref="CB212">IFERROR(IF(SMALL(CB6:CB100,2)&lt;=$A$214*SMALL(CB6:CB100,1),IFERROR(INDEX($A$6:$A$100, MATCH(1,(CB6:CB100=SMALL(CB6:CB100,2))*(COUNTIF(CB209:CB211, $A$6:$A$100)=0),0)), ""),""),"")</f>
        <v/>
      </c>
      <c r="CC212" s="1" t="str" cm="1">
        <f t="array" ref="CC212">IFERROR(IF(SMALL(CC6:CC100,2)&lt;=$A$214*SMALL(CC6:CC100,1),IFERROR(INDEX($A$6:$A$100, MATCH(1,(CC6:CC100=SMALL(CC6:CC100,2))*(COUNTIF(CC209:CC211, $A$6:$A$100)=0),0)), ""),""),"")</f>
        <v>ORB-SLAM3</v>
      </c>
      <c r="CD212" s="1" t="str" cm="1">
        <f t="array" ref="CD212">IFERROR(IF(SMALL(CD6:CD100,2)&lt;=$A$214*SMALL(CD6:CD100,1),IFERROR(INDEX($A$6:$A$100, MATCH(1,(CD6:CD100=SMALL(CD6:CD100,2))*(COUNTIF(CD209:CD211, $A$6:$A$100)=0),0)), ""),""),"")</f>
        <v>ORB-SLAM2</v>
      </c>
      <c r="CE212" s="1" t="str" cm="1">
        <f t="array" ref="CE212">IFERROR(IF(SMALL(CE6:CE100,2)&lt;=$A$214*SMALL(CE6:CE100,1),IFERROR(INDEX($A$6:$A$100, MATCH(1,(CE6:CE100=SMALL(CE6:CE100,2))*(COUNTIF(CE209:CE211, $A$6:$A$100)=0),0)), ""),""),"")</f>
        <v>VINS-Mono</v>
      </c>
      <c r="CF212" s="1" t="str" cm="1">
        <f t="array" ref="CF212">IFERROR(IF(SMALL(CF6:CF100,2)&lt;=$A$214*SMALL(CF6:CF100,1),IFERROR(INDEX($A$6:$A$100, MATCH(1,(CF6:CF100=SMALL(CF6:CF100,2))*(COUNTIF(CF209:CF211, $A$6:$A$100)=0),0)), ""),""),"")</f>
        <v>VINS-Mono</v>
      </c>
      <c r="CG212" s="1" t="str" cm="1">
        <f t="array" ref="CG212">IFERROR(IF(SMALL(CG6:CG100,2)&lt;=$A$214*SMALL(CG6:CG100,1),IFERROR(INDEX($A$6:$A$100, MATCH(1,(CG6:CG100=SMALL(CG6:CG100,2))*(COUNTIF(CG209:CG211, $A$6:$A$100)=0),0)), ""),""),"")</f>
        <v/>
      </c>
      <c r="CH212" s="1" t="str" cm="1">
        <f t="array" ref="CH212">IFERROR(IF(SMALL(CH6:CH100,2)&lt;=$A$214*SMALL(CH6:CH100,1),IFERROR(INDEX($A$6:$A$100, MATCH(1,(CH6:CH100=SMALL(CH6:CH100,2))*(COUNTIF(CH209:CH211, $A$6:$A$100)=0),0)), ""),""),"")</f>
        <v>OpenVSLAM</v>
      </c>
      <c r="CI212" s="1" t="str" cm="1">
        <f t="array" ref="CI212">IFERROR(IF(SMALL(CI6:CI100,2)&lt;=$A$214*SMALL(CI6:CI100,1),IFERROR(INDEX($A$6:$A$100, MATCH(1,(CI6:CI100=SMALL(CI6:CI100,2))*(COUNTIF(CI209:CI211, $A$6:$A$100)=0),0)), ""),""),"")</f>
        <v>OpenVSLAM</v>
      </c>
      <c r="CJ212" s="1" t="str" cm="1">
        <f t="array" ref="CJ212">IFERROR(IF(SMALL(CJ6:CJ100,2)&lt;=$A$214*SMALL(CJ6:CJ100,1),IFERROR(INDEX($A$6:$A$100, MATCH(1,(CJ6:CJ100=SMALL(CJ6:CJ100,2))*(COUNTIF(CJ209:CJ211, $A$6:$A$100)=0),0)), ""),""),"")</f>
        <v>ORB-SLAM2</v>
      </c>
      <c r="CK212" s="1" t="str" cm="1">
        <f t="array" ref="CK212">IFERROR(IF(SMALL(CK6:CK100,2)&lt;=$A$214*SMALL(CK6:CK100,1),IFERROR(INDEX($A$6:$A$100, MATCH(1,(CK6:CK100=SMALL(CK6:CK100,2))*(COUNTIF(CK209:CK211, $A$6:$A$100)=0),0)), ""),""),"")</f>
        <v>OpenVSLAM</v>
      </c>
      <c r="CL212" s="1" t="str" cm="1">
        <f t="array" ref="CL212">IFERROR(IF(SMALL(CL6:CL100,2)&lt;=$A$214*SMALL(CL6:CL100,1),IFERROR(INDEX($A$6:$A$100, MATCH(1,(CL6:CL100=SMALL(CL6:CL100,2))*(COUNTIF(CL209:CL211, $A$6:$A$100)=0),0)), ""),""),"")</f>
        <v/>
      </c>
      <c r="CM212" s="1" t="str" cm="1">
        <f t="array" ref="CM212">IFERROR(IF(SMALL(CM6:CM100,2)&lt;=$A$214*SMALL(CM6:CM100,1),IFERROR(INDEX($A$6:$A$100, MATCH(1,(CM6:CM100=SMALL(CM6:CM100,2))*(COUNTIF(CM209:CM211, $A$6:$A$100)=0),0)), ""),""),"")</f>
        <v/>
      </c>
      <c r="CN212" s="1" t="str" cm="1">
        <f t="array" ref="CN212">IFERROR(IF(SMALL(CN6:CN100,2)&lt;=$A$214*SMALL(CN6:CN100,1),IFERROR(INDEX($A$6:$A$100, MATCH(1,(CN6:CN100=SMALL(CN6:CN100,2))*(COUNTIF(CN209:CN211, $A$6:$A$100)=0),0)), ""),""),"")</f>
        <v/>
      </c>
      <c r="CO212" s="1" t="str" cm="1">
        <f t="array" ref="CO212">IFERROR(IF(SMALL(CO6:CO100,2)&lt;=$A$214*SMALL(CO6:CO100,1),IFERROR(INDEX($A$6:$A$100, MATCH(1,(CO6:CO100=SMALL(CO6:CO100,2))*(COUNTIF(CO209:CO211, $A$6:$A$100)=0),0)), ""),""),"")</f>
        <v/>
      </c>
      <c r="CP212" s="1" t="str" cm="1">
        <f t="array" ref="CP212">IFERROR(IF(SMALL(CP6:CP100,2)&lt;=$A$214*SMALL(CP6:CP100,1),IFERROR(INDEX($A$6:$A$100, MATCH(1,(CP6:CP100=SMALL(CP6:CP100,2))*(COUNTIF(CP209:CP211, $A$6:$A$100)=0),0)), ""),""),"")</f>
        <v/>
      </c>
      <c r="CQ212" s="1" t="str" cm="1">
        <f t="array" ref="CQ212">IFERROR(IF(SMALL(CQ6:CQ100,2)&lt;=$A$214*SMALL(CQ6:CQ100,1),IFERROR(INDEX($A$6:$A$100, MATCH(1,(CQ6:CQ100=SMALL(CQ6:CQ100,2))*(COUNTIF(CQ209:CQ211, $A$6:$A$100)=0),0)), ""),""),"")</f>
        <v/>
      </c>
      <c r="CR212" s="1" t="str" cm="1">
        <f t="array" ref="CR212">IFERROR(IF(SMALL(CR6:CR100,2)&lt;=$A$214*SMALL(CR6:CR100,1),IFERROR(INDEX($A$6:$A$100, MATCH(1,(CR6:CR100=SMALL(CR6:CR100,2))*(COUNTIF(CR209:CR211, $A$6:$A$100)=0),0)), ""),""),"")</f>
        <v/>
      </c>
      <c r="CS212" s="1" t="str" cm="1">
        <f t="array" ref="CS212">IFERROR(IF(SMALL(CS6:CS100,2)&lt;=$A$214*SMALL(CS6:CS100,1),IFERROR(INDEX($A$6:$A$100, MATCH(1,(CS6:CS100=SMALL(CS6:CS100,2))*(COUNTIF(CS209:CS211, $A$6:$A$100)=0),0)), ""),""),"")</f>
        <v/>
      </c>
      <c r="CT212" s="1" t="str" cm="1">
        <f t="array" ref="CT212">IFERROR(IF(SMALL(CT6:CT100,2)&lt;=$A$214*SMALL(CT6:CT100,1),IFERROR(INDEX($A$6:$A$100, MATCH(1,(CT6:CT100=SMALL(CT6:CT100,2))*(COUNTIF(CT209:CT211, $A$6:$A$100)=0),0)), ""),""),"")</f>
        <v/>
      </c>
      <c r="CU212" s="1" t="str" cm="1">
        <f t="array" ref="CU212">IFERROR(IF(SMALL(CU6:CU100,2)&lt;=$A$214*SMALL(CU6:CU100,1),IFERROR(INDEX($A$6:$A$100, MATCH(1,(CU6:CU100=SMALL(CU6:CU100,2))*(COUNTIF(CU209:CU211, $A$6:$A$100)=0),0)), ""),""),"")</f>
        <v/>
      </c>
      <c r="CV212" s="1" t="str" cm="1">
        <f t="array" ref="CV212">IFERROR(IF(SMALL(CV6:CV100,2)&lt;=$A$214*SMALL(CV6:CV100,1),IFERROR(INDEX($A$6:$A$100, MATCH(1,(CV6:CV100=SMALL(CV6:CV100,2))*(COUNTIF(CV209:CV211, $A$6:$A$100)=0),0)), ""),""),"")</f>
        <v/>
      </c>
      <c r="CW212" s="1" t="str" cm="1">
        <f t="array" ref="CW212">IFERROR(IF(SMALL(CW6:CW100,2)&lt;=$A$214*SMALL(CW6:CW100,1),IFERROR(INDEX($A$6:$A$100, MATCH(1,(CW6:CW100=SMALL(CW6:CW100,2))*(COUNTIF(CW209:CW211, $A$6:$A$100)=0),0)), ""),""),"")</f>
        <v/>
      </c>
      <c r="CX212" s="1" t="str" cm="1">
        <f t="array" ref="CX212">IFERROR(IF(SMALL(CX6:CX100,2)&lt;=$A$214*SMALL(CX6:CX100,1),IFERROR(INDEX($A$6:$A$100, MATCH(1,(CX6:CX100=SMALL(CX6:CX100,2))*(COUNTIF(CX209:CX211, $A$6:$A$100)=0),0)), ""),""),"")</f>
        <v>FAST-LIO2</v>
      </c>
      <c r="CY212" s="1" t="str" cm="1">
        <f t="array" ref="CY212">IFERROR(IF(SMALL(CY6:CY100,2)&lt;=$A$214*SMALL(CY6:CY100,1),IFERROR(INDEX($A$6:$A$100, MATCH(1,(CY6:CY100=SMALL(CY6:CY100,2))*(COUNTIF(CY209:CY211, $A$6:$A$100)=0),0)), ""),""),"")</f>
        <v>FAST-LIO2</v>
      </c>
      <c r="CZ212" s="1" t="str" cm="1">
        <f t="array" ref="CZ212">IFERROR(IF(SMALL(CZ6:CZ100,2)&lt;=$A$214*SMALL(CZ6:CZ100,1),IFERROR(INDEX($A$6:$A$100, MATCH(1,(CZ6:CZ100=SMALL(CZ6:CZ100,2))*(COUNTIF(CZ209:CZ211, $A$6:$A$100)=0),0)), ""),""),"")</f>
        <v>R2LIVE</v>
      </c>
      <c r="DA212" s="1" t="str" cm="1">
        <f t="array" ref="DA212">IFERROR(IF(SMALL(DA6:DA100,2)&lt;=$A$214*SMALL(DA6:DA100,1),IFERROR(INDEX($A$6:$A$100, MATCH(1,(DA6:DA100=SMALL(DA6:DA100,2))*(COUNTIF(DA209:DA211, $A$6:$A$100)=0),0)), ""),""),"")</f>
        <v>R2LIVE</v>
      </c>
      <c r="DB212" s="1" t="str" cm="1">
        <f t="array" ref="DB212">IFERROR(IF(SMALL(DB6:DB100,2)&lt;=$A$214*SMALL(DB6:DB100,1),IFERROR(INDEX($A$6:$A$100, MATCH(1,(DB6:DB100=SMALL(DB6:DB100,2))*(COUNTIF(DB209:DB211, $A$6:$A$100)=0),0)), ""),""),"")</f>
        <v>R3LIVE</v>
      </c>
      <c r="DC212" s="1" t="str" cm="1">
        <f t="array" ref="DC212">IFERROR(IF(SMALL(DC6:DC100,2)&lt;=$A$214*SMALL(DC6:DC100,1),IFERROR(INDEX($A$6:$A$100, MATCH(1,(DC6:DC100=SMALL(DC6:DC100,2))*(COUNTIF(DC209:DC211, $A$6:$A$100)=0),0)), ""),""),"")</f>
        <v/>
      </c>
      <c r="DD212" s="1" t="str" cm="1">
        <f t="array" ref="DD212">IFERROR(IF(SMALL(DD6:DD100,2)&lt;=$A$214*SMALL(DD6:DD100,1),IFERROR(INDEX($A$6:$A$100, MATCH(1,(DD6:DD100=SMALL(DD6:DD100,2))*(COUNTIF(DD209:DD211, $A$6:$A$100)=0),0)), ""),""),"")</f>
        <v>R2LIVE</v>
      </c>
      <c r="DE212" s="1" t="str" cm="1">
        <f t="array" ref="DE212">IFERROR(IF(SMALL(DE6:DE100,2)&lt;=$A$214*SMALL(DE6:DE100,1),IFERROR(INDEX($A$6:$A$100, MATCH(1,(DE6:DE100=SMALL(DE6:DE100,2))*(COUNTIF(DE209:DE211, $A$6:$A$100)=0),0)), ""),""),"")</f>
        <v>FAST-LIO2</v>
      </c>
      <c r="DF212" s="1" t="str" cm="1">
        <f t="array" ref="DF212">IFERROR(IF(SMALL(DF6:DF100,2)&lt;=$A$214*SMALL(DF6:DF100,1),IFERROR(INDEX($A$6:$A$100, MATCH(1,(DF6:DF100=SMALL(DF6:DF100,2))*(COUNTIF(DF209:DF211, $A$6:$A$100)=0),0)), ""),""),"")</f>
        <v/>
      </c>
      <c r="DG212" s="1" t="str" cm="1">
        <f t="array" ref="DG212">IFERROR(IF(SMALL(DG6:DG100,2)&lt;=$A$214*SMALL(DG6:DG100,1),IFERROR(INDEX($A$6:$A$100, MATCH(1,(DG6:DG100=SMALL(DG6:DG100,2))*(COUNTIF(DG209:DG211, $A$6:$A$100)=0),0)), ""),""),"")</f>
        <v/>
      </c>
      <c r="DH212" s="1" t="str" cm="1">
        <f t="array" ref="DH212">IFERROR(IF(SMALL(DH6:DH100,2)&lt;=$A$214*SMALL(DH6:DH100,1),IFERROR(INDEX($A$6:$A$100, MATCH(1,(DH6:DH100=SMALL(DH6:DH100,2))*(COUNTIF(DH209:DH211, $A$6:$A$100)=0),0)), ""),""),"")</f>
        <v>R3LIVE</v>
      </c>
      <c r="DI212" s="1" t="str" cm="1">
        <f t="array" ref="DI212">IFERROR(IF(SMALL(DI6:DI100,2)&lt;=$A$214*SMALL(DI6:DI100,1),IFERROR(INDEX($A$6:$A$100, MATCH(1,(DI6:DI100=SMALL(DI6:DI100,2))*(COUNTIF(DI209:DI211, $A$6:$A$100)=0),0)), ""),""),"")</f>
        <v>R2LIVE</v>
      </c>
      <c r="DJ212" s="1" t="str" cm="1">
        <f t="array" ref="DJ212">IFERROR(IF(SMALL(DJ6:DJ100,2)&lt;=$A$214*SMALL(DJ6:DJ100,1),IFERROR(INDEX($A$6:$A$100, MATCH(1,(DJ6:DJ100=SMALL(DJ6:DJ100,2))*(COUNTIF(DJ209:DJ211, $A$6:$A$100)=0),0)), ""),""),"")</f>
        <v>R2LIVE</v>
      </c>
      <c r="DK212" s="1" t="str" cm="1">
        <f t="array" ref="DK212">IFERROR(IF(SMALL(DK6:DK100,2)&lt;=$A$214*SMALL(DK6:DK100,1),IFERROR(INDEX($A$6:$A$100, MATCH(1,(DK6:DK100=SMALL(DK6:DK100,2))*(COUNTIF(DK209:DK211, $A$6:$A$100)=0),0)), ""),""),"")</f>
        <v>R3LIVE</v>
      </c>
      <c r="DL212" s="1" t="str" cm="1">
        <f t="array" ref="DL212">IFERROR(IF(SMALL(DL6:DL100,2)&lt;=$A$214*SMALL(DL6:DL100,1),IFERROR(INDEX($A$6:$A$100, MATCH(1,(DL6:DL100=SMALL(DL6:DL100,2))*(COUNTIF(DL209:DL211, $A$6:$A$100)=0),0)), ""),""),"")</f>
        <v>R2LIVE</v>
      </c>
      <c r="DM212" s="1" t="str" cm="1">
        <f t="array" ref="DM212">IFERROR(IF(SMALL(DM6:DM100,2)&lt;=$A$214*SMALL(DM6:DM100,1),IFERROR(INDEX($A$6:$A$100, MATCH(1,(DM6:DM100=SMALL(DM6:DM100,2))*(COUNTIF(DM209:DM211, $A$6:$A$100)=0),0)), ""),""),"")</f>
        <v>R2LIVE</v>
      </c>
      <c r="DN212" s="1" t="str" cm="1">
        <f t="array" ref="DN212">IFERROR(IF(SMALL(DN6:DN100,2)&lt;=$A$214*SMALL(DN6:DN100,1),IFERROR(INDEX($A$6:$A$100, MATCH(1,(DN6:DN100=SMALL(DN6:DN100,2))*(COUNTIF(DN209:DN211, $A$6:$A$100)=0),0)), ""),""),"")</f>
        <v>FAST-LIO2</v>
      </c>
      <c r="DO212" s="1" t="str" cm="1">
        <f t="array" ref="DO212">IFERROR(IF(SMALL(DO6:DO100,2)&lt;=$A$214*SMALL(DO6:DO100,1),IFERROR(INDEX($A$6:$A$100, MATCH(1,(DO6:DO100=SMALL(DO6:DO100,2))*(COUNTIF(DO209:DO211, $A$6:$A$100)=0),0)), ""),""),"")</f>
        <v>FAST-LIO2</v>
      </c>
      <c r="DP212" s="1" t="str" cm="1">
        <f t="array" ref="DP212">IFERROR(IF(SMALL(DP6:DP100,2)&lt;=$A$214*SMALL(DP6:DP100,1),IFERROR(INDEX($A$6:$A$100, MATCH(1,(DP6:DP100=SMALL(DP6:DP100,2))*(COUNTIF(DP209:DP211, $A$6:$A$100)=0),0)), ""),""),"")</f>
        <v/>
      </c>
      <c r="DQ212" s="1" t="str" cm="1">
        <f t="array" ref="DQ212">IFERROR(IF(SMALL(DQ6:DQ100,2)&lt;=$A$214*SMALL(DQ6:DQ100,1),IFERROR(INDEX($A$6:$A$100, MATCH(1,(DQ6:DQ100=SMALL(DQ6:DQ100,2))*(COUNTIF(DQ209:DQ211, $A$6:$A$100)=0),0)), ""),""),"")</f>
        <v>FAST-LIO2</v>
      </c>
      <c r="DR212" s="1" t="str" cm="1">
        <f t="array" ref="DR212">IFERROR(IF(SMALL(DR6:DR100,2)&lt;=$A$214*SMALL(DR6:DR100,1),IFERROR(INDEX($A$6:$A$100, MATCH(1,(DR6:DR100=SMALL(DR6:DR100,2))*(COUNTIF(DR209:DR211, $A$6:$A$100)=0),0)), ""),""),"")</f>
        <v/>
      </c>
      <c r="DS212" s="1" t="str" cm="1">
        <f t="array" ref="DS212">IFERROR(IF(SMALL(DS6:DS100,2)&lt;=$A$214*SMALL(DS6:DS100,1),IFERROR(INDEX($A$6:$A$100, MATCH(1,(DS6:DS100=SMALL(DS6:DS100,2))*(COUNTIF(DS209:DS211, $A$6:$A$100)=0),0)), ""),""),"")</f>
        <v>FAST-LIO2</v>
      </c>
      <c r="DT212" s="1" t="str" cm="1">
        <f t="array" ref="DT212">IFERROR(IF(SMALL(DT6:DT100,2)&lt;=$A$214*SMALL(DT6:DT100,1),IFERROR(INDEX($A$6:$A$100, MATCH(1,(DT6:DT100=SMALL(DT6:DT100,2))*(COUNTIF(DT209:DT211, $A$6:$A$100)=0),0)), ""),""),"")</f>
        <v/>
      </c>
      <c r="DU212" s="1" t="str" cm="1">
        <f t="array" ref="DU212">IFERROR(IF(SMALL(DU6:DU100,2)&lt;=$A$214*SMALL(DU6:DU100,1),IFERROR(INDEX($A$6:$A$100, MATCH(1,(DU6:DU100=SMALL(DU6:DU100,2))*(COUNTIF(DU209:DU211, $A$6:$A$100)=0),0)), ""),""),"")</f>
        <v>R2LIVE</v>
      </c>
      <c r="DV212" s="1" t="str" cm="1">
        <f t="array" ref="DV212">IFERROR(IF(SMALL(DV6:DV100,2)&lt;=$A$214*SMALL(DV6:DV100,1),IFERROR(INDEX($A$6:$A$100, MATCH(1,(DV6:DV100=SMALL(DV6:DV100,2))*(COUNTIF(DV209:DV211, $A$6:$A$100)=0),0)), ""),""),"")</f>
        <v>ORB-SLAM3</v>
      </c>
      <c r="DW212" s="1" t="str" cm="1">
        <f t="array" ref="DW212">IFERROR(IF(SMALL(DW6:DW100,2)&lt;=$A$214*SMALL(DW6:DW100,1),IFERROR(INDEX($A$6:$A$100, MATCH(1,(DW6:DW100=SMALL(DW6:DW100,2))*(COUNTIF(DW209:DW211, $A$6:$A$100)=0),0)), ""),""),"")</f>
        <v/>
      </c>
      <c r="DX212" s="1" t="str" cm="1">
        <f t="array" ref="DX212">IFERROR(IF(SMALL(DX6:DX100,2)&lt;=$A$214*SMALL(DX6:DX100,1),IFERROR(INDEX($A$6:$A$100, MATCH(1,(DX6:DX100=SMALL(DX6:DX100,2))*(COUNTIF(DX209:DX211, $A$6:$A$100)=0),0)), ""),""),"")</f>
        <v/>
      </c>
      <c r="DY212" s="1" t="str" cm="1">
        <f t="array" ref="DY212">IFERROR(IF(SMALL(DY6:DY100,2)&lt;=$A$214*SMALL(DY6:DY100,1),IFERROR(INDEX($A$6:$A$100, MATCH(1,(DY6:DY100=SMALL(DY6:DY100,2))*(COUNTIF(DY209:DY211, $A$6:$A$100)=0),0)), ""),""),"")</f>
        <v/>
      </c>
      <c r="DZ212" s="1" t="str" cm="1">
        <f t="array" ref="DZ212">IFERROR(IF(SMALL(DZ6:DZ100,2)&lt;=$A$214*SMALL(DZ6:DZ100,1),IFERROR(INDEX($A$6:$A$100, MATCH(1,(DZ6:DZ100=SMALL(DZ6:DZ100,2))*(COUNTIF(DZ209:DZ211, $A$6:$A$100)=0),0)), ""),""),"")</f>
        <v>LIO-SAM</v>
      </c>
      <c r="EA212" s="93"/>
      <c r="EB212" s="93"/>
      <c r="EC212" s="1" t="str" cm="1">
        <f t="array" ref="EC212">IFERROR(IF(SMALL(EC6:EC100,2)&lt;=$A$214*SMALL(EC6:EC100,1),IFERROR(INDEX($A$6:$A$100, MATCH(1,(EC6:EC100=SMALL(EC6:EC100,2))*(COUNTIF(EC209:EC211, $A$6:$A$100)=0),0)), ""),""),"")</f>
        <v>Basalt</v>
      </c>
      <c r="ED212" s="93"/>
      <c r="EE212" s="93"/>
      <c r="EF212" s="1" t="str" cm="1">
        <f t="array" ref="EF212">IFERROR(IF(SMALL(EF6:EF100,2)&lt;=$A$214*SMALL(EF6:EF100,1),IFERROR(INDEX($A$6:$A$100, MATCH(1,(EF6:EF100=SMALL(EF6:EF100,2))*(COUNTIF(EF209:EF211, $A$6:$A$100)=0),0)), ""),""),"")</f>
        <v>LeGO-LOAM</v>
      </c>
      <c r="EG212" s="93"/>
      <c r="EH212" s="1" t="str" cm="1">
        <f t="array" ref="EH212">IFERROR(IF(SMALL(EH6:EH100,2)&lt;=$A$214*SMALL(EH6:EH100,1),IFERROR(INDEX($A$6:$A$100, MATCH(1,(EH6:EH100=SMALL(EH6:EH100,2))*(COUNTIF(EH209:EH211, $A$6:$A$100)=0),0)), ""),""),"")</f>
        <v/>
      </c>
      <c r="EI212" s="1" t="str" cm="1">
        <f t="array" ref="EI212">IFERROR(IF(SMALL(EI6:EI100,2)&lt;=$A$214*SMALL(EI6:EI100,1),IFERROR(INDEX($A$6:$A$100, MATCH(1,(EI6:EI100=SMALL(EI6:EI100,2))*(COUNTIF(EI209:EI211, $A$6:$A$100)=0),0)), ""),""),"")</f>
        <v>RTAB. Stereo. ORB2</v>
      </c>
      <c r="EJ212" s="1" t="str" cm="1">
        <f t="array" ref="EJ212">IFERROR(IF(SMALL(EJ6:EJ100,2)&lt;=$A$214*SMALL(EJ6:EJ100,1),IFERROR(INDEX($A$6:$A$100, MATCH(1,(EJ6:EJ100=SMALL(EJ6:EJ100,2))*(COUNTIF(EJ209:EJ211, $A$6:$A$100)=0),0)), ""),""),"")</f>
        <v/>
      </c>
      <c r="EK212" s="1" t="str" cm="1">
        <f t="array" ref="EK212">IFERROR(IF(SMALL(EK6:EK100,2)&lt;=$A$214*SMALL(EK6:EK100,1),IFERROR(INDEX($A$6:$A$100, MATCH(1,(EK6:EK100=SMALL(EK6:EK100,2))*(COUNTIF(EK209:EK211, $A$6:$A$100)=0),0)), ""),""),"")</f>
        <v>DV-LOAM</v>
      </c>
      <c r="EL212" s="1" t="str" cm="1">
        <f t="array" ref="EL212">IFERROR(IF(SMALL(EL6:EL100,2)&lt;=$A$214*SMALL(EL6:EL100,1),IFERROR(INDEX($A$6:$A$100, MATCH(1,(EL6:EL100=SMALL(EL6:EL100,2))*(COUNTIF(EL209:EL211, $A$6:$A$100)=0),0)), ""),""),"")</f>
        <v>RTAB. Stereo. F2M</v>
      </c>
      <c r="EM212" s="1" t="str" cm="1">
        <f t="array" ref="EM212">IFERROR(IF(SMALL(EM6:EM100,2)&lt;=$A$214*SMALL(EM6:EM100,1),IFERROR(INDEX($A$6:$A$100, MATCH(1,(EM6:EM100=SMALL(EM6:EM100,2))*(COUNTIF(EM209:EM211, $A$6:$A$100)=0),0)), ""),""),"")</f>
        <v>DV-LOAM</v>
      </c>
      <c r="EN212" s="1" t="str" cm="1">
        <f t="array" ref="EN212">IFERROR(IF(SMALL(EN6:EN100,2)&lt;=$A$214*SMALL(EN6:EN100,1),IFERROR(INDEX($A$6:$A$100, MATCH(1,(EN6:EN100=SMALL(EN6:EN100,2))*(COUNTIF(EN209:EN211, $A$6:$A$100)=0),0)), ""),""),"")</f>
        <v>RTAB. Stereo. F2M</v>
      </c>
      <c r="EO212" s="1" t="str" cm="1">
        <f t="array" ref="EO212">IFERROR(IF(SMALL(EO6:EO100,2)&lt;=$A$214*SMALL(EO6:EO100,1),IFERROR(INDEX($A$6:$A$100, MATCH(1,(EO6:EO100=SMALL(EO6:EO100,2))*(COUNTIF(EO209:EO211, $A$6:$A$100)=0),0)), ""),""),"")</f>
        <v>RTAB. Stereo. F2M</v>
      </c>
      <c r="EP212" s="1" t="str" cm="1">
        <f t="array" ref="EP212">IFERROR(IF(SMALL(EP6:EP100,2)&lt;=$A$214*SMALL(EP6:EP100,1),IFERROR(INDEX($A$6:$A$100, MATCH(1,(EP6:EP100=SMALL(EP6:EP100,2))*(COUNTIF(EP209:EP211, $A$6:$A$100)=0),0)), ""),""),"")</f>
        <v/>
      </c>
      <c r="EQ212" s="1" t="str" cm="1">
        <f t="array" ref="EQ212">IFERROR(IF(SMALL(EQ6:EQ100,2)&lt;=$A$214*SMALL(EQ6:EQ100,1),IFERROR(INDEX($A$6:$A$100, MATCH(1,(EQ6:EQ100=SMALL(EQ6:EQ100,2))*(COUNTIF(EQ209:EQ211, $A$6:$A$100)=0),0)), ""),""),"")</f>
        <v>RTAB. Stereo. ORB2</v>
      </c>
      <c r="ER212" s="1" t="str" cm="1">
        <f t="array" ref="ER212">IFERROR(IF(SMALL(ER6:ER100,2)&lt;=$A$214*SMALL(ER6:ER100,1),IFERROR(INDEX($A$6:$A$100, MATCH(1,(ER6:ER100=SMALL(ER6:ER100,2))*(COUNTIF(ER209:ER211, $A$6:$A$100)=0),0)), ""),""),"")</f>
        <v>DV-LOAM</v>
      </c>
      <c r="ES212" s="1" t="str" cm="1">
        <f t="array" ref="ES212">IFERROR(IF(SMALL(ES6:ES100,2)&lt;=$A$214*SMALL(ES6:ES100,1),IFERROR(INDEX($A$6:$A$100, MATCH(1,(ES6:ES100=SMALL(ES6:ES100,2))*(COUNTIF(ES209:ES211, $A$6:$A$100)=0),0)), ""),""),"")</f>
        <v>RTAB. Stereo. ORB2</v>
      </c>
      <c r="ET212" s="1" t="str" cm="1">
        <f t="array" ref="ET212">IFERROR(IF(SMALL(ET6:ET100,2)&lt;=$A$214*SMALL(ET6:ET100,1),IFERROR(INDEX($A$6:$A$100, MATCH(1,(ET6:ET100=SMALL(ET6:ET100,2))*(COUNTIF(ET209:ET211, $A$6:$A$100)=0),0)), ""),""),"")</f>
        <v/>
      </c>
      <c r="EU212" s="1" t="str" cm="1">
        <f t="array" ref="EU212">IFERROR(IF(SMALL(EU6:EU100,2)&lt;=$A$214*SMALL(EU6:EU100,1),IFERROR(INDEX($A$6:$A$100, MATCH(1,(EU6:EU100=SMALL(EU6:EU100,2))*(COUNTIF(EU209:EU211, $A$6:$A$100)=0),0)), ""),""),"")</f>
        <v/>
      </c>
      <c r="EV212" s="1" t="str" cm="1">
        <f t="array" ref="EV212">IFERROR(IF(SMALL(EV6:EV100,2)&lt;=$A$214*SMALL(EV6:EV100,1),IFERROR(INDEX($A$6:$A$100, MATCH(1,(EV6:EV100=SMALL(EV6:EV100,2))*(COUNTIF(EV209:EV211, $A$6:$A$100)=0),0)), ""),""),"")</f>
        <v/>
      </c>
      <c r="EW212" s="1" t="str" cm="1">
        <f t="array" ref="EW212">IFERROR(IF(SMALL(EW6:EW100,2)&lt;=$A$214*SMALL(EW6:EW100,1),IFERROR(INDEX($A$6:$A$100, MATCH(1,(EW6:EW100=SMALL(EW6:EW100,2))*(COUNTIF(EW209:EW211, $A$6:$A$100)=0),0)), ""),""),"")</f>
        <v/>
      </c>
      <c r="EX212" s="1" t="str" cm="1">
        <f t="array" ref="EX212">IFERROR(IF(SMALL(EX6:EX100,2)&lt;=$A$214*SMALL(EX6:EX100,1),IFERROR(INDEX($A$6:$A$100, MATCH(1,(EX6:EX100=SMALL(EX6:EX100,2))*(COUNTIF(EX209:EX211, $A$6:$A$100)=0),0)), ""),""),"")</f>
        <v/>
      </c>
      <c r="EY212" s="1" t="str" cm="1">
        <f t="array" ref="EY212">IFERROR(IF(SMALL(EY6:EY100,2)&lt;=$A$214*SMALL(EY6:EY100,1),IFERROR(INDEX($A$6:$A$100, MATCH(1,(EY6:EY100=SMALL(EY6:EY100,2))*(COUNTIF(EY209:EY211, $A$6:$A$100)=0),0)), ""),""),"")</f>
        <v/>
      </c>
      <c r="EZ212" s="1" t="str" cm="1">
        <f t="array" ref="EZ212">IFERROR(IF(SMALL(EZ6:EZ100,2)&lt;=$A$214*SMALL(EZ6:EZ100,1),IFERROR(INDEX($A$6:$A$100, MATCH(1,(EZ6:EZ100=SMALL(EZ6:EZ100,2))*(COUNTIF(EZ209:EZ211, $A$6:$A$100)=0),0)), ""),""),"")</f>
        <v/>
      </c>
    </row>
    <row r="213" spans="1:204" x14ac:dyDescent="0.25">
      <c r="A213" s="372"/>
      <c r="B213" s="1" t="str" cm="1">
        <f t="array" ref="B213">IFERROR(IF(SMALL(B6:B100,2)&lt;=$A$214*SMALL(B6:B100,1),IFERROR(INDEX($A$6:$A$100, MATCH(1,(B6:B100=SMALL(B6:B100,2))*(COUNTIF(B209:B212, $A$6:$A$100)=0),0)), ""),""),"")</f>
        <v/>
      </c>
      <c r="C213" s="1" t="str" cm="1">
        <f t="array" ref="C213">IFERROR(IF(SMALL(C6:C100,2)&lt;=$A$214*SMALL(C6:C100,1),IFERROR(INDEX($A$6:$A$100, MATCH(1,(C6:C100=SMALL(C6:C100,2))*(COUNTIF(C209:C212, $A$6:$A$100)=0),0)), ""),""),"")</f>
        <v/>
      </c>
      <c r="D213" s="1" t="str" cm="1">
        <f t="array" ref="D213">IFERROR(IF(SMALL(D6:D100,2)&lt;=$A$214*SMALL(D6:D100,1),IFERROR(INDEX($A$6:$A$100, MATCH(1,(D6:D100=SMALL(D6:D100,2))*(COUNTIF(D209:D212, $A$6:$A$100)=0),0)), ""),""),"")</f>
        <v/>
      </c>
      <c r="E213" s="1" t="str" cm="1">
        <f t="array" ref="E213">IFERROR(IF(SMALL(E6:E100,2)&lt;=$A$214*SMALL(E6:E100,1),IFERROR(INDEX($A$6:$A$100, MATCH(1,(E6:E100=SMALL(E6:E100,2))*(COUNTIF(E209:E212, $A$6:$A$100)=0),0)), ""),""),"")</f>
        <v/>
      </c>
      <c r="F213" s="1" t="str" cm="1">
        <f t="array" ref="F213">IFERROR(IF(SMALL(F6:F100,2)&lt;=$A$214*SMALL(F6:F100,1),IFERROR(INDEX($A$6:$A$100, MATCH(1,(F6:F100=SMALL(F6:F100,2))*(COUNTIF(F209:F212, $A$6:$A$100)=0),0)), ""),""),"")</f>
        <v/>
      </c>
      <c r="G213" s="1" t="str" cm="1">
        <f t="array" ref="G213">IFERROR(IF(SMALL(G6:G100,2)&lt;=$A$214*SMALL(G6:G100,1),IFERROR(INDEX($A$6:$A$100, MATCH(1,(G6:G100=SMALL(G6:G100,2))*(COUNTIF(G209:G212, $A$6:$A$100)=0),0)), ""),""),"")</f>
        <v/>
      </c>
      <c r="H213" s="1" t="str" cm="1">
        <f t="array" ref="H213">IFERROR(IF(SMALL(H6:H100,2)&lt;=$A$214*SMALL(H6:H100,1),IFERROR(INDEX($A$6:$A$100, MATCH(1,(H6:H100=SMALL(H6:H100,2))*(COUNTIF(H209:H212, $A$6:$A$100)=0),0)), ""),""),"")</f>
        <v/>
      </c>
      <c r="I213" s="1" t="str" cm="1">
        <f t="array" ref="I213">IFERROR(IF(SMALL(I6:I100,2)&lt;=$A$214*SMALL(I6:I100,1),IFERROR(INDEX($A$6:$A$100, MATCH(1,(I6:I100=SMALL(I6:I100,2))*(COUNTIF(I209:I212, $A$6:$A$100)=0),0)), ""),""),"")</f>
        <v/>
      </c>
      <c r="J213" s="1" t="str" cm="1">
        <f t="array" ref="J213">IFERROR(IF(SMALL(J6:J100,2)&lt;=$A$214*SMALL(J6:J100,1),IFERROR(INDEX($A$6:$A$100, MATCH(1,(J6:J100=SMALL(J6:J100,2))*(COUNTIF(J209:J212, $A$6:$A$100)=0),0)), ""),""),"")</f>
        <v/>
      </c>
      <c r="K213" s="1" t="str" cm="1">
        <f t="array" ref="K213">IFERROR(IF(SMALL(K6:K100,2)&lt;=$A$214*SMALL(K6:K100,1),IFERROR(INDEX($A$6:$A$100, MATCH(1,(K6:K100=SMALL(K6:K100,2))*(COUNTIF(K209:K212, $A$6:$A$100)=0),0)), ""),""),"")</f>
        <v/>
      </c>
      <c r="L213" s="1" t="str" cm="1">
        <f t="array" ref="L213">IFERROR(IF(SMALL(L6:L100,2)&lt;=$A$214*SMALL(L6:L100,1),IFERROR(INDEX($A$6:$A$100, MATCH(1,(L6:L100=SMALL(L6:L100,2))*(COUNTIF(L209:L212, $A$6:$A$100)=0),0)), ""),""),"")</f>
        <v/>
      </c>
      <c r="M213" s="1" t="str" cm="1">
        <f t="array" ref="M213">IFERROR(IF(SMALL(M6:M100,2)&lt;=$A$214*SMALL(M6:M100,1),IFERROR(INDEX($A$6:$A$100, MATCH(1,(M6:M100=SMALL(M6:M100,2))*(COUNTIF(M209:M212, $A$6:$A$100)=0),0)), ""),""),"")</f>
        <v/>
      </c>
      <c r="N213" s="1" t="str" cm="1">
        <f t="array" ref="N213">IFERROR(IF(SMALL(N6:N100,2)&lt;=$A$214*SMALL(N6:N100,1),IFERROR(INDEX($A$6:$A$100, MATCH(1,(N6:N100=SMALL(N6:N100,2))*(COUNTIF(N209:N212, $A$6:$A$100)=0),0)), ""),""),"")</f>
        <v/>
      </c>
      <c r="O213" s="1" t="str" cm="1">
        <f t="array" ref="O213">IFERROR(IF(SMALL(O6:O100,2)&lt;=$A$214*SMALL(O6:O100,1),IFERROR(INDEX($A$6:$A$100, MATCH(1,(O6:O100=SMALL(O6:O100,2))*(COUNTIF(O209:O212, $A$6:$A$100)=0),0)), ""),""),"")</f>
        <v/>
      </c>
      <c r="P213" s="1" t="str" cm="1">
        <f t="array" ref="P213">IFERROR(IF(SMALL(P6:P100,2)&lt;=$A$214*SMALL(P6:P100,1),IFERROR(INDEX($A$6:$A$100, MATCH(1,(P6:P100=SMALL(P6:P100,2))*(COUNTIF(P209:P212, $A$6:$A$100)=0),0)), ""),""),"")</f>
        <v/>
      </c>
      <c r="Q213" s="1" t="str" cm="1">
        <f t="array" ref="Q213">IFERROR(IF(SMALL(Q6:Q100,2)&lt;=$A$214*SMALL(Q6:Q100,1),IFERROR(INDEX($A$6:$A$100, MATCH(1,(Q6:Q100=SMALL(Q6:Q100,2))*(COUNTIF(Q209:Q212, $A$6:$A$100)=0),0)), ""),""),"")</f>
        <v/>
      </c>
      <c r="R213" s="1" t="str" cm="1">
        <f t="array" ref="R213">IFERROR(IF(SMALL(R6:R100,2)&lt;=$A$214*SMALL(R6:R100,1),IFERROR(INDEX($A$6:$A$100, MATCH(1,(R6:R100=SMALL(R6:R100,2))*(COUNTIF(R209:R212, $A$6:$A$100)=0),0)), ""),""),"")</f>
        <v/>
      </c>
      <c r="S213" s="1" t="str" cm="1">
        <f t="array" ref="S213">IFERROR(IF(SMALL(S6:S100,2)&lt;=$A$214*SMALL(S6:S100,1),IFERROR(INDEX($A$6:$A$100, MATCH(1,(S6:S100=SMALL(S6:S100,2))*(COUNTIF(S209:S212, $A$6:$A$100)=0),0)), ""),""),"")</f>
        <v/>
      </c>
      <c r="T213" s="1" t="str" cm="1">
        <f t="array" ref="T213">IFERROR(IF(SMALL(T6:T100,2)&lt;=$A$214*SMALL(T6:T100,1),IFERROR(INDEX($A$6:$A$100, MATCH(1,(T6:T100=SMALL(T6:T100,2))*(COUNTIF(T209:T212, $A$6:$A$100)=0),0)), ""),""),"")</f>
        <v/>
      </c>
      <c r="U213" s="1" t="str" cm="1">
        <f t="array" ref="U213">IFERROR(IF(SMALL(U6:U100,2)&lt;=$A$214*SMALL(U6:U100,1),IFERROR(INDEX($A$6:$A$100, MATCH(1,(U6:U100=SMALL(U6:U100,2))*(COUNTIF(U209:U212, $A$6:$A$100)=0),0)), ""),""),"")</f>
        <v/>
      </c>
      <c r="V213" s="1" t="str" cm="1">
        <f t="array" ref="V213">IFERROR(IF(SMALL(V6:V100,2)&lt;=$A$214*SMALL(V6:V100,1),IFERROR(INDEX($A$6:$A$100, MATCH(1,(V6:V100=SMALL(V6:V100,2))*(COUNTIF(V209:V212, $A$6:$A$100)=0),0)), ""),""),"")</f>
        <v/>
      </c>
      <c r="W213" s="1" t="str" cm="1">
        <f t="array" ref="W213">IFERROR(IF(SMALL(W6:W100,2)&lt;=$A$214*SMALL(W6:W100,1),IFERROR(INDEX($A$6:$A$100, MATCH(1,(W6:W100=SMALL(W6:W100,2))*(COUNTIF(W209:W212, $A$6:$A$100)=0),0)), ""),""),"")</f>
        <v/>
      </c>
      <c r="X213" s="1" t="str" cm="1">
        <f t="array" ref="X213">IFERROR(IF(SMALL(X6:X100,2)&lt;=$A$214*SMALL(X6:X100,1),IFERROR(INDEX($A$6:$A$100, MATCH(1,(X6:X100=SMALL(X6:X100,2))*(COUNTIF(X209:X212, $A$6:$A$100)=0),0)), ""),""),"")</f>
        <v/>
      </c>
      <c r="Y213" s="1" t="str" cm="1">
        <f t="array" ref="Y213">IFERROR(IF(SMALL(Y6:Y100,2)&lt;=$A$214*SMALL(Y6:Y100,1),IFERROR(INDEX($A$6:$A$100, MATCH(1,(Y6:Y100=SMALL(Y6:Y100,2))*(COUNTIF(Y209:Y212, $A$6:$A$100)=0),0)), ""),""),"")</f>
        <v/>
      </c>
      <c r="Z213" s="1" t="str" cm="1">
        <f t="array" ref="Z213">IFERROR(IF(SMALL(Z6:Z100,2)&lt;=$A$214*SMALL(Z6:Z100,1),IFERROR(INDEX($A$6:$A$100, MATCH(1,(Z6:Z100=SMALL(Z6:Z100,2))*(COUNTIF(Z209:Z212, $A$6:$A$100)=0),0)), ""),""),"")</f>
        <v/>
      </c>
      <c r="AA213" s="1" t="str" cm="1">
        <f t="array" ref="AA213">IFERROR(IF(SMALL(AA6:AA100,2)&lt;=$A$214*SMALL(AA6:AA100,1),IFERROR(INDEX($A$6:$A$100, MATCH(1,(AA6:AA100=SMALL(AA6:AA100,2))*(COUNTIF(AA209:AA212, $A$6:$A$100)=0),0)), ""),""),"")</f>
        <v/>
      </c>
      <c r="AB213" s="1" t="str" cm="1">
        <f t="array" ref="AB213">IFERROR(IF(SMALL(AB6:AB100,2)&lt;=$A$214*SMALL(AB6:AB100,1),IFERROR(INDEX($A$6:$A$100, MATCH(1,(AB6:AB100=SMALL(AB6:AB100,2))*(COUNTIF(AB209:AB212, $A$6:$A$100)=0),0)), ""),""),"")</f>
        <v/>
      </c>
      <c r="AC213" s="1" t="str" cm="1">
        <f t="array" ref="AC213">IFERROR(IF(SMALL(AC6:AC100,2)&lt;=$A$214*SMALL(AC6:AC100,1),IFERROR(INDEX($A$6:$A$100, MATCH(1,(AC6:AC100=SMALL(AC6:AC100,2))*(COUNTIF(AC209:AC212, $A$6:$A$100)=0),0)), ""),""),"")</f>
        <v/>
      </c>
      <c r="AD213" s="1" t="str" cm="1">
        <f t="array" ref="AD213">IFERROR(IF(SMALL(AD6:AD100,2)&lt;=$A$214*SMALL(AD6:AD100,1),IFERROR(INDEX($A$6:$A$100, MATCH(1,(AD6:AD100=SMALL(AD6:AD100,2))*(COUNTIF(AD209:AD212, $A$6:$A$100)=0),0)), ""),""),"")</f>
        <v/>
      </c>
      <c r="AE213" s="1" t="str" cm="1">
        <f t="array" ref="AE213">IFERROR(IF(SMALL(AE6:AE100,2)&lt;=$A$214*SMALL(AE6:AE100,1),IFERROR(INDEX($A$6:$A$100, MATCH(1,(AE6:AE100=SMALL(AE6:AE100,2))*(COUNTIF(AE209:AE212, $A$6:$A$100)=0),0)), ""),""),"")</f>
        <v/>
      </c>
      <c r="AF213" s="1" t="str" cm="1">
        <f t="array" ref="AF213">IFERROR(IF(SMALL(AF6:AF100,2)&lt;=$A$214*SMALL(AF6:AF100,1),IFERROR(INDEX($A$6:$A$100, MATCH(1,(AF6:AF100=SMALL(AF6:AF100,2))*(COUNTIF(AF209:AF212, $A$6:$A$100)=0),0)), ""),""),"")</f>
        <v/>
      </c>
      <c r="AG213" s="1" t="str" cm="1">
        <f t="array" ref="AG213">IFERROR(IF(SMALL(AG6:AG100,2)&lt;=$A$214*SMALL(AG6:AG100,1),IFERROR(INDEX($A$6:$A$100, MATCH(1,(AG6:AG100=SMALL(AG6:AG100,2))*(COUNTIF(AG209:AG212, $A$6:$A$100)=0),0)), ""),""),"")</f>
        <v/>
      </c>
      <c r="AH213" s="1" t="str" cm="1">
        <f t="array" ref="AH213">IFERROR(IF(SMALL(AH6:AH100,2)&lt;=$A$214*SMALL(AH6:AH100,1),IFERROR(INDEX($A$6:$A$100, MATCH(1,(AH6:AH100=SMALL(AH6:AH100,2))*(COUNTIF(AH209:AH212, $A$6:$A$100)=0),0)), ""),""),"")</f>
        <v/>
      </c>
      <c r="AI213" s="1" t="str" cm="1">
        <f t="array" ref="AI213">IFERROR(IF(SMALL(AI6:AI100,2)&lt;=$A$214*SMALL(AI6:AI100,1),IFERROR(INDEX($A$6:$A$100, MATCH(1,(AI6:AI100=SMALL(AI6:AI100,2))*(COUNTIF(AI209:AI212, $A$6:$A$100)=0),0)), ""),""),"")</f>
        <v/>
      </c>
      <c r="AJ213" s="1" t="str" cm="1">
        <f t="array" ref="AJ213">IFERROR(IF(SMALL(AJ6:AJ100,2)&lt;=$A$214*SMALL(AJ6:AJ100,1),IFERROR(INDEX($A$6:$A$100, MATCH(1,(AJ6:AJ100=SMALL(AJ6:AJ100,2))*(COUNTIF(AJ209:AJ212, $A$6:$A$100)=0),0)), ""),""),"")</f>
        <v/>
      </c>
      <c r="AK213" s="1" t="str" cm="1">
        <f t="array" ref="AK213">IFERROR(IF(SMALL(AK6:AK100,2)&lt;=$A$214*SMALL(AK6:AK100,1),IFERROR(INDEX($A$6:$A$100, MATCH(1,(AK6:AK100=SMALL(AK6:AK100,2))*(COUNTIF(AK209:AK212, $A$6:$A$100)=0),0)), ""),""),"")</f>
        <v/>
      </c>
      <c r="AL213" s="1" t="str" cm="1">
        <f t="array" ref="AL213">IFERROR(IF(SMALL(AL6:AL100,2)&lt;=$A$214*SMALL(AL6:AL100,1),IFERROR(INDEX($A$6:$A$100, MATCH(1,(AL6:AL100=SMALL(AL6:AL100,2))*(COUNTIF(AL209:AL212, $A$6:$A$100)=0),0)), ""),""),"")</f>
        <v/>
      </c>
      <c r="AM213" s="1" t="str" cm="1">
        <f t="array" ref="AM213">IFERROR(IF(SMALL(AM6:AM100,2)&lt;=$A$214*SMALL(AM6:AM100,1),IFERROR(INDEX($A$6:$A$100, MATCH(1,(AM6:AM100=SMALL(AM6:AM100,2))*(COUNTIF(AM209:AM212, $A$6:$A$100)=0),0)), ""),""),"")</f>
        <v/>
      </c>
      <c r="AN213" s="1" t="str" cm="1">
        <f t="array" ref="AN213">IFERROR(IF(SMALL(AN6:AN100,2)&lt;=$A$214*SMALL(AN6:AN100,1),IFERROR(INDEX($A$6:$A$100, MATCH(1,(AN6:AN100=SMALL(AN6:AN100,2))*(COUNTIF(AN209:AN212, $A$6:$A$100)=0),0)), ""),""),"")</f>
        <v/>
      </c>
      <c r="AO213" s="1" t="str" cm="1">
        <f t="array" ref="AO213">IFERROR(IF(SMALL(AO6:AO100,2)&lt;=$A$214*SMALL(AO6:AO100,1),IFERROR(INDEX($A$6:$A$100, MATCH(1,(AO6:AO100=SMALL(AO6:AO100,2))*(COUNTIF(AO209:AO212, $A$6:$A$100)=0),0)), ""),""),"")</f>
        <v/>
      </c>
      <c r="AP213" s="1" t="str" cm="1">
        <f t="array" ref="AP213">IFERROR(IF(SMALL(AP6:AP100,2)&lt;=$A$214*SMALL(AP6:AP100,1),IFERROR(INDEX($A$6:$A$100, MATCH(1,(AP6:AP100=SMALL(AP6:AP100,2))*(COUNTIF(AP209:AP212, $A$6:$A$100)=0),0)), ""),""),"")</f>
        <v/>
      </c>
      <c r="AQ213" s="1" t="str" cm="1">
        <f t="array" ref="AQ213">IFERROR(IF(SMALL(AQ6:AQ100,2)&lt;=$A$214*SMALL(AQ6:AQ100,1),IFERROR(INDEX($A$6:$A$100, MATCH(1,(AQ6:AQ100=SMALL(AQ6:AQ100,2))*(COUNTIF(AQ209:AQ212, $A$6:$A$100)=0),0)), ""),""),"")</f>
        <v>RTAB. OKVIS (IMU+Ste.)</v>
      </c>
      <c r="AR213" s="1" t="str" cm="1">
        <f t="array" ref="AR213">IFERROR(IF(SMALL(AR6:AR100,2)&lt;=$A$214*SMALL(AR6:AR100,1),IFERROR(INDEX($A$6:$A$100, MATCH(1,(AR6:AR100=SMALL(AR6:AR100,2))*(COUNTIF(AR209:AR212, $A$6:$A$100)=0),0)), ""),""),"")</f>
        <v/>
      </c>
      <c r="AS213" s="1" t="str" cm="1">
        <f t="array" ref="AS213">IFERROR(IF(SMALL(AS6:AS100,2)&lt;=$A$214*SMALL(AS6:AS100,1),IFERROR(INDEX($A$6:$A$100, MATCH(1,(AS6:AS100=SMALL(AS6:AS100,2))*(COUNTIF(AS209:AS212, $A$6:$A$100)=0),0)), ""),""),"")</f>
        <v/>
      </c>
      <c r="AT213" s="1" t="str" cm="1">
        <f t="array" ref="AT213">IFERROR(IF(SMALL(AT6:AT100,2)&lt;=$A$214*SMALL(AT6:AT100,1),IFERROR(INDEX($A$6:$A$100, MATCH(1,(AT6:AT100=SMALL(AT6:AT100,2))*(COUNTIF(AT209:AT212, $A$6:$A$100)=0),0)), ""),""),"")</f>
        <v/>
      </c>
      <c r="AU213" s="1" t="str" cm="1">
        <f t="array" ref="AU213">IFERROR(IF(SMALL(AU6:AU100,2)&lt;=$A$214*SMALL(AU6:AU100,1),IFERROR(INDEX($A$6:$A$100, MATCH(1,(AU6:AU100=SMALL(AU6:AU100,2))*(COUNTIF(AU209:AU212, $A$6:$A$100)=0),0)), ""),""),"")</f>
        <v/>
      </c>
      <c r="AV213" s="1" t="str" cm="1">
        <f t="array" ref="AV213">IFERROR(IF(SMALL(AV6:AV100,2)&lt;=$A$214*SMALL(AV6:AV100,1),IFERROR(INDEX($A$6:$A$100, MATCH(1,(AV6:AV100=SMALL(AV6:AV100,2))*(COUNTIF(AV209:AV212, $A$6:$A$100)=0),0)), ""),""),"")</f>
        <v/>
      </c>
      <c r="AW213" s="1" t="str" cm="1">
        <f t="array" ref="AW213">IFERROR(IF(SMALL(AW6:AW100,2)&lt;=$A$214*SMALL(AW6:AW100,1),IFERROR(INDEX($A$6:$A$100, MATCH(1,(AW6:AW100=SMALL(AW6:AW100,2))*(COUNTIF(AW209:AW212, $A$6:$A$100)=0),0)), ""),""),"")</f>
        <v/>
      </c>
      <c r="AX213" s="1" t="str" cm="1">
        <f t="array" ref="AX213">IFERROR(IF(SMALL(AX6:AX100,2)&lt;=$A$214*SMALL(AX6:AX100,1),IFERROR(INDEX($A$6:$A$100, MATCH(1,(AX6:AX100=SMALL(AX6:AX100,2))*(COUNTIF(AX209:AX212, $A$6:$A$100)=0),0)), ""),""),"")</f>
        <v/>
      </c>
      <c r="AY213" s="1" t="str" cm="1">
        <f t="array" ref="AY213">IFERROR(IF(SMALL(AY6:AY100,2)&lt;=$A$214*SMALL(AY6:AY100,1),IFERROR(INDEX($A$6:$A$100, MATCH(1,(AY6:AY100=SMALL(AY6:AY100,2))*(COUNTIF(AY209:AY212, $A$6:$A$100)=0),0)), ""),""),"")</f>
        <v/>
      </c>
      <c r="AZ213" s="1" t="str" cm="1">
        <f t="array" ref="AZ213">IFERROR(IF(SMALL(AZ6:AZ100,2)&lt;=$A$214*SMALL(AZ6:AZ100,1),IFERROR(INDEX($A$6:$A$100, MATCH(1,(AZ6:AZ100=SMALL(AZ6:AZ100,2))*(COUNTIF(AZ209:AZ212, $A$6:$A$100)=0),0)), ""),""),"")</f>
        <v/>
      </c>
      <c r="BA213" s="1" t="str" cm="1">
        <f t="array" ref="BA213">IFERROR(IF(SMALL(BA6:BA100,2)&lt;=$A$214*SMALL(BA6:BA100,1),IFERROR(INDEX($A$6:$A$100, MATCH(1,(BA6:BA100=SMALL(BA6:BA100,2))*(COUNTIF(BA209:BA212, $A$6:$A$100)=0),0)), ""),""),"")</f>
        <v/>
      </c>
      <c r="BB213" s="1" t="str" cm="1">
        <f t="array" ref="BB213">IFERROR(IF(SMALL(BB6:BB100,2)&lt;=$A$214*SMALL(BB6:BB100,1),IFERROR(INDEX($A$6:$A$100, MATCH(1,(BB6:BB100=SMALL(BB6:BB100,2))*(COUNTIF(BB209:BB212, $A$6:$A$100)=0),0)), ""),""),"")</f>
        <v/>
      </c>
      <c r="BC213" s="1" t="str" cm="1">
        <f t="array" ref="BC213">IFERROR(IF(SMALL(BC6:BC100,2)&lt;=$A$214*SMALL(BC6:BC100,1),IFERROR(INDEX($A$6:$A$100, MATCH(1,(BC6:BC100=SMALL(BC6:BC100,2))*(COUNTIF(BC209:BC212, $A$6:$A$100)=0),0)), ""),""),"")</f>
        <v/>
      </c>
      <c r="BD213" s="1" t="str" cm="1">
        <f t="array" ref="BD213">IFERROR(IF(SMALL(BD6:BD100,2)&lt;=$A$214*SMALL(BD6:BD100,1),IFERROR(INDEX($A$6:$A$100, MATCH(1,(BD6:BD100=SMALL(BD6:BD100,2))*(COUNTIF(BD209:BD212, $A$6:$A$100)=0),0)), ""),""),"")</f>
        <v/>
      </c>
      <c r="BE213" s="1" t="str" cm="1">
        <f t="array" ref="BE213">IFERROR(IF(SMALL(BE6:BE100,2)&lt;=$A$214*SMALL(BE6:BE100,1),IFERROR(INDEX($A$6:$A$100, MATCH(1,(BE6:BE100=SMALL(BE6:BE100,2))*(COUNTIF(BE209:BE212, $A$6:$A$100)=0),0)), ""),""),"")</f>
        <v/>
      </c>
      <c r="BF213" s="1" t="str" cm="1">
        <f t="array" ref="BF213">IFERROR(IF(SMALL(BF6:BF100,2)&lt;=$A$214*SMALL(BF6:BF100,1),IFERROR(INDEX($A$6:$A$100, MATCH(1,(BF6:BF100=SMALL(BF6:BF100,2))*(COUNTIF(BF209:BF212, $A$6:$A$100)=0),0)), ""),""),"")</f>
        <v/>
      </c>
      <c r="BG213" s="1" t="str" cm="1">
        <f t="array" ref="BG213">IFERROR(IF(SMALL(BG6:BG100,2)&lt;=$A$214*SMALL(BG6:BG100,1),IFERROR(INDEX($A$6:$A$100, MATCH(1,(BG6:BG100=SMALL(BG6:BG100,2))*(COUNTIF(BG209:BG212, $A$6:$A$100)=0),0)), ""),""),"")</f>
        <v/>
      </c>
      <c r="BH213" s="1" t="str" cm="1">
        <f t="array" ref="BH213">IFERROR(IF(SMALL(BH6:BH100,2)&lt;=$A$214*SMALL(BH6:BH100,1),IFERROR(INDEX($A$6:$A$100, MATCH(1,(BH6:BH100=SMALL(BH6:BH100,2))*(COUNTIF(BH209:BH212, $A$6:$A$100)=0),0)), ""),""),"")</f>
        <v/>
      </c>
      <c r="BI213" s="1" t="str" cm="1">
        <f t="array" ref="BI213">IFERROR(IF(SMALL(BI6:BI100,2)&lt;=$A$214*SMALL(BI6:BI100,1),IFERROR(INDEX($A$6:$A$100, MATCH(1,(BI6:BI100=SMALL(BI6:BI100,2))*(COUNTIF(BI209:BI212, $A$6:$A$100)=0),0)), ""),""),"")</f>
        <v/>
      </c>
      <c r="BJ213" s="1" t="str" cm="1">
        <f t="array" ref="BJ213">IFERROR(IF(SMALL(BJ6:BJ100,2)&lt;=$A$214*SMALL(BJ6:BJ100,1),IFERROR(INDEX($A$6:$A$100, MATCH(1,(BJ6:BJ100=SMALL(BJ6:BJ100,2))*(COUNTIF(BJ209:BJ212, $A$6:$A$100)=0),0)), ""),""),"")</f>
        <v/>
      </c>
      <c r="BK213" s="1" t="str" cm="1">
        <f t="array" ref="BK213">IFERROR(IF(SMALL(BK6:BK100,2)&lt;=$A$214*SMALL(BK6:BK100,1),IFERROR(INDEX($A$6:$A$100, MATCH(1,(BK6:BK100=SMALL(BK6:BK100,2))*(COUNTIF(BK209:BK212, $A$6:$A$100)=0),0)), ""),""),"")</f>
        <v/>
      </c>
      <c r="BL213" s="1" t="str" cm="1">
        <f t="array" ref="BL213">IFERROR(IF(SMALL(BL6:BL100,2)&lt;=$A$214*SMALL(BL6:BL100,1),IFERROR(INDEX($A$6:$A$100, MATCH(1,(BL6:BL100=SMALL(BL6:BL100,2))*(COUNTIF(BL209:BL212, $A$6:$A$100)=0),0)), ""),""),"")</f>
        <v/>
      </c>
      <c r="BM213" s="1" t="str" cm="1">
        <f t="array" ref="BM213">IFERROR(IF(SMALL(BM6:BM100,2)&lt;=$A$214*SMALL(BM6:BM100,1),IFERROR(INDEX($A$6:$A$100, MATCH(1,(BM6:BM100=SMALL(BM6:BM100,2))*(COUNTIF(BM209:BM212, $A$6:$A$100)=0),0)), ""),""),"")</f>
        <v/>
      </c>
      <c r="BN213" s="1" t="str" cm="1">
        <f t="array" ref="BN213">IFERROR(IF(SMALL(BN6:BN100,2)&lt;=$A$214*SMALL(BN6:BN100,1),IFERROR(INDEX($A$6:$A$100, MATCH(1,(BN6:BN100=SMALL(BN6:BN100,2))*(COUNTIF(BN209:BN212, $A$6:$A$100)=0),0)), ""),""),"")</f>
        <v/>
      </c>
      <c r="BO213" s="1" t="str" cm="1">
        <f t="array" ref="BO213">IFERROR(IF(SMALL(BO6:BO100,2)&lt;=$A$214*SMALL(BO6:BO100,1),IFERROR(INDEX($A$6:$A$100, MATCH(1,(BO6:BO100=SMALL(BO6:BO100,2))*(COUNTIF(BO209:BO212, $A$6:$A$100)=0),0)), ""),""),"")</f>
        <v/>
      </c>
      <c r="BP213" s="1" t="str" cm="1">
        <f t="array" ref="BP213">IFERROR(IF(SMALL(BP6:BP100,2)&lt;=$A$214*SMALL(BP6:BP100,1),IFERROR(INDEX($A$6:$A$100, MATCH(1,(BP6:BP100=SMALL(BP6:BP100,2))*(COUNTIF(BP209:BP212, $A$6:$A$100)=0),0)), ""),""),"")</f>
        <v/>
      </c>
      <c r="BQ213" s="1" t="str" cm="1">
        <f t="array" ref="BQ213">IFERROR(IF(SMALL(BQ6:BQ100,2)&lt;=$A$214*SMALL(BQ6:BQ100,1),IFERROR(INDEX($A$6:$A$100, MATCH(1,(BQ6:BQ100=SMALL(BQ6:BQ100,2))*(COUNTIF(BQ209:BQ212, $A$6:$A$100)=0),0)), ""),""),"")</f>
        <v/>
      </c>
      <c r="BR213" s="1" t="str" cm="1">
        <f t="array" ref="BR213">IFERROR(IF(SMALL(BR6:BR100,2)&lt;=$A$214*SMALL(BR6:BR100,1),IFERROR(INDEX($A$6:$A$100, MATCH(1,(BR6:BR100=SMALL(BR6:BR100,2))*(COUNTIF(BR209:BR212, $A$6:$A$100)=0),0)), ""),""),"")</f>
        <v/>
      </c>
      <c r="BS213" s="1" t="str" cm="1">
        <f t="array" ref="BS213">IFERROR(IF(SMALL(BS6:BS100,2)&lt;=$A$214*SMALL(BS6:BS100,1),IFERROR(INDEX($A$6:$A$100, MATCH(1,(BS6:BS100=SMALL(BS6:BS100,2))*(COUNTIF(BS209:BS212, $A$6:$A$100)=0),0)), ""),""),"")</f>
        <v/>
      </c>
      <c r="BT213" s="1" t="str" cm="1">
        <f t="array" ref="BT213">IFERROR(IF(SMALL(BT6:BT100,2)&lt;=$A$214*SMALL(BT6:BT100,1),IFERROR(INDEX($A$6:$A$100, MATCH(1,(BT6:BT100=SMALL(BT6:BT100,2))*(COUNTIF(BT209:BT212, $A$6:$A$100)=0),0)), ""),""),"")</f>
        <v/>
      </c>
      <c r="BU213" s="1" t="str" cm="1">
        <f t="array" ref="BU213">IFERROR(IF(SMALL(BU6:BU100,2)&lt;=$A$214*SMALL(BU6:BU100,1),IFERROR(INDEX($A$6:$A$100, MATCH(1,(BU6:BU100=SMALL(BU6:BU100,2))*(COUNTIF(BU209:BU212, $A$6:$A$100)=0),0)), ""),""),"")</f>
        <v/>
      </c>
      <c r="BV213" s="1" t="str" cm="1">
        <f t="array" ref="BV213">IFERROR(IF(SMALL(BV6:BV100,2)&lt;=$A$214*SMALL(BV6:BV100,1),IFERROR(INDEX($A$6:$A$100, MATCH(1,(BV6:BV100=SMALL(BV6:BV100,2))*(COUNTIF(BV209:BV212, $A$6:$A$100)=0),0)), ""),""),"")</f>
        <v/>
      </c>
      <c r="BW213" s="1" t="str" cm="1">
        <f t="array" ref="BW213">IFERROR(IF(SMALL(BW6:BW100,2)&lt;=$A$214*SMALL(BW6:BW100,1),IFERROR(INDEX($A$6:$A$100, MATCH(1,(BW6:BW100=SMALL(BW6:BW100,2))*(COUNTIF(BW209:BW212, $A$6:$A$100)=0),0)), ""),""),"")</f>
        <v/>
      </c>
      <c r="BX213" s="1" t="str" cm="1">
        <f t="array" ref="BX213">IFERROR(IF(SMALL(BX6:BX100,2)&lt;=$A$214*SMALL(BX6:BX100,1),IFERROR(INDEX($A$6:$A$100, MATCH(1,(BX6:BX100=SMALL(BX6:BX100,2))*(COUNTIF(BX209:BX212, $A$6:$A$100)=0),0)), ""),""),"")</f>
        <v/>
      </c>
      <c r="BY213" s="1" t="str" cm="1">
        <f t="array" ref="BY213">IFERROR(IF(SMALL(BY6:BY100,2)&lt;=$A$214*SMALL(BY6:BY100,1),IFERROR(INDEX($A$6:$A$100, MATCH(1,(BY6:BY100=SMALL(BY6:BY100,2))*(COUNTIF(BY209:BY212, $A$6:$A$100)=0),0)), ""),""),"")</f>
        <v>OpenVSLAM</v>
      </c>
      <c r="BZ213" s="1" t="str" cm="1">
        <f t="array" ref="BZ213">IFERROR(IF(SMALL(BZ6:BZ100,2)&lt;=$A$214*SMALL(BZ6:BZ100,1),IFERROR(INDEX($A$6:$A$100, MATCH(1,(BZ6:BZ100=SMALL(BZ6:BZ100,2))*(COUNTIF(BZ209:BZ212, $A$6:$A$100)=0),0)), ""),""),"")</f>
        <v/>
      </c>
      <c r="CA213" s="1" t="str" cm="1">
        <f t="array" ref="CA213">IFERROR(IF(SMALL(CA6:CA100,2)&lt;=$A$214*SMALL(CA6:CA100,1),IFERROR(INDEX($A$6:$A$100, MATCH(1,(CA6:CA100=SMALL(CA6:CA100,2))*(COUNTIF(CA209:CA212, $A$6:$A$100)=0),0)), ""),""),"")</f>
        <v/>
      </c>
      <c r="CB213" s="1" t="str" cm="1">
        <f t="array" ref="CB213">IFERROR(IF(SMALL(CB6:CB100,2)&lt;=$A$214*SMALL(CB6:CB100,1),IFERROR(INDEX($A$6:$A$100, MATCH(1,(CB6:CB100=SMALL(CB6:CB100,2))*(COUNTIF(CB209:CB212, $A$6:$A$100)=0),0)), ""),""),"")</f>
        <v/>
      </c>
      <c r="CC213" s="1" t="str" cm="1">
        <f t="array" ref="CC213">IFERROR(IF(SMALL(CC6:CC100,2)&lt;=$A$214*SMALL(CC6:CC100,1),IFERROR(INDEX($A$6:$A$100, MATCH(1,(CC6:CC100=SMALL(CC6:CC100,2))*(COUNTIF(CC209:CC212, $A$6:$A$100)=0),0)), ""),""),"")</f>
        <v/>
      </c>
      <c r="CD213" s="1" t="str" cm="1">
        <f t="array" ref="CD213">IFERROR(IF(SMALL(CD6:CD100,2)&lt;=$A$214*SMALL(CD6:CD100,1),IFERROR(INDEX($A$6:$A$100, MATCH(1,(CD6:CD100=SMALL(CD6:CD100,2))*(COUNTIF(CD209:CD212, $A$6:$A$100)=0),0)), ""),""),"")</f>
        <v/>
      </c>
      <c r="CE213" s="1" t="str" cm="1">
        <f t="array" ref="CE213">IFERROR(IF(SMALL(CE6:CE100,2)&lt;=$A$214*SMALL(CE6:CE100,1),IFERROR(INDEX($A$6:$A$100, MATCH(1,(CE6:CE100=SMALL(CE6:CE100,2))*(COUNTIF(CE209:CE212, $A$6:$A$100)=0),0)), ""),""),"")</f>
        <v/>
      </c>
      <c r="CF213" s="1" t="str" cm="1">
        <f t="array" ref="CF213">IFERROR(IF(SMALL(CF6:CF100,2)&lt;=$A$214*SMALL(CF6:CF100,1),IFERROR(INDEX($A$6:$A$100, MATCH(1,(CF6:CF100=SMALL(CF6:CF100,2))*(COUNTIF(CF209:CF212, $A$6:$A$100)=0),0)), ""),""),"")</f>
        <v/>
      </c>
      <c r="CG213" s="1" t="str" cm="1">
        <f t="array" ref="CG213">IFERROR(IF(SMALL(CG6:CG100,2)&lt;=$A$214*SMALL(CG6:CG100,1),IFERROR(INDEX($A$6:$A$100, MATCH(1,(CG6:CG100=SMALL(CG6:CG100,2))*(COUNTIF(CG209:CG212, $A$6:$A$100)=0),0)), ""),""),"")</f>
        <v/>
      </c>
      <c r="CH213" s="1" t="str" cm="1">
        <f t="array" ref="CH213">IFERROR(IF(SMALL(CH6:CH100,2)&lt;=$A$214*SMALL(CH6:CH100,1),IFERROR(INDEX($A$6:$A$100, MATCH(1,(CH6:CH100=SMALL(CH6:CH100,2))*(COUNTIF(CH209:CH212, $A$6:$A$100)=0),0)), ""),""),"")</f>
        <v/>
      </c>
      <c r="CI213" s="1" t="str" cm="1">
        <f t="array" ref="CI213">IFERROR(IF(SMALL(CI6:CI100,2)&lt;=$A$214*SMALL(CI6:CI100,1),IFERROR(INDEX($A$6:$A$100, MATCH(1,(CI6:CI100=SMALL(CI6:CI100,2))*(COUNTIF(CI209:CI212, $A$6:$A$100)=0),0)), ""),""),"")</f>
        <v/>
      </c>
      <c r="CJ213" s="1" t="str" cm="1">
        <f t="array" ref="CJ213">IFERROR(IF(SMALL(CJ6:CJ100,2)&lt;=$A$214*SMALL(CJ6:CJ100,1),IFERROR(INDEX($A$6:$A$100, MATCH(1,(CJ6:CJ100=SMALL(CJ6:CJ100,2))*(COUNTIF(CJ209:CJ212, $A$6:$A$100)=0),0)), ""),""),"")</f>
        <v/>
      </c>
      <c r="CK213" s="1" t="str" cm="1">
        <f t="array" ref="CK213">IFERROR(IF(SMALL(CK6:CK100,2)&lt;=$A$214*SMALL(CK6:CK100,1),IFERROR(INDEX($A$6:$A$100, MATCH(1,(CK6:CK100=SMALL(CK6:CK100,2))*(COUNTIF(CK209:CK212, $A$6:$A$100)=0),0)), ""),""),"")</f>
        <v/>
      </c>
      <c r="CL213" s="1" t="str" cm="1">
        <f t="array" ref="CL213">IFERROR(IF(SMALL(CL6:CL100,2)&lt;=$A$214*SMALL(CL6:CL100,1),IFERROR(INDEX($A$6:$A$100, MATCH(1,(CL6:CL100=SMALL(CL6:CL100,2))*(COUNTIF(CL209:CL212, $A$6:$A$100)=0),0)), ""),""),"")</f>
        <v/>
      </c>
      <c r="CM213" s="1" t="str" cm="1">
        <f t="array" ref="CM213">IFERROR(IF(SMALL(CM6:CM100,2)&lt;=$A$214*SMALL(CM6:CM100,1),IFERROR(INDEX($A$6:$A$100, MATCH(1,(CM6:CM100=SMALL(CM6:CM100,2))*(COUNTIF(CM209:CM212, $A$6:$A$100)=0),0)), ""),""),"")</f>
        <v/>
      </c>
      <c r="CN213" s="1" t="str" cm="1">
        <f t="array" ref="CN213">IFERROR(IF(SMALL(CN6:CN100,2)&lt;=$A$214*SMALL(CN6:CN100,1),IFERROR(INDEX($A$6:$A$100, MATCH(1,(CN6:CN100=SMALL(CN6:CN100,2))*(COUNTIF(CN209:CN212, $A$6:$A$100)=0),0)), ""),""),"")</f>
        <v/>
      </c>
      <c r="CO213" s="1" t="str" cm="1">
        <f t="array" ref="CO213">IFERROR(IF(SMALL(CO6:CO100,2)&lt;=$A$214*SMALL(CO6:CO100,1),IFERROR(INDEX($A$6:$A$100, MATCH(1,(CO6:CO100=SMALL(CO6:CO100,2))*(COUNTIF(CO209:CO212, $A$6:$A$100)=0),0)), ""),""),"")</f>
        <v/>
      </c>
      <c r="CP213" s="1" t="str" cm="1">
        <f t="array" ref="CP213">IFERROR(IF(SMALL(CP6:CP100,2)&lt;=$A$214*SMALL(CP6:CP100,1),IFERROR(INDEX($A$6:$A$100, MATCH(1,(CP6:CP100=SMALL(CP6:CP100,2))*(COUNTIF(CP209:CP212, $A$6:$A$100)=0),0)), ""),""),"")</f>
        <v/>
      </c>
      <c r="CQ213" s="1" t="str" cm="1">
        <f t="array" ref="CQ213">IFERROR(IF(SMALL(CQ6:CQ100,2)&lt;=$A$214*SMALL(CQ6:CQ100,1),IFERROR(INDEX($A$6:$A$100, MATCH(1,(CQ6:CQ100=SMALL(CQ6:CQ100,2))*(COUNTIF(CQ209:CQ212, $A$6:$A$100)=0),0)), ""),""),"")</f>
        <v/>
      </c>
      <c r="CR213" s="1" t="str" cm="1">
        <f t="array" ref="CR213">IFERROR(IF(SMALL(CR6:CR100,2)&lt;=$A$214*SMALL(CR6:CR100,1),IFERROR(INDEX($A$6:$A$100, MATCH(1,(CR6:CR100=SMALL(CR6:CR100,2))*(COUNTIF(CR209:CR212, $A$6:$A$100)=0),0)), ""),""),"")</f>
        <v/>
      </c>
      <c r="CS213" s="1" t="str" cm="1">
        <f t="array" ref="CS213">IFERROR(IF(SMALL(CS6:CS100,2)&lt;=$A$214*SMALL(CS6:CS100,1),IFERROR(INDEX($A$6:$A$100, MATCH(1,(CS6:CS100=SMALL(CS6:CS100,2))*(COUNTIF(CS209:CS212, $A$6:$A$100)=0),0)), ""),""),"")</f>
        <v/>
      </c>
      <c r="CT213" s="1" t="str" cm="1">
        <f t="array" ref="CT213">IFERROR(IF(SMALL(CT6:CT100,2)&lt;=$A$214*SMALL(CT6:CT100,1),IFERROR(INDEX($A$6:$A$100, MATCH(1,(CT6:CT100=SMALL(CT6:CT100,2))*(COUNTIF(CT209:CT212, $A$6:$A$100)=0),0)), ""),""),"")</f>
        <v/>
      </c>
      <c r="CU213" s="1" t="str" cm="1">
        <f t="array" ref="CU213">IFERROR(IF(SMALL(CU6:CU100,2)&lt;=$A$214*SMALL(CU6:CU100,1),IFERROR(INDEX($A$6:$A$100, MATCH(1,(CU6:CU100=SMALL(CU6:CU100,2))*(COUNTIF(CU209:CU212, $A$6:$A$100)=0),0)), ""),""),"")</f>
        <v/>
      </c>
      <c r="CV213" s="1" t="str" cm="1">
        <f t="array" ref="CV213">IFERROR(IF(SMALL(CV6:CV100,2)&lt;=$A$214*SMALL(CV6:CV100,1),IFERROR(INDEX($A$6:$A$100, MATCH(1,(CV6:CV100=SMALL(CV6:CV100,2))*(COUNTIF(CV209:CV212, $A$6:$A$100)=0),0)), ""),""),"")</f>
        <v/>
      </c>
      <c r="CW213" s="1" t="str" cm="1">
        <f t="array" ref="CW213">IFERROR(IF(SMALL(CW6:CW100,2)&lt;=$A$214*SMALL(CW6:CW100,1),IFERROR(INDEX($A$6:$A$100, MATCH(1,(CW6:CW100=SMALL(CW6:CW100,2))*(COUNTIF(CW209:CW212, $A$6:$A$100)=0),0)), ""),""),"")</f>
        <v/>
      </c>
      <c r="CX213" s="1" t="str" cm="1">
        <f t="array" ref="CX213">IFERROR(IF(SMALL(CX6:CX100,2)&lt;=$A$214*SMALL(CX6:CX100,1),IFERROR(INDEX($A$6:$A$100, MATCH(1,(CX6:CX100=SMALL(CX6:CX100,2))*(COUNTIF(CX209:CX212, $A$6:$A$100)=0),0)), ""),""),"")</f>
        <v/>
      </c>
      <c r="CY213" s="1" t="str" cm="1">
        <f t="array" ref="CY213">IFERROR(IF(SMALL(CY6:CY100,2)&lt;=$A$214*SMALL(CY6:CY100,1),IFERROR(INDEX($A$6:$A$100, MATCH(1,(CY6:CY100=SMALL(CY6:CY100,2))*(COUNTIF(CY209:CY212, $A$6:$A$100)=0),0)), ""),""),"")</f>
        <v/>
      </c>
      <c r="CZ213" s="1" t="str" cm="1">
        <f t="array" ref="CZ213">IFERROR(IF(SMALL(CZ6:CZ100,2)&lt;=$A$214*SMALL(CZ6:CZ100,1),IFERROR(INDEX($A$6:$A$100, MATCH(1,(CZ6:CZ100=SMALL(CZ6:CZ100,2))*(COUNTIF(CZ209:CZ212, $A$6:$A$100)=0),0)), ""),""),"")</f>
        <v/>
      </c>
      <c r="DA213" s="1" t="str" cm="1">
        <f t="array" ref="DA213">IFERROR(IF(SMALL(DA6:DA100,2)&lt;=$A$214*SMALL(DA6:DA100,1),IFERROR(INDEX($A$6:$A$100, MATCH(1,(DA6:DA100=SMALL(DA6:DA100,2))*(COUNTIF(DA209:DA212, $A$6:$A$100)=0),0)), ""),""),"")</f>
        <v/>
      </c>
      <c r="DB213" s="1" t="str" cm="1">
        <f t="array" ref="DB213">IFERROR(IF(SMALL(DB6:DB100,2)&lt;=$A$214*SMALL(DB6:DB100,1),IFERROR(INDEX($A$6:$A$100, MATCH(1,(DB6:DB100=SMALL(DB6:DB100,2))*(COUNTIF(DB209:DB212, $A$6:$A$100)=0),0)), ""),""),"")</f>
        <v/>
      </c>
      <c r="DC213" s="1" t="str" cm="1">
        <f t="array" ref="DC213">IFERROR(IF(SMALL(DC6:DC100,2)&lt;=$A$214*SMALL(DC6:DC100,1),IFERROR(INDEX($A$6:$A$100, MATCH(1,(DC6:DC100=SMALL(DC6:DC100,2))*(COUNTIF(DC209:DC212, $A$6:$A$100)=0),0)), ""),""),"")</f>
        <v/>
      </c>
      <c r="DD213" s="1" t="str" cm="1">
        <f t="array" ref="DD213">IFERROR(IF(SMALL(DD6:DD100,2)&lt;=$A$214*SMALL(DD6:DD100,1),IFERROR(INDEX($A$6:$A$100, MATCH(1,(DD6:DD100=SMALL(DD6:DD100,2))*(COUNTIF(DD209:DD212, $A$6:$A$100)=0),0)), ""),""),"")</f>
        <v/>
      </c>
      <c r="DE213" s="1" t="str" cm="1">
        <f t="array" ref="DE213">IFERROR(IF(SMALL(DE6:DE100,2)&lt;=$A$214*SMALL(DE6:DE100,1),IFERROR(INDEX($A$6:$A$100, MATCH(1,(DE6:DE100=SMALL(DE6:DE100,2))*(COUNTIF(DE209:DE212, $A$6:$A$100)=0),0)), ""),""),"")</f>
        <v/>
      </c>
      <c r="DF213" s="1" t="str" cm="1">
        <f t="array" ref="DF213">IFERROR(IF(SMALL(DF6:DF100,2)&lt;=$A$214*SMALL(DF6:DF100,1),IFERROR(INDEX($A$6:$A$100, MATCH(1,(DF6:DF100=SMALL(DF6:DF100,2))*(COUNTIF(DF209:DF212, $A$6:$A$100)=0),0)), ""),""),"")</f>
        <v/>
      </c>
      <c r="DG213" s="1" t="str" cm="1">
        <f t="array" ref="DG213">IFERROR(IF(SMALL(DG6:DG100,2)&lt;=$A$214*SMALL(DG6:DG100,1),IFERROR(INDEX($A$6:$A$100, MATCH(1,(DG6:DG100=SMALL(DG6:DG100,2))*(COUNTIF(DG209:DG212, $A$6:$A$100)=0),0)), ""),""),"")</f>
        <v/>
      </c>
      <c r="DH213" s="1" t="str" cm="1">
        <f t="array" ref="DH213">IFERROR(IF(SMALL(DH6:DH100,2)&lt;=$A$214*SMALL(DH6:DH100,1),IFERROR(INDEX($A$6:$A$100, MATCH(1,(DH6:DH100=SMALL(DH6:DH100,2))*(COUNTIF(DH209:DH212, $A$6:$A$100)=0),0)), ""),""),"")</f>
        <v/>
      </c>
      <c r="DI213" s="1" t="str" cm="1">
        <f t="array" ref="DI213">IFERROR(IF(SMALL(DI6:DI100,2)&lt;=$A$214*SMALL(DI6:DI100,1),IFERROR(INDEX($A$6:$A$100, MATCH(1,(DI6:DI100=SMALL(DI6:DI100,2))*(COUNTIF(DI209:DI212, $A$6:$A$100)=0),0)), ""),""),"")</f>
        <v/>
      </c>
      <c r="DJ213" s="1" t="str" cm="1">
        <f t="array" ref="DJ213">IFERROR(IF(SMALL(DJ6:DJ100,2)&lt;=$A$214*SMALL(DJ6:DJ100,1),IFERROR(INDEX($A$6:$A$100, MATCH(1,(DJ6:DJ100=SMALL(DJ6:DJ100,2))*(COUNTIF(DJ209:DJ212, $A$6:$A$100)=0),0)), ""),""),"")</f>
        <v/>
      </c>
      <c r="DK213" s="1" t="str" cm="1">
        <f t="array" ref="DK213">IFERROR(IF(SMALL(DK6:DK100,2)&lt;=$A$214*SMALL(DK6:DK100,1),IFERROR(INDEX($A$6:$A$100, MATCH(1,(DK6:DK100=SMALL(DK6:DK100,2))*(COUNTIF(DK209:DK212, $A$6:$A$100)=0),0)), ""),""),"")</f>
        <v/>
      </c>
      <c r="DL213" s="1" t="str" cm="1">
        <f t="array" ref="DL213">IFERROR(IF(SMALL(DL6:DL100,2)&lt;=$A$214*SMALL(DL6:DL100,1),IFERROR(INDEX($A$6:$A$100, MATCH(1,(DL6:DL100=SMALL(DL6:DL100,2))*(COUNTIF(DL209:DL212, $A$6:$A$100)=0),0)), ""),""),"")</f>
        <v/>
      </c>
      <c r="DM213" s="1" t="str" cm="1">
        <f t="array" ref="DM213">IFERROR(IF(SMALL(DM6:DM100,2)&lt;=$A$214*SMALL(DM6:DM100,1),IFERROR(INDEX($A$6:$A$100, MATCH(1,(DM6:DM100=SMALL(DM6:DM100,2))*(COUNTIF(DM209:DM212, $A$6:$A$100)=0),0)), ""),""),"")</f>
        <v/>
      </c>
      <c r="DN213" s="1" t="str" cm="1">
        <f t="array" ref="DN213">IFERROR(IF(SMALL(DN6:DN100,2)&lt;=$A$214*SMALL(DN6:DN100,1),IFERROR(INDEX($A$6:$A$100, MATCH(1,(DN6:DN100=SMALL(DN6:DN100,2))*(COUNTIF(DN209:DN212, $A$6:$A$100)=0),0)), ""),""),"")</f>
        <v>R2LIVE</v>
      </c>
      <c r="DO213" s="1" t="str" cm="1">
        <f t="array" ref="DO213">IFERROR(IF(SMALL(DO6:DO100,2)&lt;=$A$214*SMALL(DO6:DO100,1),IFERROR(INDEX($A$6:$A$100, MATCH(1,(DO6:DO100=SMALL(DO6:DO100,2))*(COUNTIF(DO209:DO212, $A$6:$A$100)=0),0)), ""),""),"")</f>
        <v/>
      </c>
      <c r="DP213" s="1" t="str" cm="1">
        <f t="array" ref="DP213">IFERROR(IF(SMALL(DP6:DP100,2)&lt;=$A$214*SMALL(DP6:DP100,1),IFERROR(INDEX($A$6:$A$100, MATCH(1,(DP6:DP100=SMALL(DP6:DP100,2))*(COUNTIF(DP209:DP212, $A$6:$A$100)=0),0)), ""),""),"")</f>
        <v/>
      </c>
      <c r="DQ213" s="1" t="str" cm="1">
        <f t="array" ref="DQ213">IFERROR(IF(SMALL(DQ6:DQ100,2)&lt;=$A$214*SMALL(DQ6:DQ100,1),IFERROR(INDEX($A$6:$A$100, MATCH(1,(DQ6:DQ100=SMALL(DQ6:DQ100,2))*(COUNTIF(DQ209:DQ212, $A$6:$A$100)=0),0)), ""),""),"")</f>
        <v/>
      </c>
      <c r="DR213" s="1" t="str" cm="1">
        <f t="array" ref="DR213">IFERROR(IF(SMALL(DR6:DR100,2)&lt;=$A$214*SMALL(DR6:DR100,1),IFERROR(INDEX($A$6:$A$100, MATCH(1,(DR6:DR100=SMALL(DR6:DR100,2))*(COUNTIF(DR209:DR212, $A$6:$A$100)=0),0)), ""),""),"")</f>
        <v/>
      </c>
      <c r="DS213" s="1" t="str" cm="1">
        <f t="array" ref="DS213">IFERROR(IF(SMALL(DS6:DS100,2)&lt;=$A$214*SMALL(DS6:DS100,1),IFERROR(INDEX($A$6:$A$100, MATCH(1,(DS6:DS100=SMALL(DS6:DS100,2))*(COUNTIF(DS209:DS212, $A$6:$A$100)=0),0)), ""),""),"")</f>
        <v/>
      </c>
      <c r="DT213" s="1" t="str" cm="1">
        <f t="array" ref="DT213">IFERROR(IF(SMALL(DT6:DT100,2)&lt;=$A$214*SMALL(DT6:DT100,1),IFERROR(INDEX($A$6:$A$100, MATCH(1,(DT6:DT100=SMALL(DT6:DT100,2))*(COUNTIF(DT209:DT212, $A$6:$A$100)=0),0)), ""),""),"")</f>
        <v/>
      </c>
      <c r="DU213" s="1" t="str" cm="1">
        <f t="array" ref="DU213">IFERROR(IF(SMALL(DU6:DU100,2)&lt;=$A$214*SMALL(DU6:DU100,1),IFERROR(INDEX($A$6:$A$100, MATCH(1,(DU6:DU100=SMALL(DU6:DU100,2))*(COUNTIF(DU209:DU212, $A$6:$A$100)=0),0)), ""),""),"")</f>
        <v/>
      </c>
      <c r="DV213" s="1" t="str" cm="1">
        <f t="array" ref="DV213">IFERROR(IF(SMALL(DV6:DV100,2)&lt;=$A$214*SMALL(DV6:DV100,1),IFERROR(INDEX($A$6:$A$100, MATCH(1,(DV6:DV100=SMALL(DV6:DV100,2))*(COUNTIF(DV209:DV212, $A$6:$A$100)=0),0)), ""),""),"")</f>
        <v/>
      </c>
      <c r="DW213" s="1" t="str" cm="1">
        <f t="array" ref="DW213">IFERROR(IF(SMALL(DW6:DW100,2)&lt;=$A$214*SMALL(DW6:DW100,1),IFERROR(INDEX($A$6:$A$100, MATCH(1,(DW6:DW100=SMALL(DW6:DW100,2))*(COUNTIF(DW209:DW212, $A$6:$A$100)=0),0)), ""),""),"")</f>
        <v/>
      </c>
      <c r="DX213" s="1" t="str" cm="1">
        <f t="array" ref="DX213">IFERROR(IF(SMALL(DX6:DX100,2)&lt;=$A$214*SMALL(DX6:DX100,1),IFERROR(INDEX($A$6:$A$100, MATCH(1,(DX6:DX100=SMALL(DX6:DX100,2))*(COUNTIF(DX209:DX212, $A$6:$A$100)=0),0)), ""),""),"")</f>
        <v/>
      </c>
      <c r="DY213" s="1" t="str" cm="1">
        <f t="array" ref="DY213">IFERROR(IF(SMALL(DY6:DY100,2)&lt;=$A$214*SMALL(DY6:DY100,1),IFERROR(INDEX($A$6:$A$100, MATCH(1,(DY6:DY100=SMALL(DY6:DY100,2))*(COUNTIF(DY209:DY212, $A$6:$A$100)=0),0)), ""),""),"")</f>
        <v/>
      </c>
      <c r="DZ213" s="1" t="str" cm="1">
        <f t="array" ref="DZ213">IFERROR(IF(SMALL(DZ6:DZ100,2)&lt;=$A$214*SMALL(DZ6:DZ100,1),IFERROR(INDEX($A$6:$A$100, MATCH(1,(DZ6:DZ100=SMALL(DZ6:DZ100,2))*(COUNTIF(DZ209:DZ212, $A$6:$A$100)=0),0)), ""),""),"")</f>
        <v/>
      </c>
      <c r="EA213" s="93"/>
      <c r="EB213" s="93"/>
      <c r="EC213" s="1" t="str" cm="1">
        <f t="array" ref="EC213">IFERROR(IF(SMALL(EC6:EC100,2)&lt;=$A$214*SMALL(EC6:EC100,1),IFERROR(INDEX($A$6:$A$100, MATCH(1,(EC6:EC100=SMALL(EC6:EC100,2))*(COUNTIF(EC209:EC212, $A$6:$A$100)=0),0)), ""),""),"")</f>
        <v/>
      </c>
      <c r="ED213" s="93"/>
      <c r="EE213" s="93"/>
      <c r="EF213" s="1" t="str" cm="1">
        <f t="array" ref="EF213">IFERROR(IF(SMALL(EF6:EF100,2)&lt;=$A$214*SMALL(EF6:EF100,1),IFERROR(INDEX($A$6:$A$100, MATCH(1,(EF6:EF100=SMALL(EF6:EF100,2))*(COUNTIF(EF209:EF212, $A$6:$A$100)=0),0)), ""),""),"")</f>
        <v/>
      </c>
      <c r="EG213" s="93"/>
      <c r="EH213" s="1" t="str" cm="1">
        <f t="array" ref="EH213">IFERROR(IF(SMALL(EH6:EH100,2)&lt;=$A$214*SMALL(EH6:EH100,1),IFERROR(INDEX($A$6:$A$100, MATCH(1,(EH6:EH100=SMALL(EH6:EH100,2))*(COUNTIF(EH209:EH212, $A$6:$A$100)=0),0)), ""),""),"")</f>
        <v/>
      </c>
      <c r="EI213" s="1" t="str" cm="1">
        <f t="array" ref="EI213">IFERROR(IF(SMALL(EI6:EI100,2)&lt;=$A$214*SMALL(EI6:EI100,1),IFERROR(INDEX($A$6:$A$100, MATCH(1,(EI6:EI100=SMALL(EI6:EI100,2))*(COUNTIF(EI209:EI212, $A$6:$A$100)=0),0)), ""),""),"")</f>
        <v/>
      </c>
      <c r="EJ213" s="1" t="str" cm="1">
        <f t="array" ref="EJ213">IFERROR(IF(SMALL(EJ6:EJ100,2)&lt;=$A$214*SMALL(EJ6:EJ100,1),IFERROR(INDEX($A$6:$A$100, MATCH(1,(EJ6:EJ100=SMALL(EJ6:EJ100,2))*(COUNTIF(EJ209:EJ212, $A$6:$A$100)=0),0)), ""),""),"")</f>
        <v/>
      </c>
      <c r="EK213" s="1" t="str" cm="1">
        <f t="array" ref="EK213">IFERROR(IF(SMALL(EK6:EK100,2)&lt;=$A$214*SMALL(EK6:EK100,1),IFERROR(INDEX($A$6:$A$100, MATCH(1,(EK6:EK100=SMALL(EK6:EK100,2))*(COUNTIF(EK209:EK212, $A$6:$A$100)=0),0)), ""),""),"")</f>
        <v/>
      </c>
      <c r="EL213" s="1" t="str" cm="1">
        <f t="array" ref="EL213">IFERROR(IF(SMALL(EL6:EL100,2)&lt;=$A$214*SMALL(EL6:EL100,1),IFERROR(INDEX($A$6:$A$100, MATCH(1,(EL6:EL100=SMALL(EL6:EL100,2))*(COUNTIF(EL209:EL212, $A$6:$A$100)=0),0)), ""),""),"")</f>
        <v/>
      </c>
      <c r="EM213" s="1" t="str" cm="1">
        <f t="array" ref="EM213">IFERROR(IF(SMALL(EM6:EM100,2)&lt;=$A$214*SMALL(EM6:EM100,1),IFERROR(INDEX($A$6:$A$100, MATCH(1,(EM6:EM100=SMALL(EM6:EM100,2))*(COUNTIF(EM209:EM212, $A$6:$A$100)=0),0)), ""),""),"")</f>
        <v/>
      </c>
      <c r="EN213" s="1" t="str" cm="1">
        <f t="array" ref="EN213">IFERROR(IF(SMALL(EN6:EN100,2)&lt;=$A$214*SMALL(EN6:EN100,1),IFERROR(INDEX($A$6:$A$100, MATCH(1,(EN6:EN100=SMALL(EN6:EN100,2))*(COUNTIF(EN209:EN212, $A$6:$A$100)=0),0)), ""),""),"")</f>
        <v/>
      </c>
      <c r="EO213" s="1" t="str" cm="1">
        <f t="array" ref="EO213">IFERROR(IF(SMALL(EO6:EO100,2)&lt;=$A$214*SMALL(EO6:EO100,1),IFERROR(INDEX($A$6:$A$100, MATCH(1,(EO6:EO100=SMALL(EO6:EO100,2))*(COUNTIF(EO209:EO212, $A$6:$A$100)=0),0)), ""),""),"")</f>
        <v/>
      </c>
      <c r="EP213" s="1" t="str" cm="1">
        <f t="array" ref="EP213">IFERROR(IF(SMALL(EP6:EP100,2)&lt;=$A$214*SMALL(EP6:EP100,1),IFERROR(INDEX($A$6:$A$100, MATCH(1,(EP6:EP100=SMALL(EP6:EP100,2))*(COUNTIF(EP209:EP212, $A$6:$A$100)=0),0)), ""),""),"")</f>
        <v/>
      </c>
      <c r="EQ213" s="1" t="str" cm="1">
        <f t="array" ref="EQ213">IFERROR(IF(SMALL(EQ6:EQ100,2)&lt;=$A$214*SMALL(EQ6:EQ100,1),IFERROR(INDEX($A$6:$A$100, MATCH(1,(EQ6:EQ100=SMALL(EQ6:EQ100,2))*(COUNTIF(EQ209:EQ212, $A$6:$A$100)=0),0)), ""),""),"")</f>
        <v/>
      </c>
      <c r="ER213" s="1" t="str" cm="1">
        <f t="array" ref="ER213">IFERROR(IF(SMALL(ER6:ER100,2)&lt;=$A$214*SMALL(ER6:ER100,1),IFERROR(INDEX($A$6:$A$100, MATCH(1,(ER6:ER100=SMALL(ER6:ER100,2))*(COUNTIF(ER209:ER212, $A$6:$A$100)=0),0)), ""),""),"")</f>
        <v/>
      </c>
      <c r="ES213" s="1" t="str" cm="1">
        <f t="array" ref="ES213">IFERROR(IF(SMALL(ES6:ES100,2)&lt;=$A$214*SMALL(ES6:ES100,1),IFERROR(INDEX($A$6:$A$100, MATCH(1,(ES6:ES100=SMALL(ES6:ES100,2))*(COUNTIF(ES209:ES212, $A$6:$A$100)=0),0)), ""),""),"")</f>
        <v/>
      </c>
      <c r="ET213" s="1" t="str" cm="1">
        <f t="array" ref="ET213">IFERROR(IF(SMALL(ET6:ET100,2)&lt;=$A$214*SMALL(ET6:ET100,1),IFERROR(INDEX($A$6:$A$100, MATCH(1,(ET6:ET100=SMALL(ET6:ET100,2))*(COUNTIF(ET209:ET212, $A$6:$A$100)=0),0)), ""),""),"")</f>
        <v/>
      </c>
      <c r="EU213" s="1" t="str" cm="1">
        <f t="array" ref="EU213">IFERROR(IF(SMALL(EU6:EU100,2)&lt;=$A$214*SMALL(EU6:EU100,1),IFERROR(INDEX($A$6:$A$100, MATCH(1,(EU6:EU100=SMALL(EU6:EU100,2))*(COUNTIF(EU209:EU212, $A$6:$A$100)=0),0)), ""),""),"")</f>
        <v/>
      </c>
      <c r="EV213" s="1" t="str" cm="1">
        <f t="array" ref="EV213">IFERROR(IF(SMALL(EV6:EV100,2)&lt;=$A$214*SMALL(EV6:EV100,1),IFERROR(INDEX($A$6:$A$100, MATCH(1,(EV6:EV100=SMALL(EV6:EV100,2))*(COUNTIF(EV209:EV212, $A$6:$A$100)=0),0)), ""),""),"")</f>
        <v/>
      </c>
      <c r="EW213" s="1" t="str" cm="1">
        <f t="array" ref="EW213">IFERROR(IF(SMALL(EW6:EW100,2)&lt;=$A$214*SMALL(EW6:EW100,1),IFERROR(INDEX($A$6:$A$100, MATCH(1,(EW6:EW100=SMALL(EW6:EW100,2))*(COUNTIF(EW209:EW212, $A$6:$A$100)=0),0)), ""),""),"")</f>
        <v/>
      </c>
      <c r="EX213" s="1" t="str" cm="1">
        <f t="array" ref="EX213">IFERROR(IF(SMALL(EX6:EX100,2)&lt;=$A$214*SMALL(EX6:EX100,1),IFERROR(INDEX($A$6:$A$100, MATCH(1,(EX6:EX100=SMALL(EX6:EX100,2))*(COUNTIF(EX209:EX212, $A$6:$A$100)=0),0)), ""),""),"")</f>
        <v/>
      </c>
      <c r="EY213" s="1" t="str" cm="1">
        <f t="array" ref="EY213">IFERROR(IF(SMALL(EY6:EY100,2)&lt;=$A$214*SMALL(EY6:EY100,1),IFERROR(INDEX($A$6:$A$100, MATCH(1,(EY6:EY100=SMALL(EY6:EY100,2))*(COUNTIF(EY209:EY212, $A$6:$A$100)=0),0)), ""),""),"")</f>
        <v/>
      </c>
      <c r="EZ213" s="1" t="str" cm="1">
        <f t="array" ref="EZ213">IFERROR(IF(SMALL(EZ6:EZ100,2)&lt;=$A$214*SMALL(EZ6:EZ100,1),IFERROR(INDEX($A$6:$A$100, MATCH(1,(EZ6:EZ100=SMALL(EZ6:EZ100,2))*(COUNTIF(EZ209:EZ212, $A$6:$A$100)=0),0)), ""),""),"")</f>
        <v/>
      </c>
    </row>
    <row r="214" spans="1:204" x14ac:dyDescent="0.25">
      <c r="A214" s="75">
        <v>1.25</v>
      </c>
      <c r="B214" s="1" t="str" cm="1">
        <f t="array" ref="B214">IFERROR(IF(SMALL(B6:B100,3)&lt;=$A$214*SMALL(B6:B100,1),IFERROR(INDEX($A$6:$A$100, MATCH(1,(B6:B100=SMALL(B6:B100,3))*(COUNTIF(B212:B213, $A$6:$A$100)=0),0)), ""),""),"")</f>
        <v/>
      </c>
      <c r="C214" s="1" t="str" cm="1">
        <f t="array" ref="C214">IFERROR(IF(SMALL(C6:C100,3)&lt;=$A$214*SMALL(C6:C100,1),IFERROR(INDEX($A$6:$A$100, MATCH(1,(C6:C100=SMALL(C6:C100,3))*(COUNTIF(C212:C213, $A$6:$A$100)=0),0)), ""),""),"")</f>
        <v/>
      </c>
      <c r="D214" s="1" t="str" cm="1">
        <f t="array" ref="D214">IFERROR(IF(SMALL(D6:D100,3)&lt;=$A$214*SMALL(D6:D100,1),IFERROR(INDEX($A$6:$A$100, MATCH(1,(D6:D100=SMALL(D6:D100,3))*(COUNTIF(D212:D213, $A$6:$A$100)=0),0)), ""),""),"")</f>
        <v>Kimera</v>
      </c>
      <c r="E214" s="1" t="str" cm="1">
        <f t="array" ref="E214">IFERROR(IF(SMALL(E6:E100,3)&lt;=$A$214*SMALL(E6:E100,1),IFERROR(INDEX($A$6:$A$100, MATCH(1,(E6:E100=SMALL(E6:E100,3))*(COUNTIF(E212:E213, $A$6:$A$100)=0),0)), ""),""),"")</f>
        <v>OpenVSLAM</v>
      </c>
      <c r="F214" s="1" t="str" cm="1">
        <f t="array" ref="F214">IFERROR(IF(SMALL(F6:F100,3)&lt;=$A$214*SMALL(F6:F100,1),IFERROR(INDEX($A$6:$A$100, MATCH(1,(F6:F100=SMALL(F6:F100,3))*(COUNTIF(F212:F213, $A$6:$A$100)=0),0)), ""),""),"")</f>
        <v/>
      </c>
      <c r="G214" s="1" t="str" cm="1">
        <f t="array" ref="G214">IFERROR(IF(SMALL(G6:G100,3)&lt;=$A$214*SMALL(G6:G100,1),IFERROR(INDEX($A$6:$A$100, MATCH(1,(G6:G100=SMALL(G6:G100,3))*(COUNTIF(G212:G213, $A$6:$A$100)=0),0)), ""),""),"")</f>
        <v>ORB-SLAM2</v>
      </c>
      <c r="H214" s="1" t="str" cm="1">
        <f t="array" ref="H214">IFERROR(IF(SMALL(H6:H100,3)&lt;=$A$214*SMALL(H6:H100,1),IFERROR(INDEX($A$6:$A$100, MATCH(1,(H6:H100=SMALL(H6:H100,3))*(COUNTIF(H212:H213, $A$6:$A$100)=0),0)), ""),""),"")</f>
        <v/>
      </c>
      <c r="I214" s="1" t="str" cm="1">
        <f t="array" ref="I214">IFERROR(IF(SMALL(I6:I100,3)&lt;=$A$214*SMALL(I6:I100,1),IFERROR(INDEX($A$6:$A$100, MATCH(1,(I6:I100=SMALL(I6:I100,3))*(COUNTIF(I212:I213, $A$6:$A$100)=0),0)), ""),""),"")</f>
        <v/>
      </c>
      <c r="J214" s="1" t="str" cm="1">
        <f t="array" ref="J214">IFERROR(IF(SMALL(J6:J100,3)&lt;=$A$214*SMALL(J6:J100,1),IFERROR(INDEX($A$6:$A$100, MATCH(1,(J6:J100=SMALL(J6:J100,3))*(COUNTIF(J212:J213, $A$6:$A$100)=0),0)), ""),""),"")</f>
        <v/>
      </c>
      <c r="K214" s="1" t="str" cm="1">
        <f t="array" ref="K214">IFERROR(IF(SMALL(K6:K100,3)&lt;=$A$214*SMALL(K6:K100,1),IFERROR(INDEX($A$6:$A$100, MATCH(1,(K6:K100=SMALL(K6:K100,3))*(COUNTIF(K212:K213, $A$6:$A$100)=0),0)), ""),""),"")</f>
        <v/>
      </c>
      <c r="L214" s="1" t="str" cm="1">
        <f t="array" ref="L214">IFERROR(IF(SMALL(L6:L100,3)&lt;=$A$214*SMALL(L6:L100,1),IFERROR(INDEX($A$6:$A$100, MATCH(1,(L6:L100=SMALL(L6:L100,3))*(COUNTIF(L212:L213, $A$6:$A$100)=0),0)), ""),""),"")</f>
        <v/>
      </c>
      <c r="M214" s="1" t="str" cm="1">
        <f t="array" ref="M214">IFERROR(IF(SMALL(M6:M100,3)&lt;=$A$214*SMALL(M6:M100,1),IFERROR(INDEX($A$6:$A$100, MATCH(1,(M6:M100=SMALL(M6:M100,3))*(COUNTIF(M212:M213, $A$6:$A$100)=0),0)), ""),""),"")</f>
        <v/>
      </c>
      <c r="N214" s="1" t="str" cm="1">
        <f t="array" ref="N214">IFERROR(IF(SMALL(N6:N100,3)&lt;=$A$214*SMALL(N6:N100,1),IFERROR(INDEX($A$6:$A$100, MATCH(1,(N6:N100=SMALL(N6:N100,3))*(COUNTIF(N212:N213, $A$6:$A$100)=0),0)), ""),""),"")</f>
        <v/>
      </c>
      <c r="O214" s="1" t="str" cm="1">
        <f t="array" ref="O214">IFERROR(IF(SMALL(O6:O100,3)&lt;=$A$214*SMALL(O6:O100,1),IFERROR(INDEX($A$6:$A$100, MATCH(1,(O6:O100=SMALL(O6:O100,3))*(COUNTIF(O212:O213, $A$6:$A$100)=0),0)), ""),""),"")</f>
        <v/>
      </c>
      <c r="P214" s="1" t="str" cm="1">
        <f t="array" ref="P214">IFERROR(IF(SMALL(P6:P100,3)&lt;=$A$214*SMALL(P6:P100,1),IFERROR(INDEX($A$6:$A$100, MATCH(1,(P6:P100=SMALL(P6:P100,3))*(COUNTIF(P212:P213, $A$6:$A$100)=0),0)), ""),""),"")</f>
        <v/>
      </c>
      <c r="Q214" s="1" t="str" cm="1">
        <f t="array" ref="Q214">IFERROR(IF(SMALL(Q6:Q100,3)&lt;=$A$214*SMALL(Q6:Q100,1),IFERROR(INDEX($A$6:$A$100, MATCH(1,(Q6:Q100=SMALL(Q6:Q100,3))*(COUNTIF(Q212:Q213, $A$6:$A$100)=0),0)), ""),""),"")</f>
        <v/>
      </c>
      <c r="R214" s="1" t="str" cm="1">
        <f t="array" ref="R214">IFERROR(IF(SMALL(R6:R100,3)&lt;=$A$214*SMALL(R6:R100,1),IFERROR(INDEX($A$6:$A$100, MATCH(1,(R6:R100=SMALL(R6:R100,3))*(COUNTIF(R212:R213, $A$6:$A$100)=0),0)), ""),""),"")</f>
        <v/>
      </c>
      <c r="S214" s="1" t="str" cm="1">
        <f t="array" ref="S214">IFERROR(IF(SMALL(S6:S100,3)&lt;=$A$214*SMALL(S6:S100,1),IFERROR(INDEX($A$6:$A$100, MATCH(1,(S6:S100=SMALL(S6:S100,3))*(COUNTIF(S212:S213, $A$6:$A$100)=0),0)), ""),""),"")</f>
        <v/>
      </c>
      <c r="T214" s="1" t="str" cm="1">
        <f t="array" ref="T214">IFERROR(IF(SMALL(T6:T100,3)&lt;=$A$214*SMALL(T6:T100,1),IFERROR(INDEX($A$6:$A$100, MATCH(1,(T6:T100=SMALL(T6:T100,3))*(COUNTIF(T212:T213, $A$6:$A$100)=0),0)), ""),""),"")</f>
        <v/>
      </c>
      <c r="U214" s="1" t="str" cm="1">
        <f t="array" ref="U214">IFERROR(IF(SMALL(U6:U100,3)&lt;=$A$214*SMALL(U6:U100,1),IFERROR(INDEX($A$6:$A$100, MATCH(1,(U6:U100=SMALL(U6:U100,3))*(COUNTIF(U212:U213, $A$6:$A$100)=0),0)), ""),""),"")</f>
        <v/>
      </c>
      <c r="V214" s="1" t="str" cm="1">
        <f t="array" ref="V214">IFERROR(IF(SMALL(V6:V100,3)&lt;=$A$214*SMALL(V6:V100,1),IFERROR(INDEX($A$6:$A$100, MATCH(1,(V6:V100=SMALL(V6:V100,3))*(COUNTIF(V212:V213, $A$6:$A$100)=0),0)), ""),""),"")</f>
        <v/>
      </c>
      <c r="W214" s="1" t="str" cm="1">
        <f t="array" ref="W214">IFERROR(IF(SMALL(W6:W100,3)&lt;=$A$214*SMALL(W6:W100,1),IFERROR(INDEX($A$6:$A$100, MATCH(1,(W6:W100=SMALL(W6:W100,3))*(COUNTIF(W212:W213, $A$6:$A$100)=0),0)), ""),""),"")</f>
        <v>ORB-SLAM2</v>
      </c>
      <c r="X214" s="1" t="str" cm="1">
        <f t="array" ref="X214">IFERROR(IF(SMALL(X6:X100,3)&lt;=$A$214*SMALL(X6:X100,1),IFERROR(INDEX($A$6:$A$100, MATCH(1,(X6:X100=SMALL(X6:X100,3))*(COUNTIF(X212:X213, $A$6:$A$100)=0),0)), ""),""),"")</f>
        <v/>
      </c>
      <c r="Y214" s="1" t="str" cm="1">
        <f t="array" ref="Y214">IFERROR(IF(SMALL(Y6:Y100,3)&lt;=$A$214*SMALL(Y6:Y100,1),IFERROR(INDEX($A$6:$A$100, MATCH(1,(Y6:Y100=SMALL(Y6:Y100,3))*(COUNTIF(Y212:Y213, $A$6:$A$100)=0),0)), ""),""),"")</f>
        <v>ORB-SLAM2</v>
      </c>
      <c r="Z214" s="1" t="str" cm="1">
        <f t="array" ref="Z214">IFERROR(IF(SMALL(Z6:Z100,3)&lt;=$A$214*SMALL(Z6:Z100,1),IFERROR(INDEX($A$6:$A$100, MATCH(1,(Z6:Z100=SMALL(Z6:Z100,3))*(COUNTIF(Z212:Z213, $A$6:$A$100)=0),0)), ""),""),"")</f>
        <v>SVO</v>
      </c>
      <c r="AA214" s="1" t="str" cm="1">
        <f t="array" ref="AA214">IFERROR(IF(SMALL(AA6:AA100,3)&lt;=$A$214*SMALL(AA6:AA100,1),IFERROR(INDEX($A$6:$A$100, MATCH(1,(AA6:AA100=SMALL(AA6:AA100,3))*(COUNTIF(AA212:AA213, $A$6:$A$100)=0),0)), ""),""),"")</f>
        <v>ORB-SLAM3</v>
      </c>
      <c r="AB214" s="1" t="str" cm="1">
        <f t="array" ref="AB214">IFERROR(IF(SMALL(AB6:AB100,3)&lt;=$A$214*SMALL(AB6:AB100,1),IFERROR(INDEX($A$6:$A$100, MATCH(1,(AB6:AB100=SMALL(AB6:AB100,3))*(COUNTIF(AB212:AB213, $A$6:$A$100)=0),0)), ""),""),"")</f>
        <v/>
      </c>
      <c r="AC214" s="1" t="str" cm="1">
        <f t="array" ref="AC214">IFERROR(IF(SMALL(AC6:AC100,3)&lt;=$A$214*SMALL(AC6:AC100,1),IFERROR(INDEX($A$6:$A$100, MATCH(1,(AC6:AC100=SMALL(AC6:AC100,3))*(COUNTIF(AC212:AC213, $A$6:$A$100)=0),0)), ""),""),"")</f>
        <v/>
      </c>
      <c r="AD214" s="1" t="str" cm="1">
        <f t="array" ref="AD214">IFERROR(IF(SMALL(AD6:AD100,3)&lt;=$A$214*SMALL(AD6:AD100,1),IFERROR(INDEX($A$6:$A$100, MATCH(1,(AD6:AD100=SMALL(AD6:AD100,3))*(COUNTIF(AD212:AD213, $A$6:$A$100)=0),0)), ""),""),"")</f>
        <v/>
      </c>
      <c r="AE214" s="1" t="str" cm="1">
        <f t="array" ref="AE214">IFERROR(IF(SMALL(AE6:AE100,3)&lt;=$A$214*SMALL(AE6:AE100,1),IFERROR(INDEX($A$6:$A$100, MATCH(1,(AE6:AE100=SMALL(AE6:AE100,3))*(COUNTIF(AE212:AE213, $A$6:$A$100)=0),0)), ""),""),"")</f>
        <v/>
      </c>
      <c r="AF214" s="1" t="str" cm="1">
        <f t="array" ref="AF214">IFERROR(IF(SMALL(AF6:AF100,3)&lt;=$A$214*SMALL(AF6:AF100,1),IFERROR(INDEX($A$6:$A$100, MATCH(1,(AF6:AF100=SMALL(AF6:AF100,3))*(COUNTIF(AF212:AF213, $A$6:$A$100)=0),0)), ""),""),"")</f>
        <v/>
      </c>
      <c r="AG214" s="1" t="str" cm="1">
        <f t="array" ref="AG214">IFERROR(IF(SMALL(AG6:AG100,3)&lt;=$A$214*SMALL(AG6:AG100,1),IFERROR(INDEX($A$6:$A$100, MATCH(1,(AG6:AG100=SMALL(AG6:AG100,3))*(COUNTIF(AG212:AG213, $A$6:$A$100)=0),0)), ""),""),"")</f>
        <v/>
      </c>
      <c r="AH214" s="1" t="str" cm="1">
        <f t="array" ref="AH214">IFERROR(IF(SMALL(AH6:AH100,3)&lt;=$A$214*SMALL(AH6:AH100,1),IFERROR(INDEX($A$6:$A$100, MATCH(1,(AH6:AH100=SMALL(AH6:AH100,3))*(COUNTIF(AH212:AH213, $A$6:$A$100)=0),0)), ""),""),"")</f>
        <v/>
      </c>
      <c r="AI214" s="1" t="str" cm="1">
        <f t="array" ref="AI214">IFERROR(IF(SMALL(AI6:AI100,3)&lt;=$A$214*SMALL(AI6:AI100,1),IFERROR(INDEX($A$6:$A$100, MATCH(1,(AI6:AI100=SMALL(AI6:AI100,3))*(COUNTIF(AI212:AI213, $A$6:$A$100)=0),0)), ""),""),"")</f>
        <v/>
      </c>
      <c r="AJ214" s="1" t="str" cm="1">
        <f t="array" ref="AJ214">IFERROR(IF(SMALL(AJ6:AJ100,3)&lt;=$A$214*SMALL(AJ6:AJ100,1),IFERROR(INDEX($A$6:$A$100, MATCH(1,(AJ6:AJ100=SMALL(AJ6:AJ100,3))*(COUNTIF(AJ212:AJ213, $A$6:$A$100)=0),0)), ""),""),"")</f>
        <v/>
      </c>
      <c r="AK214" s="1" t="str" cm="1">
        <f t="array" ref="AK214">IFERROR(IF(SMALL(AK6:AK100,3)&lt;=$A$214*SMALL(AK6:AK100,1),IFERROR(INDEX($A$6:$A$100, MATCH(1,(AK6:AK100=SMALL(AK6:AK100,3))*(COUNTIF(AK212:AK213, $A$6:$A$100)=0),0)), ""),""),"")</f>
        <v/>
      </c>
      <c r="AL214" s="1" t="str" cm="1">
        <f t="array" ref="AL214">IFERROR(IF(SMALL(AL6:AL100,3)&lt;=$A$214*SMALL(AL6:AL100,1),IFERROR(INDEX($A$6:$A$100, MATCH(1,(AL6:AL100=SMALL(AL6:AL100,3))*(COUNTIF(AL212:AL213, $A$6:$A$100)=0),0)), ""),""),"")</f>
        <v/>
      </c>
      <c r="AM214" s="1" t="str" cm="1">
        <f t="array" ref="AM214">IFERROR(IF(SMALL(AM6:AM100,3)&lt;=$A$214*SMALL(AM6:AM100,1),IFERROR(INDEX($A$6:$A$100, MATCH(1,(AM6:AM100=SMALL(AM6:AM100,3))*(COUNTIF(AM212:AM213, $A$6:$A$100)=0),0)), ""),""),"")</f>
        <v/>
      </c>
      <c r="AN214" s="1" t="str" cm="1">
        <f t="array" ref="AN214">IFERROR(IF(SMALL(AN6:AN100,3)&lt;=$A$214*SMALL(AN6:AN100,1),IFERROR(INDEX($A$6:$A$100, MATCH(1,(AN6:AN100=SMALL(AN6:AN100,3))*(COUNTIF(AN212:AN213, $A$6:$A$100)=0),0)), ""),""),"")</f>
        <v/>
      </c>
      <c r="AO214" s="1" t="str" cm="1">
        <f t="array" ref="AO214">IFERROR(IF(SMALL(AO6:AO100,3)&lt;=$A$214*SMALL(AO6:AO100,1),IFERROR(INDEX($A$6:$A$100, MATCH(1,(AO6:AO100=SMALL(AO6:AO100,3))*(COUNTIF(AO212:AO213, $A$6:$A$100)=0),0)), ""),""),"")</f>
        <v/>
      </c>
      <c r="AP214" s="1" t="str" cm="1">
        <f t="array" ref="AP214">IFERROR(IF(SMALL(AP6:AP100,3)&lt;=$A$214*SMALL(AP6:AP100,1),IFERROR(INDEX($A$6:$A$100, MATCH(1,(AP6:AP100=SMALL(AP6:AP100,3))*(COUNTIF(AP212:AP213, $A$6:$A$100)=0),0)), ""),""),"")</f>
        <v/>
      </c>
      <c r="AQ214" s="1" t="str" cm="1">
        <f t="array" ref="AQ214">IFERROR(IF(SMALL(AQ6:AQ100,3)&lt;=$A$214*SMALL(AQ6:AQ100,1),IFERROR(INDEX($A$6:$A$100, MATCH(1,(AQ6:AQ100=SMALL(AQ6:AQ100,3))*(COUNTIF(AQ212:AQ213, $A$6:$A$100)=0),0)), ""),""),"")</f>
        <v/>
      </c>
      <c r="AR214" s="1" t="str" cm="1">
        <f t="array" ref="AR214">IFERROR(IF(SMALL(AR6:AR100,3)&lt;=$A$214*SMALL(AR6:AR100,1),IFERROR(INDEX($A$6:$A$100, MATCH(1,(AR6:AR100=SMALL(AR6:AR100,3))*(COUNTIF(AR212:AR213, $A$6:$A$100)=0),0)), ""),""),"")</f>
        <v>ORB-SLAM3</v>
      </c>
      <c r="AS214" s="1" t="str" cm="1">
        <f t="array" ref="AS214">IFERROR(IF(SMALL(AS6:AS100,3)&lt;=$A$214*SMALL(AS6:AS100,1),IFERROR(INDEX($A$6:$A$100, MATCH(1,(AS6:AS100=SMALL(AS6:AS100,3))*(COUNTIF(AS212:AS213, $A$6:$A$100)=0),0)), ""),""),"")</f>
        <v/>
      </c>
      <c r="AT214" s="1" t="str" cm="1">
        <f t="array" ref="AT214">IFERROR(IF(SMALL(AT6:AT100,3)&lt;=$A$214*SMALL(AT6:AT100,1),IFERROR(INDEX($A$6:$A$100, MATCH(1,(AT6:AT100=SMALL(AT6:AT100,3))*(COUNTIF(AT212:AT213, $A$6:$A$100)=0),0)), ""),""),"")</f>
        <v/>
      </c>
      <c r="AU214" s="1" t="str" cm="1">
        <f t="array" ref="AU214">IFERROR(IF(SMALL(AU6:AU100,3)&lt;=$A$214*SMALL(AU6:AU100,1),IFERROR(INDEX($A$6:$A$100, MATCH(1,(AU6:AU100=SMALL(AU6:AU100,3))*(COUNTIF(AU212:AU213, $A$6:$A$100)=0),0)), ""),""),"")</f>
        <v/>
      </c>
      <c r="AV214" s="1" t="str" cm="1">
        <f t="array" ref="AV214">IFERROR(IF(SMALL(AV6:AV100,3)&lt;=$A$214*SMALL(AV6:AV100,1),IFERROR(INDEX($A$6:$A$100, MATCH(1,(AV6:AV100=SMALL(AV6:AV100,3))*(COUNTIF(AV212:AV213, $A$6:$A$100)=0),0)), ""),""),"")</f>
        <v>RTAB-Map</v>
      </c>
      <c r="AW214" s="1" t="str" cm="1">
        <f t="array" ref="AW214">IFERROR(IF(SMALL(AW6:AW100,3)&lt;=$A$214*SMALL(AW6:AW100,1),IFERROR(INDEX($A$6:$A$100, MATCH(1,(AW6:AW100=SMALL(AW6:AW100,3))*(COUNTIF(AW212:AW213, $A$6:$A$100)=0),0)), ""),""),"")</f>
        <v/>
      </c>
      <c r="AX214" s="1" t="str" cm="1">
        <f t="array" ref="AX214">IFERROR(IF(SMALL(AX6:AX100,3)&lt;=$A$214*SMALL(AX6:AX100,1),IFERROR(INDEX($A$6:$A$100, MATCH(1,(AX6:AX100=SMALL(AX6:AX100,3))*(COUNTIF(AX212:AX213, $A$6:$A$100)=0),0)), ""),""),"")</f>
        <v/>
      </c>
      <c r="AY214" s="1" t="str" cm="1">
        <f t="array" ref="AY214">IFERROR(IF(SMALL(AY6:AY100,3)&lt;=$A$214*SMALL(AY6:AY100,1),IFERROR(INDEX($A$6:$A$100, MATCH(1,(AY6:AY100=SMALL(AY6:AY100,3))*(COUNTIF(AY212:AY213, $A$6:$A$100)=0),0)), ""),""),"")</f>
        <v/>
      </c>
      <c r="AZ214" s="1" t="str" cm="1">
        <f t="array" ref="AZ214">IFERROR(IF(SMALL(AZ6:AZ100,3)&lt;=$A$214*SMALL(AZ6:AZ100,1),IFERROR(INDEX($A$6:$A$100, MATCH(1,(AZ6:AZ100=SMALL(AZ6:AZ100,3))*(COUNTIF(AZ212:AZ213, $A$6:$A$100)=0),0)), ""),""),"")</f>
        <v/>
      </c>
      <c r="BA214" s="1" t="str" cm="1">
        <f t="array" ref="BA214">IFERROR(IF(SMALL(BA6:BA100,3)&lt;=$A$214*SMALL(BA6:BA100,1),IFERROR(INDEX($A$6:$A$100, MATCH(1,(BA6:BA100=SMALL(BA6:BA100,3))*(COUNTIF(BA212:BA213, $A$6:$A$100)=0),0)), ""),""),"")</f>
        <v/>
      </c>
      <c r="BB214" s="1" t="str" cm="1">
        <f t="array" ref="BB214">IFERROR(IF(SMALL(BB6:BB100,3)&lt;=$A$214*SMALL(BB6:BB100,1),IFERROR(INDEX($A$6:$A$100, MATCH(1,(BB6:BB100=SMALL(BB6:BB100,3))*(COUNTIF(BB212:BB213, $A$6:$A$100)=0),0)), ""),""),"")</f>
        <v/>
      </c>
      <c r="BC214" s="1" t="str" cm="1">
        <f t="array" ref="BC214">IFERROR(IF(SMALL(BC6:BC100,3)&lt;=$A$214*SMALL(BC6:BC100,1),IFERROR(INDEX($A$6:$A$100, MATCH(1,(BC6:BC100=SMALL(BC6:BC100,3))*(COUNTIF(BC212:BC213, $A$6:$A$100)=0),0)), ""),""),"")</f>
        <v/>
      </c>
      <c r="BD214" s="1" t="str" cm="1">
        <f t="array" ref="BD214">IFERROR(IF(SMALL(BD6:BD100,3)&lt;=$A$214*SMALL(BD6:BD100,1),IFERROR(INDEX($A$6:$A$100, MATCH(1,(BD6:BD100=SMALL(BD6:BD100,3))*(COUNTIF(BD212:BD213, $A$6:$A$100)=0),0)), ""),""),"")</f>
        <v/>
      </c>
      <c r="BE214" s="1" t="str" cm="1">
        <f t="array" ref="BE214">IFERROR(IF(SMALL(BE6:BE100,3)&lt;=$A$214*SMALL(BE6:BE100,1),IFERROR(INDEX($A$6:$A$100, MATCH(1,(BE6:BE100=SMALL(BE6:BE100,3))*(COUNTIF(BE212:BE213, $A$6:$A$100)=0),0)), ""),""),"")</f>
        <v/>
      </c>
      <c r="BF214" s="1" t="str" cm="1">
        <f t="array" ref="BF214">IFERROR(IF(SMALL(BF6:BF100,3)&lt;=$A$214*SMALL(BF6:BF100,1),IFERROR(INDEX($A$6:$A$100, MATCH(1,(BF6:BF100=SMALL(BF6:BF100,3))*(COUNTIF(BF212:BF213, $A$6:$A$100)=0),0)), ""),""),"")</f>
        <v/>
      </c>
      <c r="BG214" s="1" t="str" cm="1">
        <f t="array" ref="BG214">IFERROR(IF(SMALL(BG6:BG100,3)&lt;=$A$214*SMALL(BG6:BG100,1),IFERROR(INDEX($A$6:$A$100, MATCH(1,(BG6:BG100=SMALL(BG6:BG100,3))*(COUNTIF(BG212:BG213, $A$6:$A$100)=0),0)), ""),""),"")</f>
        <v/>
      </c>
      <c r="BH214" s="1" t="str" cm="1">
        <f t="array" ref="BH214">IFERROR(IF(SMALL(BH6:BH100,3)&lt;=$A$214*SMALL(BH6:BH100,1),IFERROR(INDEX($A$6:$A$100, MATCH(1,(BH6:BH100=SMALL(BH6:BH100,3))*(COUNTIF(BH212:BH213, $A$6:$A$100)=0),0)), ""),""),"")</f>
        <v/>
      </c>
      <c r="BI214" s="1" t="str" cm="1">
        <f t="array" ref="BI214">IFERROR(IF(SMALL(BI6:BI100,3)&lt;=$A$214*SMALL(BI6:BI100,1),IFERROR(INDEX($A$6:$A$100, MATCH(1,(BI6:BI100=SMALL(BI6:BI100,3))*(COUNTIF(BI212:BI213, $A$6:$A$100)=0),0)), ""),""),"")</f>
        <v/>
      </c>
      <c r="BJ214" s="1" t="str" cm="1">
        <f t="array" ref="BJ214">IFERROR(IF(SMALL(BJ6:BJ100,3)&lt;=$A$214*SMALL(BJ6:BJ100,1),IFERROR(INDEX($A$6:$A$100, MATCH(1,(BJ6:BJ100=SMALL(BJ6:BJ100,3))*(COUNTIF(BJ212:BJ213, $A$6:$A$100)=0),0)), ""),""),"")</f>
        <v/>
      </c>
      <c r="BK214" s="1" t="str" cm="1">
        <f t="array" ref="BK214">IFERROR(IF(SMALL(BK6:BK100,3)&lt;=$A$214*SMALL(BK6:BK100,1),IFERROR(INDEX($A$6:$A$100, MATCH(1,(BK6:BK100=SMALL(BK6:BK100,3))*(COUNTIF(BK212:BK213, $A$6:$A$100)=0),0)), ""),""),"")</f>
        <v/>
      </c>
      <c r="BL214" s="1" t="str" cm="1">
        <f t="array" ref="BL214">IFERROR(IF(SMALL(BL6:BL100,3)&lt;=$A$214*SMALL(BL6:BL100,1),IFERROR(INDEX($A$6:$A$100, MATCH(1,(BL6:BL100=SMALL(BL6:BL100,3))*(COUNTIF(BL212:BL213, $A$6:$A$100)=0),0)), ""),""),"")</f>
        <v/>
      </c>
      <c r="BM214" s="1" t="str" cm="1">
        <f t="array" ref="BM214">IFERROR(IF(SMALL(BM6:BM100,3)&lt;=$A$214*SMALL(BM6:BM100,1),IFERROR(INDEX($A$6:$A$100, MATCH(1,(BM6:BM100=SMALL(BM6:BM100,3))*(COUNTIF(BM212:BM213, $A$6:$A$100)=0),0)), ""),""),"")</f>
        <v/>
      </c>
      <c r="BN214" s="1" t="str" cm="1">
        <f t="array" ref="BN214">IFERROR(IF(SMALL(BN6:BN100,3)&lt;=$A$214*SMALL(BN6:BN100,1),IFERROR(INDEX($A$6:$A$100, MATCH(1,(BN6:BN100=SMALL(BN6:BN100,3))*(COUNTIF(BN212:BN213, $A$6:$A$100)=0),0)), ""),""),"")</f>
        <v>ORB-SLAM2</v>
      </c>
      <c r="BO214" s="1" t="str" cm="1">
        <f t="array" ref="BO214">IFERROR(IF(SMALL(BO6:BO100,3)&lt;=$A$214*SMALL(BO6:BO100,1),IFERROR(INDEX($A$6:$A$100, MATCH(1,(BO6:BO100=SMALL(BO6:BO100,3))*(COUNTIF(BO212:BO213, $A$6:$A$100)=0),0)), ""),""),"")</f>
        <v>ORB-SLAM3</v>
      </c>
      <c r="BP214" s="1" t="str" cm="1">
        <f t="array" ref="BP214">IFERROR(IF(SMALL(BP6:BP100,3)&lt;=$A$214*SMALL(BP6:BP100,1),IFERROR(INDEX($A$6:$A$100, MATCH(1,(BP6:BP100=SMALL(BP6:BP100,3))*(COUNTIF(BP212:BP213, $A$6:$A$100)=0),0)), ""),""),"")</f>
        <v>OpenVSLAM</v>
      </c>
      <c r="BQ214" s="1" t="str" cm="1">
        <f t="array" ref="BQ214">IFERROR(IF(SMALL(BQ6:BQ100,3)&lt;=$A$214*SMALL(BQ6:BQ100,1),IFERROR(INDEX($A$6:$A$100, MATCH(1,(BQ6:BQ100=SMALL(BQ6:BQ100,3))*(COUNTIF(BQ212:BQ213, $A$6:$A$100)=0),0)), ""),""),"")</f>
        <v>OpenVSLAM</v>
      </c>
      <c r="BR214" s="1" t="str" cm="1">
        <f t="array" ref="BR214">IFERROR(IF(SMALL(BR6:BR100,3)&lt;=$A$214*SMALL(BR6:BR100,1),IFERROR(INDEX($A$6:$A$100, MATCH(1,(BR6:BR100=SMALL(BR6:BR100,3))*(COUNTIF(BR212:BR213, $A$6:$A$100)=0),0)), ""),""),"")</f>
        <v/>
      </c>
      <c r="BS214" s="1" t="str" cm="1">
        <f t="array" ref="BS214">IFERROR(IF(SMALL(BS6:BS100,3)&lt;=$A$214*SMALL(BS6:BS100,1),IFERROR(INDEX($A$6:$A$100, MATCH(1,(BS6:BS100=SMALL(BS6:BS100,3))*(COUNTIF(BS212:BS213, $A$6:$A$100)=0),0)), ""),""),"")</f>
        <v>ORB-SLAM2</v>
      </c>
      <c r="BT214" s="1" t="str" cm="1">
        <f t="array" ref="BT214">IFERROR(IF(SMALL(BT6:BT100,3)&lt;=$A$214*SMALL(BT6:BT100,1),IFERROR(INDEX($A$6:$A$100, MATCH(1,(BT6:BT100=SMALL(BT6:BT100,3))*(COUNTIF(BT212:BT213, $A$6:$A$100)=0),0)), ""),""),"")</f>
        <v>ORB-SLAM2</v>
      </c>
      <c r="BU214" s="1" t="str" cm="1">
        <f t="array" ref="BU214">IFERROR(IF(SMALL(BU6:BU100,3)&lt;=$A$214*SMALL(BU6:BU100,1),IFERROR(INDEX($A$6:$A$100, MATCH(1,(BU6:BU100=SMALL(BU6:BU100,3))*(COUNTIF(BU212:BU213, $A$6:$A$100)=0),0)), ""),""),"")</f>
        <v>ORB-SLAM2</v>
      </c>
      <c r="BV214" s="1" t="str" cm="1">
        <f t="array" ref="BV214">IFERROR(IF(SMALL(BV6:BV100,3)&lt;=$A$214*SMALL(BV6:BV100,1),IFERROR(INDEX($A$6:$A$100, MATCH(1,(BV6:BV100=SMALL(BV6:BV100,3))*(COUNTIF(BV212:BV213, $A$6:$A$100)=0),0)), ""),""),"")</f>
        <v/>
      </c>
      <c r="BW214" s="1" t="str" cm="1">
        <f t="array" ref="BW214">IFERROR(IF(SMALL(BW6:BW100,3)&lt;=$A$214*SMALL(BW6:BW100,1),IFERROR(INDEX($A$6:$A$100, MATCH(1,(BW6:BW100=SMALL(BW6:BW100,3))*(COUNTIF(BW212:BW213, $A$6:$A$100)=0),0)), ""),""),"")</f>
        <v/>
      </c>
      <c r="BX214" s="1" t="str" cm="1">
        <f t="array" ref="BX214">IFERROR(IF(SMALL(BX6:BX100,3)&lt;=$A$214*SMALL(BX6:BX100,1),IFERROR(INDEX($A$6:$A$100, MATCH(1,(BX6:BX100=SMALL(BX6:BX100,3))*(COUNTIF(BX212:BX213, $A$6:$A$100)=0),0)), ""),""),"")</f>
        <v>ORB-SLAM3</v>
      </c>
      <c r="BY214" s="1" t="str" cm="1">
        <f t="array" ref="BY214">IFERROR(IF(SMALL(BY6:BY100,3)&lt;=$A$214*SMALL(BY6:BY100,1),IFERROR(INDEX($A$6:$A$100, MATCH(1,(BY6:BY100=SMALL(BY6:BY100,3))*(COUNTIF(BY212:BY213, $A$6:$A$100)=0),0)), ""),""),"")</f>
        <v/>
      </c>
      <c r="BZ214" s="1" t="str" cm="1">
        <f t="array" ref="BZ214">IFERROR(IF(SMALL(BZ6:BZ100,3)&lt;=$A$214*SMALL(BZ6:BZ100,1),IFERROR(INDEX($A$6:$A$100, MATCH(1,(BZ6:BZ100=SMALL(BZ6:BZ100,3))*(COUNTIF(BZ212:BZ213, $A$6:$A$100)=0),0)), ""),""),"")</f>
        <v/>
      </c>
      <c r="CA214" s="1" t="str" cm="1">
        <f t="array" ref="CA214">IFERROR(IF(SMALL(CA6:CA100,3)&lt;=$A$214*SMALL(CA6:CA100,1),IFERROR(INDEX($A$6:$A$100, MATCH(1,(CA6:CA100=SMALL(CA6:CA100,3))*(COUNTIF(CA212:CA213, $A$6:$A$100)=0),0)), ""),""),"")</f>
        <v/>
      </c>
      <c r="CB214" s="1" t="str" cm="1">
        <f t="array" ref="CB214">IFERROR(IF(SMALL(CB6:CB100,3)&lt;=$A$214*SMALL(CB6:CB100,1),IFERROR(INDEX($A$6:$A$100, MATCH(1,(CB6:CB100=SMALL(CB6:CB100,3))*(COUNTIF(CB212:CB213, $A$6:$A$100)=0),0)), ""),""),"")</f>
        <v>LDSO</v>
      </c>
      <c r="CC214" s="1" t="str" cm="1">
        <f t="array" ref="CC214">IFERROR(IF(SMALL(CC6:CC100,3)&lt;=$A$214*SMALL(CC6:CC100,1),IFERROR(INDEX($A$6:$A$100, MATCH(1,(CC6:CC100=SMALL(CC6:CC100,3))*(COUNTIF(CC212:CC213, $A$6:$A$100)=0),0)), ""),""),"")</f>
        <v/>
      </c>
      <c r="CD214" s="1" t="str" cm="1">
        <f t="array" ref="CD214">IFERROR(IF(SMALL(CD6:CD100,3)&lt;=$A$214*SMALL(CD6:CD100,1),IFERROR(INDEX($A$6:$A$100, MATCH(1,(CD6:CD100=SMALL(CD6:CD100,3))*(COUNTIF(CD212:CD213, $A$6:$A$100)=0),0)), ""),""),"")</f>
        <v>VINS-Mono</v>
      </c>
      <c r="CE214" s="1" t="str" cm="1">
        <f t="array" ref="CE214">IFERROR(IF(SMALL(CE6:CE100,3)&lt;=$A$214*SMALL(CE6:CE100,1),IFERROR(INDEX($A$6:$A$100, MATCH(1,(CE6:CE100=SMALL(CE6:CE100,3))*(COUNTIF(CE212:CE213, $A$6:$A$100)=0),0)), ""),""),"")</f>
        <v>OpenVSLAM</v>
      </c>
      <c r="CF214" s="1" t="str" cm="1">
        <f t="array" ref="CF214">IFERROR(IF(SMALL(CF6:CF100,3)&lt;=$A$214*SMALL(CF6:CF100,1),IFERROR(INDEX($A$6:$A$100, MATCH(1,(CF6:CF100=SMALL(CF6:CF100,3))*(COUNTIF(CF212:CF213, $A$6:$A$100)=0),0)), ""),""),"")</f>
        <v/>
      </c>
      <c r="CG214" s="1" t="str" cm="1">
        <f t="array" ref="CG214">IFERROR(IF(SMALL(CG6:CG100,3)&lt;=$A$214*SMALL(CG6:CG100,1),IFERROR(INDEX($A$6:$A$100, MATCH(1,(CG6:CG100=SMALL(CG6:CG100,3))*(COUNTIF(CG212:CG213, $A$6:$A$100)=0),0)), ""),""),"")</f>
        <v/>
      </c>
      <c r="CH214" s="1" t="str" cm="1">
        <f t="array" ref="CH214">IFERROR(IF(SMALL(CH6:CH100,3)&lt;=$A$214*SMALL(CH6:CH100,1),IFERROR(INDEX($A$6:$A$100, MATCH(1,(CH6:CH100=SMALL(CH6:CH100,3))*(COUNTIF(CH212:CH213, $A$6:$A$100)=0),0)), ""),""),"")</f>
        <v/>
      </c>
      <c r="CI214" s="1" t="str" cm="1">
        <f t="array" ref="CI214">IFERROR(IF(SMALL(CI6:CI100,3)&lt;=$A$214*SMALL(CI6:CI100,1),IFERROR(INDEX($A$6:$A$100, MATCH(1,(CI6:CI100=SMALL(CI6:CI100,3))*(COUNTIF(CI212:CI213, $A$6:$A$100)=0),0)), ""),""),"")</f>
        <v/>
      </c>
      <c r="CJ214" s="1" t="str" cm="1">
        <f t="array" ref="CJ214">IFERROR(IF(SMALL(CJ6:CJ100,3)&lt;=$A$214*SMALL(CJ6:CJ100,1),IFERROR(INDEX($A$6:$A$100, MATCH(1,(CJ6:CJ100=SMALL(CJ6:CJ100,3))*(COUNTIF(CJ212:CJ213, $A$6:$A$100)=0),0)), ""),""),"")</f>
        <v/>
      </c>
      <c r="CK214" s="1" t="str" cm="1">
        <f t="array" ref="CK214">IFERROR(IF(SMALL(CK6:CK100,3)&lt;=$A$214*SMALL(CK6:CK100,1),IFERROR(INDEX($A$6:$A$100, MATCH(1,(CK6:CK100=SMALL(CK6:CK100,3))*(COUNTIF(CK212:CK213, $A$6:$A$100)=0),0)), ""),""),"")</f>
        <v/>
      </c>
      <c r="CL214" s="1" t="str" cm="1">
        <f t="array" ref="CL214">IFERROR(IF(SMALL(CL6:CL100,3)&lt;=$A$214*SMALL(CL6:CL100,1),IFERROR(INDEX($A$6:$A$100, MATCH(1,(CL6:CL100=SMALL(CL6:CL100,3))*(COUNTIF(CL212:CL213, $A$6:$A$100)=0),0)), ""),""),"")</f>
        <v/>
      </c>
      <c r="CM214" s="1" t="str" cm="1">
        <f t="array" ref="CM214">IFERROR(IF(SMALL(CM6:CM100,3)&lt;=$A$214*SMALL(CM6:CM100,1),IFERROR(INDEX($A$6:$A$100, MATCH(1,(CM6:CM100=SMALL(CM6:CM100,3))*(COUNTIF(CM212:CM213, $A$6:$A$100)=0),0)), ""),""),"")</f>
        <v/>
      </c>
      <c r="CN214" s="1" t="str" cm="1">
        <f t="array" ref="CN214">IFERROR(IF(SMALL(CN6:CN100,3)&lt;=$A$214*SMALL(CN6:CN100,1),IFERROR(INDEX($A$6:$A$100, MATCH(1,(CN6:CN100=SMALL(CN6:CN100,3))*(COUNTIF(CN212:CN213, $A$6:$A$100)=0),0)), ""),""),"")</f>
        <v/>
      </c>
      <c r="CO214" s="1" t="str" cm="1">
        <f t="array" ref="CO214">IFERROR(IF(SMALL(CO6:CO100,3)&lt;=$A$214*SMALL(CO6:CO100,1),IFERROR(INDEX($A$6:$A$100, MATCH(1,(CO6:CO100=SMALL(CO6:CO100,3))*(COUNTIF(CO212:CO213, $A$6:$A$100)=0),0)), ""),""),"")</f>
        <v/>
      </c>
      <c r="CP214" s="1" t="str" cm="1">
        <f t="array" ref="CP214">IFERROR(IF(SMALL(CP6:CP100,3)&lt;=$A$214*SMALL(CP6:CP100,1),IFERROR(INDEX($A$6:$A$100, MATCH(1,(CP6:CP100=SMALL(CP6:CP100,3))*(COUNTIF(CP212:CP213, $A$6:$A$100)=0),0)), ""),""),"")</f>
        <v/>
      </c>
      <c r="CQ214" s="1" t="str" cm="1">
        <f t="array" ref="CQ214">IFERROR(IF(SMALL(CQ6:CQ100,3)&lt;=$A$214*SMALL(CQ6:CQ100,1),IFERROR(INDEX($A$6:$A$100, MATCH(1,(CQ6:CQ100=SMALL(CQ6:CQ100,3))*(COUNTIF(CQ212:CQ213, $A$6:$A$100)=0),0)), ""),""),"")</f>
        <v/>
      </c>
      <c r="CR214" s="1" t="str" cm="1">
        <f t="array" ref="CR214">IFERROR(IF(SMALL(CR6:CR100,3)&lt;=$A$214*SMALL(CR6:CR100,1),IFERROR(INDEX($A$6:$A$100, MATCH(1,(CR6:CR100=SMALL(CR6:CR100,3))*(COUNTIF(CR212:CR213, $A$6:$A$100)=0),0)), ""),""),"")</f>
        <v/>
      </c>
      <c r="CS214" s="1" t="str" cm="1">
        <f t="array" ref="CS214">IFERROR(IF(SMALL(CS6:CS100,3)&lt;=$A$214*SMALL(CS6:CS100,1),IFERROR(INDEX($A$6:$A$100, MATCH(1,(CS6:CS100=SMALL(CS6:CS100,3))*(COUNTIF(CS212:CS213, $A$6:$A$100)=0),0)), ""),""),"")</f>
        <v/>
      </c>
      <c r="CT214" s="1" t="str" cm="1">
        <f t="array" ref="CT214">IFERROR(IF(SMALL(CT6:CT100,3)&lt;=$A$214*SMALL(CT6:CT100,1),IFERROR(INDEX($A$6:$A$100, MATCH(1,(CT6:CT100=SMALL(CT6:CT100,3))*(COUNTIF(CT212:CT213, $A$6:$A$100)=0),0)), ""),""),"")</f>
        <v/>
      </c>
      <c r="CU214" s="1" t="str" cm="1">
        <f t="array" ref="CU214">IFERROR(IF(SMALL(CU6:CU100,3)&lt;=$A$214*SMALL(CU6:CU100,1),IFERROR(INDEX($A$6:$A$100, MATCH(1,(CU6:CU100=SMALL(CU6:CU100,3))*(COUNTIF(CU212:CU213, $A$6:$A$100)=0),0)), ""),""),"")</f>
        <v/>
      </c>
      <c r="CV214" s="1" t="str" cm="1">
        <f t="array" ref="CV214">IFERROR(IF(SMALL(CV6:CV100,3)&lt;=$A$214*SMALL(CV6:CV100,1),IFERROR(INDEX($A$6:$A$100, MATCH(1,(CV6:CV100=SMALL(CV6:CV100,3))*(COUNTIF(CV212:CV213, $A$6:$A$100)=0),0)), ""),""),"")</f>
        <v/>
      </c>
      <c r="CW214" s="1" t="str" cm="1">
        <f t="array" ref="CW214">IFERROR(IF(SMALL(CW6:CW100,3)&lt;=$A$214*SMALL(CW6:CW100,1),IFERROR(INDEX($A$6:$A$100, MATCH(1,(CW6:CW100=SMALL(CW6:CW100,3))*(COUNTIF(CW212:CW213, $A$6:$A$100)=0),0)), ""),""),"")</f>
        <v/>
      </c>
      <c r="CX214" s="1" t="str" cm="1">
        <f t="array" ref="CX214">IFERROR(IF(SMALL(CX6:CX100,3)&lt;=$A$214*SMALL(CX6:CX100,1),IFERROR(INDEX($A$6:$A$100, MATCH(1,(CX6:CX100=SMALL(CX6:CX100,3))*(COUNTIF(CX212:CX213, $A$6:$A$100)=0),0)), ""),""),"")</f>
        <v>R3LIVE</v>
      </c>
      <c r="CY214" s="1" t="str" cm="1">
        <f t="array" ref="CY214">IFERROR(IF(SMALL(CY6:CY100,3)&lt;=$A$214*SMALL(CY6:CY100,1),IFERROR(INDEX($A$6:$A$100, MATCH(1,(CY6:CY100=SMALL(CY6:CY100,3))*(COUNTIF(CY212:CY213, $A$6:$A$100)=0),0)), ""),""),"")</f>
        <v>R2LIVE</v>
      </c>
      <c r="CZ214" s="1" t="str" cm="1">
        <f t="array" ref="CZ214">IFERROR(IF(SMALL(CZ6:CZ100,3)&lt;=$A$214*SMALL(CZ6:CZ100,1),IFERROR(INDEX($A$6:$A$100, MATCH(1,(CZ6:CZ100=SMALL(CZ6:CZ100,3))*(COUNTIF(CZ212:CZ213, $A$6:$A$100)=0),0)), ""),""),"")</f>
        <v>FAST-LIO2</v>
      </c>
      <c r="DA214" s="1" t="str" cm="1">
        <f t="array" ref="DA214">IFERROR(IF(SMALL(DA6:DA100,3)&lt;=$A$214*SMALL(DA6:DA100,1),IFERROR(INDEX($A$6:$A$100, MATCH(1,(DA6:DA100=SMALL(DA6:DA100,3))*(COUNTIF(DA212:DA213, $A$6:$A$100)=0),0)), ""),""),"")</f>
        <v/>
      </c>
      <c r="DB214" s="1" t="str" cm="1">
        <f t="array" ref="DB214">IFERROR(IF(SMALL(DB6:DB100,3)&lt;=$A$214*SMALL(DB6:DB100,1),IFERROR(INDEX($A$6:$A$100, MATCH(1,(DB6:DB100=SMALL(DB6:DB100,3))*(COUNTIF(DB212:DB213, $A$6:$A$100)=0),0)), ""),""),"")</f>
        <v/>
      </c>
      <c r="DC214" s="1" t="str" cm="1">
        <f t="array" ref="DC214">IFERROR(IF(SMALL(DC6:DC100,3)&lt;=$A$214*SMALL(DC6:DC100,1),IFERROR(INDEX($A$6:$A$100, MATCH(1,(DC6:DC100=SMALL(DC6:DC100,3))*(COUNTIF(DC212:DC213, $A$6:$A$100)=0),0)), ""),""),"")</f>
        <v>FAST-LIO2</v>
      </c>
      <c r="DD214" s="1" t="str" cm="1">
        <f t="array" ref="DD214">IFERROR(IF(SMALL(DD6:DD100,3)&lt;=$A$214*SMALL(DD6:DD100,1),IFERROR(INDEX($A$6:$A$100, MATCH(1,(DD6:DD100=SMALL(DD6:DD100,3))*(COUNTIF(DD212:DD213, $A$6:$A$100)=0),0)), ""),""),"")</f>
        <v>FAST-LIO2</v>
      </c>
      <c r="DE214" s="1" t="str" cm="1">
        <f t="array" ref="DE214">IFERROR(IF(SMALL(DE6:DE100,3)&lt;=$A$214*SMALL(DE6:DE100,1),IFERROR(INDEX($A$6:$A$100, MATCH(1,(DE6:DE100=SMALL(DE6:DE100,3))*(COUNTIF(DE212:DE213, $A$6:$A$100)=0),0)), ""),""),"")</f>
        <v>R3LIVE</v>
      </c>
      <c r="DF214" s="1" t="str" cm="1">
        <f t="array" ref="DF214">IFERROR(IF(SMALL(DF6:DF100,3)&lt;=$A$214*SMALL(DF6:DF100,1),IFERROR(INDEX($A$6:$A$100, MATCH(1,(DF6:DF100=SMALL(DF6:DF100,3))*(COUNTIF(DF212:DF213, $A$6:$A$100)=0),0)), ""),""),"")</f>
        <v/>
      </c>
      <c r="DG214" s="1" t="str" cm="1">
        <f t="array" ref="DG214">IFERROR(IF(SMALL(DG6:DG100,3)&lt;=$A$214*SMALL(DG6:DG100,1),IFERROR(INDEX($A$6:$A$100, MATCH(1,(DG6:DG100=SMALL(DG6:DG100,3))*(COUNTIF(DG212:DG213, $A$6:$A$100)=0),0)), ""),""),"")</f>
        <v>R2LIVE</v>
      </c>
      <c r="DH214" s="1" t="str" cm="1">
        <f t="array" ref="DH214">IFERROR(IF(SMALL(DH6:DH100,3)&lt;=$A$214*SMALL(DH6:DH100,1),IFERROR(INDEX($A$6:$A$100, MATCH(1,(DH6:DH100=SMALL(DH6:DH100,3))*(COUNTIF(DH212:DH213, $A$6:$A$100)=0),0)), ""),""),"")</f>
        <v/>
      </c>
      <c r="DI214" s="1" t="str" cm="1">
        <f t="array" ref="DI214">IFERROR(IF(SMALL(DI6:DI100,3)&lt;=$A$214*SMALL(DI6:DI100,1),IFERROR(INDEX($A$6:$A$100, MATCH(1,(DI6:DI100=SMALL(DI6:DI100,3))*(COUNTIF(DI212:DI213, $A$6:$A$100)=0),0)), ""),""),"")</f>
        <v>R3LIVE</v>
      </c>
      <c r="DJ214" s="1" t="str" cm="1">
        <f t="array" ref="DJ214">IFERROR(IF(SMALL(DJ6:DJ100,3)&lt;=$A$214*SMALL(DJ6:DJ100,1),IFERROR(INDEX($A$6:$A$100, MATCH(1,(DJ6:DJ100=SMALL(DJ6:DJ100,3))*(COUNTIF(DJ212:DJ213, $A$6:$A$100)=0),0)), ""),""),"")</f>
        <v/>
      </c>
      <c r="DK214" s="1" t="str" cm="1">
        <f t="array" ref="DK214">IFERROR(IF(SMALL(DK6:DK100,3)&lt;=$A$214*SMALL(DK6:DK100,1),IFERROR(INDEX($A$6:$A$100, MATCH(1,(DK6:DK100=SMALL(DK6:DK100,3))*(COUNTIF(DK212:DK213, $A$6:$A$100)=0),0)), ""),""),"")</f>
        <v>FAST-LIO2</v>
      </c>
      <c r="DL214" s="1" t="str" cm="1">
        <f t="array" ref="DL214">IFERROR(IF(SMALL(DL6:DL100,3)&lt;=$A$214*SMALL(DL6:DL100,1),IFERROR(INDEX($A$6:$A$100, MATCH(1,(DL6:DL100=SMALL(DL6:DL100,3))*(COUNTIF(DL212:DL213, $A$6:$A$100)=0),0)), ""),""),"")</f>
        <v/>
      </c>
      <c r="DM214" s="1" t="str" cm="1">
        <f t="array" ref="DM214">IFERROR(IF(SMALL(DM6:DM100,3)&lt;=$A$214*SMALL(DM6:DM100,1),IFERROR(INDEX($A$6:$A$100, MATCH(1,(DM6:DM100=SMALL(DM6:DM100,3))*(COUNTIF(DM212:DM213, $A$6:$A$100)=0),0)), ""),""),"")</f>
        <v>R3LIVE</v>
      </c>
      <c r="DN214" s="1" t="str" cm="1">
        <f t="array" ref="DN214">IFERROR(IF(SMALL(DN6:DN100,3)&lt;=$A$214*SMALL(DN6:DN100,1),IFERROR(INDEX($A$6:$A$100, MATCH(1,(DN6:DN100=SMALL(DN6:DN100,3))*(COUNTIF(DN212:DN213, $A$6:$A$100)=0),0)), ""),""),"")</f>
        <v/>
      </c>
      <c r="DO214" s="1" t="str" cm="1">
        <f t="array" ref="DO214">IFERROR(IF(SMALL(DO6:DO100,3)&lt;=$A$214*SMALL(DO6:DO100,1),IFERROR(INDEX($A$6:$A$100, MATCH(1,(DO6:DO100=SMALL(DO6:DO100,3))*(COUNTIF(DO212:DO213, $A$6:$A$100)=0),0)), ""),""),"")</f>
        <v>R3LIVE</v>
      </c>
      <c r="DP214" s="1" t="str" cm="1">
        <f t="array" ref="DP214">IFERROR(IF(SMALL(DP6:DP100,3)&lt;=$A$214*SMALL(DP6:DP100,1),IFERROR(INDEX($A$6:$A$100, MATCH(1,(DP6:DP100=SMALL(DP6:DP100,3))*(COUNTIF(DP212:DP213, $A$6:$A$100)=0),0)), ""),""),"")</f>
        <v/>
      </c>
      <c r="DQ214" s="1" t="str" cm="1">
        <f t="array" ref="DQ214">IFERROR(IF(SMALL(DQ6:DQ100,3)&lt;=$A$214*SMALL(DQ6:DQ100,1),IFERROR(INDEX($A$6:$A$100, MATCH(1,(DQ6:DQ100=SMALL(DQ6:DQ100,3))*(COUNTIF(DQ212:DQ213, $A$6:$A$100)=0),0)), ""),""),"")</f>
        <v>R3LIVE</v>
      </c>
      <c r="DR214" s="1" t="str" cm="1">
        <f t="array" ref="DR214">IFERROR(IF(SMALL(DR6:DR100,3)&lt;=$A$214*SMALL(DR6:DR100,1),IFERROR(INDEX($A$6:$A$100, MATCH(1,(DR6:DR100=SMALL(DR6:DR100,3))*(COUNTIF(DR212:DR213, $A$6:$A$100)=0),0)), ""),""),"")</f>
        <v/>
      </c>
      <c r="DS214" s="1" t="str" cm="1">
        <f t="array" ref="DS214">IFERROR(IF(SMALL(DS6:DS100,3)&lt;=$A$214*SMALL(DS6:DS100,1),IFERROR(INDEX($A$6:$A$100, MATCH(1,(DS6:DS100=SMALL(DS6:DS100,3))*(COUNTIF(DS212:DS213, $A$6:$A$100)=0),0)), ""),""),"")</f>
        <v>R3LIVE</v>
      </c>
      <c r="DT214" s="1" t="str" cm="1">
        <f t="array" ref="DT214">IFERROR(IF(SMALL(DT6:DT100,3)&lt;=$A$214*SMALL(DT6:DT100,1),IFERROR(INDEX($A$6:$A$100, MATCH(1,(DT6:DT100=SMALL(DT6:DT100,3))*(COUNTIF(DT212:DT213, $A$6:$A$100)=0),0)), ""),""),"")</f>
        <v>R2LIVE</v>
      </c>
      <c r="DU214" s="1" t="str" cm="1">
        <f t="array" ref="DU214">IFERROR(IF(SMALL(DU6:DU100,3)&lt;=$A$214*SMALL(DU6:DU100,1),IFERROR(INDEX($A$6:$A$100, MATCH(1,(DU6:DU100=SMALL(DU6:DU100,3))*(COUNTIF(DU212:DU213, $A$6:$A$100)=0),0)), ""),""),"")</f>
        <v/>
      </c>
      <c r="DV214" s="1" t="str" cm="1">
        <f t="array" ref="DV214">IFERROR(IF(SMALL(DV6:DV100,3)&lt;=$A$214*SMALL(DV6:DV100,1),IFERROR(INDEX($A$6:$A$100, MATCH(1,(DV6:DV100=SMALL(DV6:DV100,3))*(COUNTIF(DV212:DV213, $A$6:$A$100)=0),0)), ""),""),"")</f>
        <v/>
      </c>
      <c r="DW214" s="1" t="str" cm="1">
        <f t="array" ref="DW214">IFERROR(IF(SMALL(DW6:DW100,3)&lt;=$A$214*SMALL(DW6:DW100,1),IFERROR(INDEX($A$6:$A$100, MATCH(1,(DW6:DW100=SMALL(DW6:DW100,3))*(COUNTIF(DW212:DW213, $A$6:$A$100)=0),0)), ""),""),"")</f>
        <v/>
      </c>
      <c r="DX214" s="1" t="str" cm="1">
        <f t="array" ref="DX214">IFERROR(IF(SMALL(DX6:DX100,3)&lt;=$A$214*SMALL(DX6:DX100,1),IFERROR(INDEX($A$6:$A$100, MATCH(1,(DX6:DX100=SMALL(DX6:DX100,3))*(COUNTIF(DX212:DX213, $A$6:$A$100)=0),0)), ""),""),"")</f>
        <v/>
      </c>
      <c r="DY214" s="1" t="str" cm="1">
        <f t="array" ref="DY214">IFERROR(IF(SMALL(DY6:DY100,3)&lt;=$A$214*SMALL(DY6:DY100,1),IFERROR(INDEX($A$6:$A$100, MATCH(1,(DY6:DY100=SMALL(DY6:DY100,3))*(COUNTIF(DY212:DY213, $A$6:$A$100)=0),0)), ""),""),"")</f>
        <v/>
      </c>
      <c r="DZ214" s="1" t="str" cm="1">
        <f t="array" ref="DZ214">IFERROR(IF(SMALL(DZ6:DZ100,3)&lt;=$A$214*SMALL(DZ6:DZ100,1),IFERROR(INDEX($A$6:$A$100, MATCH(1,(DZ6:DZ100=SMALL(DZ6:DZ100,3))*(COUNTIF(DZ212:DZ213, $A$6:$A$100)=0),0)), ""),""),"")</f>
        <v/>
      </c>
      <c r="EA214" s="93"/>
      <c r="EB214" s="93"/>
      <c r="EC214" s="1" t="str" cm="1">
        <f t="array" ref="EC214">IFERROR(IF(SMALL(EC6:EC100,3)&lt;=$A$214*SMALL(EC6:EC100,1),IFERROR(INDEX($A$6:$A$100, MATCH(1,(EC6:EC100=SMALL(EC6:EC100,3))*(COUNTIF(EC212:EC213, $A$6:$A$100)=0),0)), ""),""),"")</f>
        <v>HDL_Graph_SLAM</v>
      </c>
      <c r="ED214" s="93"/>
      <c r="EE214" s="93"/>
      <c r="EF214" s="1" t="str" cm="1">
        <f t="array" ref="EF214">IFERROR(IF(SMALL(EF6:EF100,3)&lt;=$A$214*SMALL(EF6:EF100,1),IFERROR(INDEX($A$6:$A$100, MATCH(1,(EF6:EF100=SMALL(EF6:EF100,3))*(COUNTIF(EF212:EF213, $A$6:$A$100)=0),0)), ""),""),"")</f>
        <v>LIO-SAM</v>
      </c>
      <c r="EG214" s="93"/>
      <c r="EH214" s="1" t="str" cm="1">
        <f t="array" ref="EH214">IFERROR(IF(SMALL(EH6:EH100,3)&lt;=$A$214*SMALL(EH6:EH100,1),IFERROR(INDEX($A$6:$A$100, MATCH(1,(EH6:EH100=SMALL(EH6:EH100,3))*(COUNTIF(EH212:EH213, $A$6:$A$100)=0),0)), ""),""),"")</f>
        <v/>
      </c>
      <c r="EI214" s="1" t="str" cm="1">
        <f t="array" ref="EI214">IFERROR(IF(SMALL(EI6:EI100,3)&lt;=$A$214*SMALL(EI6:EI100,1),IFERROR(INDEX($A$6:$A$100, MATCH(1,(EI6:EI100=SMALL(EI6:EI100,3))*(COUNTIF(EI212:EI213, $A$6:$A$100)=0),0)), ""),""),"")</f>
        <v>RTAB. Stereo. F2M</v>
      </c>
      <c r="EJ214" s="1" t="str" cm="1">
        <f t="array" ref="EJ214">IFERROR(IF(SMALL(EJ6:EJ100,3)&lt;=$A$214*SMALL(EJ6:EJ100,1),IFERROR(INDEX($A$6:$A$100, MATCH(1,(EJ6:EJ100=SMALL(EJ6:EJ100,3))*(COUNTIF(EJ212:EJ213, $A$6:$A$100)=0),0)), ""),""),"")</f>
        <v/>
      </c>
      <c r="EK214" s="1" t="str" cm="1">
        <f t="array" ref="EK214">IFERROR(IF(SMALL(EK6:EK100,3)&lt;=$A$214*SMALL(EK6:EK100,1),IFERROR(INDEX($A$6:$A$100, MATCH(1,(EK6:EK100=SMALL(EK6:EK100,3))*(COUNTIF(EK212:EK213, $A$6:$A$100)=0),0)), ""),""),"")</f>
        <v>LOAM</v>
      </c>
      <c r="EL214" s="1" t="str" cm="1">
        <f t="array" ref="EL214">IFERROR(IF(SMALL(EL6:EL100,3)&lt;=$A$214*SMALL(EL6:EL100,1),IFERROR(INDEX($A$6:$A$100, MATCH(1,(EL6:EL100=SMALL(EL6:EL100,3))*(COUNTIF(EL212:EL213, $A$6:$A$100)=0),0)), ""),""),"")</f>
        <v/>
      </c>
      <c r="EM214" s="1" t="str" cm="1">
        <f t="array" ref="EM214">IFERROR(IF(SMALL(EM6:EM100,3)&lt;=$A$214*SMALL(EM6:EM100,1),IFERROR(INDEX($A$6:$A$100, MATCH(1,(EM6:EM100=SMALL(EM6:EM100,3))*(COUNTIF(EM212:EM213, $A$6:$A$100)=0),0)), ""),""),"")</f>
        <v/>
      </c>
      <c r="EN214" s="1" t="str" cm="1">
        <f t="array" ref="EN214">IFERROR(IF(SMALL(EN6:EN100,3)&lt;=$A$214*SMALL(EN6:EN100,1),IFERROR(INDEX($A$6:$A$100, MATCH(1,(EN6:EN100=SMALL(EN6:EN100,3))*(COUNTIF(EN212:EN213, $A$6:$A$100)=0),0)), ""),""),"")</f>
        <v>DV-LOAM</v>
      </c>
      <c r="EO214" s="1" t="str" cm="1">
        <f t="array" ref="EO214">IFERROR(IF(SMALL(EO6:EO100,3)&lt;=$A$214*SMALL(EO6:EO100,1),IFERROR(INDEX($A$6:$A$100, MATCH(1,(EO6:EO100=SMALL(EO6:EO100,3))*(COUNTIF(EO212:EO213, $A$6:$A$100)=0),0)), ""),""),"")</f>
        <v>RTAB-MAP S2S</v>
      </c>
      <c r="EP214" s="1" t="str" cm="1">
        <f t="array" ref="EP214">IFERROR(IF(SMALL(EP6:EP100,3)&lt;=$A$214*SMALL(EP6:EP100,1),IFERROR(INDEX($A$6:$A$100, MATCH(1,(EP6:EP100=SMALL(EP6:EP100,3))*(COUNTIF(EP212:EP213, $A$6:$A$100)=0),0)), ""),""),"")</f>
        <v/>
      </c>
      <c r="EQ214" s="1" t="str" cm="1">
        <f t="array" ref="EQ214">IFERROR(IF(SMALL(EQ6:EQ100,3)&lt;=$A$214*SMALL(EQ6:EQ100,1),IFERROR(INDEX($A$6:$A$100, MATCH(1,(EQ6:EQ100=SMALL(EQ6:EQ100,3))*(COUNTIF(EQ212:EQ213, $A$6:$A$100)=0),0)), ""),""),"")</f>
        <v>RTAB-MAP S2S</v>
      </c>
      <c r="ER214" s="1" t="str" cm="1">
        <f t="array" ref="ER214">IFERROR(IF(SMALL(ER6:ER100,3)&lt;=$A$214*SMALL(ER6:ER100,1),IFERROR(INDEX($A$6:$A$100, MATCH(1,(ER6:ER100=SMALL(ER6:ER100,3))*(COUNTIF(ER212:ER213, $A$6:$A$100)=0),0)), ""),""),"")</f>
        <v>LOAM</v>
      </c>
      <c r="ES214" s="1" t="str" cm="1">
        <f t="array" ref="ES214">IFERROR(IF(SMALL(ES6:ES100,3)&lt;=$A$214*SMALL(ES6:ES100,1),IFERROR(INDEX($A$6:$A$100, MATCH(1,(ES6:ES100=SMALL(ES6:ES100,3))*(COUNTIF(ES212:ES213, $A$6:$A$100)=0),0)), ""),""),"")</f>
        <v/>
      </c>
      <c r="ET214" s="1" t="str" cm="1">
        <f t="array" ref="ET214">IFERROR(IF(SMALL(ET6:ET100,3)&lt;=$A$214*SMALL(ET6:ET100,1),IFERROR(INDEX($A$6:$A$100, MATCH(1,(ET6:ET100=SMALL(ET6:ET100,3))*(COUNTIF(ET212:ET213, $A$6:$A$100)=0),0)), ""),""),"")</f>
        <v/>
      </c>
      <c r="EU214" s="1" t="str" cm="1">
        <f t="array" ref="EU214">IFERROR(IF(SMALL(EU6:EU100,3)&lt;=$A$214*SMALL(EU6:EU100,1),IFERROR(INDEX($A$6:$A$100, MATCH(1,(EU6:EU100=SMALL(EU6:EU100,3))*(COUNTIF(EU212:EU213, $A$6:$A$100)=0),0)), ""),""),"")</f>
        <v/>
      </c>
      <c r="EV214" s="1" t="str" cm="1">
        <f t="array" ref="EV214">IFERROR(IF(SMALL(EV6:EV100,3)&lt;=$A$214*SMALL(EV6:EV100,1),IFERROR(INDEX($A$6:$A$100, MATCH(1,(EV6:EV100=SMALL(EV6:EV100,3))*(COUNTIF(EV212:EV213, $A$6:$A$100)=0),0)), ""),""),"")</f>
        <v/>
      </c>
      <c r="EW214" s="1" t="str" cm="1">
        <f t="array" ref="EW214">IFERROR(IF(SMALL(EW6:EW100,3)&lt;=$A$214*SMALL(EW6:EW100,1),IFERROR(INDEX($A$6:$A$100, MATCH(1,(EW6:EW100=SMALL(EW6:EW100,3))*(COUNTIF(EW212:EW213, $A$6:$A$100)=0),0)), ""),""),"")</f>
        <v/>
      </c>
      <c r="EX214" s="1" t="str" cm="1">
        <f t="array" ref="EX214">IFERROR(IF(SMALL(EX6:EX100,3)&lt;=$A$214*SMALL(EX6:EX100,1),IFERROR(INDEX($A$6:$A$100, MATCH(1,(EX6:EX100=SMALL(EX6:EX100,3))*(COUNTIF(EX212:EX213, $A$6:$A$100)=0),0)), ""),""),"")</f>
        <v/>
      </c>
      <c r="EY214" s="1" t="str" cm="1">
        <f t="array" ref="EY214">IFERROR(IF(SMALL(EY6:EY100,3)&lt;=$A$214*SMALL(EY6:EY100,1),IFERROR(INDEX($A$6:$A$100, MATCH(1,(EY6:EY100=SMALL(EY6:EY100,3))*(COUNTIF(EY212:EY213, $A$6:$A$100)=0),0)), ""),""),"")</f>
        <v/>
      </c>
      <c r="EZ214" s="1" t="str" cm="1">
        <f t="array" ref="EZ214">IFERROR(IF(SMALL(EZ6:EZ100,3)&lt;=$A$214*SMALL(EZ6:EZ100,1),IFERROR(INDEX($A$6:$A$100, MATCH(1,(EZ6:EZ100=SMALL(EZ6:EZ100,3))*(COUNTIF(EZ212:EZ213, $A$6:$A$100)=0),0)), ""),""),"")</f>
        <v/>
      </c>
    </row>
    <row r="215" spans="1:204" x14ac:dyDescent="0.25">
      <c r="A215" s="72" t="s">
        <v>225</v>
      </c>
      <c r="B215" s="1" t="str" cm="1">
        <f t="array" ref="B215">IFERROR(IF(SMALL(B6:B100,3)&lt;=$A$214*SMALL(B6:B100,1),IFERROR(INDEX($A$6:$A$100, MATCH(1,(B6:B100=SMALL(B6:B100,3))*(COUNTIF(B212:B214, $A$6:$A$100)=0),0)), ""),""),"")</f>
        <v/>
      </c>
      <c r="C215" s="1" t="str" cm="1">
        <f t="array" ref="C215">IFERROR(IF(SMALL(C6:C100,3)&lt;=$A$214*SMALL(C6:C100,1),IFERROR(INDEX($A$6:$A$100, MATCH(1,(C6:C100=SMALL(C6:C100,3))*(COUNTIF(C212:C214, $A$6:$A$100)=0),0)), ""),""),"")</f>
        <v/>
      </c>
      <c r="D215" s="1" t="str" cm="1">
        <f t="array" ref="D215">IFERROR(IF(SMALL(D6:D100,3)&lt;=$A$214*SMALL(D6:D100,1),IFERROR(INDEX($A$6:$A$100, MATCH(1,(D6:D100=SMALL(D6:D100,3))*(COUNTIF(D212:D214, $A$6:$A$100)=0),0)), ""),""),"")</f>
        <v/>
      </c>
      <c r="E215" s="1" t="str" cm="1">
        <f t="array" ref="E215">IFERROR(IF(SMALL(E6:E100,3)&lt;=$A$214*SMALL(E6:E100,1),IFERROR(INDEX($A$6:$A$100, MATCH(1,(E6:E100=SMALL(E6:E100,3))*(COUNTIF(E212:E214, $A$6:$A$100)=0),0)), ""),""),"")</f>
        <v/>
      </c>
      <c r="F215" s="1" t="str" cm="1">
        <f t="array" ref="F215">IFERROR(IF(SMALL(F6:F100,3)&lt;=$A$214*SMALL(F6:F100,1),IFERROR(INDEX($A$6:$A$100, MATCH(1,(F6:F100=SMALL(F6:F100,3))*(COUNTIF(F212:F214, $A$6:$A$100)=0),0)), ""),""),"")</f>
        <v/>
      </c>
      <c r="G215" s="1" t="str" cm="1">
        <f t="array" ref="G215">IFERROR(IF(SMALL(G6:G100,3)&lt;=$A$214*SMALL(G6:G100,1),IFERROR(INDEX($A$6:$A$100, MATCH(1,(G6:G100=SMALL(G6:G100,3))*(COUNTIF(G212:G214, $A$6:$A$100)=0),0)), ""),""),"")</f>
        <v/>
      </c>
      <c r="H215" s="1" t="str" cm="1">
        <f t="array" ref="H215">IFERROR(IF(SMALL(H6:H100,3)&lt;=$A$214*SMALL(H6:H100,1),IFERROR(INDEX($A$6:$A$100, MATCH(1,(H6:H100=SMALL(H6:H100,3))*(COUNTIF(H212:H214, $A$6:$A$100)=0),0)), ""),""),"")</f>
        <v/>
      </c>
      <c r="I215" s="1" t="str" cm="1">
        <f t="array" ref="I215">IFERROR(IF(SMALL(I6:I100,3)&lt;=$A$214*SMALL(I6:I100,1),IFERROR(INDEX($A$6:$A$100, MATCH(1,(I6:I100=SMALL(I6:I100,3))*(COUNTIF(I212:I214, $A$6:$A$100)=0),0)), ""),""),"")</f>
        <v/>
      </c>
      <c r="J215" s="1" t="str" cm="1">
        <f t="array" ref="J215">IFERROR(IF(SMALL(J6:J100,3)&lt;=$A$214*SMALL(J6:J100,1),IFERROR(INDEX($A$6:$A$100, MATCH(1,(J6:J100=SMALL(J6:J100,3))*(COUNTIF(J212:J214, $A$6:$A$100)=0),0)), ""),""),"")</f>
        <v/>
      </c>
      <c r="K215" s="1" t="str" cm="1">
        <f t="array" ref="K215">IFERROR(IF(SMALL(K6:K100,3)&lt;=$A$214*SMALL(K6:K100,1),IFERROR(INDEX($A$6:$A$100, MATCH(1,(K6:K100=SMALL(K6:K100,3))*(COUNTIF(K212:K214, $A$6:$A$100)=0),0)), ""),""),"")</f>
        <v/>
      </c>
      <c r="L215" s="1" t="str" cm="1">
        <f t="array" ref="L215">IFERROR(IF(SMALL(L6:L100,3)&lt;=$A$214*SMALL(L6:L100,1),IFERROR(INDEX($A$6:$A$100, MATCH(1,(L6:L100=SMALL(L6:L100,3))*(COUNTIF(L212:L214, $A$6:$A$100)=0),0)), ""),""),"")</f>
        <v/>
      </c>
      <c r="M215" s="1" t="str" cm="1">
        <f t="array" ref="M215">IFERROR(IF(SMALL(M6:M100,3)&lt;=$A$214*SMALL(M6:M100,1),IFERROR(INDEX($A$6:$A$100, MATCH(1,(M6:M100=SMALL(M6:M100,3))*(COUNTIF(M212:M214, $A$6:$A$100)=0),0)), ""),""),"")</f>
        <v/>
      </c>
      <c r="N215" s="1" t="str" cm="1">
        <f t="array" ref="N215">IFERROR(IF(SMALL(N6:N100,3)&lt;=$A$214*SMALL(N6:N100,1),IFERROR(INDEX($A$6:$A$100, MATCH(1,(N6:N100=SMALL(N6:N100,3))*(COUNTIF(N212:N214, $A$6:$A$100)=0),0)), ""),""),"")</f>
        <v/>
      </c>
      <c r="O215" s="1" t="str" cm="1">
        <f t="array" ref="O215">IFERROR(IF(SMALL(O6:O100,3)&lt;=$A$214*SMALL(O6:O100,1),IFERROR(INDEX($A$6:$A$100, MATCH(1,(O6:O100=SMALL(O6:O100,3))*(COUNTIF(O212:O214, $A$6:$A$100)=0),0)), ""),""),"")</f>
        <v/>
      </c>
      <c r="P215" s="1" t="str" cm="1">
        <f t="array" ref="P215">IFERROR(IF(SMALL(P6:P100,3)&lt;=$A$214*SMALL(P6:P100,1),IFERROR(INDEX($A$6:$A$100, MATCH(1,(P6:P100=SMALL(P6:P100,3))*(COUNTIF(P212:P214, $A$6:$A$100)=0),0)), ""),""),"")</f>
        <v/>
      </c>
      <c r="Q215" s="1" t="str" cm="1">
        <f t="array" ref="Q215">IFERROR(IF(SMALL(Q6:Q100,3)&lt;=$A$214*SMALL(Q6:Q100,1),IFERROR(INDEX($A$6:$A$100, MATCH(1,(Q6:Q100=SMALL(Q6:Q100,3))*(COUNTIF(Q212:Q214, $A$6:$A$100)=0),0)), ""),""),"")</f>
        <v/>
      </c>
      <c r="R215" s="1" t="str" cm="1">
        <f t="array" ref="R215">IFERROR(IF(SMALL(R6:R100,3)&lt;=$A$214*SMALL(R6:R100,1),IFERROR(INDEX($A$6:$A$100, MATCH(1,(R6:R100=SMALL(R6:R100,3))*(COUNTIF(R212:R214, $A$6:$A$100)=0),0)), ""),""),"")</f>
        <v/>
      </c>
      <c r="S215" s="1" t="str" cm="1">
        <f t="array" ref="S215">IFERROR(IF(SMALL(S6:S100,3)&lt;=$A$214*SMALL(S6:S100,1),IFERROR(INDEX($A$6:$A$100, MATCH(1,(S6:S100=SMALL(S6:S100,3))*(COUNTIF(S212:S214, $A$6:$A$100)=0),0)), ""),""),"")</f>
        <v/>
      </c>
      <c r="T215" s="1" t="str" cm="1">
        <f t="array" ref="T215">IFERROR(IF(SMALL(T6:T100,3)&lt;=$A$214*SMALL(T6:T100,1),IFERROR(INDEX($A$6:$A$100, MATCH(1,(T6:T100=SMALL(T6:T100,3))*(COUNTIF(T212:T214, $A$6:$A$100)=0),0)), ""),""),"")</f>
        <v/>
      </c>
      <c r="U215" s="1" t="str" cm="1">
        <f t="array" ref="U215">IFERROR(IF(SMALL(U6:U100,3)&lt;=$A$214*SMALL(U6:U100,1),IFERROR(INDEX($A$6:$A$100, MATCH(1,(U6:U100=SMALL(U6:U100,3))*(COUNTIF(U212:U214, $A$6:$A$100)=0),0)), ""),""),"")</f>
        <v/>
      </c>
      <c r="V215" s="1" t="str" cm="1">
        <f t="array" ref="V215">IFERROR(IF(SMALL(V6:V100,3)&lt;=$A$214*SMALL(V6:V100,1),IFERROR(INDEX($A$6:$A$100, MATCH(1,(V6:V100=SMALL(V6:V100,3))*(COUNTIF(V212:V214, $A$6:$A$100)=0),0)), ""),""),"")</f>
        <v/>
      </c>
      <c r="W215" s="1" t="str" cm="1">
        <f t="array" ref="W215">IFERROR(IF(SMALL(W6:W100,3)&lt;=$A$214*SMALL(W6:W100,1),IFERROR(INDEX($A$6:$A$100, MATCH(1,(W6:W100=SMALL(W6:W100,3))*(COUNTIF(W212:W214, $A$6:$A$100)=0),0)), ""),""),"")</f>
        <v/>
      </c>
      <c r="X215" s="1" t="str" cm="1">
        <f t="array" ref="X215">IFERROR(IF(SMALL(X6:X100,3)&lt;=$A$214*SMALL(X6:X100,1),IFERROR(INDEX($A$6:$A$100, MATCH(1,(X6:X100=SMALL(X6:X100,3))*(COUNTIF(X212:X214, $A$6:$A$100)=0),0)), ""),""),"")</f>
        <v/>
      </c>
      <c r="Y215" s="1" t="str" cm="1">
        <f t="array" ref="Y215">IFERROR(IF(SMALL(Y6:Y100,3)&lt;=$A$214*SMALL(Y6:Y100,1),IFERROR(INDEX($A$6:$A$100, MATCH(1,(Y6:Y100=SMALL(Y6:Y100,3))*(COUNTIF(Y212:Y214, $A$6:$A$100)=0),0)), ""),""),"")</f>
        <v/>
      </c>
      <c r="Z215" s="1" t="str" cm="1">
        <f t="array" ref="Z215">IFERROR(IF(SMALL(Z6:Z100,3)&lt;=$A$214*SMALL(Z6:Z100,1),IFERROR(INDEX($A$6:$A$100, MATCH(1,(Z6:Z100=SMALL(Z6:Z100,3))*(COUNTIF(Z212:Z214, $A$6:$A$100)=0),0)), ""),""),"")</f>
        <v/>
      </c>
      <c r="AA215" s="1" t="str" cm="1">
        <f t="array" ref="AA215">IFERROR(IF(SMALL(AA6:AA100,3)&lt;=$A$214*SMALL(AA6:AA100,1),IFERROR(INDEX($A$6:$A$100, MATCH(1,(AA6:AA100=SMALL(AA6:AA100,3))*(COUNTIF(AA212:AA214, $A$6:$A$100)=0),0)), ""),""),"")</f>
        <v/>
      </c>
      <c r="AB215" s="1" t="str" cm="1">
        <f t="array" ref="AB215">IFERROR(IF(SMALL(AB6:AB100,3)&lt;=$A$214*SMALL(AB6:AB100,1),IFERROR(INDEX($A$6:$A$100, MATCH(1,(AB6:AB100=SMALL(AB6:AB100,3))*(COUNTIF(AB212:AB214, $A$6:$A$100)=0),0)), ""),""),"")</f>
        <v/>
      </c>
      <c r="AC215" s="1" t="str" cm="1">
        <f t="array" ref="AC215">IFERROR(IF(SMALL(AC6:AC100,3)&lt;=$A$214*SMALL(AC6:AC100,1),IFERROR(INDEX($A$6:$A$100, MATCH(1,(AC6:AC100=SMALL(AC6:AC100,3))*(COUNTIF(AC212:AC214, $A$6:$A$100)=0),0)), ""),""),"")</f>
        <v/>
      </c>
      <c r="AD215" s="1" t="str" cm="1">
        <f t="array" ref="AD215">IFERROR(IF(SMALL(AD6:AD100,3)&lt;=$A$214*SMALL(AD6:AD100,1),IFERROR(INDEX($A$6:$A$100, MATCH(1,(AD6:AD100=SMALL(AD6:AD100,3))*(COUNTIF(AD212:AD214, $A$6:$A$100)=0),0)), ""),""),"")</f>
        <v/>
      </c>
      <c r="AE215" s="1" t="str" cm="1">
        <f t="array" ref="AE215">IFERROR(IF(SMALL(AE6:AE100,3)&lt;=$A$214*SMALL(AE6:AE100,1),IFERROR(INDEX($A$6:$A$100, MATCH(1,(AE6:AE100=SMALL(AE6:AE100,3))*(COUNTIF(AE212:AE214, $A$6:$A$100)=0),0)), ""),""),"")</f>
        <v/>
      </c>
      <c r="AF215" s="1" t="str" cm="1">
        <f t="array" ref="AF215">IFERROR(IF(SMALL(AF6:AF100,3)&lt;=$A$214*SMALL(AF6:AF100,1),IFERROR(INDEX($A$6:$A$100, MATCH(1,(AF6:AF100=SMALL(AF6:AF100,3))*(COUNTIF(AF212:AF214, $A$6:$A$100)=0),0)), ""),""),"")</f>
        <v/>
      </c>
      <c r="AG215" s="1" t="str" cm="1">
        <f t="array" ref="AG215">IFERROR(IF(SMALL(AG6:AG100,3)&lt;=$A$214*SMALL(AG6:AG100,1),IFERROR(INDEX($A$6:$A$100, MATCH(1,(AG6:AG100=SMALL(AG6:AG100,3))*(COUNTIF(AG212:AG214, $A$6:$A$100)=0),0)), ""),""),"")</f>
        <v/>
      </c>
      <c r="AH215" s="1" t="str" cm="1">
        <f t="array" ref="AH215">IFERROR(IF(SMALL(AH6:AH100,3)&lt;=$A$214*SMALL(AH6:AH100,1),IFERROR(INDEX($A$6:$A$100, MATCH(1,(AH6:AH100=SMALL(AH6:AH100,3))*(COUNTIF(AH212:AH214, $A$6:$A$100)=0),0)), ""),""),"")</f>
        <v/>
      </c>
      <c r="AI215" s="1" t="str" cm="1">
        <f t="array" ref="AI215">IFERROR(IF(SMALL(AI6:AI100,3)&lt;=$A$214*SMALL(AI6:AI100,1),IFERROR(INDEX($A$6:$A$100, MATCH(1,(AI6:AI100=SMALL(AI6:AI100,3))*(COUNTIF(AI212:AI214, $A$6:$A$100)=0),0)), ""),""),"")</f>
        <v/>
      </c>
      <c r="AJ215" s="1" t="str" cm="1">
        <f t="array" ref="AJ215">IFERROR(IF(SMALL(AJ6:AJ100,3)&lt;=$A$214*SMALL(AJ6:AJ100,1),IFERROR(INDEX($A$6:$A$100, MATCH(1,(AJ6:AJ100=SMALL(AJ6:AJ100,3))*(COUNTIF(AJ212:AJ214, $A$6:$A$100)=0),0)), ""),""),"")</f>
        <v/>
      </c>
      <c r="AK215" s="1" t="str" cm="1">
        <f t="array" ref="AK215">IFERROR(IF(SMALL(AK6:AK100,3)&lt;=$A$214*SMALL(AK6:AK100,1),IFERROR(INDEX($A$6:$A$100, MATCH(1,(AK6:AK100=SMALL(AK6:AK100,3))*(COUNTIF(AK212:AK214, $A$6:$A$100)=0),0)), ""),""),"")</f>
        <v/>
      </c>
      <c r="AL215" s="1" t="str" cm="1">
        <f t="array" ref="AL215">IFERROR(IF(SMALL(AL6:AL100,3)&lt;=$A$214*SMALL(AL6:AL100,1),IFERROR(INDEX($A$6:$A$100, MATCH(1,(AL6:AL100=SMALL(AL6:AL100,3))*(COUNTIF(AL212:AL214, $A$6:$A$100)=0),0)), ""),""),"")</f>
        <v/>
      </c>
      <c r="AM215" s="1" t="str" cm="1">
        <f t="array" ref="AM215">IFERROR(IF(SMALL(AM6:AM100,3)&lt;=$A$214*SMALL(AM6:AM100,1),IFERROR(INDEX($A$6:$A$100, MATCH(1,(AM6:AM100=SMALL(AM6:AM100,3))*(COUNTIF(AM212:AM214, $A$6:$A$100)=0),0)), ""),""),"")</f>
        <v/>
      </c>
      <c r="AN215" s="1" t="str" cm="1">
        <f t="array" ref="AN215">IFERROR(IF(SMALL(AN6:AN100,3)&lt;=$A$214*SMALL(AN6:AN100,1),IFERROR(INDEX($A$6:$A$100, MATCH(1,(AN6:AN100=SMALL(AN6:AN100,3))*(COUNTIF(AN212:AN214, $A$6:$A$100)=0),0)), ""),""),"")</f>
        <v/>
      </c>
      <c r="AO215" s="1" t="str" cm="1">
        <f t="array" ref="AO215">IFERROR(IF(SMALL(AO6:AO100,3)&lt;=$A$214*SMALL(AO6:AO100,1),IFERROR(INDEX($A$6:$A$100, MATCH(1,(AO6:AO100=SMALL(AO6:AO100,3))*(COUNTIF(AO212:AO214, $A$6:$A$100)=0),0)), ""),""),"")</f>
        <v/>
      </c>
      <c r="AP215" s="1" t="str" cm="1">
        <f t="array" ref="AP215">IFERROR(IF(SMALL(AP6:AP100,3)&lt;=$A$214*SMALL(AP6:AP100,1),IFERROR(INDEX($A$6:$A$100, MATCH(1,(AP6:AP100=SMALL(AP6:AP100,3))*(COUNTIF(AP212:AP214, $A$6:$A$100)=0),0)), ""),""),"")</f>
        <v/>
      </c>
      <c r="AQ215" s="1" t="str" cm="1">
        <f t="array" ref="AQ215">IFERROR(IF(SMALL(AQ6:AQ100,3)&lt;=$A$214*SMALL(AQ6:AQ100,1),IFERROR(INDEX($A$6:$A$100, MATCH(1,(AQ6:AQ100=SMALL(AQ6:AQ100,3))*(COUNTIF(AQ212:AQ214, $A$6:$A$100)=0),0)), ""),""),"")</f>
        <v/>
      </c>
      <c r="AR215" s="1" t="str" cm="1">
        <f t="array" ref="AR215">IFERROR(IF(SMALL(AR6:AR100,3)&lt;=$A$214*SMALL(AR6:AR100,1),IFERROR(INDEX($A$6:$A$100, MATCH(1,(AR6:AR100=SMALL(AR6:AR100,3))*(COUNTIF(AR212:AR214, $A$6:$A$100)=0),0)), ""),""),"")</f>
        <v>RTAB-Map</v>
      </c>
      <c r="AS215" s="1" t="str" cm="1">
        <f t="array" ref="AS215">IFERROR(IF(SMALL(AS6:AS100,3)&lt;=$A$214*SMALL(AS6:AS100,1),IFERROR(INDEX($A$6:$A$100, MATCH(1,(AS6:AS100=SMALL(AS6:AS100,3))*(COUNTIF(AS212:AS214, $A$6:$A$100)=0),0)), ""),""),"")</f>
        <v/>
      </c>
      <c r="AT215" s="1" t="str" cm="1">
        <f t="array" ref="AT215">IFERROR(IF(SMALL(AT6:AT100,3)&lt;=$A$214*SMALL(AT6:AT100,1),IFERROR(INDEX($A$6:$A$100, MATCH(1,(AT6:AT100=SMALL(AT6:AT100,3))*(COUNTIF(AT212:AT214, $A$6:$A$100)=0),0)), ""),""),"")</f>
        <v/>
      </c>
      <c r="AU215" s="1" t="str" cm="1">
        <f t="array" ref="AU215">IFERROR(IF(SMALL(AU6:AU100,3)&lt;=$A$214*SMALL(AU6:AU100,1),IFERROR(INDEX($A$6:$A$100, MATCH(1,(AU6:AU100=SMALL(AU6:AU100,3))*(COUNTIF(AU212:AU214, $A$6:$A$100)=0),0)), ""),""),"")</f>
        <v/>
      </c>
      <c r="AV215" s="1" t="str" cm="1">
        <f t="array" ref="AV215">IFERROR(IF(SMALL(AV6:AV100,3)&lt;=$A$214*SMALL(AV6:AV100,1),IFERROR(INDEX($A$6:$A$100, MATCH(1,(AV6:AV100=SMALL(AV6:AV100,3))*(COUNTIF(AV212:AV214, $A$6:$A$100)=0),0)), ""),""),"")</f>
        <v>RTAB. OKVIS (IMU+Ste.)</v>
      </c>
      <c r="AW215" s="1" t="str" cm="1">
        <f t="array" ref="AW215">IFERROR(IF(SMALL(AW6:AW100,3)&lt;=$A$214*SMALL(AW6:AW100,1),IFERROR(INDEX($A$6:$A$100, MATCH(1,(AW6:AW100=SMALL(AW6:AW100,3))*(COUNTIF(AW212:AW214, $A$6:$A$100)=0),0)), ""),""),"")</f>
        <v/>
      </c>
      <c r="AX215" s="1" t="str" cm="1">
        <f t="array" ref="AX215">IFERROR(IF(SMALL(AX6:AX100,3)&lt;=$A$214*SMALL(AX6:AX100,1),IFERROR(INDEX($A$6:$A$100, MATCH(1,(AX6:AX100=SMALL(AX6:AX100,3))*(COUNTIF(AX212:AX214, $A$6:$A$100)=0),0)), ""),""),"")</f>
        <v/>
      </c>
      <c r="AY215" s="1" t="str" cm="1">
        <f t="array" ref="AY215">IFERROR(IF(SMALL(AY6:AY100,3)&lt;=$A$214*SMALL(AY6:AY100,1),IFERROR(INDEX($A$6:$A$100, MATCH(1,(AY6:AY100=SMALL(AY6:AY100,3))*(COUNTIF(AY212:AY214, $A$6:$A$100)=0),0)), ""),""),"")</f>
        <v/>
      </c>
      <c r="AZ215" s="1" t="str" cm="1">
        <f t="array" ref="AZ215">IFERROR(IF(SMALL(AZ6:AZ100,3)&lt;=$A$214*SMALL(AZ6:AZ100,1),IFERROR(INDEX($A$6:$A$100, MATCH(1,(AZ6:AZ100=SMALL(AZ6:AZ100,3))*(COUNTIF(AZ212:AZ214, $A$6:$A$100)=0),0)), ""),""),"")</f>
        <v/>
      </c>
      <c r="BA215" s="1" t="str" cm="1">
        <f t="array" ref="BA215">IFERROR(IF(SMALL(BA6:BA100,3)&lt;=$A$214*SMALL(BA6:BA100,1),IFERROR(INDEX($A$6:$A$100, MATCH(1,(BA6:BA100=SMALL(BA6:BA100,3))*(COUNTIF(BA212:BA214, $A$6:$A$100)=0),0)), ""),""),"")</f>
        <v/>
      </c>
      <c r="BB215" s="1" t="str" cm="1">
        <f t="array" ref="BB215">IFERROR(IF(SMALL(BB6:BB100,3)&lt;=$A$214*SMALL(BB6:BB100,1),IFERROR(INDEX($A$6:$A$100, MATCH(1,(BB6:BB100=SMALL(BB6:BB100,3))*(COUNTIF(BB212:BB214, $A$6:$A$100)=0),0)), ""),""),"")</f>
        <v/>
      </c>
      <c r="BC215" s="1" t="str" cm="1">
        <f t="array" ref="BC215">IFERROR(IF(SMALL(BC6:BC100,3)&lt;=$A$214*SMALL(BC6:BC100,1),IFERROR(INDEX($A$6:$A$100, MATCH(1,(BC6:BC100=SMALL(BC6:BC100,3))*(COUNTIF(BC212:BC214, $A$6:$A$100)=0),0)), ""),""),"")</f>
        <v/>
      </c>
      <c r="BD215" s="1" t="str" cm="1">
        <f t="array" ref="BD215">IFERROR(IF(SMALL(BD6:BD100,3)&lt;=$A$214*SMALL(BD6:BD100,1),IFERROR(INDEX($A$6:$A$100, MATCH(1,(BD6:BD100=SMALL(BD6:BD100,3))*(COUNTIF(BD212:BD214, $A$6:$A$100)=0),0)), ""),""),"")</f>
        <v/>
      </c>
      <c r="BE215" s="1" t="str" cm="1">
        <f t="array" ref="BE215">IFERROR(IF(SMALL(BE6:BE100,3)&lt;=$A$214*SMALL(BE6:BE100,1),IFERROR(INDEX($A$6:$A$100, MATCH(1,(BE6:BE100=SMALL(BE6:BE100,3))*(COUNTIF(BE212:BE214, $A$6:$A$100)=0),0)), ""),""),"")</f>
        <v/>
      </c>
      <c r="BF215" s="1" t="str" cm="1">
        <f t="array" ref="BF215">IFERROR(IF(SMALL(BF6:BF100,3)&lt;=$A$214*SMALL(BF6:BF100,1),IFERROR(INDEX($A$6:$A$100, MATCH(1,(BF6:BF100=SMALL(BF6:BF100,3))*(COUNTIF(BF212:BF214, $A$6:$A$100)=0),0)), ""),""),"")</f>
        <v/>
      </c>
      <c r="BG215" s="1" t="str" cm="1">
        <f t="array" ref="BG215">IFERROR(IF(SMALL(BG6:BG100,3)&lt;=$A$214*SMALL(BG6:BG100,1),IFERROR(INDEX($A$6:$A$100, MATCH(1,(BG6:BG100=SMALL(BG6:BG100,3))*(COUNTIF(BG212:BG214, $A$6:$A$100)=0),0)), ""),""),"")</f>
        <v/>
      </c>
      <c r="BH215" s="1" t="str" cm="1">
        <f t="array" ref="BH215">IFERROR(IF(SMALL(BH6:BH100,3)&lt;=$A$214*SMALL(BH6:BH100,1),IFERROR(INDEX($A$6:$A$100, MATCH(1,(BH6:BH100=SMALL(BH6:BH100,3))*(COUNTIF(BH212:BH214, $A$6:$A$100)=0),0)), ""),""),"")</f>
        <v/>
      </c>
      <c r="BI215" s="1" t="str" cm="1">
        <f t="array" ref="BI215">IFERROR(IF(SMALL(BI6:BI100,3)&lt;=$A$214*SMALL(BI6:BI100,1),IFERROR(INDEX($A$6:$A$100, MATCH(1,(BI6:BI100=SMALL(BI6:BI100,3))*(COUNTIF(BI212:BI214, $A$6:$A$100)=0),0)), ""),""),"")</f>
        <v/>
      </c>
      <c r="BJ215" s="1" t="str" cm="1">
        <f t="array" ref="BJ215">IFERROR(IF(SMALL(BJ6:BJ100,3)&lt;=$A$214*SMALL(BJ6:BJ100,1),IFERROR(INDEX($A$6:$A$100, MATCH(1,(BJ6:BJ100=SMALL(BJ6:BJ100,3))*(COUNTIF(BJ212:BJ214, $A$6:$A$100)=0),0)), ""),""),"")</f>
        <v/>
      </c>
      <c r="BK215" s="1" t="str" cm="1">
        <f t="array" ref="BK215">IFERROR(IF(SMALL(BK6:BK100,3)&lt;=$A$214*SMALL(BK6:BK100,1),IFERROR(INDEX($A$6:$A$100, MATCH(1,(BK6:BK100=SMALL(BK6:BK100,3))*(COUNTIF(BK212:BK214, $A$6:$A$100)=0),0)), ""),""),"")</f>
        <v/>
      </c>
      <c r="BL215" s="1" t="str" cm="1">
        <f t="array" ref="BL215">IFERROR(IF(SMALL(BL6:BL100,3)&lt;=$A$214*SMALL(BL6:BL100,1),IFERROR(INDEX($A$6:$A$100, MATCH(1,(BL6:BL100=SMALL(BL6:BL100,3))*(COUNTIF(BL212:BL214, $A$6:$A$100)=0),0)), ""),""),"")</f>
        <v/>
      </c>
      <c r="BM215" s="1" t="str" cm="1">
        <f t="array" ref="BM215">IFERROR(IF(SMALL(BM6:BM100,3)&lt;=$A$214*SMALL(BM6:BM100,1),IFERROR(INDEX($A$6:$A$100, MATCH(1,(BM6:BM100=SMALL(BM6:BM100,3))*(COUNTIF(BM212:BM214, $A$6:$A$100)=0),0)), ""),""),"")</f>
        <v/>
      </c>
      <c r="BN215" s="1" t="str" cm="1">
        <f t="array" ref="BN215">IFERROR(IF(SMALL(BN6:BN100,3)&lt;=$A$214*SMALL(BN6:BN100,1),IFERROR(INDEX($A$6:$A$100, MATCH(1,(BN6:BN100=SMALL(BN6:BN100,3))*(COUNTIF(BN212:BN214, $A$6:$A$100)=0),0)), ""),""),"")</f>
        <v/>
      </c>
      <c r="BO215" s="1" t="str" cm="1">
        <f t="array" ref="BO215">IFERROR(IF(SMALL(BO6:BO100,3)&lt;=$A$214*SMALL(BO6:BO100,1),IFERROR(INDEX($A$6:$A$100, MATCH(1,(BO6:BO100=SMALL(BO6:BO100,3))*(COUNTIF(BO212:BO214, $A$6:$A$100)=0),0)), ""),""),"")</f>
        <v/>
      </c>
      <c r="BP215" s="1" t="str" cm="1">
        <f t="array" ref="BP215">IFERROR(IF(SMALL(BP6:BP100,3)&lt;=$A$214*SMALL(BP6:BP100,1),IFERROR(INDEX($A$6:$A$100, MATCH(1,(BP6:BP100=SMALL(BP6:BP100,3))*(COUNTIF(BP212:BP214, $A$6:$A$100)=0),0)), ""),""),"")</f>
        <v/>
      </c>
      <c r="BQ215" s="1" t="str" cm="1">
        <f t="array" ref="BQ215">IFERROR(IF(SMALL(BQ6:BQ100,3)&lt;=$A$214*SMALL(BQ6:BQ100,1),IFERROR(INDEX($A$6:$A$100, MATCH(1,(BQ6:BQ100=SMALL(BQ6:BQ100,3))*(COUNTIF(BQ212:BQ214, $A$6:$A$100)=0),0)), ""),""),"")</f>
        <v/>
      </c>
      <c r="BR215" s="1" t="str" cm="1">
        <f t="array" ref="BR215">IFERROR(IF(SMALL(BR6:BR100,3)&lt;=$A$214*SMALL(BR6:BR100,1),IFERROR(INDEX($A$6:$A$100, MATCH(1,(BR6:BR100=SMALL(BR6:BR100,3))*(COUNTIF(BR212:BR214, $A$6:$A$100)=0),0)), ""),""),"")</f>
        <v/>
      </c>
      <c r="BS215" s="1" t="str" cm="1">
        <f t="array" ref="BS215">IFERROR(IF(SMALL(BS6:BS100,3)&lt;=$A$214*SMALL(BS6:BS100,1),IFERROR(INDEX($A$6:$A$100, MATCH(1,(BS6:BS100=SMALL(BS6:BS100,3))*(COUNTIF(BS212:BS214, $A$6:$A$100)=0),0)), ""),""),"")</f>
        <v/>
      </c>
      <c r="BT215" s="1" t="str" cm="1">
        <f t="array" ref="BT215">IFERROR(IF(SMALL(BT6:BT100,3)&lt;=$A$214*SMALL(BT6:BT100,1),IFERROR(INDEX($A$6:$A$100, MATCH(1,(BT6:BT100=SMALL(BT6:BT100,3))*(COUNTIF(BT212:BT214, $A$6:$A$100)=0),0)), ""),""),"")</f>
        <v/>
      </c>
      <c r="BU215" s="1" t="str" cm="1">
        <f t="array" ref="BU215">IFERROR(IF(SMALL(BU6:BU100,3)&lt;=$A$214*SMALL(BU6:BU100,1),IFERROR(INDEX($A$6:$A$100, MATCH(1,(BU6:BU100=SMALL(BU6:BU100,3))*(COUNTIF(BU212:BU214, $A$6:$A$100)=0),0)), ""),""),"")</f>
        <v/>
      </c>
      <c r="BV215" s="1" t="str" cm="1">
        <f t="array" ref="BV215">IFERROR(IF(SMALL(BV6:BV100,3)&lt;=$A$214*SMALL(BV6:BV100,1),IFERROR(INDEX($A$6:$A$100, MATCH(1,(BV6:BV100=SMALL(BV6:BV100,3))*(COUNTIF(BV212:BV214, $A$6:$A$100)=0),0)), ""),""),"")</f>
        <v/>
      </c>
      <c r="BW215" s="1" t="str" cm="1">
        <f t="array" ref="BW215">IFERROR(IF(SMALL(BW6:BW100,3)&lt;=$A$214*SMALL(BW6:BW100,1),IFERROR(INDEX($A$6:$A$100, MATCH(1,(BW6:BW100=SMALL(BW6:BW100,3))*(COUNTIF(BW212:BW214, $A$6:$A$100)=0),0)), ""),""),"")</f>
        <v/>
      </c>
      <c r="BX215" s="1" t="str" cm="1">
        <f t="array" ref="BX215">IFERROR(IF(SMALL(BX6:BX100,3)&lt;=$A$214*SMALL(BX6:BX100,1),IFERROR(INDEX($A$6:$A$100, MATCH(1,(BX6:BX100=SMALL(BX6:BX100,3))*(COUNTIF(BX212:BX214, $A$6:$A$100)=0),0)), ""),""),"")</f>
        <v/>
      </c>
      <c r="BY215" s="1" t="str" cm="1">
        <f t="array" ref="BY215">IFERROR(IF(SMALL(BY6:BY100,3)&lt;=$A$214*SMALL(BY6:BY100,1),IFERROR(INDEX($A$6:$A$100, MATCH(1,(BY6:BY100=SMALL(BY6:BY100,3))*(COUNTIF(BY212:BY214, $A$6:$A$100)=0),0)), ""),""),"")</f>
        <v/>
      </c>
      <c r="BZ215" s="1" t="str" cm="1">
        <f t="array" ref="BZ215">IFERROR(IF(SMALL(BZ6:BZ100,3)&lt;=$A$214*SMALL(BZ6:BZ100,1),IFERROR(INDEX($A$6:$A$100, MATCH(1,(BZ6:BZ100=SMALL(BZ6:BZ100,3))*(COUNTIF(BZ212:BZ214, $A$6:$A$100)=0),0)), ""),""),"")</f>
        <v/>
      </c>
      <c r="CA215" s="1" t="str" cm="1">
        <f t="array" ref="CA215">IFERROR(IF(SMALL(CA6:CA100,3)&lt;=$A$214*SMALL(CA6:CA100,1),IFERROR(INDEX($A$6:$A$100, MATCH(1,(CA6:CA100=SMALL(CA6:CA100,3))*(COUNTIF(CA212:CA214, $A$6:$A$100)=0),0)), ""),""),"")</f>
        <v/>
      </c>
      <c r="CB215" s="1" t="str" cm="1">
        <f t="array" ref="CB215">IFERROR(IF(SMALL(CB6:CB100,3)&lt;=$A$214*SMALL(CB6:CB100,1),IFERROR(INDEX($A$6:$A$100, MATCH(1,(CB6:CB100=SMALL(CB6:CB100,3))*(COUNTIF(CB212:CB214, $A$6:$A$100)=0),0)), ""),""),"")</f>
        <v/>
      </c>
      <c r="CC215" s="1" t="str" cm="1">
        <f t="array" ref="CC215">IFERROR(IF(SMALL(CC6:CC100,3)&lt;=$A$214*SMALL(CC6:CC100,1),IFERROR(INDEX($A$6:$A$100, MATCH(1,(CC6:CC100=SMALL(CC6:CC100,3))*(COUNTIF(CC212:CC214, $A$6:$A$100)=0),0)), ""),""),"")</f>
        <v/>
      </c>
      <c r="CD215" s="1" t="str" cm="1">
        <f t="array" ref="CD215">IFERROR(IF(SMALL(CD6:CD100,3)&lt;=$A$214*SMALL(CD6:CD100,1),IFERROR(INDEX($A$6:$A$100, MATCH(1,(CD6:CD100=SMALL(CD6:CD100,3))*(COUNTIF(CD212:CD214, $A$6:$A$100)=0),0)), ""),""),"")</f>
        <v/>
      </c>
      <c r="CE215" s="1" t="str" cm="1">
        <f t="array" ref="CE215">IFERROR(IF(SMALL(CE6:CE100,3)&lt;=$A$214*SMALL(CE6:CE100,1),IFERROR(INDEX($A$6:$A$100, MATCH(1,(CE6:CE100=SMALL(CE6:CE100,3))*(COUNTIF(CE212:CE214, $A$6:$A$100)=0),0)), ""),""),"")</f>
        <v/>
      </c>
      <c r="CF215" s="1" t="str" cm="1">
        <f t="array" ref="CF215">IFERROR(IF(SMALL(CF6:CF100,3)&lt;=$A$214*SMALL(CF6:CF100,1),IFERROR(INDEX($A$6:$A$100, MATCH(1,(CF6:CF100=SMALL(CF6:CF100,3))*(COUNTIF(CF212:CF214, $A$6:$A$100)=0),0)), ""),""),"")</f>
        <v/>
      </c>
      <c r="CG215" s="1" t="str" cm="1">
        <f t="array" ref="CG215">IFERROR(IF(SMALL(CG6:CG100,3)&lt;=$A$214*SMALL(CG6:CG100,1),IFERROR(INDEX($A$6:$A$100, MATCH(1,(CG6:CG100=SMALL(CG6:CG100,3))*(COUNTIF(CG212:CG214, $A$6:$A$100)=0),0)), ""),""),"")</f>
        <v/>
      </c>
      <c r="CH215" s="1" t="str" cm="1">
        <f t="array" ref="CH215">IFERROR(IF(SMALL(CH6:CH100,3)&lt;=$A$214*SMALL(CH6:CH100,1),IFERROR(INDEX($A$6:$A$100, MATCH(1,(CH6:CH100=SMALL(CH6:CH100,3))*(COUNTIF(CH212:CH214, $A$6:$A$100)=0),0)), ""),""),"")</f>
        <v/>
      </c>
      <c r="CI215" s="1" t="str" cm="1">
        <f t="array" ref="CI215">IFERROR(IF(SMALL(CI6:CI100,3)&lt;=$A$214*SMALL(CI6:CI100,1),IFERROR(INDEX($A$6:$A$100, MATCH(1,(CI6:CI100=SMALL(CI6:CI100,3))*(COUNTIF(CI212:CI214, $A$6:$A$100)=0),0)), ""),""),"")</f>
        <v/>
      </c>
      <c r="CJ215" s="1" t="str" cm="1">
        <f t="array" ref="CJ215">IFERROR(IF(SMALL(CJ6:CJ100,3)&lt;=$A$214*SMALL(CJ6:CJ100,1),IFERROR(INDEX($A$6:$A$100, MATCH(1,(CJ6:CJ100=SMALL(CJ6:CJ100,3))*(COUNTIF(CJ212:CJ214, $A$6:$A$100)=0),0)), ""),""),"")</f>
        <v/>
      </c>
      <c r="CK215" s="1" t="str" cm="1">
        <f t="array" ref="CK215">IFERROR(IF(SMALL(CK6:CK100,3)&lt;=$A$214*SMALL(CK6:CK100,1),IFERROR(INDEX($A$6:$A$100, MATCH(1,(CK6:CK100=SMALL(CK6:CK100,3))*(COUNTIF(CK212:CK214, $A$6:$A$100)=0),0)), ""),""),"")</f>
        <v/>
      </c>
      <c r="CL215" s="1" t="str" cm="1">
        <f t="array" ref="CL215">IFERROR(IF(SMALL(CL6:CL100,3)&lt;=$A$214*SMALL(CL6:CL100,1),IFERROR(INDEX($A$6:$A$100, MATCH(1,(CL6:CL100=SMALL(CL6:CL100,3))*(COUNTIF(CL212:CL214, $A$6:$A$100)=0),0)), ""),""),"")</f>
        <v/>
      </c>
      <c r="CM215" s="1" t="str" cm="1">
        <f t="array" ref="CM215">IFERROR(IF(SMALL(CM6:CM100,3)&lt;=$A$214*SMALL(CM6:CM100,1),IFERROR(INDEX($A$6:$A$100, MATCH(1,(CM6:CM100=SMALL(CM6:CM100,3))*(COUNTIF(CM212:CM214, $A$6:$A$100)=0),0)), ""),""),"")</f>
        <v/>
      </c>
      <c r="CN215" s="1" t="str" cm="1">
        <f t="array" ref="CN215">IFERROR(IF(SMALL(CN6:CN100,3)&lt;=$A$214*SMALL(CN6:CN100,1),IFERROR(INDEX($A$6:$A$100, MATCH(1,(CN6:CN100=SMALL(CN6:CN100,3))*(COUNTIF(CN212:CN214, $A$6:$A$100)=0),0)), ""),""),"")</f>
        <v/>
      </c>
      <c r="CO215" s="1" t="str" cm="1">
        <f t="array" ref="CO215">IFERROR(IF(SMALL(CO6:CO100,3)&lt;=$A$214*SMALL(CO6:CO100,1),IFERROR(INDEX($A$6:$A$100, MATCH(1,(CO6:CO100=SMALL(CO6:CO100,3))*(COUNTIF(CO212:CO214, $A$6:$A$100)=0),0)), ""),""),"")</f>
        <v/>
      </c>
      <c r="CP215" s="1" t="str" cm="1">
        <f t="array" ref="CP215">IFERROR(IF(SMALL(CP6:CP100,3)&lt;=$A$214*SMALL(CP6:CP100,1),IFERROR(INDEX($A$6:$A$100, MATCH(1,(CP6:CP100=SMALL(CP6:CP100,3))*(COUNTIF(CP212:CP214, $A$6:$A$100)=0),0)), ""),""),"")</f>
        <v/>
      </c>
      <c r="CQ215" s="1" t="str" cm="1">
        <f t="array" ref="CQ215">IFERROR(IF(SMALL(CQ6:CQ100,3)&lt;=$A$214*SMALL(CQ6:CQ100,1),IFERROR(INDEX($A$6:$A$100, MATCH(1,(CQ6:CQ100=SMALL(CQ6:CQ100,3))*(COUNTIF(CQ212:CQ214, $A$6:$A$100)=0),0)), ""),""),"")</f>
        <v/>
      </c>
      <c r="CR215" s="1" t="str" cm="1">
        <f t="array" ref="CR215">IFERROR(IF(SMALL(CR6:CR100,3)&lt;=$A$214*SMALL(CR6:CR100,1),IFERROR(INDEX($A$6:$A$100, MATCH(1,(CR6:CR100=SMALL(CR6:CR100,3))*(COUNTIF(CR212:CR214, $A$6:$A$100)=0),0)), ""),""),"")</f>
        <v/>
      </c>
      <c r="CS215" s="1" t="str" cm="1">
        <f t="array" ref="CS215">IFERROR(IF(SMALL(CS6:CS100,3)&lt;=$A$214*SMALL(CS6:CS100,1),IFERROR(INDEX($A$6:$A$100, MATCH(1,(CS6:CS100=SMALL(CS6:CS100,3))*(COUNTIF(CS212:CS214, $A$6:$A$100)=0),0)), ""),""),"")</f>
        <v/>
      </c>
      <c r="CT215" s="1" t="str" cm="1">
        <f t="array" ref="CT215">IFERROR(IF(SMALL(CT6:CT100,3)&lt;=$A$214*SMALL(CT6:CT100,1),IFERROR(INDEX($A$6:$A$100, MATCH(1,(CT6:CT100=SMALL(CT6:CT100,3))*(COUNTIF(CT212:CT214, $A$6:$A$100)=0),0)), ""),""),"")</f>
        <v/>
      </c>
      <c r="CU215" s="1" t="str" cm="1">
        <f t="array" ref="CU215">IFERROR(IF(SMALL(CU6:CU100,3)&lt;=$A$214*SMALL(CU6:CU100,1),IFERROR(INDEX($A$6:$A$100, MATCH(1,(CU6:CU100=SMALL(CU6:CU100,3))*(COUNTIF(CU212:CU214, $A$6:$A$100)=0),0)), ""),""),"")</f>
        <v/>
      </c>
      <c r="CV215" s="1" t="str" cm="1">
        <f t="array" ref="CV215">IFERROR(IF(SMALL(CV6:CV100,3)&lt;=$A$214*SMALL(CV6:CV100,1),IFERROR(INDEX($A$6:$A$100, MATCH(1,(CV6:CV100=SMALL(CV6:CV100,3))*(COUNTIF(CV212:CV214, $A$6:$A$100)=0),0)), ""),""),"")</f>
        <v/>
      </c>
      <c r="CW215" s="1" t="str" cm="1">
        <f t="array" ref="CW215">IFERROR(IF(SMALL(CW6:CW100,3)&lt;=$A$214*SMALL(CW6:CW100,1),IFERROR(INDEX($A$6:$A$100, MATCH(1,(CW6:CW100=SMALL(CW6:CW100,3))*(COUNTIF(CW212:CW214, $A$6:$A$100)=0),0)), ""),""),"")</f>
        <v/>
      </c>
      <c r="CX215" s="1" t="str" cm="1">
        <f t="array" ref="CX215">IFERROR(IF(SMALL(CX6:CX100,3)&lt;=$A$214*SMALL(CX6:CX100,1),IFERROR(INDEX($A$6:$A$100, MATCH(1,(CX6:CX100=SMALL(CX6:CX100,3))*(COUNTIF(CX212:CX214, $A$6:$A$100)=0),0)), ""),""),"")</f>
        <v/>
      </c>
      <c r="CY215" s="1" t="str" cm="1">
        <f t="array" ref="CY215">IFERROR(IF(SMALL(CY6:CY100,3)&lt;=$A$214*SMALL(CY6:CY100,1),IFERROR(INDEX($A$6:$A$100, MATCH(1,(CY6:CY100=SMALL(CY6:CY100,3))*(COUNTIF(CY212:CY214, $A$6:$A$100)=0),0)), ""),""),"")</f>
        <v/>
      </c>
      <c r="CZ215" s="1" t="str" cm="1">
        <f t="array" ref="CZ215">IFERROR(IF(SMALL(CZ6:CZ100,3)&lt;=$A$214*SMALL(CZ6:CZ100,1),IFERROR(INDEX($A$6:$A$100, MATCH(1,(CZ6:CZ100=SMALL(CZ6:CZ100,3))*(COUNTIF(CZ212:CZ214, $A$6:$A$100)=0),0)), ""),""),"")</f>
        <v/>
      </c>
      <c r="DA215" s="1" t="str" cm="1">
        <f t="array" ref="DA215">IFERROR(IF(SMALL(DA6:DA100,3)&lt;=$A$214*SMALL(DA6:DA100,1),IFERROR(INDEX($A$6:$A$100, MATCH(1,(DA6:DA100=SMALL(DA6:DA100,3))*(COUNTIF(DA212:DA214, $A$6:$A$100)=0),0)), ""),""),"")</f>
        <v/>
      </c>
      <c r="DB215" s="1" t="str" cm="1">
        <f t="array" ref="DB215">IFERROR(IF(SMALL(DB6:DB100,3)&lt;=$A$214*SMALL(DB6:DB100,1),IFERROR(INDEX($A$6:$A$100, MATCH(1,(DB6:DB100=SMALL(DB6:DB100,3))*(COUNTIF(DB212:DB214, $A$6:$A$100)=0),0)), ""),""),"")</f>
        <v/>
      </c>
      <c r="DC215" s="1" t="str" cm="1">
        <f t="array" ref="DC215">IFERROR(IF(SMALL(DC6:DC100,3)&lt;=$A$214*SMALL(DC6:DC100,1),IFERROR(INDEX($A$6:$A$100, MATCH(1,(DC6:DC100=SMALL(DC6:DC100,3))*(COUNTIF(DC212:DC214, $A$6:$A$100)=0),0)), ""),""),"")</f>
        <v>R2LIVE</v>
      </c>
      <c r="DD215" s="1" t="str" cm="1">
        <f t="array" ref="DD215">IFERROR(IF(SMALL(DD6:DD100,3)&lt;=$A$214*SMALL(DD6:DD100,1),IFERROR(INDEX($A$6:$A$100, MATCH(1,(DD6:DD100=SMALL(DD6:DD100,3))*(COUNTIF(DD212:DD214, $A$6:$A$100)=0),0)), ""),""),"")</f>
        <v/>
      </c>
      <c r="DE215" s="1" t="str" cm="1">
        <f t="array" ref="DE215">IFERROR(IF(SMALL(DE6:DE100,3)&lt;=$A$214*SMALL(DE6:DE100,1),IFERROR(INDEX($A$6:$A$100, MATCH(1,(DE6:DE100=SMALL(DE6:DE100,3))*(COUNTIF(DE212:DE214, $A$6:$A$100)=0),0)), ""),""),"")</f>
        <v/>
      </c>
      <c r="DF215" s="1" t="str" cm="1">
        <f t="array" ref="DF215">IFERROR(IF(SMALL(DF6:DF100,3)&lt;=$A$214*SMALL(DF6:DF100,1),IFERROR(INDEX($A$6:$A$100, MATCH(1,(DF6:DF100=SMALL(DF6:DF100,3))*(COUNTIF(DF212:DF214, $A$6:$A$100)=0),0)), ""),""),"")</f>
        <v/>
      </c>
      <c r="DG215" s="1" t="str" cm="1">
        <f t="array" ref="DG215">IFERROR(IF(SMALL(DG6:DG100,3)&lt;=$A$214*SMALL(DG6:DG100,1),IFERROR(INDEX($A$6:$A$100, MATCH(1,(DG6:DG100=SMALL(DG6:DG100,3))*(COUNTIF(DG212:DG214, $A$6:$A$100)=0),0)), ""),""),"")</f>
        <v/>
      </c>
      <c r="DH215" s="1" t="str" cm="1">
        <f t="array" ref="DH215">IFERROR(IF(SMALL(DH6:DH100,3)&lt;=$A$214*SMALL(DH6:DH100,1),IFERROR(INDEX($A$6:$A$100, MATCH(1,(DH6:DH100=SMALL(DH6:DH100,3))*(COUNTIF(DH212:DH214, $A$6:$A$100)=0),0)), ""),""),"")</f>
        <v/>
      </c>
      <c r="DI215" s="1" t="str" cm="1">
        <f t="array" ref="DI215">IFERROR(IF(SMALL(DI6:DI100,3)&lt;=$A$214*SMALL(DI6:DI100,1),IFERROR(INDEX($A$6:$A$100, MATCH(1,(DI6:DI100=SMALL(DI6:DI100,3))*(COUNTIF(DI212:DI214, $A$6:$A$100)=0),0)), ""),""),"")</f>
        <v/>
      </c>
      <c r="DJ215" s="1" t="str" cm="1">
        <f t="array" ref="DJ215">IFERROR(IF(SMALL(DJ6:DJ100,3)&lt;=$A$214*SMALL(DJ6:DJ100,1),IFERROR(INDEX($A$6:$A$100, MATCH(1,(DJ6:DJ100=SMALL(DJ6:DJ100,3))*(COUNTIF(DJ212:DJ214, $A$6:$A$100)=0),0)), ""),""),"")</f>
        <v/>
      </c>
      <c r="DK215" s="1" t="str" cm="1">
        <f t="array" ref="DK215">IFERROR(IF(SMALL(DK6:DK100,3)&lt;=$A$214*SMALL(DK6:DK100,1),IFERROR(INDEX($A$6:$A$100, MATCH(1,(DK6:DK100=SMALL(DK6:DK100,3))*(COUNTIF(DK212:DK214, $A$6:$A$100)=0),0)), ""),""),"")</f>
        <v/>
      </c>
      <c r="DL215" s="1" t="str" cm="1">
        <f t="array" ref="DL215">IFERROR(IF(SMALL(DL6:DL100,3)&lt;=$A$214*SMALL(DL6:DL100,1),IFERROR(INDEX($A$6:$A$100, MATCH(1,(DL6:DL100=SMALL(DL6:DL100,3))*(COUNTIF(DL212:DL214, $A$6:$A$100)=0),0)), ""),""),"")</f>
        <v/>
      </c>
      <c r="DM215" s="1" t="str" cm="1">
        <f t="array" ref="DM215">IFERROR(IF(SMALL(DM6:DM100,3)&lt;=$A$214*SMALL(DM6:DM100,1),IFERROR(INDEX($A$6:$A$100, MATCH(1,(DM6:DM100=SMALL(DM6:DM100,3))*(COUNTIF(DM212:DM214, $A$6:$A$100)=0),0)), ""),""),"")</f>
        <v/>
      </c>
      <c r="DN215" s="1" t="str" cm="1">
        <f t="array" ref="DN215">IFERROR(IF(SMALL(DN6:DN100,3)&lt;=$A$214*SMALL(DN6:DN100,1),IFERROR(INDEX($A$6:$A$100, MATCH(1,(DN6:DN100=SMALL(DN6:DN100,3))*(COUNTIF(DN212:DN214, $A$6:$A$100)=0),0)), ""),""),"")</f>
        <v/>
      </c>
      <c r="DO215" s="1" t="str" cm="1">
        <f t="array" ref="DO215">IFERROR(IF(SMALL(DO6:DO100,3)&lt;=$A$214*SMALL(DO6:DO100,1),IFERROR(INDEX($A$6:$A$100, MATCH(1,(DO6:DO100=SMALL(DO6:DO100,3))*(COUNTIF(DO212:DO214, $A$6:$A$100)=0),0)), ""),""),"")</f>
        <v/>
      </c>
      <c r="DP215" s="1" t="str" cm="1">
        <f t="array" ref="DP215">IFERROR(IF(SMALL(DP6:DP100,3)&lt;=$A$214*SMALL(DP6:DP100,1),IFERROR(INDEX($A$6:$A$100, MATCH(1,(DP6:DP100=SMALL(DP6:DP100,3))*(COUNTIF(DP212:DP214, $A$6:$A$100)=0),0)), ""),""),"")</f>
        <v/>
      </c>
      <c r="DQ215" s="1" t="str" cm="1">
        <f t="array" ref="DQ215">IFERROR(IF(SMALL(DQ6:DQ100,3)&lt;=$A$214*SMALL(DQ6:DQ100,1),IFERROR(INDEX($A$6:$A$100, MATCH(1,(DQ6:DQ100=SMALL(DQ6:DQ100,3))*(COUNTIF(DQ212:DQ214, $A$6:$A$100)=0),0)), ""),""),"")</f>
        <v/>
      </c>
      <c r="DR215" s="1" t="str" cm="1">
        <f t="array" ref="DR215">IFERROR(IF(SMALL(DR6:DR100,3)&lt;=$A$214*SMALL(DR6:DR100,1),IFERROR(INDEX($A$6:$A$100, MATCH(1,(DR6:DR100=SMALL(DR6:DR100,3))*(COUNTIF(DR212:DR214, $A$6:$A$100)=0),0)), ""),""),"")</f>
        <v/>
      </c>
      <c r="DS215" s="1" t="str" cm="1">
        <f t="array" ref="DS215">IFERROR(IF(SMALL(DS6:DS100,3)&lt;=$A$214*SMALL(DS6:DS100,1),IFERROR(INDEX($A$6:$A$100, MATCH(1,(DS6:DS100=SMALL(DS6:DS100,3))*(COUNTIF(DS212:DS214, $A$6:$A$100)=0),0)), ""),""),"")</f>
        <v/>
      </c>
      <c r="DT215" s="1" t="str" cm="1">
        <f t="array" ref="DT215">IFERROR(IF(SMALL(DT6:DT100,3)&lt;=$A$214*SMALL(DT6:DT100,1),IFERROR(INDEX($A$6:$A$100, MATCH(1,(DT6:DT100=SMALL(DT6:DT100,3))*(COUNTIF(DT212:DT214, $A$6:$A$100)=0),0)), ""),""),"")</f>
        <v/>
      </c>
      <c r="DU215" s="1" t="str" cm="1">
        <f t="array" ref="DU215">IFERROR(IF(SMALL(DU6:DU100,3)&lt;=$A$214*SMALL(DU6:DU100,1),IFERROR(INDEX($A$6:$A$100, MATCH(1,(DU6:DU100=SMALL(DU6:DU100,3))*(COUNTIF(DU212:DU214, $A$6:$A$100)=0),0)), ""),""),"")</f>
        <v/>
      </c>
      <c r="DV215" s="1" t="str" cm="1">
        <f t="array" ref="DV215">IFERROR(IF(SMALL(DV6:DV100,3)&lt;=$A$214*SMALL(DV6:DV100,1),IFERROR(INDEX($A$6:$A$100, MATCH(1,(DV6:DV100=SMALL(DV6:DV100,3))*(COUNTIF(DV212:DV214, $A$6:$A$100)=0),0)), ""),""),"")</f>
        <v/>
      </c>
      <c r="DW215" s="1" t="str" cm="1">
        <f t="array" ref="DW215">IFERROR(IF(SMALL(DW6:DW100,3)&lt;=$A$214*SMALL(DW6:DW100,1),IFERROR(INDEX($A$6:$A$100, MATCH(1,(DW6:DW100=SMALL(DW6:DW100,3))*(COUNTIF(DW212:DW214, $A$6:$A$100)=0),0)), ""),""),"")</f>
        <v/>
      </c>
      <c r="DX215" s="1" t="str" cm="1">
        <f t="array" ref="DX215">IFERROR(IF(SMALL(DX6:DX100,3)&lt;=$A$214*SMALL(DX6:DX100,1),IFERROR(INDEX($A$6:$A$100, MATCH(1,(DX6:DX100=SMALL(DX6:DX100,3))*(COUNTIF(DX212:DX214, $A$6:$A$100)=0),0)), ""),""),"")</f>
        <v/>
      </c>
      <c r="DY215" s="1" t="str" cm="1">
        <f t="array" ref="DY215">IFERROR(IF(SMALL(DY6:DY100,3)&lt;=$A$214*SMALL(DY6:DY100,1),IFERROR(INDEX($A$6:$A$100, MATCH(1,(DY6:DY100=SMALL(DY6:DY100,3))*(COUNTIF(DY212:DY214, $A$6:$A$100)=0),0)), ""),""),"")</f>
        <v/>
      </c>
      <c r="DZ215" s="1" t="str" cm="1">
        <f t="array" ref="DZ215">IFERROR(IF(SMALL(DZ6:DZ100,3)&lt;=$A$214*SMALL(DZ6:DZ100,1),IFERROR(INDEX($A$6:$A$100, MATCH(1,(DZ6:DZ100=SMALL(DZ6:DZ100,3))*(COUNTIF(DZ212:DZ214, $A$6:$A$100)=0),0)), ""),""),"")</f>
        <v/>
      </c>
      <c r="EA215" s="93"/>
      <c r="EB215" s="93"/>
      <c r="EC215" s="1" t="str" cm="1">
        <f t="array" ref="EC215">IFERROR(IF(SMALL(EC6:EC100,3)&lt;=$A$214*SMALL(EC6:EC100,1),IFERROR(INDEX($A$6:$A$100, MATCH(1,(EC6:EC100=SMALL(EC6:EC100,3))*(COUNTIF(EC212:EC214, $A$6:$A$100)=0),0)), ""),""),"")</f>
        <v/>
      </c>
      <c r="ED215" s="93"/>
      <c r="EE215" s="93"/>
      <c r="EF215" s="1" t="str" cm="1">
        <f t="array" ref="EF215">IFERROR(IF(SMALL(EF6:EF100,3)&lt;=$A$214*SMALL(EF6:EF100,1),IFERROR(INDEX($A$6:$A$100, MATCH(1,(EF6:EF100=SMALL(EF6:EF100,3))*(COUNTIF(EF212:EF214, $A$6:$A$100)=0),0)), ""),""),"")</f>
        <v/>
      </c>
      <c r="EG215" s="93"/>
      <c r="EH215" s="1" t="str" cm="1">
        <f t="array" ref="EH215">IFERROR(IF(SMALL(EH6:EH100,3)&lt;=$A$214*SMALL(EH6:EH100,1),IFERROR(INDEX($A$6:$A$100, MATCH(1,(EH6:EH100=SMALL(EH6:EH100,3))*(COUNTIF(EH212:EH214, $A$6:$A$100)=0),0)), ""),""),"")</f>
        <v/>
      </c>
      <c r="EI215" s="1" t="str" cm="1">
        <f t="array" ref="EI215">IFERROR(IF(SMALL(EI6:EI100,3)&lt;=$A$214*SMALL(EI6:EI100,1),IFERROR(INDEX($A$6:$A$100, MATCH(1,(EI6:EI100=SMALL(EI6:EI100,3))*(COUNTIF(EI212:EI214, $A$6:$A$100)=0),0)), ""),""),"")</f>
        <v/>
      </c>
      <c r="EJ215" s="1" t="str" cm="1">
        <f t="array" ref="EJ215">IFERROR(IF(SMALL(EJ6:EJ100,3)&lt;=$A$214*SMALL(EJ6:EJ100,1),IFERROR(INDEX($A$6:$A$100, MATCH(1,(EJ6:EJ100=SMALL(EJ6:EJ100,3))*(COUNTIF(EJ212:EJ214, $A$6:$A$100)=0),0)), ""),""),"")</f>
        <v/>
      </c>
      <c r="EK215" s="1" t="str" cm="1">
        <f t="array" ref="EK215">IFERROR(IF(SMALL(EK6:EK100,3)&lt;=$A$214*SMALL(EK6:EK100,1),IFERROR(INDEX($A$6:$A$100, MATCH(1,(EK6:EK100=SMALL(EK6:EK100,3))*(COUNTIF(EK212:EK214, $A$6:$A$100)=0),0)), ""),""),"")</f>
        <v/>
      </c>
      <c r="EL215" s="1" t="str" cm="1">
        <f t="array" ref="EL215">IFERROR(IF(SMALL(EL6:EL100,3)&lt;=$A$214*SMALL(EL6:EL100,1),IFERROR(INDEX($A$6:$A$100, MATCH(1,(EL6:EL100=SMALL(EL6:EL100,3))*(COUNTIF(EL212:EL214, $A$6:$A$100)=0),0)), ""),""),"")</f>
        <v/>
      </c>
      <c r="EM215" s="1" t="str" cm="1">
        <f t="array" ref="EM215">IFERROR(IF(SMALL(EM6:EM100,3)&lt;=$A$214*SMALL(EM6:EM100,1),IFERROR(INDEX($A$6:$A$100, MATCH(1,(EM6:EM100=SMALL(EM6:EM100,3))*(COUNTIF(EM212:EM214, $A$6:$A$100)=0),0)), ""),""),"")</f>
        <v/>
      </c>
      <c r="EN215" s="1" t="str" cm="1">
        <f t="array" ref="EN215">IFERROR(IF(SMALL(EN6:EN100,3)&lt;=$A$214*SMALL(EN6:EN100,1),IFERROR(INDEX($A$6:$A$100, MATCH(1,(EN6:EN100=SMALL(EN6:EN100,3))*(COUNTIF(EN212:EN214, $A$6:$A$100)=0),0)), ""),""),"")</f>
        <v/>
      </c>
      <c r="EO215" s="1" t="str" cm="1">
        <f t="array" ref="EO215">IFERROR(IF(SMALL(EO6:EO100,3)&lt;=$A$214*SMALL(EO6:EO100,1),IFERROR(INDEX($A$6:$A$100, MATCH(1,(EO6:EO100=SMALL(EO6:EO100,3))*(COUNTIF(EO212:EO214, $A$6:$A$100)=0),0)), ""),""),"")</f>
        <v>RTAB-MAP S2M</v>
      </c>
      <c r="EP215" s="1" t="str" cm="1">
        <f t="array" ref="EP215">IFERROR(IF(SMALL(EP6:EP100,3)&lt;=$A$214*SMALL(EP6:EP100,1),IFERROR(INDEX($A$6:$A$100, MATCH(1,(EP6:EP100=SMALL(EP6:EP100,3))*(COUNTIF(EP212:EP214, $A$6:$A$100)=0),0)), ""),""),"")</f>
        <v/>
      </c>
      <c r="EQ215" s="1" t="str" cm="1">
        <f t="array" ref="EQ215">IFERROR(IF(SMALL(EQ6:EQ100,3)&lt;=$A$214*SMALL(EQ6:EQ100,1),IFERROR(INDEX($A$6:$A$100, MATCH(1,(EQ6:EQ100=SMALL(EQ6:EQ100,3))*(COUNTIF(EQ212:EQ214, $A$6:$A$100)=0),0)), ""),""),"")</f>
        <v/>
      </c>
      <c r="ER215" s="1" t="str" cm="1">
        <f t="array" ref="ER215">IFERROR(IF(SMALL(ER6:ER100,3)&lt;=$A$214*SMALL(ER6:ER100,1),IFERROR(INDEX($A$6:$A$100, MATCH(1,(ER6:ER100=SMALL(ER6:ER100,3))*(COUNTIF(ER212:ER214, $A$6:$A$100)=0),0)), ""),""),"")</f>
        <v/>
      </c>
      <c r="ES215" s="1" t="str" cm="1">
        <f t="array" ref="ES215">IFERROR(IF(SMALL(ES6:ES100,3)&lt;=$A$214*SMALL(ES6:ES100,1),IFERROR(INDEX($A$6:$A$100, MATCH(1,(ES6:ES100=SMALL(ES6:ES100,3))*(COUNTIF(ES212:ES214, $A$6:$A$100)=0),0)), ""),""),"")</f>
        <v/>
      </c>
      <c r="ET215" s="1" t="str" cm="1">
        <f t="array" ref="ET215">IFERROR(IF(SMALL(ET6:ET100,3)&lt;=$A$214*SMALL(ET6:ET100,1),IFERROR(INDEX($A$6:$A$100, MATCH(1,(ET6:ET100=SMALL(ET6:ET100,3))*(COUNTIF(ET212:ET214, $A$6:$A$100)=0),0)), ""),""),"")</f>
        <v/>
      </c>
      <c r="EU215" s="1" t="str" cm="1">
        <f t="array" ref="EU215">IFERROR(IF(SMALL(EU6:EU100,3)&lt;=$A$214*SMALL(EU6:EU100,1),IFERROR(INDEX($A$6:$A$100, MATCH(1,(EU6:EU100=SMALL(EU6:EU100,3))*(COUNTIF(EU212:EU214, $A$6:$A$100)=0),0)), ""),""),"")</f>
        <v/>
      </c>
      <c r="EV215" s="1" t="str" cm="1">
        <f t="array" ref="EV215">IFERROR(IF(SMALL(EV6:EV100,3)&lt;=$A$214*SMALL(EV6:EV100,1),IFERROR(INDEX($A$6:$A$100, MATCH(1,(EV6:EV100=SMALL(EV6:EV100,3))*(COUNTIF(EV212:EV214, $A$6:$A$100)=0),0)), ""),""),"")</f>
        <v/>
      </c>
      <c r="EW215" s="1" t="str" cm="1">
        <f t="array" ref="EW215">IFERROR(IF(SMALL(EW6:EW100,3)&lt;=$A$214*SMALL(EW6:EW100,1),IFERROR(INDEX($A$6:$A$100, MATCH(1,(EW6:EW100=SMALL(EW6:EW100,3))*(COUNTIF(EW212:EW214, $A$6:$A$100)=0),0)), ""),""),"")</f>
        <v/>
      </c>
      <c r="EX215" s="1" t="str" cm="1">
        <f t="array" ref="EX215">IFERROR(IF(SMALL(EX6:EX100,3)&lt;=$A$214*SMALL(EX6:EX100,1),IFERROR(INDEX($A$6:$A$100, MATCH(1,(EX6:EX100=SMALL(EX6:EX100,3))*(COUNTIF(EX212:EX214, $A$6:$A$100)=0),0)), ""),""),"")</f>
        <v/>
      </c>
      <c r="EY215" s="1" t="str" cm="1">
        <f t="array" ref="EY215">IFERROR(IF(SMALL(EY6:EY100,3)&lt;=$A$214*SMALL(EY6:EY100,1),IFERROR(INDEX($A$6:$A$100, MATCH(1,(EY6:EY100=SMALL(EY6:EY100,3))*(COUNTIF(EY212:EY214, $A$6:$A$100)=0),0)), ""),""),"")</f>
        <v/>
      </c>
      <c r="EZ215" s="1" t="str" cm="1">
        <f t="array" ref="EZ215">IFERROR(IF(SMALL(EZ6:EZ100,3)&lt;=$A$214*SMALL(EZ6:EZ100,1),IFERROR(INDEX($A$6:$A$100, MATCH(1,(EZ6:EZ100=SMALL(EZ6:EZ100,3))*(COUNTIF(EZ212:EZ214, $A$6:$A$100)=0),0)), ""),""),"")</f>
        <v/>
      </c>
    </row>
    <row r="216" spans="1:204" x14ac:dyDescent="0.25">
      <c r="A216" s="72"/>
      <c r="B216" s="1" t="str" cm="1">
        <f t="array" ref="B216">IFERROR(IF(SMALL(B6:B100,4)&lt;=$A$214*SMALL(B6:B100,1),IFERROR(INDEX($A$6:$A$100, MATCH(1,(B6:B100=SMALL(B6:B100,4))*(COUNTIF(B212:B215, $A$6:$A$100)=0),0)), ""),""),"")</f>
        <v/>
      </c>
      <c r="C216" s="1" t="str" cm="1">
        <f t="array" ref="C216">IFERROR(IF(SMALL(C6:C100,4)&lt;=$A$214*SMALL(C6:C100,1),IFERROR(INDEX($A$6:$A$100, MATCH(1,(C6:C100=SMALL(C6:C100,4))*(COUNTIF(C212:C215, $A$6:$A$100)=0),0)), ""),""),"")</f>
        <v/>
      </c>
      <c r="D216" s="1" t="str" cm="1">
        <f t="array" ref="D216">IFERROR(IF(SMALL(D6:D100,4)&lt;=$A$214*SMALL(D6:D100,1),IFERROR(INDEX($A$6:$A$100, MATCH(1,(D6:D100=SMALL(D6:D100,4))*(COUNTIF(D212:D215, $A$6:$A$100)=0),0)), ""),""),"")</f>
        <v>ORB-SLAM3</v>
      </c>
      <c r="E216" s="1" t="str" cm="1">
        <f t="array" ref="E216">IFERROR(IF(SMALL(E6:E100,4)&lt;=$A$214*SMALL(E6:E100,1),IFERROR(INDEX($A$6:$A$100, MATCH(1,(E6:E100=SMALL(E6:E100,4))*(COUNTIF(E212:E215, $A$6:$A$100)=0),0)), ""),""),"")</f>
        <v>Basalt</v>
      </c>
      <c r="F216" s="1" t="str" cm="1">
        <f t="array" ref="F216">IFERROR(IF(SMALL(F6:F100,4)&lt;=$A$214*SMALL(F6:F100,1),IFERROR(INDEX($A$6:$A$100, MATCH(1,(F6:F100=SMALL(F6:F100,4))*(COUNTIF(F212:F215, $A$6:$A$100)=0),0)), ""),""),"")</f>
        <v/>
      </c>
      <c r="G216" s="1" t="str" cm="1">
        <f t="array" ref="G216">IFERROR(IF(SMALL(G6:G100,4)&lt;=$A$214*SMALL(G6:G100,1),IFERROR(INDEX($A$6:$A$100, MATCH(1,(G6:G100=SMALL(G6:G100,4))*(COUNTIF(G212:G215, $A$6:$A$100)=0),0)), ""),""),"")</f>
        <v/>
      </c>
      <c r="H216" s="1" t="str" cm="1">
        <f t="array" ref="H216">IFERROR(IF(SMALL(H6:H100,4)&lt;=$A$214*SMALL(H6:H100,1),IFERROR(INDEX($A$6:$A$100, MATCH(1,(H6:H100=SMALL(H6:H100,4))*(COUNTIF(H212:H215, $A$6:$A$100)=0),0)), ""),""),"")</f>
        <v/>
      </c>
      <c r="I216" s="1" t="str" cm="1">
        <f t="array" ref="I216">IFERROR(IF(SMALL(I6:I100,4)&lt;=$A$214*SMALL(I6:I100,1),IFERROR(INDEX($A$6:$A$100, MATCH(1,(I6:I100=SMALL(I6:I100,4))*(COUNTIF(I212:I215, $A$6:$A$100)=0),0)), ""),""),"")</f>
        <v/>
      </c>
      <c r="J216" s="1" t="str" cm="1">
        <f t="array" ref="J216">IFERROR(IF(SMALL(J6:J100,4)&lt;=$A$214*SMALL(J6:J100,1),IFERROR(INDEX($A$6:$A$100, MATCH(1,(J6:J100=SMALL(J6:J100,4))*(COUNTIF(J212:J215, $A$6:$A$100)=0),0)), ""),""),"")</f>
        <v/>
      </c>
      <c r="K216" s="1" t="str" cm="1">
        <f t="array" ref="K216">IFERROR(IF(SMALL(K6:K100,4)&lt;=$A$214*SMALL(K6:K100,1),IFERROR(INDEX($A$6:$A$100, MATCH(1,(K6:K100=SMALL(K6:K100,4))*(COUNTIF(K212:K215, $A$6:$A$100)=0),0)), ""),""),"")</f>
        <v/>
      </c>
      <c r="L216" s="1" t="str" cm="1">
        <f t="array" ref="L216">IFERROR(IF(SMALL(L6:L100,4)&lt;=$A$214*SMALL(L6:L100,1),IFERROR(INDEX($A$6:$A$100, MATCH(1,(L6:L100=SMALL(L6:L100,4))*(COUNTIF(L212:L215, $A$6:$A$100)=0),0)), ""),""),"")</f>
        <v/>
      </c>
      <c r="M216" s="1" t="str" cm="1">
        <f t="array" ref="M216">IFERROR(IF(SMALL(M6:M100,4)&lt;=$A$214*SMALL(M6:M100,1),IFERROR(INDEX($A$6:$A$100, MATCH(1,(M6:M100=SMALL(M6:M100,4))*(COUNTIF(M212:M215, $A$6:$A$100)=0),0)), ""),""),"")</f>
        <v/>
      </c>
      <c r="N216" s="1" t="str" cm="1">
        <f t="array" ref="N216">IFERROR(IF(SMALL(N6:N100,4)&lt;=$A$214*SMALL(N6:N100,1),IFERROR(INDEX($A$6:$A$100, MATCH(1,(N6:N100=SMALL(N6:N100,4))*(COUNTIF(N212:N215, $A$6:$A$100)=0),0)), ""),""),"")</f>
        <v/>
      </c>
      <c r="O216" s="1" t="str" cm="1">
        <f t="array" ref="O216">IFERROR(IF(SMALL(O6:O100,4)&lt;=$A$214*SMALL(O6:O100,1),IFERROR(INDEX($A$6:$A$100, MATCH(1,(O6:O100=SMALL(O6:O100,4))*(COUNTIF(O212:O215, $A$6:$A$100)=0),0)), ""),""),"")</f>
        <v/>
      </c>
      <c r="P216" s="1" t="str" cm="1">
        <f t="array" ref="P216">IFERROR(IF(SMALL(P6:P100,4)&lt;=$A$214*SMALL(P6:P100,1),IFERROR(INDEX($A$6:$A$100, MATCH(1,(P6:P100=SMALL(P6:P100,4))*(COUNTIF(P212:P215, $A$6:$A$100)=0),0)), ""),""),"")</f>
        <v/>
      </c>
      <c r="Q216" s="1" t="str" cm="1">
        <f t="array" ref="Q216">IFERROR(IF(SMALL(Q6:Q100,4)&lt;=$A$214*SMALL(Q6:Q100,1),IFERROR(INDEX($A$6:$A$100, MATCH(1,(Q6:Q100=SMALL(Q6:Q100,4))*(COUNTIF(Q212:Q215, $A$6:$A$100)=0),0)), ""),""),"")</f>
        <v/>
      </c>
      <c r="R216" s="1" t="str" cm="1">
        <f t="array" ref="R216">IFERROR(IF(SMALL(R6:R100,4)&lt;=$A$214*SMALL(R6:R100,1),IFERROR(INDEX($A$6:$A$100, MATCH(1,(R6:R100=SMALL(R6:R100,4))*(COUNTIF(R212:R215, $A$6:$A$100)=0),0)), ""),""),"")</f>
        <v/>
      </c>
      <c r="S216" s="1" t="str" cm="1">
        <f t="array" ref="S216">IFERROR(IF(SMALL(S6:S100,4)&lt;=$A$214*SMALL(S6:S100,1),IFERROR(INDEX($A$6:$A$100, MATCH(1,(S6:S100=SMALL(S6:S100,4))*(COUNTIF(S212:S215, $A$6:$A$100)=0),0)), ""),""),"")</f>
        <v/>
      </c>
      <c r="T216" s="1" t="str" cm="1">
        <f t="array" ref="T216">IFERROR(IF(SMALL(T6:T100,4)&lt;=$A$214*SMALL(T6:T100,1),IFERROR(INDEX($A$6:$A$100, MATCH(1,(T6:T100=SMALL(T6:T100,4))*(COUNTIF(T212:T215, $A$6:$A$100)=0),0)), ""),""),"")</f>
        <v/>
      </c>
      <c r="U216" s="1" t="str" cm="1">
        <f t="array" ref="U216">IFERROR(IF(SMALL(U6:U100,4)&lt;=$A$214*SMALL(U6:U100,1),IFERROR(INDEX($A$6:$A$100, MATCH(1,(U6:U100=SMALL(U6:U100,4))*(COUNTIF(U212:U215, $A$6:$A$100)=0),0)), ""),""),"")</f>
        <v/>
      </c>
      <c r="V216" s="1" t="str" cm="1">
        <f t="array" ref="V216">IFERROR(IF(SMALL(V6:V100,4)&lt;=$A$214*SMALL(V6:V100,1),IFERROR(INDEX($A$6:$A$100, MATCH(1,(V6:V100=SMALL(V6:V100,4))*(COUNTIF(V212:V215, $A$6:$A$100)=0),0)), ""),""),"")</f>
        <v/>
      </c>
      <c r="W216" s="1" t="str" cm="1">
        <f t="array" ref="W216">IFERROR(IF(SMALL(W6:W100,4)&lt;=$A$214*SMALL(W6:W100,1),IFERROR(INDEX($A$6:$A$100, MATCH(1,(W6:W100=SMALL(W6:W100,4))*(COUNTIF(W212:W215, $A$6:$A$100)=0),0)), ""),""),"")</f>
        <v/>
      </c>
      <c r="X216" s="1" t="str" cm="1">
        <f t="array" ref="X216">IFERROR(IF(SMALL(X6:X100,4)&lt;=$A$214*SMALL(X6:X100,1),IFERROR(INDEX($A$6:$A$100, MATCH(1,(X6:X100=SMALL(X6:X100,4))*(COUNTIF(X212:X215, $A$6:$A$100)=0),0)), ""),""),"")</f>
        <v/>
      </c>
      <c r="Y216" s="1" t="str" cm="1">
        <f t="array" ref="Y216">IFERROR(IF(SMALL(Y6:Y100,4)&lt;=$A$214*SMALL(Y6:Y100,1),IFERROR(INDEX($A$6:$A$100, MATCH(1,(Y6:Y100=SMALL(Y6:Y100,4))*(COUNTIF(Y212:Y215, $A$6:$A$100)=0),0)), ""),""),"")</f>
        <v/>
      </c>
      <c r="Z216" s="1" t="str" cm="1">
        <f t="array" ref="Z216">IFERROR(IF(SMALL(Z6:Z100,4)&lt;=$A$214*SMALL(Z6:Z100,1),IFERROR(INDEX($A$6:$A$100, MATCH(1,(Z6:Z100=SMALL(Z6:Z100,4))*(COUNTIF(Z212:Z215, $A$6:$A$100)=0),0)), ""),""),"")</f>
        <v/>
      </c>
      <c r="AA216" s="1" t="str" cm="1">
        <f t="array" ref="AA216">IFERROR(IF(SMALL(AA6:AA100,4)&lt;=$A$214*SMALL(AA6:AA100,1),IFERROR(INDEX($A$6:$A$100, MATCH(1,(AA6:AA100=SMALL(AA6:AA100,4))*(COUNTIF(AA212:AA215, $A$6:$A$100)=0),0)), ""),""),"")</f>
        <v/>
      </c>
      <c r="AB216" s="1" t="str" cm="1">
        <f t="array" ref="AB216">IFERROR(IF(SMALL(AB6:AB100,4)&lt;=$A$214*SMALL(AB6:AB100,1),IFERROR(INDEX($A$6:$A$100, MATCH(1,(AB6:AB100=SMALL(AB6:AB100,4))*(COUNTIF(AB212:AB215, $A$6:$A$100)=0),0)), ""),""),"")</f>
        <v/>
      </c>
      <c r="AC216" s="1" t="str" cm="1">
        <f t="array" ref="AC216">IFERROR(IF(SMALL(AC6:AC100,4)&lt;=$A$214*SMALL(AC6:AC100,1),IFERROR(INDEX($A$6:$A$100, MATCH(1,(AC6:AC100=SMALL(AC6:AC100,4))*(COUNTIF(AC212:AC215, $A$6:$A$100)=0),0)), ""),""),"")</f>
        <v/>
      </c>
      <c r="AD216" s="1" t="str" cm="1">
        <f t="array" ref="AD216">IFERROR(IF(SMALL(AD6:AD100,4)&lt;=$A$214*SMALL(AD6:AD100,1),IFERROR(INDEX($A$6:$A$100, MATCH(1,(AD6:AD100=SMALL(AD6:AD100,4))*(COUNTIF(AD212:AD215, $A$6:$A$100)=0),0)), ""),""),"")</f>
        <v/>
      </c>
      <c r="AE216" s="1" t="str" cm="1">
        <f t="array" ref="AE216">IFERROR(IF(SMALL(AE6:AE100,4)&lt;=$A$214*SMALL(AE6:AE100,1),IFERROR(INDEX($A$6:$A$100, MATCH(1,(AE6:AE100=SMALL(AE6:AE100,4))*(COUNTIF(AE212:AE215, $A$6:$A$100)=0),0)), ""),""),"")</f>
        <v/>
      </c>
      <c r="AF216" s="1" t="str" cm="1">
        <f t="array" ref="AF216">IFERROR(IF(SMALL(AF6:AF100,4)&lt;=$A$214*SMALL(AF6:AF100,1),IFERROR(INDEX($A$6:$A$100, MATCH(1,(AF6:AF100=SMALL(AF6:AF100,4))*(COUNTIF(AF212:AF215, $A$6:$A$100)=0),0)), ""),""),"")</f>
        <v/>
      </c>
      <c r="AG216" s="1" t="str" cm="1">
        <f t="array" ref="AG216">IFERROR(IF(SMALL(AG6:AG100,4)&lt;=$A$214*SMALL(AG6:AG100,1),IFERROR(INDEX($A$6:$A$100, MATCH(1,(AG6:AG100=SMALL(AG6:AG100,4))*(COUNTIF(AG212:AG215, $A$6:$A$100)=0),0)), ""),""),"")</f>
        <v/>
      </c>
      <c r="AH216" s="1" t="str" cm="1">
        <f t="array" ref="AH216">IFERROR(IF(SMALL(AH6:AH100,4)&lt;=$A$214*SMALL(AH6:AH100,1),IFERROR(INDEX($A$6:$A$100, MATCH(1,(AH6:AH100=SMALL(AH6:AH100,4))*(COUNTIF(AH212:AH215, $A$6:$A$100)=0),0)), ""),""),"")</f>
        <v/>
      </c>
      <c r="AI216" s="1" t="str" cm="1">
        <f t="array" ref="AI216">IFERROR(IF(SMALL(AI6:AI100,4)&lt;=$A$214*SMALL(AI6:AI100,1),IFERROR(INDEX($A$6:$A$100, MATCH(1,(AI6:AI100=SMALL(AI6:AI100,4))*(COUNTIF(AI212:AI215, $A$6:$A$100)=0),0)), ""),""),"")</f>
        <v/>
      </c>
      <c r="AJ216" s="1" t="str" cm="1">
        <f t="array" ref="AJ216">IFERROR(IF(SMALL(AJ6:AJ100,4)&lt;=$A$214*SMALL(AJ6:AJ100,1),IFERROR(INDEX($A$6:$A$100, MATCH(1,(AJ6:AJ100=SMALL(AJ6:AJ100,4))*(COUNTIF(AJ212:AJ215, $A$6:$A$100)=0),0)), ""),""),"")</f>
        <v/>
      </c>
      <c r="AK216" s="1" t="str" cm="1">
        <f t="array" ref="AK216">IFERROR(IF(SMALL(AK6:AK100,4)&lt;=$A$214*SMALL(AK6:AK100,1),IFERROR(INDEX($A$6:$A$100, MATCH(1,(AK6:AK100=SMALL(AK6:AK100,4))*(COUNTIF(AK212:AK215, $A$6:$A$100)=0),0)), ""),""),"")</f>
        <v/>
      </c>
      <c r="AL216" s="1" t="str" cm="1">
        <f t="array" ref="AL216">IFERROR(IF(SMALL(AL6:AL100,4)&lt;=$A$214*SMALL(AL6:AL100,1),IFERROR(INDEX($A$6:$A$100, MATCH(1,(AL6:AL100=SMALL(AL6:AL100,4))*(COUNTIF(AL212:AL215, $A$6:$A$100)=0),0)), ""),""),"")</f>
        <v/>
      </c>
      <c r="AM216" s="1" t="str" cm="1">
        <f t="array" ref="AM216">IFERROR(IF(SMALL(AM6:AM100,4)&lt;=$A$214*SMALL(AM6:AM100,1),IFERROR(INDEX($A$6:$A$100, MATCH(1,(AM6:AM100=SMALL(AM6:AM100,4))*(COUNTIF(AM212:AM215, $A$6:$A$100)=0),0)), ""),""),"")</f>
        <v/>
      </c>
      <c r="AN216" s="1" t="str" cm="1">
        <f t="array" ref="AN216">IFERROR(IF(SMALL(AN6:AN100,4)&lt;=$A$214*SMALL(AN6:AN100,1),IFERROR(INDEX($A$6:$A$100, MATCH(1,(AN6:AN100=SMALL(AN6:AN100,4))*(COUNTIF(AN212:AN215, $A$6:$A$100)=0),0)), ""),""),"")</f>
        <v/>
      </c>
      <c r="AO216" s="1" t="str" cm="1">
        <f t="array" ref="AO216">IFERROR(IF(SMALL(AO6:AO100,4)&lt;=$A$214*SMALL(AO6:AO100,1),IFERROR(INDEX($A$6:$A$100, MATCH(1,(AO6:AO100=SMALL(AO6:AO100,4))*(COUNTIF(AO212:AO215, $A$6:$A$100)=0),0)), ""),""),"")</f>
        <v/>
      </c>
      <c r="AP216" s="1" t="str" cm="1">
        <f t="array" ref="AP216">IFERROR(IF(SMALL(AP6:AP100,4)&lt;=$A$214*SMALL(AP6:AP100,1),IFERROR(INDEX($A$6:$A$100, MATCH(1,(AP6:AP100=SMALL(AP6:AP100,4))*(COUNTIF(AP212:AP215, $A$6:$A$100)=0),0)), ""),""),"")</f>
        <v/>
      </c>
      <c r="AQ216" s="1" t="str" cm="1">
        <f t="array" ref="AQ216">IFERROR(IF(SMALL(AQ6:AQ100,4)&lt;=$A$214*SMALL(AQ6:AQ100,1),IFERROR(INDEX($A$6:$A$100, MATCH(1,(AQ6:AQ100=SMALL(AQ6:AQ100,4))*(COUNTIF(AQ212:AQ215, $A$6:$A$100)=0),0)), ""),""),"")</f>
        <v/>
      </c>
      <c r="AR216" s="1" t="str" cm="1">
        <f t="array" ref="AR216">IFERROR(IF(SMALL(AR6:AR100,4)&lt;=$A$214*SMALL(AR6:AR100,1),IFERROR(INDEX($A$6:$A$100, MATCH(1,(AR6:AR100=SMALL(AR6:AR100,4))*(COUNTIF(AR212:AR215, $A$6:$A$100)=0),0)), ""),""),"")</f>
        <v/>
      </c>
      <c r="AS216" s="1" t="str" cm="1">
        <f t="array" ref="AS216">IFERROR(IF(SMALL(AS6:AS100,4)&lt;=$A$214*SMALL(AS6:AS100,1),IFERROR(INDEX($A$6:$A$100, MATCH(1,(AS6:AS100=SMALL(AS6:AS100,4))*(COUNTIF(AS212:AS215, $A$6:$A$100)=0),0)), ""),""),"")</f>
        <v/>
      </c>
      <c r="AT216" s="1" t="str" cm="1">
        <f t="array" ref="AT216">IFERROR(IF(SMALL(AT6:AT100,4)&lt;=$A$214*SMALL(AT6:AT100,1),IFERROR(INDEX($A$6:$A$100, MATCH(1,(AT6:AT100=SMALL(AT6:AT100,4))*(COUNTIF(AT212:AT215, $A$6:$A$100)=0),0)), ""),""),"")</f>
        <v/>
      </c>
      <c r="AU216" s="1" t="str" cm="1">
        <f t="array" ref="AU216">IFERROR(IF(SMALL(AU6:AU100,4)&lt;=$A$214*SMALL(AU6:AU100,1),IFERROR(INDEX($A$6:$A$100, MATCH(1,(AU6:AU100=SMALL(AU6:AU100,4))*(COUNTIF(AU212:AU215, $A$6:$A$100)=0),0)), ""),""),"")</f>
        <v/>
      </c>
      <c r="AV216" s="1" t="str" cm="1">
        <f t="array" ref="AV216">IFERROR(IF(SMALL(AV6:AV100,4)&lt;=$A$214*SMALL(AV6:AV100,1),IFERROR(INDEX($A$6:$A$100, MATCH(1,(AV6:AV100=SMALL(AV6:AV100,4))*(COUNTIF(AV212:AV215, $A$6:$A$100)=0),0)), ""),""),"")</f>
        <v/>
      </c>
      <c r="AW216" s="1" t="str" cm="1">
        <f t="array" ref="AW216">IFERROR(IF(SMALL(AW6:AW100,4)&lt;=$A$214*SMALL(AW6:AW100,1),IFERROR(INDEX($A$6:$A$100, MATCH(1,(AW6:AW100=SMALL(AW6:AW100,4))*(COUNTIF(AW212:AW215, $A$6:$A$100)=0),0)), ""),""),"")</f>
        <v/>
      </c>
      <c r="AX216" s="1" t="str" cm="1">
        <f t="array" ref="AX216">IFERROR(IF(SMALL(AX6:AX100,4)&lt;=$A$214*SMALL(AX6:AX100,1),IFERROR(INDEX($A$6:$A$100, MATCH(1,(AX6:AX100=SMALL(AX6:AX100,4))*(COUNTIF(AX212:AX215, $A$6:$A$100)=0),0)), ""),""),"")</f>
        <v/>
      </c>
      <c r="AY216" s="1" t="str" cm="1">
        <f t="array" ref="AY216">IFERROR(IF(SMALL(AY6:AY100,4)&lt;=$A$214*SMALL(AY6:AY100,1),IFERROR(INDEX($A$6:$A$100, MATCH(1,(AY6:AY100=SMALL(AY6:AY100,4))*(COUNTIF(AY212:AY215, $A$6:$A$100)=0),0)), ""),""),"")</f>
        <v/>
      </c>
      <c r="AZ216" s="1" t="str" cm="1">
        <f t="array" ref="AZ216">IFERROR(IF(SMALL(AZ6:AZ100,4)&lt;=$A$214*SMALL(AZ6:AZ100,1),IFERROR(INDEX($A$6:$A$100, MATCH(1,(AZ6:AZ100=SMALL(AZ6:AZ100,4))*(COUNTIF(AZ212:AZ215, $A$6:$A$100)=0),0)), ""),""),"")</f>
        <v/>
      </c>
      <c r="BA216" s="1" t="str" cm="1">
        <f t="array" ref="BA216">IFERROR(IF(SMALL(BA6:BA100,4)&lt;=$A$214*SMALL(BA6:BA100,1),IFERROR(INDEX($A$6:$A$100, MATCH(1,(BA6:BA100=SMALL(BA6:BA100,4))*(COUNTIF(BA212:BA215, $A$6:$A$100)=0),0)), ""),""),"")</f>
        <v/>
      </c>
      <c r="BB216" s="1" t="str" cm="1">
        <f t="array" ref="BB216">IFERROR(IF(SMALL(BB6:BB100,4)&lt;=$A$214*SMALL(BB6:BB100,1),IFERROR(INDEX($A$6:$A$100, MATCH(1,(BB6:BB100=SMALL(BB6:BB100,4))*(COUNTIF(BB212:BB215, $A$6:$A$100)=0),0)), ""),""),"")</f>
        <v/>
      </c>
      <c r="BC216" s="1" t="str" cm="1">
        <f t="array" ref="BC216">IFERROR(IF(SMALL(BC6:BC100,4)&lt;=$A$214*SMALL(BC6:BC100,1),IFERROR(INDEX($A$6:$A$100, MATCH(1,(BC6:BC100=SMALL(BC6:BC100,4))*(COUNTIF(BC212:BC215, $A$6:$A$100)=0),0)), ""),""),"")</f>
        <v/>
      </c>
      <c r="BD216" s="1" t="str" cm="1">
        <f t="array" ref="BD216">IFERROR(IF(SMALL(BD6:BD100,4)&lt;=$A$214*SMALL(BD6:BD100,1),IFERROR(INDEX($A$6:$A$100, MATCH(1,(BD6:BD100=SMALL(BD6:BD100,4))*(COUNTIF(BD212:BD215, $A$6:$A$100)=0),0)), ""),""),"")</f>
        <v/>
      </c>
      <c r="BE216" s="1" t="str" cm="1">
        <f t="array" ref="BE216">IFERROR(IF(SMALL(BE6:BE100,4)&lt;=$A$214*SMALL(BE6:BE100,1),IFERROR(INDEX($A$6:$A$100, MATCH(1,(BE6:BE100=SMALL(BE6:BE100,4))*(COUNTIF(BE212:BE215, $A$6:$A$100)=0),0)), ""),""),"")</f>
        <v/>
      </c>
      <c r="BF216" s="1" t="str" cm="1">
        <f t="array" ref="BF216">IFERROR(IF(SMALL(BF6:BF100,4)&lt;=$A$214*SMALL(BF6:BF100,1),IFERROR(INDEX($A$6:$A$100, MATCH(1,(BF6:BF100=SMALL(BF6:BF100,4))*(COUNTIF(BF212:BF215, $A$6:$A$100)=0),0)), ""),""),"")</f>
        <v/>
      </c>
      <c r="BG216" s="1" t="str" cm="1">
        <f t="array" ref="BG216">IFERROR(IF(SMALL(BG6:BG100,4)&lt;=$A$214*SMALL(BG6:BG100,1),IFERROR(INDEX($A$6:$A$100, MATCH(1,(BG6:BG100=SMALL(BG6:BG100,4))*(COUNTIF(BG212:BG215, $A$6:$A$100)=0),0)), ""),""),"")</f>
        <v/>
      </c>
      <c r="BH216" s="1" t="str" cm="1">
        <f t="array" ref="BH216">IFERROR(IF(SMALL(BH6:BH100,4)&lt;=$A$214*SMALL(BH6:BH100,1),IFERROR(INDEX($A$6:$A$100, MATCH(1,(BH6:BH100=SMALL(BH6:BH100,4))*(COUNTIF(BH212:BH215, $A$6:$A$100)=0),0)), ""),""),"")</f>
        <v/>
      </c>
      <c r="BI216" s="1" t="str" cm="1">
        <f t="array" ref="BI216">IFERROR(IF(SMALL(BI6:BI100,4)&lt;=$A$214*SMALL(BI6:BI100,1),IFERROR(INDEX($A$6:$A$100, MATCH(1,(BI6:BI100=SMALL(BI6:BI100,4))*(COUNTIF(BI212:BI215, $A$6:$A$100)=0),0)), ""),""),"")</f>
        <v/>
      </c>
      <c r="BJ216" s="1" t="str" cm="1">
        <f t="array" ref="BJ216">IFERROR(IF(SMALL(BJ6:BJ100,4)&lt;=$A$214*SMALL(BJ6:BJ100,1),IFERROR(INDEX($A$6:$A$100, MATCH(1,(BJ6:BJ100=SMALL(BJ6:BJ100,4))*(COUNTIF(BJ212:BJ215, $A$6:$A$100)=0),0)), ""),""),"")</f>
        <v/>
      </c>
      <c r="BK216" s="1" t="str" cm="1">
        <f t="array" ref="BK216">IFERROR(IF(SMALL(BK6:BK100,4)&lt;=$A$214*SMALL(BK6:BK100,1),IFERROR(INDEX($A$6:$A$100, MATCH(1,(BK6:BK100=SMALL(BK6:BK100,4))*(COUNTIF(BK212:BK215, $A$6:$A$100)=0),0)), ""),""),"")</f>
        <v/>
      </c>
      <c r="BL216" s="1" t="str" cm="1">
        <f t="array" ref="BL216">IFERROR(IF(SMALL(BL6:BL100,4)&lt;=$A$214*SMALL(BL6:BL100,1),IFERROR(INDEX($A$6:$A$100, MATCH(1,(BL6:BL100=SMALL(BL6:BL100,4))*(COUNTIF(BL212:BL215, $A$6:$A$100)=0),0)), ""),""),"")</f>
        <v/>
      </c>
      <c r="BM216" s="1" t="str" cm="1">
        <f t="array" ref="BM216">IFERROR(IF(SMALL(BM6:BM100,4)&lt;=$A$214*SMALL(BM6:BM100,1),IFERROR(INDEX($A$6:$A$100, MATCH(1,(BM6:BM100=SMALL(BM6:BM100,4))*(COUNTIF(BM212:BM215, $A$6:$A$100)=0),0)), ""),""),"")</f>
        <v/>
      </c>
      <c r="BN216" s="1" t="str" cm="1">
        <f t="array" ref="BN216">IFERROR(IF(SMALL(BN6:BN100,4)&lt;=$A$214*SMALL(BN6:BN100,1),IFERROR(INDEX($A$6:$A$100, MATCH(1,(BN6:BN100=SMALL(BN6:BN100,4))*(COUNTIF(BN212:BN215, $A$6:$A$100)=0),0)), ""),""),"")</f>
        <v/>
      </c>
      <c r="BO216" s="1" t="str" cm="1">
        <f t="array" ref="BO216">IFERROR(IF(SMALL(BO6:BO100,4)&lt;=$A$214*SMALL(BO6:BO100,1),IFERROR(INDEX($A$6:$A$100, MATCH(1,(BO6:BO100=SMALL(BO6:BO100,4))*(COUNTIF(BO212:BO215, $A$6:$A$100)=0),0)), ""),""),"")</f>
        <v/>
      </c>
      <c r="BP216" s="1" t="str" cm="1">
        <f t="array" ref="BP216">IFERROR(IF(SMALL(BP6:BP100,4)&lt;=$A$214*SMALL(BP6:BP100,1),IFERROR(INDEX($A$6:$A$100, MATCH(1,(BP6:BP100=SMALL(BP6:BP100,4))*(COUNTIF(BP212:BP215, $A$6:$A$100)=0),0)), ""),""),"")</f>
        <v>Basalt</v>
      </c>
      <c r="BQ216" s="1" t="str" cm="1">
        <f t="array" ref="BQ216">IFERROR(IF(SMALL(BQ6:BQ100,4)&lt;=$A$214*SMALL(BQ6:BQ100,1),IFERROR(INDEX($A$6:$A$100, MATCH(1,(BQ6:BQ100=SMALL(BQ6:BQ100,4))*(COUNTIF(BQ212:BQ215, $A$6:$A$100)=0),0)), ""),""),"")</f>
        <v>Basalt</v>
      </c>
      <c r="BR216" s="1" t="str" cm="1">
        <f t="array" ref="BR216">IFERROR(IF(SMALL(BR6:BR100,4)&lt;=$A$214*SMALL(BR6:BR100,1),IFERROR(INDEX($A$6:$A$100, MATCH(1,(BR6:BR100=SMALL(BR6:BR100,4))*(COUNTIF(BR212:BR215, $A$6:$A$100)=0),0)), ""),""),"")</f>
        <v/>
      </c>
      <c r="BS216" s="1" t="str" cm="1">
        <f t="array" ref="BS216">IFERROR(IF(SMALL(BS6:BS100,4)&lt;=$A$214*SMALL(BS6:BS100,1),IFERROR(INDEX($A$6:$A$100, MATCH(1,(BS6:BS100=SMALL(BS6:BS100,4))*(COUNTIF(BS212:BS215, $A$6:$A$100)=0),0)), ""),""),"")</f>
        <v/>
      </c>
      <c r="BT216" s="1" t="str" cm="1">
        <f t="array" ref="BT216">IFERROR(IF(SMALL(BT6:BT100,4)&lt;=$A$214*SMALL(BT6:BT100,1),IFERROR(INDEX($A$6:$A$100, MATCH(1,(BT6:BT100=SMALL(BT6:BT100,4))*(COUNTIF(BT212:BT215, $A$6:$A$100)=0),0)), ""),""),"")</f>
        <v>Basalt</v>
      </c>
      <c r="BU216" s="1" t="str" cm="1">
        <f t="array" ref="BU216">IFERROR(IF(SMALL(BU6:BU100,4)&lt;=$A$214*SMALL(BU6:BU100,1),IFERROR(INDEX($A$6:$A$100, MATCH(1,(BU6:BU100=SMALL(BU6:BU100,4))*(COUNTIF(BU212:BU215, $A$6:$A$100)=0),0)), ""),""),"")</f>
        <v/>
      </c>
      <c r="BV216" s="1" t="str" cm="1">
        <f t="array" ref="BV216">IFERROR(IF(SMALL(BV6:BV100,4)&lt;=$A$214*SMALL(BV6:BV100,1),IFERROR(INDEX($A$6:$A$100, MATCH(1,(BV6:BV100=SMALL(BV6:BV100,4))*(COUNTIF(BV212:BV215, $A$6:$A$100)=0),0)), ""),""),"")</f>
        <v/>
      </c>
      <c r="BW216" s="1" t="str" cm="1">
        <f t="array" ref="BW216">IFERROR(IF(SMALL(BW6:BW100,4)&lt;=$A$214*SMALL(BW6:BW100,1),IFERROR(INDEX($A$6:$A$100, MATCH(1,(BW6:BW100=SMALL(BW6:BW100,4))*(COUNTIF(BW212:BW215, $A$6:$A$100)=0),0)), ""),""),"")</f>
        <v/>
      </c>
      <c r="BX216" s="1" t="str" cm="1">
        <f t="array" ref="BX216">IFERROR(IF(SMALL(BX6:BX100,4)&lt;=$A$214*SMALL(BX6:BX100,1),IFERROR(INDEX($A$6:$A$100, MATCH(1,(BX6:BX100=SMALL(BX6:BX100,4))*(COUNTIF(BX212:BX215, $A$6:$A$100)=0),0)), ""),""),"")</f>
        <v>Basalt</v>
      </c>
      <c r="BY216" s="1" t="str" cm="1">
        <f t="array" ref="BY216">IFERROR(IF(SMALL(BY6:BY100,4)&lt;=$A$214*SMALL(BY6:BY100,1),IFERROR(INDEX($A$6:$A$100, MATCH(1,(BY6:BY100=SMALL(BY6:BY100,4))*(COUNTIF(BY212:BY215, $A$6:$A$100)=0),0)), ""),""),"")</f>
        <v/>
      </c>
      <c r="BZ216" s="1" t="str" cm="1">
        <f t="array" ref="BZ216">IFERROR(IF(SMALL(BZ6:BZ100,4)&lt;=$A$214*SMALL(BZ6:BZ100,1),IFERROR(INDEX($A$6:$A$100, MATCH(1,(BZ6:BZ100=SMALL(BZ6:BZ100,4))*(COUNTIF(BZ212:BZ215, $A$6:$A$100)=0),0)), ""),""),"")</f>
        <v/>
      </c>
      <c r="CA216" s="1" t="str" cm="1">
        <f t="array" ref="CA216">IFERROR(IF(SMALL(CA6:CA100,4)&lt;=$A$214*SMALL(CA6:CA100,1),IFERROR(INDEX($A$6:$A$100, MATCH(1,(CA6:CA100=SMALL(CA6:CA100,4))*(COUNTIF(CA212:CA215, $A$6:$A$100)=0),0)), ""),""),"")</f>
        <v/>
      </c>
      <c r="CB216" s="1" t="str" cm="1">
        <f t="array" ref="CB216">IFERROR(IF(SMALL(CB6:CB100,4)&lt;=$A$214*SMALL(CB6:CB100,1),IFERROR(INDEX($A$6:$A$100, MATCH(1,(CB6:CB100=SMALL(CB6:CB100,4))*(COUNTIF(CB212:CB215, $A$6:$A$100)=0),0)), ""),""),"")</f>
        <v/>
      </c>
      <c r="CC216" s="1" t="str" cm="1">
        <f t="array" ref="CC216">IFERROR(IF(SMALL(CC6:CC100,4)&lt;=$A$214*SMALL(CC6:CC100,1),IFERROR(INDEX($A$6:$A$100, MATCH(1,(CC6:CC100=SMALL(CC6:CC100,4))*(COUNTIF(CC212:CC215, $A$6:$A$100)=0),0)), ""),""),"")</f>
        <v/>
      </c>
      <c r="CD216" s="1" t="str" cm="1">
        <f t="array" ref="CD216">IFERROR(IF(SMALL(CD6:CD100,4)&lt;=$A$214*SMALL(CD6:CD100,1),IFERROR(INDEX($A$6:$A$100, MATCH(1,(CD6:CD100=SMALL(CD6:CD100,4))*(COUNTIF(CD212:CD215, $A$6:$A$100)=0),0)), ""),""),"")</f>
        <v/>
      </c>
      <c r="CE216" s="1" t="str" cm="1">
        <f t="array" ref="CE216">IFERROR(IF(SMALL(CE6:CE100,4)&lt;=$A$214*SMALL(CE6:CE100,1),IFERROR(INDEX($A$6:$A$100, MATCH(1,(CE6:CE100=SMALL(CE6:CE100,4))*(COUNTIF(CE212:CE215, $A$6:$A$100)=0),0)), ""),""),"")</f>
        <v/>
      </c>
      <c r="CF216" s="1" t="str" cm="1">
        <f t="array" ref="CF216">IFERROR(IF(SMALL(CF6:CF100,4)&lt;=$A$214*SMALL(CF6:CF100,1),IFERROR(INDEX($A$6:$A$100, MATCH(1,(CF6:CF100=SMALL(CF6:CF100,4))*(COUNTIF(CF212:CF215, $A$6:$A$100)=0),0)), ""),""),"")</f>
        <v/>
      </c>
      <c r="CG216" s="1" t="str" cm="1">
        <f t="array" ref="CG216">IFERROR(IF(SMALL(CG6:CG100,4)&lt;=$A$214*SMALL(CG6:CG100,1),IFERROR(INDEX($A$6:$A$100, MATCH(1,(CG6:CG100=SMALL(CG6:CG100,4))*(COUNTIF(CG212:CG215, $A$6:$A$100)=0),0)), ""),""),"")</f>
        <v/>
      </c>
      <c r="CH216" s="1" t="str" cm="1">
        <f t="array" ref="CH216">IFERROR(IF(SMALL(CH6:CH100,4)&lt;=$A$214*SMALL(CH6:CH100,1),IFERROR(INDEX($A$6:$A$100, MATCH(1,(CH6:CH100=SMALL(CH6:CH100,4))*(COUNTIF(CH212:CH215, $A$6:$A$100)=0),0)), ""),""),"")</f>
        <v/>
      </c>
      <c r="CI216" s="1" t="str" cm="1">
        <f t="array" ref="CI216">IFERROR(IF(SMALL(CI6:CI100,4)&lt;=$A$214*SMALL(CI6:CI100,1),IFERROR(INDEX($A$6:$A$100, MATCH(1,(CI6:CI100=SMALL(CI6:CI100,4))*(COUNTIF(CI212:CI215, $A$6:$A$100)=0),0)), ""),""),"")</f>
        <v/>
      </c>
      <c r="CJ216" s="1" t="str" cm="1">
        <f t="array" ref="CJ216">IFERROR(IF(SMALL(CJ6:CJ100,4)&lt;=$A$214*SMALL(CJ6:CJ100,1),IFERROR(INDEX($A$6:$A$100, MATCH(1,(CJ6:CJ100=SMALL(CJ6:CJ100,4))*(COUNTIF(CJ212:CJ215, $A$6:$A$100)=0),0)), ""),""),"")</f>
        <v/>
      </c>
      <c r="CK216" s="1" t="str" cm="1">
        <f t="array" ref="CK216">IFERROR(IF(SMALL(CK6:CK100,4)&lt;=$A$214*SMALL(CK6:CK100,1),IFERROR(INDEX($A$6:$A$100, MATCH(1,(CK6:CK100=SMALL(CK6:CK100,4))*(COUNTIF(CK212:CK215, $A$6:$A$100)=0),0)), ""),""),"")</f>
        <v/>
      </c>
      <c r="CL216" s="1" t="str" cm="1">
        <f t="array" ref="CL216">IFERROR(IF(SMALL(CL6:CL100,4)&lt;=$A$214*SMALL(CL6:CL100,1),IFERROR(INDEX($A$6:$A$100, MATCH(1,(CL6:CL100=SMALL(CL6:CL100,4))*(COUNTIF(CL212:CL215, $A$6:$A$100)=0),0)), ""),""),"")</f>
        <v/>
      </c>
      <c r="CM216" s="1" t="str" cm="1">
        <f t="array" ref="CM216">IFERROR(IF(SMALL(CM6:CM100,4)&lt;=$A$214*SMALL(CM6:CM100,1),IFERROR(INDEX($A$6:$A$100, MATCH(1,(CM6:CM100=SMALL(CM6:CM100,4))*(COUNTIF(CM212:CM215, $A$6:$A$100)=0),0)), ""),""),"")</f>
        <v/>
      </c>
      <c r="CN216" s="1" t="str" cm="1">
        <f t="array" ref="CN216">IFERROR(IF(SMALL(CN6:CN100,4)&lt;=$A$214*SMALL(CN6:CN100,1),IFERROR(INDEX($A$6:$A$100, MATCH(1,(CN6:CN100=SMALL(CN6:CN100,4))*(COUNTIF(CN212:CN215, $A$6:$A$100)=0),0)), ""),""),"")</f>
        <v/>
      </c>
      <c r="CO216" s="1" t="str" cm="1">
        <f t="array" ref="CO216">IFERROR(IF(SMALL(CO6:CO100,4)&lt;=$A$214*SMALL(CO6:CO100,1),IFERROR(INDEX($A$6:$A$100, MATCH(1,(CO6:CO100=SMALL(CO6:CO100,4))*(COUNTIF(CO212:CO215, $A$6:$A$100)=0),0)), ""),""),"")</f>
        <v/>
      </c>
      <c r="CP216" s="1" t="str" cm="1">
        <f t="array" ref="CP216">IFERROR(IF(SMALL(CP6:CP100,4)&lt;=$A$214*SMALL(CP6:CP100,1),IFERROR(INDEX($A$6:$A$100, MATCH(1,(CP6:CP100=SMALL(CP6:CP100,4))*(COUNTIF(CP212:CP215, $A$6:$A$100)=0),0)), ""),""),"")</f>
        <v/>
      </c>
      <c r="CQ216" s="1" t="str" cm="1">
        <f t="array" ref="CQ216">IFERROR(IF(SMALL(CQ6:CQ100,4)&lt;=$A$214*SMALL(CQ6:CQ100,1),IFERROR(INDEX($A$6:$A$100, MATCH(1,(CQ6:CQ100=SMALL(CQ6:CQ100,4))*(COUNTIF(CQ212:CQ215, $A$6:$A$100)=0),0)), ""),""),"")</f>
        <v/>
      </c>
      <c r="CR216" s="1" t="str" cm="1">
        <f t="array" ref="CR216">IFERROR(IF(SMALL(CR6:CR100,4)&lt;=$A$214*SMALL(CR6:CR100,1),IFERROR(INDEX($A$6:$A$100, MATCH(1,(CR6:CR100=SMALL(CR6:CR100,4))*(COUNTIF(CR212:CR215, $A$6:$A$100)=0),0)), ""),""),"")</f>
        <v/>
      </c>
      <c r="CS216" s="1" t="str" cm="1">
        <f t="array" ref="CS216">IFERROR(IF(SMALL(CS6:CS100,4)&lt;=$A$214*SMALL(CS6:CS100,1),IFERROR(INDEX($A$6:$A$100, MATCH(1,(CS6:CS100=SMALL(CS6:CS100,4))*(COUNTIF(CS212:CS215, $A$6:$A$100)=0),0)), ""),""),"")</f>
        <v/>
      </c>
      <c r="CT216" s="1" t="str" cm="1">
        <f t="array" ref="CT216">IFERROR(IF(SMALL(CT6:CT100,4)&lt;=$A$214*SMALL(CT6:CT100,1),IFERROR(INDEX($A$6:$A$100, MATCH(1,(CT6:CT100=SMALL(CT6:CT100,4))*(COUNTIF(CT212:CT215, $A$6:$A$100)=0),0)), ""),""),"")</f>
        <v/>
      </c>
      <c r="CU216" s="1" t="str" cm="1">
        <f t="array" ref="CU216">IFERROR(IF(SMALL(CU6:CU100,4)&lt;=$A$214*SMALL(CU6:CU100,1),IFERROR(INDEX($A$6:$A$100, MATCH(1,(CU6:CU100=SMALL(CU6:CU100,4))*(COUNTIF(CU212:CU215, $A$6:$A$100)=0),0)), ""),""),"")</f>
        <v/>
      </c>
      <c r="CV216" s="1" t="str" cm="1">
        <f t="array" ref="CV216">IFERROR(IF(SMALL(CV6:CV100,4)&lt;=$A$214*SMALL(CV6:CV100,1),IFERROR(INDEX($A$6:$A$100, MATCH(1,(CV6:CV100=SMALL(CV6:CV100,4))*(COUNTIF(CV212:CV215, $A$6:$A$100)=0),0)), ""),""),"")</f>
        <v/>
      </c>
      <c r="CW216" s="1" t="str" cm="1">
        <f t="array" ref="CW216">IFERROR(IF(SMALL(CW6:CW100,4)&lt;=$A$214*SMALL(CW6:CW100,1),IFERROR(INDEX($A$6:$A$100, MATCH(1,(CW6:CW100=SMALL(CW6:CW100,4))*(COUNTIF(CW212:CW215, $A$6:$A$100)=0),0)), ""),""),"")</f>
        <v/>
      </c>
      <c r="CX216" s="1" t="str" cm="1">
        <f t="array" ref="CX216">IFERROR(IF(SMALL(CX6:CX100,4)&lt;=$A$214*SMALL(CX6:CX100,1),IFERROR(INDEX($A$6:$A$100, MATCH(1,(CX6:CX100=SMALL(CX6:CX100,4))*(COUNTIF(CX212:CX215, $A$6:$A$100)=0),0)), ""),""),"")</f>
        <v/>
      </c>
      <c r="CY216" s="1" t="str" cm="1">
        <f t="array" ref="CY216">IFERROR(IF(SMALL(CY6:CY100,4)&lt;=$A$214*SMALL(CY6:CY100,1),IFERROR(INDEX($A$6:$A$100, MATCH(1,(CY6:CY100=SMALL(CY6:CY100,4))*(COUNTIF(CY212:CY215, $A$6:$A$100)=0),0)), ""),""),"")</f>
        <v/>
      </c>
      <c r="CZ216" s="1" t="str" cm="1">
        <f t="array" ref="CZ216">IFERROR(IF(SMALL(CZ6:CZ100,4)&lt;=$A$214*SMALL(CZ6:CZ100,1),IFERROR(INDEX($A$6:$A$100, MATCH(1,(CZ6:CZ100=SMALL(CZ6:CZ100,4))*(COUNTIF(CZ212:CZ215, $A$6:$A$100)=0),0)), ""),""),"")</f>
        <v/>
      </c>
      <c r="DA216" s="1" t="str" cm="1">
        <f t="array" ref="DA216">IFERROR(IF(SMALL(DA6:DA100,4)&lt;=$A$214*SMALL(DA6:DA100,1),IFERROR(INDEX($A$6:$A$100, MATCH(1,(DA6:DA100=SMALL(DA6:DA100,4))*(COUNTIF(DA212:DA215, $A$6:$A$100)=0),0)), ""),""),"")</f>
        <v/>
      </c>
      <c r="DB216" s="1" t="str" cm="1">
        <f t="array" ref="DB216">IFERROR(IF(SMALL(DB6:DB100,4)&lt;=$A$214*SMALL(DB6:DB100,1),IFERROR(INDEX($A$6:$A$100, MATCH(1,(DB6:DB100=SMALL(DB6:DB100,4))*(COUNTIF(DB212:DB215, $A$6:$A$100)=0),0)), ""),""),"")</f>
        <v/>
      </c>
      <c r="DC216" s="1" t="str" cm="1">
        <f t="array" ref="DC216">IFERROR(IF(SMALL(DC6:DC100,4)&lt;=$A$214*SMALL(DC6:DC100,1),IFERROR(INDEX($A$6:$A$100, MATCH(1,(DC6:DC100=SMALL(DC6:DC100,4))*(COUNTIF(DC212:DC215, $A$6:$A$100)=0),0)), ""),""),"")</f>
        <v/>
      </c>
      <c r="DD216" s="1" t="str" cm="1">
        <f t="array" ref="DD216">IFERROR(IF(SMALL(DD6:DD100,4)&lt;=$A$214*SMALL(DD6:DD100,1),IFERROR(INDEX($A$6:$A$100, MATCH(1,(DD6:DD100=SMALL(DD6:DD100,4))*(COUNTIF(DD212:DD215, $A$6:$A$100)=0),0)), ""),""),"")</f>
        <v/>
      </c>
      <c r="DE216" s="1" t="str" cm="1">
        <f t="array" ref="DE216">IFERROR(IF(SMALL(DE6:DE100,4)&lt;=$A$214*SMALL(DE6:DE100,1),IFERROR(INDEX($A$6:$A$100, MATCH(1,(DE6:DE100=SMALL(DE6:DE100,4))*(COUNTIF(DE212:DE215, $A$6:$A$100)=0),0)), ""),""),"")</f>
        <v/>
      </c>
      <c r="DF216" s="1" t="str" cm="1">
        <f t="array" ref="DF216">IFERROR(IF(SMALL(DF6:DF100,4)&lt;=$A$214*SMALL(DF6:DF100,1),IFERROR(INDEX($A$6:$A$100, MATCH(1,(DF6:DF100=SMALL(DF6:DF100,4))*(COUNTIF(DF212:DF215, $A$6:$A$100)=0),0)), ""),""),"")</f>
        <v/>
      </c>
      <c r="DG216" s="1" t="str" cm="1">
        <f t="array" ref="DG216">IFERROR(IF(SMALL(DG6:DG100,4)&lt;=$A$214*SMALL(DG6:DG100,1),IFERROR(INDEX($A$6:$A$100, MATCH(1,(DG6:DG100=SMALL(DG6:DG100,4))*(COUNTIF(DG212:DG215, $A$6:$A$100)=0),0)), ""),""),"")</f>
        <v/>
      </c>
      <c r="DH216" s="1" t="str" cm="1">
        <f t="array" ref="DH216">IFERROR(IF(SMALL(DH6:DH100,4)&lt;=$A$214*SMALL(DH6:DH100,1),IFERROR(INDEX($A$6:$A$100, MATCH(1,(DH6:DH100=SMALL(DH6:DH100,4))*(COUNTIF(DH212:DH215, $A$6:$A$100)=0),0)), ""),""),"")</f>
        <v/>
      </c>
      <c r="DI216" s="1" t="str" cm="1">
        <f t="array" ref="DI216">IFERROR(IF(SMALL(DI6:DI100,4)&lt;=$A$214*SMALL(DI6:DI100,1),IFERROR(INDEX($A$6:$A$100, MATCH(1,(DI6:DI100=SMALL(DI6:DI100,4))*(COUNTIF(DI212:DI215, $A$6:$A$100)=0),0)), ""),""),"")</f>
        <v/>
      </c>
      <c r="DJ216" s="1" t="str" cm="1">
        <f t="array" ref="DJ216">IFERROR(IF(SMALL(DJ6:DJ100,4)&lt;=$A$214*SMALL(DJ6:DJ100,1),IFERROR(INDEX($A$6:$A$100, MATCH(1,(DJ6:DJ100=SMALL(DJ6:DJ100,4))*(COUNTIF(DJ212:DJ215, $A$6:$A$100)=0),0)), ""),""),"")</f>
        <v/>
      </c>
      <c r="DK216" s="1" t="str" cm="1">
        <f t="array" ref="DK216">IFERROR(IF(SMALL(DK6:DK100,4)&lt;=$A$214*SMALL(DK6:DK100,1),IFERROR(INDEX($A$6:$A$100, MATCH(1,(DK6:DK100=SMALL(DK6:DK100,4))*(COUNTIF(DK212:DK215, $A$6:$A$100)=0),0)), ""),""),"")</f>
        <v/>
      </c>
      <c r="DL216" s="1" t="str" cm="1">
        <f t="array" ref="DL216">IFERROR(IF(SMALL(DL6:DL100,4)&lt;=$A$214*SMALL(DL6:DL100,1),IFERROR(INDEX($A$6:$A$100, MATCH(1,(DL6:DL100=SMALL(DL6:DL100,4))*(COUNTIF(DL212:DL215, $A$6:$A$100)=0),0)), ""),""),"")</f>
        <v/>
      </c>
      <c r="DM216" s="1" t="str" cm="1">
        <f t="array" ref="DM216">IFERROR(IF(SMALL(DM6:DM100,4)&lt;=$A$214*SMALL(DM6:DM100,1),IFERROR(INDEX($A$6:$A$100, MATCH(1,(DM6:DM100=SMALL(DM6:DM100,4))*(COUNTIF(DM212:DM215, $A$6:$A$100)=0),0)), ""),""),"")</f>
        <v/>
      </c>
      <c r="DN216" s="1" t="str" cm="1">
        <f t="array" ref="DN216">IFERROR(IF(SMALL(DN6:DN100,4)&lt;=$A$214*SMALL(DN6:DN100,1),IFERROR(INDEX($A$6:$A$100, MATCH(1,(DN6:DN100=SMALL(DN6:DN100,4))*(COUNTIF(DN212:DN215, $A$6:$A$100)=0),0)), ""),""),"")</f>
        <v/>
      </c>
      <c r="DO216" s="1" t="str" cm="1">
        <f t="array" ref="DO216">IFERROR(IF(SMALL(DO6:DO100,4)&lt;=$A$214*SMALL(DO6:DO100,1),IFERROR(INDEX($A$6:$A$100, MATCH(1,(DO6:DO100=SMALL(DO6:DO100,4))*(COUNTIF(DO212:DO215, $A$6:$A$100)=0),0)), ""),""),"")</f>
        <v/>
      </c>
      <c r="DP216" s="1" t="str" cm="1">
        <f t="array" ref="DP216">IFERROR(IF(SMALL(DP6:DP100,4)&lt;=$A$214*SMALL(DP6:DP100,1),IFERROR(INDEX($A$6:$A$100, MATCH(1,(DP6:DP100=SMALL(DP6:DP100,4))*(COUNTIF(DP212:DP215, $A$6:$A$100)=0),0)), ""),""),"")</f>
        <v/>
      </c>
      <c r="DQ216" s="1" t="str" cm="1">
        <f t="array" ref="DQ216">IFERROR(IF(SMALL(DQ6:DQ100,4)&lt;=$A$214*SMALL(DQ6:DQ100,1),IFERROR(INDEX($A$6:$A$100, MATCH(1,(DQ6:DQ100=SMALL(DQ6:DQ100,4))*(COUNTIF(DQ212:DQ215, $A$6:$A$100)=0),0)), ""),""),"")</f>
        <v/>
      </c>
      <c r="DR216" s="1" t="str" cm="1">
        <f t="array" ref="DR216">IFERROR(IF(SMALL(DR6:DR100,4)&lt;=$A$214*SMALL(DR6:DR100,1),IFERROR(INDEX($A$6:$A$100, MATCH(1,(DR6:DR100=SMALL(DR6:DR100,4))*(COUNTIF(DR212:DR215, $A$6:$A$100)=0),0)), ""),""),"")</f>
        <v/>
      </c>
      <c r="DS216" s="1" t="str" cm="1">
        <f t="array" ref="DS216">IFERROR(IF(SMALL(DS6:DS100,4)&lt;=$A$214*SMALL(DS6:DS100,1),IFERROR(INDEX($A$6:$A$100, MATCH(1,(DS6:DS100=SMALL(DS6:DS100,4))*(COUNTIF(DS212:DS215, $A$6:$A$100)=0),0)), ""),""),"")</f>
        <v/>
      </c>
      <c r="DT216" s="1" t="str" cm="1">
        <f t="array" ref="DT216">IFERROR(IF(SMALL(DT6:DT100,4)&lt;=$A$214*SMALL(DT6:DT100,1),IFERROR(INDEX($A$6:$A$100, MATCH(1,(DT6:DT100=SMALL(DT6:DT100,4))*(COUNTIF(DT212:DT215, $A$6:$A$100)=0),0)), ""),""),"")</f>
        <v/>
      </c>
      <c r="DU216" s="1" t="str" cm="1">
        <f t="array" ref="DU216">IFERROR(IF(SMALL(DU6:DU100,4)&lt;=$A$214*SMALL(DU6:DU100,1),IFERROR(INDEX($A$6:$A$100, MATCH(1,(DU6:DU100=SMALL(DU6:DU100,4))*(COUNTIF(DU212:DU215, $A$6:$A$100)=0),0)), ""),""),"")</f>
        <v/>
      </c>
      <c r="DV216" s="1" t="str" cm="1">
        <f t="array" ref="DV216">IFERROR(IF(SMALL(DV6:DV100,4)&lt;=$A$214*SMALL(DV6:DV100,1),IFERROR(INDEX($A$6:$A$100, MATCH(1,(DV6:DV100=SMALL(DV6:DV100,4))*(COUNTIF(DV212:DV215, $A$6:$A$100)=0),0)), ""),""),"")</f>
        <v/>
      </c>
      <c r="DW216" s="1" t="str" cm="1">
        <f t="array" ref="DW216">IFERROR(IF(SMALL(DW6:DW100,4)&lt;=$A$214*SMALL(DW6:DW100,1),IFERROR(INDEX($A$6:$A$100, MATCH(1,(DW6:DW100=SMALL(DW6:DW100,4))*(COUNTIF(DW212:DW215, $A$6:$A$100)=0),0)), ""),""),"")</f>
        <v/>
      </c>
      <c r="DX216" s="1" t="str" cm="1">
        <f t="array" ref="DX216">IFERROR(IF(SMALL(DX6:DX100,4)&lt;=$A$214*SMALL(DX6:DX100,1),IFERROR(INDEX($A$6:$A$100, MATCH(1,(DX6:DX100=SMALL(DX6:DX100,4))*(COUNTIF(DX212:DX215, $A$6:$A$100)=0),0)), ""),""),"")</f>
        <v/>
      </c>
      <c r="DY216" s="1" t="str" cm="1">
        <f t="array" ref="DY216">IFERROR(IF(SMALL(DY6:DY100,4)&lt;=$A$214*SMALL(DY6:DY100,1),IFERROR(INDEX($A$6:$A$100, MATCH(1,(DY6:DY100=SMALL(DY6:DY100,4))*(COUNTIF(DY212:DY215, $A$6:$A$100)=0),0)), ""),""),"")</f>
        <v/>
      </c>
      <c r="DZ216" s="1" t="str" cm="1">
        <f t="array" ref="DZ216">IFERROR(IF(SMALL(DZ6:DZ100,4)&lt;=$A$214*SMALL(DZ6:DZ100,1),IFERROR(INDEX($A$6:$A$100, MATCH(1,(DZ6:DZ100=SMALL(DZ6:DZ100,4))*(COUNTIF(DZ212:DZ215, $A$6:$A$100)=0),0)), ""),""),"")</f>
        <v/>
      </c>
      <c r="EA216" s="93"/>
      <c r="EB216" s="93"/>
      <c r="EC216" s="1" t="str" cm="1">
        <f t="array" ref="EC216">IFERROR(IF(SMALL(EC6:EC100,4)&lt;=$A$214*SMALL(EC6:EC100,1),IFERROR(INDEX($A$6:$A$100, MATCH(1,(EC6:EC100=SMALL(EC6:EC100,4))*(COUNTIF(EC212:EC215, $A$6:$A$100)=0),0)), ""),""),"")</f>
        <v>SVO2</v>
      </c>
      <c r="ED216" s="93"/>
      <c r="EE216" s="93"/>
      <c r="EF216" s="1" t="str" cm="1">
        <f t="array" ref="EF216">IFERROR(IF(SMALL(EF6:EF100,4)&lt;=$A$214*SMALL(EF6:EF100,1),IFERROR(INDEX($A$6:$A$100, MATCH(1,(EF6:EF100=SMALL(EF6:EF100,4))*(COUNTIF(EF212:EF215, $A$6:$A$100)=0),0)), ""),""),"")</f>
        <v>ORB-SLAM3</v>
      </c>
      <c r="EG216" s="93"/>
      <c r="EH216" s="1" t="str" cm="1">
        <f t="array" ref="EH216">IFERROR(IF(SMALL(EH6:EH100,4)&lt;=$A$214*SMALL(EH6:EH100,1),IFERROR(INDEX($A$6:$A$100, MATCH(1,(EH6:EH100=SMALL(EH6:EH100,4))*(COUNTIF(EH212:EH215, $A$6:$A$100)=0),0)), ""),""),"")</f>
        <v/>
      </c>
      <c r="EI216" s="1" t="str" cm="1">
        <f t="array" ref="EI216">IFERROR(IF(SMALL(EI6:EI100,4)&lt;=$A$214*SMALL(EI6:EI100,1),IFERROR(INDEX($A$6:$A$100, MATCH(1,(EI6:EI100=SMALL(EI6:EI100,4))*(COUNTIF(EI212:EI215, $A$6:$A$100)=0),0)), ""),""),"")</f>
        <v>LOAM</v>
      </c>
      <c r="EJ216" s="1" t="str" cm="1">
        <f t="array" ref="EJ216">IFERROR(IF(SMALL(EJ6:EJ100,4)&lt;=$A$214*SMALL(EJ6:EJ100,1),IFERROR(INDEX($A$6:$A$100, MATCH(1,(EJ6:EJ100=SMALL(EJ6:EJ100,4))*(COUNTIF(EJ212:EJ215, $A$6:$A$100)=0),0)), ""),""),"")</f>
        <v/>
      </c>
      <c r="EK216" s="1" t="str" cm="1">
        <f t="array" ref="EK216">IFERROR(IF(SMALL(EK6:EK100,4)&lt;=$A$214*SMALL(EK6:EK100,1),IFERROR(INDEX($A$6:$A$100, MATCH(1,(EK6:EK100=SMALL(EK6:EK100,4))*(COUNTIF(EK212:EK215, $A$6:$A$100)=0),0)), ""),""),"")</f>
        <v/>
      </c>
      <c r="EL216" s="1" t="str" cm="1">
        <f t="array" ref="EL216">IFERROR(IF(SMALL(EL6:EL100,4)&lt;=$A$214*SMALL(EL6:EL100,1),IFERROR(INDEX($A$6:$A$100, MATCH(1,(EL6:EL100=SMALL(EL6:EL100,4))*(COUNTIF(EL212:EL215, $A$6:$A$100)=0),0)), ""),""),"")</f>
        <v/>
      </c>
      <c r="EM216" s="1" t="str" cm="1">
        <f t="array" ref="EM216">IFERROR(IF(SMALL(EM6:EM100,4)&lt;=$A$214*SMALL(EM6:EM100,1),IFERROR(INDEX($A$6:$A$100, MATCH(1,(EM6:EM100=SMALL(EM6:EM100,4))*(COUNTIF(EM212:EM215, $A$6:$A$100)=0),0)), ""),""),"")</f>
        <v/>
      </c>
      <c r="EN216" s="1" t="str" cm="1">
        <f t="array" ref="EN216">IFERROR(IF(SMALL(EN6:EN100,4)&lt;=$A$214*SMALL(EN6:EN100,1),IFERROR(INDEX($A$6:$A$100, MATCH(1,(EN6:EN100=SMALL(EN6:EN100,4))*(COUNTIF(EN212:EN215, $A$6:$A$100)=0),0)), ""),""),"")</f>
        <v/>
      </c>
      <c r="EO216" s="1" t="str" cm="1">
        <f t="array" ref="EO216">IFERROR(IF(SMALL(EO6:EO100,4)&lt;=$A$214*SMALL(EO6:EO100,1),IFERROR(INDEX($A$6:$A$100, MATCH(1,(EO6:EO100=SMALL(EO6:EO100,4))*(COUNTIF(EO212:EO215, $A$6:$A$100)=0),0)), ""),""),"")</f>
        <v/>
      </c>
      <c r="EP216" s="1" t="str" cm="1">
        <f t="array" ref="EP216">IFERROR(IF(SMALL(EP6:EP100,4)&lt;=$A$214*SMALL(EP6:EP100,1),IFERROR(INDEX($A$6:$A$100, MATCH(1,(EP6:EP100=SMALL(EP6:EP100,4))*(COUNTIF(EP212:EP215, $A$6:$A$100)=0),0)), ""),""),"")</f>
        <v/>
      </c>
      <c r="EQ216" s="1" t="str" cm="1">
        <f t="array" ref="EQ216">IFERROR(IF(SMALL(EQ6:EQ100,4)&lt;=$A$214*SMALL(EQ6:EQ100,1),IFERROR(INDEX($A$6:$A$100, MATCH(1,(EQ6:EQ100=SMALL(EQ6:EQ100,4))*(COUNTIF(EQ212:EQ215, $A$6:$A$100)=0),0)), ""),""),"")</f>
        <v>LOAM</v>
      </c>
      <c r="ER216" s="1" t="str" cm="1">
        <f t="array" ref="ER216">IFERROR(IF(SMALL(ER6:ER100,4)&lt;=$A$214*SMALL(ER6:ER100,1),IFERROR(INDEX($A$6:$A$100, MATCH(1,(ER6:ER100=SMALL(ER6:ER100,4))*(COUNTIF(ER212:ER215, $A$6:$A$100)=0),0)), ""),""),"")</f>
        <v/>
      </c>
      <c r="ES216" s="1" t="str" cm="1">
        <f t="array" ref="ES216">IFERROR(IF(SMALL(ES6:ES100,4)&lt;=$A$214*SMALL(ES6:ES100,1),IFERROR(INDEX($A$6:$A$100, MATCH(1,(ES6:ES100=SMALL(ES6:ES100,4))*(COUNTIF(ES212:ES215, $A$6:$A$100)=0),0)), ""),""),"")</f>
        <v/>
      </c>
      <c r="ET216" s="1" t="str" cm="1">
        <f t="array" ref="ET216">IFERROR(IF(SMALL(ET6:ET100,4)&lt;=$A$214*SMALL(ET6:ET100,1),IFERROR(INDEX($A$6:$A$100, MATCH(1,(ET6:ET100=SMALL(ET6:ET100,4))*(COUNTIF(ET212:ET215, $A$6:$A$100)=0),0)), ""),""),"")</f>
        <v/>
      </c>
      <c r="EU216" s="1" t="str" cm="1">
        <f t="array" ref="EU216">IFERROR(IF(SMALL(EU6:EU100,4)&lt;=$A$214*SMALL(EU6:EU100,1),IFERROR(INDEX($A$6:$A$100, MATCH(1,(EU6:EU100=SMALL(EU6:EU100,4))*(COUNTIF(EU212:EU215, $A$6:$A$100)=0),0)), ""),""),"")</f>
        <v/>
      </c>
      <c r="EV216" s="1" t="str" cm="1">
        <f t="array" ref="EV216">IFERROR(IF(SMALL(EV6:EV100,4)&lt;=$A$214*SMALL(EV6:EV100,1),IFERROR(INDEX($A$6:$A$100, MATCH(1,(EV6:EV100=SMALL(EV6:EV100,4))*(COUNTIF(EV212:EV215, $A$6:$A$100)=0),0)), ""),""),"")</f>
        <v/>
      </c>
      <c r="EW216" s="1" t="str" cm="1">
        <f t="array" ref="EW216">IFERROR(IF(SMALL(EW6:EW100,4)&lt;=$A$214*SMALL(EW6:EW100,1),IFERROR(INDEX($A$6:$A$100, MATCH(1,(EW6:EW100=SMALL(EW6:EW100,4))*(COUNTIF(EW212:EW215, $A$6:$A$100)=0),0)), ""),""),"")</f>
        <v/>
      </c>
      <c r="EX216" s="1" t="str" cm="1">
        <f t="array" ref="EX216">IFERROR(IF(SMALL(EX6:EX100,4)&lt;=$A$214*SMALL(EX6:EX100,1),IFERROR(INDEX($A$6:$A$100, MATCH(1,(EX6:EX100=SMALL(EX6:EX100,4))*(COUNTIF(EX212:EX215, $A$6:$A$100)=0),0)), ""),""),"")</f>
        <v/>
      </c>
      <c r="EY216" s="1" t="str" cm="1">
        <f t="array" ref="EY216">IFERROR(IF(SMALL(EY6:EY100,4)&lt;=$A$214*SMALL(EY6:EY100,1),IFERROR(INDEX($A$6:$A$100, MATCH(1,(EY6:EY100=SMALL(EY6:EY100,4))*(COUNTIF(EY212:EY215, $A$6:$A$100)=0),0)), ""),""),"")</f>
        <v/>
      </c>
      <c r="EZ216" s="1" t="str" cm="1">
        <f t="array" ref="EZ216">IFERROR(IF(SMALL(EZ6:EZ100,4)&lt;=$A$214*SMALL(EZ6:EZ100,1),IFERROR(INDEX($A$6:$A$100, MATCH(1,(EZ6:EZ100=SMALL(EZ6:EZ100,4))*(COUNTIF(EZ212:EZ215, $A$6:$A$100)=0),0)), ""),""),"")</f>
        <v/>
      </c>
    </row>
    <row r="217" spans="1:204" x14ac:dyDescent="0.25">
      <c r="A217" s="73"/>
      <c r="B217" s="1" t="str" cm="1">
        <f t="array" ref="B217">IFERROR(IF(SMALL(B6:B100,4)&lt;=$A$214*SMALL(B6:B100,1),IFERROR(INDEX($A$6:$A$100, MATCH(1,(B6:B100=SMALL(B6:B100,4))*(COUNTIF(B212:B216, $A$6:$A$100)=0),0)), ""),""),"")</f>
        <v/>
      </c>
      <c r="C217" s="1" t="str" cm="1">
        <f t="array" ref="C217">IFERROR(IF(SMALL(C6:C100,4)&lt;=$A$214*SMALL(C6:C100,1),IFERROR(INDEX($A$6:$A$100, MATCH(1,(C6:C100=SMALL(C6:C100,4))*(COUNTIF(C212:C216, $A$6:$A$100)=0),0)), ""),""),"")</f>
        <v/>
      </c>
      <c r="D217" s="1" t="str" cm="1">
        <f t="array" ref="D217">IFERROR(IF(SMALL(D6:D100,4)&lt;=$A$214*SMALL(D6:D100,1),IFERROR(INDEX($A$6:$A$100, MATCH(1,(D6:D100=SMALL(D6:D100,4))*(COUNTIF(D212:D216, $A$6:$A$100)=0),0)), ""),""),"")</f>
        <v/>
      </c>
      <c r="E217" s="1" t="str" cm="1">
        <f t="array" ref="E217">IFERROR(IF(SMALL(E6:E100,4)&lt;=$A$214*SMALL(E6:E100,1),IFERROR(INDEX($A$6:$A$100, MATCH(1,(E6:E100=SMALL(E6:E100,4))*(COUNTIF(E212:E216, $A$6:$A$100)=0),0)), ""),""),"")</f>
        <v/>
      </c>
      <c r="F217" s="1" t="str" cm="1">
        <f t="array" ref="F217">IFERROR(IF(SMALL(F6:F100,4)&lt;=$A$214*SMALL(F6:F100,1),IFERROR(INDEX($A$6:$A$100, MATCH(1,(F6:F100=SMALL(F6:F100,4))*(COUNTIF(F212:F216, $A$6:$A$100)=0),0)), ""),""),"")</f>
        <v/>
      </c>
      <c r="G217" s="1" t="str" cm="1">
        <f t="array" ref="G217">IFERROR(IF(SMALL(G6:G100,4)&lt;=$A$214*SMALL(G6:G100,1),IFERROR(INDEX($A$6:$A$100, MATCH(1,(G6:G100=SMALL(G6:G100,4))*(COUNTIF(G212:G216, $A$6:$A$100)=0),0)), ""),""),"")</f>
        <v/>
      </c>
      <c r="H217" s="1" t="str" cm="1">
        <f t="array" ref="H217">IFERROR(IF(SMALL(H6:H100,4)&lt;=$A$214*SMALL(H6:H100,1),IFERROR(INDEX($A$6:$A$100, MATCH(1,(H6:H100=SMALL(H6:H100,4))*(COUNTIF(H212:H216, $A$6:$A$100)=0),0)), ""),""),"")</f>
        <v/>
      </c>
      <c r="I217" s="1" t="str" cm="1">
        <f t="array" ref="I217">IFERROR(IF(SMALL(I6:I100,4)&lt;=$A$214*SMALL(I6:I100,1),IFERROR(INDEX($A$6:$A$100, MATCH(1,(I6:I100=SMALL(I6:I100,4))*(COUNTIF(I212:I216, $A$6:$A$100)=0),0)), ""),""),"")</f>
        <v/>
      </c>
      <c r="J217" s="1" t="str" cm="1">
        <f t="array" ref="J217">IFERROR(IF(SMALL(J6:J100,4)&lt;=$A$214*SMALL(J6:J100,1),IFERROR(INDEX($A$6:$A$100, MATCH(1,(J6:J100=SMALL(J6:J100,4))*(COUNTIF(J212:J216, $A$6:$A$100)=0),0)), ""),""),"")</f>
        <v/>
      </c>
      <c r="K217" s="1" t="str" cm="1">
        <f t="array" ref="K217">IFERROR(IF(SMALL(K6:K100,4)&lt;=$A$214*SMALL(K6:K100,1),IFERROR(INDEX($A$6:$A$100, MATCH(1,(K6:K100=SMALL(K6:K100,4))*(COUNTIF(K212:K216, $A$6:$A$100)=0),0)), ""),""),"")</f>
        <v/>
      </c>
      <c r="L217" s="1" t="str" cm="1">
        <f t="array" ref="L217">IFERROR(IF(SMALL(L6:L100,4)&lt;=$A$214*SMALL(L6:L100,1),IFERROR(INDEX($A$6:$A$100, MATCH(1,(L6:L100=SMALL(L6:L100,4))*(COUNTIF(L212:L216, $A$6:$A$100)=0),0)), ""),""),"")</f>
        <v/>
      </c>
      <c r="M217" s="1" t="str" cm="1">
        <f t="array" ref="M217">IFERROR(IF(SMALL(M6:M100,4)&lt;=$A$214*SMALL(M6:M100,1),IFERROR(INDEX($A$6:$A$100, MATCH(1,(M6:M100=SMALL(M6:M100,4))*(COUNTIF(M212:M216, $A$6:$A$100)=0),0)), ""),""),"")</f>
        <v/>
      </c>
      <c r="N217" s="1" t="str" cm="1">
        <f t="array" ref="N217">IFERROR(IF(SMALL(N6:N100,4)&lt;=$A$214*SMALL(N6:N100,1),IFERROR(INDEX($A$6:$A$100, MATCH(1,(N6:N100=SMALL(N6:N100,4))*(COUNTIF(N212:N216, $A$6:$A$100)=0),0)), ""),""),"")</f>
        <v/>
      </c>
      <c r="O217" s="1" t="str" cm="1">
        <f t="array" ref="O217">IFERROR(IF(SMALL(O6:O100,4)&lt;=$A$214*SMALL(O6:O100,1),IFERROR(INDEX($A$6:$A$100, MATCH(1,(O6:O100=SMALL(O6:O100,4))*(COUNTIF(O212:O216, $A$6:$A$100)=0),0)), ""),""),"")</f>
        <v/>
      </c>
      <c r="P217" s="1" t="str" cm="1">
        <f t="array" ref="P217">IFERROR(IF(SMALL(P6:P100,4)&lt;=$A$214*SMALL(P6:P100,1),IFERROR(INDEX($A$6:$A$100, MATCH(1,(P6:P100=SMALL(P6:P100,4))*(COUNTIF(P212:P216, $A$6:$A$100)=0),0)), ""),""),"")</f>
        <v/>
      </c>
      <c r="Q217" s="1" t="str" cm="1">
        <f t="array" ref="Q217">IFERROR(IF(SMALL(Q6:Q100,4)&lt;=$A$214*SMALL(Q6:Q100,1),IFERROR(INDEX($A$6:$A$100, MATCH(1,(Q6:Q100=SMALL(Q6:Q100,4))*(COUNTIF(Q212:Q216, $A$6:$A$100)=0),0)), ""),""),"")</f>
        <v/>
      </c>
      <c r="R217" s="1" t="str" cm="1">
        <f t="array" ref="R217">IFERROR(IF(SMALL(R6:R100,4)&lt;=$A$214*SMALL(R6:R100,1),IFERROR(INDEX($A$6:$A$100, MATCH(1,(R6:R100=SMALL(R6:R100,4))*(COUNTIF(R212:R216, $A$6:$A$100)=0),0)), ""),""),"")</f>
        <v/>
      </c>
      <c r="S217" s="1" t="str" cm="1">
        <f t="array" ref="S217">IFERROR(IF(SMALL(S6:S100,4)&lt;=$A$214*SMALL(S6:S100,1),IFERROR(INDEX($A$6:$A$100, MATCH(1,(S6:S100=SMALL(S6:S100,4))*(COUNTIF(S212:S216, $A$6:$A$100)=0),0)), ""),""),"")</f>
        <v/>
      </c>
      <c r="T217" s="1" t="str" cm="1">
        <f t="array" ref="T217">IFERROR(IF(SMALL(T6:T100,4)&lt;=$A$214*SMALL(T6:T100,1),IFERROR(INDEX($A$6:$A$100, MATCH(1,(T6:T100=SMALL(T6:T100,4))*(COUNTIF(T212:T216, $A$6:$A$100)=0),0)), ""),""),"")</f>
        <v/>
      </c>
      <c r="U217" s="1" t="str" cm="1">
        <f t="array" ref="U217">IFERROR(IF(SMALL(U6:U100,4)&lt;=$A$214*SMALL(U6:U100,1),IFERROR(INDEX($A$6:$A$100, MATCH(1,(U6:U100=SMALL(U6:U100,4))*(COUNTIF(U212:U216, $A$6:$A$100)=0),0)), ""),""),"")</f>
        <v/>
      </c>
      <c r="V217" s="1" t="str" cm="1">
        <f t="array" ref="V217">IFERROR(IF(SMALL(V6:V100,4)&lt;=$A$214*SMALL(V6:V100,1),IFERROR(INDEX($A$6:$A$100, MATCH(1,(V6:V100=SMALL(V6:V100,4))*(COUNTIF(V212:V216, $A$6:$A$100)=0),0)), ""),""),"")</f>
        <v/>
      </c>
      <c r="W217" s="1" t="str" cm="1">
        <f t="array" ref="W217">IFERROR(IF(SMALL(W6:W100,4)&lt;=$A$214*SMALL(W6:W100,1),IFERROR(INDEX($A$6:$A$100, MATCH(1,(W6:W100=SMALL(W6:W100,4))*(COUNTIF(W212:W216, $A$6:$A$100)=0),0)), ""),""),"")</f>
        <v/>
      </c>
      <c r="X217" s="1" t="str" cm="1">
        <f t="array" ref="X217">IFERROR(IF(SMALL(X6:X100,4)&lt;=$A$214*SMALL(X6:X100,1),IFERROR(INDEX($A$6:$A$100, MATCH(1,(X6:X100=SMALL(X6:X100,4))*(COUNTIF(X212:X216, $A$6:$A$100)=0),0)), ""),""),"")</f>
        <v/>
      </c>
      <c r="Y217" s="1" t="str" cm="1">
        <f t="array" ref="Y217">IFERROR(IF(SMALL(Y6:Y100,4)&lt;=$A$214*SMALL(Y6:Y100,1),IFERROR(INDEX($A$6:$A$100, MATCH(1,(Y6:Y100=SMALL(Y6:Y100,4))*(COUNTIF(Y212:Y216, $A$6:$A$100)=0),0)), ""),""),"")</f>
        <v/>
      </c>
      <c r="Z217" s="1" t="str" cm="1">
        <f t="array" ref="Z217">IFERROR(IF(SMALL(Z6:Z100,4)&lt;=$A$214*SMALL(Z6:Z100,1),IFERROR(INDEX($A$6:$A$100, MATCH(1,(Z6:Z100=SMALL(Z6:Z100,4))*(COUNTIF(Z212:Z216, $A$6:$A$100)=0),0)), ""),""),"")</f>
        <v/>
      </c>
      <c r="AA217" s="1" t="str" cm="1">
        <f t="array" ref="AA217">IFERROR(IF(SMALL(AA6:AA100,4)&lt;=$A$214*SMALL(AA6:AA100,1),IFERROR(INDEX($A$6:$A$100, MATCH(1,(AA6:AA100=SMALL(AA6:AA100,4))*(COUNTIF(AA212:AA216, $A$6:$A$100)=0),0)), ""),""),"")</f>
        <v/>
      </c>
      <c r="AB217" s="1" t="str" cm="1">
        <f t="array" ref="AB217">IFERROR(IF(SMALL(AB6:AB100,4)&lt;=$A$214*SMALL(AB6:AB100,1),IFERROR(INDEX($A$6:$A$100, MATCH(1,(AB6:AB100=SMALL(AB6:AB100,4))*(COUNTIF(AB212:AB216, $A$6:$A$100)=0),0)), ""),""),"")</f>
        <v/>
      </c>
      <c r="AC217" s="1" t="str" cm="1">
        <f t="array" ref="AC217">IFERROR(IF(SMALL(AC6:AC100,4)&lt;=$A$214*SMALL(AC6:AC100,1),IFERROR(INDEX($A$6:$A$100, MATCH(1,(AC6:AC100=SMALL(AC6:AC100,4))*(COUNTIF(AC212:AC216, $A$6:$A$100)=0),0)), ""),""),"")</f>
        <v/>
      </c>
      <c r="AD217" s="1" t="str" cm="1">
        <f t="array" ref="AD217">IFERROR(IF(SMALL(AD6:AD100,4)&lt;=$A$214*SMALL(AD6:AD100,1),IFERROR(INDEX($A$6:$A$100, MATCH(1,(AD6:AD100=SMALL(AD6:AD100,4))*(COUNTIF(AD212:AD216, $A$6:$A$100)=0),0)), ""),""),"")</f>
        <v/>
      </c>
      <c r="AE217" s="1" t="str" cm="1">
        <f t="array" ref="AE217">IFERROR(IF(SMALL(AE6:AE100,4)&lt;=$A$214*SMALL(AE6:AE100,1),IFERROR(INDEX($A$6:$A$100, MATCH(1,(AE6:AE100=SMALL(AE6:AE100,4))*(COUNTIF(AE212:AE216, $A$6:$A$100)=0),0)), ""),""),"")</f>
        <v/>
      </c>
      <c r="AF217" s="1" t="str" cm="1">
        <f t="array" ref="AF217">IFERROR(IF(SMALL(AF6:AF100,4)&lt;=$A$214*SMALL(AF6:AF100,1),IFERROR(INDEX($A$6:$A$100, MATCH(1,(AF6:AF100=SMALL(AF6:AF100,4))*(COUNTIF(AF212:AF216, $A$6:$A$100)=0),0)), ""),""),"")</f>
        <v/>
      </c>
      <c r="AG217" s="1" t="str" cm="1">
        <f t="array" ref="AG217">IFERROR(IF(SMALL(AG6:AG100,4)&lt;=$A$214*SMALL(AG6:AG100,1),IFERROR(INDEX($A$6:$A$100, MATCH(1,(AG6:AG100=SMALL(AG6:AG100,4))*(COUNTIF(AG212:AG216, $A$6:$A$100)=0),0)), ""),""),"")</f>
        <v/>
      </c>
      <c r="AH217" s="1" t="str" cm="1">
        <f t="array" ref="AH217">IFERROR(IF(SMALL(AH6:AH100,4)&lt;=$A$214*SMALL(AH6:AH100,1),IFERROR(INDEX($A$6:$A$100, MATCH(1,(AH6:AH100=SMALL(AH6:AH100,4))*(COUNTIF(AH212:AH216, $A$6:$A$100)=0),0)), ""),""),"")</f>
        <v/>
      </c>
      <c r="AI217" s="1" t="str" cm="1">
        <f t="array" ref="AI217">IFERROR(IF(SMALL(AI6:AI100,4)&lt;=$A$214*SMALL(AI6:AI100,1),IFERROR(INDEX($A$6:$A$100, MATCH(1,(AI6:AI100=SMALL(AI6:AI100,4))*(COUNTIF(AI212:AI216, $A$6:$A$100)=0),0)), ""),""),"")</f>
        <v/>
      </c>
      <c r="AJ217" s="1" t="str" cm="1">
        <f t="array" ref="AJ217">IFERROR(IF(SMALL(AJ6:AJ100,4)&lt;=$A$214*SMALL(AJ6:AJ100,1),IFERROR(INDEX($A$6:$A$100, MATCH(1,(AJ6:AJ100=SMALL(AJ6:AJ100,4))*(COUNTIF(AJ212:AJ216, $A$6:$A$100)=0),0)), ""),""),"")</f>
        <v/>
      </c>
      <c r="AK217" s="1" t="str" cm="1">
        <f t="array" ref="AK217">IFERROR(IF(SMALL(AK6:AK100,4)&lt;=$A$214*SMALL(AK6:AK100,1),IFERROR(INDEX($A$6:$A$100, MATCH(1,(AK6:AK100=SMALL(AK6:AK100,4))*(COUNTIF(AK212:AK216, $A$6:$A$100)=0),0)), ""),""),"")</f>
        <v/>
      </c>
      <c r="AL217" s="1" t="str" cm="1">
        <f t="array" ref="AL217">IFERROR(IF(SMALL(AL6:AL100,4)&lt;=$A$214*SMALL(AL6:AL100,1),IFERROR(INDEX($A$6:$A$100, MATCH(1,(AL6:AL100=SMALL(AL6:AL100,4))*(COUNTIF(AL212:AL216, $A$6:$A$100)=0),0)), ""),""),"")</f>
        <v/>
      </c>
      <c r="AM217" s="1" t="str" cm="1">
        <f t="array" ref="AM217">IFERROR(IF(SMALL(AM6:AM100,4)&lt;=$A$214*SMALL(AM6:AM100,1),IFERROR(INDEX($A$6:$A$100, MATCH(1,(AM6:AM100=SMALL(AM6:AM100,4))*(COUNTIF(AM212:AM216, $A$6:$A$100)=0),0)), ""),""),"")</f>
        <v/>
      </c>
      <c r="AN217" s="1" t="str" cm="1">
        <f t="array" ref="AN217">IFERROR(IF(SMALL(AN6:AN100,4)&lt;=$A$214*SMALL(AN6:AN100,1),IFERROR(INDEX($A$6:$A$100, MATCH(1,(AN6:AN100=SMALL(AN6:AN100,4))*(COUNTIF(AN212:AN216, $A$6:$A$100)=0),0)), ""),""),"")</f>
        <v/>
      </c>
      <c r="AO217" s="1" t="str" cm="1">
        <f t="array" ref="AO217">IFERROR(IF(SMALL(AO6:AO100,4)&lt;=$A$214*SMALL(AO6:AO100,1),IFERROR(INDEX($A$6:$A$100, MATCH(1,(AO6:AO100=SMALL(AO6:AO100,4))*(COUNTIF(AO212:AO216, $A$6:$A$100)=0),0)), ""),""),"")</f>
        <v/>
      </c>
      <c r="AP217" s="1" t="str" cm="1">
        <f t="array" ref="AP217">IFERROR(IF(SMALL(AP6:AP100,4)&lt;=$A$214*SMALL(AP6:AP100,1),IFERROR(INDEX($A$6:$A$100, MATCH(1,(AP6:AP100=SMALL(AP6:AP100,4))*(COUNTIF(AP212:AP216, $A$6:$A$100)=0),0)), ""),""),"")</f>
        <v/>
      </c>
      <c r="AQ217" s="1" t="str" cm="1">
        <f t="array" ref="AQ217">IFERROR(IF(SMALL(AQ6:AQ100,4)&lt;=$A$214*SMALL(AQ6:AQ100,1),IFERROR(INDEX($A$6:$A$100, MATCH(1,(AQ6:AQ100=SMALL(AQ6:AQ100,4))*(COUNTIF(AQ212:AQ216, $A$6:$A$100)=0),0)), ""),""),"")</f>
        <v/>
      </c>
      <c r="AR217" s="1" t="str" cm="1">
        <f t="array" ref="AR217">IFERROR(IF(SMALL(AR6:AR100,4)&lt;=$A$214*SMALL(AR6:AR100,1),IFERROR(INDEX($A$6:$A$100, MATCH(1,(AR6:AR100=SMALL(AR6:AR100,4))*(COUNTIF(AR212:AR216, $A$6:$A$100)=0),0)), ""),""),"")</f>
        <v/>
      </c>
      <c r="AS217" s="1" t="str" cm="1">
        <f t="array" ref="AS217">IFERROR(IF(SMALL(AS6:AS100,4)&lt;=$A$214*SMALL(AS6:AS100,1),IFERROR(INDEX($A$6:$A$100, MATCH(1,(AS6:AS100=SMALL(AS6:AS100,4))*(COUNTIF(AS212:AS216, $A$6:$A$100)=0),0)), ""),""),"")</f>
        <v/>
      </c>
      <c r="AT217" s="1" t="str" cm="1">
        <f t="array" ref="AT217">IFERROR(IF(SMALL(AT6:AT100,4)&lt;=$A$214*SMALL(AT6:AT100,1),IFERROR(INDEX($A$6:$A$100, MATCH(1,(AT6:AT100=SMALL(AT6:AT100,4))*(COUNTIF(AT212:AT216, $A$6:$A$100)=0),0)), ""),""),"")</f>
        <v/>
      </c>
      <c r="AU217" s="1" t="str" cm="1">
        <f t="array" ref="AU217">IFERROR(IF(SMALL(AU6:AU100,4)&lt;=$A$214*SMALL(AU6:AU100,1),IFERROR(INDEX($A$6:$A$100, MATCH(1,(AU6:AU100=SMALL(AU6:AU100,4))*(COUNTIF(AU212:AU216, $A$6:$A$100)=0),0)), ""),""),"")</f>
        <v/>
      </c>
      <c r="AV217" s="1" t="str" cm="1">
        <f t="array" ref="AV217">IFERROR(IF(SMALL(AV6:AV100,4)&lt;=$A$214*SMALL(AV6:AV100,1),IFERROR(INDEX($A$6:$A$100, MATCH(1,(AV6:AV100=SMALL(AV6:AV100,4))*(COUNTIF(AV212:AV216, $A$6:$A$100)=0),0)), ""),""),"")</f>
        <v/>
      </c>
      <c r="AW217" s="1" t="str" cm="1">
        <f t="array" ref="AW217">IFERROR(IF(SMALL(AW6:AW100,4)&lt;=$A$214*SMALL(AW6:AW100,1),IFERROR(INDEX($A$6:$A$100, MATCH(1,(AW6:AW100=SMALL(AW6:AW100,4))*(COUNTIF(AW212:AW216, $A$6:$A$100)=0),0)), ""),""),"")</f>
        <v/>
      </c>
      <c r="AX217" s="1" t="str" cm="1">
        <f t="array" ref="AX217">IFERROR(IF(SMALL(AX6:AX100,4)&lt;=$A$214*SMALL(AX6:AX100,1),IFERROR(INDEX($A$6:$A$100, MATCH(1,(AX6:AX100=SMALL(AX6:AX100,4))*(COUNTIF(AX212:AX216, $A$6:$A$100)=0),0)), ""),""),"")</f>
        <v/>
      </c>
      <c r="AY217" s="1" t="str" cm="1">
        <f t="array" ref="AY217">IFERROR(IF(SMALL(AY6:AY100,4)&lt;=$A$214*SMALL(AY6:AY100,1),IFERROR(INDEX($A$6:$A$100, MATCH(1,(AY6:AY100=SMALL(AY6:AY100,4))*(COUNTIF(AY212:AY216, $A$6:$A$100)=0),0)), ""),""),"")</f>
        <v/>
      </c>
      <c r="AZ217" s="1" t="str" cm="1">
        <f t="array" ref="AZ217">IFERROR(IF(SMALL(AZ6:AZ100,4)&lt;=$A$214*SMALL(AZ6:AZ100,1),IFERROR(INDEX($A$6:$A$100, MATCH(1,(AZ6:AZ100=SMALL(AZ6:AZ100,4))*(COUNTIF(AZ212:AZ216, $A$6:$A$100)=0),0)), ""),""),"")</f>
        <v/>
      </c>
      <c r="BA217" s="1" t="str" cm="1">
        <f t="array" ref="BA217">IFERROR(IF(SMALL(BA6:BA100,4)&lt;=$A$214*SMALL(BA6:BA100,1),IFERROR(INDEX($A$6:$A$100, MATCH(1,(BA6:BA100=SMALL(BA6:BA100,4))*(COUNTIF(BA212:BA216, $A$6:$A$100)=0),0)), ""),""),"")</f>
        <v/>
      </c>
      <c r="BB217" s="1" t="str" cm="1">
        <f t="array" ref="BB217">IFERROR(IF(SMALL(BB6:BB100,4)&lt;=$A$214*SMALL(BB6:BB100,1),IFERROR(INDEX($A$6:$A$100, MATCH(1,(BB6:BB100=SMALL(BB6:BB100,4))*(COUNTIF(BB212:BB216, $A$6:$A$100)=0),0)), ""),""),"")</f>
        <v/>
      </c>
      <c r="BC217" s="1" t="str" cm="1">
        <f t="array" ref="BC217">IFERROR(IF(SMALL(BC6:BC100,4)&lt;=$A$214*SMALL(BC6:BC100,1),IFERROR(INDEX($A$6:$A$100, MATCH(1,(BC6:BC100=SMALL(BC6:BC100,4))*(COUNTIF(BC212:BC216, $A$6:$A$100)=0),0)), ""),""),"")</f>
        <v/>
      </c>
      <c r="BD217" s="1" t="str" cm="1">
        <f t="array" ref="BD217">IFERROR(IF(SMALL(BD6:BD100,4)&lt;=$A$214*SMALL(BD6:BD100,1),IFERROR(INDEX($A$6:$A$100, MATCH(1,(BD6:BD100=SMALL(BD6:BD100,4))*(COUNTIF(BD212:BD216, $A$6:$A$100)=0),0)), ""),""),"")</f>
        <v/>
      </c>
      <c r="BE217" s="1" t="str" cm="1">
        <f t="array" ref="BE217">IFERROR(IF(SMALL(BE6:BE100,4)&lt;=$A$214*SMALL(BE6:BE100,1),IFERROR(INDEX($A$6:$A$100, MATCH(1,(BE6:BE100=SMALL(BE6:BE100,4))*(COUNTIF(BE212:BE216, $A$6:$A$100)=0),0)), ""),""),"")</f>
        <v/>
      </c>
      <c r="BF217" s="1" t="str" cm="1">
        <f t="array" ref="BF217">IFERROR(IF(SMALL(BF6:BF100,4)&lt;=$A$214*SMALL(BF6:BF100,1),IFERROR(INDEX($A$6:$A$100, MATCH(1,(BF6:BF100=SMALL(BF6:BF100,4))*(COUNTIF(BF212:BF216, $A$6:$A$100)=0),0)), ""),""),"")</f>
        <v/>
      </c>
      <c r="BG217" s="1" t="str" cm="1">
        <f t="array" ref="BG217">IFERROR(IF(SMALL(BG6:BG100,4)&lt;=$A$214*SMALL(BG6:BG100,1),IFERROR(INDEX($A$6:$A$100, MATCH(1,(BG6:BG100=SMALL(BG6:BG100,4))*(COUNTIF(BG212:BG216, $A$6:$A$100)=0),0)), ""),""),"")</f>
        <v/>
      </c>
      <c r="BH217" s="1" t="str" cm="1">
        <f t="array" ref="BH217">IFERROR(IF(SMALL(BH6:BH100,4)&lt;=$A$214*SMALL(BH6:BH100,1),IFERROR(INDEX($A$6:$A$100, MATCH(1,(BH6:BH100=SMALL(BH6:BH100,4))*(COUNTIF(BH212:BH216, $A$6:$A$100)=0),0)), ""),""),"")</f>
        <v/>
      </c>
      <c r="BI217" s="1" t="str" cm="1">
        <f t="array" ref="BI217">IFERROR(IF(SMALL(BI6:BI100,4)&lt;=$A$214*SMALL(BI6:BI100,1),IFERROR(INDEX($A$6:$A$100, MATCH(1,(BI6:BI100=SMALL(BI6:BI100,4))*(COUNTIF(BI212:BI216, $A$6:$A$100)=0),0)), ""),""),"")</f>
        <v/>
      </c>
      <c r="BJ217" s="1" t="str" cm="1">
        <f t="array" ref="BJ217">IFERROR(IF(SMALL(BJ6:BJ100,4)&lt;=$A$214*SMALL(BJ6:BJ100,1),IFERROR(INDEX($A$6:$A$100, MATCH(1,(BJ6:BJ100=SMALL(BJ6:BJ100,4))*(COUNTIF(BJ212:BJ216, $A$6:$A$100)=0),0)), ""),""),"")</f>
        <v/>
      </c>
      <c r="BK217" s="1" t="str" cm="1">
        <f t="array" ref="BK217">IFERROR(IF(SMALL(BK6:BK100,4)&lt;=$A$214*SMALL(BK6:BK100,1),IFERROR(INDEX($A$6:$A$100, MATCH(1,(BK6:BK100=SMALL(BK6:BK100,4))*(COUNTIF(BK212:BK216, $A$6:$A$100)=0),0)), ""),""),"")</f>
        <v/>
      </c>
      <c r="BL217" s="1" t="str" cm="1">
        <f t="array" ref="BL217">IFERROR(IF(SMALL(BL6:BL100,4)&lt;=$A$214*SMALL(BL6:BL100,1),IFERROR(INDEX($A$6:$A$100, MATCH(1,(BL6:BL100=SMALL(BL6:BL100,4))*(COUNTIF(BL212:BL216, $A$6:$A$100)=0),0)), ""),""),"")</f>
        <v/>
      </c>
      <c r="BM217" s="1" t="str" cm="1">
        <f t="array" ref="BM217">IFERROR(IF(SMALL(BM6:BM100,4)&lt;=$A$214*SMALL(BM6:BM100,1),IFERROR(INDEX($A$6:$A$100, MATCH(1,(BM6:BM100=SMALL(BM6:BM100,4))*(COUNTIF(BM212:BM216, $A$6:$A$100)=0),0)), ""),""),"")</f>
        <v/>
      </c>
      <c r="BN217" s="1" t="str" cm="1">
        <f t="array" ref="BN217">IFERROR(IF(SMALL(BN6:BN100,4)&lt;=$A$214*SMALL(BN6:BN100,1),IFERROR(INDEX($A$6:$A$100, MATCH(1,(BN6:BN100=SMALL(BN6:BN100,4))*(COUNTIF(BN212:BN216, $A$6:$A$100)=0),0)), ""),""),"")</f>
        <v/>
      </c>
      <c r="BO217" s="1" t="str" cm="1">
        <f t="array" ref="BO217">IFERROR(IF(SMALL(BO6:BO100,4)&lt;=$A$214*SMALL(BO6:BO100,1),IFERROR(INDEX($A$6:$A$100, MATCH(1,(BO6:BO100=SMALL(BO6:BO100,4))*(COUNTIF(BO212:BO216, $A$6:$A$100)=0),0)), ""),""),"")</f>
        <v/>
      </c>
      <c r="BP217" s="1" t="str" cm="1">
        <f t="array" ref="BP217">IFERROR(IF(SMALL(BP6:BP100,4)&lt;=$A$214*SMALL(BP6:BP100,1),IFERROR(INDEX($A$6:$A$100, MATCH(1,(BP6:BP100=SMALL(BP6:BP100,4))*(COUNTIF(BP212:BP216, $A$6:$A$100)=0),0)), ""),""),"")</f>
        <v/>
      </c>
      <c r="BQ217" s="1" t="str" cm="1">
        <f t="array" ref="BQ217">IFERROR(IF(SMALL(BQ6:BQ100,4)&lt;=$A$214*SMALL(BQ6:BQ100,1),IFERROR(INDEX($A$6:$A$100, MATCH(1,(BQ6:BQ100=SMALL(BQ6:BQ100,4))*(COUNTIF(BQ212:BQ216, $A$6:$A$100)=0),0)), ""),""),"")</f>
        <v/>
      </c>
      <c r="BR217" s="1" t="str" cm="1">
        <f t="array" ref="BR217">IFERROR(IF(SMALL(BR6:BR100,4)&lt;=$A$214*SMALL(BR6:BR100,1),IFERROR(INDEX($A$6:$A$100, MATCH(1,(BR6:BR100=SMALL(BR6:BR100,4))*(COUNTIF(BR212:BR216, $A$6:$A$100)=0),0)), ""),""),"")</f>
        <v/>
      </c>
      <c r="BS217" s="1" t="str" cm="1">
        <f t="array" ref="BS217">IFERROR(IF(SMALL(BS6:BS100,4)&lt;=$A$214*SMALL(BS6:BS100,1),IFERROR(INDEX($A$6:$A$100, MATCH(1,(BS6:BS100=SMALL(BS6:BS100,4))*(COUNTIF(BS212:BS216, $A$6:$A$100)=0),0)), ""),""),"")</f>
        <v/>
      </c>
      <c r="BT217" s="1" t="str" cm="1">
        <f t="array" ref="BT217">IFERROR(IF(SMALL(BT6:BT100,4)&lt;=$A$214*SMALL(BT6:BT100,1),IFERROR(INDEX($A$6:$A$100, MATCH(1,(BT6:BT100=SMALL(BT6:BT100,4))*(COUNTIF(BT212:BT216, $A$6:$A$100)=0),0)), ""),""),"")</f>
        <v/>
      </c>
      <c r="BU217" s="1" t="str" cm="1">
        <f t="array" ref="BU217">IFERROR(IF(SMALL(BU6:BU100,4)&lt;=$A$214*SMALL(BU6:BU100,1),IFERROR(INDEX($A$6:$A$100, MATCH(1,(BU6:BU100=SMALL(BU6:BU100,4))*(COUNTIF(BU212:BU216, $A$6:$A$100)=0),0)), ""),""),"")</f>
        <v/>
      </c>
      <c r="BV217" s="1" t="str" cm="1">
        <f t="array" ref="BV217">IFERROR(IF(SMALL(BV6:BV100,4)&lt;=$A$214*SMALL(BV6:BV100,1),IFERROR(INDEX($A$6:$A$100, MATCH(1,(BV6:BV100=SMALL(BV6:BV100,4))*(COUNTIF(BV212:BV216, $A$6:$A$100)=0),0)), ""),""),"")</f>
        <v/>
      </c>
      <c r="BW217" s="1" t="str" cm="1">
        <f t="array" ref="BW217">IFERROR(IF(SMALL(BW6:BW100,4)&lt;=$A$214*SMALL(BW6:BW100,1),IFERROR(INDEX($A$6:$A$100, MATCH(1,(BW6:BW100=SMALL(BW6:BW100,4))*(COUNTIF(BW212:BW216, $A$6:$A$100)=0),0)), ""),""),"")</f>
        <v/>
      </c>
      <c r="BX217" s="1" t="str" cm="1">
        <f t="array" ref="BX217">IFERROR(IF(SMALL(BX6:BX100,4)&lt;=$A$214*SMALL(BX6:BX100,1),IFERROR(INDEX($A$6:$A$100, MATCH(1,(BX6:BX100=SMALL(BX6:BX100,4))*(COUNTIF(BX212:BX216, $A$6:$A$100)=0),0)), ""),""),"")</f>
        <v/>
      </c>
      <c r="BY217" s="1" t="str" cm="1">
        <f t="array" ref="BY217">IFERROR(IF(SMALL(BY6:BY100,4)&lt;=$A$214*SMALL(BY6:BY100,1),IFERROR(INDEX($A$6:$A$100, MATCH(1,(BY6:BY100=SMALL(BY6:BY100,4))*(COUNTIF(BY212:BY216, $A$6:$A$100)=0),0)), ""),""),"")</f>
        <v/>
      </c>
      <c r="BZ217" s="1" t="str" cm="1">
        <f t="array" ref="BZ217">IFERROR(IF(SMALL(BZ6:BZ100,4)&lt;=$A$214*SMALL(BZ6:BZ100,1),IFERROR(INDEX($A$6:$A$100, MATCH(1,(BZ6:BZ100=SMALL(BZ6:BZ100,4))*(COUNTIF(BZ212:BZ216, $A$6:$A$100)=0),0)), ""),""),"")</f>
        <v/>
      </c>
      <c r="CA217" s="1" t="str" cm="1">
        <f t="array" ref="CA217">IFERROR(IF(SMALL(CA6:CA100,4)&lt;=$A$214*SMALL(CA6:CA100,1),IFERROR(INDEX($A$6:$A$100, MATCH(1,(CA6:CA100=SMALL(CA6:CA100,4))*(COUNTIF(CA212:CA216, $A$6:$A$100)=0),0)), ""),""),"")</f>
        <v/>
      </c>
      <c r="CB217" s="1" t="str" cm="1">
        <f t="array" ref="CB217">IFERROR(IF(SMALL(CB6:CB100,4)&lt;=$A$214*SMALL(CB6:CB100,1),IFERROR(INDEX($A$6:$A$100, MATCH(1,(CB6:CB100=SMALL(CB6:CB100,4))*(COUNTIF(CB212:CB216, $A$6:$A$100)=0),0)), ""),""),"")</f>
        <v/>
      </c>
      <c r="CC217" s="1" t="str" cm="1">
        <f t="array" ref="CC217">IFERROR(IF(SMALL(CC6:CC100,4)&lt;=$A$214*SMALL(CC6:CC100,1),IFERROR(INDEX($A$6:$A$100, MATCH(1,(CC6:CC100=SMALL(CC6:CC100,4))*(COUNTIF(CC212:CC216, $A$6:$A$100)=0),0)), ""),""),"")</f>
        <v/>
      </c>
      <c r="CD217" s="1" t="str" cm="1">
        <f t="array" ref="CD217">IFERROR(IF(SMALL(CD6:CD100,4)&lt;=$A$214*SMALL(CD6:CD100,1),IFERROR(INDEX($A$6:$A$100, MATCH(1,(CD6:CD100=SMALL(CD6:CD100,4))*(COUNTIF(CD212:CD216, $A$6:$A$100)=0),0)), ""),""),"")</f>
        <v/>
      </c>
      <c r="CE217" s="1" t="str" cm="1">
        <f t="array" ref="CE217">IFERROR(IF(SMALL(CE6:CE100,4)&lt;=$A$214*SMALL(CE6:CE100,1),IFERROR(INDEX($A$6:$A$100, MATCH(1,(CE6:CE100=SMALL(CE6:CE100,4))*(COUNTIF(CE212:CE216, $A$6:$A$100)=0),0)), ""),""),"")</f>
        <v/>
      </c>
      <c r="CF217" s="1" t="str" cm="1">
        <f t="array" ref="CF217">IFERROR(IF(SMALL(CF6:CF100,4)&lt;=$A$214*SMALL(CF6:CF100,1),IFERROR(INDEX($A$6:$A$100, MATCH(1,(CF6:CF100=SMALL(CF6:CF100,4))*(COUNTIF(CF212:CF216, $A$6:$A$100)=0),0)), ""),""),"")</f>
        <v/>
      </c>
      <c r="CG217" s="1" t="str" cm="1">
        <f t="array" ref="CG217">IFERROR(IF(SMALL(CG6:CG100,4)&lt;=$A$214*SMALL(CG6:CG100,1),IFERROR(INDEX($A$6:$A$100, MATCH(1,(CG6:CG100=SMALL(CG6:CG100,4))*(COUNTIF(CG212:CG216, $A$6:$A$100)=0),0)), ""),""),"")</f>
        <v/>
      </c>
      <c r="CH217" s="1" t="str" cm="1">
        <f t="array" ref="CH217">IFERROR(IF(SMALL(CH6:CH100,4)&lt;=$A$214*SMALL(CH6:CH100,1),IFERROR(INDEX($A$6:$A$100, MATCH(1,(CH6:CH100=SMALL(CH6:CH100,4))*(COUNTIF(CH212:CH216, $A$6:$A$100)=0),0)), ""),""),"")</f>
        <v/>
      </c>
      <c r="CI217" s="1" t="str" cm="1">
        <f t="array" ref="CI217">IFERROR(IF(SMALL(CI6:CI100,4)&lt;=$A$214*SMALL(CI6:CI100,1),IFERROR(INDEX($A$6:$A$100, MATCH(1,(CI6:CI100=SMALL(CI6:CI100,4))*(COUNTIF(CI212:CI216, $A$6:$A$100)=0),0)), ""),""),"")</f>
        <v/>
      </c>
      <c r="CJ217" s="1" t="str" cm="1">
        <f t="array" ref="CJ217">IFERROR(IF(SMALL(CJ6:CJ100,4)&lt;=$A$214*SMALL(CJ6:CJ100,1),IFERROR(INDEX($A$6:$A$100, MATCH(1,(CJ6:CJ100=SMALL(CJ6:CJ100,4))*(COUNTIF(CJ212:CJ216, $A$6:$A$100)=0),0)), ""),""),"")</f>
        <v/>
      </c>
      <c r="CK217" s="1" t="str" cm="1">
        <f t="array" ref="CK217">IFERROR(IF(SMALL(CK6:CK100,4)&lt;=$A$214*SMALL(CK6:CK100,1),IFERROR(INDEX($A$6:$A$100, MATCH(1,(CK6:CK100=SMALL(CK6:CK100,4))*(COUNTIF(CK212:CK216, $A$6:$A$100)=0),0)), ""),""),"")</f>
        <v/>
      </c>
      <c r="CL217" s="1" t="str" cm="1">
        <f t="array" ref="CL217">IFERROR(IF(SMALL(CL6:CL100,4)&lt;=$A$214*SMALL(CL6:CL100,1),IFERROR(INDEX($A$6:$A$100, MATCH(1,(CL6:CL100=SMALL(CL6:CL100,4))*(COUNTIF(CL212:CL216, $A$6:$A$100)=0),0)), ""),""),"")</f>
        <v/>
      </c>
      <c r="CM217" s="1" t="str" cm="1">
        <f t="array" ref="CM217">IFERROR(IF(SMALL(CM6:CM100,4)&lt;=$A$214*SMALL(CM6:CM100,1),IFERROR(INDEX($A$6:$A$100, MATCH(1,(CM6:CM100=SMALL(CM6:CM100,4))*(COUNTIF(CM212:CM216, $A$6:$A$100)=0),0)), ""),""),"")</f>
        <v/>
      </c>
      <c r="CN217" s="1" t="str" cm="1">
        <f t="array" ref="CN217">IFERROR(IF(SMALL(CN6:CN100,4)&lt;=$A$214*SMALL(CN6:CN100,1),IFERROR(INDEX($A$6:$A$100, MATCH(1,(CN6:CN100=SMALL(CN6:CN100,4))*(COUNTIF(CN212:CN216, $A$6:$A$100)=0),0)), ""),""),"")</f>
        <v/>
      </c>
      <c r="CO217" s="1" t="str" cm="1">
        <f t="array" ref="CO217">IFERROR(IF(SMALL(CO6:CO100,4)&lt;=$A$214*SMALL(CO6:CO100,1),IFERROR(INDEX($A$6:$A$100, MATCH(1,(CO6:CO100=SMALL(CO6:CO100,4))*(COUNTIF(CO212:CO216, $A$6:$A$100)=0),0)), ""),""),"")</f>
        <v/>
      </c>
      <c r="CP217" s="1" t="str" cm="1">
        <f t="array" ref="CP217">IFERROR(IF(SMALL(CP6:CP100,4)&lt;=$A$214*SMALL(CP6:CP100,1),IFERROR(INDEX($A$6:$A$100, MATCH(1,(CP6:CP100=SMALL(CP6:CP100,4))*(COUNTIF(CP212:CP216, $A$6:$A$100)=0),0)), ""),""),"")</f>
        <v/>
      </c>
      <c r="CQ217" s="1" t="str" cm="1">
        <f t="array" ref="CQ217">IFERROR(IF(SMALL(CQ6:CQ100,4)&lt;=$A$214*SMALL(CQ6:CQ100,1),IFERROR(INDEX($A$6:$A$100, MATCH(1,(CQ6:CQ100=SMALL(CQ6:CQ100,4))*(COUNTIF(CQ212:CQ216, $A$6:$A$100)=0),0)), ""),""),"")</f>
        <v/>
      </c>
      <c r="CR217" s="1" t="str" cm="1">
        <f t="array" ref="CR217">IFERROR(IF(SMALL(CR6:CR100,4)&lt;=$A$214*SMALL(CR6:CR100,1),IFERROR(INDEX($A$6:$A$100, MATCH(1,(CR6:CR100=SMALL(CR6:CR100,4))*(COUNTIF(CR212:CR216, $A$6:$A$100)=0),0)), ""),""),"")</f>
        <v/>
      </c>
      <c r="CS217" s="1" t="str" cm="1">
        <f t="array" ref="CS217">IFERROR(IF(SMALL(CS6:CS100,4)&lt;=$A$214*SMALL(CS6:CS100,1),IFERROR(INDEX($A$6:$A$100, MATCH(1,(CS6:CS100=SMALL(CS6:CS100,4))*(COUNTIF(CS212:CS216, $A$6:$A$100)=0),0)), ""),""),"")</f>
        <v/>
      </c>
      <c r="CT217" s="1" t="str" cm="1">
        <f t="array" ref="CT217">IFERROR(IF(SMALL(CT6:CT100,4)&lt;=$A$214*SMALL(CT6:CT100,1),IFERROR(INDEX($A$6:$A$100, MATCH(1,(CT6:CT100=SMALL(CT6:CT100,4))*(COUNTIF(CT212:CT216, $A$6:$A$100)=0),0)), ""),""),"")</f>
        <v/>
      </c>
      <c r="CU217" s="1" t="str" cm="1">
        <f t="array" ref="CU217">IFERROR(IF(SMALL(CU6:CU100,4)&lt;=$A$214*SMALL(CU6:CU100,1),IFERROR(INDEX($A$6:$A$100, MATCH(1,(CU6:CU100=SMALL(CU6:CU100,4))*(COUNTIF(CU212:CU216, $A$6:$A$100)=0),0)), ""),""),"")</f>
        <v/>
      </c>
      <c r="CV217" s="1" t="str" cm="1">
        <f t="array" ref="CV217">IFERROR(IF(SMALL(CV6:CV100,4)&lt;=$A$214*SMALL(CV6:CV100,1),IFERROR(INDEX($A$6:$A$100, MATCH(1,(CV6:CV100=SMALL(CV6:CV100,4))*(COUNTIF(CV212:CV216, $A$6:$A$100)=0),0)), ""),""),"")</f>
        <v/>
      </c>
      <c r="CW217" s="1" t="str" cm="1">
        <f t="array" ref="CW217">IFERROR(IF(SMALL(CW6:CW100,4)&lt;=$A$214*SMALL(CW6:CW100,1),IFERROR(INDEX($A$6:$A$100, MATCH(1,(CW6:CW100=SMALL(CW6:CW100,4))*(COUNTIF(CW212:CW216, $A$6:$A$100)=0),0)), ""),""),"")</f>
        <v/>
      </c>
      <c r="CX217" s="1" t="str" cm="1">
        <f t="array" ref="CX217">IFERROR(IF(SMALL(CX6:CX100,4)&lt;=$A$214*SMALL(CX6:CX100,1),IFERROR(INDEX($A$6:$A$100, MATCH(1,(CX6:CX100=SMALL(CX6:CX100,4))*(COUNTIF(CX212:CX216, $A$6:$A$100)=0),0)), ""),""),"")</f>
        <v/>
      </c>
      <c r="CY217" s="1" t="str" cm="1">
        <f t="array" ref="CY217">IFERROR(IF(SMALL(CY6:CY100,4)&lt;=$A$214*SMALL(CY6:CY100,1),IFERROR(INDEX($A$6:$A$100, MATCH(1,(CY6:CY100=SMALL(CY6:CY100,4))*(COUNTIF(CY212:CY216, $A$6:$A$100)=0),0)), ""),""),"")</f>
        <v/>
      </c>
      <c r="CZ217" s="1" t="str" cm="1">
        <f t="array" ref="CZ217">IFERROR(IF(SMALL(CZ6:CZ100,4)&lt;=$A$214*SMALL(CZ6:CZ100,1),IFERROR(INDEX($A$6:$A$100, MATCH(1,(CZ6:CZ100=SMALL(CZ6:CZ100,4))*(COUNTIF(CZ212:CZ216, $A$6:$A$100)=0),0)), ""),""),"")</f>
        <v/>
      </c>
      <c r="DA217" s="1" t="str" cm="1">
        <f t="array" ref="DA217">IFERROR(IF(SMALL(DA6:DA100,4)&lt;=$A$214*SMALL(DA6:DA100,1),IFERROR(INDEX($A$6:$A$100, MATCH(1,(DA6:DA100=SMALL(DA6:DA100,4))*(COUNTIF(DA212:DA216, $A$6:$A$100)=0),0)), ""),""),"")</f>
        <v/>
      </c>
      <c r="DB217" s="1" t="str" cm="1">
        <f t="array" ref="DB217">IFERROR(IF(SMALL(DB6:DB100,4)&lt;=$A$214*SMALL(DB6:DB100,1),IFERROR(INDEX($A$6:$A$100, MATCH(1,(DB6:DB100=SMALL(DB6:DB100,4))*(COUNTIF(DB212:DB216, $A$6:$A$100)=0),0)), ""),""),"")</f>
        <v/>
      </c>
      <c r="DC217" s="1" t="str" cm="1">
        <f t="array" ref="DC217">IFERROR(IF(SMALL(DC6:DC100,4)&lt;=$A$214*SMALL(DC6:DC100,1),IFERROR(INDEX($A$6:$A$100, MATCH(1,(DC6:DC100=SMALL(DC6:DC100,4))*(COUNTIF(DC212:DC216, $A$6:$A$100)=0),0)), ""),""),"")</f>
        <v/>
      </c>
      <c r="DD217" s="1" t="str" cm="1">
        <f t="array" ref="DD217">IFERROR(IF(SMALL(DD6:DD100,4)&lt;=$A$214*SMALL(DD6:DD100,1),IFERROR(INDEX($A$6:$A$100, MATCH(1,(DD6:DD100=SMALL(DD6:DD100,4))*(COUNTIF(DD212:DD216, $A$6:$A$100)=0),0)), ""),""),"")</f>
        <v/>
      </c>
      <c r="DE217" s="1" t="str" cm="1">
        <f t="array" ref="DE217">IFERROR(IF(SMALL(DE6:DE100,4)&lt;=$A$214*SMALL(DE6:DE100,1),IFERROR(INDEX($A$6:$A$100, MATCH(1,(DE6:DE100=SMALL(DE6:DE100,4))*(COUNTIF(DE212:DE216, $A$6:$A$100)=0),0)), ""),""),"")</f>
        <v/>
      </c>
      <c r="DF217" s="1" t="str" cm="1">
        <f t="array" ref="DF217">IFERROR(IF(SMALL(DF6:DF100,4)&lt;=$A$214*SMALL(DF6:DF100,1),IFERROR(INDEX($A$6:$A$100, MATCH(1,(DF6:DF100=SMALL(DF6:DF100,4))*(COUNTIF(DF212:DF216, $A$6:$A$100)=0),0)), ""),""),"")</f>
        <v/>
      </c>
      <c r="DG217" s="1" t="str" cm="1">
        <f t="array" ref="DG217">IFERROR(IF(SMALL(DG6:DG100,4)&lt;=$A$214*SMALL(DG6:DG100,1),IFERROR(INDEX($A$6:$A$100, MATCH(1,(DG6:DG100=SMALL(DG6:DG100,4))*(COUNTIF(DG212:DG216, $A$6:$A$100)=0),0)), ""),""),"")</f>
        <v/>
      </c>
      <c r="DH217" s="1" t="str" cm="1">
        <f t="array" ref="DH217">IFERROR(IF(SMALL(DH6:DH100,4)&lt;=$A$214*SMALL(DH6:DH100,1),IFERROR(INDEX($A$6:$A$100, MATCH(1,(DH6:DH100=SMALL(DH6:DH100,4))*(COUNTIF(DH212:DH216, $A$6:$A$100)=0),0)), ""),""),"")</f>
        <v/>
      </c>
      <c r="DI217" s="1" t="str" cm="1">
        <f t="array" ref="DI217">IFERROR(IF(SMALL(DI6:DI100,4)&lt;=$A$214*SMALL(DI6:DI100,1),IFERROR(INDEX($A$6:$A$100, MATCH(1,(DI6:DI100=SMALL(DI6:DI100,4))*(COUNTIF(DI212:DI216, $A$6:$A$100)=0),0)), ""),""),"")</f>
        <v/>
      </c>
      <c r="DJ217" s="1" t="str" cm="1">
        <f t="array" ref="DJ217">IFERROR(IF(SMALL(DJ6:DJ100,4)&lt;=$A$214*SMALL(DJ6:DJ100,1),IFERROR(INDEX($A$6:$A$100, MATCH(1,(DJ6:DJ100=SMALL(DJ6:DJ100,4))*(COUNTIF(DJ212:DJ216, $A$6:$A$100)=0),0)), ""),""),"")</f>
        <v/>
      </c>
      <c r="DK217" s="1" t="str" cm="1">
        <f t="array" ref="DK217">IFERROR(IF(SMALL(DK6:DK100,4)&lt;=$A$214*SMALL(DK6:DK100,1),IFERROR(INDEX($A$6:$A$100, MATCH(1,(DK6:DK100=SMALL(DK6:DK100,4))*(COUNTIF(DK212:DK216, $A$6:$A$100)=0),0)), ""),""),"")</f>
        <v/>
      </c>
      <c r="DL217" s="1" t="str" cm="1">
        <f t="array" ref="DL217">IFERROR(IF(SMALL(DL6:DL100,4)&lt;=$A$214*SMALL(DL6:DL100,1),IFERROR(INDEX($A$6:$A$100, MATCH(1,(DL6:DL100=SMALL(DL6:DL100,4))*(COUNTIF(DL212:DL216, $A$6:$A$100)=0),0)), ""),""),"")</f>
        <v/>
      </c>
      <c r="DM217" s="1" t="str" cm="1">
        <f t="array" ref="DM217">IFERROR(IF(SMALL(DM6:DM100,4)&lt;=$A$214*SMALL(DM6:DM100,1),IFERROR(INDEX($A$6:$A$100, MATCH(1,(DM6:DM100=SMALL(DM6:DM100,4))*(COUNTIF(DM212:DM216, $A$6:$A$100)=0),0)), ""),""),"")</f>
        <v/>
      </c>
      <c r="DN217" s="1" t="str" cm="1">
        <f t="array" ref="DN217">IFERROR(IF(SMALL(DN6:DN100,4)&lt;=$A$214*SMALL(DN6:DN100,1),IFERROR(INDEX($A$6:$A$100, MATCH(1,(DN6:DN100=SMALL(DN6:DN100,4))*(COUNTIF(DN212:DN216, $A$6:$A$100)=0),0)), ""),""),"")</f>
        <v/>
      </c>
      <c r="DO217" s="1" t="str" cm="1">
        <f t="array" ref="DO217">IFERROR(IF(SMALL(DO6:DO100,4)&lt;=$A$214*SMALL(DO6:DO100,1),IFERROR(INDEX($A$6:$A$100, MATCH(1,(DO6:DO100=SMALL(DO6:DO100,4))*(COUNTIF(DO212:DO216, $A$6:$A$100)=0),0)), ""),""),"")</f>
        <v/>
      </c>
      <c r="DP217" s="1" t="str" cm="1">
        <f t="array" ref="DP217">IFERROR(IF(SMALL(DP6:DP100,4)&lt;=$A$214*SMALL(DP6:DP100,1),IFERROR(INDEX($A$6:$A$100, MATCH(1,(DP6:DP100=SMALL(DP6:DP100,4))*(COUNTIF(DP212:DP216, $A$6:$A$100)=0),0)), ""),""),"")</f>
        <v/>
      </c>
      <c r="DQ217" s="1" t="str" cm="1">
        <f t="array" ref="DQ217">IFERROR(IF(SMALL(DQ6:DQ100,4)&lt;=$A$214*SMALL(DQ6:DQ100,1),IFERROR(INDEX($A$6:$A$100, MATCH(1,(DQ6:DQ100=SMALL(DQ6:DQ100,4))*(COUNTIF(DQ212:DQ216, $A$6:$A$100)=0),0)), ""),""),"")</f>
        <v/>
      </c>
      <c r="DR217" s="1" t="str" cm="1">
        <f t="array" ref="DR217">IFERROR(IF(SMALL(DR6:DR100,4)&lt;=$A$214*SMALL(DR6:DR100,1),IFERROR(INDEX($A$6:$A$100, MATCH(1,(DR6:DR100=SMALL(DR6:DR100,4))*(COUNTIF(DR212:DR216, $A$6:$A$100)=0),0)), ""),""),"")</f>
        <v/>
      </c>
      <c r="DS217" s="1" t="str" cm="1">
        <f t="array" ref="DS217">IFERROR(IF(SMALL(DS6:DS100,4)&lt;=$A$214*SMALL(DS6:DS100,1),IFERROR(INDEX($A$6:$A$100, MATCH(1,(DS6:DS100=SMALL(DS6:DS100,4))*(COUNTIF(DS212:DS216, $A$6:$A$100)=0),0)), ""),""),"")</f>
        <v/>
      </c>
      <c r="DT217" s="1" t="str" cm="1">
        <f t="array" ref="DT217">IFERROR(IF(SMALL(DT6:DT100,4)&lt;=$A$214*SMALL(DT6:DT100,1),IFERROR(INDEX($A$6:$A$100, MATCH(1,(DT6:DT100=SMALL(DT6:DT100,4))*(COUNTIF(DT212:DT216, $A$6:$A$100)=0),0)), ""),""),"")</f>
        <v/>
      </c>
      <c r="DU217" s="1" t="str" cm="1">
        <f t="array" ref="DU217">IFERROR(IF(SMALL(DU6:DU100,4)&lt;=$A$214*SMALL(DU6:DU100,1),IFERROR(INDEX($A$6:$A$100, MATCH(1,(DU6:DU100=SMALL(DU6:DU100,4))*(COUNTIF(DU212:DU216, $A$6:$A$100)=0),0)), ""),""),"")</f>
        <v/>
      </c>
      <c r="DV217" s="1" t="str" cm="1">
        <f t="array" ref="DV217">IFERROR(IF(SMALL(DV6:DV100,4)&lt;=$A$214*SMALL(DV6:DV100,1),IFERROR(INDEX($A$6:$A$100, MATCH(1,(DV6:DV100=SMALL(DV6:DV100,4))*(COUNTIF(DV212:DV216, $A$6:$A$100)=0),0)), ""),""),"")</f>
        <v/>
      </c>
      <c r="DW217" s="1" t="str" cm="1">
        <f t="array" ref="DW217">IFERROR(IF(SMALL(DW6:DW100,4)&lt;=$A$214*SMALL(DW6:DW100,1),IFERROR(INDEX($A$6:$A$100, MATCH(1,(DW6:DW100=SMALL(DW6:DW100,4))*(COUNTIF(DW212:DW216, $A$6:$A$100)=0),0)), ""),""),"")</f>
        <v/>
      </c>
      <c r="DX217" s="1" t="str" cm="1">
        <f t="array" ref="DX217">IFERROR(IF(SMALL(DX6:DX100,4)&lt;=$A$214*SMALL(DX6:DX100,1),IFERROR(INDEX($A$6:$A$100, MATCH(1,(DX6:DX100=SMALL(DX6:DX100,4))*(COUNTIF(DX212:DX216, $A$6:$A$100)=0),0)), ""),""),"")</f>
        <v/>
      </c>
      <c r="DY217" s="1" t="str" cm="1">
        <f t="array" ref="DY217">IFERROR(IF(SMALL(DY6:DY100,4)&lt;=$A$214*SMALL(DY6:DY100,1),IFERROR(INDEX($A$6:$A$100, MATCH(1,(DY6:DY100=SMALL(DY6:DY100,4))*(COUNTIF(DY212:DY216, $A$6:$A$100)=0),0)), ""),""),"")</f>
        <v/>
      </c>
      <c r="DZ217" s="1" t="str" cm="1">
        <f t="array" ref="DZ217">IFERROR(IF(SMALL(DZ6:DZ100,4)&lt;=$A$214*SMALL(DZ6:DZ100,1),IFERROR(INDEX($A$6:$A$100, MATCH(1,(DZ6:DZ100=SMALL(DZ6:DZ100,4))*(COUNTIF(DZ212:DZ216, $A$6:$A$100)=0),0)), ""),""),"")</f>
        <v/>
      </c>
      <c r="EA217" s="93"/>
      <c r="EB217" s="93"/>
      <c r="EC217" s="1" t="str" cm="1">
        <f t="array" ref="EC217">IFERROR(IF(SMALL(EC6:EC100,4)&lt;=$A$214*SMALL(EC6:EC100,1),IFERROR(INDEX($A$6:$A$100, MATCH(1,(EC6:EC100=SMALL(EC6:EC100,4))*(COUNTIF(EC212:EC216, $A$6:$A$100)=0),0)), ""),""),"")</f>
        <v/>
      </c>
      <c r="ED217" s="93"/>
      <c r="EE217" s="93"/>
      <c r="EF217" s="1" t="str" cm="1">
        <f t="array" ref="EF217">IFERROR(IF(SMALL(EF6:EF100,4)&lt;=$A$214*SMALL(EF6:EF100,1),IFERROR(INDEX($A$6:$A$100, MATCH(1,(EF6:EF100=SMALL(EF6:EF100,4))*(COUNTIF(EF212:EF216, $A$6:$A$100)=0),0)), ""),""),"")</f>
        <v/>
      </c>
      <c r="EG217" s="93"/>
      <c r="EH217" s="1" t="str" cm="1">
        <f t="array" ref="EH217">IFERROR(IF(SMALL(EH6:EH100,4)&lt;=$A$214*SMALL(EH6:EH100,1),IFERROR(INDEX($A$6:$A$100, MATCH(1,(EH6:EH100=SMALL(EH6:EH100,4))*(COUNTIF(EH212:EH216, $A$6:$A$100)=0),0)), ""),""),"")</f>
        <v/>
      </c>
      <c r="EI217" s="1" t="str" cm="1">
        <f t="array" ref="EI217">IFERROR(IF(SMALL(EI6:EI100,4)&lt;=$A$214*SMALL(EI6:EI100,1),IFERROR(INDEX($A$6:$A$100, MATCH(1,(EI6:EI100=SMALL(EI6:EI100,4))*(COUNTIF(EI212:EI216, $A$6:$A$100)=0),0)), ""),""),"")</f>
        <v/>
      </c>
      <c r="EJ217" s="1" t="str" cm="1">
        <f t="array" ref="EJ217">IFERROR(IF(SMALL(EJ6:EJ100,4)&lt;=$A$214*SMALL(EJ6:EJ100,1),IFERROR(INDEX($A$6:$A$100, MATCH(1,(EJ6:EJ100=SMALL(EJ6:EJ100,4))*(COUNTIF(EJ212:EJ216, $A$6:$A$100)=0),0)), ""),""),"")</f>
        <v/>
      </c>
      <c r="EK217" s="1" t="str" cm="1">
        <f t="array" ref="EK217">IFERROR(IF(SMALL(EK6:EK100,4)&lt;=$A$214*SMALL(EK6:EK100,1),IFERROR(INDEX($A$6:$A$100, MATCH(1,(EK6:EK100=SMALL(EK6:EK100,4))*(COUNTIF(EK212:EK216, $A$6:$A$100)=0),0)), ""),""),"")</f>
        <v/>
      </c>
      <c r="EL217" s="1" t="str" cm="1">
        <f t="array" ref="EL217">IFERROR(IF(SMALL(EL6:EL100,4)&lt;=$A$214*SMALL(EL6:EL100,1),IFERROR(INDEX($A$6:$A$100, MATCH(1,(EL6:EL100=SMALL(EL6:EL100,4))*(COUNTIF(EL212:EL216, $A$6:$A$100)=0),0)), ""),""),"")</f>
        <v/>
      </c>
      <c r="EM217" s="1" t="str" cm="1">
        <f t="array" ref="EM217">IFERROR(IF(SMALL(EM6:EM100,4)&lt;=$A$214*SMALL(EM6:EM100,1),IFERROR(INDEX($A$6:$A$100, MATCH(1,(EM6:EM100=SMALL(EM6:EM100,4))*(COUNTIF(EM212:EM216, $A$6:$A$100)=0),0)), ""),""),"")</f>
        <v/>
      </c>
      <c r="EN217" s="1" t="str" cm="1">
        <f t="array" ref="EN217">IFERROR(IF(SMALL(EN6:EN100,4)&lt;=$A$214*SMALL(EN6:EN100,1),IFERROR(INDEX($A$6:$A$100, MATCH(1,(EN6:EN100=SMALL(EN6:EN100,4))*(COUNTIF(EN212:EN216, $A$6:$A$100)=0),0)), ""),""),"")</f>
        <v/>
      </c>
      <c r="EO217" s="1" t="str" cm="1">
        <f t="array" ref="EO217">IFERROR(IF(SMALL(EO6:EO100,4)&lt;=$A$214*SMALL(EO6:EO100,1),IFERROR(INDEX($A$6:$A$100, MATCH(1,(EO6:EO100=SMALL(EO6:EO100,4))*(COUNTIF(EO212:EO216, $A$6:$A$100)=0),0)), ""),""),"")</f>
        <v/>
      </c>
      <c r="EP217" s="1" t="str" cm="1">
        <f t="array" ref="EP217">IFERROR(IF(SMALL(EP6:EP100,4)&lt;=$A$214*SMALL(EP6:EP100,1),IFERROR(INDEX($A$6:$A$100, MATCH(1,(EP6:EP100=SMALL(EP6:EP100,4))*(COUNTIF(EP212:EP216, $A$6:$A$100)=0),0)), ""),""),"")</f>
        <v/>
      </c>
      <c r="EQ217" s="1" t="str" cm="1">
        <f t="array" ref="EQ217">IFERROR(IF(SMALL(EQ6:EQ100,4)&lt;=$A$214*SMALL(EQ6:EQ100,1),IFERROR(INDEX($A$6:$A$100, MATCH(1,(EQ6:EQ100=SMALL(EQ6:EQ100,4))*(COUNTIF(EQ212:EQ216, $A$6:$A$100)=0),0)), ""),""),"")</f>
        <v/>
      </c>
      <c r="ER217" s="1" t="str" cm="1">
        <f t="array" ref="ER217">IFERROR(IF(SMALL(ER6:ER100,4)&lt;=$A$214*SMALL(ER6:ER100,1),IFERROR(INDEX($A$6:$A$100, MATCH(1,(ER6:ER100=SMALL(ER6:ER100,4))*(COUNTIF(ER212:ER216, $A$6:$A$100)=0),0)), ""),""),"")</f>
        <v/>
      </c>
      <c r="ES217" s="1" t="str" cm="1">
        <f t="array" ref="ES217">IFERROR(IF(SMALL(ES6:ES100,4)&lt;=$A$214*SMALL(ES6:ES100,1),IFERROR(INDEX($A$6:$A$100, MATCH(1,(ES6:ES100=SMALL(ES6:ES100,4))*(COUNTIF(ES212:ES216, $A$6:$A$100)=0),0)), ""),""),"")</f>
        <v/>
      </c>
      <c r="ET217" s="1" t="str" cm="1">
        <f t="array" ref="ET217">IFERROR(IF(SMALL(ET6:ET100,4)&lt;=$A$214*SMALL(ET6:ET100,1),IFERROR(INDEX($A$6:$A$100, MATCH(1,(ET6:ET100=SMALL(ET6:ET100,4))*(COUNTIF(ET212:ET216, $A$6:$A$100)=0),0)), ""),""),"")</f>
        <v/>
      </c>
      <c r="EU217" s="1" t="str" cm="1">
        <f t="array" ref="EU217">IFERROR(IF(SMALL(EU6:EU100,4)&lt;=$A$214*SMALL(EU6:EU100,1),IFERROR(INDEX($A$6:$A$100, MATCH(1,(EU6:EU100=SMALL(EU6:EU100,4))*(COUNTIF(EU212:EU216, $A$6:$A$100)=0),0)), ""),""),"")</f>
        <v/>
      </c>
      <c r="EV217" s="1" t="str" cm="1">
        <f t="array" ref="EV217">IFERROR(IF(SMALL(EV6:EV100,4)&lt;=$A$214*SMALL(EV6:EV100,1),IFERROR(INDEX($A$6:$A$100, MATCH(1,(EV6:EV100=SMALL(EV6:EV100,4))*(COUNTIF(EV212:EV216, $A$6:$A$100)=0),0)), ""),""),"")</f>
        <v/>
      </c>
      <c r="EW217" s="1" t="str" cm="1">
        <f t="array" ref="EW217">IFERROR(IF(SMALL(EW6:EW100,4)&lt;=$A$214*SMALL(EW6:EW100,1),IFERROR(INDEX($A$6:$A$100, MATCH(1,(EW6:EW100=SMALL(EW6:EW100,4))*(COUNTIF(EW212:EW216, $A$6:$A$100)=0),0)), ""),""),"")</f>
        <v/>
      </c>
      <c r="EX217" s="1" t="str" cm="1">
        <f t="array" ref="EX217">IFERROR(IF(SMALL(EX6:EX100,4)&lt;=$A$214*SMALL(EX6:EX100,1),IFERROR(INDEX($A$6:$A$100, MATCH(1,(EX6:EX100=SMALL(EX6:EX100,4))*(COUNTIF(EX212:EX216, $A$6:$A$100)=0),0)), ""),""),"")</f>
        <v/>
      </c>
      <c r="EY217" s="1" t="str" cm="1">
        <f t="array" ref="EY217">IFERROR(IF(SMALL(EY6:EY100,4)&lt;=$A$214*SMALL(EY6:EY100,1),IFERROR(INDEX($A$6:$A$100, MATCH(1,(EY6:EY100=SMALL(EY6:EY100,4))*(COUNTIF(EY212:EY216, $A$6:$A$100)=0),0)), ""),""),"")</f>
        <v/>
      </c>
      <c r="EZ217" s="1" t="str" cm="1">
        <f t="array" ref="EZ217">IFERROR(IF(SMALL(EZ6:EZ100,4)&lt;=$A$214*SMALL(EZ6:EZ100,1),IFERROR(INDEX($A$6:$A$100, MATCH(1,(EZ6:EZ100=SMALL(EZ6:EZ100,4))*(COUNTIF(EZ212:EZ216, $A$6:$A$100)=0),0)), ""),""),"")</f>
        <v/>
      </c>
    </row>
    <row r="218" spans="1:204" x14ac:dyDescent="0.25">
      <c r="A218" s="73"/>
      <c r="B218" s="1" t="str" cm="1">
        <f t="array" ref="B218">IFERROR(IF(SMALL(B6:B100,5)&lt;=$A$214*SMALL(B6:B100,1),IFERROR(INDEX($A$6:$A$100, MATCH(1,(B6:B100=SMALL(B6:B100,5))*(COUNTIF(B209:B217, $A$6:$A$100)=0),0)), ""),""),"")</f>
        <v/>
      </c>
      <c r="C218" s="1" t="str" cm="1">
        <f t="array" ref="C218">IFERROR(IF(SMALL(C6:C100,5)&lt;=$A$214*SMALL(C6:C100,1),IFERROR(INDEX($A$6:$A$100, MATCH(1,(C6:C100=SMALL(C6:C100,5))*(COUNTIF(C209:C217, $A$6:$A$100)=0),0)), ""),""),"")</f>
        <v/>
      </c>
      <c r="D218" s="1" t="str" cm="1">
        <f t="array" ref="D218">IFERROR(IF(SMALL(D6:D100,5)&lt;=$A$214*SMALL(D6:D100,1),IFERROR(INDEX($A$6:$A$100, MATCH(1,(D6:D100=SMALL(D6:D100,5))*(COUNTIF(D209:D217, $A$6:$A$100)=0),0)), ""),""),"")</f>
        <v>VINS-Mono</v>
      </c>
      <c r="E218" s="1" t="str" cm="1">
        <f t="array" ref="E218">IFERROR(IF(SMALL(E6:E100,5)&lt;=$A$214*SMALL(E6:E100,1),IFERROR(INDEX($A$6:$A$100, MATCH(1,(E6:E100=SMALL(E6:E100,5))*(COUNTIF(E209:E217, $A$6:$A$100)=0),0)), ""),""),"")</f>
        <v>OpenVINS</v>
      </c>
      <c r="F218" s="1" t="str" cm="1">
        <f t="array" ref="F218">IFERROR(IF(SMALL(F6:F100,5)&lt;=$A$214*SMALL(F6:F100,1),IFERROR(INDEX($A$6:$A$100, MATCH(1,(F6:F100=SMALL(F6:F100,5))*(COUNTIF(F209:F217, $A$6:$A$100)=0),0)), ""),""),"")</f>
        <v/>
      </c>
      <c r="G218" s="1" t="str" cm="1">
        <f t="array" ref="G218">IFERROR(IF(SMALL(G6:G100,5)&lt;=$A$214*SMALL(G6:G100,1),IFERROR(INDEX($A$6:$A$100, MATCH(1,(G6:G100=SMALL(G6:G100,5))*(COUNTIF(G209:G217, $A$6:$A$100)=0),0)), ""),""),"")</f>
        <v/>
      </c>
      <c r="H218" s="1" t="str" cm="1">
        <f t="array" ref="H218">IFERROR(IF(SMALL(H6:H100,5)&lt;=$A$214*SMALL(H6:H100,1),IFERROR(INDEX($A$6:$A$100, MATCH(1,(H6:H100=SMALL(H6:H100,5))*(COUNTIF(H209:H217, $A$6:$A$100)=0),0)), ""),""),"")</f>
        <v/>
      </c>
      <c r="I218" s="1" t="str" cm="1">
        <f t="array" ref="I218">IFERROR(IF(SMALL(I6:I100,5)&lt;=$A$214*SMALL(I6:I100,1),IFERROR(INDEX($A$6:$A$100, MATCH(1,(I6:I100=SMALL(I6:I100,5))*(COUNTIF(I209:I217, $A$6:$A$100)=0),0)), ""),""),"")</f>
        <v/>
      </c>
      <c r="J218" s="1" t="str" cm="1">
        <f t="array" ref="J218">IFERROR(IF(SMALL(J6:J100,5)&lt;=$A$214*SMALL(J6:J100,1),IFERROR(INDEX($A$6:$A$100, MATCH(1,(J6:J100=SMALL(J6:J100,5))*(COUNTIF(J209:J217, $A$6:$A$100)=0),0)), ""),""),"")</f>
        <v/>
      </c>
      <c r="K218" s="1" t="str" cm="1">
        <f t="array" ref="K218">IFERROR(IF(SMALL(K6:K100,5)&lt;=$A$214*SMALL(K6:K100,1),IFERROR(INDEX($A$6:$A$100, MATCH(1,(K6:K100=SMALL(K6:K100,5))*(COUNTIF(K209:K217, $A$6:$A$100)=0),0)), ""),""),"")</f>
        <v/>
      </c>
      <c r="L218" s="1" t="str" cm="1">
        <f t="array" ref="L218">IFERROR(IF(SMALL(L6:L100,5)&lt;=$A$214*SMALL(L6:L100,1),IFERROR(INDEX($A$6:$A$100, MATCH(1,(L6:L100=SMALL(L6:L100,5))*(COUNTIF(L209:L217, $A$6:$A$100)=0),0)), ""),""),"")</f>
        <v/>
      </c>
      <c r="M218" s="1" t="str" cm="1">
        <f t="array" ref="M218">IFERROR(IF(SMALL(M6:M100,5)&lt;=$A$214*SMALL(M6:M100,1),IFERROR(INDEX($A$6:$A$100, MATCH(1,(M6:M100=SMALL(M6:M100,5))*(COUNTIF(M209:M217, $A$6:$A$100)=0),0)), ""),""),"")</f>
        <v/>
      </c>
      <c r="N218" s="1" t="str" cm="1">
        <f t="array" ref="N218">IFERROR(IF(SMALL(N6:N100,5)&lt;=$A$214*SMALL(N6:N100,1),IFERROR(INDEX($A$6:$A$100, MATCH(1,(N6:N100=SMALL(N6:N100,5))*(COUNTIF(N209:N217, $A$6:$A$100)=0),0)), ""),""),"")</f>
        <v/>
      </c>
      <c r="O218" s="1" t="str" cm="1">
        <f t="array" ref="O218">IFERROR(IF(SMALL(O6:O100,5)&lt;=$A$214*SMALL(O6:O100,1),IFERROR(INDEX($A$6:$A$100, MATCH(1,(O6:O100=SMALL(O6:O100,5))*(COUNTIF(O209:O217, $A$6:$A$100)=0),0)), ""),""),"")</f>
        <v/>
      </c>
      <c r="P218" s="1" t="str" cm="1">
        <f t="array" ref="P218">IFERROR(IF(SMALL(P6:P100,5)&lt;=$A$214*SMALL(P6:P100,1),IFERROR(INDEX($A$6:$A$100, MATCH(1,(P6:P100=SMALL(P6:P100,5))*(COUNTIF(P209:P217, $A$6:$A$100)=0),0)), ""),""),"")</f>
        <v/>
      </c>
      <c r="Q218" s="1" t="str" cm="1">
        <f t="array" ref="Q218">IFERROR(IF(SMALL(Q6:Q100,5)&lt;=$A$214*SMALL(Q6:Q100,1),IFERROR(INDEX($A$6:$A$100, MATCH(1,(Q6:Q100=SMALL(Q6:Q100,5))*(COUNTIF(Q209:Q217, $A$6:$A$100)=0),0)), ""),""),"")</f>
        <v/>
      </c>
      <c r="R218" s="1" t="str" cm="1">
        <f t="array" ref="R218">IFERROR(IF(SMALL(R6:R100,5)&lt;=$A$214*SMALL(R6:R100,1),IFERROR(INDEX($A$6:$A$100, MATCH(1,(R6:R100=SMALL(R6:R100,5))*(COUNTIF(R209:R217, $A$6:$A$100)=0),0)), ""),""),"")</f>
        <v/>
      </c>
      <c r="S218" s="1" t="str" cm="1">
        <f t="array" ref="S218">IFERROR(IF(SMALL(S6:S100,5)&lt;=$A$214*SMALL(S6:S100,1),IFERROR(INDEX($A$6:$A$100, MATCH(1,(S6:S100=SMALL(S6:S100,5))*(COUNTIF(S209:S217, $A$6:$A$100)=0),0)), ""),""),"")</f>
        <v/>
      </c>
      <c r="T218" s="1" t="str" cm="1">
        <f t="array" ref="T218">IFERROR(IF(SMALL(T6:T100,5)&lt;=$A$214*SMALL(T6:T100,1),IFERROR(INDEX($A$6:$A$100, MATCH(1,(T6:T100=SMALL(T6:T100,5))*(COUNTIF(T209:T217, $A$6:$A$100)=0),0)), ""),""),"")</f>
        <v/>
      </c>
      <c r="U218" s="1" t="str" cm="1">
        <f t="array" ref="U218">IFERROR(IF(SMALL(U6:U100,5)&lt;=$A$214*SMALL(U6:U100,1),IFERROR(INDEX($A$6:$A$100, MATCH(1,(U6:U100=SMALL(U6:U100,5))*(COUNTIF(U209:U217, $A$6:$A$100)=0),0)), ""),""),"")</f>
        <v/>
      </c>
      <c r="V218" s="1" t="str" cm="1">
        <f t="array" ref="V218">IFERROR(IF(SMALL(V6:V100,5)&lt;=$A$214*SMALL(V6:V100,1),IFERROR(INDEX($A$6:$A$100, MATCH(1,(V6:V100=SMALL(V6:V100,5))*(COUNTIF(V209:V217, $A$6:$A$100)=0),0)), ""),""),"")</f>
        <v/>
      </c>
      <c r="W218" s="1" t="str" cm="1">
        <f t="array" ref="W218">IFERROR(IF(SMALL(W6:W100,5)&lt;=$A$214*SMALL(W6:W100,1),IFERROR(INDEX($A$6:$A$100, MATCH(1,(W6:W100=SMALL(W6:W100,5))*(COUNTIF(W209:W217, $A$6:$A$100)=0),0)), ""),""),"")</f>
        <v/>
      </c>
      <c r="X218" s="1" t="str" cm="1">
        <f t="array" ref="X218">IFERROR(IF(SMALL(X6:X100,5)&lt;=$A$214*SMALL(X6:X100,1),IFERROR(INDEX($A$6:$A$100, MATCH(1,(X6:X100=SMALL(X6:X100,5))*(COUNTIF(X209:X217, $A$6:$A$100)=0),0)), ""),""),"")</f>
        <v/>
      </c>
      <c r="Y218" s="1" t="str" cm="1">
        <f t="array" ref="Y218">IFERROR(IF(SMALL(Y6:Y100,5)&lt;=$A$214*SMALL(Y6:Y100,1),IFERROR(INDEX($A$6:$A$100, MATCH(1,(Y6:Y100=SMALL(Y6:Y100,5))*(COUNTIF(Y209:Y217, $A$6:$A$100)=0),0)), ""),""),"")</f>
        <v/>
      </c>
      <c r="Z218" s="1" t="str" cm="1">
        <f t="array" ref="Z218">IFERROR(IF(SMALL(Z6:Z100,5)&lt;=$A$214*SMALL(Z6:Z100,1),IFERROR(INDEX($A$6:$A$100, MATCH(1,(Z6:Z100=SMALL(Z6:Z100,5))*(COUNTIF(Z209:Z217, $A$6:$A$100)=0),0)), ""),""),"")</f>
        <v/>
      </c>
      <c r="AA218" s="1" t="str" cm="1">
        <f t="array" ref="AA218">IFERROR(IF(SMALL(AA6:AA100,5)&lt;=$A$214*SMALL(AA6:AA100,1),IFERROR(INDEX($A$6:$A$100, MATCH(1,(AA6:AA100=SMALL(AA6:AA100,5))*(COUNTIF(AA209:AA217, $A$6:$A$100)=0),0)), ""),""),"")</f>
        <v/>
      </c>
      <c r="AB218" s="1" t="str" cm="1">
        <f t="array" ref="AB218">IFERROR(IF(SMALL(AB6:AB100,5)&lt;=$A$214*SMALL(AB6:AB100,1),IFERROR(INDEX($A$6:$A$100, MATCH(1,(AB6:AB100=SMALL(AB6:AB100,5))*(COUNTIF(AB209:AB217, $A$6:$A$100)=0),0)), ""),""),"")</f>
        <v/>
      </c>
      <c r="AC218" s="1" t="str" cm="1">
        <f t="array" ref="AC218">IFERROR(IF(SMALL(AC6:AC100,5)&lt;=$A$214*SMALL(AC6:AC100,1),IFERROR(INDEX($A$6:$A$100, MATCH(1,(AC6:AC100=SMALL(AC6:AC100,5))*(COUNTIF(AC209:AC217, $A$6:$A$100)=0),0)), ""),""),"")</f>
        <v/>
      </c>
      <c r="AD218" s="1" t="str" cm="1">
        <f t="array" ref="AD218">IFERROR(IF(SMALL(AD6:AD100,5)&lt;=$A$214*SMALL(AD6:AD100,1),IFERROR(INDEX($A$6:$A$100, MATCH(1,(AD6:AD100=SMALL(AD6:AD100,5))*(COUNTIF(AD209:AD217, $A$6:$A$100)=0),0)), ""),""),"")</f>
        <v/>
      </c>
      <c r="AE218" s="1" t="str" cm="1">
        <f t="array" ref="AE218">IFERROR(IF(SMALL(AE6:AE100,5)&lt;=$A$214*SMALL(AE6:AE100,1),IFERROR(INDEX($A$6:$A$100, MATCH(1,(AE6:AE100=SMALL(AE6:AE100,5))*(COUNTIF(AE209:AE217, $A$6:$A$100)=0),0)), ""),""),"")</f>
        <v/>
      </c>
      <c r="AF218" s="1" t="str" cm="1">
        <f t="array" ref="AF218">IFERROR(IF(SMALL(AF6:AF100,5)&lt;=$A$214*SMALL(AF6:AF100,1),IFERROR(INDEX($A$6:$A$100, MATCH(1,(AF6:AF100=SMALL(AF6:AF100,5))*(COUNTIF(AF209:AF217, $A$6:$A$100)=0),0)), ""),""),"")</f>
        <v/>
      </c>
      <c r="AG218" s="1" t="str" cm="1">
        <f t="array" ref="AG218">IFERROR(IF(SMALL(AG6:AG100,5)&lt;=$A$214*SMALL(AG6:AG100,1),IFERROR(INDEX($A$6:$A$100, MATCH(1,(AG6:AG100=SMALL(AG6:AG100,5))*(COUNTIF(AG209:AG217, $A$6:$A$100)=0),0)), ""),""),"")</f>
        <v/>
      </c>
      <c r="AH218" s="1" t="str" cm="1">
        <f t="array" ref="AH218">IFERROR(IF(SMALL(AH6:AH100,5)&lt;=$A$214*SMALL(AH6:AH100,1),IFERROR(INDEX($A$6:$A$100, MATCH(1,(AH6:AH100=SMALL(AH6:AH100,5))*(COUNTIF(AH209:AH217, $A$6:$A$100)=0),0)), ""),""),"")</f>
        <v/>
      </c>
      <c r="AI218" s="1" t="str" cm="1">
        <f t="array" ref="AI218">IFERROR(IF(SMALL(AI6:AI100,5)&lt;=$A$214*SMALL(AI6:AI100,1),IFERROR(INDEX($A$6:$A$100, MATCH(1,(AI6:AI100=SMALL(AI6:AI100,5))*(COUNTIF(AI209:AI217, $A$6:$A$100)=0),0)), ""),""),"")</f>
        <v/>
      </c>
      <c r="AJ218" s="1" t="str" cm="1">
        <f t="array" ref="AJ218">IFERROR(IF(SMALL(AJ6:AJ100,5)&lt;=$A$214*SMALL(AJ6:AJ100,1),IFERROR(INDEX($A$6:$A$100, MATCH(1,(AJ6:AJ100=SMALL(AJ6:AJ100,5))*(COUNTIF(AJ209:AJ217, $A$6:$A$100)=0),0)), ""),""),"")</f>
        <v/>
      </c>
      <c r="AK218" s="1" t="str" cm="1">
        <f t="array" ref="AK218">IFERROR(IF(SMALL(AK6:AK100,5)&lt;=$A$214*SMALL(AK6:AK100,1),IFERROR(INDEX($A$6:$A$100, MATCH(1,(AK6:AK100=SMALL(AK6:AK100,5))*(COUNTIF(AK209:AK217, $A$6:$A$100)=0),0)), ""),""),"")</f>
        <v/>
      </c>
      <c r="AL218" s="1" t="str" cm="1">
        <f t="array" ref="AL218">IFERROR(IF(SMALL(AL6:AL100,5)&lt;=$A$214*SMALL(AL6:AL100,1),IFERROR(INDEX($A$6:$A$100, MATCH(1,(AL6:AL100=SMALL(AL6:AL100,5))*(COUNTIF(AL209:AL217, $A$6:$A$100)=0),0)), ""),""),"")</f>
        <v/>
      </c>
      <c r="AM218" s="1" t="str" cm="1">
        <f t="array" ref="AM218">IFERROR(IF(SMALL(AM6:AM100,5)&lt;=$A$214*SMALL(AM6:AM100,1),IFERROR(INDEX($A$6:$A$100, MATCH(1,(AM6:AM100=SMALL(AM6:AM100,5))*(COUNTIF(AM209:AM217, $A$6:$A$100)=0),0)), ""),""),"")</f>
        <v/>
      </c>
      <c r="AN218" s="1" t="str" cm="1">
        <f t="array" ref="AN218">IFERROR(IF(SMALL(AN6:AN100,5)&lt;=$A$214*SMALL(AN6:AN100,1),IFERROR(INDEX($A$6:$A$100, MATCH(1,(AN6:AN100=SMALL(AN6:AN100,5))*(COUNTIF(AN209:AN217, $A$6:$A$100)=0),0)), ""),""),"")</f>
        <v/>
      </c>
      <c r="AO218" s="1" t="str" cm="1">
        <f t="array" ref="AO218">IFERROR(IF(SMALL(AO6:AO100,5)&lt;=$A$214*SMALL(AO6:AO100,1),IFERROR(INDEX($A$6:$A$100, MATCH(1,(AO6:AO100=SMALL(AO6:AO100,5))*(COUNTIF(AO209:AO217, $A$6:$A$100)=0),0)), ""),""),"")</f>
        <v/>
      </c>
      <c r="AP218" s="1" t="str" cm="1">
        <f t="array" ref="AP218">IFERROR(IF(SMALL(AP6:AP100,5)&lt;=$A$214*SMALL(AP6:AP100,1),IFERROR(INDEX($A$6:$A$100, MATCH(1,(AP6:AP100=SMALL(AP6:AP100,5))*(COUNTIF(AP209:AP217, $A$6:$A$100)=0),0)), ""),""),"")</f>
        <v/>
      </c>
      <c r="AQ218" s="1" t="str" cm="1">
        <f t="array" ref="AQ218">IFERROR(IF(SMALL(AQ6:AQ100,5)&lt;=$A$214*SMALL(AQ6:AQ100,1),IFERROR(INDEX($A$6:$A$100, MATCH(1,(AQ6:AQ100=SMALL(AQ6:AQ100,5))*(COUNTIF(AQ209:AQ217, $A$6:$A$100)=0),0)), ""),""),"")</f>
        <v/>
      </c>
      <c r="AR218" s="1" t="str" cm="1">
        <f t="array" ref="AR218">IFERROR(IF(SMALL(AR6:AR100,5)&lt;=$A$214*SMALL(AR6:AR100,1),IFERROR(INDEX($A$6:$A$100, MATCH(1,(AR6:AR100=SMALL(AR6:AR100,5))*(COUNTIF(AR209:AR217, $A$6:$A$100)=0),0)), ""),""),"")</f>
        <v/>
      </c>
      <c r="AS218" s="1" t="str" cm="1">
        <f t="array" ref="AS218">IFERROR(IF(SMALL(AS6:AS100,5)&lt;=$A$214*SMALL(AS6:AS100,1),IFERROR(INDEX($A$6:$A$100, MATCH(1,(AS6:AS100=SMALL(AS6:AS100,5))*(COUNTIF(AS209:AS217, $A$6:$A$100)=0),0)), ""),""),"")</f>
        <v/>
      </c>
      <c r="AT218" s="1" t="str" cm="1">
        <f t="array" ref="AT218">IFERROR(IF(SMALL(AT6:AT100,5)&lt;=$A$214*SMALL(AT6:AT100,1),IFERROR(INDEX($A$6:$A$100, MATCH(1,(AT6:AT100=SMALL(AT6:AT100,5))*(COUNTIF(AT209:AT217, $A$6:$A$100)=0),0)), ""),""),"")</f>
        <v/>
      </c>
      <c r="AU218" s="1" t="str" cm="1">
        <f t="array" ref="AU218">IFERROR(IF(SMALL(AU6:AU100,5)&lt;=$A$214*SMALL(AU6:AU100,1),IFERROR(INDEX($A$6:$A$100, MATCH(1,(AU6:AU100=SMALL(AU6:AU100,5))*(COUNTIF(AU209:AU217, $A$6:$A$100)=0),0)), ""),""),"")</f>
        <v/>
      </c>
      <c r="AV218" s="1" t="str" cm="1">
        <f t="array" ref="AV218">IFERROR(IF(SMALL(AV6:AV100,5)&lt;=$A$214*SMALL(AV6:AV100,1),IFERROR(INDEX($A$6:$A$100, MATCH(1,(AV6:AV100=SMALL(AV6:AV100,5))*(COUNTIF(AV209:AV217, $A$6:$A$100)=0),0)), ""),""),"")</f>
        <v/>
      </c>
      <c r="AW218" s="1" t="str" cm="1">
        <f t="array" ref="AW218">IFERROR(IF(SMALL(AW6:AW100,5)&lt;=$A$214*SMALL(AW6:AW100,1),IFERROR(INDEX($A$6:$A$100, MATCH(1,(AW6:AW100=SMALL(AW6:AW100,5))*(COUNTIF(AW209:AW217, $A$6:$A$100)=0),0)), ""),""),"")</f>
        <v/>
      </c>
      <c r="AX218" s="1" t="str" cm="1">
        <f t="array" ref="AX218">IFERROR(IF(SMALL(AX6:AX100,5)&lt;=$A$214*SMALL(AX6:AX100,1),IFERROR(INDEX($A$6:$A$100, MATCH(1,(AX6:AX100=SMALL(AX6:AX100,5))*(COUNTIF(AX209:AX217, $A$6:$A$100)=0),0)), ""),""),"")</f>
        <v/>
      </c>
      <c r="AY218" s="1" t="str" cm="1">
        <f t="array" ref="AY218">IFERROR(IF(SMALL(AY6:AY100,5)&lt;=$A$214*SMALL(AY6:AY100,1),IFERROR(INDEX($A$6:$A$100, MATCH(1,(AY6:AY100=SMALL(AY6:AY100,5))*(COUNTIF(AY209:AY217, $A$6:$A$100)=0),0)), ""),""),"")</f>
        <v/>
      </c>
      <c r="AZ218" s="1" t="str" cm="1">
        <f t="array" ref="AZ218">IFERROR(IF(SMALL(AZ6:AZ100,5)&lt;=$A$214*SMALL(AZ6:AZ100,1),IFERROR(INDEX($A$6:$A$100, MATCH(1,(AZ6:AZ100=SMALL(AZ6:AZ100,5))*(COUNTIF(AZ209:AZ217, $A$6:$A$100)=0),0)), ""),""),"")</f>
        <v/>
      </c>
      <c r="BA218" s="1" t="str" cm="1">
        <f t="array" ref="BA218">IFERROR(IF(SMALL(BA6:BA100,5)&lt;=$A$214*SMALL(BA6:BA100,1),IFERROR(INDEX($A$6:$A$100, MATCH(1,(BA6:BA100=SMALL(BA6:BA100,5))*(COUNTIF(BA209:BA217, $A$6:$A$100)=0),0)), ""),""),"")</f>
        <v/>
      </c>
      <c r="BB218" s="1" t="str" cm="1">
        <f t="array" ref="BB218">IFERROR(IF(SMALL(BB6:BB100,5)&lt;=$A$214*SMALL(BB6:BB100,1),IFERROR(INDEX($A$6:$A$100, MATCH(1,(BB6:BB100=SMALL(BB6:BB100,5))*(COUNTIF(BB209:BB217, $A$6:$A$100)=0),0)), ""),""),"")</f>
        <v/>
      </c>
      <c r="BC218" s="1" t="str" cm="1">
        <f t="array" ref="BC218">IFERROR(IF(SMALL(BC6:BC100,5)&lt;=$A$214*SMALL(BC6:BC100,1),IFERROR(INDEX($A$6:$A$100, MATCH(1,(BC6:BC100=SMALL(BC6:BC100,5))*(COUNTIF(BC209:BC217, $A$6:$A$100)=0),0)), ""),""),"")</f>
        <v/>
      </c>
      <c r="BD218" s="1" t="str" cm="1">
        <f t="array" ref="BD218">IFERROR(IF(SMALL(BD6:BD100,5)&lt;=$A$214*SMALL(BD6:BD100,1),IFERROR(INDEX($A$6:$A$100, MATCH(1,(BD6:BD100=SMALL(BD6:BD100,5))*(COUNTIF(BD209:BD217, $A$6:$A$100)=0),0)), ""),""),"")</f>
        <v/>
      </c>
      <c r="BE218" s="1" t="str" cm="1">
        <f t="array" ref="BE218">IFERROR(IF(SMALL(BE6:BE100,5)&lt;=$A$214*SMALL(BE6:BE100,1),IFERROR(INDEX($A$6:$A$100, MATCH(1,(BE6:BE100=SMALL(BE6:BE100,5))*(COUNTIF(BE209:BE217, $A$6:$A$100)=0),0)), ""),""),"")</f>
        <v/>
      </c>
      <c r="BF218" s="1" t="str" cm="1">
        <f t="array" ref="BF218">IFERROR(IF(SMALL(BF6:BF100,5)&lt;=$A$214*SMALL(BF6:BF100,1),IFERROR(INDEX($A$6:$A$100, MATCH(1,(BF6:BF100=SMALL(BF6:BF100,5))*(COUNTIF(BF209:BF217, $A$6:$A$100)=0),0)), ""),""),"")</f>
        <v/>
      </c>
      <c r="BG218" s="1" t="str" cm="1">
        <f t="array" ref="BG218">IFERROR(IF(SMALL(BG6:BG100,5)&lt;=$A$214*SMALL(BG6:BG100,1),IFERROR(INDEX($A$6:$A$100, MATCH(1,(BG6:BG100=SMALL(BG6:BG100,5))*(COUNTIF(BG209:BG217, $A$6:$A$100)=0),0)), ""),""),"")</f>
        <v/>
      </c>
      <c r="BH218" s="1" t="str" cm="1">
        <f t="array" ref="BH218">IFERROR(IF(SMALL(BH6:BH100,5)&lt;=$A$214*SMALL(BH6:BH100,1),IFERROR(INDEX($A$6:$A$100, MATCH(1,(BH6:BH100=SMALL(BH6:BH100,5))*(COUNTIF(BH209:BH217, $A$6:$A$100)=0),0)), ""),""),"")</f>
        <v/>
      </c>
      <c r="BI218" s="1" t="str" cm="1">
        <f t="array" ref="BI218">IFERROR(IF(SMALL(BI6:BI100,5)&lt;=$A$214*SMALL(BI6:BI100,1),IFERROR(INDEX($A$6:$A$100, MATCH(1,(BI6:BI100=SMALL(BI6:BI100,5))*(COUNTIF(BI209:BI217, $A$6:$A$100)=0),0)), ""),""),"")</f>
        <v/>
      </c>
      <c r="BJ218" s="1" t="str" cm="1">
        <f t="array" ref="BJ218">IFERROR(IF(SMALL(BJ6:BJ100,5)&lt;=$A$214*SMALL(BJ6:BJ100,1),IFERROR(INDEX($A$6:$A$100, MATCH(1,(BJ6:BJ100=SMALL(BJ6:BJ100,5))*(COUNTIF(BJ209:BJ217, $A$6:$A$100)=0),0)), ""),""),"")</f>
        <v/>
      </c>
      <c r="BK218" s="1" t="str" cm="1">
        <f t="array" ref="BK218">IFERROR(IF(SMALL(BK6:BK100,5)&lt;=$A$214*SMALL(BK6:BK100,1),IFERROR(INDEX($A$6:$A$100, MATCH(1,(BK6:BK100=SMALL(BK6:BK100,5))*(COUNTIF(BK209:BK217, $A$6:$A$100)=0),0)), ""),""),"")</f>
        <v/>
      </c>
      <c r="BL218" s="1" t="str" cm="1">
        <f t="array" ref="BL218">IFERROR(IF(SMALL(BL6:BL100,5)&lt;=$A$214*SMALL(BL6:BL100,1),IFERROR(INDEX($A$6:$A$100, MATCH(1,(BL6:BL100=SMALL(BL6:BL100,5))*(COUNTIF(BL209:BL217, $A$6:$A$100)=0),0)), ""),""),"")</f>
        <v/>
      </c>
      <c r="BM218" s="1" t="str" cm="1">
        <f t="array" ref="BM218">IFERROR(IF(SMALL(BM6:BM100,5)&lt;=$A$214*SMALL(BM6:BM100,1),IFERROR(INDEX($A$6:$A$100, MATCH(1,(BM6:BM100=SMALL(BM6:BM100,5))*(COUNTIF(BM209:BM217, $A$6:$A$100)=0),0)), ""),""),"")</f>
        <v/>
      </c>
      <c r="BN218" s="1" t="str" cm="1">
        <f t="array" ref="BN218">IFERROR(IF(SMALL(BN6:BN100,5)&lt;=$A$214*SMALL(BN6:BN100,1),IFERROR(INDEX($A$6:$A$100, MATCH(1,(BN6:BN100=SMALL(BN6:BN100,5))*(COUNTIF(BN209:BN217, $A$6:$A$100)=0),0)), ""),""),"")</f>
        <v/>
      </c>
      <c r="BO218" s="1" t="str" cm="1">
        <f t="array" ref="BO218">IFERROR(IF(SMALL(BO6:BO100,5)&lt;=$A$214*SMALL(BO6:BO100,1),IFERROR(INDEX($A$6:$A$100, MATCH(1,(BO6:BO100=SMALL(BO6:BO100,5))*(COUNTIF(BO209:BO217, $A$6:$A$100)=0),0)), ""),""),"")</f>
        <v/>
      </c>
      <c r="BP218" s="1" t="str" cm="1">
        <f t="array" ref="BP218">IFERROR(IF(SMALL(BP6:BP100,5)&lt;=$A$214*SMALL(BP6:BP100,1),IFERROR(INDEX($A$6:$A$100, MATCH(1,(BP6:BP100=SMALL(BP6:BP100,5))*(COUNTIF(BP209:BP217, $A$6:$A$100)=0),0)), ""),""),"")</f>
        <v>VINS-Fusion</v>
      </c>
      <c r="BQ218" s="1" t="str" cm="1">
        <f t="array" ref="BQ218">IFERROR(IF(SMALL(BQ6:BQ100,5)&lt;=$A$214*SMALL(BQ6:BQ100,1),IFERROR(INDEX($A$6:$A$100, MATCH(1,(BQ6:BQ100=SMALL(BQ6:BQ100,5))*(COUNTIF(BQ209:BQ217, $A$6:$A$100)=0),0)), ""),""),"")</f>
        <v/>
      </c>
      <c r="BR218" s="1" t="str" cm="1">
        <f t="array" ref="BR218">IFERROR(IF(SMALL(BR6:BR100,5)&lt;=$A$214*SMALL(BR6:BR100,1),IFERROR(INDEX($A$6:$A$100, MATCH(1,(BR6:BR100=SMALL(BR6:BR100,5))*(COUNTIF(BR209:BR217, $A$6:$A$100)=0),0)), ""),""),"")</f>
        <v/>
      </c>
      <c r="BS218" s="1" t="str" cm="1">
        <f t="array" ref="BS218">IFERROR(IF(SMALL(BS6:BS100,5)&lt;=$A$214*SMALL(BS6:BS100,1),IFERROR(INDEX($A$6:$A$100, MATCH(1,(BS6:BS100=SMALL(BS6:BS100,5))*(COUNTIF(BS209:BS217, $A$6:$A$100)=0),0)), ""),""),"")</f>
        <v/>
      </c>
      <c r="BT218" s="1" t="str" cm="1">
        <f t="array" ref="BT218">IFERROR(IF(SMALL(BT6:BT100,5)&lt;=$A$214*SMALL(BT6:BT100,1),IFERROR(INDEX($A$6:$A$100, MATCH(1,(BT6:BT100=SMALL(BT6:BT100,5))*(COUNTIF(BT209:BT217, $A$6:$A$100)=0),0)), ""),""),"")</f>
        <v/>
      </c>
      <c r="BU218" s="1" t="str" cm="1">
        <f t="array" ref="BU218">IFERROR(IF(SMALL(BU6:BU100,5)&lt;=$A$214*SMALL(BU6:BU100,1),IFERROR(INDEX($A$6:$A$100, MATCH(1,(BU6:BU100=SMALL(BU6:BU100,5))*(COUNTIF(BU209:BU217, $A$6:$A$100)=0),0)), ""),""),"")</f>
        <v/>
      </c>
      <c r="BV218" s="1" t="str" cm="1">
        <f t="array" ref="BV218">IFERROR(IF(SMALL(BV6:BV100,5)&lt;=$A$214*SMALL(BV6:BV100,1),IFERROR(INDEX($A$6:$A$100, MATCH(1,(BV6:BV100=SMALL(BV6:BV100,5))*(COUNTIF(BV209:BV217, $A$6:$A$100)=0),0)), ""),""),"")</f>
        <v/>
      </c>
      <c r="BW218" s="1" t="str" cm="1">
        <f t="array" ref="BW218">IFERROR(IF(SMALL(BW6:BW100,5)&lt;=$A$214*SMALL(BW6:BW100,1),IFERROR(INDEX($A$6:$A$100, MATCH(1,(BW6:BW100=SMALL(BW6:BW100,5))*(COUNTIF(BW209:BW217, $A$6:$A$100)=0),0)), ""),""),"")</f>
        <v/>
      </c>
      <c r="BX218" s="1" t="str" cm="1">
        <f t="array" ref="BX218">IFERROR(IF(SMALL(BX6:BX100,5)&lt;=$A$214*SMALL(BX6:BX100,1),IFERROR(INDEX($A$6:$A$100, MATCH(1,(BX6:BX100=SMALL(BX6:BX100,5))*(COUNTIF(BX209:BX217, $A$6:$A$100)=0),0)), ""),""),"")</f>
        <v>LDSO</v>
      </c>
      <c r="BY218" s="1" t="str" cm="1">
        <f t="array" ref="BY218">IFERROR(IF(SMALL(BY6:BY100,5)&lt;=$A$214*SMALL(BY6:BY100,1),IFERROR(INDEX($A$6:$A$100, MATCH(1,(BY6:BY100=SMALL(BY6:BY100,5))*(COUNTIF(BY209:BY217, $A$6:$A$100)=0),0)), ""),""),"")</f>
        <v/>
      </c>
      <c r="BZ218" s="1" t="str" cm="1">
        <f t="array" ref="BZ218">IFERROR(IF(SMALL(BZ6:BZ100,5)&lt;=$A$214*SMALL(BZ6:BZ100,1),IFERROR(INDEX($A$6:$A$100, MATCH(1,(BZ6:BZ100=SMALL(BZ6:BZ100,5))*(COUNTIF(BZ209:BZ217, $A$6:$A$100)=0),0)), ""),""),"")</f>
        <v/>
      </c>
      <c r="CA218" s="1" t="str" cm="1">
        <f t="array" ref="CA218">IFERROR(IF(SMALL(CA6:CA100,5)&lt;=$A$214*SMALL(CA6:CA100,1),IFERROR(INDEX($A$6:$A$100, MATCH(1,(CA6:CA100=SMALL(CA6:CA100,5))*(COUNTIF(CA209:CA217, $A$6:$A$100)=0),0)), ""),""),"")</f>
        <v/>
      </c>
      <c r="CB218" s="1" t="str" cm="1">
        <f t="array" ref="CB218">IFERROR(IF(SMALL(CB6:CB100,5)&lt;=$A$214*SMALL(CB6:CB100,1),IFERROR(INDEX($A$6:$A$100, MATCH(1,(CB6:CB100=SMALL(CB6:CB100,5))*(COUNTIF(CB209:CB217, $A$6:$A$100)=0),0)), ""),""),"")</f>
        <v/>
      </c>
      <c r="CC218" s="1" t="str" cm="1">
        <f t="array" ref="CC218">IFERROR(IF(SMALL(CC6:CC100,5)&lt;=$A$214*SMALL(CC6:CC100,1),IFERROR(INDEX($A$6:$A$100, MATCH(1,(CC6:CC100=SMALL(CC6:CC100,5))*(COUNTIF(CC209:CC217, $A$6:$A$100)=0),0)), ""),""),"")</f>
        <v/>
      </c>
      <c r="CD218" s="1" t="str" cm="1">
        <f t="array" ref="CD218">IFERROR(IF(SMALL(CD6:CD100,5)&lt;=$A$214*SMALL(CD6:CD100,1),IFERROR(INDEX($A$6:$A$100, MATCH(1,(CD6:CD100=SMALL(CD6:CD100,5))*(COUNTIF(CD209:CD217, $A$6:$A$100)=0),0)), ""),""),"")</f>
        <v/>
      </c>
      <c r="CE218" s="1" t="str" cm="1">
        <f t="array" ref="CE218">IFERROR(IF(SMALL(CE6:CE100,5)&lt;=$A$214*SMALL(CE6:CE100,1),IFERROR(INDEX($A$6:$A$100, MATCH(1,(CE6:CE100=SMALL(CE6:CE100,5))*(COUNTIF(CE209:CE217, $A$6:$A$100)=0),0)), ""),""),"")</f>
        <v/>
      </c>
      <c r="CF218" s="1" t="str" cm="1">
        <f t="array" ref="CF218">IFERROR(IF(SMALL(CF6:CF100,5)&lt;=$A$214*SMALL(CF6:CF100,1),IFERROR(INDEX($A$6:$A$100, MATCH(1,(CF6:CF100=SMALL(CF6:CF100,5))*(COUNTIF(CF209:CF217, $A$6:$A$100)=0),0)), ""),""),"")</f>
        <v/>
      </c>
      <c r="CG218" s="1" t="str" cm="1">
        <f t="array" ref="CG218">IFERROR(IF(SMALL(CG6:CG100,5)&lt;=$A$214*SMALL(CG6:CG100,1),IFERROR(INDEX($A$6:$A$100, MATCH(1,(CG6:CG100=SMALL(CG6:CG100,5))*(COUNTIF(CG209:CG217, $A$6:$A$100)=0),0)), ""),""),"")</f>
        <v/>
      </c>
      <c r="CH218" s="1" t="str" cm="1">
        <f t="array" ref="CH218">IFERROR(IF(SMALL(CH6:CH100,5)&lt;=$A$214*SMALL(CH6:CH100,1),IFERROR(INDEX($A$6:$A$100, MATCH(1,(CH6:CH100=SMALL(CH6:CH100,5))*(COUNTIF(CH209:CH217, $A$6:$A$100)=0),0)), ""),""),"")</f>
        <v/>
      </c>
      <c r="CI218" s="1" t="str" cm="1">
        <f t="array" ref="CI218">IFERROR(IF(SMALL(CI6:CI100,5)&lt;=$A$214*SMALL(CI6:CI100,1),IFERROR(INDEX($A$6:$A$100, MATCH(1,(CI6:CI100=SMALL(CI6:CI100,5))*(COUNTIF(CI209:CI217, $A$6:$A$100)=0),0)), ""),""),"")</f>
        <v/>
      </c>
      <c r="CJ218" s="1" t="str" cm="1">
        <f t="array" ref="CJ218">IFERROR(IF(SMALL(CJ6:CJ100,5)&lt;=$A$214*SMALL(CJ6:CJ100,1),IFERROR(INDEX($A$6:$A$100, MATCH(1,(CJ6:CJ100=SMALL(CJ6:CJ100,5))*(COUNTIF(CJ209:CJ217, $A$6:$A$100)=0),0)), ""),""),"")</f>
        <v/>
      </c>
      <c r="CK218" s="1" t="str" cm="1">
        <f t="array" ref="CK218">IFERROR(IF(SMALL(CK6:CK100,5)&lt;=$A$214*SMALL(CK6:CK100,1),IFERROR(INDEX($A$6:$A$100, MATCH(1,(CK6:CK100=SMALL(CK6:CK100,5))*(COUNTIF(CK209:CK217, $A$6:$A$100)=0),0)), ""),""),"")</f>
        <v/>
      </c>
      <c r="CL218" s="1" t="str" cm="1">
        <f t="array" ref="CL218">IFERROR(IF(SMALL(CL6:CL100,5)&lt;=$A$214*SMALL(CL6:CL100,1),IFERROR(INDEX($A$6:$A$100, MATCH(1,(CL6:CL100=SMALL(CL6:CL100,5))*(COUNTIF(CL209:CL217, $A$6:$A$100)=0),0)), ""),""),"")</f>
        <v/>
      </c>
      <c r="CM218" s="1" t="str" cm="1">
        <f t="array" ref="CM218">IFERROR(IF(SMALL(CM6:CM100,5)&lt;=$A$214*SMALL(CM6:CM100,1),IFERROR(INDEX($A$6:$A$100, MATCH(1,(CM6:CM100=SMALL(CM6:CM100,5))*(COUNTIF(CM209:CM217, $A$6:$A$100)=0),0)), ""),""),"")</f>
        <v/>
      </c>
      <c r="CN218" s="1" t="str" cm="1">
        <f t="array" ref="CN218">IFERROR(IF(SMALL(CN6:CN100,5)&lt;=$A$214*SMALL(CN6:CN100,1),IFERROR(INDEX($A$6:$A$100, MATCH(1,(CN6:CN100=SMALL(CN6:CN100,5))*(COUNTIF(CN209:CN217, $A$6:$A$100)=0),0)), ""),""),"")</f>
        <v/>
      </c>
      <c r="CO218" s="1" t="str" cm="1">
        <f t="array" ref="CO218">IFERROR(IF(SMALL(CO6:CO100,5)&lt;=$A$214*SMALL(CO6:CO100,1),IFERROR(INDEX($A$6:$A$100, MATCH(1,(CO6:CO100=SMALL(CO6:CO100,5))*(COUNTIF(CO209:CO217, $A$6:$A$100)=0),0)), ""),""),"")</f>
        <v/>
      </c>
      <c r="CP218" s="1" t="str" cm="1">
        <f t="array" ref="CP218">IFERROR(IF(SMALL(CP6:CP100,5)&lt;=$A$214*SMALL(CP6:CP100,1),IFERROR(INDEX($A$6:$A$100, MATCH(1,(CP6:CP100=SMALL(CP6:CP100,5))*(COUNTIF(CP209:CP217, $A$6:$A$100)=0),0)), ""),""),"")</f>
        <v/>
      </c>
      <c r="CQ218" s="1" t="str" cm="1">
        <f t="array" ref="CQ218">IFERROR(IF(SMALL(CQ6:CQ100,5)&lt;=$A$214*SMALL(CQ6:CQ100,1),IFERROR(INDEX($A$6:$A$100, MATCH(1,(CQ6:CQ100=SMALL(CQ6:CQ100,5))*(COUNTIF(CQ209:CQ217, $A$6:$A$100)=0),0)), ""),""),"")</f>
        <v/>
      </c>
      <c r="CR218" s="1" t="str" cm="1">
        <f t="array" ref="CR218">IFERROR(IF(SMALL(CR6:CR100,5)&lt;=$A$214*SMALL(CR6:CR100,1),IFERROR(INDEX($A$6:$A$100, MATCH(1,(CR6:CR100=SMALL(CR6:CR100,5))*(COUNTIF(CR209:CR217, $A$6:$A$100)=0),0)), ""),""),"")</f>
        <v/>
      </c>
      <c r="CS218" s="1" t="str" cm="1">
        <f t="array" ref="CS218">IFERROR(IF(SMALL(CS6:CS100,5)&lt;=$A$214*SMALL(CS6:CS100,1),IFERROR(INDEX($A$6:$A$100, MATCH(1,(CS6:CS100=SMALL(CS6:CS100,5))*(COUNTIF(CS209:CS217, $A$6:$A$100)=0),0)), ""),""),"")</f>
        <v/>
      </c>
      <c r="CT218" s="1" t="str" cm="1">
        <f t="array" ref="CT218">IFERROR(IF(SMALL(CT6:CT100,5)&lt;=$A$214*SMALL(CT6:CT100,1),IFERROR(INDEX($A$6:$A$100, MATCH(1,(CT6:CT100=SMALL(CT6:CT100,5))*(COUNTIF(CT209:CT217, $A$6:$A$100)=0),0)), ""),""),"")</f>
        <v/>
      </c>
      <c r="CU218" s="1" t="str" cm="1">
        <f t="array" ref="CU218">IFERROR(IF(SMALL(CU6:CU100,5)&lt;=$A$214*SMALL(CU6:CU100,1),IFERROR(INDEX($A$6:$A$100, MATCH(1,(CU6:CU100=SMALL(CU6:CU100,5))*(COUNTIF(CU209:CU217, $A$6:$A$100)=0),0)), ""),""),"")</f>
        <v/>
      </c>
      <c r="CV218" s="1" t="str" cm="1">
        <f t="array" ref="CV218">IFERROR(IF(SMALL(CV6:CV100,5)&lt;=$A$214*SMALL(CV6:CV100,1),IFERROR(INDEX($A$6:$A$100, MATCH(1,(CV6:CV100=SMALL(CV6:CV100,5))*(COUNTIF(CV209:CV217, $A$6:$A$100)=0),0)), ""),""),"")</f>
        <v/>
      </c>
      <c r="CW218" s="1" t="str" cm="1">
        <f t="array" ref="CW218">IFERROR(IF(SMALL(CW6:CW100,5)&lt;=$A$214*SMALL(CW6:CW100,1),IFERROR(INDEX($A$6:$A$100, MATCH(1,(CW6:CW100=SMALL(CW6:CW100,5))*(COUNTIF(CW209:CW217, $A$6:$A$100)=0),0)), ""),""),"")</f>
        <v/>
      </c>
      <c r="CX218" s="1" t="str" cm="1">
        <f t="array" ref="CX218">IFERROR(IF(SMALL(CX6:CX100,5)&lt;=$A$214*SMALL(CX6:CX100,1),IFERROR(INDEX($A$6:$A$100, MATCH(1,(CX6:CX100=SMALL(CX6:CX100,5))*(COUNTIF(CX209:CX217, $A$6:$A$100)=0),0)), ""),""),"")</f>
        <v/>
      </c>
      <c r="CY218" s="1" t="str" cm="1">
        <f t="array" ref="CY218">IFERROR(IF(SMALL(CY6:CY100,5)&lt;=$A$214*SMALL(CY6:CY100,1),IFERROR(INDEX($A$6:$A$100, MATCH(1,(CY6:CY100=SMALL(CY6:CY100,5))*(COUNTIF(CY209:CY217, $A$6:$A$100)=0),0)), ""),""),"")</f>
        <v/>
      </c>
      <c r="CZ218" s="1" t="str" cm="1">
        <f t="array" ref="CZ218">IFERROR(IF(SMALL(CZ6:CZ100,5)&lt;=$A$214*SMALL(CZ6:CZ100,1),IFERROR(INDEX($A$6:$A$100, MATCH(1,(CZ6:CZ100=SMALL(CZ6:CZ100,5))*(COUNTIF(CZ209:CZ217, $A$6:$A$100)=0),0)), ""),""),"")</f>
        <v/>
      </c>
      <c r="DA218" s="1" t="str" cm="1">
        <f t="array" ref="DA218">IFERROR(IF(SMALL(DA6:DA100,5)&lt;=$A$214*SMALL(DA6:DA100,1),IFERROR(INDEX($A$6:$A$100, MATCH(1,(DA6:DA100=SMALL(DA6:DA100,5))*(COUNTIF(DA209:DA217, $A$6:$A$100)=0),0)), ""),""),"")</f>
        <v/>
      </c>
      <c r="DB218" s="1" t="str" cm="1">
        <f t="array" ref="DB218">IFERROR(IF(SMALL(DB6:DB100,5)&lt;=$A$214*SMALL(DB6:DB100,1),IFERROR(INDEX($A$6:$A$100, MATCH(1,(DB6:DB100=SMALL(DB6:DB100,5))*(COUNTIF(DB209:DB217, $A$6:$A$100)=0),0)), ""),""),"")</f>
        <v/>
      </c>
      <c r="DC218" s="1" t="str" cm="1">
        <f t="array" ref="DC218">IFERROR(IF(SMALL(DC6:DC100,5)&lt;=$A$214*SMALL(DC6:DC100,1),IFERROR(INDEX($A$6:$A$100, MATCH(1,(DC6:DC100=SMALL(DC6:DC100,5))*(COUNTIF(DC209:DC217, $A$6:$A$100)=0),0)), ""),""),"")</f>
        <v/>
      </c>
      <c r="DD218" s="1" t="str" cm="1">
        <f t="array" ref="DD218">IFERROR(IF(SMALL(DD6:DD100,5)&lt;=$A$214*SMALL(DD6:DD100,1),IFERROR(INDEX($A$6:$A$100, MATCH(1,(DD6:DD100=SMALL(DD6:DD100,5))*(COUNTIF(DD209:DD217, $A$6:$A$100)=0),0)), ""),""),"")</f>
        <v/>
      </c>
      <c r="DE218" s="1" t="str" cm="1">
        <f t="array" ref="DE218">IFERROR(IF(SMALL(DE6:DE100,5)&lt;=$A$214*SMALL(DE6:DE100,1),IFERROR(INDEX($A$6:$A$100, MATCH(1,(DE6:DE100=SMALL(DE6:DE100,5))*(COUNTIF(DE209:DE217, $A$6:$A$100)=0),0)), ""),""),"")</f>
        <v/>
      </c>
      <c r="DF218" s="1" t="str" cm="1">
        <f t="array" ref="DF218">IFERROR(IF(SMALL(DF6:DF100,5)&lt;=$A$214*SMALL(DF6:DF100,1),IFERROR(INDEX($A$6:$A$100, MATCH(1,(DF6:DF100=SMALL(DF6:DF100,5))*(COUNTIF(DF209:DF217, $A$6:$A$100)=0),0)), ""),""),"")</f>
        <v/>
      </c>
      <c r="DG218" s="1" t="str" cm="1">
        <f t="array" ref="DG218">IFERROR(IF(SMALL(DG6:DG100,5)&lt;=$A$214*SMALL(DG6:DG100,1),IFERROR(INDEX($A$6:$A$100, MATCH(1,(DG6:DG100=SMALL(DG6:DG100,5))*(COUNTIF(DG209:DG217, $A$6:$A$100)=0),0)), ""),""),"")</f>
        <v/>
      </c>
      <c r="DH218" s="1" t="str" cm="1">
        <f t="array" ref="DH218">IFERROR(IF(SMALL(DH6:DH100,5)&lt;=$A$214*SMALL(DH6:DH100,1),IFERROR(INDEX($A$6:$A$100, MATCH(1,(DH6:DH100=SMALL(DH6:DH100,5))*(COUNTIF(DH209:DH217, $A$6:$A$100)=0),0)), ""),""),"")</f>
        <v/>
      </c>
      <c r="DI218" s="1" t="str" cm="1">
        <f t="array" ref="DI218">IFERROR(IF(SMALL(DI6:DI100,5)&lt;=$A$214*SMALL(DI6:DI100,1),IFERROR(INDEX($A$6:$A$100, MATCH(1,(DI6:DI100=SMALL(DI6:DI100,5))*(COUNTIF(DI209:DI217, $A$6:$A$100)=0),0)), ""),""),"")</f>
        <v/>
      </c>
      <c r="DJ218" s="1" t="str" cm="1">
        <f t="array" ref="DJ218">IFERROR(IF(SMALL(DJ6:DJ100,5)&lt;=$A$214*SMALL(DJ6:DJ100,1),IFERROR(INDEX($A$6:$A$100, MATCH(1,(DJ6:DJ100=SMALL(DJ6:DJ100,5))*(COUNTIF(DJ209:DJ217, $A$6:$A$100)=0),0)), ""),""),"")</f>
        <v/>
      </c>
      <c r="DK218" s="1" t="str" cm="1">
        <f t="array" ref="DK218">IFERROR(IF(SMALL(DK6:DK100,5)&lt;=$A$214*SMALL(DK6:DK100,1),IFERROR(INDEX($A$6:$A$100, MATCH(1,(DK6:DK100=SMALL(DK6:DK100,5))*(COUNTIF(DK209:DK217, $A$6:$A$100)=0),0)), ""),""),"")</f>
        <v/>
      </c>
      <c r="DL218" s="1" t="str" cm="1">
        <f t="array" ref="DL218">IFERROR(IF(SMALL(DL6:DL100,5)&lt;=$A$214*SMALL(DL6:DL100,1),IFERROR(INDEX($A$6:$A$100, MATCH(1,(DL6:DL100=SMALL(DL6:DL100,5))*(COUNTIF(DL209:DL217, $A$6:$A$100)=0),0)), ""),""),"")</f>
        <v/>
      </c>
      <c r="DM218" s="1" t="str" cm="1">
        <f t="array" ref="DM218">IFERROR(IF(SMALL(DM6:DM100,5)&lt;=$A$214*SMALL(DM6:DM100,1),IFERROR(INDEX($A$6:$A$100, MATCH(1,(DM6:DM100=SMALL(DM6:DM100,5))*(COUNTIF(DM209:DM217, $A$6:$A$100)=0),0)), ""),""),"")</f>
        <v/>
      </c>
      <c r="DN218" s="1" t="str" cm="1">
        <f t="array" ref="DN218">IFERROR(IF(SMALL(DN6:DN100,5)&lt;=$A$214*SMALL(DN6:DN100,1),IFERROR(INDEX($A$6:$A$100, MATCH(1,(DN6:DN100=SMALL(DN6:DN100,5))*(COUNTIF(DN209:DN217, $A$6:$A$100)=0),0)), ""),""),"")</f>
        <v/>
      </c>
      <c r="DO218" s="1" t="str" cm="1">
        <f t="array" ref="DO218">IFERROR(IF(SMALL(DO6:DO100,5)&lt;=$A$214*SMALL(DO6:DO100,1),IFERROR(INDEX($A$6:$A$100, MATCH(1,(DO6:DO100=SMALL(DO6:DO100,5))*(COUNTIF(DO209:DO217, $A$6:$A$100)=0),0)), ""),""),"")</f>
        <v/>
      </c>
      <c r="DP218" s="1" t="str" cm="1">
        <f t="array" ref="DP218">IFERROR(IF(SMALL(DP6:DP100,5)&lt;=$A$214*SMALL(DP6:DP100,1),IFERROR(INDEX($A$6:$A$100, MATCH(1,(DP6:DP100=SMALL(DP6:DP100,5))*(COUNTIF(DP209:DP217, $A$6:$A$100)=0),0)), ""),""),"")</f>
        <v/>
      </c>
      <c r="DQ218" s="1" t="str" cm="1">
        <f t="array" ref="DQ218">IFERROR(IF(SMALL(DQ6:DQ100,5)&lt;=$A$214*SMALL(DQ6:DQ100,1),IFERROR(INDEX($A$6:$A$100, MATCH(1,(DQ6:DQ100=SMALL(DQ6:DQ100,5))*(COUNTIF(DQ209:DQ217, $A$6:$A$100)=0),0)), ""),""),"")</f>
        <v/>
      </c>
      <c r="DR218" s="1" t="str" cm="1">
        <f t="array" ref="DR218">IFERROR(IF(SMALL(DR6:DR100,5)&lt;=$A$214*SMALL(DR6:DR100,1),IFERROR(INDEX($A$6:$A$100, MATCH(1,(DR6:DR100=SMALL(DR6:DR100,5))*(COUNTIF(DR209:DR217, $A$6:$A$100)=0),0)), ""),""),"")</f>
        <v/>
      </c>
      <c r="DS218" s="1" t="str" cm="1">
        <f t="array" ref="DS218">IFERROR(IF(SMALL(DS6:DS100,5)&lt;=$A$214*SMALL(DS6:DS100,1),IFERROR(INDEX($A$6:$A$100, MATCH(1,(DS6:DS100=SMALL(DS6:DS100,5))*(COUNTIF(DS209:DS217, $A$6:$A$100)=0),0)), ""),""),"")</f>
        <v/>
      </c>
      <c r="DT218" s="1" t="str" cm="1">
        <f t="array" ref="DT218">IFERROR(IF(SMALL(DT6:DT100,5)&lt;=$A$214*SMALL(DT6:DT100,1),IFERROR(INDEX($A$6:$A$100, MATCH(1,(DT6:DT100=SMALL(DT6:DT100,5))*(COUNTIF(DT209:DT217, $A$6:$A$100)=0),0)), ""),""),"")</f>
        <v/>
      </c>
      <c r="DU218" s="1" t="str" cm="1">
        <f t="array" ref="DU218">IFERROR(IF(SMALL(DU6:DU100,5)&lt;=$A$214*SMALL(DU6:DU100,1),IFERROR(INDEX($A$6:$A$100, MATCH(1,(DU6:DU100=SMALL(DU6:DU100,5))*(COUNTIF(DU209:DU217, $A$6:$A$100)=0),0)), ""),""),"")</f>
        <v/>
      </c>
      <c r="DV218" s="1" t="str" cm="1">
        <f t="array" ref="DV218">IFERROR(IF(SMALL(DV6:DV100,5)&lt;=$A$214*SMALL(DV6:DV100,1),IFERROR(INDEX($A$6:$A$100, MATCH(1,(DV6:DV100=SMALL(DV6:DV100,5))*(COUNTIF(DV209:DV217, $A$6:$A$100)=0),0)), ""),""),"")</f>
        <v/>
      </c>
      <c r="DW218" s="1" t="str" cm="1">
        <f t="array" ref="DW218">IFERROR(IF(SMALL(DW6:DW100,5)&lt;=$A$214*SMALL(DW6:DW100,1),IFERROR(INDEX($A$6:$A$100, MATCH(1,(DW6:DW100=SMALL(DW6:DW100,5))*(COUNTIF(DW209:DW217, $A$6:$A$100)=0),0)), ""),""),"")</f>
        <v/>
      </c>
      <c r="DX218" s="1" t="str" cm="1">
        <f t="array" ref="DX218">IFERROR(IF(SMALL(DX6:DX100,5)&lt;=$A$214*SMALL(DX6:DX100,1),IFERROR(INDEX($A$6:$A$100, MATCH(1,(DX6:DX100=SMALL(DX6:DX100,5))*(COUNTIF(DX209:DX217, $A$6:$A$100)=0),0)), ""),""),"")</f>
        <v/>
      </c>
      <c r="DY218" s="1" t="str" cm="1">
        <f t="array" ref="DY218">IFERROR(IF(SMALL(DY6:DY100,5)&lt;=$A$214*SMALL(DY6:DY100,1),IFERROR(INDEX($A$6:$A$100, MATCH(1,(DY6:DY100=SMALL(DY6:DY100,5))*(COUNTIF(DY209:DY217, $A$6:$A$100)=0),0)), ""),""),"")</f>
        <v/>
      </c>
      <c r="DZ218" s="1" t="str" cm="1">
        <f t="array" ref="DZ218">IFERROR(IF(SMALL(DZ6:DZ100,5)&lt;=$A$214*SMALL(DZ6:DZ100,1),IFERROR(INDEX($A$6:$A$100, MATCH(1,(DZ6:DZ100=SMALL(DZ6:DZ100,5))*(COUNTIF(DZ209:DZ217, $A$6:$A$100)=0),0)), ""),""),"")</f>
        <v/>
      </c>
      <c r="EA218" s="93"/>
      <c r="EB218" s="93"/>
      <c r="EC218" s="1" t="str" cm="1">
        <f t="array" ref="EC218">IFERROR(IF(SMALL(EC6:EC100,5)&lt;=$A$214*SMALL(EC6:EC100,1),IFERROR(INDEX($A$6:$A$100, MATCH(1,(EC6:EC100=SMALL(EC6:EC100,5))*(COUNTIF(EC209:EC217, $A$6:$A$100)=0),0)), ""),""),"")</f>
        <v>LOAM</v>
      </c>
      <c r="ED218" s="93"/>
      <c r="EE218" s="93"/>
      <c r="EF218" s="1" t="str" cm="1">
        <f t="array" ref="EF218">IFERROR(IF(SMALL(EF6:EF100,5)&lt;=$A$214*SMALL(EF6:EF100,1),IFERROR(INDEX($A$6:$A$100, MATCH(1,(EF6:EF100=SMALL(EF6:EF100,5))*(COUNTIF(EF209:EF217, $A$6:$A$100)=0),0)), ""),""),"")</f>
        <v>LOAM</v>
      </c>
      <c r="EG218" s="93"/>
      <c r="EH218" s="1" t="str" cm="1">
        <f t="array" ref="EH218">IFERROR(IF(SMALL(EH6:EH100,5)&lt;=$A$214*SMALL(EH6:EH100,1),IFERROR(INDEX($A$6:$A$100, MATCH(1,(EH6:EH100=SMALL(EH6:EH100,5))*(COUNTIF(EH209:EH217, $A$6:$A$100)=0),0)), ""),""),"")</f>
        <v/>
      </c>
      <c r="EI218" s="1" t="str" cm="1">
        <f t="array" ref="EI218">IFERROR(IF(SMALL(EI6:EI100,5)&lt;=$A$214*SMALL(EI6:EI100,1),IFERROR(INDEX($A$6:$A$100, MATCH(1,(EI6:EI100=SMALL(EI6:EI100,5))*(COUNTIF(EI209:EI217, $A$6:$A$100)=0),0)), ""),""),"")</f>
        <v>RTAB-MAP S2S</v>
      </c>
      <c r="EJ218" s="1" t="str" cm="1">
        <f t="array" ref="EJ218">IFERROR(IF(SMALL(EJ6:EJ100,5)&lt;=$A$214*SMALL(EJ6:EJ100,1),IFERROR(INDEX($A$6:$A$100, MATCH(1,(EJ6:EJ100=SMALL(EJ6:EJ100,5))*(COUNTIF(EJ209:EJ217, $A$6:$A$100)=0),0)), ""),""),"")</f>
        <v/>
      </c>
      <c r="EK218" s="1" t="str" cm="1">
        <f t="array" ref="EK218">IFERROR(IF(SMALL(EK6:EK100,5)&lt;=$A$214*SMALL(EK6:EK100,1),IFERROR(INDEX($A$6:$A$100, MATCH(1,(EK6:EK100=SMALL(EK6:EK100,5))*(COUNTIF(EK209:EK217, $A$6:$A$100)=0),0)), ""),""),"")</f>
        <v/>
      </c>
      <c r="EL218" s="1" t="str" cm="1">
        <f t="array" ref="EL218">IFERROR(IF(SMALL(EL6:EL100,5)&lt;=$A$214*SMALL(EL6:EL100,1),IFERROR(INDEX($A$6:$A$100, MATCH(1,(EL6:EL100=SMALL(EL6:EL100,5))*(COUNTIF(EL209:EL217, $A$6:$A$100)=0),0)), ""),""),"")</f>
        <v/>
      </c>
      <c r="EM218" s="1" t="str" cm="1">
        <f t="array" ref="EM218">IFERROR(IF(SMALL(EM6:EM100,5)&lt;=$A$214*SMALL(EM6:EM100,1),IFERROR(INDEX($A$6:$A$100, MATCH(1,(EM6:EM100=SMALL(EM6:EM100,5))*(COUNTIF(EM209:EM217, $A$6:$A$100)=0),0)), ""),""),"")</f>
        <v/>
      </c>
      <c r="EN218" s="1" t="str" cm="1">
        <f t="array" ref="EN218">IFERROR(IF(SMALL(EN6:EN100,5)&lt;=$A$214*SMALL(EN6:EN100,1),IFERROR(INDEX($A$6:$A$100, MATCH(1,(EN6:EN100=SMALL(EN6:EN100,5))*(COUNTIF(EN209:EN217, $A$6:$A$100)=0),0)), ""),""),"")</f>
        <v/>
      </c>
      <c r="EO218" s="1" t="str" cm="1">
        <f t="array" ref="EO218">IFERROR(IF(SMALL(EO6:EO100,5)&lt;=$A$214*SMALL(EO6:EO100,1),IFERROR(INDEX($A$6:$A$100, MATCH(1,(EO6:EO100=SMALL(EO6:EO100,5))*(COUNTIF(EO209:EO217, $A$6:$A$100)=0),0)), ""),""),"")</f>
        <v/>
      </c>
      <c r="EP218" s="1" t="str" cm="1">
        <f t="array" ref="EP218">IFERROR(IF(SMALL(EP6:EP100,5)&lt;=$A$214*SMALL(EP6:EP100,1),IFERROR(INDEX($A$6:$A$100, MATCH(1,(EP6:EP100=SMALL(EP6:EP100,5))*(COUNTIF(EP209:EP217, $A$6:$A$100)=0),0)), ""),""),"")</f>
        <v/>
      </c>
      <c r="EQ218" s="1" t="str" cm="1">
        <f t="array" ref="EQ218">IFERROR(IF(SMALL(EQ6:EQ100,5)&lt;=$A$214*SMALL(EQ6:EQ100,1),IFERROR(INDEX($A$6:$A$100, MATCH(1,(EQ6:EQ100=SMALL(EQ6:EQ100,5))*(COUNTIF(EQ209:EQ217, $A$6:$A$100)=0),0)), ""),""),"")</f>
        <v/>
      </c>
      <c r="ER218" s="1" t="str" cm="1">
        <f t="array" ref="ER218">IFERROR(IF(SMALL(ER6:ER100,5)&lt;=$A$214*SMALL(ER6:ER100,1),IFERROR(INDEX($A$6:$A$100, MATCH(1,(ER6:ER100=SMALL(ER6:ER100,5))*(COUNTIF(ER209:ER217, $A$6:$A$100)=0),0)), ""),""),"")</f>
        <v/>
      </c>
      <c r="ES218" s="1" t="str" cm="1">
        <f t="array" ref="ES218">IFERROR(IF(SMALL(ES6:ES100,5)&lt;=$A$214*SMALL(ES6:ES100,1),IFERROR(INDEX($A$6:$A$100, MATCH(1,(ES6:ES100=SMALL(ES6:ES100,5))*(COUNTIF(ES209:ES217, $A$6:$A$100)=0),0)), ""),""),"")</f>
        <v/>
      </c>
      <c r="ET218" s="1" t="str" cm="1">
        <f t="array" ref="ET218">IFERROR(IF(SMALL(ET6:ET100,5)&lt;=$A$214*SMALL(ET6:ET100,1),IFERROR(INDEX($A$6:$A$100, MATCH(1,(ET6:ET100=SMALL(ET6:ET100,5))*(COUNTIF(ET209:ET217, $A$6:$A$100)=0),0)), ""),""),"")</f>
        <v/>
      </c>
      <c r="EU218" s="1" t="str" cm="1">
        <f t="array" ref="EU218">IFERROR(IF(SMALL(EU6:EU100,5)&lt;=$A$214*SMALL(EU6:EU100,1),IFERROR(INDEX($A$6:$A$100, MATCH(1,(EU6:EU100=SMALL(EU6:EU100,5))*(COUNTIF(EU209:EU217, $A$6:$A$100)=0),0)), ""),""),"")</f>
        <v/>
      </c>
      <c r="EV218" s="1" t="str" cm="1">
        <f t="array" ref="EV218">IFERROR(IF(SMALL(EV6:EV100,5)&lt;=$A$214*SMALL(EV6:EV100,1),IFERROR(INDEX($A$6:$A$100, MATCH(1,(EV6:EV100=SMALL(EV6:EV100,5))*(COUNTIF(EV209:EV217, $A$6:$A$100)=0),0)), ""),""),"")</f>
        <v/>
      </c>
      <c r="EW218" s="1" t="str" cm="1">
        <f t="array" ref="EW218">IFERROR(IF(SMALL(EW6:EW100,5)&lt;=$A$214*SMALL(EW6:EW100,1),IFERROR(INDEX($A$6:$A$100, MATCH(1,(EW6:EW100=SMALL(EW6:EW100,5))*(COUNTIF(EW209:EW217, $A$6:$A$100)=0),0)), ""),""),"")</f>
        <v/>
      </c>
      <c r="EX218" s="1" t="str" cm="1">
        <f t="array" ref="EX218">IFERROR(IF(SMALL(EX6:EX100,5)&lt;=$A$214*SMALL(EX6:EX100,1),IFERROR(INDEX($A$6:$A$100, MATCH(1,(EX6:EX100=SMALL(EX6:EX100,5))*(COUNTIF(EX209:EX217, $A$6:$A$100)=0),0)), ""),""),"")</f>
        <v/>
      </c>
      <c r="EY218" s="1" t="str" cm="1">
        <f t="array" ref="EY218">IFERROR(IF(SMALL(EY6:EY100,5)&lt;=$A$214*SMALL(EY6:EY100,1),IFERROR(INDEX($A$6:$A$100, MATCH(1,(EY6:EY100=SMALL(EY6:EY100,5))*(COUNTIF(EY209:EY217, $A$6:$A$100)=0),0)), ""),""),"")</f>
        <v/>
      </c>
      <c r="EZ218" s="1" t="str" cm="1">
        <f t="array" ref="EZ218">IFERROR(IF(SMALL(EZ6:EZ100,5)&lt;=$A$214*SMALL(EZ6:EZ100,1),IFERROR(INDEX($A$6:$A$100, MATCH(1,(EZ6:EZ100=SMALL(EZ6:EZ100,5))*(COUNTIF(EZ209:EZ217, $A$6:$A$100)=0),0)), ""),""),"")</f>
        <v/>
      </c>
    </row>
    <row r="219" spans="1:204" s="85" customFormat="1" x14ac:dyDescent="0.25">
      <c r="A219" s="74"/>
      <c r="B219" s="27" t="str" cm="1">
        <f t="array" ref="B219">IFERROR(IF(SMALL(B6:B100,5)&lt;=$A$214*SMALL(B6:B100,1),IFERROR(INDEX($A$6:$A$100, MATCH(1,(B6:B100=SMALL(B6:B100,5))*(COUNTIF(B209:B218, $A$6:$A$100)=0),0)), ""),""),"")</f>
        <v/>
      </c>
      <c r="C219" s="27" t="str" cm="1">
        <f t="array" ref="C219">IFERROR(IF(SMALL(C6:C100,5)&lt;=$A$214*SMALL(C6:C100,1),IFERROR(INDEX($A$6:$A$100, MATCH(1,(C6:C100=SMALL(C6:C100,5))*(COUNTIF(C209:C218, $A$6:$A$100)=0),0)), ""),""),"")</f>
        <v/>
      </c>
      <c r="D219" s="27" t="str" cm="1">
        <f t="array" ref="D219">IFERROR(IF(SMALL(D6:D100,5)&lt;=$A$214*SMALL(D6:D100,1),IFERROR(INDEX($A$6:$A$100, MATCH(1,(D6:D100=SMALL(D6:D100,5))*(COUNTIF(D209:D218, $A$6:$A$100)=0),0)), ""),""),"")</f>
        <v/>
      </c>
      <c r="E219" s="27" t="str" cm="1">
        <f t="array" ref="E219">IFERROR(IF(SMALL(E6:E100,5)&lt;=$A$214*SMALL(E6:E100,1),IFERROR(INDEX($A$6:$A$100, MATCH(1,(E6:E100=SMALL(E6:E100,5))*(COUNTIF(E209:E218, $A$6:$A$100)=0),0)), ""),""),"")</f>
        <v/>
      </c>
      <c r="F219" s="27" t="str" cm="1">
        <f t="array" ref="F219">IFERROR(IF(SMALL(F6:F100,5)&lt;=$A$214*SMALL(F6:F100,1),IFERROR(INDEX($A$6:$A$100, MATCH(1,(F6:F100=SMALL(F6:F100,5))*(COUNTIF(F209:F218, $A$6:$A$100)=0),0)), ""),""),"")</f>
        <v/>
      </c>
      <c r="G219" s="27" t="str" cm="1">
        <f t="array" ref="G219">IFERROR(IF(SMALL(G6:G100,5)&lt;=$A$214*SMALL(G6:G100,1),IFERROR(INDEX($A$6:$A$100, MATCH(1,(G6:G100=SMALL(G6:G100,5))*(COUNTIF(G209:G218, $A$6:$A$100)=0),0)), ""),""),"")</f>
        <v/>
      </c>
      <c r="H219" s="27" t="str" cm="1">
        <f t="array" ref="H219">IFERROR(IF(SMALL(H6:H100,5)&lt;=$A$214*SMALL(H6:H100,1),IFERROR(INDEX($A$6:$A$100, MATCH(1,(H6:H100=SMALL(H6:H100,5))*(COUNTIF(H209:H218, $A$6:$A$100)=0),0)), ""),""),"")</f>
        <v/>
      </c>
      <c r="I219" s="27" t="str" cm="1">
        <f t="array" ref="I219">IFERROR(IF(SMALL(I6:I100,5)&lt;=$A$214*SMALL(I6:I100,1),IFERROR(INDEX($A$6:$A$100, MATCH(1,(I6:I100=SMALL(I6:I100,5))*(COUNTIF(I209:I218, $A$6:$A$100)=0),0)), ""),""),"")</f>
        <v/>
      </c>
      <c r="J219" s="27" t="str" cm="1">
        <f t="array" ref="J219">IFERROR(IF(SMALL(J6:J100,5)&lt;=$A$214*SMALL(J6:J100,1),IFERROR(INDEX($A$6:$A$100, MATCH(1,(J6:J100=SMALL(J6:J100,5))*(COUNTIF(J209:J218, $A$6:$A$100)=0),0)), ""),""),"")</f>
        <v/>
      </c>
      <c r="K219" s="27" t="str" cm="1">
        <f t="array" ref="K219">IFERROR(IF(SMALL(K6:K100,5)&lt;=$A$214*SMALL(K6:K100,1),IFERROR(INDEX($A$6:$A$100, MATCH(1,(K6:K100=SMALL(K6:K100,5))*(COUNTIF(K209:K218, $A$6:$A$100)=0),0)), ""),""),"")</f>
        <v/>
      </c>
      <c r="L219" s="27" t="str" cm="1">
        <f t="array" ref="L219">IFERROR(IF(SMALL(L6:L100,5)&lt;=$A$214*SMALL(L6:L100,1),IFERROR(INDEX($A$6:$A$100, MATCH(1,(L6:L100=SMALL(L6:L100,5))*(COUNTIF(L209:L218, $A$6:$A$100)=0),0)), ""),""),"")</f>
        <v/>
      </c>
      <c r="M219" s="27" t="str" cm="1">
        <f t="array" ref="M219">IFERROR(IF(SMALL(M6:M100,5)&lt;=$A$214*SMALL(M6:M100,1),IFERROR(INDEX($A$6:$A$100, MATCH(1,(M6:M100=SMALL(M6:M100,5))*(COUNTIF(M209:M218, $A$6:$A$100)=0),0)), ""),""),"")</f>
        <v/>
      </c>
      <c r="N219" s="27" t="str" cm="1">
        <f t="array" ref="N219">IFERROR(IF(SMALL(N6:N100,5)&lt;=$A$214*SMALL(N6:N100,1),IFERROR(INDEX($A$6:$A$100, MATCH(1,(N6:N100=SMALL(N6:N100,5))*(COUNTIF(N209:N218, $A$6:$A$100)=0),0)), ""),""),"")</f>
        <v/>
      </c>
      <c r="O219" s="27" t="str" cm="1">
        <f t="array" ref="O219">IFERROR(IF(SMALL(O6:O100,5)&lt;=$A$214*SMALL(O6:O100,1),IFERROR(INDEX($A$6:$A$100, MATCH(1,(O6:O100=SMALL(O6:O100,5))*(COUNTIF(O209:O218, $A$6:$A$100)=0),0)), ""),""),"")</f>
        <v/>
      </c>
      <c r="P219" s="27" t="str" cm="1">
        <f t="array" ref="P219">IFERROR(IF(SMALL(P6:P100,5)&lt;=$A$214*SMALL(P6:P100,1),IFERROR(INDEX($A$6:$A$100, MATCH(1,(P6:P100=SMALL(P6:P100,5))*(COUNTIF(P209:P218, $A$6:$A$100)=0),0)), ""),""),"")</f>
        <v/>
      </c>
      <c r="Q219" s="27" t="str" cm="1">
        <f t="array" ref="Q219">IFERROR(IF(SMALL(Q6:Q100,5)&lt;=$A$214*SMALL(Q6:Q100,1),IFERROR(INDEX($A$6:$A$100, MATCH(1,(Q6:Q100=SMALL(Q6:Q100,5))*(COUNTIF(Q209:Q218, $A$6:$A$100)=0),0)), ""),""),"")</f>
        <v/>
      </c>
      <c r="R219" s="27" t="str" cm="1">
        <f t="array" ref="R219">IFERROR(IF(SMALL(R6:R100,5)&lt;=$A$214*SMALL(R6:R100,1),IFERROR(INDEX($A$6:$A$100, MATCH(1,(R6:R100=SMALL(R6:R100,5))*(COUNTIF(R209:R218, $A$6:$A$100)=0),0)), ""),""),"")</f>
        <v/>
      </c>
      <c r="S219" s="27" t="str" cm="1">
        <f t="array" ref="S219">IFERROR(IF(SMALL(S6:S100,5)&lt;=$A$214*SMALL(S6:S100,1),IFERROR(INDEX($A$6:$A$100, MATCH(1,(S6:S100=SMALL(S6:S100,5))*(COUNTIF(S209:S218, $A$6:$A$100)=0),0)), ""),""),"")</f>
        <v/>
      </c>
      <c r="T219" s="27" t="str" cm="1">
        <f t="array" ref="T219">IFERROR(IF(SMALL(T6:T100,5)&lt;=$A$214*SMALL(T6:T100,1),IFERROR(INDEX($A$6:$A$100, MATCH(1,(T6:T100=SMALL(T6:T100,5))*(COUNTIF(T209:T218, $A$6:$A$100)=0),0)), ""),""),"")</f>
        <v/>
      </c>
      <c r="U219" s="27" t="str" cm="1">
        <f t="array" ref="U219">IFERROR(IF(SMALL(U6:U100,5)&lt;=$A$214*SMALL(U6:U100,1),IFERROR(INDEX($A$6:$A$100, MATCH(1,(U6:U100=SMALL(U6:U100,5))*(COUNTIF(U209:U218, $A$6:$A$100)=0),0)), ""),""),"")</f>
        <v/>
      </c>
      <c r="V219" s="27" t="str" cm="1">
        <f t="array" ref="V219">IFERROR(IF(SMALL(V6:V100,5)&lt;=$A$214*SMALL(V6:V100,1),IFERROR(INDEX($A$6:$A$100, MATCH(1,(V6:V100=SMALL(V6:V100,5))*(COUNTIF(V209:V218, $A$6:$A$100)=0),0)), ""),""),"")</f>
        <v/>
      </c>
      <c r="W219" s="27" t="str" cm="1">
        <f t="array" ref="W219">IFERROR(IF(SMALL(W6:W100,5)&lt;=$A$214*SMALL(W6:W100,1),IFERROR(INDEX($A$6:$A$100, MATCH(1,(W6:W100=SMALL(W6:W100,5))*(COUNTIF(W209:W218, $A$6:$A$100)=0),0)), ""),""),"")</f>
        <v/>
      </c>
      <c r="X219" s="27" t="str" cm="1">
        <f t="array" ref="X219">IFERROR(IF(SMALL(X6:X100,5)&lt;=$A$214*SMALL(X6:X100,1),IFERROR(INDEX($A$6:$A$100, MATCH(1,(X6:X100=SMALL(X6:X100,5))*(COUNTIF(X209:X218, $A$6:$A$100)=0),0)), ""),""),"")</f>
        <v/>
      </c>
      <c r="Y219" s="27" t="str" cm="1">
        <f t="array" ref="Y219">IFERROR(IF(SMALL(Y6:Y100,5)&lt;=$A$214*SMALL(Y6:Y100,1),IFERROR(INDEX($A$6:$A$100, MATCH(1,(Y6:Y100=SMALL(Y6:Y100,5))*(COUNTIF(Y209:Y218, $A$6:$A$100)=0),0)), ""),""),"")</f>
        <v/>
      </c>
      <c r="Z219" s="27" t="str" cm="1">
        <f t="array" ref="Z219">IFERROR(IF(SMALL(Z6:Z100,5)&lt;=$A$214*SMALL(Z6:Z100,1),IFERROR(INDEX($A$6:$A$100, MATCH(1,(Z6:Z100=SMALL(Z6:Z100,5))*(COUNTIF(Z209:Z218, $A$6:$A$100)=0),0)), ""),""),"")</f>
        <v/>
      </c>
      <c r="AA219" s="27" t="str" cm="1">
        <f t="array" ref="AA219">IFERROR(IF(SMALL(AA6:AA100,5)&lt;=$A$214*SMALL(AA6:AA100,1),IFERROR(INDEX($A$6:$A$100, MATCH(1,(AA6:AA100=SMALL(AA6:AA100,5))*(COUNTIF(AA209:AA218, $A$6:$A$100)=0),0)), ""),""),"")</f>
        <v/>
      </c>
      <c r="AB219" s="27" t="str" cm="1">
        <f t="array" ref="AB219">IFERROR(IF(SMALL(AB6:AB100,5)&lt;=$A$214*SMALL(AB6:AB100,1),IFERROR(INDEX($A$6:$A$100, MATCH(1,(AB6:AB100=SMALL(AB6:AB100,5))*(COUNTIF(AB209:AB218, $A$6:$A$100)=0),0)), ""),""),"")</f>
        <v/>
      </c>
      <c r="AC219" s="27" t="str" cm="1">
        <f t="array" ref="AC219">IFERROR(IF(SMALL(AC6:AC100,5)&lt;=$A$214*SMALL(AC6:AC100,1),IFERROR(INDEX($A$6:$A$100, MATCH(1,(AC6:AC100=SMALL(AC6:AC100,5))*(COUNTIF(AC209:AC218, $A$6:$A$100)=0),0)), ""),""),"")</f>
        <v/>
      </c>
      <c r="AD219" s="27" t="str" cm="1">
        <f t="array" ref="AD219">IFERROR(IF(SMALL(AD6:AD100,5)&lt;=$A$214*SMALL(AD6:AD100,1),IFERROR(INDEX($A$6:$A$100, MATCH(1,(AD6:AD100=SMALL(AD6:AD100,5))*(COUNTIF(AD209:AD218, $A$6:$A$100)=0),0)), ""),""),"")</f>
        <v/>
      </c>
      <c r="AE219" s="27" t="str" cm="1">
        <f t="array" ref="AE219">IFERROR(IF(SMALL(AE6:AE100,5)&lt;=$A$214*SMALL(AE6:AE100,1),IFERROR(INDEX($A$6:$A$100, MATCH(1,(AE6:AE100=SMALL(AE6:AE100,5))*(COUNTIF(AE209:AE218, $A$6:$A$100)=0),0)), ""),""),"")</f>
        <v/>
      </c>
      <c r="AF219" s="27" t="str" cm="1">
        <f t="array" ref="AF219">IFERROR(IF(SMALL(AF6:AF100,5)&lt;=$A$214*SMALL(AF6:AF100,1),IFERROR(INDEX($A$6:$A$100, MATCH(1,(AF6:AF100=SMALL(AF6:AF100,5))*(COUNTIF(AF209:AF218, $A$6:$A$100)=0),0)), ""),""),"")</f>
        <v/>
      </c>
      <c r="AG219" s="27" t="str" cm="1">
        <f t="array" ref="AG219">IFERROR(IF(SMALL(AG6:AG100,5)&lt;=$A$214*SMALL(AG6:AG100,1),IFERROR(INDEX($A$6:$A$100, MATCH(1,(AG6:AG100=SMALL(AG6:AG100,5))*(COUNTIF(AG209:AG218, $A$6:$A$100)=0),0)), ""),""),"")</f>
        <v/>
      </c>
      <c r="AH219" s="27" t="str" cm="1">
        <f t="array" ref="AH219">IFERROR(IF(SMALL(AH6:AH100,5)&lt;=$A$214*SMALL(AH6:AH100,1),IFERROR(INDEX($A$6:$A$100, MATCH(1,(AH6:AH100=SMALL(AH6:AH100,5))*(COUNTIF(AH209:AH218, $A$6:$A$100)=0),0)), ""),""),"")</f>
        <v/>
      </c>
      <c r="AI219" s="27" t="str" cm="1">
        <f t="array" ref="AI219">IFERROR(IF(SMALL(AI6:AI100,5)&lt;=$A$214*SMALL(AI6:AI100,1),IFERROR(INDEX($A$6:$A$100, MATCH(1,(AI6:AI100=SMALL(AI6:AI100,5))*(COUNTIF(AI209:AI218, $A$6:$A$100)=0),0)), ""),""),"")</f>
        <v/>
      </c>
      <c r="AJ219" s="27" t="str" cm="1">
        <f t="array" ref="AJ219">IFERROR(IF(SMALL(AJ6:AJ100,5)&lt;=$A$214*SMALL(AJ6:AJ100,1),IFERROR(INDEX($A$6:$A$100, MATCH(1,(AJ6:AJ100=SMALL(AJ6:AJ100,5))*(COUNTIF(AJ209:AJ218, $A$6:$A$100)=0),0)), ""),""),"")</f>
        <v/>
      </c>
      <c r="AK219" s="27" t="str" cm="1">
        <f t="array" ref="AK219">IFERROR(IF(SMALL(AK6:AK100,5)&lt;=$A$214*SMALL(AK6:AK100,1),IFERROR(INDEX($A$6:$A$100, MATCH(1,(AK6:AK100=SMALL(AK6:AK100,5))*(COUNTIF(AK209:AK218, $A$6:$A$100)=0),0)), ""),""),"")</f>
        <v/>
      </c>
      <c r="AL219" s="27" t="str" cm="1">
        <f t="array" ref="AL219">IFERROR(IF(SMALL(AL6:AL100,5)&lt;=$A$214*SMALL(AL6:AL100,1),IFERROR(INDEX($A$6:$A$100, MATCH(1,(AL6:AL100=SMALL(AL6:AL100,5))*(COUNTIF(AL209:AL218, $A$6:$A$100)=0),0)), ""),""),"")</f>
        <v/>
      </c>
      <c r="AM219" s="27" t="str" cm="1">
        <f t="array" ref="AM219">IFERROR(IF(SMALL(AM6:AM100,5)&lt;=$A$214*SMALL(AM6:AM100,1),IFERROR(INDEX($A$6:$A$100, MATCH(1,(AM6:AM100=SMALL(AM6:AM100,5))*(COUNTIF(AM209:AM218, $A$6:$A$100)=0),0)), ""),""),"")</f>
        <v/>
      </c>
      <c r="AN219" s="27" t="str" cm="1">
        <f t="array" ref="AN219">IFERROR(IF(SMALL(AN6:AN100,5)&lt;=$A$214*SMALL(AN6:AN100,1),IFERROR(INDEX($A$6:$A$100, MATCH(1,(AN6:AN100=SMALL(AN6:AN100,5))*(COUNTIF(AN209:AN218, $A$6:$A$100)=0),0)), ""),""),"")</f>
        <v/>
      </c>
      <c r="AO219" s="27" t="str" cm="1">
        <f t="array" ref="AO219">IFERROR(IF(SMALL(AO6:AO100,5)&lt;=$A$214*SMALL(AO6:AO100,1),IFERROR(INDEX($A$6:$A$100, MATCH(1,(AO6:AO100=SMALL(AO6:AO100,5))*(COUNTIF(AO209:AO218, $A$6:$A$100)=0),0)), ""),""),"")</f>
        <v/>
      </c>
      <c r="AP219" s="27" t="str" cm="1">
        <f t="array" ref="AP219">IFERROR(IF(SMALL(AP6:AP100,5)&lt;=$A$214*SMALL(AP6:AP100,1),IFERROR(INDEX($A$6:$A$100, MATCH(1,(AP6:AP100=SMALL(AP6:AP100,5))*(COUNTIF(AP209:AP218, $A$6:$A$100)=0),0)), ""),""),"")</f>
        <v/>
      </c>
      <c r="AQ219" s="27" t="str" cm="1">
        <f t="array" ref="AQ219">IFERROR(IF(SMALL(AQ6:AQ100,5)&lt;=$A$214*SMALL(AQ6:AQ100,1),IFERROR(INDEX($A$6:$A$100, MATCH(1,(AQ6:AQ100=SMALL(AQ6:AQ100,5))*(COUNTIF(AQ209:AQ218, $A$6:$A$100)=0),0)), ""),""),"")</f>
        <v/>
      </c>
      <c r="AR219" s="27" t="str" cm="1">
        <f t="array" ref="AR219">IFERROR(IF(SMALL(AR6:AR100,5)&lt;=$A$214*SMALL(AR6:AR100,1),IFERROR(INDEX($A$6:$A$100, MATCH(1,(AR6:AR100=SMALL(AR6:AR100,5))*(COUNTIF(AR209:AR218, $A$6:$A$100)=0),0)), ""),""),"")</f>
        <v/>
      </c>
      <c r="AS219" s="27" t="str" cm="1">
        <f t="array" ref="AS219">IFERROR(IF(SMALL(AS6:AS100,5)&lt;=$A$214*SMALL(AS6:AS100,1),IFERROR(INDEX($A$6:$A$100, MATCH(1,(AS6:AS100=SMALL(AS6:AS100,5))*(COUNTIF(AS209:AS218, $A$6:$A$100)=0),0)), ""),""),"")</f>
        <v/>
      </c>
      <c r="AT219" s="27" t="str" cm="1">
        <f t="array" ref="AT219">IFERROR(IF(SMALL(AT6:AT100,5)&lt;=$A$214*SMALL(AT6:AT100,1),IFERROR(INDEX($A$6:$A$100, MATCH(1,(AT6:AT100=SMALL(AT6:AT100,5))*(COUNTIF(AT209:AT218, $A$6:$A$100)=0),0)), ""),""),"")</f>
        <v/>
      </c>
      <c r="AU219" s="27" t="str" cm="1">
        <f t="array" ref="AU219">IFERROR(IF(SMALL(AU6:AU100,5)&lt;=$A$214*SMALL(AU6:AU100,1),IFERROR(INDEX($A$6:$A$100, MATCH(1,(AU6:AU100=SMALL(AU6:AU100,5))*(COUNTIF(AU209:AU218, $A$6:$A$100)=0),0)), ""),""),"")</f>
        <v/>
      </c>
      <c r="AV219" s="27" t="str" cm="1">
        <f t="array" ref="AV219">IFERROR(IF(SMALL(AV6:AV100,5)&lt;=$A$214*SMALL(AV6:AV100,1),IFERROR(INDEX($A$6:$A$100, MATCH(1,(AV6:AV100=SMALL(AV6:AV100,5))*(COUNTIF(AV209:AV218, $A$6:$A$100)=0),0)), ""),""),"")</f>
        <v/>
      </c>
      <c r="AW219" s="27" t="str" cm="1">
        <f t="array" ref="AW219">IFERROR(IF(SMALL(AW6:AW100,5)&lt;=$A$214*SMALL(AW6:AW100,1),IFERROR(INDEX($A$6:$A$100, MATCH(1,(AW6:AW100=SMALL(AW6:AW100,5))*(COUNTIF(AW209:AW218, $A$6:$A$100)=0),0)), ""),""),"")</f>
        <v/>
      </c>
      <c r="AX219" s="27" t="str" cm="1">
        <f t="array" ref="AX219">IFERROR(IF(SMALL(AX6:AX100,5)&lt;=$A$214*SMALL(AX6:AX100,1),IFERROR(INDEX($A$6:$A$100, MATCH(1,(AX6:AX100=SMALL(AX6:AX100,5))*(COUNTIF(AX209:AX218, $A$6:$A$100)=0),0)), ""),""),"")</f>
        <v/>
      </c>
      <c r="AY219" s="27" t="str" cm="1">
        <f t="array" ref="AY219">IFERROR(IF(SMALL(AY6:AY100,5)&lt;=$A$214*SMALL(AY6:AY100,1),IFERROR(INDEX($A$6:$A$100, MATCH(1,(AY6:AY100=SMALL(AY6:AY100,5))*(COUNTIF(AY209:AY218, $A$6:$A$100)=0),0)), ""),""),"")</f>
        <v/>
      </c>
      <c r="AZ219" s="27" t="str" cm="1">
        <f t="array" ref="AZ219">IFERROR(IF(SMALL(AZ6:AZ100,5)&lt;=$A$214*SMALL(AZ6:AZ100,1),IFERROR(INDEX($A$6:$A$100, MATCH(1,(AZ6:AZ100=SMALL(AZ6:AZ100,5))*(COUNTIF(AZ209:AZ218, $A$6:$A$100)=0),0)), ""),""),"")</f>
        <v/>
      </c>
      <c r="BA219" s="27" t="str" cm="1">
        <f t="array" ref="BA219">IFERROR(IF(SMALL(BA6:BA100,5)&lt;=$A$214*SMALL(BA6:BA100,1),IFERROR(INDEX($A$6:$A$100, MATCH(1,(BA6:BA100=SMALL(BA6:BA100,5))*(COUNTIF(BA209:BA218, $A$6:$A$100)=0),0)), ""),""),"")</f>
        <v/>
      </c>
      <c r="BB219" s="27" t="str" cm="1">
        <f t="array" ref="BB219">IFERROR(IF(SMALL(BB6:BB100,5)&lt;=$A$214*SMALL(BB6:BB100,1),IFERROR(INDEX($A$6:$A$100, MATCH(1,(BB6:BB100=SMALL(BB6:BB100,5))*(COUNTIF(BB209:BB218, $A$6:$A$100)=0),0)), ""),""),"")</f>
        <v/>
      </c>
      <c r="BC219" s="27" t="str" cm="1">
        <f t="array" ref="BC219">IFERROR(IF(SMALL(BC6:BC100,5)&lt;=$A$214*SMALL(BC6:BC100,1),IFERROR(INDEX($A$6:$A$100, MATCH(1,(BC6:BC100=SMALL(BC6:BC100,5))*(COUNTIF(BC209:BC218, $A$6:$A$100)=0),0)), ""),""),"")</f>
        <v/>
      </c>
      <c r="BD219" s="27" t="str" cm="1">
        <f t="array" ref="BD219">IFERROR(IF(SMALL(BD6:BD100,5)&lt;=$A$214*SMALL(BD6:BD100,1),IFERROR(INDEX($A$6:$A$100, MATCH(1,(BD6:BD100=SMALL(BD6:BD100,5))*(COUNTIF(BD209:BD218, $A$6:$A$100)=0),0)), ""),""),"")</f>
        <v/>
      </c>
      <c r="BE219" s="27" t="str" cm="1">
        <f t="array" ref="BE219">IFERROR(IF(SMALL(BE6:BE100,5)&lt;=$A$214*SMALL(BE6:BE100,1),IFERROR(INDEX($A$6:$A$100, MATCH(1,(BE6:BE100=SMALL(BE6:BE100,5))*(COUNTIF(BE209:BE218, $A$6:$A$100)=0),0)), ""),""),"")</f>
        <v/>
      </c>
      <c r="BF219" s="27" t="str" cm="1">
        <f t="array" ref="BF219">IFERROR(IF(SMALL(BF6:BF100,5)&lt;=$A$214*SMALL(BF6:BF100,1),IFERROR(INDEX($A$6:$A$100, MATCH(1,(BF6:BF100=SMALL(BF6:BF100,5))*(COUNTIF(BF209:BF218, $A$6:$A$100)=0),0)), ""),""),"")</f>
        <v/>
      </c>
      <c r="BG219" s="27" t="str" cm="1">
        <f t="array" ref="BG219">IFERROR(IF(SMALL(BG6:BG100,5)&lt;=$A$214*SMALL(BG6:BG100,1),IFERROR(INDEX($A$6:$A$100, MATCH(1,(BG6:BG100=SMALL(BG6:BG100,5))*(COUNTIF(BG209:BG218, $A$6:$A$100)=0),0)), ""),""),"")</f>
        <v/>
      </c>
      <c r="BH219" s="27" t="str" cm="1">
        <f t="array" ref="BH219">IFERROR(IF(SMALL(BH6:BH100,5)&lt;=$A$214*SMALL(BH6:BH100,1),IFERROR(INDEX($A$6:$A$100, MATCH(1,(BH6:BH100=SMALL(BH6:BH100,5))*(COUNTIF(BH209:BH218, $A$6:$A$100)=0),0)), ""),""),"")</f>
        <v/>
      </c>
      <c r="BI219" s="27" t="str" cm="1">
        <f t="array" ref="BI219">IFERROR(IF(SMALL(BI6:BI100,5)&lt;=$A$214*SMALL(BI6:BI100,1),IFERROR(INDEX($A$6:$A$100, MATCH(1,(BI6:BI100=SMALL(BI6:BI100,5))*(COUNTIF(BI209:BI218, $A$6:$A$100)=0),0)), ""),""),"")</f>
        <v/>
      </c>
      <c r="BJ219" s="27" t="str" cm="1">
        <f t="array" ref="BJ219">IFERROR(IF(SMALL(BJ6:BJ100,5)&lt;=$A$214*SMALL(BJ6:BJ100,1),IFERROR(INDEX($A$6:$A$100, MATCH(1,(BJ6:BJ100=SMALL(BJ6:BJ100,5))*(COUNTIF(BJ209:BJ218, $A$6:$A$100)=0),0)), ""),""),"")</f>
        <v/>
      </c>
      <c r="BK219" s="27" t="str" cm="1">
        <f t="array" ref="BK219">IFERROR(IF(SMALL(BK6:BK100,5)&lt;=$A$214*SMALL(BK6:BK100,1),IFERROR(INDEX($A$6:$A$100, MATCH(1,(BK6:BK100=SMALL(BK6:BK100,5))*(COUNTIF(BK209:BK218, $A$6:$A$100)=0),0)), ""),""),"")</f>
        <v/>
      </c>
      <c r="BL219" s="27" t="str" cm="1">
        <f t="array" ref="BL219">IFERROR(IF(SMALL(BL6:BL100,5)&lt;=$A$214*SMALL(BL6:BL100,1),IFERROR(INDEX($A$6:$A$100, MATCH(1,(BL6:BL100=SMALL(BL6:BL100,5))*(COUNTIF(BL209:BL218, $A$6:$A$100)=0),0)), ""),""),"")</f>
        <v/>
      </c>
      <c r="BM219" s="27" t="str" cm="1">
        <f t="array" ref="BM219">IFERROR(IF(SMALL(BM6:BM100,5)&lt;=$A$214*SMALL(BM6:BM100,1),IFERROR(INDEX($A$6:$A$100, MATCH(1,(BM6:BM100=SMALL(BM6:BM100,5))*(COUNTIF(BM209:BM218, $A$6:$A$100)=0),0)), ""),""),"")</f>
        <v/>
      </c>
      <c r="BN219" s="27" t="str" cm="1">
        <f t="array" ref="BN219">IFERROR(IF(SMALL(BN6:BN100,5)&lt;=$A$214*SMALL(BN6:BN100,1),IFERROR(INDEX($A$6:$A$100, MATCH(1,(BN6:BN100=SMALL(BN6:BN100,5))*(COUNTIF(BN209:BN218, $A$6:$A$100)=0),0)), ""),""),"")</f>
        <v/>
      </c>
      <c r="BO219" s="27" t="str" cm="1">
        <f t="array" ref="BO219">IFERROR(IF(SMALL(BO6:BO100,5)&lt;=$A$214*SMALL(BO6:BO100,1),IFERROR(INDEX($A$6:$A$100, MATCH(1,(BO6:BO100=SMALL(BO6:BO100,5))*(COUNTIF(BO209:BO218, $A$6:$A$100)=0),0)), ""),""),"")</f>
        <v/>
      </c>
      <c r="BP219" s="27" t="str" cm="1">
        <f t="array" ref="BP219">IFERROR(IF(SMALL(BP6:BP100,5)&lt;=$A$214*SMALL(BP6:BP100,1),IFERROR(INDEX($A$6:$A$100, MATCH(1,(BP6:BP100=SMALL(BP6:BP100,5))*(COUNTIF(BP209:BP218, $A$6:$A$100)=0),0)), ""),""),"")</f>
        <v/>
      </c>
      <c r="BQ219" s="27" t="str" cm="1">
        <f t="array" ref="BQ219">IFERROR(IF(SMALL(BQ6:BQ100,5)&lt;=$A$214*SMALL(BQ6:BQ100,1),IFERROR(INDEX($A$6:$A$100, MATCH(1,(BQ6:BQ100=SMALL(BQ6:BQ100,5))*(COUNTIF(BQ209:BQ218, $A$6:$A$100)=0),0)), ""),""),"")</f>
        <v/>
      </c>
      <c r="BR219" s="27" t="str" cm="1">
        <f t="array" ref="BR219">IFERROR(IF(SMALL(BR6:BR100,5)&lt;=$A$214*SMALL(BR6:BR100,1),IFERROR(INDEX($A$6:$A$100, MATCH(1,(BR6:BR100=SMALL(BR6:BR100,5))*(COUNTIF(BR209:BR218, $A$6:$A$100)=0),0)), ""),""),"")</f>
        <v/>
      </c>
      <c r="BS219" s="27" t="str" cm="1">
        <f t="array" ref="BS219">IFERROR(IF(SMALL(BS6:BS100,5)&lt;=$A$214*SMALL(BS6:BS100,1),IFERROR(INDEX($A$6:$A$100, MATCH(1,(BS6:BS100=SMALL(BS6:BS100,5))*(COUNTIF(BS209:BS218, $A$6:$A$100)=0),0)), ""),""),"")</f>
        <v/>
      </c>
      <c r="BT219" s="27" t="str" cm="1">
        <f t="array" ref="BT219">IFERROR(IF(SMALL(BT6:BT100,5)&lt;=$A$214*SMALL(BT6:BT100,1),IFERROR(INDEX($A$6:$A$100, MATCH(1,(BT6:BT100=SMALL(BT6:BT100,5))*(COUNTIF(BT209:BT218, $A$6:$A$100)=0),0)), ""),""),"")</f>
        <v/>
      </c>
      <c r="BU219" s="27" t="str" cm="1">
        <f t="array" ref="BU219">IFERROR(IF(SMALL(BU6:BU100,5)&lt;=$A$214*SMALL(BU6:BU100,1),IFERROR(INDEX($A$6:$A$100, MATCH(1,(BU6:BU100=SMALL(BU6:BU100,5))*(COUNTIF(BU209:BU218, $A$6:$A$100)=0),0)), ""),""),"")</f>
        <v/>
      </c>
      <c r="BV219" s="27" t="str" cm="1">
        <f t="array" ref="BV219">IFERROR(IF(SMALL(BV6:BV100,5)&lt;=$A$214*SMALL(BV6:BV100,1),IFERROR(INDEX($A$6:$A$100, MATCH(1,(BV6:BV100=SMALL(BV6:BV100,5))*(COUNTIF(BV209:BV218, $A$6:$A$100)=0),0)), ""),""),"")</f>
        <v/>
      </c>
      <c r="BW219" s="27" t="str" cm="1">
        <f t="array" ref="BW219">IFERROR(IF(SMALL(BW6:BW100,5)&lt;=$A$214*SMALL(BW6:BW100,1),IFERROR(INDEX($A$6:$A$100, MATCH(1,(BW6:BW100=SMALL(BW6:BW100,5))*(COUNTIF(BW209:BW218, $A$6:$A$100)=0),0)), ""),""),"")</f>
        <v/>
      </c>
      <c r="BX219" s="27" t="str" cm="1">
        <f t="array" ref="BX219">IFERROR(IF(SMALL(BX6:BX100,5)&lt;=$A$214*SMALL(BX6:BX100,1),IFERROR(INDEX($A$6:$A$100, MATCH(1,(BX6:BX100=SMALL(BX6:BX100,5))*(COUNTIF(BX209:BX218, $A$6:$A$100)=0),0)), ""),""),"")</f>
        <v/>
      </c>
      <c r="BY219" s="27" t="str" cm="1">
        <f t="array" ref="BY219">IFERROR(IF(SMALL(BY6:BY100,5)&lt;=$A$214*SMALL(BY6:BY100,1),IFERROR(INDEX($A$6:$A$100, MATCH(1,(BY6:BY100=SMALL(BY6:BY100,5))*(COUNTIF(BY209:BY218, $A$6:$A$100)=0),0)), ""),""),"")</f>
        <v/>
      </c>
      <c r="BZ219" s="27" t="str" cm="1">
        <f t="array" ref="BZ219">IFERROR(IF(SMALL(BZ6:BZ100,5)&lt;=$A$214*SMALL(BZ6:BZ100,1),IFERROR(INDEX($A$6:$A$100, MATCH(1,(BZ6:BZ100=SMALL(BZ6:BZ100,5))*(COUNTIF(BZ209:BZ218, $A$6:$A$100)=0),0)), ""),""),"")</f>
        <v/>
      </c>
      <c r="CA219" s="27" t="str" cm="1">
        <f t="array" ref="CA219">IFERROR(IF(SMALL(CA6:CA100,5)&lt;=$A$214*SMALL(CA6:CA100,1),IFERROR(INDEX($A$6:$A$100, MATCH(1,(CA6:CA100=SMALL(CA6:CA100,5))*(COUNTIF(CA209:CA218, $A$6:$A$100)=0),0)), ""),""),"")</f>
        <v/>
      </c>
      <c r="CB219" s="27" t="str" cm="1">
        <f t="array" ref="CB219">IFERROR(IF(SMALL(CB6:CB100,5)&lt;=$A$214*SMALL(CB6:CB100,1),IFERROR(INDEX($A$6:$A$100, MATCH(1,(CB6:CB100=SMALL(CB6:CB100,5))*(COUNTIF(CB209:CB218, $A$6:$A$100)=0),0)), ""),""),"")</f>
        <v/>
      </c>
      <c r="CC219" s="27" t="str" cm="1">
        <f t="array" ref="CC219">IFERROR(IF(SMALL(CC6:CC100,5)&lt;=$A$214*SMALL(CC6:CC100,1),IFERROR(INDEX($A$6:$A$100, MATCH(1,(CC6:CC100=SMALL(CC6:CC100,5))*(COUNTIF(CC209:CC218, $A$6:$A$100)=0),0)), ""),""),"")</f>
        <v/>
      </c>
      <c r="CD219" s="27" t="str" cm="1">
        <f t="array" ref="CD219">IFERROR(IF(SMALL(CD6:CD100,5)&lt;=$A$214*SMALL(CD6:CD100,1),IFERROR(INDEX($A$6:$A$100, MATCH(1,(CD6:CD100=SMALL(CD6:CD100,5))*(COUNTIF(CD209:CD218, $A$6:$A$100)=0),0)), ""),""),"")</f>
        <v/>
      </c>
      <c r="CE219" s="27" t="str" cm="1">
        <f t="array" ref="CE219">IFERROR(IF(SMALL(CE6:CE100,5)&lt;=$A$214*SMALL(CE6:CE100,1),IFERROR(INDEX($A$6:$A$100, MATCH(1,(CE6:CE100=SMALL(CE6:CE100,5))*(COUNTIF(CE209:CE218, $A$6:$A$100)=0),0)), ""),""),"")</f>
        <v/>
      </c>
      <c r="CF219" s="27" t="str" cm="1">
        <f t="array" ref="CF219">IFERROR(IF(SMALL(CF6:CF100,5)&lt;=$A$214*SMALL(CF6:CF100,1),IFERROR(INDEX($A$6:$A$100, MATCH(1,(CF6:CF100=SMALL(CF6:CF100,5))*(COUNTIF(CF209:CF218, $A$6:$A$100)=0),0)), ""),""),"")</f>
        <v/>
      </c>
      <c r="CG219" s="27" t="str" cm="1">
        <f t="array" ref="CG219">IFERROR(IF(SMALL(CG6:CG100,5)&lt;=$A$214*SMALL(CG6:CG100,1),IFERROR(INDEX($A$6:$A$100, MATCH(1,(CG6:CG100=SMALL(CG6:CG100,5))*(COUNTIF(CG209:CG218, $A$6:$A$100)=0),0)), ""),""),"")</f>
        <v/>
      </c>
      <c r="CH219" s="27" t="str" cm="1">
        <f t="array" ref="CH219">IFERROR(IF(SMALL(CH6:CH100,5)&lt;=$A$214*SMALL(CH6:CH100,1),IFERROR(INDEX($A$6:$A$100, MATCH(1,(CH6:CH100=SMALL(CH6:CH100,5))*(COUNTIF(CH209:CH218, $A$6:$A$100)=0),0)), ""),""),"")</f>
        <v/>
      </c>
      <c r="CI219" s="27" t="str" cm="1">
        <f t="array" ref="CI219">IFERROR(IF(SMALL(CI6:CI100,5)&lt;=$A$214*SMALL(CI6:CI100,1),IFERROR(INDEX($A$6:$A$100, MATCH(1,(CI6:CI100=SMALL(CI6:CI100,5))*(COUNTIF(CI209:CI218, $A$6:$A$100)=0),0)), ""),""),"")</f>
        <v/>
      </c>
      <c r="CJ219" s="27" t="str" cm="1">
        <f t="array" ref="CJ219">IFERROR(IF(SMALL(CJ6:CJ100,5)&lt;=$A$214*SMALL(CJ6:CJ100,1),IFERROR(INDEX($A$6:$A$100, MATCH(1,(CJ6:CJ100=SMALL(CJ6:CJ100,5))*(COUNTIF(CJ209:CJ218, $A$6:$A$100)=0),0)), ""),""),"")</f>
        <v/>
      </c>
      <c r="CK219" s="27" t="str" cm="1">
        <f t="array" ref="CK219">IFERROR(IF(SMALL(CK6:CK100,5)&lt;=$A$214*SMALL(CK6:CK100,1),IFERROR(INDEX($A$6:$A$100, MATCH(1,(CK6:CK100=SMALL(CK6:CK100,5))*(COUNTIF(CK209:CK218, $A$6:$A$100)=0),0)), ""),""),"")</f>
        <v/>
      </c>
      <c r="CL219" s="27" t="str" cm="1">
        <f t="array" ref="CL219">IFERROR(IF(SMALL(CL6:CL100,5)&lt;=$A$214*SMALL(CL6:CL100,1),IFERROR(INDEX($A$6:$A$100, MATCH(1,(CL6:CL100=SMALL(CL6:CL100,5))*(COUNTIF(CL209:CL218, $A$6:$A$100)=0),0)), ""),""),"")</f>
        <v/>
      </c>
      <c r="CM219" s="27" t="str" cm="1">
        <f t="array" ref="CM219">IFERROR(IF(SMALL(CM6:CM100,5)&lt;=$A$214*SMALL(CM6:CM100,1),IFERROR(INDEX($A$6:$A$100, MATCH(1,(CM6:CM100=SMALL(CM6:CM100,5))*(COUNTIF(CM209:CM218, $A$6:$A$100)=0),0)), ""),""),"")</f>
        <v/>
      </c>
      <c r="CN219" s="27" t="str" cm="1">
        <f t="array" ref="CN219">IFERROR(IF(SMALL(CN6:CN100,5)&lt;=$A$214*SMALL(CN6:CN100,1),IFERROR(INDEX($A$6:$A$100, MATCH(1,(CN6:CN100=SMALL(CN6:CN100,5))*(COUNTIF(CN209:CN218, $A$6:$A$100)=0),0)), ""),""),"")</f>
        <v/>
      </c>
      <c r="CO219" s="27" t="str" cm="1">
        <f t="array" ref="CO219">IFERROR(IF(SMALL(CO6:CO100,5)&lt;=$A$214*SMALL(CO6:CO100,1),IFERROR(INDEX($A$6:$A$100, MATCH(1,(CO6:CO100=SMALL(CO6:CO100,5))*(COUNTIF(CO209:CO218, $A$6:$A$100)=0),0)), ""),""),"")</f>
        <v/>
      </c>
      <c r="CP219" s="27" t="str" cm="1">
        <f t="array" ref="CP219">IFERROR(IF(SMALL(CP6:CP100,5)&lt;=$A$214*SMALL(CP6:CP100,1),IFERROR(INDEX($A$6:$A$100, MATCH(1,(CP6:CP100=SMALL(CP6:CP100,5))*(COUNTIF(CP209:CP218, $A$6:$A$100)=0),0)), ""),""),"")</f>
        <v/>
      </c>
      <c r="CQ219" s="27" t="str" cm="1">
        <f t="array" ref="CQ219">IFERROR(IF(SMALL(CQ6:CQ100,5)&lt;=$A$214*SMALL(CQ6:CQ100,1),IFERROR(INDEX($A$6:$A$100, MATCH(1,(CQ6:CQ100=SMALL(CQ6:CQ100,5))*(COUNTIF(CQ209:CQ218, $A$6:$A$100)=0),0)), ""),""),"")</f>
        <v/>
      </c>
      <c r="CR219" s="27" t="str" cm="1">
        <f t="array" ref="CR219">IFERROR(IF(SMALL(CR6:CR100,5)&lt;=$A$214*SMALL(CR6:CR100,1),IFERROR(INDEX($A$6:$A$100, MATCH(1,(CR6:CR100=SMALL(CR6:CR100,5))*(COUNTIF(CR209:CR218, $A$6:$A$100)=0),0)), ""),""),"")</f>
        <v/>
      </c>
      <c r="CS219" s="27" t="str" cm="1">
        <f t="array" ref="CS219">IFERROR(IF(SMALL(CS6:CS100,5)&lt;=$A$214*SMALL(CS6:CS100,1),IFERROR(INDEX($A$6:$A$100, MATCH(1,(CS6:CS100=SMALL(CS6:CS100,5))*(COUNTIF(CS209:CS218, $A$6:$A$100)=0),0)), ""),""),"")</f>
        <v/>
      </c>
      <c r="CT219" s="27" t="str" cm="1">
        <f t="array" ref="CT219">IFERROR(IF(SMALL(CT6:CT100,5)&lt;=$A$214*SMALL(CT6:CT100,1),IFERROR(INDEX($A$6:$A$100, MATCH(1,(CT6:CT100=SMALL(CT6:CT100,5))*(COUNTIF(CT209:CT218, $A$6:$A$100)=0),0)), ""),""),"")</f>
        <v/>
      </c>
      <c r="CU219" s="27" t="str" cm="1">
        <f t="array" ref="CU219">IFERROR(IF(SMALL(CU6:CU100,5)&lt;=$A$214*SMALL(CU6:CU100,1),IFERROR(INDEX($A$6:$A$100, MATCH(1,(CU6:CU100=SMALL(CU6:CU100,5))*(COUNTIF(CU209:CU218, $A$6:$A$100)=0),0)), ""),""),"")</f>
        <v/>
      </c>
      <c r="CV219" s="27" t="str" cm="1">
        <f t="array" ref="CV219">IFERROR(IF(SMALL(CV6:CV100,5)&lt;=$A$214*SMALL(CV6:CV100,1),IFERROR(INDEX($A$6:$A$100, MATCH(1,(CV6:CV100=SMALL(CV6:CV100,5))*(COUNTIF(CV209:CV218, $A$6:$A$100)=0),0)), ""),""),"")</f>
        <v/>
      </c>
      <c r="CW219" s="27" t="str" cm="1">
        <f t="array" ref="CW219">IFERROR(IF(SMALL(CW6:CW100,5)&lt;=$A$214*SMALL(CW6:CW100,1),IFERROR(INDEX($A$6:$A$100, MATCH(1,(CW6:CW100=SMALL(CW6:CW100,5))*(COUNTIF(CW209:CW218, $A$6:$A$100)=0),0)), ""),""),"")</f>
        <v/>
      </c>
      <c r="CX219" s="27" t="str" cm="1">
        <f t="array" ref="CX219">IFERROR(IF(SMALL(CX6:CX100,5)&lt;=$A$214*SMALL(CX6:CX100,1),IFERROR(INDEX($A$6:$A$100, MATCH(1,(CX6:CX100=SMALL(CX6:CX100,5))*(COUNTIF(CX209:CX218, $A$6:$A$100)=0),0)), ""),""),"")</f>
        <v/>
      </c>
      <c r="CY219" s="27" t="str" cm="1">
        <f t="array" ref="CY219">IFERROR(IF(SMALL(CY6:CY100,5)&lt;=$A$214*SMALL(CY6:CY100,1),IFERROR(INDEX($A$6:$A$100, MATCH(1,(CY6:CY100=SMALL(CY6:CY100,5))*(COUNTIF(CY209:CY218, $A$6:$A$100)=0),0)), ""),""),"")</f>
        <v/>
      </c>
      <c r="CZ219" s="27" t="str" cm="1">
        <f t="array" ref="CZ219">IFERROR(IF(SMALL(CZ6:CZ100,5)&lt;=$A$214*SMALL(CZ6:CZ100,1),IFERROR(INDEX($A$6:$A$100, MATCH(1,(CZ6:CZ100=SMALL(CZ6:CZ100,5))*(COUNTIF(CZ209:CZ218, $A$6:$A$100)=0),0)), ""),""),"")</f>
        <v/>
      </c>
      <c r="DA219" s="27" t="str" cm="1">
        <f t="array" ref="DA219">IFERROR(IF(SMALL(DA6:DA100,5)&lt;=$A$214*SMALL(DA6:DA100,1),IFERROR(INDEX($A$6:$A$100, MATCH(1,(DA6:DA100=SMALL(DA6:DA100,5))*(COUNTIF(DA209:DA218, $A$6:$A$100)=0),0)), ""),""),"")</f>
        <v/>
      </c>
      <c r="DB219" s="27" t="str" cm="1">
        <f t="array" ref="DB219">IFERROR(IF(SMALL(DB6:DB100,5)&lt;=$A$214*SMALL(DB6:DB100,1),IFERROR(INDEX($A$6:$A$100, MATCH(1,(DB6:DB100=SMALL(DB6:DB100,5))*(COUNTIF(DB209:DB218, $A$6:$A$100)=0),0)), ""),""),"")</f>
        <v/>
      </c>
      <c r="DC219" s="27" t="str" cm="1">
        <f t="array" ref="DC219">IFERROR(IF(SMALL(DC6:DC100,5)&lt;=$A$214*SMALL(DC6:DC100,1),IFERROR(INDEX($A$6:$A$100, MATCH(1,(DC6:DC100=SMALL(DC6:DC100,5))*(COUNTIF(DC209:DC218, $A$6:$A$100)=0),0)), ""),""),"")</f>
        <v/>
      </c>
      <c r="DD219" s="27" t="str" cm="1">
        <f t="array" ref="DD219">IFERROR(IF(SMALL(DD6:DD100,5)&lt;=$A$214*SMALL(DD6:DD100,1),IFERROR(INDEX($A$6:$A$100, MATCH(1,(DD6:DD100=SMALL(DD6:DD100,5))*(COUNTIF(DD209:DD218, $A$6:$A$100)=0),0)), ""),""),"")</f>
        <v/>
      </c>
      <c r="DE219" s="27" t="str" cm="1">
        <f t="array" ref="DE219">IFERROR(IF(SMALL(DE6:DE100,5)&lt;=$A$214*SMALL(DE6:DE100,1),IFERROR(INDEX($A$6:$A$100, MATCH(1,(DE6:DE100=SMALL(DE6:DE100,5))*(COUNTIF(DE209:DE218, $A$6:$A$100)=0),0)), ""),""),"")</f>
        <v/>
      </c>
      <c r="DF219" s="27" t="str" cm="1">
        <f t="array" ref="DF219">IFERROR(IF(SMALL(DF6:DF100,5)&lt;=$A$214*SMALL(DF6:DF100,1),IFERROR(INDEX($A$6:$A$100, MATCH(1,(DF6:DF100=SMALL(DF6:DF100,5))*(COUNTIF(DF209:DF218, $A$6:$A$100)=0),0)), ""),""),"")</f>
        <v/>
      </c>
      <c r="DG219" s="27" t="str" cm="1">
        <f t="array" ref="DG219">IFERROR(IF(SMALL(DG6:DG100,5)&lt;=$A$214*SMALL(DG6:DG100,1),IFERROR(INDEX($A$6:$A$100, MATCH(1,(DG6:DG100=SMALL(DG6:DG100,5))*(COUNTIF(DG209:DG218, $A$6:$A$100)=0),0)), ""),""),"")</f>
        <v/>
      </c>
      <c r="DH219" s="27" t="str" cm="1">
        <f t="array" ref="DH219">IFERROR(IF(SMALL(DH6:DH100,5)&lt;=$A$214*SMALL(DH6:DH100,1),IFERROR(INDEX($A$6:$A$100, MATCH(1,(DH6:DH100=SMALL(DH6:DH100,5))*(COUNTIF(DH209:DH218, $A$6:$A$100)=0),0)), ""),""),"")</f>
        <v/>
      </c>
      <c r="DI219" s="27" t="str" cm="1">
        <f t="array" ref="DI219">IFERROR(IF(SMALL(DI6:DI100,5)&lt;=$A$214*SMALL(DI6:DI100,1),IFERROR(INDEX($A$6:$A$100, MATCH(1,(DI6:DI100=SMALL(DI6:DI100,5))*(COUNTIF(DI209:DI218, $A$6:$A$100)=0),0)), ""),""),"")</f>
        <v/>
      </c>
      <c r="DJ219" s="27" t="str" cm="1">
        <f t="array" ref="DJ219">IFERROR(IF(SMALL(DJ6:DJ100,5)&lt;=$A$214*SMALL(DJ6:DJ100,1),IFERROR(INDEX($A$6:$A$100, MATCH(1,(DJ6:DJ100=SMALL(DJ6:DJ100,5))*(COUNTIF(DJ209:DJ218, $A$6:$A$100)=0),0)), ""),""),"")</f>
        <v/>
      </c>
      <c r="DK219" s="27" t="str" cm="1">
        <f t="array" ref="DK219">IFERROR(IF(SMALL(DK6:DK100,5)&lt;=$A$214*SMALL(DK6:DK100,1),IFERROR(INDEX($A$6:$A$100, MATCH(1,(DK6:DK100=SMALL(DK6:DK100,5))*(COUNTIF(DK209:DK218, $A$6:$A$100)=0),0)), ""),""),"")</f>
        <v/>
      </c>
      <c r="DL219" s="27" t="str" cm="1">
        <f t="array" ref="DL219">IFERROR(IF(SMALL(DL6:DL100,5)&lt;=$A$214*SMALL(DL6:DL100,1),IFERROR(INDEX($A$6:$A$100, MATCH(1,(DL6:DL100=SMALL(DL6:DL100,5))*(COUNTIF(DL209:DL218, $A$6:$A$100)=0),0)), ""),""),"")</f>
        <v/>
      </c>
      <c r="DM219" s="27" t="str" cm="1">
        <f t="array" ref="DM219">IFERROR(IF(SMALL(DM6:DM100,5)&lt;=$A$214*SMALL(DM6:DM100,1),IFERROR(INDEX($A$6:$A$100, MATCH(1,(DM6:DM100=SMALL(DM6:DM100,5))*(COUNTIF(DM209:DM218, $A$6:$A$100)=0),0)), ""),""),"")</f>
        <v/>
      </c>
      <c r="DN219" s="27" t="str" cm="1">
        <f t="array" ref="DN219">IFERROR(IF(SMALL(DN6:DN100,5)&lt;=$A$214*SMALL(DN6:DN100,1),IFERROR(INDEX($A$6:$A$100, MATCH(1,(DN6:DN100=SMALL(DN6:DN100,5))*(COUNTIF(DN209:DN218, $A$6:$A$100)=0),0)), ""),""),"")</f>
        <v/>
      </c>
      <c r="DO219" s="27" t="str" cm="1">
        <f t="array" ref="DO219">IFERROR(IF(SMALL(DO6:DO100,5)&lt;=$A$214*SMALL(DO6:DO100,1),IFERROR(INDEX($A$6:$A$100, MATCH(1,(DO6:DO100=SMALL(DO6:DO100,5))*(COUNTIF(DO209:DO218, $A$6:$A$100)=0),0)), ""),""),"")</f>
        <v/>
      </c>
      <c r="DP219" s="27" t="str" cm="1">
        <f t="array" ref="DP219">IFERROR(IF(SMALL(DP6:DP100,5)&lt;=$A$214*SMALL(DP6:DP100,1),IFERROR(INDEX($A$6:$A$100, MATCH(1,(DP6:DP100=SMALL(DP6:DP100,5))*(COUNTIF(DP209:DP218, $A$6:$A$100)=0),0)), ""),""),"")</f>
        <v/>
      </c>
      <c r="DQ219" s="27" t="str" cm="1">
        <f t="array" ref="DQ219">IFERROR(IF(SMALL(DQ6:DQ100,5)&lt;=$A$214*SMALL(DQ6:DQ100,1),IFERROR(INDEX($A$6:$A$100, MATCH(1,(DQ6:DQ100=SMALL(DQ6:DQ100,5))*(COUNTIF(DQ209:DQ218, $A$6:$A$100)=0),0)), ""),""),"")</f>
        <v/>
      </c>
      <c r="DR219" s="27" t="str" cm="1">
        <f t="array" ref="DR219">IFERROR(IF(SMALL(DR6:DR100,5)&lt;=$A$214*SMALL(DR6:DR100,1),IFERROR(INDEX($A$6:$A$100, MATCH(1,(DR6:DR100=SMALL(DR6:DR100,5))*(COUNTIF(DR209:DR218, $A$6:$A$100)=0),0)), ""),""),"")</f>
        <v/>
      </c>
      <c r="DS219" s="27" t="str" cm="1">
        <f t="array" ref="DS219">IFERROR(IF(SMALL(DS6:DS100,5)&lt;=$A$214*SMALL(DS6:DS100,1),IFERROR(INDEX($A$6:$A$100, MATCH(1,(DS6:DS100=SMALL(DS6:DS100,5))*(COUNTIF(DS209:DS218, $A$6:$A$100)=0),0)), ""),""),"")</f>
        <v/>
      </c>
      <c r="DT219" s="27" t="str" cm="1">
        <f t="array" ref="DT219">IFERROR(IF(SMALL(DT6:DT100,5)&lt;=$A$214*SMALL(DT6:DT100,1),IFERROR(INDEX($A$6:$A$100, MATCH(1,(DT6:DT100=SMALL(DT6:DT100,5))*(COUNTIF(DT209:DT218, $A$6:$A$100)=0),0)), ""),""),"")</f>
        <v/>
      </c>
      <c r="DU219" s="27" t="str" cm="1">
        <f t="array" ref="DU219">IFERROR(IF(SMALL(DU6:DU100,5)&lt;=$A$214*SMALL(DU6:DU100,1),IFERROR(INDEX($A$6:$A$100, MATCH(1,(DU6:DU100=SMALL(DU6:DU100,5))*(COUNTIF(DU209:DU218, $A$6:$A$100)=0),0)), ""),""),"")</f>
        <v/>
      </c>
      <c r="DV219" s="27" t="str" cm="1">
        <f t="array" ref="DV219">IFERROR(IF(SMALL(DV6:DV100,5)&lt;=$A$214*SMALL(DV6:DV100,1),IFERROR(INDEX($A$6:$A$100, MATCH(1,(DV6:DV100=SMALL(DV6:DV100,5))*(COUNTIF(DV209:DV218, $A$6:$A$100)=0),0)), ""),""),"")</f>
        <v/>
      </c>
      <c r="DW219" s="27" t="str" cm="1">
        <f t="array" ref="DW219">IFERROR(IF(SMALL(DW6:DW100,5)&lt;=$A$214*SMALL(DW6:DW100,1),IFERROR(INDEX($A$6:$A$100, MATCH(1,(DW6:DW100=SMALL(DW6:DW100,5))*(COUNTIF(DW209:DW218, $A$6:$A$100)=0),0)), ""),""),"")</f>
        <v/>
      </c>
      <c r="DX219" s="27" t="str" cm="1">
        <f t="array" ref="DX219">IFERROR(IF(SMALL(DX6:DX100,5)&lt;=$A$214*SMALL(DX6:DX100,1),IFERROR(INDEX($A$6:$A$100, MATCH(1,(DX6:DX100=SMALL(DX6:DX100,5))*(COUNTIF(DX209:DX218, $A$6:$A$100)=0),0)), ""),""),"")</f>
        <v/>
      </c>
      <c r="DY219" s="27" t="str" cm="1">
        <f t="array" ref="DY219">IFERROR(IF(SMALL(DY6:DY100,5)&lt;=$A$214*SMALL(DY6:DY100,1),IFERROR(INDEX($A$6:$A$100, MATCH(1,(DY6:DY100=SMALL(DY6:DY100,5))*(COUNTIF(DY209:DY218, $A$6:$A$100)=0),0)), ""),""),"")</f>
        <v/>
      </c>
      <c r="DZ219" s="27" t="str" cm="1">
        <f t="array" ref="DZ219">IFERROR(IF(SMALL(DZ6:DZ100,5)&lt;=$A$214*SMALL(DZ6:DZ100,1),IFERROR(INDEX($A$6:$A$100, MATCH(1,(DZ6:DZ100=SMALL(DZ6:DZ100,5))*(COUNTIF(DZ209:DZ218, $A$6:$A$100)=0),0)), ""),""),"")</f>
        <v/>
      </c>
      <c r="EA219" s="95"/>
      <c r="EB219" s="95"/>
      <c r="EC219" s="27" t="str" cm="1">
        <f t="array" ref="EC219">IFERROR(IF(SMALL(EC6:EC100,5)&lt;=$A$214*SMALL(EC6:EC100,1),IFERROR(INDEX($A$6:$A$100, MATCH(1,(EC6:EC100=SMALL(EC6:EC100,5))*(COUNTIF(EC209:EC218, $A$6:$A$100)=0),0)), ""),""),"")</f>
        <v/>
      </c>
      <c r="ED219" s="95"/>
      <c r="EE219" s="95"/>
      <c r="EF219" s="27" t="str" cm="1">
        <f t="array" ref="EF219">IFERROR(IF(SMALL(EF6:EF100,5)&lt;=$A$214*SMALL(EF6:EF100,1),IFERROR(INDEX($A$6:$A$100, MATCH(1,(EF6:EF100=SMALL(EF6:EF100,5))*(COUNTIF(EF209:EF218, $A$6:$A$100)=0),0)), ""),""),"")</f>
        <v/>
      </c>
      <c r="EG219" s="95"/>
      <c r="EH219" s="27" t="str" cm="1">
        <f t="array" ref="EH219">IFERROR(IF(SMALL(EH6:EH100,5)&lt;=$A$214*SMALL(EH6:EH100,1),IFERROR(INDEX($A$6:$A$100, MATCH(1,(EH6:EH100=SMALL(EH6:EH100,5))*(COUNTIF(EH209:EH218, $A$6:$A$100)=0),0)), ""),""),"")</f>
        <v/>
      </c>
      <c r="EI219" s="27" t="str" cm="1">
        <f t="array" ref="EI219">IFERROR(IF(SMALL(EI6:EI100,5)&lt;=$A$214*SMALL(EI6:EI100,1),IFERROR(INDEX($A$6:$A$100, MATCH(1,(EI6:EI100=SMALL(EI6:EI100,5))*(COUNTIF(EI209:EI218, $A$6:$A$100)=0),0)), ""),""),"")</f>
        <v/>
      </c>
      <c r="EJ219" s="27" t="str" cm="1">
        <f t="array" ref="EJ219">IFERROR(IF(SMALL(EJ6:EJ100,5)&lt;=$A$214*SMALL(EJ6:EJ100,1),IFERROR(INDEX($A$6:$A$100, MATCH(1,(EJ6:EJ100=SMALL(EJ6:EJ100,5))*(COUNTIF(EJ209:EJ218, $A$6:$A$100)=0),0)), ""),""),"")</f>
        <v/>
      </c>
      <c r="EK219" s="27" t="str" cm="1">
        <f t="array" ref="EK219">IFERROR(IF(SMALL(EK6:EK100,5)&lt;=$A$214*SMALL(EK6:EK100,1),IFERROR(INDEX($A$6:$A$100, MATCH(1,(EK6:EK100=SMALL(EK6:EK100,5))*(COUNTIF(EK209:EK218, $A$6:$A$100)=0),0)), ""),""),"")</f>
        <v/>
      </c>
      <c r="EL219" s="27" t="str" cm="1">
        <f t="array" ref="EL219">IFERROR(IF(SMALL(EL6:EL100,5)&lt;=$A$214*SMALL(EL6:EL100,1),IFERROR(INDEX($A$6:$A$100, MATCH(1,(EL6:EL100=SMALL(EL6:EL100,5))*(COUNTIF(EL209:EL218, $A$6:$A$100)=0),0)), ""),""),"")</f>
        <v/>
      </c>
      <c r="EM219" s="27" t="str" cm="1">
        <f t="array" ref="EM219">IFERROR(IF(SMALL(EM6:EM100,5)&lt;=$A$214*SMALL(EM6:EM100,1),IFERROR(INDEX($A$6:$A$100, MATCH(1,(EM6:EM100=SMALL(EM6:EM100,5))*(COUNTIF(EM209:EM218, $A$6:$A$100)=0),0)), ""),""),"")</f>
        <v/>
      </c>
      <c r="EN219" s="27" t="str" cm="1">
        <f t="array" ref="EN219">IFERROR(IF(SMALL(EN6:EN100,5)&lt;=$A$214*SMALL(EN6:EN100,1),IFERROR(INDEX($A$6:$A$100, MATCH(1,(EN6:EN100=SMALL(EN6:EN100,5))*(COUNTIF(EN209:EN218, $A$6:$A$100)=0),0)), ""),""),"")</f>
        <v/>
      </c>
      <c r="EO219" s="27" t="str" cm="1">
        <f t="array" ref="EO219">IFERROR(IF(SMALL(EO6:EO100,5)&lt;=$A$214*SMALL(EO6:EO100,1),IFERROR(INDEX($A$6:$A$100, MATCH(1,(EO6:EO100=SMALL(EO6:EO100,5))*(COUNTIF(EO209:EO218, $A$6:$A$100)=0),0)), ""),""),"")</f>
        <v/>
      </c>
      <c r="EP219" s="27" t="str" cm="1">
        <f t="array" ref="EP219">IFERROR(IF(SMALL(EP6:EP100,5)&lt;=$A$214*SMALL(EP6:EP100,1),IFERROR(INDEX($A$6:$A$100, MATCH(1,(EP6:EP100=SMALL(EP6:EP100,5))*(COUNTIF(EP209:EP218, $A$6:$A$100)=0),0)), ""),""),"")</f>
        <v/>
      </c>
      <c r="EQ219" s="27" t="str" cm="1">
        <f t="array" ref="EQ219">IFERROR(IF(SMALL(EQ6:EQ100,5)&lt;=$A$214*SMALL(EQ6:EQ100,1),IFERROR(INDEX($A$6:$A$100, MATCH(1,(EQ6:EQ100=SMALL(EQ6:EQ100,5))*(COUNTIF(EQ209:EQ218, $A$6:$A$100)=0),0)), ""),""),"")</f>
        <v/>
      </c>
      <c r="ER219" s="27" t="str" cm="1">
        <f t="array" ref="ER219">IFERROR(IF(SMALL(ER6:ER100,5)&lt;=$A$214*SMALL(ER6:ER100,1),IFERROR(INDEX($A$6:$A$100, MATCH(1,(ER6:ER100=SMALL(ER6:ER100,5))*(COUNTIF(ER209:ER218, $A$6:$A$100)=0),0)), ""),""),"")</f>
        <v/>
      </c>
      <c r="ES219" s="27" t="str" cm="1">
        <f t="array" ref="ES219">IFERROR(IF(SMALL(ES6:ES100,5)&lt;=$A$214*SMALL(ES6:ES100,1),IFERROR(INDEX($A$6:$A$100, MATCH(1,(ES6:ES100=SMALL(ES6:ES100,5))*(COUNTIF(ES209:ES218, $A$6:$A$100)=0),0)), ""),""),"")</f>
        <v/>
      </c>
      <c r="ET219" s="27" t="str" cm="1">
        <f t="array" ref="ET219">IFERROR(IF(SMALL(ET6:ET100,5)&lt;=$A$214*SMALL(ET6:ET100,1),IFERROR(INDEX($A$6:$A$100, MATCH(1,(ET6:ET100=SMALL(ET6:ET100,5))*(COUNTIF(ET209:ET218, $A$6:$A$100)=0),0)), ""),""),"")</f>
        <v/>
      </c>
      <c r="EU219" s="27" t="str" cm="1">
        <f t="array" ref="EU219">IFERROR(IF(SMALL(EU6:EU100,5)&lt;=$A$214*SMALL(EU6:EU100,1),IFERROR(INDEX($A$6:$A$100, MATCH(1,(EU6:EU100=SMALL(EU6:EU100,5))*(COUNTIF(EU209:EU218, $A$6:$A$100)=0),0)), ""),""),"")</f>
        <v/>
      </c>
      <c r="EV219" s="27" t="str" cm="1">
        <f t="array" ref="EV219">IFERROR(IF(SMALL(EV6:EV100,5)&lt;=$A$214*SMALL(EV6:EV100,1),IFERROR(INDEX($A$6:$A$100, MATCH(1,(EV6:EV100=SMALL(EV6:EV100,5))*(COUNTIF(EV209:EV218, $A$6:$A$100)=0),0)), ""),""),"")</f>
        <v/>
      </c>
      <c r="EW219" s="27" t="str" cm="1">
        <f t="array" ref="EW219">IFERROR(IF(SMALL(EW6:EW100,5)&lt;=$A$214*SMALL(EW6:EW100,1),IFERROR(INDEX($A$6:$A$100, MATCH(1,(EW6:EW100=SMALL(EW6:EW100,5))*(COUNTIF(EW209:EW218, $A$6:$A$100)=0),0)), ""),""),"")</f>
        <v/>
      </c>
      <c r="EX219" s="27" t="str" cm="1">
        <f t="array" ref="EX219">IFERROR(IF(SMALL(EX6:EX100,5)&lt;=$A$214*SMALL(EX6:EX100,1),IFERROR(INDEX($A$6:$A$100, MATCH(1,(EX6:EX100=SMALL(EX6:EX100,5))*(COUNTIF(EX209:EX218, $A$6:$A$100)=0),0)), ""),""),"")</f>
        <v/>
      </c>
      <c r="EY219" s="27" t="str" cm="1">
        <f t="array" ref="EY219">IFERROR(IF(SMALL(EY6:EY100,5)&lt;=$A$214*SMALL(EY6:EY100,1),IFERROR(INDEX($A$6:$A$100, MATCH(1,(EY6:EY100=SMALL(EY6:EY100,5))*(COUNTIF(EY209:EY218, $A$6:$A$100)=0),0)), ""),""),"")</f>
        <v/>
      </c>
      <c r="EZ219" s="27" t="str" cm="1">
        <f t="array" ref="EZ219">IFERROR(IF(SMALL(EZ6:EZ100,5)&lt;=$A$214*SMALL(EZ6:EZ100,1),IFERROR(INDEX($A$6:$A$100, MATCH(1,(EZ6:EZ100=SMALL(EZ6:EZ100,5))*(COUNTIF(EZ209:EZ218, $A$6:$A$100)=0),0)), ""),""),"")</f>
        <v/>
      </c>
    </row>
    <row r="220" spans="1:204" x14ac:dyDescent="0.25">
      <c r="A220" s="84"/>
    </row>
    <row r="221" spans="1:204" x14ac:dyDescent="0.25">
      <c r="A221" s="2"/>
    </row>
    <row r="222" spans="1:204" x14ac:dyDescent="0.25">
      <c r="A222" s="71"/>
    </row>
    <row r="223" spans="1:204" s="123" customFormat="1" x14ac:dyDescent="0.25">
      <c r="A223" s="2" t="s">
        <v>273</v>
      </c>
      <c r="B223" s="46">
        <f t="shared" ref="B223:BM223" si="31">COUNTA(B6:B100)</f>
        <v>10</v>
      </c>
      <c r="C223" s="46">
        <f t="shared" si="31"/>
        <v>10</v>
      </c>
      <c r="D223" s="46">
        <f t="shared" si="31"/>
        <v>10</v>
      </c>
      <c r="E223" s="46">
        <f t="shared" si="31"/>
        <v>10</v>
      </c>
      <c r="F223" s="46">
        <f t="shared" si="31"/>
        <v>10</v>
      </c>
      <c r="G223" s="46">
        <f t="shared" si="31"/>
        <v>10</v>
      </c>
      <c r="H223" s="46">
        <f t="shared" si="31"/>
        <v>10</v>
      </c>
      <c r="I223" s="46">
        <f t="shared" si="31"/>
        <v>10</v>
      </c>
      <c r="J223" s="46">
        <f t="shared" si="31"/>
        <v>4</v>
      </c>
      <c r="K223" s="46">
        <f t="shared" si="31"/>
        <v>4</v>
      </c>
      <c r="L223" s="46">
        <f t="shared" si="31"/>
        <v>4</v>
      </c>
      <c r="M223" s="46">
        <f t="shared" si="31"/>
        <v>4</v>
      </c>
      <c r="N223" s="46">
        <f t="shared" si="31"/>
        <v>4</v>
      </c>
      <c r="O223" s="46">
        <f t="shared" si="31"/>
        <v>4</v>
      </c>
      <c r="P223" s="46">
        <f t="shared" si="31"/>
        <v>4</v>
      </c>
      <c r="Q223" s="46">
        <f t="shared" si="31"/>
        <v>4</v>
      </c>
      <c r="R223" s="46">
        <f t="shared" si="31"/>
        <v>4</v>
      </c>
      <c r="S223" s="46">
        <f t="shared" si="31"/>
        <v>4</v>
      </c>
      <c r="T223" s="46">
        <f t="shared" si="31"/>
        <v>4</v>
      </c>
      <c r="U223" s="46">
        <f t="shared" si="31"/>
        <v>9</v>
      </c>
      <c r="V223" s="46">
        <f t="shared" si="31"/>
        <v>9</v>
      </c>
      <c r="W223" s="46">
        <f t="shared" si="31"/>
        <v>9</v>
      </c>
      <c r="X223" s="46">
        <f t="shared" si="31"/>
        <v>9</v>
      </c>
      <c r="Y223" s="46">
        <f t="shared" si="31"/>
        <v>9</v>
      </c>
      <c r="Z223" s="46">
        <f t="shared" si="31"/>
        <v>9</v>
      </c>
      <c r="AA223" s="46">
        <f t="shared" si="31"/>
        <v>9</v>
      </c>
      <c r="AB223" s="46">
        <f t="shared" si="31"/>
        <v>9</v>
      </c>
      <c r="AC223" s="46">
        <f t="shared" si="31"/>
        <v>9</v>
      </c>
      <c r="AD223" s="46">
        <f t="shared" si="31"/>
        <v>9</v>
      </c>
      <c r="AE223" s="46">
        <f t="shared" si="31"/>
        <v>9</v>
      </c>
      <c r="AF223" s="46">
        <f t="shared" si="31"/>
        <v>2</v>
      </c>
      <c r="AG223" s="46">
        <f t="shared" si="31"/>
        <v>2</v>
      </c>
      <c r="AH223" s="46">
        <f t="shared" si="31"/>
        <v>2</v>
      </c>
      <c r="AI223" s="46">
        <f t="shared" si="31"/>
        <v>2</v>
      </c>
      <c r="AJ223" s="46">
        <f t="shared" si="31"/>
        <v>2</v>
      </c>
      <c r="AK223" s="46">
        <f t="shared" si="31"/>
        <v>2</v>
      </c>
      <c r="AL223" s="46">
        <f t="shared" si="31"/>
        <v>2</v>
      </c>
      <c r="AM223" s="46">
        <f t="shared" si="31"/>
        <v>2</v>
      </c>
      <c r="AN223" s="46">
        <f t="shared" si="31"/>
        <v>2</v>
      </c>
      <c r="AO223" s="46">
        <f t="shared" si="31"/>
        <v>2</v>
      </c>
      <c r="AP223" s="46">
        <f t="shared" si="31"/>
        <v>2</v>
      </c>
      <c r="AQ223" s="46">
        <f t="shared" si="31"/>
        <v>7</v>
      </c>
      <c r="AR223" s="46">
        <f t="shared" si="31"/>
        <v>7</v>
      </c>
      <c r="AS223" s="46">
        <f t="shared" si="31"/>
        <v>7</v>
      </c>
      <c r="AT223" s="46">
        <f t="shared" si="31"/>
        <v>7</v>
      </c>
      <c r="AU223" s="46">
        <f t="shared" si="31"/>
        <v>7</v>
      </c>
      <c r="AV223" s="46">
        <f t="shared" si="31"/>
        <v>7</v>
      </c>
      <c r="AW223" s="46">
        <f t="shared" si="31"/>
        <v>7</v>
      </c>
      <c r="AX223" s="46">
        <f t="shared" si="31"/>
        <v>7</v>
      </c>
      <c r="AY223" s="46">
        <f t="shared" si="31"/>
        <v>7</v>
      </c>
      <c r="AZ223" s="46">
        <f t="shared" si="31"/>
        <v>7</v>
      </c>
      <c r="BA223" s="46">
        <f t="shared" si="31"/>
        <v>7</v>
      </c>
      <c r="BB223" s="46">
        <f t="shared" si="31"/>
        <v>6</v>
      </c>
      <c r="BC223" s="46">
        <f t="shared" si="31"/>
        <v>6</v>
      </c>
      <c r="BD223" s="46">
        <f t="shared" si="31"/>
        <v>6</v>
      </c>
      <c r="BE223" s="46">
        <f t="shared" si="31"/>
        <v>6</v>
      </c>
      <c r="BF223" s="46">
        <f t="shared" si="31"/>
        <v>6</v>
      </c>
      <c r="BG223" s="46">
        <f t="shared" si="31"/>
        <v>6</v>
      </c>
      <c r="BH223" s="46">
        <f t="shared" si="31"/>
        <v>6</v>
      </c>
      <c r="BI223" s="46">
        <f t="shared" si="31"/>
        <v>6</v>
      </c>
      <c r="BJ223" s="46">
        <f t="shared" si="31"/>
        <v>6</v>
      </c>
      <c r="BK223" s="46">
        <f t="shared" si="31"/>
        <v>6</v>
      </c>
      <c r="BL223" s="46">
        <f t="shared" si="31"/>
        <v>6</v>
      </c>
      <c r="BM223" s="46">
        <f t="shared" si="31"/>
        <v>6</v>
      </c>
      <c r="BN223" s="46">
        <f t="shared" ref="BN223:DY223" si="32">COUNTA(BN6:BN100)</f>
        <v>6</v>
      </c>
      <c r="BO223" s="46">
        <f t="shared" si="32"/>
        <v>6</v>
      </c>
      <c r="BP223" s="46">
        <f t="shared" si="32"/>
        <v>6</v>
      </c>
      <c r="BQ223" s="46">
        <f t="shared" si="32"/>
        <v>6</v>
      </c>
      <c r="BR223" s="46">
        <f t="shared" si="32"/>
        <v>6</v>
      </c>
      <c r="BS223" s="46">
        <f t="shared" si="32"/>
        <v>6</v>
      </c>
      <c r="BT223" s="46">
        <f t="shared" si="32"/>
        <v>6</v>
      </c>
      <c r="BU223" s="46">
        <f t="shared" si="32"/>
        <v>6</v>
      </c>
      <c r="BV223" s="46">
        <f t="shared" si="32"/>
        <v>6</v>
      </c>
      <c r="BW223" s="46">
        <f t="shared" si="32"/>
        <v>6</v>
      </c>
      <c r="BX223" s="46">
        <f t="shared" si="32"/>
        <v>6</v>
      </c>
      <c r="BY223" s="46">
        <f t="shared" si="32"/>
        <v>6</v>
      </c>
      <c r="BZ223" s="46">
        <f t="shared" si="32"/>
        <v>6</v>
      </c>
      <c r="CA223" s="46">
        <f t="shared" si="32"/>
        <v>6</v>
      </c>
      <c r="CB223" s="46">
        <f t="shared" si="32"/>
        <v>6</v>
      </c>
      <c r="CC223" s="46">
        <f t="shared" si="32"/>
        <v>6</v>
      </c>
      <c r="CD223" s="46">
        <f t="shared" si="32"/>
        <v>3</v>
      </c>
      <c r="CE223" s="46">
        <f t="shared" si="32"/>
        <v>3</v>
      </c>
      <c r="CF223" s="46">
        <f t="shared" si="32"/>
        <v>3</v>
      </c>
      <c r="CG223" s="46">
        <f t="shared" si="32"/>
        <v>3</v>
      </c>
      <c r="CH223" s="46">
        <f t="shared" si="32"/>
        <v>3</v>
      </c>
      <c r="CI223" s="46">
        <f t="shared" si="32"/>
        <v>3</v>
      </c>
      <c r="CJ223" s="46">
        <f t="shared" si="32"/>
        <v>3</v>
      </c>
      <c r="CK223" s="46">
        <f t="shared" si="32"/>
        <v>3</v>
      </c>
      <c r="CL223" s="46">
        <f t="shared" si="32"/>
        <v>3</v>
      </c>
      <c r="CM223" s="46">
        <f t="shared" si="32"/>
        <v>3</v>
      </c>
      <c r="CN223" s="46">
        <f t="shared" si="32"/>
        <v>3</v>
      </c>
      <c r="CO223" s="46">
        <f t="shared" si="32"/>
        <v>3</v>
      </c>
      <c r="CP223" s="46">
        <f t="shared" si="32"/>
        <v>2</v>
      </c>
      <c r="CQ223" s="46">
        <f t="shared" si="32"/>
        <v>2</v>
      </c>
      <c r="CR223" s="46">
        <f t="shared" si="32"/>
        <v>2</v>
      </c>
      <c r="CS223" s="46">
        <f t="shared" si="32"/>
        <v>2</v>
      </c>
      <c r="CT223" s="46">
        <f t="shared" si="32"/>
        <v>2</v>
      </c>
      <c r="CU223" s="46">
        <f t="shared" si="32"/>
        <v>2</v>
      </c>
      <c r="CV223" s="46">
        <f t="shared" si="32"/>
        <v>2</v>
      </c>
      <c r="CW223" s="46">
        <f t="shared" si="32"/>
        <v>2</v>
      </c>
      <c r="CX223" s="46">
        <f t="shared" si="32"/>
        <v>4</v>
      </c>
      <c r="CY223" s="46">
        <f t="shared" si="32"/>
        <v>4</v>
      </c>
      <c r="CZ223" s="46">
        <f t="shared" si="32"/>
        <v>4</v>
      </c>
      <c r="DA223" s="46">
        <f t="shared" si="32"/>
        <v>4</v>
      </c>
      <c r="DB223" s="46">
        <f t="shared" si="32"/>
        <v>4</v>
      </c>
      <c r="DC223" s="46">
        <f t="shared" si="32"/>
        <v>4</v>
      </c>
      <c r="DD223" s="46">
        <f t="shared" si="32"/>
        <v>4</v>
      </c>
      <c r="DE223" s="46">
        <f t="shared" si="32"/>
        <v>4</v>
      </c>
      <c r="DF223" s="46">
        <f t="shared" si="32"/>
        <v>4</v>
      </c>
      <c r="DG223" s="46">
        <f t="shared" si="32"/>
        <v>4</v>
      </c>
      <c r="DH223" s="46">
        <f t="shared" si="32"/>
        <v>4</v>
      </c>
      <c r="DI223" s="46">
        <f t="shared" si="32"/>
        <v>4</v>
      </c>
      <c r="DJ223" s="46">
        <f t="shared" si="32"/>
        <v>4</v>
      </c>
      <c r="DK223" s="46">
        <f t="shared" si="32"/>
        <v>4</v>
      </c>
      <c r="DL223" s="46">
        <f t="shared" si="32"/>
        <v>4</v>
      </c>
      <c r="DM223" s="46">
        <f t="shared" si="32"/>
        <v>4</v>
      </c>
      <c r="DN223" s="46">
        <f t="shared" si="32"/>
        <v>4</v>
      </c>
      <c r="DO223" s="46">
        <f t="shared" si="32"/>
        <v>4</v>
      </c>
      <c r="DP223" s="46">
        <f t="shared" si="32"/>
        <v>4</v>
      </c>
      <c r="DQ223" s="46">
        <f t="shared" si="32"/>
        <v>4</v>
      </c>
      <c r="DR223" s="46">
        <f t="shared" si="32"/>
        <v>4</v>
      </c>
      <c r="DS223" s="46">
        <f t="shared" si="32"/>
        <v>4</v>
      </c>
      <c r="DT223" s="46">
        <f t="shared" si="32"/>
        <v>4</v>
      </c>
      <c r="DU223" s="46">
        <f t="shared" si="32"/>
        <v>4</v>
      </c>
      <c r="DV223" s="46">
        <f t="shared" si="32"/>
        <v>7</v>
      </c>
      <c r="DW223" s="46">
        <f t="shared" si="32"/>
        <v>7</v>
      </c>
      <c r="DX223" s="46">
        <f t="shared" si="32"/>
        <v>7</v>
      </c>
      <c r="DY223" s="46">
        <f t="shared" si="32"/>
        <v>7</v>
      </c>
      <c r="DZ223" s="46">
        <f t="shared" ref="DZ223:GK223" si="33">COUNTA(DZ6:DZ100)</f>
        <v>7</v>
      </c>
      <c r="EA223" s="46">
        <f t="shared" si="33"/>
        <v>8</v>
      </c>
      <c r="EB223" s="46">
        <f t="shared" si="33"/>
        <v>8</v>
      </c>
      <c r="EC223" s="46">
        <f t="shared" si="33"/>
        <v>8</v>
      </c>
      <c r="ED223" s="46">
        <f t="shared" si="33"/>
        <v>8</v>
      </c>
      <c r="EE223" s="46">
        <f t="shared" si="33"/>
        <v>8</v>
      </c>
      <c r="EF223" s="46">
        <f t="shared" si="33"/>
        <v>8</v>
      </c>
      <c r="EG223" s="46">
        <f t="shared" si="33"/>
        <v>8</v>
      </c>
      <c r="EH223" s="46">
        <f t="shared" si="33"/>
        <v>8</v>
      </c>
      <c r="EI223" s="46">
        <f t="shared" si="33"/>
        <v>13</v>
      </c>
      <c r="EJ223" s="46">
        <f t="shared" si="33"/>
        <v>13</v>
      </c>
      <c r="EK223" s="46">
        <f t="shared" si="33"/>
        <v>13</v>
      </c>
      <c r="EL223" s="46">
        <f t="shared" si="33"/>
        <v>13</v>
      </c>
      <c r="EM223" s="46">
        <f t="shared" si="33"/>
        <v>13</v>
      </c>
      <c r="EN223" s="46">
        <f t="shared" si="33"/>
        <v>13</v>
      </c>
      <c r="EO223" s="46">
        <f t="shared" si="33"/>
        <v>13</v>
      </c>
      <c r="EP223" s="46">
        <f t="shared" si="33"/>
        <v>13</v>
      </c>
      <c r="EQ223" s="46">
        <f t="shared" si="33"/>
        <v>13</v>
      </c>
      <c r="ER223" s="46">
        <f t="shared" si="33"/>
        <v>13</v>
      </c>
      <c r="ES223" s="46">
        <f t="shared" si="33"/>
        <v>13</v>
      </c>
      <c r="ET223" s="46">
        <f t="shared" si="33"/>
        <v>0</v>
      </c>
      <c r="EU223" s="46">
        <f t="shared" si="33"/>
        <v>0</v>
      </c>
      <c r="EV223" s="46">
        <f t="shared" si="33"/>
        <v>0</v>
      </c>
      <c r="EW223" s="46">
        <f t="shared" si="33"/>
        <v>0</v>
      </c>
      <c r="EX223" s="46">
        <f t="shared" si="33"/>
        <v>0</v>
      </c>
      <c r="EY223" s="46">
        <f t="shared" si="33"/>
        <v>0</v>
      </c>
      <c r="EZ223" s="46">
        <f t="shared" si="33"/>
        <v>0</v>
      </c>
      <c r="FA223" s="46">
        <f t="shared" si="33"/>
        <v>0</v>
      </c>
      <c r="FB223" s="46">
        <f t="shared" si="33"/>
        <v>0</v>
      </c>
      <c r="FC223" s="46">
        <f t="shared" si="33"/>
        <v>0</v>
      </c>
      <c r="FD223" s="46">
        <f t="shared" si="33"/>
        <v>0</v>
      </c>
      <c r="FE223" s="46">
        <f t="shared" si="33"/>
        <v>0</v>
      </c>
      <c r="FF223" s="46">
        <f t="shared" si="33"/>
        <v>0</v>
      </c>
      <c r="FG223" s="46">
        <f t="shared" si="33"/>
        <v>0</v>
      </c>
      <c r="FH223" s="46">
        <f t="shared" si="33"/>
        <v>0</v>
      </c>
      <c r="FI223" s="46">
        <f t="shared" si="33"/>
        <v>0</v>
      </c>
      <c r="FJ223" s="46">
        <f t="shared" si="33"/>
        <v>0</v>
      </c>
      <c r="FK223" s="46">
        <f t="shared" si="33"/>
        <v>0</v>
      </c>
      <c r="FL223" s="46">
        <f t="shared" si="33"/>
        <v>0</v>
      </c>
      <c r="FM223" s="46">
        <f t="shared" si="33"/>
        <v>0</v>
      </c>
      <c r="FN223" s="46">
        <f t="shared" si="33"/>
        <v>0</v>
      </c>
      <c r="FO223" s="46">
        <f t="shared" si="33"/>
        <v>0</v>
      </c>
      <c r="FP223" s="46">
        <f t="shared" si="33"/>
        <v>0</v>
      </c>
      <c r="FQ223" s="46">
        <f t="shared" si="33"/>
        <v>0</v>
      </c>
      <c r="FR223" s="46">
        <f t="shared" si="33"/>
        <v>0</v>
      </c>
      <c r="FS223" s="46">
        <f t="shared" si="33"/>
        <v>0</v>
      </c>
      <c r="FT223" s="46">
        <f t="shared" si="33"/>
        <v>0</v>
      </c>
      <c r="FU223" s="46">
        <f t="shared" si="33"/>
        <v>0</v>
      </c>
      <c r="FV223" s="46">
        <f t="shared" si="33"/>
        <v>0</v>
      </c>
      <c r="FW223" s="46">
        <f t="shared" si="33"/>
        <v>0</v>
      </c>
      <c r="FX223" s="46">
        <f t="shared" si="33"/>
        <v>0</v>
      </c>
      <c r="FY223" s="46">
        <f t="shared" si="33"/>
        <v>0</v>
      </c>
      <c r="FZ223" s="46">
        <f t="shared" si="33"/>
        <v>0</v>
      </c>
      <c r="GA223" s="46">
        <f t="shared" si="33"/>
        <v>0</v>
      </c>
      <c r="GB223" s="46">
        <f t="shared" si="33"/>
        <v>0</v>
      </c>
      <c r="GC223" s="46">
        <f t="shared" si="33"/>
        <v>0</v>
      </c>
      <c r="GD223" s="46">
        <f t="shared" si="33"/>
        <v>0</v>
      </c>
      <c r="GE223" s="46">
        <f t="shared" si="33"/>
        <v>0</v>
      </c>
      <c r="GF223" s="46">
        <f t="shared" si="33"/>
        <v>0</v>
      </c>
      <c r="GG223" s="46">
        <f t="shared" si="33"/>
        <v>0</v>
      </c>
      <c r="GH223" s="46">
        <f t="shared" si="33"/>
        <v>0</v>
      </c>
      <c r="GI223" s="46">
        <f t="shared" si="33"/>
        <v>0</v>
      </c>
      <c r="GJ223" s="46">
        <f t="shared" si="33"/>
        <v>0</v>
      </c>
      <c r="GK223" s="46">
        <f t="shared" si="33"/>
        <v>0</v>
      </c>
      <c r="GL223" s="46">
        <f t="shared" ref="GL223:GV223" si="34">COUNTA(GL6:GL100)</f>
        <v>0</v>
      </c>
      <c r="GM223" s="46">
        <f t="shared" si="34"/>
        <v>0</v>
      </c>
      <c r="GN223" s="46">
        <f t="shared" si="34"/>
        <v>0</v>
      </c>
      <c r="GO223" s="46">
        <f t="shared" si="34"/>
        <v>0</v>
      </c>
      <c r="GP223" s="46">
        <f t="shared" si="34"/>
        <v>0</v>
      </c>
      <c r="GQ223" s="46">
        <f t="shared" si="34"/>
        <v>0</v>
      </c>
      <c r="GR223" s="46">
        <f t="shared" si="34"/>
        <v>0</v>
      </c>
      <c r="GS223" s="46">
        <f t="shared" si="34"/>
        <v>0</v>
      </c>
      <c r="GT223" s="46">
        <f t="shared" si="34"/>
        <v>0</v>
      </c>
      <c r="GU223" s="46">
        <f t="shared" si="34"/>
        <v>0</v>
      </c>
      <c r="GV223" s="46">
        <f t="shared" si="34"/>
        <v>0</v>
      </c>
    </row>
  </sheetData>
  <mergeCells count="223">
    <mergeCell ref="CR4:CS4"/>
    <mergeCell ref="CT3:CW3"/>
    <mergeCell ref="CT4:CU4"/>
    <mergeCell ref="CV4:CW4"/>
    <mergeCell ref="CD2:CW2"/>
    <mergeCell ref="CH3:CK3"/>
    <mergeCell ref="CL3:CO3"/>
    <mergeCell ref="CP3:CS3"/>
    <mergeCell ref="CH4:CI4"/>
    <mergeCell ref="CJ4:CK4"/>
    <mergeCell ref="CL4:CM4"/>
    <mergeCell ref="CN4:CO4"/>
    <mergeCell ref="CP4:CQ4"/>
    <mergeCell ref="BZ3:CC3"/>
    <mergeCell ref="BZ4:CA4"/>
    <mergeCell ref="CB4:CC4"/>
    <mergeCell ref="BN2:CC2"/>
    <mergeCell ref="CD3:CG3"/>
    <mergeCell ref="CD4:CE4"/>
    <mergeCell ref="CF4:CG4"/>
    <mergeCell ref="BR3:BU3"/>
    <mergeCell ref="BV3:BY3"/>
    <mergeCell ref="BR4:BS4"/>
    <mergeCell ref="BT4:BU4"/>
    <mergeCell ref="BV4:BW4"/>
    <mergeCell ref="BX4:BY4"/>
    <mergeCell ref="BN3:BQ3"/>
    <mergeCell ref="BN4:BO4"/>
    <mergeCell ref="BP4:BQ4"/>
    <mergeCell ref="BJ3:BM3"/>
    <mergeCell ref="BJ4:BK4"/>
    <mergeCell ref="BL4:BM4"/>
    <mergeCell ref="BB2:BM2"/>
    <mergeCell ref="BB3:BE3"/>
    <mergeCell ref="BF3:BI3"/>
    <mergeCell ref="BB4:BC4"/>
    <mergeCell ref="BD4:BE4"/>
    <mergeCell ref="BF4:BG4"/>
    <mergeCell ref="BH4:BI4"/>
    <mergeCell ref="A209:A211"/>
    <mergeCell ref="A212:A213"/>
    <mergeCell ref="F3:I3"/>
    <mergeCell ref="F4:G4"/>
    <mergeCell ref="H4:I4"/>
    <mergeCell ref="B2:I2"/>
    <mergeCell ref="B4:C4"/>
    <mergeCell ref="D4:E4"/>
    <mergeCell ref="B3:E3"/>
    <mergeCell ref="H104:K104"/>
    <mergeCell ref="I105:K105"/>
    <mergeCell ref="J2:T2"/>
    <mergeCell ref="J3:T3"/>
    <mergeCell ref="L104:L105"/>
    <mergeCell ref="K103:O103"/>
    <mergeCell ref="G103:H103"/>
    <mergeCell ref="M104:N105"/>
    <mergeCell ref="E105:G105"/>
    <mergeCell ref="D104:G104"/>
    <mergeCell ref="A4:A5"/>
    <mergeCell ref="B104:C105"/>
    <mergeCell ref="R124:T124"/>
    <mergeCell ref="R125:T125"/>
    <mergeCell ref="R126:T126"/>
    <mergeCell ref="U116:W116"/>
    <mergeCell ref="U117:W117"/>
    <mergeCell ref="R115:T115"/>
    <mergeCell ref="R116:T116"/>
    <mergeCell ref="R117:T117"/>
    <mergeCell ref="R118:T118"/>
    <mergeCell ref="R119:T119"/>
    <mergeCell ref="R110:T110"/>
    <mergeCell ref="R111:T111"/>
    <mergeCell ref="R112:T112"/>
    <mergeCell ref="R113:T113"/>
    <mergeCell ref="R114:T114"/>
    <mergeCell ref="U110:W110"/>
    <mergeCell ref="U111:W111"/>
    <mergeCell ref="U113:W113"/>
    <mergeCell ref="U114:W114"/>
    <mergeCell ref="U125:W125"/>
    <mergeCell ref="U126:W126"/>
    <mergeCell ref="U119:W119"/>
    <mergeCell ref="U120:W120"/>
    <mergeCell ref="U122:W122"/>
    <mergeCell ref="U123:W123"/>
    <mergeCell ref="R120:T120"/>
    <mergeCell ref="R121:T121"/>
    <mergeCell ref="R122:T122"/>
    <mergeCell ref="R123:T123"/>
    <mergeCell ref="EA4:EC4"/>
    <mergeCell ref="DV3:EH3"/>
    <mergeCell ref="DR4:DS4"/>
    <mergeCell ref="DT4:DU4"/>
    <mergeCell ref="DJ3:DU3"/>
    <mergeCell ref="CX3:DI3"/>
    <mergeCell ref="CX2:DU2"/>
    <mergeCell ref="DH4:DI4"/>
    <mergeCell ref="DJ4:DK4"/>
    <mergeCell ref="DL4:DM4"/>
    <mergeCell ref="DN4:DO4"/>
    <mergeCell ref="DP4:DQ4"/>
    <mergeCell ref="CX4:CY4"/>
    <mergeCell ref="CZ4:DA4"/>
    <mergeCell ref="DB4:DC4"/>
    <mergeCell ref="DD4:DE4"/>
    <mergeCell ref="DF4:DG4"/>
    <mergeCell ref="R130:T130"/>
    <mergeCell ref="R131:T131"/>
    <mergeCell ref="U131:W131"/>
    <mergeCell ref="R132:T132"/>
    <mergeCell ref="U132:W132"/>
    <mergeCell ref="EI3:EO3"/>
    <mergeCell ref="R127:T127"/>
    <mergeCell ref="R128:T128"/>
    <mergeCell ref="U128:W128"/>
    <mergeCell ref="R129:T129"/>
    <mergeCell ref="U129:W129"/>
    <mergeCell ref="AJ106:AL106"/>
    <mergeCell ref="AJ107:AL107"/>
    <mergeCell ref="AM107:AO107"/>
    <mergeCell ref="AJ108:AL108"/>
    <mergeCell ref="AM108:AO108"/>
    <mergeCell ref="AJ109:AL109"/>
    <mergeCell ref="AJ110:AL110"/>
    <mergeCell ref="AM110:AO110"/>
    <mergeCell ref="AJ111:AL111"/>
    <mergeCell ref="AM111:AO111"/>
    <mergeCell ref="EG4:EH4"/>
    <mergeCell ref="DV4:DZ4"/>
    <mergeCell ref="ED4:EF4"/>
    <mergeCell ref="R136:T136"/>
    <mergeCell ref="R137:T137"/>
    <mergeCell ref="U137:W137"/>
    <mergeCell ref="R138:T138"/>
    <mergeCell ref="U138:W138"/>
    <mergeCell ref="R133:T133"/>
    <mergeCell ref="R134:T134"/>
    <mergeCell ref="U134:W134"/>
    <mergeCell ref="R135:T135"/>
    <mergeCell ref="U135:W135"/>
    <mergeCell ref="R142:T142"/>
    <mergeCell ref="R143:T143"/>
    <mergeCell ref="U143:W143"/>
    <mergeCell ref="R144:T144"/>
    <mergeCell ref="U144:W144"/>
    <mergeCell ref="R139:T139"/>
    <mergeCell ref="R140:T140"/>
    <mergeCell ref="U140:W140"/>
    <mergeCell ref="R141:T141"/>
    <mergeCell ref="U141:W141"/>
    <mergeCell ref="R148:T148"/>
    <mergeCell ref="R149:T149"/>
    <mergeCell ref="U149:W149"/>
    <mergeCell ref="R150:T150"/>
    <mergeCell ref="U150:W150"/>
    <mergeCell ref="R145:T145"/>
    <mergeCell ref="R146:T146"/>
    <mergeCell ref="U146:W146"/>
    <mergeCell ref="R147:T147"/>
    <mergeCell ref="U147:W147"/>
    <mergeCell ref="R104:T105"/>
    <mergeCell ref="R106:T106"/>
    <mergeCell ref="R107:T107"/>
    <mergeCell ref="R108:T108"/>
    <mergeCell ref="R109:T109"/>
    <mergeCell ref="Q104:Q105"/>
    <mergeCell ref="U1:AE1"/>
    <mergeCell ref="AQ1:BA1"/>
    <mergeCell ref="AA102:AD105"/>
    <mergeCell ref="AE103:AG105"/>
    <mergeCell ref="AI104:AI105"/>
    <mergeCell ref="AJ104:AL105"/>
    <mergeCell ref="U107:W107"/>
    <mergeCell ref="U108:W108"/>
    <mergeCell ref="AF2:AP2"/>
    <mergeCell ref="AF3:AP3"/>
    <mergeCell ref="AQ2:BA2"/>
    <mergeCell ref="AQ3:BA3"/>
    <mergeCell ref="U2:AE2"/>
    <mergeCell ref="U3:AE3"/>
    <mergeCell ref="AJ115:AL115"/>
    <mergeCell ref="AJ116:AL116"/>
    <mergeCell ref="AM116:AO116"/>
    <mergeCell ref="AJ117:AL117"/>
    <mergeCell ref="AM117:AO117"/>
    <mergeCell ref="AJ112:AL112"/>
    <mergeCell ref="AJ113:AL113"/>
    <mergeCell ref="AM113:AO113"/>
    <mergeCell ref="AJ114:AL114"/>
    <mergeCell ref="AM114:AO114"/>
    <mergeCell ref="AJ122:AL122"/>
    <mergeCell ref="AM122:AO122"/>
    <mergeCell ref="AJ123:AL123"/>
    <mergeCell ref="AM123:AO123"/>
    <mergeCell ref="AJ118:AL118"/>
    <mergeCell ref="AJ119:AL119"/>
    <mergeCell ref="AM119:AO119"/>
    <mergeCell ref="AJ120:AL120"/>
    <mergeCell ref="AM120:AO120"/>
    <mergeCell ref="B1:I1"/>
    <mergeCell ref="EI1:ES1"/>
    <mergeCell ref="EI4:ES4"/>
    <mergeCell ref="AJ133:AL133"/>
    <mergeCell ref="AJ134:AL134"/>
    <mergeCell ref="AM134:AO134"/>
    <mergeCell ref="AJ135:AL135"/>
    <mergeCell ref="AM135:AO135"/>
    <mergeCell ref="AJ130:AL130"/>
    <mergeCell ref="AJ131:AL131"/>
    <mergeCell ref="AM131:AO131"/>
    <mergeCell ref="AJ132:AL132"/>
    <mergeCell ref="AM132:AO132"/>
    <mergeCell ref="AJ127:AL127"/>
    <mergeCell ref="AJ128:AL128"/>
    <mergeCell ref="AM128:AO128"/>
    <mergeCell ref="AJ129:AL129"/>
    <mergeCell ref="AM129:AO129"/>
    <mergeCell ref="AJ124:AL124"/>
    <mergeCell ref="AJ125:AL125"/>
    <mergeCell ref="AM125:AO125"/>
    <mergeCell ref="AJ126:AL126"/>
    <mergeCell ref="AM126:AO126"/>
    <mergeCell ref="AJ121:AL121"/>
  </mergeCells>
  <phoneticPr fontId="8" type="noConversion"/>
  <conditionalFormatting sqref="B6:B32">
    <cfRule type="cellIs" dxfId="152" priority="198" operator="lessThanOrEqual">
      <formula>SMALL($B$6:$B$30,1)</formula>
    </cfRule>
  </conditionalFormatting>
  <conditionalFormatting sqref="C6:C31">
    <cfRule type="cellIs" dxfId="151" priority="196" operator="lessThanOrEqual">
      <formula>SMALL($C$6:$C$31,1)</formula>
    </cfRule>
  </conditionalFormatting>
  <conditionalFormatting sqref="D6:D31">
    <cfRule type="cellIs" dxfId="150" priority="194" operator="lessThanOrEqual">
      <formula>SMALL($D$6:$D$31,1)</formula>
    </cfRule>
  </conditionalFormatting>
  <conditionalFormatting sqref="E6:E31">
    <cfRule type="cellIs" dxfId="149" priority="192" operator="lessThanOrEqual">
      <formula>SMALL($E$6:$E$31,1)</formula>
    </cfRule>
  </conditionalFormatting>
  <conditionalFormatting sqref="F6:F31 M7">
    <cfRule type="cellIs" dxfId="148" priority="191" operator="lessThanOrEqual">
      <formula>SMALL($F$6:$F$31,1)</formula>
    </cfRule>
  </conditionalFormatting>
  <conditionalFormatting sqref="G6:G31">
    <cfRule type="cellIs" dxfId="147" priority="190" operator="lessThanOrEqual">
      <formula>SMALL($G$6:$G$31,1)</formula>
    </cfRule>
  </conditionalFormatting>
  <conditionalFormatting sqref="H6:H31">
    <cfRule type="cellIs" dxfId="146" priority="189" operator="lessThanOrEqual">
      <formula>SMALL($H$6:$H$31,1)</formula>
    </cfRule>
  </conditionalFormatting>
  <conditionalFormatting sqref="I6:I31">
    <cfRule type="cellIs" dxfId="145" priority="188" operator="lessThanOrEqual">
      <formula>SMALL($I$6:$I$31,1)</formula>
    </cfRule>
  </conditionalFormatting>
  <conditionalFormatting sqref="J6:J19 J21:J31">
    <cfRule type="cellIs" dxfId="144" priority="187" operator="lessThanOrEqual">
      <formula>SMALL($J$6:$J$31,1)</formula>
    </cfRule>
  </conditionalFormatting>
  <conditionalFormatting sqref="K6:K19 K21:K31">
    <cfRule type="cellIs" dxfId="143" priority="186" operator="lessThanOrEqual">
      <formula>SMALL($K$6:$K$31,1)</formula>
    </cfRule>
  </conditionalFormatting>
  <conditionalFormatting sqref="L6:L19 L21:L31">
    <cfRule type="cellIs" dxfId="142" priority="185" operator="lessThanOrEqual">
      <formula>SMALL($L$6:$L$31,1)</formula>
    </cfRule>
  </conditionalFormatting>
  <conditionalFormatting sqref="M6:M19 M21:M31">
    <cfRule type="cellIs" dxfId="141" priority="184" operator="lessThanOrEqual">
      <formula>SMALL($M$6:$M$31,1)</formula>
    </cfRule>
  </conditionalFormatting>
  <conditionalFormatting sqref="N6:N19 N21:N31">
    <cfRule type="cellIs" dxfId="140" priority="183" operator="lessThanOrEqual">
      <formula>SMALL($N$6:$N$31,1)</formula>
    </cfRule>
  </conditionalFormatting>
  <conditionalFormatting sqref="O6:O19 O21:O31">
    <cfRule type="cellIs" dxfId="139" priority="182" operator="lessThanOrEqual">
      <formula>SMALL($O$6:$O$31,1)</formula>
    </cfRule>
  </conditionalFormatting>
  <conditionalFormatting sqref="P6:P19 P21:P31">
    <cfRule type="cellIs" dxfId="138" priority="181" operator="lessThanOrEqual">
      <formula>SMALL($P$6:$P$31,1)</formula>
    </cfRule>
  </conditionalFormatting>
  <conditionalFormatting sqref="Q6:Q19 Q21:Q31">
    <cfRule type="cellIs" dxfId="137" priority="180" operator="lessThanOrEqual">
      <formula>SMALL($Q$6:$Q$31,1)</formula>
    </cfRule>
  </conditionalFormatting>
  <conditionalFormatting sqref="R6:R19 R21:R31">
    <cfRule type="cellIs" dxfId="136" priority="179" operator="lessThanOrEqual">
      <formula>SMALL($R$6:$R$31,1)</formula>
    </cfRule>
  </conditionalFormatting>
  <conditionalFormatting sqref="S6:S19 S21:S31">
    <cfRule type="cellIs" dxfId="135" priority="178" operator="lessThanOrEqual">
      <formula>SMALL($S$6:$S$31,1)</formula>
    </cfRule>
  </conditionalFormatting>
  <conditionalFormatting sqref="T6:T19 T21:T31">
    <cfRule type="cellIs" dxfId="134" priority="177" operator="lessThanOrEqual">
      <formula>SMALL($T$6:$T$31,1)</formula>
    </cfRule>
  </conditionalFormatting>
  <conditionalFormatting sqref="U6:U31">
    <cfRule type="cellIs" dxfId="133" priority="176" operator="lessThanOrEqual">
      <formula>SMALL($U$6:$U$31,1)</formula>
    </cfRule>
  </conditionalFormatting>
  <conditionalFormatting sqref="V6:V31">
    <cfRule type="cellIs" dxfId="132" priority="175" operator="lessThanOrEqual">
      <formula>SMALL($V$6:$V$31,1)</formula>
    </cfRule>
  </conditionalFormatting>
  <conditionalFormatting sqref="W6:W31">
    <cfRule type="cellIs" dxfId="131" priority="174" operator="lessThanOrEqual">
      <formula>SMALL($W$6:$W$31,1)</formula>
    </cfRule>
  </conditionalFormatting>
  <conditionalFormatting sqref="X6:X21 X23:X31">
    <cfRule type="cellIs" dxfId="130" priority="173" operator="lessThanOrEqual">
      <formula>SMALL($X$6:$X$31,1)</formula>
    </cfRule>
  </conditionalFormatting>
  <conditionalFormatting sqref="Y6:Y31">
    <cfRule type="cellIs" dxfId="129" priority="172" operator="lessThanOrEqual">
      <formula>SMALL($Y$6:$Y$31,1)</formula>
    </cfRule>
  </conditionalFormatting>
  <conditionalFormatting sqref="Z6:Z21 Z23:Z31">
    <cfRule type="cellIs" dxfId="128" priority="171" operator="lessThanOrEqual">
      <formula>SMALL($Z$6:$Z$31,1)</formula>
    </cfRule>
  </conditionalFormatting>
  <conditionalFormatting sqref="AA6:AA31">
    <cfRule type="cellIs" dxfId="127" priority="170" operator="lessThanOrEqual">
      <formula>SMALL($AA$6:$AA$31,1)</formula>
    </cfRule>
  </conditionalFormatting>
  <conditionalFormatting sqref="AB6:AB21 AB23:AB31">
    <cfRule type="cellIs" dxfId="126" priority="169" operator="lessThanOrEqual">
      <formula>SMALL($AB$6:$AB$31,1)</formula>
    </cfRule>
  </conditionalFormatting>
  <conditionalFormatting sqref="AC6:AC31">
    <cfRule type="cellIs" dxfId="125" priority="168" operator="lessThanOrEqual">
      <formula>SMALL($AC$6:$AC$31,1)</formula>
    </cfRule>
  </conditionalFormatting>
  <conditionalFormatting sqref="AD6:AD31">
    <cfRule type="cellIs" dxfId="124" priority="167" operator="lessThanOrEqual">
      <formula>SMALL($AD$6:$AD$31,1)</formula>
    </cfRule>
  </conditionalFormatting>
  <conditionalFormatting sqref="AE6:AE21 AE23:AE31">
    <cfRule type="cellIs" priority="166" operator="lessThanOrEqual">
      <formula>SMALL($AE$6:$AE$31,1)</formula>
    </cfRule>
  </conditionalFormatting>
  <conditionalFormatting sqref="AF6:AF31">
    <cfRule type="cellIs" dxfId="123" priority="165" operator="lessThanOrEqual">
      <formula>SMALL($AF$6:$AF$31,1)</formula>
    </cfRule>
  </conditionalFormatting>
  <conditionalFormatting sqref="AG6:AG31">
    <cfRule type="cellIs" dxfId="122" priority="164" operator="lessThanOrEqual">
      <formula>SMALL($AG$6:$AG$31,1)</formula>
    </cfRule>
  </conditionalFormatting>
  <conditionalFormatting sqref="AH6:AH31">
    <cfRule type="cellIs" dxfId="121" priority="163" operator="lessThanOrEqual">
      <formula>SMALL($AH$6:$AH$31,1)</formula>
    </cfRule>
  </conditionalFormatting>
  <conditionalFormatting sqref="AI6:AI31">
    <cfRule type="cellIs" dxfId="120" priority="162" operator="lessThanOrEqual">
      <formula>SMALL($AI$6:$AI$31,1)</formula>
    </cfRule>
  </conditionalFormatting>
  <conditionalFormatting sqref="AJ6:AJ31">
    <cfRule type="cellIs" dxfId="119" priority="161" operator="lessThanOrEqual">
      <formula>SMALL($AJ$6:$AJ$31,1)</formula>
    </cfRule>
  </conditionalFormatting>
  <conditionalFormatting sqref="AK6:AK31">
    <cfRule type="cellIs" dxfId="118" priority="160" operator="lessThanOrEqual">
      <formula>SMALL($AK$6:$AK$31,1)</formula>
    </cfRule>
  </conditionalFormatting>
  <conditionalFormatting sqref="AL6:AL31">
    <cfRule type="cellIs" dxfId="117" priority="159" operator="lessThanOrEqual">
      <formula>SMALL($AL$6:$AL$31,1)</formula>
    </cfRule>
  </conditionalFormatting>
  <conditionalFormatting sqref="AM6:AM31">
    <cfRule type="cellIs" dxfId="116" priority="158" operator="lessThanOrEqual">
      <formula>SMALL($AM$6:$AM$31,1)</formula>
    </cfRule>
  </conditionalFormatting>
  <conditionalFormatting sqref="AN6:AN31">
    <cfRule type="cellIs" dxfId="115" priority="157" operator="lessThanOrEqual">
      <formula>SMALL($AN$6:$AN$31,1)</formula>
    </cfRule>
  </conditionalFormatting>
  <conditionalFormatting sqref="AO6:AO31">
    <cfRule type="cellIs" dxfId="114" priority="156" operator="lessThanOrEqual">
      <formula>SMALL($AO$6:$AO$31,1)</formula>
    </cfRule>
  </conditionalFormatting>
  <conditionalFormatting sqref="AP6:AP31">
    <cfRule type="cellIs" dxfId="113" priority="155" operator="lessThanOrEqual">
      <formula>SMALL($AP$6:$AP$31,1)</formula>
    </cfRule>
  </conditionalFormatting>
  <conditionalFormatting sqref="AQ6:AQ52">
    <cfRule type="cellIs" dxfId="112" priority="13" operator="lessThanOrEqual">
      <formula>SMALL($AQ$12:$AQ$58,1)</formula>
    </cfRule>
  </conditionalFormatting>
  <conditionalFormatting sqref="AR6:AR52">
    <cfRule type="cellIs" dxfId="111" priority="12" operator="lessThanOrEqual">
      <formula>SMALL($AR$12:$AR$58,1)</formula>
    </cfRule>
  </conditionalFormatting>
  <conditionalFormatting sqref="AS6:AS52">
    <cfRule type="cellIs" dxfId="110" priority="5" operator="lessThanOrEqual">
      <formula>SMALL($AS$12:$AS$58,1)</formula>
    </cfRule>
  </conditionalFormatting>
  <conditionalFormatting sqref="AT6:AT52">
    <cfRule type="cellIs" dxfId="109" priority="11" operator="lessThanOrEqual">
      <formula>SMALL($AT$12:$AT$58,1)</formula>
    </cfRule>
  </conditionalFormatting>
  <conditionalFormatting sqref="AU6:AU52">
    <cfRule type="cellIs" dxfId="108" priority="4" operator="lessThanOrEqual">
      <formula>SMALL($AU$12:$AU$58,1)</formula>
    </cfRule>
  </conditionalFormatting>
  <conditionalFormatting sqref="AV6:AV52">
    <cfRule type="cellIs" dxfId="107" priority="10" operator="lessThanOrEqual">
      <formula>SMALL($AV$12:$AV$58,1)</formula>
    </cfRule>
  </conditionalFormatting>
  <conditionalFormatting sqref="AW6:AW52">
    <cfRule type="cellIs" dxfId="106" priority="3" operator="lessThanOrEqual">
      <formula>SMALL($AW$12:$AW$58,1)</formula>
    </cfRule>
  </conditionalFormatting>
  <conditionalFormatting sqref="AX6:AX52">
    <cfRule type="cellIs" dxfId="105" priority="9" operator="lessThanOrEqual">
      <formula>SMALL($AX$12:$AX$58,1)</formula>
    </cfRule>
  </conditionalFormatting>
  <conditionalFormatting sqref="AY6:AY52">
    <cfRule type="cellIs" dxfId="104" priority="2" operator="lessThanOrEqual">
      <formula>SMALL($AY$12:$AY$58,1)</formula>
    </cfRule>
  </conditionalFormatting>
  <conditionalFormatting sqref="AZ6:AZ52">
    <cfRule type="cellIs" dxfId="103" priority="8" operator="lessThanOrEqual">
      <formula>SMALL($AZ$12:$AZ$58,1)</formula>
    </cfRule>
  </conditionalFormatting>
  <conditionalFormatting sqref="BA6:BA52">
    <cfRule type="cellIs" dxfId="102" priority="1" operator="lessThanOrEqual">
      <formula>SMALL($BA$12:$BA$58,1)</formula>
    </cfRule>
  </conditionalFormatting>
  <conditionalFormatting sqref="BB6:BB31">
    <cfRule type="cellIs" dxfId="101" priority="143" operator="lessThanOrEqual">
      <formula>SMALL($BB$6:$BB$31,1)</formula>
    </cfRule>
  </conditionalFormatting>
  <conditionalFormatting sqref="BB6:BB52">
    <cfRule type="cellIs" dxfId="100" priority="7" operator="lessThanOrEqual">
      <formula>SMALL($BB$12:$BB$58,1)</formula>
    </cfRule>
  </conditionalFormatting>
  <conditionalFormatting sqref="BC6:BC31 BH21">
    <cfRule type="cellIs" dxfId="99" priority="95" operator="lessThanOrEqual">
      <formula>SMALL($BC$6:$BC$31,1)</formula>
    </cfRule>
  </conditionalFormatting>
  <conditionalFormatting sqref="BD6:BD31">
    <cfRule type="cellIs" dxfId="98" priority="141" operator="lessThanOrEqual">
      <formula>SMALL($BD$6:$BD$31,1)</formula>
    </cfRule>
  </conditionalFormatting>
  <conditionalFormatting sqref="BD6:BD52">
    <cfRule type="cellIs" dxfId="97" priority="6" operator="lessThanOrEqual">
      <formula>SMALL($BD$12:$BD$58,1)</formula>
    </cfRule>
  </conditionalFormatting>
  <conditionalFormatting sqref="BE6:BE31">
    <cfRule type="cellIs" dxfId="96" priority="140" operator="lessThanOrEqual">
      <formula>SMALL($BE$6:$BE$31,1)</formula>
    </cfRule>
  </conditionalFormatting>
  <conditionalFormatting sqref="BF6:BF31">
    <cfRule type="cellIs" dxfId="95" priority="139" operator="lessThanOrEqual">
      <formula>SMALL($BF$6:$BF$31,1)</formula>
    </cfRule>
  </conditionalFormatting>
  <conditionalFormatting sqref="BG6:BG31">
    <cfRule type="cellIs" dxfId="94" priority="138" operator="lessThanOrEqual">
      <formula>SMALL($BG$6:$BG$31,1)</formula>
    </cfRule>
  </conditionalFormatting>
  <conditionalFormatting sqref="BH6:BH31">
    <cfRule type="cellIs" dxfId="93" priority="137" operator="lessThanOrEqual">
      <formula>SMALL($BH$6:$BH$31,1)</formula>
    </cfRule>
  </conditionalFormatting>
  <conditionalFormatting sqref="BI6:BI31">
    <cfRule type="cellIs" dxfId="92" priority="136" operator="lessThanOrEqual">
      <formula>SMALL($BI$6:$BI$31,1)</formula>
    </cfRule>
  </conditionalFormatting>
  <conditionalFormatting sqref="BJ6:BJ31">
    <cfRule type="cellIs" dxfId="91" priority="135" operator="lessThanOrEqual">
      <formula>SMALL($BJ$6:$BJ$31,1)</formula>
    </cfRule>
  </conditionalFormatting>
  <conditionalFormatting sqref="BK6:BK31">
    <cfRule type="cellIs" dxfId="90" priority="134" operator="lessThanOrEqual">
      <formula>SMALL($BK$6:$BK$31,1)</formula>
    </cfRule>
  </conditionalFormatting>
  <conditionalFormatting sqref="BL6:BL31 CB26">
    <cfRule type="cellIs" dxfId="89" priority="94" operator="lessThanOrEqual">
      <formula>SMALL($BL$6:$BL$31,1)</formula>
    </cfRule>
  </conditionalFormatting>
  <conditionalFormatting sqref="BL6:BL31">
    <cfRule type="cellIs" priority="133" operator="lessThanOrEqual">
      <formula>SMALL($BL$6:$BL$31,1)</formula>
    </cfRule>
  </conditionalFormatting>
  <conditionalFormatting sqref="BM6:BM31">
    <cfRule type="cellIs" dxfId="88" priority="132" operator="lessThanOrEqual">
      <formula>SMALL($BM$6:$BM$31,1)</formula>
    </cfRule>
  </conditionalFormatting>
  <conditionalFormatting sqref="BN6:BN31">
    <cfRule type="cellIs" dxfId="87" priority="131" operator="lessThanOrEqual">
      <formula>SMALL($BN$6:$BN$31,1)</formula>
    </cfRule>
  </conditionalFormatting>
  <conditionalFormatting sqref="BO6:BO31">
    <cfRule type="cellIs" dxfId="86" priority="130" operator="lessThanOrEqual">
      <formula>SMALL($BO$6:$BO$31,1)</formula>
    </cfRule>
  </conditionalFormatting>
  <conditionalFormatting sqref="BP6:BP31">
    <cfRule type="cellIs" dxfId="85" priority="129" operator="lessThanOrEqual">
      <formula>SMALL($BP$6:$BP$31,1)</formula>
    </cfRule>
  </conditionalFormatting>
  <conditionalFormatting sqref="BQ6:BQ31">
    <cfRule type="cellIs" dxfId="84" priority="128" operator="lessThanOrEqual">
      <formula>SMALL($BQ$6:$BQ$31,1)</formula>
    </cfRule>
  </conditionalFormatting>
  <conditionalFormatting sqref="BR6:BR31">
    <cfRule type="cellIs" dxfId="83" priority="127" operator="lessThanOrEqual">
      <formula>SMALL($BR$6:$BR$31,1)</formula>
    </cfRule>
  </conditionalFormatting>
  <conditionalFormatting sqref="BS6:BS31">
    <cfRule type="cellIs" dxfId="82" priority="93" operator="lessThanOrEqual">
      <formula>SMALL($BS$6:$BS$31,1)</formula>
    </cfRule>
    <cfRule type="cellIs" priority="126" operator="lessThanOrEqual">
      <formula>SMALL($BS$6:$BS$31,1)</formula>
    </cfRule>
  </conditionalFormatting>
  <conditionalFormatting sqref="BT6:BT31">
    <cfRule type="cellIs" dxfId="81" priority="125" operator="lessThanOrEqual">
      <formula>SMALL($BT$6:$BT$31,1)</formula>
    </cfRule>
  </conditionalFormatting>
  <conditionalFormatting sqref="BU6:BU31">
    <cfRule type="cellIs" dxfId="80" priority="124" operator="lessThanOrEqual">
      <formula>SMALL($BU$6:$BU$31,1)</formula>
    </cfRule>
  </conditionalFormatting>
  <conditionalFormatting sqref="BV6:BV31">
    <cfRule type="cellIs" dxfId="79" priority="123" operator="lessThanOrEqual">
      <formula>SMALL($BV$6:$BV$31,1)</formula>
    </cfRule>
  </conditionalFormatting>
  <conditionalFormatting sqref="BW6:BW31">
    <cfRule type="cellIs" dxfId="78" priority="122" operator="lessThanOrEqual">
      <formula>SMALL($BW$6:$BW$31,1)</formula>
    </cfRule>
  </conditionalFormatting>
  <conditionalFormatting sqref="BX6:BX31">
    <cfRule type="cellIs" dxfId="77" priority="121" operator="lessThanOrEqual">
      <formula>SMALL($BX$6:$BX$31,1)</formula>
    </cfRule>
  </conditionalFormatting>
  <conditionalFormatting sqref="BY6:BY31">
    <cfRule type="cellIs" dxfId="76" priority="120" operator="lessThanOrEqual">
      <formula>SMALL($BY$6:$BY$31,1)</formula>
    </cfRule>
  </conditionalFormatting>
  <conditionalFormatting sqref="BZ6:BZ31">
    <cfRule type="cellIs" dxfId="75" priority="119" operator="lessThanOrEqual">
      <formula>SMALL($BZ$6:$BZ$31,1)</formula>
    </cfRule>
  </conditionalFormatting>
  <conditionalFormatting sqref="CA6:CA31">
    <cfRule type="cellIs" dxfId="74" priority="118" operator="lessThanOrEqual">
      <formula>SMALL($CA$6:$CA$31,1)</formula>
    </cfRule>
  </conditionalFormatting>
  <conditionalFormatting sqref="CB6:CB31">
    <cfRule type="cellIs" dxfId="73" priority="117" operator="lessThanOrEqual">
      <formula>SMALL($CB$6:$CB$31,1)</formula>
    </cfRule>
  </conditionalFormatting>
  <conditionalFormatting sqref="CC6:CC31">
    <cfRule type="cellIs" dxfId="72" priority="116" operator="lessThanOrEqual">
      <formula>SMALL($CC$6:$CC$31,1)</formula>
    </cfRule>
  </conditionalFormatting>
  <conditionalFormatting sqref="CD6:CD30">
    <cfRule type="cellIs" dxfId="71" priority="204" operator="lessThanOrEqual">
      <formula>SMALL($CD$6:$CD$30,1)</formula>
    </cfRule>
  </conditionalFormatting>
  <conditionalFormatting sqref="CD6:CD31">
    <cfRule type="cellIs" priority="115" operator="lessThanOrEqual">
      <formula>SMALL($CD$6:$CD$31,1)</formula>
    </cfRule>
  </conditionalFormatting>
  <conditionalFormatting sqref="CE6:CE30">
    <cfRule type="cellIs" dxfId="70" priority="207" operator="lessThanOrEqual">
      <formula>$CE$50</formula>
    </cfRule>
  </conditionalFormatting>
  <conditionalFormatting sqref="CE6:CE31">
    <cfRule type="cellIs" dxfId="69" priority="114" operator="lessThanOrEqual">
      <formula>SMALL($CE$6:$CE$31,1)</formula>
    </cfRule>
  </conditionalFormatting>
  <conditionalFormatting sqref="CF6:CF16">
    <cfRule type="cellIs" dxfId="68" priority="202" operator="lessThanOrEqual">
      <formula>SMALL(CF6:CF16,1)</formula>
    </cfRule>
  </conditionalFormatting>
  <conditionalFormatting sqref="CF6:CF31">
    <cfRule type="cellIs" dxfId="67" priority="113" operator="lessThanOrEqual">
      <formula>SMALL($CF$6:$CF$31,1)</formula>
    </cfRule>
  </conditionalFormatting>
  <conditionalFormatting sqref="CG6:CG30">
    <cfRule type="cellIs" dxfId="66" priority="201" operator="lessThanOrEqual">
      <formula>SMALL(CG6:CG16,1)</formula>
    </cfRule>
  </conditionalFormatting>
  <conditionalFormatting sqref="CG6:CG31">
    <cfRule type="cellIs" dxfId="65" priority="112" operator="lessThanOrEqual">
      <formula>SMALL($CG$6:$CG$31,1)</formula>
    </cfRule>
  </conditionalFormatting>
  <conditionalFormatting sqref="CH6:CH31">
    <cfRule type="cellIs" dxfId="64" priority="111" operator="lessThanOrEqual">
      <formula>SMALL($CH$6:$CH$31,1)</formula>
    </cfRule>
  </conditionalFormatting>
  <conditionalFormatting sqref="CI6:CI31">
    <cfRule type="cellIs" dxfId="63" priority="110" operator="lessThanOrEqual">
      <formula>SMALL($CI$6:$CI$31,1)</formula>
    </cfRule>
  </conditionalFormatting>
  <conditionalFormatting sqref="CJ6:CJ31">
    <cfRule type="cellIs" dxfId="62" priority="109" operator="lessThanOrEqual">
      <formula>SMALL($CJ$6:$CJ$31,1)</formula>
    </cfRule>
  </conditionalFormatting>
  <conditionalFormatting sqref="CK6:CK31">
    <cfRule type="cellIs" dxfId="61" priority="108" operator="lessThanOrEqual">
      <formula>SMALL($CK$6:$CK$31,1)</formula>
    </cfRule>
  </conditionalFormatting>
  <conditionalFormatting sqref="CL6:CL31">
    <cfRule type="cellIs" dxfId="60" priority="107" operator="lessThanOrEqual">
      <formula>SMALL($CL$6:$CL$31,1)</formula>
    </cfRule>
  </conditionalFormatting>
  <conditionalFormatting sqref="CM6:CM31">
    <cfRule type="cellIs" dxfId="59" priority="106" operator="lessThanOrEqual">
      <formula>SMALL($CM$6:$CM$31,1)</formula>
    </cfRule>
  </conditionalFormatting>
  <conditionalFormatting sqref="CN6:CN31">
    <cfRule type="cellIs" dxfId="58" priority="105" operator="lessThanOrEqual">
      <formula>SMALL($CN$6:$CN$31,1)</formula>
    </cfRule>
  </conditionalFormatting>
  <conditionalFormatting sqref="CO6:CO31">
    <cfRule type="cellIs" dxfId="57" priority="104" operator="lessThanOrEqual">
      <formula>SMALL($CO$6:$CO$31,1)</formula>
    </cfRule>
  </conditionalFormatting>
  <conditionalFormatting sqref="CP6:CP31">
    <cfRule type="cellIs" dxfId="56" priority="103" operator="lessThanOrEqual">
      <formula>SMALL($CP$6:$CP$31,1)</formula>
    </cfRule>
  </conditionalFormatting>
  <conditionalFormatting sqref="CQ6:CQ31">
    <cfRule type="cellIs" dxfId="55" priority="102" operator="lessThanOrEqual">
      <formula>SMALL($CQ$6:$CQ$31,1)</formula>
    </cfRule>
  </conditionalFormatting>
  <conditionalFormatting sqref="CR6:CR31">
    <cfRule type="cellIs" dxfId="54" priority="101" operator="lessThanOrEqual">
      <formula>SMALL($CR$6:$CR$31,1)</formula>
    </cfRule>
  </conditionalFormatting>
  <conditionalFormatting sqref="CS6:CS31">
    <cfRule type="cellIs" dxfId="53" priority="100" operator="lessThanOrEqual">
      <formula>SMALL($CS$6:$CS$31,1)</formula>
    </cfRule>
  </conditionalFormatting>
  <conditionalFormatting sqref="CT6:CT31">
    <cfRule type="cellIs" dxfId="52" priority="99" operator="lessThanOrEqual">
      <formula>SMALL($CT$6:$CT$31,1)</formula>
    </cfRule>
  </conditionalFormatting>
  <conditionalFormatting sqref="CU6:CU31">
    <cfRule type="cellIs" dxfId="51" priority="98" operator="lessThanOrEqual">
      <formula>SMALL($CU$6:$CU$31,1)</formula>
    </cfRule>
  </conditionalFormatting>
  <conditionalFormatting sqref="CV6:CV31">
    <cfRule type="cellIs" dxfId="50" priority="97" operator="lessThanOrEqual">
      <formula>SMALL($CV$6:$CV$31,1)</formula>
    </cfRule>
  </conditionalFormatting>
  <conditionalFormatting sqref="CW6:CW31">
    <cfRule type="cellIs" dxfId="49" priority="96" operator="lessThanOrEqual">
      <formula>SMALL($CW$6:$CW$31,1)</formula>
    </cfRule>
  </conditionalFormatting>
  <conditionalFormatting sqref="CX6:CX36">
    <cfRule type="cellIs" dxfId="48" priority="87" operator="lessThanOrEqual">
      <formula>SMALL($CX$6:$CX$36,1)</formula>
    </cfRule>
  </conditionalFormatting>
  <conditionalFormatting sqref="CY6:CY36">
    <cfRule type="cellIs" dxfId="47" priority="86" operator="lessThanOrEqual">
      <formula>SMALL($CY$6:$CY$36,1)</formula>
    </cfRule>
  </conditionalFormatting>
  <conditionalFormatting sqref="DA6:DA36">
    <cfRule type="cellIs" dxfId="46" priority="85" operator="lessThanOrEqual">
      <formula>SMALL($DA$6:$DA$36,1)</formula>
    </cfRule>
  </conditionalFormatting>
  <conditionalFormatting sqref="DB6:DB36">
    <cfRule type="cellIs" dxfId="45" priority="84" operator="lessThanOrEqual">
      <formula>SMALL($DB$6:$DB$36,1)</formula>
    </cfRule>
  </conditionalFormatting>
  <conditionalFormatting sqref="DC6:DC36 DK16">
    <cfRule type="cellIs" dxfId="44" priority="72" operator="lessThanOrEqual">
      <formula>SMALL($DC$6:$DC$36,1)</formula>
    </cfRule>
  </conditionalFormatting>
  <conditionalFormatting sqref="DD6:DD36">
    <cfRule type="cellIs" dxfId="43" priority="71" operator="lessThanOrEqual">
      <formula>SMALL($DD$6:$DD$36,1)</formula>
    </cfRule>
  </conditionalFormatting>
  <conditionalFormatting sqref="DE6:DE36">
    <cfRule type="cellIs" dxfId="42" priority="70" operator="lessThanOrEqual">
      <formula>SMALL($DE$6:$DE$36,1)</formula>
    </cfRule>
  </conditionalFormatting>
  <conditionalFormatting sqref="DF6:DF36">
    <cfRule type="cellIs" dxfId="41" priority="69" operator="lessThanOrEqual">
      <formula>SMALL($DF$6:$DF$36,1)</formula>
    </cfRule>
  </conditionalFormatting>
  <conditionalFormatting sqref="DG6:DG36">
    <cfRule type="cellIs" dxfId="40" priority="68" operator="lessThanOrEqual">
      <formula>SMALL($DG$6:$DG$36,1)</formula>
    </cfRule>
  </conditionalFormatting>
  <conditionalFormatting sqref="DH6:DH36">
    <cfRule type="cellIs" dxfId="39" priority="67" operator="lessThanOrEqual">
      <formula>SMALL($DH$6:$DH$36,1)</formula>
    </cfRule>
  </conditionalFormatting>
  <conditionalFormatting sqref="DI6:DI36">
    <cfRule type="cellIs" dxfId="38" priority="66" operator="lessThanOrEqual">
      <formula>SMALL($DI$6:$DI$36,1)</formula>
    </cfRule>
  </conditionalFormatting>
  <conditionalFormatting sqref="DJ6:DJ36">
    <cfRule type="cellIs" dxfId="37" priority="65" operator="lessThanOrEqual">
      <formula>SMALL($DJ$6:$DJ$36,1)</formula>
    </cfRule>
  </conditionalFormatting>
  <conditionalFormatting sqref="DK6:DK36">
    <cfRule type="cellIs" dxfId="36" priority="64" operator="lessThanOrEqual">
      <formula>SMALL($DK$6:$DK$36,1)</formula>
    </cfRule>
  </conditionalFormatting>
  <conditionalFormatting sqref="DL6:DL36">
    <cfRule type="cellIs" dxfId="35" priority="63" operator="lessThanOrEqual">
      <formula>SMALL($DL$6:$DL$36,1)</formula>
    </cfRule>
  </conditionalFormatting>
  <conditionalFormatting sqref="DM6:DM36">
    <cfRule type="cellIs" dxfId="34" priority="62" operator="lessThanOrEqual">
      <formula>SMALL($DM$6:$DM$36,1)</formula>
    </cfRule>
  </conditionalFormatting>
  <conditionalFormatting sqref="DN6:DN36">
    <cfRule type="cellIs" dxfId="33" priority="61" operator="lessThanOrEqual">
      <formula>SMALL($DN$6:$DN$36,1)</formula>
    </cfRule>
  </conditionalFormatting>
  <conditionalFormatting sqref="DO6:DO36">
    <cfRule type="cellIs" dxfId="32" priority="60" operator="lessThanOrEqual">
      <formula>SMALL($DO$6:$DO$36,1)</formula>
    </cfRule>
  </conditionalFormatting>
  <conditionalFormatting sqref="DP6:DP36">
    <cfRule type="cellIs" dxfId="31" priority="59" operator="lessThanOrEqual">
      <formula>SMALL($DP$6:$DP$36,1)</formula>
    </cfRule>
  </conditionalFormatting>
  <conditionalFormatting sqref="DQ6:DQ36">
    <cfRule type="cellIs" dxfId="30" priority="58" operator="lessThanOrEqual">
      <formula>SMALL($DQ$6:$DQ$36,1)</formula>
    </cfRule>
  </conditionalFormatting>
  <conditionalFormatting sqref="DR6:DR36">
    <cfRule type="cellIs" dxfId="29" priority="57" operator="lessThanOrEqual">
      <formula>SMALL($DR$6:$DR$36,1)</formula>
    </cfRule>
  </conditionalFormatting>
  <conditionalFormatting sqref="DS6:DS36">
    <cfRule type="cellIs" dxfId="28" priority="56" operator="lessThanOrEqual">
      <formula>SMALL($DS$6:$DS$36,1)</formula>
    </cfRule>
  </conditionalFormatting>
  <conditionalFormatting sqref="DT6:DT36">
    <cfRule type="cellIs" dxfId="27" priority="55" operator="lessThanOrEqual">
      <formula>SMALL($DT$6:$DT$36,1)</formula>
    </cfRule>
  </conditionalFormatting>
  <conditionalFormatting sqref="DU6:DU36">
    <cfRule type="cellIs" dxfId="26" priority="54" operator="lessThanOrEqual">
      <formula>SMALL($DU$6:$DU$36,1)</formula>
    </cfRule>
  </conditionalFormatting>
  <conditionalFormatting sqref="DV6:DV46">
    <cfRule type="cellIs" dxfId="25" priority="39" operator="lessThanOrEqual">
      <formula>SMALL($DV$6:$DV$46,1)</formula>
    </cfRule>
  </conditionalFormatting>
  <conditionalFormatting sqref="DW6:DW46 EE10">
    <cfRule type="cellIs" dxfId="24" priority="52" operator="lessThanOrEqual">
      <formula>SMALL($DW$5:$DW$45,1)</formula>
    </cfRule>
  </conditionalFormatting>
  <conditionalFormatting sqref="DX6:DX46">
    <cfRule type="cellIs" dxfId="23" priority="38" operator="lessThanOrEqual">
      <formula>SMALL($DX$6:$DX$46,1)</formula>
    </cfRule>
  </conditionalFormatting>
  <conditionalFormatting sqref="DY6:DY46">
    <cfRule type="cellIs" dxfId="22" priority="37" operator="lessThanOrEqual">
      <formula>SMALL($DY$6:$DY$46,1)</formula>
    </cfRule>
  </conditionalFormatting>
  <conditionalFormatting sqref="DZ6:DZ46">
    <cfRule type="cellIs" dxfId="21" priority="36" operator="lessThanOrEqual">
      <formula>SMALL($DZ$6:$DZ$46,1)</formula>
    </cfRule>
  </conditionalFormatting>
  <conditionalFormatting sqref="EA6:EA46">
    <cfRule type="cellIs" dxfId="20" priority="35" operator="lessThanOrEqual">
      <formula>SMALL($EA$6:$EA$46,1)</formula>
    </cfRule>
  </conditionalFormatting>
  <conditionalFormatting sqref="EB6:EB46">
    <cfRule type="cellIs" dxfId="19" priority="34" operator="lessThanOrEqual">
      <formula>SMALL($EB$6:$EB$46,1)</formula>
    </cfRule>
  </conditionalFormatting>
  <conditionalFormatting sqref="EC6:EC46">
    <cfRule type="cellIs" dxfId="18" priority="33" operator="lessThanOrEqual">
      <formula>SMALL($EC$6:$EC$46,1)</formula>
    </cfRule>
  </conditionalFormatting>
  <conditionalFormatting sqref="EC11">
    <cfRule type="cellIs" dxfId="17" priority="53" operator="lessThanOrEqual">
      <formula>SMALL($DV$6:$DV$46,1)</formula>
    </cfRule>
  </conditionalFormatting>
  <conditionalFormatting sqref="ED6:ED46">
    <cfRule type="cellIs" dxfId="16" priority="32" operator="lessThanOrEqual">
      <formula>SMALL($ED$6:$ED$46,1)</formula>
    </cfRule>
  </conditionalFormatting>
  <conditionalFormatting sqref="EE6:EE46">
    <cfRule type="cellIs" dxfId="15" priority="31" operator="lessThanOrEqual">
      <formula>SMALL($EE$6:$EE$46,1)</formula>
    </cfRule>
  </conditionalFormatting>
  <conditionalFormatting sqref="EF6:EF46">
    <cfRule type="cellIs" dxfId="14" priority="30" operator="lessThanOrEqual">
      <formula>SMALL($EF$6:$EF$46,1)</formula>
    </cfRule>
  </conditionalFormatting>
  <conditionalFormatting sqref="EG6:EG42">
    <cfRule type="cellIs" dxfId="13" priority="29" operator="lessThanOrEqual">
      <formula>SMALL($EG$6:$EG$46,1)</formula>
    </cfRule>
  </conditionalFormatting>
  <conditionalFormatting sqref="EH6:EH42">
    <cfRule type="cellIs" dxfId="12" priority="28" operator="lessThanOrEqual">
      <formula>SMALL($EH$6:$EH$46,1)</formula>
    </cfRule>
  </conditionalFormatting>
  <conditionalFormatting sqref="EI6:EI52">
    <cfRule type="cellIs" dxfId="11" priority="24" operator="lessThanOrEqual">
      <formula>SMALL($EI$11:$EI$57,1)</formula>
    </cfRule>
  </conditionalFormatting>
  <conditionalFormatting sqref="EJ6:EJ52">
    <cfRule type="cellIs" dxfId="10" priority="23" operator="lessThanOrEqual">
      <formula>SMALL($EJ$11:$EJ$57,1)</formula>
    </cfRule>
  </conditionalFormatting>
  <conditionalFormatting sqref="EK6:EK52">
    <cfRule type="cellIs" dxfId="9" priority="22" operator="lessThanOrEqual">
      <formula>SMALL($EK$11:$EK$57,1)</formula>
    </cfRule>
  </conditionalFormatting>
  <conditionalFormatting sqref="EL6:EL52">
    <cfRule type="cellIs" dxfId="8" priority="21" operator="lessThanOrEqual">
      <formula>SMALL($EL$11:$EL$57,1)</formula>
    </cfRule>
  </conditionalFormatting>
  <conditionalFormatting sqref="EM6:EM52">
    <cfRule type="cellIs" dxfId="7" priority="20" operator="lessThanOrEqual">
      <formula>SMALL($EM$11:$EM$57,1)</formula>
    </cfRule>
  </conditionalFormatting>
  <conditionalFormatting sqref="EN6:EN52">
    <cfRule type="cellIs" dxfId="6" priority="19" operator="lessThanOrEqual">
      <formula>SMALL($EN$11:$EN$57,1)</formula>
    </cfRule>
  </conditionalFormatting>
  <conditionalFormatting sqref="EO6:EO52">
    <cfRule type="cellIs" dxfId="5" priority="18" operator="lessThanOrEqual">
      <formula>SMALL($EO$11:$EO$57,1)</formula>
    </cfRule>
  </conditionalFormatting>
  <conditionalFormatting sqref="EP6:EP52">
    <cfRule type="cellIs" dxfId="4" priority="17" operator="lessThanOrEqual">
      <formula>SMALL($EP$11:$EP$57,1)</formula>
    </cfRule>
  </conditionalFormatting>
  <conditionalFormatting sqref="EQ6:EQ52">
    <cfRule type="cellIs" dxfId="3" priority="16" operator="lessThanOrEqual">
      <formula>SMALL($EQ$11:$EQ$57,1)</formula>
    </cfRule>
  </conditionalFormatting>
  <conditionalFormatting sqref="ER6:ER52">
    <cfRule type="cellIs" dxfId="2" priority="15" operator="lessThanOrEqual">
      <formula>SMALL($ER$11:$ER$57,1)</formula>
    </cfRule>
  </conditionalFormatting>
  <conditionalFormatting sqref="ES6:ES52">
    <cfRule type="cellIs" dxfId="1" priority="14" operator="lessThanOrEqual">
      <formula>SMALL($ES$11:$ES$57,1)</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9406-626B-4578-AB35-DDEAFEAAA8A3}">
  <sheetPr codeName="Sheet4"/>
  <dimension ref="A15:ET73"/>
  <sheetViews>
    <sheetView topLeftCell="A18" zoomScaleNormal="100" workbookViewId="0">
      <pane xSplit="1" topLeftCell="B1" activePane="topRight" state="frozen"/>
      <selection pane="topRight" activeCell="A71" sqref="A71"/>
    </sheetView>
  </sheetViews>
  <sheetFormatPr defaultRowHeight="15" x14ac:dyDescent="0.25"/>
  <cols>
    <col min="1" max="1" width="23.5703125" style="1" customWidth="1"/>
    <col min="2" max="2" width="13.140625" style="175" bestFit="1" customWidth="1"/>
    <col min="3" max="4" width="11.28515625" style="175" bestFit="1" customWidth="1"/>
    <col min="5" max="7" width="12" style="175" bestFit="1" customWidth="1"/>
    <col min="8" max="9" width="11.28515625" style="175" bestFit="1" customWidth="1"/>
    <col min="10" max="10" width="22.85546875" style="176" bestFit="1" customWidth="1"/>
    <col min="11" max="12" width="11.28515625" style="175" bestFit="1" customWidth="1"/>
    <col min="13" max="14" width="9.140625" style="175"/>
    <col min="15" max="15" width="12.5703125" style="175" bestFit="1" customWidth="1"/>
    <col min="16" max="16" width="9.5703125" style="175" bestFit="1" customWidth="1"/>
    <col min="17" max="17" width="11" style="175" customWidth="1"/>
    <col min="18" max="20" width="9.140625" style="175"/>
    <col min="21" max="21" width="22.85546875" style="176" bestFit="1" customWidth="1"/>
    <col min="22" max="26" width="9.140625" style="175"/>
    <col min="27" max="27" width="9.7109375" style="174" bestFit="1" customWidth="1"/>
    <col min="28" max="28" width="12" style="174" bestFit="1" customWidth="1"/>
    <col min="29" max="31" width="9.140625" style="174"/>
    <col min="32" max="32" width="9.5703125" style="177" bestFit="1" customWidth="1"/>
    <col min="33" max="38" width="9.140625" style="174"/>
    <col min="39" max="39" width="11.28515625" style="174" bestFit="1" customWidth="1"/>
    <col min="40" max="42" width="9.140625" style="174"/>
    <col min="43" max="43" width="22.85546875" style="177" bestFit="1" customWidth="1"/>
    <col min="44" max="44" width="22.28515625" style="174" bestFit="1" customWidth="1"/>
    <col min="45" max="47" width="9.140625" style="174"/>
    <col min="48" max="48" width="12.5703125" style="174" customWidth="1"/>
    <col min="49" max="53" width="9.140625" style="174"/>
    <col min="54" max="54" width="9.140625" style="177"/>
    <col min="55" max="65" width="9.140625" style="174"/>
    <col min="66" max="66" width="9.140625" style="177"/>
    <col min="67" max="81" width="9.140625" style="174"/>
    <col min="82" max="82" width="9.140625" style="177"/>
    <col min="83" max="101" width="9.140625" style="174"/>
    <col min="102" max="102" width="13.28515625" style="176" customWidth="1"/>
    <col min="103" max="106" width="11.85546875" style="175" bestFit="1" customWidth="1"/>
    <col min="107" max="107" width="12.5703125" style="175" customWidth="1"/>
    <col min="108" max="109" width="13.140625" style="174" bestFit="1" customWidth="1"/>
    <col min="110" max="113" width="11.85546875" style="174" bestFit="1" customWidth="1"/>
    <col min="114" max="125" width="9.140625" style="174"/>
    <col min="126" max="126" width="10.140625" style="177" bestFit="1" customWidth="1"/>
    <col min="127" max="127" width="10" style="174" bestFit="1" customWidth="1"/>
    <col min="128" max="128" width="10.5703125" style="174" bestFit="1" customWidth="1"/>
    <col min="129" max="129" width="11.140625" style="174" bestFit="1" customWidth="1"/>
    <col min="130" max="130" width="10.5703125" style="174" bestFit="1" customWidth="1"/>
    <col min="131" max="132" width="9.140625" style="174"/>
    <col min="133" max="133" width="16.7109375" style="174" bestFit="1" customWidth="1"/>
    <col min="134" max="135" width="9.140625" style="174"/>
    <col min="136" max="136" width="11.7109375" style="174" bestFit="1" customWidth="1"/>
    <col min="137" max="137" width="15.42578125" style="174" bestFit="1" customWidth="1"/>
    <col min="138" max="138" width="20.7109375" style="174" bestFit="1" customWidth="1"/>
    <col min="139" max="139" width="22.85546875" style="177" bestFit="1" customWidth="1"/>
    <col min="140" max="148" width="9.140625" style="174"/>
    <col min="149" max="149" width="18.42578125" style="174" bestFit="1" customWidth="1"/>
    <col min="150" max="150" width="9.140625" style="177"/>
    <col min="151" max="16384" width="9.140625" style="174"/>
  </cols>
  <sheetData>
    <row r="15" spans="2:7" customFormat="1" ht="15.75" thickBot="1" x14ac:dyDescent="0.3">
      <c r="B15" s="418" t="s">
        <v>365</v>
      </c>
      <c r="C15" s="418"/>
      <c r="D15" s="418"/>
      <c r="E15" s="418"/>
      <c r="F15" s="183">
        <v>1</v>
      </c>
      <c r="G15" s="182" t="s">
        <v>244</v>
      </c>
    </row>
    <row r="20" spans="1:149" customFormat="1" x14ac:dyDescent="0.25">
      <c r="A20" s="1"/>
      <c r="B20" s="373" t="s">
        <v>354</v>
      </c>
      <c r="C20" s="341"/>
      <c r="D20" s="341"/>
      <c r="E20" s="341"/>
      <c r="F20" s="341"/>
      <c r="G20" s="341"/>
      <c r="H20" s="341"/>
      <c r="I20" s="341"/>
      <c r="J20" s="132"/>
      <c r="K20" s="1"/>
      <c r="L20" s="1"/>
      <c r="M20" s="1"/>
      <c r="N20" s="1"/>
      <c r="O20" s="1"/>
      <c r="P20" s="1"/>
      <c r="Q20" s="1"/>
      <c r="R20" s="1"/>
      <c r="S20" s="1"/>
      <c r="T20" s="1"/>
      <c r="U20" s="360" t="s">
        <v>272</v>
      </c>
      <c r="V20" s="360"/>
      <c r="W20" s="360"/>
      <c r="X20" s="360"/>
      <c r="Y20" s="360"/>
      <c r="Z20" s="360"/>
      <c r="AA20" s="360"/>
      <c r="AB20" s="360"/>
      <c r="AC20" s="360"/>
      <c r="AD20" s="360"/>
      <c r="AE20" s="360"/>
      <c r="AF20" s="148"/>
      <c r="AQ20" s="421" t="s">
        <v>272</v>
      </c>
      <c r="AR20" s="422"/>
      <c r="AS20" s="422"/>
      <c r="AT20" s="422"/>
      <c r="AU20" s="422"/>
      <c r="AV20" s="422"/>
      <c r="AW20" s="422"/>
      <c r="AX20" s="422"/>
      <c r="AY20" s="422"/>
      <c r="AZ20" s="422"/>
      <c r="BA20" s="423"/>
      <c r="BN20" s="148"/>
      <c r="CD20" s="148"/>
      <c r="CX20" s="132"/>
      <c r="CY20" s="1"/>
      <c r="CZ20" s="1"/>
      <c r="DA20" s="1"/>
      <c r="DB20" s="1"/>
      <c r="DC20" s="1"/>
      <c r="DV20" s="148"/>
      <c r="EI20" s="148"/>
    </row>
    <row r="21" spans="1:149" customFormat="1" x14ac:dyDescent="0.25">
      <c r="A21" s="1"/>
      <c r="B21" s="367" t="s">
        <v>75</v>
      </c>
      <c r="C21" s="374"/>
      <c r="D21" s="374"/>
      <c r="E21" s="374"/>
      <c r="F21" s="374"/>
      <c r="G21" s="374"/>
      <c r="H21" s="374"/>
      <c r="I21" s="374"/>
      <c r="J21" s="355" t="s">
        <v>271</v>
      </c>
      <c r="K21" s="355"/>
      <c r="L21" s="355"/>
      <c r="M21" s="355"/>
      <c r="N21" s="355"/>
      <c r="O21" s="355"/>
      <c r="P21" s="355"/>
      <c r="Q21" s="355"/>
      <c r="R21" s="355"/>
      <c r="S21" s="355"/>
      <c r="T21" s="355"/>
      <c r="U21" s="355" t="s">
        <v>271</v>
      </c>
      <c r="V21" s="355"/>
      <c r="W21" s="355"/>
      <c r="X21" s="355"/>
      <c r="Y21" s="355"/>
      <c r="Z21" s="355"/>
      <c r="AA21" s="355"/>
      <c r="AB21" s="355"/>
      <c r="AC21" s="355"/>
      <c r="AD21" s="355"/>
      <c r="AE21" s="355"/>
      <c r="AF21" s="355" t="s">
        <v>271</v>
      </c>
      <c r="AG21" s="355"/>
      <c r="AH21" s="355"/>
      <c r="AI21" s="355"/>
      <c r="AJ21" s="355"/>
      <c r="AK21" s="355"/>
      <c r="AL21" s="355"/>
      <c r="AM21" s="355"/>
      <c r="AN21" s="355"/>
      <c r="AO21" s="355"/>
      <c r="AP21" s="367"/>
      <c r="AQ21" s="419" t="s">
        <v>90</v>
      </c>
      <c r="AR21" s="355"/>
      <c r="AS21" s="355"/>
      <c r="AT21" s="355"/>
      <c r="AU21" s="355"/>
      <c r="AV21" s="355"/>
      <c r="AW21" s="355"/>
      <c r="AX21" s="355"/>
      <c r="AY21" s="355"/>
      <c r="AZ21" s="355"/>
      <c r="BA21" s="420"/>
      <c r="BB21" s="375" t="s">
        <v>98</v>
      </c>
      <c r="BC21" s="355"/>
      <c r="BD21" s="355"/>
      <c r="BE21" s="355"/>
      <c r="BF21" s="355"/>
      <c r="BG21" s="355"/>
      <c r="BH21" s="355"/>
      <c r="BI21" s="355"/>
      <c r="BJ21" s="355"/>
      <c r="BK21" s="355"/>
      <c r="BL21" s="355"/>
      <c r="BM21" s="355"/>
      <c r="BN21" s="355" t="s">
        <v>99</v>
      </c>
      <c r="BO21" s="355"/>
      <c r="BP21" s="355"/>
      <c r="BQ21" s="355"/>
      <c r="BR21" s="355"/>
      <c r="BS21" s="355"/>
      <c r="BT21" s="355"/>
      <c r="BU21" s="355"/>
      <c r="BV21" s="355"/>
      <c r="BW21" s="355"/>
      <c r="BX21" s="355"/>
      <c r="BY21" s="355"/>
      <c r="BZ21" s="355"/>
      <c r="CA21" s="355"/>
      <c r="CB21" s="355"/>
      <c r="CC21" s="355"/>
      <c r="CD21" s="340" t="s">
        <v>104</v>
      </c>
      <c r="CE21" s="341"/>
      <c r="CF21" s="341"/>
      <c r="CG21" s="341"/>
      <c r="CH21" s="341"/>
      <c r="CI21" s="341"/>
      <c r="CJ21" s="341"/>
      <c r="CK21" s="341"/>
      <c r="CL21" s="341"/>
      <c r="CM21" s="341"/>
      <c r="CN21" s="341"/>
      <c r="CO21" s="341"/>
      <c r="CP21" s="341"/>
      <c r="CQ21" s="341"/>
      <c r="CR21" s="341"/>
      <c r="CS21" s="341"/>
      <c r="CT21" s="341"/>
      <c r="CU21" s="341"/>
      <c r="CV21" s="341"/>
      <c r="CW21" s="341"/>
      <c r="CX21" s="355" t="s">
        <v>245</v>
      </c>
      <c r="CY21" s="355"/>
      <c r="CZ21" s="355"/>
      <c r="DA21" s="355"/>
      <c r="DB21" s="355"/>
      <c r="DC21" s="355"/>
      <c r="DD21" s="355"/>
      <c r="DE21" s="355"/>
      <c r="DF21" s="355"/>
      <c r="DG21" s="355"/>
      <c r="DH21" s="355"/>
      <c r="DI21" s="355"/>
      <c r="DJ21" s="355"/>
      <c r="DK21" s="355"/>
      <c r="DL21" s="355"/>
      <c r="DM21" s="355"/>
      <c r="DN21" s="355"/>
      <c r="DO21" s="355"/>
      <c r="DP21" s="355"/>
      <c r="DQ21" s="355"/>
      <c r="DR21" s="355"/>
      <c r="DS21" s="355"/>
      <c r="DT21" s="355"/>
      <c r="DU21" s="355"/>
      <c r="DV21" s="148"/>
      <c r="EI21" s="360" t="s">
        <v>272</v>
      </c>
      <c r="EJ21" s="360"/>
      <c r="EK21" s="360"/>
      <c r="EL21" s="360"/>
      <c r="EM21" s="360"/>
      <c r="EN21" s="360"/>
      <c r="EO21" s="360"/>
      <c r="EP21" s="360"/>
      <c r="EQ21" s="360"/>
      <c r="ER21" s="360"/>
      <c r="ES21" s="360"/>
    </row>
    <row r="22" spans="1:149" customFormat="1" x14ac:dyDescent="0.25">
      <c r="A22" s="27"/>
      <c r="B22" s="367" t="s">
        <v>74</v>
      </c>
      <c r="C22" s="374"/>
      <c r="D22" s="374"/>
      <c r="E22" s="375"/>
      <c r="F22" s="355" t="s">
        <v>94</v>
      </c>
      <c r="G22" s="355"/>
      <c r="H22" s="355"/>
      <c r="I22" s="367"/>
      <c r="J22" s="355" t="s">
        <v>89</v>
      </c>
      <c r="K22" s="355"/>
      <c r="L22" s="355"/>
      <c r="M22" s="355"/>
      <c r="N22" s="355"/>
      <c r="O22" s="355"/>
      <c r="P22" s="355"/>
      <c r="Q22" s="355"/>
      <c r="R22" s="355"/>
      <c r="S22" s="355"/>
      <c r="T22" s="355"/>
      <c r="U22" s="355" t="s">
        <v>91</v>
      </c>
      <c r="V22" s="355"/>
      <c r="W22" s="355"/>
      <c r="X22" s="355"/>
      <c r="Y22" s="355"/>
      <c r="Z22" s="355"/>
      <c r="AA22" s="355"/>
      <c r="AB22" s="355"/>
      <c r="AC22" s="355"/>
      <c r="AD22" s="355"/>
      <c r="AE22" s="355"/>
      <c r="AF22" s="355" t="s">
        <v>92</v>
      </c>
      <c r="AG22" s="355"/>
      <c r="AH22" s="355"/>
      <c r="AI22" s="355"/>
      <c r="AJ22" s="355"/>
      <c r="AK22" s="355"/>
      <c r="AL22" s="355"/>
      <c r="AM22" s="355"/>
      <c r="AN22" s="355"/>
      <c r="AO22" s="355"/>
      <c r="AP22" s="367"/>
      <c r="AQ22" s="419" t="s">
        <v>93</v>
      </c>
      <c r="AR22" s="355"/>
      <c r="AS22" s="355"/>
      <c r="AT22" s="355"/>
      <c r="AU22" s="355"/>
      <c r="AV22" s="355"/>
      <c r="AW22" s="355"/>
      <c r="AX22" s="355"/>
      <c r="AY22" s="355"/>
      <c r="AZ22" s="355"/>
      <c r="BA22" s="420"/>
      <c r="BB22" s="375" t="s">
        <v>95</v>
      </c>
      <c r="BC22" s="355"/>
      <c r="BD22" s="355"/>
      <c r="BE22" s="355"/>
      <c r="BF22" s="355" t="s">
        <v>96</v>
      </c>
      <c r="BG22" s="355"/>
      <c r="BH22" s="355"/>
      <c r="BI22" s="355"/>
      <c r="BJ22" s="355" t="s">
        <v>97</v>
      </c>
      <c r="BK22" s="355"/>
      <c r="BL22" s="355"/>
      <c r="BM22" s="355"/>
      <c r="BN22" s="355" t="s">
        <v>100</v>
      </c>
      <c r="BO22" s="355"/>
      <c r="BP22" s="355"/>
      <c r="BQ22" s="355"/>
      <c r="BR22" s="355" t="s">
        <v>101</v>
      </c>
      <c r="BS22" s="355"/>
      <c r="BT22" s="355"/>
      <c r="BU22" s="355"/>
      <c r="BV22" s="355" t="s">
        <v>102</v>
      </c>
      <c r="BW22" s="355"/>
      <c r="BX22" s="355"/>
      <c r="BY22" s="355"/>
      <c r="BZ22" s="355" t="s">
        <v>103</v>
      </c>
      <c r="CA22" s="355"/>
      <c r="CB22" s="355"/>
      <c r="CC22" s="355"/>
      <c r="CD22" s="355" t="s">
        <v>105</v>
      </c>
      <c r="CE22" s="355"/>
      <c r="CF22" s="355"/>
      <c r="CG22" s="355"/>
      <c r="CH22" s="355" t="s">
        <v>106</v>
      </c>
      <c r="CI22" s="355"/>
      <c r="CJ22" s="355"/>
      <c r="CK22" s="355"/>
      <c r="CL22" s="355" t="s">
        <v>107</v>
      </c>
      <c r="CM22" s="355"/>
      <c r="CN22" s="355"/>
      <c r="CO22" s="355"/>
      <c r="CP22" s="355" t="s">
        <v>108</v>
      </c>
      <c r="CQ22" s="355"/>
      <c r="CR22" s="355"/>
      <c r="CS22" s="355"/>
      <c r="CT22" s="355" t="s">
        <v>109</v>
      </c>
      <c r="CU22" s="355"/>
      <c r="CV22" s="355"/>
      <c r="CW22" s="367"/>
      <c r="CX22" s="355" t="s">
        <v>177</v>
      </c>
      <c r="CY22" s="355"/>
      <c r="CZ22" s="355"/>
      <c r="DA22" s="355"/>
      <c r="DB22" s="355"/>
      <c r="DC22" s="355"/>
      <c r="DD22" s="355"/>
      <c r="DE22" s="355"/>
      <c r="DF22" s="355"/>
      <c r="DG22" s="355"/>
      <c r="DH22" s="355"/>
      <c r="DI22" s="355"/>
      <c r="DJ22" s="355" t="s">
        <v>178</v>
      </c>
      <c r="DK22" s="355"/>
      <c r="DL22" s="355"/>
      <c r="DM22" s="355"/>
      <c r="DN22" s="355"/>
      <c r="DO22" s="355"/>
      <c r="DP22" s="355"/>
      <c r="DQ22" s="355"/>
      <c r="DR22" s="355"/>
      <c r="DS22" s="355"/>
      <c r="DT22" s="355"/>
      <c r="DU22" s="355"/>
      <c r="DV22" s="378" t="s">
        <v>258</v>
      </c>
      <c r="DW22" s="378"/>
      <c r="DX22" s="378"/>
      <c r="DY22" s="378"/>
      <c r="DZ22" s="378"/>
      <c r="EA22" s="378"/>
      <c r="EB22" s="378"/>
      <c r="EC22" s="378"/>
      <c r="ED22" s="378"/>
      <c r="EE22" s="378"/>
      <c r="EF22" s="378"/>
      <c r="EG22" s="378"/>
      <c r="EH22" s="378"/>
      <c r="EI22" s="309" t="s">
        <v>277</v>
      </c>
      <c r="EJ22" s="365"/>
      <c r="EK22" s="365"/>
      <c r="EL22" s="365"/>
      <c r="EM22" s="365"/>
      <c r="EN22" s="365"/>
      <c r="EO22" s="365"/>
      <c r="EP22" s="365"/>
      <c r="EQ22" s="365"/>
      <c r="ER22" s="365"/>
      <c r="ES22" s="310"/>
    </row>
    <row r="23" spans="1:149" customFormat="1" ht="15" customHeight="1" x14ac:dyDescent="0.25">
      <c r="A23" s="329" t="s">
        <v>0</v>
      </c>
      <c r="B23" s="355" t="s">
        <v>72</v>
      </c>
      <c r="C23" s="355"/>
      <c r="D23" s="355" t="s">
        <v>73</v>
      </c>
      <c r="E23" s="355"/>
      <c r="F23" s="355" t="s">
        <v>72</v>
      </c>
      <c r="G23" s="355"/>
      <c r="H23" s="355" t="s">
        <v>73</v>
      </c>
      <c r="I23" s="367"/>
      <c r="J23" s="23" t="s">
        <v>76</v>
      </c>
      <c r="K23" s="23" t="s">
        <v>77</v>
      </c>
      <c r="L23" s="23" t="s">
        <v>78</v>
      </c>
      <c r="M23" s="23" t="s">
        <v>79</v>
      </c>
      <c r="N23" s="23" t="s">
        <v>80</v>
      </c>
      <c r="O23" s="23" t="s">
        <v>81</v>
      </c>
      <c r="P23" s="23" t="s">
        <v>82</v>
      </c>
      <c r="Q23" s="23" t="s">
        <v>83</v>
      </c>
      <c r="R23" s="23" t="s">
        <v>84</v>
      </c>
      <c r="S23" s="23" t="s">
        <v>85</v>
      </c>
      <c r="T23" s="155" t="s">
        <v>86</v>
      </c>
      <c r="U23" s="23" t="s">
        <v>76</v>
      </c>
      <c r="V23" s="23" t="s">
        <v>77</v>
      </c>
      <c r="W23" s="23" t="s">
        <v>78</v>
      </c>
      <c r="X23" s="23" t="s">
        <v>79</v>
      </c>
      <c r="Y23" s="23" t="s">
        <v>80</v>
      </c>
      <c r="Z23" s="23" t="s">
        <v>81</v>
      </c>
      <c r="AA23" s="23" t="s">
        <v>82</v>
      </c>
      <c r="AB23" s="23" t="s">
        <v>83</v>
      </c>
      <c r="AC23" s="23" t="s">
        <v>84</v>
      </c>
      <c r="AD23" s="23" t="s">
        <v>85</v>
      </c>
      <c r="AE23" s="155" t="s">
        <v>86</v>
      </c>
      <c r="AF23" s="23" t="s">
        <v>76</v>
      </c>
      <c r="AG23" s="23" t="s">
        <v>77</v>
      </c>
      <c r="AH23" s="23" t="s">
        <v>78</v>
      </c>
      <c r="AI23" s="23" t="s">
        <v>79</v>
      </c>
      <c r="AJ23" s="23" t="s">
        <v>80</v>
      </c>
      <c r="AK23" s="23" t="s">
        <v>81</v>
      </c>
      <c r="AL23" s="23" t="s">
        <v>82</v>
      </c>
      <c r="AM23" s="23" t="s">
        <v>83</v>
      </c>
      <c r="AN23" s="23" t="s">
        <v>84</v>
      </c>
      <c r="AO23" s="23" t="s">
        <v>85</v>
      </c>
      <c r="AP23" s="155" t="s">
        <v>86</v>
      </c>
      <c r="AQ23" s="185" t="s">
        <v>76</v>
      </c>
      <c r="AR23" s="23" t="s">
        <v>77</v>
      </c>
      <c r="AS23" s="23" t="s">
        <v>78</v>
      </c>
      <c r="AT23" s="23" t="s">
        <v>79</v>
      </c>
      <c r="AU23" s="23" t="s">
        <v>80</v>
      </c>
      <c r="AV23" s="23" t="s">
        <v>81</v>
      </c>
      <c r="AW23" s="23" t="s">
        <v>82</v>
      </c>
      <c r="AX23" s="23" t="s">
        <v>83</v>
      </c>
      <c r="AY23" s="23" t="s">
        <v>84</v>
      </c>
      <c r="AZ23" s="23" t="s">
        <v>85</v>
      </c>
      <c r="BA23" s="186" t="s">
        <v>86</v>
      </c>
      <c r="BB23" s="375" t="s">
        <v>72</v>
      </c>
      <c r="BC23" s="355"/>
      <c r="BD23" s="355" t="s">
        <v>73</v>
      </c>
      <c r="BE23" s="355"/>
      <c r="BF23" s="355" t="s">
        <v>72</v>
      </c>
      <c r="BG23" s="355"/>
      <c r="BH23" s="355" t="s">
        <v>73</v>
      </c>
      <c r="BI23" s="355"/>
      <c r="BJ23" s="355" t="s">
        <v>72</v>
      </c>
      <c r="BK23" s="355"/>
      <c r="BL23" s="355" t="s">
        <v>73</v>
      </c>
      <c r="BM23" s="355"/>
      <c r="BN23" s="355" t="s">
        <v>72</v>
      </c>
      <c r="BO23" s="355"/>
      <c r="BP23" s="355" t="s">
        <v>73</v>
      </c>
      <c r="BQ23" s="355"/>
      <c r="BR23" s="355" t="s">
        <v>72</v>
      </c>
      <c r="BS23" s="355"/>
      <c r="BT23" s="355" t="s">
        <v>73</v>
      </c>
      <c r="BU23" s="355"/>
      <c r="BV23" s="355" t="s">
        <v>72</v>
      </c>
      <c r="BW23" s="355"/>
      <c r="BX23" s="355" t="s">
        <v>73</v>
      </c>
      <c r="BY23" s="355"/>
      <c r="BZ23" s="355" t="s">
        <v>72</v>
      </c>
      <c r="CA23" s="355"/>
      <c r="CB23" s="355" t="s">
        <v>73</v>
      </c>
      <c r="CC23" s="355"/>
      <c r="CD23" s="355" t="s">
        <v>72</v>
      </c>
      <c r="CE23" s="355"/>
      <c r="CF23" s="355" t="s">
        <v>73</v>
      </c>
      <c r="CG23" s="355"/>
      <c r="CH23" s="355" t="s">
        <v>72</v>
      </c>
      <c r="CI23" s="355"/>
      <c r="CJ23" s="355" t="s">
        <v>73</v>
      </c>
      <c r="CK23" s="355"/>
      <c r="CL23" s="355" t="s">
        <v>72</v>
      </c>
      <c r="CM23" s="355"/>
      <c r="CN23" s="355" t="s">
        <v>73</v>
      </c>
      <c r="CO23" s="355"/>
      <c r="CP23" s="355" t="s">
        <v>72</v>
      </c>
      <c r="CQ23" s="355"/>
      <c r="CR23" s="355" t="s">
        <v>73</v>
      </c>
      <c r="CS23" s="355"/>
      <c r="CT23" s="355" t="s">
        <v>72</v>
      </c>
      <c r="CU23" s="355"/>
      <c r="CV23" s="355" t="s">
        <v>73</v>
      </c>
      <c r="CW23" s="355"/>
      <c r="CX23" s="355" t="s">
        <v>171</v>
      </c>
      <c r="CY23" s="355"/>
      <c r="CZ23" s="355" t="s">
        <v>172</v>
      </c>
      <c r="DA23" s="355"/>
      <c r="DB23" s="355" t="s">
        <v>173</v>
      </c>
      <c r="DC23" s="355"/>
      <c r="DD23" s="355" t="s">
        <v>174</v>
      </c>
      <c r="DE23" s="355"/>
      <c r="DF23" s="355" t="s">
        <v>175</v>
      </c>
      <c r="DG23" s="355"/>
      <c r="DH23" s="355" t="s">
        <v>176</v>
      </c>
      <c r="DI23" s="355"/>
      <c r="DJ23" s="355" t="s">
        <v>171</v>
      </c>
      <c r="DK23" s="355"/>
      <c r="DL23" s="355" t="s">
        <v>172</v>
      </c>
      <c r="DM23" s="355"/>
      <c r="DN23" s="355" t="s">
        <v>173</v>
      </c>
      <c r="DO23" s="355"/>
      <c r="DP23" s="355" t="s">
        <v>174</v>
      </c>
      <c r="DQ23" s="355"/>
      <c r="DR23" s="355" t="s">
        <v>175</v>
      </c>
      <c r="DS23" s="355"/>
      <c r="DT23" s="355" t="s">
        <v>176</v>
      </c>
      <c r="DU23" s="355"/>
      <c r="DV23" s="305" t="s">
        <v>257</v>
      </c>
      <c r="DW23" s="366"/>
      <c r="DX23" s="366"/>
      <c r="DY23" s="366"/>
      <c r="DZ23" s="306"/>
      <c r="EA23" s="305" t="s">
        <v>266</v>
      </c>
      <c r="EB23" s="366"/>
      <c r="EC23" s="306"/>
      <c r="ED23" s="366" t="s">
        <v>265</v>
      </c>
      <c r="EE23" s="366"/>
      <c r="EF23" s="366"/>
      <c r="EG23" s="365" t="s">
        <v>264</v>
      </c>
      <c r="EH23" s="310"/>
      <c r="EI23" s="347" t="s">
        <v>278</v>
      </c>
      <c r="EJ23" s="307"/>
      <c r="EK23" s="307"/>
      <c r="EL23" s="307"/>
      <c r="EM23" s="307"/>
      <c r="EN23" s="307"/>
      <c r="EO23" s="307"/>
      <c r="EP23" s="307"/>
      <c r="EQ23" s="307"/>
      <c r="ER23" s="307"/>
      <c r="ES23" s="307"/>
    </row>
    <row r="24" spans="1:149" customFormat="1" x14ac:dyDescent="0.25">
      <c r="A24" s="330"/>
      <c r="B24" s="71" t="s">
        <v>70</v>
      </c>
      <c r="C24" s="71" t="s">
        <v>71</v>
      </c>
      <c r="D24" s="71" t="s">
        <v>70</v>
      </c>
      <c r="E24" s="71" t="s">
        <v>71</v>
      </c>
      <c r="F24" s="71" t="s">
        <v>70</v>
      </c>
      <c r="G24" s="71" t="s">
        <v>71</v>
      </c>
      <c r="H24" s="71" t="s">
        <v>70</v>
      </c>
      <c r="I24" s="135" t="s">
        <v>71</v>
      </c>
      <c r="J24" s="71" t="s">
        <v>87</v>
      </c>
      <c r="K24" s="71" t="s">
        <v>87</v>
      </c>
      <c r="L24" s="71" t="s">
        <v>87</v>
      </c>
      <c r="M24" s="71" t="s">
        <v>87</v>
      </c>
      <c r="N24" s="71" t="s">
        <v>87</v>
      </c>
      <c r="O24" s="71" t="s">
        <v>87</v>
      </c>
      <c r="P24" s="71" t="s">
        <v>87</v>
      </c>
      <c r="Q24" s="71" t="s">
        <v>87</v>
      </c>
      <c r="R24" s="71" t="s">
        <v>87</v>
      </c>
      <c r="S24" s="71" t="s">
        <v>87</v>
      </c>
      <c r="T24" s="135" t="s">
        <v>87</v>
      </c>
      <c r="U24" s="71" t="s">
        <v>87</v>
      </c>
      <c r="V24" s="71" t="s">
        <v>87</v>
      </c>
      <c r="W24" s="71" t="s">
        <v>87</v>
      </c>
      <c r="X24" s="71" t="s">
        <v>87</v>
      </c>
      <c r="Y24" s="71" t="s">
        <v>87</v>
      </c>
      <c r="Z24" s="71" t="s">
        <v>87</v>
      </c>
      <c r="AA24" s="71" t="s">
        <v>87</v>
      </c>
      <c r="AB24" s="71" t="s">
        <v>87</v>
      </c>
      <c r="AC24" s="71" t="s">
        <v>87</v>
      </c>
      <c r="AD24" s="71" t="s">
        <v>87</v>
      </c>
      <c r="AE24" s="135" t="s">
        <v>87</v>
      </c>
      <c r="AF24" s="71" t="s">
        <v>87</v>
      </c>
      <c r="AG24" s="71" t="s">
        <v>87</v>
      </c>
      <c r="AH24" s="71" t="s">
        <v>87</v>
      </c>
      <c r="AI24" s="71" t="s">
        <v>87</v>
      </c>
      <c r="AJ24" s="71" t="s">
        <v>87</v>
      </c>
      <c r="AK24" s="71" t="s">
        <v>87</v>
      </c>
      <c r="AL24" s="71" t="s">
        <v>87</v>
      </c>
      <c r="AM24" s="71" t="s">
        <v>87</v>
      </c>
      <c r="AN24" s="71" t="s">
        <v>87</v>
      </c>
      <c r="AO24" s="71" t="s">
        <v>87</v>
      </c>
      <c r="AP24" s="135" t="s">
        <v>87</v>
      </c>
      <c r="AQ24" s="187" t="s">
        <v>87</v>
      </c>
      <c r="AR24" s="71" t="s">
        <v>87</v>
      </c>
      <c r="AS24" s="71" t="s">
        <v>87</v>
      </c>
      <c r="AT24" s="71" t="s">
        <v>87</v>
      </c>
      <c r="AU24" s="71" t="s">
        <v>87</v>
      </c>
      <c r="AV24" s="71" t="s">
        <v>87</v>
      </c>
      <c r="AW24" s="71" t="s">
        <v>87</v>
      </c>
      <c r="AX24" s="71" t="s">
        <v>87</v>
      </c>
      <c r="AY24" s="71" t="s">
        <v>87</v>
      </c>
      <c r="AZ24" s="71" t="s">
        <v>87</v>
      </c>
      <c r="BA24" s="188" t="s">
        <v>87</v>
      </c>
      <c r="BB24" s="90" t="s">
        <v>70</v>
      </c>
      <c r="BC24" s="71" t="s">
        <v>71</v>
      </c>
      <c r="BD24" s="71" t="s">
        <v>70</v>
      </c>
      <c r="BE24" s="71" t="s">
        <v>71</v>
      </c>
      <c r="BF24" s="71" t="s">
        <v>70</v>
      </c>
      <c r="BG24" s="71" t="s">
        <v>71</v>
      </c>
      <c r="BH24" s="71" t="s">
        <v>70</v>
      </c>
      <c r="BI24" s="71" t="s">
        <v>71</v>
      </c>
      <c r="BJ24" s="71" t="s">
        <v>70</v>
      </c>
      <c r="BK24" s="71" t="s">
        <v>71</v>
      </c>
      <c r="BL24" s="71" t="s">
        <v>70</v>
      </c>
      <c r="BM24" s="135" t="s">
        <v>71</v>
      </c>
      <c r="BN24" s="71" t="s">
        <v>70</v>
      </c>
      <c r="BO24" s="71" t="s">
        <v>71</v>
      </c>
      <c r="BP24" s="71" t="s">
        <v>70</v>
      </c>
      <c r="BQ24" s="71" t="s">
        <v>71</v>
      </c>
      <c r="BR24" s="71" t="s">
        <v>70</v>
      </c>
      <c r="BS24" s="71" t="s">
        <v>71</v>
      </c>
      <c r="BT24" s="71" t="s">
        <v>70</v>
      </c>
      <c r="BU24" s="71" t="s">
        <v>71</v>
      </c>
      <c r="BV24" s="71" t="s">
        <v>70</v>
      </c>
      <c r="BW24" s="71" t="s">
        <v>71</v>
      </c>
      <c r="BX24" s="71" t="s">
        <v>70</v>
      </c>
      <c r="BY24" s="71" t="s">
        <v>71</v>
      </c>
      <c r="BZ24" s="71" t="s">
        <v>70</v>
      </c>
      <c r="CA24" s="71" t="s">
        <v>71</v>
      </c>
      <c r="CB24" s="71" t="s">
        <v>70</v>
      </c>
      <c r="CC24" s="135" t="s">
        <v>71</v>
      </c>
      <c r="CD24" s="71" t="s">
        <v>70</v>
      </c>
      <c r="CE24" s="71" t="s">
        <v>71</v>
      </c>
      <c r="CF24" s="71" t="s">
        <v>70</v>
      </c>
      <c r="CG24" s="71" t="s">
        <v>71</v>
      </c>
      <c r="CH24" s="71" t="s">
        <v>70</v>
      </c>
      <c r="CI24" s="71" t="s">
        <v>71</v>
      </c>
      <c r="CJ24" s="71" t="s">
        <v>70</v>
      </c>
      <c r="CK24" s="71" t="s">
        <v>71</v>
      </c>
      <c r="CL24" s="71" t="s">
        <v>70</v>
      </c>
      <c r="CM24" s="71" t="s">
        <v>71</v>
      </c>
      <c r="CN24" s="71" t="s">
        <v>70</v>
      </c>
      <c r="CO24" s="71" t="s">
        <v>71</v>
      </c>
      <c r="CP24" s="71" t="s">
        <v>70</v>
      </c>
      <c r="CQ24" s="71" t="s">
        <v>71</v>
      </c>
      <c r="CR24" s="71" t="s">
        <v>70</v>
      </c>
      <c r="CS24" s="71" t="s">
        <v>71</v>
      </c>
      <c r="CT24" s="71" t="s">
        <v>70</v>
      </c>
      <c r="CU24" s="71" t="s">
        <v>71</v>
      </c>
      <c r="CV24" s="71" t="s">
        <v>70</v>
      </c>
      <c r="CW24" s="135" t="s">
        <v>71</v>
      </c>
      <c r="CX24" s="71" t="s">
        <v>243</v>
      </c>
      <c r="CY24" s="71" t="s">
        <v>244</v>
      </c>
      <c r="CZ24" s="71" t="s">
        <v>243</v>
      </c>
      <c r="DA24" s="71" t="s">
        <v>244</v>
      </c>
      <c r="DB24" s="71" t="s">
        <v>243</v>
      </c>
      <c r="DC24" s="71" t="s">
        <v>244</v>
      </c>
      <c r="DD24" s="71" t="s">
        <v>243</v>
      </c>
      <c r="DE24" s="71" t="s">
        <v>244</v>
      </c>
      <c r="DF24" s="71" t="s">
        <v>243</v>
      </c>
      <c r="DG24" s="71" t="s">
        <v>244</v>
      </c>
      <c r="DH24" s="71" t="s">
        <v>243</v>
      </c>
      <c r="DI24" s="71" t="s">
        <v>244</v>
      </c>
      <c r="DJ24" s="71" t="s">
        <v>243</v>
      </c>
      <c r="DK24" s="71" t="s">
        <v>244</v>
      </c>
      <c r="DL24" s="71" t="s">
        <v>243</v>
      </c>
      <c r="DM24" s="71" t="s">
        <v>244</v>
      </c>
      <c r="DN24" s="71" t="s">
        <v>243</v>
      </c>
      <c r="DO24" s="71" t="s">
        <v>244</v>
      </c>
      <c r="DP24" s="71" t="s">
        <v>243</v>
      </c>
      <c r="DQ24" s="71" t="s">
        <v>244</v>
      </c>
      <c r="DR24" s="71" t="s">
        <v>243</v>
      </c>
      <c r="DS24" s="71" t="s">
        <v>244</v>
      </c>
      <c r="DT24" s="71" t="s">
        <v>243</v>
      </c>
      <c r="DU24" s="135" t="s">
        <v>244</v>
      </c>
      <c r="DV24" s="132" t="s">
        <v>246</v>
      </c>
      <c r="DW24" s="1" t="s">
        <v>247</v>
      </c>
      <c r="DX24" s="1" t="s">
        <v>248</v>
      </c>
      <c r="DY24" s="1" t="s">
        <v>249</v>
      </c>
      <c r="DZ24" s="133" t="s">
        <v>250</v>
      </c>
      <c r="EA24" s="132" t="s">
        <v>259</v>
      </c>
      <c r="EB24" s="1" t="s">
        <v>260</v>
      </c>
      <c r="EC24" s="133" t="s">
        <v>261</v>
      </c>
      <c r="ED24" s="1" t="s">
        <v>259</v>
      </c>
      <c r="EE24" s="1" t="s">
        <v>260</v>
      </c>
      <c r="EF24" s="1" t="s">
        <v>261</v>
      </c>
      <c r="EG24" s="32" t="s">
        <v>262</v>
      </c>
      <c r="EH24" s="32" t="s">
        <v>263</v>
      </c>
      <c r="EI24" s="159">
        <v>0</v>
      </c>
      <c r="EJ24" s="44">
        <v>1</v>
      </c>
      <c r="EK24" s="44">
        <v>2</v>
      </c>
      <c r="EL24" s="44">
        <v>3</v>
      </c>
      <c r="EM24" s="44">
        <v>4</v>
      </c>
      <c r="EN24" s="44">
        <v>5</v>
      </c>
      <c r="EO24" s="44">
        <v>6</v>
      </c>
      <c r="EP24" s="44">
        <v>7</v>
      </c>
      <c r="EQ24" s="44">
        <v>8</v>
      </c>
      <c r="ER24" s="44">
        <v>9</v>
      </c>
      <c r="ES24" s="44">
        <v>10</v>
      </c>
    </row>
    <row r="25" spans="1:149" s="170" customFormat="1" x14ac:dyDescent="0.25">
      <c r="A25" s="169" t="str">
        <f>Data!A25</f>
        <v>ORB-SLAM</v>
      </c>
      <c r="B25" s="178" t="str">
        <f>IF(ISNUMBER(Data!B25),IF(Data!B25*1/SMALL(Data!B$25:B$999,1)-1&gt;$F$15,"&gt;100%",Data!B25*1/SMALL(Data!B$25:B$999,1)-1),"")</f>
        <v/>
      </c>
      <c r="C25" s="178" t="str">
        <f>IF(ISNUMBER(Data!C25),IF(Data!C25*1/SMALL(Data!C$25:C$999,1)-1&gt;$F$15,"&gt;100%",Data!C25*1/SMALL(Data!C$25:C$999,1)-1),"")</f>
        <v/>
      </c>
      <c r="D25" s="178" t="str">
        <f>IF(ISNUMBER(Data!D25),IF(Data!D25*1/SMALL(Data!D$25:D$999,1)-1&gt;$F$15,"&gt;100%",Data!D25*1/SMALL(Data!D$25:D$999,1)-1),"")</f>
        <v/>
      </c>
      <c r="E25" s="178" t="str">
        <f>IF(ISNUMBER(Data!E25),IF(Data!E25*1/SMALL(Data!E$25:E$999,1)-1&gt;$F$15,"&gt;100%",Data!E25*1/SMALL(Data!E$25:E$999,1)-1),"")</f>
        <v/>
      </c>
      <c r="F25" s="178" t="str">
        <f>IF(ISNUMBER(Data!F25),IF(Data!F25*1/SMALL(Data!F$25:F$999,1)-1&gt;$F$15,"&gt;100%",Data!F25*1/SMALL(Data!F$25:F$999,1)-1),"")</f>
        <v/>
      </c>
      <c r="G25" s="178" t="str">
        <f>IF(ISNUMBER(Data!G25),IF(Data!G25*1/SMALL(Data!G$25:G$999,1)-1&gt;$F$15,"&gt;100%",Data!G25*1/SMALL(Data!G$25:G$999,1)-1),"")</f>
        <v/>
      </c>
      <c r="H25" s="178" t="str">
        <f>IF(ISNUMBER(Data!H25),IF(Data!H25*1/SMALL(Data!H$25:H$999,1)-1&gt;$F$15,"&gt;100%",Data!H25*1/SMALL(Data!H$25:H$999,1)-1),"")</f>
        <v/>
      </c>
      <c r="I25" s="178" t="str">
        <f>IF(ISNUMBER(Data!I25),IF(Data!I25*1/SMALL(Data!I$25:I$999,1)-1&gt;$F$15,"&gt;100%",Data!I25*1/SMALL(Data!I$25:I$999,1)-1),"")</f>
        <v/>
      </c>
      <c r="J25" s="178" t="str">
        <f>IF(ISNUMBER(Data!J25),IF(Data!J25*1/SMALL(Data!J$25:J$999,1)-1&gt;$F$15,"&gt;100%",Data!J25*1/SMALL(Data!J$25:J$999,1)-1),"")</f>
        <v>&gt;100%</v>
      </c>
      <c r="K25" s="178" t="str">
        <f>IF(ISNUMBER(Data!K25),IF(Data!K25*1/SMALL(Data!K$25:K$999,1)-1&gt;$F$15,"&gt;100%",Data!K25*1/SMALL(Data!K$25:K$999,1)-1),"")</f>
        <v>&gt;100%</v>
      </c>
      <c r="L25" s="178" t="str">
        <f>IF(ISNUMBER(Data!L25),IF(Data!L25*1/SMALL(Data!L$25:L$999,1)-1&gt;$F$15,"&gt;100%",Data!L25*1/SMALL(Data!L$25:L$999,1)-1),"")</f>
        <v>&gt;100%</v>
      </c>
      <c r="M25" s="178">
        <f>IF(ISNUMBER(Data!M25),IF(Data!M25*1/SMALL(Data!M$25:M$999,1)-1&gt;$F$15,"&gt;100%",Data!M25*1/SMALL(Data!M$25:M$999,1)-1),"")</f>
        <v>0</v>
      </c>
      <c r="N25" s="178">
        <f>IF(ISNUMBER(Data!N25),IF(Data!N25*1/SMALL(Data!N$25:N$999,1)-1&gt;$F$15,"&gt;100%",Data!N25*1/SMALL(Data!N$25:N$999,1)-1),"")</f>
        <v>0</v>
      </c>
      <c r="O25" s="178">
        <f>IF(ISNUMBER(Data!O25),IF(Data!O25*1/SMALL(Data!O$25:O$999,1)-1&gt;$F$15,"&gt;100%",Data!O25*1/SMALL(Data!O$25:O$999,1)-1),"")</f>
        <v>0</v>
      </c>
      <c r="P25" s="178">
        <f>IF(ISNUMBER(Data!P25),IF(Data!P25*1/SMALL(Data!P$25:P$999,1)-1&gt;$F$15,"&gt;100%",Data!P25*1/SMALL(Data!P$25:P$999,1)-1),"")</f>
        <v>0.33333333333333348</v>
      </c>
      <c r="Q25" s="178" t="str">
        <f>IF(ISNUMBER(Data!Q25),IF(Data!Q25*1/SMALL(Data!Q$25:Q$999,1)-1&gt;$F$15,"&gt;100%",Data!Q25*1/SMALL(Data!Q$25:Q$999,1)-1),"")</f>
        <v/>
      </c>
      <c r="R25" s="178">
        <f>IF(ISNUMBER(Data!R25),IF(Data!R25*1/SMALL(Data!R$25:R$999,1)-1&gt;$F$15,"&gt;100%",Data!R25*1/SMALL(Data!R$25:R$999,1)-1),"")</f>
        <v>0</v>
      </c>
      <c r="S25" s="178">
        <f>IF(ISNUMBER(Data!S25),IF(Data!S25*1/SMALL(Data!S$25:S$999,1)-1&gt;$F$15,"&gt;100%",Data!S25*1/SMALL(Data!S$25:S$999,1)-1),"")</f>
        <v>0</v>
      </c>
      <c r="T25" s="178" t="str">
        <f>IF(ISNUMBER(Data!T25),IF(Data!T25*1/SMALL(Data!T$25:T$999,1)-1&gt;$F$15,"&gt;100%",Data!T25*1/SMALL(Data!T$25:T$999,1)-1),"")</f>
        <v/>
      </c>
      <c r="U25" s="178" t="str">
        <f>IF(ISNUMBER(Data!U25),IF(Data!U25*1/SMALL(Data!U$25:U$999,1)-1&gt;$F$15,"&gt;100%",Data!U25*1/SMALL(Data!U$25:U$999,1)-1),"")</f>
        <v/>
      </c>
      <c r="V25" s="178" t="str">
        <f>IF(ISNUMBER(Data!V25),IF(Data!V25*1/SMALL(Data!V$25:V$999,1)-1&gt;$F$15,"&gt;100%",Data!V25*1/SMALL(Data!V$25:V$999,1)-1),"")</f>
        <v/>
      </c>
      <c r="W25" s="178" t="str">
        <f>IF(ISNUMBER(Data!W25),IF(Data!W25*1/SMALL(Data!W$25:W$999,1)-1&gt;$F$15,"&gt;100%",Data!W25*1/SMALL(Data!W$25:W$999,1)-1),"")</f>
        <v/>
      </c>
      <c r="X25" s="178" t="str">
        <f>IF(ISNUMBER(Data!X25),IF(Data!X25*1/SMALL(Data!X$25:X$999,1)-1&gt;$F$15,"&gt;100%",Data!X25*1/SMALL(Data!X$25:X$999,1)-1),"")</f>
        <v/>
      </c>
      <c r="Y25" s="178" t="str">
        <f>IF(ISNUMBER(Data!Y25),IF(Data!Y25*1/SMALL(Data!Y$25:Y$999,1)-1&gt;$F$15,"&gt;100%",Data!Y25*1/SMALL(Data!Y$25:Y$999,1)-1),"")</f>
        <v/>
      </c>
      <c r="Z25" s="178" t="str">
        <f>IF(ISNUMBER(Data!Z25),IF(Data!Z25*1/SMALL(Data!Z$25:Z$999,1)-1&gt;$F$15,"&gt;100%",Data!Z25*1/SMALL(Data!Z$25:Z$999,1)-1),"")</f>
        <v/>
      </c>
      <c r="AA25" s="178" t="str">
        <f>IF(ISNUMBER(Data!AA25),IF(Data!AA25*1/SMALL(Data!AA$25:AA$999,1)-1&gt;$F$15,"&gt;100%",Data!AA25*1/SMALL(Data!AA$25:AA$999,1)-1),"")</f>
        <v/>
      </c>
      <c r="AB25" s="178" t="str">
        <f>IF(ISNUMBER(Data!AB25),IF(Data!AB25*1/SMALL(Data!AB$25:AB$999,1)-1&gt;$F$15,"&gt;100%",Data!AB25*1/SMALL(Data!AB$25:AB$999,1)-1),"")</f>
        <v/>
      </c>
      <c r="AC25" s="178" t="str">
        <f>IF(ISNUMBER(Data!AC25),IF(Data!AC25*1/SMALL(Data!AC$25:AC$999,1)-1&gt;$F$15,"&gt;100%",Data!AC25*1/SMALL(Data!AC$25:AC$999,1)-1),"")</f>
        <v/>
      </c>
      <c r="AD25" s="178" t="str">
        <f>IF(ISNUMBER(Data!AD25),IF(Data!AD25*1/SMALL(Data!AD$25:AD$999,1)-1&gt;$F$15,"&gt;100%",Data!AD25*1/SMALL(Data!AD$25:AD$999,1)-1),"")</f>
        <v/>
      </c>
      <c r="AE25" s="178" t="str">
        <f>IF(ISNUMBER(Data!AE25),IF(Data!AE25*1/SMALL(Data!AE$25:AE$999,1)-1&gt;$F$15,"&gt;100%",Data!AE25*1/SMALL(Data!AE$25:AE$999,1)-1),"")</f>
        <v/>
      </c>
      <c r="AF25" s="178" t="str">
        <f>IF(ISNUMBER(Data!AF25),IF(Data!AF25*1/SMALL(Data!AF$25:AF$999,1)-1&gt;$F$15,"&gt;100%",Data!AF25*1/SMALL(Data!AF$25:AF$999,1)-1),"")</f>
        <v/>
      </c>
      <c r="AG25" s="178" t="str">
        <f>IF(ISNUMBER(Data!AG25),IF(Data!AG25*1/SMALL(Data!AG$25:AG$999,1)-1&gt;$F$15,"&gt;100%",Data!AG25*1/SMALL(Data!AG$25:AG$999,1)-1),"")</f>
        <v/>
      </c>
      <c r="AH25" s="178" t="str">
        <f>IF(ISNUMBER(Data!AH25),IF(Data!AH25*1/SMALL(Data!AH$25:AH$999,1)-1&gt;$F$15,"&gt;100%",Data!AH25*1/SMALL(Data!AH$25:AH$999,1)-1),"")</f>
        <v/>
      </c>
      <c r="AI25" s="178" t="str">
        <f>IF(ISNUMBER(Data!AI25),IF(Data!AI25*1/SMALL(Data!AI$25:AI$999,1)-1&gt;$F$15,"&gt;100%",Data!AI25*1/SMALL(Data!AI$25:AI$999,1)-1),"")</f>
        <v/>
      </c>
      <c r="AJ25" s="178" t="str">
        <f>IF(ISNUMBER(Data!AJ25),IF(Data!AJ25*1/SMALL(Data!AJ$25:AJ$999,1)-1&gt;$F$15,"&gt;100%",Data!AJ25*1/SMALL(Data!AJ$25:AJ$999,1)-1),"")</f>
        <v/>
      </c>
      <c r="AK25" s="178" t="str">
        <f>IF(ISNUMBER(Data!AK25),IF(Data!AK25*1/SMALL(Data!AK$25:AK$999,1)-1&gt;$F$15,"&gt;100%",Data!AK25*1/SMALL(Data!AK$25:AK$999,1)-1),"")</f>
        <v/>
      </c>
      <c r="AL25" s="178" t="str">
        <f>IF(ISNUMBER(Data!AL25),IF(Data!AL25*1/SMALL(Data!AL$25:AL$999,1)-1&gt;$F$15,"&gt;100%",Data!AL25*1/SMALL(Data!AL$25:AL$999,1)-1),"")</f>
        <v/>
      </c>
      <c r="AM25" s="178" t="str">
        <f>IF(ISNUMBER(Data!AM25),IF(Data!AM25*1/SMALL(Data!AM$25:AM$999,1)-1&gt;$F$15,"&gt;100%",Data!AM25*1/SMALL(Data!AM$25:AM$999,1)-1),"")</f>
        <v/>
      </c>
      <c r="AN25" s="178" t="str">
        <f>IF(ISNUMBER(Data!AN25),IF(Data!AN25*1/SMALL(Data!AN$25:AN$999,1)-1&gt;$F$15,"&gt;100%",Data!AN25*1/SMALL(Data!AN$25:AN$999,1)-1),"")</f>
        <v/>
      </c>
      <c r="AO25" s="178" t="str">
        <f>IF(ISNUMBER(Data!AO25),IF(Data!AO25*1/SMALL(Data!AO$25:AO$999,1)-1&gt;$F$15,"&gt;100%",Data!AO25*1/SMALL(Data!AO$25:AO$999,1)-1),"")</f>
        <v/>
      </c>
      <c r="AP25" s="178" t="str">
        <f>IF(ISNUMBER(Data!AP25),IF(Data!AP25*1/SMALL(Data!AP$25:AP$999,1)-1&gt;$F$15,"&gt;100%",Data!AP25*1/SMALL(Data!AP$25:AP$999,1)-1),"")</f>
        <v/>
      </c>
      <c r="AQ25" s="189" t="str">
        <f>IF(ISNUMBER(Data!AQ25),IF(Data!AQ25*1/SMALL(Data!AQ$25:AQ$999,1)-1&gt;$F$15,"&gt;100%",Data!AQ25*1/SMALL(Data!AQ$25:AQ$999,1)-1),"")</f>
        <v/>
      </c>
      <c r="AR25" s="178" t="str">
        <f>IF(ISNUMBER(Data!AR25),IF(Data!AR25*1/SMALL(Data!AR$25:AR$999,1)-1&gt;$F$15,"&gt;100%",Data!AR25*1/SMALL(Data!AR$25:AR$999,1)-1),"")</f>
        <v/>
      </c>
      <c r="AS25" s="178" t="str">
        <f>IF(ISNUMBER(Data!AS25),IF(Data!AS25*1/SMALL(Data!AS$25:AS$999,1)-1&gt;$F$15,"&gt;100%",Data!AS25*1/SMALL(Data!AS$25:AS$999,1)-1),"")</f>
        <v/>
      </c>
      <c r="AT25" s="178" t="str">
        <f>IF(ISNUMBER(Data!AT25),IF(Data!AT25*1/SMALL(Data!AT$25:AT$999,1)-1&gt;$F$15,"&gt;100%",Data!AT25*1/SMALL(Data!AT$25:AT$999,1)-1),"")</f>
        <v/>
      </c>
      <c r="AU25" s="178" t="str">
        <f>IF(ISNUMBER(Data!AU25),IF(Data!AU25*1/SMALL(Data!AU$25:AU$999,1)-1&gt;$F$15,"&gt;100%",Data!AU25*1/SMALL(Data!AU$25:AU$999,1)-1),"")</f>
        <v/>
      </c>
      <c r="AV25" s="178" t="str">
        <f>IF(ISNUMBER(Data!AV25),IF(Data!AV25*1/SMALL(Data!AV$25:AV$999,1)-1&gt;$F$15,"&gt;100%",Data!AV25*1/SMALL(Data!AV$25:AV$999,1)-1),"")</f>
        <v/>
      </c>
      <c r="AW25" s="178" t="str">
        <f>IF(ISNUMBER(Data!AW25),IF(Data!AW25*1/SMALL(Data!AW$25:AW$999,1)-1&gt;$F$15,"&gt;100%",Data!AW25*1/SMALL(Data!AW$25:AW$999,1)-1),"")</f>
        <v/>
      </c>
      <c r="AX25" s="178" t="str">
        <f>IF(ISNUMBER(Data!AX25),IF(Data!AX25*1/SMALL(Data!AX$25:AX$999,1)-1&gt;$F$15,"&gt;100%",Data!AX25*1/SMALL(Data!AX$25:AX$999,1)-1),"")</f>
        <v/>
      </c>
      <c r="AY25" s="178" t="str">
        <f>IF(ISNUMBER(Data!AY25),IF(Data!AY25*1/SMALL(Data!AY$25:AY$999,1)-1&gt;$F$15,"&gt;100%",Data!AY25*1/SMALL(Data!AY$25:AY$999,1)-1),"")</f>
        <v/>
      </c>
      <c r="AZ25" s="178" t="str">
        <f>IF(ISNUMBER(Data!AZ25),IF(Data!AZ25*1/SMALL(Data!AZ$25:AZ$999,1)-1&gt;$F$15,"&gt;100%",Data!AZ25*1/SMALL(Data!AZ$25:AZ$999,1)-1),"")</f>
        <v/>
      </c>
      <c r="BA25" s="190" t="str">
        <f>IF(ISNUMBER(Data!BA25),IF(Data!BA25*1/SMALL(Data!BA$25:BA$999,1)-1&gt;$F$15,"&gt;100%",Data!BA25*1/SMALL(Data!BA$25:BA$999,1)-1),"")</f>
        <v/>
      </c>
      <c r="BB25" s="184" t="str">
        <f>IF(ISNUMBER(Data!BB25),IF(Data!BB25*1/SMALL(Data!BB$25:BB$999,1)-1&gt;$F$15,"&gt;100%",Data!BB25*1/SMALL(Data!BB$25:BB$999,1)-1),"")</f>
        <v/>
      </c>
      <c r="BC25" s="178" t="str">
        <f>IF(ISNUMBER(Data!BC25),IF(Data!BC25*1/SMALL(Data!BC$25:BC$999,1)-1&gt;$F$15,"&gt;100%",Data!BC25*1/SMALL(Data!BC$25:BC$999,1)-1),"")</f>
        <v/>
      </c>
      <c r="BD25" s="178" t="str">
        <f>IF(ISNUMBER(Data!BD25),IF(Data!BD25*1/SMALL(Data!BD$25:BD$999,1)-1&gt;$F$15,"&gt;100%",Data!BD25*1/SMALL(Data!BD$25:BD$999,1)-1),"")</f>
        <v/>
      </c>
      <c r="BE25" s="178" t="str">
        <f>IF(ISNUMBER(Data!BE25),IF(Data!BE25*1/SMALL(Data!BE$25:BE$999,1)-1&gt;$F$15,"&gt;100%",Data!BE25*1/SMALL(Data!BE$25:BE$999,1)-1),"")</f>
        <v/>
      </c>
      <c r="BF25" s="178" t="str">
        <f>IF(ISNUMBER(Data!BF25),IF(Data!BF25*1/SMALL(Data!BF$25:BF$999,1)-1&gt;$F$15,"&gt;100%",Data!BF25*1/SMALL(Data!BF$25:BF$999,1)-1),"")</f>
        <v/>
      </c>
      <c r="BG25" s="178" t="str">
        <f>IF(ISNUMBER(Data!BG25),IF(Data!BG25*1/SMALL(Data!BG$25:BG$999,1)-1&gt;$F$15,"&gt;100%",Data!BG25*1/SMALL(Data!BG$25:BG$999,1)-1),"")</f>
        <v/>
      </c>
      <c r="BH25" s="178" t="str">
        <f>IF(ISNUMBER(Data!BH25),IF(Data!BH25*1/SMALL(Data!BH$25:BH$999,1)-1&gt;$F$15,"&gt;100%",Data!BH25*1/SMALL(Data!BH$25:BH$999,1)-1),"")</f>
        <v/>
      </c>
      <c r="BI25" s="178" t="str">
        <f>IF(ISNUMBER(Data!BI25),IF(Data!BI25*1/SMALL(Data!BI$25:BI$999,1)-1&gt;$F$15,"&gt;100%",Data!BI25*1/SMALL(Data!BI$25:BI$999,1)-1),"")</f>
        <v/>
      </c>
      <c r="BJ25" s="178" t="str">
        <f>IF(ISNUMBER(Data!BJ25),IF(Data!BJ25*1/SMALL(Data!BJ$25:BJ$999,1)-1&gt;$F$15,"&gt;100%",Data!BJ25*1/SMALL(Data!BJ$25:BJ$999,1)-1),"")</f>
        <v/>
      </c>
      <c r="BK25" s="178" t="str">
        <f>IF(ISNUMBER(Data!BK25),IF(Data!BK25*1/SMALL(Data!BK$25:BK$999,1)-1&gt;$F$15,"&gt;100%",Data!BK25*1/SMALL(Data!BK$25:BK$999,1)-1),"")</f>
        <v/>
      </c>
      <c r="BL25" s="178" t="str">
        <f>IF(ISNUMBER(Data!BL25),IF(Data!BL25*1/SMALL(Data!BL$25:BL$999,1)-1&gt;$F$15,"&gt;100%",Data!BL25*1/SMALL(Data!BL$25:BL$999,1)-1),"")</f>
        <v/>
      </c>
      <c r="BM25" s="178" t="str">
        <f>IF(ISNUMBER(Data!BM25),IF(Data!BM25*1/SMALL(Data!BM$25:BM$999,1)-1&gt;$F$15,"&gt;100%",Data!BM25*1/SMALL(Data!BM$25:BM$999,1)-1),"")</f>
        <v/>
      </c>
      <c r="BN25" s="178" t="str">
        <f>IF(ISNUMBER(Data!BN25),IF(Data!BN25*1/SMALL(Data!BN$25:BN$999,1)-1&gt;$F$15,"&gt;100%",Data!BN25*1/SMALL(Data!BN$25:BN$999,1)-1),"")</f>
        <v/>
      </c>
      <c r="BO25" s="178" t="str">
        <f>IF(ISNUMBER(Data!BO25),IF(Data!BO25*1/SMALL(Data!BO$25:BO$999,1)-1&gt;$F$15,"&gt;100%",Data!BO25*1/SMALL(Data!BO$25:BO$999,1)-1),"")</f>
        <v/>
      </c>
      <c r="BP25" s="178" t="str">
        <f>IF(ISNUMBER(Data!BP25),IF(Data!BP25*1/SMALL(Data!BP$25:BP$999,1)-1&gt;$F$15,"&gt;100%",Data!BP25*1/SMALL(Data!BP$25:BP$999,1)-1),"")</f>
        <v/>
      </c>
      <c r="BQ25" s="178" t="str">
        <f>IF(ISNUMBER(Data!BQ25),IF(Data!BQ25*1/SMALL(Data!BQ$25:BQ$999,1)-1&gt;$F$15,"&gt;100%",Data!BQ25*1/SMALL(Data!BQ$25:BQ$999,1)-1),"")</f>
        <v/>
      </c>
      <c r="BR25" s="178" t="str">
        <f>IF(ISNUMBER(Data!BR25),IF(Data!BR25*1/SMALL(Data!BR$25:BR$999,1)-1&gt;$F$15,"&gt;100%",Data!BR25*1/SMALL(Data!BR$25:BR$999,1)-1),"")</f>
        <v/>
      </c>
      <c r="BS25" s="178" t="str">
        <f>IF(ISNUMBER(Data!BS25),IF(Data!BS25*1/SMALL(Data!BS$25:BS$999,1)-1&gt;$F$15,"&gt;100%",Data!BS25*1/SMALL(Data!BS$25:BS$999,1)-1),"")</f>
        <v/>
      </c>
      <c r="BT25" s="178" t="str">
        <f>IF(ISNUMBER(Data!BT25),IF(Data!BT25*1/SMALL(Data!BT$25:BT$999,1)-1&gt;$F$15,"&gt;100%",Data!BT25*1/SMALL(Data!BT$25:BT$999,1)-1),"")</f>
        <v/>
      </c>
      <c r="BU25" s="178" t="str">
        <f>IF(ISNUMBER(Data!BU25),IF(Data!BU25*1/SMALL(Data!BU$25:BU$999,1)-1&gt;$F$15,"&gt;100%",Data!BU25*1/SMALL(Data!BU$25:BU$999,1)-1),"")</f>
        <v/>
      </c>
      <c r="BV25" s="178" t="str">
        <f>IF(ISNUMBER(Data!BV25),IF(Data!BV25*1/SMALL(Data!BV$25:BV$999,1)-1&gt;$F$15,"&gt;100%",Data!BV25*1/SMALL(Data!BV$25:BV$999,1)-1),"")</f>
        <v/>
      </c>
      <c r="BW25" s="178" t="str">
        <f>IF(ISNUMBER(Data!BW25),IF(Data!BW25*1/SMALL(Data!BW$25:BW$999,1)-1&gt;$F$15,"&gt;100%",Data!BW25*1/SMALL(Data!BW$25:BW$999,1)-1),"")</f>
        <v/>
      </c>
      <c r="BX25" s="178" t="str">
        <f>IF(ISNUMBER(Data!BX25),IF(Data!BX25*1/SMALL(Data!BX$25:BX$999,1)-1&gt;$F$15,"&gt;100%",Data!BX25*1/SMALL(Data!BX$25:BX$999,1)-1),"")</f>
        <v/>
      </c>
      <c r="BY25" s="178" t="str">
        <f>IF(ISNUMBER(Data!BY25),IF(Data!BY25*1/SMALL(Data!BY$25:BY$999,1)-1&gt;$F$15,"&gt;100%",Data!BY25*1/SMALL(Data!BY$25:BY$999,1)-1),"")</f>
        <v/>
      </c>
      <c r="BZ25" s="178" t="str">
        <f>IF(ISNUMBER(Data!BZ25),IF(Data!BZ25*1/SMALL(Data!BZ$25:BZ$999,1)-1&gt;$F$15,"&gt;100%",Data!BZ25*1/SMALL(Data!BZ$25:BZ$999,1)-1),"")</f>
        <v/>
      </c>
      <c r="CA25" s="178" t="str">
        <f>IF(ISNUMBER(Data!CA25),IF(Data!CA25*1/SMALL(Data!CA$25:CA$999,1)-1&gt;$F$15,"&gt;100%",Data!CA25*1/SMALL(Data!CA$25:CA$999,1)-1),"")</f>
        <v/>
      </c>
      <c r="CB25" s="178" t="str">
        <f>IF(ISNUMBER(Data!CB25),IF(Data!CB25*1/SMALL(Data!CB$25:CB$999,1)-1&gt;$F$15,"&gt;100%",Data!CB25*1/SMALL(Data!CB$25:CB$999,1)-1),"")</f>
        <v/>
      </c>
      <c r="CC25" s="178" t="str">
        <f>IF(ISNUMBER(Data!CC25),IF(Data!CC25*1/SMALL(Data!CC$25:CC$999,1)-1&gt;$F$15,"&gt;100%",Data!CC25*1/SMALL(Data!CC$25:CC$999,1)-1),"")</f>
        <v/>
      </c>
      <c r="CD25" s="178" t="str">
        <f>IF(ISNUMBER(Data!CD25),IF(Data!CD25*1/SMALL(Data!CD$25:CD$999,1)-1&gt;$F$15,"&gt;100%",Data!CD25*1/SMALL(Data!CD$25:CD$999,1)-1),"")</f>
        <v/>
      </c>
      <c r="CE25" s="178" t="str">
        <f>IF(ISNUMBER(Data!CE25),IF(Data!CE25*1/SMALL(Data!CE$25:CE$999,1)-1&gt;$F$15,"&gt;100%",Data!CE25*1/SMALL(Data!CE$25:CE$999,1)-1),"")</f>
        <v/>
      </c>
      <c r="CF25" s="178" t="str">
        <f>IF(ISNUMBER(Data!CF25),IF(Data!CF25*1/SMALL(Data!CF$25:CF$999,1)-1&gt;$F$15,"&gt;100%",Data!CF25*1/SMALL(Data!CF$25:CF$999,1)-1),"")</f>
        <v/>
      </c>
      <c r="CG25" s="178" t="str">
        <f>IF(ISNUMBER(Data!CG25),IF(Data!CG25*1/SMALL(Data!CG$25:CG$999,1)-1&gt;$F$15,"&gt;100%",Data!CG25*1/SMALL(Data!CG$25:CG$999,1)-1),"")</f>
        <v/>
      </c>
      <c r="CH25" s="178" t="str">
        <f>IF(ISNUMBER(Data!CH25),IF(Data!CH25*1/SMALL(Data!CH$25:CH$999,1)-1&gt;$F$15,"&gt;100%",Data!CH25*1/SMALL(Data!CH$25:CH$999,1)-1),"")</f>
        <v/>
      </c>
      <c r="CI25" s="178" t="str">
        <f>IF(ISNUMBER(Data!CI25),IF(Data!CI25*1/SMALL(Data!CI$25:CI$999,1)-1&gt;$F$15,"&gt;100%",Data!CI25*1/SMALL(Data!CI$25:CI$999,1)-1),"")</f>
        <v/>
      </c>
      <c r="CJ25" s="178" t="str">
        <f>IF(ISNUMBER(Data!CJ25),IF(Data!CJ25*1/SMALL(Data!CJ$25:CJ$999,1)-1&gt;$F$15,"&gt;100%",Data!CJ25*1/SMALL(Data!CJ$25:CJ$999,1)-1),"")</f>
        <v/>
      </c>
      <c r="CK25" s="178" t="str">
        <f>IF(ISNUMBER(Data!CK25),IF(Data!CK25*1/SMALL(Data!CK$25:CK$999,1)-1&gt;$F$15,"&gt;100%",Data!CK25*1/SMALL(Data!CK$25:CK$999,1)-1),"")</f>
        <v/>
      </c>
      <c r="CL25" s="178" t="str">
        <f>IF(ISNUMBER(Data!CL25),IF(Data!CL25*1/SMALL(Data!CL$25:CL$999,1)-1&gt;$F$15,"&gt;100%",Data!CL25*1/SMALL(Data!CL$25:CL$999,1)-1),"")</f>
        <v/>
      </c>
      <c r="CM25" s="178" t="str">
        <f>IF(ISNUMBER(Data!CM25),IF(Data!CM25*1/SMALL(Data!CM$25:CM$999,1)-1&gt;$F$15,"&gt;100%",Data!CM25*1/SMALL(Data!CM$25:CM$999,1)-1),"")</f>
        <v/>
      </c>
      <c r="CN25" s="178" t="str">
        <f>IF(ISNUMBER(Data!CN25),IF(Data!CN25*1/SMALL(Data!CN$25:CN$999,1)-1&gt;$F$15,"&gt;100%",Data!CN25*1/SMALL(Data!CN$25:CN$999,1)-1),"")</f>
        <v/>
      </c>
      <c r="CO25" s="178" t="str">
        <f>IF(ISNUMBER(Data!CO25),IF(Data!CO25*1/SMALL(Data!CO$25:CO$999,1)-1&gt;$F$15,"&gt;100%",Data!CO25*1/SMALL(Data!CO$25:CO$999,1)-1),"")</f>
        <v/>
      </c>
      <c r="CP25" s="178" t="str">
        <f>IF(ISNUMBER(Data!CP25),IF(Data!CP25*1/SMALL(Data!CP$25:CP$999,1)-1&gt;$F$15,"&gt;100%",Data!CP25*1/SMALL(Data!CP$25:CP$999,1)-1),"")</f>
        <v/>
      </c>
      <c r="CQ25" s="178" t="str">
        <f>IF(ISNUMBER(Data!CQ25),IF(Data!CQ25*1/SMALL(Data!CQ$25:CQ$999,1)-1&gt;$F$15,"&gt;100%",Data!CQ25*1/SMALL(Data!CQ$25:CQ$999,1)-1),"")</f>
        <v/>
      </c>
      <c r="CR25" s="178" t="str">
        <f>IF(ISNUMBER(Data!CR25),IF(Data!CR25*1/SMALL(Data!CR$25:CR$999,1)-1&gt;$F$15,"&gt;100%",Data!CR25*1/SMALL(Data!CR$25:CR$999,1)-1),"")</f>
        <v/>
      </c>
      <c r="CS25" s="178" t="str">
        <f>IF(ISNUMBER(Data!CS25),IF(Data!CS25*1/SMALL(Data!CS$25:CS$999,1)-1&gt;$F$15,"&gt;100%",Data!CS25*1/SMALL(Data!CS$25:CS$999,1)-1),"")</f>
        <v/>
      </c>
      <c r="CT25" s="178" t="str">
        <f>IF(ISNUMBER(Data!CT25),IF(Data!CT25*1/SMALL(Data!CT$25:CT$999,1)-1&gt;$F$15,"&gt;100%",Data!CT25*1/SMALL(Data!CT$25:CT$999,1)-1),"")</f>
        <v/>
      </c>
      <c r="CU25" s="178" t="str">
        <f>IF(ISNUMBER(Data!CU25),IF(Data!CU25*1/SMALL(Data!CU$25:CU$999,1)-1&gt;$F$15,"&gt;100%",Data!CU25*1/SMALL(Data!CU$25:CU$999,1)-1),"")</f>
        <v/>
      </c>
      <c r="CV25" s="178" t="str">
        <f>IF(ISNUMBER(Data!CV25),IF(Data!CV25*1/SMALL(Data!CV$25:CV$999,1)-1&gt;$F$15,"&gt;100%",Data!CV25*1/SMALL(Data!CV$25:CV$999,1)-1),"")</f>
        <v/>
      </c>
      <c r="CW25" s="178" t="str">
        <f>IF(ISNUMBER(Data!CW25),IF(Data!CW25*1/SMALL(Data!CW$25:CW$999,1)-1&gt;$F$15,"&gt;100%",Data!CW25*1/SMALL(Data!CW$25:CW$999,1)-1),"")</f>
        <v/>
      </c>
      <c r="CX25" s="178" t="str">
        <f>IF(ISNUMBER(Data!CX25),IF(Data!CX25*1/SMALL(Data!CX$25:CX$999,1)-1&gt;$F$15,"&gt;100%",Data!CX25*1/SMALL(Data!CX$25:CX$999,1)-1),"")</f>
        <v/>
      </c>
      <c r="CY25" s="178" t="str">
        <f>IF(ISNUMBER(Data!CY25),IF(Data!CY25*1/SMALL(Data!CY$25:CY$999,1)-1&gt;$F$15,"&gt;100%",Data!CY25*1/SMALL(Data!CY$25:CY$999,1)-1),"")</f>
        <v/>
      </c>
      <c r="CZ25" s="178" t="str">
        <f>IF(ISNUMBER(Data!CZ25),IF(Data!CZ25*1/SMALL(Data!CZ$25:CZ$999,1)-1&gt;$F$15,"&gt;100%",Data!CZ25*1/SMALL(Data!CZ$25:CZ$999,1)-1),"")</f>
        <v/>
      </c>
      <c r="DA25" s="178" t="str">
        <f>IF(ISNUMBER(Data!DA25),IF(Data!DA25*1/SMALL(Data!DA$25:DA$999,1)-1&gt;$F$15,"&gt;100%",Data!DA25*1/SMALL(Data!DA$25:DA$999,1)-1),"")</f>
        <v/>
      </c>
      <c r="DB25" s="178" t="str">
        <f>IF(ISNUMBER(Data!DB25),IF(Data!DB25*1/SMALL(Data!DB$25:DB$999,1)-1&gt;$F$15,"&gt;100%",Data!DB25*1/SMALL(Data!DB$25:DB$999,1)-1),"")</f>
        <v/>
      </c>
      <c r="DC25" s="178" t="str">
        <f>IF(ISNUMBER(Data!DC25),IF(Data!DC25*1/SMALL(Data!DC$25:DC$999,1)-1&gt;$F$15,"&gt;100%",Data!DC25*1/SMALL(Data!DC$25:DC$999,1)-1),"")</f>
        <v/>
      </c>
      <c r="DD25" s="178" t="str">
        <f>IF(ISNUMBER(Data!DD25),IF(Data!DD25*1/SMALL(Data!DD$25:DD$999,1)-1&gt;$F$15,"&gt;100%",Data!DD25*1/SMALL(Data!DD$25:DD$999,1)-1),"")</f>
        <v/>
      </c>
      <c r="DE25" s="178" t="str">
        <f>IF(ISNUMBER(Data!DE25),IF(Data!DE25*1/SMALL(Data!DE$25:DE$999,1)-1&gt;$F$15,"&gt;100%",Data!DE25*1/SMALL(Data!DE$25:DE$999,1)-1),"")</f>
        <v/>
      </c>
      <c r="DF25" s="178" t="str">
        <f>IF(ISNUMBER(Data!DF25),IF(Data!DF25*1/SMALL(Data!DF$25:DF$999,1)-1&gt;$F$15,"&gt;100%",Data!DF25*1/SMALL(Data!DF$25:DF$999,1)-1),"")</f>
        <v/>
      </c>
      <c r="DG25" s="178" t="str">
        <f>IF(ISNUMBER(Data!DG25),IF(Data!DG25*1/SMALL(Data!DG$25:DG$999,1)-1&gt;$F$15,"&gt;100%",Data!DG25*1/SMALL(Data!DG$25:DG$999,1)-1),"")</f>
        <v/>
      </c>
      <c r="DH25" s="178" t="str">
        <f>IF(ISNUMBER(Data!DH25),IF(Data!DH25*1/SMALL(Data!DH$25:DH$999,1)-1&gt;$F$15,"&gt;100%",Data!DH25*1/SMALL(Data!DH$25:DH$999,1)-1),"")</f>
        <v/>
      </c>
      <c r="DI25" s="178" t="str">
        <f>IF(ISNUMBER(Data!DI25),IF(Data!DI25*1/SMALL(Data!DI$25:DI$999,1)-1&gt;$F$15,"&gt;100%",Data!DI25*1/SMALL(Data!DI$25:DI$999,1)-1),"")</f>
        <v/>
      </c>
      <c r="DJ25" s="178" t="str">
        <f>IF(ISNUMBER(Data!DJ25),IF(Data!DJ25*1/SMALL(Data!DJ$25:DJ$999,1)-1&gt;$F$15,"&gt;100%",Data!DJ25*1/SMALL(Data!DJ$25:DJ$999,1)-1),"")</f>
        <v/>
      </c>
      <c r="DK25" s="178" t="str">
        <f>IF(ISNUMBER(Data!DK25),IF(Data!DK25*1/SMALL(Data!DK$25:DK$999,1)-1&gt;$F$15,"&gt;100%",Data!DK25*1/SMALL(Data!DK$25:DK$999,1)-1),"")</f>
        <v/>
      </c>
      <c r="DL25" s="178" t="str">
        <f>IF(ISNUMBER(Data!DL25),IF(Data!DL25*1/SMALL(Data!DL$25:DL$999,1)-1&gt;$F$15,"&gt;100%",Data!DL25*1/SMALL(Data!DL$25:DL$999,1)-1),"")</f>
        <v/>
      </c>
      <c r="DM25" s="178" t="str">
        <f>IF(ISNUMBER(Data!DM25),IF(Data!DM25*1/SMALL(Data!DM$25:DM$999,1)-1&gt;$F$15,"&gt;100%",Data!DM25*1/SMALL(Data!DM$25:DM$999,1)-1),"")</f>
        <v/>
      </c>
      <c r="DN25" s="178" t="str">
        <f>IF(ISNUMBER(Data!DN25),IF(Data!DN25*1/SMALL(Data!DN$25:DN$999,1)-1&gt;$F$15,"&gt;100%",Data!DN25*1/SMALL(Data!DN$25:DN$999,1)-1),"")</f>
        <v/>
      </c>
      <c r="DO25" s="178" t="str">
        <f>IF(ISNUMBER(Data!DO25),IF(Data!DO25*1/SMALL(Data!DO$25:DO$999,1)-1&gt;$F$15,"&gt;100%",Data!DO25*1/SMALL(Data!DO$25:DO$999,1)-1),"")</f>
        <v/>
      </c>
      <c r="DP25" s="178" t="str">
        <f>IF(ISNUMBER(Data!DP25),IF(Data!DP25*1/SMALL(Data!DP$25:DP$999,1)-1&gt;$F$15,"&gt;100%",Data!DP25*1/SMALL(Data!DP$25:DP$999,1)-1),"")</f>
        <v/>
      </c>
      <c r="DQ25" s="178" t="str">
        <f>IF(ISNUMBER(Data!DQ25),IF(Data!DQ25*1/SMALL(Data!DQ$25:DQ$999,1)-1&gt;$F$15,"&gt;100%",Data!DQ25*1/SMALL(Data!DQ$25:DQ$999,1)-1),"")</f>
        <v/>
      </c>
      <c r="DR25" s="178" t="str">
        <f>IF(ISNUMBER(Data!DR25),IF(Data!DR25*1/SMALL(Data!DR$25:DR$999,1)-1&gt;$F$15,"&gt;100%",Data!DR25*1/SMALL(Data!DR$25:DR$999,1)-1),"")</f>
        <v/>
      </c>
      <c r="DS25" s="178" t="str">
        <f>IF(ISNUMBER(Data!DS25),IF(Data!DS25*1/SMALL(Data!DS$25:DS$999,1)-1&gt;$F$15,"&gt;100%",Data!DS25*1/SMALL(Data!DS$25:DS$999,1)-1),"")</f>
        <v/>
      </c>
      <c r="DT25" s="178" t="str">
        <f>IF(ISNUMBER(Data!DT25),IF(Data!DT25*1/SMALL(Data!DT$25:DT$999,1)-1&gt;$F$15,"&gt;100%",Data!DT25*1/SMALL(Data!DT$25:DT$999,1)-1),"")</f>
        <v/>
      </c>
      <c r="DU25" s="178" t="str">
        <f>IF(ISNUMBER(Data!DU25),IF(Data!DU25*1/SMALL(Data!DU$25:DU$999,1)-1&gt;$F$15,"&gt;100%",Data!DU25*1/SMALL(Data!DU$25:DU$999,1)-1),"")</f>
        <v/>
      </c>
      <c r="DV25" s="178" t="str">
        <f>IF(ISNUMBER(Data!DV25),IF(Data!DV25*1/SMALL(Data!DV$25:DV$999,1)-1&gt;$F$15,"&gt;100%",Data!DV25*1/SMALL(Data!DV$25:DV$999,1)-1),"")</f>
        <v/>
      </c>
      <c r="DW25" s="178" t="str">
        <f>IF(ISNUMBER(Data!DW25),IF(Data!DW25*1/SMALL(Data!DW$25:DW$999,1)-1&gt;$F$15,"&gt;100%",Data!DW25*1/SMALL(Data!DW$25:DW$999,1)-1),"")</f>
        <v/>
      </c>
      <c r="DX25" s="178" t="str">
        <f>IF(ISNUMBER(Data!DX25),IF(Data!DX25*1/SMALL(Data!DX$25:DX$999,1)-1&gt;$F$15,"&gt;100%",Data!DX25*1/SMALL(Data!DX$25:DX$999,1)-1),"")</f>
        <v/>
      </c>
      <c r="DY25" s="178" t="str">
        <f>IF(ISNUMBER(Data!DY25),IF(Data!DY25*1/SMALL(Data!DY$25:DY$999,1)-1&gt;$F$15,"&gt;100%",Data!DY25*1/SMALL(Data!DY$25:DY$999,1)-1),"")</f>
        <v/>
      </c>
      <c r="DZ25" s="178" t="str">
        <f>IF(ISNUMBER(Data!DZ25),IF(Data!DZ25*1/SMALL(Data!DZ$25:DZ$999,1)-1&gt;$F$15,"&gt;100%",Data!DZ25*1/SMALL(Data!DZ$25:DZ$999,1)-1),"")</f>
        <v/>
      </c>
      <c r="EA25" s="178" t="str">
        <f>IF(ISNUMBER(Data!EA25),IF(Data!EA25*1/SMALL(Data!EA$25:EA$999,1)-1&gt;$F$15,"&gt;100%",Data!EA25*1/SMALL(Data!EA$25:EA$999,1)-1),"")</f>
        <v/>
      </c>
      <c r="EB25" s="178" t="str">
        <f>IF(ISNUMBER(Data!EB25),IF(Data!EB25*1/SMALL(Data!EB$25:EB$999,1)-1&gt;$F$15,"&gt;100%",Data!EB25*1/SMALL(Data!EB$25:EB$999,1)-1),"")</f>
        <v/>
      </c>
      <c r="EC25" s="178" t="str">
        <f>IF(ISNUMBER(Data!EC25),IF(Data!EC25*1/SMALL(Data!EC$25:EC$999,1)-1&gt;$F$15,"&gt;100%",Data!EC25*1/SMALL(Data!EC$25:EC$999,1)-1),"")</f>
        <v/>
      </c>
      <c r="ED25" s="178" t="str">
        <f>IF(ISNUMBER(Data!ED25),IF(Data!ED25*1/SMALL(Data!ED$25:ED$999,1)-1&gt;$F$15,"&gt;100%",Data!ED25*1/SMALL(Data!ED$25:ED$999,1)-1),"")</f>
        <v/>
      </c>
      <c r="EE25" s="178" t="str">
        <f>IF(ISNUMBER(Data!EE25),IF(Data!EE25*1/SMALL(Data!EE$25:EE$999,1)-1&gt;$F$15,"&gt;100%",Data!EE25*1/SMALL(Data!EE$25:EE$999,1)-1),"")</f>
        <v/>
      </c>
      <c r="EF25" s="178" t="str">
        <f>IF(ISNUMBER(Data!EF25),IF(Data!EF25*1/SMALL(Data!EF$25:EF$999,1)-1&gt;$F$15,"&gt;100%",Data!EF25*1/SMALL(Data!EF$25:EF$999,1)-1),"")</f>
        <v/>
      </c>
      <c r="EG25" s="178" t="str">
        <f>IF(ISNUMBER(Data!EG25),IF(Data!EG25*1/SMALL(Data!EG$25:EG$999,1)-1&gt;$F$15,"&gt;100%",Data!EG25*1/SMALL(Data!EG$25:EG$999,1)-1),"")</f>
        <v/>
      </c>
      <c r="EH25" s="178" t="str">
        <f>IF(ISNUMBER(Data!EH25),IF(Data!EH25*1/SMALL(Data!EH$25:EH$999,1)-1&gt;$F$15,"&gt;100%",Data!EH25*1/SMALL(Data!EH$25:EH$999,1)-1),"")</f>
        <v/>
      </c>
      <c r="EI25" s="178" t="str">
        <f>IF(ISNUMBER(Data!EI25),IF(Data!EI25*1/SMALL(Data!EI$25:EI$999,1)-1&gt;$F$15,"&gt;100%",Data!EI25*1/SMALL(Data!EI$25:EI$999,1)-1),"")</f>
        <v/>
      </c>
      <c r="EJ25" s="178" t="str">
        <f>IF(ISNUMBER(Data!EJ25),IF(Data!EJ25*1/SMALL(Data!EJ$25:EJ$999,1)-1&gt;$F$15,"&gt;100%",Data!EJ25*1/SMALL(Data!EJ$25:EJ$999,1)-1),"")</f>
        <v/>
      </c>
      <c r="EK25" s="178" t="str">
        <f>IF(ISNUMBER(Data!EK25),IF(Data!EK25*1/SMALL(Data!EK$25:EK$999,1)-1&gt;$F$15,"&gt;100%",Data!EK25*1/SMALL(Data!EK$25:EK$999,1)-1),"")</f>
        <v/>
      </c>
      <c r="EL25" s="178" t="str">
        <f>IF(ISNUMBER(Data!EL25),IF(Data!EL25*1/SMALL(Data!EL$25:EL$999,1)-1&gt;$F$15,"&gt;100%",Data!EL25*1/SMALL(Data!EL$25:EL$999,1)-1),"")</f>
        <v/>
      </c>
      <c r="EM25" s="178" t="str">
        <f>IF(ISNUMBER(Data!EM25),IF(Data!EM25*1/SMALL(Data!EM$25:EM$999,1)-1&gt;$F$15,"&gt;100%",Data!EM25*1/SMALL(Data!EM$25:EM$999,1)-1),"")</f>
        <v/>
      </c>
      <c r="EN25" s="178" t="str">
        <f>IF(ISNUMBER(Data!EN25),IF(Data!EN25*1/SMALL(Data!EN$25:EN$999,1)-1&gt;$F$15,"&gt;100%",Data!EN25*1/SMALL(Data!EN$25:EN$999,1)-1),"")</f>
        <v/>
      </c>
      <c r="EO25" s="178" t="str">
        <f>IF(ISNUMBER(Data!EO25),IF(Data!EO25*1/SMALL(Data!EO$25:EO$999,1)-1&gt;$F$15,"&gt;100%",Data!EO25*1/SMALL(Data!EO$25:EO$999,1)-1),"")</f>
        <v/>
      </c>
      <c r="EP25" s="178" t="str">
        <f>IF(ISNUMBER(Data!EP25),IF(Data!EP25*1/SMALL(Data!EP$25:EP$999,1)-1&gt;$F$15,"&gt;100%",Data!EP25*1/SMALL(Data!EP$25:EP$999,1)-1),"")</f>
        <v/>
      </c>
      <c r="EQ25" s="178" t="str">
        <f>IF(ISNUMBER(Data!EQ25),IF(Data!EQ25*1/SMALL(Data!EQ$25:EQ$999,1)-1&gt;$F$15,"&gt;100%",Data!EQ25*1/SMALL(Data!EQ$25:EQ$999,1)-1),"")</f>
        <v/>
      </c>
      <c r="ER25" s="178" t="str">
        <f>IF(ISNUMBER(Data!ER25),IF(Data!ER25*1/SMALL(Data!ER$25:ER$999,1)-1&gt;$F$15,"&gt;100%",Data!ER25*1/SMALL(Data!ER$25:ER$999,1)-1),"")</f>
        <v/>
      </c>
      <c r="ES25" s="178" t="str">
        <f>IF(ISNUMBER(Data!ES25),IF(Data!ES25*1/SMALL(Data!ES$25:ES$999,1)-1&gt;$F$15,"&gt;100%",Data!ES25*1/SMALL(Data!ES$25:ES$999,1)-1),"")</f>
        <v/>
      </c>
    </row>
    <row r="26" spans="1:149" s="171" customFormat="1" x14ac:dyDescent="0.25">
      <c r="A26" s="169" t="str">
        <f>Data!A26</f>
        <v>ORB-SLAM2</v>
      </c>
      <c r="B26" s="178" t="str">
        <f>IF(ISNUMBER(Data!B26),IF(Data!B26*1/SMALL(Data!B$25:B$999,1)-1&gt;$F$15,"&gt;100%",Data!B26*1/SMALL(Data!B$25:B$999,1)-1),"")</f>
        <v>&gt;100%</v>
      </c>
      <c r="C26" s="178" t="str">
        <f>IF(ISNUMBER(Data!C26),IF(Data!C26*1/SMALL(Data!C$25:C$999,1)-1&gt;$F$15,"&gt;100%",Data!C26*1/SMALL(Data!C$25:C$999,1)-1),"")</f>
        <v>&gt;100%</v>
      </c>
      <c r="D26" s="178" t="str">
        <f>IF(ISNUMBER(Data!D26),IF(Data!D26*1/SMALL(Data!D$25:D$999,1)-1&gt;$F$15,"&gt;100%",Data!D26*1/SMALL(Data!D$25:D$999,1)-1),"")</f>
        <v>&gt;100%</v>
      </c>
      <c r="E26" s="178">
        <f>IF(ISNUMBER(Data!E26),IF(Data!E26*1/SMALL(Data!E$25:E$999,1)-1&gt;$F$15,"&gt;100%",Data!E26*1/SMALL(Data!E$25:E$999,1)-1),"")</f>
        <v>4.2735042735044804E-3</v>
      </c>
      <c r="F26" s="178">
        <f>IF(ISNUMBER(Data!F26),IF(Data!F26*1/SMALL(Data!F$25:F$999,1)-1&gt;$F$15,"&gt;100%",Data!F26*1/SMALL(Data!F$25:F$999,1)-1),"")</f>
        <v>0.36363636363636354</v>
      </c>
      <c r="G26" s="178">
        <f>IF(ISNUMBER(Data!G26),IF(Data!G26*1/SMALL(Data!G$25:G$999,1)-1&gt;$F$15,"&gt;100%",Data!G26*1/SMALL(Data!G$25:G$999,1)-1),"")</f>
        <v>0.25</v>
      </c>
      <c r="H26" s="178" t="str">
        <f>IF(ISNUMBER(Data!H26),IF(Data!H26*1/SMALL(Data!H$25:H$999,1)-1&gt;$F$15,"&gt;100%",Data!H26*1/SMALL(Data!H$25:H$999,1)-1),"")</f>
        <v>&gt;100%</v>
      </c>
      <c r="I26" s="178" t="str">
        <f>IF(ISNUMBER(Data!I26),IF(Data!I26*1/SMALL(Data!I$25:I$999,1)-1&gt;$F$15,"&gt;100%",Data!I26*1/SMALL(Data!I$25:I$999,1)-1),"")</f>
        <v>&gt;100%</v>
      </c>
      <c r="J26" s="178" t="str">
        <f>IF(ISNUMBER(Data!J26),IF(Data!J26*1/SMALL(Data!J$25:J$999,1)-1&gt;$F$15,"&gt;100%",Data!J26*1/SMALL(Data!J$25:J$999,1)-1),"")</f>
        <v/>
      </c>
      <c r="K26" s="178" t="str">
        <f>IF(ISNUMBER(Data!K26),IF(Data!K26*1/SMALL(Data!K$25:K$999,1)-1&gt;$F$15,"&gt;100%",Data!K26*1/SMALL(Data!K$25:K$999,1)-1),"")</f>
        <v/>
      </c>
      <c r="L26" s="178" t="str">
        <f>IF(ISNUMBER(Data!L26),IF(Data!L26*1/SMALL(Data!L$25:L$999,1)-1&gt;$F$15,"&gt;100%",Data!L26*1/SMALL(Data!L$25:L$999,1)-1),"")</f>
        <v/>
      </c>
      <c r="M26" s="178" t="str">
        <f>IF(ISNUMBER(Data!M26),IF(Data!M26*1/SMALL(Data!M$25:M$999,1)-1&gt;$F$15,"&gt;100%",Data!M26*1/SMALL(Data!M$25:M$999,1)-1),"")</f>
        <v/>
      </c>
      <c r="N26" s="178" t="str">
        <f>IF(ISNUMBER(Data!N26),IF(Data!N26*1/SMALL(Data!N$25:N$999,1)-1&gt;$F$15,"&gt;100%",Data!N26*1/SMALL(Data!N$25:N$999,1)-1),"")</f>
        <v/>
      </c>
      <c r="O26" s="178" t="str">
        <f>IF(ISNUMBER(Data!O26),IF(Data!O26*1/SMALL(Data!O$25:O$999,1)-1&gt;$F$15,"&gt;100%",Data!O26*1/SMALL(Data!O$25:O$999,1)-1),"")</f>
        <v/>
      </c>
      <c r="P26" s="178" t="str">
        <f>IF(ISNUMBER(Data!P26),IF(Data!P26*1/SMALL(Data!P$25:P$999,1)-1&gt;$F$15,"&gt;100%",Data!P26*1/SMALL(Data!P$25:P$999,1)-1),"")</f>
        <v/>
      </c>
      <c r="Q26" s="178" t="str">
        <f>IF(ISNUMBER(Data!Q26),IF(Data!Q26*1/SMALL(Data!Q$25:Q$999,1)-1&gt;$F$15,"&gt;100%",Data!Q26*1/SMALL(Data!Q$25:Q$999,1)-1),"")</f>
        <v/>
      </c>
      <c r="R26" s="178" t="str">
        <f>IF(ISNUMBER(Data!R26),IF(Data!R26*1/SMALL(Data!R$25:R$999,1)-1&gt;$F$15,"&gt;100%",Data!R26*1/SMALL(Data!R$25:R$999,1)-1),"")</f>
        <v/>
      </c>
      <c r="S26" s="178" t="str">
        <f>IF(ISNUMBER(Data!S26),IF(Data!S26*1/SMALL(Data!S$25:S$999,1)-1&gt;$F$15,"&gt;100%",Data!S26*1/SMALL(Data!S$25:S$999,1)-1),"")</f>
        <v/>
      </c>
      <c r="T26" s="178" t="str">
        <f>IF(ISNUMBER(Data!T26),IF(Data!T26*1/SMALL(Data!T$25:T$999,1)-1&gt;$F$15,"&gt;100%",Data!T26*1/SMALL(Data!T$25:T$999,1)-1),"")</f>
        <v/>
      </c>
      <c r="U26" s="178" t="str">
        <f>IF(ISNUMBER(Data!U26),IF(Data!U26*1/SMALL(Data!U$25:U$999,1)-1&gt;$F$15,"&gt;100%",Data!U26*1/SMALL(Data!U$25:U$999,1)-1),"")</f>
        <v>&gt;100%</v>
      </c>
      <c r="V26" s="178">
        <f>IF(ISNUMBER(Data!V26),IF(Data!V26*1/SMALL(Data!V$25:V$999,1)-1&gt;$F$15,"&gt;100%",Data!V26*1/SMALL(Data!V$25:V$999,1)-1),"")</f>
        <v>0.19999999999999996</v>
      </c>
      <c r="W26" s="178">
        <f>IF(ISNUMBER(Data!W26),IF(Data!W26*1/SMALL(Data!W$25:W$999,1)-1&gt;$F$15,"&gt;100%",Data!W26*1/SMALL(Data!W$25:W$999,1)-1),"")</f>
        <v>0.16666666666666674</v>
      </c>
      <c r="X26" s="178">
        <f>IF(ISNUMBER(Data!X26),IF(Data!X26*1/SMALL(Data!X$25:X$999,1)-1&gt;$F$15,"&gt;100%",Data!X26*1/SMALL(Data!X$25:X$999,1)-1),"")</f>
        <v>0.39999999999999991</v>
      </c>
      <c r="Y26" s="178">
        <f>IF(ISNUMBER(Data!Y26),IF(Data!Y26*1/SMALL(Data!Y$25:Y$999,1)-1&gt;$F$15,"&gt;100%",Data!Y26*1/SMALL(Data!Y$25:Y$999,1)-1),"")</f>
        <v>0.15384615384615397</v>
      </c>
      <c r="Z26" s="178">
        <f>IF(ISNUMBER(Data!Z26),IF(Data!Z26*1/SMALL(Data!Z$25:Z$999,1)-1&gt;$F$15,"&gt;100%",Data!Z26*1/SMALL(Data!Z$25:Z$999,1)-1),"")</f>
        <v>0</v>
      </c>
      <c r="AA26" s="178">
        <f>IF(ISNUMBER(Data!AA26),IF(Data!AA26*1/SMALL(Data!AA$25:AA$999,1)-1&gt;$F$15,"&gt;100%",Data!AA26*1/SMALL(Data!AA$25:AA$999,1)-1),"")</f>
        <v>0</v>
      </c>
      <c r="AB26" s="178">
        <f>IF(ISNUMBER(Data!AB26),IF(Data!AB26*1/SMALL(Data!AB$25:AB$999,1)-1&gt;$F$15,"&gt;100%",Data!AB26*1/SMALL(Data!AB$25:AB$999,1)-1),"")</f>
        <v>0</v>
      </c>
      <c r="AC26" s="178">
        <f>IF(ISNUMBER(Data!AC26),IF(Data!AC26*1/SMALL(Data!AC$25:AC$999,1)-1&gt;$F$15,"&gt;100%",Data!AC26*1/SMALL(Data!AC$25:AC$999,1)-1),"")</f>
        <v>0</v>
      </c>
      <c r="AD26" s="178">
        <f>IF(ISNUMBER(Data!AD26),IF(Data!AD26*1/SMALL(Data!AD$25:AD$999,1)-1&gt;$F$15,"&gt;100%",Data!AD26*1/SMALL(Data!AD$25:AD$999,1)-1),"")</f>
        <v>0.25</v>
      </c>
      <c r="AE26" s="178" t="str">
        <f>IF(ISNUMBER(Data!AE26),IF(Data!AE26*1/SMALL(Data!AE$25:AE$999,1)-1&gt;$F$15,"&gt;100%",Data!AE26*1/SMALL(Data!AE$25:AE$999,1)-1),"")</f>
        <v/>
      </c>
      <c r="AF26" s="178" t="str">
        <f>IF(ISNUMBER(Data!AF26),IF(Data!AF26*1/SMALL(Data!AF$25:AF$999,1)-1&gt;$F$15,"&gt;100%",Data!AF26*1/SMALL(Data!AF$25:AF$999,1)-1),"")</f>
        <v/>
      </c>
      <c r="AG26" s="178" t="str">
        <f>IF(ISNUMBER(Data!AG26),IF(Data!AG26*1/SMALL(Data!AG$25:AG$999,1)-1&gt;$F$15,"&gt;100%",Data!AG26*1/SMALL(Data!AG$25:AG$999,1)-1),"")</f>
        <v/>
      </c>
      <c r="AH26" s="178" t="str">
        <f>IF(ISNUMBER(Data!AH26),IF(Data!AH26*1/SMALL(Data!AH$25:AH$999,1)-1&gt;$F$15,"&gt;100%",Data!AH26*1/SMALL(Data!AH$25:AH$999,1)-1),"")</f>
        <v/>
      </c>
      <c r="AI26" s="178" t="str">
        <f>IF(ISNUMBER(Data!AI26),IF(Data!AI26*1/SMALL(Data!AI$25:AI$999,1)-1&gt;$F$15,"&gt;100%",Data!AI26*1/SMALL(Data!AI$25:AI$999,1)-1),"")</f>
        <v/>
      </c>
      <c r="AJ26" s="178" t="str">
        <f>IF(ISNUMBER(Data!AJ26),IF(Data!AJ26*1/SMALL(Data!AJ$25:AJ$999,1)-1&gt;$F$15,"&gt;100%",Data!AJ26*1/SMALL(Data!AJ$25:AJ$999,1)-1),"")</f>
        <v/>
      </c>
      <c r="AK26" s="178" t="str">
        <f>IF(ISNUMBER(Data!AK26),IF(Data!AK26*1/SMALL(Data!AK$25:AK$999,1)-1&gt;$F$15,"&gt;100%",Data!AK26*1/SMALL(Data!AK$25:AK$999,1)-1),"")</f>
        <v/>
      </c>
      <c r="AL26" s="178" t="str">
        <f>IF(ISNUMBER(Data!AL26),IF(Data!AL26*1/SMALL(Data!AL$25:AL$999,1)-1&gt;$F$15,"&gt;100%",Data!AL26*1/SMALL(Data!AL$25:AL$999,1)-1),"")</f>
        <v/>
      </c>
      <c r="AM26" s="178" t="str">
        <f>IF(ISNUMBER(Data!AM26),IF(Data!AM26*1/SMALL(Data!AM$25:AM$999,1)-1&gt;$F$15,"&gt;100%",Data!AM26*1/SMALL(Data!AM$25:AM$999,1)-1),"")</f>
        <v/>
      </c>
      <c r="AN26" s="178" t="str">
        <f>IF(ISNUMBER(Data!AN26),IF(Data!AN26*1/SMALL(Data!AN$25:AN$999,1)-1&gt;$F$15,"&gt;100%",Data!AN26*1/SMALL(Data!AN$25:AN$999,1)-1),"")</f>
        <v/>
      </c>
      <c r="AO26" s="178" t="str">
        <f>IF(ISNUMBER(Data!AO26),IF(Data!AO26*1/SMALL(Data!AO$25:AO$999,1)-1&gt;$F$15,"&gt;100%",Data!AO26*1/SMALL(Data!AO$25:AO$999,1)-1),"")</f>
        <v/>
      </c>
      <c r="AP26" s="178" t="str">
        <f>IF(ISNUMBER(Data!AP26),IF(Data!AP26*1/SMALL(Data!AP$25:AP$999,1)-1&gt;$F$15,"&gt;100%",Data!AP26*1/SMALL(Data!AP$25:AP$999,1)-1),"")</f>
        <v/>
      </c>
      <c r="AQ26" s="189" t="str">
        <f>IF(ISNUMBER(Data!AQ26),IF(Data!AQ26*1/SMALL(Data!AQ$25:AQ$999,1)-1&gt;$F$15,"&gt;100%",Data!AQ26*1/SMALL(Data!AQ$25:AQ$999,1)-1),"")</f>
        <v/>
      </c>
      <c r="AR26" s="178" t="str">
        <f>IF(ISNUMBER(Data!AR26),IF(Data!AR26*1/SMALL(Data!AR$25:AR$999,1)-1&gt;$F$15,"&gt;100%",Data!AR26*1/SMALL(Data!AR$25:AR$999,1)-1),"")</f>
        <v/>
      </c>
      <c r="AS26" s="178" t="str">
        <f>IF(ISNUMBER(Data!AS26),IF(Data!AS26*1/SMALL(Data!AS$25:AS$999,1)-1&gt;$F$15,"&gt;100%",Data!AS26*1/SMALL(Data!AS$25:AS$999,1)-1),"")</f>
        <v/>
      </c>
      <c r="AT26" s="178" t="str">
        <f>IF(ISNUMBER(Data!AT26),IF(Data!AT26*1/SMALL(Data!AT$25:AT$999,1)-1&gt;$F$15,"&gt;100%",Data!AT26*1/SMALL(Data!AT$25:AT$999,1)-1),"")</f>
        <v/>
      </c>
      <c r="AU26" s="178" t="str">
        <f>IF(ISNUMBER(Data!AU26),IF(Data!AU26*1/SMALL(Data!AU$25:AU$999,1)-1&gt;$F$15,"&gt;100%",Data!AU26*1/SMALL(Data!AU$25:AU$999,1)-1),"")</f>
        <v/>
      </c>
      <c r="AV26" s="178" t="str">
        <f>IF(ISNUMBER(Data!AV26),IF(Data!AV26*1/SMALL(Data!AV$25:AV$999,1)-1&gt;$F$15,"&gt;100%",Data!AV26*1/SMALL(Data!AV$25:AV$999,1)-1),"")</f>
        <v/>
      </c>
      <c r="AW26" s="178" t="str">
        <f>IF(ISNUMBER(Data!AW26),IF(Data!AW26*1/SMALL(Data!AW$25:AW$999,1)-1&gt;$F$15,"&gt;100%",Data!AW26*1/SMALL(Data!AW$25:AW$999,1)-1),"")</f>
        <v/>
      </c>
      <c r="AX26" s="178" t="str">
        <f>IF(ISNUMBER(Data!AX26),IF(Data!AX26*1/SMALL(Data!AX$25:AX$999,1)-1&gt;$F$15,"&gt;100%",Data!AX26*1/SMALL(Data!AX$25:AX$999,1)-1),"")</f>
        <v/>
      </c>
      <c r="AY26" s="178" t="str">
        <f>IF(ISNUMBER(Data!AY26),IF(Data!AY26*1/SMALL(Data!AY$25:AY$999,1)-1&gt;$F$15,"&gt;100%",Data!AY26*1/SMALL(Data!AY$25:AY$999,1)-1),"")</f>
        <v/>
      </c>
      <c r="AZ26" s="178" t="str">
        <f>IF(ISNUMBER(Data!AZ26),IF(Data!AZ26*1/SMALL(Data!AZ$25:AZ$999,1)-1&gt;$F$15,"&gt;100%",Data!AZ26*1/SMALL(Data!AZ$25:AZ$999,1)-1),"")</f>
        <v/>
      </c>
      <c r="BA26" s="190" t="str">
        <f>IF(ISNUMBER(Data!BA26),IF(Data!BA26*1/SMALL(Data!BA$25:BA$999,1)-1&gt;$F$15,"&gt;100%",Data!BA26*1/SMALL(Data!BA$25:BA$999,1)-1),"")</f>
        <v/>
      </c>
      <c r="BB26" s="184" t="str">
        <f>IF(ISNUMBER(Data!BB26),IF(Data!BB26*1/SMALL(Data!BB$25:BB$999,1)-1&gt;$F$15,"&gt;100%",Data!BB26*1/SMALL(Data!BB$25:BB$999,1)-1),"")</f>
        <v/>
      </c>
      <c r="BC26" s="178" t="str">
        <f>IF(ISNUMBER(Data!BC26),IF(Data!BC26*1/SMALL(Data!BC$25:BC$999,1)-1&gt;$F$15,"&gt;100%",Data!BC26*1/SMALL(Data!BC$25:BC$999,1)-1),"")</f>
        <v/>
      </c>
      <c r="BD26" s="178" t="str">
        <f>IF(ISNUMBER(Data!BD26),IF(Data!BD26*1/SMALL(Data!BD$25:BD$999,1)-1&gt;$F$15,"&gt;100%",Data!BD26*1/SMALL(Data!BD$25:BD$999,1)-1),"")</f>
        <v/>
      </c>
      <c r="BE26" s="178" t="str">
        <f>IF(ISNUMBER(Data!BE26),IF(Data!BE26*1/SMALL(Data!BE$25:BE$999,1)-1&gt;$F$15,"&gt;100%",Data!BE26*1/SMALL(Data!BE$25:BE$999,1)-1),"")</f>
        <v/>
      </c>
      <c r="BF26" s="178" t="str">
        <f>IF(ISNUMBER(Data!BF26),IF(Data!BF26*1/SMALL(Data!BF$25:BF$999,1)-1&gt;$F$15,"&gt;100%",Data!BF26*1/SMALL(Data!BF$25:BF$999,1)-1),"")</f>
        <v/>
      </c>
      <c r="BG26" s="178" t="str">
        <f>IF(ISNUMBER(Data!BG26),IF(Data!BG26*1/SMALL(Data!BG$25:BG$999,1)-1&gt;$F$15,"&gt;100%",Data!BG26*1/SMALL(Data!BG$25:BG$999,1)-1),"")</f>
        <v/>
      </c>
      <c r="BH26" s="178" t="str">
        <f>IF(ISNUMBER(Data!BH26),IF(Data!BH26*1/SMALL(Data!BH$25:BH$999,1)-1&gt;$F$15,"&gt;100%",Data!BH26*1/SMALL(Data!BH$25:BH$999,1)-1),"")</f>
        <v/>
      </c>
      <c r="BI26" s="178" t="str">
        <f>IF(ISNUMBER(Data!BI26),IF(Data!BI26*1/SMALL(Data!BI$25:BI$999,1)-1&gt;$F$15,"&gt;100%",Data!BI26*1/SMALL(Data!BI$25:BI$999,1)-1),"")</f>
        <v/>
      </c>
      <c r="BJ26" s="178" t="str">
        <f>IF(ISNUMBER(Data!BJ26),IF(Data!BJ26*1/SMALL(Data!BJ$25:BJ$999,1)-1&gt;$F$15,"&gt;100%",Data!BJ26*1/SMALL(Data!BJ$25:BJ$999,1)-1),"")</f>
        <v/>
      </c>
      <c r="BK26" s="178" t="str">
        <f>IF(ISNUMBER(Data!BK26),IF(Data!BK26*1/SMALL(Data!BK$25:BK$999,1)-1&gt;$F$15,"&gt;100%",Data!BK26*1/SMALL(Data!BK$25:BK$999,1)-1),"")</f>
        <v/>
      </c>
      <c r="BL26" s="178" t="str">
        <f>IF(ISNUMBER(Data!BL26),IF(Data!BL26*1/SMALL(Data!BL$25:BL$999,1)-1&gt;$F$15,"&gt;100%",Data!BL26*1/SMALL(Data!BL$25:BL$999,1)-1),"")</f>
        <v/>
      </c>
      <c r="BM26" s="178" t="str">
        <f>IF(ISNUMBER(Data!BM26),IF(Data!BM26*1/SMALL(Data!BM$25:BM$999,1)-1&gt;$F$15,"&gt;100%",Data!BM26*1/SMALL(Data!BM$25:BM$999,1)-1),"")</f>
        <v/>
      </c>
      <c r="BN26" s="178">
        <f>IF(ISNUMBER(Data!BN26),IF(Data!BN26*1/SMALL(Data!BN$25:BN$999,1)-1&gt;$F$15,"&gt;100%",Data!BN26*1/SMALL(Data!BN$25:BN$999,1)-1),"")</f>
        <v>0.17012448132780067</v>
      </c>
      <c r="BO26" s="178">
        <f>IF(ISNUMBER(Data!BO26),IF(Data!BO26*1/SMALL(Data!BO$25:BO$999,1)-1&gt;$F$15,"&gt;100%",Data!BO26*1/SMALL(Data!BO$25:BO$999,1)-1),"")</f>
        <v>1.1363636363636465E-2</v>
      </c>
      <c r="BP26" s="178">
        <f>IF(ISNUMBER(Data!BP26),IF(Data!BP26*1/SMALL(Data!BP$25:BP$999,1)-1&gt;$F$15,"&gt;100%",Data!BP26*1/SMALL(Data!BP$25:BP$999,1)-1),"")</f>
        <v>0</v>
      </c>
      <c r="BQ26" s="178">
        <f>IF(ISNUMBER(Data!BQ26),IF(Data!BQ26*1/SMALL(Data!BQ$25:BQ$999,1)-1&gt;$F$15,"&gt;100%",Data!BQ26*1/SMALL(Data!BQ$25:BQ$999,1)-1),"")</f>
        <v>1.3698630136986356E-2</v>
      </c>
      <c r="BR26" s="178">
        <f>IF(ISNUMBER(Data!BR26),IF(Data!BR26*1/SMALL(Data!BR$25:BR$999,1)-1&gt;$F$15,"&gt;100%",Data!BR26*1/SMALL(Data!BR$25:BR$999,1)-1),"")</f>
        <v>0.22360248447204967</v>
      </c>
      <c r="BS26" s="178">
        <f>IF(ISNUMBER(Data!BS26),IF(Data!BS26*1/SMALL(Data!BS$25:BS$999,1)-1&gt;$F$15,"&gt;100%",Data!BS26*1/SMALL(Data!BS$25:BS$999,1)-1),"")</f>
        <v>0.1934900542495479</v>
      </c>
      <c r="BT26" s="178">
        <f>IF(ISNUMBER(Data!BT26),IF(Data!BT26*1/SMALL(Data!BT$25:BT$999,1)-1&gt;$F$15,"&gt;100%",Data!BT26*1/SMALL(Data!BT$25:BT$999,1)-1),"")</f>
        <v>4.5454545454545636E-2</v>
      </c>
      <c r="BU26" s="178">
        <f>IF(ISNUMBER(Data!BU26),IF(Data!BU26*1/SMALL(Data!BU$25:BU$999,1)-1&gt;$F$15,"&gt;100%",Data!BU26*1/SMALL(Data!BU$25:BU$999,1)-1),"")</f>
        <v>0.22500000000000009</v>
      </c>
      <c r="BV26" s="178">
        <f>IF(ISNUMBER(Data!BV26),IF(Data!BV26*1/SMALL(Data!BV$25:BV$999,1)-1&gt;$F$15,"&gt;100%",Data!BV26*1/SMALL(Data!BV$25:BV$999,1)-1),"")</f>
        <v>0.23684210526315774</v>
      </c>
      <c r="BW26" s="178">
        <f>IF(ISNUMBER(Data!BW26),IF(Data!BW26*1/SMALL(Data!BW$25:BW$999,1)-1&gt;$F$15,"&gt;100%",Data!BW26*1/SMALL(Data!BW$25:BW$999,1)-1),"")</f>
        <v>8.3333333333333481E-2</v>
      </c>
      <c r="BX26" s="178">
        <f>IF(ISNUMBER(Data!BX26),IF(Data!BX26*1/SMALL(Data!BX$25:BX$999,1)-1&gt;$F$15,"&gt;100%",Data!BX26*1/SMALL(Data!BX$25:BX$999,1)-1),"")</f>
        <v>4.6511627906977715E-3</v>
      </c>
      <c r="BY26" s="178">
        <f>IF(ISNUMBER(Data!BY26),IF(Data!BY26*1/SMALL(Data!BY$25:BY$999,1)-1&gt;$F$15,"&gt;100%",Data!BY26*1/SMALL(Data!BY$25:BY$999,1)-1),"")</f>
        <v>2.7027027027026973E-2</v>
      </c>
      <c r="BZ26" s="178">
        <f>IF(ISNUMBER(Data!BZ26),IF(Data!BZ26*1/SMALL(Data!BZ$25:BZ$999,1)-1&gt;$F$15,"&gt;100%",Data!BZ26*1/SMALL(Data!BZ$25:BZ$999,1)-1),"")</f>
        <v>0.70149253731343264</v>
      </c>
      <c r="CA26" s="178">
        <f>IF(ISNUMBER(Data!CA26),IF(Data!CA26*1/SMALL(Data!CA$25:CA$999,1)-1&gt;$F$15,"&gt;100%",Data!CA26*1/SMALL(Data!CA$25:CA$999,1)-1),"")</f>
        <v>0.58974358974358965</v>
      </c>
      <c r="CB26" s="178">
        <f>IF(ISNUMBER(Data!CB26),IF(Data!CB26*1/SMALL(Data!CB$25:CB$999,1)-1&gt;$F$15,"&gt;100%",Data!CB26*1/SMALL(Data!CB$25:CB$999,1)-1),"")</f>
        <v>0</v>
      </c>
      <c r="CC26" s="178">
        <f>IF(ISNUMBER(Data!CC26),IF(Data!CC26*1/SMALL(Data!CC$25:CC$999,1)-1&gt;$F$15,"&gt;100%",Data!CC26*1/SMALL(Data!CC$25:CC$999,1)-1),"")</f>
        <v>0</v>
      </c>
      <c r="CD26" s="178">
        <f>IF(ISNUMBER(Data!CD26),IF(Data!CD26*1/SMALL(Data!CD$25:CD$999,1)-1&gt;$F$15,"&gt;100%",Data!CD26*1/SMALL(Data!CD$25:CD$999,1)-1),"")</f>
        <v>7.1428571428571397E-2</v>
      </c>
      <c r="CE26" s="178">
        <f>IF(ISNUMBER(Data!CE26),IF(Data!CE26*1/SMALL(Data!CE$25:CE$999,1)-1&gt;$F$15,"&gt;100%",Data!CE26*1/SMALL(Data!CE$25:CE$999,1)-1),"")</f>
        <v>0</v>
      </c>
      <c r="CF26" s="178">
        <f>IF(ISNUMBER(Data!CF26),IF(Data!CF26*1/SMALL(Data!CF$25:CF$999,1)-1&gt;$F$15,"&gt;100%",Data!CF26*1/SMALL(Data!CF$25:CF$999,1)-1),"")</f>
        <v>0.455078125</v>
      </c>
      <c r="CG26" s="178" t="str">
        <f>IF(ISNUMBER(Data!CG26),IF(Data!CG26*1/SMALL(Data!CG$25:CG$999,1)-1&gt;$F$15,"&gt;100%",Data!CG26*1/SMALL(Data!CG$25:CG$999,1)-1),"")</f>
        <v>&gt;100%</v>
      </c>
      <c r="CH26" s="178">
        <f>IF(ISNUMBER(Data!CH26),IF(Data!CH26*1/SMALL(Data!CH$25:CH$999,1)-1&gt;$F$15,"&gt;100%",Data!CH26*1/SMALL(Data!CH$25:CH$999,1)-1),"")</f>
        <v>0</v>
      </c>
      <c r="CI26" s="178">
        <f>IF(ISNUMBER(Data!CI26),IF(Data!CI26*1/SMALL(Data!CI$25:CI$999,1)-1&gt;$F$15,"&gt;100%",Data!CI26*1/SMALL(Data!CI$25:CI$999,1)-1),"")</f>
        <v>0</v>
      </c>
      <c r="CJ26" s="178">
        <f>IF(ISNUMBER(Data!CJ26),IF(Data!CJ26*1/SMALL(Data!CJ$25:CJ$999,1)-1&gt;$F$15,"&gt;100%",Data!CJ26*1/SMALL(Data!CJ$25:CJ$999,1)-1),"")</f>
        <v>6.9930069930070893E-3</v>
      </c>
      <c r="CK26" s="178">
        <f>IF(ISNUMBER(Data!CK26),IF(Data!CK26*1/SMALL(Data!CK$25:CK$999,1)-1&gt;$F$15,"&gt;100%",Data!CK26*1/SMALL(Data!CK$25:CK$999,1)-1),"")</f>
        <v>0</v>
      </c>
      <c r="CL26" s="178" t="str">
        <f>IF(ISNUMBER(Data!CL26),IF(Data!CL26*1/SMALL(Data!CL$25:CL$999,1)-1&gt;$F$15,"&gt;100%",Data!CL26*1/SMALL(Data!CL$25:CL$999,1)-1),"")</f>
        <v>&gt;100%</v>
      </c>
      <c r="CM26" s="178" t="str">
        <f>IF(ISNUMBER(Data!CM26),IF(Data!CM26*1/SMALL(Data!CM$25:CM$999,1)-1&gt;$F$15,"&gt;100%",Data!CM26*1/SMALL(Data!CM$25:CM$999,1)-1),"")</f>
        <v>&gt;100%</v>
      </c>
      <c r="CN26" s="178">
        <f>IF(ISNUMBER(Data!CN26),IF(Data!CN26*1/SMALL(Data!CN$25:CN$999,1)-1&gt;$F$15,"&gt;100%",Data!CN26*1/SMALL(Data!CN$25:CN$999,1)-1),"")</f>
        <v>0.5044776119402985</v>
      </c>
      <c r="CO26" s="178" t="str">
        <f>IF(ISNUMBER(Data!CO26),IF(Data!CO26*1/SMALL(Data!CO$25:CO$999,1)-1&gt;$F$15,"&gt;100%",Data!CO26*1/SMALL(Data!CO$25:CO$999,1)-1),"")</f>
        <v>&gt;100%</v>
      </c>
      <c r="CP26" s="178" t="str">
        <f>IF(ISNUMBER(Data!CP26),IF(Data!CP26*1/SMALL(Data!CP$25:CP$999,1)-1&gt;$F$15,"&gt;100%",Data!CP26*1/SMALL(Data!CP$25:CP$999,1)-1),"")</f>
        <v/>
      </c>
      <c r="CQ26" s="178" t="str">
        <f>IF(ISNUMBER(Data!CQ26),IF(Data!CQ26*1/SMALL(Data!CQ$25:CQ$999,1)-1&gt;$F$15,"&gt;100%",Data!CQ26*1/SMALL(Data!CQ$25:CQ$999,1)-1),"")</f>
        <v/>
      </c>
      <c r="CR26" s="178" t="str">
        <f>IF(ISNUMBER(Data!CR26),IF(Data!CR26*1/SMALL(Data!CR$25:CR$999,1)-1&gt;$F$15,"&gt;100%",Data!CR26*1/SMALL(Data!CR$25:CR$999,1)-1),"")</f>
        <v/>
      </c>
      <c r="CS26" s="178" t="str">
        <f>IF(ISNUMBER(Data!CS26),IF(Data!CS26*1/SMALL(Data!CS$25:CS$999,1)-1&gt;$F$15,"&gt;100%",Data!CS26*1/SMALL(Data!CS$25:CS$999,1)-1),"")</f>
        <v/>
      </c>
      <c r="CT26" s="178" t="str">
        <f>IF(ISNUMBER(Data!CT26),IF(Data!CT26*1/SMALL(Data!CT$25:CT$999,1)-1&gt;$F$15,"&gt;100%",Data!CT26*1/SMALL(Data!CT$25:CT$999,1)-1),"")</f>
        <v/>
      </c>
      <c r="CU26" s="178" t="str">
        <f>IF(ISNUMBER(Data!CU26),IF(Data!CU26*1/SMALL(Data!CU$25:CU$999,1)-1&gt;$F$15,"&gt;100%",Data!CU26*1/SMALL(Data!CU$25:CU$999,1)-1),"")</f>
        <v/>
      </c>
      <c r="CV26" s="178" t="str">
        <f>IF(ISNUMBER(Data!CV26),IF(Data!CV26*1/SMALL(Data!CV$25:CV$999,1)-1&gt;$F$15,"&gt;100%",Data!CV26*1/SMALL(Data!CV$25:CV$999,1)-1),"")</f>
        <v/>
      </c>
      <c r="CW26" s="178" t="str">
        <f>IF(ISNUMBER(Data!CW26),IF(Data!CW26*1/SMALL(Data!CW$25:CW$999,1)-1&gt;$F$15,"&gt;100%",Data!CW26*1/SMALL(Data!CW$25:CW$999,1)-1),"")</f>
        <v/>
      </c>
      <c r="CX26" s="178" t="str">
        <f>IF(ISNUMBER(Data!CX26),IF(Data!CX26*1/SMALL(Data!CX$25:CX$999,1)-1&gt;$F$15,"&gt;100%",Data!CX26*1/SMALL(Data!CX$25:CX$999,1)-1),"")</f>
        <v/>
      </c>
      <c r="CY26" s="178" t="str">
        <f>IF(ISNUMBER(Data!CY26),IF(Data!CY26*1/SMALL(Data!CY$25:CY$999,1)-1&gt;$F$15,"&gt;100%",Data!CY26*1/SMALL(Data!CY$25:CY$999,1)-1),"")</f>
        <v/>
      </c>
      <c r="CZ26" s="178" t="str">
        <f>IF(ISNUMBER(Data!CZ26),IF(Data!CZ26*1/SMALL(Data!CZ$25:CZ$999,1)-1&gt;$F$15,"&gt;100%",Data!CZ26*1/SMALL(Data!CZ$25:CZ$999,1)-1),"")</f>
        <v/>
      </c>
      <c r="DA26" s="178" t="str">
        <f>IF(ISNUMBER(Data!DA26),IF(Data!DA26*1/SMALL(Data!DA$25:DA$999,1)-1&gt;$F$15,"&gt;100%",Data!DA26*1/SMALL(Data!DA$25:DA$999,1)-1),"")</f>
        <v/>
      </c>
      <c r="DB26" s="178" t="str">
        <f>IF(ISNUMBER(Data!DB26),IF(Data!DB26*1/SMALL(Data!DB$25:DB$999,1)-1&gt;$F$15,"&gt;100%",Data!DB26*1/SMALL(Data!DB$25:DB$999,1)-1),"")</f>
        <v/>
      </c>
      <c r="DC26" s="178" t="str">
        <f>IF(ISNUMBER(Data!DC26),IF(Data!DC26*1/SMALL(Data!DC$25:DC$999,1)-1&gt;$F$15,"&gt;100%",Data!DC26*1/SMALL(Data!DC$25:DC$999,1)-1),"")</f>
        <v/>
      </c>
      <c r="DD26" s="178" t="str">
        <f>IF(ISNUMBER(Data!DD26),IF(Data!DD26*1/SMALL(Data!DD$25:DD$999,1)-1&gt;$F$15,"&gt;100%",Data!DD26*1/SMALL(Data!DD$25:DD$999,1)-1),"")</f>
        <v/>
      </c>
      <c r="DE26" s="178" t="str">
        <f>IF(ISNUMBER(Data!DE26),IF(Data!DE26*1/SMALL(Data!DE$25:DE$999,1)-1&gt;$F$15,"&gt;100%",Data!DE26*1/SMALL(Data!DE$25:DE$999,1)-1),"")</f>
        <v/>
      </c>
      <c r="DF26" s="178" t="str">
        <f>IF(ISNUMBER(Data!DF26),IF(Data!DF26*1/SMALL(Data!DF$25:DF$999,1)-1&gt;$F$15,"&gt;100%",Data!DF26*1/SMALL(Data!DF$25:DF$999,1)-1),"")</f>
        <v/>
      </c>
      <c r="DG26" s="178" t="str">
        <f>IF(ISNUMBER(Data!DG26),IF(Data!DG26*1/SMALL(Data!DG$25:DG$999,1)-1&gt;$F$15,"&gt;100%",Data!DG26*1/SMALL(Data!DG$25:DG$999,1)-1),"")</f>
        <v/>
      </c>
      <c r="DH26" s="178" t="str">
        <f>IF(ISNUMBER(Data!DH26),IF(Data!DH26*1/SMALL(Data!DH$25:DH$999,1)-1&gt;$F$15,"&gt;100%",Data!DH26*1/SMALL(Data!DH$25:DH$999,1)-1),"")</f>
        <v/>
      </c>
      <c r="DI26" s="178" t="str">
        <f>IF(ISNUMBER(Data!DI26),IF(Data!DI26*1/SMALL(Data!DI$25:DI$999,1)-1&gt;$F$15,"&gt;100%",Data!DI26*1/SMALL(Data!DI$25:DI$999,1)-1),"")</f>
        <v/>
      </c>
      <c r="DJ26" s="178" t="str">
        <f>IF(ISNUMBER(Data!DJ26),IF(Data!DJ26*1/SMALL(Data!DJ$25:DJ$999,1)-1&gt;$F$15,"&gt;100%",Data!DJ26*1/SMALL(Data!DJ$25:DJ$999,1)-1),"")</f>
        <v/>
      </c>
      <c r="DK26" s="178" t="str">
        <f>IF(ISNUMBER(Data!DK26),IF(Data!DK26*1/SMALL(Data!DK$25:DK$999,1)-1&gt;$F$15,"&gt;100%",Data!DK26*1/SMALL(Data!DK$25:DK$999,1)-1),"")</f>
        <v/>
      </c>
      <c r="DL26" s="178" t="str">
        <f>IF(ISNUMBER(Data!DL26),IF(Data!DL26*1/SMALL(Data!DL$25:DL$999,1)-1&gt;$F$15,"&gt;100%",Data!DL26*1/SMALL(Data!DL$25:DL$999,1)-1),"")</f>
        <v/>
      </c>
      <c r="DM26" s="178" t="str">
        <f>IF(ISNUMBER(Data!DM26),IF(Data!DM26*1/SMALL(Data!DM$25:DM$999,1)-1&gt;$F$15,"&gt;100%",Data!DM26*1/SMALL(Data!DM$25:DM$999,1)-1),"")</f>
        <v/>
      </c>
      <c r="DN26" s="178" t="str">
        <f>IF(ISNUMBER(Data!DN26),IF(Data!DN26*1/SMALL(Data!DN$25:DN$999,1)-1&gt;$F$15,"&gt;100%",Data!DN26*1/SMALL(Data!DN$25:DN$999,1)-1),"")</f>
        <v/>
      </c>
      <c r="DO26" s="178" t="str">
        <f>IF(ISNUMBER(Data!DO26),IF(Data!DO26*1/SMALL(Data!DO$25:DO$999,1)-1&gt;$F$15,"&gt;100%",Data!DO26*1/SMALL(Data!DO$25:DO$999,1)-1),"")</f>
        <v/>
      </c>
      <c r="DP26" s="178" t="str">
        <f>IF(ISNUMBER(Data!DP26),IF(Data!DP26*1/SMALL(Data!DP$25:DP$999,1)-1&gt;$F$15,"&gt;100%",Data!DP26*1/SMALL(Data!DP$25:DP$999,1)-1),"")</f>
        <v/>
      </c>
      <c r="DQ26" s="178" t="str">
        <f>IF(ISNUMBER(Data!DQ26),IF(Data!DQ26*1/SMALL(Data!DQ$25:DQ$999,1)-1&gt;$F$15,"&gt;100%",Data!DQ26*1/SMALL(Data!DQ$25:DQ$999,1)-1),"")</f>
        <v/>
      </c>
      <c r="DR26" s="178" t="str">
        <f>IF(ISNUMBER(Data!DR26),IF(Data!DR26*1/SMALL(Data!DR$25:DR$999,1)-1&gt;$F$15,"&gt;100%",Data!DR26*1/SMALL(Data!DR$25:DR$999,1)-1),"")</f>
        <v/>
      </c>
      <c r="DS26" s="178" t="str">
        <f>IF(ISNUMBER(Data!DS26),IF(Data!DS26*1/SMALL(Data!DS$25:DS$999,1)-1&gt;$F$15,"&gt;100%",Data!DS26*1/SMALL(Data!DS$25:DS$999,1)-1),"")</f>
        <v/>
      </c>
      <c r="DT26" s="178" t="str">
        <f>IF(ISNUMBER(Data!DT26),IF(Data!DT26*1/SMALL(Data!DT$25:DT$999,1)-1&gt;$F$15,"&gt;100%",Data!DT26*1/SMALL(Data!DT$25:DT$999,1)-1),"")</f>
        <v/>
      </c>
      <c r="DU26" s="178" t="str">
        <f>IF(ISNUMBER(Data!DU26),IF(Data!DU26*1/SMALL(Data!DU$25:DU$999,1)-1&gt;$F$15,"&gt;100%",Data!DU26*1/SMALL(Data!DU$25:DU$999,1)-1),"")</f>
        <v/>
      </c>
      <c r="DV26" s="178" t="str">
        <f>IF(ISNUMBER(Data!DV26),IF(Data!DV26*1/SMALL(Data!DV$25:DV$999,1)-1&gt;$F$15,"&gt;100%",Data!DV26*1/SMALL(Data!DV$25:DV$999,1)-1),"")</f>
        <v/>
      </c>
      <c r="DW26" s="178" t="str">
        <f>IF(ISNUMBER(Data!DW26),IF(Data!DW26*1/SMALL(Data!DW$25:DW$999,1)-1&gt;$F$15,"&gt;100%",Data!DW26*1/SMALL(Data!DW$25:DW$999,1)-1),"")</f>
        <v/>
      </c>
      <c r="DX26" s="178" t="str">
        <f>IF(ISNUMBER(Data!DX26),IF(Data!DX26*1/SMALL(Data!DX$25:DX$999,1)-1&gt;$F$15,"&gt;100%",Data!DX26*1/SMALL(Data!DX$25:DX$999,1)-1),"")</f>
        <v/>
      </c>
      <c r="DY26" s="178" t="str">
        <f>IF(ISNUMBER(Data!DY26),IF(Data!DY26*1/SMALL(Data!DY$25:DY$999,1)-1&gt;$F$15,"&gt;100%",Data!DY26*1/SMALL(Data!DY$25:DY$999,1)-1),"")</f>
        <v/>
      </c>
      <c r="DZ26" s="178" t="str">
        <f>IF(ISNUMBER(Data!DZ26),IF(Data!DZ26*1/SMALL(Data!DZ$25:DZ$999,1)-1&gt;$F$15,"&gt;100%",Data!DZ26*1/SMALL(Data!DZ$25:DZ$999,1)-1),"")</f>
        <v/>
      </c>
      <c r="EA26" s="178" t="str">
        <f>IF(ISNUMBER(Data!EA26),IF(Data!EA26*1/SMALL(Data!EA$25:EA$999,1)-1&gt;$F$15,"&gt;100%",Data!EA26*1/SMALL(Data!EA$25:EA$999,1)-1),"")</f>
        <v/>
      </c>
      <c r="EB26" s="178" t="str">
        <f>IF(ISNUMBER(Data!EB26),IF(Data!EB26*1/SMALL(Data!EB$25:EB$999,1)-1&gt;$F$15,"&gt;100%",Data!EB26*1/SMALL(Data!EB$25:EB$999,1)-1),"")</f>
        <v/>
      </c>
      <c r="EC26" s="178" t="str">
        <f>IF(ISNUMBER(Data!EC26),IF(Data!EC26*1/SMALL(Data!EC$25:EC$999,1)-1&gt;$F$15,"&gt;100%",Data!EC26*1/SMALL(Data!EC$25:EC$999,1)-1),"")</f>
        <v/>
      </c>
      <c r="ED26" s="178" t="str">
        <f>IF(ISNUMBER(Data!ED26),IF(Data!ED26*1/SMALL(Data!ED$25:ED$999,1)-1&gt;$F$15,"&gt;100%",Data!ED26*1/SMALL(Data!ED$25:ED$999,1)-1),"")</f>
        <v/>
      </c>
      <c r="EE26" s="178" t="str">
        <f>IF(ISNUMBER(Data!EE26),IF(Data!EE26*1/SMALL(Data!EE$25:EE$999,1)-1&gt;$F$15,"&gt;100%",Data!EE26*1/SMALL(Data!EE$25:EE$999,1)-1),"")</f>
        <v/>
      </c>
      <c r="EF26" s="178" t="str">
        <f>IF(ISNUMBER(Data!EF26),IF(Data!EF26*1/SMALL(Data!EF$25:EF$999,1)-1&gt;$F$15,"&gt;100%",Data!EF26*1/SMALL(Data!EF$25:EF$999,1)-1),"")</f>
        <v/>
      </c>
      <c r="EG26" s="178" t="str">
        <f>IF(ISNUMBER(Data!EG26),IF(Data!EG26*1/SMALL(Data!EG$25:EG$999,1)-1&gt;$F$15,"&gt;100%",Data!EG26*1/SMALL(Data!EG$25:EG$999,1)-1),"")</f>
        <v/>
      </c>
      <c r="EH26" s="178" t="str">
        <f>IF(ISNUMBER(Data!EH26),IF(Data!EH26*1/SMALL(Data!EH$25:EH$999,1)-1&gt;$F$15,"&gt;100%",Data!EH26*1/SMALL(Data!EH$25:EH$999,1)-1),"")</f>
        <v/>
      </c>
      <c r="EI26" s="178" t="str">
        <f>IF(ISNUMBER(Data!EI26),IF(Data!EI26*1/SMALL(Data!EI$25:EI$999,1)-1&gt;$F$15,"&gt;100%",Data!EI26*1/SMALL(Data!EI$25:EI$999,1)-1),"")</f>
        <v/>
      </c>
      <c r="EJ26" s="178">
        <f>IF(ISNUMBER(Data!EJ26),IF(Data!EJ26*1/SMALL(Data!EJ$25:EJ$999,1)-1&gt;$F$15,"&gt;100%",Data!EJ26*1/SMALL(Data!EJ$25:EJ$999,1)-1),"")</f>
        <v>0.44791666666666652</v>
      </c>
      <c r="EK26" s="178">
        <f>IF(ISNUMBER(Data!EK26),IF(Data!EK26*1/SMALL(Data!EK$25:EK$999,1)-1&gt;$F$15,"&gt;100%",Data!EK26*1/SMALL(Data!EK$25:EK$999,1)-1),"")</f>
        <v>1.3333333333333419E-2</v>
      </c>
      <c r="EL26" s="178">
        <f>IF(ISNUMBER(Data!EL26),IF(Data!EL26*1/SMALL(Data!EL$25:EL$999,1)-1&gt;$F$15,"&gt;100%",Data!EL26*1/SMALL(Data!EL$25:EL$999,1)-1),"")</f>
        <v>0.14516129032258052</v>
      </c>
      <c r="EM26" s="178">
        <f>IF(ISNUMBER(Data!EM26),IF(Data!EM26*1/SMALL(Data!EM$25:EM$999,1)-1&gt;$F$15,"&gt;100%",Data!EM26*1/SMALL(Data!EM$25:EM$999,1)-1),"")</f>
        <v>0.37142857142857144</v>
      </c>
      <c r="EN26" s="178">
        <f>IF(ISNUMBER(Data!EN26),IF(Data!EN26*1/SMALL(Data!EN$25:EN$999,1)-1&gt;$F$15,"&gt;100%",Data!EN26*1/SMALL(Data!EN$25:EN$999,1)-1),"")</f>
        <v>0.14285714285714302</v>
      </c>
      <c r="EO26" s="178">
        <f>IF(ISNUMBER(Data!EO26),IF(Data!EO26*1/SMALL(Data!EO$25:EO$999,1)-1&gt;$F$15,"&gt;100%",Data!EO26*1/SMALL(Data!EO$25:EO$999,1)-1),"")</f>
        <v>6.25E-2</v>
      </c>
      <c r="EP26" s="178">
        <f>IF(ISNUMBER(Data!EP26),IF(Data!EP26*1/SMALL(Data!EP$25:EP$999,1)-1&gt;$F$15,"&gt;100%",Data!EP26*1/SMALL(Data!EP$25:EP$999,1)-1),"")</f>
        <v>0.19047619047619047</v>
      </c>
      <c r="EQ26" s="178">
        <f>IF(ISNUMBER(Data!EQ26),IF(Data!EQ26*1/SMALL(Data!EQ$25:EQ$999,1)-1&gt;$F$15,"&gt;100%",Data!EQ26*1/SMALL(Data!EQ$25:EQ$999,1)-1),"")</f>
        <v>0.12903225806451601</v>
      </c>
      <c r="ER26" s="178">
        <f>IF(ISNUMBER(Data!ER26),IF(Data!ER26*1/SMALL(Data!ER$25:ER$999,1)-1&gt;$F$15,"&gt;100%",Data!ER26*1/SMALL(Data!ER$25:ER$999,1)-1),"")</f>
        <v>0.31818181818181812</v>
      </c>
      <c r="ES26" s="178">
        <f>IF(ISNUMBER(Data!ES26),IF(Data!ES26*1/SMALL(Data!ES$25:ES$999,1)-1&gt;$F$15,"&gt;100%",Data!ES26*1/SMALL(Data!ES$25:ES$999,1)-1),"")</f>
        <v>0.25</v>
      </c>
    </row>
    <row r="27" spans="1:149" s="172" customFormat="1" x14ac:dyDescent="0.25">
      <c r="A27" s="169" t="str">
        <f>Data!A27</f>
        <v>MapLab</v>
      </c>
      <c r="B27" s="178" t="str">
        <f>IF(ISNUMBER(Data!B27),IF(Data!B27*1/SMALL(Data!B$25:B$999,1)-1&gt;$F$15,"&gt;100%",Data!B27*1/SMALL(Data!B$25:B$999,1)-1),"")</f>
        <v>&gt;100%</v>
      </c>
      <c r="C27" s="178" t="str">
        <f>IF(ISNUMBER(Data!C27),IF(Data!C27*1/SMALL(Data!C$25:C$999,1)-1&gt;$F$15,"&gt;100%",Data!C27*1/SMALL(Data!C$25:C$999,1)-1),"")</f>
        <v>&gt;100%</v>
      </c>
      <c r="D27" s="178">
        <f>IF(ISNUMBER(Data!D27),IF(Data!D27*1/SMALL(Data!D$25:D$999,1)-1&gt;$F$15,"&gt;100%",Data!D27*1/SMALL(Data!D$25:D$999,1)-1),"")</f>
        <v>0.67445742904841377</v>
      </c>
      <c r="E27" s="178">
        <f>IF(ISNUMBER(Data!E27),IF(Data!E27*1/SMALL(Data!E$25:E$999,1)-1&gt;$F$15,"&gt;100%",Data!E27*1/SMALL(Data!E$25:E$999,1)-1),"")</f>
        <v>0.30982905982905984</v>
      </c>
      <c r="F27" s="178" t="str">
        <f>IF(ISNUMBER(Data!F27),IF(Data!F27*1/SMALL(Data!F$25:F$999,1)-1&gt;$F$15,"&gt;100%",Data!F27*1/SMALL(Data!F$25:F$999,1)-1),"")</f>
        <v>&gt;100%</v>
      </c>
      <c r="G27" s="178" t="str">
        <f>IF(ISNUMBER(Data!G27),IF(Data!G27*1/SMALL(Data!G$25:G$999,1)-1&gt;$F$15,"&gt;100%",Data!G27*1/SMALL(Data!G$25:G$999,1)-1),"")</f>
        <v>&gt;100%</v>
      </c>
      <c r="H27" s="178" t="str">
        <f>IF(ISNUMBER(Data!H27),IF(Data!H27*1/SMALL(Data!H$25:H$999,1)-1&gt;$F$15,"&gt;100%",Data!H27*1/SMALL(Data!H$25:H$999,1)-1),"")</f>
        <v>&gt;100%</v>
      </c>
      <c r="I27" s="178">
        <f>IF(ISNUMBER(Data!I27),IF(Data!I27*1/SMALL(Data!I$25:I$999,1)-1&gt;$F$15,"&gt;100%",Data!I27*1/SMALL(Data!I$25:I$999,1)-1),"")</f>
        <v>0.89552238805970141</v>
      </c>
      <c r="J27" s="178" t="str">
        <f>IF(ISNUMBER(Data!J27),IF(Data!J27*1/SMALL(Data!J$25:J$999,1)-1&gt;$F$15,"&gt;100%",Data!J27*1/SMALL(Data!J$25:J$999,1)-1),"")</f>
        <v/>
      </c>
      <c r="K27" s="178" t="str">
        <f>IF(ISNUMBER(Data!K27),IF(Data!K27*1/SMALL(Data!K$25:K$999,1)-1&gt;$F$15,"&gt;100%",Data!K27*1/SMALL(Data!K$25:K$999,1)-1),"")</f>
        <v/>
      </c>
      <c r="L27" s="178" t="str">
        <f>IF(ISNUMBER(Data!L27),IF(Data!L27*1/SMALL(Data!L$25:L$999,1)-1&gt;$F$15,"&gt;100%",Data!L27*1/SMALL(Data!L$25:L$999,1)-1),"")</f>
        <v/>
      </c>
      <c r="M27" s="178" t="str">
        <f>IF(ISNUMBER(Data!M27),IF(Data!M27*1/SMALL(Data!M$25:M$999,1)-1&gt;$F$15,"&gt;100%",Data!M27*1/SMALL(Data!M$25:M$999,1)-1),"")</f>
        <v/>
      </c>
      <c r="N27" s="178" t="str">
        <f>IF(ISNUMBER(Data!N27),IF(Data!N27*1/SMALL(Data!N$25:N$999,1)-1&gt;$F$15,"&gt;100%",Data!N27*1/SMALL(Data!N$25:N$999,1)-1),"")</f>
        <v/>
      </c>
      <c r="O27" s="178" t="str">
        <f>IF(ISNUMBER(Data!O27),IF(Data!O27*1/SMALL(Data!O$25:O$999,1)-1&gt;$F$15,"&gt;100%",Data!O27*1/SMALL(Data!O$25:O$999,1)-1),"")</f>
        <v/>
      </c>
      <c r="P27" s="178" t="str">
        <f>IF(ISNUMBER(Data!P27),IF(Data!P27*1/SMALL(Data!P$25:P$999,1)-1&gt;$F$15,"&gt;100%",Data!P27*1/SMALL(Data!P$25:P$999,1)-1),"")</f>
        <v/>
      </c>
      <c r="Q27" s="178" t="str">
        <f>IF(ISNUMBER(Data!Q27),IF(Data!Q27*1/SMALL(Data!Q$25:Q$999,1)-1&gt;$F$15,"&gt;100%",Data!Q27*1/SMALL(Data!Q$25:Q$999,1)-1),"")</f>
        <v/>
      </c>
      <c r="R27" s="178" t="str">
        <f>IF(ISNUMBER(Data!R27),IF(Data!R27*1/SMALL(Data!R$25:R$999,1)-1&gt;$F$15,"&gt;100%",Data!R27*1/SMALL(Data!R$25:R$999,1)-1),"")</f>
        <v/>
      </c>
      <c r="S27" s="178" t="str">
        <f>IF(ISNUMBER(Data!S27),IF(Data!S27*1/SMALL(Data!S$25:S$999,1)-1&gt;$F$15,"&gt;100%",Data!S27*1/SMALL(Data!S$25:S$999,1)-1),"")</f>
        <v/>
      </c>
      <c r="T27" s="178" t="str">
        <f>IF(ISNUMBER(Data!T27),IF(Data!T27*1/SMALL(Data!T$25:T$999,1)-1&gt;$F$15,"&gt;100%",Data!T27*1/SMALL(Data!T$25:T$999,1)-1),"")</f>
        <v/>
      </c>
      <c r="U27" s="178" t="str">
        <f>IF(ISNUMBER(Data!U27),IF(Data!U27*1/SMALL(Data!U$25:U$999,1)-1&gt;$F$15,"&gt;100%",Data!U27*1/SMALL(Data!U$25:U$999,1)-1),"")</f>
        <v/>
      </c>
      <c r="V27" s="178" t="str">
        <f>IF(ISNUMBER(Data!V27),IF(Data!V27*1/SMALL(Data!V$25:V$999,1)-1&gt;$F$15,"&gt;100%",Data!V27*1/SMALL(Data!V$25:V$999,1)-1),"")</f>
        <v/>
      </c>
      <c r="W27" s="178" t="str">
        <f>IF(ISNUMBER(Data!W27),IF(Data!W27*1/SMALL(Data!W$25:W$999,1)-1&gt;$F$15,"&gt;100%",Data!W27*1/SMALL(Data!W$25:W$999,1)-1),"")</f>
        <v/>
      </c>
      <c r="X27" s="178" t="str">
        <f>IF(ISNUMBER(Data!X27),IF(Data!X27*1/SMALL(Data!X$25:X$999,1)-1&gt;$F$15,"&gt;100%",Data!X27*1/SMALL(Data!X$25:X$999,1)-1),"")</f>
        <v/>
      </c>
      <c r="Y27" s="178" t="str">
        <f>IF(ISNUMBER(Data!Y27),IF(Data!Y27*1/SMALL(Data!Y$25:Y$999,1)-1&gt;$F$15,"&gt;100%",Data!Y27*1/SMALL(Data!Y$25:Y$999,1)-1),"")</f>
        <v/>
      </c>
      <c r="Z27" s="178" t="str">
        <f>IF(ISNUMBER(Data!Z27),IF(Data!Z27*1/SMALL(Data!Z$25:Z$999,1)-1&gt;$F$15,"&gt;100%",Data!Z27*1/SMALL(Data!Z$25:Z$999,1)-1),"")</f>
        <v/>
      </c>
      <c r="AA27" s="178" t="str">
        <f>IF(ISNUMBER(Data!AA27),IF(Data!AA27*1/SMALL(Data!AA$25:AA$999,1)-1&gt;$F$15,"&gt;100%",Data!AA27*1/SMALL(Data!AA$25:AA$999,1)-1),"")</f>
        <v/>
      </c>
      <c r="AB27" s="178" t="str">
        <f>IF(ISNUMBER(Data!AB27),IF(Data!AB27*1/SMALL(Data!AB$25:AB$999,1)-1&gt;$F$15,"&gt;100%",Data!AB27*1/SMALL(Data!AB$25:AB$999,1)-1),"")</f>
        <v/>
      </c>
      <c r="AC27" s="178" t="str">
        <f>IF(ISNUMBER(Data!AC27),IF(Data!AC27*1/SMALL(Data!AC$25:AC$999,1)-1&gt;$F$15,"&gt;100%",Data!AC27*1/SMALL(Data!AC$25:AC$999,1)-1),"")</f>
        <v/>
      </c>
      <c r="AD27" s="178" t="str">
        <f>IF(ISNUMBER(Data!AD27),IF(Data!AD27*1/SMALL(Data!AD$25:AD$999,1)-1&gt;$F$15,"&gt;100%",Data!AD27*1/SMALL(Data!AD$25:AD$999,1)-1),"")</f>
        <v/>
      </c>
      <c r="AE27" s="178" t="str">
        <f>IF(ISNUMBER(Data!AE27),IF(Data!AE27*1/SMALL(Data!AE$25:AE$999,1)-1&gt;$F$15,"&gt;100%",Data!AE27*1/SMALL(Data!AE$25:AE$999,1)-1),"")</f>
        <v/>
      </c>
      <c r="AF27" s="178" t="str">
        <f>IF(ISNUMBER(Data!AF27),IF(Data!AF27*1/SMALL(Data!AF$25:AF$999,1)-1&gt;$F$15,"&gt;100%",Data!AF27*1/SMALL(Data!AF$25:AF$999,1)-1),"")</f>
        <v/>
      </c>
      <c r="AG27" s="178" t="str">
        <f>IF(ISNUMBER(Data!AG27),IF(Data!AG27*1/SMALL(Data!AG$25:AG$999,1)-1&gt;$F$15,"&gt;100%",Data!AG27*1/SMALL(Data!AG$25:AG$999,1)-1),"")</f>
        <v/>
      </c>
      <c r="AH27" s="178" t="str">
        <f>IF(ISNUMBER(Data!AH27),IF(Data!AH27*1/SMALL(Data!AH$25:AH$999,1)-1&gt;$F$15,"&gt;100%",Data!AH27*1/SMALL(Data!AH$25:AH$999,1)-1),"")</f>
        <v/>
      </c>
      <c r="AI27" s="178" t="str">
        <f>IF(ISNUMBER(Data!AI27),IF(Data!AI27*1/SMALL(Data!AI$25:AI$999,1)-1&gt;$F$15,"&gt;100%",Data!AI27*1/SMALL(Data!AI$25:AI$999,1)-1),"")</f>
        <v/>
      </c>
      <c r="AJ27" s="178" t="str">
        <f>IF(ISNUMBER(Data!AJ27),IF(Data!AJ27*1/SMALL(Data!AJ$25:AJ$999,1)-1&gt;$F$15,"&gt;100%",Data!AJ27*1/SMALL(Data!AJ$25:AJ$999,1)-1),"")</f>
        <v/>
      </c>
      <c r="AK27" s="178" t="str">
        <f>IF(ISNUMBER(Data!AK27),IF(Data!AK27*1/SMALL(Data!AK$25:AK$999,1)-1&gt;$F$15,"&gt;100%",Data!AK27*1/SMALL(Data!AK$25:AK$999,1)-1),"")</f>
        <v/>
      </c>
      <c r="AL27" s="178" t="str">
        <f>IF(ISNUMBER(Data!AL27),IF(Data!AL27*1/SMALL(Data!AL$25:AL$999,1)-1&gt;$F$15,"&gt;100%",Data!AL27*1/SMALL(Data!AL$25:AL$999,1)-1),"")</f>
        <v/>
      </c>
      <c r="AM27" s="178" t="str">
        <f>IF(ISNUMBER(Data!AM27),IF(Data!AM27*1/SMALL(Data!AM$25:AM$999,1)-1&gt;$F$15,"&gt;100%",Data!AM27*1/SMALL(Data!AM$25:AM$999,1)-1),"")</f>
        <v/>
      </c>
      <c r="AN27" s="178" t="str">
        <f>IF(ISNUMBER(Data!AN27),IF(Data!AN27*1/SMALL(Data!AN$25:AN$999,1)-1&gt;$F$15,"&gt;100%",Data!AN27*1/SMALL(Data!AN$25:AN$999,1)-1),"")</f>
        <v/>
      </c>
      <c r="AO27" s="178" t="str">
        <f>IF(ISNUMBER(Data!AO27),IF(Data!AO27*1/SMALL(Data!AO$25:AO$999,1)-1&gt;$F$15,"&gt;100%",Data!AO27*1/SMALL(Data!AO$25:AO$999,1)-1),"")</f>
        <v/>
      </c>
      <c r="AP27" s="178" t="str">
        <f>IF(ISNUMBER(Data!AP27),IF(Data!AP27*1/SMALL(Data!AP$25:AP$999,1)-1&gt;$F$15,"&gt;100%",Data!AP27*1/SMALL(Data!AP$25:AP$999,1)-1),"")</f>
        <v/>
      </c>
      <c r="AQ27" s="189" t="str">
        <f>IF(ISNUMBER(Data!AQ27),IF(Data!AQ27*1/SMALL(Data!AQ$25:AQ$999,1)-1&gt;$F$15,"&gt;100%",Data!AQ27*1/SMALL(Data!AQ$25:AQ$999,1)-1),"")</f>
        <v/>
      </c>
      <c r="AR27" s="178" t="str">
        <f>IF(ISNUMBER(Data!AR27),IF(Data!AR27*1/SMALL(Data!AR$25:AR$999,1)-1&gt;$F$15,"&gt;100%",Data!AR27*1/SMALL(Data!AR$25:AR$999,1)-1),"")</f>
        <v/>
      </c>
      <c r="AS27" s="178" t="str">
        <f>IF(ISNUMBER(Data!AS27),IF(Data!AS27*1/SMALL(Data!AS$25:AS$999,1)-1&gt;$F$15,"&gt;100%",Data!AS27*1/SMALL(Data!AS$25:AS$999,1)-1),"")</f>
        <v/>
      </c>
      <c r="AT27" s="178" t="str">
        <f>IF(ISNUMBER(Data!AT27),IF(Data!AT27*1/SMALL(Data!AT$25:AT$999,1)-1&gt;$F$15,"&gt;100%",Data!AT27*1/SMALL(Data!AT$25:AT$999,1)-1),"")</f>
        <v/>
      </c>
      <c r="AU27" s="178" t="str">
        <f>IF(ISNUMBER(Data!AU27),IF(Data!AU27*1/SMALL(Data!AU$25:AU$999,1)-1&gt;$F$15,"&gt;100%",Data!AU27*1/SMALL(Data!AU$25:AU$999,1)-1),"")</f>
        <v/>
      </c>
      <c r="AV27" s="178" t="str">
        <f>IF(ISNUMBER(Data!AV27),IF(Data!AV27*1/SMALL(Data!AV$25:AV$999,1)-1&gt;$F$15,"&gt;100%",Data!AV27*1/SMALL(Data!AV$25:AV$999,1)-1),"")</f>
        <v/>
      </c>
      <c r="AW27" s="178" t="str">
        <f>IF(ISNUMBER(Data!AW27),IF(Data!AW27*1/SMALL(Data!AW$25:AW$999,1)-1&gt;$F$15,"&gt;100%",Data!AW27*1/SMALL(Data!AW$25:AW$999,1)-1),"")</f>
        <v/>
      </c>
      <c r="AX27" s="178" t="str">
        <f>IF(ISNUMBER(Data!AX27),IF(Data!AX27*1/SMALL(Data!AX$25:AX$999,1)-1&gt;$F$15,"&gt;100%",Data!AX27*1/SMALL(Data!AX$25:AX$999,1)-1),"")</f>
        <v/>
      </c>
      <c r="AY27" s="178" t="str">
        <f>IF(ISNUMBER(Data!AY27),IF(Data!AY27*1/SMALL(Data!AY$25:AY$999,1)-1&gt;$F$15,"&gt;100%",Data!AY27*1/SMALL(Data!AY$25:AY$999,1)-1),"")</f>
        <v/>
      </c>
      <c r="AZ27" s="178" t="str">
        <f>IF(ISNUMBER(Data!AZ27),IF(Data!AZ27*1/SMALL(Data!AZ$25:AZ$999,1)-1&gt;$F$15,"&gt;100%",Data!AZ27*1/SMALL(Data!AZ$25:AZ$999,1)-1),"")</f>
        <v/>
      </c>
      <c r="BA27" s="190" t="str">
        <f>IF(ISNUMBER(Data!BA27),IF(Data!BA27*1/SMALL(Data!BA$25:BA$999,1)-1&gt;$F$15,"&gt;100%",Data!BA27*1/SMALL(Data!BA$25:BA$999,1)-1),"")</f>
        <v/>
      </c>
      <c r="BB27" s="184" t="str">
        <f>IF(ISNUMBER(Data!BB27),IF(Data!BB27*1/SMALL(Data!BB$25:BB$999,1)-1&gt;$F$15,"&gt;100%",Data!BB27*1/SMALL(Data!BB$25:BB$999,1)-1),"")</f>
        <v>&gt;100%</v>
      </c>
      <c r="BC27" s="178" t="str">
        <f>IF(ISNUMBER(Data!BC27),IF(Data!BC27*1/SMALL(Data!BC$25:BC$999,1)-1&gt;$F$15,"&gt;100%",Data!BC27*1/SMALL(Data!BC$25:BC$999,1)-1),"")</f>
        <v>&gt;100%</v>
      </c>
      <c r="BD27" s="178" t="str">
        <f>IF(ISNUMBER(Data!BD27),IF(Data!BD27*1/SMALL(Data!BD$25:BD$999,1)-1&gt;$F$15,"&gt;100%",Data!BD27*1/SMALL(Data!BD$25:BD$999,1)-1),"")</f>
        <v>&gt;100%</v>
      </c>
      <c r="BE27" s="178" t="str">
        <f>IF(ISNUMBER(Data!BE27),IF(Data!BE27*1/SMALL(Data!BE$25:BE$999,1)-1&gt;$F$15,"&gt;100%",Data!BE27*1/SMALL(Data!BE$25:BE$999,1)-1),"")</f>
        <v>&gt;100%</v>
      </c>
      <c r="BF27" s="178" t="str">
        <f>IF(ISNUMBER(Data!BF27),IF(Data!BF27*1/SMALL(Data!BF$25:BF$999,1)-1&gt;$F$15,"&gt;100%",Data!BF27*1/SMALL(Data!BF$25:BF$999,1)-1),"")</f>
        <v>&gt;100%</v>
      </c>
      <c r="BG27" s="178" t="str">
        <f>IF(ISNUMBER(Data!BG27),IF(Data!BG27*1/SMALL(Data!BG$25:BG$999,1)-1&gt;$F$15,"&gt;100%",Data!BG27*1/SMALL(Data!BG$25:BG$999,1)-1),"")</f>
        <v>&gt;100%</v>
      </c>
      <c r="BH27" s="178" t="str">
        <f>IF(ISNUMBER(Data!BH27),IF(Data!BH27*1/SMALL(Data!BH$25:BH$999,1)-1&gt;$F$15,"&gt;100%",Data!BH27*1/SMALL(Data!BH$25:BH$999,1)-1),"")</f>
        <v>&gt;100%</v>
      </c>
      <c r="BI27" s="178" t="str">
        <f>IF(ISNUMBER(Data!BI27),IF(Data!BI27*1/SMALL(Data!BI$25:BI$999,1)-1&gt;$F$15,"&gt;100%",Data!BI27*1/SMALL(Data!BI$25:BI$999,1)-1),"")</f>
        <v>&gt;100%</v>
      </c>
      <c r="BJ27" s="178" t="str">
        <f>IF(ISNUMBER(Data!BJ27),IF(Data!BJ27*1/SMALL(Data!BJ$25:BJ$999,1)-1&gt;$F$15,"&gt;100%",Data!BJ27*1/SMALL(Data!BJ$25:BJ$999,1)-1),"")</f>
        <v>&gt;100%</v>
      </c>
      <c r="BK27" s="178" t="str">
        <f>IF(ISNUMBER(Data!BK27),IF(Data!BK27*1/SMALL(Data!BK$25:BK$999,1)-1&gt;$F$15,"&gt;100%",Data!BK27*1/SMALL(Data!BK$25:BK$999,1)-1),"")</f>
        <v>&gt;100%</v>
      </c>
      <c r="BL27" s="178">
        <f>IF(ISNUMBER(Data!BL27),IF(Data!BL27*1/SMALL(Data!BL$25:BL$999,1)-1&gt;$F$15,"&gt;100%",Data!BL27*1/SMALL(Data!BL$25:BL$999,1)-1),"")</f>
        <v>0.59630606860158308</v>
      </c>
      <c r="BM27" s="178" t="str">
        <f>IF(ISNUMBER(Data!BM27),IF(Data!BM27*1/SMALL(Data!BM$25:BM$999,1)-1&gt;$F$15,"&gt;100%",Data!BM27*1/SMALL(Data!BM$25:BM$999,1)-1),"")</f>
        <v>&gt;100%</v>
      </c>
      <c r="BN27" s="178" t="str">
        <f>IF(ISNUMBER(Data!BN27),IF(Data!BN27*1/SMALL(Data!BN$25:BN$999,1)-1&gt;$F$15,"&gt;100%",Data!BN27*1/SMALL(Data!BN$25:BN$999,1)-1),"")</f>
        <v/>
      </c>
      <c r="BO27" s="178" t="str">
        <f>IF(ISNUMBER(Data!BO27),IF(Data!BO27*1/SMALL(Data!BO$25:BO$999,1)-1&gt;$F$15,"&gt;100%",Data!BO27*1/SMALL(Data!BO$25:BO$999,1)-1),"")</f>
        <v/>
      </c>
      <c r="BP27" s="178" t="str">
        <f>IF(ISNUMBER(Data!BP27),IF(Data!BP27*1/SMALL(Data!BP$25:BP$999,1)-1&gt;$F$15,"&gt;100%",Data!BP27*1/SMALL(Data!BP$25:BP$999,1)-1),"")</f>
        <v/>
      </c>
      <c r="BQ27" s="178" t="str">
        <f>IF(ISNUMBER(Data!BQ27),IF(Data!BQ27*1/SMALL(Data!BQ$25:BQ$999,1)-1&gt;$F$15,"&gt;100%",Data!BQ27*1/SMALL(Data!BQ$25:BQ$999,1)-1),"")</f>
        <v/>
      </c>
      <c r="BR27" s="178" t="str">
        <f>IF(ISNUMBER(Data!BR27),IF(Data!BR27*1/SMALL(Data!BR$25:BR$999,1)-1&gt;$F$15,"&gt;100%",Data!BR27*1/SMALL(Data!BR$25:BR$999,1)-1),"")</f>
        <v/>
      </c>
      <c r="BS27" s="178" t="str">
        <f>IF(ISNUMBER(Data!BS27),IF(Data!BS27*1/SMALL(Data!BS$25:BS$999,1)-1&gt;$F$15,"&gt;100%",Data!BS27*1/SMALL(Data!BS$25:BS$999,1)-1),"")</f>
        <v/>
      </c>
      <c r="BT27" s="178" t="str">
        <f>IF(ISNUMBER(Data!BT27),IF(Data!BT27*1/SMALL(Data!BT$25:BT$999,1)-1&gt;$F$15,"&gt;100%",Data!BT27*1/SMALL(Data!BT$25:BT$999,1)-1),"")</f>
        <v/>
      </c>
      <c r="BU27" s="178" t="str">
        <f>IF(ISNUMBER(Data!BU27),IF(Data!BU27*1/SMALL(Data!BU$25:BU$999,1)-1&gt;$F$15,"&gt;100%",Data!BU27*1/SMALL(Data!BU$25:BU$999,1)-1),"")</f>
        <v/>
      </c>
      <c r="BV27" s="178" t="str">
        <f>IF(ISNUMBER(Data!BV27),IF(Data!BV27*1/SMALL(Data!BV$25:BV$999,1)-1&gt;$F$15,"&gt;100%",Data!BV27*1/SMALL(Data!BV$25:BV$999,1)-1),"")</f>
        <v/>
      </c>
      <c r="BW27" s="178" t="str">
        <f>IF(ISNUMBER(Data!BW27),IF(Data!BW27*1/SMALL(Data!BW$25:BW$999,1)-1&gt;$F$15,"&gt;100%",Data!BW27*1/SMALL(Data!BW$25:BW$999,1)-1),"")</f>
        <v/>
      </c>
      <c r="BX27" s="178" t="str">
        <f>IF(ISNUMBER(Data!BX27),IF(Data!BX27*1/SMALL(Data!BX$25:BX$999,1)-1&gt;$F$15,"&gt;100%",Data!BX27*1/SMALL(Data!BX$25:BX$999,1)-1),"")</f>
        <v/>
      </c>
      <c r="BY27" s="178" t="str">
        <f>IF(ISNUMBER(Data!BY27),IF(Data!BY27*1/SMALL(Data!BY$25:BY$999,1)-1&gt;$F$15,"&gt;100%",Data!BY27*1/SMALL(Data!BY$25:BY$999,1)-1),"")</f>
        <v/>
      </c>
      <c r="BZ27" s="178" t="str">
        <f>IF(ISNUMBER(Data!BZ27),IF(Data!BZ27*1/SMALL(Data!BZ$25:BZ$999,1)-1&gt;$F$15,"&gt;100%",Data!BZ27*1/SMALL(Data!BZ$25:BZ$999,1)-1),"")</f>
        <v/>
      </c>
      <c r="CA27" s="178" t="str">
        <f>IF(ISNUMBER(Data!CA27),IF(Data!CA27*1/SMALL(Data!CA$25:CA$999,1)-1&gt;$F$15,"&gt;100%",Data!CA27*1/SMALL(Data!CA$25:CA$999,1)-1),"")</f>
        <v/>
      </c>
      <c r="CB27" s="178" t="str">
        <f>IF(ISNUMBER(Data!CB27),IF(Data!CB27*1/SMALL(Data!CB$25:CB$999,1)-1&gt;$F$15,"&gt;100%",Data!CB27*1/SMALL(Data!CB$25:CB$999,1)-1),"")</f>
        <v/>
      </c>
      <c r="CC27" s="178" t="str">
        <f>IF(ISNUMBER(Data!CC27),IF(Data!CC27*1/SMALL(Data!CC$25:CC$999,1)-1&gt;$F$15,"&gt;100%",Data!CC27*1/SMALL(Data!CC$25:CC$999,1)-1),"")</f>
        <v/>
      </c>
      <c r="CD27" s="178" t="str">
        <f>IF(ISNUMBER(Data!CD27),IF(Data!CD27*1/SMALL(Data!CD$25:CD$999,1)-1&gt;$F$15,"&gt;100%",Data!CD27*1/SMALL(Data!CD$25:CD$999,1)-1),"")</f>
        <v/>
      </c>
      <c r="CE27" s="178" t="str">
        <f>IF(ISNUMBER(Data!CE27),IF(Data!CE27*1/SMALL(Data!CE$25:CE$999,1)-1&gt;$F$15,"&gt;100%",Data!CE27*1/SMALL(Data!CE$25:CE$999,1)-1),"")</f>
        <v/>
      </c>
      <c r="CF27" s="178" t="str">
        <f>IF(ISNUMBER(Data!CF27),IF(Data!CF27*1/SMALL(Data!CF$25:CF$999,1)-1&gt;$F$15,"&gt;100%",Data!CF27*1/SMALL(Data!CF$25:CF$999,1)-1),"")</f>
        <v/>
      </c>
      <c r="CG27" s="178" t="str">
        <f>IF(ISNUMBER(Data!CG27),IF(Data!CG27*1/SMALL(Data!CG$25:CG$999,1)-1&gt;$F$15,"&gt;100%",Data!CG27*1/SMALL(Data!CG$25:CG$999,1)-1),"")</f>
        <v/>
      </c>
      <c r="CH27" s="178" t="str">
        <f>IF(ISNUMBER(Data!CH27),IF(Data!CH27*1/SMALL(Data!CH$25:CH$999,1)-1&gt;$F$15,"&gt;100%",Data!CH27*1/SMALL(Data!CH$25:CH$999,1)-1),"")</f>
        <v/>
      </c>
      <c r="CI27" s="178" t="str">
        <f>IF(ISNUMBER(Data!CI27),IF(Data!CI27*1/SMALL(Data!CI$25:CI$999,1)-1&gt;$F$15,"&gt;100%",Data!CI27*1/SMALL(Data!CI$25:CI$999,1)-1),"")</f>
        <v/>
      </c>
      <c r="CJ27" s="178" t="str">
        <f>IF(ISNUMBER(Data!CJ27),IF(Data!CJ27*1/SMALL(Data!CJ$25:CJ$999,1)-1&gt;$F$15,"&gt;100%",Data!CJ27*1/SMALL(Data!CJ$25:CJ$999,1)-1),"")</f>
        <v/>
      </c>
      <c r="CK27" s="178" t="str">
        <f>IF(ISNUMBER(Data!CK27),IF(Data!CK27*1/SMALL(Data!CK$25:CK$999,1)-1&gt;$F$15,"&gt;100%",Data!CK27*1/SMALL(Data!CK$25:CK$999,1)-1),"")</f>
        <v/>
      </c>
      <c r="CL27" s="178" t="str">
        <f>IF(ISNUMBER(Data!CL27),IF(Data!CL27*1/SMALL(Data!CL$25:CL$999,1)-1&gt;$F$15,"&gt;100%",Data!CL27*1/SMALL(Data!CL$25:CL$999,1)-1),"")</f>
        <v/>
      </c>
      <c r="CM27" s="178" t="str">
        <f>IF(ISNUMBER(Data!CM27),IF(Data!CM27*1/SMALL(Data!CM$25:CM$999,1)-1&gt;$F$15,"&gt;100%",Data!CM27*1/SMALL(Data!CM$25:CM$999,1)-1),"")</f>
        <v/>
      </c>
      <c r="CN27" s="178" t="str">
        <f>IF(ISNUMBER(Data!CN27),IF(Data!CN27*1/SMALL(Data!CN$25:CN$999,1)-1&gt;$F$15,"&gt;100%",Data!CN27*1/SMALL(Data!CN$25:CN$999,1)-1),"")</f>
        <v/>
      </c>
      <c r="CO27" s="178" t="str">
        <f>IF(ISNUMBER(Data!CO27),IF(Data!CO27*1/SMALL(Data!CO$25:CO$999,1)-1&gt;$F$15,"&gt;100%",Data!CO27*1/SMALL(Data!CO$25:CO$999,1)-1),"")</f>
        <v/>
      </c>
      <c r="CP27" s="178" t="str">
        <f>IF(ISNUMBER(Data!CP27),IF(Data!CP27*1/SMALL(Data!CP$25:CP$999,1)-1&gt;$F$15,"&gt;100%",Data!CP27*1/SMALL(Data!CP$25:CP$999,1)-1),"")</f>
        <v/>
      </c>
      <c r="CQ27" s="178" t="str">
        <f>IF(ISNUMBER(Data!CQ27),IF(Data!CQ27*1/SMALL(Data!CQ$25:CQ$999,1)-1&gt;$F$15,"&gt;100%",Data!CQ27*1/SMALL(Data!CQ$25:CQ$999,1)-1),"")</f>
        <v/>
      </c>
      <c r="CR27" s="178" t="str">
        <f>IF(ISNUMBER(Data!CR27),IF(Data!CR27*1/SMALL(Data!CR$25:CR$999,1)-1&gt;$F$15,"&gt;100%",Data!CR27*1/SMALL(Data!CR$25:CR$999,1)-1),"")</f>
        <v/>
      </c>
      <c r="CS27" s="178" t="str">
        <f>IF(ISNUMBER(Data!CS27),IF(Data!CS27*1/SMALL(Data!CS$25:CS$999,1)-1&gt;$F$15,"&gt;100%",Data!CS27*1/SMALL(Data!CS$25:CS$999,1)-1),"")</f>
        <v/>
      </c>
      <c r="CT27" s="178" t="str">
        <f>IF(ISNUMBER(Data!CT27),IF(Data!CT27*1/SMALL(Data!CT$25:CT$999,1)-1&gt;$F$15,"&gt;100%",Data!CT27*1/SMALL(Data!CT$25:CT$999,1)-1),"")</f>
        <v/>
      </c>
      <c r="CU27" s="178" t="str">
        <f>IF(ISNUMBER(Data!CU27),IF(Data!CU27*1/SMALL(Data!CU$25:CU$999,1)-1&gt;$F$15,"&gt;100%",Data!CU27*1/SMALL(Data!CU$25:CU$999,1)-1),"")</f>
        <v/>
      </c>
      <c r="CV27" s="178" t="str">
        <f>IF(ISNUMBER(Data!CV27),IF(Data!CV27*1/SMALL(Data!CV$25:CV$999,1)-1&gt;$F$15,"&gt;100%",Data!CV27*1/SMALL(Data!CV$25:CV$999,1)-1),"")</f>
        <v/>
      </c>
      <c r="CW27" s="178" t="str">
        <f>IF(ISNUMBER(Data!CW27),IF(Data!CW27*1/SMALL(Data!CW$25:CW$999,1)-1&gt;$F$15,"&gt;100%",Data!CW27*1/SMALL(Data!CW$25:CW$999,1)-1),"")</f>
        <v/>
      </c>
      <c r="CX27" s="178" t="str">
        <f>IF(ISNUMBER(Data!CX27),IF(Data!CX27*1/SMALL(Data!CX$25:CX$999,1)-1&gt;$F$15,"&gt;100%",Data!CX27*1/SMALL(Data!CX$25:CX$999,1)-1),"")</f>
        <v/>
      </c>
      <c r="CY27" s="178" t="str">
        <f>IF(ISNUMBER(Data!CY27),IF(Data!CY27*1/SMALL(Data!CY$25:CY$999,1)-1&gt;$F$15,"&gt;100%",Data!CY27*1/SMALL(Data!CY$25:CY$999,1)-1),"")</f>
        <v/>
      </c>
      <c r="CZ27" s="178" t="str">
        <f>IF(ISNUMBER(Data!CZ27),IF(Data!CZ27*1/SMALL(Data!CZ$25:CZ$999,1)-1&gt;$F$15,"&gt;100%",Data!CZ27*1/SMALL(Data!CZ$25:CZ$999,1)-1),"")</f>
        <v/>
      </c>
      <c r="DA27" s="178" t="str">
        <f>IF(ISNUMBER(Data!DA27),IF(Data!DA27*1/SMALL(Data!DA$25:DA$999,1)-1&gt;$F$15,"&gt;100%",Data!DA27*1/SMALL(Data!DA$25:DA$999,1)-1),"")</f>
        <v/>
      </c>
      <c r="DB27" s="178" t="str">
        <f>IF(ISNUMBER(Data!DB27),IF(Data!DB27*1/SMALL(Data!DB$25:DB$999,1)-1&gt;$F$15,"&gt;100%",Data!DB27*1/SMALL(Data!DB$25:DB$999,1)-1),"")</f>
        <v/>
      </c>
      <c r="DC27" s="178" t="str">
        <f>IF(ISNUMBER(Data!DC27),IF(Data!DC27*1/SMALL(Data!DC$25:DC$999,1)-1&gt;$F$15,"&gt;100%",Data!DC27*1/SMALL(Data!DC$25:DC$999,1)-1),"")</f>
        <v/>
      </c>
      <c r="DD27" s="178" t="str">
        <f>IF(ISNUMBER(Data!DD27),IF(Data!DD27*1/SMALL(Data!DD$25:DD$999,1)-1&gt;$F$15,"&gt;100%",Data!DD27*1/SMALL(Data!DD$25:DD$999,1)-1),"")</f>
        <v/>
      </c>
      <c r="DE27" s="178" t="str">
        <f>IF(ISNUMBER(Data!DE27),IF(Data!DE27*1/SMALL(Data!DE$25:DE$999,1)-1&gt;$F$15,"&gt;100%",Data!DE27*1/SMALL(Data!DE$25:DE$999,1)-1),"")</f>
        <v/>
      </c>
      <c r="DF27" s="178" t="str">
        <f>IF(ISNUMBER(Data!DF27),IF(Data!DF27*1/SMALL(Data!DF$25:DF$999,1)-1&gt;$F$15,"&gt;100%",Data!DF27*1/SMALL(Data!DF$25:DF$999,1)-1),"")</f>
        <v/>
      </c>
      <c r="DG27" s="178" t="str">
        <f>IF(ISNUMBER(Data!DG27),IF(Data!DG27*1/SMALL(Data!DG$25:DG$999,1)-1&gt;$F$15,"&gt;100%",Data!DG27*1/SMALL(Data!DG$25:DG$999,1)-1),"")</f>
        <v/>
      </c>
      <c r="DH27" s="178" t="str">
        <f>IF(ISNUMBER(Data!DH27),IF(Data!DH27*1/SMALL(Data!DH$25:DH$999,1)-1&gt;$F$15,"&gt;100%",Data!DH27*1/SMALL(Data!DH$25:DH$999,1)-1),"")</f>
        <v/>
      </c>
      <c r="DI27" s="178" t="str">
        <f>IF(ISNUMBER(Data!DI27),IF(Data!DI27*1/SMALL(Data!DI$25:DI$999,1)-1&gt;$F$15,"&gt;100%",Data!DI27*1/SMALL(Data!DI$25:DI$999,1)-1),"")</f>
        <v/>
      </c>
      <c r="DJ27" s="178" t="str">
        <f>IF(ISNUMBER(Data!DJ27),IF(Data!DJ27*1/SMALL(Data!DJ$25:DJ$999,1)-1&gt;$F$15,"&gt;100%",Data!DJ27*1/SMALL(Data!DJ$25:DJ$999,1)-1),"")</f>
        <v/>
      </c>
      <c r="DK27" s="178" t="str">
        <f>IF(ISNUMBER(Data!DK27),IF(Data!DK27*1/SMALL(Data!DK$25:DK$999,1)-1&gt;$F$15,"&gt;100%",Data!DK27*1/SMALL(Data!DK$25:DK$999,1)-1),"")</f>
        <v/>
      </c>
      <c r="DL27" s="178" t="str">
        <f>IF(ISNUMBER(Data!DL27),IF(Data!DL27*1/SMALL(Data!DL$25:DL$999,1)-1&gt;$F$15,"&gt;100%",Data!DL27*1/SMALL(Data!DL$25:DL$999,1)-1),"")</f>
        <v/>
      </c>
      <c r="DM27" s="178" t="str">
        <f>IF(ISNUMBER(Data!DM27),IF(Data!DM27*1/SMALL(Data!DM$25:DM$999,1)-1&gt;$F$15,"&gt;100%",Data!DM27*1/SMALL(Data!DM$25:DM$999,1)-1),"")</f>
        <v/>
      </c>
      <c r="DN27" s="178" t="str">
        <f>IF(ISNUMBER(Data!DN27),IF(Data!DN27*1/SMALL(Data!DN$25:DN$999,1)-1&gt;$F$15,"&gt;100%",Data!DN27*1/SMALL(Data!DN$25:DN$999,1)-1),"")</f>
        <v/>
      </c>
      <c r="DO27" s="178" t="str">
        <f>IF(ISNUMBER(Data!DO27),IF(Data!DO27*1/SMALL(Data!DO$25:DO$999,1)-1&gt;$F$15,"&gt;100%",Data!DO27*1/SMALL(Data!DO$25:DO$999,1)-1),"")</f>
        <v/>
      </c>
      <c r="DP27" s="178" t="str">
        <f>IF(ISNUMBER(Data!DP27),IF(Data!DP27*1/SMALL(Data!DP$25:DP$999,1)-1&gt;$F$15,"&gt;100%",Data!DP27*1/SMALL(Data!DP$25:DP$999,1)-1),"")</f>
        <v/>
      </c>
      <c r="DQ27" s="178" t="str">
        <f>IF(ISNUMBER(Data!DQ27),IF(Data!DQ27*1/SMALL(Data!DQ$25:DQ$999,1)-1&gt;$F$15,"&gt;100%",Data!DQ27*1/SMALL(Data!DQ$25:DQ$999,1)-1),"")</f>
        <v/>
      </c>
      <c r="DR27" s="178" t="str">
        <f>IF(ISNUMBER(Data!DR27),IF(Data!DR27*1/SMALL(Data!DR$25:DR$999,1)-1&gt;$F$15,"&gt;100%",Data!DR27*1/SMALL(Data!DR$25:DR$999,1)-1),"")</f>
        <v/>
      </c>
      <c r="DS27" s="178" t="str">
        <f>IF(ISNUMBER(Data!DS27),IF(Data!DS27*1/SMALL(Data!DS$25:DS$999,1)-1&gt;$F$15,"&gt;100%",Data!DS27*1/SMALL(Data!DS$25:DS$999,1)-1),"")</f>
        <v/>
      </c>
      <c r="DT27" s="178" t="str">
        <f>IF(ISNUMBER(Data!DT27),IF(Data!DT27*1/SMALL(Data!DT$25:DT$999,1)-1&gt;$F$15,"&gt;100%",Data!DT27*1/SMALL(Data!DT$25:DT$999,1)-1),"")</f>
        <v/>
      </c>
      <c r="DU27" s="178" t="str">
        <f>IF(ISNUMBER(Data!DU27),IF(Data!DU27*1/SMALL(Data!DU$25:DU$999,1)-1&gt;$F$15,"&gt;100%",Data!DU27*1/SMALL(Data!DU$25:DU$999,1)-1),"")</f>
        <v/>
      </c>
      <c r="DV27" s="178" t="str">
        <f>IF(ISNUMBER(Data!DV27),IF(Data!DV27*1/SMALL(Data!DV$25:DV$999,1)-1&gt;$F$15,"&gt;100%",Data!DV27*1/SMALL(Data!DV$25:DV$999,1)-1),"")</f>
        <v/>
      </c>
      <c r="DW27" s="178" t="str">
        <f>IF(ISNUMBER(Data!DW27),IF(Data!DW27*1/SMALL(Data!DW$25:DW$999,1)-1&gt;$F$15,"&gt;100%",Data!DW27*1/SMALL(Data!DW$25:DW$999,1)-1),"")</f>
        <v/>
      </c>
      <c r="DX27" s="178" t="str">
        <f>IF(ISNUMBER(Data!DX27),IF(Data!DX27*1/SMALL(Data!DX$25:DX$999,1)-1&gt;$F$15,"&gt;100%",Data!DX27*1/SMALL(Data!DX$25:DX$999,1)-1),"")</f>
        <v/>
      </c>
      <c r="DY27" s="178" t="str">
        <f>IF(ISNUMBER(Data!DY27),IF(Data!DY27*1/SMALL(Data!DY$25:DY$999,1)-1&gt;$F$15,"&gt;100%",Data!DY27*1/SMALL(Data!DY$25:DY$999,1)-1),"")</f>
        <v/>
      </c>
      <c r="DZ27" s="178" t="str">
        <f>IF(ISNUMBER(Data!DZ27),IF(Data!DZ27*1/SMALL(Data!DZ$25:DZ$999,1)-1&gt;$F$15,"&gt;100%",Data!DZ27*1/SMALL(Data!DZ$25:DZ$999,1)-1),"")</f>
        <v/>
      </c>
      <c r="EA27" s="178" t="str">
        <f>IF(ISNUMBER(Data!EA27),IF(Data!EA27*1/SMALL(Data!EA$25:EA$999,1)-1&gt;$F$15,"&gt;100%",Data!EA27*1/SMALL(Data!EA$25:EA$999,1)-1),"")</f>
        <v/>
      </c>
      <c r="EB27" s="178" t="str">
        <f>IF(ISNUMBER(Data!EB27),IF(Data!EB27*1/SMALL(Data!EB$25:EB$999,1)-1&gt;$F$15,"&gt;100%",Data!EB27*1/SMALL(Data!EB$25:EB$999,1)-1),"")</f>
        <v/>
      </c>
      <c r="EC27" s="178" t="str">
        <f>IF(ISNUMBER(Data!EC27),IF(Data!EC27*1/SMALL(Data!EC$25:EC$999,1)-1&gt;$F$15,"&gt;100%",Data!EC27*1/SMALL(Data!EC$25:EC$999,1)-1),"")</f>
        <v/>
      </c>
      <c r="ED27" s="178" t="str">
        <f>IF(ISNUMBER(Data!ED27),IF(Data!ED27*1/SMALL(Data!ED$25:ED$999,1)-1&gt;$F$15,"&gt;100%",Data!ED27*1/SMALL(Data!ED$25:ED$999,1)-1),"")</f>
        <v/>
      </c>
      <c r="EE27" s="178" t="str">
        <f>IF(ISNUMBER(Data!EE27),IF(Data!EE27*1/SMALL(Data!EE$25:EE$999,1)-1&gt;$F$15,"&gt;100%",Data!EE27*1/SMALL(Data!EE$25:EE$999,1)-1),"")</f>
        <v/>
      </c>
      <c r="EF27" s="178" t="str">
        <f>IF(ISNUMBER(Data!EF27),IF(Data!EF27*1/SMALL(Data!EF$25:EF$999,1)-1&gt;$F$15,"&gt;100%",Data!EF27*1/SMALL(Data!EF$25:EF$999,1)-1),"")</f>
        <v/>
      </c>
      <c r="EG27" s="178" t="str">
        <f>IF(ISNUMBER(Data!EG27),IF(Data!EG27*1/SMALL(Data!EG$25:EG$999,1)-1&gt;$F$15,"&gt;100%",Data!EG27*1/SMALL(Data!EG$25:EG$999,1)-1),"")</f>
        <v/>
      </c>
      <c r="EH27" s="178" t="str">
        <f>IF(ISNUMBER(Data!EH27),IF(Data!EH27*1/SMALL(Data!EH$25:EH$999,1)-1&gt;$F$15,"&gt;100%",Data!EH27*1/SMALL(Data!EH$25:EH$999,1)-1),"")</f>
        <v/>
      </c>
      <c r="EI27" s="178" t="str">
        <f>IF(ISNUMBER(Data!EI27),IF(Data!EI27*1/SMALL(Data!EI$25:EI$999,1)-1&gt;$F$15,"&gt;100%",Data!EI27*1/SMALL(Data!EI$25:EI$999,1)-1),"")</f>
        <v/>
      </c>
      <c r="EJ27" s="178" t="str">
        <f>IF(ISNUMBER(Data!EJ27),IF(Data!EJ27*1/SMALL(Data!EJ$25:EJ$999,1)-1&gt;$F$15,"&gt;100%",Data!EJ27*1/SMALL(Data!EJ$25:EJ$999,1)-1),"")</f>
        <v/>
      </c>
      <c r="EK27" s="178" t="str">
        <f>IF(ISNUMBER(Data!EK27),IF(Data!EK27*1/SMALL(Data!EK$25:EK$999,1)-1&gt;$F$15,"&gt;100%",Data!EK27*1/SMALL(Data!EK$25:EK$999,1)-1),"")</f>
        <v/>
      </c>
      <c r="EL27" s="178" t="str">
        <f>IF(ISNUMBER(Data!EL27),IF(Data!EL27*1/SMALL(Data!EL$25:EL$999,1)-1&gt;$F$15,"&gt;100%",Data!EL27*1/SMALL(Data!EL$25:EL$999,1)-1),"")</f>
        <v/>
      </c>
      <c r="EM27" s="178" t="str">
        <f>IF(ISNUMBER(Data!EM27),IF(Data!EM27*1/SMALL(Data!EM$25:EM$999,1)-1&gt;$F$15,"&gt;100%",Data!EM27*1/SMALL(Data!EM$25:EM$999,1)-1),"")</f>
        <v/>
      </c>
      <c r="EN27" s="178" t="str">
        <f>IF(ISNUMBER(Data!EN27),IF(Data!EN27*1/SMALL(Data!EN$25:EN$999,1)-1&gt;$F$15,"&gt;100%",Data!EN27*1/SMALL(Data!EN$25:EN$999,1)-1),"")</f>
        <v/>
      </c>
      <c r="EO27" s="178" t="str">
        <f>IF(ISNUMBER(Data!EO27),IF(Data!EO27*1/SMALL(Data!EO$25:EO$999,1)-1&gt;$F$15,"&gt;100%",Data!EO27*1/SMALL(Data!EO$25:EO$999,1)-1),"")</f>
        <v/>
      </c>
      <c r="EP27" s="178" t="str">
        <f>IF(ISNUMBER(Data!EP27),IF(Data!EP27*1/SMALL(Data!EP$25:EP$999,1)-1&gt;$F$15,"&gt;100%",Data!EP27*1/SMALL(Data!EP$25:EP$999,1)-1),"")</f>
        <v/>
      </c>
      <c r="EQ27" s="178" t="str">
        <f>IF(ISNUMBER(Data!EQ27),IF(Data!EQ27*1/SMALL(Data!EQ$25:EQ$999,1)-1&gt;$F$15,"&gt;100%",Data!EQ27*1/SMALL(Data!EQ$25:EQ$999,1)-1),"")</f>
        <v/>
      </c>
      <c r="ER27" s="178" t="str">
        <f>IF(ISNUMBER(Data!ER27),IF(Data!ER27*1/SMALL(Data!ER$25:ER$999,1)-1&gt;$F$15,"&gt;100%",Data!ER27*1/SMALL(Data!ER$25:ER$999,1)-1),"")</f>
        <v/>
      </c>
      <c r="ES27" s="178" t="str">
        <f>IF(ISNUMBER(Data!ES27),IF(Data!ES27*1/SMALL(Data!ES$25:ES$999,1)-1&gt;$F$15,"&gt;100%",Data!ES27*1/SMALL(Data!ES$25:ES$999,1)-1),"")</f>
        <v/>
      </c>
    </row>
    <row r="28" spans="1:149" s="171" customFormat="1" x14ac:dyDescent="0.25">
      <c r="A28" s="169" t="str">
        <f>Data!A28</f>
        <v>LDSO</v>
      </c>
      <c r="B28" s="178" t="str">
        <f>IF(ISNUMBER(Data!B28),IF(Data!B28*1/SMALL(Data!B$25:B$999,1)-1&gt;$F$15,"&gt;100%",Data!B28*1/SMALL(Data!B$25:B$999,1)-1),"")</f>
        <v>&gt;100%</v>
      </c>
      <c r="C28" s="178" t="str">
        <f>IF(ISNUMBER(Data!C28),IF(Data!C28*1/SMALL(Data!C$25:C$999,1)-1&gt;$F$15,"&gt;100%",Data!C28*1/SMALL(Data!C$25:C$999,1)-1),"")</f>
        <v>&gt;100%</v>
      </c>
      <c r="D28" s="178">
        <f>IF(ISNUMBER(Data!D28),IF(Data!D28*1/SMALL(Data!D$25:D$999,1)-1&gt;$F$15,"&gt;100%",Data!D28*1/SMALL(Data!D$25:D$999,1)-1),"")</f>
        <v>0.72621035058430716</v>
      </c>
      <c r="E28" s="178">
        <f>IF(ISNUMBER(Data!E28),IF(Data!E28*1/SMALL(Data!E$25:E$999,1)-1&gt;$F$15,"&gt;100%",Data!E28*1/SMALL(Data!E$25:E$999,1)-1),"")</f>
        <v>0</v>
      </c>
      <c r="F28" s="178" t="str">
        <f>IF(ISNUMBER(Data!F28),IF(Data!F28*1/SMALL(Data!F$25:F$999,1)-1&gt;$F$15,"&gt;100%",Data!F28*1/SMALL(Data!F$25:F$999,1)-1),"")</f>
        <v>&gt;100%</v>
      </c>
      <c r="G28" s="178">
        <f>IF(ISNUMBER(Data!G28),IF(Data!G28*1/SMALL(Data!G$25:G$999,1)-1&gt;$F$15,"&gt;100%",Data!G28*1/SMALL(Data!G$25:G$999,1)-1),"")</f>
        <v>1</v>
      </c>
      <c r="H28" s="178" t="str">
        <f>IF(ISNUMBER(Data!H28),IF(Data!H28*1/SMALL(Data!H$25:H$999,1)-1&gt;$F$15,"&gt;100%",Data!H28*1/SMALL(Data!H$25:H$999,1)-1),"")</f>
        <v>&gt;100%</v>
      </c>
      <c r="I28" s="178" t="str">
        <f>IF(ISNUMBER(Data!I28),IF(Data!I28*1/SMALL(Data!I$25:I$999,1)-1&gt;$F$15,"&gt;100%",Data!I28*1/SMALL(Data!I$25:I$999,1)-1),"")</f>
        <v>&gt;100%</v>
      </c>
      <c r="J28" s="178" t="str">
        <f>IF(ISNUMBER(Data!J28),IF(Data!J28*1/SMALL(Data!J$25:J$999,1)-1&gt;$F$15,"&gt;100%",Data!J28*1/SMALL(Data!J$25:J$999,1)-1),"")</f>
        <v/>
      </c>
      <c r="K28" s="178" t="str">
        <f>IF(ISNUMBER(Data!K28),IF(Data!K28*1/SMALL(Data!K$25:K$999,1)-1&gt;$F$15,"&gt;100%",Data!K28*1/SMALL(Data!K$25:K$999,1)-1),"")</f>
        <v/>
      </c>
      <c r="L28" s="178" t="str">
        <f>IF(ISNUMBER(Data!L28),IF(Data!L28*1/SMALL(Data!L$25:L$999,1)-1&gt;$F$15,"&gt;100%",Data!L28*1/SMALL(Data!L$25:L$999,1)-1),"")</f>
        <v/>
      </c>
      <c r="M28" s="178" t="str">
        <f>IF(ISNUMBER(Data!M28),IF(Data!M28*1/SMALL(Data!M$25:M$999,1)-1&gt;$F$15,"&gt;100%",Data!M28*1/SMALL(Data!M$25:M$999,1)-1),"")</f>
        <v/>
      </c>
      <c r="N28" s="178" t="str">
        <f>IF(ISNUMBER(Data!N28),IF(Data!N28*1/SMALL(Data!N$25:N$999,1)-1&gt;$F$15,"&gt;100%",Data!N28*1/SMALL(Data!N$25:N$999,1)-1),"")</f>
        <v/>
      </c>
      <c r="O28" s="178" t="str">
        <f>IF(ISNUMBER(Data!O28),IF(Data!O28*1/SMALL(Data!O$25:O$999,1)-1&gt;$F$15,"&gt;100%",Data!O28*1/SMALL(Data!O$25:O$999,1)-1),"")</f>
        <v/>
      </c>
      <c r="P28" s="178" t="str">
        <f>IF(ISNUMBER(Data!P28),IF(Data!P28*1/SMALL(Data!P$25:P$999,1)-1&gt;$F$15,"&gt;100%",Data!P28*1/SMALL(Data!P$25:P$999,1)-1),"")</f>
        <v/>
      </c>
      <c r="Q28" s="178" t="str">
        <f>IF(ISNUMBER(Data!Q28),IF(Data!Q28*1/SMALL(Data!Q$25:Q$999,1)-1&gt;$F$15,"&gt;100%",Data!Q28*1/SMALL(Data!Q$25:Q$999,1)-1),"")</f>
        <v/>
      </c>
      <c r="R28" s="178" t="str">
        <f>IF(ISNUMBER(Data!R28),IF(Data!R28*1/SMALL(Data!R$25:R$999,1)-1&gt;$F$15,"&gt;100%",Data!R28*1/SMALL(Data!R$25:R$999,1)-1),"")</f>
        <v/>
      </c>
      <c r="S28" s="178" t="str">
        <f>IF(ISNUMBER(Data!S28),IF(Data!S28*1/SMALL(Data!S$25:S$999,1)-1&gt;$F$15,"&gt;100%",Data!S28*1/SMALL(Data!S$25:S$999,1)-1),"")</f>
        <v/>
      </c>
      <c r="T28" s="178" t="str">
        <f>IF(ISNUMBER(Data!T28),IF(Data!T28*1/SMALL(Data!T$25:T$999,1)-1&gt;$F$15,"&gt;100%",Data!T28*1/SMALL(Data!T$25:T$999,1)-1),"")</f>
        <v/>
      </c>
      <c r="U28" s="178" t="str">
        <f>IF(ISNUMBER(Data!U28),IF(Data!U28*1/SMALL(Data!U$25:U$999,1)-1&gt;$F$15,"&gt;100%",Data!U28*1/SMALL(Data!U$25:U$999,1)-1),"")</f>
        <v/>
      </c>
      <c r="V28" s="178" t="str">
        <f>IF(ISNUMBER(Data!V28),IF(Data!V28*1/SMALL(Data!V$25:V$999,1)-1&gt;$F$15,"&gt;100%",Data!V28*1/SMALL(Data!V$25:V$999,1)-1),"")</f>
        <v/>
      </c>
      <c r="W28" s="178" t="str">
        <f>IF(ISNUMBER(Data!W28),IF(Data!W28*1/SMALL(Data!W$25:W$999,1)-1&gt;$F$15,"&gt;100%",Data!W28*1/SMALL(Data!W$25:W$999,1)-1),"")</f>
        <v/>
      </c>
      <c r="X28" s="178" t="str">
        <f>IF(ISNUMBER(Data!X28),IF(Data!X28*1/SMALL(Data!X$25:X$999,1)-1&gt;$F$15,"&gt;100%",Data!X28*1/SMALL(Data!X$25:X$999,1)-1),"")</f>
        <v/>
      </c>
      <c r="Y28" s="178" t="str">
        <f>IF(ISNUMBER(Data!Y28),IF(Data!Y28*1/SMALL(Data!Y$25:Y$999,1)-1&gt;$F$15,"&gt;100%",Data!Y28*1/SMALL(Data!Y$25:Y$999,1)-1),"")</f>
        <v/>
      </c>
      <c r="Z28" s="178" t="str">
        <f>IF(ISNUMBER(Data!Z28),IF(Data!Z28*1/SMALL(Data!Z$25:Z$999,1)-1&gt;$F$15,"&gt;100%",Data!Z28*1/SMALL(Data!Z$25:Z$999,1)-1),"")</f>
        <v/>
      </c>
      <c r="AA28" s="178" t="str">
        <f>IF(ISNUMBER(Data!AA28),IF(Data!AA28*1/SMALL(Data!AA$25:AA$999,1)-1&gt;$F$15,"&gt;100%",Data!AA28*1/SMALL(Data!AA$25:AA$999,1)-1),"")</f>
        <v/>
      </c>
      <c r="AB28" s="178" t="str">
        <f>IF(ISNUMBER(Data!AB28),IF(Data!AB28*1/SMALL(Data!AB$25:AB$999,1)-1&gt;$F$15,"&gt;100%",Data!AB28*1/SMALL(Data!AB$25:AB$999,1)-1),"")</f>
        <v/>
      </c>
      <c r="AC28" s="178" t="str">
        <f>IF(ISNUMBER(Data!AC28),IF(Data!AC28*1/SMALL(Data!AC$25:AC$999,1)-1&gt;$F$15,"&gt;100%",Data!AC28*1/SMALL(Data!AC$25:AC$999,1)-1),"")</f>
        <v/>
      </c>
      <c r="AD28" s="178" t="str">
        <f>IF(ISNUMBER(Data!AD28),IF(Data!AD28*1/SMALL(Data!AD$25:AD$999,1)-1&gt;$F$15,"&gt;100%",Data!AD28*1/SMALL(Data!AD$25:AD$999,1)-1),"")</f>
        <v/>
      </c>
      <c r="AE28" s="178" t="str">
        <f>IF(ISNUMBER(Data!AE28),IF(Data!AE28*1/SMALL(Data!AE$25:AE$999,1)-1&gt;$F$15,"&gt;100%",Data!AE28*1/SMALL(Data!AE$25:AE$999,1)-1),"")</f>
        <v/>
      </c>
      <c r="AF28" s="178" t="str">
        <f>IF(ISNUMBER(Data!AF28),IF(Data!AF28*1/SMALL(Data!AF$25:AF$999,1)-1&gt;$F$15,"&gt;100%",Data!AF28*1/SMALL(Data!AF$25:AF$999,1)-1),"")</f>
        <v/>
      </c>
      <c r="AG28" s="178" t="str">
        <f>IF(ISNUMBER(Data!AG28),IF(Data!AG28*1/SMALL(Data!AG$25:AG$999,1)-1&gt;$F$15,"&gt;100%",Data!AG28*1/SMALL(Data!AG$25:AG$999,1)-1),"")</f>
        <v/>
      </c>
      <c r="AH28" s="178" t="str">
        <f>IF(ISNUMBER(Data!AH28),IF(Data!AH28*1/SMALL(Data!AH$25:AH$999,1)-1&gt;$F$15,"&gt;100%",Data!AH28*1/SMALL(Data!AH$25:AH$999,1)-1),"")</f>
        <v/>
      </c>
      <c r="AI28" s="178" t="str">
        <f>IF(ISNUMBER(Data!AI28),IF(Data!AI28*1/SMALL(Data!AI$25:AI$999,1)-1&gt;$F$15,"&gt;100%",Data!AI28*1/SMALL(Data!AI$25:AI$999,1)-1),"")</f>
        <v/>
      </c>
      <c r="AJ28" s="178" t="str">
        <f>IF(ISNUMBER(Data!AJ28),IF(Data!AJ28*1/SMALL(Data!AJ$25:AJ$999,1)-1&gt;$F$15,"&gt;100%",Data!AJ28*1/SMALL(Data!AJ$25:AJ$999,1)-1),"")</f>
        <v/>
      </c>
      <c r="AK28" s="178" t="str">
        <f>IF(ISNUMBER(Data!AK28),IF(Data!AK28*1/SMALL(Data!AK$25:AK$999,1)-1&gt;$F$15,"&gt;100%",Data!AK28*1/SMALL(Data!AK$25:AK$999,1)-1),"")</f>
        <v/>
      </c>
      <c r="AL28" s="178" t="str">
        <f>IF(ISNUMBER(Data!AL28),IF(Data!AL28*1/SMALL(Data!AL$25:AL$999,1)-1&gt;$F$15,"&gt;100%",Data!AL28*1/SMALL(Data!AL$25:AL$999,1)-1),"")</f>
        <v/>
      </c>
      <c r="AM28" s="178" t="str">
        <f>IF(ISNUMBER(Data!AM28),IF(Data!AM28*1/SMALL(Data!AM$25:AM$999,1)-1&gt;$F$15,"&gt;100%",Data!AM28*1/SMALL(Data!AM$25:AM$999,1)-1),"")</f>
        <v/>
      </c>
      <c r="AN28" s="178" t="str">
        <f>IF(ISNUMBER(Data!AN28),IF(Data!AN28*1/SMALL(Data!AN$25:AN$999,1)-1&gt;$F$15,"&gt;100%",Data!AN28*1/SMALL(Data!AN$25:AN$999,1)-1),"")</f>
        <v/>
      </c>
      <c r="AO28" s="178" t="str">
        <f>IF(ISNUMBER(Data!AO28),IF(Data!AO28*1/SMALL(Data!AO$25:AO$999,1)-1&gt;$F$15,"&gt;100%",Data!AO28*1/SMALL(Data!AO$25:AO$999,1)-1),"")</f>
        <v/>
      </c>
      <c r="AP28" s="178" t="str">
        <f>IF(ISNUMBER(Data!AP28),IF(Data!AP28*1/SMALL(Data!AP$25:AP$999,1)-1&gt;$F$15,"&gt;100%",Data!AP28*1/SMALL(Data!AP$25:AP$999,1)-1),"")</f>
        <v/>
      </c>
      <c r="AQ28" s="189" t="str">
        <f>IF(ISNUMBER(Data!AQ28),IF(Data!AQ28*1/SMALL(Data!AQ$25:AQ$999,1)-1&gt;$F$15,"&gt;100%",Data!AQ28*1/SMALL(Data!AQ$25:AQ$999,1)-1),"")</f>
        <v/>
      </c>
      <c r="AR28" s="178" t="str">
        <f>IF(ISNUMBER(Data!AR28),IF(Data!AR28*1/SMALL(Data!AR$25:AR$999,1)-1&gt;$F$15,"&gt;100%",Data!AR28*1/SMALL(Data!AR$25:AR$999,1)-1),"")</f>
        <v/>
      </c>
      <c r="AS28" s="178" t="str">
        <f>IF(ISNUMBER(Data!AS28),IF(Data!AS28*1/SMALL(Data!AS$25:AS$999,1)-1&gt;$F$15,"&gt;100%",Data!AS28*1/SMALL(Data!AS$25:AS$999,1)-1),"")</f>
        <v/>
      </c>
      <c r="AT28" s="178" t="str">
        <f>IF(ISNUMBER(Data!AT28),IF(Data!AT28*1/SMALL(Data!AT$25:AT$999,1)-1&gt;$F$15,"&gt;100%",Data!AT28*1/SMALL(Data!AT$25:AT$999,1)-1),"")</f>
        <v/>
      </c>
      <c r="AU28" s="178" t="str">
        <f>IF(ISNUMBER(Data!AU28),IF(Data!AU28*1/SMALL(Data!AU$25:AU$999,1)-1&gt;$F$15,"&gt;100%",Data!AU28*1/SMALL(Data!AU$25:AU$999,1)-1),"")</f>
        <v/>
      </c>
      <c r="AV28" s="178" t="str">
        <f>IF(ISNUMBER(Data!AV28),IF(Data!AV28*1/SMALL(Data!AV$25:AV$999,1)-1&gt;$F$15,"&gt;100%",Data!AV28*1/SMALL(Data!AV$25:AV$999,1)-1),"")</f>
        <v/>
      </c>
      <c r="AW28" s="178" t="str">
        <f>IF(ISNUMBER(Data!AW28),IF(Data!AW28*1/SMALL(Data!AW$25:AW$999,1)-1&gt;$F$15,"&gt;100%",Data!AW28*1/SMALL(Data!AW$25:AW$999,1)-1),"")</f>
        <v/>
      </c>
      <c r="AX28" s="178" t="str">
        <f>IF(ISNUMBER(Data!AX28),IF(Data!AX28*1/SMALL(Data!AX$25:AX$999,1)-1&gt;$F$15,"&gt;100%",Data!AX28*1/SMALL(Data!AX$25:AX$999,1)-1),"")</f>
        <v/>
      </c>
      <c r="AY28" s="178" t="str">
        <f>IF(ISNUMBER(Data!AY28),IF(Data!AY28*1/SMALL(Data!AY$25:AY$999,1)-1&gt;$F$15,"&gt;100%",Data!AY28*1/SMALL(Data!AY$25:AY$999,1)-1),"")</f>
        <v/>
      </c>
      <c r="AZ28" s="178" t="str">
        <f>IF(ISNUMBER(Data!AZ28),IF(Data!AZ28*1/SMALL(Data!AZ$25:AZ$999,1)-1&gt;$F$15,"&gt;100%",Data!AZ28*1/SMALL(Data!AZ$25:AZ$999,1)-1),"")</f>
        <v/>
      </c>
      <c r="BA28" s="190" t="str">
        <f>IF(ISNUMBER(Data!BA28),IF(Data!BA28*1/SMALL(Data!BA$25:BA$999,1)-1&gt;$F$15,"&gt;100%",Data!BA28*1/SMALL(Data!BA$25:BA$999,1)-1),"")</f>
        <v/>
      </c>
      <c r="BB28" s="184" t="str">
        <f>IF(ISNUMBER(Data!BB28),IF(Data!BB28*1/SMALL(Data!BB$25:BB$999,1)-1&gt;$F$15,"&gt;100%",Data!BB28*1/SMALL(Data!BB$25:BB$999,1)-1),"")</f>
        <v/>
      </c>
      <c r="BC28" s="178" t="str">
        <f>IF(ISNUMBER(Data!BC28),IF(Data!BC28*1/SMALL(Data!BC$25:BC$999,1)-1&gt;$F$15,"&gt;100%",Data!BC28*1/SMALL(Data!BC$25:BC$999,1)-1),"")</f>
        <v/>
      </c>
      <c r="BD28" s="178" t="str">
        <f>IF(ISNUMBER(Data!BD28),IF(Data!BD28*1/SMALL(Data!BD$25:BD$999,1)-1&gt;$F$15,"&gt;100%",Data!BD28*1/SMALL(Data!BD$25:BD$999,1)-1),"")</f>
        <v/>
      </c>
      <c r="BE28" s="178" t="str">
        <f>IF(ISNUMBER(Data!BE28),IF(Data!BE28*1/SMALL(Data!BE$25:BE$999,1)-1&gt;$F$15,"&gt;100%",Data!BE28*1/SMALL(Data!BE$25:BE$999,1)-1),"")</f>
        <v/>
      </c>
      <c r="BF28" s="178" t="str">
        <f>IF(ISNUMBER(Data!BF28),IF(Data!BF28*1/SMALL(Data!BF$25:BF$999,1)-1&gt;$F$15,"&gt;100%",Data!BF28*1/SMALL(Data!BF$25:BF$999,1)-1),"")</f>
        <v/>
      </c>
      <c r="BG28" s="178" t="str">
        <f>IF(ISNUMBER(Data!BG28),IF(Data!BG28*1/SMALL(Data!BG$25:BG$999,1)-1&gt;$F$15,"&gt;100%",Data!BG28*1/SMALL(Data!BG$25:BG$999,1)-1),"")</f>
        <v/>
      </c>
      <c r="BH28" s="178" t="str">
        <f>IF(ISNUMBER(Data!BH28),IF(Data!BH28*1/SMALL(Data!BH$25:BH$999,1)-1&gt;$F$15,"&gt;100%",Data!BH28*1/SMALL(Data!BH$25:BH$999,1)-1),"")</f>
        <v/>
      </c>
      <c r="BI28" s="178" t="str">
        <f>IF(ISNUMBER(Data!BI28),IF(Data!BI28*1/SMALL(Data!BI$25:BI$999,1)-1&gt;$F$15,"&gt;100%",Data!BI28*1/SMALL(Data!BI$25:BI$999,1)-1),"")</f>
        <v/>
      </c>
      <c r="BJ28" s="178" t="str">
        <f>IF(ISNUMBER(Data!BJ28),IF(Data!BJ28*1/SMALL(Data!BJ$25:BJ$999,1)-1&gt;$F$15,"&gt;100%",Data!BJ28*1/SMALL(Data!BJ$25:BJ$999,1)-1),"")</f>
        <v/>
      </c>
      <c r="BK28" s="178" t="str">
        <f>IF(ISNUMBER(Data!BK28),IF(Data!BK28*1/SMALL(Data!BK$25:BK$999,1)-1&gt;$F$15,"&gt;100%",Data!BK28*1/SMALL(Data!BK$25:BK$999,1)-1),"")</f>
        <v/>
      </c>
      <c r="BL28" s="178" t="str">
        <f>IF(ISNUMBER(Data!BL28),IF(Data!BL28*1/SMALL(Data!BL$25:BL$999,1)-1&gt;$F$15,"&gt;100%",Data!BL28*1/SMALL(Data!BL$25:BL$999,1)-1),"")</f>
        <v/>
      </c>
      <c r="BM28" s="178" t="str">
        <f>IF(ISNUMBER(Data!BM28),IF(Data!BM28*1/SMALL(Data!BM$25:BM$999,1)-1&gt;$F$15,"&gt;100%",Data!BM28*1/SMALL(Data!BM$25:BM$999,1)-1),"")</f>
        <v/>
      </c>
      <c r="BN28" s="178" t="str">
        <f>IF(ISNUMBER(Data!BN28),IF(Data!BN28*1/SMALL(Data!BN$25:BN$999,1)-1&gt;$F$15,"&gt;100%",Data!BN28*1/SMALL(Data!BN$25:BN$999,1)-1),"")</f>
        <v>&gt;100%</v>
      </c>
      <c r="BO28" s="178" t="str">
        <f>IF(ISNUMBER(Data!BO28),IF(Data!BO28*1/SMALL(Data!BO$25:BO$999,1)-1&gt;$F$15,"&gt;100%",Data!BO28*1/SMALL(Data!BO$25:BO$999,1)-1),"")</f>
        <v>&gt;100%</v>
      </c>
      <c r="BP28" s="178">
        <f>IF(ISNUMBER(Data!BP28),IF(Data!BP28*1/SMALL(Data!BP$25:BP$999,1)-1&gt;$F$15,"&gt;100%",Data!BP28*1/SMALL(Data!BP$25:BP$999,1)-1),"")</f>
        <v>0.44827586206896552</v>
      </c>
      <c r="BQ28" s="178" t="str">
        <f>IF(ISNUMBER(Data!BQ28),IF(Data!BQ28*1/SMALL(Data!BQ$25:BQ$999,1)-1&gt;$F$15,"&gt;100%",Data!BQ28*1/SMALL(Data!BQ$25:BQ$999,1)-1),"")</f>
        <v>&gt;100%</v>
      </c>
      <c r="BR28" s="178" t="str">
        <f>IF(ISNUMBER(Data!BR28),IF(Data!BR28*1/SMALL(Data!BR$25:BR$999,1)-1&gt;$F$15,"&gt;100%",Data!BR28*1/SMALL(Data!BR$25:BR$999,1)-1),"")</f>
        <v>&gt;100%</v>
      </c>
      <c r="BS28" s="178" t="str">
        <f>IF(ISNUMBER(Data!BS28),IF(Data!BS28*1/SMALL(Data!BS$25:BS$999,1)-1&gt;$F$15,"&gt;100%",Data!BS28*1/SMALL(Data!BS$25:BS$999,1)-1),"")</f>
        <v>&gt;100%</v>
      </c>
      <c r="BT28" s="178">
        <f>IF(ISNUMBER(Data!BT28),IF(Data!BT28*1/SMALL(Data!BT$25:BT$999,1)-1&gt;$F$15,"&gt;100%",Data!BT28*1/SMALL(Data!BT$25:BT$999,1)-1),"")</f>
        <v>0.33014354066985652</v>
      </c>
      <c r="BU28" s="178" t="str">
        <f>IF(ISNUMBER(Data!BU28),IF(Data!BU28*1/SMALL(Data!BU$25:BU$999,1)-1&gt;$F$15,"&gt;100%",Data!BU28*1/SMALL(Data!BU$25:BU$999,1)-1),"")</f>
        <v>&gt;100%</v>
      </c>
      <c r="BV28" s="178" t="str">
        <f>IF(ISNUMBER(Data!BV28),IF(Data!BV28*1/SMALL(Data!BV$25:BV$999,1)-1&gt;$F$15,"&gt;100%",Data!BV28*1/SMALL(Data!BV$25:BV$999,1)-1),"")</f>
        <v>&gt;100%</v>
      </c>
      <c r="BW28" s="178" t="str">
        <f>IF(ISNUMBER(Data!BW28),IF(Data!BW28*1/SMALL(Data!BW$25:BW$999,1)-1&gt;$F$15,"&gt;100%",Data!BW28*1/SMALL(Data!BW$25:BW$999,1)-1),"")</f>
        <v>&gt;100%</v>
      </c>
      <c r="BX28" s="178">
        <f>IF(ISNUMBER(Data!BX28),IF(Data!BX28*1/SMALL(Data!BX$25:BX$999,1)-1&gt;$F$15,"&gt;100%",Data!BX28*1/SMALL(Data!BX$25:BX$999,1)-1),"")</f>
        <v>0.10232558139534897</v>
      </c>
      <c r="BY28" s="178" t="str">
        <f>IF(ISNUMBER(Data!BY28),IF(Data!BY28*1/SMALL(Data!BY$25:BY$999,1)-1&gt;$F$15,"&gt;100%",Data!BY28*1/SMALL(Data!BY$25:BY$999,1)-1),"")</f>
        <v>&gt;100%</v>
      </c>
      <c r="BZ28" s="178" t="str">
        <f>IF(ISNUMBER(Data!BZ28),IF(Data!BZ28*1/SMALL(Data!BZ$25:BZ$999,1)-1&gt;$F$15,"&gt;100%",Data!BZ28*1/SMALL(Data!BZ$25:BZ$999,1)-1),"")</f>
        <v>&gt;100%</v>
      </c>
      <c r="CA28" s="178" t="str">
        <f>IF(ISNUMBER(Data!CA28),IF(Data!CA28*1/SMALL(Data!CA$25:CA$999,1)-1&gt;$F$15,"&gt;100%",Data!CA28*1/SMALL(Data!CA$25:CA$999,1)-1),"")</f>
        <v>&gt;100%</v>
      </c>
      <c r="CB28" s="178">
        <f>IF(ISNUMBER(Data!CB28),IF(Data!CB28*1/SMALL(Data!CB$25:CB$999,1)-1&gt;$F$15,"&gt;100%",Data!CB28*1/SMALL(Data!CB$25:CB$999,1)-1),"")</f>
        <v>0.10526315789473673</v>
      </c>
      <c r="CC28" s="178">
        <f>IF(ISNUMBER(Data!CC28),IF(Data!CC28*1/SMALL(Data!CC$25:CC$999,1)-1&gt;$F$15,"&gt;100%",Data!CC28*1/SMALL(Data!CC$25:CC$999,1)-1),"")</f>
        <v>0.51282051282051277</v>
      </c>
      <c r="CD28" s="178" t="str">
        <f>IF(ISNUMBER(Data!CD28),IF(Data!CD28*1/SMALL(Data!CD$25:CD$999,1)-1&gt;$F$15,"&gt;100%",Data!CD28*1/SMALL(Data!CD$25:CD$999,1)-1),"")</f>
        <v/>
      </c>
      <c r="CE28" s="178" t="str">
        <f>IF(ISNUMBER(Data!CE28),IF(Data!CE28*1/SMALL(Data!CE$25:CE$999,1)-1&gt;$F$15,"&gt;100%",Data!CE28*1/SMALL(Data!CE$25:CE$999,1)-1),"")</f>
        <v/>
      </c>
      <c r="CF28" s="178" t="str">
        <f>IF(ISNUMBER(Data!CF28),IF(Data!CF28*1/SMALL(Data!CF$25:CF$999,1)-1&gt;$F$15,"&gt;100%",Data!CF28*1/SMALL(Data!CF$25:CF$999,1)-1),"")</f>
        <v/>
      </c>
      <c r="CG28" s="178" t="str">
        <f>IF(ISNUMBER(Data!CG28),IF(Data!CG28*1/SMALL(Data!CG$25:CG$999,1)-1&gt;$F$15,"&gt;100%",Data!CG28*1/SMALL(Data!CG$25:CG$999,1)-1),"")</f>
        <v/>
      </c>
      <c r="CH28" s="178" t="str">
        <f>IF(ISNUMBER(Data!CH28),IF(Data!CH28*1/SMALL(Data!CH$25:CH$999,1)-1&gt;$F$15,"&gt;100%",Data!CH28*1/SMALL(Data!CH$25:CH$999,1)-1),"")</f>
        <v/>
      </c>
      <c r="CI28" s="178" t="str">
        <f>IF(ISNUMBER(Data!CI28),IF(Data!CI28*1/SMALL(Data!CI$25:CI$999,1)-1&gt;$F$15,"&gt;100%",Data!CI28*1/SMALL(Data!CI$25:CI$999,1)-1),"")</f>
        <v/>
      </c>
      <c r="CJ28" s="178" t="str">
        <f>IF(ISNUMBER(Data!CJ28),IF(Data!CJ28*1/SMALL(Data!CJ$25:CJ$999,1)-1&gt;$F$15,"&gt;100%",Data!CJ28*1/SMALL(Data!CJ$25:CJ$999,1)-1),"")</f>
        <v/>
      </c>
      <c r="CK28" s="178" t="str">
        <f>IF(ISNUMBER(Data!CK28),IF(Data!CK28*1/SMALL(Data!CK$25:CK$999,1)-1&gt;$F$15,"&gt;100%",Data!CK28*1/SMALL(Data!CK$25:CK$999,1)-1),"")</f>
        <v/>
      </c>
      <c r="CL28" s="178" t="str">
        <f>IF(ISNUMBER(Data!CL28),IF(Data!CL28*1/SMALL(Data!CL$25:CL$999,1)-1&gt;$F$15,"&gt;100%",Data!CL28*1/SMALL(Data!CL$25:CL$999,1)-1),"")</f>
        <v/>
      </c>
      <c r="CM28" s="178" t="str">
        <f>IF(ISNUMBER(Data!CM28),IF(Data!CM28*1/SMALL(Data!CM$25:CM$999,1)-1&gt;$F$15,"&gt;100%",Data!CM28*1/SMALL(Data!CM$25:CM$999,1)-1),"")</f>
        <v/>
      </c>
      <c r="CN28" s="178" t="str">
        <f>IF(ISNUMBER(Data!CN28),IF(Data!CN28*1/SMALL(Data!CN$25:CN$999,1)-1&gt;$F$15,"&gt;100%",Data!CN28*1/SMALL(Data!CN$25:CN$999,1)-1),"")</f>
        <v/>
      </c>
      <c r="CO28" s="178" t="str">
        <f>IF(ISNUMBER(Data!CO28),IF(Data!CO28*1/SMALL(Data!CO$25:CO$999,1)-1&gt;$F$15,"&gt;100%",Data!CO28*1/SMALL(Data!CO$25:CO$999,1)-1),"")</f>
        <v/>
      </c>
      <c r="CP28" s="178" t="str">
        <f>IF(ISNUMBER(Data!CP28),IF(Data!CP28*1/SMALL(Data!CP$25:CP$999,1)-1&gt;$F$15,"&gt;100%",Data!CP28*1/SMALL(Data!CP$25:CP$999,1)-1),"")</f>
        <v/>
      </c>
      <c r="CQ28" s="178" t="str">
        <f>IF(ISNUMBER(Data!CQ28),IF(Data!CQ28*1/SMALL(Data!CQ$25:CQ$999,1)-1&gt;$F$15,"&gt;100%",Data!CQ28*1/SMALL(Data!CQ$25:CQ$999,1)-1),"")</f>
        <v/>
      </c>
      <c r="CR28" s="178" t="str">
        <f>IF(ISNUMBER(Data!CR28),IF(Data!CR28*1/SMALL(Data!CR$25:CR$999,1)-1&gt;$F$15,"&gt;100%",Data!CR28*1/SMALL(Data!CR$25:CR$999,1)-1),"")</f>
        <v/>
      </c>
      <c r="CS28" s="178" t="str">
        <f>IF(ISNUMBER(Data!CS28),IF(Data!CS28*1/SMALL(Data!CS$25:CS$999,1)-1&gt;$F$15,"&gt;100%",Data!CS28*1/SMALL(Data!CS$25:CS$999,1)-1),"")</f>
        <v/>
      </c>
      <c r="CT28" s="178" t="str">
        <f>IF(ISNUMBER(Data!CT28),IF(Data!CT28*1/SMALL(Data!CT$25:CT$999,1)-1&gt;$F$15,"&gt;100%",Data!CT28*1/SMALL(Data!CT$25:CT$999,1)-1),"")</f>
        <v/>
      </c>
      <c r="CU28" s="178" t="str">
        <f>IF(ISNUMBER(Data!CU28),IF(Data!CU28*1/SMALL(Data!CU$25:CU$999,1)-1&gt;$F$15,"&gt;100%",Data!CU28*1/SMALL(Data!CU$25:CU$999,1)-1),"")</f>
        <v/>
      </c>
      <c r="CV28" s="178" t="str">
        <f>IF(ISNUMBER(Data!CV28),IF(Data!CV28*1/SMALL(Data!CV$25:CV$999,1)-1&gt;$F$15,"&gt;100%",Data!CV28*1/SMALL(Data!CV$25:CV$999,1)-1),"")</f>
        <v/>
      </c>
      <c r="CW28" s="178" t="str">
        <f>IF(ISNUMBER(Data!CW28),IF(Data!CW28*1/SMALL(Data!CW$25:CW$999,1)-1&gt;$F$15,"&gt;100%",Data!CW28*1/SMALL(Data!CW$25:CW$999,1)-1),"")</f>
        <v/>
      </c>
      <c r="CX28" s="178" t="str">
        <f>IF(ISNUMBER(Data!CX28),IF(Data!CX28*1/SMALL(Data!CX$25:CX$999,1)-1&gt;$F$15,"&gt;100%",Data!CX28*1/SMALL(Data!CX$25:CX$999,1)-1),"")</f>
        <v/>
      </c>
      <c r="CY28" s="178" t="str">
        <f>IF(ISNUMBER(Data!CY28),IF(Data!CY28*1/SMALL(Data!CY$25:CY$999,1)-1&gt;$F$15,"&gt;100%",Data!CY28*1/SMALL(Data!CY$25:CY$999,1)-1),"")</f>
        <v/>
      </c>
      <c r="CZ28" s="178" t="str">
        <f>IF(ISNUMBER(Data!CZ28),IF(Data!CZ28*1/SMALL(Data!CZ$25:CZ$999,1)-1&gt;$F$15,"&gt;100%",Data!CZ28*1/SMALL(Data!CZ$25:CZ$999,1)-1),"")</f>
        <v/>
      </c>
      <c r="DA28" s="178" t="str">
        <f>IF(ISNUMBER(Data!DA28),IF(Data!DA28*1/SMALL(Data!DA$25:DA$999,1)-1&gt;$F$15,"&gt;100%",Data!DA28*1/SMALL(Data!DA$25:DA$999,1)-1),"")</f>
        <v/>
      </c>
      <c r="DB28" s="178" t="str">
        <f>IF(ISNUMBER(Data!DB28),IF(Data!DB28*1/SMALL(Data!DB$25:DB$999,1)-1&gt;$F$15,"&gt;100%",Data!DB28*1/SMALL(Data!DB$25:DB$999,1)-1),"")</f>
        <v/>
      </c>
      <c r="DC28" s="178" t="str">
        <f>IF(ISNUMBER(Data!DC28),IF(Data!DC28*1/SMALL(Data!DC$25:DC$999,1)-1&gt;$F$15,"&gt;100%",Data!DC28*1/SMALL(Data!DC$25:DC$999,1)-1),"")</f>
        <v/>
      </c>
      <c r="DD28" s="178" t="str">
        <f>IF(ISNUMBER(Data!DD28),IF(Data!DD28*1/SMALL(Data!DD$25:DD$999,1)-1&gt;$F$15,"&gt;100%",Data!DD28*1/SMALL(Data!DD$25:DD$999,1)-1),"")</f>
        <v/>
      </c>
      <c r="DE28" s="178" t="str">
        <f>IF(ISNUMBER(Data!DE28),IF(Data!DE28*1/SMALL(Data!DE$25:DE$999,1)-1&gt;$F$15,"&gt;100%",Data!DE28*1/SMALL(Data!DE$25:DE$999,1)-1),"")</f>
        <v/>
      </c>
      <c r="DF28" s="178" t="str">
        <f>IF(ISNUMBER(Data!DF28),IF(Data!DF28*1/SMALL(Data!DF$25:DF$999,1)-1&gt;$F$15,"&gt;100%",Data!DF28*1/SMALL(Data!DF$25:DF$999,1)-1),"")</f>
        <v/>
      </c>
      <c r="DG28" s="178" t="str">
        <f>IF(ISNUMBER(Data!DG28),IF(Data!DG28*1/SMALL(Data!DG$25:DG$999,1)-1&gt;$F$15,"&gt;100%",Data!DG28*1/SMALL(Data!DG$25:DG$999,1)-1),"")</f>
        <v/>
      </c>
      <c r="DH28" s="178" t="str">
        <f>IF(ISNUMBER(Data!DH28),IF(Data!DH28*1/SMALL(Data!DH$25:DH$999,1)-1&gt;$F$15,"&gt;100%",Data!DH28*1/SMALL(Data!DH$25:DH$999,1)-1),"")</f>
        <v/>
      </c>
      <c r="DI28" s="178" t="str">
        <f>IF(ISNUMBER(Data!DI28),IF(Data!DI28*1/SMALL(Data!DI$25:DI$999,1)-1&gt;$F$15,"&gt;100%",Data!DI28*1/SMALL(Data!DI$25:DI$999,1)-1),"")</f>
        <v/>
      </c>
      <c r="DJ28" s="178" t="str">
        <f>IF(ISNUMBER(Data!DJ28),IF(Data!DJ28*1/SMALL(Data!DJ$25:DJ$999,1)-1&gt;$F$15,"&gt;100%",Data!DJ28*1/SMALL(Data!DJ$25:DJ$999,1)-1),"")</f>
        <v/>
      </c>
      <c r="DK28" s="178" t="str">
        <f>IF(ISNUMBER(Data!DK28),IF(Data!DK28*1/SMALL(Data!DK$25:DK$999,1)-1&gt;$F$15,"&gt;100%",Data!DK28*1/SMALL(Data!DK$25:DK$999,1)-1),"")</f>
        <v/>
      </c>
      <c r="DL28" s="178" t="str">
        <f>IF(ISNUMBER(Data!DL28),IF(Data!DL28*1/SMALL(Data!DL$25:DL$999,1)-1&gt;$F$15,"&gt;100%",Data!DL28*1/SMALL(Data!DL$25:DL$999,1)-1),"")</f>
        <v/>
      </c>
      <c r="DM28" s="178" t="str">
        <f>IF(ISNUMBER(Data!DM28),IF(Data!DM28*1/SMALL(Data!DM$25:DM$999,1)-1&gt;$F$15,"&gt;100%",Data!DM28*1/SMALL(Data!DM$25:DM$999,1)-1),"")</f>
        <v/>
      </c>
      <c r="DN28" s="178" t="str">
        <f>IF(ISNUMBER(Data!DN28),IF(Data!DN28*1/SMALL(Data!DN$25:DN$999,1)-1&gt;$F$15,"&gt;100%",Data!DN28*1/SMALL(Data!DN$25:DN$999,1)-1),"")</f>
        <v/>
      </c>
      <c r="DO28" s="178" t="str">
        <f>IF(ISNUMBER(Data!DO28),IF(Data!DO28*1/SMALL(Data!DO$25:DO$999,1)-1&gt;$F$15,"&gt;100%",Data!DO28*1/SMALL(Data!DO$25:DO$999,1)-1),"")</f>
        <v/>
      </c>
      <c r="DP28" s="178" t="str">
        <f>IF(ISNUMBER(Data!DP28),IF(Data!DP28*1/SMALL(Data!DP$25:DP$999,1)-1&gt;$F$15,"&gt;100%",Data!DP28*1/SMALL(Data!DP$25:DP$999,1)-1),"")</f>
        <v/>
      </c>
      <c r="DQ28" s="178" t="str">
        <f>IF(ISNUMBER(Data!DQ28),IF(Data!DQ28*1/SMALL(Data!DQ$25:DQ$999,1)-1&gt;$F$15,"&gt;100%",Data!DQ28*1/SMALL(Data!DQ$25:DQ$999,1)-1),"")</f>
        <v/>
      </c>
      <c r="DR28" s="178" t="str">
        <f>IF(ISNUMBER(Data!DR28),IF(Data!DR28*1/SMALL(Data!DR$25:DR$999,1)-1&gt;$F$15,"&gt;100%",Data!DR28*1/SMALL(Data!DR$25:DR$999,1)-1),"")</f>
        <v/>
      </c>
      <c r="DS28" s="178" t="str">
        <f>IF(ISNUMBER(Data!DS28),IF(Data!DS28*1/SMALL(Data!DS$25:DS$999,1)-1&gt;$F$15,"&gt;100%",Data!DS28*1/SMALL(Data!DS$25:DS$999,1)-1),"")</f>
        <v/>
      </c>
      <c r="DT28" s="178" t="str">
        <f>IF(ISNUMBER(Data!DT28),IF(Data!DT28*1/SMALL(Data!DT$25:DT$999,1)-1&gt;$F$15,"&gt;100%",Data!DT28*1/SMALL(Data!DT$25:DT$999,1)-1),"")</f>
        <v/>
      </c>
      <c r="DU28" s="178" t="str">
        <f>IF(ISNUMBER(Data!DU28),IF(Data!DU28*1/SMALL(Data!DU$25:DU$999,1)-1&gt;$F$15,"&gt;100%",Data!DU28*1/SMALL(Data!DU$25:DU$999,1)-1),"")</f>
        <v/>
      </c>
      <c r="DV28" s="178" t="str">
        <f>IF(ISNUMBER(Data!DV28),IF(Data!DV28*1/SMALL(Data!DV$25:DV$999,1)-1&gt;$F$15,"&gt;100%",Data!DV28*1/SMALL(Data!DV$25:DV$999,1)-1),"")</f>
        <v/>
      </c>
      <c r="DW28" s="178" t="str">
        <f>IF(ISNUMBER(Data!DW28),IF(Data!DW28*1/SMALL(Data!DW$25:DW$999,1)-1&gt;$F$15,"&gt;100%",Data!DW28*1/SMALL(Data!DW$25:DW$999,1)-1),"")</f>
        <v/>
      </c>
      <c r="DX28" s="178" t="str">
        <f>IF(ISNUMBER(Data!DX28),IF(Data!DX28*1/SMALL(Data!DX$25:DX$999,1)-1&gt;$F$15,"&gt;100%",Data!DX28*1/SMALL(Data!DX$25:DX$999,1)-1),"")</f>
        <v/>
      </c>
      <c r="DY28" s="178" t="str">
        <f>IF(ISNUMBER(Data!DY28),IF(Data!DY28*1/SMALL(Data!DY$25:DY$999,1)-1&gt;$F$15,"&gt;100%",Data!DY28*1/SMALL(Data!DY$25:DY$999,1)-1),"")</f>
        <v/>
      </c>
      <c r="DZ28" s="178" t="str">
        <f>IF(ISNUMBER(Data!DZ28),IF(Data!DZ28*1/SMALL(Data!DZ$25:DZ$999,1)-1&gt;$F$15,"&gt;100%",Data!DZ28*1/SMALL(Data!DZ$25:DZ$999,1)-1),"")</f>
        <v/>
      </c>
      <c r="EA28" s="178" t="str">
        <f>IF(ISNUMBER(Data!EA28),IF(Data!EA28*1/SMALL(Data!EA$25:EA$999,1)-1&gt;$F$15,"&gt;100%",Data!EA28*1/SMALL(Data!EA$25:EA$999,1)-1),"")</f>
        <v/>
      </c>
      <c r="EB28" s="178" t="str">
        <f>IF(ISNUMBER(Data!EB28),IF(Data!EB28*1/SMALL(Data!EB$25:EB$999,1)-1&gt;$F$15,"&gt;100%",Data!EB28*1/SMALL(Data!EB$25:EB$999,1)-1),"")</f>
        <v/>
      </c>
      <c r="EC28" s="178" t="str">
        <f>IF(ISNUMBER(Data!EC28),IF(Data!EC28*1/SMALL(Data!EC$25:EC$999,1)-1&gt;$F$15,"&gt;100%",Data!EC28*1/SMALL(Data!EC$25:EC$999,1)-1),"")</f>
        <v/>
      </c>
      <c r="ED28" s="178" t="str">
        <f>IF(ISNUMBER(Data!ED28),IF(Data!ED28*1/SMALL(Data!ED$25:ED$999,1)-1&gt;$F$15,"&gt;100%",Data!ED28*1/SMALL(Data!ED$25:ED$999,1)-1),"")</f>
        <v/>
      </c>
      <c r="EE28" s="178" t="str">
        <f>IF(ISNUMBER(Data!EE28),IF(Data!EE28*1/SMALL(Data!EE$25:EE$999,1)-1&gt;$F$15,"&gt;100%",Data!EE28*1/SMALL(Data!EE$25:EE$999,1)-1),"")</f>
        <v/>
      </c>
      <c r="EF28" s="178" t="str">
        <f>IF(ISNUMBER(Data!EF28),IF(Data!EF28*1/SMALL(Data!EF$25:EF$999,1)-1&gt;$F$15,"&gt;100%",Data!EF28*1/SMALL(Data!EF$25:EF$999,1)-1),"")</f>
        <v/>
      </c>
      <c r="EG28" s="178" t="str">
        <f>IF(ISNUMBER(Data!EG28),IF(Data!EG28*1/SMALL(Data!EG$25:EG$999,1)-1&gt;$F$15,"&gt;100%",Data!EG28*1/SMALL(Data!EG$25:EG$999,1)-1),"")</f>
        <v/>
      </c>
      <c r="EH28" s="178" t="str">
        <f>IF(ISNUMBER(Data!EH28),IF(Data!EH28*1/SMALL(Data!EH$25:EH$999,1)-1&gt;$F$15,"&gt;100%",Data!EH28*1/SMALL(Data!EH$25:EH$999,1)-1),"")</f>
        <v/>
      </c>
      <c r="EI28" s="178" t="str">
        <f>IF(ISNUMBER(Data!EI28),IF(Data!EI28*1/SMALL(Data!EI$25:EI$999,1)-1&gt;$F$15,"&gt;100%",Data!EI28*1/SMALL(Data!EI$25:EI$999,1)-1),"")</f>
        <v/>
      </c>
      <c r="EJ28" s="178" t="str">
        <f>IF(ISNUMBER(Data!EJ28),IF(Data!EJ28*1/SMALL(Data!EJ$25:EJ$999,1)-1&gt;$F$15,"&gt;100%",Data!EJ28*1/SMALL(Data!EJ$25:EJ$999,1)-1),"")</f>
        <v/>
      </c>
      <c r="EK28" s="178" t="str">
        <f>IF(ISNUMBER(Data!EK28),IF(Data!EK28*1/SMALL(Data!EK$25:EK$999,1)-1&gt;$F$15,"&gt;100%",Data!EK28*1/SMALL(Data!EK$25:EK$999,1)-1),"")</f>
        <v/>
      </c>
      <c r="EL28" s="178" t="str">
        <f>IF(ISNUMBER(Data!EL28),IF(Data!EL28*1/SMALL(Data!EL$25:EL$999,1)-1&gt;$F$15,"&gt;100%",Data!EL28*1/SMALL(Data!EL$25:EL$999,1)-1),"")</f>
        <v/>
      </c>
      <c r="EM28" s="178" t="str">
        <f>IF(ISNUMBER(Data!EM28),IF(Data!EM28*1/SMALL(Data!EM$25:EM$999,1)-1&gt;$F$15,"&gt;100%",Data!EM28*1/SMALL(Data!EM$25:EM$999,1)-1),"")</f>
        <v/>
      </c>
      <c r="EN28" s="178" t="str">
        <f>IF(ISNUMBER(Data!EN28),IF(Data!EN28*1/SMALL(Data!EN$25:EN$999,1)-1&gt;$F$15,"&gt;100%",Data!EN28*1/SMALL(Data!EN$25:EN$999,1)-1),"")</f>
        <v/>
      </c>
      <c r="EO28" s="178" t="str">
        <f>IF(ISNUMBER(Data!EO28),IF(Data!EO28*1/SMALL(Data!EO$25:EO$999,1)-1&gt;$F$15,"&gt;100%",Data!EO28*1/SMALL(Data!EO$25:EO$999,1)-1),"")</f>
        <v/>
      </c>
      <c r="EP28" s="178" t="str">
        <f>IF(ISNUMBER(Data!EP28),IF(Data!EP28*1/SMALL(Data!EP$25:EP$999,1)-1&gt;$F$15,"&gt;100%",Data!EP28*1/SMALL(Data!EP$25:EP$999,1)-1),"")</f>
        <v/>
      </c>
      <c r="EQ28" s="178" t="str">
        <f>IF(ISNUMBER(Data!EQ28),IF(Data!EQ28*1/SMALL(Data!EQ$25:EQ$999,1)-1&gt;$F$15,"&gt;100%",Data!EQ28*1/SMALL(Data!EQ$25:EQ$999,1)-1),"")</f>
        <v/>
      </c>
      <c r="ER28" s="178" t="str">
        <f>IF(ISNUMBER(Data!ER28),IF(Data!ER28*1/SMALL(Data!ER$25:ER$999,1)-1&gt;$F$15,"&gt;100%",Data!ER28*1/SMALL(Data!ER$25:ER$999,1)-1),"")</f>
        <v/>
      </c>
      <c r="ES28" s="178" t="str">
        <f>IF(ISNUMBER(Data!ES28),IF(Data!ES28*1/SMALL(Data!ES$25:ES$999,1)-1&gt;$F$15,"&gt;100%",Data!ES28*1/SMALL(Data!ES$25:ES$999,1)-1),"")</f>
        <v/>
      </c>
    </row>
    <row r="29" spans="1:149" s="172" customFormat="1" x14ac:dyDescent="0.25">
      <c r="A29" s="169" t="str">
        <f>Data!A29</f>
        <v>VINS-Mono</v>
      </c>
      <c r="B29" s="178" t="str">
        <f>IF(ISNUMBER(Data!B29),IF(Data!B29*1/SMALL(Data!B$25:B$999,1)-1&gt;$F$15,"&gt;100%",Data!B29*1/SMALL(Data!B$25:B$999,1)-1),"")</f>
        <v>&gt;100%</v>
      </c>
      <c r="C29" s="178" t="str">
        <f>IF(ISNUMBER(Data!C29),IF(Data!C29*1/SMALL(Data!C$25:C$999,1)-1&gt;$F$15,"&gt;100%",Data!C29*1/SMALL(Data!C$25:C$999,1)-1),"")</f>
        <v>&gt;100%</v>
      </c>
      <c r="D29" s="178">
        <f>IF(ISNUMBER(Data!D29),IF(Data!D29*1/SMALL(Data!D$25:D$999,1)-1&gt;$F$15,"&gt;100%",Data!D29*1/SMALL(Data!D$25:D$999,1)-1),"")</f>
        <v>0.13021702838063431</v>
      </c>
      <c r="E29" s="178">
        <f>IF(ISNUMBER(Data!E29),IF(Data!E29*1/SMALL(Data!E$25:E$999,1)-1&gt;$F$15,"&gt;100%",Data!E29*1/SMALL(Data!E$25:E$999,1)-1),"")</f>
        <v>0.30128205128205132</v>
      </c>
      <c r="F29" s="178" t="str">
        <f>IF(ISNUMBER(Data!F29),IF(Data!F29*1/SMALL(Data!F$25:F$999,1)-1&gt;$F$15,"&gt;100%",Data!F29*1/SMALL(Data!F$25:F$999,1)-1),"")</f>
        <v>&gt;100%</v>
      </c>
      <c r="G29" s="178" t="str">
        <f>IF(ISNUMBER(Data!G29),IF(Data!G29*1/SMALL(Data!G$25:G$999,1)-1&gt;$F$15,"&gt;100%",Data!G29*1/SMALL(Data!G$25:G$999,1)-1),"")</f>
        <v>&gt;100%</v>
      </c>
      <c r="H29" s="178">
        <f>IF(ISNUMBER(Data!H29),IF(Data!H29*1/SMALL(Data!H$25:H$999,1)-1&gt;$F$15,"&gt;100%",Data!H29*1/SMALL(Data!H$25:H$999,1)-1),"")</f>
        <v>0.81690140845070447</v>
      </c>
      <c r="I29" s="178">
        <f>IF(ISNUMBER(Data!I29),IF(Data!I29*1/SMALL(Data!I$25:I$999,1)-1&gt;$F$15,"&gt;100%",Data!I29*1/SMALL(Data!I$25:I$999,1)-1),"")</f>
        <v>0.17910447761194037</v>
      </c>
      <c r="J29" s="178" t="str">
        <f>IF(ISNUMBER(Data!J29),IF(Data!J29*1/SMALL(Data!J$25:J$999,1)-1&gt;$F$15,"&gt;100%",Data!J29*1/SMALL(Data!J$25:J$999,1)-1),"")</f>
        <v/>
      </c>
      <c r="K29" s="178" t="str">
        <f>IF(ISNUMBER(Data!K29),IF(Data!K29*1/SMALL(Data!K$25:K$999,1)-1&gt;$F$15,"&gt;100%",Data!K29*1/SMALL(Data!K$25:K$999,1)-1),"")</f>
        <v/>
      </c>
      <c r="L29" s="178" t="str">
        <f>IF(ISNUMBER(Data!L29),IF(Data!L29*1/SMALL(Data!L$25:L$999,1)-1&gt;$F$15,"&gt;100%",Data!L29*1/SMALL(Data!L$25:L$999,1)-1),"")</f>
        <v/>
      </c>
      <c r="M29" s="178" t="str">
        <f>IF(ISNUMBER(Data!M29),IF(Data!M29*1/SMALL(Data!M$25:M$999,1)-1&gt;$F$15,"&gt;100%",Data!M29*1/SMALL(Data!M$25:M$999,1)-1),"")</f>
        <v/>
      </c>
      <c r="N29" s="178" t="str">
        <f>IF(ISNUMBER(Data!N29),IF(Data!N29*1/SMALL(Data!N$25:N$999,1)-1&gt;$F$15,"&gt;100%",Data!N29*1/SMALL(Data!N$25:N$999,1)-1),"")</f>
        <v/>
      </c>
      <c r="O29" s="178" t="str">
        <f>IF(ISNUMBER(Data!O29),IF(Data!O29*1/SMALL(Data!O$25:O$999,1)-1&gt;$F$15,"&gt;100%",Data!O29*1/SMALL(Data!O$25:O$999,1)-1),"")</f>
        <v/>
      </c>
      <c r="P29" s="178" t="str">
        <f>IF(ISNUMBER(Data!P29),IF(Data!P29*1/SMALL(Data!P$25:P$999,1)-1&gt;$F$15,"&gt;100%",Data!P29*1/SMALL(Data!P$25:P$999,1)-1),"")</f>
        <v/>
      </c>
      <c r="Q29" s="178" t="str">
        <f>IF(ISNUMBER(Data!Q29),IF(Data!Q29*1/SMALL(Data!Q$25:Q$999,1)-1&gt;$F$15,"&gt;100%",Data!Q29*1/SMALL(Data!Q$25:Q$999,1)-1),"")</f>
        <v/>
      </c>
      <c r="R29" s="178" t="str">
        <f>IF(ISNUMBER(Data!R29),IF(Data!R29*1/SMALL(Data!R$25:R$999,1)-1&gt;$F$15,"&gt;100%",Data!R29*1/SMALL(Data!R$25:R$999,1)-1),"")</f>
        <v/>
      </c>
      <c r="S29" s="178" t="str">
        <f>IF(ISNUMBER(Data!S29),IF(Data!S29*1/SMALL(Data!S$25:S$999,1)-1&gt;$F$15,"&gt;100%",Data!S29*1/SMALL(Data!S$25:S$999,1)-1),"")</f>
        <v/>
      </c>
      <c r="T29" s="178" t="str">
        <f>IF(ISNUMBER(Data!T29),IF(Data!T29*1/SMALL(Data!T$25:T$999,1)-1&gt;$F$15,"&gt;100%",Data!T29*1/SMALL(Data!T$25:T$999,1)-1),"")</f>
        <v/>
      </c>
      <c r="U29" s="178" t="str">
        <f>IF(ISNUMBER(Data!U29),IF(Data!U29*1/SMALL(Data!U$25:U$999,1)-1&gt;$F$15,"&gt;100%",Data!U29*1/SMALL(Data!U$25:U$999,1)-1),"")</f>
        <v/>
      </c>
      <c r="V29" s="178" t="str">
        <f>IF(ISNUMBER(Data!V29),IF(Data!V29*1/SMALL(Data!V$25:V$999,1)-1&gt;$F$15,"&gt;100%",Data!V29*1/SMALL(Data!V$25:V$999,1)-1),"")</f>
        <v/>
      </c>
      <c r="W29" s="178" t="str">
        <f>IF(ISNUMBER(Data!W29),IF(Data!W29*1/SMALL(Data!W$25:W$999,1)-1&gt;$F$15,"&gt;100%",Data!W29*1/SMALL(Data!W$25:W$999,1)-1),"")</f>
        <v/>
      </c>
      <c r="X29" s="178" t="str">
        <f>IF(ISNUMBER(Data!X29),IF(Data!X29*1/SMALL(Data!X$25:X$999,1)-1&gt;$F$15,"&gt;100%",Data!X29*1/SMALL(Data!X$25:X$999,1)-1),"")</f>
        <v/>
      </c>
      <c r="Y29" s="178" t="str">
        <f>IF(ISNUMBER(Data!Y29),IF(Data!Y29*1/SMALL(Data!Y$25:Y$999,1)-1&gt;$F$15,"&gt;100%",Data!Y29*1/SMALL(Data!Y$25:Y$999,1)-1),"")</f>
        <v/>
      </c>
      <c r="Z29" s="178" t="str">
        <f>IF(ISNUMBER(Data!Z29),IF(Data!Z29*1/SMALL(Data!Z$25:Z$999,1)-1&gt;$F$15,"&gt;100%",Data!Z29*1/SMALL(Data!Z$25:Z$999,1)-1),"")</f>
        <v/>
      </c>
      <c r="AA29" s="178" t="str">
        <f>IF(ISNUMBER(Data!AA29),IF(Data!AA29*1/SMALL(Data!AA$25:AA$999,1)-1&gt;$F$15,"&gt;100%",Data!AA29*1/SMALL(Data!AA$25:AA$999,1)-1),"")</f>
        <v/>
      </c>
      <c r="AB29" s="178" t="str">
        <f>IF(ISNUMBER(Data!AB29),IF(Data!AB29*1/SMALL(Data!AB$25:AB$999,1)-1&gt;$F$15,"&gt;100%",Data!AB29*1/SMALL(Data!AB$25:AB$999,1)-1),"")</f>
        <v/>
      </c>
      <c r="AC29" s="178" t="str">
        <f>IF(ISNUMBER(Data!AC29),IF(Data!AC29*1/SMALL(Data!AC$25:AC$999,1)-1&gt;$F$15,"&gt;100%",Data!AC29*1/SMALL(Data!AC$25:AC$999,1)-1),"")</f>
        <v/>
      </c>
      <c r="AD29" s="178" t="str">
        <f>IF(ISNUMBER(Data!AD29),IF(Data!AD29*1/SMALL(Data!AD$25:AD$999,1)-1&gt;$F$15,"&gt;100%",Data!AD29*1/SMALL(Data!AD$25:AD$999,1)-1),"")</f>
        <v/>
      </c>
      <c r="AE29" s="178" t="str">
        <f>IF(ISNUMBER(Data!AE29),IF(Data!AE29*1/SMALL(Data!AE$25:AE$999,1)-1&gt;$F$15,"&gt;100%",Data!AE29*1/SMALL(Data!AE$25:AE$999,1)-1),"")</f>
        <v/>
      </c>
      <c r="AF29" s="178">
        <f>IF(ISNUMBER(Data!AF29),IF(Data!AF29*1/SMALL(Data!AF$25:AF$999,1)-1&gt;$F$15,"&gt;100%",Data!AF29*1/SMALL(Data!AF$25:AF$999,1)-1),"")</f>
        <v>0.35483870967741948</v>
      </c>
      <c r="AG29" s="178" t="str">
        <f>IF(ISNUMBER(Data!AG29),IF(Data!AG29*1/SMALL(Data!AG$25:AG$999,1)-1&gt;$F$15,"&gt;100%",Data!AG29*1/SMALL(Data!AG$25:AG$999,1)-1),"")</f>
        <v>&gt;100%</v>
      </c>
      <c r="AH29" s="178">
        <f>IF(ISNUMBER(Data!AH29),IF(Data!AH29*1/SMALL(Data!AH$25:AH$999,1)-1&gt;$F$15,"&gt;100%",Data!AH29*1/SMALL(Data!AH$25:AH$999,1)-1),"")</f>
        <v>0.60869565217391308</v>
      </c>
      <c r="AI29" s="178">
        <f>IF(ISNUMBER(Data!AI29),IF(Data!AI29*1/SMALL(Data!AI$25:AI$999,1)-1&gt;$F$15,"&gt;100%",Data!AI29*1/SMALL(Data!AI$25:AI$999,1)-1),"")</f>
        <v>0.62666666666666671</v>
      </c>
      <c r="AJ29" s="178" t="str">
        <f>IF(ISNUMBER(Data!AJ29),IF(Data!AJ29*1/SMALL(Data!AJ$25:AJ$999,1)-1&gt;$F$15,"&gt;100%",Data!AJ29*1/SMALL(Data!AJ$25:AJ$999,1)-1),"")</f>
        <v>&gt;100%</v>
      </c>
      <c r="AK29" s="178">
        <f>IF(ISNUMBER(Data!AK29),IF(Data!AK29*1/SMALL(Data!AK$25:AK$999,1)-1&gt;$F$15,"&gt;100%",Data!AK29*1/SMALL(Data!AK$25:AK$999,1)-1),"")</f>
        <v>0</v>
      </c>
      <c r="AL29" s="178" t="str">
        <f>IF(ISNUMBER(Data!AL29),IF(Data!AL29*1/SMALL(Data!AL$25:AL$999,1)-1&gt;$F$15,"&gt;100%",Data!AL29*1/SMALL(Data!AL$25:AL$999,1)-1),"")</f>
        <v>&gt;100%</v>
      </c>
      <c r="AM29" s="178" t="str">
        <f>IF(ISNUMBER(Data!AM29),IF(Data!AM29*1/SMALL(Data!AM$25:AM$999,1)-1&gt;$F$15,"&gt;100%",Data!AM29*1/SMALL(Data!AM$25:AM$999,1)-1),"")</f>
        <v>&gt;100%</v>
      </c>
      <c r="AN29" s="178">
        <f>IF(ISNUMBER(Data!AN29),IF(Data!AN29*1/SMALL(Data!AN$25:AN$999,1)-1&gt;$F$15,"&gt;100%",Data!AN29*1/SMALL(Data!AN$25:AN$999,1)-1),"")</f>
        <v>0.33333333333333326</v>
      </c>
      <c r="AO29" s="178" t="str">
        <f>IF(ISNUMBER(Data!AO29),IF(Data!AO29*1/SMALL(Data!AO$25:AO$999,1)-1&gt;$F$15,"&gt;100%",Data!AO29*1/SMALL(Data!AO$25:AO$999,1)-1),"")</f>
        <v>&gt;100%</v>
      </c>
      <c r="AP29" s="178" t="str">
        <f>IF(ISNUMBER(Data!AP29),IF(Data!AP29*1/SMALL(Data!AP$25:AP$999,1)-1&gt;$F$15,"&gt;100%",Data!AP29*1/SMALL(Data!AP$25:AP$999,1)-1),"")</f>
        <v>&gt;100%</v>
      </c>
      <c r="AQ29" s="189" t="str">
        <f>IF(ISNUMBER(Data!AQ29),IF(Data!AQ29*1/SMALL(Data!AQ$25:AQ$999,1)-1&gt;$F$15,"&gt;100%",Data!AQ29*1/SMALL(Data!AQ$25:AQ$999,1)-1),"")</f>
        <v/>
      </c>
      <c r="AR29" s="178" t="str">
        <f>IF(ISNUMBER(Data!AR29),IF(Data!AR29*1/SMALL(Data!AR$25:AR$999,1)-1&gt;$F$15,"&gt;100%",Data!AR29*1/SMALL(Data!AR$25:AR$999,1)-1),"")</f>
        <v/>
      </c>
      <c r="AS29" s="178" t="str">
        <f>IF(ISNUMBER(Data!AS29),IF(Data!AS29*1/SMALL(Data!AS$25:AS$999,1)-1&gt;$F$15,"&gt;100%",Data!AS29*1/SMALL(Data!AS$25:AS$999,1)-1),"")</f>
        <v/>
      </c>
      <c r="AT29" s="178" t="str">
        <f>IF(ISNUMBER(Data!AT29),IF(Data!AT29*1/SMALL(Data!AT$25:AT$999,1)-1&gt;$F$15,"&gt;100%",Data!AT29*1/SMALL(Data!AT$25:AT$999,1)-1),"")</f>
        <v/>
      </c>
      <c r="AU29" s="178" t="str">
        <f>IF(ISNUMBER(Data!AU29),IF(Data!AU29*1/SMALL(Data!AU$25:AU$999,1)-1&gt;$F$15,"&gt;100%",Data!AU29*1/SMALL(Data!AU$25:AU$999,1)-1),"")</f>
        <v/>
      </c>
      <c r="AV29" s="178" t="str">
        <f>IF(ISNUMBER(Data!AV29),IF(Data!AV29*1/SMALL(Data!AV$25:AV$999,1)-1&gt;$F$15,"&gt;100%",Data!AV29*1/SMALL(Data!AV$25:AV$999,1)-1),"")</f>
        <v/>
      </c>
      <c r="AW29" s="178" t="str">
        <f>IF(ISNUMBER(Data!AW29),IF(Data!AW29*1/SMALL(Data!AW$25:AW$999,1)-1&gt;$F$15,"&gt;100%",Data!AW29*1/SMALL(Data!AW$25:AW$999,1)-1),"")</f>
        <v/>
      </c>
      <c r="AX29" s="178" t="str">
        <f>IF(ISNUMBER(Data!AX29),IF(Data!AX29*1/SMALL(Data!AX$25:AX$999,1)-1&gt;$F$15,"&gt;100%",Data!AX29*1/SMALL(Data!AX$25:AX$999,1)-1),"")</f>
        <v/>
      </c>
      <c r="AY29" s="178" t="str">
        <f>IF(ISNUMBER(Data!AY29),IF(Data!AY29*1/SMALL(Data!AY$25:AY$999,1)-1&gt;$F$15,"&gt;100%",Data!AY29*1/SMALL(Data!AY$25:AY$999,1)-1),"")</f>
        <v/>
      </c>
      <c r="AZ29" s="178" t="str">
        <f>IF(ISNUMBER(Data!AZ29),IF(Data!AZ29*1/SMALL(Data!AZ$25:AZ$999,1)-1&gt;$F$15,"&gt;100%",Data!AZ29*1/SMALL(Data!AZ$25:AZ$999,1)-1),"")</f>
        <v/>
      </c>
      <c r="BA29" s="190" t="str">
        <f>IF(ISNUMBER(Data!BA29),IF(Data!BA29*1/SMALL(Data!BA$25:BA$999,1)-1&gt;$F$15,"&gt;100%",Data!BA29*1/SMALL(Data!BA$25:BA$999,1)-1),"")</f>
        <v/>
      </c>
      <c r="BB29" s="184" t="str">
        <f>IF(ISNUMBER(Data!BB29),IF(Data!BB29*1/SMALL(Data!BB$25:BB$999,1)-1&gt;$F$15,"&gt;100%",Data!BB29*1/SMALL(Data!BB$25:BB$999,1)-1),"")</f>
        <v>&gt;100%</v>
      </c>
      <c r="BC29" s="178" t="str">
        <f>IF(ISNUMBER(Data!BC29),IF(Data!BC29*1/SMALL(Data!BC$25:BC$999,1)-1&gt;$F$15,"&gt;100%",Data!BC29*1/SMALL(Data!BC$25:BC$999,1)-1),"")</f>
        <v>&gt;100%</v>
      </c>
      <c r="BD29" s="178">
        <f>IF(ISNUMBER(Data!BD29),IF(Data!BD29*1/SMALL(Data!BD$25:BD$999,1)-1&gt;$F$15,"&gt;100%",Data!BD29*1/SMALL(Data!BD$25:BD$999,1)-1),"")</f>
        <v>0</v>
      </c>
      <c r="BE29" s="178">
        <f>IF(ISNUMBER(Data!BE29),IF(Data!BE29*1/SMALL(Data!BE$25:BE$999,1)-1&gt;$F$15,"&gt;100%",Data!BE29*1/SMALL(Data!BE$25:BE$999,1)-1),"")</f>
        <v>4.4444444444444287E-2</v>
      </c>
      <c r="BF29" s="178">
        <f>IF(ISNUMBER(Data!BF29),IF(Data!BF29*1/SMALL(Data!BF$25:BF$999,1)-1&gt;$F$15,"&gt;100%",Data!BF29*1/SMALL(Data!BF$25:BF$999,1)-1),"")</f>
        <v>0</v>
      </c>
      <c r="BG29" s="178">
        <f>IF(ISNUMBER(Data!BG29),IF(Data!BG29*1/SMALL(Data!BG$25:BG$999,1)-1&gt;$F$15,"&gt;100%",Data!BG29*1/SMALL(Data!BG$25:BG$999,1)-1),"")</f>
        <v>0</v>
      </c>
      <c r="BH29" s="178">
        <f>IF(ISNUMBER(Data!BH29),IF(Data!BH29*1/SMALL(Data!BH$25:BH$999,1)-1&gt;$F$15,"&gt;100%",Data!BH29*1/SMALL(Data!BH$25:BH$999,1)-1),"")</f>
        <v>0</v>
      </c>
      <c r="BI29" s="178">
        <f>IF(ISNUMBER(Data!BI29),IF(Data!BI29*1/SMALL(Data!BI$25:BI$999,1)-1&gt;$F$15,"&gt;100%",Data!BI29*1/SMALL(Data!BI$25:BI$999,1)-1),"")</f>
        <v>0</v>
      </c>
      <c r="BJ29" s="178" t="str">
        <f>IF(ISNUMBER(Data!BJ29),IF(Data!BJ29*1/SMALL(Data!BJ$25:BJ$999,1)-1&gt;$F$15,"&gt;100%",Data!BJ29*1/SMALL(Data!BJ$25:BJ$999,1)-1),"")</f>
        <v>&gt;100%</v>
      </c>
      <c r="BK29" s="178" t="str">
        <f>IF(ISNUMBER(Data!BK29),IF(Data!BK29*1/SMALL(Data!BK$25:BK$999,1)-1&gt;$F$15,"&gt;100%",Data!BK29*1/SMALL(Data!BK$25:BK$999,1)-1),"")</f>
        <v>&gt;100%</v>
      </c>
      <c r="BL29" s="178">
        <f>IF(ISNUMBER(Data!BL29),IF(Data!BL29*1/SMALL(Data!BL$25:BL$999,1)-1&gt;$F$15,"&gt;100%",Data!BL29*1/SMALL(Data!BL$25:BL$999,1)-1),"")</f>
        <v>0</v>
      </c>
      <c r="BM29" s="178" t="str">
        <f>IF(ISNUMBER(Data!BM29),IF(Data!BM29*1/SMALL(Data!BM$25:BM$999,1)-1&gt;$F$15,"&gt;100%",Data!BM29*1/SMALL(Data!BM$25:BM$999,1)-1),"")</f>
        <v>&gt;100%</v>
      </c>
      <c r="BN29" s="178" t="str">
        <f>IF(ISNUMBER(Data!BN29),IF(Data!BN29*1/SMALL(Data!BN$25:BN$999,1)-1&gt;$F$15,"&gt;100%",Data!BN29*1/SMALL(Data!BN$25:BN$999,1)-1),"")</f>
        <v/>
      </c>
      <c r="BO29" s="178" t="str">
        <f>IF(ISNUMBER(Data!BO29),IF(Data!BO29*1/SMALL(Data!BO$25:BO$999,1)-1&gt;$F$15,"&gt;100%",Data!BO29*1/SMALL(Data!BO$25:BO$999,1)-1),"")</f>
        <v/>
      </c>
      <c r="BP29" s="178" t="str">
        <f>IF(ISNUMBER(Data!BP29),IF(Data!BP29*1/SMALL(Data!BP$25:BP$999,1)-1&gt;$F$15,"&gt;100%",Data!BP29*1/SMALL(Data!BP$25:BP$999,1)-1),"")</f>
        <v/>
      </c>
      <c r="BQ29" s="178" t="str">
        <f>IF(ISNUMBER(Data!BQ29),IF(Data!BQ29*1/SMALL(Data!BQ$25:BQ$999,1)-1&gt;$F$15,"&gt;100%",Data!BQ29*1/SMALL(Data!BQ$25:BQ$999,1)-1),"")</f>
        <v/>
      </c>
      <c r="BR29" s="178" t="str">
        <f>IF(ISNUMBER(Data!BR29),IF(Data!BR29*1/SMALL(Data!BR$25:BR$999,1)-1&gt;$F$15,"&gt;100%",Data!BR29*1/SMALL(Data!BR$25:BR$999,1)-1),"")</f>
        <v/>
      </c>
      <c r="BS29" s="178" t="str">
        <f>IF(ISNUMBER(Data!BS29),IF(Data!BS29*1/SMALL(Data!BS$25:BS$999,1)-1&gt;$F$15,"&gt;100%",Data!BS29*1/SMALL(Data!BS$25:BS$999,1)-1),"")</f>
        <v/>
      </c>
      <c r="BT29" s="178" t="str">
        <f>IF(ISNUMBER(Data!BT29),IF(Data!BT29*1/SMALL(Data!BT$25:BT$999,1)-1&gt;$F$15,"&gt;100%",Data!BT29*1/SMALL(Data!BT$25:BT$999,1)-1),"")</f>
        <v/>
      </c>
      <c r="BU29" s="178" t="str">
        <f>IF(ISNUMBER(Data!BU29),IF(Data!BU29*1/SMALL(Data!BU$25:BU$999,1)-1&gt;$F$15,"&gt;100%",Data!BU29*1/SMALL(Data!BU$25:BU$999,1)-1),"")</f>
        <v/>
      </c>
      <c r="BV29" s="178" t="str">
        <f>IF(ISNUMBER(Data!BV29),IF(Data!BV29*1/SMALL(Data!BV$25:BV$999,1)-1&gt;$F$15,"&gt;100%",Data!BV29*1/SMALL(Data!BV$25:BV$999,1)-1),"")</f>
        <v/>
      </c>
      <c r="BW29" s="178" t="str">
        <f>IF(ISNUMBER(Data!BW29),IF(Data!BW29*1/SMALL(Data!BW$25:BW$999,1)-1&gt;$F$15,"&gt;100%",Data!BW29*1/SMALL(Data!BW$25:BW$999,1)-1),"")</f>
        <v/>
      </c>
      <c r="BX29" s="178" t="str">
        <f>IF(ISNUMBER(Data!BX29),IF(Data!BX29*1/SMALL(Data!BX$25:BX$999,1)-1&gt;$F$15,"&gt;100%",Data!BX29*1/SMALL(Data!BX$25:BX$999,1)-1),"")</f>
        <v/>
      </c>
      <c r="BY29" s="178" t="str">
        <f>IF(ISNUMBER(Data!BY29),IF(Data!BY29*1/SMALL(Data!BY$25:BY$999,1)-1&gt;$F$15,"&gt;100%",Data!BY29*1/SMALL(Data!BY$25:BY$999,1)-1),"")</f>
        <v/>
      </c>
      <c r="BZ29" s="178" t="str">
        <f>IF(ISNUMBER(Data!BZ29),IF(Data!BZ29*1/SMALL(Data!BZ$25:BZ$999,1)-1&gt;$F$15,"&gt;100%",Data!BZ29*1/SMALL(Data!BZ$25:BZ$999,1)-1),"")</f>
        <v/>
      </c>
      <c r="CA29" s="178" t="str">
        <f>IF(ISNUMBER(Data!CA29),IF(Data!CA29*1/SMALL(Data!CA$25:CA$999,1)-1&gt;$F$15,"&gt;100%",Data!CA29*1/SMALL(Data!CA$25:CA$999,1)-1),"")</f>
        <v/>
      </c>
      <c r="CB29" s="178" t="str">
        <f>IF(ISNUMBER(Data!CB29),IF(Data!CB29*1/SMALL(Data!CB$25:CB$999,1)-1&gt;$F$15,"&gt;100%",Data!CB29*1/SMALL(Data!CB$25:CB$999,1)-1),"")</f>
        <v/>
      </c>
      <c r="CC29" s="178" t="str">
        <f>IF(ISNUMBER(Data!CC29),IF(Data!CC29*1/SMALL(Data!CC$25:CC$999,1)-1&gt;$F$15,"&gt;100%",Data!CC29*1/SMALL(Data!CC$25:CC$999,1)-1),"")</f>
        <v/>
      </c>
      <c r="CD29" s="178">
        <f>IF(ISNUMBER(Data!CD29),IF(Data!CD29*1/SMALL(Data!CD$25:CD$999,1)-1&gt;$F$15,"&gt;100%",Data!CD29*1/SMALL(Data!CD$25:CD$999,1)-1),"")</f>
        <v>0.14285714285714279</v>
      </c>
      <c r="CE29" s="178">
        <f>IF(ISNUMBER(Data!CE29),IF(Data!CE29*1/SMALL(Data!CE$25:CE$999,1)-1&gt;$F$15,"&gt;100%",Data!CE29*1/SMALL(Data!CE$25:CE$999,1)-1),"")</f>
        <v>4.7619047619047672E-2</v>
      </c>
      <c r="CF29" s="178">
        <f>IF(ISNUMBER(Data!CF29),IF(Data!CF29*1/SMALL(Data!CF$25:CF$999,1)-1&gt;$F$15,"&gt;100%",Data!CF29*1/SMALL(Data!CF$25:CF$999,1)-1),"")</f>
        <v>0.138671875</v>
      </c>
      <c r="CG29" s="178" t="str">
        <f>IF(ISNUMBER(Data!CG29),IF(Data!CG29*1/SMALL(Data!CG$25:CG$999,1)-1&gt;$F$15,"&gt;100%",Data!CG29*1/SMALL(Data!CG$25:CG$999,1)-1),"")</f>
        <v>&gt;100%</v>
      </c>
      <c r="CH29" s="178" t="str">
        <f>IF(ISNUMBER(Data!CH29),IF(Data!CH29*1/SMALL(Data!CH$25:CH$999,1)-1&gt;$F$15,"&gt;100%",Data!CH29*1/SMALL(Data!CH$25:CH$999,1)-1),"")</f>
        <v>&gt;100%</v>
      </c>
      <c r="CI29" s="178" t="str">
        <f>IF(ISNUMBER(Data!CI29),IF(Data!CI29*1/SMALL(Data!CI$25:CI$999,1)-1&gt;$F$15,"&gt;100%",Data!CI29*1/SMALL(Data!CI$25:CI$999,1)-1),"")</f>
        <v>&gt;100%</v>
      </c>
      <c r="CJ29" s="178">
        <f>IF(ISNUMBER(Data!CJ29),IF(Data!CJ29*1/SMALL(Data!CJ$25:CJ$999,1)-1&gt;$F$15,"&gt;100%",Data!CJ29*1/SMALL(Data!CJ$25:CJ$999,1)-1),"")</f>
        <v>0.31118881118881125</v>
      </c>
      <c r="CK29" s="178">
        <f>IF(ISNUMBER(Data!CK29),IF(Data!CK29*1/SMALL(Data!CK$25:CK$999,1)-1&gt;$F$15,"&gt;100%",Data!CK29*1/SMALL(Data!CK$25:CK$999,1)-1),"")</f>
        <v>0.66896551724137931</v>
      </c>
      <c r="CL29" s="178" t="str">
        <f>IF(ISNUMBER(Data!CL29),IF(Data!CL29*1/SMALL(Data!CL$25:CL$999,1)-1&gt;$F$15,"&gt;100%",Data!CL29*1/SMALL(Data!CL$25:CL$999,1)-1),"")</f>
        <v>&gt;100%</v>
      </c>
      <c r="CM29" s="178" t="str">
        <f>IF(ISNUMBER(Data!CM29),IF(Data!CM29*1/SMALL(Data!CM$25:CM$999,1)-1&gt;$F$15,"&gt;100%",Data!CM29*1/SMALL(Data!CM$25:CM$999,1)-1),"")</f>
        <v>&gt;100%</v>
      </c>
      <c r="CN29" s="178">
        <f>IF(ISNUMBER(Data!CN29),IF(Data!CN29*1/SMALL(Data!CN$25:CN$999,1)-1&gt;$F$15,"&gt;100%",Data!CN29*1/SMALL(Data!CN$25:CN$999,1)-1),"")</f>
        <v>0.61194029850746268</v>
      </c>
      <c r="CO29" s="178" t="str">
        <f>IF(ISNUMBER(Data!CO29),IF(Data!CO29*1/SMALL(Data!CO$25:CO$999,1)-1&gt;$F$15,"&gt;100%",Data!CO29*1/SMALL(Data!CO$25:CO$999,1)-1),"")</f>
        <v>&gt;100%</v>
      </c>
      <c r="CP29" s="178">
        <f>IF(ISNUMBER(Data!CP29),IF(Data!CP29*1/SMALL(Data!CP$25:CP$999,1)-1&gt;$F$15,"&gt;100%",Data!CP29*1/SMALL(Data!CP$25:CP$999,1)-1),"")</f>
        <v>0.78571428571428581</v>
      </c>
      <c r="CQ29" s="178">
        <f>IF(ISNUMBER(Data!CQ29),IF(Data!CQ29*1/SMALL(Data!CQ$25:CQ$999,1)-1&gt;$F$15,"&gt;100%",Data!CQ29*1/SMALL(Data!CQ$25:CQ$999,1)-1),"")</f>
        <v>0</v>
      </c>
      <c r="CR29" s="178">
        <f>IF(ISNUMBER(Data!CR29),IF(Data!CR29*1/SMALL(Data!CR$25:CR$999,1)-1&gt;$F$15,"&gt;100%",Data!CR29*1/SMALL(Data!CR$25:CR$999,1)-1),"")</f>
        <v>0</v>
      </c>
      <c r="CS29" s="178">
        <f>IF(ISNUMBER(Data!CS29),IF(Data!CS29*1/SMALL(Data!CS$25:CS$999,1)-1&gt;$F$15,"&gt;100%",Data!CS29*1/SMALL(Data!CS$25:CS$999,1)-1),"")</f>
        <v>0</v>
      </c>
      <c r="CT29" s="178" t="str">
        <f>IF(ISNUMBER(Data!CT29),IF(Data!CT29*1/SMALL(Data!CT$25:CT$999,1)-1&gt;$F$15,"&gt;100%",Data!CT29*1/SMALL(Data!CT$25:CT$999,1)-1),"")</f>
        <v>&gt;100%</v>
      </c>
      <c r="CU29" s="178">
        <f>IF(ISNUMBER(Data!CU29),IF(Data!CU29*1/SMALL(Data!CU$25:CU$999,1)-1&gt;$F$15,"&gt;100%",Data!CU29*1/SMALL(Data!CU$25:CU$999,1)-1),"")</f>
        <v>0.5277777777777779</v>
      </c>
      <c r="CV29" s="178">
        <f>IF(ISNUMBER(Data!CV29),IF(Data!CV29*1/SMALL(Data!CV$25:CV$999,1)-1&gt;$F$15,"&gt;100%",Data!CV29*1/SMALL(Data!CV$25:CV$999,1)-1),"")</f>
        <v>0.71047008547008583</v>
      </c>
      <c r="CW29" s="178" t="str">
        <f>IF(ISNUMBER(Data!CW29),IF(Data!CW29*1/SMALL(Data!CW$25:CW$999,1)-1&gt;$F$15,"&gt;100%",Data!CW29*1/SMALL(Data!CW$25:CW$999,1)-1),"")</f>
        <v>&gt;100%</v>
      </c>
      <c r="CX29" s="178" t="str">
        <f>IF(ISNUMBER(Data!CX29),IF(Data!CX29*1/SMALL(Data!CX$25:CX$999,1)-1&gt;$F$15,"&gt;100%",Data!CX29*1/SMALL(Data!CX$25:CX$999,1)-1),"")</f>
        <v>&gt;100%</v>
      </c>
      <c r="CY29" s="178" t="str">
        <f>IF(ISNUMBER(Data!CY29),IF(Data!CY29*1/SMALL(Data!CY$25:CY$999,1)-1&gt;$F$15,"&gt;100%",Data!CY29*1/SMALL(Data!CY$25:CY$999,1)-1),"")</f>
        <v>&gt;100%</v>
      </c>
      <c r="CZ29" s="178" t="str">
        <f>IF(ISNUMBER(Data!CZ29),IF(Data!CZ29*1/SMALL(Data!CZ$25:CZ$999,1)-1&gt;$F$15,"&gt;100%",Data!CZ29*1/SMALL(Data!CZ$25:CZ$999,1)-1),"")</f>
        <v>&gt;100%</v>
      </c>
      <c r="DA29" s="178" t="str">
        <f>IF(ISNUMBER(Data!DA29),IF(Data!DA29*1/SMALL(Data!DA$25:DA$999,1)-1&gt;$F$15,"&gt;100%",Data!DA29*1/SMALL(Data!DA$25:DA$999,1)-1),"")</f>
        <v>&gt;100%</v>
      </c>
      <c r="DB29" s="178" t="str">
        <f>IF(ISNUMBER(Data!DB29),IF(Data!DB29*1/SMALL(Data!DB$25:DB$999,1)-1&gt;$F$15,"&gt;100%",Data!DB29*1/SMALL(Data!DB$25:DB$999,1)-1),"")</f>
        <v>&gt;100%</v>
      </c>
      <c r="DC29" s="178" t="str">
        <f>IF(ISNUMBER(Data!DC29),IF(Data!DC29*1/SMALL(Data!DC$25:DC$999,1)-1&gt;$F$15,"&gt;100%",Data!DC29*1/SMALL(Data!DC$25:DC$999,1)-1),"")</f>
        <v>&gt;100%</v>
      </c>
      <c r="DD29" s="178" t="str">
        <f>IF(ISNUMBER(Data!DD29),IF(Data!DD29*1/SMALL(Data!DD$25:DD$999,1)-1&gt;$F$15,"&gt;100%",Data!DD29*1/SMALL(Data!DD$25:DD$999,1)-1),"")</f>
        <v>&gt;100%</v>
      </c>
      <c r="DE29" s="178" t="str">
        <f>IF(ISNUMBER(Data!DE29),IF(Data!DE29*1/SMALL(Data!DE$25:DE$999,1)-1&gt;$F$15,"&gt;100%",Data!DE29*1/SMALL(Data!DE$25:DE$999,1)-1),"")</f>
        <v>&gt;100%</v>
      </c>
      <c r="DF29" s="178" t="str">
        <f>IF(ISNUMBER(Data!DF29),IF(Data!DF29*1/SMALL(Data!DF$25:DF$999,1)-1&gt;$F$15,"&gt;100%",Data!DF29*1/SMALL(Data!DF$25:DF$999,1)-1),"")</f>
        <v>&gt;100%</v>
      </c>
      <c r="DG29" s="178" t="str">
        <f>IF(ISNUMBER(Data!DG29),IF(Data!DG29*1/SMALL(Data!DG$25:DG$999,1)-1&gt;$F$15,"&gt;100%",Data!DG29*1/SMALL(Data!DG$25:DG$999,1)-1),"")</f>
        <v>&gt;100%</v>
      </c>
      <c r="DH29" s="178" t="str">
        <f>IF(ISNUMBER(Data!DH29),IF(Data!DH29*1/SMALL(Data!DH$25:DH$999,1)-1&gt;$F$15,"&gt;100%",Data!DH29*1/SMALL(Data!DH$25:DH$999,1)-1),"")</f>
        <v>&gt;100%</v>
      </c>
      <c r="DI29" s="178" t="str">
        <f>IF(ISNUMBER(Data!DI29),IF(Data!DI29*1/SMALL(Data!DI$25:DI$999,1)-1&gt;$F$15,"&gt;100%",Data!DI29*1/SMALL(Data!DI$25:DI$999,1)-1),"")</f>
        <v>&gt;100%</v>
      </c>
      <c r="DJ29" s="178" t="str">
        <f>IF(ISNUMBER(Data!DJ29),IF(Data!DJ29*1/SMALL(Data!DJ$25:DJ$999,1)-1&gt;$F$15,"&gt;100%",Data!DJ29*1/SMALL(Data!DJ$25:DJ$999,1)-1),"")</f>
        <v>&gt;100%</v>
      </c>
      <c r="DK29" s="178" t="str">
        <f>IF(ISNUMBER(Data!DK29),IF(Data!DK29*1/SMALL(Data!DK$25:DK$999,1)-1&gt;$F$15,"&gt;100%",Data!DK29*1/SMALL(Data!DK$25:DK$999,1)-1),"")</f>
        <v>&gt;100%</v>
      </c>
      <c r="DL29" s="178" t="str">
        <f>IF(ISNUMBER(Data!DL29),IF(Data!DL29*1/SMALL(Data!DL$25:DL$999,1)-1&gt;$F$15,"&gt;100%",Data!DL29*1/SMALL(Data!DL$25:DL$999,1)-1),"")</f>
        <v>&gt;100%</v>
      </c>
      <c r="DM29" s="178" t="str">
        <f>IF(ISNUMBER(Data!DM29),IF(Data!DM29*1/SMALL(Data!DM$25:DM$999,1)-1&gt;$F$15,"&gt;100%",Data!DM29*1/SMALL(Data!DM$25:DM$999,1)-1),"")</f>
        <v>&gt;100%</v>
      </c>
      <c r="DN29" s="178" t="str">
        <f>IF(ISNUMBER(Data!DN29),IF(Data!DN29*1/SMALL(Data!DN$25:DN$999,1)-1&gt;$F$15,"&gt;100%",Data!DN29*1/SMALL(Data!DN$25:DN$999,1)-1),"")</f>
        <v>&gt;100%</v>
      </c>
      <c r="DO29" s="178" t="str">
        <f>IF(ISNUMBER(Data!DO29),IF(Data!DO29*1/SMALL(Data!DO$25:DO$999,1)-1&gt;$F$15,"&gt;100%",Data!DO29*1/SMALL(Data!DO$25:DO$999,1)-1),"")</f>
        <v>&gt;100%</v>
      </c>
      <c r="DP29" s="178" t="str">
        <f>IF(ISNUMBER(Data!DP29),IF(Data!DP29*1/SMALL(Data!DP$25:DP$999,1)-1&gt;$F$15,"&gt;100%",Data!DP29*1/SMALL(Data!DP$25:DP$999,1)-1),"")</f>
        <v>&gt;100%</v>
      </c>
      <c r="DQ29" s="178" t="str">
        <f>IF(ISNUMBER(Data!DQ29),IF(Data!DQ29*1/SMALL(Data!DQ$25:DQ$999,1)-1&gt;$F$15,"&gt;100%",Data!DQ29*1/SMALL(Data!DQ$25:DQ$999,1)-1),"")</f>
        <v>&gt;100%</v>
      </c>
      <c r="DR29" s="178" t="str">
        <f>IF(ISNUMBER(Data!DR29),IF(Data!DR29*1/SMALL(Data!DR$25:DR$999,1)-1&gt;$F$15,"&gt;100%",Data!DR29*1/SMALL(Data!DR$25:DR$999,1)-1),"")</f>
        <v>&gt;100%</v>
      </c>
      <c r="DS29" s="178" t="str">
        <f>IF(ISNUMBER(Data!DS29),IF(Data!DS29*1/SMALL(Data!DS$25:DS$999,1)-1&gt;$F$15,"&gt;100%",Data!DS29*1/SMALL(Data!DS$25:DS$999,1)-1),"")</f>
        <v>&gt;100%</v>
      </c>
      <c r="DT29" s="178">
        <f>IF(ISNUMBER(Data!DT29),IF(Data!DT29*1/SMALL(Data!DT$25:DT$999,1)-1&gt;$F$15,"&gt;100%",Data!DT29*1/SMALL(Data!DT$25:DT$999,1)-1),"")</f>
        <v>0.91999999999999993</v>
      </c>
      <c r="DU29" s="178" t="str">
        <f>IF(ISNUMBER(Data!DU29),IF(Data!DU29*1/SMALL(Data!DU$25:DU$999,1)-1&gt;$F$15,"&gt;100%",Data!DU29*1/SMALL(Data!DU$25:DU$999,1)-1),"")</f>
        <v>&gt;100%</v>
      </c>
      <c r="DV29" s="178" t="str">
        <f>IF(ISNUMBER(Data!DV29),IF(Data!DV29*1/SMALL(Data!DV$25:DV$999,1)-1&gt;$F$15,"&gt;100%",Data!DV29*1/SMALL(Data!DV$25:DV$999,1)-1),"")</f>
        <v/>
      </c>
      <c r="DW29" s="178" t="str">
        <f>IF(ISNUMBER(Data!DW29),IF(Data!DW29*1/SMALL(Data!DW$25:DW$999,1)-1&gt;$F$15,"&gt;100%",Data!DW29*1/SMALL(Data!DW$25:DW$999,1)-1),"")</f>
        <v/>
      </c>
      <c r="DX29" s="178" t="str">
        <f>IF(ISNUMBER(Data!DX29),IF(Data!DX29*1/SMALL(Data!DX$25:DX$999,1)-1&gt;$F$15,"&gt;100%",Data!DX29*1/SMALL(Data!DX$25:DX$999,1)-1),"")</f>
        <v/>
      </c>
      <c r="DY29" s="178" t="str">
        <f>IF(ISNUMBER(Data!DY29),IF(Data!DY29*1/SMALL(Data!DY$25:DY$999,1)-1&gt;$F$15,"&gt;100%",Data!DY29*1/SMALL(Data!DY$25:DY$999,1)-1),"")</f>
        <v/>
      </c>
      <c r="DZ29" s="178" t="str">
        <f>IF(ISNUMBER(Data!DZ29),IF(Data!DZ29*1/SMALL(Data!DZ$25:DZ$999,1)-1&gt;$F$15,"&gt;100%",Data!DZ29*1/SMALL(Data!DZ$25:DZ$999,1)-1),"")</f>
        <v/>
      </c>
      <c r="EA29" s="178" t="str">
        <f>IF(ISNUMBER(Data!EA29),IF(Data!EA29*1/SMALL(Data!EA$25:EA$999,1)-1&gt;$F$15,"&gt;100%",Data!EA29*1/SMALL(Data!EA$25:EA$999,1)-1),"")</f>
        <v/>
      </c>
      <c r="EB29" s="178" t="str">
        <f>IF(ISNUMBER(Data!EB29),IF(Data!EB29*1/SMALL(Data!EB$25:EB$999,1)-1&gt;$F$15,"&gt;100%",Data!EB29*1/SMALL(Data!EB$25:EB$999,1)-1),"")</f>
        <v/>
      </c>
      <c r="EC29" s="178" t="str">
        <f>IF(ISNUMBER(Data!EC29),IF(Data!EC29*1/SMALL(Data!EC$25:EC$999,1)-1&gt;$F$15,"&gt;100%",Data!EC29*1/SMALL(Data!EC$25:EC$999,1)-1),"")</f>
        <v/>
      </c>
      <c r="ED29" s="178" t="str">
        <f>IF(ISNUMBER(Data!ED29),IF(Data!ED29*1/SMALL(Data!ED$25:ED$999,1)-1&gt;$F$15,"&gt;100%",Data!ED29*1/SMALL(Data!ED$25:ED$999,1)-1),"")</f>
        <v/>
      </c>
      <c r="EE29" s="178" t="str">
        <f>IF(ISNUMBER(Data!EE29),IF(Data!EE29*1/SMALL(Data!EE$25:EE$999,1)-1&gt;$F$15,"&gt;100%",Data!EE29*1/SMALL(Data!EE$25:EE$999,1)-1),"")</f>
        <v/>
      </c>
      <c r="EF29" s="178" t="str">
        <f>IF(ISNUMBER(Data!EF29),IF(Data!EF29*1/SMALL(Data!EF$25:EF$999,1)-1&gt;$F$15,"&gt;100%",Data!EF29*1/SMALL(Data!EF$25:EF$999,1)-1),"")</f>
        <v/>
      </c>
      <c r="EG29" s="178" t="str">
        <f>IF(ISNUMBER(Data!EG29),IF(Data!EG29*1/SMALL(Data!EG$25:EG$999,1)-1&gt;$F$15,"&gt;100%",Data!EG29*1/SMALL(Data!EG$25:EG$999,1)-1),"")</f>
        <v/>
      </c>
      <c r="EH29" s="178" t="str">
        <f>IF(ISNUMBER(Data!EH29),IF(Data!EH29*1/SMALL(Data!EH$25:EH$999,1)-1&gt;$F$15,"&gt;100%",Data!EH29*1/SMALL(Data!EH$25:EH$999,1)-1),"")</f>
        <v/>
      </c>
      <c r="EI29" s="178" t="str">
        <f>IF(ISNUMBER(Data!EI29),IF(Data!EI29*1/SMALL(Data!EI$25:EI$999,1)-1&gt;$F$15,"&gt;100%",Data!EI29*1/SMALL(Data!EI$25:EI$999,1)-1),"")</f>
        <v/>
      </c>
      <c r="EJ29" s="178" t="str">
        <f>IF(ISNUMBER(Data!EJ29),IF(Data!EJ29*1/SMALL(Data!EJ$25:EJ$999,1)-1&gt;$F$15,"&gt;100%",Data!EJ29*1/SMALL(Data!EJ$25:EJ$999,1)-1),"")</f>
        <v/>
      </c>
      <c r="EK29" s="178" t="str">
        <f>IF(ISNUMBER(Data!EK29),IF(Data!EK29*1/SMALL(Data!EK$25:EK$999,1)-1&gt;$F$15,"&gt;100%",Data!EK29*1/SMALL(Data!EK$25:EK$999,1)-1),"")</f>
        <v/>
      </c>
      <c r="EL29" s="178" t="str">
        <f>IF(ISNUMBER(Data!EL29),IF(Data!EL29*1/SMALL(Data!EL$25:EL$999,1)-1&gt;$F$15,"&gt;100%",Data!EL29*1/SMALL(Data!EL$25:EL$999,1)-1),"")</f>
        <v/>
      </c>
      <c r="EM29" s="178" t="str">
        <f>IF(ISNUMBER(Data!EM29),IF(Data!EM29*1/SMALL(Data!EM$25:EM$999,1)-1&gt;$F$15,"&gt;100%",Data!EM29*1/SMALL(Data!EM$25:EM$999,1)-1),"")</f>
        <v/>
      </c>
      <c r="EN29" s="178" t="str">
        <f>IF(ISNUMBER(Data!EN29),IF(Data!EN29*1/SMALL(Data!EN$25:EN$999,1)-1&gt;$F$15,"&gt;100%",Data!EN29*1/SMALL(Data!EN$25:EN$999,1)-1),"")</f>
        <v/>
      </c>
      <c r="EO29" s="178" t="str">
        <f>IF(ISNUMBER(Data!EO29),IF(Data!EO29*1/SMALL(Data!EO$25:EO$999,1)-1&gt;$F$15,"&gt;100%",Data!EO29*1/SMALL(Data!EO$25:EO$999,1)-1),"")</f>
        <v/>
      </c>
      <c r="EP29" s="178" t="str">
        <f>IF(ISNUMBER(Data!EP29),IF(Data!EP29*1/SMALL(Data!EP$25:EP$999,1)-1&gt;$F$15,"&gt;100%",Data!EP29*1/SMALL(Data!EP$25:EP$999,1)-1),"")</f>
        <v/>
      </c>
      <c r="EQ29" s="178" t="str">
        <f>IF(ISNUMBER(Data!EQ29),IF(Data!EQ29*1/SMALL(Data!EQ$25:EQ$999,1)-1&gt;$F$15,"&gt;100%",Data!EQ29*1/SMALL(Data!EQ$25:EQ$999,1)-1),"")</f>
        <v/>
      </c>
      <c r="ER29" s="178" t="str">
        <f>IF(ISNUMBER(Data!ER29),IF(Data!ER29*1/SMALL(Data!ER$25:ER$999,1)-1&gt;$F$15,"&gt;100%",Data!ER29*1/SMALL(Data!ER$25:ER$999,1)-1),"")</f>
        <v/>
      </c>
      <c r="ES29" s="178" t="str">
        <f>IF(ISNUMBER(Data!ES29),IF(Data!ES29*1/SMALL(Data!ES$25:ES$999,1)-1&gt;$F$15,"&gt;100%",Data!ES29*1/SMALL(Data!ES$25:ES$999,1)-1),"")</f>
        <v/>
      </c>
    </row>
    <row r="30" spans="1:149" s="171" customFormat="1" x14ac:dyDescent="0.25">
      <c r="A30" s="169" t="str">
        <f>Data!A30</f>
        <v>VINS-Fusion</v>
      </c>
      <c r="B30" s="178" t="str">
        <f>IF(ISNUMBER(Data!B30),IF(Data!B30*1/SMALL(Data!B$25:B$999,1)-1&gt;$F$15,"&gt;100%",Data!B30*1/SMALL(Data!B$25:B$999,1)-1),"")</f>
        <v>&gt;100%</v>
      </c>
      <c r="C30" s="178" t="str">
        <f>IF(ISNUMBER(Data!C30),IF(Data!C30*1/SMALL(Data!C$25:C$999,1)-1&gt;$F$15,"&gt;100%",Data!C30*1/SMALL(Data!C$25:C$999,1)-1),"")</f>
        <v>&gt;100%</v>
      </c>
      <c r="D30" s="178">
        <f>IF(ISNUMBER(Data!D30),IF(Data!D30*1/SMALL(Data!D$25:D$999,1)-1&gt;$F$15,"&gt;100%",Data!D30*1/SMALL(Data!D$25:D$999,1)-1),"")</f>
        <v>0.70116861435726197</v>
      </c>
      <c r="E30" s="178">
        <f>IF(ISNUMBER(Data!E30),IF(Data!E30*1/SMALL(Data!E$25:E$999,1)-1&gt;$F$15,"&gt;100%",Data!E30*1/SMALL(Data!E$25:E$999,1)-1),"")</f>
        <v>0.19658119658119655</v>
      </c>
      <c r="F30" s="178" t="str">
        <f>IF(ISNUMBER(Data!F30),IF(Data!F30*1/SMALL(Data!F$25:F$999,1)-1&gt;$F$15,"&gt;100%",Data!F30*1/SMALL(Data!F$25:F$999,1)-1),"")</f>
        <v>&gt;100%</v>
      </c>
      <c r="G30" s="178" t="str">
        <f>IF(ISNUMBER(Data!G30),IF(Data!G30*1/SMALL(Data!G$25:G$999,1)-1&gt;$F$15,"&gt;100%",Data!G30*1/SMALL(Data!G$25:G$999,1)-1),"")</f>
        <v>&gt;100%</v>
      </c>
      <c r="H30" s="178" t="str">
        <f>IF(ISNUMBER(Data!H30),IF(Data!H30*1/SMALL(Data!H$25:H$999,1)-1&gt;$F$15,"&gt;100%",Data!H30*1/SMALL(Data!H$25:H$999,1)-1),"")</f>
        <v>&gt;100%</v>
      </c>
      <c r="I30" s="178" t="str">
        <f>IF(ISNUMBER(Data!I30),IF(Data!I30*1/SMALL(Data!I$25:I$999,1)-1&gt;$F$15,"&gt;100%",Data!I30*1/SMALL(Data!I$25:I$999,1)-1),"")</f>
        <v>&gt;100%</v>
      </c>
      <c r="J30" s="178" t="str">
        <f>IF(ISNUMBER(Data!J30),IF(Data!J30*1/SMALL(Data!J$25:J$999,1)-1&gt;$F$15,"&gt;100%",Data!J30*1/SMALL(Data!J$25:J$999,1)-1),"")</f>
        <v/>
      </c>
      <c r="K30" s="178" t="str">
        <f>IF(ISNUMBER(Data!K30),IF(Data!K30*1/SMALL(Data!K$25:K$999,1)-1&gt;$F$15,"&gt;100%",Data!K30*1/SMALL(Data!K$25:K$999,1)-1),"")</f>
        <v/>
      </c>
      <c r="L30" s="178" t="str">
        <f>IF(ISNUMBER(Data!L30),IF(Data!L30*1/SMALL(Data!L$25:L$999,1)-1&gt;$F$15,"&gt;100%",Data!L30*1/SMALL(Data!L$25:L$999,1)-1),"")</f>
        <v/>
      </c>
      <c r="M30" s="178" t="str">
        <f>IF(ISNUMBER(Data!M30),IF(Data!M30*1/SMALL(Data!M$25:M$999,1)-1&gt;$F$15,"&gt;100%",Data!M30*1/SMALL(Data!M$25:M$999,1)-1),"")</f>
        <v/>
      </c>
      <c r="N30" s="178" t="str">
        <f>IF(ISNUMBER(Data!N30),IF(Data!N30*1/SMALL(Data!N$25:N$999,1)-1&gt;$F$15,"&gt;100%",Data!N30*1/SMALL(Data!N$25:N$999,1)-1),"")</f>
        <v/>
      </c>
      <c r="O30" s="178" t="str">
        <f>IF(ISNUMBER(Data!O30),IF(Data!O30*1/SMALL(Data!O$25:O$999,1)-1&gt;$F$15,"&gt;100%",Data!O30*1/SMALL(Data!O$25:O$999,1)-1),"")</f>
        <v/>
      </c>
      <c r="P30" s="178" t="str">
        <f>IF(ISNUMBER(Data!P30),IF(Data!P30*1/SMALL(Data!P$25:P$999,1)-1&gt;$F$15,"&gt;100%",Data!P30*1/SMALL(Data!P$25:P$999,1)-1),"")</f>
        <v/>
      </c>
      <c r="Q30" s="178" t="str">
        <f>IF(ISNUMBER(Data!Q30),IF(Data!Q30*1/SMALL(Data!Q$25:Q$999,1)-1&gt;$F$15,"&gt;100%",Data!Q30*1/SMALL(Data!Q$25:Q$999,1)-1),"")</f>
        <v/>
      </c>
      <c r="R30" s="178" t="str">
        <f>IF(ISNUMBER(Data!R30),IF(Data!R30*1/SMALL(Data!R$25:R$999,1)-1&gt;$F$15,"&gt;100%",Data!R30*1/SMALL(Data!R$25:R$999,1)-1),"")</f>
        <v/>
      </c>
      <c r="S30" s="178" t="str">
        <f>IF(ISNUMBER(Data!S30),IF(Data!S30*1/SMALL(Data!S$25:S$999,1)-1&gt;$F$15,"&gt;100%",Data!S30*1/SMALL(Data!S$25:S$999,1)-1),"")</f>
        <v/>
      </c>
      <c r="T30" s="178" t="str">
        <f>IF(ISNUMBER(Data!T30),IF(Data!T30*1/SMALL(Data!T$25:T$999,1)-1&gt;$F$15,"&gt;100%",Data!T30*1/SMALL(Data!T$25:T$999,1)-1),"")</f>
        <v/>
      </c>
      <c r="U30" s="178" t="str">
        <f>IF(ISNUMBER(Data!U30),IF(Data!U30*1/SMALL(Data!U$25:U$999,1)-1&gt;$F$15,"&gt;100%",Data!U30*1/SMALL(Data!U$25:U$999,1)-1),"")</f>
        <v>&gt;100%</v>
      </c>
      <c r="V30" s="178" t="str">
        <f>IF(ISNUMBER(Data!V30),IF(Data!V30*1/SMALL(Data!V$25:V$999,1)-1&gt;$F$15,"&gt;100%",Data!V30*1/SMALL(Data!V$25:V$999,1)-1),"")</f>
        <v>&gt;100%</v>
      </c>
      <c r="W30" s="178" t="str">
        <f>IF(ISNUMBER(Data!W30),IF(Data!W30*1/SMALL(Data!W$25:W$999,1)-1&gt;$F$15,"&gt;100%",Data!W30*1/SMALL(Data!W$25:W$999,1)-1),"")</f>
        <v>&gt;100%</v>
      </c>
      <c r="X30" s="178" t="str">
        <f>IF(ISNUMBER(Data!X30),IF(Data!X30*1/SMALL(Data!X$25:X$999,1)-1&gt;$F$15,"&gt;100%",Data!X30*1/SMALL(Data!X$25:X$999,1)-1),"")</f>
        <v>&gt;100%</v>
      </c>
      <c r="Y30" s="178" t="str">
        <f>IF(ISNUMBER(Data!Y30),IF(Data!Y30*1/SMALL(Data!Y$25:Y$999,1)-1&gt;$F$15,"&gt;100%",Data!Y30*1/SMALL(Data!Y$25:Y$999,1)-1),"")</f>
        <v>&gt;100%</v>
      </c>
      <c r="Z30" s="178" t="str">
        <f>IF(ISNUMBER(Data!Z30),IF(Data!Z30*1/SMALL(Data!Z$25:Z$999,1)-1&gt;$F$15,"&gt;100%",Data!Z30*1/SMALL(Data!Z$25:Z$999,1)-1),"")</f>
        <v>&gt;100%</v>
      </c>
      <c r="AA30" s="178" t="str">
        <f>IF(ISNUMBER(Data!AA30),IF(Data!AA30*1/SMALL(Data!AA$25:AA$999,1)-1&gt;$F$15,"&gt;100%",Data!AA30*1/SMALL(Data!AA$25:AA$999,1)-1),"")</f>
        <v>&gt;100%</v>
      </c>
      <c r="AB30" s="178" t="str">
        <f>IF(ISNUMBER(Data!AB30),IF(Data!AB30*1/SMALL(Data!AB$25:AB$999,1)-1&gt;$F$15,"&gt;100%",Data!AB30*1/SMALL(Data!AB$25:AB$999,1)-1),"")</f>
        <v/>
      </c>
      <c r="AC30" s="178" t="str">
        <f>IF(ISNUMBER(Data!AC30),IF(Data!AC30*1/SMALL(Data!AC$25:AC$999,1)-1&gt;$F$15,"&gt;100%",Data!AC30*1/SMALL(Data!AC$25:AC$999,1)-1),"")</f>
        <v>&gt;100%</v>
      </c>
      <c r="AD30" s="178" t="str">
        <f>IF(ISNUMBER(Data!AD30),IF(Data!AD30*1/SMALL(Data!AD$25:AD$999,1)-1&gt;$F$15,"&gt;100%",Data!AD30*1/SMALL(Data!AD$25:AD$999,1)-1),"")</f>
        <v>&gt;100%</v>
      </c>
      <c r="AE30" s="178" t="str">
        <f>IF(ISNUMBER(Data!AE30),IF(Data!AE30*1/SMALL(Data!AE$25:AE$999,1)-1&gt;$F$15,"&gt;100%",Data!AE30*1/SMALL(Data!AE$25:AE$999,1)-1),"")</f>
        <v/>
      </c>
      <c r="AF30" s="178" t="str">
        <f>IF(ISNUMBER(Data!AF30),IF(Data!AF30*1/SMALL(Data!AF$25:AF$999,1)-1&gt;$F$15,"&gt;100%",Data!AF30*1/SMALL(Data!AF$25:AF$999,1)-1),"")</f>
        <v/>
      </c>
      <c r="AG30" s="178" t="str">
        <f>IF(ISNUMBER(Data!AG30),IF(Data!AG30*1/SMALL(Data!AG$25:AG$999,1)-1&gt;$F$15,"&gt;100%",Data!AG30*1/SMALL(Data!AG$25:AG$999,1)-1),"")</f>
        <v/>
      </c>
      <c r="AH30" s="178" t="str">
        <f>IF(ISNUMBER(Data!AH30),IF(Data!AH30*1/SMALL(Data!AH$25:AH$999,1)-1&gt;$F$15,"&gt;100%",Data!AH30*1/SMALL(Data!AH$25:AH$999,1)-1),"")</f>
        <v/>
      </c>
      <c r="AI30" s="178" t="str">
        <f>IF(ISNUMBER(Data!AI30),IF(Data!AI30*1/SMALL(Data!AI$25:AI$999,1)-1&gt;$F$15,"&gt;100%",Data!AI30*1/SMALL(Data!AI$25:AI$999,1)-1),"")</f>
        <v/>
      </c>
      <c r="AJ30" s="178" t="str">
        <f>IF(ISNUMBER(Data!AJ30),IF(Data!AJ30*1/SMALL(Data!AJ$25:AJ$999,1)-1&gt;$F$15,"&gt;100%",Data!AJ30*1/SMALL(Data!AJ$25:AJ$999,1)-1),"")</f>
        <v/>
      </c>
      <c r="AK30" s="178" t="str">
        <f>IF(ISNUMBER(Data!AK30),IF(Data!AK30*1/SMALL(Data!AK$25:AK$999,1)-1&gt;$F$15,"&gt;100%",Data!AK30*1/SMALL(Data!AK$25:AK$999,1)-1),"")</f>
        <v/>
      </c>
      <c r="AL30" s="178" t="str">
        <f>IF(ISNUMBER(Data!AL30),IF(Data!AL30*1/SMALL(Data!AL$25:AL$999,1)-1&gt;$F$15,"&gt;100%",Data!AL30*1/SMALL(Data!AL$25:AL$999,1)-1),"")</f>
        <v/>
      </c>
      <c r="AM30" s="178" t="str">
        <f>IF(ISNUMBER(Data!AM30),IF(Data!AM30*1/SMALL(Data!AM$25:AM$999,1)-1&gt;$F$15,"&gt;100%",Data!AM30*1/SMALL(Data!AM$25:AM$999,1)-1),"")</f>
        <v/>
      </c>
      <c r="AN30" s="178" t="str">
        <f>IF(ISNUMBER(Data!AN30),IF(Data!AN30*1/SMALL(Data!AN$25:AN$999,1)-1&gt;$F$15,"&gt;100%",Data!AN30*1/SMALL(Data!AN$25:AN$999,1)-1),"")</f>
        <v/>
      </c>
      <c r="AO30" s="178" t="str">
        <f>IF(ISNUMBER(Data!AO30),IF(Data!AO30*1/SMALL(Data!AO$25:AO$999,1)-1&gt;$F$15,"&gt;100%",Data!AO30*1/SMALL(Data!AO$25:AO$999,1)-1),"")</f>
        <v/>
      </c>
      <c r="AP30" s="178" t="str">
        <f>IF(ISNUMBER(Data!AP30),IF(Data!AP30*1/SMALL(Data!AP$25:AP$999,1)-1&gt;$F$15,"&gt;100%",Data!AP30*1/SMALL(Data!AP$25:AP$999,1)-1),"")</f>
        <v/>
      </c>
      <c r="AQ30" s="189" t="str">
        <f>IF(ISNUMBER(Data!AQ30),IF(Data!AQ30*1/SMALL(Data!AQ$25:AQ$999,1)-1&gt;$F$15,"&gt;100%",Data!AQ30*1/SMALL(Data!AQ$25:AQ$999,1)-1),"")</f>
        <v>&gt;100%</v>
      </c>
      <c r="AR30" s="178" t="str">
        <f>IF(ISNUMBER(Data!AR30),IF(Data!AR30*1/SMALL(Data!AR$25:AR$999,1)-1&gt;$F$15,"&gt;100%",Data!AR30*1/SMALL(Data!AR$25:AR$999,1)-1),"")</f>
        <v>&gt;100%</v>
      </c>
      <c r="AS30" s="178" t="str">
        <f>IF(ISNUMBER(Data!AS30),IF(Data!AS30*1/SMALL(Data!AS$25:AS$999,1)-1&gt;$F$15,"&gt;100%",Data!AS30*1/SMALL(Data!AS$25:AS$999,1)-1),"")</f>
        <v>&gt;100%</v>
      </c>
      <c r="AT30" s="178" t="str">
        <f>IF(ISNUMBER(Data!AT30),IF(Data!AT30*1/SMALL(Data!AT$25:AT$999,1)-1&gt;$F$15,"&gt;100%",Data!AT30*1/SMALL(Data!AT$25:AT$999,1)-1),"")</f>
        <v>&gt;100%</v>
      </c>
      <c r="AU30" s="178" t="str">
        <f>IF(ISNUMBER(Data!AU30),IF(Data!AU30*1/SMALL(Data!AU$25:AU$999,1)-1&gt;$F$15,"&gt;100%",Data!AU30*1/SMALL(Data!AU$25:AU$999,1)-1),"")</f>
        <v>&gt;100%</v>
      </c>
      <c r="AV30" s="178">
        <f>IF(ISNUMBER(Data!AV30),IF(Data!AV30*1/SMALL(Data!AV$25:AV$999,1)-1&gt;$F$15,"&gt;100%",Data!AV30*1/SMALL(Data!AV$25:AV$999,1)-1),"")</f>
        <v>1</v>
      </c>
      <c r="AW30" s="178" t="str">
        <f>IF(ISNUMBER(Data!AW30),IF(Data!AW30*1/SMALL(Data!AW$25:AW$999,1)-1&gt;$F$15,"&gt;100%",Data!AW30*1/SMALL(Data!AW$25:AW$999,1)-1),"")</f>
        <v>&gt;100%</v>
      </c>
      <c r="AX30" s="178" t="str">
        <f>IF(ISNUMBER(Data!AX30),IF(Data!AX30*1/SMALL(Data!AX$25:AX$999,1)-1&gt;$F$15,"&gt;100%",Data!AX30*1/SMALL(Data!AX$25:AX$999,1)-1),"")</f>
        <v>&gt;100%</v>
      </c>
      <c r="AY30" s="178" t="str">
        <f>IF(ISNUMBER(Data!AY30),IF(Data!AY30*1/SMALL(Data!AY$25:AY$999,1)-1&gt;$F$15,"&gt;100%",Data!AY30*1/SMALL(Data!AY$25:AY$999,1)-1),"")</f>
        <v>&gt;100%</v>
      </c>
      <c r="AZ30" s="178" t="str">
        <f>IF(ISNUMBER(Data!AZ30),IF(Data!AZ30*1/SMALL(Data!AZ$25:AZ$999,1)-1&gt;$F$15,"&gt;100%",Data!AZ30*1/SMALL(Data!AZ$25:AZ$999,1)-1),"")</f>
        <v>&gt;100%</v>
      </c>
      <c r="BA30" s="190" t="str">
        <f>IF(ISNUMBER(Data!BA30),IF(Data!BA30*1/SMALL(Data!BA$25:BA$999,1)-1&gt;$F$15,"&gt;100%",Data!BA30*1/SMALL(Data!BA$25:BA$999,1)-1),"")</f>
        <v>&gt;100%</v>
      </c>
      <c r="BB30" s="184" t="str">
        <f>IF(ISNUMBER(Data!BB30),IF(Data!BB30*1/SMALL(Data!BB$25:BB$999,1)-1&gt;$F$15,"&gt;100%",Data!BB30*1/SMALL(Data!BB$25:BB$999,1)-1),"")</f>
        <v/>
      </c>
      <c r="BC30" s="178" t="str">
        <f>IF(ISNUMBER(Data!BC30),IF(Data!BC30*1/SMALL(Data!BC$25:BC$999,1)-1&gt;$F$15,"&gt;100%",Data!BC30*1/SMALL(Data!BC$25:BC$999,1)-1),"")</f>
        <v/>
      </c>
      <c r="BD30" s="178" t="str">
        <f>IF(ISNUMBER(Data!BD30),IF(Data!BD30*1/SMALL(Data!BD$25:BD$999,1)-1&gt;$F$15,"&gt;100%",Data!BD30*1/SMALL(Data!BD$25:BD$999,1)-1),"")</f>
        <v/>
      </c>
      <c r="BE30" s="178" t="str">
        <f>IF(ISNUMBER(Data!BE30),IF(Data!BE30*1/SMALL(Data!BE$25:BE$999,1)-1&gt;$F$15,"&gt;100%",Data!BE30*1/SMALL(Data!BE$25:BE$999,1)-1),"")</f>
        <v/>
      </c>
      <c r="BF30" s="178" t="str">
        <f>IF(ISNUMBER(Data!BF30),IF(Data!BF30*1/SMALL(Data!BF$25:BF$999,1)-1&gt;$F$15,"&gt;100%",Data!BF30*1/SMALL(Data!BF$25:BF$999,1)-1),"")</f>
        <v/>
      </c>
      <c r="BG30" s="178" t="str">
        <f>IF(ISNUMBER(Data!BG30),IF(Data!BG30*1/SMALL(Data!BG$25:BG$999,1)-1&gt;$F$15,"&gt;100%",Data!BG30*1/SMALL(Data!BG$25:BG$999,1)-1),"")</f>
        <v/>
      </c>
      <c r="BH30" s="178" t="str">
        <f>IF(ISNUMBER(Data!BH30),IF(Data!BH30*1/SMALL(Data!BH$25:BH$999,1)-1&gt;$F$15,"&gt;100%",Data!BH30*1/SMALL(Data!BH$25:BH$999,1)-1),"")</f>
        <v/>
      </c>
      <c r="BI30" s="178" t="str">
        <f>IF(ISNUMBER(Data!BI30),IF(Data!BI30*1/SMALL(Data!BI$25:BI$999,1)-1&gt;$F$15,"&gt;100%",Data!BI30*1/SMALL(Data!BI$25:BI$999,1)-1),"")</f>
        <v/>
      </c>
      <c r="BJ30" s="178" t="str">
        <f>IF(ISNUMBER(Data!BJ30),IF(Data!BJ30*1/SMALL(Data!BJ$25:BJ$999,1)-1&gt;$F$15,"&gt;100%",Data!BJ30*1/SMALL(Data!BJ$25:BJ$999,1)-1),"")</f>
        <v/>
      </c>
      <c r="BK30" s="178" t="str">
        <f>IF(ISNUMBER(Data!BK30),IF(Data!BK30*1/SMALL(Data!BK$25:BK$999,1)-1&gt;$F$15,"&gt;100%",Data!BK30*1/SMALL(Data!BK$25:BK$999,1)-1),"")</f>
        <v/>
      </c>
      <c r="BL30" s="178" t="str">
        <f>IF(ISNUMBER(Data!BL30),IF(Data!BL30*1/SMALL(Data!BL$25:BL$999,1)-1&gt;$F$15,"&gt;100%",Data!BL30*1/SMALL(Data!BL$25:BL$999,1)-1),"")</f>
        <v/>
      </c>
      <c r="BM30" s="178" t="str">
        <f>IF(ISNUMBER(Data!BM30),IF(Data!BM30*1/SMALL(Data!BM$25:BM$999,1)-1&gt;$F$15,"&gt;100%",Data!BM30*1/SMALL(Data!BM$25:BM$999,1)-1),"")</f>
        <v/>
      </c>
      <c r="BN30" s="178" t="str">
        <f>IF(ISNUMBER(Data!BN30),IF(Data!BN30*1/SMALL(Data!BN$25:BN$999,1)-1&gt;$F$15,"&gt;100%",Data!BN30*1/SMALL(Data!BN$25:BN$999,1)-1),"")</f>
        <v>&gt;100%</v>
      </c>
      <c r="BO30" s="178" t="str">
        <f>IF(ISNUMBER(Data!BO30),IF(Data!BO30*1/SMALL(Data!BO$25:BO$999,1)-1&gt;$F$15,"&gt;100%",Data!BO30*1/SMALL(Data!BO$25:BO$999,1)-1),"")</f>
        <v>&gt;100%</v>
      </c>
      <c r="BP30" s="178">
        <f>IF(ISNUMBER(Data!BP30),IF(Data!BP30*1/SMALL(Data!BP$25:BP$999,1)-1&gt;$F$15,"&gt;100%",Data!BP30*1/SMALL(Data!BP$25:BP$999,1)-1),"")</f>
        <v>0.18890554722638675</v>
      </c>
      <c r="BQ30" s="178" t="str">
        <f>IF(ISNUMBER(Data!BQ30),IF(Data!BQ30*1/SMALL(Data!BQ$25:BQ$999,1)-1&gt;$F$15,"&gt;100%",Data!BQ30*1/SMALL(Data!BQ$25:BQ$999,1)-1),"")</f>
        <v>&gt;100%</v>
      </c>
      <c r="BR30" s="178" t="str">
        <f>IF(ISNUMBER(Data!BR30),IF(Data!BR30*1/SMALL(Data!BR$25:BR$999,1)-1&gt;$F$15,"&gt;100%",Data!BR30*1/SMALL(Data!BR$25:BR$999,1)-1),"")</f>
        <v>&gt;100%</v>
      </c>
      <c r="BS30" s="178" t="str">
        <f>IF(ISNUMBER(Data!BS30),IF(Data!BS30*1/SMALL(Data!BS$25:BS$999,1)-1&gt;$F$15,"&gt;100%",Data!BS30*1/SMALL(Data!BS$25:BS$999,1)-1),"")</f>
        <v>&gt;100%</v>
      </c>
      <c r="BT30" s="178" t="str">
        <f>IF(ISNUMBER(Data!BT30),IF(Data!BT30*1/SMALL(Data!BT$25:BT$999,1)-1&gt;$F$15,"&gt;100%",Data!BT30*1/SMALL(Data!BT$25:BT$999,1)-1),"")</f>
        <v>&gt;100%</v>
      </c>
      <c r="BU30" s="178" t="str">
        <f>IF(ISNUMBER(Data!BU30),IF(Data!BU30*1/SMALL(Data!BU$25:BU$999,1)-1&gt;$F$15,"&gt;100%",Data!BU30*1/SMALL(Data!BU$25:BU$999,1)-1),"")</f>
        <v>&gt;100%</v>
      </c>
      <c r="BV30" s="178" t="str">
        <f>IF(ISNUMBER(Data!BV30),IF(Data!BV30*1/SMALL(Data!BV$25:BV$999,1)-1&gt;$F$15,"&gt;100%",Data!BV30*1/SMALL(Data!BV$25:BV$999,1)-1),"")</f>
        <v>&gt;100%</v>
      </c>
      <c r="BW30" s="178" t="str">
        <f>IF(ISNUMBER(Data!BW30),IF(Data!BW30*1/SMALL(Data!BW$25:BW$999,1)-1&gt;$F$15,"&gt;100%",Data!BW30*1/SMALL(Data!BW$25:BW$999,1)-1),"")</f>
        <v>&gt;100%</v>
      </c>
      <c r="BX30" s="178" t="str">
        <f>IF(ISNUMBER(Data!BX30),IF(Data!BX30*1/SMALL(Data!BX$25:BX$999,1)-1&gt;$F$15,"&gt;100%",Data!BX30*1/SMALL(Data!BX$25:BX$999,1)-1),"")</f>
        <v>&gt;100%</v>
      </c>
      <c r="BY30" s="178" t="str">
        <f>IF(ISNUMBER(Data!BY30),IF(Data!BY30*1/SMALL(Data!BY$25:BY$999,1)-1&gt;$F$15,"&gt;100%",Data!BY30*1/SMALL(Data!BY$25:BY$999,1)-1),"")</f>
        <v>&gt;100%</v>
      </c>
      <c r="BZ30" s="178" t="str">
        <f>IF(ISNUMBER(Data!BZ30),IF(Data!BZ30*1/SMALL(Data!BZ$25:BZ$999,1)-1&gt;$F$15,"&gt;100%",Data!BZ30*1/SMALL(Data!BZ$25:BZ$999,1)-1),"")</f>
        <v>&gt;100%</v>
      </c>
      <c r="CA30" s="178" t="str">
        <f>IF(ISNUMBER(Data!CA30),IF(Data!CA30*1/SMALL(Data!CA$25:CA$999,1)-1&gt;$F$15,"&gt;100%",Data!CA30*1/SMALL(Data!CA$25:CA$999,1)-1),"")</f>
        <v>&gt;100%</v>
      </c>
      <c r="CB30" s="178" t="str">
        <f>IF(ISNUMBER(Data!CB30),IF(Data!CB30*1/SMALL(Data!CB$25:CB$999,1)-1&gt;$F$15,"&gt;100%",Data!CB30*1/SMALL(Data!CB$25:CB$999,1)-1),"")</f>
        <v>&gt;100%</v>
      </c>
      <c r="CC30" s="178" t="str">
        <f>IF(ISNUMBER(Data!CC30),IF(Data!CC30*1/SMALL(Data!CC$25:CC$999,1)-1&gt;$F$15,"&gt;100%",Data!CC30*1/SMALL(Data!CC$25:CC$999,1)-1),"")</f>
        <v>&gt;100%</v>
      </c>
      <c r="CD30" s="178" t="str">
        <f>IF(ISNUMBER(Data!CD30),IF(Data!CD30*1/SMALL(Data!CD$25:CD$999,1)-1&gt;$F$15,"&gt;100%",Data!CD30*1/SMALL(Data!CD$25:CD$999,1)-1),"")</f>
        <v/>
      </c>
      <c r="CE30" s="178" t="str">
        <f>IF(ISNUMBER(Data!CE30),IF(Data!CE30*1/SMALL(Data!CE$25:CE$999,1)-1&gt;$F$15,"&gt;100%",Data!CE30*1/SMALL(Data!CE$25:CE$999,1)-1),"")</f>
        <v/>
      </c>
      <c r="CF30" s="178" t="str">
        <f>IF(ISNUMBER(Data!CF30),IF(Data!CF30*1/SMALL(Data!CF$25:CF$999,1)-1&gt;$F$15,"&gt;100%",Data!CF30*1/SMALL(Data!CF$25:CF$999,1)-1),"")</f>
        <v/>
      </c>
      <c r="CG30" s="178" t="str">
        <f>IF(ISNUMBER(Data!CG30),IF(Data!CG30*1/SMALL(Data!CG$25:CG$999,1)-1&gt;$F$15,"&gt;100%",Data!CG30*1/SMALL(Data!CG$25:CG$999,1)-1),"")</f>
        <v/>
      </c>
      <c r="CH30" s="178" t="str">
        <f>IF(ISNUMBER(Data!CH30),IF(Data!CH30*1/SMALL(Data!CH$25:CH$999,1)-1&gt;$F$15,"&gt;100%",Data!CH30*1/SMALL(Data!CH$25:CH$999,1)-1),"")</f>
        <v/>
      </c>
      <c r="CI30" s="178" t="str">
        <f>IF(ISNUMBER(Data!CI30),IF(Data!CI30*1/SMALL(Data!CI$25:CI$999,1)-1&gt;$F$15,"&gt;100%",Data!CI30*1/SMALL(Data!CI$25:CI$999,1)-1),"")</f>
        <v/>
      </c>
      <c r="CJ30" s="178" t="str">
        <f>IF(ISNUMBER(Data!CJ30),IF(Data!CJ30*1/SMALL(Data!CJ$25:CJ$999,1)-1&gt;$F$15,"&gt;100%",Data!CJ30*1/SMALL(Data!CJ$25:CJ$999,1)-1),"")</f>
        <v/>
      </c>
      <c r="CK30" s="178" t="str">
        <f>IF(ISNUMBER(Data!CK30),IF(Data!CK30*1/SMALL(Data!CK$25:CK$999,1)-1&gt;$F$15,"&gt;100%",Data!CK30*1/SMALL(Data!CK$25:CK$999,1)-1),"")</f>
        <v/>
      </c>
      <c r="CL30" s="178" t="str">
        <f>IF(ISNUMBER(Data!CL30),IF(Data!CL30*1/SMALL(Data!CL$25:CL$999,1)-1&gt;$F$15,"&gt;100%",Data!CL30*1/SMALL(Data!CL$25:CL$999,1)-1),"")</f>
        <v/>
      </c>
      <c r="CM30" s="178" t="str">
        <f>IF(ISNUMBER(Data!CM30),IF(Data!CM30*1/SMALL(Data!CM$25:CM$999,1)-1&gt;$F$15,"&gt;100%",Data!CM30*1/SMALL(Data!CM$25:CM$999,1)-1),"")</f>
        <v/>
      </c>
      <c r="CN30" s="178" t="str">
        <f>IF(ISNUMBER(Data!CN30),IF(Data!CN30*1/SMALL(Data!CN$25:CN$999,1)-1&gt;$F$15,"&gt;100%",Data!CN30*1/SMALL(Data!CN$25:CN$999,1)-1),"")</f>
        <v/>
      </c>
      <c r="CO30" s="178" t="str">
        <f>IF(ISNUMBER(Data!CO30),IF(Data!CO30*1/SMALL(Data!CO$25:CO$999,1)-1&gt;$F$15,"&gt;100%",Data!CO30*1/SMALL(Data!CO$25:CO$999,1)-1),"")</f>
        <v/>
      </c>
      <c r="CP30" s="178" t="str">
        <f>IF(ISNUMBER(Data!CP30),IF(Data!CP30*1/SMALL(Data!CP$25:CP$999,1)-1&gt;$F$15,"&gt;100%",Data!CP30*1/SMALL(Data!CP$25:CP$999,1)-1),"")</f>
        <v/>
      </c>
      <c r="CQ30" s="178" t="str">
        <f>IF(ISNUMBER(Data!CQ30),IF(Data!CQ30*1/SMALL(Data!CQ$25:CQ$999,1)-1&gt;$F$15,"&gt;100%",Data!CQ30*1/SMALL(Data!CQ$25:CQ$999,1)-1),"")</f>
        <v/>
      </c>
      <c r="CR30" s="178" t="str">
        <f>IF(ISNUMBER(Data!CR30),IF(Data!CR30*1/SMALL(Data!CR$25:CR$999,1)-1&gt;$F$15,"&gt;100%",Data!CR30*1/SMALL(Data!CR$25:CR$999,1)-1),"")</f>
        <v/>
      </c>
      <c r="CS30" s="178" t="str">
        <f>IF(ISNUMBER(Data!CS30),IF(Data!CS30*1/SMALL(Data!CS$25:CS$999,1)-1&gt;$F$15,"&gt;100%",Data!CS30*1/SMALL(Data!CS$25:CS$999,1)-1),"")</f>
        <v/>
      </c>
      <c r="CT30" s="178" t="str">
        <f>IF(ISNUMBER(Data!CT30),IF(Data!CT30*1/SMALL(Data!CT$25:CT$999,1)-1&gt;$F$15,"&gt;100%",Data!CT30*1/SMALL(Data!CT$25:CT$999,1)-1),"")</f>
        <v/>
      </c>
      <c r="CU30" s="178" t="str">
        <f>IF(ISNUMBER(Data!CU30),IF(Data!CU30*1/SMALL(Data!CU$25:CU$999,1)-1&gt;$F$15,"&gt;100%",Data!CU30*1/SMALL(Data!CU$25:CU$999,1)-1),"")</f>
        <v/>
      </c>
      <c r="CV30" s="178" t="str">
        <f>IF(ISNUMBER(Data!CV30),IF(Data!CV30*1/SMALL(Data!CV$25:CV$999,1)-1&gt;$F$15,"&gt;100%",Data!CV30*1/SMALL(Data!CV$25:CV$999,1)-1),"")</f>
        <v/>
      </c>
      <c r="CW30" s="178" t="str">
        <f>IF(ISNUMBER(Data!CW30),IF(Data!CW30*1/SMALL(Data!CW$25:CW$999,1)-1&gt;$F$15,"&gt;100%",Data!CW30*1/SMALL(Data!CW$25:CW$999,1)-1),"")</f>
        <v/>
      </c>
      <c r="CX30" s="178" t="str">
        <f>IF(ISNUMBER(Data!CX30),IF(Data!CX30*1/SMALL(Data!CX$25:CX$999,1)-1&gt;$F$15,"&gt;100%",Data!CX30*1/SMALL(Data!CX$25:CX$999,1)-1),"")</f>
        <v/>
      </c>
      <c r="CY30" s="178" t="str">
        <f>IF(ISNUMBER(Data!CY30),IF(Data!CY30*1/SMALL(Data!CY$25:CY$999,1)-1&gt;$F$15,"&gt;100%",Data!CY30*1/SMALL(Data!CY$25:CY$999,1)-1),"")</f>
        <v/>
      </c>
      <c r="CZ30" s="178" t="str">
        <f>IF(ISNUMBER(Data!CZ30),IF(Data!CZ30*1/SMALL(Data!CZ$25:CZ$999,1)-1&gt;$F$15,"&gt;100%",Data!CZ30*1/SMALL(Data!CZ$25:CZ$999,1)-1),"")</f>
        <v/>
      </c>
      <c r="DA30" s="178" t="str">
        <f>IF(ISNUMBER(Data!DA30),IF(Data!DA30*1/SMALL(Data!DA$25:DA$999,1)-1&gt;$F$15,"&gt;100%",Data!DA30*1/SMALL(Data!DA$25:DA$999,1)-1),"")</f>
        <v/>
      </c>
      <c r="DB30" s="178" t="str">
        <f>IF(ISNUMBER(Data!DB30),IF(Data!DB30*1/SMALL(Data!DB$25:DB$999,1)-1&gt;$F$15,"&gt;100%",Data!DB30*1/SMALL(Data!DB$25:DB$999,1)-1),"")</f>
        <v/>
      </c>
      <c r="DC30" s="178" t="str">
        <f>IF(ISNUMBER(Data!DC30),IF(Data!DC30*1/SMALL(Data!DC$25:DC$999,1)-1&gt;$F$15,"&gt;100%",Data!DC30*1/SMALL(Data!DC$25:DC$999,1)-1),"")</f>
        <v/>
      </c>
      <c r="DD30" s="178" t="str">
        <f>IF(ISNUMBER(Data!DD30),IF(Data!DD30*1/SMALL(Data!DD$25:DD$999,1)-1&gt;$F$15,"&gt;100%",Data!DD30*1/SMALL(Data!DD$25:DD$999,1)-1),"")</f>
        <v/>
      </c>
      <c r="DE30" s="178" t="str">
        <f>IF(ISNUMBER(Data!DE30),IF(Data!DE30*1/SMALL(Data!DE$25:DE$999,1)-1&gt;$F$15,"&gt;100%",Data!DE30*1/SMALL(Data!DE$25:DE$999,1)-1),"")</f>
        <v/>
      </c>
      <c r="DF30" s="178" t="str">
        <f>IF(ISNUMBER(Data!DF30),IF(Data!DF30*1/SMALL(Data!DF$25:DF$999,1)-1&gt;$F$15,"&gt;100%",Data!DF30*1/SMALL(Data!DF$25:DF$999,1)-1),"")</f>
        <v/>
      </c>
      <c r="DG30" s="178" t="str">
        <f>IF(ISNUMBER(Data!DG30),IF(Data!DG30*1/SMALL(Data!DG$25:DG$999,1)-1&gt;$F$15,"&gt;100%",Data!DG30*1/SMALL(Data!DG$25:DG$999,1)-1),"")</f>
        <v/>
      </c>
      <c r="DH30" s="178" t="str">
        <f>IF(ISNUMBER(Data!DH30),IF(Data!DH30*1/SMALL(Data!DH$25:DH$999,1)-1&gt;$F$15,"&gt;100%",Data!DH30*1/SMALL(Data!DH$25:DH$999,1)-1),"")</f>
        <v/>
      </c>
      <c r="DI30" s="178" t="str">
        <f>IF(ISNUMBER(Data!DI30),IF(Data!DI30*1/SMALL(Data!DI$25:DI$999,1)-1&gt;$F$15,"&gt;100%",Data!DI30*1/SMALL(Data!DI$25:DI$999,1)-1),"")</f>
        <v/>
      </c>
      <c r="DJ30" s="178" t="str">
        <f>IF(ISNUMBER(Data!DJ30),IF(Data!DJ30*1/SMALL(Data!DJ$25:DJ$999,1)-1&gt;$F$15,"&gt;100%",Data!DJ30*1/SMALL(Data!DJ$25:DJ$999,1)-1),"")</f>
        <v/>
      </c>
      <c r="DK30" s="178" t="str">
        <f>IF(ISNUMBER(Data!DK30),IF(Data!DK30*1/SMALL(Data!DK$25:DK$999,1)-1&gt;$F$15,"&gt;100%",Data!DK30*1/SMALL(Data!DK$25:DK$999,1)-1),"")</f>
        <v/>
      </c>
      <c r="DL30" s="178" t="str">
        <f>IF(ISNUMBER(Data!DL30),IF(Data!DL30*1/SMALL(Data!DL$25:DL$999,1)-1&gt;$F$15,"&gt;100%",Data!DL30*1/SMALL(Data!DL$25:DL$999,1)-1),"")</f>
        <v/>
      </c>
      <c r="DM30" s="178" t="str">
        <f>IF(ISNUMBER(Data!DM30),IF(Data!DM30*1/SMALL(Data!DM$25:DM$999,1)-1&gt;$F$15,"&gt;100%",Data!DM30*1/SMALL(Data!DM$25:DM$999,1)-1),"")</f>
        <v/>
      </c>
      <c r="DN30" s="178" t="str">
        <f>IF(ISNUMBER(Data!DN30),IF(Data!DN30*1/SMALL(Data!DN$25:DN$999,1)-1&gt;$F$15,"&gt;100%",Data!DN30*1/SMALL(Data!DN$25:DN$999,1)-1),"")</f>
        <v/>
      </c>
      <c r="DO30" s="178" t="str">
        <f>IF(ISNUMBER(Data!DO30),IF(Data!DO30*1/SMALL(Data!DO$25:DO$999,1)-1&gt;$F$15,"&gt;100%",Data!DO30*1/SMALL(Data!DO$25:DO$999,1)-1),"")</f>
        <v/>
      </c>
      <c r="DP30" s="178" t="str">
        <f>IF(ISNUMBER(Data!DP30),IF(Data!DP30*1/SMALL(Data!DP$25:DP$999,1)-1&gt;$F$15,"&gt;100%",Data!DP30*1/SMALL(Data!DP$25:DP$999,1)-1),"")</f>
        <v/>
      </c>
      <c r="DQ30" s="178" t="str">
        <f>IF(ISNUMBER(Data!DQ30),IF(Data!DQ30*1/SMALL(Data!DQ$25:DQ$999,1)-1&gt;$F$15,"&gt;100%",Data!DQ30*1/SMALL(Data!DQ$25:DQ$999,1)-1),"")</f>
        <v/>
      </c>
      <c r="DR30" s="178" t="str">
        <f>IF(ISNUMBER(Data!DR30),IF(Data!DR30*1/SMALL(Data!DR$25:DR$999,1)-1&gt;$F$15,"&gt;100%",Data!DR30*1/SMALL(Data!DR$25:DR$999,1)-1),"")</f>
        <v/>
      </c>
      <c r="DS30" s="178" t="str">
        <f>IF(ISNUMBER(Data!DS30),IF(Data!DS30*1/SMALL(Data!DS$25:DS$999,1)-1&gt;$F$15,"&gt;100%",Data!DS30*1/SMALL(Data!DS$25:DS$999,1)-1),"")</f>
        <v/>
      </c>
      <c r="DT30" s="178" t="str">
        <f>IF(ISNUMBER(Data!DT30),IF(Data!DT30*1/SMALL(Data!DT$25:DT$999,1)-1&gt;$F$15,"&gt;100%",Data!DT30*1/SMALL(Data!DT$25:DT$999,1)-1),"")</f>
        <v/>
      </c>
      <c r="DU30" s="178" t="str">
        <f>IF(ISNUMBER(Data!DU30),IF(Data!DU30*1/SMALL(Data!DU$25:DU$999,1)-1&gt;$F$15,"&gt;100%",Data!DU30*1/SMALL(Data!DU$25:DU$999,1)-1),"")</f>
        <v/>
      </c>
      <c r="DV30" s="178" t="str">
        <f>IF(ISNUMBER(Data!DV30),IF(Data!DV30*1/SMALL(Data!DV$25:DV$999,1)-1&gt;$F$15,"&gt;100%",Data!DV30*1/SMALL(Data!DV$25:DV$999,1)-1),"")</f>
        <v/>
      </c>
      <c r="DW30" s="178" t="str">
        <f>IF(ISNUMBER(Data!DW30),IF(Data!DW30*1/SMALL(Data!DW$25:DW$999,1)-1&gt;$F$15,"&gt;100%",Data!DW30*1/SMALL(Data!DW$25:DW$999,1)-1),"")</f>
        <v/>
      </c>
      <c r="DX30" s="178" t="str">
        <f>IF(ISNUMBER(Data!DX30),IF(Data!DX30*1/SMALL(Data!DX$25:DX$999,1)-1&gt;$F$15,"&gt;100%",Data!DX30*1/SMALL(Data!DX$25:DX$999,1)-1),"")</f>
        <v/>
      </c>
      <c r="DY30" s="178" t="str">
        <f>IF(ISNUMBER(Data!DY30),IF(Data!DY30*1/SMALL(Data!DY$25:DY$999,1)-1&gt;$F$15,"&gt;100%",Data!DY30*1/SMALL(Data!DY$25:DY$999,1)-1),"")</f>
        <v/>
      </c>
      <c r="DZ30" s="178" t="str">
        <f>IF(ISNUMBER(Data!DZ30),IF(Data!DZ30*1/SMALL(Data!DZ$25:DZ$999,1)-1&gt;$F$15,"&gt;100%",Data!DZ30*1/SMALL(Data!DZ$25:DZ$999,1)-1),"")</f>
        <v/>
      </c>
      <c r="EA30" s="178" t="str">
        <f>IF(ISNUMBER(Data!EA30),IF(Data!EA30*1/SMALL(Data!EA$25:EA$999,1)-1&gt;$F$15,"&gt;100%",Data!EA30*1/SMALL(Data!EA$25:EA$999,1)-1),"")</f>
        <v/>
      </c>
      <c r="EB30" s="178" t="str">
        <f>IF(ISNUMBER(Data!EB30),IF(Data!EB30*1/SMALL(Data!EB$25:EB$999,1)-1&gt;$F$15,"&gt;100%",Data!EB30*1/SMALL(Data!EB$25:EB$999,1)-1),"")</f>
        <v/>
      </c>
      <c r="EC30" s="178" t="str">
        <f>IF(ISNUMBER(Data!EC30),IF(Data!EC30*1/SMALL(Data!EC$25:EC$999,1)-1&gt;$F$15,"&gt;100%",Data!EC30*1/SMALL(Data!EC$25:EC$999,1)-1),"")</f>
        <v/>
      </c>
      <c r="ED30" s="178" t="str">
        <f>IF(ISNUMBER(Data!ED30),IF(Data!ED30*1/SMALL(Data!ED$25:ED$999,1)-1&gt;$F$15,"&gt;100%",Data!ED30*1/SMALL(Data!ED$25:ED$999,1)-1),"")</f>
        <v/>
      </c>
      <c r="EE30" s="178" t="str">
        <f>IF(ISNUMBER(Data!EE30),IF(Data!EE30*1/SMALL(Data!EE$25:EE$999,1)-1&gt;$F$15,"&gt;100%",Data!EE30*1/SMALL(Data!EE$25:EE$999,1)-1),"")</f>
        <v/>
      </c>
      <c r="EF30" s="178" t="str">
        <f>IF(ISNUMBER(Data!EF30),IF(Data!EF30*1/SMALL(Data!EF$25:EF$999,1)-1&gt;$F$15,"&gt;100%",Data!EF30*1/SMALL(Data!EF$25:EF$999,1)-1),"")</f>
        <v/>
      </c>
      <c r="EG30" s="178" t="str">
        <f>IF(ISNUMBER(Data!EG30),IF(Data!EG30*1/SMALL(Data!EG$25:EG$999,1)-1&gt;$F$15,"&gt;100%",Data!EG30*1/SMALL(Data!EG$25:EG$999,1)-1),"")</f>
        <v/>
      </c>
      <c r="EH30" s="178" t="str">
        <f>IF(ISNUMBER(Data!EH30),IF(Data!EH30*1/SMALL(Data!EH$25:EH$999,1)-1&gt;$F$15,"&gt;100%",Data!EH30*1/SMALL(Data!EH$25:EH$999,1)-1),"")</f>
        <v/>
      </c>
      <c r="EI30" s="178" t="str">
        <f>IF(ISNUMBER(Data!EI30),IF(Data!EI30*1/SMALL(Data!EI$25:EI$999,1)-1&gt;$F$15,"&gt;100%",Data!EI30*1/SMALL(Data!EI$25:EI$999,1)-1),"")</f>
        <v/>
      </c>
      <c r="EJ30" s="178" t="str">
        <f>IF(ISNUMBER(Data!EJ30),IF(Data!EJ30*1/SMALL(Data!EJ$25:EJ$999,1)-1&gt;$F$15,"&gt;100%",Data!EJ30*1/SMALL(Data!EJ$25:EJ$999,1)-1),"")</f>
        <v/>
      </c>
      <c r="EK30" s="178" t="str">
        <f>IF(ISNUMBER(Data!EK30),IF(Data!EK30*1/SMALL(Data!EK$25:EK$999,1)-1&gt;$F$15,"&gt;100%",Data!EK30*1/SMALL(Data!EK$25:EK$999,1)-1),"")</f>
        <v/>
      </c>
      <c r="EL30" s="178" t="str">
        <f>IF(ISNUMBER(Data!EL30),IF(Data!EL30*1/SMALL(Data!EL$25:EL$999,1)-1&gt;$F$15,"&gt;100%",Data!EL30*1/SMALL(Data!EL$25:EL$999,1)-1),"")</f>
        <v/>
      </c>
      <c r="EM30" s="178" t="str">
        <f>IF(ISNUMBER(Data!EM30),IF(Data!EM30*1/SMALL(Data!EM$25:EM$999,1)-1&gt;$F$15,"&gt;100%",Data!EM30*1/SMALL(Data!EM$25:EM$999,1)-1),"")</f>
        <v/>
      </c>
      <c r="EN30" s="178" t="str">
        <f>IF(ISNUMBER(Data!EN30),IF(Data!EN30*1/SMALL(Data!EN$25:EN$999,1)-1&gt;$F$15,"&gt;100%",Data!EN30*1/SMALL(Data!EN$25:EN$999,1)-1),"")</f>
        <v/>
      </c>
      <c r="EO30" s="178" t="str">
        <f>IF(ISNUMBER(Data!EO30),IF(Data!EO30*1/SMALL(Data!EO$25:EO$999,1)-1&gt;$F$15,"&gt;100%",Data!EO30*1/SMALL(Data!EO$25:EO$999,1)-1),"")</f>
        <v/>
      </c>
      <c r="EP30" s="178" t="str">
        <f>IF(ISNUMBER(Data!EP30),IF(Data!EP30*1/SMALL(Data!EP$25:EP$999,1)-1&gt;$F$15,"&gt;100%",Data!EP30*1/SMALL(Data!EP$25:EP$999,1)-1),"")</f>
        <v/>
      </c>
      <c r="EQ30" s="178" t="str">
        <f>IF(ISNUMBER(Data!EQ30),IF(Data!EQ30*1/SMALL(Data!EQ$25:EQ$999,1)-1&gt;$F$15,"&gt;100%",Data!EQ30*1/SMALL(Data!EQ$25:EQ$999,1)-1),"")</f>
        <v/>
      </c>
      <c r="ER30" s="178" t="str">
        <f>IF(ISNUMBER(Data!ER30),IF(Data!ER30*1/SMALL(Data!ER$25:ER$999,1)-1&gt;$F$15,"&gt;100%",Data!ER30*1/SMALL(Data!ER$25:ER$999,1)-1),"")</f>
        <v/>
      </c>
      <c r="ES30" s="178" t="str">
        <f>IF(ISNUMBER(Data!ES30),IF(Data!ES30*1/SMALL(Data!ES$25:ES$999,1)-1&gt;$F$15,"&gt;100%",Data!ES30*1/SMALL(Data!ES$25:ES$999,1)-1),"")</f>
        <v/>
      </c>
    </row>
    <row r="31" spans="1:149" s="172" customFormat="1" x14ac:dyDescent="0.25">
      <c r="A31" s="169" t="str">
        <f>Data!A31</f>
        <v>OpenVSLAM</v>
      </c>
      <c r="B31" s="178" t="str">
        <f>IF(ISNUMBER(Data!B31),IF(Data!B31*1/SMALL(Data!B$25:B$999,1)-1&gt;$F$15,"&gt;100%",Data!B31*1/SMALL(Data!B$25:B$999,1)-1),"")</f>
        <v>&gt;100%</v>
      </c>
      <c r="C31" s="178" t="str">
        <f>IF(ISNUMBER(Data!C31),IF(Data!C31*1/SMALL(Data!C$25:C$999,1)-1&gt;$F$15,"&gt;100%",Data!C31*1/SMALL(Data!C$25:C$999,1)-1),"")</f>
        <v>&gt;100%</v>
      </c>
      <c r="D31" s="178" t="str">
        <f>IF(ISNUMBER(Data!D31),IF(Data!D31*1/SMALL(Data!D$25:D$999,1)-1&gt;$F$15,"&gt;100%",Data!D31*1/SMALL(Data!D$25:D$999,1)-1),"")</f>
        <v>&gt;100%</v>
      </c>
      <c r="E31" s="178">
        <f>IF(ISNUMBER(Data!E31),IF(Data!E31*1/SMALL(Data!E$25:E$999,1)-1&gt;$F$15,"&gt;100%",Data!E31*1/SMALL(Data!E$25:E$999,1)-1),"")</f>
        <v>1.0683760683760868E-2</v>
      </c>
      <c r="F31" s="178">
        <f>IF(ISNUMBER(Data!F31),IF(Data!F31*1/SMALL(Data!F$25:F$999,1)-1&gt;$F$15,"&gt;100%",Data!F31*1/SMALL(Data!F$25:F$999,1)-1),"")</f>
        <v>0.27272727272727293</v>
      </c>
      <c r="G31" s="178">
        <f>IF(ISNUMBER(Data!G31),IF(Data!G31*1/SMALL(Data!G$25:G$999,1)-1&gt;$F$15,"&gt;100%",Data!G31*1/SMALL(Data!G$25:G$999,1)-1),"")</f>
        <v>0</v>
      </c>
      <c r="H31" s="178" t="str">
        <f>IF(ISNUMBER(Data!H31),IF(Data!H31*1/SMALL(Data!H$25:H$999,1)-1&gt;$F$15,"&gt;100%",Data!H31*1/SMALL(Data!H$25:H$999,1)-1),"")</f>
        <v>&gt;100%</v>
      </c>
      <c r="I31" s="178" t="str">
        <f>IF(ISNUMBER(Data!I31),IF(Data!I31*1/SMALL(Data!I$25:I$999,1)-1&gt;$F$15,"&gt;100%",Data!I31*1/SMALL(Data!I$25:I$999,1)-1),"")</f>
        <v>&gt;100%</v>
      </c>
      <c r="J31" s="178" t="str">
        <f>IF(ISNUMBER(Data!J31),IF(Data!J31*1/SMALL(Data!J$25:J$999,1)-1&gt;$F$15,"&gt;100%",Data!J31*1/SMALL(Data!J$25:J$999,1)-1),"")</f>
        <v/>
      </c>
      <c r="K31" s="178" t="str">
        <f>IF(ISNUMBER(Data!K31),IF(Data!K31*1/SMALL(Data!K$25:K$999,1)-1&gt;$F$15,"&gt;100%",Data!K31*1/SMALL(Data!K$25:K$999,1)-1),"")</f>
        <v/>
      </c>
      <c r="L31" s="178" t="str">
        <f>IF(ISNUMBER(Data!L31),IF(Data!L31*1/SMALL(Data!L$25:L$999,1)-1&gt;$F$15,"&gt;100%",Data!L31*1/SMALL(Data!L$25:L$999,1)-1),"")</f>
        <v/>
      </c>
      <c r="M31" s="178" t="str">
        <f>IF(ISNUMBER(Data!M31),IF(Data!M31*1/SMALL(Data!M$25:M$999,1)-1&gt;$F$15,"&gt;100%",Data!M31*1/SMALL(Data!M$25:M$999,1)-1),"")</f>
        <v/>
      </c>
      <c r="N31" s="178" t="str">
        <f>IF(ISNUMBER(Data!N31),IF(Data!N31*1/SMALL(Data!N$25:N$999,1)-1&gt;$F$15,"&gt;100%",Data!N31*1/SMALL(Data!N$25:N$999,1)-1),"")</f>
        <v/>
      </c>
      <c r="O31" s="178" t="str">
        <f>IF(ISNUMBER(Data!O31),IF(Data!O31*1/SMALL(Data!O$25:O$999,1)-1&gt;$F$15,"&gt;100%",Data!O31*1/SMALL(Data!O$25:O$999,1)-1),"")</f>
        <v/>
      </c>
      <c r="P31" s="178" t="str">
        <f>IF(ISNUMBER(Data!P31),IF(Data!P31*1/SMALL(Data!P$25:P$999,1)-1&gt;$F$15,"&gt;100%",Data!P31*1/SMALL(Data!P$25:P$999,1)-1),"")</f>
        <v/>
      </c>
      <c r="Q31" s="178" t="str">
        <f>IF(ISNUMBER(Data!Q31),IF(Data!Q31*1/SMALL(Data!Q$25:Q$999,1)-1&gt;$F$15,"&gt;100%",Data!Q31*1/SMALL(Data!Q$25:Q$999,1)-1),"")</f>
        <v/>
      </c>
      <c r="R31" s="178" t="str">
        <f>IF(ISNUMBER(Data!R31),IF(Data!R31*1/SMALL(Data!R$25:R$999,1)-1&gt;$F$15,"&gt;100%",Data!R31*1/SMALL(Data!R$25:R$999,1)-1),"")</f>
        <v/>
      </c>
      <c r="S31" s="178" t="str">
        <f>IF(ISNUMBER(Data!S31),IF(Data!S31*1/SMALL(Data!S$25:S$999,1)-1&gt;$F$15,"&gt;100%",Data!S31*1/SMALL(Data!S$25:S$999,1)-1),"")</f>
        <v/>
      </c>
      <c r="T31" s="178" t="str">
        <f>IF(ISNUMBER(Data!T31),IF(Data!T31*1/SMALL(Data!T$25:T$999,1)-1&gt;$F$15,"&gt;100%",Data!T31*1/SMALL(Data!T$25:T$999,1)-1),"")</f>
        <v/>
      </c>
      <c r="U31" s="178" t="str">
        <f>IF(ISNUMBER(Data!U31),IF(Data!U31*1/SMALL(Data!U$25:U$999,1)-1&gt;$F$15,"&gt;100%",Data!U31*1/SMALL(Data!U$25:U$999,1)-1),"")</f>
        <v/>
      </c>
      <c r="V31" s="178" t="str">
        <f>IF(ISNUMBER(Data!V31),IF(Data!V31*1/SMALL(Data!V$25:V$999,1)-1&gt;$F$15,"&gt;100%",Data!V31*1/SMALL(Data!V$25:V$999,1)-1),"")</f>
        <v/>
      </c>
      <c r="W31" s="178" t="str">
        <f>IF(ISNUMBER(Data!W31),IF(Data!W31*1/SMALL(Data!W$25:W$999,1)-1&gt;$F$15,"&gt;100%",Data!W31*1/SMALL(Data!W$25:W$999,1)-1),"")</f>
        <v/>
      </c>
      <c r="X31" s="178" t="str">
        <f>IF(ISNUMBER(Data!X31),IF(Data!X31*1/SMALL(Data!X$25:X$999,1)-1&gt;$F$15,"&gt;100%",Data!X31*1/SMALL(Data!X$25:X$999,1)-1),"")</f>
        <v/>
      </c>
      <c r="Y31" s="178" t="str">
        <f>IF(ISNUMBER(Data!Y31),IF(Data!Y31*1/SMALL(Data!Y$25:Y$999,1)-1&gt;$F$15,"&gt;100%",Data!Y31*1/SMALL(Data!Y$25:Y$999,1)-1),"")</f>
        <v/>
      </c>
      <c r="Z31" s="178" t="str">
        <f>IF(ISNUMBER(Data!Z31),IF(Data!Z31*1/SMALL(Data!Z$25:Z$999,1)-1&gt;$F$15,"&gt;100%",Data!Z31*1/SMALL(Data!Z$25:Z$999,1)-1),"")</f>
        <v/>
      </c>
      <c r="AA31" s="178" t="str">
        <f>IF(ISNUMBER(Data!AA31),IF(Data!AA31*1/SMALL(Data!AA$25:AA$999,1)-1&gt;$F$15,"&gt;100%",Data!AA31*1/SMALL(Data!AA$25:AA$999,1)-1),"")</f>
        <v/>
      </c>
      <c r="AB31" s="178" t="str">
        <f>IF(ISNUMBER(Data!AB31),IF(Data!AB31*1/SMALL(Data!AB$25:AB$999,1)-1&gt;$F$15,"&gt;100%",Data!AB31*1/SMALL(Data!AB$25:AB$999,1)-1),"")</f>
        <v/>
      </c>
      <c r="AC31" s="178" t="str">
        <f>IF(ISNUMBER(Data!AC31),IF(Data!AC31*1/SMALL(Data!AC$25:AC$999,1)-1&gt;$F$15,"&gt;100%",Data!AC31*1/SMALL(Data!AC$25:AC$999,1)-1),"")</f>
        <v/>
      </c>
      <c r="AD31" s="178" t="str">
        <f>IF(ISNUMBER(Data!AD31),IF(Data!AD31*1/SMALL(Data!AD$25:AD$999,1)-1&gt;$F$15,"&gt;100%",Data!AD31*1/SMALL(Data!AD$25:AD$999,1)-1),"")</f>
        <v/>
      </c>
      <c r="AE31" s="178" t="str">
        <f>IF(ISNUMBER(Data!AE31),IF(Data!AE31*1/SMALL(Data!AE$25:AE$999,1)-1&gt;$F$15,"&gt;100%",Data!AE31*1/SMALL(Data!AE$25:AE$999,1)-1),"")</f>
        <v/>
      </c>
      <c r="AF31" s="178" t="str">
        <f>IF(ISNUMBER(Data!AF31),IF(Data!AF31*1/SMALL(Data!AF$25:AF$999,1)-1&gt;$F$15,"&gt;100%",Data!AF31*1/SMALL(Data!AF$25:AF$999,1)-1),"")</f>
        <v/>
      </c>
      <c r="AG31" s="178" t="str">
        <f>IF(ISNUMBER(Data!AG31),IF(Data!AG31*1/SMALL(Data!AG$25:AG$999,1)-1&gt;$F$15,"&gt;100%",Data!AG31*1/SMALL(Data!AG$25:AG$999,1)-1),"")</f>
        <v/>
      </c>
      <c r="AH31" s="178" t="str">
        <f>IF(ISNUMBER(Data!AH31),IF(Data!AH31*1/SMALL(Data!AH$25:AH$999,1)-1&gt;$F$15,"&gt;100%",Data!AH31*1/SMALL(Data!AH$25:AH$999,1)-1),"")</f>
        <v/>
      </c>
      <c r="AI31" s="178" t="str">
        <f>IF(ISNUMBER(Data!AI31),IF(Data!AI31*1/SMALL(Data!AI$25:AI$999,1)-1&gt;$F$15,"&gt;100%",Data!AI31*1/SMALL(Data!AI$25:AI$999,1)-1),"")</f>
        <v/>
      </c>
      <c r="AJ31" s="178" t="str">
        <f>IF(ISNUMBER(Data!AJ31),IF(Data!AJ31*1/SMALL(Data!AJ$25:AJ$999,1)-1&gt;$F$15,"&gt;100%",Data!AJ31*1/SMALL(Data!AJ$25:AJ$999,1)-1),"")</f>
        <v/>
      </c>
      <c r="AK31" s="178" t="str">
        <f>IF(ISNUMBER(Data!AK31),IF(Data!AK31*1/SMALL(Data!AK$25:AK$999,1)-1&gt;$F$15,"&gt;100%",Data!AK31*1/SMALL(Data!AK$25:AK$999,1)-1),"")</f>
        <v/>
      </c>
      <c r="AL31" s="178" t="str">
        <f>IF(ISNUMBER(Data!AL31),IF(Data!AL31*1/SMALL(Data!AL$25:AL$999,1)-1&gt;$F$15,"&gt;100%",Data!AL31*1/SMALL(Data!AL$25:AL$999,1)-1),"")</f>
        <v/>
      </c>
      <c r="AM31" s="178" t="str">
        <f>IF(ISNUMBER(Data!AM31),IF(Data!AM31*1/SMALL(Data!AM$25:AM$999,1)-1&gt;$F$15,"&gt;100%",Data!AM31*1/SMALL(Data!AM$25:AM$999,1)-1),"")</f>
        <v/>
      </c>
      <c r="AN31" s="178" t="str">
        <f>IF(ISNUMBER(Data!AN31),IF(Data!AN31*1/SMALL(Data!AN$25:AN$999,1)-1&gt;$F$15,"&gt;100%",Data!AN31*1/SMALL(Data!AN$25:AN$999,1)-1),"")</f>
        <v/>
      </c>
      <c r="AO31" s="178" t="str">
        <f>IF(ISNUMBER(Data!AO31),IF(Data!AO31*1/SMALL(Data!AO$25:AO$999,1)-1&gt;$F$15,"&gt;100%",Data!AO31*1/SMALL(Data!AO$25:AO$999,1)-1),"")</f>
        <v/>
      </c>
      <c r="AP31" s="178" t="str">
        <f>IF(ISNUMBER(Data!AP31),IF(Data!AP31*1/SMALL(Data!AP$25:AP$999,1)-1&gt;$F$15,"&gt;100%",Data!AP31*1/SMALL(Data!AP$25:AP$999,1)-1),"")</f>
        <v/>
      </c>
      <c r="AQ31" s="189" t="str">
        <f>IF(ISNUMBER(Data!AQ31),IF(Data!AQ31*1/SMALL(Data!AQ$25:AQ$999,1)-1&gt;$F$15,"&gt;100%",Data!AQ31*1/SMALL(Data!AQ$25:AQ$999,1)-1),"")</f>
        <v/>
      </c>
      <c r="AR31" s="178" t="str">
        <f>IF(ISNUMBER(Data!AR31),IF(Data!AR31*1/SMALL(Data!AR$25:AR$999,1)-1&gt;$F$15,"&gt;100%",Data!AR31*1/SMALL(Data!AR$25:AR$999,1)-1),"")</f>
        <v/>
      </c>
      <c r="AS31" s="178" t="str">
        <f>IF(ISNUMBER(Data!AS31),IF(Data!AS31*1/SMALL(Data!AS$25:AS$999,1)-1&gt;$F$15,"&gt;100%",Data!AS31*1/SMALL(Data!AS$25:AS$999,1)-1),"")</f>
        <v/>
      </c>
      <c r="AT31" s="178" t="str">
        <f>IF(ISNUMBER(Data!AT31),IF(Data!AT31*1/SMALL(Data!AT$25:AT$999,1)-1&gt;$F$15,"&gt;100%",Data!AT31*1/SMALL(Data!AT$25:AT$999,1)-1),"")</f>
        <v/>
      </c>
      <c r="AU31" s="178" t="str">
        <f>IF(ISNUMBER(Data!AU31),IF(Data!AU31*1/SMALL(Data!AU$25:AU$999,1)-1&gt;$F$15,"&gt;100%",Data!AU31*1/SMALL(Data!AU$25:AU$999,1)-1),"")</f>
        <v/>
      </c>
      <c r="AV31" s="178" t="str">
        <f>IF(ISNUMBER(Data!AV31),IF(Data!AV31*1/SMALL(Data!AV$25:AV$999,1)-1&gt;$F$15,"&gt;100%",Data!AV31*1/SMALL(Data!AV$25:AV$999,1)-1),"")</f>
        <v/>
      </c>
      <c r="AW31" s="178" t="str">
        <f>IF(ISNUMBER(Data!AW31),IF(Data!AW31*1/SMALL(Data!AW$25:AW$999,1)-1&gt;$F$15,"&gt;100%",Data!AW31*1/SMALL(Data!AW$25:AW$999,1)-1),"")</f>
        <v/>
      </c>
      <c r="AX31" s="178" t="str">
        <f>IF(ISNUMBER(Data!AX31),IF(Data!AX31*1/SMALL(Data!AX$25:AX$999,1)-1&gt;$F$15,"&gt;100%",Data!AX31*1/SMALL(Data!AX$25:AX$999,1)-1),"")</f>
        <v/>
      </c>
      <c r="AY31" s="178" t="str">
        <f>IF(ISNUMBER(Data!AY31),IF(Data!AY31*1/SMALL(Data!AY$25:AY$999,1)-1&gt;$F$15,"&gt;100%",Data!AY31*1/SMALL(Data!AY$25:AY$999,1)-1),"")</f>
        <v/>
      </c>
      <c r="AZ31" s="178" t="str">
        <f>IF(ISNUMBER(Data!AZ31),IF(Data!AZ31*1/SMALL(Data!AZ$25:AZ$999,1)-1&gt;$F$15,"&gt;100%",Data!AZ31*1/SMALL(Data!AZ$25:AZ$999,1)-1),"")</f>
        <v/>
      </c>
      <c r="BA31" s="190" t="str">
        <f>IF(ISNUMBER(Data!BA31),IF(Data!BA31*1/SMALL(Data!BA$25:BA$999,1)-1&gt;$F$15,"&gt;100%",Data!BA31*1/SMALL(Data!BA$25:BA$999,1)-1),"")</f>
        <v/>
      </c>
      <c r="BB31" s="184" t="str">
        <f>IF(ISNUMBER(Data!BB31),IF(Data!BB31*1/SMALL(Data!BB$25:BB$999,1)-1&gt;$F$15,"&gt;100%",Data!BB31*1/SMALL(Data!BB$25:BB$999,1)-1),"")</f>
        <v>&gt;100%</v>
      </c>
      <c r="BC31" s="178" t="str">
        <f>IF(ISNUMBER(Data!BC31),IF(Data!BC31*1/SMALL(Data!BC$25:BC$999,1)-1&gt;$F$15,"&gt;100%",Data!BC31*1/SMALL(Data!BC$25:BC$999,1)-1),"")</f>
        <v>&gt;100%</v>
      </c>
      <c r="BD31" s="178" t="str">
        <f>IF(ISNUMBER(Data!BD31),IF(Data!BD31*1/SMALL(Data!BD$25:BD$999,1)-1&gt;$F$15,"&gt;100%",Data!BD31*1/SMALL(Data!BD$25:BD$999,1)-1),"")</f>
        <v>&gt;100%</v>
      </c>
      <c r="BE31" s="178" t="str">
        <f>IF(ISNUMBER(Data!BE31),IF(Data!BE31*1/SMALL(Data!BE$25:BE$999,1)-1&gt;$F$15,"&gt;100%",Data!BE31*1/SMALL(Data!BE$25:BE$999,1)-1),"")</f>
        <v>&gt;100%</v>
      </c>
      <c r="BF31" s="178" t="str">
        <f>IF(ISNUMBER(Data!BF31),IF(Data!BF31*1/SMALL(Data!BF$25:BF$999,1)-1&gt;$F$15,"&gt;100%",Data!BF31*1/SMALL(Data!BF$25:BF$999,1)-1),"")</f>
        <v>&gt;100%</v>
      </c>
      <c r="BG31" s="178" t="str">
        <f>IF(ISNUMBER(Data!BG31),IF(Data!BG31*1/SMALL(Data!BG$25:BG$999,1)-1&gt;$F$15,"&gt;100%",Data!BG31*1/SMALL(Data!BG$25:BG$999,1)-1),"")</f>
        <v>&gt;100%</v>
      </c>
      <c r="BH31" s="178" t="str">
        <f>IF(ISNUMBER(Data!BH31),IF(Data!BH31*1/SMALL(Data!BH$25:BH$999,1)-1&gt;$F$15,"&gt;100%",Data!BH31*1/SMALL(Data!BH$25:BH$999,1)-1),"")</f>
        <v>&gt;100%</v>
      </c>
      <c r="BI31" s="178" t="str">
        <f>IF(ISNUMBER(Data!BI31),IF(Data!BI31*1/SMALL(Data!BI$25:BI$999,1)-1&gt;$F$15,"&gt;100%",Data!BI31*1/SMALL(Data!BI$25:BI$999,1)-1),"")</f>
        <v>&gt;100%</v>
      </c>
      <c r="BJ31" s="178" t="str">
        <f>IF(ISNUMBER(Data!BJ31),IF(Data!BJ31*1/SMALL(Data!BJ$25:BJ$999,1)-1&gt;$F$15,"&gt;100%",Data!BJ31*1/SMALL(Data!BJ$25:BJ$999,1)-1),"")</f>
        <v>&gt;100%</v>
      </c>
      <c r="BK31" s="178" t="str">
        <f>IF(ISNUMBER(Data!BK31),IF(Data!BK31*1/SMALL(Data!BK$25:BK$999,1)-1&gt;$F$15,"&gt;100%",Data!BK31*1/SMALL(Data!BK$25:BK$999,1)-1),"")</f>
        <v>&gt;100%</v>
      </c>
      <c r="BL31" s="178" t="str">
        <f>IF(ISNUMBER(Data!BL31),IF(Data!BL31*1/SMALL(Data!BL$25:BL$999,1)-1&gt;$F$15,"&gt;100%",Data!BL31*1/SMALL(Data!BL$25:BL$999,1)-1),"")</f>
        <v>&gt;100%</v>
      </c>
      <c r="BM31" s="178" t="str">
        <f>IF(ISNUMBER(Data!BM31),IF(Data!BM31*1/SMALL(Data!BM$25:BM$999,1)-1&gt;$F$15,"&gt;100%",Data!BM31*1/SMALL(Data!BM$25:BM$999,1)-1),"")</f>
        <v>&gt;100%</v>
      </c>
      <c r="BN31" s="178">
        <f>IF(ISNUMBER(Data!BN31),IF(Data!BN31*1/SMALL(Data!BN$25:BN$999,1)-1&gt;$F$15,"&gt;100%",Data!BN31*1/SMALL(Data!BN$25:BN$999,1)-1),"")</f>
        <v>0</v>
      </c>
      <c r="BO31" s="178">
        <f>IF(ISNUMBER(Data!BO31),IF(Data!BO31*1/SMALL(Data!BO$25:BO$999,1)-1&gt;$F$15,"&gt;100%",Data!BO31*1/SMALL(Data!BO$25:BO$999,1)-1),"")</f>
        <v>0</v>
      </c>
      <c r="BP31" s="178">
        <f>IF(ISNUMBER(Data!BP31),IF(Data!BP31*1/SMALL(Data!BP$25:BP$999,1)-1&gt;$F$15,"&gt;100%",Data!BP31*1/SMALL(Data!BP$25:BP$999,1)-1),"")</f>
        <v>4.0479760119940034E-2</v>
      </c>
      <c r="BQ31" s="178">
        <f>IF(ISNUMBER(Data!BQ31),IF(Data!BQ31*1/SMALL(Data!BQ$25:BQ$999,1)-1&gt;$F$15,"&gt;100%",Data!BQ31*1/SMALL(Data!BQ$25:BQ$999,1)-1),"")</f>
        <v>2.7397260273972712E-2</v>
      </c>
      <c r="BR31" s="178">
        <f>IF(ISNUMBER(Data!BR31),IF(Data!BR31*1/SMALL(Data!BR$25:BR$999,1)-1&gt;$F$15,"&gt;100%",Data!BR31*1/SMALL(Data!BR$25:BR$999,1)-1),"")</f>
        <v>0</v>
      </c>
      <c r="BS31" s="178">
        <f>IF(ISNUMBER(Data!BS31),IF(Data!BS31*1/SMALL(Data!BS$25:BS$999,1)-1&gt;$F$15,"&gt;100%",Data!BS31*1/SMALL(Data!BS$25:BS$999,1)-1),"")</f>
        <v>0</v>
      </c>
      <c r="BT31" s="178">
        <f>IF(ISNUMBER(Data!BT31),IF(Data!BT31*1/SMALL(Data!BT$25:BT$999,1)-1&gt;$F$15,"&gt;100%",Data!BT31*1/SMALL(Data!BT$25:BT$999,1)-1),"")</f>
        <v>0</v>
      </c>
      <c r="BU31" s="178">
        <f>IF(ISNUMBER(Data!BU31),IF(Data!BU31*1/SMALL(Data!BU$25:BU$999,1)-1&gt;$F$15,"&gt;100%",Data!BU31*1/SMALL(Data!BU$25:BU$999,1)-1),"")</f>
        <v>0</v>
      </c>
      <c r="BV31" s="178">
        <f>IF(ISNUMBER(Data!BV31),IF(Data!BV31*1/SMALL(Data!BV$25:BV$999,1)-1&gt;$F$15,"&gt;100%",Data!BV31*1/SMALL(Data!BV$25:BV$999,1)-1),"")</f>
        <v>0.5657894736842104</v>
      </c>
      <c r="BW31" s="178">
        <f>IF(ISNUMBER(Data!BW31),IF(Data!BW31*1/SMALL(Data!BW$25:BW$999,1)-1&gt;$F$15,"&gt;100%",Data!BW31*1/SMALL(Data!BW$25:BW$999,1)-1),"")</f>
        <v>0.2777777777777779</v>
      </c>
      <c r="BX31" s="178">
        <f>IF(ISNUMBER(Data!BX31),IF(Data!BX31*1/SMALL(Data!BX$25:BX$999,1)-1&gt;$F$15,"&gt;100%",Data!BX31*1/SMALL(Data!BX$25:BX$999,1)-1),"")</f>
        <v>0</v>
      </c>
      <c r="BY31" s="178">
        <f>IF(ISNUMBER(Data!BY31),IF(Data!BY31*1/SMALL(Data!BY$25:BY$999,1)-1&gt;$F$15,"&gt;100%",Data!BY31*1/SMALL(Data!BY$25:BY$999,1)-1),"")</f>
        <v>2.7027027027026973E-2</v>
      </c>
      <c r="BZ31" s="178">
        <f>IF(ISNUMBER(Data!BZ31),IF(Data!BZ31*1/SMALL(Data!BZ$25:BZ$999,1)-1&gt;$F$15,"&gt;100%",Data!BZ31*1/SMALL(Data!BZ$25:BZ$999,1)-1),"")</f>
        <v>0.9552238805970148</v>
      </c>
      <c r="CA31" s="178" t="str">
        <f>IF(ISNUMBER(Data!CA31),IF(Data!CA31*1/SMALL(Data!CA$25:CA$999,1)-1&gt;$F$15,"&gt;100%",Data!CA31*1/SMALL(Data!CA$25:CA$999,1)-1),"")</f>
        <v>&gt;100%</v>
      </c>
      <c r="CB31" s="178">
        <f>IF(ISNUMBER(Data!CB31),IF(Data!CB31*1/SMALL(Data!CB$25:CB$999,1)-1&gt;$F$15,"&gt;100%",Data!CB31*1/SMALL(Data!CB$25:CB$999,1)-1),"")</f>
        <v>0.57894736842105265</v>
      </c>
      <c r="CC31" s="178">
        <f>IF(ISNUMBER(Data!CC31),IF(Data!CC31*1/SMALL(Data!CC$25:CC$999,1)-1&gt;$F$15,"&gt;100%",Data!CC31*1/SMALL(Data!CC$25:CC$999,1)-1),"")</f>
        <v>0.76923076923076894</v>
      </c>
      <c r="CD31" s="178">
        <f>IF(ISNUMBER(Data!CD31),IF(Data!CD31*1/SMALL(Data!CD$25:CD$999,1)-1&gt;$F$15,"&gt;100%",Data!CD31*1/SMALL(Data!CD$25:CD$999,1)-1),"")</f>
        <v>0</v>
      </c>
      <c r="CE31" s="178">
        <f>IF(ISNUMBER(Data!CE31),IF(Data!CE31*1/SMALL(Data!CE$25:CE$999,1)-1&gt;$F$15,"&gt;100%",Data!CE31*1/SMALL(Data!CE$25:CE$999,1)-1),"")</f>
        <v>9.5238095238095344E-2</v>
      </c>
      <c r="CF31" s="178">
        <f>IF(ISNUMBER(Data!CF31),IF(Data!CF31*1/SMALL(Data!CF$25:CF$999,1)-1&gt;$F$15,"&gt;100%",Data!CF31*1/SMALL(Data!CF$25:CF$999,1)-1),"")</f>
        <v>0</v>
      </c>
      <c r="CG31" s="178">
        <f>IF(ISNUMBER(Data!CG31),IF(Data!CG31*1/SMALL(Data!CG$25:CG$999,1)-1&gt;$F$15,"&gt;100%",Data!CG31*1/SMALL(Data!CG$25:CG$999,1)-1),"")</f>
        <v>0</v>
      </c>
      <c r="CH31" s="178">
        <f>IF(ISNUMBER(Data!CH31),IF(Data!CH31*1/SMALL(Data!CH$25:CH$999,1)-1&gt;$F$15,"&gt;100%",Data!CH31*1/SMALL(Data!CH$25:CH$999,1)-1),"")</f>
        <v>0.11111111111111116</v>
      </c>
      <c r="CI31" s="178">
        <f>IF(ISNUMBER(Data!CI31),IF(Data!CI31*1/SMALL(Data!CI$25:CI$999,1)-1&gt;$F$15,"&gt;100%",Data!CI31*1/SMALL(Data!CI$25:CI$999,1)-1),"")</f>
        <v>0.25</v>
      </c>
      <c r="CJ31" s="178">
        <f>IF(ISNUMBER(Data!CJ31),IF(Data!CJ31*1/SMALL(Data!CJ$25:CJ$999,1)-1&gt;$F$15,"&gt;100%",Data!CJ31*1/SMALL(Data!CJ$25:CJ$999,1)-1),"")</f>
        <v>0</v>
      </c>
      <c r="CK31" s="178">
        <f>IF(ISNUMBER(Data!CK31),IF(Data!CK31*1/SMALL(Data!CK$25:CK$999,1)-1&gt;$F$15,"&gt;100%",Data!CK31*1/SMALL(Data!CK$25:CK$999,1)-1),"")</f>
        <v>6.8965517241379448E-2</v>
      </c>
      <c r="CL31" s="178">
        <f>IF(ISNUMBER(Data!CL31),IF(Data!CL31*1/SMALL(Data!CL$25:CL$999,1)-1&gt;$F$15,"&gt;100%",Data!CL31*1/SMALL(Data!CL$25:CL$999,1)-1),"")</f>
        <v>0</v>
      </c>
      <c r="CM31" s="178">
        <f>IF(ISNUMBER(Data!CM31),IF(Data!CM31*1/SMALL(Data!CM$25:CM$999,1)-1&gt;$F$15,"&gt;100%",Data!CM31*1/SMALL(Data!CM$25:CM$999,1)-1),"")</f>
        <v>0</v>
      </c>
      <c r="CN31" s="178">
        <f>IF(ISNUMBER(Data!CN31),IF(Data!CN31*1/SMALL(Data!CN$25:CN$999,1)-1&gt;$F$15,"&gt;100%",Data!CN31*1/SMALL(Data!CN$25:CN$999,1)-1),"")</f>
        <v>0</v>
      </c>
      <c r="CO31" s="178">
        <f>IF(ISNUMBER(Data!CO31),IF(Data!CO31*1/SMALL(Data!CO$25:CO$999,1)-1&gt;$F$15,"&gt;100%",Data!CO31*1/SMALL(Data!CO$25:CO$999,1)-1),"")</f>
        <v>0</v>
      </c>
      <c r="CP31" s="178">
        <f>IF(ISNUMBER(Data!CP31),IF(Data!CP31*1/SMALL(Data!CP$25:CP$999,1)-1&gt;$F$15,"&gt;100%",Data!CP31*1/SMALL(Data!CP$25:CP$999,1)-1),"")</f>
        <v>0</v>
      </c>
      <c r="CQ31" s="178">
        <f>IF(ISNUMBER(Data!CQ31),IF(Data!CQ31*1/SMALL(Data!CQ$25:CQ$999,1)-1&gt;$F$15,"&gt;100%",Data!CQ31*1/SMALL(Data!CQ$25:CQ$999,1)-1),"")</f>
        <v>0.46666666666666679</v>
      </c>
      <c r="CR31" s="178">
        <f>IF(ISNUMBER(Data!CR31),IF(Data!CR31*1/SMALL(Data!CR$25:CR$999,1)-1&gt;$F$15,"&gt;100%",Data!CR31*1/SMALL(Data!CR$25:CR$999,1)-1),"")</f>
        <v>0.49180327868852469</v>
      </c>
      <c r="CS31" s="178">
        <f>IF(ISNUMBER(Data!CS31),IF(Data!CS31*1/SMALL(Data!CS$25:CS$999,1)-1&gt;$F$15,"&gt;100%",Data!CS31*1/SMALL(Data!CS$25:CS$999,1)-1),"")</f>
        <v>0.55913978494623651</v>
      </c>
      <c r="CT31" s="178">
        <f>IF(ISNUMBER(Data!CT31),IF(Data!CT31*1/SMALL(Data!CT$25:CT$999,1)-1&gt;$F$15,"&gt;100%",Data!CT31*1/SMALL(Data!CT$25:CT$999,1)-1),"")</f>
        <v>0</v>
      </c>
      <c r="CU31" s="178">
        <f>IF(ISNUMBER(Data!CU31),IF(Data!CU31*1/SMALL(Data!CU$25:CU$999,1)-1&gt;$F$15,"&gt;100%",Data!CU31*1/SMALL(Data!CU$25:CU$999,1)-1),"")</f>
        <v>0</v>
      </c>
      <c r="CV31" s="178">
        <f>IF(ISNUMBER(Data!CV31),IF(Data!CV31*1/SMALL(Data!CV$25:CV$999,1)-1&gt;$F$15,"&gt;100%",Data!CV31*1/SMALL(Data!CV$25:CV$999,1)-1),"")</f>
        <v>0</v>
      </c>
      <c r="CW31" s="178">
        <f>IF(ISNUMBER(Data!CW31),IF(Data!CW31*1/SMALL(Data!CW$25:CW$999,1)-1&gt;$F$15,"&gt;100%",Data!CW31*1/SMALL(Data!CW$25:CW$999,1)-1),"")</f>
        <v>0</v>
      </c>
      <c r="CX31" s="178" t="str">
        <f>IF(ISNUMBER(Data!CX31),IF(Data!CX31*1/SMALL(Data!CX$25:CX$999,1)-1&gt;$F$15,"&gt;100%",Data!CX31*1/SMALL(Data!CX$25:CX$999,1)-1),"")</f>
        <v/>
      </c>
      <c r="CY31" s="178" t="str">
        <f>IF(ISNUMBER(Data!CY31),IF(Data!CY31*1/SMALL(Data!CY$25:CY$999,1)-1&gt;$F$15,"&gt;100%",Data!CY31*1/SMALL(Data!CY$25:CY$999,1)-1),"")</f>
        <v/>
      </c>
      <c r="CZ31" s="178" t="str">
        <f>IF(ISNUMBER(Data!CZ31),IF(Data!CZ31*1/SMALL(Data!CZ$25:CZ$999,1)-1&gt;$F$15,"&gt;100%",Data!CZ31*1/SMALL(Data!CZ$25:CZ$999,1)-1),"")</f>
        <v/>
      </c>
      <c r="DA31" s="178" t="str">
        <f>IF(ISNUMBER(Data!DA31),IF(Data!DA31*1/SMALL(Data!DA$25:DA$999,1)-1&gt;$F$15,"&gt;100%",Data!DA31*1/SMALL(Data!DA$25:DA$999,1)-1),"")</f>
        <v/>
      </c>
      <c r="DB31" s="178" t="str">
        <f>IF(ISNUMBER(Data!DB31),IF(Data!DB31*1/SMALL(Data!DB$25:DB$999,1)-1&gt;$F$15,"&gt;100%",Data!DB31*1/SMALL(Data!DB$25:DB$999,1)-1),"")</f>
        <v/>
      </c>
      <c r="DC31" s="178" t="str">
        <f>IF(ISNUMBER(Data!DC31),IF(Data!DC31*1/SMALL(Data!DC$25:DC$999,1)-1&gt;$F$15,"&gt;100%",Data!DC31*1/SMALL(Data!DC$25:DC$999,1)-1),"")</f>
        <v/>
      </c>
      <c r="DD31" s="178" t="str">
        <f>IF(ISNUMBER(Data!DD31),IF(Data!DD31*1/SMALL(Data!DD$25:DD$999,1)-1&gt;$F$15,"&gt;100%",Data!DD31*1/SMALL(Data!DD$25:DD$999,1)-1),"")</f>
        <v/>
      </c>
      <c r="DE31" s="178" t="str">
        <f>IF(ISNUMBER(Data!DE31),IF(Data!DE31*1/SMALL(Data!DE$25:DE$999,1)-1&gt;$F$15,"&gt;100%",Data!DE31*1/SMALL(Data!DE$25:DE$999,1)-1),"")</f>
        <v/>
      </c>
      <c r="DF31" s="178" t="str">
        <f>IF(ISNUMBER(Data!DF31),IF(Data!DF31*1/SMALL(Data!DF$25:DF$999,1)-1&gt;$F$15,"&gt;100%",Data!DF31*1/SMALL(Data!DF$25:DF$999,1)-1),"")</f>
        <v/>
      </c>
      <c r="DG31" s="178" t="str">
        <f>IF(ISNUMBER(Data!DG31),IF(Data!DG31*1/SMALL(Data!DG$25:DG$999,1)-1&gt;$F$15,"&gt;100%",Data!DG31*1/SMALL(Data!DG$25:DG$999,1)-1),"")</f>
        <v/>
      </c>
      <c r="DH31" s="178" t="str">
        <f>IF(ISNUMBER(Data!DH31),IF(Data!DH31*1/SMALL(Data!DH$25:DH$999,1)-1&gt;$F$15,"&gt;100%",Data!DH31*1/SMALL(Data!DH$25:DH$999,1)-1),"")</f>
        <v/>
      </c>
      <c r="DI31" s="178" t="str">
        <f>IF(ISNUMBER(Data!DI31),IF(Data!DI31*1/SMALL(Data!DI$25:DI$999,1)-1&gt;$F$15,"&gt;100%",Data!DI31*1/SMALL(Data!DI$25:DI$999,1)-1),"")</f>
        <v/>
      </c>
      <c r="DJ31" s="178" t="str">
        <f>IF(ISNUMBER(Data!DJ31),IF(Data!DJ31*1/SMALL(Data!DJ$25:DJ$999,1)-1&gt;$F$15,"&gt;100%",Data!DJ31*1/SMALL(Data!DJ$25:DJ$999,1)-1),"")</f>
        <v/>
      </c>
      <c r="DK31" s="178" t="str">
        <f>IF(ISNUMBER(Data!DK31),IF(Data!DK31*1/SMALL(Data!DK$25:DK$999,1)-1&gt;$F$15,"&gt;100%",Data!DK31*1/SMALL(Data!DK$25:DK$999,1)-1),"")</f>
        <v/>
      </c>
      <c r="DL31" s="178" t="str">
        <f>IF(ISNUMBER(Data!DL31),IF(Data!DL31*1/SMALL(Data!DL$25:DL$999,1)-1&gt;$F$15,"&gt;100%",Data!DL31*1/SMALL(Data!DL$25:DL$999,1)-1),"")</f>
        <v/>
      </c>
      <c r="DM31" s="178" t="str">
        <f>IF(ISNUMBER(Data!DM31),IF(Data!DM31*1/SMALL(Data!DM$25:DM$999,1)-1&gt;$F$15,"&gt;100%",Data!DM31*1/SMALL(Data!DM$25:DM$999,1)-1),"")</f>
        <v/>
      </c>
      <c r="DN31" s="178" t="str">
        <f>IF(ISNUMBER(Data!DN31),IF(Data!DN31*1/SMALL(Data!DN$25:DN$999,1)-1&gt;$F$15,"&gt;100%",Data!DN31*1/SMALL(Data!DN$25:DN$999,1)-1),"")</f>
        <v/>
      </c>
      <c r="DO31" s="178" t="str">
        <f>IF(ISNUMBER(Data!DO31),IF(Data!DO31*1/SMALL(Data!DO$25:DO$999,1)-1&gt;$F$15,"&gt;100%",Data!DO31*1/SMALL(Data!DO$25:DO$999,1)-1),"")</f>
        <v/>
      </c>
      <c r="DP31" s="178" t="str">
        <f>IF(ISNUMBER(Data!DP31),IF(Data!DP31*1/SMALL(Data!DP$25:DP$999,1)-1&gt;$F$15,"&gt;100%",Data!DP31*1/SMALL(Data!DP$25:DP$999,1)-1),"")</f>
        <v/>
      </c>
      <c r="DQ31" s="178" t="str">
        <f>IF(ISNUMBER(Data!DQ31),IF(Data!DQ31*1/SMALL(Data!DQ$25:DQ$999,1)-1&gt;$F$15,"&gt;100%",Data!DQ31*1/SMALL(Data!DQ$25:DQ$999,1)-1),"")</f>
        <v/>
      </c>
      <c r="DR31" s="178" t="str">
        <f>IF(ISNUMBER(Data!DR31),IF(Data!DR31*1/SMALL(Data!DR$25:DR$999,1)-1&gt;$F$15,"&gt;100%",Data!DR31*1/SMALL(Data!DR$25:DR$999,1)-1),"")</f>
        <v/>
      </c>
      <c r="DS31" s="178" t="str">
        <f>IF(ISNUMBER(Data!DS31),IF(Data!DS31*1/SMALL(Data!DS$25:DS$999,1)-1&gt;$F$15,"&gt;100%",Data!DS31*1/SMALL(Data!DS$25:DS$999,1)-1),"")</f>
        <v/>
      </c>
      <c r="DT31" s="178" t="str">
        <f>IF(ISNUMBER(Data!DT31),IF(Data!DT31*1/SMALL(Data!DT$25:DT$999,1)-1&gt;$F$15,"&gt;100%",Data!DT31*1/SMALL(Data!DT$25:DT$999,1)-1),"")</f>
        <v/>
      </c>
      <c r="DU31" s="178" t="str">
        <f>IF(ISNUMBER(Data!DU31),IF(Data!DU31*1/SMALL(Data!DU$25:DU$999,1)-1&gt;$F$15,"&gt;100%",Data!DU31*1/SMALL(Data!DU$25:DU$999,1)-1),"")</f>
        <v/>
      </c>
      <c r="DV31" s="178" t="str">
        <f>IF(ISNUMBER(Data!DV31),IF(Data!DV31*1/SMALL(Data!DV$25:DV$999,1)-1&gt;$F$15,"&gt;100%",Data!DV31*1/SMALL(Data!DV$25:DV$999,1)-1),"")</f>
        <v/>
      </c>
      <c r="DW31" s="178" t="str">
        <f>IF(ISNUMBER(Data!DW31),IF(Data!DW31*1/SMALL(Data!DW$25:DW$999,1)-1&gt;$F$15,"&gt;100%",Data!DW31*1/SMALL(Data!DW$25:DW$999,1)-1),"")</f>
        <v/>
      </c>
      <c r="DX31" s="178" t="str">
        <f>IF(ISNUMBER(Data!DX31),IF(Data!DX31*1/SMALL(Data!DX$25:DX$999,1)-1&gt;$F$15,"&gt;100%",Data!DX31*1/SMALL(Data!DX$25:DX$999,1)-1),"")</f>
        <v/>
      </c>
      <c r="DY31" s="178" t="str">
        <f>IF(ISNUMBER(Data!DY31),IF(Data!DY31*1/SMALL(Data!DY$25:DY$999,1)-1&gt;$F$15,"&gt;100%",Data!DY31*1/SMALL(Data!DY$25:DY$999,1)-1),"")</f>
        <v/>
      </c>
      <c r="DZ31" s="178" t="str">
        <f>IF(ISNUMBER(Data!DZ31),IF(Data!DZ31*1/SMALL(Data!DZ$25:DZ$999,1)-1&gt;$F$15,"&gt;100%",Data!DZ31*1/SMALL(Data!DZ$25:DZ$999,1)-1),"")</f>
        <v/>
      </c>
      <c r="EA31" s="178" t="str">
        <f>IF(ISNUMBER(Data!EA31),IF(Data!EA31*1/SMALL(Data!EA$25:EA$999,1)-1&gt;$F$15,"&gt;100%",Data!EA31*1/SMALL(Data!EA$25:EA$999,1)-1),"")</f>
        <v/>
      </c>
      <c r="EB31" s="178" t="str">
        <f>IF(ISNUMBER(Data!EB31),IF(Data!EB31*1/SMALL(Data!EB$25:EB$999,1)-1&gt;$F$15,"&gt;100%",Data!EB31*1/SMALL(Data!EB$25:EB$999,1)-1),"")</f>
        <v/>
      </c>
      <c r="EC31" s="178" t="str">
        <f>IF(ISNUMBER(Data!EC31),IF(Data!EC31*1/SMALL(Data!EC$25:EC$999,1)-1&gt;$F$15,"&gt;100%",Data!EC31*1/SMALL(Data!EC$25:EC$999,1)-1),"")</f>
        <v/>
      </c>
      <c r="ED31" s="178" t="str">
        <f>IF(ISNUMBER(Data!ED31),IF(Data!ED31*1/SMALL(Data!ED$25:ED$999,1)-1&gt;$F$15,"&gt;100%",Data!ED31*1/SMALL(Data!ED$25:ED$999,1)-1),"")</f>
        <v/>
      </c>
      <c r="EE31" s="178" t="str">
        <f>IF(ISNUMBER(Data!EE31),IF(Data!EE31*1/SMALL(Data!EE$25:EE$999,1)-1&gt;$F$15,"&gt;100%",Data!EE31*1/SMALL(Data!EE$25:EE$999,1)-1),"")</f>
        <v/>
      </c>
      <c r="EF31" s="178" t="str">
        <f>IF(ISNUMBER(Data!EF31),IF(Data!EF31*1/SMALL(Data!EF$25:EF$999,1)-1&gt;$F$15,"&gt;100%",Data!EF31*1/SMALL(Data!EF$25:EF$999,1)-1),"")</f>
        <v/>
      </c>
      <c r="EG31" s="178" t="str">
        <f>IF(ISNUMBER(Data!EG31),IF(Data!EG31*1/SMALL(Data!EG$25:EG$999,1)-1&gt;$F$15,"&gt;100%",Data!EG31*1/SMALL(Data!EG$25:EG$999,1)-1),"")</f>
        <v/>
      </c>
      <c r="EH31" s="178" t="str">
        <f>IF(ISNUMBER(Data!EH31),IF(Data!EH31*1/SMALL(Data!EH$25:EH$999,1)-1&gt;$F$15,"&gt;100%",Data!EH31*1/SMALL(Data!EH$25:EH$999,1)-1),"")</f>
        <v/>
      </c>
      <c r="EI31" s="178" t="str">
        <f>IF(ISNUMBER(Data!EI31),IF(Data!EI31*1/SMALL(Data!EI$25:EI$999,1)-1&gt;$F$15,"&gt;100%",Data!EI31*1/SMALL(Data!EI$25:EI$999,1)-1),"")</f>
        <v/>
      </c>
      <c r="EJ31" s="178" t="str">
        <f>IF(ISNUMBER(Data!EJ31),IF(Data!EJ31*1/SMALL(Data!EJ$25:EJ$999,1)-1&gt;$F$15,"&gt;100%",Data!EJ31*1/SMALL(Data!EJ$25:EJ$999,1)-1),"")</f>
        <v/>
      </c>
      <c r="EK31" s="178" t="str">
        <f>IF(ISNUMBER(Data!EK31),IF(Data!EK31*1/SMALL(Data!EK$25:EK$999,1)-1&gt;$F$15,"&gt;100%",Data!EK31*1/SMALL(Data!EK$25:EK$999,1)-1),"")</f>
        <v/>
      </c>
      <c r="EL31" s="178" t="str">
        <f>IF(ISNUMBER(Data!EL31),IF(Data!EL31*1/SMALL(Data!EL$25:EL$999,1)-1&gt;$F$15,"&gt;100%",Data!EL31*1/SMALL(Data!EL$25:EL$999,1)-1),"")</f>
        <v/>
      </c>
      <c r="EM31" s="178" t="str">
        <f>IF(ISNUMBER(Data!EM31),IF(Data!EM31*1/SMALL(Data!EM$25:EM$999,1)-1&gt;$F$15,"&gt;100%",Data!EM31*1/SMALL(Data!EM$25:EM$999,1)-1),"")</f>
        <v/>
      </c>
      <c r="EN31" s="178" t="str">
        <f>IF(ISNUMBER(Data!EN31),IF(Data!EN31*1/SMALL(Data!EN$25:EN$999,1)-1&gt;$F$15,"&gt;100%",Data!EN31*1/SMALL(Data!EN$25:EN$999,1)-1),"")</f>
        <v/>
      </c>
      <c r="EO31" s="178" t="str">
        <f>IF(ISNUMBER(Data!EO31),IF(Data!EO31*1/SMALL(Data!EO$25:EO$999,1)-1&gt;$F$15,"&gt;100%",Data!EO31*1/SMALL(Data!EO$25:EO$999,1)-1),"")</f>
        <v/>
      </c>
      <c r="EP31" s="178" t="str">
        <f>IF(ISNUMBER(Data!EP31),IF(Data!EP31*1/SMALL(Data!EP$25:EP$999,1)-1&gt;$F$15,"&gt;100%",Data!EP31*1/SMALL(Data!EP$25:EP$999,1)-1),"")</f>
        <v/>
      </c>
      <c r="EQ31" s="178" t="str">
        <f>IF(ISNUMBER(Data!EQ31),IF(Data!EQ31*1/SMALL(Data!EQ$25:EQ$999,1)-1&gt;$F$15,"&gt;100%",Data!EQ31*1/SMALL(Data!EQ$25:EQ$999,1)-1),"")</f>
        <v/>
      </c>
      <c r="ER31" s="178" t="str">
        <f>IF(ISNUMBER(Data!ER31),IF(Data!ER31*1/SMALL(Data!ER$25:ER$999,1)-1&gt;$F$15,"&gt;100%",Data!ER31*1/SMALL(Data!ER$25:ER$999,1)-1),"")</f>
        <v/>
      </c>
      <c r="ES31" s="178" t="str">
        <f>IF(ISNUMBER(Data!ES31),IF(Data!ES31*1/SMALL(Data!ES$25:ES$999,1)-1&gt;$F$15,"&gt;100%",Data!ES31*1/SMALL(Data!ES$25:ES$999,1)-1),"")</f>
        <v/>
      </c>
    </row>
    <row r="32" spans="1:149" s="171" customFormat="1" x14ac:dyDescent="0.25">
      <c r="A32" s="169" t="str">
        <f>Data!A32</f>
        <v>Basalt</v>
      </c>
      <c r="B32" s="178">
        <f>IF(ISNUMBER(Data!B32),IF(Data!B32*1/SMALL(Data!B$25:B$999,1)-1&gt;$F$15,"&gt;100%",Data!B32*1/SMALL(Data!B$25:B$999,1)-1),"")</f>
        <v>0</v>
      </c>
      <c r="C32" s="178">
        <f>IF(ISNUMBER(Data!C32),IF(Data!C32*1/SMALL(Data!C$25:C$999,1)-1&gt;$F$15,"&gt;100%",Data!C32*1/SMALL(Data!C$25:C$999,1)-1),"")</f>
        <v>0</v>
      </c>
      <c r="D32" s="178">
        <f>IF(ISNUMBER(Data!D32),IF(Data!D32*1/SMALL(Data!D$25:D$999,1)-1&gt;$F$15,"&gt;100%",Data!D32*1/SMALL(Data!D$25:D$999,1)-1),"")</f>
        <v>0</v>
      </c>
      <c r="E32" s="178">
        <f>IF(ISNUMBER(Data!E32),IF(Data!E32*1/SMALL(Data!E$25:E$999,1)-1&gt;$F$15,"&gt;100%",Data!E32*1/SMALL(Data!E$25:E$999,1)-1),"")</f>
        <v>0.14529914529914545</v>
      </c>
      <c r="F32" s="178">
        <f>IF(ISNUMBER(Data!F32),IF(Data!F32*1/SMALL(Data!F$25:F$999,1)-1&gt;$F$15,"&gt;100%",Data!F32*1/SMALL(Data!F$25:F$999,1)-1),"")</f>
        <v>0.54545454545454564</v>
      </c>
      <c r="G32" s="178" t="str">
        <f>IF(ISNUMBER(Data!G32),IF(Data!G32*1/SMALL(Data!G$25:G$999,1)-1&gt;$F$15,"&gt;100%",Data!G32*1/SMALL(Data!G$25:G$999,1)-1),"")</f>
        <v>&gt;100%</v>
      </c>
      <c r="H32" s="178">
        <f>IF(ISNUMBER(Data!H32),IF(Data!H32*1/SMALL(Data!H$25:H$999,1)-1&gt;$F$15,"&gt;100%",Data!H32*1/SMALL(Data!H$25:H$999,1)-1),"")</f>
        <v>0</v>
      </c>
      <c r="I32" s="178">
        <f>IF(ISNUMBER(Data!I32),IF(Data!I32*1/SMALL(Data!I$25:I$999,1)-1&gt;$F$15,"&gt;100%",Data!I32*1/SMALL(Data!I$25:I$999,1)-1),"")</f>
        <v>0</v>
      </c>
      <c r="J32" s="178" t="str">
        <f>IF(ISNUMBER(Data!J32),IF(Data!J32*1/SMALL(Data!J$25:J$999,1)-1&gt;$F$15,"&gt;100%",Data!J32*1/SMALL(Data!J$25:J$999,1)-1),"")</f>
        <v/>
      </c>
      <c r="K32" s="178" t="str">
        <f>IF(ISNUMBER(Data!K32),IF(Data!K32*1/SMALL(Data!K$25:K$999,1)-1&gt;$F$15,"&gt;100%",Data!K32*1/SMALL(Data!K$25:K$999,1)-1),"")</f>
        <v/>
      </c>
      <c r="L32" s="178" t="str">
        <f>IF(ISNUMBER(Data!L32),IF(Data!L32*1/SMALL(Data!L$25:L$999,1)-1&gt;$F$15,"&gt;100%",Data!L32*1/SMALL(Data!L$25:L$999,1)-1),"")</f>
        <v/>
      </c>
      <c r="M32" s="178" t="str">
        <f>IF(ISNUMBER(Data!M32),IF(Data!M32*1/SMALL(Data!M$25:M$999,1)-1&gt;$F$15,"&gt;100%",Data!M32*1/SMALL(Data!M$25:M$999,1)-1),"")</f>
        <v/>
      </c>
      <c r="N32" s="178" t="str">
        <f>IF(ISNUMBER(Data!N32),IF(Data!N32*1/SMALL(Data!N$25:N$999,1)-1&gt;$F$15,"&gt;100%",Data!N32*1/SMALL(Data!N$25:N$999,1)-1),"")</f>
        <v/>
      </c>
      <c r="O32" s="178" t="str">
        <f>IF(ISNUMBER(Data!O32),IF(Data!O32*1/SMALL(Data!O$25:O$999,1)-1&gt;$F$15,"&gt;100%",Data!O32*1/SMALL(Data!O$25:O$999,1)-1),"")</f>
        <v/>
      </c>
      <c r="P32" s="178" t="str">
        <f>IF(ISNUMBER(Data!P32),IF(Data!P32*1/SMALL(Data!P$25:P$999,1)-1&gt;$F$15,"&gt;100%",Data!P32*1/SMALL(Data!P$25:P$999,1)-1),"")</f>
        <v/>
      </c>
      <c r="Q32" s="178" t="str">
        <f>IF(ISNUMBER(Data!Q32),IF(Data!Q32*1/SMALL(Data!Q$25:Q$999,1)-1&gt;$F$15,"&gt;100%",Data!Q32*1/SMALL(Data!Q$25:Q$999,1)-1),"")</f>
        <v/>
      </c>
      <c r="R32" s="178" t="str">
        <f>IF(ISNUMBER(Data!R32),IF(Data!R32*1/SMALL(Data!R$25:R$999,1)-1&gt;$F$15,"&gt;100%",Data!R32*1/SMALL(Data!R$25:R$999,1)-1),"")</f>
        <v/>
      </c>
      <c r="S32" s="178" t="str">
        <f>IF(ISNUMBER(Data!S32),IF(Data!S32*1/SMALL(Data!S$25:S$999,1)-1&gt;$F$15,"&gt;100%",Data!S32*1/SMALL(Data!S$25:S$999,1)-1),"")</f>
        <v/>
      </c>
      <c r="T32" s="178" t="str">
        <f>IF(ISNUMBER(Data!T32),IF(Data!T32*1/SMALL(Data!T$25:T$999,1)-1&gt;$F$15,"&gt;100%",Data!T32*1/SMALL(Data!T$25:T$999,1)-1),"")</f>
        <v/>
      </c>
      <c r="U32" s="178" t="str">
        <f>IF(ISNUMBER(Data!U32),IF(Data!U32*1/SMALL(Data!U$25:U$999,1)-1&gt;$F$15,"&gt;100%",Data!U32*1/SMALL(Data!U$25:U$999,1)-1),"")</f>
        <v/>
      </c>
      <c r="V32" s="178" t="str">
        <f>IF(ISNUMBER(Data!V32),IF(Data!V32*1/SMALL(Data!V$25:V$999,1)-1&gt;$F$15,"&gt;100%",Data!V32*1/SMALL(Data!V$25:V$999,1)-1),"")</f>
        <v/>
      </c>
      <c r="W32" s="178" t="str">
        <f>IF(ISNUMBER(Data!W32),IF(Data!W32*1/SMALL(Data!W$25:W$999,1)-1&gt;$F$15,"&gt;100%",Data!W32*1/SMALL(Data!W$25:W$999,1)-1),"")</f>
        <v/>
      </c>
      <c r="X32" s="178" t="str">
        <f>IF(ISNUMBER(Data!X32),IF(Data!X32*1/SMALL(Data!X$25:X$999,1)-1&gt;$F$15,"&gt;100%",Data!X32*1/SMALL(Data!X$25:X$999,1)-1),"")</f>
        <v/>
      </c>
      <c r="Y32" s="178" t="str">
        <f>IF(ISNUMBER(Data!Y32),IF(Data!Y32*1/SMALL(Data!Y$25:Y$999,1)-1&gt;$F$15,"&gt;100%",Data!Y32*1/SMALL(Data!Y$25:Y$999,1)-1),"")</f>
        <v/>
      </c>
      <c r="Z32" s="178" t="str">
        <f>IF(ISNUMBER(Data!Z32),IF(Data!Z32*1/SMALL(Data!Z$25:Z$999,1)-1&gt;$F$15,"&gt;100%",Data!Z32*1/SMALL(Data!Z$25:Z$999,1)-1),"")</f>
        <v/>
      </c>
      <c r="AA32" s="178" t="str">
        <f>IF(ISNUMBER(Data!AA32),IF(Data!AA32*1/SMALL(Data!AA$25:AA$999,1)-1&gt;$F$15,"&gt;100%",Data!AA32*1/SMALL(Data!AA$25:AA$999,1)-1),"")</f>
        <v/>
      </c>
      <c r="AB32" s="178" t="str">
        <f>IF(ISNUMBER(Data!AB32),IF(Data!AB32*1/SMALL(Data!AB$25:AB$999,1)-1&gt;$F$15,"&gt;100%",Data!AB32*1/SMALL(Data!AB$25:AB$999,1)-1),"")</f>
        <v/>
      </c>
      <c r="AC32" s="178" t="str">
        <f>IF(ISNUMBER(Data!AC32),IF(Data!AC32*1/SMALL(Data!AC$25:AC$999,1)-1&gt;$F$15,"&gt;100%",Data!AC32*1/SMALL(Data!AC$25:AC$999,1)-1),"")</f>
        <v/>
      </c>
      <c r="AD32" s="178" t="str">
        <f>IF(ISNUMBER(Data!AD32),IF(Data!AD32*1/SMALL(Data!AD$25:AD$999,1)-1&gt;$F$15,"&gt;100%",Data!AD32*1/SMALL(Data!AD$25:AD$999,1)-1),"")</f>
        <v/>
      </c>
      <c r="AE32" s="178" t="str">
        <f>IF(ISNUMBER(Data!AE32),IF(Data!AE32*1/SMALL(Data!AE$25:AE$999,1)-1&gt;$F$15,"&gt;100%",Data!AE32*1/SMALL(Data!AE$25:AE$999,1)-1),"")</f>
        <v/>
      </c>
      <c r="AF32" s="178" t="str">
        <f>IF(ISNUMBER(Data!AF32),IF(Data!AF32*1/SMALL(Data!AF$25:AF$999,1)-1&gt;$F$15,"&gt;100%",Data!AF32*1/SMALL(Data!AF$25:AF$999,1)-1),"")</f>
        <v/>
      </c>
      <c r="AG32" s="178" t="str">
        <f>IF(ISNUMBER(Data!AG32),IF(Data!AG32*1/SMALL(Data!AG$25:AG$999,1)-1&gt;$F$15,"&gt;100%",Data!AG32*1/SMALL(Data!AG$25:AG$999,1)-1),"")</f>
        <v/>
      </c>
      <c r="AH32" s="178" t="str">
        <f>IF(ISNUMBER(Data!AH32),IF(Data!AH32*1/SMALL(Data!AH$25:AH$999,1)-1&gt;$F$15,"&gt;100%",Data!AH32*1/SMALL(Data!AH$25:AH$999,1)-1),"")</f>
        <v/>
      </c>
      <c r="AI32" s="178" t="str">
        <f>IF(ISNUMBER(Data!AI32),IF(Data!AI32*1/SMALL(Data!AI$25:AI$999,1)-1&gt;$F$15,"&gt;100%",Data!AI32*1/SMALL(Data!AI$25:AI$999,1)-1),"")</f>
        <v/>
      </c>
      <c r="AJ32" s="178" t="str">
        <f>IF(ISNUMBER(Data!AJ32),IF(Data!AJ32*1/SMALL(Data!AJ$25:AJ$999,1)-1&gt;$F$15,"&gt;100%",Data!AJ32*1/SMALL(Data!AJ$25:AJ$999,1)-1),"")</f>
        <v/>
      </c>
      <c r="AK32" s="178" t="str">
        <f>IF(ISNUMBER(Data!AK32),IF(Data!AK32*1/SMALL(Data!AK$25:AK$999,1)-1&gt;$F$15,"&gt;100%",Data!AK32*1/SMALL(Data!AK$25:AK$999,1)-1),"")</f>
        <v/>
      </c>
      <c r="AL32" s="178" t="str">
        <f>IF(ISNUMBER(Data!AL32),IF(Data!AL32*1/SMALL(Data!AL$25:AL$999,1)-1&gt;$F$15,"&gt;100%",Data!AL32*1/SMALL(Data!AL$25:AL$999,1)-1),"")</f>
        <v/>
      </c>
      <c r="AM32" s="178" t="str">
        <f>IF(ISNUMBER(Data!AM32),IF(Data!AM32*1/SMALL(Data!AM$25:AM$999,1)-1&gt;$F$15,"&gt;100%",Data!AM32*1/SMALL(Data!AM$25:AM$999,1)-1),"")</f>
        <v/>
      </c>
      <c r="AN32" s="178" t="str">
        <f>IF(ISNUMBER(Data!AN32),IF(Data!AN32*1/SMALL(Data!AN$25:AN$999,1)-1&gt;$F$15,"&gt;100%",Data!AN32*1/SMALL(Data!AN$25:AN$999,1)-1),"")</f>
        <v/>
      </c>
      <c r="AO32" s="178" t="str">
        <f>IF(ISNUMBER(Data!AO32),IF(Data!AO32*1/SMALL(Data!AO$25:AO$999,1)-1&gt;$F$15,"&gt;100%",Data!AO32*1/SMALL(Data!AO$25:AO$999,1)-1),"")</f>
        <v/>
      </c>
      <c r="AP32" s="178" t="str">
        <f>IF(ISNUMBER(Data!AP32),IF(Data!AP32*1/SMALL(Data!AP$25:AP$999,1)-1&gt;$F$15,"&gt;100%",Data!AP32*1/SMALL(Data!AP$25:AP$999,1)-1),"")</f>
        <v/>
      </c>
      <c r="AQ32" s="189" t="str">
        <f>IF(ISNUMBER(Data!AQ32),IF(Data!AQ32*1/SMALL(Data!AQ$25:AQ$999,1)-1&gt;$F$15,"&gt;100%",Data!AQ32*1/SMALL(Data!AQ$25:AQ$999,1)-1),"")</f>
        <v>&gt;100%</v>
      </c>
      <c r="AR32" s="178">
        <f>IF(ISNUMBER(Data!AR32),IF(Data!AR32*1/SMALL(Data!AR$25:AR$999,1)-1&gt;$F$15,"&gt;100%",Data!AR32*1/SMALL(Data!AR$25:AR$999,1)-1),"")</f>
        <v>0.81818181818181812</v>
      </c>
      <c r="AS32" s="178">
        <f>IF(ISNUMBER(Data!AS32),IF(Data!AS32*1/SMALL(Data!AS$25:AS$999,1)-1&gt;$F$15,"&gt;100%",Data!AS32*1/SMALL(Data!AS$25:AS$999,1)-1),"")</f>
        <v>0.4285714285714286</v>
      </c>
      <c r="AT32" s="178">
        <f>IF(ISNUMBER(Data!AT32),IF(Data!AT32*1/SMALL(Data!AT$25:AT$999,1)-1&gt;$F$15,"&gt;100%",Data!AT32*1/SMALL(Data!AT$25:AT$999,1)-1),"")</f>
        <v>0.96078431372549034</v>
      </c>
      <c r="AU32" s="178">
        <f>IF(ISNUMBER(Data!AU32),IF(Data!AU32*1/SMALL(Data!AU$25:AU$999,1)-1&gt;$F$15,"&gt;100%",Data!AU32*1/SMALL(Data!AU$25:AU$999,1)-1),"")</f>
        <v>0</v>
      </c>
      <c r="AV32" s="178">
        <f>IF(ISNUMBER(Data!AV32),IF(Data!AV32*1/SMALL(Data!AV$25:AV$999,1)-1&gt;$F$15,"&gt;100%",Data!AV32*1/SMALL(Data!AV$25:AV$999,1)-1),"")</f>
        <v>5.2631578947368363E-2</v>
      </c>
      <c r="AW32" s="178">
        <f>IF(ISNUMBER(Data!AW32),IF(Data!AW32*1/SMALL(Data!AW$25:AW$999,1)-1&gt;$F$15,"&gt;100%",Data!AW32*1/SMALL(Data!AW$25:AW$999,1)-1),"")</f>
        <v>0.4285714285714286</v>
      </c>
      <c r="AX32" s="178">
        <f>IF(ISNUMBER(Data!AX32),IF(Data!AX32*1/SMALL(Data!AX$25:AX$999,1)-1&gt;$F$15,"&gt;100%",Data!AX32*1/SMALL(Data!AX$25:AX$999,1)-1),"")</f>
        <v>0.25</v>
      </c>
      <c r="AY32" s="178">
        <f>IF(ISNUMBER(Data!AY32),IF(Data!AY32*1/SMALL(Data!AY$25:AY$999,1)-1&gt;$F$15,"&gt;100%",Data!AY32*1/SMALL(Data!AY$25:AY$999,1)-1),"")</f>
        <v>0</v>
      </c>
      <c r="AZ32" s="178">
        <f>IF(ISNUMBER(Data!AZ32),IF(Data!AZ32*1/SMALL(Data!AZ$25:AZ$999,1)-1&gt;$F$15,"&gt;100%",Data!AZ32*1/SMALL(Data!AZ$25:AZ$999,1)-1),"")</f>
        <v>0.4285714285714286</v>
      </c>
      <c r="BA32" s="190" t="str">
        <f>IF(ISNUMBER(Data!BA32),IF(Data!BA32*1/SMALL(Data!BA$25:BA$999,1)-1&gt;$F$15,"&gt;100%",Data!BA32*1/SMALL(Data!BA$25:BA$999,1)-1),"")</f>
        <v/>
      </c>
      <c r="BB32" s="184" t="str">
        <f>IF(ISNUMBER(Data!BB32),IF(Data!BB32*1/SMALL(Data!BB$25:BB$999,1)-1&gt;$F$15,"&gt;100%",Data!BB32*1/SMALL(Data!BB$25:BB$999,1)-1),"")</f>
        <v>&gt;100%</v>
      </c>
      <c r="BC32" s="178" t="str">
        <f>IF(ISNUMBER(Data!BC32),IF(Data!BC32*1/SMALL(Data!BC$25:BC$999,1)-1&gt;$F$15,"&gt;100%",Data!BC32*1/SMALL(Data!BC$25:BC$999,1)-1),"")</f>
        <v>&gt;100%</v>
      </c>
      <c r="BD32" s="178" t="str">
        <f>IF(ISNUMBER(Data!BD32),IF(Data!BD32*1/SMALL(Data!BD$25:BD$999,1)-1&gt;$F$15,"&gt;100%",Data!BD32*1/SMALL(Data!BD$25:BD$999,1)-1),"")</f>
        <v>&gt;100%</v>
      </c>
      <c r="BE32" s="178" t="str">
        <f>IF(ISNUMBER(Data!BE32),IF(Data!BE32*1/SMALL(Data!BE$25:BE$999,1)-1&gt;$F$15,"&gt;100%",Data!BE32*1/SMALL(Data!BE$25:BE$999,1)-1),"")</f>
        <v>&gt;100%</v>
      </c>
      <c r="BF32" s="178" t="str">
        <f>IF(ISNUMBER(Data!BF32),IF(Data!BF32*1/SMALL(Data!BF$25:BF$999,1)-1&gt;$F$15,"&gt;100%",Data!BF32*1/SMALL(Data!BF$25:BF$999,1)-1),"")</f>
        <v>&gt;100%</v>
      </c>
      <c r="BG32" s="178" t="str">
        <f>IF(ISNUMBER(Data!BG32),IF(Data!BG32*1/SMALL(Data!BG$25:BG$999,1)-1&gt;$F$15,"&gt;100%",Data!BG32*1/SMALL(Data!BG$25:BG$999,1)-1),"")</f>
        <v>&gt;100%</v>
      </c>
      <c r="BH32" s="178">
        <f>IF(ISNUMBER(Data!BH32),IF(Data!BH32*1/SMALL(Data!BH$25:BH$999,1)-1&gt;$F$15,"&gt;100%",Data!BH32*1/SMALL(Data!BH$25:BH$999,1)-1),"")</f>
        <v>0.4505494505494505</v>
      </c>
      <c r="BI32" s="178">
        <f>IF(ISNUMBER(Data!BI32),IF(Data!BI32*1/SMALL(Data!BI$25:BI$999,1)-1&gt;$F$15,"&gt;100%",Data!BI32*1/SMALL(Data!BI$25:BI$999,1)-1),"")</f>
        <v>0.38679245283018848</v>
      </c>
      <c r="BJ32" s="178" t="str">
        <f>IF(ISNUMBER(Data!BJ32),IF(Data!BJ32*1/SMALL(Data!BJ$25:BJ$999,1)-1&gt;$F$15,"&gt;100%",Data!BJ32*1/SMALL(Data!BJ$25:BJ$999,1)-1),"")</f>
        <v>&gt;100%</v>
      </c>
      <c r="BK32" s="178" t="str">
        <f>IF(ISNUMBER(Data!BK32),IF(Data!BK32*1/SMALL(Data!BK$25:BK$999,1)-1&gt;$F$15,"&gt;100%",Data!BK32*1/SMALL(Data!BK$25:BK$999,1)-1),"")</f>
        <v>&gt;100%</v>
      </c>
      <c r="BL32" s="178">
        <f>IF(ISNUMBER(Data!BL32),IF(Data!BL32*1/SMALL(Data!BL$25:BL$999,1)-1&gt;$F$15,"&gt;100%",Data!BL32*1/SMALL(Data!BL$25:BL$999,1)-1),"")</f>
        <v>0.56200527704485492</v>
      </c>
      <c r="BM32" s="178" t="str">
        <f>IF(ISNUMBER(Data!BM32),IF(Data!BM32*1/SMALL(Data!BM$25:BM$999,1)-1&gt;$F$15,"&gt;100%",Data!BM32*1/SMALL(Data!BM$25:BM$999,1)-1),"")</f>
        <v>&gt;100%</v>
      </c>
      <c r="BN32" s="178" t="str">
        <f>IF(ISNUMBER(Data!BN32),IF(Data!BN32*1/SMALL(Data!BN$25:BN$999,1)-1&gt;$F$15,"&gt;100%",Data!BN32*1/SMALL(Data!BN$25:BN$999,1)-1),"")</f>
        <v>&gt;100%</v>
      </c>
      <c r="BO32" s="178" t="str">
        <f>IF(ISNUMBER(Data!BO32),IF(Data!BO32*1/SMALL(Data!BO$25:BO$999,1)-1&gt;$F$15,"&gt;100%",Data!BO32*1/SMALL(Data!BO$25:BO$999,1)-1),"")</f>
        <v>&gt;100%</v>
      </c>
      <c r="BP32" s="178">
        <f>IF(ISNUMBER(Data!BP32),IF(Data!BP32*1/SMALL(Data!BP$25:BP$999,1)-1&gt;$F$15,"&gt;100%",Data!BP32*1/SMALL(Data!BP$25:BP$999,1)-1),"")</f>
        <v>8.6956521739130377E-2</v>
      </c>
      <c r="BQ32" s="178">
        <f>IF(ISNUMBER(Data!BQ32),IF(Data!BQ32*1/SMALL(Data!BQ$25:BQ$999,1)-1&gt;$F$15,"&gt;100%",Data!BQ32*1/SMALL(Data!BQ$25:BQ$999,1)-1),"")</f>
        <v>0.20547945205479445</v>
      </c>
      <c r="BR32" s="178">
        <f>IF(ISNUMBER(Data!BR32),IF(Data!BR32*1/SMALL(Data!BR$25:BR$999,1)-1&gt;$F$15,"&gt;100%",Data!BR32*1/SMALL(Data!BR$25:BR$999,1)-1),"")</f>
        <v>0.51319875776397494</v>
      </c>
      <c r="BS32" s="178">
        <f>IF(ISNUMBER(Data!BS32),IF(Data!BS32*1/SMALL(Data!BS$25:BS$999,1)-1&gt;$F$15,"&gt;100%",Data!BS32*1/SMALL(Data!BS$25:BS$999,1)-1),"")</f>
        <v>0.64737793851717895</v>
      </c>
      <c r="BT32" s="178">
        <f>IF(ISNUMBER(Data!BT32),IF(Data!BT32*1/SMALL(Data!BT$25:BT$999,1)-1&gt;$F$15,"&gt;100%",Data!BT32*1/SMALL(Data!BT$25:BT$999,1)-1),"")</f>
        <v>0.16746411483253598</v>
      </c>
      <c r="BU32" s="178">
        <f>IF(ISNUMBER(Data!BU32),IF(Data!BU32*1/SMALL(Data!BU$25:BU$999,1)-1&gt;$F$15,"&gt;100%",Data!BU32*1/SMALL(Data!BU$25:BU$999,1)-1),"")</f>
        <v>0.43333333333333335</v>
      </c>
      <c r="BV32" s="178" t="str">
        <f>IF(ISNUMBER(Data!BV32),IF(Data!BV32*1/SMALL(Data!BV$25:BV$999,1)-1&gt;$F$15,"&gt;100%",Data!BV32*1/SMALL(Data!BV$25:BV$999,1)-1),"")</f>
        <v>&gt;100%</v>
      </c>
      <c r="BW32" s="178" t="str">
        <f>IF(ISNUMBER(Data!BW32),IF(Data!BW32*1/SMALL(Data!BW$25:BW$999,1)-1&gt;$F$15,"&gt;100%",Data!BW32*1/SMALL(Data!BW$25:BW$999,1)-1),"")</f>
        <v>&gt;100%</v>
      </c>
      <c r="BX32" s="178">
        <f>IF(ISNUMBER(Data!BX32),IF(Data!BX32*1/SMALL(Data!BX$25:BX$999,1)-1&gt;$F$15,"&gt;100%",Data!BX32*1/SMALL(Data!BX$25:BX$999,1)-1),"")</f>
        <v>6.9767441860465018E-2</v>
      </c>
      <c r="BY32" s="178" t="str">
        <f>IF(ISNUMBER(Data!BY32),IF(Data!BY32*1/SMALL(Data!BY$25:BY$999,1)-1&gt;$F$15,"&gt;100%",Data!BY32*1/SMALL(Data!BY$25:BY$999,1)-1),"")</f>
        <v>&gt;100%</v>
      </c>
      <c r="BZ32" s="178" t="str">
        <f>IF(ISNUMBER(Data!BZ32),IF(Data!BZ32*1/SMALL(Data!BZ$25:BZ$999,1)-1&gt;$F$15,"&gt;100%",Data!BZ32*1/SMALL(Data!BZ$25:BZ$999,1)-1),"")</f>
        <v>&gt;100%</v>
      </c>
      <c r="CA32" s="178" t="str">
        <f>IF(ISNUMBER(Data!CA32),IF(Data!CA32*1/SMALL(Data!CA$25:CA$999,1)-1&gt;$F$15,"&gt;100%",Data!CA32*1/SMALL(Data!CA$25:CA$999,1)-1),"")</f>
        <v>&gt;100%</v>
      </c>
      <c r="CB32" s="178" t="str">
        <f>IF(ISNUMBER(Data!CB32),IF(Data!CB32*1/SMALL(Data!CB$25:CB$999,1)-1&gt;$F$15,"&gt;100%",Data!CB32*1/SMALL(Data!CB$25:CB$999,1)-1),"")</f>
        <v>&gt;100%</v>
      </c>
      <c r="CC32" s="178" t="str">
        <f>IF(ISNUMBER(Data!CC32),IF(Data!CC32*1/SMALL(Data!CC$25:CC$999,1)-1&gt;$F$15,"&gt;100%",Data!CC32*1/SMALL(Data!CC$25:CC$999,1)-1),"")</f>
        <v>&gt;100%</v>
      </c>
      <c r="CD32" s="178" t="str">
        <f>IF(ISNUMBER(Data!CD32),IF(Data!CD32*1/SMALL(Data!CD$25:CD$999,1)-1&gt;$F$15,"&gt;100%",Data!CD32*1/SMALL(Data!CD$25:CD$999,1)-1),"")</f>
        <v/>
      </c>
      <c r="CE32" s="178" t="str">
        <f>IF(ISNUMBER(Data!CE32),IF(Data!CE32*1/SMALL(Data!CE$25:CE$999,1)-1&gt;$F$15,"&gt;100%",Data!CE32*1/SMALL(Data!CE$25:CE$999,1)-1),"")</f>
        <v/>
      </c>
      <c r="CF32" s="178" t="str">
        <f>IF(ISNUMBER(Data!CF32),IF(Data!CF32*1/SMALL(Data!CF$25:CF$999,1)-1&gt;$F$15,"&gt;100%",Data!CF32*1/SMALL(Data!CF$25:CF$999,1)-1),"")</f>
        <v/>
      </c>
      <c r="CG32" s="178" t="str">
        <f>IF(ISNUMBER(Data!CG32),IF(Data!CG32*1/SMALL(Data!CG$25:CG$999,1)-1&gt;$F$15,"&gt;100%",Data!CG32*1/SMALL(Data!CG$25:CG$999,1)-1),"")</f>
        <v/>
      </c>
      <c r="CH32" s="178" t="str">
        <f>IF(ISNUMBER(Data!CH32),IF(Data!CH32*1/SMALL(Data!CH$25:CH$999,1)-1&gt;$F$15,"&gt;100%",Data!CH32*1/SMALL(Data!CH$25:CH$999,1)-1),"")</f>
        <v/>
      </c>
      <c r="CI32" s="178" t="str">
        <f>IF(ISNUMBER(Data!CI32),IF(Data!CI32*1/SMALL(Data!CI$25:CI$999,1)-1&gt;$F$15,"&gt;100%",Data!CI32*1/SMALL(Data!CI$25:CI$999,1)-1),"")</f>
        <v/>
      </c>
      <c r="CJ32" s="178" t="str">
        <f>IF(ISNUMBER(Data!CJ32),IF(Data!CJ32*1/SMALL(Data!CJ$25:CJ$999,1)-1&gt;$F$15,"&gt;100%",Data!CJ32*1/SMALL(Data!CJ$25:CJ$999,1)-1),"")</f>
        <v/>
      </c>
      <c r="CK32" s="178" t="str">
        <f>IF(ISNUMBER(Data!CK32),IF(Data!CK32*1/SMALL(Data!CK$25:CK$999,1)-1&gt;$F$15,"&gt;100%",Data!CK32*1/SMALL(Data!CK$25:CK$999,1)-1),"")</f>
        <v/>
      </c>
      <c r="CL32" s="178" t="str">
        <f>IF(ISNUMBER(Data!CL32),IF(Data!CL32*1/SMALL(Data!CL$25:CL$999,1)-1&gt;$F$15,"&gt;100%",Data!CL32*1/SMALL(Data!CL$25:CL$999,1)-1),"")</f>
        <v/>
      </c>
      <c r="CM32" s="178" t="str">
        <f>IF(ISNUMBER(Data!CM32),IF(Data!CM32*1/SMALL(Data!CM$25:CM$999,1)-1&gt;$F$15,"&gt;100%",Data!CM32*1/SMALL(Data!CM$25:CM$999,1)-1),"")</f>
        <v/>
      </c>
      <c r="CN32" s="178" t="str">
        <f>IF(ISNUMBER(Data!CN32),IF(Data!CN32*1/SMALL(Data!CN$25:CN$999,1)-1&gt;$F$15,"&gt;100%",Data!CN32*1/SMALL(Data!CN$25:CN$999,1)-1),"")</f>
        <v/>
      </c>
      <c r="CO32" s="178" t="str">
        <f>IF(ISNUMBER(Data!CO32),IF(Data!CO32*1/SMALL(Data!CO$25:CO$999,1)-1&gt;$F$15,"&gt;100%",Data!CO32*1/SMALL(Data!CO$25:CO$999,1)-1),"")</f>
        <v/>
      </c>
      <c r="CP32" s="178" t="str">
        <f>IF(ISNUMBER(Data!CP32),IF(Data!CP32*1/SMALL(Data!CP$25:CP$999,1)-1&gt;$F$15,"&gt;100%",Data!CP32*1/SMALL(Data!CP$25:CP$999,1)-1),"")</f>
        <v/>
      </c>
      <c r="CQ32" s="178" t="str">
        <f>IF(ISNUMBER(Data!CQ32),IF(Data!CQ32*1/SMALL(Data!CQ$25:CQ$999,1)-1&gt;$F$15,"&gt;100%",Data!CQ32*1/SMALL(Data!CQ$25:CQ$999,1)-1),"")</f>
        <v/>
      </c>
      <c r="CR32" s="178" t="str">
        <f>IF(ISNUMBER(Data!CR32),IF(Data!CR32*1/SMALL(Data!CR$25:CR$999,1)-1&gt;$F$15,"&gt;100%",Data!CR32*1/SMALL(Data!CR$25:CR$999,1)-1),"")</f>
        <v/>
      </c>
      <c r="CS32" s="178" t="str">
        <f>IF(ISNUMBER(Data!CS32),IF(Data!CS32*1/SMALL(Data!CS$25:CS$999,1)-1&gt;$F$15,"&gt;100%",Data!CS32*1/SMALL(Data!CS$25:CS$999,1)-1),"")</f>
        <v/>
      </c>
      <c r="CT32" s="178" t="str">
        <f>IF(ISNUMBER(Data!CT32),IF(Data!CT32*1/SMALL(Data!CT$25:CT$999,1)-1&gt;$F$15,"&gt;100%",Data!CT32*1/SMALL(Data!CT$25:CT$999,1)-1),"")</f>
        <v/>
      </c>
      <c r="CU32" s="178" t="str">
        <f>IF(ISNUMBER(Data!CU32),IF(Data!CU32*1/SMALL(Data!CU$25:CU$999,1)-1&gt;$F$15,"&gt;100%",Data!CU32*1/SMALL(Data!CU$25:CU$999,1)-1),"")</f>
        <v/>
      </c>
      <c r="CV32" s="178" t="str">
        <f>IF(ISNUMBER(Data!CV32),IF(Data!CV32*1/SMALL(Data!CV$25:CV$999,1)-1&gt;$F$15,"&gt;100%",Data!CV32*1/SMALL(Data!CV$25:CV$999,1)-1),"")</f>
        <v/>
      </c>
      <c r="CW32" s="178" t="str">
        <f>IF(ISNUMBER(Data!CW32),IF(Data!CW32*1/SMALL(Data!CW$25:CW$999,1)-1&gt;$F$15,"&gt;100%",Data!CW32*1/SMALL(Data!CW$25:CW$999,1)-1),"")</f>
        <v/>
      </c>
      <c r="CX32" s="178" t="str">
        <f>IF(ISNUMBER(Data!CX32),IF(Data!CX32*1/SMALL(Data!CX$25:CX$999,1)-1&gt;$F$15,"&gt;100%",Data!CX32*1/SMALL(Data!CX$25:CX$999,1)-1),"")</f>
        <v/>
      </c>
      <c r="CY32" s="178" t="str">
        <f>IF(ISNUMBER(Data!CY32),IF(Data!CY32*1/SMALL(Data!CY$25:CY$999,1)-1&gt;$F$15,"&gt;100%",Data!CY32*1/SMALL(Data!CY$25:CY$999,1)-1),"")</f>
        <v/>
      </c>
      <c r="CZ32" s="178" t="str">
        <f>IF(ISNUMBER(Data!CZ32),IF(Data!CZ32*1/SMALL(Data!CZ$25:CZ$999,1)-1&gt;$F$15,"&gt;100%",Data!CZ32*1/SMALL(Data!CZ$25:CZ$999,1)-1),"")</f>
        <v/>
      </c>
      <c r="DA32" s="178" t="str">
        <f>IF(ISNUMBER(Data!DA32),IF(Data!DA32*1/SMALL(Data!DA$25:DA$999,1)-1&gt;$F$15,"&gt;100%",Data!DA32*1/SMALL(Data!DA$25:DA$999,1)-1),"")</f>
        <v/>
      </c>
      <c r="DB32" s="178" t="str">
        <f>IF(ISNUMBER(Data!DB32),IF(Data!DB32*1/SMALL(Data!DB$25:DB$999,1)-1&gt;$F$15,"&gt;100%",Data!DB32*1/SMALL(Data!DB$25:DB$999,1)-1),"")</f>
        <v/>
      </c>
      <c r="DC32" s="178" t="str">
        <f>IF(ISNUMBER(Data!DC32),IF(Data!DC32*1/SMALL(Data!DC$25:DC$999,1)-1&gt;$F$15,"&gt;100%",Data!DC32*1/SMALL(Data!DC$25:DC$999,1)-1),"")</f>
        <v/>
      </c>
      <c r="DD32" s="178" t="str">
        <f>IF(ISNUMBER(Data!DD32),IF(Data!DD32*1/SMALL(Data!DD$25:DD$999,1)-1&gt;$F$15,"&gt;100%",Data!DD32*1/SMALL(Data!DD$25:DD$999,1)-1),"")</f>
        <v/>
      </c>
      <c r="DE32" s="178" t="str">
        <f>IF(ISNUMBER(Data!DE32),IF(Data!DE32*1/SMALL(Data!DE$25:DE$999,1)-1&gt;$F$15,"&gt;100%",Data!DE32*1/SMALL(Data!DE$25:DE$999,1)-1),"")</f>
        <v/>
      </c>
      <c r="DF32" s="178" t="str">
        <f>IF(ISNUMBER(Data!DF32),IF(Data!DF32*1/SMALL(Data!DF$25:DF$999,1)-1&gt;$F$15,"&gt;100%",Data!DF32*1/SMALL(Data!DF$25:DF$999,1)-1),"")</f>
        <v/>
      </c>
      <c r="DG32" s="178" t="str">
        <f>IF(ISNUMBER(Data!DG32),IF(Data!DG32*1/SMALL(Data!DG$25:DG$999,1)-1&gt;$F$15,"&gt;100%",Data!DG32*1/SMALL(Data!DG$25:DG$999,1)-1),"")</f>
        <v/>
      </c>
      <c r="DH32" s="178" t="str">
        <f>IF(ISNUMBER(Data!DH32),IF(Data!DH32*1/SMALL(Data!DH$25:DH$999,1)-1&gt;$F$15,"&gt;100%",Data!DH32*1/SMALL(Data!DH$25:DH$999,1)-1),"")</f>
        <v/>
      </c>
      <c r="DI32" s="178" t="str">
        <f>IF(ISNUMBER(Data!DI32),IF(Data!DI32*1/SMALL(Data!DI$25:DI$999,1)-1&gt;$F$15,"&gt;100%",Data!DI32*1/SMALL(Data!DI$25:DI$999,1)-1),"")</f>
        <v/>
      </c>
      <c r="DJ32" s="178" t="str">
        <f>IF(ISNUMBER(Data!DJ32),IF(Data!DJ32*1/SMALL(Data!DJ$25:DJ$999,1)-1&gt;$F$15,"&gt;100%",Data!DJ32*1/SMALL(Data!DJ$25:DJ$999,1)-1),"")</f>
        <v/>
      </c>
      <c r="DK32" s="178" t="str">
        <f>IF(ISNUMBER(Data!DK32),IF(Data!DK32*1/SMALL(Data!DK$25:DK$999,1)-1&gt;$F$15,"&gt;100%",Data!DK32*1/SMALL(Data!DK$25:DK$999,1)-1),"")</f>
        <v/>
      </c>
      <c r="DL32" s="178" t="str">
        <f>IF(ISNUMBER(Data!DL32),IF(Data!DL32*1/SMALL(Data!DL$25:DL$999,1)-1&gt;$F$15,"&gt;100%",Data!DL32*1/SMALL(Data!DL$25:DL$999,1)-1),"")</f>
        <v/>
      </c>
      <c r="DM32" s="178" t="str">
        <f>IF(ISNUMBER(Data!DM32),IF(Data!DM32*1/SMALL(Data!DM$25:DM$999,1)-1&gt;$F$15,"&gt;100%",Data!DM32*1/SMALL(Data!DM$25:DM$999,1)-1),"")</f>
        <v/>
      </c>
      <c r="DN32" s="178" t="str">
        <f>IF(ISNUMBER(Data!DN32),IF(Data!DN32*1/SMALL(Data!DN$25:DN$999,1)-1&gt;$F$15,"&gt;100%",Data!DN32*1/SMALL(Data!DN$25:DN$999,1)-1),"")</f>
        <v/>
      </c>
      <c r="DO32" s="178" t="str">
        <f>IF(ISNUMBER(Data!DO32),IF(Data!DO32*1/SMALL(Data!DO$25:DO$999,1)-1&gt;$F$15,"&gt;100%",Data!DO32*1/SMALL(Data!DO$25:DO$999,1)-1),"")</f>
        <v/>
      </c>
      <c r="DP32" s="178" t="str">
        <f>IF(ISNUMBER(Data!DP32),IF(Data!DP32*1/SMALL(Data!DP$25:DP$999,1)-1&gt;$F$15,"&gt;100%",Data!DP32*1/SMALL(Data!DP$25:DP$999,1)-1),"")</f>
        <v/>
      </c>
      <c r="DQ32" s="178" t="str">
        <f>IF(ISNUMBER(Data!DQ32),IF(Data!DQ32*1/SMALL(Data!DQ$25:DQ$999,1)-1&gt;$F$15,"&gt;100%",Data!DQ32*1/SMALL(Data!DQ$25:DQ$999,1)-1),"")</f>
        <v/>
      </c>
      <c r="DR32" s="178" t="str">
        <f>IF(ISNUMBER(Data!DR32),IF(Data!DR32*1/SMALL(Data!DR$25:DR$999,1)-1&gt;$F$15,"&gt;100%",Data!DR32*1/SMALL(Data!DR$25:DR$999,1)-1),"")</f>
        <v/>
      </c>
      <c r="DS32" s="178" t="str">
        <f>IF(ISNUMBER(Data!DS32),IF(Data!DS32*1/SMALL(Data!DS$25:DS$999,1)-1&gt;$F$15,"&gt;100%",Data!DS32*1/SMALL(Data!DS$25:DS$999,1)-1),"")</f>
        <v/>
      </c>
      <c r="DT32" s="178" t="str">
        <f>IF(ISNUMBER(Data!DT32),IF(Data!DT32*1/SMALL(Data!DT$25:DT$999,1)-1&gt;$F$15,"&gt;100%",Data!DT32*1/SMALL(Data!DT$25:DT$999,1)-1),"")</f>
        <v/>
      </c>
      <c r="DU32" s="178" t="str">
        <f>IF(ISNUMBER(Data!DU32),IF(Data!DU32*1/SMALL(Data!DU$25:DU$999,1)-1&gt;$F$15,"&gt;100%",Data!DU32*1/SMALL(Data!DU$25:DU$999,1)-1),"")</f>
        <v/>
      </c>
      <c r="DV32" s="178" t="str">
        <f>IF(ISNUMBER(Data!DV32),IF(Data!DV32*1/SMALL(Data!DV$25:DV$999,1)-1&gt;$F$15,"&gt;100%",Data!DV32*1/SMALL(Data!DV$25:DV$999,1)-1),"")</f>
        <v>&gt;100%</v>
      </c>
      <c r="DW32" s="178" t="str">
        <f>IF(ISNUMBER(Data!DW32),IF(Data!DW32*1/SMALL(Data!DW$25:DW$999,1)-1&gt;$F$15,"&gt;100%",Data!DW32*1/SMALL(Data!DW$25:DW$999,1)-1),"")</f>
        <v>&gt;100%</v>
      </c>
      <c r="DX32" s="178" t="str">
        <f>IF(ISNUMBER(Data!DX32),IF(Data!DX32*1/SMALL(Data!DX$25:DX$999,1)-1&gt;$F$15,"&gt;100%",Data!DX32*1/SMALL(Data!DX$25:DX$999,1)-1),"")</f>
        <v/>
      </c>
      <c r="DY32" s="178" t="str">
        <f>IF(ISNUMBER(Data!DY32),IF(Data!DY32*1/SMALL(Data!DY$25:DY$999,1)-1&gt;$F$15,"&gt;100%",Data!DY32*1/SMALL(Data!DY$25:DY$999,1)-1),"")</f>
        <v/>
      </c>
      <c r="DZ32" s="178" t="str">
        <f>IF(ISNUMBER(Data!DZ32),IF(Data!DZ32*1/SMALL(Data!DZ$25:DZ$999,1)-1&gt;$F$15,"&gt;100%",Data!DZ32*1/SMALL(Data!DZ$25:DZ$999,1)-1),"")</f>
        <v>&gt;100%</v>
      </c>
      <c r="EA32" s="178">
        <f>IF(ISNUMBER(Data!EA32),IF(Data!EA32*1/SMALL(Data!EA$25:EA$999,1)-1&gt;$F$15,"&gt;100%",Data!EA32*1/SMALL(Data!EA$25:EA$999,1)-1),"")</f>
        <v>0</v>
      </c>
      <c r="EB32" s="178">
        <f>IF(ISNUMBER(Data!EB32),IF(Data!EB32*1/SMALL(Data!EB$25:EB$999,1)-1&gt;$F$15,"&gt;100%",Data!EB32*1/SMALL(Data!EB$25:EB$999,1)-1),"")</f>
        <v>0</v>
      </c>
      <c r="EC32" s="178">
        <f>IF(ISNUMBER(Data!EC32),IF(Data!EC32*1/SMALL(Data!EC$25:EC$999,1)-1&gt;$F$15,"&gt;100%",Data!EC32*1/SMALL(Data!EC$25:EC$999,1)-1),"")</f>
        <v>1.7291066282420831E-2</v>
      </c>
      <c r="ED32" s="178">
        <f>IF(ISNUMBER(Data!ED32),IF(Data!ED32*1/SMALL(Data!ED$25:ED$999,1)-1&gt;$F$15,"&gt;100%",Data!ED32*1/SMALL(Data!ED$25:ED$999,1)-1),"")</f>
        <v>0</v>
      </c>
      <c r="EE32" s="178">
        <f>IF(ISNUMBER(Data!EE32),IF(Data!EE32*1/SMALL(Data!EE$25:EE$999,1)-1&gt;$F$15,"&gt;100%",Data!EE32*1/SMALL(Data!EE$25:EE$999,1)-1),"")</f>
        <v>0</v>
      </c>
      <c r="EF32" s="178">
        <f>IF(ISNUMBER(Data!EF32),IF(Data!EF32*1/SMALL(Data!EF$25:EF$999,1)-1&gt;$F$15,"&gt;100%",Data!EF32*1/SMALL(Data!EF$25:EF$999,1)-1),"")</f>
        <v>0</v>
      </c>
      <c r="EG32" s="178" t="str">
        <f>IF(ISNUMBER(Data!EG32),IF(Data!EG32*1/SMALL(Data!EG$25:EG$999,1)-1&gt;$F$15,"&gt;100%",Data!EG32*1/SMALL(Data!EG$25:EG$999,1)-1),"")</f>
        <v>&gt;100%</v>
      </c>
      <c r="EH32" s="178" t="str">
        <f>IF(ISNUMBER(Data!EH32),IF(Data!EH32*1/SMALL(Data!EH$25:EH$999,1)-1&gt;$F$15,"&gt;100%",Data!EH32*1/SMALL(Data!EH$25:EH$999,1)-1),"")</f>
        <v>&gt;100%</v>
      </c>
      <c r="EI32" s="178" t="str">
        <f>IF(ISNUMBER(Data!EI32),IF(Data!EI32*1/SMALL(Data!EI$25:EI$999,1)-1&gt;$F$15,"&gt;100%",Data!EI32*1/SMALL(Data!EI$25:EI$999,1)-1),"")</f>
        <v/>
      </c>
      <c r="EJ32" s="178" t="str">
        <f>IF(ISNUMBER(Data!EJ32),IF(Data!EJ32*1/SMALL(Data!EJ$25:EJ$999,1)-1&gt;$F$15,"&gt;100%",Data!EJ32*1/SMALL(Data!EJ$25:EJ$999,1)-1),"")</f>
        <v/>
      </c>
      <c r="EK32" s="178" t="str">
        <f>IF(ISNUMBER(Data!EK32),IF(Data!EK32*1/SMALL(Data!EK$25:EK$999,1)-1&gt;$F$15,"&gt;100%",Data!EK32*1/SMALL(Data!EK$25:EK$999,1)-1),"")</f>
        <v/>
      </c>
      <c r="EL32" s="178" t="str">
        <f>IF(ISNUMBER(Data!EL32),IF(Data!EL32*1/SMALL(Data!EL$25:EL$999,1)-1&gt;$F$15,"&gt;100%",Data!EL32*1/SMALL(Data!EL$25:EL$999,1)-1),"")</f>
        <v/>
      </c>
      <c r="EM32" s="178" t="str">
        <f>IF(ISNUMBER(Data!EM32),IF(Data!EM32*1/SMALL(Data!EM$25:EM$999,1)-1&gt;$F$15,"&gt;100%",Data!EM32*1/SMALL(Data!EM$25:EM$999,1)-1),"")</f>
        <v/>
      </c>
      <c r="EN32" s="178" t="str">
        <f>IF(ISNUMBER(Data!EN32),IF(Data!EN32*1/SMALL(Data!EN$25:EN$999,1)-1&gt;$F$15,"&gt;100%",Data!EN32*1/SMALL(Data!EN$25:EN$999,1)-1),"")</f>
        <v/>
      </c>
      <c r="EO32" s="178" t="str">
        <f>IF(ISNUMBER(Data!EO32),IF(Data!EO32*1/SMALL(Data!EO$25:EO$999,1)-1&gt;$F$15,"&gt;100%",Data!EO32*1/SMALL(Data!EO$25:EO$999,1)-1),"")</f>
        <v/>
      </c>
      <c r="EP32" s="178" t="str">
        <f>IF(ISNUMBER(Data!EP32),IF(Data!EP32*1/SMALL(Data!EP$25:EP$999,1)-1&gt;$F$15,"&gt;100%",Data!EP32*1/SMALL(Data!EP$25:EP$999,1)-1),"")</f>
        <v/>
      </c>
      <c r="EQ32" s="178" t="str">
        <f>IF(ISNUMBER(Data!EQ32),IF(Data!EQ32*1/SMALL(Data!EQ$25:EQ$999,1)-1&gt;$F$15,"&gt;100%",Data!EQ32*1/SMALL(Data!EQ$25:EQ$999,1)-1),"")</f>
        <v/>
      </c>
      <c r="ER32" s="178" t="str">
        <f>IF(ISNUMBER(Data!ER32),IF(Data!ER32*1/SMALL(Data!ER$25:ER$999,1)-1&gt;$F$15,"&gt;100%",Data!ER32*1/SMALL(Data!ER$25:ER$999,1)-1),"")</f>
        <v/>
      </c>
      <c r="ES32" s="178" t="str">
        <f>IF(ISNUMBER(Data!ES32),IF(Data!ES32*1/SMALL(Data!ES$25:ES$999,1)-1&gt;$F$15,"&gt;100%",Data!ES32*1/SMALL(Data!ES$25:ES$999,1)-1),"")</f>
        <v/>
      </c>
    </row>
    <row r="33" spans="1:149" s="172" customFormat="1" x14ac:dyDescent="0.25">
      <c r="A33" s="169" t="str">
        <f>Data!A33</f>
        <v>Kimera</v>
      </c>
      <c r="B33" s="178">
        <f>IF(ISNUMBER(Data!B33),IF(Data!B33*1/SMALL(Data!B$25:B$999,1)-1&gt;$F$15,"&gt;100%",Data!B33*1/SMALL(Data!B$25:B$999,1)-1),"")</f>
        <v>0.59999999999999987</v>
      </c>
      <c r="C33" s="178">
        <f>IF(ISNUMBER(Data!C33),IF(Data!C33*1/SMALL(Data!C$25:C$999,1)-1&gt;$F$15,"&gt;100%",Data!C33*1/SMALL(Data!C$25:C$999,1)-1),"")</f>
        <v>0.33333333333333348</v>
      </c>
      <c r="D33" s="178">
        <f>IF(ISNUMBER(Data!D33),IF(Data!D33*1/SMALL(Data!D$25:D$999,1)-1&gt;$F$15,"&gt;100%",Data!D33*1/SMALL(Data!D$25:D$999,1)-1),"")</f>
        <v>5.8430717863105164E-2</v>
      </c>
      <c r="E33" s="178">
        <f>IF(ISNUMBER(Data!E33),IF(Data!E33*1/SMALL(Data!E$25:E$999,1)-1&gt;$F$15,"&gt;100%",Data!E33*1/SMALL(Data!E$25:E$999,1)-1),"")</f>
        <v>0.19444444444444442</v>
      </c>
      <c r="F33" s="178" t="str">
        <f>IF(ISNUMBER(Data!F33),IF(Data!F33*1/SMALL(Data!F$25:F$999,1)-1&gt;$F$15,"&gt;100%",Data!F33*1/SMALL(Data!F$25:F$999,1)-1),"")</f>
        <v>&gt;100%</v>
      </c>
      <c r="G33" s="178" t="str">
        <f>IF(ISNUMBER(Data!G33),IF(Data!G33*1/SMALL(Data!G$25:G$999,1)-1&gt;$F$15,"&gt;100%",Data!G33*1/SMALL(Data!G$25:G$999,1)-1),"")</f>
        <v>&gt;100%</v>
      </c>
      <c r="H33" s="178" t="str">
        <f>IF(ISNUMBER(Data!H33),IF(Data!H33*1/SMALL(Data!H$25:H$999,1)-1&gt;$F$15,"&gt;100%",Data!H33*1/SMALL(Data!H$25:H$999,1)-1),"")</f>
        <v>&gt;100%</v>
      </c>
      <c r="I33" s="178" t="str">
        <f>IF(ISNUMBER(Data!I33),IF(Data!I33*1/SMALL(Data!I$25:I$999,1)-1&gt;$F$15,"&gt;100%",Data!I33*1/SMALL(Data!I$25:I$999,1)-1),"")</f>
        <v>&gt;100%</v>
      </c>
      <c r="J33" s="178" t="str">
        <f>IF(ISNUMBER(Data!J33),IF(Data!J33*1/SMALL(Data!J$25:J$999,1)-1&gt;$F$15,"&gt;100%",Data!J33*1/SMALL(Data!J$25:J$999,1)-1),"")</f>
        <v/>
      </c>
      <c r="K33" s="178" t="str">
        <f>IF(ISNUMBER(Data!K33),IF(Data!K33*1/SMALL(Data!K$25:K$999,1)-1&gt;$F$15,"&gt;100%",Data!K33*1/SMALL(Data!K$25:K$999,1)-1),"")</f>
        <v/>
      </c>
      <c r="L33" s="178" t="str">
        <f>IF(ISNUMBER(Data!L33),IF(Data!L33*1/SMALL(Data!L$25:L$999,1)-1&gt;$F$15,"&gt;100%",Data!L33*1/SMALL(Data!L$25:L$999,1)-1),"")</f>
        <v/>
      </c>
      <c r="M33" s="178" t="str">
        <f>IF(ISNUMBER(Data!M33),IF(Data!M33*1/SMALL(Data!M$25:M$999,1)-1&gt;$F$15,"&gt;100%",Data!M33*1/SMALL(Data!M$25:M$999,1)-1),"")</f>
        <v/>
      </c>
      <c r="N33" s="178" t="str">
        <f>IF(ISNUMBER(Data!N33),IF(Data!N33*1/SMALL(Data!N$25:N$999,1)-1&gt;$F$15,"&gt;100%",Data!N33*1/SMALL(Data!N$25:N$999,1)-1),"")</f>
        <v/>
      </c>
      <c r="O33" s="178" t="str">
        <f>IF(ISNUMBER(Data!O33),IF(Data!O33*1/SMALL(Data!O$25:O$999,1)-1&gt;$F$15,"&gt;100%",Data!O33*1/SMALL(Data!O$25:O$999,1)-1),"")</f>
        <v/>
      </c>
      <c r="P33" s="178" t="str">
        <f>IF(ISNUMBER(Data!P33),IF(Data!P33*1/SMALL(Data!P$25:P$999,1)-1&gt;$F$15,"&gt;100%",Data!P33*1/SMALL(Data!P$25:P$999,1)-1),"")</f>
        <v/>
      </c>
      <c r="Q33" s="178" t="str">
        <f>IF(ISNUMBER(Data!Q33),IF(Data!Q33*1/SMALL(Data!Q$25:Q$999,1)-1&gt;$F$15,"&gt;100%",Data!Q33*1/SMALL(Data!Q$25:Q$999,1)-1),"")</f>
        <v/>
      </c>
      <c r="R33" s="178" t="str">
        <f>IF(ISNUMBER(Data!R33),IF(Data!R33*1/SMALL(Data!R$25:R$999,1)-1&gt;$F$15,"&gt;100%",Data!R33*1/SMALL(Data!R$25:R$999,1)-1),"")</f>
        <v/>
      </c>
      <c r="S33" s="178" t="str">
        <f>IF(ISNUMBER(Data!S33),IF(Data!S33*1/SMALL(Data!S$25:S$999,1)-1&gt;$F$15,"&gt;100%",Data!S33*1/SMALL(Data!S$25:S$999,1)-1),"")</f>
        <v/>
      </c>
      <c r="T33" s="178" t="str">
        <f>IF(ISNUMBER(Data!T33),IF(Data!T33*1/SMALL(Data!T$25:T$999,1)-1&gt;$F$15,"&gt;100%",Data!T33*1/SMALL(Data!T$25:T$999,1)-1),"")</f>
        <v/>
      </c>
      <c r="U33" s="178" t="str">
        <f>IF(ISNUMBER(Data!U33),IF(Data!U33*1/SMALL(Data!U$25:U$999,1)-1&gt;$F$15,"&gt;100%",Data!U33*1/SMALL(Data!U$25:U$999,1)-1),"")</f>
        <v/>
      </c>
      <c r="V33" s="178" t="str">
        <f>IF(ISNUMBER(Data!V33),IF(Data!V33*1/SMALL(Data!V$25:V$999,1)-1&gt;$F$15,"&gt;100%",Data!V33*1/SMALL(Data!V$25:V$999,1)-1),"")</f>
        <v/>
      </c>
      <c r="W33" s="178" t="str">
        <f>IF(ISNUMBER(Data!W33),IF(Data!W33*1/SMALL(Data!W$25:W$999,1)-1&gt;$F$15,"&gt;100%",Data!W33*1/SMALL(Data!W$25:W$999,1)-1),"")</f>
        <v/>
      </c>
      <c r="X33" s="178" t="str">
        <f>IF(ISNUMBER(Data!X33),IF(Data!X33*1/SMALL(Data!X$25:X$999,1)-1&gt;$F$15,"&gt;100%",Data!X33*1/SMALL(Data!X$25:X$999,1)-1),"")</f>
        <v/>
      </c>
      <c r="Y33" s="178" t="str">
        <f>IF(ISNUMBER(Data!Y33),IF(Data!Y33*1/SMALL(Data!Y$25:Y$999,1)-1&gt;$F$15,"&gt;100%",Data!Y33*1/SMALL(Data!Y$25:Y$999,1)-1),"")</f>
        <v/>
      </c>
      <c r="Z33" s="178" t="str">
        <f>IF(ISNUMBER(Data!Z33),IF(Data!Z33*1/SMALL(Data!Z$25:Z$999,1)-1&gt;$F$15,"&gt;100%",Data!Z33*1/SMALL(Data!Z$25:Z$999,1)-1),"")</f>
        <v/>
      </c>
      <c r="AA33" s="178" t="str">
        <f>IF(ISNUMBER(Data!AA33),IF(Data!AA33*1/SMALL(Data!AA$25:AA$999,1)-1&gt;$F$15,"&gt;100%",Data!AA33*1/SMALL(Data!AA$25:AA$999,1)-1),"")</f>
        <v/>
      </c>
      <c r="AB33" s="178" t="str">
        <f>IF(ISNUMBER(Data!AB33),IF(Data!AB33*1/SMALL(Data!AB$25:AB$999,1)-1&gt;$F$15,"&gt;100%",Data!AB33*1/SMALL(Data!AB$25:AB$999,1)-1),"")</f>
        <v/>
      </c>
      <c r="AC33" s="178" t="str">
        <f>IF(ISNUMBER(Data!AC33),IF(Data!AC33*1/SMALL(Data!AC$25:AC$999,1)-1&gt;$F$15,"&gt;100%",Data!AC33*1/SMALL(Data!AC$25:AC$999,1)-1),"")</f>
        <v/>
      </c>
      <c r="AD33" s="178" t="str">
        <f>IF(ISNUMBER(Data!AD33),IF(Data!AD33*1/SMALL(Data!AD$25:AD$999,1)-1&gt;$F$15,"&gt;100%",Data!AD33*1/SMALL(Data!AD$25:AD$999,1)-1),"")</f>
        <v/>
      </c>
      <c r="AE33" s="178" t="str">
        <f>IF(ISNUMBER(Data!AE33),IF(Data!AE33*1/SMALL(Data!AE$25:AE$999,1)-1&gt;$F$15,"&gt;100%",Data!AE33*1/SMALL(Data!AE$25:AE$999,1)-1),"")</f>
        <v/>
      </c>
      <c r="AF33" s="178" t="str">
        <f>IF(ISNUMBER(Data!AF33),IF(Data!AF33*1/SMALL(Data!AF$25:AF$999,1)-1&gt;$F$15,"&gt;100%",Data!AF33*1/SMALL(Data!AF$25:AF$999,1)-1),"")</f>
        <v/>
      </c>
      <c r="AG33" s="178" t="str">
        <f>IF(ISNUMBER(Data!AG33),IF(Data!AG33*1/SMALL(Data!AG$25:AG$999,1)-1&gt;$F$15,"&gt;100%",Data!AG33*1/SMALL(Data!AG$25:AG$999,1)-1),"")</f>
        <v/>
      </c>
      <c r="AH33" s="178" t="str">
        <f>IF(ISNUMBER(Data!AH33),IF(Data!AH33*1/SMALL(Data!AH$25:AH$999,1)-1&gt;$F$15,"&gt;100%",Data!AH33*1/SMALL(Data!AH$25:AH$999,1)-1),"")</f>
        <v/>
      </c>
      <c r="AI33" s="178" t="str">
        <f>IF(ISNUMBER(Data!AI33),IF(Data!AI33*1/SMALL(Data!AI$25:AI$999,1)-1&gt;$F$15,"&gt;100%",Data!AI33*1/SMALL(Data!AI$25:AI$999,1)-1),"")</f>
        <v/>
      </c>
      <c r="AJ33" s="178" t="str">
        <f>IF(ISNUMBER(Data!AJ33),IF(Data!AJ33*1/SMALL(Data!AJ$25:AJ$999,1)-1&gt;$F$15,"&gt;100%",Data!AJ33*1/SMALL(Data!AJ$25:AJ$999,1)-1),"")</f>
        <v/>
      </c>
      <c r="AK33" s="178" t="str">
        <f>IF(ISNUMBER(Data!AK33),IF(Data!AK33*1/SMALL(Data!AK$25:AK$999,1)-1&gt;$F$15,"&gt;100%",Data!AK33*1/SMALL(Data!AK$25:AK$999,1)-1),"")</f>
        <v/>
      </c>
      <c r="AL33" s="178" t="str">
        <f>IF(ISNUMBER(Data!AL33),IF(Data!AL33*1/SMALL(Data!AL$25:AL$999,1)-1&gt;$F$15,"&gt;100%",Data!AL33*1/SMALL(Data!AL$25:AL$999,1)-1),"")</f>
        <v/>
      </c>
      <c r="AM33" s="178" t="str">
        <f>IF(ISNUMBER(Data!AM33),IF(Data!AM33*1/SMALL(Data!AM$25:AM$999,1)-1&gt;$F$15,"&gt;100%",Data!AM33*1/SMALL(Data!AM$25:AM$999,1)-1),"")</f>
        <v/>
      </c>
      <c r="AN33" s="178" t="str">
        <f>IF(ISNUMBER(Data!AN33),IF(Data!AN33*1/SMALL(Data!AN$25:AN$999,1)-1&gt;$F$15,"&gt;100%",Data!AN33*1/SMALL(Data!AN$25:AN$999,1)-1),"")</f>
        <v/>
      </c>
      <c r="AO33" s="178" t="str">
        <f>IF(ISNUMBER(Data!AO33),IF(Data!AO33*1/SMALL(Data!AO$25:AO$999,1)-1&gt;$F$15,"&gt;100%",Data!AO33*1/SMALL(Data!AO$25:AO$999,1)-1),"")</f>
        <v/>
      </c>
      <c r="AP33" s="178" t="str">
        <f>IF(ISNUMBER(Data!AP33),IF(Data!AP33*1/SMALL(Data!AP$25:AP$999,1)-1&gt;$F$15,"&gt;100%",Data!AP33*1/SMALL(Data!AP$25:AP$999,1)-1),"")</f>
        <v/>
      </c>
      <c r="AQ33" s="189" t="str">
        <f>IF(ISNUMBER(Data!AQ33),IF(Data!AQ33*1/SMALL(Data!AQ$25:AQ$999,1)-1&gt;$F$15,"&gt;100%",Data!AQ33*1/SMALL(Data!AQ$25:AQ$999,1)-1),"")</f>
        <v>&gt;100%</v>
      </c>
      <c r="AR33" s="178" t="str">
        <f>IF(ISNUMBER(Data!AR33),IF(Data!AR33*1/SMALL(Data!AR$25:AR$999,1)-1&gt;$F$15,"&gt;100%",Data!AR33*1/SMALL(Data!AR$25:AR$999,1)-1),"")</f>
        <v>&gt;100%</v>
      </c>
      <c r="AS33" s="178" t="str">
        <f>IF(ISNUMBER(Data!AS33),IF(Data!AS33*1/SMALL(Data!AS$25:AS$999,1)-1&gt;$F$15,"&gt;100%",Data!AS33*1/SMALL(Data!AS$25:AS$999,1)-1),"")</f>
        <v>&gt;100%</v>
      </c>
      <c r="AT33" s="178" t="str">
        <f>IF(ISNUMBER(Data!AT33),IF(Data!AT33*1/SMALL(Data!AT$25:AT$999,1)-1&gt;$F$15,"&gt;100%",Data!AT33*1/SMALL(Data!AT$25:AT$999,1)-1),"")</f>
        <v>&gt;100%</v>
      </c>
      <c r="AU33" s="178" t="str">
        <f>IF(ISNUMBER(Data!AU33),IF(Data!AU33*1/SMALL(Data!AU$25:AU$999,1)-1&gt;$F$15,"&gt;100%",Data!AU33*1/SMALL(Data!AU$25:AU$999,1)-1),"")</f>
        <v>&gt;100%</v>
      </c>
      <c r="AV33" s="178">
        <f>IF(ISNUMBER(Data!AV33),IF(Data!AV33*1/SMALL(Data!AV$25:AV$999,1)-1&gt;$F$15,"&gt;100%",Data!AV33*1/SMALL(Data!AV$25:AV$999,1)-1),"")</f>
        <v>0.31578947368421062</v>
      </c>
      <c r="AW33" s="178" t="str">
        <f>IF(ISNUMBER(Data!AW33),IF(Data!AW33*1/SMALL(Data!AW$25:AW$999,1)-1&gt;$F$15,"&gt;100%",Data!AW33*1/SMALL(Data!AW$25:AW$999,1)-1),"")</f>
        <v>&gt;100%</v>
      </c>
      <c r="AX33" s="178" t="str">
        <f>IF(ISNUMBER(Data!AX33),IF(Data!AX33*1/SMALL(Data!AX$25:AX$999,1)-1&gt;$F$15,"&gt;100%",Data!AX33*1/SMALL(Data!AX$25:AX$999,1)-1),"")</f>
        <v>&gt;100%</v>
      </c>
      <c r="AY33" s="178" t="str">
        <f>IF(ISNUMBER(Data!AY33),IF(Data!AY33*1/SMALL(Data!AY$25:AY$999,1)-1&gt;$F$15,"&gt;100%",Data!AY33*1/SMALL(Data!AY$25:AY$999,1)-1),"")</f>
        <v>&gt;100%</v>
      </c>
      <c r="AZ33" s="178" t="str">
        <f>IF(ISNUMBER(Data!AZ33),IF(Data!AZ33*1/SMALL(Data!AZ$25:AZ$999,1)-1&gt;$F$15,"&gt;100%",Data!AZ33*1/SMALL(Data!AZ$25:AZ$999,1)-1),"")</f>
        <v>&gt;100%</v>
      </c>
      <c r="BA33" s="190" t="str">
        <f>IF(ISNUMBER(Data!BA33),IF(Data!BA33*1/SMALL(Data!BA$25:BA$999,1)-1&gt;$F$15,"&gt;100%",Data!BA33*1/SMALL(Data!BA$25:BA$999,1)-1),"")</f>
        <v>&gt;100%</v>
      </c>
      <c r="BB33" s="184" t="str">
        <f>IF(ISNUMBER(Data!BB33),IF(Data!BB33*1/SMALL(Data!BB$25:BB$999,1)-1&gt;$F$15,"&gt;100%",Data!BB33*1/SMALL(Data!BB$25:BB$999,1)-1),"")</f>
        <v/>
      </c>
      <c r="BC33" s="178" t="str">
        <f>IF(ISNUMBER(Data!BC33),IF(Data!BC33*1/SMALL(Data!BC$25:BC$999,1)-1&gt;$F$15,"&gt;100%",Data!BC33*1/SMALL(Data!BC$25:BC$999,1)-1),"")</f>
        <v/>
      </c>
      <c r="BD33" s="178" t="str">
        <f>IF(ISNUMBER(Data!BD33),IF(Data!BD33*1/SMALL(Data!BD$25:BD$999,1)-1&gt;$F$15,"&gt;100%",Data!BD33*1/SMALL(Data!BD$25:BD$999,1)-1),"")</f>
        <v/>
      </c>
      <c r="BE33" s="178" t="str">
        <f>IF(ISNUMBER(Data!BE33),IF(Data!BE33*1/SMALL(Data!BE$25:BE$999,1)-1&gt;$F$15,"&gt;100%",Data!BE33*1/SMALL(Data!BE$25:BE$999,1)-1),"")</f>
        <v/>
      </c>
      <c r="BF33" s="178" t="str">
        <f>IF(ISNUMBER(Data!BF33),IF(Data!BF33*1/SMALL(Data!BF$25:BF$999,1)-1&gt;$F$15,"&gt;100%",Data!BF33*1/SMALL(Data!BF$25:BF$999,1)-1),"")</f>
        <v/>
      </c>
      <c r="BG33" s="178" t="str">
        <f>IF(ISNUMBER(Data!BG33),IF(Data!BG33*1/SMALL(Data!BG$25:BG$999,1)-1&gt;$F$15,"&gt;100%",Data!BG33*1/SMALL(Data!BG$25:BG$999,1)-1),"")</f>
        <v/>
      </c>
      <c r="BH33" s="178" t="str">
        <f>IF(ISNUMBER(Data!BH33),IF(Data!BH33*1/SMALL(Data!BH$25:BH$999,1)-1&gt;$F$15,"&gt;100%",Data!BH33*1/SMALL(Data!BH$25:BH$999,1)-1),"")</f>
        <v/>
      </c>
      <c r="BI33" s="178" t="str">
        <f>IF(ISNUMBER(Data!BI33),IF(Data!BI33*1/SMALL(Data!BI$25:BI$999,1)-1&gt;$F$15,"&gt;100%",Data!BI33*1/SMALL(Data!BI$25:BI$999,1)-1),"")</f>
        <v/>
      </c>
      <c r="BJ33" s="178" t="str">
        <f>IF(ISNUMBER(Data!BJ33),IF(Data!BJ33*1/SMALL(Data!BJ$25:BJ$999,1)-1&gt;$F$15,"&gt;100%",Data!BJ33*1/SMALL(Data!BJ$25:BJ$999,1)-1),"")</f>
        <v/>
      </c>
      <c r="BK33" s="178" t="str">
        <f>IF(ISNUMBER(Data!BK33),IF(Data!BK33*1/SMALL(Data!BK$25:BK$999,1)-1&gt;$F$15,"&gt;100%",Data!BK33*1/SMALL(Data!BK$25:BK$999,1)-1),"")</f>
        <v/>
      </c>
      <c r="BL33" s="178" t="str">
        <f>IF(ISNUMBER(Data!BL33),IF(Data!BL33*1/SMALL(Data!BL$25:BL$999,1)-1&gt;$F$15,"&gt;100%",Data!BL33*1/SMALL(Data!BL$25:BL$999,1)-1),"")</f>
        <v/>
      </c>
      <c r="BM33" s="178" t="str">
        <f>IF(ISNUMBER(Data!BM33),IF(Data!BM33*1/SMALL(Data!BM$25:BM$999,1)-1&gt;$F$15,"&gt;100%",Data!BM33*1/SMALL(Data!BM$25:BM$999,1)-1),"")</f>
        <v/>
      </c>
      <c r="BN33" s="178" t="str">
        <f>IF(ISNUMBER(Data!BN33),IF(Data!BN33*1/SMALL(Data!BN$25:BN$999,1)-1&gt;$F$15,"&gt;100%",Data!BN33*1/SMALL(Data!BN$25:BN$999,1)-1),"")</f>
        <v/>
      </c>
      <c r="BO33" s="178" t="str">
        <f>IF(ISNUMBER(Data!BO33),IF(Data!BO33*1/SMALL(Data!BO$25:BO$999,1)-1&gt;$F$15,"&gt;100%",Data!BO33*1/SMALL(Data!BO$25:BO$999,1)-1),"")</f>
        <v/>
      </c>
      <c r="BP33" s="178" t="str">
        <f>IF(ISNUMBER(Data!BP33),IF(Data!BP33*1/SMALL(Data!BP$25:BP$999,1)-1&gt;$F$15,"&gt;100%",Data!BP33*1/SMALL(Data!BP$25:BP$999,1)-1),"")</f>
        <v/>
      </c>
      <c r="BQ33" s="178" t="str">
        <f>IF(ISNUMBER(Data!BQ33),IF(Data!BQ33*1/SMALL(Data!BQ$25:BQ$999,1)-1&gt;$F$15,"&gt;100%",Data!BQ33*1/SMALL(Data!BQ$25:BQ$999,1)-1),"")</f>
        <v/>
      </c>
      <c r="BR33" s="178" t="str">
        <f>IF(ISNUMBER(Data!BR33),IF(Data!BR33*1/SMALL(Data!BR$25:BR$999,1)-1&gt;$F$15,"&gt;100%",Data!BR33*1/SMALL(Data!BR$25:BR$999,1)-1),"")</f>
        <v/>
      </c>
      <c r="BS33" s="178" t="str">
        <f>IF(ISNUMBER(Data!BS33),IF(Data!BS33*1/SMALL(Data!BS$25:BS$999,1)-1&gt;$F$15,"&gt;100%",Data!BS33*1/SMALL(Data!BS$25:BS$999,1)-1),"")</f>
        <v/>
      </c>
      <c r="BT33" s="178" t="str">
        <f>IF(ISNUMBER(Data!BT33),IF(Data!BT33*1/SMALL(Data!BT$25:BT$999,1)-1&gt;$F$15,"&gt;100%",Data!BT33*1/SMALL(Data!BT$25:BT$999,1)-1),"")</f>
        <v/>
      </c>
      <c r="BU33" s="178" t="str">
        <f>IF(ISNUMBER(Data!BU33),IF(Data!BU33*1/SMALL(Data!BU$25:BU$999,1)-1&gt;$F$15,"&gt;100%",Data!BU33*1/SMALL(Data!BU$25:BU$999,1)-1),"")</f>
        <v/>
      </c>
      <c r="BV33" s="178" t="str">
        <f>IF(ISNUMBER(Data!BV33),IF(Data!BV33*1/SMALL(Data!BV$25:BV$999,1)-1&gt;$F$15,"&gt;100%",Data!BV33*1/SMALL(Data!BV$25:BV$999,1)-1),"")</f>
        <v/>
      </c>
      <c r="BW33" s="178" t="str">
        <f>IF(ISNUMBER(Data!BW33),IF(Data!BW33*1/SMALL(Data!BW$25:BW$999,1)-1&gt;$F$15,"&gt;100%",Data!BW33*1/SMALL(Data!BW$25:BW$999,1)-1),"")</f>
        <v/>
      </c>
      <c r="BX33" s="178" t="str">
        <f>IF(ISNUMBER(Data!BX33),IF(Data!BX33*1/SMALL(Data!BX$25:BX$999,1)-1&gt;$F$15,"&gt;100%",Data!BX33*1/SMALL(Data!BX$25:BX$999,1)-1),"")</f>
        <v/>
      </c>
      <c r="BY33" s="178" t="str">
        <f>IF(ISNUMBER(Data!BY33),IF(Data!BY33*1/SMALL(Data!BY$25:BY$999,1)-1&gt;$F$15,"&gt;100%",Data!BY33*1/SMALL(Data!BY$25:BY$999,1)-1),"")</f>
        <v/>
      </c>
      <c r="BZ33" s="178" t="str">
        <f>IF(ISNUMBER(Data!BZ33),IF(Data!BZ33*1/SMALL(Data!BZ$25:BZ$999,1)-1&gt;$F$15,"&gt;100%",Data!BZ33*1/SMALL(Data!BZ$25:BZ$999,1)-1),"")</f>
        <v/>
      </c>
      <c r="CA33" s="178" t="str">
        <f>IF(ISNUMBER(Data!CA33),IF(Data!CA33*1/SMALL(Data!CA$25:CA$999,1)-1&gt;$F$15,"&gt;100%",Data!CA33*1/SMALL(Data!CA$25:CA$999,1)-1),"")</f>
        <v/>
      </c>
      <c r="CB33" s="178" t="str">
        <f>IF(ISNUMBER(Data!CB33),IF(Data!CB33*1/SMALL(Data!CB$25:CB$999,1)-1&gt;$F$15,"&gt;100%",Data!CB33*1/SMALL(Data!CB$25:CB$999,1)-1),"")</f>
        <v/>
      </c>
      <c r="CC33" s="178" t="str">
        <f>IF(ISNUMBER(Data!CC33),IF(Data!CC33*1/SMALL(Data!CC$25:CC$999,1)-1&gt;$F$15,"&gt;100%",Data!CC33*1/SMALL(Data!CC$25:CC$999,1)-1),"")</f>
        <v/>
      </c>
      <c r="CD33" s="178" t="str">
        <f>IF(ISNUMBER(Data!CD33),IF(Data!CD33*1/SMALL(Data!CD$25:CD$999,1)-1&gt;$F$15,"&gt;100%",Data!CD33*1/SMALL(Data!CD$25:CD$999,1)-1),"")</f>
        <v/>
      </c>
      <c r="CE33" s="178" t="str">
        <f>IF(ISNUMBER(Data!CE33),IF(Data!CE33*1/SMALL(Data!CE$25:CE$999,1)-1&gt;$F$15,"&gt;100%",Data!CE33*1/SMALL(Data!CE$25:CE$999,1)-1),"")</f>
        <v/>
      </c>
      <c r="CF33" s="178" t="str">
        <f>IF(ISNUMBER(Data!CF33),IF(Data!CF33*1/SMALL(Data!CF$25:CF$999,1)-1&gt;$F$15,"&gt;100%",Data!CF33*1/SMALL(Data!CF$25:CF$999,1)-1),"")</f>
        <v/>
      </c>
      <c r="CG33" s="178" t="str">
        <f>IF(ISNUMBER(Data!CG33),IF(Data!CG33*1/SMALL(Data!CG$25:CG$999,1)-1&gt;$F$15,"&gt;100%",Data!CG33*1/SMALL(Data!CG$25:CG$999,1)-1),"")</f>
        <v/>
      </c>
      <c r="CH33" s="178" t="str">
        <f>IF(ISNUMBER(Data!CH33),IF(Data!CH33*1/SMALL(Data!CH$25:CH$999,1)-1&gt;$F$15,"&gt;100%",Data!CH33*1/SMALL(Data!CH$25:CH$999,1)-1),"")</f>
        <v/>
      </c>
      <c r="CI33" s="178" t="str">
        <f>IF(ISNUMBER(Data!CI33),IF(Data!CI33*1/SMALL(Data!CI$25:CI$999,1)-1&gt;$F$15,"&gt;100%",Data!CI33*1/SMALL(Data!CI$25:CI$999,1)-1),"")</f>
        <v/>
      </c>
      <c r="CJ33" s="178" t="str">
        <f>IF(ISNUMBER(Data!CJ33),IF(Data!CJ33*1/SMALL(Data!CJ$25:CJ$999,1)-1&gt;$F$15,"&gt;100%",Data!CJ33*1/SMALL(Data!CJ$25:CJ$999,1)-1),"")</f>
        <v/>
      </c>
      <c r="CK33" s="178" t="str">
        <f>IF(ISNUMBER(Data!CK33),IF(Data!CK33*1/SMALL(Data!CK$25:CK$999,1)-1&gt;$F$15,"&gt;100%",Data!CK33*1/SMALL(Data!CK$25:CK$999,1)-1),"")</f>
        <v/>
      </c>
      <c r="CL33" s="178" t="str">
        <f>IF(ISNUMBER(Data!CL33),IF(Data!CL33*1/SMALL(Data!CL$25:CL$999,1)-1&gt;$F$15,"&gt;100%",Data!CL33*1/SMALL(Data!CL$25:CL$999,1)-1),"")</f>
        <v/>
      </c>
      <c r="CM33" s="178" t="str">
        <f>IF(ISNUMBER(Data!CM33),IF(Data!CM33*1/SMALL(Data!CM$25:CM$999,1)-1&gt;$F$15,"&gt;100%",Data!CM33*1/SMALL(Data!CM$25:CM$999,1)-1),"")</f>
        <v/>
      </c>
      <c r="CN33" s="178" t="str">
        <f>IF(ISNUMBER(Data!CN33),IF(Data!CN33*1/SMALL(Data!CN$25:CN$999,1)-1&gt;$F$15,"&gt;100%",Data!CN33*1/SMALL(Data!CN$25:CN$999,1)-1),"")</f>
        <v/>
      </c>
      <c r="CO33" s="178" t="str">
        <f>IF(ISNUMBER(Data!CO33),IF(Data!CO33*1/SMALL(Data!CO$25:CO$999,1)-1&gt;$F$15,"&gt;100%",Data!CO33*1/SMALL(Data!CO$25:CO$999,1)-1),"")</f>
        <v/>
      </c>
      <c r="CP33" s="178" t="str">
        <f>IF(ISNUMBER(Data!CP33),IF(Data!CP33*1/SMALL(Data!CP$25:CP$999,1)-1&gt;$F$15,"&gt;100%",Data!CP33*1/SMALL(Data!CP$25:CP$999,1)-1),"")</f>
        <v/>
      </c>
      <c r="CQ33" s="178" t="str">
        <f>IF(ISNUMBER(Data!CQ33),IF(Data!CQ33*1/SMALL(Data!CQ$25:CQ$999,1)-1&gt;$F$15,"&gt;100%",Data!CQ33*1/SMALL(Data!CQ$25:CQ$999,1)-1),"")</f>
        <v/>
      </c>
      <c r="CR33" s="178" t="str">
        <f>IF(ISNUMBER(Data!CR33),IF(Data!CR33*1/SMALL(Data!CR$25:CR$999,1)-1&gt;$F$15,"&gt;100%",Data!CR33*1/SMALL(Data!CR$25:CR$999,1)-1),"")</f>
        <v/>
      </c>
      <c r="CS33" s="178" t="str">
        <f>IF(ISNUMBER(Data!CS33),IF(Data!CS33*1/SMALL(Data!CS$25:CS$999,1)-1&gt;$F$15,"&gt;100%",Data!CS33*1/SMALL(Data!CS$25:CS$999,1)-1),"")</f>
        <v/>
      </c>
      <c r="CT33" s="178" t="str">
        <f>IF(ISNUMBER(Data!CT33),IF(Data!CT33*1/SMALL(Data!CT$25:CT$999,1)-1&gt;$F$15,"&gt;100%",Data!CT33*1/SMALL(Data!CT$25:CT$999,1)-1),"")</f>
        <v/>
      </c>
      <c r="CU33" s="178" t="str">
        <f>IF(ISNUMBER(Data!CU33),IF(Data!CU33*1/SMALL(Data!CU$25:CU$999,1)-1&gt;$F$15,"&gt;100%",Data!CU33*1/SMALL(Data!CU$25:CU$999,1)-1),"")</f>
        <v/>
      </c>
      <c r="CV33" s="178" t="str">
        <f>IF(ISNUMBER(Data!CV33),IF(Data!CV33*1/SMALL(Data!CV$25:CV$999,1)-1&gt;$F$15,"&gt;100%",Data!CV33*1/SMALL(Data!CV$25:CV$999,1)-1),"")</f>
        <v/>
      </c>
      <c r="CW33" s="178" t="str">
        <f>IF(ISNUMBER(Data!CW33),IF(Data!CW33*1/SMALL(Data!CW$25:CW$999,1)-1&gt;$F$15,"&gt;100%",Data!CW33*1/SMALL(Data!CW$25:CW$999,1)-1),"")</f>
        <v/>
      </c>
      <c r="CX33" s="178" t="str">
        <f>IF(ISNUMBER(Data!CX33),IF(Data!CX33*1/SMALL(Data!CX$25:CX$999,1)-1&gt;$F$15,"&gt;100%",Data!CX33*1/SMALL(Data!CX$25:CX$999,1)-1),"")</f>
        <v/>
      </c>
      <c r="CY33" s="178" t="str">
        <f>IF(ISNUMBER(Data!CY33),IF(Data!CY33*1/SMALL(Data!CY$25:CY$999,1)-1&gt;$F$15,"&gt;100%",Data!CY33*1/SMALL(Data!CY$25:CY$999,1)-1),"")</f>
        <v/>
      </c>
      <c r="CZ33" s="178" t="str">
        <f>IF(ISNUMBER(Data!CZ33),IF(Data!CZ33*1/SMALL(Data!CZ$25:CZ$999,1)-1&gt;$F$15,"&gt;100%",Data!CZ33*1/SMALL(Data!CZ$25:CZ$999,1)-1),"")</f>
        <v/>
      </c>
      <c r="DA33" s="178" t="str">
        <f>IF(ISNUMBER(Data!DA33),IF(Data!DA33*1/SMALL(Data!DA$25:DA$999,1)-1&gt;$F$15,"&gt;100%",Data!DA33*1/SMALL(Data!DA$25:DA$999,1)-1),"")</f>
        <v/>
      </c>
      <c r="DB33" s="178" t="str">
        <f>IF(ISNUMBER(Data!DB33),IF(Data!DB33*1/SMALL(Data!DB$25:DB$999,1)-1&gt;$F$15,"&gt;100%",Data!DB33*1/SMALL(Data!DB$25:DB$999,1)-1),"")</f>
        <v/>
      </c>
      <c r="DC33" s="178" t="str">
        <f>IF(ISNUMBER(Data!DC33),IF(Data!DC33*1/SMALL(Data!DC$25:DC$999,1)-1&gt;$F$15,"&gt;100%",Data!DC33*1/SMALL(Data!DC$25:DC$999,1)-1),"")</f>
        <v/>
      </c>
      <c r="DD33" s="178" t="str">
        <f>IF(ISNUMBER(Data!DD33),IF(Data!DD33*1/SMALL(Data!DD$25:DD$999,1)-1&gt;$F$15,"&gt;100%",Data!DD33*1/SMALL(Data!DD$25:DD$999,1)-1),"")</f>
        <v/>
      </c>
      <c r="DE33" s="178" t="str">
        <f>IF(ISNUMBER(Data!DE33),IF(Data!DE33*1/SMALL(Data!DE$25:DE$999,1)-1&gt;$F$15,"&gt;100%",Data!DE33*1/SMALL(Data!DE$25:DE$999,1)-1),"")</f>
        <v/>
      </c>
      <c r="DF33" s="178" t="str">
        <f>IF(ISNUMBER(Data!DF33),IF(Data!DF33*1/SMALL(Data!DF$25:DF$999,1)-1&gt;$F$15,"&gt;100%",Data!DF33*1/SMALL(Data!DF$25:DF$999,1)-1),"")</f>
        <v/>
      </c>
      <c r="DG33" s="178" t="str">
        <f>IF(ISNUMBER(Data!DG33),IF(Data!DG33*1/SMALL(Data!DG$25:DG$999,1)-1&gt;$F$15,"&gt;100%",Data!DG33*1/SMALL(Data!DG$25:DG$999,1)-1),"")</f>
        <v/>
      </c>
      <c r="DH33" s="178" t="str">
        <f>IF(ISNUMBER(Data!DH33),IF(Data!DH33*1/SMALL(Data!DH$25:DH$999,1)-1&gt;$F$15,"&gt;100%",Data!DH33*1/SMALL(Data!DH$25:DH$999,1)-1),"")</f>
        <v/>
      </c>
      <c r="DI33" s="178" t="str">
        <f>IF(ISNUMBER(Data!DI33),IF(Data!DI33*1/SMALL(Data!DI$25:DI$999,1)-1&gt;$F$15,"&gt;100%",Data!DI33*1/SMALL(Data!DI$25:DI$999,1)-1),"")</f>
        <v/>
      </c>
      <c r="DJ33" s="178" t="str">
        <f>IF(ISNUMBER(Data!DJ33),IF(Data!DJ33*1/SMALL(Data!DJ$25:DJ$999,1)-1&gt;$F$15,"&gt;100%",Data!DJ33*1/SMALL(Data!DJ$25:DJ$999,1)-1),"")</f>
        <v/>
      </c>
      <c r="DK33" s="178" t="str">
        <f>IF(ISNUMBER(Data!DK33),IF(Data!DK33*1/SMALL(Data!DK$25:DK$999,1)-1&gt;$F$15,"&gt;100%",Data!DK33*1/SMALL(Data!DK$25:DK$999,1)-1),"")</f>
        <v/>
      </c>
      <c r="DL33" s="178" t="str">
        <f>IF(ISNUMBER(Data!DL33),IF(Data!DL33*1/SMALL(Data!DL$25:DL$999,1)-1&gt;$F$15,"&gt;100%",Data!DL33*1/SMALL(Data!DL$25:DL$999,1)-1),"")</f>
        <v/>
      </c>
      <c r="DM33" s="178" t="str">
        <f>IF(ISNUMBER(Data!DM33),IF(Data!DM33*1/SMALL(Data!DM$25:DM$999,1)-1&gt;$F$15,"&gt;100%",Data!DM33*1/SMALL(Data!DM$25:DM$999,1)-1),"")</f>
        <v/>
      </c>
      <c r="DN33" s="178" t="str">
        <f>IF(ISNUMBER(Data!DN33),IF(Data!DN33*1/SMALL(Data!DN$25:DN$999,1)-1&gt;$F$15,"&gt;100%",Data!DN33*1/SMALL(Data!DN$25:DN$999,1)-1),"")</f>
        <v/>
      </c>
      <c r="DO33" s="178" t="str">
        <f>IF(ISNUMBER(Data!DO33),IF(Data!DO33*1/SMALL(Data!DO$25:DO$999,1)-1&gt;$F$15,"&gt;100%",Data!DO33*1/SMALL(Data!DO$25:DO$999,1)-1),"")</f>
        <v/>
      </c>
      <c r="DP33" s="178" t="str">
        <f>IF(ISNUMBER(Data!DP33),IF(Data!DP33*1/SMALL(Data!DP$25:DP$999,1)-1&gt;$F$15,"&gt;100%",Data!DP33*1/SMALL(Data!DP$25:DP$999,1)-1),"")</f>
        <v/>
      </c>
      <c r="DQ33" s="178" t="str">
        <f>IF(ISNUMBER(Data!DQ33),IF(Data!DQ33*1/SMALL(Data!DQ$25:DQ$999,1)-1&gt;$F$15,"&gt;100%",Data!DQ33*1/SMALL(Data!DQ$25:DQ$999,1)-1),"")</f>
        <v/>
      </c>
      <c r="DR33" s="178" t="str">
        <f>IF(ISNUMBER(Data!DR33),IF(Data!DR33*1/SMALL(Data!DR$25:DR$999,1)-1&gt;$F$15,"&gt;100%",Data!DR33*1/SMALL(Data!DR$25:DR$999,1)-1),"")</f>
        <v/>
      </c>
      <c r="DS33" s="178" t="str">
        <f>IF(ISNUMBER(Data!DS33),IF(Data!DS33*1/SMALL(Data!DS$25:DS$999,1)-1&gt;$F$15,"&gt;100%",Data!DS33*1/SMALL(Data!DS$25:DS$999,1)-1),"")</f>
        <v/>
      </c>
      <c r="DT33" s="178" t="str">
        <f>IF(ISNUMBER(Data!DT33),IF(Data!DT33*1/SMALL(Data!DT$25:DT$999,1)-1&gt;$F$15,"&gt;100%",Data!DT33*1/SMALL(Data!DT$25:DT$999,1)-1),"")</f>
        <v/>
      </c>
      <c r="DU33" s="178" t="str">
        <f>IF(ISNUMBER(Data!DU33),IF(Data!DU33*1/SMALL(Data!DU$25:DU$999,1)-1&gt;$F$15,"&gt;100%",Data!DU33*1/SMALL(Data!DU$25:DU$999,1)-1),"")</f>
        <v/>
      </c>
      <c r="DV33" s="178" t="str">
        <f>IF(ISNUMBER(Data!DV33),IF(Data!DV33*1/SMALL(Data!DV$25:DV$999,1)-1&gt;$F$15,"&gt;100%",Data!DV33*1/SMALL(Data!DV$25:DV$999,1)-1),"")</f>
        <v/>
      </c>
      <c r="DW33" s="178" t="str">
        <f>IF(ISNUMBER(Data!DW33),IF(Data!DW33*1/SMALL(Data!DW$25:DW$999,1)-1&gt;$F$15,"&gt;100%",Data!DW33*1/SMALL(Data!DW$25:DW$999,1)-1),"")</f>
        <v/>
      </c>
      <c r="DX33" s="178" t="str">
        <f>IF(ISNUMBER(Data!DX33),IF(Data!DX33*1/SMALL(Data!DX$25:DX$999,1)-1&gt;$F$15,"&gt;100%",Data!DX33*1/SMALL(Data!DX$25:DX$999,1)-1),"")</f>
        <v/>
      </c>
      <c r="DY33" s="178" t="str">
        <f>IF(ISNUMBER(Data!DY33),IF(Data!DY33*1/SMALL(Data!DY$25:DY$999,1)-1&gt;$F$15,"&gt;100%",Data!DY33*1/SMALL(Data!DY$25:DY$999,1)-1),"")</f>
        <v/>
      </c>
      <c r="DZ33" s="178" t="str">
        <f>IF(ISNUMBER(Data!DZ33),IF(Data!DZ33*1/SMALL(Data!DZ$25:DZ$999,1)-1&gt;$F$15,"&gt;100%",Data!DZ33*1/SMALL(Data!DZ$25:DZ$999,1)-1),"")</f>
        <v/>
      </c>
      <c r="EA33" s="178" t="str">
        <f>IF(ISNUMBER(Data!EA33),IF(Data!EA33*1/SMALL(Data!EA$25:EA$999,1)-1&gt;$F$15,"&gt;100%",Data!EA33*1/SMALL(Data!EA$25:EA$999,1)-1),"")</f>
        <v>&gt;100%</v>
      </c>
      <c r="EB33" s="178" t="str">
        <f>IF(ISNUMBER(Data!EB33),IF(Data!EB33*1/SMALL(Data!EB$25:EB$999,1)-1&gt;$F$15,"&gt;100%",Data!EB33*1/SMALL(Data!EB$25:EB$999,1)-1),"")</f>
        <v>&gt;100%</v>
      </c>
      <c r="EC33" s="178">
        <f>IF(ISNUMBER(Data!EC33),IF(Data!EC33*1/SMALL(Data!EC$25:EC$999,1)-1&gt;$F$15,"&gt;100%",Data!EC33*1/SMALL(Data!EC$25:EC$999,1)-1),"")</f>
        <v>0.23631123919308372</v>
      </c>
      <c r="ED33" s="178" t="str">
        <f>IF(ISNUMBER(Data!ED33),IF(Data!ED33*1/SMALL(Data!ED$25:ED$999,1)-1&gt;$F$15,"&gt;100%",Data!ED33*1/SMALL(Data!ED$25:ED$999,1)-1),"")</f>
        <v>&gt;100%</v>
      </c>
      <c r="EE33" s="178" t="str">
        <f>IF(ISNUMBER(Data!EE33),IF(Data!EE33*1/SMALL(Data!EE$25:EE$999,1)-1&gt;$F$15,"&gt;100%",Data!EE33*1/SMALL(Data!EE$25:EE$999,1)-1),"")</f>
        <v>&gt;100%</v>
      </c>
      <c r="EF33" s="178">
        <f>IF(ISNUMBER(Data!EF33),IF(Data!EF33*1/SMALL(Data!EF$25:EF$999,1)-1&gt;$F$15,"&gt;100%",Data!EF33*1/SMALL(Data!EF$25:EF$999,1)-1),"")</f>
        <v>7.6349865624236513E-2</v>
      </c>
      <c r="EG33" s="178">
        <f>IF(ISNUMBER(Data!EG33),IF(Data!EG33*1/SMALL(Data!EG$25:EG$999,1)-1&gt;$F$15,"&gt;100%",Data!EG33*1/SMALL(Data!EG$25:EG$999,1)-1),"")</f>
        <v>0</v>
      </c>
      <c r="EH33" s="178">
        <f>IF(ISNUMBER(Data!EH33),IF(Data!EH33*1/SMALL(Data!EH$25:EH$999,1)-1&gt;$F$15,"&gt;100%",Data!EH33*1/SMALL(Data!EH$25:EH$999,1)-1),"")</f>
        <v>0</v>
      </c>
      <c r="EI33" s="178" t="str">
        <f>IF(ISNUMBER(Data!EI33),IF(Data!EI33*1/SMALL(Data!EI$25:EI$999,1)-1&gt;$F$15,"&gt;100%",Data!EI33*1/SMALL(Data!EI$25:EI$999,1)-1),"")</f>
        <v/>
      </c>
      <c r="EJ33" s="178" t="str">
        <f>IF(ISNUMBER(Data!EJ33),IF(Data!EJ33*1/SMALL(Data!EJ$25:EJ$999,1)-1&gt;$F$15,"&gt;100%",Data!EJ33*1/SMALL(Data!EJ$25:EJ$999,1)-1),"")</f>
        <v/>
      </c>
      <c r="EK33" s="178" t="str">
        <f>IF(ISNUMBER(Data!EK33),IF(Data!EK33*1/SMALL(Data!EK$25:EK$999,1)-1&gt;$F$15,"&gt;100%",Data!EK33*1/SMALL(Data!EK$25:EK$999,1)-1),"")</f>
        <v/>
      </c>
      <c r="EL33" s="178" t="str">
        <f>IF(ISNUMBER(Data!EL33),IF(Data!EL33*1/SMALL(Data!EL$25:EL$999,1)-1&gt;$F$15,"&gt;100%",Data!EL33*1/SMALL(Data!EL$25:EL$999,1)-1),"")</f>
        <v/>
      </c>
      <c r="EM33" s="178" t="str">
        <f>IF(ISNUMBER(Data!EM33),IF(Data!EM33*1/SMALL(Data!EM$25:EM$999,1)-1&gt;$F$15,"&gt;100%",Data!EM33*1/SMALL(Data!EM$25:EM$999,1)-1),"")</f>
        <v/>
      </c>
      <c r="EN33" s="178" t="str">
        <f>IF(ISNUMBER(Data!EN33),IF(Data!EN33*1/SMALL(Data!EN$25:EN$999,1)-1&gt;$F$15,"&gt;100%",Data!EN33*1/SMALL(Data!EN$25:EN$999,1)-1),"")</f>
        <v/>
      </c>
      <c r="EO33" s="178" t="str">
        <f>IF(ISNUMBER(Data!EO33),IF(Data!EO33*1/SMALL(Data!EO$25:EO$999,1)-1&gt;$F$15,"&gt;100%",Data!EO33*1/SMALL(Data!EO$25:EO$999,1)-1),"")</f>
        <v/>
      </c>
      <c r="EP33" s="178" t="str">
        <f>IF(ISNUMBER(Data!EP33),IF(Data!EP33*1/SMALL(Data!EP$25:EP$999,1)-1&gt;$F$15,"&gt;100%",Data!EP33*1/SMALL(Data!EP$25:EP$999,1)-1),"")</f>
        <v/>
      </c>
      <c r="EQ33" s="178" t="str">
        <f>IF(ISNUMBER(Data!EQ33),IF(Data!EQ33*1/SMALL(Data!EQ$25:EQ$999,1)-1&gt;$F$15,"&gt;100%",Data!EQ33*1/SMALL(Data!EQ$25:EQ$999,1)-1),"")</f>
        <v/>
      </c>
      <c r="ER33" s="178" t="str">
        <f>IF(ISNUMBER(Data!ER33),IF(Data!ER33*1/SMALL(Data!ER$25:ER$999,1)-1&gt;$F$15,"&gt;100%",Data!ER33*1/SMALL(Data!ER$25:ER$999,1)-1),"")</f>
        <v/>
      </c>
      <c r="ES33" s="178" t="str">
        <f>IF(ISNUMBER(Data!ES33),IF(Data!ES33*1/SMALL(Data!ES$25:ES$999,1)-1&gt;$F$15,"&gt;100%",Data!ES33*1/SMALL(Data!ES$25:ES$999,1)-1),"")</f>
        <v/>
      </c>
    </row>
    <row r="34" spans="1:149" s="171" customFormat="1" x14ac:dyDescent="0.25">
      <c r="A34" s="169" t="str">
        <f>Data!A34</f>
        <v>OpenVINS</v>
      </c>
      <c r="B34" s="178" t="str">
        <f>IF(ISNUMBER(Data!B34),IF(Data!B34*1/SMALL(Data!B$25:B$999,1)-1&gt;$F$15,"&gt;100%",Data!B34*1/SMALL(Data!B$25:B$999,1)-1),"")</f>
        <v>&gt;100%</v>
      </c>
      <c r="C34" s="178">
        <f>IF(ISNUMBER(Data!C34),IF(Data!C34*1/SMALL(Data!C$25:C$999,1)-1&gt;$F$15,"&gt;100%",Data!C34*1/SMALL(Data!C$25:C$999,1)-1),"")</f>
        <v>0.66666666666666674</v>
      </c>
      <c r="D34" s="178">
        <f>IF(ISNUMBER(Data!D34),IF(Data!D34*1/SMALL(Data!D$25:D$999,1)-1&gt;$F$15,"&gt;100%",Data!D34*1/SMALL(Data!D$25:D$999,1)-1),"")</f>
        <v>1.001669449081799E-2</v>
      </c>
      <c r="E34" s="178">
        <f>IF(ISNUMBER(Data!E34),IF(Data!E34*1/SMALL(Data!E$25:E$999,1)-1&gt;$F$15,"&gt;100%",Data!E34*1/SMALL(Data!E$25:E$999,1)-1),"")</f>
        <v>0.16452991452991461</v>
      </c>
      <c r="F34" s="178" t="str">
        <f>IF(ISNUMBER(Data!F34),IF(Data!F34*1/SMALL(Data!F$25:F$999,1)-1&gt;$F$15,"&gt;100%",Data!F34*1/SMALL(Data!F$25:F$999,1)-1),"")</f>
        <v>&gt;100%</v>
      </c>
      <c r="G34" s="178" t="str">
        <f>IF(ISNUMBER(Data!G34),IF(Data!G34*1/SMALL(Data!G$25:G$999,1)-1&gt;$F$15,"&gt;100%",Data!G34*1/SMALL(Data!G$25:G$999,1)-1),"")</f>
        <v>&gt;100%</v>
      </c>
      <c r="H34" s="178" t="str">
        <f>IF(ISNUMBER(Data!H34),IF(Data!H34*1/SMALL(Data!H$25:H$999,1)-1&gt;$F$15,"&gt;100%",Data!H34*1/SMALL(Data!H$25:H$999,1)-1),"")</f>
        <v>&gt;100%</v>
      </c>
      <c r="I34" s="178">
        <f>IF(ISNUMBER(Data!I34),IF(Data!I34*1/SMALL(Data!I$25:I$999,1)-1&gt;$F$15,"&gt;100%",Data!I34*1/SMALL(Data!I$25:I$999,1)-1),"")</f>
        <v>0.94029850746268662</v>
      </c>
      <c r="J34" s="178" t="str">
        <f>IF(ISNUMBER(Data!J34),IF(Data!J34*1/SMALL(Data!J$25:J$999,1)-1&gt;$F$15,"&gt;100%",Data!J34*1/SMALL(Data!J$25:J$999,1)-1),"")</f>
        <v/>
      </c>
      <c r="K34" s="178" t="str">
        <f>IF(ISNUMBER(Data!K34),IF(Data!K34*1/SMALL(Data!K$25:K$999,1)-1&gt;$F$15,"&gt;100%",Data!K34*1/SMALL(Data!K$25:K$999,1)-1),"")</f>
        <v/>
      </c>
      <c r="L34" s="178" t="str">
        <f>IF(ISNUMBER(Data!L34),IF(Data!L34*1/SMALL(Data!L$25:L$999,1)-1&gt;$F$15,"&gt;100%",Data!L34*1/SMALL(Data!L$25:L$999,1)-1),"")</f>
        <v/>
      </c>
      <c r="M34" s="178" t="str">
        <f>IF(ISNUMBER(Data!M34),IF(Data!M34*1/SMALL(Data!M$25:M$999,1)-1&gt;$F$15,"&gt;100%",Data!M34*1/SMALL(Data!M$25:M$999,1)-1),"")</f>
        <v/>
      </c>
      <c r="N34" s="178" t="str">
        <f>IF(ISNUMBER(Data!N34),IF(Data!N34*1/SMALL(Data!N$25:N$999,1)-1&gt;$F$15,"&gt;100%",Data!N34*1/SMALL(Data!N$25:N$999,1)-1),"")</f>
        <v/>
      </c>
      <c r="O34" s="178" t="str">
        <f>IF(ISNUMBER(Data!O34),IF(Data!O34*1/SMALL(Data!O$25:O$999,1)-1&gt;$F$15,"&gt;100%",Data!O34*1/SMALL(Data!O$25:O$999,1)-1),"")</f>
        <v/>
      </c>
      <c r="P34" s="178" t="str">
        <f>IF(ISNUMBER(Data!P34),IF(Data!P34*1/SMALL(Data!P$25:P$999,1)-1&gt;$F$15,"&gt;100%",Data!P34*1/SMALL(Data!P$25:P$999,1)-1),"")</f>
        <v/>
      </c>
      <c r="Q34" s="178" t="str">
        <f>IF(ISNUMBER(Data!Q34),IF(Data!Q34*1/SMALL(Data!Q$25:Q$999,1)-1&gt;$F$15,"&gt;100%",Data!Q34*1/SMALL(Data!Q$25:Q$999,1)-1),"")</f>
        <v/>
      </c>
      <c r="R34" s="178" t="str">
        <f>IF(ISNUMBER(Data!R34),IF(Data!R34*1/SMALL(Data!R$25:R$999,1)-1&gt;$F$15,"&gt;100%",Data!R34*1/SMALL(Data!R$25:R$999,1)-1),"")</f>
        <v/>
      </c>
      <c r="S34" s="178" t="str">
        <f>IF(ISNUMBER(Data!S34),IF(Data!S34*1/SMALL(Data!S$25:S$999,1)-1&gt;$F$15,"&gt;100%",Data!S34*1/SMALL(Data!S$25:S$999,1)-1),"")</f>
        <v/>
      </c>
      <c r="T34" s="178" t="str">
        <f>IF(ISNUMBER(Data!T34),IF(Data!T34*1/SMALL(Data!T$25:T$999,1)-1&gt;$F$15,"&gt;100%",Data!T34*1/SMALL(Data!T$25:T$999,1)-1),"")</f>
        <v/>
      </c>
      <c r="U34" s="178" t="str">
        <f>IF(ISNUMBER(Data!U34),IF(Data!U34*1/SMALL(Data!U$25:U$999,1)-1&gt;$F$15,"&gt;100%",Data!U34*1/SMALL(Data!U$25:U$999,1)-1),"")</f>
        <v/>
      </c>
      <c r="V34" s="178" t="str">
        <f>IF(ISNUMBER(Data!V34),IF(Data!V34*1/SMALL(Data!V$25:V$999,1)-1&gt;$F$15,"&gt;100%",Data!V34*1/SMALL(Data!V$25:V$999,1)-1),"")</f>
        <v/>
      </c>
      <c r="W34" s="178" t="str">
        <f>IF(ISNUMBER(Data!W34),IF(Data!W34*1/SMALL(Data!W$25:W$999,1)-1&gt;$F$15,"&gt;100%",Data!W34*1/SMALL(Data!W$25:W$999,1)-1),"")</f>
        <v/>
      </c>
      <c r="X34" s="178" t="str">
        <f>IF(ISNUMBER(Data!X34),IF(Data!X34*1/SMALL(Data!X$25:X$999,1)-1&gt;$F$15,"&gt;100%",Data!X34*1/SMALL(Data!X$25:X$999,1)-1),"")</f>
        <v/>
      </c>
      <c r="Y34" s="178" t="str">
        <f>IF(ISNUMBER(Data!Y34),IF(Data!Y34*1/SMALL(Data!Y$25:Y$999,1)-1&gt;$F$15,"&gt;100%",Data!Y34*1/SMALL(Data!Y$25:Y$999,1)-1),"")</f>
        <v/>
      </c>
      <c r="Z34" s="178" t="str">
        <f>IF(ISNUMBER(Data!Z34),IF(Data!Z34*1/SMALL(Data!Z$25:Z$999,1)-1&gt;$F$15,"&gt;100%",Data!Z34*1/SMALL(Data!Z$25:Z$999,1)-1),"")</f>
        <v/>
      </c>
      <c r="AA34" s="178" t="str">
        <f>IF(ISNUMBER(Data!AA34),IF(Data!AA34*1/SMALL(Data!AA$25:AA$999,1)-1&gt;$F$15,"&gt;100%",Data!AA34*1/SMALL(Data!AA$25:AA$999,1)-1),"")</f>
        <v/>
      </c>
      <c r="AB34" s="178" t="str">
        <f>IF(ISNUMBER(Data!AB34),IF(Data!AB34*1/SMALL(Data!AB$25:AB$999,1)-1&gt;$F$15,"&gt;100%",Data!AB34*1/SMALL(Data!AB$25:AB$999,1)-1),"")</f>
        <v/>
      </c>
      <c r="AC34" s="178" t="str">
        <f>IF(ISNUMBER(Data!AC34),IF(Data!AC34*1/SMALL(Data!AC$25:AC$999,1)-1&gt;$F$15,"&gt;100%",Data!AC34*1/SMALL(Data!AC$25:AC$999,1)-1),"")</f>
        <v/>
      </c>
      <c r="AD34" s="178" t="str">
        <f>IF(ISNUMBER(Data!AD34),IF(Data!AD34*1/SMALL(Data!AD$25:AD$999,1)-1&gt;$F$15,"&gt;100%",Data!AD34*1/SMALL(Data!AD$25:AD$999,1)-1),"")</f>
        <v/>
      </c>
      <c r="AE34" s="178" t="str">
        <f>IF(ISNUMBER(Data!AE34),IF(Data!AE34*1/SMALL(Data!AE$25:AE$999,1)-1&gt;$F$15,"&gt;100%",Data!AE34*1/SMALL(Data!AE$25:AE$999,1)-1),"")</f>
        <v/>
      </c>
      <c r="AF34" s="178" t="str">
        <f>IF(ISNUMBER(Data!AF34),IF(Data!AF34*1/SMALL(Data!AF$25:AF$999,1)-1&gt;$F$15,"&gt;100%",Data!AF34*1/SMALL(Data!AF$25:AF$999,1)-1),"")</f>
        <v/>
      </c>
      <c r="AG34" s="178" t="str">
        <f>IF(ISNUMBER(Data!AG34),IF(Data!AG34*1/SMALL(Data!AG$25:AG$999,1)-1&gt;$F$15,"&gt;100%",Data!AG34*1/SMALL(Data!AG$25:AG$999,1)-1),"")</f>
        <v/>
      </c>
      <c r="AH34" s="178" t="str">
        <f>IF(ISNUMBER(Data!AH34),IF(Data!AH34*1/SMALL(Data!AH$25:AH$999,1)-1&gt;$F$15,"&gt;100%",Data!AH34*1/SMALL(Data!AH$25:AH$999,1)-1),"")</f>
        <v/>
      </c>
      <c r="AI34" s="178" t="str">
        <f>IF(ISNUMBER(Data!AI34),IF(Data!AI34*1/SMALL(Data!AI$25:AI$999,1)-1&gt;$F$15,"&gt;100%",Data!AI34*1/SMALL(Data!AI$25:AI$999,1)-1),"")</f>
        <v/>
      </c>
      <c r="AJ34" s="178" t="str">
        <f>IF(ISNUMBER(Data!AJ34),IF(Data!AJ34*1/SMALL(Data!AJ$25:AJ$999,1)-1&gt;$F$15,"&gt;100%",Data!AJ34*1/SMALL(Data!AJ$25:AJ$999,1)-1),"")</f>
        <v/>
      </c>
      <c r="AK34" s="178" t="str">
        <f>IF(ISNUMBER(Data!AK34),IF(Data!AK34*1/SMALL(Data!AK$25:AK$999,1)-1&gt;$F$15,"&gt;100%",Data!AK34*1/SMALL(Data!AK$25:AK$999,1)-1),"")</f>
        <v/>
      </c>
      <c r="AL34" s="178" t="str">
        <f>IF(ISNUMBER(Data!AL34),IF(Data!AL34*1/SMALL(Data!AL$25:AL$999,1)-1&gt;$F$15,"&gt;100%",Data!AL34*1/SMALL(Data!AL$25:AL$999,1)-1),"")</f>
        <v/>
      </c>
      <c r="AM34" s="178" t="str">
        <f>IF(ISNUMBER(Data!AM34),IF(Data!AM34*1/SMALL(Data!AM$25:AM$999,1)-1&gt;$F$15,"&gt;100%",Data!AM34*1/SMALL(Data!AM$25:AM$999,1)-1),"")</f>
        <v/>
      </c>
      <c r="AN34" s="178" t="str">
        <f>IF(ISNUMBER(Data!AN34),IF(Data!AN34*1/SMALL(Data!AN$25:AN$999,1)-1&gt;$F$15,"&gt;100%",Data!AN34*1/SMALL(Data!AN$25:AN$999,1)-1),"")</f>
        <v/>
      </c>
      <c r="AO34" s="178" t="str">
        <f>IF(ISNUMBER(Data!AO34),IF(Data!AO34*1/SMALL(Data!AO$25:AO$999,1)-1&gt;$F$15,"&gt;100%",Data!AO34*1/SMALL(Data!AO$25:AO$999,1)-1),"")</f>
        <v/>
      </c>
      <c r="AP34" s="178" t="str">
        <f>IF(ISNUMBER(Data!AP34),IF(Data!AP34*1/SMALL(Data!AP$25:AP$999,1)-1&gt;$F$15,"&gt;100%",Data!AP34*1/SMALL(Data!AP$25:AP$999,1)-1),"")</f>
        <v/>
      </c>
      <c r="AQ34" s="189" t="str">
        <f>IF(ISNUMBER(Data!AQ34),IF(Data!AQ34*1/SMALL(Data!AQ$25:AQ$999,1)-1&gt;$F$15,"&gt;100%",Data!AQ34*1/SMALL(Data!AQ$25:AQ$999,1)-1),"")</f>
        <v/>
      </c>
      <c r="AR34" s="178" t="str">
        <f>IF(ISNUMBER(Data!AR34),IF(Data!AR34*1/SMALL(Data!AR$25:AR$999,1)-1&gt;$F$15,"&gt;100%",Data!AR34*1/SMALL(Data!AR$25:AR$999,1)-1),"")</f>
        <v/>
      </c>
      <c r="AS34" s="178" t="str">
        <f>IF(ISNUMBER(Data!AS34),IF(Data!AS34*1/SMALL(Data!AS$25:AS$999,1)-1&gt;$F$15,"&gt;100%",Data!AS34*1/SMALL(Data!AS$25:AS$999,1)-1),"")</f>
        <v/>
      </c>
      <c r="AT34" s="178" t="str">
        <f>IF(ISNUMBER(Data!AT34),IF(Data!AT34*1/SMALL(Data!AT$25:AT$999,1)-1&gt;$F$15,"&gt;100%",Data!AT34*1/SMALL(Data!AT$25:AT$999,1)-1),"")</f>
        <v/>
      </c>
      <c r="AU34" s="178" t="str">
        <f>IF(ISNUMBER(Data!AU34),IF(Data!AU34*1/SMALL(Data!AU$25:AU$999,1)-1&gt;$F$15,"&gt;100%",Data!AU34*1/SMALL(Data!AU$25:AU$999,1)-1),"")</f>
        <v/>
      </c>
      <c r="AV34" s="178" t="str">
        <f>IF(ISNUMBER(Data!AV34),IF(Data!AV34*1/SMALL(Data!AV$25:AV$999,1)-1&gt;$F$15,"&gt;100%",Data!AV34*1/SMALL(Data!AV$25:AV$999,1)-1),"")</f>
        <v/>
      </c>
      <c r="AW34" s="178" t="str">
        <f>IF(ISNUMBER(Data!AW34),IF(Data!AW34*1/SMALL(Data!AW$25:AW$999,1)-1&gt;$F$15,"&gt;100%",Data!AW34*1/SMALL(Data!AW$25:AW$999,1)-1),"")</f>
        <v/>
      </c>
      <c r="AX34" s="178" t="str">
        <f>IF(ISNUMBER(Data!AX34),IF(Data!AX34*1/SMALL(Data!AX$25:AX$999,1)-1&gt;$F$15,"&gt;100%",Data!AX34*1/SMALL(Data!AX$25:AX$999,1)-1),"")</f>
        <v/>
      </c>
      <c r="AY34" s="178" t="str">
        <f>IF(ISNUMBER(Data!AY34),IF(Data!AY34*1/SMALL(Data!AY$25:AY$999,1)-1&gt;$F$15,"&gt;100%",Data!AY34*1/SMALL(Data!AY$25:AY$999,1)-1),"")</f>
        <v/>
      </c>
      <c r="AZ34" s="178" t="str">
        <f>IF(ISNUMBER(Data!AZ34),IF(Data!AZ34*1/SMALL(Data!AZ$25:AZ$999,1)-1&gt;$F$15,"&gt;100%",Data!AZ34*1/SMALL(Data!AZ$25:AZ$999,1)-1),"")</f>
        <v/>
      </c>
      <c r="BA34" s="190" t="str">
        <f>IF(ISNUMBER(Data!BA34),IF(Data!BA34*1/SMALL(Data!BA$25:BA$999,1)-1&gt;$F$15,"&gt;100%",Data!BA34*1/SMALL(Data!BA$25:BA$999,1)-1),"")</f>
        <v/>
      </c>
      <c r="BB34" s="184" t="str">
        <f>IF(ISNUMBER(Data!BB34),IF(Data!BB34*1/SMALL(Data!BB$25:BB$999,1)-1&gt;$F$15,"&gt;100%",Data!BB34*1/SMALL(Data!BB$25:BB$999,1)-1),"")</f>
        <v>&gt;100%</v>
      </c>
      <c r="BC34" s="178" t="str">
        <f>IF(ISNUMBER(Data!BC34),IF(Data!BC34*1/SMALL(Data!BC$25:BC$999,1)-1&gt;$F$15,"&gt;100%",Data!BC34*1/SMALL(Data!BC$25:BC$999,1)-1),"")</f>
        <v>&gt;100%</v>
      </c>
      <c r="BD34" s="178" t="str">
        <f>IF(ISNUMBER(Data!BD34),IF(Data!BD34*1/SMALL(Data!BD$25:BD$999,1)-1&gt;$F$15,"&gt;100%",Data!BD34*1/SMALL(Data!BD$25:BD$999,1)-1),"")</f>
        <v>&gt;100%</v>
      </c>
      <c r="BE34" s="178" t="str">
        <f>IF(ISNUMBER(Data!BE34),IF(Data!BE34*1/SMALL(Data!BE$25:BE$999,1)-1&gt;$F$15,"&gt;100%",Data!BE34*1/SMALL(Data!BE$25:BE$999,1)-1),"")</f>
        <v>&gt;100%</v>
      </c>
      <c r="BF34" s="178" t="str">
        <f>IF(ISNUMBER(Data!BF34),IF(Data!BF34*1/SMALL(Data!BF$25:BF$999,1)-1&gt;$F$15,"&gt;100%",Data!BF34*1/SMALL(Data!BF$25:BF$999,1)-1),"")</f>
        <v>&gt;100%</v>
      </c>
      <c r="BG34" s="178" t="str">
        <f>IF(ISNUMBER(Data!BG34),IF(Data!BG34*1/SMALL(Data!BG$25:BG$999,1)-1&gt;$F$15,"&gt;100%",Data!BG34*1/SMALL(Data!BG$25:BG$999,1)-1),"")</f>
        <v>&gt;100%</v>
      </c>
      <c r="BH34" s="178" t="str">
        <f>IF(ISNUMBER(Data!BH34),IF(Data!BH34*1/SMALL(Data!BH$25:BH$999,1)-1&gt;$F$15,"&gt;100%",Data!BH34*1/SMALL(Data!BH$25:BH$999,1)-1),"")</f>
        <v>&gt;100%</v>
      </c>
      <c r="BI34" s="178" t="str">
        <f>IF(ISNUMBER(Data!BI34),IF(Data!BI34*1/SMALL(Data!BI$25:BI$999,1)-1&gt;$F$15,"&gt;100%",Data!BI34*1/SMALL(Data!BI$25:BI$999,1)-1),"")</f>
        <v>&gt;100%</v>
      </c>
      <c r="BJ34" s="178" t="str">
        <f>IF(ISNUMBER(Data!BJ34),IF(Data!BJ34*1/SMALL(Data!BJ$25:BJ$999,1)-1&gt;$F$15,"&gt;100%",Data!BJ34*1/SMALL(Data!BJ$25:BJ$999,1)-1),"")</f>
        <v>&gt;100%</v>
      </c>
      <c r="BK34" s="178" t="str">
        <f>IF(ISNUMBER(Data!BK34),IF(Data!BK34*1/SMALL(Data!BK$25:BK$999,1)-1&gt;$F$15,"&gt;100%",Data!BK34*1/SMALL(Data!BK$25:BK$999,1)-1),"")</f>
        <v>&gt;100%</v>
      </c>
      <c r="BL34" s="178" t="str">
        <f>IF(ISNUMBER(Data!BL34),IF(Data!BL34*1/SMALL(Data!BL$25:BL$999,1)-1&gt;$F$15,"&gt;100%",Data!BL34*1/SMALL(Data!BL$25:BL$999,1)-1),"")</f>
        <v>&gt;100%</v>
      </c>
      <c r="BM34" s="178" t="str">
        <f>IF(ISNUMBER(Data!BM34),IF(Data!BM34*1/SMALL(Data!BM$25:BM$999,1)-1&gt;$F$15,"&gt;100%",Data!BM34*1/SMALL(Data!BM$25:BM$999,1)-1),"")</f>
        <v>&gt;100%</v>
      </c>
      <c r="BN34" s="178" t="str">
        <f>IF(ISNUMBER(Data!BN34),IF(Data!BN34*1/SMALL(Data!BN$25:BN$999,1)-1&gt;$F$15,"&gt;100%",Data!BN34*1/SMALL(Data!BN$25:BN$999,1)-1),"")</f>
        <v/>
      </c>
      <c r="BO34" s="178" t="str">
        <f>IF(ISNUMBER(Data!BO34),IF(Data!BO34*1/SMALL(Data!BO$25:BO$999,1)-1&gt;$F$15,"&gt;100%",Data!BO34*1/SMALL(Data!BO$25:BO$999,1)-1),"")</f>
        <v/>
      </c>
      <c r="BP34" s="178" t="str">
        <f>IF(ISNUMBER(Data!BP34),IF(Data!BP34*1/SMALL(Data!BP$25:BP$999,1)-1&gt;$F$15,"&gt;100%",Data!BP34*1/SMALL(Data!BP$25:BP$999,1)-1),"")</f>
        <v/>
      </c>
      <c r="BQ34" s="178" t="str">
        <f>IF(ISNUMBER(Data!BQ34),IF(Data!BQ34*1/SMALL(Data!BQ$25:BQ$999,1)-1&gt;$F$15,"&gt;100%",Data!BQ34*1/SMALL(Data!BQ$25:BQ$999,1)-1),"")</f>
        <v/>
      </c>
      <c r="BR34" s="178" t="str">
        <f>IF(ISNUMBER(Data!BR34),IF(Data!BR34*1/SMALL(Data!BR$25:BR$999,1)-1&gt;$F$15,"&gt;100%",Data!BR34*1/SMALL(Data!BR$25:BR$999,1)-1),"")</f>
        <v/>
      </c>
      <c r="BS34" s="178" t="str">
        <f>IF(ISNUMBER(Data!BS34),IF(Data!BS34*1/SMALL(Data!BS$25:BS$999,1)-1&gt;$F$15,"&gt;100%",Data!BS34*1/SMALL(Data!BS$25:BS$999,1)-1),"")</f>
        <v/>
      </c>
      <c r="BT34" s="178" t="str">
        <f>IF(ISNUMBER(Data!BT34),IF(Data!BT34*1/SMALL(Data!BT$25:BT$999,1)-1&gt;$F$15,"&gt;100%",Data!BT34*1/SMALL(Data!BT$25:BT$999,1)-1),"")</f>
        <v/>
      </c>
      <c r="BU34" s="178" t="str">
        <f>IF(ISNUMBER(Data!BU34),IF(Data!BU34*1/SMALL(Data!BU$25:BU$999,1)-1&gt;$F$15,"&gt;100%",Data!BU34*1/SMALL(Data!BU$25:BU$999,1)-1),"")</f>
        <v/>
      </c>
      <c r="BV34" s="178" t="str">
        <f>IF(ISNUMBER(Data!BV34),IF(Data!BV34*1/SMALL(Data!BV$25:BV$999,1)-1&gt;$F$15,"&gt;100%",Data!BV34*1/SMALL(Data!BV$25:BV$999,1)-1),"")</f>
        <v/>
      </c>
      <c r="BW34" s="178" t="str">
        <f>IF(ISNUMBER(Data!BW34),IF(Data!BW34*1/SMALL(Data!BW$25:BW$999,1)-1&gt;$F$15,"&gt;100%",Data!BW34*1/SMALL(Data!BW$25:BW$999,1)-1),"")</f>
        <v/>
      </c>
      <c r="BX34" s="178" t="str">
        <f>IF(ISNUMBER(Data!BX34),IF(Data!BX34*1/SMALL(Data!BX$25:BX$999,1)-1&gt;$F$15,"&gt;100%",Data!BX34*1/SMALL(Data!BX$25:BX$999,1)-1),"")</f>
        <v/>
      </c>
      <c r="BY34" s="178" t="str">
        <f>IF(ISNUMBER(Data!BY34),IF(Data!BY34*1/SMALL(Data!BY$25:BY$999,1)-1&gt;$F$15,"&gt;100%",Data!BY34*1/SMALL(Data!BY$25:BY$999,1)-1),"")</f>
        <v/>
      </c>
      <c r="BZ34" s="178" t="str">
        <f>IF(ISNUMBER(Data!BZ34),IF(Data!BZ34*1/SMALL(Data!BZ$25:BZ$999,1)-1&gt;$F$15,"&gt;100%",Data!BZ34*1/SMALL(Data!BZ$25:BZ$999,1)-1),"")</f>
        <v/>
      </c>
      <c r="CA34" s="178" t="str">
        <f>IF(ISNUMBER(Data!CA34),IF(Data!CA34*1/SMALL(Data!CA$25:CA$999,1)-1&gt;$F$15,"&gt;100%",Data!CA34*1/SMALL(Data!CA$25:CA$999,1)-1),"")</f>
        <v/>
      </c>
      <c r="CB34" s="178" t="str">
        <f>IF(ISNUMBER(Data!CB34),IF(Data!CB34*1/SMALL(Data!CB$25:CB$999,1)-1&gt;$F$15,"&gt;100%",Data!CB34*1/SMALL(Data!CB$25:CB$999,1)-1),"")</f>
        <v/>
      </c>
      <c r="CC34" s="178" t="str">
        <f>IF(ISNUMBER(Data!CC34),IF(Data!CC34*1/SMALL(Data!CC$25:CC$999,1)-1&gt;$F$15,"&gt;100%",Data!CC34*1/SMALL(Data!CC$25:CC$999,1)-1),"")</f>
        <v/>
      </c>
      <c r="CD34" s="178" t="str">
        <f>IF(ISNUMBER(Data!CD34),IF(Data!CD34*1/SMALL(Data!CD$25:CD$999,1)-1&gt;$F$15,"&gt;100%",Data!CD34*1/SMALL(Data!CD$25:CD$999,1)-1),"")</f>
        <v/>
      </c>
      <c r="CE34" s="178" t="str">
        <f>IF(ISNUMBER(Data!CE34),IF(Data!CE34*1/SMALL(Data!CE$25:CE$999,1)-1&gt;$F$15,"&gt;100%",Data!CE34*1/SMALL(Data!CE$25:CE$999,1)-1),"")</f>
        <v/>
      </c>
      <c r="CF34" s="178" t="str">
        <f>IF(ISNUMBER(Data!CF34),IF(Data!CF34*1/SMALL(Data!CF$25:CF$999,1)-1&gt;$F$15,"&gt;100%",Data!CF34*1/SMALL(Data!CF$25:CF$999,1)-1),"")</f>
        <v/>
      </c>
      <c r="CG34" s="178" t="str">
        <f>IF(ISNUMBER(Data!CG34),IF(Data!CG34*1/SMALL(Data!CG$25:CG$999,1)-1&gt;$F$15,"&gt;100%",Data!CG34*1/SMALL(Data!CG$25:CG$999,1)-1),"")</f>
        <v/>
      </c>
      <c r="CH34" s="178" t="str">
        <f>IF(ISNUMBER(Data!CH34),IF(Data!CH34*1/SMALL(Data!CH$25:CH$999,1)-1&gt;$F$15,"&gt;100%",Data!CH34*1/SMALL(Data!CH$25:CH$999,1)-1),"")</f>
        <v/>
      </c>
      <c r="CI34" s="178" t="str">
        <f>IF(ISNUMBER(Data!CI34),IF(Data!CI34*1/SMALL(Data!CI$25:CI$999,1)-1&gt;$F$15,"&gt;100%",Data!CI34*1/SMALL(Data!CI$25:CI$999,1)-1),"")</f>
        <v/>
      </c>
      <c r="CJ34" s="178" t="str">
        <f>IF(ISNUMBER(Data!CJ34),IF(Data!CJ34*1/SMALL(Data!CJ$25:CJ$999,1)-1&gt;$F$15,"&gt;100%",Data!CJ34*1/SMALL(Data!CJ$25:CJ$999,1)-1),"")</f>
        <v/>
      </c>
      <c r="CK34" s="178" t="str">
        <f>IF(ISNUMBER(Data!CK34),IF(Data!CK34*1/SMALL(Data!CK$25:CK$999,1)-1&gt;$F$15,"&gt;100%",Data!CK34*1/SMALL(Data!CK$25:CK$999,1)-1),"")</f>
        <v/>
      </c>
      <c r="CL34" s="178" t="str">
        <f>IF(ISNUMBER(Data!CL34),IF(Data!CL34*1/SMALL(Data!CL$25:CL$999,1)-1&gt;$F$15,"&gt;100%",Data!CL34*1/SMALL(Data!CL$25:CL$999,1)-1),"")</f>
        <v/>
      </c>
      <c r="CM34" s="178" t="str">
        <f>IF(ISNUMBER(Data!CM34),IF(Data!CM34*1/SMALL(Data!CM$25:CM$999,1)-1&gt;$F$15,"&gt;100%",Data!CM34*1/SMALL(Data!CM$25:CM$999,1)-1),"")</f>
        <v/>
      </c>
      <c r="CN34" s="178" t="str">
        <f>IF(ISNUMBER(Data!CN34),IF(Data!CN34*1/SMALL(Data!CN$25:CN$999,1)-1&gt;$F$15,"&gt;100%",Data!CN34*1/SMALL(Data!CN$25:CN$999,1)-1),"")</f>
        <v/>
      </c>
      <c r="CO34" s="178" t="str">
        <f>IF(ISNUMBER(Data!CO34),IF(Data!CO34*1/SMALL(Data!CO$25:CO$999,1)-1&gt;$F$15,"&gt;100%",Data!CO34*1/SMALL(Data!CO$25:CO$999,1)-1),"")</f>
        <v/>
      </c>
      <c r="CP34" s="178" t="str">
        <f>IF(ISNUMBER(Data!CP34),IF(Data!CP34*1/SMALL(Data!CP$25:CP$999,1)-1&gt;$F$15,"&gt;100%",Data!CP34*1/SMALL(Data!CP$25:CP$999,1)-1),"")</f>
        <v/>
      </c>
      <c r="CQ34" s="178" t="str">
        <f>IF(ISNUMBER(Data!CQ34),IF(Data!CQ34*1/SMALL(Data!CQ$25:CQ$999,1)-1&gt;$F$15,"&gt;100%",Data!CQ34*1/SMALL(Data!CQ$25:CQ$999,1)-1),"")</f>
        <v/>
      </c>
      <c r="CR34" s="178" t="str">
        <f>IF(ISNUMBER(Data!CR34),IF(Data!CR34*1/SMALL(Data!CR$25:CR$999,1)-1&gt;$F$15,"&gt;100%",Data!CR34*1/SMALL(Data!CR$25:CR$999,1)-1),"")</f>
        <v/>
      </c>
      <c r="CS34" s="178" t="str">
        <f>IF(ISNUMBER(Data!CS34),IF(Data!CS34*1/SMALL(Data!CS$25:CS$999,1)-1&gt;$F$15,"&gt;100%",Data!CS34*1/SMALL(Data!CS$25:CS$999,1)-1),"")</f>
        <v/>
      </c>
      <c r="CT34" s="178" t="str">
        <f>IF(ISNUMBER(Data!CT34),IF(Data!CT34*1/SMALL(Data!CT$25:CT$999,1)-1&gt;$F$15,"&gt;100%",Data!CT34*1/SMALL(Data!CT$25:CT$999,1)-1),"")</f>
        <v/>
      </c>
      <c r="CU34" s="178" t="str">
        <f>IF(ISNUMBER(Data!CU34),IF(Data!CU34*1/SMALL(Data!CU$25:CU$999,1)-1&gt;$F$15,"&gt;100%",Data!CU34*1/SMALL(Data!CU$25:CU$999,1)-1),"")</f>
        <v/>
      </c>
      <c r="CV34" s="178" t="str">
        <f>IF(ISNUMBER(Data!CV34),IF(Data!CV34*1/SMALL(Data!CV$25:CV$999,1)-1&gt;$F$15,"&gt;100%",Data!CV34*1/SMALL(Data!CV$25:CV$999,1)-1),"")</f>
        <v/>
      </c>
      <c r="CW34" s="178" t="str">
        <f>IF(ISNUMBER(Data!CW34),IF(Data!CW34*1/SMALL(Data!CW$25:CW$999,1)-1&gt;$F$15,"&gt;100%",Data!CW34*1/SMALL(Data!CW$25:CW$999,1)-1),"")</f>
        <v/>
      </c>
      <c r="CX34" s="178" t="str">
        <f>IF(ISNUMBER(Data!CX34),IF(Data!CX34*1/SMALL(Data!CX$25:CX$999,1)-1&gt;$F$15,"&gt;100%",Data!CX34*1/SMALL(Data!CX$25:CX$999,1)-1),"")</f>
        <v/>
      </c>
      <c r="CY34" s="178" t="str">
        <f>IF(ISNUMBER(Data!CY34),IF(Data!CY34*1/SMALL(Data!CY$25:CY$999,1)-1&gt;$F$15,"&gt;100%",Data!CY34*1/SMALL(Data!CY$25:CY$999,1)-1),"")</f>
        <v/>
      </c>
      <c r="CZ34" s="178" t="str">
        <f>IF(ISNUMBER(Data!CZ34),IF(Data!CZ34*1/SMALL(Data!CZ$25:CZ$999,1)-1&gt;$F$15,"&gt;100%",Data!CZ34*1/SMALL(Data!CZ$25:CZ$999,1)-1),"")</f>
        <v/>
      </c>
      <c r="DA34" s="178" t="str">
        <f>IF(ISNUMBER(Data!DA34),IF(Data!DA34*1/SMALL(Data!DA$25:DA$999,1)-1&gt;$F$15,"&gt;100%",Data!DA34*1/SMALL(Data!DA$25:DA$999,1)-1),"")</f>
        <v/>
      </c>
      <c r="DB34" s="178" t="str">
        <f>IF(ISNUMBER(Data!DB34),IF(Data!DB34*1/SMALL(Data!DB$25:DB$999,1)-1&gt;$F$15,"&gt;100%",Data!DB34*1/SMALL(Data!DB$25:DB$999,1)-1),"")</f>
        <v/>
      </c>
      <c r="DC34" s="178" t="str">
        <f>IF(ISNUMBER(Data!DC34),IF(Data!DC34*1/SMALL(Data!DC$25:DC$999,1)-1&gt;$F$15,"&gt;100%",Data!DC34*1/SMALL(Data!DC$25:DC$999,1)-1),"")</f>
        <v/>
      </c>
      <c r="DD34" s="178" t="str">
        <f>IF(ISNUMBER(Data!DD34),IF(Data!DD34*1/SMALL(Data!DD$25:DD$999,1)-1&gt;$F$15,"&gt;100%",Data!DD34*1/SMALL(Data!DD$25:DD$999,1)-1),"")</f>
        <v/>
      </c>
      <c r="DE34" s="178" t="str">
        <f>IF(ISNUMBER(Data!DE34),IF(Data!DE34*1/SMALL(Data!DE$25:DE$999,1)-1&gt;$F$15,"&gt;100%",Data!DE34*1/SMALL(Data!DE$25:DE$999,1)-1),"")</f>
        <v/>
      </c>
      <c r="DF34" s="178" t="str">
        <f>IF(ISNUMBER(Data!DF34),IF(Data!DF34*1/SMALL(Data!DF$25:DF$999,1)-1&gt;$F$15,"&gt;100%",Data!DF34*1/SMALL(Data!DF$25:DF$999,1)-1),"")</f>
        <v/>
      </c>
      <c r="DG34" s="178" t="str">
        <f>IF(ISNUMBER(Data!DG34),IF(Data!DG34*1/SMALL(Data!DG$25:DG$999,1)-1&gt;$F$15,"&gt;100%",Data!DG34*1/SMALL(Data!DG$25:DG$999,1)-1),"")</f>
        <v/>
      </c>
      <c r="DH34" s="178" t="str">
        <f>IF(ISNUMBER(Data!DH34),IF(Data!DH34*1/SMALL(Data!DH$25:DH$999,1)-1&gt;$F$15,"&gt;100%",Data!DH34*1/SMALL(Data!DH$25:DH$999,1)-1),"")</f>
        <v/>
      </c>
      <c r="DI34" s="178" t="str">
        <f>IF(ISNUMBER(Data!DI34),IF(Data!DI34*1/SMALL(Data!DI$25:DI$999,1)-1&gt;$F$15,"&gt;100%",Data!DI34*1/SMALL(Data!DI$25:DI$999,1)-1),"")</f>
        <v/>
      </c>
      <c r="DJ34" s="178" t="str">
        <f>IF(ISNUMBER(Data!DJ34),IF(Data!DJ34*1/SMALL(Data!DJ$25:DJ$999,1)-1&gt;$F$15,"&gt;100%",Data!DJ34*1/SMALL(Data!DJ$25:DJ$999,1)-1),"")</f>
        <v/>
      </c>
      <c r="DK34" s="178" t="str">
        <f>IF(ISNUMBER(Data!DK34),IF(Data!DK34*1/SMALL(Data!DK$25:DK$999,1)-1&gt;$F$15,"&gt;100%",Data!DK34*1/SMALL(Data!DK$25:DK$999,1)-1),"")</f>
        <v/>
      </c>
      <c r="DL34" s="178" t="str">
        <f>IF(ISNUMBER(Data!DL34),IF(Data!DL34*1/SMALL(Data!DL$25:DL$999,1)-1&gt;$F$15,"&gt;100%",Data!DL34*1/SMALL(Data!DL$25:DL$999,1)-1),"")</f>
        <v/>
      </c>
      <c r="DM34" s="178" t="str">
        <f>IF(ISNUMBER(Data!DM34),IF(Data!DM34*1/SMALL(Data!DM$25:DM$999,1)-1&gt;$F$15,"&gt;100%",Data!DM34*1/SMALL(Data!DM$25:DM$999,1)-1),"")</f>
        <v/>
      </c>
      <c r="DN34" s="178" t="str">
        <f>IF(ISNUMBER(Data!DN34),IF(Data!DN34*1/SMALL(Data!DN$25:DN$999,1)-1&gt;$F$15,"&gt;100%",Data!DN34*1/SMALL(Data!DN$25:DN$999,1)-1),"")</f>
        <v/>
      </c>
      <c r="DO34" s="178" t="str">
        <f>IF(ISNUMBER(Data!DO34),IF(Data!DO34*1/SMALL(Data!DO$25:DO$999,1)-1&gt;$F$15,"&gt;100%",Data!DO34*1/SMALL(Data!DO$25:DO$999,1)-1),"")</f>
        <v/>
      </c>
      <c r="DP34" s="178" t="str">
        <f>IF(ISNUMBER(Data!DP34),IF(Data!DP34*1/SMALL(Data!DP$25:DP$999,1)-1&gt;$F$15,"&gt;100%",Data!DP34*1/SMALL(Data!DP$25:DP$999,1)-1),"")</f>
        <v/>
      </c>
      <c r="DQ34" s="178" t="str">
        <f>IF(ISNUMBER(Data!DQ34),IF(Data!DQ34*1/SMALL(Data!DQ$25:DQ$999,1)-1&gt;$F$15,"&gt;100%",Data!DQ34*1/SMALL(Data!DQ$25:DQ$999,1)-1),"")</f>
        <v/>
      </c>
      <c r="DR34" s="178" t="str">
        <f>IF(ISNUMBER(Data!DR34),IF(Data!DR34*1/SMALL(Data!DR$25:DR$999,1)-1&gt;$F$15,"&gt;100%",Data!DR34*1/SMALL(Data!DR$25:DR$999,1)-1),"")</f>
        <v/>
      </c>
      <c r="DS34" s="178" t="str">
        <f>IF(ISNUMBER(Data!DS34),IF(Data!DS34*1/SMALL(Data!DS$25:DS$999,1)-1&gt;$F$15,"&gt;100%",Data!DS34*1/SMALL(Data!DS$25:DS$999,1)-1),"")</f>
        <v/>
      </c>
      <c r="DT34" s="178" t="str">
        <f>IF(ISNUMBER(Data!DT34),IF(Data!DT34*1/SMALL(Data!DT$25:DT$999,1)-1&gt;$F$15,"&gt;100%",Data!DT34*1/SMALL(Data!DT$25:DT$999,1)-1),"")</f>
        <v/>
      </c>
      <c r="DU34" s="178" t="str">
        <f>IF(ISNUMBER(Data!DU34),IF(Data!DU34*1/SMALL(Data!DU$25:DU$999,1)-1&gt;$F$15,"&gt;100%",Data!DU34*1/SMALL(Data!DU$25:DU$999,1)-1),"")</f>
        <v/>
      </c>
      <c r="DV34" s="178" t="str">
        <f>IF(ISNUMBER(Data!DV34),IF(Data!DV34*1/SMALL(Data!DV$25:DV$999,1)-1&gt;$F$15,"&gt;100%",Data!DV34*1/SMALL(Data!DV$25:DV$999,1)-1),"")</f>
        <v/>
      </c>
      <c r="DW34" s="178" t="str">
        <f>IF(ISNUMBER(Data!DW34),IF(Data!DW34*1/SMALL(Data!DW$25:DW$999,1)-1&gt;$F$15,"&gt;100%",Data!DW34*1/SMALL(Data!DW$25:DW$999,1)-1),"")</f>
        <v/>
      </c>
      <c r="DX34" s="178" t="str">
        <f>IF(ISNUMBER(Data!DX34),IF(Data!DX34*1/SMALL(Data!DX$25:DX$999,1)-1&gt;$F$15,"&gt;100%",Data!DX34*1/SMALL(Data!DX$25:DX$999,1)-1),"")</f>
        <v/>
      </c>
      <c r="DY34" s="178" t="str">
        <f>IF(ISNUMBER(Data!DY34),IF(Data!DY34*1/SMALL(Data!DY$25:DY$999,1)-1&gt;$F$15,"&gt;100%",Data!DY34*1/SMALL(Data!DY$25:DY$999,1)-1),"")</f>
        <v/>
      </c>
      <c r="DZ34" s="178" t="str">
        <f>IF(ISNUMBER(Data!DZ34),IF(Data!DZ34*1/SMALL(Data!DZ$25:DZ$999,1)-1&gt;$F$15,"&gt;100%",Data!DZ34*1/SMALL(Data!DZ$25:DZ$999,1)-1),"")</f>
        <v/>
      </c>
      <c r="EA34" s="178" t="str">
        <f>IF(ISNUMBER(Data!EA34),IF(Data!EA34*1/SMALL(Data!EA$25:EA$999,1)-1&gt;$F$15,"&gt;100%",Data!EA34*1/SMALL(Data!EA$25:EA$999,1)-1),"")</f>
        <v/>
      </c>
      <c r="EB34" s="178" t="str">
        <f>IF(ISNUMBER(Data!EB34),IF(Data!EB34*1/SMALL(Data!EB$25:EB$999,1)-1&gt;$F$15,"&gt;100%",Data!EB34*1/SMALL(Data!EB$25:EB$999,1)-1),"")</f>
        <v/>
      </c>
      <c r="EC34" s="178" t="str">
        <f>IF(ISNUMBER(Data!EC34),IF(Data!EC34*1/SMALL(Data!EC$25:EC$999,1)-1&gt;$F$15,"&gt;100%",Data!EC34*1/SMALL(Data!EC$25:EC$999,1)-1),"")</f>
        <v/>
      </c>
      <c r="ED34" s="178" t="str">
        <f>IF(ISNUMBER(Data!ED34),IF(Data!ED34*1/SMALL(Data!ED$25:ED$999,1)-1&gt;$F$15,"&gt;100%",Data!ED34*1/SMALL(Data!ED$25:ED$999,1)-1),"")</f>
        <v/>
      </c>
      <c r="EE34" s="178" t="str">
        <f>IF(ISNUMBER(Data!EE34),IF(Data!EE34*1/SMALL(Data!EE$25:EE$999,1)-1&gt;$F$15,"&gt;100%",Data!EE34*1/SMALL(Data!EE$25:EE$999,1)-1),"")</f>
        <v/>
      </c>
      <c r="EF34" s="178" t="str">
        <f>IF(ISNUMBER(Data!EF34),IF(Data!EF34*1/SMALL(Data!EF$25:EF$999,1)-1&gt;$F$15,"&gt;100%",Data!EF34*1/SMALL(Data!EF$25:EF$999,1)-1),"")</f>
        <v/>
      </c>
      <c r="EG34" s="178" t="str">
        <f>IF(ISNUMBER(Data!EG34),IF(Data!EG34*1/SMALL(Data!EG$25:EG$999,1)-1&gt;$F$15,"&gt;100%",Data!EG34*1/SMALL(Data!EG$25:EG$999,1)-1),"")</f>
        <v/>
      </c>
      <c r="EH34" s="178" t="str">
        <f>IF(ISNUMBER(Data!EH34),IF(Data!EH34*1/SMALL(Data!EH$25:EH$999,1)-1&gt;$F$15,"&gt;100%",Data!EH34*1/SMALL(Data!EH$25:EH$999,1)-1),"")</f>
        <v/>
      </c>
      <c r="EI34" s="178" t="str">
        <f>IF(ISNUMBER(Data!EI34),IF(Data!EI34*1/SMALL(Data!EI$25:EI$999,1)-1&gt;$F$15,"&gt;100%",Data!EI34*1/SMALL(Data!EI$25:EI$999,1)-1),"")</f>
        <v/>
      </c>
      <c r="EJ34" s="178" t="str">
        <f>IF(ISNUMBER(Data!EJ34),IF(Data!EJ34*1/SMALL(Data!EJ$25:EJ$999,1)-1&gt;$F$15,"&gt;100%",Data!EJ34*1/SMALL(Data!EJ$25:EJ$999,1)-1),"")</f>
        <v/>
      </c>
      <c r="EK34" s="178" t="str">
        <f>IF(ISNUMBER(Data!EK34),IF(Data!EK34*1/SMALL(Data!EK$25:EK$999,1)-1&gt;$F$15,"&gt;100%",Data!EK34*1/SMALL(Data!EK$25:EK$999,1)-1),"")</f>
        <v/>
      </c>
      <c r="EL34" s="178" t="str">
        <f>IF(ISNUMBER(Data!EL34),IF(Data!EL34*1/SMALL(Data!EL$25:EL$999,1)-1&gt;$F$15,"&gt;100%",Data!EL34*1/SMALL(Data!EL$25:EL$999,1)-1),"")</f>
        <v/>
      </c>
      <c r="EM34" s="178" t="str">
        <f>IF(ISNUMBER(Data!EM34),IF(Data!EM34*1/SMALL(Data!EM$25:EM$999,1)-1&gt;$F$15,"&gt;100%",Data!EM34*1/SMALL(Data!EM$25:EM$999,1)-1),"")</f>
        <v/>
      </c>
      <c r="EN34" s="178" t="str">
        <f>IF(ISNUMBER(Data!EN34),IF(Data!EN34*1/SMALL(Data!EN$25:EN$999,1)-1&gt;$F$15,"&gt;100%",Data!EN34*1/SMALL(Data!EN$25:EN$999,1)-1),"")</f>
        <v/>
      </c>
      <c r="EO34" s="178" t="str">
        <f>IF(ISNUMBER(Data!EO34),IF(Data!EO34*1/SMALL(Data!EO$25:EO$999,1)-1&gt;$F$15,"&gt;100%",Data!EO34*1/SMALL(Data!EO$25:EO$999,1)-1),"")</f>
        <v/>
      </c>
      <c r="EP34" s="178" t="str">
        <f>IF(ISNUMBER(Data!EP34),IF(Data!EP34*1/SMALL(Data!EP$25:EP$999,1)-1&gt;$F$15,"&gt;100%",Data!EP34*1/SMALL(Data!EP$25:EP$999,1)-1),"")</f>
        <v/>
      </c>
      <c r="EQ34" s="178" t="str">
        <f>IF(ISNUMBER(Data!EQ34),IF(Data!EQ34*1/SMALL(Data!EQ$25:EQ$999,1)-1&gt;$F$15,"&gt;100%",Data!EQ34*1/SMALL(Data!EQ$25:EQ$999,1)-1),"")</f>
        <v/>
      </c>
      <c r="ER34" s="178" t="str">
        <f>IF(ISNUMBER(Data!ER34),IF(Data!ER34*1/SMALL(Data!ER$25:ER$999,1)-1&gt;$F$15,"&gt;100%",Data!ER34*1/SMALL(Data!ER$25:ER$999,1)-1),"")</f>
        <v/>
      </c>
      <c r="ES34" s="178" t="str">
        <f>IF(ISNUMBER(Data!ES34),IF(Data!ES34*1/SMALL(Data!ES$25:ES$999,1)-1&gt;$F$15,"&gt;100%",Data!ES34*1/SMALL(Data!ES$25:ES$999,1)-1),"")</f>
        <v/>
      </c>
    </row>
    <row r="35" spans="1:149" s="172" customFormat="1" x14ac:dyDescent="0.25">
      <c r="A35" s="169" t="str">
        <f>Data!A35</f>
        <v>ORB-SLAM3</v>
      </c>
      <c r="B35" s="178">
        <f>IF(ISNUMBER(Data!B35),IF(Data!B35*1/SMALL(Data!B$25:B$999,1)-1&gt;$F$15,"&gt;100%",Data!B35*1/SMALL(Data!B$25:B$999,1)-1),"")</f>
        <v>0.40000000000000013</v>
      </c>
      <c r="C35" s="178">
        <f>IF(ISNUMBER(Data!C35),IF(Data!C35*1/SMALL(Data!C$25:C$999,1)-1&gt;$F$15,"&gt;100%",Data!C35*1/SMALL(Data!C$25:C$999,1)-1),"")</f>
        <v>0</v>
      </c>
      <c r="D35" s="178">
        <f>IF(ISNUMBER(Data!D35),IF(Data!D35*1/SMALL(Data!D$25:D$999,1)-1&gt;$F$15,"&gt;100%",Data!D35*1/SMALL(Data!D$25:D$999,1)-1),"")</f>
        <v>6.6777963272120155E-2</v>
      </c>
      <c r="E35" s="178">
        <f>IF(ISNUMBER(Data!E35),IF(Data!E35*1/SMALL(Data!E$25:E$999,1)-1&gt;$F$15,"&gt;100%",Data!E35*1/SMALL(Data!E$25:E$999,1)-1),"")</f>
        <v>0.26923076923076938</v>
      </c>
      <c r="F35" s="178">
        <f>IF(ISNUMBER(Data!F35),IF(Data!F35*1/SMALL(Data!F$25:F$999,1)-1&gt;$F$15,"&gt;100%",Data!F35*1/SMALL(Data!F$25:F$999,1)-1),"")</f>
        <v>0</v>
      </c>
      <c r="G35" s="178">
        <f>IF(ISNUMBER(Data!G35),IF(Data!G35*1/SMALL(Data!G$25:G$999,1)-1&gt;$F$15,"&gt;100%",Data!G35*1/SMALL(Data!G$25:G$999,1)-1),"")</f>
        <v>0</v>
      </c>
      <c r="H35" s="178">
        <f>IF(ISNUMBER(Data!H35),IF(Data!H35*1/SMALL(Data!H$25:H$999,1)-1&gt;$F$15,"&gt;100%",Data!H35*1/SMALL(Data!H$25:H$999,1)-1),"")</f>
        <v>0.18309859154929575</v>
      </c>
      <c r="I35" s="178">
        <f>IF(ISNUMBER(Data!I35),IF(Data!I35*1/SMALL(Data!I$25:I$999,1)-1&gt;$F$15,"&gt;100%",Data!I35*1/SMALL(Data!I$25:I$999,1)-1),"")</f>
        <v>0.38805970149253732</v>
      </c>
      <c r="J35" s="178">
        <f>IF(ISNUMBER(Data!J35),IF(Data!J35*1/SMALL(Data!J$25:J$999,1)-1&gt;$F$15,"&gt;100%",Data!J35*1/SMALL(Data!J$25:J$999,1)-1),"")</f>
        <v>0</v>
      </c>
      <c r="K35" s="178">
        <f>IF(ISNUMBER(Data!K35),IF(Data!K35*1/SMALL(Data!K$25:K$999,1)-1&gt;$F$15,"&gt;100%",Data!K35*1/SMALL(Data!K$25:K$999,1)-1),"")</f>
        <v>0</v>
      </c>
      <c r="L35" s="178">
        <f>IF(ISNUMBER(Data!L35),IF(Data!L35*1/SMALL(Data!L$25:L$999,1)-1&gt;$F$15,"&gt;100%",Data!L35*1/SMALL(Data!L$25:L$999,1)-1),"")</f>
        <v>0</v>
      </c>
      <c r="M35" s="178">
        <f>IF(ISNUMBER(Data!M35),IF(Data!M35*1/SMALL(Data!M$25:M$999,1)-1&gt;$F$15,"&gt;100%",Data!M35*1/SMALL(Data!M$25:M$999,1)-1),"")</f>
        <v>0.68292682926829285</v>
      </c>
      <c r="N35" s="178">
        <f>IF(ISNUMBER(Data!N35),IF(Data!N35*1/SMALL(Data!N$25:N$999,1)-1&gt;$F$15,"&gt;100%",Data!N35*1/SMALL(Data!N$25:N$999,1)-1),"")</f>
        <v>0.19999999999999996</v>
      </c>
      <c r="O35" s="178" t="str">
        <f>IF(ISNUMBER(Data!O35),IF(Data!O35*1/SMALL(Data!O$25:O$999,1)-1&gt;$F$15,"&gt;100%",Data!O35*1/SMALL(Data!O$25:O$999,1)-1),"")</f>
        <v>&gt;100%</v>
      </c>
      <c r="P35" s="178">
        <f>IF(ISNUMBER(Data!P35),IF(Data!P35*1/SMALL(Data!P$25:P$999,1)-1&gt;$F$15,"&gt;100%",Data!P35*1/SMALL(Data!P$25:P$999,1)-1),"")</f>
        <v>0</v>
      </c>
      <c r="Q35" s="178">
        <f>IF(ISNUMBER(Data!Q35),IF(Data!Q35*1/SMALL(Data!Q$25:Q$999,1)-1&gt;$F$15,"&gt;100%",Data!Q35*1/SMALL(Data!Q$25:Q$999,1)-1),"")</f>
        <v>0</v>
      </c>
      <c r="R35" s="178">
        <f>IF(ISNUMBER(Data!R35),IF(Data!R35*1/SMALL(Data!R$25:R$999,1)-1&gt;$F$15,"&gt;100%",Data!R35*1/SMALL(Data!R$25:R$999,1)-1),"")</f>
        <v>9.5238095238095122E-2</v>
      </c>
      <c r="S35" s="178">
        <f>IF(ISNUMBER(Data!S35),IF(Data!S35*1/SMALL(Data!S$25:S$999,1)-1&gt;$F$15,"&gt;100%",Data!S35*1/SMALL(Data!S$25:S$999,1)-1),"")</f>
        <v>0.61111111111111138</v>
      </c>
      <c r="T35" s="178" t="str">
        <f>IF(ISNUMBER(Data!T35),IF(Data!T35*1/SMALL(Data!T$25:T$999,1)-1&gt;$F$15,"&gt;100%",Data!T35*1/SMALL(Data!T$25:T$999,1)-1),"")</f>
        <v/>
      </c>
      <c r="U35" s="178">
        <f>IF(ISNUMBER(Data!U35),IF(Data!U35*1/SMALL(Data!U$25:U$999,1)-1&gt;$F$15,"&gt;100%",Data!U35*1/SMALL(Data!U$25:U$999,1)-1),"")</f>
        <v>0.70588235294117641</v>
      </c>
      <c r="V35" s="178">
        <f>IF(ISNUMBER(Data!V35),IF(Data!V35*1/SMALL(Data!V$25:V$999,1)-1&gt;$F$15,"&gt;100%",Data!V35*1/SMALL(Data!V$25:V$999,1)-1),"")</f>
        <v>0.26666666666666661</v>
      </c>
      <c r="W35" s="178">
        <f>IF(ISNUMBER(Data!W35),IF(Data!W35*1/SMALL(Data!W$25:W$999,1)-1&gt;$F$15,"&gt;100%",Data!W35*1/SMALL(Data!W$25:W$999,1)-1),"")</f>
        <v>0</v>
      </c>
      <c r="X35" s="178">
        <f>IF(ISNUMBER(Data!X35),IF(Data!X35*1/SMALL(Data!X$25:X$999,1)-1&gt;$F$15,"&gt;100%",Data!X35*1/SMALL(Data!X$25:X$999,1)-1),"")</f>
        <v>0</v>
      </c>
      <c r="Y35" s="178">
        <f>IF(ISNUMBER(Data!Y35),IF(Data!Y35*1/SMALL(Data!Y$25:Y$999,1)-1&gt;$F$15,"&gt;100%",Data!Y35*1/SMALL(Data!Y$25:Y$999,1)-1),"")</f>
        <v>0</v>
      </c>
      <c r="Z35" s="178">
        <f>IF(ISNUMBER(Data!Z35),IF(Data!Z35*1/SMALL(Data!Z$25:Z$999,1)-1&gt;$F$15,"&gt;100%",Data!Z35*1/SMALL(Data!Z$25:Z$999,1)-1),"")</f>
        <v>0</v>
      </c>
      <c r="AA35" s="178">
        <f>IF(ISNUMBER(Data!AA35),IF(Data!AA35*1/SMALL(Data!AA$25:AA$999,1)-1&gt;$F$15,"&gt;100%",Data!AA35*1/SMALL(Data!AA$25:AA$999,1)-1),"")</f>
        <v>0.25</v>
      </c>
      <c r="AB35" s="178">
        <f>IF(ISNUMBER(Data!AB35),IF(Data!AB35*1/SMALL(Data!AB$25:AB$999,1)-1&gt;$F$15,"&gt;100%",Data!AB35*1/SMALL(Data!AB$25:AB$999,1)-1),"")</f>
        <v>0.27083333333333326</v>
      </c>
      <c r="AC35" s="178">
        <f>IF(ISNUMBER(Data!AC35),IF(Data!AC35*1/SMALL(Data!AC$25:AC$999,1)-1&gt;$F$15,"&gt;100%",Data!AC35*1/SMALL(Data!AC$25:AC$999,1)-1),"")</f>
        <v>0.10810810810810811</v>
      </c>
      <c r="AD35" s="178">
        <f>IF(ISNUMBER(Data!AD35),IF(Data!AD35*1/SMALL(Data!AD$25:AD$999,1)-1&gt;$F$15,"&gt;100%",Data!AD35*1/SMALL(Data!AD$25:AD$999,1)-1),"")</f>
        <v>0</v>
      </c>
      <c r="AE35" s="178">
        <f>IF(ISNUMBER(Data!AE35),IF(Data!AE35*1/SMALL(Data!AE$25:AE$999,1)-1&gt;$F$15,"&gt;100%",Data!AE35*1/SMALL(Data!AE$25:AE$999,1)-1),"")</f>
        <v>0</v>
      </c>
      <c r="AF35" s="178">
        <f>IF(ISNUMBER(Data!AF35),IF(Data!AF35*1/SMALL(Data!AF$25:AF$999,1)-1&gt;$F$15,"&gt;100%",Data!AF35*1/SMALL(Data!AF$25:AF$999,1)-1),"")</f>
        <v>0</v>
      </c>
      <c r="AG35" s="178">
        <f>IF(ISNUMBER(Data!AG35),IF(Data!AG35*1/SMALL(Data!AG$25:AG$999,1)-1&gt;$F$15,"&gt;100%",Data!AG35*1/SMALL(Data!AG$25:AG$999,1)-1),"")</f>
        <v>0</v>
      </c>
      <c r="AH35" s="178">
        <f>IF(ISNUMBER(Data!AH35),IF(Data!AH35*1/SMALL(Data!AH$25:AH$999,1)-1&gt;$F$15,"&gt;100%",Data!AH35*1/SMALL(Data!AH$25:AH$999,1)-1),"")</f>
        <v>0</v>
      </c>
      <c r="AI35" s="178">
        <f>IF(ISNUMBER(Data!AI35),IF(Data!AI35*1/SMALL(Data!AI$25:AI$999,1)-1&gt;$F$15,"&gt;100%",Data!AI35*1/SMALL(Data!AI$25:AI$999,1)-1),"")</f>
        <v>0</v>
      </c>
      <c r="AJ35" s="178">
        <f>IF(ISNUMBER(Data!AJ35),IF(Data!AJ35*1/SMALL(Data!AJ$25:AJ$999,1)-1&gt;$F$15,"&gt;100%",Data!AJ35*1/SMALL(Data!AJ$25:AJ$999,1)-1),"")</f>
        <v>0</v>
      </c>
      <c r="AK35" s="178">
        <f>IF(ISNUMBER(Data!AK35),IF(Data!AK35*1/SMALL(Data!AK$25:AK$999,1)-1&gt;$F$15,"&gt;100%",Data!AK35*1/SMALL(Data!AK$25:AK$999,1)-1),"")</f>
        <v>4.2553191489361764E-2</v>
      </c>
      <c r="AL35" s="178">
        <f>IF(ISNUMBER(Data!AL35),IF(Data!AL35*1/SMALL(Data!AL$25:AL$999,1)-1&gt;$F$15,"&gt;100%",Data!AL35*1/SMALL(Data!AL$25:AL$999,1)-1),"")</f>
        <v>0</v>
      </c>
      <c r="AM35" s="178">
        <f>IF(ISNUMBER(Data!AM35),IF(Data!AM35*1/SMALL(Data!AM$25:AM$999,1)-1&gt;$F$15,"&gt;100%",Data!AM35*1/SMALL(Data!AM$25:AM$999,1)-1),"")</f>
        <v>0</v>
      </c>
      <c r="AN35" s="178">
        <f>IF(ISNUMBER(Data!AN35),IF(Data!AN35*1/SMALL(Data!AN$25:AN$999,1)-1&gt;$F$15,"&gt;100%",Data!AN35*1/SMALL(Data!AN$25:AN$999,1)-1),"")</f>
        <v>0</v>
      </c>
      <c r="AO35" s="178">
        <f>IF(ISNUMBER(Data!AO35),IF(Data!AO35*1/SMALL(Data!AO$25:AO$999,1)-1&gt;$F$15,"&gt;100%",Data!AO35*1/SMALL(Data!AO$25:AO$999,1)-1),"")</f>
        <v>0</v>
      </c>
      <c r="AP35" s="178">
        <f>IF(ISNUMBER(Data!AP35),IF(Data!AP35*1/SMALL(Data!AP$25:AP$999,1)-1&gt;$F$15,"&gt;100%",Data!AP35*1/SMALL(Data!AP$25:AP$999,1)-1),"")</f>
        <v>0</v>
      </c>
      <c r="AQ35" s="189">
        <f>IF(ISNUMBER(Data!AQ35),IF(Data!AQ35*1/SMALL(Data!AQ$25:AQ$999,1)-1&gt;$F$15,"&gt;100%",Data!AQ35*1/SMALL(Data!AQ$25:AQ$999,1)-1),"")</f>
        <v>0</v>
      </c>
      <c r="AR35" s="178">
        <f>IF(ISNUMBER(Data!AR35),IF(Data!AR35*1/SMALL(Data!AR$25:AR$999,1)-1&gt;$F$15,"&gt;100%",Data!AR35*1/SMALL(Data!AR$25:AR$999,1)-1),"")</f>
        <v>0</v>
      </c>
      <c r="AS35" s="178">
        <f>IF(ISNUMBER(Data!AS35),IF(Data!AS35*1/SMALL(Data!AS$25:AS$999,1)-1&gt;$F$15,"&gt;100%",Data!AS35*1/SMALL(Data!AS$25:AS$999,1)-1),"")</f>
        <v>0</v>
      </c>
      <c r="AT35" s="178">
        <f>IF(ISNUMBER(Data!AT35),IF(Data!AT35*1/SMALL(Data!AT$25:AT$999,1)-1&gt;$F$15,"&gt;100%",Data!AT35*1/SMALL(Data!AT$25:AT$999,1)-1),"")</f>
        <v>0</v>
      </c>
      <c r="AU35" s="178">
        <f>IF(ISNUMBER(Data!AU35),IF(Data!AU35*1/SMALL(Data!AU$25:AU$999,1)-1&gt;$F$15,"&gt;100%",Data!AU35*1/SMALL(Data!AU$25:AU$999,1)-1),"")</f>
        <v>2.4999999999999911E-2</v>
      </c>
      <c r="AV35" s="178">
        <f>IF(ISNUMBER(Data!AV35),IF(Data!AV35*1/SMALL(Data!AV$25:AV$999,1)-1&gt;$F$15,"&gt;100%",Data!AV35*1/SMALL(Data!AV$25:AV$999,1)-1),"")</f>
        <v>0</v>
      </c>
      <c r="AW35" s="178">
        <f>IF(ISNUMBER(Data!AW35),IF(Data!AW35*1/SMALL(Data!AW$25:AW$999,1)-1&gt;$F$15,"&gt;100%",Data!AW35*1/SMALL(Data!AW$25:AW$999,1)-1),"")</f>
        <v>0</v>
      </c>
      <c r="AX35" s="178">
        <f>IF(ISNUMBER(Data!AX35),IF(Data!AX35*1/SMALL(Data!AX$25:AX$999,1)-1&gt;$F$15,"&gt;100%",Data!AX35*1/SMALL(Data!AX$25:AX$999,1)-1),"")</f>
        <v>0</v>
      </c>
      <c r="AY35" s="178">
        <f>IF(ISNUMBER(Data!AY35),IF(Data!AY35*1/SMALL(Data!AY$25:AY$999,1)-1&gt;$F$15,"&gt;100%",Data!AY35*1/SMALL(Data!AY$25:AY$999,1)-1),"")</f>
        <v>6.6666666666666652E-2</v>
      </c>
      <c r="AZ35" s="178">
        <f>IF(ISNUMBER(Data!AZ35),IF(Data!AZ35*1/SMALL(Data!AZ$25:AZ$999,1)-1&gt;$F$15,"&gt;100%",Data!AZ35*1/SMALL(Data!AZ$25:AZ$999,1)-1),"")</f>
        <v>0</v>
      </c>
      <c r="BA35" s="190">
        <f>IF(ISNUMBER(Data!BA35),IF(Data!BA35*1/SMALL(Data!BA$25:BA$999,1)-1&gt;$F$15,"&gt;100%",Data!BA35*1/SMALL(Data!BA$25:BA$999,1)-1),"")</f>
        <v>0</v>
      </c>
      <c r="BB35" s="184">
        <f>IF(ISNUMBER(Data!BB35),IF(Data!BB35*1/SMALL(Data!BB$25:BB$999,1)-1&gt;$F$15,"&gt;100%",Data!BB35*1/SMALL(Data!BB$25:BB$999,1)-1),"")</f>
        <v>0</v>
      </c>
      <c r="BC35" s="178">
        <f>IF(ISNUMBER(Data!BC35),IF(Data!BC35*1/SMALL(Data!BC$25:BC$999,1)-1&gt;$F$15,"&gt;100%",Data!BC35*1/SMALL(Data!BC$25:BC$999,1)-1),"")</f>
        <v>0</v>
      </c>
      <c r="BD35" s="178">
        <f>IF(ISNUMBER(Data!BD35),IF(Data!BD35*1/SMALL(Data!BD$25:BD$999,1)-1&gt;$F$15,"&gt;100%",Data!BD35*1/SMALL(Data!BD$25:BD$999,1)-1),"")</f>
        <v>5.7142857142857162E-2</v>
      </c>
      <c r="BE35" s="178">
        <f>IF(ISNUMBER(Data!BE35),IF(Data!BE35*1/SMALL(Data!BE$25:BE$999,1)-1&gt;$F$15,"&gt;100%",Data!BE35*1/SMALL(Data!BE$25:BE$999,1)-1),"")</f>
        <v>0</v>
      </c>
      <c r="BF35" s="178">
        <f>IF(ISNUMBER(Data!BF35),IF(Data!BF35*1/SMALL(Data!BF$25:BF$999,1)-1&gt;$F$15,"&gt;100%",Data!BF35*1/SMALL(Data!BF$25:BF$999,1)-1),"")</f>
        <v>0.62857142857142856</v>
      </c>
      <c r="BG35" s="178">
        <f>IF(ISNUMBER(Data!BG35),IF(Data!BG35*1/SMALL(Data!BG$25:BG$999,1)-1&gt;$F$15,"&gt;100%",Data!BG35*1/SMALL(Data!BG$25:BG$999,1)-1),"")</f>
        <v>0.37500000000000022</v>
      </c>
      <c r="BH35" s="178">
        <f>IF(ISNUMBER(Data!BH35),IF(Data!BH35*1/SMALL(Data!BH$25:BH$999,1)-1&gt;$F$15,"&gt;100%",Data!BH35*1/SMALL(Data!BH$25:BH$999,1)-1),"")</f>
        <v>0.82967032967032961</v>
      </c>
      <c r="BI35" s="178" t="str">
        <f>IF(ISNUMBER(Data!BI35),IF(Data!BI35*1/SMALL(Data!BI$25:BI$999,1)-1&gt;$F$15,"&gt;100%",Data!BI35*1/SMALL(Data!BI$25:BI$999,1)-1),"")</f>
        <v>&gt;100%</v>
      </c>
      <c r="BJ35" s="178">
        <f>IF(ISNUMBER(Data!BJ35),IF(Data!BJ35*1/SMALL(Data!BJ$25:BJ$999,1)-1&gt;$F$15,"&gt;100%",Data!BJ35*1/SMALL(Data!BJ$25:BJ$999,1)-1),"")</f>
        <v>0</v>
      </c>
      <c r="BK35" s="178">
        <f>IF(ISNUMBER(Data!BK35),IF(Data!BK35*1/SMALL(Data!BK$25:BK$999,1)-1&gt;$F$15,"&gt;100%",Data!BK35*1/SMALL(Data!BK$25:BK$999,1)-1),"")</f>
        <v>0</v>
      </c>
      <c r="BL35" s="178">
        <f>IF(ISNUMBER(Data!BL35),IF(Data!BL35*1/SMALL(Data!BL$25:BL$999,1)-1&gt;$F$15,"&gt;100%",Data!BL35*1/SMALL(Data!BL$25:BL$999,1)-1),"")</f>
        <v>0.51451187335092352</v>
      </c>
      <c r="BM35" s="178">
        <f>IF(ISNUMBER(Data!BM35),IF(Data!BM35*1/SMALL(Data!BM$25:BM$999,1)-1&gt;$F$15,"&gt;100%",Data!BM35*1/SMALL(Data!BM$25:BM$999,1)-1),"")</f>
        <v>0</v>
      </c>
      <c r="BN35" s="178">
        <f>IF(ISNUMBER(Data!BN35),IF(Data!BN35*1/SMALL(Data!BN$25:BN$999,1)-1&gt;$F$15,"&gt;100%",Data!BN35*1/SMALL(Data!BN$25:BN$999,1)-1),"")</f>
        <v>6.6390041493775698E-2</v>
      </c>
      <c r="BO35" s="178">
        <f>IF(ISNUMBER(Data!BO35),IF(Data!BO35*1/SMALL(Data!BO$25:BO$999,1)-1&gt;$F$15,"&gt;100%",Data!BO35*1/SMALL(Data!BO$25:BO$999,1)-1),"")</f>
        <v>2.2727272727272707E-2</v>
      </c>
      <c r="BP35" s="178">
        <f>IF(ISNUMBER(Data!BP35),IF(Data!BP35*1/SMALL(Data!BP$25:BP$999,1)-1&gt;$F$15,"&gt;100%",Data!BP35*1/SMALL(Data!BP$25:BP$999,1)-1),"")</f>
        <v>2.6986506746626615E-2</v>
      </c>
      <c r="BQ35" s="178">
        <f>IF(ISNUMBER(Data!BQ35),IF(Data!BQ35*1/SMALL(Data!BQ$25:BQ$999,1)-1&gt;$F$15,"&gt;100%",Data!BQ35*1/SMALL(Data!BQ$25:BQ$999,1)-1),"")</f>
        <v>0</v>
      </c>
      <c r="BR35" s="178">
        <f>IF(ISNUMBER(Data!BR35),IF(Data!BR35*1/SMALL(Data!BR$25:BR$999,1)-1&gt;$F$15,"&gt;100%",Data!BR35*1/SMALL(Data!BR$25:BR$999,1)-1),"")</f>
        <v>0.26319875776397494</v>
      </c>
      <c r="BS35" s="178">
        <f>IF(ISNUMBER(Data!BS35),IF(Data!BS35*1/SMALL(Data!BS$25:BS$999,1)-1&gt;$F$15,"&gt;100%",Data!BS35*1/SMALL(Data!BS$25:BS$999,1)-1),"")</f>
        <v>0.1482820976491861</v>
      </c>
      <c r="BT35" s="178">
        <f>IF(ISNUMBER(Data!BT35),IF(Data!BT35*1/SMALL(Data!BT$25:BT$999,1)-1&gt;$F$15,"&gt;100%",Data!BT35*1/SMALL(Data!BT$25:BT$999,1)-1),"")</f>
        <v>2.1531100478468845E-2</v>
      </c>
      <c r="BU35" s="178">
        <f>IF(ISNUMBER(Data!BU35),IF(Data!BU35*1/SMALL(Data!BU$25:BU$999,1)-1&gt;$F$15,"&gt;100%",Data!BU35*1/SMALL(Data!BU$25:BU$999,1)-1),"")</f>
        <v>0.19166666666666665</v>
      </c>
      <c r="BV35" s="178">
        <f>IF(ISNUMBER(Data!BV35),IF(Data!BV35*1/SMALL(Data!BV$25:BV$999,1)-1&gt;$F$15,"&gt;100%",Data!BV35*1/SMALL(Data!BV$25:BV$999,1)-1),"")</f>
        <v>0</v>
      </c>
      <c r="BW35" s="178">
        <f>IF(ISNUMBER(Data!BW35),IF(Data!BW35*1/SMALL(Data!BW$25:BW$999,1)-1&gt;$F$15,"&gt;100%",Data!BW35*1/SMALL(Data!BW$25:BW$999,1)-1),"")</f>
        <v>0</v>
      </c>
      <c r="BX35" s="178">
        <f>IF(ISNUMBER(Data!BX35),IF(Data!BX35*1/SMALL(Data!BX$25:BX$999,1)-1&gt;$F$15,"&gt;100%",Data!BX35*1/SMALL(Data!BX$25:BX$999,1)-1),"")</f>
        <v>1.3953488372093092E-2</v>
      </c>
      <c r="BY35" s="178">
        <f>IF(ISNUMBER(Data!BY35),IF(Data!BY35*1/SMALL(Data!BY$25:BY$999,1)-1&gt;$F$15,"&gt;100%",Data!BY35*1/SMALL(Data!BY$25:BY$999,1)-1),"")</f>
        <v>0</v>
      </c>
      <c r="BZ35" s="178">
        <f>IF(ISNUMBER(Data!BZ35),IF(Data!BZ35*1/SMALL(Data!BZ$25:BZ$999,1)-1&gt;$F$15,"&gt;100%",Data!BZ35*1/SMALL(Data!BZ$25:BZ$999,1)-1),"")</f>
        <v>0</v>
      </c>
      <c r="CA35" s="178">
        <f>IF(ISNUMBER(Data!CA35),IF(Data!CA35*1/SMALL(Data!CA$25:CA$999,1)-1&gt;$F$15,"&gt;100%",Data!CA35*1/SMALL(Data!CA$25:CA$999,1)-1),"")</f>
        <v>0</v>
      </c>
      <c r="CB35" s="178">
        <f>IF(ISNUMBER(Data!CB35),IF(Data!CB35*1/SMALL(Data!CB$25:CB$999,1)-1&gt;$F$15,"&gt;100%",Data!CB35*1/SMALL(Data!CB$25:CB$999,1)-1),"")</f>
        <v>0</v>
      </c>
      <c r="CC35" s="178">
        <f>IF(ISNUMBER(Data!CC35),IF(Data!CC35*1/SMALL(Data!CC$25:CC$999,1)-1&gt;$F$15,"&gt;100%",Data!CC35*1/SMALL(Data!CC$25:CC$999,1)-1),"")</f>
        <v>5.12820512820511E-2</v>
      </c>
      <c r="CD35" s="178" t="str">
        <f>IF(ISNUMBER(Data!CD35),IF(Data!CD35*1/SMALL(Data!CD$25:CD$999,1)-1&gt;$F$15,"&gt;100%",Data!CD35*1/SMALL(Data!CD$25:CD$999,1)-1),"")</f>
        <v/>
      </c>
      <c r="CE35" s="178" t="str">
        <f>IF(ISNUMBER(Data!CE35),IF(Data!CE35*1/SMALL(Data!CE$25:CE$999,1)-1&gt;$F$15,"&gt;100%",Data!CE35*1/SMALL(Data!CE$25:CE$999,1)-1),"")</f>
        <v/>
      </c>
      <c r="CF35" s="178" t="str">
        <f>IF(ISNUMBER(Data!CF35),IF(Data!CF35*1/SMALL(Data!CF$25:CF$999,1)-1&gt;$F$15,"&gt;100%",Data!CF35*1/SMALL(Data!CF$25:CF$999,1)-1),"")</f>
        <v/>
      </c>
      <c r="CG35" s="178" t="str">
        <f>IF(ISNUMBER(Data!CG35),IF(Data!CG35*1/SMALL(Data!CG$25:CG$999,1)-1&gt;$F$15,"&gt;100%",Data!CG35*1/SMALL(Data!CG$25:CG$999,1)-1),"")</f>
        <v/>
      </c>
      <c r="CH35" s="178" t="str">
        <f>IF(ISNUMBER(Data!CH35),IF(Data!CH35*1/SMALL(Data!CH$25:CH$999,1)-1&gt;$F$15,"&gt;100%",Data!CH35*1/SMALL(Data!CH$25:CH$999,1)-1),"")</f>
        <v/>
      </c>
      <c r="CI35" s="178" t="str">
        <f>IF(ISNUMBER(Data!CI35),IF(Data!CI35*1/SMALL(Data!CI$25:CI$999,1)-1&gt;$F$15,"&gt;100%",Data!CI35*1/SMALL(Data!CI$25:CI$999,1)-1),"")</f>
        <v/>
      </c>
      <c r="CJ35" s="178" t="str">
        <f>IF(ISNUMBER(Data!CJ35),IF(Data!CJ35*1/SMALL(Data!CJ$25:CJ$999,1)-1&gt;$F$15,"&gt;100%",Data!CJ35*1/SMALL(Data!CJ$25:CJ$999,1)-1),"")</f>
        <v/>
      </c>
      <c r="CK35" s="178" t="str">
        <f>IF(ISNUMBER(Data!CK35),IF(Data!CK35*1/SMALL(Data!CK$25:CK$999,1)-1&gt;$F$15,"&gt;100%",Data!CK35*1/SMALL(Data!CK$25:CK$999,1)-1),"")</f>
        <v/>
      </c>
      <c r="CL35" s="178" t="str">
        <f>IF(ISNUMBER(Data!CL35),IF(Data!CL35*1/SMALL(Data!CL$25:CL$999,1)-1&gt;$F$15,"&gt;100%",Data!CL35*1/SMALL(Data!CL$25:CL$999,1)-1),"")</f>
        <v/>
      </c>
      <c r="CM35" s="178" t="str">
        <f>IF(ISNUMBER(Data!CM35),IF(Data!CM35*1/SMALL(Data!CM$25:CM$999,1)-1&gt;$F$15,"&gt;100%",Data!CM35*1/SMALL(Data!CM$25:CM$999,1)-1),"")</f>
        <v/>
      </c>
      <c r="CN35" s="178" t="str">
        <f>IF(ISNUMBER(Data!CN35),IF(Data!CN35*1/SMALL(Data!CN$25:CN$999,1)-1&gt;$F$15,"&gt;100%",Data!CN35*1/SMALL(Data!CN$25:CN$999,1)-1),"")</f>
        <v/>
      </c>
      <c r="CO35" s="178" t="str">
        <f>IF(ISNUMBER(Data!CO35),IF(Data!CO35*1/SMALL(Data!CO$25:CO$999,1)-1&gt;$F$15,"&gt;100%",Data!CO35*1/SMALL(Data!CO$25:CO$999,1)-1),"")</f>
        <v/>
      </c>
      <c r="CP35" s="178" t="str">
        <f>IF(ISNUMBER(Data!CP35),IF(Data!CP35*1/SMALL(Data!CP$25:CP$999,1)-1&gt;$F$15,"&gt;100%",Data!CP35*1/SMALL(Data!CP$25:CP$999,1)-1),"")</f>
        <v/>
      </c>
      <c r="CQ35" s="178" t="str">
        <f>IF(ISNUMBER(Data!CQ35),IF(Data!CQ35*1/SMALL(Data!CQ$25:CQ$999,1)-1&gt;$F$15,"&gt;100%",Data!CQ35*1/SMALL(Data!CQ$25:CQ$999,1)-1),"")</f>
        <v/>
      </c>
      <c r="CR35" s="178" t="str">
        <f>IF(ISNUMBER(Data!CR35),IF(Data!CR35*1/SMALL(Data!CR$25:CR$999,1)-1&gt;$F$15,"&gt;100%",Data!CR35*1/SMALL(Data!CR$25:CR$999,1)-1),"")</f>
        <v/>
      </c>
      <c r="CS35" s="178" t="str">
        <f>IF(ISNUMBER(Data!CS35),IF(Data!CS35*1/SMALL(Data!CS$25:CS$999,1)-1&gt;$F$15,"&gt;100%",Data!CS35*1/SMALL(Data!CS$25:CS$999,1)-1),"")</f>
        <v/>
      </c>
      <c r="CT35" s="178" t="str">
        <f>IF(ISNUMBER(Data!CT35),IF(Data!CT35*1/SMALL(Data!CT$25:CT$999,1)-1&gt;$F$15,"&gt;100%",Data!CT35*1/SMALL(Data!CT$25:CT$999,1)-1),"")</f>
        <v/>
      </c>
      <c r="CU35" s="178" t="str">
        <f>IF(ISNUMBER(Data!CU35),IF(Data!CU35*1/SMALL(Data!CU$25:CU$999,1)-1&gt;$F$15,"&gt;100%",Data!CU35*1/SMALL(Data!CU$25:CU$999,1)-1),"")</f>
        <v/>
      </c>
      <c r="CV35" s="178" t="str">
        <f>IF(ISNUMBER(Data!CV35),IF(Data!CV35*1/SMALL(Data!CV$25:CV$999,1)-1&gt;$F$15,"&gt;100%",Data!CV35*1/SMALL(Data!CV$25:CV$999,1)-1),"")</f>
        <v/>
      </c>
      <c r="CW35" s="178" t="str">
        <f>IF(ISNUMBER(Data!CW35),IF(Data!CW35*1/SMALL(Data!CW$25:CW$999,1)-1&gt;$F$15,"&gt;100%",Data!CW35*1/SMALL(Data!CW$25:CW$999,1)-1),"")</f>
        <v/>
      </c>
      <c r="CX35" s="178" t="str">
        <f>IF(ISNUMBER(Data!CX35),IF(Data!CX35*1/SMALL(Data!CX$25:CX$999,1)-1&gt;$F$15,"&gt;100%",Data!CX35*1/SMALL(Data!CX$25:CX$999,1)-1),"")</f>
        <v/>
      </c>
      <c r="CY35" s="178" t="str">
        <f>IF(ISNUMBER(Data!CY35),IF(Data!CY35*1/SMALL(Data!CY$25:CY$999,1)-1&gt;$F$15,"&gt;100%",Data!CY35*1/SMALL(Data!CY$25:CY$999,1)-1),"")</f>
        <v/>
      </c>
      <c r="CZ35" s="178" t="str">
        <f>IF(ISNUMBER(Data!CZ35),IF(Data!CZ35*1/SMALL(Data!CZ$25:CZ$999,1)-1&gt;$F$15,"&gt;100%",Data!CZ35*1/SMALL(Data!CZ$25:CZ$999,1)-1),"")</f>
        <v/>
      </c>
      <c r="DA35" s="178" t="str">
        <f>IF(ISNUMBER(Data!DA35),IF(Data!DA35*1/SMALL(Data!DA$25:DA$999,1)-1&gt;$F$15,"&gt;100%",Data!DA35*1/SMALL(Data!DA$25:DA$999,1)-1),"")</f>
        <v/>
      </c>
      <c r="DB35" s="178" t="str">
        <f>IF(ISNUMBER(Data!DB35),IF(Data!DB35*1/SMALL(Data!DB$25:DB$999,1)-1&gt;$F$15,"&gt;100%",Data!DB35*1/SMALL(Data!DB$25:DB$999,1)-1),"")</f>
        <v/>
      </c>
      <c r="DC35" s="178" t="str">
        <f>IF(ISNUMBER(Data!DC35),IF(Data!DC35*1/SMALL(Data!DC$25:DC$999,1)-1&gt;$F$15,"&gt;100%",Data!DC35*1/SMALL(Data!DC$25:DC$999,1)-1),"")</f>
        <v/>
      </c>
      <c r="DD35" s="178" t="str">
        <f>IF(ISNUMBER(Data!DD35),IF(Data!DD35*1/SMALL(Data!DD$25:DD$999,1)-1&gt;$F$15,"&gt;100%",Data!DD35*1/SMALL(Data!DD$25:DD$999,1)-1),"")</f>
        <v/>
      </c>
      <c r="DE35" s="178" t="str">
        <f>IF(ISNUMBER(Data!DE35),IF(Data!DE35*1/SMALL(Data!DE$25:DE$999,1)-1&gt;$F$15,"&gt;100%",Data!DE35*1/SMALL(Data!DE$25:DE$999,1)-1),"")</f>
        <v/>
      </c>
      <c r="DF35" s="178" t="str">
        <f>IF(ISNUMBER(Data!DF35),IF(Data!DF35*1/SMALL(Data!DF$25:DF$999,1)-1&gt;$F$15,"&gt;100%",Data!DF35*1/SMALL(Data!DF$25:DF$999,1)-1),"")</f>
        <v/>
      </c>
      <c r="DG35" s="178" t="str">
        <f>IF(ISNUMBER(Data!DG35),IF(Data!DG35*1/SMALL(Data!DG$25:DG$999,1)-1&gt;$F$15,"&gt;100%",Data!DG35*1/SMALL(Data!DG$25:DG$999,1)-1),"")</f>
        <v/>
      </c>
      <c r="DH35" s="178" t="str">
        <f>IF(ISNUMBER(Data!DH35),IF(Data!DH35*1/SMALL(Data!DH$25:DH$999,1)-1&gt;$F$15,"&gt;100%",Data!DH35*1/SMALL(Data!DH$25:DH$999,1)-1),"")</f>
        <v/>
      </c>
      <c r="DI35" s="178" t="str">
        <f>IF(ISNUMBER(Data!DI35),IF(Data!DI35*1/SMALL(Data!DI$25:DI$999,1)-1&gt;$F$15,"&gt;100%",Data!DI35*1/SMALL(Data!DI$25:DI$999,1)-1),"")</f>
        <v/>
      </c>
      <c r="DJ35" s="178" t="str">
        <f>IF(ISNUMBER(Data!DJ35),IF(Data!DJ35*1/SMALL(Data!DJ$25:DJ$999,1)-1&gt;$F$15,"&gt;100%",Data!DJ35*1/SMALL(Data!DJ$25:DJ$999,1)-1),"")</f>
        <v/>
      </c>
      <c r="DK35" s="178" t="str">
        <f>IF(ISNUMBER(Data!DK35),IF(Data!DK35*1/SMALL(Data!DK$25:DK$999,1)-1&gt;$F$15,"&gt;100%",Data!DK35*1/SMALL(Data!DK$25:DK$999,1)-1),"")</f>
        <v/>
      </c>
      <c r="DL35" s="178" t="str">
        <f>IF(ISNUMBER(Data!DL35),IF(Data!DL35*1/SMALL(Data!DL$25:DL$999,1)-1&gt;$F$15,"&gt;100%",Data!DL35*1/SMALL(Data!DL$25:DL$999,1)-1),"")</f>
        <v/>
      </c>
      <c r="DM35" s="178" t="str">
        <f>IF(ISNUMBER(Data!DM35),IF(Data!DM35*1/SMALL(Data!DM$25:DM$999,1)-1&gt;$F$15,"&gt;100%",Data!DM35*1/SMALL(Data!DM$25:DM$999,1)-1),"")</f>
        <v/>
      </c>
      <c r="DN35" s="178" t="str">
        <f>IF(ISNUMBER(Data!DN35),IF(Data!DN35*1/SMALL(Data!DN$25:DN$999,1)-1&gt;$F$15,"&gt;100%",Data!DN35*1/SMALL(Data!DN$25:DN$999,1)-1),"")</f>
        <v/>
      </c>
      <c r="DO35" s="178" t="str">
        <f>IF(ISNUMBER(Data!DO35),IF(Data!DO35*1/SMALL(Data!DO$25:DO$999,1)-1&gt;$F$15,"&gt;100%",Data!DO35*1/SMALL(Data!DO$25:DO$999,1)-1),"")</f>
        <v/>
      </c>
      <c r="DP35" s="178" t="str">
        <f>IF(ISNUMBER(Data!DP35),IF(Data!DP35*1/SMALL(Data!DP$25:DP$999,1)-1&gt;$F$15,"&gt;100%",Data!DP35*1/SMALL(Data!DP$25:DP$999,1)-1),"")</f>
        <v/>
      </c>
      <c r="DQ35" s="178" t="str">
        <f>IF(ISNUMBER(Data!DQ35),IF(Data!DQ35*1/SMALL(Data!DQ$25:DQ$999,1)-1&gt;$F$15,"&gt;100%",Data!DQ35*1/SMALL(Data!DQ$25:DQ$999,1)-1),"")</f>
        <v/>
      </c>
      <c r="DR35" s="178" t="str">
        <f>IF(ISNUMBER(Data!DR35),IF(Data!DR35*1/SMALL(Data!DR$25:DR$999,1)-1&gt;$F$15,"&gt;100%",Data!DR35*1/SMALL(Data!DR$25:DR$999,1)-1),"")</f>
        <v/>
      </c>
      <c r="DS35" s="178" t="str">
        <f>IF(ISNUMBER(Data!DS35),IF(Data!DS35*1/SMALL(Data!DS$25:DS$999,1)-1&gt;$F$15,"&gt;100%",Data!DS35*1/SMALL(Data!DS$25:DS$999,1)-1),"")</f>
        <v/>
      </c>
      <c r="DT35" s="178" t="str">
        <f>IF(ISNUMBER(Data!DT35),IF(Data!DT35*1/SMALL(Data!DT$25:DT$999,1)-1&gt;$F$15,"&gt;100%",Data!DT35*1/SMALL(Data!DT$25:DT$999,1)-1),"")</f>
        <v/>
      </c>
      <c r="DU35" s="178" t="str">
        <f>IF(ISNUMBER(Data!DU35),IF(Data!DU35*1/SMALL(Data!DU$25:DU$999,1)-1&gt;$F$15,"&gt;100%",Data!DU35*1/SMALL(Data!DU$25:DU$999,1)-1),"")</f>
        <v/>
      </c>
      <c r="DV35" s="178">
        <f>IF(ISNUMBER(Data!DV35),IF(Data!DV35*1/SMALL(Data!DV$25:DV$999,1)-1&gt;$F$15,"&gt;100%",Data!DV35*1/SMALL(Data!DV$25:DV$999,1)-1),"")</f>
        <v>0.18768996960486306</v>
      </c>
      <c r="DW35" s="178" t="str">
        <f>IF(ISNUMBER(Data!DW35),IF(Data!DW35*1/SMALL(Data!DW$25:DW$999,1)-1&gt;$F$15,"&gt;100%",Data!DW35*1/SMALL(Data!DW$25:DW$999,1)-1),"")</f>
        <v>&gt;100%</v>
      </c>
      <c r="DX35" s="178" t="str">
        <f>IF(ISNUMBER(Data!DX35),IF(Data!DX35*1/SMALL(Data!DX$25:DX$999,1)-1&gt;$F$15,"&gt;100%",Data!DX35*1/SMALL(Data!DX$25:DX$999,1)-1),"")</f>
        <v>&gt;100%</v>
      </c>
      <c r="DY35" s="178" t="str">
        <f>IF(ISNUMBER(Data!DY35),IF(Data!DY35*1/SMALL(Data!DY$25:DY$999,1)-1&gt;$F$15,"&gt;100%",Data!DY35*1/SMALL(Data!DY$25:DY$999,1)-1),"")</f>
        <v>&gt;100%</v>
      </c>
      <c r="DZ35" s="178" t="str">
        <f>IF(ISNUMBER(Data!DZ35),IF(Data!DZ35*1/SMALL(Data!DZ$25:DZ$999,1)-1&gt;$F$15,"&gt;100%",Data!DZ35*1/SMALL(Data!DZ$25:DZ$999,1)-1),"")</f>
        <v>&gt;100%</v>
      </c>
      <c r="EA35" s="178">
        <f>IF(ISNUMBER(Data!EA35),IF(Data!EA35*1/SMALL(Data!EA$25:EA$999,1)-1&gt;$F$15,"&gt;100%",Data!EA35*1/SMALL(Data!EA$25:EA$999,1)-1),"")</f>
        <v>1</v>
      </c>
      <c r="EB35" s="178" t="str">
        <f>IF(ISNUMBER(Data!EB35),IF(Data!EB35*1/SMALL(Data!EB$25:EB$999,1)-1&gt;$F$15,"&gt;100%",Data!EB35*1/SMALL(Data!EB$25:EB$999,1)-1),"")</f>
        <v>&gt;100%</v>
      </c>
      <c r="EC35" s="178">
        <f>IF(ISNUMBER(Data!EC35),IF(Data!EC35*1/SMALL(Data!EC$25:EC$999,1)-1&gt;$F$15,"&gt;100%",Data!EC35*1/SMALL(Data!EC$25:EC$999,1)-1),"")</f>
        <v>0</v>
      </c>
      <c r="ED35" s="178" t="str">
        <f>IF(ISNUMBER(Data!ED35),IF(Data!ED35*1/SMALL(Data!ED$25:ED$999,1)-1&gt;$F$15,"&gt;100%",Data!ED35*1/SMALL(Data!ED$25:ED$999,1)-1),"")</f>
        <v>&gt;100%</v>
      </c>
      <c r="EE35" s="178" t="str">
        <f>IF(ISNUMBER(Data!EE35),IF(Data!EE35*1/SMALL(Data!EE$25:EE$999,1)-1&gt;$F$15,"&gt;100%",Data!EE35*1/SMALL(Data!EE$25:EE$999,1)-1),"")</f>
        <v>&gt;100%</v>
      </c>
      <c r="EF35" s="178">
        <f>IF(ISNUMBER(Data!EF35),IF(Data!EF35*1/SMALL(Data!EF$25:EF$999,1)-1&gt;$F$15,"&gt;100%",Data!EF35*1/SMALL(Data!EF$25:EF$999,1)-1),"")</f>
        <v>1.5514292694844833E-2</v>
      </c>
      <c r="EG35" s="178" t="str">
        <f>IF(ISNUMBER(Data!EG35),IF(Data!EG35*1/SMALL(Data!EG$25:EG$999,1)-1&gt;$F$15,"&gt;100%",Data!EG35*1/SMALL(Data!EG$25:EG$999,1)-1),"")</f>
        <v>&gt;100%</v>
      </c>
      <c r="EH35" s="178" t="str">
        <f>IF(ISNUMBER(Data!EH35),IF(Data!EH35*1/SMALL(Data!EH$25:EH$999,1)-1&gt;$F$15,"&gt;100%",Data!EH35*1/SMALL(Data!EH$25:EH$999,1)-1),"")</f>
        <v>&gt;100%</v>
      </c>
      <c r="EI35" s="178" t="str">
        <f>IF(ISNUMBER(Data!EI35),IF(Data!EI35*1/SMALL(Data!EI$25:EI$999,1)-1&gt;$F$15,"&gt;100%",Data!EI35*1/SMALL(Data!EI$25:EI$999,1)-1),"")</f>
        <v/>
      </c>
      <c r="EJ35" s="178" t="str">
        <f>IF(ISNUMBER(Data!EJ35),IF(Data!EJ35*1/SMALL(Data!EJ$25:EJ$999,1)-1&gt;$F$15,"&gt;100%",Data!EJ35*1/SMALL(Data!EJ$25:EJ$999,1)-1),"")</f>
        <v/>
      </c>
      <c r="EK35" s="178" t="str">
        <f>IF(ISNUMBER(Data!EK35),IF(Data!EK35*1/SMALL(Data!EK$25:EK$999,1)-1&gt;$F$15,"&gt;100%",Data!EK35*1/SMALL(Data!EK$25:EK$999,1)-1),"")</f>
        <v/>
      </c>
      <c r="EL35" s="178" t="str">
        <f>IF(ISNUMBER(Data!EL35),IF(Data!EL35*1/SMALL(Data!EL$25:EL$999,1)-1&gt;$F$15,"&gt;100%",Data!EL35*1/SMALL(Data!EL$25:EL$999,1)-1),"")</f>
        <v/>
      </c>
      <c r="EM35" s="178" t="str">
        <f>IF(ISNUMBER(Data!EM35),IF(Data!EM35*1/SMALL(Data!EM$25:EM$999,1)-1&gt;$F$15,"&gt;100%",Data!EM35*1/SMALL(Data!EM$25:EM$999,1)-1),"")</f>
        <v/>
      </c>
      <c r="EN35" s="178" t="str">
        <f>IF(ISNUMBER(Data!EN35),IF(Data!EN35*1/SMALL(Data!EN$25:EN$999,1)-1&gt;$F$15,"&gt;100%",Data!EN35*1/SMALL(Data!EN$25:EN$999,1)-1),"")</f>
        <v/>
      </c>
      <c r="EO35" s="178" t="str">
        <f>IF(ISNUMBER(Data!EO35),IF(Data!EO35*1/SMALL(Data!EO$25:EO$999,1)-1&gt;$F$15,"&gt;100%",Data!EO35*1/SMALL(Data!EO$25:EO$999,1)-1),"")</f>
        <v/>
      </c>
      <c r="EP35" s="178" t="str">
        <f>IF(ISNUMBER(Data!EP35),IF(Data!EP35*1/SMALL(Data!EP$25:EP$999,1)-1&gt;$F$15,"&gt;100%",Data!EP35*1/SMALL(Data!EP$25:EP$999,1)-1),"")</f>
        <v/>
      </c>
      <c r="EQ35" s="178" t="str">
        <f>IF(ISNUMBER(Data!EQ35),IF(Data!EQ35*1/SMALL(Data!EQ$25:EQ$999,1)-1&gt;$F$15,"&gt;100%",Data!EQ35*1/SMALL(Data!EQ$25:EQ$999,1)-1),"")</f>
        <v/>
      </c>
      <c r="ER35" s="178" t="str">
        <f>IF(ISNUMBER(Data!ER35),IF(Data!ER35*1/SMALL(Data!ER$25:ER$999,1)-1&gt;$F$15,"&gt;100%",Data!ER35*1/SMALL(Data!ER$25:ER$999,1)-1),"")</f>
        <v/>
      </c>
      <c r="ES35" s="178" t="str">
        <f>IF(ISNUMBER(Data!ES35),IF(Data!ES35*1/SMALL(Data!ES$25:ES$999,1)-1&gt;$F$15,"&gt;100%",Data!ES35*1/SMALL(Data!ES$25:ES$999,1)-1),"")</f>
        <v/>
      </c>
    </row>
    <row r="36" spans="1:149" s="171" customFormat="1" x14ac:dyDescent="0.25">
      <c r="A36" s="169" t="str">
        <f>Data!A36</f>
        <v>DRE</v>
      </c>
      <c r="B36" s="178" t="str">
        <f>IF(ISNUMBER(Data!B36),IF(Data!B36*1/SMALL(Data!B$25:B$999,1)-1&gt;$F$15,"&gt;100%",Data!B36*1/SMALL(Data!B$25:B$999,1)-1),"")</f>
        <v/>
      </c>
      <c r="C36" s="178" t="str">
        <f>IF(ISNUMBER(Data!C36),IF(Data!C36*1/SMALL(Data!C$25:C$999,1)-1&gt;$F$15,"&gt;100%",Data!C36*1/SMALL(Data!C$25:C$999,1)-1),"")</f>
        <v/>
      </c>
      <c r="D36" s="178" t="str">
        <f>IF(ISNUMBER(Data!D36),IF(Data!D36*1/SMALL(Data!D$25:D$999,1)-1&gt;$F$15,"&gt;100%",Data!D36*1/SMALL(Data!D$25:D$999,1)-1),"")</f>
        <v/>
      </c>
      <c r="E36" s="178" t="str">
        <f>IF(ISNUMBER(Data!E36),IF(Data!E36*1/SMALL(Data!E$25:E$999,1)-1&gt;$F$15,"&gt;100%",Data!E36*1/SMALL(Data!E$25:E$999,1)-1),"")</f>
        <v/>
      </c>
      <c r="F36" s="178" t="str">
        <f>IF(ISNUMBER(Data!F36),IF(Data!F36*1/SMALL(Data!F$25:F$999,1)-1&gt;$F$15,"&gt;100%",Data!F36*1/SMALL(Data!F$25:F$999,1)-1),"")</f>
        <v/>
      </c>
      <c r="G36" s="178" t="str">
        <f>IF(ISNUMBER(Data!G36),IF(Data!G36*1/SMALL(Data!G$25:G$999,1)-1&gt;$F$15,"&gt;100%",Data!G36*1/SMALL(Data!G$25:G$999,1)-1),"")</f>
        <v/>
      </c>
      <c r="H36" s="178" t="str">
        <f>IF(ISNUMBER(Data!H36),IF(Data!H36*1/SMALL(Data!H$25:H$999,1)-1&gt;$F$15,"&gt;100%",Data!H36*1/SMALL(Data!H$25:H$999,1)-1),"")</f>
        <v/>
      </c>
      <c r="I36" s="178" t="str">
        <f>IF(ISNUMBER(Data!I36),IF(Data!I36*1/SMALL(Data!I$25:I$999,1)-1&gt;$F$15,"&gt;100%",Data!I36*1/SMALL(Data!I$25:I$999,1)-1),"")</f>
        <v/>
      </c>
      <c r="J36" s="178" t="str">
        <f>IF(ISNUMBER(Data!J36),IF(Data!J36*1/SMALL(Data!J$25:J$999,1)-1&gt;$F$15,"&gt;100%",Data!J36*1/SMALL(Data!J$25:J$999,1)-1),"")</f>
        <v/>
      </c>
      <c r="K36" s="178" t="str">
        <f>IF(ISNUMBER(Data!K36),IF(Data!K36*1/SMALL(Data!K$25:K$999,1)-1&gt;$F$15,"&gt;100%",Data!K36*1/SMALL(Data!K$25:K$999,1)-1),"")</f>
        <v/>
      </c>
      <c r="L36" s="178" t="str">
        <f>IF(ISNUMBER(Data!L36),IF(Data!L36*1/SMALL(Data!L$25:L$999,1)-1&gt;$F$15,"&gt;100%",Data!L36*1/SMALL(Data!L$25:L$999,1)-1),"")</f>
        <v/>
      </c>
      <c r="M36" s="178" t="str">
        <f>IF(ISNUMBER(Data!M36),IF(Data!M36*1/SMALL(Data!M$25:M$999,1)-1&gt;$F$15,"&gt;100%",Data!M36*1/SMALL(Data!M$25:M$999,1)-1),"")</f>
        <v/>
      </c>
      <c r="N36" s="178" t="str">
        <f>IF(ISNUMBER(Data!N36),IF(Data!N36*1/SMALL(Data!N$25:N$999,1)-1&gt;$F$15,"&gt;100%",Data!N36*1/SMALL(Data!N$25:N$999,1)-1),"")</f>
        <v/>
      </c>
      <c r="O36" s="178" t="str">
        <f>IF(ISNUMBER(Data!O36),IF(Data!O36*1/SMALL(Data!O$25:O$999,1)-1&gt;$F$15,"&gt;100%",Data!O36*1/SMALL(Data!O$25:O$999,1)-1),"")</f>
        <v/>
      </c>
      <c r="P36" s="178" t="str">
        <f>IF(ISNUMBER(Data!P36),IF(Data!P36*1/SMALL(Data!P$25:P$999,1)-1&gt;$F$15,"&gt;100%",Data!P36*1/SMALL(Data!P$25:P$999,1)-1),"")</f>
        <v/>
      </c>
      <c r="Q36" s="178" t="str">
        <f>IF(ISNUMBER(Data!Q36),IF(Data!Q36*1/SMALL(Data!Q$25:Q$999,1)-1&gt;$F$15,"&gt;100%",Data!Q36*1/SMALL(Data!Q$25:Q$999,1)-1),"")</f>
        <v/>
      </c>
      <c r="R36" s="178" t="str">
        <f>IF(ISNUMBER(Data!R36),IF(Data!R36*1/SMALL(Data!R$25:R$999,1)-1&gt;$F$15,"&gt;100%",Data!R36*1/SMALL(Data!R$25:R$999,1)-1),"")</f>
        <v/>
      </c>
      <c r="S36" s="178" t="str">
        <f>IF(ISNUMBER(Data!S36),IF(Data!S36*1/SMALL(Data!S$25:S$999,1)-1&gt;$F$15,"&gt;100%",Data!S36*1/SMALL(Data!S$25:S$999,1)-1),"")</f>
        <v/>
      </c>
      <c r="T36" s="178" t="str">
        <f>IF(ISNUMBER(Data!T36),IF(Data!T36*1/SMALL(Data!T$25:T$999,1)-1&gt;$F$15,"&gt;100%",Data!T36*1/SMALL(Data!T$25:T$999,1)-1),"")</f>
        <v/>
      </c>
      <c r="U36" s="178" t="str">
        <f>IF(ISNUMBER(Data!U36),IF(Data!U36*1/SMALL(Data!U$25:U$999,1)-1&gt;$F$15,"&gt;100%",Data!U36*1/SMALL(Data!U$25:U$999,1)-1),"")</f>
        <v/>
      </c>
      <c r="V36" s="178" t="str">
        <f>IF(ISNUMBER(Data!V36),IF(Data!V36*1/SMALL(Data!V$25:V$999,1)-1&gt;$F$15,"&gt;100%",Data!V36*1/SMALL(Data!V$25:V$999,1)-1),"")</f>
        <v/>
      </c>
      <c r="W36" s="178" t="str">
        <f>IF(ISNUMBER(Data!W36),IF(Data!W36*1/SMALL(Data!W$25:W$999,1)-1&gt;$F$15,"&gt;100%",Data!W36*1/SMALL(Data!W$25:W$999,1)-1),"")</f>
        <v/>
      </c>
      <c r="X36" s="178" t="str">
        <f>IF(ISNUMBER(Data!X36),IF(Data!X36*1/SMALL(Data!X$25:X$999,1)-1&gt;$F$15,"&gt;100%",Data!X36*1/SMALL(Data!X$25:X$999,1)-1),"")</f>
        <v/>
      </c>
      <c r="Y36" s="178" t="str">
        <f>IF(ISNUMBER(Data!Y36),IF(Data!Y36*1/SMALL(Data!Y$25:Y$999,1)-1&gt;$F$15,"&gt;100%",Data!Y36*1/SMALL(Data!Y$25:Y$999,1)-1),"")</f>
        <v/>
      </c>
      <c r="Z36" s="178" t="str">
        <f>IF(ISNUMBER(Data!Z36),IF(Data!Z36*1/SMALL(Data!Z$25:Z$999,1)-1&gt;$F$15,"&gt;100%",Data!Z36*1/SMALL(Data!Z$25:Z$999,1)-1),"")</f>
        <v/>
      </c>
      <c r="AA36" s="178" t="str">
        <f>IF(ISNUMBER(Data!AA36),IF(Data!AA36*1/SMALL(Data!AA$25:AA$999,1)-1&gt;$F$15,"&gt;100%",Data!AA36*1/SMALL(Data!AA$25:AA$999,1)-1),"")</f>
        <v/>
      </c>
      <c r="AB36" s="178" t="str">
        <f>IF(ISNUMBER(Data!AB36),IF(Data!AB36*1/SMALL(Data!AB$25:AB$999,1)-1&gt;$F$15,"&gt;100%",Data!AB36*1/SMALL(Data!AB$25:AB$999,1)-1),"")</f>
        <v/>
      </c>
      <c r="AC36" s="178" t="str">
        <f>IF(ISNUMBER(Data!AC36),IF(Data!AC36*1/SMALL(Data!AC$25:AC$999,1)-1&gt;$F$15,"&gt;100%",Data!AC36*1/SMALL(Data!AC$25:AC$999,1)-1),"")</f>
        <v/>
      </c>
      <c r="AD36" s="178" t="str">
        <f>IF(ISNUMBER(Data!AD36),IF(Data!AD36*1/SMALL(Data!AD$25:AD$999,1)-1&gt;$F$15,"&gt;100%",Data!AD36*1/SMALL(Data!AD$25:AD$999,1)-1),"")</f>
        <v/>
      </c>
      <c r="AE36" s="178" t="str">
        <f>IF(ISNUMBER(Data!AE36),IF(Data!AE36*1/SMALL(Data!AE$25:AE$999,1)-1&gt;$F$15,"&gt;100%",Data!AE36*1/SMALL(Data!AE$25:AE$999,1)-1),"")</f>
        <v/>
      </c>
      <c r="AF36" s="178" t="str">
        <f>IF(ISNUMBER(Data!AF36),IF(Data!AF36*1/SMALL(Data!AF$25:AF$999,1)-1&gt;$F$15,"&gt;100%",Data!AF36*1/SMALL(Data!AF$25:AF$999,1)-1),"")</f>
        <v/>
      </c>
      <c r="AG36" s="178" t="str">
        <f>IF(ISNUMBER(Data!AG36),IF(Data!AG36*1/SMALL(Data!AG$25:AG$999,1)-1&gt;$F$15,"&gt;100%",Data!AG36*1/SMALL(Data!AG$25:AG$999,1)-1),"")</f>
        <v/>
      </c>
      <c r="AH36" s="178" t="str">
        <f>IF(ISNUMBER(Data!AH36),IF(Data!AH36*1/SMALL(Data!AH$25:AH$999,1)-1&gt;$F$15,"&gt;100%",Data!AH36*1/SMALL(Data!AH$25:AH$999,1)-1),"")</f>
        <v/>
      </c>
      <c r="AI36" s="178" t="str">
        <f>IF(ISNUMBER(Data!AI36),IF(Data!AI36*1/SMALL(Data!AI$25:AI$999,1)-1&gt;$F$15,"&gt;100%",Data!AI36*1/SMALL(Data!AI$25:AI$999,1)-1),"")</f>
        <v/>
      </c>
      <c r="AJ36" s="178" t="str">
        <f>IF(ISNUMBER(Data!AJ36),IF(Data!AJ36*1/SMALL(Data!AJ$25:AJ$999,1)-1&gt;$F$15,"&gt;100%",Data!AJ36*1/SMALL(Data!AJ$25:AJ$999,1)-1),"")</f>
        <v/>
      </c>
      <c r="AK36" s="178" t="str">
        <f>IF(ISNUMBER(Data!AK36),IF(Data!AK36*1/SMALL(Data!AK$25:AK$999,1)-1&gt;$F$15,"&gt;100%",Data!AK36*1/SMALL(Data!AK$25:AK$999,1)-1),"")</f>
        <v/>
      </c>
      <c r="AL36" s="178" t="str">
        <f>IF(ISNUMBER(Data!AL36),IF(Data!AL36*1/SMALL(Data!AL$25:AL$999,1)-1&gt;$F$15,"&gt;100%",Data!AL36*1/SMALL(Data!AL$25:AL$999,1)-1),"")</f>
        <v/>
      </c>
      <c r="AM36" s="178" t="str">
        <f>IF(ISNUMBER(Data!AM36),IF(Data!AM36*1/SMALL(Data!AM$25:AM$999,1)-1&gt;$F$15,"&gt;100%",Data!AM36*1/SMALL(Data!AM$25:AM$999,1)-1),"")</f>
        <v/>
      </c>
      <c r="AN36" s="178" t="str">
        <f>IF(ISNUMBER(Data!AN36),IF(Data!AN36*1/SMALL(Data!AN$25:AN$999,1)-1&gt;$F$15,"&gt;100%",Data!AN36*1/SMALL(Data!AN$25:AN$999,1)-1),"")</f>
        <v/>
      </c>
      <c r="AO36" s="178" t="str">
        <f>IF(ISNUMBER(Data!AO36),IF(Data!AO36*1/SMALL(Data!AO$25:AO$999,1)-1&gt;$F$15,"&gt;100%",Data!AO36*1/SMALL(Data!AO$25:AO$999,1)-1),"")</f>
        <v/>
      </c>
      <c r="AP36" s="178" t="str">
        <f>IF(ISNUMBER(Data!AP36),IF(Data!AP36*1/SMALL(Data!AP$25:AP$999,1)-1&gt;$F$15,"&gt;100%",Data!AP36*1/SMALL(Data!AP$25:AP$999,1)-1),"")</f>
        <v/>
      </c>
      <c r="AQ36" s="189" t="str">
        <f>IF(ISNUMBER(Data!AQ36),IF(Data!AQ36*1/SMALL(Data!AQ$25:AQ$999,1)-1&gt;$F$15,"&gt;100%",Data!AQ36*1/SMALL(Data!AQ$25:AQ$999,1)-1),"")</f>
        <v/>
      </c>
      <c r="AR36" s="178" t="str">
        <f>IF(ISNUMBER(Data!AR36),IF(Data!AR36*1/SMALL(Data!AR$25:AR$999,1)-1&gt;$F$15,"&gt;100%",Data!AR36*1/SMALL(Data!AR$25:AR$999,1)-1),"")</f>
        <v/>
      </c>
      <c r="AS36" s="178" t="str">
        <f>IF(ISNUMBER(Data!AS36),IF(Data!AS36*1/SMALL(Data!AS$25:AS$999,1)-1&gt;$F$15,"&gt;100%",Data!AS36*1/SMALL(Data!AS$25:AS$999,1)-1),"")</f>
        <v/>
      </c>
      <c r="AT36" s="178" t="str">
        <f>IF(ISNUMBER(Data!AT36),IF(Data!AT36*1/SMALL(Data!AT$25:AT$999,1)-1&gt;$F$15,"&gt;100%",Data!AT36*1/SMALL(Data!AT$25:AT$999,1)-1),"")</f>
        <v/>
      </c>
      <c r="AU36" s="178" t="str">
        <f>IF(ISNUMBER(Data!AU36),IF(Data!AU36*1/SMALL(Data!AU$25:AU$999,1)-1&gt;$F$15,"&gt;100%",Data!AU36*1/SMALL(Data!AU$25:AU$999,1)-1),"")</f>
        <v/>
      </c>
      <c r="AV36" s="178" t="str">
        <f>IF(ISNUMBER(Data!AV36),IF(Data!AV36*1/SMALL(Data!AV$25:AV$999,1)-1&gt;$F$15,"&gt;100%",Data!AV36*1/SMALL(Data!AV$25:AV$999,1)-1),"")</f>
        <v/>
      </c>
      <c r="AW36" s="178" t="str">
        <f>IF(ISNUMBER(Data!AW36),IF(Data!AW36*1/SMALL(Data!AW$25:AW$999,1)-1&gt;$F$15,"&gt;100%",Data!AW36*1/SMALL(Data!AW$25:AW$999,1)-1),"")</f>
        <v/>
      </c>
      <c r="AX36" s="178" t="str">
        <f>IF(ISNUMBER(Data!AX36),IF(Data!AX36*1/SMALL(Data!AX$25:AX$999,1)-1&gt;$F$15,"&gt;100%",Data!AX36*1/SMALL(Data!AX$25:AX$999,1)-1),"")</f>
        <v/>
      </c>
      <c r="AY36" s="178" t="str">
        <f>IF(ISNUMBER(Data!AY36),IF(Data!AY36*1/SMALL(Data!AY$25:AY$999,1)-1&gt;$F$15,"&gt;100%",Data!AY36*1/SMALL(Data!AY$25:AY$999,1)-1),"")</f>
        <v/>
      </c>
      <c r="AZ36" s="178" t="str">
        <f>IF(ISNUMBER(Data!AZ36),IF(Data!AZ36*1/SMALL(Data!AZ$25:AZ$999,1)-1&gt;$F$15,"&gt;100%",Data!AZ36*1/SMALL(Data!AZ$25:AZ$999,1)-1),"")</f>
        <v/>
      </c>
      <c r="BA36" s="190" t="str">
        <f>IF(ISNUMBER(Data!BA36),IF(Data!BA36*1/SMALL(Data!BA$25:BA$999,1)-1&gt;$F$15,"&gt;100%",Data!BA36*1/SMALL(Data!BA$25:BA$999,1)-1),"")</f>
        <v/>
      </c>
      <c r="BB36" s="184" t="str">
        <f>IF(ISNUMBER(Data!BB36),IF(Data!BB36*1/SMALL(Data!BB$25:BB$999,1)-1&gt;$F$15,"&gt;100%",Data!BB36*1/SMALL(Data!BB$25:BB$999,1)-1),"")</f>
        <v/>
      </c>
      <c r="BC36" s="178" t="str">
        <f>IF(ISNUMBER(Data!BC36),IF(Data!BC36*1/SMALL(Data!BC$25:BC$999,1)-1&gt;$F$15,"&gt;100%",Data!BC36*1/SMALL(Data!BC$25:BC$999,1)-1),"")</f>
        <v/>
      </c>
      <c r="BD36" s="178" t="str">
        <f>IF(ISNUMBER(Data!BD36),IF(Data!BD36*1/SMALL(Data!BD$25:BD$999,1)-1&gt;$F$15,"&gt;100%",Data!BD36*1/SMALL(Data!BD$25:BD$999,1)-1),"")</f>
        <v/>
      </c>
      <c r="BE36" s="178" t="str">
        <f>IF(ISNUMBER(Data!BE36),IF(Data!BE36*1/SMALL(Data!BE$25:BE$999,1)-1&gt;$F$15,"&gt;100%",Data!BE36*1/SMALL(Data!BE$25:BE$999,1)-1),"")</f>
        <v/>
      </c>
      <c r="BF36" s="178" t="str">
        <f>IF(ISNUMBER(Data!BF36),IF(Data!BF36*1/SMALL(Data!BF$25:BF$999,1)-1&gt;$F$15,"&gt;100%",Data!BF36*1/SMALL(Data!BF$25:BF$999,1)-1),"")</f>
        <v/>
      </c>
      <c r="BG36" s="178" t="str">
        <f>IF(ISNUMBER(Data!BG36),IF(Data!BG36*1/SMALL(Data!BG$25:BG$999,1)-1&gt;$F$15,"&gt;100%",Data!BG36*1/SMALL(Data!BG$25:BG$999,1)-1),"")</f>
        <v/>
      </c>
      <c r="BH36" s="178" t="str">
        <f>IF(ISNUMBER(Data!BH36),IF(Data!BH36*1/SMALL(Data!BH$25:BH$999,1)-1&gt;$F$15,"&gt;100%",Data!BH36*1/SMALL(Data!BH$25:BH$999,1)-1),"")</f>
        <v/>
      </c>
      <c r="BI36" s="178" t="str">
        <f>IF(ISNUMBER(Data!BI36),IF(Data!BI36*1/SMALL(Data!BI$25:BI$999,1)-1&gt;$F$15,"&gt;100%",Data!BI36*1/SMALL(Data!BI$25:BI$999,1)-1),"")</f>
        <v/>
      </c>
      <c r="BJ36" s="178" t="str">
        <f>IF(ISNUMBER(Data!BJ36),IF(Data!BJ36*1/SMALL(Data!BJ$25:BJ$999,1)-1&gt;$F$15,"&gt;100%",Data!BJ36*1/SMALL(Data!BJ$25:BJ$999,1)-1),"")</f>
        <v/>
      </c>
      <c r="BK36" s="178" t="str">
        <f>IF(ISNUMBER(Data!BK36),IF(Data!BK36*1/SMALL(Data!BK$25:BK$999,1)-1&gt;$F$15,"&gt;100%",Data!BK36*1/SMALL(Data!BK$25:BK$999,1)-1),"")</f>
        <v/>
      </c>
      <c r="BL36" s="178" t="str">
        <f>IF(ISNUMBER(Data!BL36),IF(Data!BL36*1/SMALL(Data!BL$25:BL$999,1)-1&gt;$F$15,"&gt;100%",Data!BL36*1/SMALL(Data!BL$25:BL$999,1)-1),"")</f>
        <v/>
      </c>
      <c r="BM36" s="178" t="str">
        <f>IF(ISNUMBER(Data!BM36),IF(Data!BM36*1/SMALL(Data!BM$25:BM$999,1)-1&gt;$F$15,"&gt;100%",Data!BM36*1/SMALL(Data!BM$25:BM$999,1)-1),"")</f>
        <v/>
      </c>
      <c r="BN36" s="178" t="str">
        <f>IF(ISNUMBER(Data!BN36),IF(Data!BN36*1/SMALL(Data!BN$25:BN$999,1)-1&gt;$F$15,"&gt;100%",Data!BN36*1/SMALL(Data!BN$25:BN$999,1)-1),"")</f>
        <v/>
      </c>
      <c r="BO36" s="178" t="str">
        <f>IF(ISNUMBER(Data!BO36),IF(Data!BO36*1/SMALL(Data!BO$25:BO$999,1)-1&gt;$F$15,"&gt;100%",Data!BO36*1/SMALL(Data!BO$25:BO$999,1)-1),"")</f>
        <v/>
      </c>
      <c r="BP36" s="178" t="str">
        <f>IF(ISNUMBER(Data!BP36),IF(Data!BP36*1/SMALL(Data!BP$25:BP$999,1)-1&gt;$F$15,"&gt;100%",Data!BP36*1/SMALL(Data!BP$25:BP$999,1)-1),"")</f>
        <v/>
      </c>
      <c r="BQ36" s="178" t="str">
        <f>IF(ISNUMBER(Data!BQ36),IF(Data!BQ36*1/SMALL(Data!BQ$25:BQ$999,1)-1&gt;$F$15,"&gt;100%",Data!BQ36*1/SMALL(Data!BQ$25:BQ$999,1)-1),"")</f>
        <v/>
      </c>
      <c r="BR36" s="178" t="str">
        <f>IF(ISNUMBER(Data!BR36),IF(Data!BR36*1/SMALL(Data!BR$25:BR$999,1)-1&gt;$F$15,"&gt;100%",Data!BR36*1/SMALL(Data!BR$25:BR$999,1)-1),"")</f>
        <v/>
      </c>
      <c r="BS36" s="178" t="str">
        <f>IF(ISNUMBER(Data!BS36),IF(Data!BS36*1/SMALL(Data!BS$25:BS$999,1)-1&gt;$F$15,"&gt;100%",Data!BS36*1/SMALL(Data!BS$25:BS$999,1)-1),"")</f>
        <v/>
      </c>
      <c r="BT36" s="178" t="str">
        <f>IF(ISNUMBER(Data!BT36),IF(Data!BT36*1/SMALL(Data!BT$25:BT$999,1)-1&gt;$F$15,"&gt;100%",Data!BT36*1/SMALL(Data!BT$25:BT$999,1)-1),"")</f>
        <v/>
      </c>
      <c r="BU36" s="178" t="str">
        <f>IF(ISNUMBER(Data!BU36),IF(Data!BU36*1/SMALL(Data!BU$25:BU$999,1)-1&gt;$F$15,"&gt;100%",Data!BU36*1/SMALL(Data!BU$25:BU$999,1)-1),"")</f>
        <v/>
      </c>
      <c r="BV36" s="178" t="str">
        <f>IF(ISNUMBER(Data!BV36),IF(Data!BV36*1/SMALL(Data!BV$25:BV$999,1)-1&gt;$F$15,"&gt;100%",Data!BV36*1/SMALL(Data!BV$25:BV$999,1)-1),"")</f>
        <v/>
      </c>
      <c r="BW36" s="178" t="str">
        <f>IF(ISNUMBER(Data!BW36),IF(Data!BW36*1/SMALL(Data!BW$25:BW$999,1)-1&gt;$F$15,"&gt;100%",Data!BW36*1/SMALL(Data!BW$25:BW$999,1)-1),"")</f>
        <v/>
      </c>
      <c r="BX36" s="178" t="str">
        <f>IF(ISNUMBER(Data!BX36),IF(Data!BX36*1/SMALL(Data!BX$25:BX$999,1)-1&gt;$F$15,"&gt;100%",Data!BX36*1/SMALL(Data!BX$25:BX$999,1)-1),"")</f>
        <v/>
      </c>
      <c r="BY36" s="178" t="str">
        <f>IF(ISNUMBER(Data!BY36),IF(Data!BY36*1/SMALL(Data!BY$25:BY$999,1)-1&gt;$F$15,"&gt;100%",Data!BY36*1/SMALL(Data!BY$25:BY$999,1)-1),"")</f>
        <v/>
      </c>
      <c r="BZ36" s="178" t="str">
        <f>IF(ISNUMBER(Data!BZ36),IF(Data!BZ36*1/SMALL(Data!BZ$25:BZ$999,1)-1&gt;$F$15,"&gt;100%",Data!BZ36*1/SMALL(Data!BZ$25:BZ$999,1)-1),"")</f>
        <v/>
      </c>
      <c r="CA36" s="178" t="str">
        <f>IF(ISNUMBER(Data!CA36),IF(Data!CA36*1/SMALL(Data!CA$25:CA$999,1)-1&gt;$F$15,"&gt;100%",Data!CA36*1/SMALL(Data!CA$25:CA$999,1)-1),"")</f>
        <v/>
      </c>
      <c r="CB36" s="178" t="str">
        <f>IF(ISNUMBER(Data!CB36),IF(Data!CB36*1/SMALL(Data!CB$25:CB$999,1)-1&gt;$F$15,"&gt;100%",Data!CB36*1/SMALL(Data!CB$25:CB$999,1)-1),"")</f>
        <v/>
      </c>
      <c r="CC36" s="178" t="str">
        <f>IF(ISNUMBER(Data!CC36),IF(Data!CC36*1/SMALL(Data!CC$25:CC$999,1)-1&gt;$F$15,"&gt;100%",Data!CC36*1/SMALL(Data!CC$25:CC$999,1)-1),"")</f>
        <v/>
      </c>
      <c r="CD36" s="178" t="str">
        <f>IF(ISNUMBER(Data!CD36),IF(Data!CD36*1/SMALL(Data!CD$25:CD$999,1)-1&gt;$F$15,"&gt;100%",Data!CD36*1/SMALL(Data!CD$25:CD$999,1)-1),"")</f>
        <v/>
      </c>
      <c r="CE36" s="178" t="str">
        <f>IF(ISNUMBER(Data!CE36),IF(Data!CE36*1/SMALL(Data!CE$25:CE$999,1)-1&gt;$F$15,"&gt;100%",Data!CE36*1/SMALL(Data!CE$25:CE$999,1)-1),"")</f>
        <v/>
      </c>
      <c r="CF36" s="178" t="str">
        <f>IF(ISNUMBER(Data!CF36),IF(Data!CF36*1/SMALL(Data!CF$25:CF$999,1)-1&gt;$F$15,"&gt;100%",Data!CF36*1/SMALL(Data!CF$25:CF$999,1)-1),"")</f>
        <v/>
      </c>
      <c r="CG36" s="178" t="str">
        <f>IF(ISNUMBER(Data!CG36),IF(Data!CG36*1/SMALL(Data!CG$25:CG$999,1)-1&gt;$F$15,"&gt;100%",Data!CG36*1/SMALL(Data!CG$25:CG$999,1)-1),"")</f>
        <v/>
      </c>
      <c r="CH36" s="178" t="str">
        <f>IF(ISNUMBER(Data!CH36),IF(Data!CH36*1/SMALL(Data!CH$25:CH$999,1)-1&gt;$F$15,"&gt;100%",Data!CH36*1/SMALL(Data!CH$25:CH$999,1)-1),"")</f>
        <v/>
      </c>
      <c r="CI36" s="178" t="str">
        <f>IF(ISNUMBER(Data!CI36),IF(Data!CI36*1/SMALL(Data!CI$25:CI$999,1)-1&gt;$F$15,"&gt;100%",Data!CI36*1/SMALL(Data!CI$25:CI$999,1)-1),"")</f>
        <v/>
      </c>
      <c r="CJ36" s="178" t="str">
        <f>IF(ISNUMBER(Data!CJ36),IF(Data!CJ36*1/SMALL(Data!CJ$25:CJ$999,1)-1&gt;$F$15,"&gt;100%",Data!CJ36*1/SMALL(Data!CJ$25:CJ$999,1)-1),"")</f>
        <v/>
      </c>
      <c r="CK36" s="178" t="str">
        <f>IF(ISNUMBER(Data!CK36),IF(Data!CK36*1/SMALL(Data!CK$25:CK$999,1)-1&gt;$F$15,"&gt;100%",Data!CK36*1/SMALL(Data!CK$25:CK$999,1)-1),"")</f>
        <v/>
      </c>
      <c r="CL36" s="178" t="str">
        <f>IF(ISNUMBER(Data!CL36),IF(Data!CL36*1/SMALL(Data!CL$25:CL$999,1)-1&gt;$F$15,"&gt;100%",Data!CL36*1/SMALL(Data!CL$25:CL$999,1)-1),"")</f>
        <v/>
      </c>
      <c r="CM36" s="178" t="str">
        <f>IF(ISNUMBER(Data!CM36),IF(Data!CM36*1/SMALL(Data!CM$25:CM$999,1)-1&gt;$F$15,"&gt;100%",Data!CM36*1/SMALL(Data!CM$25:CM$999,1)-1),"")</f>
        <v/>
      </c>
      <c r="CN36" s="178" t="str">
        <f>IF(ISNUMBER(Data!CN36),IF(Data!CN36*1/SMALL(Data!CN$25:CN$999,1)-1&gt;$F$15,"&gt;100%",Data!CN36*1/SMALL(Data!CN$25:CN$999,1)-1),"")</f>
        <v/>
      </c>
      <c r="CO36" s="178" t="str">
        <f>IF(ISNUMBER(Data!CO36),IF(Data!CO36*1/SMALL(Data!CO$25:CO$999,1)-1&gt;$F$15,"&gt;100%",Data!CO36*1/SMALL(Data!CO$25:CO$999,1)-1),"")</f>
        <v/>
      </c>
      <c r="CP36" s="178" t="str">
        <f>IF(ISNUMBER(Data!CP36),IF(Data!CP36*1/SMALL(Data!CP$25:CP$999,1)-1&gt;$F$15,"&gt;100%",Data!CP36*1/SMALL(Data!CP$25:CP$999,1)-1),"")</f>
        <v/>
      </c>
      <c r="CQ36" s="178" t="str">
        <f>IF(ISNUMBER(Data!CQ36),IF(Data!CQ36*1/SMALL(Data!CQ$25:CQ$999,1)-1&gt;$F$15,"&gt;100%",Data!CQ36*1/SMALL(Data!CQ$25:CQ$999,1)-1),"")</f>
        <v/>
      </c>
      <c r="CR36" s="178" t="str">
        <f>IF(ISNUMBER(Data!CR36),IF(Data!CR36*1/SMALL(Data!CR$25:CR$999,1)-1&gt;$F$15,"&gt;100%",Data!CR36*1/SMALL(Data!CR$25:CR$999,1)-1),"")</f>
        <v/>
      </c>
      <c r="CS36" s="178" t="str">
        <f>IF(ISNUMBER(Data!CS36),IF(Data!CS36*1/SMALL(Data!CS$25:CS$999,1)-1&gt;$F$15,"&gt;100%",Data!CS36*1/SMALL(Data!CS$25:CS$999,1)-1),"")</f>
        <v/>
      </c>
      <c r="CT36" s="178" t="str">
        <f>IF(ISNUMBER(Data!CT36),IF(Data!CT36*1/SMALL(Data!CT$25:CT$999,1)-1&gt;$F$15,"&gt;100%",Data!CT36*1/SMALL(Data!CT$25:CT$999,1)-1),"")</f>
        <v/>
      </c>
      <c r="CU36" s="178" t="str">
        <f>IF(ISNUMBER(Data!CU36),IF(Data!CU36*1/SMALL(Data!CU$25:CU$999,1)-1&gt;$F$15,"&gt;100%",Data!CU36*1/SMALL(Data!CU$25:CU$999,1)-1),"")</f>
        <v/>
      </c>
      <c r="CV36" s="178" t="str">
        <f>IF(ISNUMBER(Data!CV36),IF(Data!CV36*1/SMALL(Data!CV$25:CV$999,1)-1&gt;$F$15,"&gt;100%",Data!CV36*1/SMALL(Data!CV$25:CV$999,1)-1),"")</f>
        <v/>
      </c>
      <c r="CW36" s="178" t="str">
        <f>IF(ISNUMBER(Data!CW36),IF(Data!CW36*1/SMALL(Data!CW$25:CW$999,1)-1&gt;$F$15,"&gt;100%",Data!CW36*1/SMALL(Data!CW$25:CW$999,1)-1),"")</f>
        <v/>
      </c>
      <c r="CX36" s="178" t="str">
        <f>IF(ISNUMBER(Data!CX36),IF(Data!CX36*1/SMALL(Data!CX$25:CX$999,1)-1&gt;$F$15,"&gt;100%",Data!CX36*1/SMALL(Data!CX$25:CX$999,1)-1),"")</f>
        <v/>
      </c>
      <c r="CY36" s="178" t="str">
        <f>IF(ISNUMBER(Data!CY36),IF(Data!CY36*1/SMALL(Data!CY$25:CY$999,1)-1&gt;$F$15,"&gt;100%",Data!CY36*1/SMALL(Data!CY$25:CY$999,1)-1),"")</f>
        <v/>
      </c>
      <c r="CZ36" s="178" t="str">
        <f>IF(ISNUMBER(Data!CZ36),IF(Data!CZ36*1/SMALL(Data!CZ$25:CZ$999,1)-1&gt;$F$15,"&gt;100%",Data!CZ36*1/SMALL(Data!CZ$25:CZ$999,1)-1),"")</f>
        <v/>
      </c>
      <c r="DA36" s="178" t="str">
        <f>IF(ISNUMBER(Data!DA36),IF(Data!DA36*1/SMALL(Data!DA$25:DA$999,1)-1&gt;$F$15,"&gt;100%",Data!DA36*1/SMALL(Data!DA$25:DA$999,1)-1),"")</f>
        <v/>
      </c>
      <c r="DB36" s="178" t="str">
        <f>IF(ISNUMBER(Data!DB36),IF(Data!DB36*1/SMALL(Data!DB$25:DB$999,1)-1&gt;$F$15,"&gt;100%",Data!DB36*1/SMALL(Data!DB$25:DB$999,1)-1),"")</f>
        <v/>
      </c>
      <c r="DC36" s="178" t="str">
        <f>IF(ISNUMBER(Data!DC36),IF(Data!DC36*1/SMALL(Data!DC$25:DC$999,1)-1&gt;$F$15,"&gt;100%",Data!DC36*1/SMALL(Data!DC$25:DC$999,1)-1),"")</f>
        <v/>
      </c>
      <c r="DD36" s="178" t="str">
        <f>IF(ISNUMBER(Data!DD36),IF(Data!DD36*1/SMALL(Data!DD$25:DD$999,1)-1&gt;$F$15,"&gt;100%",Data!DD36*1/SMALL(Data!DD$25:DD$999,1)-1),"")</f>
        <v/>
      </c>
      <c r="DE36" s="178" t="str">
        <f>IF(ISNUMBER(Data!DE36),IF(Data!DE36*1/SMALL(Data!DE$25:DE$999,1)-1&gt;$F$15,"&gt;100%",Data!DE36*1/SMALL(Data!DE$25:DE$999,1)-1),"")</f>
        <v/>
      </c>
      <c r="DF36" s="178" t="str">
        <f>IF(ISNUMBER(Data!DF36),IF(Data!DF36*1/SMALL(Data!DF$25:DF$999,1)-1&gt;$F$15,"&gt;100%",Data!DF36*1/SMALL(Data!DF$25:DF$999,1)-1),"")</f>
        <v/>
      </c>
      <c r="DG36" s="178" t="str">
        <f>IF(ISNUMBER(Data!DG36),IF(Data!DG36*1/SMALL(Data!DG$25:DG$999,1)-1&gt;$F$15,"&gt;100%",Data!DG36*1/SMALL(Data!DG$25:DG$999,1)-1),"")</f>
        <v/>
      </c>
      <c r="DH36" s="178" t="str">
        <f>IF(ISNUMBER(Data!DH36),IF(Data!DH36*1/SMALL(Data!DH$25:DH$999,1)-1&gt;$F$15,"&gt;100%",Data!DH36*1/SMALL(Data!DH$25:DH$999,1)-1),"")</f>
        <v/>
      </c>
      <c r="DI36" s="178" t="str">
        <f>IF(ISNUMBER(Data!DI36),IF(Data!DI36*1/SMALL(Data!DI$25:DI$999,1)-1&gt;$F$15,"&gt;100%",Data!DI36*1/SMALL(Data!DI$25:DI$999,1)-1),"")</f>
        <v/>
      </c>
      <c r="DJ36" s="178" t="str">
        <f>IF(ISNUMBER(Data!DJ36),IF(Data!DJ36*1/SMALL(Data!DJ$25:DJ$999,1)-1&gt;$F$15,"&gt;100%",Data!DJ36*1/SMALL(Data!DJ$25:DJ$999,1)-1),"")</f>
        <v/>
      </c>
      <c r="DK36" s="178" t="str">
        <f>IF(ISNUMBER(Data!DK36),IF(Data!DK36*1/SMALL(Data!DK$25:DK$999,1)-1&gt;$F$15,"&gt;100%",Data!DK36*1/SMALL(Data!DK$25:DK$999,1)-1),"")</f>
        <v/>
      </c>
      <c r="DL36" s="178" t="str">
        <f>IF(ISNUMBER(Data!DL36),IF(Data!DL36*1/SMALL(Data!DL$25:DL$999,1)-1&gt;$F$15,"&gt;100%",Data!DL36*1/SMALL(Data!DL$25:DL$999,1)-1),"")</f>
        <v/>
      </c>
      <c r="DM36" s="178" t="str">
        <f>IF(ISNUMBER(Data!DM36),IF(Data!DM36*1/SMALL(Data!DM$25:DM$999,1)-1&gt;$F$15,"&gt;100%",Data!DM36*1/SMALL(Data!DM$25:DM$999,1)-1),"")</f>
        <v/>
      </c>
      <c r="DN36" s="178" t="str">
        <f>IF(ISNUMBER(Data!DN36),IF(Data!DN36*1/SMALL(Data!DN$25:DN$999,1)-1&gt;$F$15,"&gt;100%",Data!DN36*1/SMALL(Data!DN$25:DN$999,1)-1),"")</f>
        <v/>
      </c>
      <c r="DO36" s="178" t="str">
        <f>IF(ISNUMBER(Data!DO36),IF(Data!DO36*1/SMALL(Data!DO$25:DO$999,1)-1&gt;$F$15,"&gt;100%",Data!DO36*1/SMALL(Data!DO$25:DO$999,1)-1),"")</f>
        <v/>
      </c>
      <c r="DP36" s="178" t="str">
        <f>IF(ISNUMBER(Data!DP36),IF(Data!DP36*1/SMALL(Data!DP$25:DP$999,1)-1&gt;$F$15,"&gt;100%",Data!DP36*1/SMALL(Data!DP$25:DP$999,1)-1),"")</f>
        <v/>
      </c>
      <c r="DQ36" s="178" t="str">
        <f>IF(ISNUMBER(Data!DQ36),IF(Data!DQ36*1/SMALL(Data!DQ$25:DQ$999,1)-1&gt;$F$15,"&gt;100%",Data!DQ36*1/SMALL(Data!DQ$25:DQ$999,1)-1),"")</f>
        <v/>
      </c>
      <c r="DR36" s="178" t="str">
        <f>IF(ISNUMBER(Data!DR36),IF(Data!DR36*1/SMALL(Data!DR$25:DR$999,1)-1&gt;$F$15,"&gt;100%",Data!DR36*1/SMALL(Data!DR$25:DR$999,1)-1),"")</f>
        <v/>
      </c>
      <c r="DS36" s="178" t="str">
        <f>IF(ISNUMBER(Data!DS36),IF(Data!DS36*1/SMALL(Data!DS$25:DS$999,1)-1&gt;$F$15,"&gt;100%",Data!DS36*1/SMALL(Data!DS$25:DS$999,1)-1),"")</f>
        <v/>
      </c>
      <c r="DT36" s="178" t="str">
        <f>IF(ISNUMBER(Data!DT36),IF(Data!DT36*1/SMALL(Data!DT$25:DT$999,1)-1&gt;$F$15,"&gt;100%",Data!DT36*1/SMALL(Data!DT$25:DT$999,1)-1),"")</f>
        <v/>
      </c>
      <c r="DU36" s="178" t="str">
        <f>IF(ISNUMBER(Data!DU36),IF(Data!DU36*1/SMALL(Data!DU$25:DU$999,1)-1&gt;$F$15,"&gt;100%",Data!DU36*1/SMALL(Data!DU$25:DU$999,1)-1),"")</f>
        <v/>
      </c>
      <c r="DV36" s="178" t="str">
        <f>IF(ISNUMBER(Data!DV36),IF(Data!DV36*1/SMALL(Data!DV$25:DV$999,1)-1&gt;$F$15,"&gt;100%",Data!DV36*1/SMALL(Data!DV$25:DV$999,1)-1),"")</f>
        <v/>
      </c>
      <c r="DW36" s="178" t="str">
        <f>IF(ISNUMBER(Data!DW36),IF(Data!DW36*1/SMALL(Data!DW$25:DW$999,1)-1&gt;$F$15,"&gt;100%",Data!DW36*1/SMALL(Data!DW$25:DW$999,1)-1),"")</f>
        <v/>
      </c>
      <c r="DX36" s="178" t="str">
        <f>IF(ISNUMBER(Data!DX36),IF(Data!DX36*1/SMALL(Data!DX$25:DX$999,1)-1&gt;$F$15,"&gt;100%",Data!DX36*1/SMALL(Data!DX$25:DX$999,1)-1),"")</f>
        <v/>
      </c>
      <c r="DY36" s="178" t="str">
        <f>IF(ISNUMBER(Data!DY36),IF(Data!DY36*1/SMALL(Data!DY$25:DY$999,1)-1&gt;$F$15,"&gt;100%",Data!DY36*1/SMALL(Data!DY$25:DY$999,1)-1),"")</f>
        <v/>
      </c>
      <c r="DZ36" s="178" t="str">
        <f>IF(ISNUMBER(Data!DZ36),IF(Data!DZ36*1/SMALL(Data!DZ$25:DZ$999,1)-1&gt;$F$15,"&gt;100%",Data!DZ36*1/SMALL(Data!DZ$25:DZ$999,1)-1),"")</f>
        <v/>
      </c>
      <c r="EA36" s="178" t="str">
        <f>IF(ISNUMBER(Data!EA36),IF(Data!EA36*1/SMALL(Data!EA$25:EA$999,1)-1&gt;$F$15,"&gt;100%",Data!EA36*1/SMALL(Data!EA$25:EA$999,1)-1),"")</f>
        <v/>
      </c>
      <c r="EB36" s="178" t="str">
        <f>IF(ISNUMBER(Data!EB36),IF(Data!EB36*1/SMALL(Data!EB$25:EB$999,1)-1&gt;$F$15,"&gt;100%",Data!EB36*1/SMALL(Data!EB$25:EB$999,1)-1),"")</f>
        <v/>
      </c>
      <c r="EC36" s="178" t="str">
        <f>IF(ISNUMBER(Data!EC36),IF(Data!EC36*1/SMALL(Data!EC$25:EC$999,1)-1&gt;$F$15,"&gt;100%",Data!EC36*1/SMALL(Data!EC$25:EC$999,1)-1),"")</f>
        <v/>
      </c>
      <c r="ED36" s="178" t="str">
        <f>IF(ISNUMBER(Data!ED36),IF(Data!ED36*1/SMALL(Data!ED$25:ED$999,1)-1&gt;$F$15,"&gt;100%",Data!ED36*1/SMALL(Data!ED$25:ED$999,1)-1),"")</f>
        <v/>
      </c>
      <c r="EE36" s="178" t="str">
        <f>IF(ISNUMBER(Data!EE36),IF(Data!EE36*1/SMALL(Data!EE$25:EE$999,1)-1&gt;$F$15,"&gt;100%",Data!EE36*1/SMALL(Data!EE$25:EE$999,1)-1),"")</f>
        <v/>
      </c>
      <c r="EF36" s="178" t="str">
        <f>IF(ISNUMBER(Data!EF36),IF(Data!EF36*1/SMALL(Data!EF$25:EF$999,1)-1&gt;$F$15,"&gt;100%",Data!EF36*1/SMALL(Data!EF$25:EF$999,1)-1),"")</f>
        <v/>
      </c>
      <c r="EG36" s="178" t="str">
        <f>IF(ISNUMBER(Data!EG36),IF(Data!EG36*1/SMALL(Data!EG$25:EG$999,1)-1&gt;$F$15,"&gt;100%",Data!EG36*1/SMALL(Data!EG$25:EG$999,1)-1),"")</f>
        <v/>
      </c>
      <c r="EH36" s="178" t="str">
        <f>IF(ISNUMBER(Data!EH36),IF(Data!EH36*1/SMALL(Data!EH$25:EH$999,1)-1&gt;$F$15,"&gt;100%",Data!EH36*1/SMALL(Data!EH$25:EH$999,1)-1),"")</f>
        <v/>
      </c>
      <c r="EI36" s="178" t="str">
        <f>IF(ISNUMBER(Data!EI36),IF(Data!EI36*1/SMALL(Data!EI$25:EI$999,1)-1&gt;$F$15,"&gt;100%",Data!EI36*1/SMALL(Data!EI$25:EI$999,1)-1),"")</f>
        <v/>
      </c>
      <c r="EJ36" s="178" t="str">
        <f>IF(ISNUMBER(Data!EJ36),IF(Data!EJ36*1/SMALL(Data!EJ$25:EJ$999,1)-1&gt;$F$15,"&gt;100%",Data!EJ36*1/SMALL(Data!EJ$25:EJ$999,1)-1),"")</f>
        <v/>
      </c>
      <c r="EK36" s="178" t="str">
        <f>IF(ISNUMBER(Data!EK36),IF(Data!EK36*1/SMALL(Data!EK$25:EK$999,1)-1&gt;$F$15,"&gt;100%",Data!EK36*1/SMALL(Data!EK$25:EK$999,1)-1),"")</f>
        <v/>
      </c>
      <c r="EL36" s="178" t="str">
        <f>IF(ISNUMBER(Data!EL36),IF(Data!EL36*1/SMALL(Data!EL$25:EL$999,1)-1&gt;$F$15,"&gt;100%",Data!EL36*1/SMALL(Data!EL$25:EL$999,1)-1),"")</f>
        <v/>
      </c>
      <c r="EM36" s="178" t="str">
        <f>IF(ISNUMBER(Data!EM36),IF(Data!EM36*1/SMALL(Data!EM$25:EM$999,1)-1&gt;$F$15,"&gt;100%",Data!EM36*1/SMALL(Data!EM$25:EM$999,1)-1),"")</f>
        <v/>
      </c>
      <c r="EN36" s="178" t="str">
        <f>IF(ISNUMBER(Data!EN36),IF(Data!EN36*1/SMALL(Data!EN$25:EN$999,1)-1&gt;$F$15,"&gt;100%",Data!EN36*1/SMALL(Data!EN$25:EN$999,1)-1),"")</f>
        <v/>
      </c>
      <c r="EO36" s="178" t="str">
        <f>IF(ISNUMBER(Data!EO36),IF(Data!EO36*1/SMALL(Data!EO$25:EO$999,1)-1&gt;$F$15,"&gt;100%",Data!EO36*1/SMALL(Data!EO$25:EO$999,1)-1),"")</f>
        <v/>
      </c>
      <c r="EP36" s="178" t="str">
        <f>IF(ISNUMBER(Data!EP36),IF(Data!EP36*1/SMALL(Data!EP$25:EP$999,1)-1&gt;$F$15,"&gt;100%",Data!EP36*1/SMALL(Data!EP$25:EP$999,1)-1),"")</f>
        <v/>
      </c>
      <c r="EQ36" s="178" t="str">
        <f>IF(ISNUMBER(Data!EQ36),IF(Data!EQ36*1/SMALL(Data!EQ$25:EQ$999,1)-1&gt;$F$15,"&gt;100%",Data!EQ36*1/SMALL(Data!EQ$25:EQ$999,1)-1),"")</f>
        <v/>
      </c>
      <c r="ER36" s="178" t="str">
        <f>IF(ISNUMBER(Data!ER36),IF(Data!ER36*1/SMALL(Data!ER$25:ER$999,1)-1&gt;$F$15,"&gt;100%",Data!ER36*1/SMALL(Data!ER$25:ER$999,1)-1),"")</f>
        <v/>
      </c>
      <c r="ES36" s="178" t="str">
        <f>IF(ISNUMBER(Data!ES36),IF(Data!ES36*1/SMALL(Data!ES$25:ES$999,1)-1&gt;$F$15,"&gt;100%",Data!ES36*1/SMALL(Data!ES$25:ES$999,1)-1),"")</f>
        <v/>
      </c>
    </row>
    <row r="37" spans="1:149" s="172" customFormat="1" x14ac:dyDescent="0.25">
      <c r="A37" s="169" t="str">
        <f>Data!A37</f>
        <v>SVO</v>
      </c>
      <c r="B37" s="178" t="str">
        <f>IF(ISNUMBER(Data!B37),IF(Data!B37*1/SMALL(Data!B$25:B$999,1)-1&gt;$F$15,"&gt;100%",Data!B37*1/SMALL(Data!B$25:B$999,1)-1),"")</f>
        <v/>
      </c>
      <c r="C37" s="178" t="str">
        <f>IF(ISNUMBER(Data!C37),IF(Data!C37*1/SMALL(Data!C$25:C$999,1)-1&gt;$F$15,"&gt;100%",Data!C37*1/SMALL(Data!C$25:C$999,1)-1),"")</f>
        <v/>
      </c>
      <c r="D37" s="178" t="str">
        <f>IF(ISNUMBER(Data!D37),IF(Data!D37*1/SMALL(Data!D$25:D$999,1)-1&gt;$F$15,"&gt;100%",Data!D37*1/SMALL(Data!D$25:D$999,1)-1),"")</f>
        <v/>
      </c>
      <c r="E37" s="178" t="str">
        <f>IF(ISNUMBER(Data!E37),IF(Data!E37*1/SMALL(Data!E$25:E$999,1)-1&gt;$F$15,"&gt;100%",Data!E37*1/SMALL(Data!E$25:E$999,1)-1),"")</f>
        <v/>
      </c>
      <c r="F37" s="178" t="str">
        <f>IF(ISNUMBER(Data!F37),IF(Data!F37*1/SMALL(Data!F$25:F$999,1)-1&gt;$F$15,"&gt;100%",Data!F37*1/SMALL(Data!F$25:F$999,1)-1),"")</f>
        <v/>
      </c>
      <c r="G37" s="178" t="str">
        <f>IF(ISNUMBER(Data!G37),IF(Data!G37*1/SMALL(Data!G$25:G$999,1)-1&gt;$F$15,"&gt;100%",Data!G37*1/SMALL(Data!G$25:G$999,1)-1),"")</f>
        <v/>
      </c>
      <c r="H37" s="178" t="str">
        <f>IF(ISNUMBER(Data!H37),IF(Data!H37*1/SMALL(Data!H$25:H$999,1)-1&gt;$F$15,"&gt;100%",Data!H37*1/SMALL(Data!H$25:H$999,1)-1),"")</f>
        <v/>
      </c>
      <c r="I37" s="178" t="str">
        <f>IF(ISNUMBER(Data!I37),IF(Data!I37*1/SMALL(Data!I$25:I$999,1)-1&gt;$F$15,"&gt;100%",Data!I37*1/SMALL(Data!I$25:I$999,1)-1),"")</f>
        <v/>
      </c>
      <c r="J37" s="178" t="str">
        <f>IF(ISNUMBER(Data!J37),IF(Data!J37*1/SMALL(Data!J$25:J$999,1)-1&gt;$F$15,"&gt;100%",Data!J37*1/SMALL(Data!J$25:J$999,1)-1),"")</f>
        <v>&gt;100%</v>
      </c>
      <c r="K37" s="178" t="str">
        <f>IF(ISNUMBER(Data!K37),IF(Data!K37*1/SMALL(Data!K$25:K$999,1)-1&gt;$F$15,"&gt;100%",Data!K37*1/SMALL(Data!K$25:K$999,1)-1),"")</f>
        <v>&gt;100%</v>
      </c>
      <c r="L37" s="178" t="str">
        <f>IF(ISNUMBER(Data!L37),IF(Data!L37*1/SMALL(Data!L$25:L$999,1)-1&gt;$F$15,"&gt;100%",Data!L37*1/SMALL(Data!L$25:L$999,1)-1),"")</f>
        <v>&gt;100%</v>
      </c>
      <c r="M37" s="178" t="str">
        <f>IF(ISNUMBER(Data!M37),IF(Data!M37*1/SMALL(Data!M$25:M$999,1)-1&gt;$F$15,"&gt;100%",Data!M37*1/SMALL(Data!M$25:M$999,1)-1),"")</f>
        <v>&gt;100%</v>
      </c>
      <c r="N37" s="178" t="str">
        <f>IF(ISNUMBER(Data!N37),IF(Data!N37*1/SMALL(Data!N$25:N$999,1)-1&gt;$F$15,"&gt;100%",Data!N37*1/SMALL(Data!N$25:N$999,1)-1),"")</f>
        <v>&gt;100%</v>
      </c>
      <c r="O37" s="178" t="str">
        <f>IF(ISNUMBER(Data!O37),IF(Data!O37*1/SMALL(Data!O$25:O$999,1)-1&gt;$F$15,"&gt;100%",Data!O37*1/SMALL(Data!O$25:O$999,1)-1),"")</f>
        <v>&gt;100%</v>
      </c>
      <c r="P37" s="178" t="str">
        <f>IF(ISNUMBER(Data!P37),IF(Data!P37*1/SMALL(Data!P$25:P$999,1)-1&gt;$F$15,"&gt;100%",Data!P37*1/SMALL(Data!P$25:P$999,1)-1),"")</f>
        <v>&gt;100%</v>
      </c>
      <c r="Q37" s="178" t="str">
        <f>IF(ISNUMBER(Data!Q37),IF(Data!Q37*1/SMALL(Data!Q$25:Q$999,1)-1&gt;$F$15,"&gt;100%",Data!Q37*1/SMALL(Data!Q$25:Q$999,1)-1),"")</f>
        <v/>
      </c>
      <c r="R37" s="178" t="str">
        <f>IF(ISNUMBER(Data!R37),IF(Data!R37*1/SMALL(Data!R$25:R$999,1)-1&gt;$F$15,"&gt;100%",Data!R37*1/SMALL(Data!R$25:R$999,1)-1),"")</f>
        <v>&gt;100%</v>
      </c>
      <c r="S37" s="178" t="str">
        <f>IF(ISNUMBER(Data!S37),IF(Data!S37*1/SMALL(Data!S$25:S$999,1)-1&gt;$F$15,"&gt;100%",Data!S37*1/SMALL(Data!S$25:S$999,1)-1),"")</f>
        <v>&gt;100%</v>
      </c>
      <c r="T37" s="178">
        <f>IF(ISNUMBER(Data!T37),IF(Data!T37*1/SMALL(Data!T$25:T$999,1)-1&gt;$F$15,"&gt;100%",Data!T37*1/SMALL(Data!T$25:T$999,1)-1),"")</f>
        <v>0</v>
      </c>
      <c r="U37" s="178" t="str">
        <f>IF(ISNUMBER(Data!U37),IF(Data!U37*1/SMALL(Data!U$25:U$999,1)-1&gt;$F$15,"&gt;100%",Data!U37*1/SMALL(Data!U$25:U$999,1)-1),"")</f>
        <v>&gt;100%</v>
      </c>
      <c r="V37" s="178" t="str">
        <f>IF(ISNUMBER(Data!V37),IF(Data!V37*1/SMALL(Data!V$25:V$999,1)-1&gt;$F$15,"&gt;100%",Data!V37*1/SMALL(Data!V$25:V$999,1)-1),"")</f>
        <v>&gt;100%</v>
      </c>
      <c r="W37" s="178" t="str">
        <f>IF(ISNUMBER(Data!W37),IF(Data!W37*1/SMALL(Data!W$25:W$999,1)-1&gt;$F$15,"&gt;100%",Data!W37*1/SMALL(Data!W$25:W$999,1)-1),"")</f>
        <v>&gt;100%</v>
      </c>
      <c r="X37" s="178">
        <f>IF(ISNUMBER(Data!X37),IF(Data!X37*1/SMALL(Data!X$25:X$999,1)-1&gt;$F$15,"&gt;100%",Data!X37*1/SMALL(Data!X$25:X$999,1)-1),"")</f>
        <v>1</v>
      </c>
      <c r="Y37" s="178" t="str">
        <f>IF(ISNUMBER(Data!Y37),IF(Data!Y37*1/SMALL(Data!Y$25:Y$999,1)-1&gt;$F$15,"&gt;100%",Data!Y37*1/SMALL(Data!Y$25:Y$999,1)-1),"")</f>
        <v>&gt;100%</v>
      </c>
      <c r="Z37" s="178">
        <f>IF(ISNUMBER(Data!Z37),IF(Data!Z37*1/SMALL(Data!Z$25:Z$999,1)-1&gt;$F$15,"&gt;100%",Data!Z37*1/SMALL(Data!Z$25:Z$999,1)-1),"")</f>
        <v>0.14285714285714279</v>
      </c>
      <c r="AA37" s="178">
        <f>IF(ISNUMBER(Data!AA37),IF(Data!AA37*1/SMALL(Data!AA$25:AA$999,1)-1&gt;$F$15,"&gt;100%",Data!AA37*1/SMALL(Data!AA$25:AA$999,1)-1),"")</f>
        <v>1</v>
      </c>
      <c r="AB37" s="178">
        <f>IF(ISNUMBER(Data!AB37),IF(Data!AB37*1/SMALL(Data!AB$25:AB$999,1)-1&gt;$F$15,"&gt;100%",Data!AB37*1/SMALL(Data!AB$25:AB$999,1)-1),"")</f>
        <v>0.45833333333333348</v>
      </c>
      <c r="AC37" s="178">
        <f>IF(ISNUMBER(Data!AC37),IF(Data!AC37*1/SMALL(Data!AC$25:AC$999,1)-1&gt;$F$15,"&gt;100%",Data!AC37*1/SMALL(Data!AC$25:AC$999,1)-1),"")</f>
        <v>0.35135135135135154</v>
      </c>
      <c r="AD37" s="178" t="str">
        <f>IF(ISNUMBER(Data!AD37),IF(Data!AD37*1/SMALL(Data!AD$25:AD$999,1)-1&gt;$F$15,"&gt;100%",Data!AD37*1/SMALL(Data!AD$25:AD$999,1)-1),"")</f>
        <v>&gt;100%</v>
      </c>
      <c r="AE37" s="178">
        <f>IF(ISNUMBER(Data!AE37),IF(Data!AE37*1/SMALL(Data!AE$25:AE$999,1)-1&gt;$F$15,"&gt;100%",Data!AE37*1/SMALL(Data!AE$25:AE$999,1)-1),"")</f>
        <v>0.51631477927063352</v>
      </c>
      <c r="AF37" s="178" t="str">
        <f>IF(ISNUMBER(Data!AF37),IF(Data!AF37*1/SMALL(Data!AF$25:AF$999,1)-1&gt;$F$15,"&gt;100%",Data!AF37*1/SMALL(Data!AF$25:AF$999,1)-1),"")</f>
        <v/>
      </c>
      <c r="AG37" s="178" t="str">
        <f>IF(ISNUMBER(Data!AG37),IF(Data!AG37*1/SMALL(Data!AG$25:AG$999,1)-1&gt;$F$15,"&gt;100%",Data!AG37*1/SMALL(Data!AG$25:AG$999,1)-1),"")</f>
        <v/>
      </c>
      <c r="AH37" s="178" t="str">
        <f>IF(ISNUMBER(Data!AH37),IF(Data!AH37*1/SMALL(Data!AH$25:AH$999,1)-1&gt;$F$15,"&gt;100%",Data!AH37*1/SMALL(Data!AH$25:AH$999,1)-1),"")</f>
        <v/>
      </c>
      <c r="AI37" s="178" t="str">
        <f>IF(ISNUMBER(Data!AI37),IF(Data!AI37*1/SMALL(Data!AI$25:AI$999,1)-1&gt;$F$15,"&gt;100%",Data!AI37*1/SMALL(Data!AI$25:AI$999,1)-1),"")</f>
        <v/>
      </c>
      <c r="AJ37" s="178" t="str">
        <f>IF(ISNUMBER(Data!AJ37),IF(Data!AJ37*1/SMALL(Data!AJ$25:AJ$999,1)-1&gt;$F$15,"&gt;100%",Data!AJ37*1/SMALL(Data!AJ$25:AJ$999,1)-1),"")</f>
        <v/>
      </c>
      <c r="AK37" s="178" t="str">
        <f>IF(ISNUMBER(Data!AK37),IF(Data!AK37*1/SMALL(Data!AK$25:AK$999,1)-1&gt;$F$15,"&gt;100%",Data!AK37*1/SMALL(Data!AK$25:AK$999,1)-1),"")</f>
        <v/>
      </c>
      <c r="AL37" s="178" t="str">
        <f>IF(ISNUMBER(Data!AL37),IF(Data!AL37*1/SMALL(Data!AL$25:AL$999,1)-1&gt;$F$15,"&gt;100%",Data!AL37*1/SMALL(Data!AL$25:AL$999,1)-1),"")</f>
        <v/>
      </c>
      <c r="AM37" s="178" t="str">
        <f>IF(ISNUMBER(Data!AM37),IF(Data!AM37*1/SMALL(Data!AM$25:AM$999,1)-1&gt;$F$15,"&gt;100%",Data!AM37*1/SMALL(Data!AM$25:AM$999,1)-1),"")</f>
        <v/>
      </c>
      <c r="AN37" s="178" t="str">
        <f>IF(ISNUMBER(Data!AN37),IF(Data!AN37*1/SMALL(Data!AN$25:AN$999,1)-1&gt;$F$15,"&gt;100%",Data!AN37*1/SMALL(Data!AN$25:AN$999,1)-1),"")</f>
        <v/>
      </c>
      <c r="AO37" s="178" t="str">
        <f>IF(ISNUMBER(Data!AO37),IF(Data!AO37*1/SMALL(Data!AO$25:AO$999,1)-1&gt;$F$15,"&gt;100%",Data!AO37*1/SMALL(Data!AO$25:AO$999,1)-1),"")</f>
        <v/>
      </c>
      <c r="AP37" s="178" t="str">
        <f>IF(ISNUMBER(Data!AP37),IF(Data!AP37*1/SMALL(Data!AP$25:AP$999,1)-1&gt;$F$15,"&gt;100%",Data!AP37*1/SMALL(Data!AP$25:AP$999,1)-1),"")</f>
        <v/>
      </c>
      <c r="AQ37" s="189" t="str">
        <f>IF(ISNUMBER(Data!AQ37),IF(Data!AQ37*1/SMALL(Data!AQ$25:AQ$999,1)-1&gt;$F$15,"&gt;100%",Data!AQ37*1/SMALL(Data!AQ$25:AQ$999,1)-1),"")</f>
        <v/>
      </c>
      <c r="AR37" s="178" t="str">
        <f>IF(ISNUMBER(Data!AR37),IF(Data!AR37*1/SMALL(Data!AR$25:AR$999,1)-1&gt;$F$15,"&gt;100%",Data!AR37*1/SMALL(Data!AR$25:AR$999,1)-1),"")</f>
        <v/>
      </c>
      <c r="AS37" s="178" t="str">
        <f>IF(ISNUMBER(Data!AS37),IF(Data!AS37*1/SMALL(Data!AS$25:AS$999,1)-1&gt;$F$15,"&gt;100%",Data!AS37*1/SMALL(Data!AS$25:AS$999,1)-1),"")</f>
        <v/>
      </c>
      <c r="AT37" s="178" t="str">
        <f>IF(ISNUMBER(Data!AT37),IF(Data!AT37*1/SMALL(Data!AT$25:AT$999,1)-1&gt;$F$15,"&gt;100%",Data!AT37*1/SMALL(Data!AT$25:AT$999,1)-1),"")</f>
        <v/>
      </c>
      <c r="AU37" s="178" t="str">
        <f>IF(ISNUMBER(Data!AU37),IF(Data!AU37*1/SMALL(Data!AU$25:AU$999,1)-1&gt;$F$15,"&gt;100%",Data!AU37*1/SMALL(Data!AU$25:AU$999,1)-1),"")</f>
        <v/>
      </c>
      <c r="AV37" s="178" t="str">
        <f>IF(ISNUMBER(Data!AV37),IF(Data!AV37*1/SMALL(Data!AV$25:AV$999,1)-1&gt;$F$15,"&gt;100%",Data!AV37*1/SMALL(Data!AV$25:AV$999,1)-1),"")</f>
        <v/>
      </c>
      <c r="AW37" s="178" t="str">
        <f>IF(ISNUMBER(Data!AW37),IF(Data!AW37*1/SMALL(Data!AW$25:AW$999,1)-1&gt;$F$15,"&gt;100%",Data!AW37*1/SMALL(Data!AW$25:AW$999,1)-1),"")</f>
        <v/>
      </c>
      <c r="AX37" s="178" t="str">
        <f>IF(ISNUMBER(Data!AX37),IF(Data!AX37*1/SMALL(Data!AX$25:AX$999,1)-1&gt;$F$15,"&gt;100%",Data!AX37*1/SMALL(Data!AX$25:AX$999,1)-1),"")</f>
        <v/>
      </c>
      <c r="AY37" s="178" t="str">
        <f>IF(ISNUMBER(Data!AY37),IF(Data!AY37*1/SMALL(Data!AY$25:AY$999,1)-1&gt;$F$15,"&gt;100%",Data!AY37*1/SMALL(Data!AY$25:AY$999,1)-1),"")</f>
        <v/>
      </c>
      <c r="AZ37" s="178" t="str">
        <f>IF(ISNUMBER(Data!AZ37),IF(Data!AZ37*1/SMALL(Data!AZ$25:AZ$999,1)-1&gt;$F$15,"&gt;100%",Data!AZ37*1/SMALL(Data!AZ$25:AZ$999,1)-1),"")</f>
        <v/>
      </c>
      <c r="BA37" s="190" t="str">
        <f>IF(ISNUMBER(Data!BA37),IF(Data!BA37*1/SMALL(Data!BA$25:BA$999,1)-1&gt;$F$15,"&gt;100%",Data!BA37*1/SMALL(Data!BA$25:BA$999,1)-1),"")</f>
        <v/>
      </c>
      <c r="BB37" s="184" t="str">
        <f>IF(ISNUMBER(Data!BB37),IF(Data!BB37*1/SMALL(Data!BB$25:BB$999,1)-1&gt;$F$15,"&gt;100%",Data!BB37*1/SMALL(Data!BB$25:BB$999,1)-1),"")</f>
        <v/>
      </c>
      <c r="BC37" s="178" t="str">
        <f>IF(ISNUMBER(Data!BC37),IF(Data!BC37*1/SMALL(Data!BC$25:BC$999,1)-1&gt;$F$15,"&gt;100%",Data!BC37*1/SMALL(Data!BC$25:BC$999,1)-1),"")</f>
        <v/>
      </c>
      <c r="BD37" s="178" t="str">
        <f>IF(ISNUMBER(Data!BD37),IF(Data!BD37*1/SMALL(Data!BD$25:BD$999,1)-1&gt;$F$15,"&gt;100%",Data!BD37*1/SMALL(Data!BD$25:BD$999,1)-1),"")</f>
        <v/>
      </c>
      <c r="BE37" s="178" t="str">
        <f>IF(ISNUMBER(Data!BE37),IF(Data!BE37*1/SMALL(Data!BE$25:BE$999,1)-1&gt;$F$15,"&gt;100%",Data!BE37*1/SMALL(Data!BE$25:BE$999,1)-1),"")</f>
        <v/>
      </c>
      <c r="BF37" s="178" t="str">
        <f>IF(ISNUMBER(Data!BF37),IF(Data!BF37*1/SMALL(Data!BF$25:BF$999,1)-1&gt;$F$15,"&gt;100%",Data!BF37*1/SMALL(Data!BF$25:BF$999,1)-1),"")</f>
        <v/>
      </c>
      <c r="BG37" s="178" t="str">
        <f>IF(ISNUMBER(Data!BG37),IF(Data!BG37*1/SMALL(Data!BG$25:BG$999,1)-1&gt;$F$15,"&gt;100%",Data!BG37*1/SMALL(Data!BG$25:BG$999,1)-1),"")</f>
        <v/>
      </c>
      <c r="BH37" s="178" t="str">
        <f>IF(ISNUMBER(Data!BH37),IF(Data!BH37*1/SMALL(Data!BH$25:BH$999,1)-1&gt;$F$15,"&gt;100%",Data!BH37*1/SMALL(Data!BH$25:BH$999,1)-1),"")</f>
        <v/>
      </c>
      <c r="BI37" s="178" t="str">
        <f>IF(ISNUMBER(Data!BI37),IF(Data!BI37*1/SMALL(Data!BI$25:BI$999,1)-1&gt;$F$15,"&gt;100%",Data!BI37*1/SMALL(Data!BI$25:BI$999,1)-1),"")</f>
        <v/>
      </c>
      <c r="BJ37" s="178" t="str">
        <f>IF(ISNUMBER(Data!BJ37),IF(Data!BJ37*1/SMALL(Data!BJ$25:BJ$999,1)-1&gt;$F$15,"&gt;100%",Data!BJ37*1/SMALL(Data!BJ$25:BJ$999,1)-1),"")</f>
        <v/>
      </c>
      <c r="BK37" s="178" t="str">
        <f>IF(ISNUMBER(Data!BK37),IF(Data!BK37*1/SMALL(Data!BK$25:BK$999,1)-1&gt;$F$15,"&gt;100%",Data!BK37*1/SMALL(Data!BK$25:BK$999,1)-1),"")</f>
        <v/>
      </c>
      <c r="BL37" s="178" t="str">
        <f>IF(ISNUMBER(Data!BL37),IF(Data!BL37*1/SMALL(Data!BL$25:BL$999,1)-1&gt;$F$15,"&gt;100%",Data!BL37*1/SMALL(Data!BL$25:BL$999,1)-1),"")</f>
        <v/>
      </c>
      <c r="BM37" s="178" t="str">
        <f>IF(ISNUMBER(Data!BM37),IF(Data!BM37*1/SMALL(Data!BM$25:BM$999,1)-1&gt;$F$15,"&gt;100%",Data!BM37*1/SMALL(Data!BM$25:BM$999,1)-1),"")</f>
        <v/>
      </c>
      <c r="BN37" s="178" t="str">
        <f>IF(ISNUMBER(Data!BN37),IF(Data!BN37*1/SMALL(Data!BN$25:BN$999,1)-1&gt;$F$15,"&gt;100%",Data!BN37*1/SMALL(Data!BN$25:BN$999,1)-1),"")</f>
        <v/>
      </c>
      <c r="BO37" s="178" t="str">
        <f>IF(ISNUMBER(Data!BO37),IF(Data!BO37*1/SMALL(Data!BO$25:BO$999,1)-1&gt;$F$15,"&gt;100%",Data!BO37*1/SMALL(Data!BO$25:BO$999,1)-1),"")</f>
        <v/>
      </c>
      <c r="BP37" s="178" t="str">
        <f>IF(ISNUMBER(Data!BP37),IF(Data!BP37*1/SMALL(Data!BP$25:BP$999,1)-1&gt;$F$15,"&gt;100%",Data!BP37*1/SMALL(Data!BP$25:BP$999,1)-1),"")</f>
        <v/>
      </c>
      <c r="BQ37" s="178" t="str">
        <f>IF(ISNUMBER(Data!BQ37),IF(Data!BQ37*1/SMALL(Data!BQ$25:BQ$999,1)-1&gt;$F$15,"&gt;100%",Data!BQ37*1/SMALL(Data!BQ$25:BQ$999,1)-1),"")</f>
        <v/>
      </c>
      <c r="BR37" s="178" t="str">
        <f>IF(ISNUMBER(Data!BR37),IF(Data!BR37*1/SMALL(Data!BR$25:BR$999,1)-1&gt;$F$15,"&gt;100%",Data!BR37*1/SMALL(Data!BR$25:BR$999,1)-1),"")</f>
        <v/>
      </c>
      <c r="BS37" s="178" t="str">
        <f>IF(ISNUMBER(Data!BS37),IF(Data!BS37*1/SMALL(Data!BS$25:BS$999,1)-1&gt;$F$15,"&gt;100%",Data!BS37*1/SMALL(Data!BS$25:BS$999,1)-1),"")</f>
        <v/>
      </c>
      <c r="BT37" s="178" t="str">
        <f>IF(ISNUMBER(Data!BT37),IF(Data!BT37*1/SMALL(Data!BT$25:BT$999,1)-1&gt;$F$15,"&gt;100%",Data!BT37*1/SMALL(Data!BT$25:BT$999,1)-1),"")</f>
        <v/>
      </c>
      <c r="BU37" s="178" t="str">
        <f>IF(ISNUMBER(Data!BU37),IF(Data!BU37*1/SMALL(Data!BU$25:BU$999,1)-1&gt;$F$15,"&gt;100%",Data!BU37*1/SMALL(Data!BU$25:BU$999,1)-1),"")</f>
        <v/>
      </c>
      <c r="BV37" s="178" t="str">
        <f>IF(ISNUMBER(Data!BV37),IF(Data!BV37*1/SMALL(Data!BV$25:BV$999,1)-1&gt;$F$15,"&gt;100%",Data!BV37*1/SMALL(Data!BV$25:BV$999,1)-1),"")</f>
        <v/>
      </c>
      <c r="BW37" s="178" t="str">
        <f>IF(ISNUMBER(Data!BW37),IF(Data!BW37*1/SMALL(Data!BW$25:BW$999,1)-1&gt;$F$15,"&gt;100%",Data!BW37*1/SMALL(Data!BW$25:BW$999,1)-1),"")</f>
        <v/>
      </c>
      <c r="BX37" s="178" t="str">
        <f>IF(ISNUMBER(Data!BX37),IF(Data!BX37*1/SMALL(Data!BX$25:BX$999,1)-1&gt;$F$15,"&gt;100%",Data!BX37*1/SMALL(Data!BX$25:BX$999,1)-1),"")</f>
        <v/>
      </c>
      <c r="BY37" s="178" t="str">
        <f>IF(ISNUMBER(Data!BY37),IF(Data!BY37*1/SMALL(Data!BY$25:BY$999,1)-1&gt;$F$15,"&gt;100%",Data!BY37*1/SMALL(Data!BY$25:BY$999,1)-1),"")</f>
        <v/>
      </c>
      <c r="BZ37" s="178" t="str">
        <f>IF(ISNUMBER(Data!BZ37),IF(Data!BZ37*1/SMALL(Data!BZ$25:BZ$999,1)-1&gt;$F$15,"&gt;100%",Data!BZ37*1/SMALL(Data!BZ$25:BZ$999,1)-1),"")</f>
        <v/>
      </c>
      <c r="CA37" s="178" t="str">
        <f>IF(ISNUMBER(Data!CA37),IF(Data!CA37*1/SMALL(Data!CA$25:CA$999,1)-1&gt;$F$15,"&gt;100%",Data!CA37*1/SMALL(Data!CA$25:CA$999,1)-1),"")</f>
        <v/>
      </c>
      <c r="CB37" s="178" t="str">
        <f>IF(ISNUMBER(Data!CB37),IF(Data!CB37*1/SMALL(Data!CB$25:CB$999,1)-1&gt;$F$15,"&gt;100%",Data!CB37*1/SMALL(Data!CB$25:CB$999,1)-1),"")</f>
        <v/>
      </c>
      <c r="CC37" s="178" t="str">
        <f>IF(ISNUMBER(Data!CC37),IF(Data!CC37*1/SMALL(Data!CC$25:CC$999,1)-1&gt;$F$15,"&gt;100%",Data!CC37*1/SMALL(Data!CC$25:CC$999,1)-1),"")</f>
        <v/>
      </c>
      <c r="CD37" s="178" t="str">
        <f>IF(ISNUMBER(Data!CD37),IF(Data!CD37*1/SMALL(Data!CD$25:CD$999,1)-1&gt;$F$15,"&gt;100%",Data!CD37*1/SMALL(Data!CD$25:CD$999,1)-1),"")</f>
        <v/>
      </c>
      <c r="CE37" s="178" t="str">
        <f>IF(ISNUMBER(Data!CE37),IF(Data!CE37*1/SMALL(Data!CE$25:CE$999,1)-1&gt;$F$15,"&gt;100%",Data!CE37*1/SMALL(Data!CE$25:CE$999,1)-1),"")</f>
        <v/>
      </c>
      <c r="CF37" s="178" t="str">
        <f>IF(ISNUMBER(Data!CF37),IF(Data!CF37*1/SMALL(Data!CF$25:CF$999,1)-1&gt;$F$15,"&gt;100%",Data!CF37*1/SMALL(Data!CF$25:CF$999,1)-1),"")</f>
        <v/>
      </c>
      <c r="CG37" s="178" t="str">
        <f>IF(ISNUMBER(Data!CG37),IF(Data!CG37*1/SMALL(Data!CG$25:CG$999,1)-1&gt;$F$15,"&gt;100%",Data!CG37*1/SMALL(Data!CG$25:CG$999,1)-1),"")</f>
        <v/>
      </c>
      <c r="CH37" s="178" t="str">
        <f>IF(ISNUMBER(Data!CH37),IF(Data!CH37*1/SMALL(Data!CH$25:CH$999,1)-1&gt;$F$15,"&gt;100%",Data!CH37*1/SMALL(Data!CH$25:CH$999,1)-1),"")</f>
        <v/>
      </c>
      <c r="CI37" s="178" t="str">
        <f>IF(ISNUMBER(Data!CI37),IF(Data!CI37*1/SMALL(Data!CI$25:CI$999,1)-1&gt;$F$15,"&gt;100%",Data!CI37*1/SMALL(Data!CI$25:CI$999,1)-1),"")</f>
        <v/>
      </c>
      <c r="CJ37" s="178" t="str">
        <f>IF(ISNUMBER(Data!CJ37),IF(Data!CJ37*1/SMALL(Data!CJ$25:CJ$999,1)-1&gt;$F$15,"&gt;100%",Data!CJ37*1/SMALL(Data!CJ$25:CJ$999,1)-1),"")</f>
        <v/>
      </c>
      <c r="CK37" s="178" t="str">
        <f>IF(ISNUMBER(Data!CK37),IF(Data!CK37*1/SMALL(Data!CK$25:CK$999,1)-1&gt;$F$15,"&gt;100%",Data!CK37*1/SMALL(Data!CK$25:CK$999,1)-1),"")</f>
        <v/>
      </c>
      <c r="CL37" s="178" t="str">
        <f>IF(ISNUMBER(Data!CL37),IF(Data!CL37*1/SMALL(Data!CL$25:CL$999,1)-1&gt;$F$15,"&gt;100%",Data!CL37*1/SMALL(Data!CL$25:CL$999,1)-1),"")</f>
        <v/>
      </c>
      <c r="CM37" s="178" t="str">
        <f>IF(ISNUMBER(Data!CM37),IF(Data!CM37*1/SMALL(Data!CM$25:CM$999,1)-1&gt;$F$15,"&gt;100%",Data!CM37*1/SMALL(Data!CM$25:CM$999,1)-1),"")</f>
        <v/>
      </c>
      <c r="CN37" s="178" t="str">
        <f>IF(ISNUMBER(Data!CN37),IF(Data!CN37*1/SMALL(Data!CN$25:CN$999,1)-1&gt;$F$15,"&gt;100%",Data!CN37*1/SMALL(Data!CN$25:CN$999,1)-1),"")</f>
        <v/>
      </c>
      <c r="CO37" s="178" t="str">
        <f>IF(ISNUMBER(Data!CO37),IF(Data!CO37*1/SMALL(Data!CO$25:CO$999,1)-1&gt;$F$15,"&gt;100%",Data!CO37*1/SMALL(Data!CO$25:CO$999,1)-1),"")</f>
        <v/>
      </c>
      <c r="CP37" s="178" t="str">
        <f>IF(ISNUMBER(Data!CP37),IF(Data!CP37*1/SMALL(Data!CP$25:CP$999,1)-1&gt;$F$15,"&gt;100%",Data!CP37*1/SMALL(Data!CP$25:CP$999,1)-1),"")</f>
        <v/>
      </c>
      <c r="CQ37" s="178" t="str">
        <f>IF(ISNUMBER(Data!CQ37),IF(Data!CQ37*1/SMALL(Data!CQ$25:CQ$999,1)-1&gt;$F$15,"&gt;100%",Data!CQ37*1/SMALL(Data!CQ$25:CQ$999,1)-1),"")</f>
        <v/>
      </c>
      <c r="CR37" s="178" t="str">
        <f>IF(ISNUMBER(Data!CR37),IF(Data!CR37*1/SMALL(Data!CR$25:CR$999,1)-1&gt;$F$15,"&gt;100%",Data!CR37*1/SMALL(Data!CR$25:CR$999,1)-1),"")</f>
        <v/>
      </c>
      <c r="CS37" s="178" t="str">
        <f>IF(ISNUMBER(Data!CS37),IF(Data!CS37*1/SMALL(Data!CS$25:CS$999,1)-1&gt;$F$15,"&gt;100%",Data!CS37*1/SMALL(Data!CS$25:CS$999,1)-1),"")</f>
        <v/>
      </c>
      <c r="CT37" s="178" t="str">
        <f>IF(ISNUMBER(Data!CT37),IF(Data!CT37*1/SMALL(Data!CT$25:CT$999,1)-1&gt;$F$15,"&gt;100%",Data!CT37*1/SMALL(Data!CT$25:CT$999,1)-1),"")</f>
        <v/>
      </c>
      <c r="CU37" s="178" t="str">
        <f>IF(ISNUMBER(Data!CU37),IF(Data!CU37*1/SMALL(Data!CU$25:CU$999,1)-1&gt;$F$15,"&gt;100%",Data!CU37*1/SMALL(Data!CU$25:CU$999,1)-1),"")</f>
        <v/>
      </c>
      <c r="CV37" s="178" t="str">
        <f>IF(ISNUMBER(Data!CV37),IF(Data!CV37*1/SMALL(Data!CV$25:CV$999,1)-1&gt;$F$15,"&gt;100%",Data!CV37*1/SMALL(Data!CV$25:CV$999,1)-1),"")</f>
        <v/>
      </c>
      <c r="CW37" s="178" t="str">
        <f>IF(ISNUMBER(Data!CW37),IF(Data!CW37*1/SMALL(Data!CW$25:CW$999,1)-1&gt;$F$15,"&gt;100%",Data!CW37*1/SMALL(Data!CW$25:CW$999,1)-1),"")</f>
        <v/>
      </c>
      <c r="CX37" s="178" t="str">
        <f>IF(ISNUMBER(Data!CX37),IF(Data!CX37*1/SMALL(Data!CX$25:CX$999,1)-1&gt;$F$15,"&gt;100%",Data!CX37*1/SMALL(Data!CX$25:CX$999,1)-1),"")</f>
        <v/>
      </c>
      <c r="CY37" s="178" t="str">
        <f>IF(ISNUMBER(Data!CY37),IF(Data!CY37*1/SMALL(Data!CY$25:CY$999,1)-1&gt;$F$15,"&gt;100%",Data!CY37*1/SMALL(Data!CY$25:CY$999,1)-1),"")</f>
        <v/>
      </c>
      <c r="CZ37" s="178" t="str">
        <f>IF(ISNUMBER(Data!CZ37),IF(Data!CZ37*1/SMALL(Data!CZ$25:CZ$999,1)-1&gt;$F$15,"&gt;100%",Data!CZ37*1/SMALL(Data!CZ$25:CZ$999,1)-1),"")</f>
        <v/>
      </c>
      <c r="DA37" s="178" t="str">
        <f>IF(ISNUMBER(Data!DA37),IF(Data!DA37*1/SMALL(Data!DA$25:DA$999,1)-1&gt;$F$15,"&gt;100%",Data!DA37*1/SMALL(Data!DA$25:DA$999,1)-1),"")</f>
        <v/>
      </c>
      <c r="DB37" s="178" t="str">
        <f>IF(ISNUMBER(Data!DB37),IF(Data!DB37*1/SMALL(Data!DB$25:DB$999,1)-1&gt;$F$15,"&gt;100%",Data!DB37*1/SMALL(Data!DB$25:DB$999,1)-1),"")</f>
        <v/>
      </c>
      <c r="DC37" s="178" t="str">
        <f>IF(ISNUMBER(Data!DC37),IF(Data!DC37*1/SMALL(Data!DC$25:DC$999,1)-1&gt;$F$15,"&gt;100%",Data!DC37*1/SMALL(Data!DC$25:DC$999,1)-1),"")</f>
        <v/>
      </c>
      <c r="DD37" s="178" t="str">
        <f>IF(ISNUMBER(Data!DD37),IF(Data!DD37*1/SMALL(Data!DD$25:DD$999,1)-1&gt;$F$15,"&gt;100%",Data!DD37*1/SMALL(Data!DD$25:DD$999,1)-1),"")</f>
        <v/>
      </c>
      <c r="DE37" s="178" t="str">
        <f>IF(ISNUMBER(Data!DE37),IF(Data!DE37*1/SMALL(Data!DE$25:DE$999,1)-1&gt;$F$15,"&gt;100%",Data!DE37*1/SMALL(Data!DE$25:DE$999,1)-1),"")</f>
        <v/>
      </c>
      <c r="DF37" s="178" t="str">
        <f>IF(ISNUMBER(Data!DF37),IF(Data!DF37*1/SMALL(Data!DF$25:DF$999,1)-1&gt;$F$15,"&gt;100%",Data!DF37*1/SMALL(Data!DF$25:DF$999,1)-1),"")</f>
        <v/>
      </c>
      <c r="DG37" s="178" t="str">
        <f>IF(ISNUMBER(Data!DG37),IF(Data!DG37*1/SMALL(Data!DG$25:DG$999,1)-1&gt;$F$15,"&gt;100%",Data!DG37*1/SMALL(Data!DG$25:DG$999,1)-1),"")</f>
        <v/>
      </c>
      <c r="DH37" s="178" t="str">
        <f>IF(ISNUMBER(Data!DH37),IF(Data!DH37*1/SMALL(Data!DH$25:DH$999,1)-1&gt;$F$15,"&gt;100%",Data!DH37*1/SMALL(Data!DH$25:DH$999,1)-1),"")</f>
        <v/>
      </c>
      <c r="DI37" s="178" t="str">
        <f>IF(ISNUMBER(Data!DI37),IF(Data!DI37*1/SMALL(Data!DI$25:DI$999,1)-1&gt;$F$15,"&gt;100%",Data!DI37*1/SMALL(Data!DI$25:DI$999,1)-1),"")</f>
        <v/>
      </c>
      <c r="DJ37" s="178" t="str">
        <f>IF(ISNUMBER(Data!DJ37),IF(Data!DJ37*1/SMALL(Data!DJ$25:DJ$999,1)-1&gt;$F$15,"&gt;100%",Data!DJ37*1/SMALL(Data!DJ$25:DJ$999,1)-1),"")</f>
        <v/>
      </c>
      <c r="DK37" s="178" t="str">
        <f>IF(ISNUMBER(Data!DK37),IF(Data!DK37*1/SMALL(Data!DK$25:DK$999,1)-1&gt;$F$15,"&gt;100%",Data!DK37*1/SMALL(Data!DK$25:DK$999,1)-1),"")</f>
        <v/>
      </c>
      <c r="DL37" s="178" t="str">
        <f>IF(ISNUMBER(Data!DL37),IF(Data!DL37*1/SMALL(Data!DL$25:DL$999,1)-1&gt;$F$15,"&gt;100%",Data!DL37*1/SMALL(Data!DL$25:DL$999,1)-1),"")</f>
        <v/>
      </c>
      <c r="DM37" s="178" t="str">
        <f>IF(ISNUMBER(Data!DM37),IF(Data!DM37*1/SMALL(Data!DM$25:DM$999,1)-1&gt;$F$15,"&gt;100%",Data!DM37*1/SMALL(Data!DM$25:DM$999,1)-1),"")</f>
        <v/>
      </c>
      <c r="DN37" s="178" t="str">
        <f>IF(ISNUMBER(Data!DN37),IF(Data!DN37*1/SMALL(Data!DN$25:DN$999,1)-1&gt;$F$15,"&gt;100%",Data!DN37*1/SMALL(Data!DN$25:DN$999,1)-1),"")</f>
        <v/>
      </c>
      <c r="DO37" s="178" t="str">
        <f>IF(ISNUMBER(Data!DO37),IF(Data!DO37*1/SMALL(Data!DO$25:DO$999,1)-1&gt;$F$15,"&gt;100%",Data!DO37*1/SMALL(Data!DO$25:DO$999,1)-1),"")</f>
        <v/>
      </c>
      <c r="DP37" s="178" t="str">
        <f>IF(ISNUMBER(Data!DP37),IF(Data!DP37*1/SMALL(Data!DP$25:DP$999,1)-1&gt;$F$15,"&gt;100%",Data!DP37*1/SMALL(Data!DP$25:DP$999,1)-1),"")</f>
        <v/>
      </c>
      <c r="DQ37" s="178" t="str">
        <f>IF(ISNUMBER(Data!DQ37),IF(Data!DQ37*1/SMALL(Data!DQ$25:DQ$999,1)-1&gt;$F$15,"&gt;100%",Data!DQ37*1/SMALL(Data!DQ$25:DQ$999,1)-1),"")</f>
        <v/>
      </c>
      <c r="DR37" s="178" t="str">
        <f>IF(ISNUMBER(Data!DR37),IF(Data!DR37*1/SMALL(Data!DR$25:DR$999,1)-1&gt;$F$15,"&gt;100%",Data!DR37*1/SMALL(Data!DR$25:DR$999,1)-1),"")</f>
        <v/>
      </c>
      <c r="DS37" s="178" t="str">
        <f>IF(ISNUMBER(Data!DS37),IF(Data!DS37*1/SMALL(Data!DS$25:DS$999,1)-1&gt;$F$15,"&gt;100%",Data!DS37*1/SMALL(Data!DS$25:DS$999,1)-1),"")</f>
        <v/>
      </c>
      <c r="DT37" s="178" t="str">
        <f>IF(ISNUMBER(Data!DT37),IF(Data!DT37*1/SMALL(Data!DT$25:DT$999,1)-1&gt;$F$15,"&gt;100%",Data!DT37*1/SMALL(Data!DT$25:DT$999,1)-1),"")</f>
        <v/>
      </c>
      <c r="DU37" s="178" t="str">
        <f>IF(ISNUMBER(Data!DU37),IF(Data!DU37*1/SMALL(Data!DU$25:DU$999,1)-1&gt;$F$15,"&gt;100%",Data!DU37*1/SMALL(Data!DU$25:DU$999,1)-1),"")</f>
        <v/>
      </c>
      <c r="DV37" s="178" t="str">
        <f>IF(ISNUMBER(Data!DV37),IF(Data!DV37*1/SMALL(Data!DV$25:DV$999,1)-1&gt;$F$15,"&gt;100%",Data!DV37*1/SMALL(Data!DV$25:DV$999,1)-1),"")</f>
        <v/>
      </c>
      <c r="DW37" s="178" t="str">
        <f>IF(ISNUMBER(Data!DW37),IF(Data!DW37*1/SMALL(Data!DW$25:DW$999,1)-1&gt;$F$15,"&gt;100%",Data!DW37*1/SMALL(Data!DW$25:DW$999,1)-1),"")</f>
        <v/>
      </c>
      <c r="DX37" s="178" t="str">
        <f>IF(ISNUMBER(Data!DX37),IF(Data!DX37*1/SMALL(Data!DX$25:DX$999,1)-1&gt;$F$15,"&gt;100%",Data!DX37*1/SMALL(Data!DX$25:DX$999,1)-1),"")</f>
        <v/>
      </c>
      <c r="DY37" s="178" t="str">
        <f>IF(ISNUMBER(Data!DY37),IF(Data!DY37*1/SMALL(Data!DY$25:DY$999,1)-1&gt;$F$15,"&gt;100%",Data!DY37*1/SMALL(Data!DY$25:DY$999,1)-1),"")</f>
        <v/>
      </c>
      <c r="DZ37" s="178" t="str">
        <f>IF(ISNUMBER(Data!DZ37),IF(Data!DZ37*1/SMALL(Data!DZ$25:DZ$999,1)-1&gt;$F$15,"&gt;100%",Data!DZ37*1/SMALL(Data!DZ$25:DZ$999,1)-1),"")</f>
        <v/>
      </c>
      <c r="EA37" s="178" t="str">
        <f>IF(ISNUMBER(Data!EA37),IF(Data!EA37*1/SMALL(Data!EA$25:EA$999,1)-1&gt;$F$15,"&gt;100%",Data!EA37*1/SMALL(Data!EA$25:EA$999,1)-1),"")</f>
        <v/>
      </c>
      <c r="EB37" s="178" t="str">
        <f>IF(ISNUMBER(Data!EB37),IF(Data!EB37*1/SMALL(Data!EB$25:EB$999,1)-1&gt;$F$15,"&gt;100%",Data!EB37*1/SMALL(Data!EB$25:EB$999,1)-1),"")</f>
        <v/>
      </c>
      <c r="EC37" s="178" t="str">
        <f>IF(ISNUMBER(Data!EC37),IF(Data!EC37*1/SMALL(Data!EC$25:EC$999,1)-1&gt;$F$15,"&gt;100%",Data!EC37*1/SMALL(Data!EC$25:EC$999,1)-1),"")</f>
        <v/>
      </c>
      <c r="ED37" s="178" t="str">
        <f>IF(ISNUMBER(Data!ED37),IF(Data!ED37*1/SMALL(Data!ED$25:ED$999,1)-1&gt;$F$15,"&gt;100%",Data!ED37*1/SMALL(Data!ED$25:ED$999,1)-1),"")</f>
        <v/>
      </c>
      <c r="EE37" s="178" t="str">
        <f>IF(ISNUMBER(Data!EE37),IF(Data!EE37*1/SMALL(Data!EE$25:EE$999,1)-1&gt;$F$15,"&gt;100%",Data!EE37*1/SMALL(Data!EE$25:EE$999,1)-1),"")</f>
        <v/>
      </c>
      <c r="EF37" s="178" t="str">
        <f>IF(ISNUMBER(Data!EF37),IF(Data!EF37*1/SMALL(Data!EF$25:EF$999,1)-1&gt;$F$15,"&gt;100%",Data!EF37*1/SMALL(Data!EF$25:EF$999,1)-1),"")</f>
        <v/>
      </c>
      <c r="EG37" s="178" t="str">
        <f>IF(ISNUMBER(Data!EG37),IF(Data!EG37*1/SMALL(Data!EG$25:EG$999,1)-1&gt;$F$15,"&gt;100%",Data!EG37*1/SMALL(Data!EG$25:EG$999,1)-1),"")</f>
        <v/>
      </c>
      <c r="EH37" s="178" t="str">
        <f>IF(ISNUMBER(Data!EH37),IF(Data!EH37*1/SMALL(Data!EH$25:EH$999,1)-1&gt;$F$15,"&gt;100%",Data!EH37*1/SMALL(Data!EH$25:EH$999,1)-1),"")</f>
        <v/>
      </c>
      <c r="EI37" s="178" t="str">
        <f>IF(ISNUMBER(Data!EI37),IF(Data!EI37*1/SMALL(Data!EI$25:EI$999,1)-1&gt;$F$15,"&gt;100%",Data!EI37*1/SMALL(Data!EI$25:EI$999,1)-1),"")</f>
        <v/>
      </c>
      <c r="EJ37" s="178" t="str">
        <f>IF(ISNUMBER(Data!EJ37),IF(Data!EJ37*1/SMALL(Data!EJ$25:EJ$999,1)-1&gt;$F$15,"&gt;100%",Data!EJ37*1/SMALL(Data!EJ$25:EJ$999,1)-1),"")</f>
        <v/>
      </c>
      <c r="EK37" s="178" t="str">
        <f>IF(ISNUMBER(Data!EK37),IF(Data!EK37*1/SMALL(Data!EK$25:EK$999,1)-1&gt;$F$15,"&gt;100%",Data!EK37*1/SMALL(Data!EK$25:EK$999,1)-1),"")</f>
        <v/>
      </c>
      <c r="EL37" s="178" t="str">
        <f>IF(ISNUMBER(Data!EL37),IF(Data!EL37*1/SMALL(Data!EL$25:EL$999,1)-1&gt;$F$15,"&gt;100%",Data!EL37*1/SMALL(Data!EL$25:EL$999,1)-1),"")</f>
        <v/>
      </c>
      <c r="EM37" s="178" t="str">
        <f>IF(ISNUMBER(Data!EM37),IF(Data!EM37*1/SMALL(Data!EM$25:EM$999,1)-1&gt;$F$15,"&gt;100%",Data!EM37*1/SMALL(Data!EM$25:EM$999,1)-1),"")</f>
        <v/>
      </c>
      <c r="EN37" s="178" t="str">
        <f>IF(ISNUMBER(Data!EN37),IF(Data!EN37*1/SMALL(Data!EN$25:EN$999,1)-1&gt;$F$15,"&gt;100%",Data!EN37*1/SMALL(Data!EN$25:EN$999,1)-1),"")</f>
        <v/>
      </c>
      <c r="EO37" s="178" t="str">
        <f>IF(ISNUMBER(Data!EO37),IF(Data!EO37*1/SMALL(Data!EO$25:EO$999,1)-1&gt;$F$15,"&gt;100%",Data!EO37*1/SMALL(Data!EO$25:EO$999,1)-1),"")</f>
        <v/>
      </c>
      <c r="EP37" s="178" t="str">
        <f>IF(ISNUMBER(Data!EP37),IF(Data!EP37*1/SMALL(Data!EP$25:EP$999,1)-1&gt;$F$15,"&gt;100%",Data!EP37*1/SMALL(Data!EP$25:EP$999,1)-1),"")</f>
        <v/>
      </c>
      <c r="EQ37" s="178" t="str">
        <f>IF(ISNUMBER(Data!EQ37),IF(Data!EQ37*1/SMALL(Data!EQ$25:EQ$999,1)-1&gt;$F$15,"&gt;100%",Data!EQ37*1/SMALL(Data!EQ$25:EQ$999,1)-1),"")</f>
        <v/>
      </c>
      <c r="ER37" s="178" t="str">
        <f>IF(ISNUMBER(Data!ER37),IF(Data!ER37*1/SMALL(Data!ER$25:ER$999,1)-1&gt;$F$15,"&gt;100%",Data!ER37*1/SMALL(Data!ER$25:ER$999,1)-1),"")</f>
        <v/>
      </c>
      <c r="ES37" s="178" t="str">
        <f>IF(ISNUMBER(Data!ES37),IF(Data!ES37*1/SMALL(Data!ES$25:ES$999,1)-1&gt;$F$15,"&gt;100%",Data!ES37*1/SMALL(Data!ES$25:ES$999,1)-1),"")</f>
        <v/>
      </c>
    </row>
    <row r="38" spans="1:149" s="171" customFormat="1" x14ac:dyDescent="0.25">
      <c r="A38" s="169" t="str">
        <f>Data!A38</f>
        <v>DSO</v>
      </c>
      <c r="B38" s="178" t="str">
        <f>IF(ISNUMBER(Data!B38),IF(Data!B38*1/SMALL(Data!B$25:B$999,1)-1&gt;$F$15,"&gt;100%",Data!B38*1/SMALL(Data!B$25:B$999,1)-1),"")</f>
        <v/>
      </c>
      <c r="C38" s="178" t="str">
        <f>IF(ISNUMBER(Data!C38),IF(Data!C38*1/SMALL(Data!C$25:C$999,1)-1&gt;$F$15,"&gt;100%",Data!C38*1/SMALL(Data!C$25:C$999,1)-1),"")</f>
        <v/>
      </c>
      <c r="D38" s="178" t="str">
        <f>IF(ISNUMBER(Data!D38),IF(Data!D38*1/SMALL(Data!D$25:D$999,1)-1&gt;$F$15,"&gt;100%",Data!D38*1/SMALL(Data!D$25:D$999,1)-1),"")</f>
        <v/>
      </c>
      <c r="E38" s="178" t="str">
        <f>IF(ISNUMBER(Data!E38),IF(Data!E38*1/SMALL(Data!E$25:E$999,1)-1&gt;$F$15,"&gt;100%",Data!E38*1/SMALL(Data!E$25:E$999,1)-1),"")</f>
        <v/>
      </c>
      <c r="F38" s="178" t="str">
        <f>IF(ISNUMBER(Data!F38),IF(Data!F38*1/SMALL(Data!F$25:F$999,1)-1&gt;$F$15,"&gt;100%",Data!F38*1/SMALL(Data!F$25:F$999,1)-1),"")</f>
        <v/>
      </c>
      <c r="G38" s="178" t="str">
        <f>IF(ISNUMBER(Data!G38),IF(Data!G38*1/SMALL(Data!G$25:G$999,1)-1&gt;$F$15,"&gt;100%",Data!G38*1/SMALL(Data!G$25:G$999,1)-1),"")</f>
        <v/>
      </c>
      <c r="H38" s="178" t="str">
        <f>IF(ISNUMBER(Data!H38),IF(Data!H38*1/SMALL(Data!H$25:H$999,1)-1&gt;$F$15,"&gt;100%",Data!H38*1/SMALL(Data!H$25:H$999,1)-1),"")</f>
        <v/>
      </c>
      <c r="I38" s="178" t="str">
        <f>IF(ISNUMBER(Data!I38),IF(Data!I38*1/SMALL(Data!I$25:I$999,1)-1&gt;$F$15,"&gt;100%",Data!I38*1/SMALL(Data!I$25:I$999,1)-1),"")</f>
        <v/>
      </c>
      <c r="J38" s="178" t="str">
        <f>IF(ISNUMBER(Data!J38),IF(Data!J38*1/SMALL(Data!J$25:J$999,1)-1&gt;$F$15,"&gt;100%",Data!J38*1/SMALL(Data!J$25:J$999,1)-1),"")</f>
        <v>&gt;100%</v>
      </c>
      <c r="K38" s="178">
        <f>IF(ISNUMBER(Data!K38),IF(Data!K38*1/SMALL(Data!K$25:K$999,1)-1&gt;$F$15,"&gt;100%",Data!K38*1/SMALL(Data!K$25:K$999,1)-1),"")</f>
        <v>0.70370370370370372</v>
      </c>
      <c r="L38" s="178" t="str">
        <f>IF(ISNUMBER(Data!L38),IF(Data!L38*1/SMALL(Data!L$25:L$999,1)-1&gt;$F$15,"&gt;100%",Data!L38*1/SMALL(Data!L$25:L$999,1)-1),"")</f>
        <v>&gt;100%</v>
      </c>
      <c r="M38" s="178" t="str">
        <f>IF(ISNUMBER(Data!M38),IF(Data!M38*1/SMALL(Data!M$25:M$999,1)-1&gt;$F$15,"&gt;100%",Data!M38*1/SMALL(Data!M$25:M$999,1)-1),"")</f>
        <v>&gt;100%</v>
      </c>
      <c r="N38" s="178">
        <f>IF(ISNUMBER(Data!N38),IF(Data!N38*1/SMALL(Data!N$25:N$999,1)-1&gt;$F$15,"&gt;100%",Data!N38*1/SMALL(Data!N$25:N$999,1)-1),"")</f>
        <v>0.83333333333333348</v>
      </c>
      <c r="O38" s="178" t="str">
        <f>IF(ISNUMBER(Data!O38),IF(Data!O38*1/SMALL(Data!O$25:O$999,1)-1&gt;$F$15,"&gt;100%",Data!O38*1/SMALL(Data!O$25:O$999,1)-1),"")</f>
        <v>&gt;100%</v>
      </c>
      <c r="P38" s="178" t="str">
        <f>IF(ISNUMBER(Data!P38),IF(Data!P38*1/SMALL(Data!P$25:P$999,1)-1&gt;$F$15,"&gt;100%",Data!P38*1/SMALL(Data!P$25:P$999,1)-1),"")</f>
        <v>&gt;100%</v>
      </c>
      <c r="Q38" s="178" t="str">
        <f>IF(ISNUMBER(Data!Q38),IF(Data!Q38*1/SMALL(Data!Q$25:Q$999,1)-1&gt;$F$15,"&gt;100%",Data!Q38*1/SMALL(Data!Q$25:Q$999,1)-1),"")</f>
        <v>&gt;100%</v>
      </c>
      <c r="R38" s="178" t="str">
        <f>IF(ISNUMBER(Data!R38),IF(Data!R38*1/SMALL(Data!R$25:R$999,1)-1&gt;$F$15,"&gt;100%",Data!R38*1/SMALL(Data!R$25:R$999,1)-1),"")</f>
        <v>&gt;100%</v>
      </c>
      <c r="S38" s="178" t="str">
        <f>IF(ISNUMBER(Data!S38),IF(Data!S38*1/SMALL(Data!S$25:S$999,1)-1&gt;$F$15,"&gt;100%",Data!S38*1/SMALL(Data!S$25:S$999,1)-1),"")</f>
        <v>&gt;100%</v>
      </c>
      <c r="T38" s="178">
        <f>IF(ISNUMBER(Data!T38),IF(Data!T38*1/SMALL(Data!T$25:T$999,1)-1&gt;$F$15,"&gt;100%",Data!T38*1/SMALL(Data!T$25:T$999,1)-1),"")</f>
        <v>6.666666666666643E-2</v>
      </c>
      <c r="U38" s="178" t="str">
        <f>IF(ISNUMBER(Data!U38),IF(Data!U38*1/SMALL(Data!U$25:U$999,1)-1&gt;$F$15,"&gt;100%",Data!U38*1/SMALL(Data!U$25:U$999,1)-1),"")</f>
        <v/>
      </c>
      <c r="V38" s="178" t="str">
        <f>IF(ISNUMBER(Data!V38),IF(Data!V38*1/SMALL(Data!V$25:V$999,1)-1&gt;$F$15,"&gt;100%",Data!V38*1/SMALL(Data!V$25:V$999,1)-1),"")</f>
        <v/>
      </c>
      <c r="W38" s="178" t="str">
        <f>IF(ISNUMBER(Data!W38),IF(Data!W38*1/SMALL(Data!W$25:W$999,1)-1&gt;$F$15,"&gt;100%",Data!W38*1/SMALL(Data!W$25:W$999,1)-1),"")</f>
        <v/>
      </c>
      <c r="X38" s="178" t="str">
        <f>IF(ISNUMBER(Data!X38),IF(Data!X38*1/SMALL(Data!X$25:X$999,1)-1&gt;$F$15,"&gt;100%",Data!X38*1/SMALL(Data!X$25:X$999,1)-1),"")</f>
        <v/>
      </c>
      <c r="Y38" s="178" t="str">
        <f>IF(ISNUMBER(Data!Y38),IF(Data!Y38*1/SMALL(Data!Y$25:Y$999,1)-1&gt;$F$15,"&gt;100%",Data!Y38*1/SMALL(Data!Y$25:Y$999,1)-1),"")</f>
        <v/>
      </c>
      <c r="Z38" s="178" t="str">
        <f>IF(ISNUMBER(Data!Z38),IF(Data!Z38*1/SMALL(Data!Z$25:Z$999,1)-1&gt;$F$15,"&gt;100%",Data!Z38*1/SMALL(Data!Z$25:Z$999,1)-1),"")</f>
        <v/>
      </c>
      <c r="AA38" s="178" t="str">
        <f>IF(ISNUMBER(Data!AA38),IF(Data!AA38*1/SMALL(Data!AA$25:AA$999,1)-1&gt;$F$15,"&gt;100%",Data!AA38*1/SMALL(Data!AA$25:AA$999,1)-1),"")</f>
        <v/>
      </c>
      <c r="AB38" s="178" t="str">
        <f>IF(ISNUMBER(Data!AB38),IF(Data!AB38*1/SMALL(Data!AB$25:AB$999,1)-1&gt;$F$15,"&gt;100%",Data!AB38*1/SMALL(Data!AB$25:AB$999,1)-1),"")</f>
        <v/>
      </c>
      <c r="AC38" s="178" t="str">
        <f>IF(ISNUMBER(Data!AC38),IF(Data!AC38*1/SMALL(Data!AC$25:AC$999,1)-1&gt;$F$15,"&gt;100%",Data!AC38*1/SMALL(Data!AC$25:AC$999,1)-1),"")</f>
        <v/>
      </c>
      <c r="AD38" s="178" t="str">
        <f>IF(ISNUMBER(Data!AD38),IF(Data!AD38*1/SMALL(Data!AD$25:AD$999,1)-1&gt;$F$15,"&gt;100%",Data!AD38*1/SMALL(Data!AD$25:AD$999,1)-1),"")</f>
        <v/>
      </c>
      <c r="AE38" s="178" t="str">
        <f>IF(ISNUMBER(Data!AE38),IF(Data!AE38*1/SMALL(Data!AE$25:AE$999,1)-1&gt;$F$15,"&gt;100%",Data!AE38*1/SMALL(Data!AE$25:AE$999,1)-1),"")</f>
        <v/>
      </c>
      <c r="AF38" s="178" t="str">
        <f>IF(ISNUMBER(Data!AF38),IF(Data!AF38*1/SMALL(Data!AF$25:AF$999,1)-1&gt;$F$15,"&gt;100%",Data!AF38*1/SMALL(Data!AF$25:AF$999,1)-1),"")</f>
        <v/>
      </c>
      <c r="AG38" s="178" t="str">
        <f>IF(ISNUMBER(Data!AG38),IF(Data!AG38*1/SMALL(Data!AG$25:AG$999,1)-1&gt;$F$15,"&gt;100%",Data!AG38*1/SMALL(Data!AG$25:AG$999,1)-1),"")</f>
        <v/>
      </c>
      <c r="AH38" s="178" t="str">
        <f>IF(ISNUMBER(Data!AH38),IF(Data!AH38*1/SMALL(Data!AH$25:AH$999,1)-1&gt;$F$15,"&gt;100%",Data!AH38*1/SMALL(Data!AH$25:AH$999,1)-1),"")</f>
        <v/>
      </c>
      <c r="AI38" s="178" t="str">
        <f>IF(ISNUMBER(Data!AI38),IF(Data!AI38*1/SMALL(Data!AI$25:AI$999,1)-1&gt;$F$15,"&gt;100%",Data!AI38*1/SMALL(Data!AI$25:AI$999,1)-1),"")</f>
        <v/>
      </c>
      <c r="AJ38" s="178" t="str">
        <f>IF(ISNUMBER(Data!AJ38),IF(Data!AJ38*1/SMALL(Data!AJ$25:AJ$999,1)-1&gt;$F$15,"&gt;100%",Data!AJ38*1/SMALL(Data!AJ$25:AJ$999,1)-1),"")</f>
        <v/>
      </c>
      <c r="AK38" s="178" t="str">
        <f>IF(ISNUMBER(Data!AK38),IF(Data!AK38*1/SMALL(Data!AK$25:AK$999,1)-1&gt;$F$15,"&gt;100%",Data!AK38*1/SMALL(Data!AK$25:AK$999,1)-1),"")</f>
        <v/>
      </c>
      <c r="AL38" s="178" t="str">
        <f>IF(ISNUMBER(Data!AL38),IF(Data!AL38*1/SMALL(Data!AL$25:AL$999,1)-1&gt;$F$15,"&gt;100%",Data!AL38*1/SMALL(Data!AL$25:AL$999,1)-1),"")</f>
        <v/>
      </c>
      <c r="AM38" s="178" t="str">
        <f>IF(ISNUMBER(Data!AM38),IF(Data!AM38*1/SMALL(Data!AM$25:AM$999,1)-1&gt;$F$15,"&gt;100%",Data!AM38*1/SMALL(Data!AM$25:AM$999,1)-1),"")</f>
        <v/>
      </c>
      <c r="AN38" s="178" t="str">
        <f>IF(ISNUMBER(Data!AN38),IF(Data!AN38*1/SMALL(Data!AN$25:AN$999,1)-1&gt;$F$15,"&gt;100%",Data!AN38*1/SMALL(Data!AN$25:AN$999,1)-1),"")</f>
        <v/>
      </c>
      <c r="AO38" s="178" t="str">
        <f>IF(ISNUMBER(Data!AO38),IF(Data!AO38*1/SMALL(Data!AO$25:AO$999,1)-1&gt;$F$15,"&gt;100%",Data!AO38*1/SMALL(Data!AO$25:AO$999,1)-1),"")</f>
        <v/>
      </c>
      <c r="AP38" s="178" t="str">
        <f>IF(ISNUMBER(Data!AP38),IF(Data!AP38*1/SMALL(Data!AP$25:AP$999,1)-1&gt;$F$15,"&gt;100%",Data!AP38*1/SMALL(Data!AP$25:AP$999,1)-1),"")</f>
        <v/>
      </c>
      <c r="AQ38" s="189" t="str">
        <f>IF(ISNUMBER(Data!AQ38),IF(Data!AQ38*1/SMALL(Data!AQ$25:AQ$999,1)-1&gt;$F$15,"&gt;100%",Data!AQ38*1/SMALL(Data!AQ$25:AQ$999,1)-1),"")</f>
        <v/>
      </c>
      <c r="AR38" s="178" t="str">
        <f>IF(ISNUMBER(Data!AR38),IF(Data!AR38*1/SMALL(Data!AR$25:AR$999,1)-1&gt;$F$15,"&gt;100%",Data!AR38*1/SMALL(Data!AR$25:AR$999,1)-1),"")</f>
        <v/>
      </c>
      <c r="AS38" s="178" t="str">
        <f>IF(ISNUMBER(Data!AS38),IF(Data!AS38*1/SMALL(Data!AS$25:AS$999,1)-1&gt;$F$15,"&gt;100%",Data!AS38*1/SMALL(Data!AS$25:AS$999,1)-1),"")</f>
        <v/>
      </c>
      <c r="AT38" s="178" t="str">
        <f>IF(ISNUMBER(Data!AT38),IF(Data!AT38*1/SMALL(Data!AT$25:AT$999,1)-1&gt;$F$15,"&gt;100%",Data!AT38*1/SMALL(Data!AT$25:AT$999,1)-1),"")</f>
        <v/>
      </c>
      <c r="AU38" s="178" t="str">
        <f>IF(ISNUMBER(Data!AU38),IF(Data!AU38*1/SMALL(Data!AU$25:AU$999,1)-1&gt;$F$15,"&gt;100%",Data!AU38*1/SMALL(Data!AU$25:AU$999,1)-1),"")</f>
        <v/>
      </c>
      <c r="AV38" s="178" t="str">
        <f>IF(ISNUMBER(Data!AV38),IF(Data!AV38*1/SMALL(Data!AV$25:AV$999,1)-1&gt;$F$15,"&gt;100%",Data!AV38*1/SMALL(Data!AV$25:AV$999,1)-1),"")</f>
        <v/>
      </c>
      <c r="AW38" s="178" t="str">
        <f>IF(ISNUMBER(Data!AW38),IF(Data!AW38*1/SMALL(Data!AW$25:AW$999,1)-1&gt;$F$15,"&gt;100%",Data!AW38*1/SMALL(Data!AW$25:AW$999,1)-1),"")</f>
        <v/>
      </c>
      <c r="AX38" s="178" t="str">
        <f>IF(ISNUMBER(Data!AX38),IF(Data!AX38*1/SMALL(Data!AX$25:AX$999,1)-1&gt;$F$15,"&gt;100%",Data!AX38*1/SMALL(Data!AX$25:AX$999,1)-1),"")</f>
        <v/>
      </c>
      <c r="AY38" s="178" t="str">
        <f>IF(ISNUMBER(Data!AY38),IF(Data!AY38*1/SMALL(Data!AY$25:AY$999,1)-1&gt;$F$15,"&gt;100%",Data!AY38*1/SMALL(Data!AY$25:AY$999,1)-1),"")</f>
        <v/>
      </c>
      <c r="AZ38" s="178" t="str">
        <f>IF(ISNUMBER(Data!AZ38),IF(Data!AZ38*1/SMALL(Data!AZ$25:AZ$999,1)-1&gt;$F$15,"&gt;100%",Data!AZ38*1/SMALL(Data!AZ$25:AZ$999,1)-1),"")</f>
        <v/>
      </c>
      <c r="BA38" s="190" t="str">
        <f>IF(ISNUMBER(Data!BA38),IF(Data!BA38*1/SMALL(Data!BA$25:BA$999,1)-1&gt;$F$15,"&gt;100%",Data!BA38*1/SMALL(Data!BA$25:BA$999,1)-1),"")</f>
        <v/>
      </c>
      <c r="BB38" s="184" t="str">
        <f>IF(ISNUMBER(Data!BB38),IF(Data!BB38*1/SMALL(Data!BB$25:BB$999,1)-1&gt;$F$15,"&gt;100%",Data!BB38*1/SMALL(Data!BB$25:BB$999,1)-1),"")</f>
        <v/>
      </c>
      <c r="BC38" s="178" t="str">
        <f>IF(ISNUMBER(Data!BC38),IF(Data!BC38*1/SMALL(Data!BC$25:BC$999,1)-1&gt;$F$15,"&gt;100%",Data!BC38*1/SMALL(Data!BC$25:BC$999,1)-1),"")</f>
        <v/>
      </c>
      <c r="BD38" s="178" t="str">
        <f>IF(ISNUMBER(Data!BD38),IF(Data!BD38*1/SMALL(Data!BD$25:BD$999,1)-1&gt;$F$15,"&gt;100%",Data!BD38*1/SMALL(Data!BD$25:BD$999,1)-1),"")</f>
        <v/>
      </c>
      <c r="BE38" s="178" t="str">
        <f>IF(ISNUMBER(Data!BE38),IF(Data!BE38*1/SMALL(Data!BE$25:BE$999,1)-1&gt;$F$15,"&gt;100%",Data!BE38*1/SMALL(Data!BE$25:BE$999,1)-1),"")</f>
        <v/>
      </c>
      <c r="BF38" s="178" t="str">
        <f>IF(ISNUMBER(Data!BF38),IF(Data!BF38*1/SMALL(Data!BF$25:BF$999,1)-1&gt;$F$15,"&gt;100%",Data!BF38*1/SMALL(Data!BF$25:BF$999,1)-1),"")</f>
        <v/>
      </c>
      <c r="BG38" s="178" t="str">
        <f>IF(ISNUMBER(Data!BG38),IF(Data!BG38*1/SMALL(Data!BG$25:BG$999,1)-1&gt;$F$15,"&gt;100%",Data!BG38*1/SMALL(Data!BG$25:BG$999,1)-1),"")</f>
        <v/>
      </c>
      <c r="BH38" s="178" t="str">
        <f>IF(ISNUMBER(Data!BH38),IF(Data!BH38*1/SMALL(Data!BH$25:BH$999,1)-1&gt;$F$15,"&gt;100%",Data!BH38*1/SMALL(Data!BH$25:BH$999,1)-1),"")</f>
        <v/>
      </c>
      <c r="BI38" s="178" t="str">
        <f>IF(ISNUMBER(Data!BI38),IF(Data!BI38*1/SMALL(Data!BI$25:BI$999,1)-1&gt;$F$15,"&gt;100%",Data!BI38*1/SMALL(Data!BI$25:BI$999,1)-1),"")</f>
        <v/>
      </c>
      <c r="BJ38" s="178" t="str">
        <f>IF(ISNUMBER(Data!BJ38),IF(Data!BJ38*1/SMALL(Data!BJ$25:BJ$999,1)-1&gt;$F$15,"&gt;100%",Data!BJ38*1/SMALL(Data!BJ$25:BJ$999,1)-1),"")</f>
        <v/>
      </c>
      <c r="BK38" s="178" t="str">
        <f>IF(ISNUMBER(Data!BK38),IF(Data!BK38*1/SMALL(Data!BK$25:BK$999,1)-1&gt;$F$15,"&gt;100%",Data!BK38*1/SMALL(Data!BK$25:BK$999,1)-1),"")</f>
        <v/>
      </c>
      <c r="BL38" s="178" t="str">
        <f>IF(ISNUMBER(Data!BL38),IF(Data!BL38*1/SMALL(Data!BL$25:BL$999,1)-1&gt;$F$15,"&gt;100%",Data!BL38*1/SMALL(Data!BL$25:BL$999,1)-1),"")</f>
        <v/>
      </c>
      <c r="BM38" s="178" t="str">
        <f>IF(ISNUMBER(Data!BM38),IF(Data!BM38*1/SMALL(Data!BM$25:BM$999,1)-1&gt;$F$15,"&gt;100%",Data!BM38*1/SMALL(Data!BM$25:BM$999,1)-1),"")</f>
        <v/>
      </c>
      <c r="BN38" s="178" t="str">
        <f>IF(ISNUMBER(Data!BN38),IF(Data!BN38*1/SMALL(Data!BN$25:BN$999,1)-1&gt;$F$15,"&gt;100%",Data!BN38*1/SMALL(Data!BN$25:BN$999,1)-1),"")</f>
        <v/>
      </c>
      <c r="BO38" s="178" t="str">
        <f>IF(ISNUMBER(Data!BO38),IF(Data!BO38*1/SMALL(Data!BO$25:BO$999,1)-1&gt;$F$15,"&gt;100%",Data!BO38*1/SMALL(Data!BO$25:BO$999,1)-1),"")</f>
        <v/>
      </c>
      <c r="BP38" s="178" t="str">
        <f>IF(ISNUMBER(Data!BP38),IF(Data!BP38*1/SMALL(Data!BP$25:BP$999,1)-1&gt;$F$15,"&gt;100%",Data!BP38*1/SMALL(Data!BP$25:BP$999,1)-1),"")</f>
        <v/>
      </c>
      <c r="BQ38" s="178" t="str">
        <f>IF(ISNUMBER(Data!BQ38),IF(Data!BQ38*1/SMALL(Data!BQ$25:BQ$999,1)-1&gt;$F$15,"&gt;100%",Data!BQ38*1/SMALL(Data!BQ$25:BQ$999,1)-1),"")</f>
        <v/>
      </c>
      <c r="BR38" s="178" t="str">
        <f>IF(ISNUMBER(Data!BR38),IF(Data!BR38*1/SMALL(Data!BR$25:BR$999,1)-1&gt;$F$15,"&gt;100%",Data!BR38*1/SMALL(Data!BR$25:BR$999,1)-1),"")</f>
        <v/>
      </c>
      <c r="BS38" s="178" t="str">
        <f>IF(ISNUMBER(Data!BS38),IF(Data!BS38*1/SMALL(Data!BS$25:BS$999,1)-1&gt;$F$15,"&gt;100%",Data!BS38*1/SMALL(Data!BS$25:BS$999,1)-1),"")</f>
        <v/>
      </c>
      <c r="BT38" s="178" t="str">
        <f>IF(ISNUMBER(Data!BT38),IF(Data!BT38*1/SMALL(Data!BT$25:BT$999,1)-1&gt;$F$15,"&gt;100%",Data!BT38*1/SMALL(Data!BT$25:BT$999,1)-1),"")</f>
        <v/>
      </c>
      <c r="BU38" s="178" t="str">
        <f>IF(ISNUMBER(Data!BU38),IF(Data!BU38*1/SMALL(Data!BU$25:BU$999,1)-1&gt;$F$15,"&gt;100%",Data!BU38*1/SMALL(Data!BU$25:BU$999,1)-1),"")</f>
        <v/>
      </c>
      <c r="BV38" s="178" t="str">
        <f>IF(ISNUMBER(Data!BV38),IF(Data!BV38*1/SMALL(Data!BV$25:BV$999,1)-1&gt;$F$15,"&gt;100%",Data!BV38*1/SMALL(Data!BV$25:BV$999,1)-1),"")</f>
        <v/>
      </c>
      <c r="BW38" s="178" t="str">
        <f>IF(ISNUMBER(Data!BW38),IF(Data!BW38*1/SMALL(Data!BW$25:BW$999,1)-1&gt;$F$15,"&gt;100%",Data!BW38*1/SMALL(Data!BW$25:BW$999,1)-1),"")</f>
        <v/>
      </c>
      <c r="BX38" s="178" t="str">
        <f>IF(ISNUMBER(Data!BX38),IF(Data!BX38*1/SMALL(Data!BX$25:BX$999,1)-1&gt;$F$15,"&gt;100%",Data!BX38*1/SMALL(Data!BX$25:BX$999,1)-1),"")</f>
        <v/>
      </c>
      <c r="BY38" s="178" t="str">
        <f>IF(ISNUMBER(Data!BY38),IF(Data!BY38*1/SMALL(Data!BY$25:BY$999,1)-1&gt;$F$15,"&gt;100%",Data!BY38*1/SMALL(Data!BY$25:BY$999,1)-1),"")</f>
        <v/>
      </c>
      <c r="BZ38" s="178" t="str">
        <f>IF(ISNUMBER(Data!BZ38),IF(Data!BZ38*1/SMALL(Data!BZ$25:BZ$999,1)-1&gt;$F$15,"&gt;100%",Data!BZ38*1/SMALL(Data!BZ$25:BZ$999,1)-1),"")</f>
        <v/>
      </c>
      <c r="CA38" s="178" t="str">
        <f>IF(ISNUMBER(Data!CA38),IF(Data!CA38*1/SMALL(Data!CA$25:CA$999,1)-1&gt;$F$15,"&gt;100%",Data!CA38*1/SMALL(Data!CA$25:CA$999,1)-1),"")</f>
        <v/>
      </c>
      <c r="CB38" s="178" t="str">
        <f>IF(ISNUMBER(Data!CB38),IF(Data!CB38*1/SMALL(Data!CB$25:CB$999,1)-1&gt;$F$15,"&gt;100%",Data!CB38*1/SMALL(Data!CB$25:CB$999,1)-1),"")</f>
        <v/>
      </c>
      <c r="CC38" s="178" t="str">
        <f>IF(ISNUMBER(Data!CC38),IF(Data!CC38*1/SMALL(Data!CC$25:CC$999,1)-1&gt;$F$15,"&gt;100%",Data!CC38*1/SMALL(Data!CC$25:CC$999,1)-1),"")</f>
        <v/>
      </c>
      <c r="CD38" s="178" t="str">
        <f>IF(ISNUMBER(Data!CD38),IF(Data!CD38*1/SMALL(Data!CD$25:CD$999,1)-1&gt;$F$15,"&gt;100%",Data!CD38*1/SMALL(Data!CD$25:CD$999,1)-1),"")</f>
        <v/>
      </c>
      <c r="CE38" s="178" t="str">
        <f>IF(ISNUMBER(Data!CE38),IF(Data!CE38*1/SMALL(Data!CE$25:CE$999,1)-1&gt;$F$15,"&gt;100%",Data!CE38*1/SMALL(Data!CE$25:CE$999,1)-1),"")</f>
        <v/>
      </c>
      <c r="CF38" s="178" t="str">
        <f>IF(ISNUMBER(Data!CF38),IF(Data!CF38*1/SMALL(Data!CF$25:CF$999,1)-1&gt;$F$15,"&gt;100%",Data!CF38*1/SMALL(Data!CF$25:CF$999,1)-1),"")</f>
        <v/>
      </c>
      <c r="CG38" s="178" t="str">
        <f>IF(ISNUMBER(Data!CG38),IF(Data!CG38*1/SMALL(Data!CG$25:CG$999,1)-1&gt;$F$15,"&gt;100%",Data!CG38*1/SMALL(Data!CG$25:CG$999,1)-1),"")</f>
        <v/>
      </c>
      <c r="CH38" s="178" t="str">
        <f>IF(ISNUMBER(Data!CH38),IF(Data!CH38*1/SMALL(Data!CH$25:CH$999,1)-1&gt;$F$15,"&gt;100%",Data!CH38*1/SMALL(Data!CH$25:CH$999,1)-1),"")</f>
        <v/>
      </c>
      <c r="CI38" s="178" t="str">
        <f>IF(ISNUMBER(Data!CI38),IF(Data!CI38*1/SMALL(Data!CI$25:CI$999,1)-1&gt;$F$15,"&gt;100%",Data!CI38*1/SMALL(Data!CI$25:CI$999,1)-1),"")</f>
        <v/>
      </c>
      <c r="CJ38" s="178" t="str">
        <f>IF(ISNUMBER(Data!CJ38),IF(Data!CJ38*1/SMALL(Data!CJ$25:CJ$999,1)-1&gt;$F$15,"&gt;100%",Data!CJ38*1/SMALL(Data!CJ$25:CJ$999,1)-1),"")</f>
        <v/>
      </c>
      <c r="CK38" s="178" t="str">
        <f>IF(ISNUMBER(Data!CK38),IF(Data!CK38*1/SMALL(Data!CK$25:CK$999,1)-1&gt;$F$15,"&gt;100%",Data!CK38*1/SMALL(Data!CK$25:CK$999,1)-1),"")</f>
        <v/>
      </c>
      <c r="CL38" s="178" t="str">
        <f>IF(ISNUMBER(Data!CL38),IF(Data!CL38*1/SMALL(Data!CL$25:CL$999,1)-1&gt;$F$15,"&gt;100%",Data!CL38*1/SMALL(Data!CL$25:CL$999,1)-1),"")</f>
        <v/>
      </c>
      <c r="CM38" s="178" t="str">
        <f>IF(ISNUMBER(Data!CM38),IF(Data!CM38*1/SMALL(Data!CM$25:CM$999,1)-1&gt;$F$15,"&gt;100%",Data!CM38*1/SMALL(Data!CM$25:CM$999,1)-1),"")</f>
        <v/>
      </c>
      <c r="CN38" s="178" t="str">
        <f>IF(ISNUMBER(Data!CN38),IF(Data!CN38*1/SMALL(Data!CN$25:CN$999,1)-1&gt;$F$15,"&gt;100%",Data!CN38*1/SMALL(Data!CN$25:CN$999,1)-1),"")</f>
        <v/>
      </c>
      <c r="CO38" s="178" t="str">
        <f>IF(ISNUMBER(Data!CO38),IF(Data!CO38*1/SMALL(Data!CO$25:CO$999,1)-1&gt;$F$15,"&gt;100%",Data!CO38*1/SMALL(Data!CO$25:CO$999,1)-1),"")</f>
        <v/>
      </c>
      <c r="CP38" s="178" t="str">
        <f>IF(ISNUMBER(Data!CP38),IF(Data!CP38*1/SMALL(Data!CP$25:CP$999,1)-1&gt;$F$15,"&gt;100%",Data!CP38*1/SMALL(Data!CP$25:CP$999,1)-1),"")</f>
        <v/>
      </c>
      <c r="CQ38" s="178" t="str">
        <f>IF(ISNUMBER(Data!CQ38),IF(Data!CQ38*1/SMALL(Data!CQ$25:CQ$999,1)-1&gt;$F$15,"&gt;100%",Data!CQ38*1/SMALL(Data!CQ$25:CQ$999,1)-1),"")</f>
        <v/>
      </c>
      <c r="CR38" s="178" t="str">
        <f>IF(ISNUMBER(Data!CR38),IF(Data!CR38*1/SMALL(Data!CR$25:CR$999,1)-1&gt;$F$15,"&gt;100%",Data!CR38*1/SMALL(Data!CR$25:CR$999,1)-1),"")</f>
        <v/>
      </c>
      <c r="CS38" s="178" t="str">
        <f>IF(ISNUMBER(Data!CS38),IF(Data!CS38*1/SMALL(Data!CS$25:CS$999,1)-1&gt;$F$15,"&gt;100%",Data!CS38*1/SMALL(Data!CS$25:CS$999,1)-1),"")</f>
        <v/>
      </c>
      <c r="CT38" s="178" t="str">
        <f>IF(ISNUMBER(Data!CT38),IF(Data!CT38*1/SMALL(Data!CT$25:CT$999,1)-1&gt;$F$15,"&gt;100%",Data!CT38*1/SMALL(Data!CT$25:CT$999,1)-1),"")</f>
        <v/>
      </c>
      <c r="CU38" s="178" t="str">
        <f>IF(ISNUMBER(Data!CU38),IF(Data!CU38*1/SMALL(Data!CU$25:CU$999,1)-1&gt;$F$15,"&gt;100%",Data!CU38*1/SMALL(Data!CU$25:CU$999,1)-1),"")</f>
        <v/>
      </c>
      <c r="CV38" s="178" t="str">
        <f>IF(ISNUMBER(Data!CV38),IF(Data!CV38*1/SMALL(Data!CV$25:CV$999,1)-1&gt;$F$15,"&gt;100%",Data!CV38*1/SMALL(Data!CV$25:CV$999,1)-1),"")</f>
        <v/>
      </c>
      <c r="CW38" s="178" t="str">
        <f>IF(ISNUMBER(Data!CW38),IF(Data!CW38*1/SMALL(Data!CW$25:CW$999,1)-1&gt;$F$15,"&gt;100%",Data!CW38*1/SMALL(Data!CW$25:CW$999,1)-1),"")</f>
        <v/>
      </c>
      <c r="CX38" s="178" t="str">
        <f>IF(ISNUMBER(Data!CX38),IF(Data!CX38*1/SMALL(Data!CX$25:CX$999,1)-1&gt;$F$15,"&gt;100%",Data!CX38*1/SMALL(Data!CX$25:CX$999,1)-1),"")</f>
        <v/>
      </c>
      <c r="CY38" s="178" t="str">
        <f>IF(ISNUMBER(Data!CY38),IF(Data!CY38*1/SMALL(Data!CY$25:CY$999,1)-1&gt;$F$15,"&gt;100%",Data!CY38*1/SMALL(Data!CY$25:CY$999,1)-1),"")</f>
        <v/>
      </c>
      <c r="CZ38" s="178" t="str">
        <f>IF(ISNUMBER(Data!CZ38),IF(Data!CZ38*1/SMALL(Data!CZ$25:CZ$999,1)-1&gt;$F$15,"&gt;100%",Data!CZ38*1/SMALL(Data!CZ$25:CZ$999,1)-1),"")</f>
        <v/>
      </c>
      <c r="DA38" s="178" t="str">
        <f>IF(ISNUMBER(Data!DA38),IF(Data!DA38*1/SMALL(Data!DA$25:DA$999,1)-1&gt;$F$15,"&gt;100%",Data!DA38*1/SMALL(Data!DA$25:DA$999,1)-1),"")</f>
        <v/>
      </c>
      <c r="DB38" s="178" t="str">
        <f>IF(ISNUMBER(Data!DB38),IF(Data!DB38*1/SMALL(Data!DB$25:DB$999,1)-1&gt;$F$15,"&gt;100%",Data!DB38*1/SMALL(Data!DB$25:DB$999,1)-1),"")</f>
        <v/>
      </c>
      <c r="DC38" s="178" t="str">
        <f>IF(ISNUMBER(Data!DC38),IF(Data!DC38*1/SMALL(Data!DC$25:DC$999,1)-1&gt;$F$15,"&gt;100%",Data!DC38*1/SMALL(Data!DC$25:DC$999,1)-1),"")</f>
        <v/>
      </c>
      <c r="DD38" s="178" t="str">
        <f>IF(ISNUMBER(Data!DD38),IF(Data!DD38*1/SMALL(Data!DD$25:DD$999,1)-1&gt;$F$15,"&gt;100%",Data!DD38*1/SMALL(Data!DD$25:DD$999,1)-1),"")</f>
        <v/>
      </c>
      <c r="DE38" s="178" t="str">
        <f>IF(ISNUMBER(Data!DE38),IF(Data!DE38*1/SMALL(Data!DE$25:DE$999,1)-1&gt;$F$15,"&gt;100%",Data!DE38*1/SMALL(Data!DE$25:DE$999,1)-1),"")</f>
        <v/>
      </c>
      <c r="DF38" s="178" t="str">
        <f>IF(ISNUMBER(Data!DF38),IF(Data!DF38*1/SMALL(Data!DF$25:DF$999,1)-1&gt;$F$15,"&gt;100%",Data!DF38*1/SMALL(Data!DF$25:DF$999,1)-1),"")</f>
        <v/>
      </c>
      <c r="DG38" s="178" t="str">
        <f>IF(ISNUMBER(Data!DG38),IF(Data!DG38*1/SMALL(Data!DG$25:DG$999,1)-1&gt;$F$15,"&gt;100%",Data!DG38*1/SMALL(Data!DG$25:DG$999,1)-1),"")</f>
        <v/>
      </c>
      <c r="DH38" s="178" t="str">
        <f>IF(ISNUMBER(Data!DH38),IF(Data!DH38*1/SMALL(Data!DH$25:DH$999,1)-1&gt;$F$15,"&gt;100%",Data!DH38*1/SMALL(Data!DH$25:DH$999,1)-1),"")</f>
        <v/>
      </c>
      <c r="DI38" s="178" t="str">
        <f>IF(ISNUMBER(Data!DI38),IF(Data!DI38*1/SMALL(Data!DI$25:DI$999,1)-1&gt;$F$15,"&gt;100%",Data!DI38*1/SMALL(Data!DI$25:DI$999,1)-1),"")</f>
        <v/>
      </c>
      <c r="DJ38" s="178" t="str">
        <f>IF(ISNUMBER(Data!DJ38),IF(Data!DJ38*1/SMALL(Data!DJ$25:DJ$999,1)-1&gt;$F$15,"&gt;100%",Data!DJ38*1/SMALL(Data!DJ$25:DJ$999,1)-1),"")</f>
        <v/>
      </c>
      <c r="DK38" s="178" t="str">
        <f>IF(ISNUMBER(Data!DK38),IF(Data!DK38*1/SMALL(Data!DK$25:DK$999,1)-1&gt;$F$15,"&gt;100%",Data!DK38*1/SMALL(Data!DK$25:DK$999,1)-1),"")</f>
        <v/>
      </c>
      <c r="DL38" s="178" t="str">
        <f>IF(ISNUMBER(Data!DL38),IF(Data!DL38*1/SMALL(Data!DL$25:DL$999,1)-1&gt;$F$15,"&gt;100%",Data!DL38*1/SMALL(Data!DL$25:DL$999,1)-1),"")</f>
        <v/>
      </c>
      <c r="DM38" s="178" t="str">
        <f>IF(ISNUMBER(Data!DM38),IF(Data!DM38*1/SMALL(Data!DM$25:DM$999,1)-1&gt;$F$15,"&gt;100%",Data!DM38*1/SMALL(Data!DM$25:DM$999,1)-1),"")</f>
        <v/>
      </c>
      <c r="DN38" s="178" t="str">
        <f>IF(ISNUMBER(Data!DN38),IF(Data!DN38*1/SMALL(Data!DN$25:DN$999,1)-1&gt;$F$15,"&gt;100%",Data!DN38*1/SMALL(Data!DN$25:DN$999,1)-1),"")</f>
        <v/>
      </c>
      <c r="DO38" s="178" t="str">
        <f>IF(ISNUMBER(Data!DO38),IF(Data!DO38*1/SMALL(Data!DO$25:DO$999,1)-1&gt;$F$15,"&gt;100%",Data!DO38*1/SMALL(Data!DO$25:DO$999,1)-1),"")</f>
        <v/>
      </c>
      <c r="DP38" s="178" t="str">
        <f>IF(ISNUMBER(Data!DP38),IF(Data!DP38*1/SMALL(Data!DP$25:DP$999,1)-1&gt;$F$15,"&gt;100%",Data!DP38*1/SMALL(Data!DP$25:DP$999,1)-1),"")</f>
        <v/>
      </c>
      <c r="DQ38" s="178" t="str">
        <f>IF(ISNUMBER(Data!DQ38),IF(Data!DQ38*1/SMALL(Data!DQ$25:DQ$999,1)-1&gt;$F$15,"&gt;100%",Data!DQ38*1/SMALL(Data!DQ$25:DQ$999,1)-1),"")</f>
        <v/>
      </c>
      <c r="DR38" s="178" t="str">
        <f>IF(ISNUMBER(Data!DR38),IF(Data!DR38*1/SMALL(Data!DR$25:DR$999,1)-1&gt;$F$15,"&gt;100%",Data!DR38*1/SMALL(Data!DR$25:DR$999,1)-1),"")</f>
        <v/>
      </c>
      <c r="DS38" s="178" t="str">
        <f>IF(ISNUMBER(Data!DS38),IF(Data!DS38*1/SMALL(Data!DS$25:DS$999,1)-1&gt;$F$15,"&gt;100%",Data!DS38*1/SMALL(Data!DS$25:DS$999,1)-1),"")</f>
        <v/>
      </c>
      <c r="DT38" s="178" t="str">
        <f>IF(ISNUMBER(Data!DT38),IF(Data!DT38*1/SMALL(Data!DT$25:DT$999,1)-1&gt;$F$15,"&gt;100%",Data!DT38*1/SMALL(Data!DT$25:DT$999,1)-1),"")</f>
        <v/>
      </c>
      <c r="DU38" s="178" t="str">
        <f>IF(ISNUMBER(Data!DU38),IF(Data!DU38*1/SMALL(Data!DU$25:DU$999,1)-1&gt;$F$15,"&gt;100%",Data!DU38*1/SMALL(Data!DU$25:DU$999,1)-1),"")</f>
        <v/>
      </c>
      <c r="DV38" s="178" t="str">
        <f>IF(ISNUMBER(Data!DV38),IF(Data!DV38*1/SMALL(Data!DV$25:DV$999,1)-1&gt;$F$15,"&gt;100%",Data!DV38*1/SMALL(Data!DV$25:DV$999,1)-1),"")</f>
        <v/>
      </c>
      <c r="DW38" s="178" t="str">
        <f>IF(ISNUMBER(Data!DW38),IF(Data!DW38*1/SMALL(Data!DW$25:DW$999,1)-1&gt;$F$15,"&gt;100%",Data!DW38*1/SMALL(Data!DW$25:DW$999,1)-1),"")</f>
        <v/>
      </c>
      <c r="DX38" s="178" t="str">
        <f>IF(ISNUMBER(Data!DX38),IF(Data!DX38*1/SMALL(Data!DX$25:DX$999,1)-1&gt;$F$15,"&gt;100%",Data!DX38*1/SMALL(Data!DX$25:DX$999,1)-1),"")</f>
        <v/>
      </c>
      <c r="DY38" s="178" t="str">
        <f>IF(ISNUMBER(Data!DY38),IF(Data!DY38*1/SMALL(Data!DY$25:DY$999,1)-1&gt;$F$15,"&gt;100%",Data!DY38*1/SMALL(Data!DY$25:DY$999,1)-1),"")</f>
        <v/>
      </c>
      <c r="DZ38" s="178" t="str">
        <f>IF(ISNUMBER(Data!DZ38),IF(Data!DZ38*1/SMALL(Data!DZ$25:DZ$999,1)-1&gt;$F$15,"&gt;100%",Data!DZ38*1/SMALL(Data!DZ$25:DZ$999,1)-1),"")</f>
        <v/>
      </c>
      <c r="EA38" s="178" t="str">
        <f>IF(ISNUMBER(Data!EA38),IF(Data!EA38*1/SMALL(Data!EA$25:EA$999,1)-1&gt;$F$15,"&gt;100%",Data!EA38*1/SMALL(Data!EA$25:EA$999,1)-1),"")</f>
        <v/>
      </c>
      <c r="EB38" s="178" t="str">
        <f>IF(ISNUMBER(Data!EB38),IF(Data!EB38*1/SMALL(Data!EB$25:EB$999,1)-1&gt;$F$15,"&gt;100%",Data!EB38*1/SMALL(Data!EB$25:EB$999,1)-1),"")</f>
        <v/>
      </c>
      <c r="EC38" s="178" t="str">
        <f>IF(ISNUMBER(Data!EC38),IF(Data!EC38*1/SMALL(Data!EC$25:EC$999,1)-1&gt;$F$15,"&gt;100%",Data!EC38*1/SMALL(Data!EC$25:EC$999,1)-1),"")</f>
        <v/>
      </c>
      <c r="ED38" s="178" t="str">
        <f>IF(ISNUMBER(Data!ED38),IF(Data!ED38*1/SMALL(Data!ED$25:ED$999,1)-1&gt;$F$15,"&gt;100%",Data!ED38*1/SMALL(Data!ED$25:ED$999,1)-1),"")</f>
        <v/>
      </c>
      <c r="EE38" s="178" t="str">
        <f>IF(ISNUMBER(Data!EE38),IF(Data!EE38*1/SMALL(Data!EE$25:EE$999,1)-1&gt;$F$15,"&gt;100%",Data!EE38*1/SMALL(Data!EE$25:EE$999,1)-1),"")</f>
        <v/>
      </c>
      <c r="EF38" s="178" t="str">
        <f>IF(ISNUMBER(Data!EF38),IF(Data!EF38*1/SMALL(Data!EF$25:EF$999,1)-1&gt;$F$15,"&gt;100%",Data!EF38*1/SMALL(Data!EF$25:EF$999,1)-1),"")</f>
        <v/>
      </c>
      <c r="EG38" s="178" t="str">
        <f>IF(ISNUMBER(Data!EG38),IF(Data!EG38*1/SMALL(Data!EG$25:EG$999,1)-1&gt;$F$15,"&gt;100%",Data!EG38*1/SMALL(Data!EG$25:EG$999,1)-1),"")</f>
        <v/>
      </c>
      <c r="EH38" s="178" t="str">
        <f>IF(ISNUMBER(Data!EH38),IF(Data!EH38*1/SMALL(Data!EH$25:EH$999,1)-1&gt;$F$15,"&gt;100%",Data!EH38*1/SMALL(Data!EH$25:EH$999,1)-1),"")</f>
        <v/>
      </c>
      <c r="EI38" s="178" t="str">
        <f>IF(ISNUMBER(Data!EI38),IF(Data!EI38*1/SMALL(Data!EI$25:EI$999,1)-1&gt;$F$15,"&gt;100%",Data!EI38*1/SMALL(Data!EI$25:EI$999,1)-1),"")</f>
        <v/>
      </c>
      <c r="EJ38" s="178" t="str">
        <f>IF(ISNUMBER(Data!EJ38),IF(Data!EJ38*1/SMALL(Data!EJ$25:EJ$999,1)-1&gt;$F$15,"&gt;100%",Data!EJ38*1/SMALL(Data!EJ$25:EJ$999,1)-1),"")</f>
        <v/>
      </c>
      <c r="EK38" s="178" t="str">
        <f>IF(ISNUMBER(Data!EK38),IF(Data!EK38*1/SMALL(Data!EK$25:EK$999,1)-1&gt;$F$15,"&gt;100%",Data!EK38*1/SMALL(Data!EK$25:EK$999,1)-1),"")</f>
        <v/>
      </c>
      <c r="EL38" s="178" t="str">
        <f>IF(ISNUMBER(Data!EL38),IF(Data!EL38*1/SMALL(Data!EL$25:EL$999,1)-1&gt;$F$15,"&gt;100%",Data!EL38*1/SMALL(Data!EL$25:EL$999,1)-1),"")</f>
        <v/>
      </c>
      <c r="EM38" s="178" t="str">
        <f>IF(ISNUMBER(Data!EM38),IF(Data!EM38*1/SMALL(Data!EM$25:EM$999,1)-1&gt;$F$15,"&gt;100%",Data!EM38*1/SMALL(Data!EM$25:EM$999,1)-1),"")</f>
        <v/>
      </c>
      <c r="EN38" s="178" t="str">
        <f>IF(ISNUMBER(Data!EN38),IF(Data!EN38*1/SMALL(Data!EN$25:EN$999,1)-1&gt;$F$15,"&gt;100%",Data!EN38*1/SMALL(Data!EN$25:EN$999,1)-1),"")</f>
        <v/>
      </c>
      <c r="EO38" s="178" t="str">
        <f>IF(ISNUMBER(Data!EO38),IF(Data!EO38*1/SMALL(Data!EO$25:EO$999,1)-1&gt;$F$15,"&gt;100%",Data!EO38*1/SMALL(Data!EO$25:EO$999,1)-1),"")</f>
        <v/>
      </c>
      <c r="EP38" s="178" t="str">
        <f>IF(ISNUMBER(Data!EP38),IF(Data!EP38*1/SMALL(Data!EP$25:EP$999,1)-1&gt;$F$15,"&gt;100%",Data!EP38*1/SMALL(Data!EP$25:EP$999,1)-1),"")</f>
        <v/>
      </c>
      <c r="EQ38" s="178" t="str">
        <f>IF(ISNUMBER(Data!EQ38),IF(Data!EQ38*1/SMALL(Data!EQ$25:EQ$999,1)-1&gt;$F$15,"&gt;100%",Data!EQ38*1/SMALL(Data!EQ$25:EQ$999,1)-1),"")</f>
        <v/>
      </c>
      <c r="ER38" s="178" t="str">
        <f>IF(ISNUMBER(Data!ER38),IF(Data!ER38*1/SMALL(Data!ER$25:ER$999,1)-1&gt;$F$15,"&gt;100%",Data!ER38*1/SMALL(Data!ER$25:ER$999,1)-1),"")</f>
        <v/>
      </c>
      <c r="ES38" s="178" t="str">
        <f>IF(ISNUMBER(Data!ES38),IF(Data!ES38*1/SMALL(Data!ES$25:ES$999,1)-1&gt;$F$15,"&gt;100%",Data!ES38*1/SMALL(Data!ES$25:ES$999,1)-1),"")</f>
        <v/>
      </c>
    </row>
    <row r="39" spans="1:149" s="172" customFormat="1" x14ac:dyDescent="0.25">
      <c r="A39" s="169" t="str">
        <f>Data!A39</f>
        <v>DynaSLAM</v>
      </c>
      <c r="B39" s="178" t="str">
        <f>IF(ISNUMBER(Data!B39),IF(Data!B39*1/SMALL(Data!B$25:B$999,1)-1&gt;$F$15,"&gt;100%",Data!B39*1/SMALL(Data!B$25:B$999,1)-1),"")</f>
        <v/>
      </c>
      <c r="C39" s="178" t="str">
        <f>IF(ISNUMBER(Data!C39),IF(Data!C39*1/SMALL(Data!C$25:C$999,1)-1&gt;$F$15,"&gt;100%",Data!C39*1/SMALL(Data!C$25:C$999,1)-1),"")</f>
        <v/>
      </c>
      <c r="D39" s="178" t="str">
        <f>IF(ISNUMBER(Data!D39),IF(Data!D39*1/SMALL(Data!D$25:D$999,1)-1&gt;$F$15,"&gt;100%",Data!D39*1/SMALL(Data!D$25:D$999,1)-1),"")</f>
        <v/>
      </c>
      <c r="E39" s="178" t="str">
        <f>IF(ISNUMBER(Data!E39),IF(Data!E39*1/SMALL(Data!E$25:E$999,1)-1&gt;$F$15,"&gt;100%",Data!E39*1/SMALL(Data!E$25:E$999,1)-1),"")</f>
        <v/>
      </c>
      <c r="F39" s="178" t="str">
        <f>IF(ISNUMBER(Data!F39),IF(Data!F39*1/SMALL(Data!F$25:F$999,1)-1&gt;$F$15,"&gt;100%",Data!F39*1/SMALL(Data!F$25:F$999,1)-1),"")</f>
        <v/>
      </c>
      <c r="G39" s="178" t="str">
        <f>IF(ISNUMBER(Data!G39),IF(Data!G39*1/SMALL(Data!G$25:G$999,1)-1&gt;$F$15,"&gt;100%",Data!G39*1/SMALL(Data!G$25:G$999,1)-1),"")</f>
        <v/>
      </c>
      <c r="H39" s="178" t="str">
        <f>IF(ISNUMBER(Data!H39),IF(Data!H39*1/SMALL(Data!H$25:H$999,1)-1&gt;$F$15,"&gt;100%",Data!H39*1/SMALL(Data!H$25:H$999,1)-1),"")</f>
        <v/>
      </c>
      <c r="I39" s="178" t="str">
        <f>IF(ISNUMBER(Data!I39),IF(Data!I39*1/SMALL(Data!I$25:I$999,1)-1&gt;$F$15,"&gt;100%",Data!I39*1/SMALL(Data!I$25:I$999,1)-1),"")</f>
        <v/>
      </c>
      <c r="J39" s="178" t="str">
        <f>IF(ISNUMBER(Data!J39),IF(Data!J39*1/SMALL(Data!J$25:J$999,1)-1&gt;$F$15,"&gt;100%",Data!J39*1/SMALL(Data!J$25:J$999,1)-1),"")</f>
        <v/>
      </c>
      <c r="K39" s="178" t="str">
        <f>IF(ISNUMBER(Data!K39),IF(Data!K39*1/SMALL(Data!K$25:K$999,1)-1&gt;$F$15,"&gt;100%",Data!K39*1/SMALL(Data!K$25:K$999,1)-1),"")</f>
        <v/>
      </c>
      <c r="L39" s="178" t="str">
        <f>IF(ISNUMBER(Data!L39),IF(Data!L39*1/SMALL(Data!L$25:L$999,1)-1&gt;$F$15,"&gt;100%",Data!L39*1/SMALL(Data!L$25:L$999,1)-1),"")</f>
        <v/>
      </c>
      <c r="M39" s="178" t="str">
        <f>IF(ISNUMBER(Data!M39),IF(Data!M39*1/SMALL(Data!M$25:M$999,1)-1&gt;$F$15,"&gt;100%",Data!M39*1/SMALL(Data!M$25:M$999,1)-1),"")</f>
        <v/>
      </c>
      <c r="N39" s="178" t="str">
        <f>IF(ISNUMBER(Data!N39),IF(Data!N39*1/SMALL(Data!N$25:N$999,1)-1&gt;$F$15,"&gt;100%",Data!N39*1/SMALL(Data!N$25:N$999,1)-1),"")</f>
        <v/>
      </c>
      <c r="O39" s="178" t="str">
        <f>IF(ISNUMBER(Data!O39),IF(Data!O39*1/SMALL(Data!O$25:O$999,1)-1&gt;$F$15,"&gt;100%",Data!O39*1/SMALL(Data!O$25:O$999,1)-1),"")</f>
        <v/>
      </c>
      <c r="P39" s="178" t="str">
        <f>IF(ISNUMBER(Data!P39),IF(Data!P39*1/SMALL(Data!P$25:P$999,1)-1&gt;$F$15,"&gt;100%",Data!P39*1/SMALL(Data!P$25:P$999,1)-1),"")</f>
        <v/>
      </c>
      <c r="Q39" s="178" t="str">
        <f>IF(ISNUMBER(Data!Q39),IF(Data!Q39*1/SMALL(Data!Q$25:Q$999,1)-1&gt;$F$15,"&gt;100%",Data!Q39*1/SMALL(Data!Q$25:Q$999,1)-1),"")</f>
        <v/>
      </c>
      <c r="R39" s="178" t="str">
        <f>IF(ISNUMBER(Data!R39),IF(Data!R39*1/SMALL(Data!R$25:R$999,1)-1&gt;$F$15,"&gt;100%",Data!R39*1/SMALL(Data!R$25:R$999,1)-1),"")</f>
        <v/>
      </c>
      <c r="S39" s="178" t="str">
        <f>IF(ISNUMBER(Data!S39),IF(Data!S39*1/SMALL(Data!S$25:S$999,1)-1&gt;$F$15,"&gt;100%",Data!S39*1/SMALL(Data!S$25:S$999,1)-1),"")</f>
        <v/>
      </c>
      <c r="T39" s="178" t="str">
        <f>IF(ISNUMBER(Data!T39),IF(Data!T39*1/SMALL(Data!T$25:T$999,1)-1&gt;$F$15,"&gt;100%",Data!T39*1/SMALL(Data!T$25:T$999,1)-1),"")</f>
        <v/>
      </c>
      <c r="U39" s="178" t="str">
        <f>IF(ISNUMBER(Data!U39),IF(Data!U39*1/SMALL(Data!U$25:U$999,1)-1&gt;$F$15,"&gt;100%",Data!U39*1/SMALL(Data!U$25:U$999,1)-1),"")</f>
        <v/>
      </c>
      <c r="V39" s="178" t="str">
        <f>IF(ISNUMBER(Data!V39),IF(Data!V39*1/SMALL(Data!V$25:V$999,1)-1&gt;$F$15,"&gt;100%",Data!V39*1/SMALL(Data!V$25:V$999,1)-1),"")</f>
        <v/>
      </c>
      <c r="W39" s="178" t="str">
        <f>IF(ISNUMBER(Data!W39),IF(Data!W39*1/SMALL(Data!W$25:W$999,1)-1&gt;$F$15,"&gt;100%",Data!W39*1/SMALL(Data!W$25:W$999,1)-1),"")</f>
        <v/>
      </c>
      <c r="X39" s="178" t="str">
        <f>IF(ISNUMBER(Data!X39),IF(Data!X39*1/SMALL(Data!X$25:X$999,1)-1&gt;$F$15,"&gt;100%",Data!X39*1/SMALL(Data!X$25:X$999,1)-1),"")</f>
        <v/>
      </c>
      <c r="Y39" s="178" t="str">
        <f>IF(ISNUMBER(Data!Y39),IF(Data!Y39*1/SMALL(Data!Y$25:Y$999,1)-1&gt;$F$15,"&gt;100%",Data!Y39*1/SMALL(Data!Y$25:Y$999,1)-1),"")</f>
        <v/>
      </c>
      <c r="Z39" s="178" t="str">
        <f>IF(ISNUMBER(Data!Z39),IF(Data!Z39*1/SMALL(Data!Z$25:Z$999,1)-1&gt;$F$15,"&gt;100%",Data!Z39*1/SMALL(Data!Z$25:Z$999,1)-1),"")</f>
        <v/>
      </c>
      <c r="AA39" s="178" t="str">
        <f>IF(ISNUMBER(Data!AA39),IF(Data!AA39*1/SMALL(Data!AA$25:AA$999,1)-1&gt;$F$15,"&gt;100%",Data!AA39*1/SMALL(Data!AA$25:AA$999,1)-1),"")</f>
        <v/>
      </c>
      <c r="AB39" s="178" t="str">
        <f>IF(ISNUMBER(Data!AB39),IF(Data!AB39*1/SMALL(Data!AB$25:AB$999,1)-1&gt;$F$15,"&gt;100%",Data!AB39*1/SMALL(Data!AB$25:AB$999,1)-1),"")</f>
        <v/>
      </c>
      <c r="AC39" s="178" t="str">
        <f>IF(ISNUMBER(Data!AC39),IF(Data!AC39*1/SMALL(Data!AC$25:AC$999,1)-1&gt;$F$15,"&gt;100%",Data!AC39*1/SMALL(Data!AC$25:AC$999,1)-1),"")</f>
        <v/>
      </c>
      <c r="AD39" s="178" t="str">
        <f>IF(ISNUMBER(Data!AD39),IF(Data!AD39*1/SMALL(Data!AD$25:AD$999,1)-1&gt;$F$15,"&gt;100%",Data!AD39*1/SMALL(Data!AD$25:AD$999,1)-1),"")</f>
        <v/>
      </c>
      <c r="AE39" s="178" t="str">
        <f>IF(ISNUMBER(Data!AE39),IF(Data!AE39*1/SMALL(Data!AE$25:AE$999,1)-1&gt;$F$15,"&gt;100%",Data!AE39*1/SMALL(Data!AE$25:AE$999,1)-1),"")</f>
        <v/>
      </c>
      <c r="AF39" s="178" t="str">
        <f>IF(ISNUMBER(Data!AF39),IF(Data!AF39*1/SMALL(Data!AF$25:AF$999,1)-1&gt;$F$15,"&gt;100%",Data!AF39*1/SMALL(Data!AF$25:AF$999,1)-1),"")</f>
        <v/>
      </c>
      <c r="AG39" s="178" t="str">
        <f>IF(ISNUMBER(Data!AG39),IF(Data!AG39*1/SMALL(Data!AG$25:AG$999,1)-1&gt;$F$15,"&gt;100%",Data!AG39*1/SMALL(Data!AG$25:AG$999,1)-1),"")</f>
        <v/>
      </c>
      <c r="AH39" s="178" t="str">
        <f>IF(ISNUMBER(Data!AH39),IF(Data!AH39*1/SMALL(Data!AH$25:AH$999,1)-1&gt;$F$15,"&gt;100%",Data!AH39*1/SMALL(Data!AH$25:AH$999,1)-1),"")</f>
        <v/>
      </c>
      <c r="AI39" s="178" t="str">
        <f>IF(ISNUMBER(Data!AI39),IF(Data!AI39*1/SMALL(Data!AI$25:AI$999,1)-1&gt;$F$15,"&gt;100%",Data!AI39*1/SMALL(Data!AI$25:AI$999,1)-1),"")</f>
        <v/>
      </c>
      <c r="AJ39" s="178" t="str">
        <f>IF(ISNUMBER(Data!AJ39),IF(Data!AJ39*1/SMALL(Data!AJ$25:AJ$999,1)-1&gt;$F$15,"&gt;100%",Data!AJ39*1/SMALL(Data!AJ$25:AJ$999,1)-1),"")</f>
        <v/>
      </c>
      <c r="AK39" s="178" t="str">
        <f>IF(ISNUMBER(Data!AK39),IF(Data!AK39*1/SMALL(Data!AK$25:AK$999,1)-1&gt;$F$15,"&gt;100%",Data!AK39*1/SMALL(Data!AK$25:AK$999,1)-1),"")</f>
        <v/>
      </c>
      <c r="AL39" s="178" t="str">
        <f>IF(ISNUMBER(Data!AL39),IF(Data!AL39*1/SMALL(Data!AL$25:AL$999,1)-1&gt;$F$15,"&gt;100%",Data!AL39*1/SMALL(Data!AL$25:AL$999,1)-1),"")</f>
        <v/>
      </c>
      <c r="AM39" s="178" t="str">
        <f>IF(ISNUMBER(Data!AM39),IF(Data!AM39*1/SMALL(Data!AM$25:AM$999,1)-1&gt;$F$15,"&gt;100%",Data!AM39*1/SMALL(Data!AM$25:AM$999,1)-1),"")</f>
        <v/>
      </c>
      <c r="AN39" s="178" t="str">
        <f>IF(ISNUMBER(Data!AN39),IF(Data!AN39*1/SMALL(Data!AN$25:AN$999,1)-1&gt;$F$15,"&gt;100%",Data!AN39*1/SMALL(Data!AN$25:AN$999,1)-1),"")</f>
        <v/>
      </c>
      <c r="AO39" s="178" t="str">
        <f>IF(ISNUMBER(Data!AO39),IF(Data!AO39*1/SMALL(Data!AO$25:AO$999,1)-1&gt;$F$15,"&gt;100%",Data!AO39*1/SMALL(Data!AO$25:AO$999,1)-1),"")</f>
        <v/>
      </c>
      <c r="AP39" s="178" t="str">
        <f>IF(ISNUMBER(Data!AP39),IF(Data!AP39*1/SMALL(Data!AP$25:AP$999,1)-1&gt;$F$15,"&gt;100%",Data!AP39*1/SMALL(Data!AP$25:AP$999,1)-1),"")</f>
        <v/>
      </c>
      <c r="AQ39" s="189" t="str">
        <f>IF(ISNUMBER(Data!AQ39),IF(Data!AQ39*1/SMALL(Data!AQ$25:AQ$999,1)-1&gt;$F$15,"&gt;100%",Data!AQ39*1/SMALL(Data!AQ$25:AQ$999,1)-1),"")</f>
        <v/>
      </c>
      <c r="AR39" s="178" t="str">
        <f>IF(ISNUMBER(Data!AR39),IF(Data!AR39*1/SMALL(Data!AR$25:AR$999,1)-1&gt;$F$15,"&gt;100%",Data!AR39*1/SMALL(Data!AR$25:AR$999,1)-1),"")</f>
        <v/>
      </c>
      <c r="AS39" s="178" t="str">
        <f>IF(ISNUMBER(Data!AS39),IF(Data!AS39*1/SMALL(Data!AS$25:AS$999,1)-1&gt;$F$15,"&gt;100%",Data!AS39*1/SMALL(Data!AS$25:AS$999,1)-1),"")</f>
        <v/>
      </c>
      <c r="AT39" s="178" t="str">
        <f>IF(ISNUMBER(Data!AT39),IF(Data!AT39*1/SMALL(Data!AT$25:AT$999,1)-1&gt;$F$15,"&gt;100%",Data!AT39*1/SMALL(Data!AT$25:AT$999,1)-1),"")</f>
        <v/>
      </c>
      <c r="AU39" s="178" t="str">
        <f>IF(ISNUMBER(Data!AU39),IF(Data!AU39*1/SMALL(Data!AU$25:AU$999,1)-1&gt;$F$15,"&gt;100%",Data!AU39*1/SMALL(Data!AU$25:AU$999,1)-1),"")</f>
        <v/>
      </c>
      <c r="AV39" s="178" t="str">
        <f>IF(ISNUMBER(Data!AV39),IF(Data!AV39*1/SMALL(Data!AV$25:AV$999,1)-1&gt;$F$15,"&gt;100%",Data!AV39*1/SMALL(Data!AV$25:AV$999,1)-1),"")</f>
        <v/>
      </c>
      <c r="AW39" s="178" t="str">
        <f>IF(ISNUMBER(Data!AW39),IF(Data!AW39*1/SMALL(Data!AW$25:AW$999,1)-1&gt;$F$15,"&gt;100%",Data!AW39*1/SMALL(Data!AW$25:AW$999,1)-1),"")</f>
        <v/>
      </c>
      <c r="AX39" s="178" t="str">
        <f>IF(ISNUMBER(Data!AX39),IF(Data!AX39*1/SMALL(Data!AX$25:AX$999,1)-1&gt;$F$15,"&gt;100%",Data!AX39*1/SMALL(Data!AX$25:AX$999,1)-1),"")</f>
        <v/>
      </c>
      <c r="AY39" s="178" t="str">
        <f>IF(ISNUMBER(Data!AY39),IF(Data!AY39*1/SMALL(Data!AY$25:AY$999,1)-1&gt;$F$15,"&gt;100%",Data!AY39*1/SMALL(Data!AY$25:AY$999,1)-1),"")</f>
        <v/>
      </c>
      <c r="AZ39" s="178" t="str">
        <f>IF(ISNUMBER(Data!AZ39),IF(Data!AZ39*1/SMALL(Data!AZ$25:AZ$999,1)-1&gt;$F$15,"&gt;100%",Data!AZ39*1/SMALL(Data!AZ$25:AZ$999,1)-1),"")</f>
        <v/>
      </c>
      <c r="BA39" s="190" t="str">
        <f>IF(ISNUMBER(Data!BA39),IF(Data!BA39*1/SMALL(Data!BA$25:BA$999,1)-1&gt;$F$15,"&gt;100%",Data!BA39*1/SMALL(Data!BA$25:BA$999,1)-1),"")</f>
        <v/>
      </c>
      <c r="BB39" s="184" t="str">
        <f>IF(ISNUMBER(Data!BB39),IF(Data!BB39*1/SMALL(Data!BB$25:BB$999,1)-1&gt;$F$15,"&gt;100%",Data!BB39*1/SMALL(Data!BB$25:BB$999,1)-1),"")</f>
        <v/>
      </c>
      <c r="BC39" s="178" t="str">
        <f>IF(ISNUMBER(Data!BC39),IF(Data!BC39*1/SMALL(Data!BC$25:BC$999,1)-1&gt;$F$15,"&gt;100%",Data!BC39*1/SMALL(Data!BC$25:BC$999,1)-1),"")</f>
        <v/>
      </c>
      <c r="BD39" s="178" t="str">
        <f>IF(ISNUMBER(Data!BD39),IF(Data!BD39*1/SMALL(Data!BD$25:BD$999,1)-1&gt;$F$15,"&gt;100%",Data!BD39*1/SMALL(Data!BD$25:BD$999,1)-1),"")</f>
        <v/>
      </c>
      <c r="BE39" s="178" t="str">
        <f>IF(ISNUMBER(Data!BE39),IF(Data!BE39*1/SMALL(Data!BE$25:BE$999,1)-1&gt;$F$15,"&gt;100%",Data!BE39*1/SMALL(Data!BE$25:BE$999,1)-1),"")</f>
        <v/>
      </c>
      <c r="BF39" s="178" t="str">
        <f>IF(ISNUMBER(Data!BF39),IF(Data!BF39*1/SMALL(Data!BF$25:BF$999,1)-1&gt;$F$15,"&gt;100%",Data!BF39*1/SMALL(Data!BF$25:BF$999,1)-1),"")</f>
        <v/>
      </c>
      <c r="BG39" s="178" t="str">
        <f>IF(ISNUMBER(Data!BG39),IF(Data!BG39*1/SMALL(Data!BG$25:BG$999,1)-1&gt;$F$15,"&gt;100%",Data!BG39*1/SMALL(Data!BG$25:BG$999,1)-1),"")</f>
        <v/>
      </c>
      <c r="BH39" s="178" t="str">
        <f>IF(ISNUMBER(Data!BH39),IF(Data!BH39*1/SMALL(Data!BH$25:BH$999,1)-1&gt;$F$15,"&gt;100%",Data!BH39*1/SMALL(Data!BH$25:BH$999,1)-1),"")</f>
        <v/>
      </c>
      <c r="BI39" s="178" t="str">
        <f>IF(ISNUMBER(Data!BI39),IF(Data!BI39*1/SMALL(Data!BI$25:BI$999,1)-1&gt;$F$15,"&gt;100%",Data!BI39*1/SMALL(Data!BI$25:BI$999,1)-1),"")</f>
        <v/>
      </c>
      <c r="BJ39" s="178" t="str">
        <f>IF(ISNUMBER(Data!BJ39),IF(Data!BJ39*1/SMALL(Data!BJ$25:BJ$999,1)-1&gt;$F$15,"&gt;100%",Data!BJ39*1/SMALL(Data!BJ$25:BJ$999,1)-1),"")</f>
        <v/>
      </c>
      <c r="BK39" s="178" t="str">
        <f>IF(ISNUMBER(Data!BK39),IF(Data!BK39*1/SMALL(Data!BK$25:BK$999,1)-1&gt;$F$15,"&gt;100%",Data!BK39*1/SMALL(Data!BK$25:BK$999,1)-1),"")</f>
        <v/>
      </c>
      <c r="BL39" s="178" t="str">
        <f>IF(ISNUMBER(Data!BL39),IF(Data!BL39*1/SMALL(Data!BL$25:BL$999,1)-1&gt;$F$15,"&gt;100%",Data!BL39*1/SMALL(Data!BL$25:BL$999,1)-1),"")</f>
        <v/>
      </c>
      <c r="BM39" s="178" t="str">
        <f>IF(ISNUMBER(Data!BM39),IF(Data!BM39*1/SMALL(Data!BM$25:BM$999,1)-1&gt;$F$15,"&gt;100%",Data!BM39*1/SMALL(Data!BM$25:BM$999,1)-1),"")</f>
        <v/>
      </c>
      <c r="BN39" s="178" t="str">
        <f>IF(ISNUMBER(Data!BN39),IF(Data!BN39*1/SMALL(Data!BN$25:BN$999,1)-1&gt;$F$15,"&gt;100%",Data!BN39*1/SMALL(Data!BN$25:BN$999,1)-1),"")</f>
        <v/>
      </c>
      <c r="BO39" s="178" t="str">
        <f>IF(ISNUMBER(Data!BO39),IF(Data!BO39*1/SMALL(Data!BO$25:BO$999,1)-1&gt;$F$15,"&gt;100%",Data!BO39*1/SMALL(Data!BO$25:BO$999,1)-1),"")</f>
        <v/>
      </c>
      <c r="BP39" s="178" t="str">
        <f>IF(ISNUMBER(Data!BP39),IF(Data!BP39*1/SMALL(Data!BP$25:BP$999,1)-1&gt;$F$15,"&gt;100%",Data!BP39*1/SMALL(Data!BP$25:BP$999,1)-1),"")</f>
        <v/>
      </c>
      <c r="BQ39" s="178" t="str">
        <f>IF(ISNUMBER(Data!BQ39),IF(Data!BQ39*1/SMALL(Data!BQ$25:BQ$999,1)-1&gt;$F$15,"&gt;100%",Data!BQ39*1/SMALL(Data!BQ$25:BQ$999,1)-1),"")</f>
        <v/>
      </c>
      <c r="BR39" s="178" t="str">
        <f>IF(ISNUMBER(Data!BR39),IF(Data!BR39*1/SMALL(Data!BR$25:BR$999,1)-1&gt;$F$15,"&gt;100%",Data!BR39*1/SMALL(Data!BR$25:BR$999,1)-1),"")</f>
        <v/>
      </c>
      <c r="BS39" s="178" t="str">
        <f>IF(ISNUMBER(Data!BS39),IF(Data!BS39*1/SMALL(Data!BS$25:BS$999,1)-1&gt;$F$15,"&gt;100%",Data!BS39*1/SMALL(Data!BS$25:BS$999,1)-1),"")</f>
        <v/>
      </c>
      <c r="BT39" s="178" t="str">
        <f>IF(ISNUMBER(Data!BT39),IF(Data!BT39*1/SMALL(Data!BT$25:BT$999,1)-1&gt;$F$15,"&gt;100%",Data!BT39*1/SMALL(Data!BT$25:BT$999,1)-1),"")</f>
        <v/>
      </c>
      <c r="BU39" s="178" t="str">
        <f>IF(ISNUMBER(Data!BU39),IF(Data!BU39*1/SMALL(Data!BU$25:BU$999,1)-1&gt;$F$15,"&gt;100%",Data!BU39*1/SMALL(Data!BU$25:BU$999,1)-1),"")</f>
        <v/>
      </c>
      <c r="BV39" s="178" t="str">
        <f>IF(ISNUMBER(Data!BV39),IF(Data!BV39*1/SMALL(Data!BV$25:BV$999,1)-1&gt;$F$15,"&gt;100%",Data!BV39*1/SMALL(Data!BV$25:BV$999,1)-1),"")</f>
        <v/>
      </c>
      <c r="BW39" s="178" t="str">
        <f>IF(ISNUMBER(Data!BW39),IF(Data!BW39*1/SMALL(Data!BW$25:BW$999,1)-1&gt;$F$15,"&gt;100%",Data!BW39*1/SMALL(Data!BW$25:BW$999,1)-1),"")</f>
        <v/>
      </c>
      <c r="BX39" s="178" t="str">
        <f>IF(ISNUMBER(Data!BX39),IF(Data!BX39*1/SMALL(Data!BX$25:BX$999,1)-1&gt;$F$15,"&gt;100%",Data!BX39*1/SMALL(Data!BX$25:BX$999,1)-1),"")</f>
        <v/>
      </c>
      <c r="BY39" s="178" t="str">
        <f>IF(ISNUMBER(Data!BY39),IF(Data!BY39*1/SMALL(Data!BY$25:BY$999,1)-1&gt;$F$15,"&gt;100%",Data!BY39*1/SMALL(Data!BY$25:BY$999,1)-1),"")</f>
        <v/>
      </c>
      <c r="BZ39" s="178" t="str">
        <f>IF(ISNUMBER(Data!BZ39),IF(Data!BZ39*1/SMALL(Data!BZ$25:BZ$999,1)-1&gt;$F$15,"&gt;100%",Data!BZ39*1/SMALL(Data!BZ$25:BZ$999,1)-1),"")</f>
        <v/>
      </c>
      <c r="CA39" s="178" t="str">
        <f>IF(ISNUMBER(Data!CA39),IF(Data!CA39*1/SMALL(Data!CA$25:CA$999,1)-1&gt;$F$15,"&gt;100%",Data!CA39*1/SMALL(Data!CA$25:CA$999,1)-1),"")</f>
        <v/>
      </c>
      <c r="CB39" s="178" t="str">
        <f>IF(ISNUMBER(Data!CB39),IF(Data!CB39*1/SMALL(Data!CB$25:CB$999,1)-1&gt;$F$15,"&gt;100%",Data!CB39*1/SMALL(Data!CB$25:CB$999,1)-1),"")</f>
        <v/>
      </c>
      <c r="CC39" s="178" t="str">
        <f>IF(ISNUMBER(Data!CC39),IF(Data!CC39*1/SMALL(Data!CC$25:CC$999,1)-1&gt;$F$15,"&gt;100%",Data!CC39*1/SMALL(Data!CC$25:CC$999,1)-1),"")</f>
        <v/>
      </c>
      <c r="CD39" s="178" t="str">
        <f>IF(ISNUMBER(Data!CD39),IF(Data!CD39*1/SMALL(Data!CD$25:CD$999,1)-1&gt;$F$15,"&gt;100%",Data!CD39*1/SMALL(Data!CD$25:CD$999,1)-1),"")</f>
        <v/>
      </c>
      <c r="CE39" s="178" t="str">
        <f>IF(ISNUMBER(Data!CE39),IF(Data!CE39*1/SMALL(Data!CE$25:CE$999,1)-1&gt;$F$15,"&gt;100%",Data!CE39*1/SMALL(Data!CE$25:CE$999,1)-1),"")</f>
        <v/>
      </c>
      <c r="CF39" s="178" t="str">
        <f>IF(ISNUMBER(Data!CF39),IF(Data!CF39*1/SMALL(Data!CF$25:CF$999,1)-1&gt;$F$15,"&gt;100%",Data!CF39*1/SMALL(Data!CF$25:CF$999,1)-1),"")</f>
        <v/>
      </c>
      <c r="CG39" s="178" t="str">
        <f>IF(ISNUMBER(Data!CG39),IF(Data!CG39*1/SMALL(Data!CG$25:CG$999,1)-1&gt;$F$15,"&gt;100%",Data!CG39*1/SMALL(Data!CG$25:CG$999,1)-1),"")</f>
        <v/>
      </c>
      <c r="CH39" s="178" t="str">
        <f>IF(ISNUMBER(Data!CH39),IF(Data!CH39*1/SMALL(Data!CH$25:CH$999,1)-1&gt;$F$15,"&gt;100%",Data!CH39*1/SMALL(Data!CH$25:CH$999,1)-1),"")</f>
        <v/>
      </c>
      <c r="CI39" s="178" t="str">
        <f>IF(ISNUMBER(Data!CI39),IF(Data!CI39*1/SMALL(Data!CI$25:CI$999,1)-1&gt;$F$15,"&gt;100%",Data!CI39*1/SMALL(Data!CI$25:CI$999,1)-1),"")</f>
        <v/>
      </c>
      <c r="CJ39" s="178" t="str">
        <f>IF(ISNUMBER(Data!CJ39),IF(Data!CJ39*1/SMALL(Data!CJ$25:CJ$999,1)-1&gt;$F$15,"&gt;100%",Data!CJ39*1/SMALL(Data!CJ$25:CJ$999,1)-1),"")</f>
        <v/>
      </c>
      <c r="CK39" s="178" t="str">
        <f>IF(ISNUMBER(Data!CK39),IF(Data!CK39*1/SMALL(Data!CK$25:CK$999,1)-1&gt;$F$15,"&gt;100%",Data!CK39*1/SMALL(Data!CK$25:CK$999,1)-1),"")</f>
        <v/>
      </c>
      <c r="CL39" s="178" t="str">
        <f>IF(ISNUMBER(Data!CL39),IF(Data!CL39*1/SMALL(Data!CL$25:CL$999,1)-1&gt;$F$15,"&gt;100%",Data!CL39*1/SMALL(Data!CL$25:CL$999,1)-1),"")</f>
        <v/>
      </c>
      <c r="CM39" s="178" t="str">
        <f>IF(ISNUMBER(Data!CM39),IF(Data!CM39*1/SMALL(Data!CM$25:CM$999,1)-1&gt;$F$15,"&gt;100%",Data!CM39*1/SMALL(Data!CM$25:CM$999,1)-1),"")</f>
        <v/>
      </c>
      <c r="CN39" s="178" t="str">
        <f>IF(ISNUMBER(Data!CN39),IF(Data!CN39*1/SMALL(Data!CN$25:CN$999,1)-1&gt;$F$15,"&gt;100%",Data!CN39*1/SMALL(Data!CN$25:CN$999,1)-1),"")</f>
        <v/>
      </c>
      <c r="CO39" s="178" t="str">
        <f>IF(ISNUMBER(Data!CO39),IF(Data!CO39*1/SMALL(Data!CO$25:CO$999,1)-1&gt;$F$15,"&gt;100%",Data!CO39*1/SMALL(Data!CO$25:CO$999,1)-1),"")</f>
        <v/>
      </c>
      <c r="CP39" s="178" t="str">
        <f>IF(ISNUMBER(Data!CP39),IF(Data!CP39*1/SMALL(Data!CP$25:CP$999,1)-1&gt;$F$15,"&gt;100%",Data!CP39*1/SMALL(Data!CP$25:CP$999,1)-1),"")</f>
        <v/>
      </c>
      <c r="CQ39" s="178" t="str">
        <f>IF(ISNUMBER(Data!CQ39),IF(Data!CQ39*1/SMALL(Data!CQ$25:CQ$999,1)-1&gt;$F$15,"&gt;100%",Data!CQ39*1/SMALL(Data!CQ$25:CQ$999,1)-1),"")</f>
        <v/>
      </c>
      <c r="CR39" s="178" t="str">
        <f>IF(ISNUMBER(Data!CR39),IF(Data!CR39*1/SMALL(Data!CR$25:CR$999,1)-1&gt;$F$15,"&gt;100%",Data!CR39*1/SMALL(Data!CR$25:CR$999,1)-1),"")</f>
        <v/>
      </c>
      <c r="CS39" s="178" t="str">
        <f>IF(ISNUMBER(Data!CS39),IF(Data!CS39*1/SMALL(Data!CS$25:CS$999,1)-1&gt;$F$15,"&gt;100%",Data!CS39*1/SMALL(Data!CS$25:CS$999,1)-1),"")</f>
        <v/>
      </c>
      <c r="CT39" s="178" t="str">
        <f>IF(ISNUMBER(Data!CT39),IF(Data!CT39*1/SMALL(Data!CT$25:CT$999,1)-1&gt;$F$15,"&gt;100%",Data!CT39*1/SMALL(Data!CT$25:CT$999,1)-1),"")</f>
        <v/>
      </c>
      <c r="CU39" s="178" t="str">
        <f>IF(ISNUMBER(Data!CU39),IF(Data!CU39*1/SMALL(Data!CU$25:CU$999,1)-1&gt;$F$15,"&gt;100%",Data!CU39*1/SMALL(Data!CU$25:CU$999,1)-1),"")</f>
        <v/>
      </c>
      <c r="CV39" s="178" t="str">
        <f>IF(ISNUMBER(Data!CV39),IF(Data!CV39*1/SMALL(Data!CV$25:CV$999,1)-1&gt;$F$15,"&gt;100%",Data!CV39*1/SMALL(Data!CV$25:CV$999,1)-1),"")</f>
        <v/>
      </c>
      <c r="CW39" s="178" t="str">
        <f>IF(ISNUMBER(Data!CW39),IF(Data!CW39*1/SMALL(Data!CW$25:CW$999,1)-1&gt;$F$15,"&gt;100%",Data!CW39*1/SMALL(Data!CW$25:CW$999,1)-1),"")</f>
        <v/>
      </c>
      <c r="CX39" s="178" t="str">
        <f>IF(ISNUMBER(Data!CX39),IF(Data!CX39*1/SMALL(Data!CX$25:CX$999,1)-1&gt;$F$15,"&gt;100%",Data!CX39*1/SMALL(Data!CX$25:CX$999,1)-1),"")</f>
        <v/>
      </c>
      <c r="CY39" s="178" t="str">
        <f>IF(ISNUMBER(Data!CY39),IF(Data!CY39*1/SMALL(Data!CY$25:CY$999,1)-1&gt;$F$15,"&gt;100%",Data!CY39*1/SMALL(Data!CY$25:CY$999,1)-1),"")</f>
        <v/>
      </c>
      <c r="CZ39" s="178" t="str">
        <f>IF(ISNUMBER(Data!CZ39),IF(Data!CZ39*1/SMALL(Data!CZ$25:CZ$999,1)-1&gt;$F$15,"&gt;100%",Data!CZ39*1/SMALL(Data!CZ$25:CZ$999,1)-1),"")</f>
        <v/>
      </c>
      <c r="DA39" s="178" t="str">
        <f>IF(ISNUMBER(Data!DA39),IF(Data!DA39*1/SMALL(Data!DA$25:DA$999,1)-1&gt;$F$15,"&gt;100%",Data!DA39*1/SMALL(Data!DA$25:DA$999,1)-1),"")</f>
        <v/>
      </c>
      <c r="DB39" s="178" t="str">
        <f>IF(ISNUMBER(Data!DB39),IF(Data!DB39*1/SMALL(Data!DB$25:DB$999,1)-1&gt;$F$15,"&gt;100%",Data!DB39*1/SMALL(Data!DB$25:DB$999,1)-1),"")</f>
        <v/>
      </c>
      <c r="DC39" s="178" t="str">
        <f>IF(ISNUMBER(Data!DC39),IF(Data!DC39*1/SMALL(Data!DC$25:DC$999,1)-1&gt;$F$15,"&gt;100%",Data!DC39*1/SMALL(Data!DC$25:DC$999,1)-1),"")</f>
        <v/>
      </c>
      <c r="DD39" s="178" t="str">
        <f>IF(ISNUMBER(Data!DD39),IF(Data!DD39*1/SMALL(Data!DD$25:DD$999,1)-1&gt;$F$15,"&gt;100%",Data!DD39*1/SMALL(Data!DD$25:DD$999,1)-1),"")</f>
        <v/>
      </c>
      <c r="DE39" s="178" t="str">
        <f>IF(ISNUMBER(Data!DE39),IF(Data!DE39*1/SMALL(Data!DE$25:DE$999,1)-1&gt;$F$15,"&gt;100%",Data!DE39*1/SMALL(Data!DE$25:DE$999,1)-1),"")</f>
        <v/>
      </c>
      <c r="DF39" s="178" t="str">
        <f>IF(ISNUMBER(Data!DF39),IF(Data!DF39*1/SMALL(Data!DF$25:DF$999,1)-1&gt;$F$15,"&gt;100%",Data!DF39*1/SMALL(Data!DF$25:DF$999,1)-1),"")</f>
        <v/>
      </c>
      <c r="DG39" s="178" t="str">
        <f>IF(ISNUMBER(Data!DG39),IF(Data!DG39*1/SMALL(Data!DG$25:DG$999,1)-1&gt;$F$15,"&gt;100%",Data!DG39*1/SMALL(Data!DG$25:DG$999,1)-1),"")</f>
        <v/>
      </c>
      <c r="DH39" s="178" t="str">
        <f>IF(ISNUMBER(Data!DH39),IF(Data!DH39*1/SMALL(Data!DH$25:DH$999,1)-1&gt;$F$15,"&gt;100%",Data!DH39*1/SMALL(Data!DH$25:DH$999,1)-1),"")</f>
        <v/>
      </c>
      <c r="DI39" s="178" t="str">
        <f>IF(ISNUMBER(Data!DI39),IF(Data!DI39*1/SMALL(Data!DI$25:DI$999,1)-1&gt;$F$15,"&gt;100%",Data!DI39*1/SMALL(Data!DI$25:DI$999,1)-1),"")</f>
        <v/>
      </c>
      <c r="DJ39" s="178" t="str">
        <f>IF(ISNUMBER(Data!DJ39),IF(Data!DJ39*1/SMALL(Data!DJ$25:DJ$999,1)-1&gt;$F$15,"&gt;100%",Data!DJ39*1/SMALL(Data!DJ$25:DJ$999,1)-1),"")</f>
        <v/>
      </c>
      <c r="DK39" s="178" t="str">
        <f>IF(ISNUMBER(Data!DK39),IF(Data!DK39*1/SMALL(Data!DK$25:DK$999,1)-1&gt;$F$15,"&gt;100%",Data!DK39*1/SMALL(Data!DK$25:DK$999,1)-1),"")</f>
        <v/>
      </c>
      <c r="DL39" s="178" t="str">
        <f>IF(ISNUMBER(Data!DL39),IF(Data!DL39*1/SMALL(Data!DL$25:DL$999,1)-1&gt;$F$15,"&gt;100%",Data!DL39*1/SMALL(Data!DL$25:DL$999,1)-1),"")</f>
        <v/>
      </c>
      <c r="DM39" s="178" t="str">
        <f>IF(ISNUMBER(Data!DM39),IF(Data!DM39*1/SMALL(Data!DM$25:DM$999,1)-1&gt;$F$15,"&gt;100%",Data!DM39*1/SMALL(Data!DM$25:DM$999,1)-1),"")</f>
        <v/>
      </c>
      <c r="DN39" s="178" t="str">
        <f>IF(ISNUMBER(Data!DN39),IF(Data!DN39*1/SMALL(Data!DN$25:DN$999,1)-1&gt;$F$15,"&gt;100%",Data!DN39*1/SMALL(Data!DN$25:DN$999,1)-1),"")</f>
        <v/>
      </c>
      <c r="DO39" s="178" t="str">
        <f>IF(ISNUMBER(Data!DO39),IF(Data!DO39*1/SMALL(Data!DO$25:DO$999,1)-1&gt;$F$15,"&gt;100%",Data!DO39*1/SMALL(Data!DO$25:DO$999,1)-1),"")</f>
        <v/>
      </c>
      <c r="DP39" s="178" t="str">
        <f>IF(ISNUMBER(Data!DP39),IF(Data!DP39*1/SMALL(Data!DP$25:DP$999,1)-1&gt;$F$15,"&gt;100%",Data!DP39*1/SMALL(Data!DP$25:DP$999,1)-1),"")</f>
        <v/>
      </c>
      <c r="DQ39" s="178" t="str">
        <f>IF(ISNUMBER(Data!DQ39),IF(Data!DQ39*1/SMALL(Data!DQ$25:DQ$999,1)-1&gt;$F$15,"&gt;100%",Data!DQ39*1/SMALL(Data!DQ$25:DQ$999,1)-1),"")</f>
        <v/>
      </c>
      <c r="DR39" s="178" t="str">
        <f>IF(ISNUMBER(Data!DR39),IF(Data!DR39*1/SMALL(Data!DR$25:DR$999,1)-1&gt;$F$15,"&gt;100%",Data!DR39*1/SMALL(Data!DR$25:DR$999,1)-1),"")</f>
        <v/>
      </c>
      <c r="DS39" s="178" t="str">
        <f>IF(ISNUMBER(Data!DS39),IF(Data!DS39*1/SMALL(Data!DS$25:DS$999,1)-1&gt;$F$15,"&gt;100%",Data!DS39*1/SMALL(Data!DS$25:DS$999,1)-1),"")</f>
        <v/>
      </c>
      <c r="DT39" s="178" t="str">
        <f>IF(ISNUMBER(Data!DT39),IF(Data!DT39*1/SMALL(Data!DT$25:DT$999,1)-1&gt;$F$15,"&gt;100%",Data!DT39*1/SMALL(Data!DT$25:DT$999,1)-1),"")</f>
        <v/>
      </c>
      <c r="DU39" s="178" t="str">
        <f>IF(ISNUMBER(Data!DU39),IF(Data!DU39*1/SMALL(Data!DU$25:DU$999,1)-1&gt;$F$15,"&gt;100%",Data!DU39*1/SMALL(Data!DU$25:DU$999,1)-1),"")</f>
        <v/>
      </c>
      <c r="DV39" s="178" t="str">
        <f>IF(ISNUMBER(Data!DV39),IF(Data!DV39*1/SMALL(Data!DV$25:DV$999,1)-1&gt;$F$15,"&gt;100%",Data!DV39*1/SMALL(Data!DV$25:DV$999,1)-1),"")</f>
        <v/>
      </c>
      <c r="DW39" s="178" t="str">
        <f>IF(ISNUMBER(Data!DW39),IF(Data!DW39*1/SMALL(Data!DW$25:DW$999,1)-1&gt;$F$15,"&gt;100%",Data!DW39*1/SMALL(Data!DW$25:DW$999,1)-1),"")</f>
        <v/>
      </c>
      <c r="DX39" s="178" t="str">
        <f>IF(ISNUMBER(Data!DX39),IF(Data!DX39*1/SMALL(Data!DX$25:DX$999,1)-1&gt;$F$15,"&gt;100%",Data!DX39*1/SMALL(Data!DX$25:DX$999,1)-1),"")</f>
        <v/>
      </c>
      <c r="DY39" s="178" t="str">
        <f>IF(ISNUMBER(Data!DY39),IF(Data!DY39*1/SMALL(Data!DY$25:DY$999,1)-1&gt;$F$15,"&gt;100%",Data!DY39*1/SMALL(Data!DY$25:DY$999,1)-1),"")</f>
        <v/>
      </c>
      <c r="DZ39" s="178" t="str">
        <f>IF(ISNUMBER(Data!DZ39),IF(Data!DZ39*1/SMALL(Data!DZ$25:DZ$999,1)-1&gt;$F$15,"&gt;100%",Data!DZ39*1/SMALL(Data!DZ$25:DZ$999,1)-1),"")</f>
        <v/>
      </c>
      <c r="EA39" s="178" t="str">
        <f>IF(ISNUMBER(Data!EA39),IF(Data!EA39*1/SMALL(Data!EA$25:EA$999,1)-1&gt;$F$15,"&gt;100%",Data!EA39*1/SMALL(Data!EA$25:EA$999,1)-1),"")</f>
        <v/>
      </c>
      <c r="EB39" s="178" t="str">
        <f>IF(ISNUMBER(Data!EB39),IF(Data!EB39*1/SMALL(Data!EB$25:EB$999,1)-1&gt;$F$15,"&gt;100%",Data!EB39*1/SMALL(Data!EB$25:EB$999,1)-1),"")</f>
        <v/>
      </c>
      <c r="EC39" s="178" t="str">
        <f>IF(ISNUMBER(Data!EC39),IF(Data!EC39*1/SMALL(Data!EC$25:EC$999,1)-1&gt;$F$15,"&gt;100%",Data!EC39*1/SMALL(Data!EC$25:EC$999,1)-1),"")</f>
        <v/>
      </c>
      <c r="ED39" s="178" t="str">
        <f>IF(ISNUMBER(Data!ED39),IF(Data!ED39*1/SMALL(Data!ED$25:ED$999,1)-1&gt;$F$15,"&gt;100%",Data!ED39*1/SMALL(Data!ED$25:ED$999,1)-1),"")</f>
        <v/>
      </c>
      <c r="EE39" s="178" t="str">
        <f>IF(ISNUMBER(Data!EE39),IF(Data!EE39*1/SMALL(Data!EE$25:EE$999,1)-1&gt;$F$15,"&gt;100%",Data!EE39*1/SMALL(Data!EE$25:EE$999,1)-1),"")</f>
        <v/>
      </c>
      <c r="EF39" s="178" t="str">
        <f>IF(ISNUMBER(Data!EF39),IF(Data!EF39*1/SMALL(Data!EF$25:EF$999,1)-1&gt;$F$15,"&gt;100%",Data!EF39*1/SMALL(Data!EF$25:EF$999,1)-1),"")</f>
        <v/>
      </c>
      <c r="EG39" s="178" t="str">
        <f>IF(ISNUMBER(Data!EG39),IF(Data!EG39*1/SMALL(Data!EG$25:EG$999,1)-1&gt;$F$15,"&gt;100%",Data!EG39*1/SMALL(Data!EG$25:EG$999,1)-1),"")</f>
        <v/>
      </c>
      <c r="EH39" s="178" t="str">
        <f>IF(ISNUMBER(Data!EH39),IF(Data!EH39*1/SMALL(Data!EH$25:EH$999,1)-1&gt;$F$15,"&gt;100%",Data!EH39*1/SMALL(Data!EH$25:EH$999,1)-1),"")</f>
        <v/>
      </c>
      <c r="EI39" s="178" t="str">
        <f>IF(ISNUMBER(Data!EI39),IF(Data!EI39*1/SMALL(Data!EI$25:EI$999,1)-1&gt;$F$15,"&gt;100%",Data!EI39*1/SMALL(Data!EI$25:EI$999,1)-1),"")</f>
        <v/>
      </c>
      <c r="EJ39" s="178" t="str">
        <f>IF(ISNUMBER(Data!EJ39),IF(Data!EJ39*1/SMALL(Data!EJ$25:EJ$999,1)-1&gt;$F$15,"&gt;100%",Data!EJ39*1/SMALL(Data!EJ$25:EJ$999,1)-1),"")</f>
        <v/>
      </c>
      <c r="EK39" s="178" t="str">
        <f>IF(ISNUMBER(Data!EK39),IF(Data!EK39*1/SMALL(Data!EK$25:EK$999,1)-1&gt;$F$15,"&gt;100%",Data!EK39*1/SMALL(Data!EK$25:EK$999,1)-1),"")</f>
        <v/>
      </c>
      <c r="EL39" s="178" t="str">
        <f>IF(ISNUMBER(Data!EL39),IF(Data!EL39*1/SMALL(Data!EL$25:EL$999,1)-1&gt;$F$15,"&gt;100%",Data!EL39*1/SMALL(Data!EL$25:EL$999,1)-1),"")</f>
        <v/>
      </c>
      <c r="EM39" s="178" t="str">
        <f>IF(ISNUMBER(Data!EM39),IF(Data!EM39*1/SMALL(Data!EM$25:EM$999,1)-1&gt;$F$15,"&gt;100%",Data!EM39*1/SMALL(Data!EM$25:EM$999,1)-1),"")</f>
        <v/>
      </c>
      <c r="EN39" s="178" t="str">
        <f>IF(ISNUMBER(Data!EN39),IF(Data!EN39*1/SMALL(Data!EN$25:EN$999,1)-1&gt;$F$15,"&gt;100%",Data!EN39*1/SMALL(Data!EN$25:EN$999,1)-1),"")</f>
        <v/>
      </c>
      <c r="EO39" s="178" t="str">
        <f>IF(ISNUMBER(Data!EO39),IF(Data!EO39*1/SMALL(Data!EO$25:EO$999,1)-1&gt;$F$15,"&gt;100%",Data!EO39*1/SMALL(Data!EO$25:EO$999,1)-1),"")</f>
        <v/>
      </c>
      <c r="EP39" s="178" t="str">
        <f>IF(ISNUMBER(Data!EP39),IF(Data!EP39*1/SMALL(Data!EP$25:EP$999,1)-1&gt;$F$15,"&gt;100%",Data!EP39*1/SMALL(Data!EP$25:EP$999,1)-1),"")</f>
        <v/>
      </c>
      <c r="EQ39" s="178" t="str">
        <f>IF(ISNUMBER(Data!EQ39),IF(Data!EQ39*1/SMALL(Data!EQ$25:EQ$999,1)-1&gt;$F$15,"&gt;100%",Data!EQ39*1/SMALL(Data!EQ$25:EQ$999,1)-1),"")</f>
        <v/>
      </c>
      <c r="ER39" s="178" t="str">
        <f>IF(ISNUMBER(Data!ER39),IF(Data!ER39*1/SMALL(Data!ER$25:ER$999,1)-1&gt;$F$15,"&gt;100%",Data!ER39*1/SMALL(Data!ER$25:ER$999,1)-1),"")</f>
        <v/>
      </c>
      <c r="ES39" s="178" t="str">
        <f>IF(ISNUMBER(Data!ES39),IF(Data!ES39*1/SMALL(Data!ES$25:ES$999,1)-1&gt;$F$15,"&gt;100%",Data!ES39*1/SMALL(Data!ES$25:ES$999,1)-1),"")</f>
        <v/>
      </c>
    </row>
    <row r="40" spans="1:149" s="171" customFormat="1" x14ac:dyDescent="0.25">
      <c r="A40" s="169" t="str">
        <f>Data!A40</f>
        <v>DynSLAM</v>
      </c>
      <c r="B40" s="178" t="str">
        <f>IF(ISNUMBER(Data!B40),IF(Data!B40*1/SMALL(Data!B$25:B$999,1)-1&gt;$F$15,"&gt;100%",Data!B40*1/SMALL(Data!B$25:B$999,1)-1),"")</f>
        <v/>
      </c>
      <c r="C40" s="178" t="str">
        <f>IF(ISNUMBER(Data!C40),IF(Data!C40*1/SMALL(Data!C$25:C$999,1)-1&gt;$F$15,"&gt;100%",Data!C40*1/SMALL(Data!C$25:C$999,1)-1),"")</f>
        <v/>
      </c>
      <c r="D40" s="178" t="str">
        <f>IF(ISNUMBER(Data!D40),IF(Data!D40*1/SMALL(Data!D$25:D$999,1)-1&gt;$F$15,"&gt;100%",Data!D40*1/SMALL(Data!D$25:D$999,1)-1),"")</f>
        <v/>
      </c>
      <c r="E40" s="178" t="str">
        <f>IF(ISNUMBER(Data!E40),IF(Data!E40*1/SMALL(Data!E$25:E$999,1)-1&gt;$F$15,"&gt;100%",Data!E40*1/SMALL(Data!E$25:E$999,1)-1),"")</f>
        <v/>
      </c>
      <c r="F40" s="178" t="str">
        <f>IF(ISNUMBER(Data!F40),IF(Data!F40*1/SMALL(Data!F$25:F$999,1)-1&gt;$F$15,"&gt;100%",Data!F40*1/SMALL(Data!F$25:F$999,1)-1),"")</f>
        <v/>
      </c>
      <c r="G40" s="178" t="str">
        <f>IF(ISNUMBER(Data!G40),IF(Data!G40*1/SMALL(Data!G$25:G$999,1)-1&gt;$F$15,"&gt;100%",Data!G40*1/SMALL(Data!G$25:G$999,1)-1),"")</f>
        <v/>
      </c>
      <c r="H40" s="178" t="str">
        <f>IF(ISNUMBER(Data!H40),IF(Data!H40*1/SMALL(Data!H$25:H$999,1)-1&gt;$F$15,"&gt;100%",Data!H40*1/SMALL(Data!H$25:H$999,1)-1),"")</f>
        <v/>
      </c>
      <c r="I40" s="178" t="str">
        <f>IF(ISNUMBER(Data!I40),IF(Data!I40*1/SMALL(Data!I$25:I$999,1)-1&gt;$F$15,"&gt;100%",Data!I40*1/SMALL(Data!I$25:I$999,1)-1),"")</f>
        <v/>
      </c>
      <c r="J40" s="178" t="str">
        <f>IF(ISNUMBER(Data!J40),IF(Data!J40*1/SMALL(Data!J$25:J$999,1)-1&gt;$F$15,"&gt;100%",Data!J40*1/SMALL(Data!J$25:J$999,1)-1),"")</f>
        <v/>
      </c>
      <c r="K40" s="178" t="str">
        <f>IF(ISNUMBER(Data!K40),IF(Data!K40*1/SMALL(Data!K$25:K$999,1)-1&gt;$F$15,"&gt;100%",Data!K40*1/SMALL(Data!K$25:K$999,1)-1),"")</f>
        <v/>
      </c>
      <c r="L40" s="178" t="str">
        <f>IF(ISNUMBER(Data!L40),IF(Data!L40*1/SMALL(Data!L$25:L$999,1)-1&gt;$F$15,"&gt;100%",Data!L40*1/SMALL(Data!L$25:L$999,1)-1),"")</f>
        <v/>
      </c>
      <c r="M40" s="178" t="str">
        <f>IF(ISNUMBER(Data!M40),IF(Data!M40*1/SMALL(Data!M$25:M$999,1)-1&gt;$F$15,"&gt;100%",Data!M40*1/SMALL(Data!M$25:M$999,1)-1),"")</f>
        <v/>
      </c>
      <c r="N40" s="178" t="str">
        <f>IF(ISNUMBER(Data!N40),IF(Data!N40*1/SMALL(Data!N$25:N$999,1)-1&gt;$F$15,"&gt;100%",Data!N40*1/SMALL(Data!N$25:N$999,1)-1),"")</f>
        <v/>
      </c>
      <c r="O40" s="178" t="str">
        <f>IF(ISNUMBER(Data!O40),IF(Data!O40*1/SMALL(Data!O$25:O$999,1)-1&gt;$F$15,"&gt;100%",Data!O40*1/SMALL(Data!O$25:O$999,1)-1),"")</f>
        <v/>
      </c>
      <c r="P40" s="178" t="str">
        <f>IF(ISNUMBER(Data!P40),IF(Data!P40*1/SMALL(Data!P$25:P$999,1)-1&gt;$F$15,"&gt;100%",Data!P40*1/SMALL(Data!P$25:P$999,1)-1),"")</f>
        <v/>
      </c>
      <c r="Q40" s="178" t="str">
        <f>IF(ISNUMBER(Data!Q40),IF(Data!Q40*1/SMALL(Data!Q$25:Q$999,1)-1&gt;$F$15,"&gt;100%",Data!Q40*1/SMALL(Data!Q$25:Q$999,1)-1),"")</f>
        <v/>
      </c>
      <c r="R40" s="178" t="str">
        <f>IF(ISNUMBER(Data!R40),IF(Data!R40*1/SMALL(Data!R$25:R$999,1)-1&gt;$F$15,"&gt;100%",Data!R40*1/SMALL(Data!R$25:R$999,1)-1),"")</f>
        <v/>
      </c>
      <c r="S40" s="178" t="str">
        <f>IF(ISNUMBER(Data!S40),IF(Data!S40*1/SMALL(Data!S$25:S$999,1)-1&gt;$F$15,"&gt;100%",Data!S40*1/SMALL(Data!S$25:S$999,1)-1),"")</f>
        <v/>
      </c>
      <c r="T40" s="178" t="str">
        <f>IF(ISNUMBER(Data!T40),IF(Data!T40*1/SMALL(Data!T$25:T$999,1)-1&gt;$F$15,"&gt;100%",Data!T40*1/SMALL(Data!T$25:T$999,1)-1),"")</f>
        <v/>
      </c>
      <c r="U40" s="178" t="str">
        <f>IF(ISNUMBER(Data!U40),IF(Data!U40*1/SMALL(Data!U$25:U$999,1)-1&gt;$F$15,"&gt;100%",Data!U40*1/SMALL(Data!U$25:U$999,1)-1),"")</f>
        <v/>
      </c>
      <c r="V40" s="178" t="str">
        <f>IF(ISNUMBER(Data!V40),IF(Data!V40*1/SMALL(Data!V$25:V$999,1)-1&gt;$F$15,"&gt;100%",Data!V40*1/SMALL(Data!V$25:V$999,1)-1),"")</f>
        <v/>
      </c>
      <c r="W40" s="178" t="str">
        <f>IF(ISNUMBER(Data!W40),IF(Data!W40*1/SMALL(Data!W$25:W$999,1)-1&gt;$F$15,"&gt;100%",Data!W40*1/SMALL(Data!W$25:W$999,1)-1),"")</f>
        <v/>
      </c>
      <c r="X40" s="178" t="str">
        <f>IF(ISNUMBER(Data!X40),IF(Data!X40*1/SMALL(Data!X$25:X$999,1)-1&gt;$F$15,"&gt;100%",Data!X40*1/SMALL(Data!X$25:X$999,1)-1),"")</f>
        <v/>
      </c>
      <c r="Y40" s="178" t="str">
        <f>IF(ISNUMBER(Data!Y40),IF(Data!Y40*1/SMALL(Data!Y$25:Y$999,1)-1&gt;$F$15,"&gt;100%",Data!Y40*1/SMALL(Data!Y$25:Y$999,1)-1),"")</f>
        <v/>
      </c>
      <c r="Z40" s="178" t="str">
        <f>IF(ISNUMBER(Data!Z40),IF(Data!Z40*1/SMALL(Data!Z$25:Z$999,1)-1&gt;$F$15,"&gt;100%",Data!Z40*1/SMALL(Data!Z$25:Z$999,1)-1),"")</f>
        <v/>
      </c>
      <c r="AA40" s="178" t="str">
        <f>IF(ISNUMBER(Data!AA40),IF(Data!AA40*1/SMALL(Data!AA$25:AA$999,1)-1&gt;$F$15,"&gt;100%",Data!AA40*1/SMALL(Data!AA$25:AA$999,1)-1),"")</f>
        <v/>
      </c>
      <c r="AB40" s="178" t="str">
        <f>IF(ISNUMBER(Data!AB40),IF(Data!AB40*1/SMALL(Data!AB$25:AB$999,1)-1&gt;$F$15,"&gt;100%",Data!AB40*1/SMALL(Data!AB$25:AB$999,1)-1),"")</f>
        <v/>
      </c>
      <c r="AC40" s="178" t="str">
        <f>IF(ISNUMBER(Data!AC40),IF(Data!AC40*1/SMALL(Data!AC$25:AC$999,1)-1&gt;$F$15,"&gt;100%",Data!AC40*1/SMALL(Data!AC$25:AC$999,1)-1),"")</f>
        <v/>
      </c>
      <c r="AD40" s="178" t="str">
        <f>IF(ISNUMBER(Data!AD40),IF(Data!AD40*1/SMALL(Data!AD$25:AD$999,1)-1&gt;$F$15,"&gt;100%",Data!AD40*1/SMALL(Data!AD$25:AD$999,1)-1),"")</f>
        <v/>
      </c>
      <c r="AE40" s="178" t="str">
        <f>IF(ISNUMBER(Data!AE40),IF(Data!AE40*1/SMALL(Data!AE$25:AE$999,1)-1&gt;$F$15,"&gt;100%",Data!AE40*1/SMALL(Data!AE$25:AE$999,1)-1),"")</f>
        <v/>
      </c>
      <c r="AF40" s="178" t="str">
        <f>IF(ISNUMBER(Data!AF40),IF(Data!AF40*1/SMALL(Data!AF$25:AF$999,1)-1&gt;$F$15,"&gt;100%",Data!AF40*1/SMALL(Data!AF$25:AF$999,1)-1),"")</f>
        <v/>
      </c>
      <c r="AG40" s="178" t="str">
        <f>IF(ISNUMBER(Data!AG40),IF(Data!AG40*1/SMALL(Data!AG$25:AG$999,1)-1&gt;$F$15,"&gt;100%",Data!AG40*1/SMALL(Data!AG$25:AG$999,1)-1),"")</f>
        <v/>
      </c>
      <c r="AH40" s="178" t="str">
        <f>IF(ISNUMBER(Data!AH40),IF(Data!AH40*1/SMALL(Data!AH$25:AH$999,1)-1&gt;$F$15,"&gt;100%",Data!AH40*1/SMALL(Data!AH$25:AH$999,1)-1),"")</f>
        <v/>
      </c>
      <c r="AI40" s="178" t="str">
        <f>IF(ISNUMBER(Data!AI40),IF(Data!AI40*1/SMALL(Data!AI$25:AI$999,1)-1&gt;$F$15,"&gt;100%",Data!AI40*1/SMALL(Data!AI$25:AI$999,1)-1),"")</f>
        <v/>
      </c>
      <c r="AJ40" s="178" t="str">
        <f>IF(ISNUMBER(Data!AJ40),IF(Data!AJ40*1/SMALL(Data!AJ$25:AJ$999,1)-1&gt;$F$15,"&gt;100%",Data!AJ40*1/SMALL(Data!AJ$25:AJ$999,1)-1),"")</f>
        <v/>
      </c>
      <c r="AK40" s="178" t="str">
        <f>IF(ISNUMBER(Data!AK40),IF(Data!AK40*1/SMALL(Data!AK$25:AK$999,1)-1&gt;$F$15,"&gt;100%",Data!AK40*1/SMALL(Data!AK$25:AK$999,1)-1),"")</f>
        <v/>
      </c>
      <c r="AL40" s="178" t="str">
        <f>IF(ISNUMBER(Data!AL40),IF(Data!AL40*1/SMALL(Data!AL$25:AL$999,1)-1&gt;$F$15,"&gt;100%",Data!AL40*1/SMALL(Data!AL$25:AL$999,1)-1),"")</f>
        <v/>
      </c>
      <c r="AM40" s="178" t="str">
        <f>IF(ISNUMBER(Data!AM40),IF(Data!AM40*1/SMALL(Data!AM$25:AM$999,1)-1&gt;$F$15,"&gt;100%",Data!AM40*1/SMALL(Data!AM$25:AM$999,1)-1),"")</f>
        <v/>
      </c>
      <c r="AN40" s="178" t="str">
        <f>IF(ISNUMBER(Data!AN40),IF(Data!AN40*1/SMALL(Data!AN$25:AN$999,1)-1&gt;$F$15,"&gt;100%",Data!AN40*1/SMALL(Data!AN$25:AN$999,1)-1),"")</f>
        <v/>
      </c>
      <c r="AO40" s="178" t="str">
        <f>IF(ISNUMBER(Data!AO40),IF(Data!AO40*1/SMALL(Data!AO$25:AO$999,1)-1&gt;$F$15,"&gt;100%",Data!AO40*1/SMALL(Data!AO$25:AO$999,1)-1),"")</f>
        <v/>
      </c>
      <c r="AP40" s="178" t="str">
        <f>IF(ISNUMBER(Data!AP40),IF(Data!AP40*1/SMALL(Data!AP$25:AP$999,1)-1&gt;$F$15,"&gt;100%",Data!AP40*1/SMALL(Data!AP$25:AP$999,1)-1),"")</f>
        <v/>
      </c>
      <c r="AQ40" s="189" t="str">
        <f>IF(ISNUMBER(Data!AQ40),IF(Data!AQ40*1/SMALL(Data!AQ$25:AQ$999,1)-1&gt;$F$15,"&gt;100%",Data!AQ40*1/SMALL(Data!AQ$25:AQ$999,1)-1),"")</f>
        <v/>
      </c>
      <c r="AR40" s="178" t="str">
        <f>IF(ISNUMBER(Data!AR40),IF(Data!AR40*1/SMALL(Data!AR$25:AR$999,1)-1&gt;$F$15,"&gt;100%",Data!AR40*1/SMALL(Data!AR$25:AR$999,1)-1),"")</f>
        <v/>
      </c>
      <c r="AS40" s="178" t="str">
        <f>IF(ISNUMBER(Data!AS40),IF(Data!AS40*1/SMALL(Data!AS$25:AS$999,1)-1&gt;$F$15,"&gt;100%",Data!AS40*1/SMALL(Data!AS$25:AS$999,1)-1),"")</f>
        <v/>
      </c>
      <c r="AT40" s="178" t="str">
        <f>IF(ISNUMBER(Data!AT40),IF(Data!AT40*1/SMALL(Data!AT$25:AT$999,1)-1&gt;$F$15,"&gt;100%",Data!AT40*1/SMALL(Data!AT$25:AT$999,1)-1),"")</f>
        <v/>
      </c>
      <c r="AU40" s="178" t="str">
        <f>IF(ISNUMBER(Data!AU40),IF(Data!AU40*1/SMALL(Data!AU$25:AU$999,1)-1&gt;$F$15,"&gt;100%",Data!AU40*1/SMALL(Data!AU$25:AU$999,1)-1),"")</f>
        <v/>
      </c>
      <c r="AV40" s="178" t="str">
        <f>IF(ISNUMBER(Data!AV40),IF(Data!AV40*1/SMALL(Data!AV$25:AV$999,1)-1&gt;$F$15,"&gt;100%",Data!AV40*1/SMALL(Data!AV$25:AV$999,1)-1),"")</f>
        <v/>
      </c>
      <c r="AW40" s="178" t="str">
        <f>IF(ISNUMBER(Data!AW40),IF(Data!AW40*1/SMALL(Data!AW$25:AW$999,1)-1&gt;$F$15,"&gt;100%",Data!AW40*1/SMALL(Data!AW$25:AW$999,1)-1),"")</f>
        <v/>
      </c>
      <c r="AX40" s="178" t="str">
        <f>IF(ISNUMBER(Data!AX40),IF(Data!AX40*1/SMALL(Data!AX$25:AX$999,1)-1&gt;$F$15,"&gt;100%",Data!AX40*1/SMALL(Data!AX$25:AX$999,1)-1),"")</f>
        <v/>
      </c>
      <c r="AY40" s="178" t="str">
        <f>IF(ISNUMBER(Data!AY40),IF(Data!AY40*1/SMALL(Data!AY$25:AY$999,1)-1&gt;$F$15,"&gt;100%",Data!AY40*1/SMALL(Data!AY$25:AY$999,1)-1),"")</f>
        <v/>
      </c>
      <c r="AZ40" s="178" t="str">
        <f>IF(ISNUMBER(Data!AZ40),IF(Data!AZ40*1/SMALL(Data!AZ$25:AZ$999,1)-1&gt;$F$15,"&gt;100%",Data!AZ40*1/SMALL(Data!AZ$25:AZ$999,1)-1),"")</f>
        <v/>
      </c>
      <c r="BA40" s="190" t="str">
        <f>IF(ISNUMBER(Data!BA40),IF(Data!BA40*1/SMALL(Data!BA$25:BA$999,1)-1&gt;$F$15,"&gt;100%",Data!BA40*1/SMALL(Data!BA$25:BA$999,1)-1),"")</f>
        <v/>
      </c>
      <c r="BB40" s="184" t="str">
        <f>IF(ISNUMBER(Data!BB40),IF(Data!BB40*1/SMALL(Data!BB$25:BB$999,1)-1&gt;$F$15,"&gt;100%",Data!BB40*1/SMALL(Data!BB$25:BB$999,1)-1),"")</f>
        <v/>
      </c>
      <c r="BC40" s="178" t="str">
        <f>IF(ISNUMBER(Data!BC40),IF(Data!BC40*1/SMALL(Data!BC$25:BC$999,1)-1&gt;$F$15,"&gt;100%",Data!BC40*1/SMALL(Data!BC$25:BC$999,1)-1),"")</f>
        <v/>
      </c>
      <c r="BD40" s="178" t="str">
        <f>IF(ISNUMBER(Data!BD40),IF(Data!BD40*1/SMALL(Data!BD$25:BD$999,1)-1&gt;$F$15,"&gt;100%",Data!BD40*1/SMALL(Data!BD$25:BD$999,1)-1),"")</f>
        <v/>
      </c>
      <c r="BE40" s="178" t="str">
        <f>IF(ISNUMBER(Data!BE40),IF(Data!BE40*1/SMALL(Data!BE$25:BE$999,1)-1&gt;$F$15,"&gt;100%",Data!BE40*1/SMALL(Data!BE$25:BE$999,1)-1),"")</f>
        <v/>
      </c>
      <c r="BF40" s="178" t="str">
        <f>IF(ISNUMBER(Data!BF40),IF(Data!BF40*1/SMALL(Data!BF$25:BF$999,1)-1&gt;$F$15,"&gt;100%",Data!BF40*1/SMALL(Data!BF$25:BF$999,1)-1),"")</f>
        <v/>
      </c>
      <c r="BG40" s="178" t="str">
        <f>IF(ISNUMBER(Data!BG40),IF(Data!BG40*1/SMALL(Data!BG$25:BG$999,1)-1&gt;$F$15,"&gt;100%",Data!BG40*1/SMALL(Data!BG$25:BG$999,1)-1),"")</f>
        <v/>
      </c>
      <c r="BH40" s="178" t="str">
        <f>IF(ISNUMBER(Data!BH40),IF(Data!BH40*1/SMALL(Data!BH$25:BH$999,1)-1&gt;$F$15,"&gt;100%",Data!BH40*1/SMALL(Data!BH$25:BH$999,1)-1),"")</f>
        <v/>
      </c>
      <c r="BI40" s="178" t="str">
        <f>IF(ISNUMBER(Data!BI40),IF(Data!BI40*1/SMALL(Data!BI$25:BI$999,1)-1&gt;$F$15,"&gt;100%",Data!BI40*1/SMALL(Data!BI$25:BI$999,1)-1),"")</f>
        <v/>
      </c>
      <c r="BJ40" s="178" t="str">
        <f>IF(ISNUMBER(Data!BJ40),IF(Data!BJ40*1/SMALL(Data!BJ$25:BJ$999,1)-1&gt;$F$15,"&gt;100%",Data!BJ40*1/SMALL(Data!BJ$25:BJ$999,1)-1),"")</f>
        <v/>
      </c>
      <c r="BK40" s="178" t="str">
        <f>IF(ISNUMBER(Data!BK40),IF(Data!BK40*1/SMALL(Data!BK$25:BK$999,1)-1&gt;$F$15,"&gt;100%",Data!BK40*1/SMALL(Data!BK$25:BK$999,1)-1),"")</f>
        <v/>
      </c>
      <c r="BL40" s="178" t="str">
        <f>IF(ISNUMBER(Data!BL40),IF(Data!BL40*1/SMALL(Data!BL$25:BL$999,1)-1&gt;$F$15,"&gt;100%",Data!BL40*1/SMALL(Data!BL$25:BL$999,1)-1),"")</f>
        <v/>
      </c>
      <c r="BM40" s="178" t="str">
        <f>IF(ISNUMBER(Data!BM40),IF(Data!BM40*1/SMALL(Data!BM$25:BM$999,1)-1&gt;$F$15,"&gt;100%",Data!BM40*1/SMALL(Data!BM$25:BM$999,1)-1),"")</f>
        <v/>
      </c>
      <c r="BN40" s="178" t="str">
        <f>IF(ISNUMBER(Data!BN40),IF(Data!BN40*1/SMALL(Data!BN$25:BN$999,1)-1&gt;$F$15,"&gt;100%",Data!BN40*1/SMALL(Data!BN$25:BN$999,1)-1),"")</f>
        <v/>
      </c>
      <c r="BO40" s="178" t="str">
        <f>IF(ISNUMBER(Data!BO40),IF(Data!BO40*1/SMALL(Data!BO$25:BO$999,1)-1&gt;$F$15,"&gt;100%",Data!BO40*1/SMALL(Data!BO$25:BO$999,1)-1),"")</f>
        <v/>
      </c>
      <c r="BP40" s="178" t="str">
        <f>IF(ISNUMBER(Data!BP40),IF(Data!BP40*1/SMALL(Data!BP$25:BP$999,1)-1&gt;$F$15,"&gt;100%",Data!BP40*1/SMALL(Data!BP$25:BP$999,1)-1),"")</f>
        <v/>
      </c>
      <c r="BQ40" s="178" t="str">
        <f>IF(ISNUMBER(Data!BQ40),IF(Data!BQ40*1/SMALL(Data!BQ$25:BQ$999,1)-1&gt;$F$15,"&gt;100%",Data!BQ40*1/SMALL(Data!BQ$25:BQ$999,1)-1),"")</f>
        <v/>
      </c>
      <c r="BR40" s="178" t="str">
        <f>IF(ISNUMBER(Data!BR40),IF(Data!BR40*1/SMALL(Data!BR$25:BR$999,1)-1&gt;$F$15,"&gt;100%",Data!BR40*1/SMALL(Data!BR$25:BR$999,1)-1),"")</f>
        <v/>
      </c>
      <c r="BS40" s="178" t="str">
        <f>IF(ISNUMBER(Data!BS40),IF(Data!BS40*1/SMALL(Data!BS$25:BS$999,1)-1&gt;$F$15,"&gt;100%",Data!BS40*1/SMALL(Data!BS$25:BS$999,1)-1),"")</f>
        <v/>
      </c>
      <c r="BT40" s="178" t="str">
        <f>IF(ISNUMBER(Data!BT40),IF(Data!BT40*1/SMALL(Data!BT$25:BT$999,1)-1&gt;$F$15,"&gt;100%",Data!BT40*1/SMALL(Data!BT$25:BT$999,1)-1),"")</f>
        <v/>
      </c>
      <c r="BU40" s="178" t="str">
        <f>IF(ISNUMBER(Data!BU40),IF(Data!BU40*1/SMALL(Data!BU$25:BU$999,1)-1&gt;$F$15,"&gt;100%",Data!BU40*1/SMALL(Data!BU$25:BU$999,1)-1),"")</f>
        <v/>
      </c>
      <c r="BV40" s="178" t="str">
        <f>IF(ISNUMBER(Data!BV40),IF(Data!BV40*1/SMALL(Data!BV$25:BV$999,1)-1&gt;$F$15,"&gt;100%",Data!BV40*1/SMALL(Data!BV$25:BV$999,1)-1),"")</f>
        <v/>
      </c>
      <c r="BW40" s="178" t="str">
        <f>IF(ISNUMBER(Data!BW40),IF(Data!BW40*1/SMALL(Data!BW$25:BW$999,1)-1&gt;$F$15,"&gt;100%",Data!BW40*1/SMALL(Data!BW$25:BW$999,1)-1),"")</f>
        <v/>
      </c>
      <c r="BX40" s="178" t="str">
        <f>IF(ISNUMBER(Data!BX40),IF(Data!BX40*1/SMALL(Data!BX$25:BX$999,1)-1&gt;$F$15,"&gt;100%",Data!BX40*1/SMALL(Data!BX$25:BX$999,1)-1),"")</f>
        <v/>
      </c>
      <c r="BY40" s="178" t="str">
        <f>IF(ISNUMBER(Data!BY40),IF(Data!BY40*1/SMALL(Data!BY$25:BY$999,1)-1&gt;$F$15,"&gt;100%",Data!BY40*1/SMALL(Data!BY$25:BY$999,1)-1),"")</f>
        <v/>
      </c>
      <c r="BZ40" s="178" t="str">
        <f>IF(ISNUMBER(Data!BZ40),IF(Data!BZ40*1/SMALL(Data!BZ$25:BZ$999,1)-1&gt;$F$15,"&gt;100%",Data!BZ40*1/SMALL(Data!BZ$25:BZ$999,1)-1),"")</f>
        <v/>
      </c>
      <c r="CA40" s="178" t="str">
        <f>IF(ISNUMBER(Data!CA40),IF(Data!CA40*1/SMALL(Data!CA$25:CA$999,1)-1&gt;$F$15,"&gt;100%",Data!CA40*1/SMALL(Data!CA$25:CA$999,1)-1),"")</f>
        <v/>
      </c>
      <c r="CB40" s="178" t="str">
        <f>IF(ISNUMBER(Data!CB40),IF(Data!CB40*1/SMALL(Data!CB$25:CB$999,1)-1&gt;$F$15,"&gt;100%",Data!CB40*1/SMALL(Data!CB$25:CB$999,1)-1),"")</f>
        <v/>
      </c>
      <c r="CC40" s="178" t="str">
        <f>IF(ISNUMBER(Data!CC40),IF(Data!CC40*1/SMALL(Data!CC$25:CC$999,1)-1&gt;$F$15,"&gt;100%",Data!CC40*1/SMALL(Data!CC$25:CC$999,1)-1),"")</f>
        <v/>
      </c>
      <c r="CD40" s="178" t="str">
        <f>IF(ISNUMBER(Data!CD40),IF(Data!CD40*1/SMALL(Data!CD$25:CD$999,1)-1&gt;$F$15,"&gt;100%",Data!CD40*1/SMALL(Data!CD$25:CD$999,1)-1),"")</f>
        <v/>
      </c>
      <c r="CE40" s="178" t="str">
        <f>IF(ISNUMBER(Data!CE40),IF(Data!CE40*1/SMALL(Data!CE$25:CE$999,1)-1&gt;$F$15,"&gt;100%",Data!CE40*1/SMALL(Data!CE$25:CE$999,1)-1),"")</f>
        <v/>
      </c>
      <c r="CF40" s="178" t="str">
        <f>IF(ISNUMBER(Data!CF40),IF(Data!CF40*1/SMALL(Data!CF$25:CF$999,1)-1&gt;$F$15,"&gt;100%",Data!CF40*1/SMALL(Data!CF$25:CF$999,1)-1),"")</f>
        <v/>
      </c>
      <c r="CG40" s="178" t="str">
        <f>IF(ISNUMBER(Data!CG40),IF(Data!CG40*1/SMALL(Data!CG$25:CG$999,1)-1&gt;$F$15,"&gt;100%",Data!CG40*1/SMALL(Data!CG$25:CG$999,1)-1),"")</f>
        <v/>
      </c>
      <c r="CH40" s="178" t="str">
        <f>IF(ISNUMBER(Data!CH40),IF(Data!CH40*1/SMALL(Data!CH$25:CH$999,1)-1&gt;$F$15,"&gt;100%",Data!CH40*1/SMALL(Data!CH$25:CH$999,1)-1),"")</f>
        <v/>
      </c>
      <c r="CI40" s="178" t="str">
        <f>IF(ISNUMBER(Data!CI40),IF(Data!CI40*1/SMALL(Data!CI$25:CI$999,1)-1&gt;$F$15,"&gt;100%",Data!CI40*1/SMALL(Data!CI$25:CI$999,1)-1),"")</f>
        <v/>
      </c>
      <c r="CJ40" s="178" t="str">
        <f>IF(ISNUMBER(Data!CJ40),IF(Data!CJ40*1/SMALL(Data!CJ$25:CJ$999,1)-1&gt;$F$15,"&gt;100%",Data!CJ40*1/SMALL(Data!CJ$25:CJ$999,1)-1),"")</f>
        <v/>
      </c>
      <c r="CK40" s="178" t="str">
        <f>IF(ISNUMBER(Data!CK40),IF(Data!CK40*1/SMALL(Data!CK$25:CK$999,1)-1&gt;$F$15,"&gt;100%",Data!CK40*1/SMALL(Data!CK$25:CK$999,1)-1),"")</f>
        <v/>
      </c>
      <c r="CL40" s="178" t="str">
        <f>IF(ISNUMBER(Data!CL40),IF(Data!CL40*1/SMALL(Data!CL$25:CL$999,1)-1&gt;$F$15,"&gt;100%",Data!CL40*1/SMALL(Data!CL$25:CL$999,1)-1),"")</f>
        <v/>
      </c>
      <c r="CM40" s="178" t="str">
        <f>IF(ISNUMBER(Data!CM40),IF(Data!CM40*1/SMALL(Data!CM$25:CM$999,1)-1&gt;$F$15,"&gt;100%",Data!CM40*1/SMALL(Data!CM$25:CM$999,1)-1),"")</f>
        <v/>
      </c>
      <c r="CN40" s="178" t="str">
        <f>IF(ISNUMBER(Data!CN40),IF(Data!CN40*1/SMALL(Data!CN$25:CN$999,1)-1&gt;$F$15,"&gt;100%",Data!CN40*1/SMALL(Data!CN$25:CN$999,1)-1),"")</f>
        <v/>
      </c>
      <c r="CO40" s="178" t="str">
        <f>IF(ISNUMBER(Data!CO40),IF(Data!CO40*1/SMALL(Data!CO$25:CO$999,1)-1&gt;$F$15,"&gt;100%",Data!CO40*1/SMALL(Data!CO$25:CO$999,1)-1),"")</f>
        <v/>
      </c>
      <c r="CP40" s="178" t="str">
        <f>IF(ISNUMBER(Data!CP40),IF(Data!CP40*1/SMALL(Data!CP$25:CP$999,1)-1&gt;$F$15,"&gt;100%",Data!CP40*1/SMALL(Data!CP$25:CP$999,1)-1),"")</f>
        <v/>
      </c>
      <c r="CQ40" s="178" t="str">
        <f>IF(ISNUMBER(Data!CQ40),IF(Data!CQ40*1/SMALL(Data!CQ$25:CQ$999,1)-1&gt;$F$15,"&gt;100%",Data!CQ40*1/SMALL(Data!CQ$25:CQ$999,1)-1),"")</f>
        <v/>
      </c>
      <c r="CR40" s="178" t="str">
        <f>IF(ISNUMBER(Data!CR40),IF(Data!CR40*1/SMALL(Data!CR$25:CR$999,1)-1&gt;$F$15,"&gt;100%",Data!CR40*1/SMALL(Data!CR$25:CR$999,1)-1),"")</f>
        <v/>
      </c>
      <c r="CS40" s="178" t="str">
        <f>IF(ISNUMBER(Data!CS40),IF(Data!CS40*1/SMALL(Data!CS$25:CS$999,1)-1&gt;$F$15,"&gt;100%",Data!CS40*1/SMALL(Data!CS$25:CS$999,1)-1),"")</f>
        <v/>
      </c>
      <c r="CT40" s="178" t="str">
        <f>IF(ISNUMBER(Data!CT40),IF(Data!CT40*1/SMALL(Data!CT$25:CT$999,1)-1&gt;$F$15,"&gt;100%",Data!CT40*1/SMALL(Data!CT$25:CT$999,1)-1),"")</f>
        <v/>
      </c>
      <c r="CU40" s="178" t="str">
        <f>IF(ISNUMBER(Data!CU40),IF(Data!CU40*1/SMALL(Data!CU$25:CU$999,1)-1&gt;$F$15,"&gt;100%",Data!CU40*1/SMALL(Data!CU$25:CU$999,1)-1),"")</f>
        <v/>
      </c>
      <c r="CV40" s="178" t="str">
        <f>IF(ISNUMBER(Data!CV40),IF(Data!CV40*1/SMALL(Data!CV$25:CV$999,1)-1&gt;$F$15,"&gt;100%",Data!CV40*1/SMALL(Data!CV$25:CV$999,1)-1),"")</f>
        <v/>
      </c>
      <c r="CW40" s="178" t="str">
        <f>IF(ISNUMBER(Data!CW40),IF(Data!CW40*1/SMALL(Data!CW$25:CW$999,1)-1&gt;$F$15,"&gt;100%",Data!CW40*1/SMALL(Data!CW$25:CW$999,1)-1),"")</f>
        <v/>
      </c>
      <c r="CX40" s="178" t="str">
        <f>IF(ISNUMBER(Data!CX40),IF(Data!CX40*1/SMALL(Data!CX$25:CX$999,1)-1&gt;$F$15,"&gt;100%",Data!CX40*1/SMALL(Data!CX$25:CX$999,1)-1),"")</f>
        <v/>
      </c>
      <c r="CY40" s="178" t="str">
        <f>IF(ISNUMBER(Data!CY40),IF(Data!CY40*1/SMALL(Data!CY$25:CY$999,1)-1&gt;$F$15,"&gt;100%",Data!CY40*1/SMALL(Data!CY$25:CY$999,1)-1),"")</f>
        <v/>
      </c>
      <c r="CZ40" s="178" t="str">
        <f>IF(ISNUMBER(Data!CZ40),IF(Data!CZ40*1/SMALL(Data!CZ$25:CZ$999,1)-1&gt;$F$15,"&gt;100%",Data!CZ40*1/SMALL(Data!CZ$25:CZ$999,1)-1),"")</f>
        <v/>
      </c>
      <c r="DA40" s="178" t="str">
        <f>IF(ISNUMBER(Data!DA40),IF(Data!DA40*1/SMALL(Data!DA$25:DA$999,1)-1&gt;$F$15,"&gt;100%",Data!DA40*1/SMALL(Data!DA$25:DA$999,1)-1),"")</f>
        <v/>
      </c>
      <c r="DB40" s="178" t="str">
        <f>IF(ISNUMBER(Data!DB40),IF(Data!DB40*1/SMALL(Data!DB$25:DB$999,1)-1&gt;$F$15,"&gt;100%",Data!DB40*1/SMALL(Data!DB$25:DB$999,1)-1),"")</f>
        <v/>
      </c>
      <c r="DC40" s="178" t="str">
        <f>IF(ISNUMBER(Data!DC40),IF(Data!DC40*1/SMALL(Data!DC$25:DC$999,1)-1&gt;$F$15,"&gt;100%",Data!DC40*1/SMALL(Data!DC$25:DC$999,1)-1),"")</f>
        <v/>
      </c>
      <c r="DD40" s="178" t="str">
        <f>IF(ISNUMBER(Data!DD40),IF(Data!DD40*1/SMALL(Data!DD$25:DD$999,1)-1&gt;$F$15,"&gt;100%",Data!DD40*1/SMALL(Data!DD$25:DD$999,1)-1),"")</f>
        <v/>
      </c>
      <c r="DE40" s="178" t="str">
        <f>IF(ISNUMBER(Data!DE40),IF(Data!DE40*1/SMALL(Data!DE$25:DE$999,1)-1&gt;$F$15,"&gt;100%",Data!DE40*1/SMALL(Data!DE$25:DE$999,1)-1),"")</f>
        <v/>
      </c>
      <c r="DF40" s="178" t="str">
        <f>IF(ISNUMBER(Data!DF40),IF(Data!DF40*1/SMALL(Data!DF$25:DF$999,1)-1&gt;$F$15,"&gt;100%",Data!DF40*1/SMALL(Data!DF$25:DF$999,1)-1),"")</f>
        <v/>
      </c>
      <c r="DG40" s="178" t="str">
        <f>IF(ISNUMBER(Data!DG40),IF(Data!DG40*1/SMALL(Data!DG$25:DG$999,1)-1&gt;$F$15,"&gt;100%",Data!DG40*1/SMALL(Data!DG$25:DG$999,1)-1),"")</f>
        <v/>
      </c>
      <c r="DH40" s="178" t="str">
        <f>IF(ISNUMBER(Data!DH40),IF(Data!DH40*1/SMALL(Data!DH$25:DH$999,1)-1&gt;$F$15,"&gt;100%",Data!DH40*1/SMALL(Data!DH$25:DH$999,1)-1),"")</f>
        <v/>
      </c>
      <c r="DI40" s="178" t="str">
        <f>IF(ISNUMBER(Data!DI40),IF(Data!DI40*1/SMALL(Data!DI$25:DI$999,1)-1&gt;$F$15,"&gt;100%",Data!DI40*1/SMALL(Data!DI$25:DI$999,1)-1),"")</f>
        <v/>
      </c>
      <c r="DJ40" s="178" t="str">
        <f>IF(ISNUMBER(Data!DJ40),IF(Data!DJ40*1/SMALL(Data!DJ$25:DJ$999,1)-1&gt;$F$15,"&gt;100%",Data!DJ40*1/SMALL(Data!DJ$25:DJ$999,1)-1),"")</f>
        <v/>
      </c>
      <c r="DK40" s="178" t="str">
        <f>IF(ISNUMBER(Data!DK40),IF(Data!DK40*1/SMALL(Data!DK$25:DK$999,1)-1&gt;$F$15,"&gt;100%",Data!DK40*1/SMALL(Data!DK$25:DK$999,1)-1),"")</f>
        <v/>
      </c>
      <c r="DL40" s="178" t="str">
        <f>IF(ISNUMBER(Data!DL40),IF(Data!DL40*1/SMALL(Data!DL$25:DL$999,1)-1&gt;$F$15,"&gt;100%",Data!DL40*1/SMALL(Data!DL$25:DL$999,1)-1),"")</f>
        <v/>
      </c>
      <c r="DM40" s="178" t="str">
        <f>IF(ISNUMBER(Data!DM40),IF(Data!DM40*1/SMALL(Data!DM$25:DM$999,1)-1&gt;$F$15,"&gt;100%",Data!DM40*1/SMALL(Data!DM$25:DM$999,1)-1),"")</f>
        <v/>
      </c>
      <c r="DN40" s="178" t="str">
        <f>IF(ISNUMBER(Data!DN40),IF(Data!DN40*1/SMALL(Data!DN$25:DN$999,1)-1&gt;$F$15,"&gt;100%",Data!DN40*1/SMALL(Data!DN$25:DN$999,1)-1),"")</f>
        <v/>
      </c>
      <c r="DO40" s="178" t="str">
        <f>IF(ISNUMBER(Data!DO40),IF(Data!DO40*1/SMALL(Data!DO$25:DO$999,1)-1&gt;$F$15,"&gt;100%",Data!DO40*1/SMALL(Data!DO$25:DO$999,1)-1),"")</f>
        <v/>
      </c>
      <c r="DP40" s="178" t="str">
        <f>IF(ISNUMBER(Data!DP40),IF(Data!DP40*1/SMALL(Data!DP$25:DP$999,1)-1&gt;$F$15,"&gt;100%",Data!DP40*1/SMALL(Data!DP$25:DP$999,1)-1),"")</f>
        <v/>
      </c>
      <c r="DQ40" s="178" t="str">
        <f>IF(ISNUMBER(Data!DQ40),IF(Data!DQ40*1/SMALL(Data!DQ$25:DQ$999,1)-1&gt;$F$15,"&gt;100%",Data!DQ40*1/SMALL(Data!DQ$25:DQ$999,1)-1),"")</f>
        <v/>
      </c>
      <c r="DR40" s="178" t="str">
        <f>IF(ISNUMBER(Data!DR40),IF(Data!DR40*1/SMALL(Data!DR$25:DR$999,1)-1&gt;$F$15,"&gt;100%",Data!DR40*1/SMALL(Data!DR$25:DR$999,1)-1),"")</f>
        <v/>
      </c>
      <c r="DS40" s="178" t="str">
        <f>IF(ISNUMBER(Data!DS40),IF(Data!DS40*1/SMALL(Data!DS$25:DS$999,1)-1&gt;$F$15,"&gt;100%",Data!DS40*1/SMALL(Data!DS$25:DS$999,1)-1),"")</f>
        <v/>
      </c>
      <c r="DT40" s="178" t="str">
        <f>IF(ISNUMBER(Data!DT40),IF(Data!DT40*1/SMALL(Data!DT$25:DT$999,1)-1&gt;$F$15,"&gt;100%",Data!DT40*1/SMALL(Data!DT$25:DT$999,1)-1),"")</f>
        <v/>
      </c>
      <c r="DU40" s="178" t="str">
        <f>IF(ISNUMBER(Data!DU40),IF(Data!DU40*1/SMALL(Data!DU$25:DU$999,1)-1&gt;$F$15,"&gt;100%",Data!DU40*1/SMALL(Data!DU$25:DU$999,1)-1),"")</f>
        <v/>
      </c>
      <c r="DV40" s="178" t="str">
        <f>IF(ISNUMBER(Data!DV40),IF(Data!DV40*1/SMALL(Data!DV$25:DV$999,1)-1&gt;$F$15,"&gt;100%",Data!DV40*1/SMALL(Data!DV$25:DV$999,1)-1),"")</f>
        <v/>
      </c>
      <c r="DW40" s="178" t="str">
        <f>IF(ISNUMBER(Data!DW40),IF(Data!DW40*1/SMALL(Data!DW$25:DW$999,1)-1&gt;$F$15,"&gt;100%",Data!DW40*1/SMALL(Data!DW$25:DW$999,1)-1),"")</f>
        <v/>
      </c>
      <c r="DX40" s="178" t="str">
        <f>IF(ISNUMBER(Data!DX40),IF(Data!DX40*1/SMALL(Data!DX$25:DX$999,1)-1&gt;$F$15,"&gt;100%",Data!DX40*1/SMALL(Data!DX$25:DX$999,1)-1),"")</f>
        <v/>
      </c>
      <c r="DY40" s="178" t="str">
        <f>IF(ISNUMBER(Data!DY40),IF(Data!DY40*1/SMALL(Data!DY$25:DY$999,1)-1&gt;$F$15,"&gt;100%",Data!DY40*1/SMALL(Data!DY$25:DY$999,1)-1),"")</f>
        <v/>
      </c>
      <c r="DZ40" s="178" t="str">
        <f>IF(ISNUMBER(Data!DZ40),IF(Data!DZ40*1/SMALL(Data!DZ$25:DZ$999,1)-1&gt;$F$15,"&gt;100%",Data!DZ40*1/SMALL(Data!DZ$25:DZ$999,1)-1),"")</f>
        <v/>
      </c>
      <c r="EA40" s="178" t="str">
        <f>IF(ISNUMBER(Data!EA40),IF(Data!EA40*1/SMALL(Data!EA$25:EA$999,1)-1&gt;$F$15,"&gt;100%",Data!EA40*1/SMALL(Data!EA$25:EA$999,1)-1),"")</f>
        <v/>
      </c>
      <c r="EB40" s="178" t="str">
        <f>IF(ISNUMBER(Data!EB40),IF(Data!EB40*1/SMALL(Data!EB$25:EB$999,1)-1&gt;$F$15,"&gt;100%",Data!EB40*1/SMALL(Data!EB$25:EB$999,1)-1),"")</f>
        <v/>
      </c>
      <c r="EC40" s="178" t="str">
        <f>IF(ISNUMBER(Data!EC40),IF(Data!EC40*1/SMALL(Data!EC$25:EC$999,1)-1&gt;$F$15,"&gt;100%",Data!EC40*1/SMALL(Data!EC$25:EC$999,1)-1),"")</f>
        <v/>
      </c>
      <c r="ED40" s="178" t="str">
        <f>IF(ISNUMBER(Data!ED40),IF(Data!ED40*1/SMALL(Data!ED$25:ED$999,1)-1&gt;$F$15,"&gt;100%",Data!ED40*1/SMALL(Data!ED$25:ED$999,1)-1),"")</f>
        <v/>
      </c>
      <c r="EE40" s="178" t="str">
        <f>IF(ISNUMBER(Data!EE40),IF(Data!EE40*1/SMALL(Data!EE$25:EE$999,1)-1&gt;$F$15,"&gt;100%",Data!EE40*1/SMALL(Data!EE$25:EE$999,1)-1),"")</f>
        <v/>
      </c>
      <c r="EF40" s="178" t="str">
        <f>IF(ISNUMBER(Data!EF40),IF(Data!EF40*1/SMALL(Data!EF$25:EF$999,1)-1&gt;$F$15,"&gt;100%",Data!EF40*1/SMALL(Data!EF$25:EF$999,1)-1),"")</f>
        <v/>
      </c>
      <c r="EG40" s="178" t="str">
        <f>IF(ISNUMBER(Data!EG40),IF(Data!EG40*1/SMALL(Data!EG$25:EG$999,1)-1&gt;$F$15,"&gt;100%",Data!EG40*1/SMALL(Data!EG$25:EG$999,1)-1),"")</f>
        <v/>
      </c>
      <c r="EH40" s="178" t="str">
        <f>IF(ISNUMBER(Data!EH40),IF(Data!EH40*1/SMALL(Data!EH$25:EH$999,1)-1&gt;$F$15,"&gt;100%",Data!EH40*1/SMALL(Data!EH$25:EH$999,1)-1),"")</f>
        <v/>
      </c>
      <c r="EI40" s="178" t="str">
        <f>IF(ISNUMBER(Data!EI40),IF(Data!EI40*1/SMALL(Data!EI$25:EI$999,1)-1&gt;$F$15,"&gt;100%",Data!EI40*1/SMALL(Data!EI$25:EI$999,1)-1),"")</f>
        <v/>
      </c>
      <c r="EJ40" s="178" t="str">
        <f>IF(ISNUMBER(Data!EJ40),IF(Data!EJ40*1/SMALL(Data!EJ$25:EJ$999,1)-1&gt;$F$15,"&gt;100%",Data!EJ40*1/SMALL(Data!EJ$25:EJ$999,1)-1),"")</f>
        <v/>
      </c>
      <c r="EK40" s="178" t="str">
        <f>IF(ISNUMBER(Data!EK40),IF(Data!EK40*1/SMALL(Data!EK$25:EK$999,1)-1&gt;$F$15,"&gt;100%",Data!EK40*1/SMALL(Data!EK$25:EK$999,1)-1),"")</f>
        <v/>
      </c>
      <c r="EL40" s="178" t="str">
        <f>IF(ISNUMBER(Data!EL40),IF(Data!EL40*1/SMALL(Data!EL$25:EL$999,1)-1&gt;$F$15,"&gt;100%",Data!EL40*1/SMALL(Data!EL$25:EL$999,1)-1),"")</f>
        <v/>
      </c>
      <c r="EM40" s="178" t="str">
        <f>IF(ISNUMBER(Data!EM40),IF(Data!EM40*1/SMALL(Data!EM$25:EM$999,1)-1&gt;$F$15,"&gt;100%",Data!EM40*1/SMALL(Data!EM$25:EM$999,1)-1),"")</f>
        <v/>
      </c>
      <c r="EN40" s="178" t="str">
        <f>IF(ISNUMBER(Data!EN40),IF(Data!EN40*1/SMALL(Data!EN$25:EN$999,1)-1&gt;$F$15,"&gt;100%",Data!EN40*1/SMALL(Data!EN$25:EN$999,1)-1),"")</f>
        <v/>
      </c>
      <c r="EO40" s="178" t="str">
        <f>IF(ISNUMBER(Data!EO40),IF(Data!EO40*1/SMALL(Data!EO$25:EO$999,1)-1&gt;$F$15,"&gt;100%",Data!EO40*1/SMALL(Data!EO$25:EO$999,1)-1),"")</f>
        <v/>
      </c>
      <c r="EP40" s="178" t="str">
        <f>IF(ISNUMBER(Data!EP40),IF(Data!EP40*1/SMALL(Data!EP$25:EP$999,1)-1&gt;$F$15,"&gt;100%",Data!EP40*1/SMALL(Data!EP$25:EP$999,1)-1),"")</f>
        <v/>
      </c>
      <c r="EQ40" s="178" t="str">
        <f>IF(ISNUMBER(Data!EQ40),IF(Data!EQ40*1/SMALL(Data!EQ$25:EQ$999,1)-1&gt;$F$15,"&gt;100%",Data!EQ40*1/SMALL(Data!EQ$25:EQ$999,1)-1),"")</f>
        <v/>
      </c>
      <c r="ER40" s="178" t="str">
        <f>IF(ISNUMBER(Data!ER40),IF(Data!ER40*1/SMALL(Data!ER$25:ER$999,1)-1&gt;$F$15,"&gt;100%",Data!ER40*1/SMALL(Data!ER$25:ER$999,1)-1),"")</f>
        <v/>
      </c>
      <c r="ES40" s="178" t="str">
        <f>IF(ISNUMBER(Data!ES40),IF(Data!ES40*1/SMALL(Data!ES$25:ES$999,1)-1&gt;$F$15,"&gt;100%",Data!ES40*1/SMALL(Data!ES$25:ES$999,1)-1),"")</f>
        <v/>
      </c>
    </row>
    <row r="41" spans="1:149" s="172" customFormat="1" x14ac:dyDescent="0.25">
      <c r="A41" s="169" t="str">
        <f>Data!A41</f>
        <v>RTAB-Map</v>
      </c>
      <c r="B41" s="178" t="str">
        <f>IF(ISNUMBER(Data!B41),IF(Data!B41*1/SMALL(Data!B$25:B$999,1)-1&gt;$F$15,"&gt;100%",Data!B41*1/SMALL(Data!B$25:B$999,1)-1),"")</f>
        <v/>
      </c>
      <c r="C41" s="178" t="str">
        <f>IF(ISNUMBER(Data!C41),IF(Data!C41*1/SMALL(Data!C$25:C$999,1)-1&gt;$F$15,"&gt;100%",Data!C41*1/SMALL(Data!C$25:C$999,1)-1),"")</f>
        <v/>
      </c>
      <c r="D41" s="178" t="str">
        <f>IF(ISNUMBER(Data!D41),IF(Data!D41*1/SMALL(Data!D$25:D$999,1)-1&gt;$F$15,"&gt;100%",Data!D41*1/SMALL(Data!D$25:D$999,1)-1),"")</f>
        <v/>
      </c>
      <c r="E41" s="178" t="str">
        <f>IF(ISNUMBER(Data!E41),IF(Data!E41*1/SMALL(Data!E$25:E$999,1)-1&gt;$F$15,"&gt;100%",Data!E41*1/SMALL(Data!E$25:E$999,1)-1),"")</f>
        <v/>
      </c>
      <c r="F41" s="178" t="str">
        <f>IF(ISNUMBER(Data!F41),IF(Data!F41*1/SMALL(Data!F$25:F$999,1)-1&gt;$F$15,"&gt;100%",Data!F41*1/SMALL(Data!F$25:F$999,1)-1),"")</f>
        <v/>
      </c>
      <c r="G41" s="178" t="str">
        <f>IF(ISNUMBER(Data!G41),IF(Data!G41*1/SMALL(Data!G$25:G$999,1)-1&gt;$F$15,"&gt;100%",Data!G41*1/SMALL(Data!G$25:G$999,1)-1),"")</f>
        <v/>
      </c>
      <c r="H41" s="178" t="str">
        <f>IF(ISNUMBER(Data!H41),IF(Data!H41*1/SMALL(Data!H$25:H$999,1)-1&gt;$F$15,"&gt;100%",Data!H41*1/SMALL(Data!H$25:H$999,1)-1),"")</f>
        <v/>
      </c>
      <c r="I41" s="178" t="str">
        <f>IF(ISNUMBER(Data!I41),IF(Data!I41*1/SMALL(Data!I$25:I$999,1)-1&gt;$F$15,"&gt;100%",Data!I41*1/SMALL(Data!I$25:I$999,1)-1),"")</f>
        <v/>
      </c>
      <c r="J41" s="178" t="str">
        <f>IF(ISNUMBER(Data!J41),IF(Data!J41*1/SMALL(Data!J$25:J$999,1)-1&gt;$F$15,"&gt;100%",Data!J41*1/SMALL(Data!J$25:J$999,1)-1),"")</f>
        <v/>
      </c>
      <c r="K41" s="178" t="str">
        <f>IF(ISNUMBER(Data!K41),IF(Data!K41*1/SMALL(Data!K$25:K$999,1)-1&gt;$F$15,"&gt;100%",Data!K41*1/SMALL(Data!K$25:K$999,1)-1),"")</f>
        <v/>
      </c>
      <c r="L41" s="178" t="str">
        <f>IF(ISNUMBER(Data!L41),IF(Data!L41*1/SMALL(Data!L$25:L$999,1)-1&gt;$F$15,"&gt;100%",Data!L41*1/SMALL(Data!L$25:L$999,1)-1),"")</f>
        <v/>
      </c>
      <c r="M41" s="178" t="str">
        <f>IF(ISNUMBER(Data!M41),IF(Data!M41*1/SMALL(Data!M$25:M$999,1)-1&gt;$F$15,"&gt;100%",Data!M41*1/SMALL(Data!M$25:M$999,1)-1),"")</f>
        <v/>
      </c>
      <c r="N41" s="178" t="str">
        <f>IF(ISNUMBER(Data!N41),IF(Data!N41*1/SMALL(Data!N$25:N$999,1)-1&gt;$F$15,"&gt;100%",Data!N41*1/SMALL(Data!N$25:N$999,1)-1),"")</f>
        <v/>
      </c>
      <c r="O41" s="178" t="str">
        <f>IF(ISNUMBER(Data!O41),IF(Data!O41*1/SMALL(Data!O$25:O$999,1)-1&gt;$F$15,"&gt;100%",Data!O41*1/SMALL(Data!O$25:O$999,1)-1),"")</f>
        <v/>
      </c>
      <c r="P41" s="178" t="str">
        <f>IF(ISNUMBER(Data!P41),IF(Data!P41*1/SMALL(Data!P$25:P$999,1)-1&gt;$F$15,"&gt;100%",Data!P41*1/SMALL(Data!P$25:P$999,1)-1),"")</f>
        <v/>
      </c>
      <c r="Q41" s="178" t="str">
        <f>IF(ISNUMBER(Data!Q41),IF(Data!Q41*1/SMALL(Data!Q$25:Q$999,1)-1&gt;$F$15,"&gt;100%",Data!Q41*1/SMALL(Data!Q$25:Q$999,1)-1),"")</f>
        <v/>
      </c>
      <c r="R41" s="178" t="str">
        <f>IF(ISNUMBER(Data!R41),IF(Data!R41*1/SMALL(Data!R$25:R$999,1)-1&gt;$F$15,"&gt;100%",Data!R41*1/SMALL(Data!R$25:R$999,1)-1),"")</f>
        <v/>
      </c>
      <c r="S41" s="178" t="str">
        <f>IF(ISNUMBER(Data!S41),IF(Data!S41*1/SMALL(Data!S$25:S$999,1)-1&gt;$F$15,"&gt;100%",Data!S41*1/SMALL(Data!S$25:S$999,1)-1),"")</f>
        <v/>
      </c>
      <c r="T41" s="178" t="str">
        <f>IF(ISNUMBER(Data!T41),IF(Data!T41*1/SMALL(Data!T$25:T$999,1)-1&gt;$F$15,"&gt;100%",Data!T41*1/SMALL(Data!T$25:T$999,1)-1),"")</f>
        <v/>
      </c>
      <c r="U41" s="178">
        <f>IF(ISNUMBER(Data!U41),IF(Data!U41*1/SMALL(Data!U$25:U$999,1)-1&gt;$F$15,"&gt;100%",Data!U41*1/SMALL(Data!U$25:U$999,1)-1),"")</f>
        <v>0</v>
      </c>
      <c r="V41" s="178">
        <f>IF(ISNUMBER(Data!V41),IF(Data!V41*1/SMALL(Data!V$25:V$999,1)-1&gt;$F$15,"&gt;100%",Data!V41*1/SMALL(Data!V$25:V$999,1)-1),"")</f>
        <v>0</v>
      </c>
      <c r="W41" s="178">
        <f>IF(ISNUMBER(Data!W41),IF(Data!W41*1/SMALL(Data!W$25:W$999,1)-1&gt;$F$15,"&gt;100%",Data!W41*1/SMALL(Data!W$25:W$999,1)-1),"")</f>
        <v>8.3333333333333259E-2</v>
      </c>
      <c r="X41" s="178">
        <f>IF(ISNUMBER(Data!X41),IF(Data!X41*1/SMALL(Data!X$25:X$999,1)-1&gt;$F$15,"&gt;100%",Data!X41*1/SMALL(Data!X$25:X$999,1)-1),"")</f>
        <v>0.29411764705882337</v>
      </c>
      <c r="Y41" s="178">
        <f>IF(ISNUMBER(Data!Y41),IF(Data!Y41*1/SMALL(Data!Y$25:Y$999,1)-1&gt;$F$15,"&gt;100%",Data!Y41*1/SMALL(Data!Y$25:Y$999,1)-1),"")</f>
        <v>1.9230769230769162E-2</v>
      </c>
      <c r="Z41" s="178" t="str">
        <f>IF(ISNUMBER(Data!Z41),IF(Data!Z41*1/SMALL(Data!Z$25:Z$999,1)-1&gt;$F$15,"&gt;100%",Data!Z41*1/SMALL(Data!Z$25:Z$999,1)-1),"")</f>
        <v>&gt;100%</v>
      </c>
      <c r="AA41" s="178">
        <f>IF(ISNUMBER(Data!AA41),IF(Data!AA41*1/SMALL(Data!AA$25:AA$999,1)-1&gt;$F$15,"&gt;100%",Data!AA41*1/SMALL(Data!AA$25:AA$999,1)-1),"")</f>
        <v>0.19999999999999996</v>
      </c>
      <c r="AB41" s="178" t="str">
        <f>IF(ISNUMBER(Data!AB41),IF(Data!AB41*1/SMALL(Data!AB$25:AB$999,1)-1&gt;$F$15,"&gt;100%",Data!AB41*1/SMALL(Data!AB$25:AB$999,1)-1),"")</f>
        <v>&gt;100%</v>
      </c>
      <c r="AC41" s="178" t="str">
        <f>IF(ISNUMBER(Data!AC41),IF(Data!AC41*1/SMALL(Data!AC$25:AC$999,1)-1&gt;$F$15,"&gt;100%",Data!AC41*1/SMALL(Data!AC$25:AC$999,1)-1),"")</f>
        <v>&gt;100%</v>
      </c>
      <c r="AD41" s="178">
        <f>IF(ISNUMBER(Data!AD41),IF(Data!AD41*1/SMALL(Data!AD$25:AD$999,1)-1&gt;$F$15,"&gt;100%",Data!AD41*1/SMALL(Data!AD$25:AD$999,1)-1),"")</f>
        <v>0.96428571428571419</v>
      </c>
      <c r="AE41" s="178" t="str">
        <f>IF(ISNUMBER(Data!AE41),IF(Data!AE41*1/SMALL(Data!AE$25:AE$999,1)-1&gt;$F$15,"&gt;100%",Data!AE41*1/SMALL(Data!AE$25:AE$999,1)-1),"")</f>
        <v/>
      </c>
      <c r="AF41" s="178" t="str">
        <f>IF(ISNUMBER(Data!AF41),IF(Data!AF41*1/SMALL(Data!AF$25:AF$999,1)-1&gt;$F$15,"&gt;100%",Data!AF41*1/SMALL(Data!AF$25:AF$999,1)-1),"")</f>
        <v/>
      </c>
      <c r="AG41" s="178" t="str">
        <f>IF(ISNUMBER(Data!AG41),IF(Data!AG41*1/SMALL(Data!AG$25:AG$999,1)-1&gt;$F$15,"&gt;100%",Data!AG41*1/SMALL(Data!AG$25:AG$999,1)-1),"")</f>
        <v/>
      </c>
      <c r="AH41" s="178" t="str">
        <f>IF(ISNUMBER(Data!AH41),IF(Data!AH41*1/SMALL(Data!AH$25:AH$999,1)-1&gt;$F$15,"&gt;100%",Data!AH41*1/SMALL(Data!AH$25:AH$999,1)-1),"")</f>
        <v/>
      </c>
      <c r="AI41" s="178" t="str">
        <f>IF(ISNUMBER(Data!AI41),IF(Data!AI41*1/SMALL(Data!AI$25:AI$999,1)-1&gt;$F$15,"&gt;100%",Data!AI41*1/SMALL(Data!AI$25:AI$999,1)-1),"")</f>
        <v/>
      </c>
      <c r="AJ41" s="178" t="str">
        <f>IF(ISNUMBER(Data!AJ41),IF(Data!AJ41*1/SMALL(Data!AJ$25:AJ$999,1)-1&gt;$F$15,"&gt;100%",Data!AJ41*1/SMALL(Data!AJ$25:AJ$999,1)-1),"")</f>
        <v/>
      </c>
      <c r="AK41" s="178" t="str">
        <f>IF(ISNUMBER(Data!AK41),IF(Data!AK41*1/SMALL(Data!AK$25:AK$999,1)-1&gt;$F$15,"&gt;100%",Data!AK41*1/SMALL(Data!AK$25:AK$999,1)-1),"")</f>
        <v/>
      </c>
      <c r="AL41" s="178" t="str">
        <f>IF(ISNUMBER(Data!AL41),IF(Data!AL41*1/SMALL(Data!AL$25:AL$999,1)-1&gt;$F$15,"&gt;100%",Data!AL41*1/SMALL(Data!AL$25:AL$999,1)-1),"")</f>
        <v/>
      </c>
      <c r="AM41" s="178" t="str">
        <f>IF(ISNUMBER(Data!AM41),IF(Data!AM41*1/SMALL(Data!AM$25:AM$999,1)-1&gt;$F$15,"&gt;100%",Data!AM41*1/SMALL(Data!AM$25:AM$999,1)-1),"")</f>
        <v/>
      </c>
      <c r="AN41" s="178" t="str">
        <f>IF(ISNUMBER(Data!AN41),IF(Data!AN41*1/SMALL(Data!AN$25:AN$999,1)-1&gt;$F$15,"&gt;100%",Data!AN41*1/SMALL(Data!AN$25:AN$999,1)-1),"")</f>
        <v/>
      </c>
      <c r="AO41" s="178" t="str">
        <f>IF(ISNUMBER(Data!AO41),IF(Data!AO41*1/SMALL(Data!AO$25:AO$999,1)-1&gt;$F$15,"&gt;100%",Data!AO41*1/SMALL(Data!AO$25:AO$999,1)-1),"")</f>
        <v/>
      </c>
      <c r="AP41" s="178" t="str">
        <f>IF(ISNUMBER(Data!AP41),IF(Data!AP41*1/SMALL(Data!AP$25:AP$999,1)-1&gt;$F$15,"&gt;100%",Data!AP41*1/SMALL(Data!AP$25:AP$999,1)-1),"")</f>
        <v/>
      </c>
      <c r="AQ41" s="189" t="str">
        <f>IF(ISNUMBER(Data!AQ41),IF(Data!AQ41*1/SMALL(Data!AQ$25:AQ$999,1)-1&gt;$F$15,"&gt;100%",Data!AQ41*1/SMALL(Data!AQ$25:AQ$999,1)-1),"")</f>
        <v/>
      </c>
      <c r="AR41" s="178" t="str">
        <f>IF(ISNUMBER(Data!AR41),IF(Data!AR41*1/SMALL(Data!AR$25:AR$999,1)-1&gt;$F$15,"&gt;100%",Data!AR41*1/SMALL(Data!AR$25:AR$999,1)-1),"")</f>
        <v/>
      </c>
      <c r="AS41" s="178" t="str">
        <f>IF(ISNUMBER(Data!AS41),IF(Data!AS41*1/SMALL(Data!AS$25:AS$999,1)-1&gt;$F$15,"&gt;100%",Data!AS41*1/SMALL(Data!AS$25:AS$999,1)-1),"")</f>
        <v/>
      </c>
      <c r="AT41" s="178" t="str">
        <f>IF(ISNUMBER(Data!AT41),IF(Data!AT41*1/SMALL(Data!AT$25:AT$999,1)-1&gt;$F$15,"&gt;100%",Data!AT41*1/SMALL(Data!AT$25:AT$999,1)-1),"")</f>
        <v/>
      </c>
      <c r="AU41" s="178" t="str">
        <f>IF(ISNUMBER(Data!AU41),IF(Data!AU41*1/SMALL(Data!AU$25:AU$999,1)-1&gt;$F$15,"&gt;100%",Data!AU41*1/SMALL(Data!AU$25:AU$999,1)-1),"")</f>
        <v/>
      </c>
      <c r="AV41" s="178" t="str">
        <f>IF(ISNUMBER(Data!AV41),IF(Data!AV41*1/SMALL(Data!AV$25:AV$999,1)-1&gt;$F$15,"&gt;100%",Data!AV41*1/SMALL(Data!AV$25:AV$999,1)-1),"")</f>
        <v/>
      </c>
      <c r="AW41" s="178" t="str">
        <f>IF(ISNUMBER(Data!AW41),IF(Data!AW41*1/SMALL(Data!AW$25:AW$999,1)-1&gt;$F$15,"&gt;100%",Data!AW41*1/SMALL(Data!AW$25:AW$999,1)-1),"")</f>
        <v/>
      </c>
      <c r="AX41" s="178" t="str">
        <f>IF(ISNUMBER(Data!AX41),IF(Data!AX41*1/SMALL(Data!AX$25:AX$999,1)-1&gt;$F$15,"&gt;100%",Data!AX41*1/SMALL(Data!AX$25:AX$999,1)-1),"")</f>
        <v/>
      </c>
      <c r="AY41" s="178" t="str">
        <f>IF(ISNUMBER(Data!AY41),IF(Data!AY41*1/SMALL(Data!AY$25:AY$999,1)-1&gt;$F$15,"&gt;100%",Data!AY41*1/SMALL(Data!AY$25:AY$999,1)-1),"")</f>
        <v/>
      </c>
      <c r="AZ41" s="178" t="str">
        <f>IF(ISNUMBER(Data!AZ41),IF(Data!AZ41*1/SMALL(Data!AZ$25:AZ$999,1)-1&gt;$F$15,"&gt;100%",Data!AZ41*1/SMALL(Data!AZ$25:AZ$999,1)-1),"")</f>
        <v/>
      </c>
      <c r="BA41" s="190" t="str">
        <f>IF(ISNUMBER(Data!BA41),IF(Data!BA41*1/SMALL(Data!BA$25:BA$999,1)-1&gt;$F$15,"&gt;100%",Data!BA41*1/SMALL(Data!BA$25:BA$999,1)-1),"")</f>
        <v/>
      </c>
      <c r="BB41" s="184" t="str">
        <f>IF(ISNUMBER(Data!BB41),IF(Data!BB41*1/SMALL(Data!BB$25:BB$999,1)-1&gt;$F$15,"&gt;100%",Data!BB41*1/SMALL(Data!BB$25:BB$999,1)-1),"")</f>
        <v/>
      </c>
      <c r="BC41" s="178" t="str">
        <f>IF(ISNUMBER(Data!BC41),IF(Data!BC41*1/SMALL(Data!BC$25:BC$999,1)-1&gt;$F$15,"&gt;100%",Data!BC41*1/SMALL(Data!BC$25:BC$999,1)-1),"")</f>
        <v/>
      </c>
      <c r="BD41" s="178" t="str">
        <f>IF(ISNUMBER(Data!BD41),IF(Data!BD41*1/SMALL(Data!BD$25:BD$999,1)-1&gt;$F$15,"&gt;100%",Data!BD41*1/SMALL(Data!BD$25:BD$999,1)-1),"")</f>
        <v/>
      </c>
      <c r="BE41" s="178" t="str">
        <f>IF(ISNUMBER(Data!BE41),IF(Data!BE41*1/SMALL(Data!BE$25:BE$999,1)-1&gt;$F$15,"&gt;100%",Data!BE41*1/SMALL(Data!BE$25:BE$999,1)-1),"")</f>
        <v/>
      </c>
      <c r="BF41" s="178" t="str">
        <f>IF(ISNUMBER(Data!BF41),IF(Data!BF41*1/SMALL(Data!BF$25:BF$999,1)-1&gt;$F$15,"&gt;100%",Data!BF41*1/SMALL(Data!BF$25:BF$999,1)-1),"")</f>
        <v/>
      </c>
      <c r="BG41" s="178" t="str">
        <f>IF(ISNUMBER(Data!BG41),IF(Data!BG41*1/SMALL(Data!BG$25:BG$999,1)-1&gt;$F$15,"&gt;100%",Data!BG41*1/SMALL(Data!BG$25:BG$999,1)-1),"")</f>
        <v/>
      </c>
      <c r="BH41" s="178" t="str">
        <f>IF(ISNUMBER(Data!BH41),IF(Data!BH41*1/SMALL(Data!BH$25:BH$999,1)-1&gt;$F$15,"&gt;100%",Data!BH41*1/SMALL(Data!BH$25:BH$999,1)-1),"")</f>
        <v/>
      </c>
      <c r="BI41" s="178" t="str">
        <f>IF(ISNUMBER(Data!BI41),IF(Data!BI41*1/SMALL(Data!BI$25:BI$999,1)-1&gt;$F$15,"&gt;100%",Data!BI41*1/SMALL(Data!BI$25:BI$999,1)-1),"")</f>
        <v/>
      </c>
      <c r="BJ41" s="178" t="str">
        <f>IF(ISNUMBER(Data!BJ41),IF(Data!BJ41*1/SMALL(Data!BJ$25:BJ$999,1)-1&gt;$F$15,"&gt;100%",Data!BJ41*1/SMALL(Data!BJ$25:BJ$999,1)-1),"")</f>
        <v/>
      </c>
      <c r="BK41" s="178" t="str">
        <f>IF(ISNUMBER(Data!BK41),IF(Data!BK41*1/SMALL(Data!BK$25:BK$999,1)-1&gt;$F$15,"&gt;100%",Data!BK41*1/SMALL(Data!BK$25:BK$999,1)-1),"")</f>
        <v/>
      </c>
      <c r="BL41" s="178" t="str">
        <f>IF(ISNUMBER(Data!BL41),IF(Data!BL41*1/SMALL(Data!BL$25:BL$999,1)-1&gt;$F$15,"&gt;100%",Data!BL41*1/SMALL(Data!BL$25:BL$999,1)-1),"")</f>
        <v/>
      </c>
      <c r="BM41" s="178" t="str">
        <f>IF(ISNUMBER(Data!BM41),IF(Data!BM41*1/SMALL(Data!BM$25:BM$999,1)-1&gt;$F$15,"&gt;100%",Data!BM41*1/SMALL(Data!BM$25:BM$999,1)-1),"")</f>
        <v/>
      </c>
      <c r="BN41" s="178" t="str">
        <f>IF(ISNUMBER(Data!BN41),IF(Data!BN41*1/SMALL(Data!BN$25:BN$999,1)-1&gt;$F$15,"&gt;100%",Data!BN41*1/SMALL(Data!BN$25:BN$999,1)-1),"")</f>
        <v/>
      </c>
      <c r="BO41" s="178" t="str">
        <f>IF(ISNUMBER(Data!BO41),IF(Data!BO41*1/SMALL(Data!BO$25:BO$999,1)-1&gt;$F$15,"&gt;100%",Data!BO41*1/SMALL(Data!BO$25:BO$999,1)-1),"")</f>
        <v/>
      </c>
      <c r="BP41" s="178" t="str">
        <f>IF(ISNUMBER(Data!BP41),IF(Data!BP41*1/SMALL(Data!BP$25:BP$999,1)-1&gt;$F$15,"&gt;100%",Data!BP41*1/SMALL(Data!BP$25:BP$999,1)-1),"")</f>
        <v/>
      </c>
      <c r="BQ41" s="178" t="str">
        <f>IF(ISNUMBER(Data!BQ41),IF(Data!BQ41*1/SMALL(Data!BQ$25:BQ$999,1)-1&gt;$F$15,"&gt;100%",Data!BQ41*1/SMALL(Data!BQ$25:BQ$999,1)-1),"")</f>
        <v/>
      </c>
      <c r="BR41" s="178" t="str">
        <f>IF(ISNUMBER(Data!BR41),IF(Data!BR41*1/SMALL(Data!BR$25:BR$999,1)-1&gt;$F$15,"&gt;100%",Data!BR41*1/SMALL(Data!BR$25:BR$999,1)-1),"")</f>
        <v/>
      </c>
      <c r="BS41" s="178" t="str">
        <f>IF(ISNUMBER(Data!BS41),IF(Data!BS41*1/SMALL(Data!BS$25:BS$999,1)-1&gt;$F$15,"&gt;100%",Data!BS41*1/SMALL(Data!BS$25:BS$999,1)-1),"")</f>
        <v/>
      </c>
      <c r="BT41" s="178" t="str">
        <f>IF(ISNUMBER(Data!BT41),IF(Data!BT41*1/SMALL(Data!BT$25:BT$999,1)-1&gt;$F$15,"&gt;100%",Data!BT41*1/SMALL(Data!BT$25:BT$999,1)-1),"")</f>
        <v/>
      </c>
      <c r="BU41" s="178" t="str">
        <f>IF(ISNUMBER(Data!BU41),IF(Data!BU41*1/SMALL(Data!BU$25:BU$999,1)-1&gt;$F$15,"&gt;100%",Data!BU41*1/SMALL(Data!BU$25:BU$999,1)-1),"")</f>
        <v/>
      </c>
      <c r="BV41" s="178" t="str">
        <f>IF(ISNUMBER(Data!BV41),IF(Data!BV41*1/SMALL(Data!BV$25:BV$999,1)-1&gt;$F$15,"&gt;100%",Data!BV41*1/SMALL(Data!BV$25:BV$999,1)-1),"")</f>
        <v/>
      </c>
      <c r="BW41" s="178" t="str">
        <f>IF(ISNUMBER(Data!BW41),IF(Data!BW41*1/SMALL(Data!BW$25:BW$999,1)-1&gt;$F$15,"&gt;100%",Data!BW41*1/SMALL(Data!BW$25:BW$999,1)-1),"")</f>
        <v/>
      </c>
      <c r="BX41" s="178" t="str">
        <f>IF(ISNUMBER(Data!BX41),IF(Data!BX41*1/SMALL(Data!BX$25:BX$999,1)-1&gt;$F$15,"&gt;100%",Data!BX41*1/SMALL(Data!BX$25:BX$999,1)-1),"")</f>
        <v/>
      </c>
      <c r="BY41" s="178" t="str">
        <f>IF(ISNUMBER(Data!BY41),IF(Data!BY41*1/SMALL(Data!BY$25:BY$999,1)-1&gt;$F$15,"&gt;100%",Data!BY41*1/SMALL(Data!BY$25:BY$999,1)-1),"")</f>
        <v/>
      </c>
      <c r="BZ41" s="178" t="str">
        <f>IF(ISNUMBER(Data!BZ41),IF(Data!BZ41*1/SMALL(Data!BZ$25:BZ$999,1)-1&gt;$F$15,"&gt;100%",Data!BZ41*1/SMALL(Data!BZ$25:BZ$999,1)-1),"")</f>
        <v/>
      </c>
      <c r="CA41" s="178" t="str">
        <f>IF(ISNUMBER(Data!CA41),IF(Data!CA41*1/SMALL(Data!CA$25:CA$999,1)-1&gt;$F$15,"&gt;100%",Data!CA41*1/SMALL(Data!CA$25:CA$999,1)-1),"")</f>
        <v/>
      </c>
      <c r="CB41" s="178" t="str">
        <f>IF(ISNUMBER(Data!CB41),IF(Data!CB41*1/SMALL(Data!CB$25:CB$999,1)-1&gt;$F$15,"&gt;100%",Data!CB41*1/SMALL(Data!CB$25:CB$999,1)-1),"")</f>
        <v/>
      </c>
      <c r="CC41" s="178" t="str">
        <f>IF(ISNUMBER(Data!CC41),IF(Data!CC41*1/SMALL(Data!CC$25:CC$999,1)-1&gt;$F$15,"&gt;100%",Data!CC41*1/SMALL(Data!CC$25:CC$999,1)-1),"")</f>
        <v/>
      </c>
      <c r="CD41" s="178" t="str">
        <f>IF(ISNUMBER(Data!CD41),IF(Data!CD41*1/SMALL(Data!CD$25:CD$999,1)-1&gt;$F$15,"&gt;100%",Data!CD41*1/SMALL(Data!CD$25:CD$999,1)-1),"")</f>
        <v/>
      </c>
      <c r="CE41" s="178" t="str">
        <f>IF(ISNUMBER(Data!CE41),IF(Data!CE41*1/SMALL(Data!CE$25:CE$999,1)-1&gt;$F$15,"&gt;100%",Data!CE41*1/SMALL(Data!CE$25:CE$999,1)-1),"")</f>
        <v/>
      </c>
      <c r="CF41" s="178" t="str">
        <f>IF(ISNUMBER(Data!CF41),IF(Data!CF41*1/SMALL(Data!CF$25:CF$999,1)-1&gt;$F$15,"&gt;100%",Data!CF41*1/SMALL(Data!CF$25:CF$999,1)-1),"")</f>
        <v/>
      </c>
      <c r="CG41" s="178" t="str">
        <f>IF(ISNUMBER(Data!CG41),IF(Data!CG41*1/SMALL(Data!CG$25:CG$999,1)-1&gt;$F$15,"&gt;100%",Data!CG41*1/SMALL(Data!CG$25:CG$999,1)-1),"")</f>
        <v/>
      </c>
      <c r="CH41" s="178" t="str">
        <f>IF(ISNUMBER(Data!CH41),IF(Data!CH41*1/SMALL(Data!CH$25:CH$999,1)-1&gt;$F$15,"&gt;100%",Data!CH41*1/SMALL(Data!CH$25:CH$999,1)-1),"")</f>
        <v/>
      </c>
      <c r="CI41" s="178" t="str">
        <f>IF(ISNUMBER(Data!CI41),IF(Data!CI41*1/SMALL(Data!CI$25:CI$999,1)-1&gt;$F$15,"&gt;100%",Data!CI41*1/SMALL(Data!CI$25:CI$999,1)-1),"")</f>
        <v/>
      </c>
      <c r="CJ41" s="178" t="str">
        <f>IF(ISNUMBER(Data!CJ41),IF(Data!CJ41*1/SMALL(Data!CJ$25:CJ$999,1)-1&gt;$F$15,"&gt;100%",Data!CJ41*1/SMALL(Data!CJ$25:CJ$999,1)-1),"")</f>
        <v/>
      </c>
      <c r="CK41" s="178" t="str">
        <f>IF(ISNUMBER(Data!CK41),IF(Data!CK41*1/SMALL(Data!CK$25:CK$999,1)-1&gt;$F$15,"&gt;100%",Data!CK41*1/SMALL(Data!CK$25:CK$999,1)-1),"")</f>
        <v/>
      </c>
      <c r="CL41" s="178" t="str">
        <f>IF(ISNUMBER(Data!CL41),IF(Data!CL41*1/SMALL(Data!CL$25:CL$999,1)-1&gt;$F$15,"&gt;100%",Data!CL41*1/SMALL(Data!CL$25:CL$999,1)-1),"")</f>
        <v/>
      </c>
      <c r="CM41" s="178" t="str">
        <f>IF(ISNUMBER(Data!CM41),IF(Data!CM41*1/SMALL(Data!CM$25:CM$999,1)-1&gt;$F$15,"&gt;100%",Data!CM41*1/SMALL(Data!CM$25:CM$999,1)-1),"")</f>
        <v/>
      </c>
      <c r="CN41" s="178" t="str">
        <f>IF(ISNUMBER(Data!CN41),IF(Data!CN41*1/SMALL(Data!CN$25:CN$999,1)-1&gt;$F$15,"&gt;100%",Data!CN41*1/SMALL(Data!CN$25:CN$999,1)-1),"")</f>
        <v/>
      </c>
      <c r="CO41" s="178" t="str">
        <f>IF(ISNUMBER(Data!CO41),IF(Data!CO41*1/SMALL(Data!CO$25:CO$999,1)-1&gt;$F$15,"&gt;100%",Data!CO41*1/SMALL(Data!CO$25:CO$999,1)-1),"")</f>
        <v/>
      </c>
      <c r="CP41" s="178" t="str">
        <f>IF(ISNUMBER(Data!CP41),IF(Data!CP41*1/SMALL(Data!CP$25:CP$999,1)-1&gt;$F$15,"&gt;100%",Data!CP41*1/SMALL(Data!CP$25:CP$999,1)-1),"")</f>
        <v/>
      </c>
      <c r="CQ41" s="178" t="str">
        <f>IF(ISNUMBER(Data!CQ41),IF(Data!CQ41*1/SMALL(Data!CQ$25:CQ$999,1)-1&gt;$F$15,"&gt;100%",Data!CQ41*1/SMALL(Data!CQ$25:CQ$999,1)-1),"")</f>
        <v/>
      </c>
      <c r="CR41" s="178" t="str">
        <f>IF(ISNUMBER(Data!CR41),IF(Data!CR41*1/SMALL(Data!CR$25:CR$999,1)-1&gt;$F$15,"&gt;100%",Data!CR41*1/SMALL(Data!CR$25:CR$999,1)-1),"")</f>
        <v/>
      </c>
      <c r="CS41" s="178" t="str">
        <f>IF(ISNUMBER(Data!CS41),IF(Data!CS41*1/SMALL(Data!CS$25:CS$999,1)-1&gt;$F$15,"&gt;100%",Data!CS41*1/SMALL(Data!CS$25:CS$999,1)-1),"")</f>
        <v/>
      </c>
      <c r="CT41" s="178" t="str">
        <f>IF(ISNUMBER(Data!CT41),IF(Data!CT41*1/SMALL(Data!CT$25:CT$999,1)-1&gt;$F$15,"&gt;100%",Data!CT41*1/SMALL(Data!CT$25:CT$999,1)-1),"")</f>
        <v/>
      </c>
      <c r="CU41" s="178" t="str">
        <f>IF(ISNUMBER(Data!CU41),IF(Data!CU41*1/SMALL(Data!CU$25:CU$999,1)-1&gt;$F$15,"&gt;100%",Data!CU41*1/SMALL(Data!CU$25:CU$999,1)-1),"")</f>
        <v/>
      </c>
      <c r="CV41" s="178" t="str">
        <f>IF(ISNUMBER(Data!CV41),IF(Data!CV41*1/SMALL(Data!CV$25:CV$999,1)-1&gt;$F$15,"&gt;100%",Data!CV41*1/SMALL(Data!CV$25:CV$999,1)-1),"")</f>
        <v/>
      </c>
      <c r="CW41" s="178" t="str">
        <f>IF(ISNUMBER(Data!CW41),IF(Data!CW41*1/SMALL(Data!CW$25:CW$999,1)-1&gt;$F$15,"&gt;100%",Data!CW41*1/SMALL(Data!CW$25:CW$999,1)-1),"")</f>
        <v/>
      </c>
      <c r="CX41" s="178" t="str">
        <f>IF(ISNUMBER(Data!CX41),IF(Data!CX41*1/SMALL(Data!CX$25:CX$999,1)-1&gt;$F$15,"&gt;100%",Data!CX41*1/SMALL(Data!CX$25:CX$999,1)-1),"")</f>
        <v/>
      </c>
      <c r="CY41" s="178" t="str">
        <f>IF(ISNUMBER(Data!CY41),IF(Data!CY41*1/SMALL(Data!CY$25:CY$999,1)-1&gt;$F$15,"&gt;100%",Data!CY41*1/SMALL(Data!CY$25:CY$999,1)-1),"")</f>
        <v/>
      </c>
      <c r="CZ41" s="178" t="str">
        <f>IF(ISNUMBER(Data!CZ41),IF(Data!CZ41*1/SMALL(Data!CZ$25:CZ$999,1)-1&gt;$F$15,"&gt;100%",Data!CZ41*1/SMALL(Data!CZ$25:CZ$999,1)-1),"")</f>
        <v/>
      </c>
      <c r="DA41" s="178" t="str">
        <f>IF(ISNUMBER(Data!DA41),IF(Data!DA41*1/SMALL(Data!DA$25:DA$999,1)-1&gt;$F$15,"&gt;100%",Data!DA41*1/SMALL(Data!DA$25:DA$999,1)-1),"")</f>
        <v/>
      </c>
      <c r="DB41" s="178" t="str">
        <f>IF(ISNUMBER(Data!DB41),IF(Data!DB41*1/SMALL(Data!DB$25:DB$999,1)-1&gt;$F$15,"&gt;100%",Data!DB41*1/SMALL(Data!DB$25:DB$999,1)-1),"")</f>
        <v/>
      </c>
      <c r="DC41" s="178" t="str">
        <f>IF(ISNUMBER(Data!DC41),IF(Data!DC41*1/SMALL(Data!DC$25:DC$999,1)-1&gt;$F$15,"&gt;100%",Data!DC41*1/SMALL(Data!DC$25:DC$999,1)-1),"")</f>
        <v/>
      </c>
      <c r="DD41" s="178" t="str">
        <f>IF(ISNUMBER(Data!DD41),IF(Data!DD41*1/SMALL(Data!DD$25:DD$999,1)-1&gt;$F$15,"&gt;100%",Data!DD41*1/SMALL(Data!DD$25:DD$999,1)-1),"")</f>
        <v/>
      </c>
      <c r="DE41" s="178" t="str">
        <f>IF(ISNUMBER(Data!DE41),IF(Data!DE41*1/SMALL(Data!DE$25:DE$999,1)-1&gt;$F$15,"&gt;100%",Data!DE41*1/SMALL(Data!DE$25:DE$999,1)-1),"")</f>
        <v/>
      </c>
      <c r="DF41" s="178" t="str">
        <f>IF(ISNUMBER(Data!DF41),IF(Data!DF41*1/SMALL(Data!DF$25:DF$999,1)-1&gt;$F$15,"&gt;100%",Data!DF41*1/SMALL(Data!DF$25:DF$999,1)-1),"")</f>
        <v/>
      </c>
      <c r="DG41" s="178" t="str">
        <f>IF(ISNUMBER(Data!DG41),IF(Data!DG41*1/SMALL(Data!DG$25:DG$999,1)-1&gt;$F$15,"&gt;100%",Data!DG41*1/SMALL(Data!DG$25:DG$999,1)-1),"")</f>
        <v/>
      </c>
      <c r="DH41" s="178" t="str">
        <f>IF(ISNUMBER(Data!DH41),IF(Data!DH41*1/SMALL(Data!DH$25:DH$999,1)-1&gt;$F$15,"&gt;100%",Data!DH41*1/SMALL(Data!DH$25:DH$999,1)-1),"")</f>
        <v/>
      </c>
      <c r="DI41" s="178" t="str">
        <f>IF(ISNUMBER(Data!DI41),IF(Data!DI41*1/SMALL(Data!DI$25:DI$999,1)-1&gt;$F$15,"&gt;100%",Data!DI41*1/SMALL(Data!DI$25:DI$999,1)-1),"")</f>
        <v/>
      </c>
      <c r="DJ41" s="178" t="str">
        <f>IF(ISNUMBER(Data!DJ41),IF(Data!DJ41*1/SMALL(Data!DJ$25:DJ$999,1)-1&gt;$F$15,"&gt;100%",Data!DJ41*1/SMALL(Data!DJ$25:DJ$999,1)-1),"")</f>
        <v/>
      </c>
      <c r="DK41" s="178" t="str">
        <f>IF(ISNUMBER(Data!DK41),IF(Data!DK41*1/SMALL(Data!DK$25:DK$999,1)-1&gt;$F$15,"&gt;100%",Data!DK41*1/SMALL(Data!DK$25:DK$999,1)-1),"")</f>
        <v/>
      </c>
      <c r="DL41" s="178" t="str">
        <f>IF(ISNUMBER(Data!DL41),IF(Data!DL41*1/SMALL(Data!DL$25:DL$999,1)-1&gt;$F$15,"&gt;100%",Data!DL41*1/SMALL(Data!DL$25:DL$999,1)-1),"")</f>
        <v/>
      </c>
      <c r="DM41" s="178" t="str">
        <f>IF(ISNUMBER(Data!DM41),IF(Data!DM41*1/SMALL(Data!DM$25:DM$999,1)-1&gt;$F$15,"&gt;100%",Data!DM41*1/SMALL(Data!DM$25:DM$999,1)-1),"")</f>
        <v/>
      </c>
      <c r="DN41" s="178" t="str">
        <f>IF(ISNUMBER(Data!DN41),IF(Data!DN41*1/SMALL(Data!DN$25:DN$999,1)-1&gt;$F$15,"&gt;100%",Data!DN41*1/SMALL(Data!DN$25:DN$999,1)-1),"")</f>
        <v/>
      </c>
      <c r="DO41" s="178" t="str">
        <f>IF(ISNUMBER(Data!DO41),IF(Data!DO41*1/SMALL(Data!DO$25:DO$999,1)-1&gt;$F$15,"&gt;100%",Data!DO41*1/SMALL(Data!DO$25:DO$999,1)-1),"")</f>
        <v/>
      </c>
      <c r="DP41" s="178" t="str">
        <f>IF(ISNUMBER(Data!DP41),IF(Data!DP41*1/SMALL(Data!DP$25:DP$999,1)-1&gt;$F$15,"&gt;100%",Data!DP41*1/SMALL(Data!DP$25:DP$999,1)-1),"")</f>
        <v/>
      </c>
      <c r="DQ41" s="178" t="str">
        <f>IF(ISNUMBER(Data!DQ41),IF(Data!DQ41*1/SMALL(Data!DQ$25:DQ$999,1)-1&gt;$F$15,"&gt;100%",Data!DQ41*1/SMALL(Data!DQ$25:DQ$999,1)-1),"")</f>
        <v/>
      </c>
      <c r="DR41" s="178" t="str">
        <f>IF(ISNUMBER(Data!DR41),IF(Data!DR41*1/SMALL(Data!DR$25:DR$999,1)-1&gt;$F$15,"&gt;100%",Data!DR41*1/SMALL(Data!DR$25:DR$999,1)-1),"")</f>
        <v/>
      </c>
      <c r="DS41" s="178" t="str">
        <f>IF(ISNUMBER(Data!DS41),IF(Data!DS41*1/SMALL(Data!DS$25:DS$999,1)-1&gt;$F$15,"&gt;100%",Data!DS41*1/SMALL(Data!DS$25:DS$999,1)-1),"")</f>
        <v/>
      </c>
      <c r="DT41" s="178" t="str">
        <f>IF(ISNUMBER(Data!DT41),IF(Data!DT41*1/SMALL(Data!DT$25:DT$999,1)-1&gt;$F$15,"&gt;100%",Data!DT41*1/SMALL(Data!DT$25:DT$999,1)-1),"")</f>
        <v/>
      </c>
      <c r="DU41" s="178" t="str">
        <f>IF(ISNUMBER(Data!DU41),IF(Data!DU41*1/SMALL(Data!DU$25:DU$999,1)-1&gt;$F$15,"&gt;100%",Data!DU41*1/SMALL(Data!DU$25:DU$999,1)-1),"")</f>
        <v/>
      </c>
      <c r="DV41" s="178" t="str">
        <f>IF(ISNUMBER(Data!DV41),IF(Data!DV41*1/SMALL(Data!DV$25:DV$999,1)-1&gt;$F$15,"&gt;100%",Data!DV41*1/SMALL(Data!DV$25:DV$999,1)-1),"")</f>
        <v/>
      </c>
      <c r="DW41" s="178" t="str">
        <f>IF(ISNUMBER(Data!DW41),IF(Data!DW41*1/SMALL(Data!DW$25:DW$999,1)-1&gt;$F$15,"&gt;100%",Data!DW41*1/SMALL(Data!DW$25:DW$999,1)-1),"")</f>
        <v/>
      </c>
      <c r="DX41" s="178" t="str">
        <f>IF(ISNUMBER(Data!DX41),IF(Data!DX41*1/SMALL(Data!DX$25:DX$999,1)-1&gt;$F$15,"&gt;100%",Data!DX41*1/SMALL(Data!DX$25:DX$999,1)-1),"")</f>
        <v/>
      </c>
      <c r="DY41" s="178" t="str">
        <f>IF(ISNUMBER(Data!DY41),IF(Data!DY41*1/SMALL(Data!DY$25:DY$999,1)-1&gt;$F$15,"&gt;100%",Data!DY41*1/SMALL(Data!DY$25:DY$999,1)-1),"")</f>
        <v/>
      </c>
      <c r="DZ41" s="178" t="str">
        <f>IF(ISNUMBER(Data!DZ41),IF(Data!DZ41*1/SMALL(Data!DZ$25:DZ$999,1)-1&gt;$F$15,"&gt;100%",Data!DZ41*1/SMALL(Data!DZ$25:DZ$999,1)-1),"")</f>
        <v/>
      </c>
      <c r="EA41" s="178" t="str">
        <f>IF(ISNUMBER(Data!EA41),IF(Data!EA41*1/SMALL(Data!EA$25:EA$999,1)-1&gt;$F$15,"&gt;100%",Data!EA41*1/SMALL(Data!EA$25:EA$999,1)-1),"")</f>
        <v/>
      </c>
      <c r="EB41" s="178" t="str">
        <f>IF(ISNUMBER(Data!EB41),IF(Data!EB41*1/SMALL(Data!EB$25:EB$999,1)-1&gt;$F$15,"&gt;100%",Data!EB41*1/SMALL(Data!EB$25:EB$999,1)-1),"")</f>
        <v/>
      </c>
      <c r="EC41" s="178" t="str">
        <f>IF(ISNUMBER(Data!EC41),IF(Data!EC41*1/SMALL(Data!EC$25:EC$999,1)-1&gt;$F$15,"&gt;100%",Data!EC41*1/SMALL(Data!EC$25:EC$999,1)-1),"")</f>
        <v/>
      </c>
      <c r="ED41" s="178" t="str">
        <f>IF(ISNUMBER(Data!ED41),IF(Data!ED41*1/SMALL(Data!ED$25:ED$999,1)-1&gt;$F$15,"&gt;100%",Data!ED41*1/SMALL(Data!ED$25:ED$999,1)-1),"")</f>
        <v/>
      </c>
      <c r="EE41" s="178" t="str">
        <f>IF(ISNUMBER(Data!EE41),IF(Data!EE41*1/SMALL(Data!EE$25:EE$999,1)-1&gt;$F$15,"&gt;100%",Data!EE41*1/SMALL(Data!EE$25:EE$999,1)-1),"")</f>
        <v/>
      </c>
      <c r="EF41" s="178" t="str">
        <f>IF(ISNUMBER(Data!EF41),IF(Data!EF41*1/SMALL(Data!EF$25:EF$999,1)-1&gt;$F$15,"&gt;100%",Data!EF41*1/SMALL(Data!EF$25:EF$999,1)-1),"")</f>
        <v/>
      </c>
      <c r="EG41" s="178" t="str">
        <f>IF(ISNUMBER(Data!EG41),IF(Data!EG41*1/SMALL(Data!EG$25:EG$999,1)-1&gt;$F$15,"&gt;100%",Data!EG41*1/SMALL(Data!EG$25:EG$999,1)-1),"")</f>
        <v/>
      </c>
      <c r="EH41" s="178" t="str">
        <f>IF(ISNUMBER(Data!EH41),IF(Data!EH41*1/SMALL(Data!EH$25:EH$999,1)-1&gt;$F$15,"&gt;100%",Data!EH41*1/SMALL(Data!EH$25:EH$999,1)-1),"")</f>
        <v/>
      </c>
      <c r="EI41" s="178" t="str">
        <f>IF(ISNUMBER(Data!EI41),IF(Data!EI41*1/SMALL(Data!EI$25:EI$999,1)-1&gt;$F$15,"&gt;100%",Data!EI41*1/SMALL(Data!EI$25:EI$999,1)-1),"")</f>
        <v/>
      </c>
      <c r="EJ41" s="178" t="str">
        <f>IF(ISNUMBER(Data!EJ41),IF(Data!EJ41*1/SMALL(Data!EJ$25:EJ$999,1)-1&gt;$F$15,"&gt;100%",Data!EJ41*1/SMALL(Data!EJ$25:EJ$999,1)-1),"")</f>
        <v/>
      </c>
      <c r="EK41" s="178" t="str">
        <f>IF(ISNUMBER(Data!EK41),IF(Data!EK41*1/SMALL(Data!EK$25:EK$999,1)-1&gt;$F$15,"&gt;100%",Data!EK41*1/SMALL(Data!EK$25:EK$999,1)-1),"")</f>
        <v/>
      </c>
      <c r="EL41" s="178" t="str">
        <f>IF(ISNUMBER(Data!EL41),IF(Data!EL41*1/SMALL(Data!EL$25:EL$999,1)-1&gt;$F$15,"&gt;100%",Data!EL41*1/SMALL(Data!EL$25:EL$999,1)-1),"")</f>
        <v/>
      </c>
      <c r="EM41" s="178" t="str">
        <f>IF(ISNUMBER(Data!EM41),IF(Data!EM41*1/SMALL(Data!EM$25:EM$999,1)-1&gt;$F$15,"&gt;100%",Data!EM41*1/SMALL(Data!EM$25:EM$999,1)-1),"")</f>
        <v/>
      </c>
      <c r="EN41" s="178" t="str">
        <f>IF(ISNUMBER(Data!EN41),IF(Data!EN41*1/SMALL(Data!EN$25:EN$999,1)-1&gt;$F$15,"&gt;100%",Data!EN41*1/SMALL(Data!EN$25:EN$999,1)-1),"")</f>
        <v/>
      </c>
      <c r="EO41" s="178" t="str">
        <f>IF(ISNUMBER(Data!EO41),IF(Data!EO41*1/SMALL(Data!EO$25:EO$999,1)-1&gt;$F$15,"&gt;100%",Data!EO41*1/SMALL(Data!EO$25:EO$999,1)-1),"")</f>
        <v/>
      </c>
      <c r="EP41" s="178" t="str">
        <f>IF(ISNUMBER(Data!EP41),IF(Data!EP41*1/SMALL(Data!EP$25:EP$999,1)-1&gt;$F$15,"&gt;100%",Data!EP41*1/SMALL(Data!EP$25:EP$999,1)-1),"")</f>
        <v/>
      </c>
      <c r="EQ41" s="178" t="str">
        <f>IF(ISNUMBER(Data!EQ41),IF(Data!EQ41*1/SMALL(Data!EQ$25:EQ$999,1)-1&gt;$F$15,"&gt;100%",Data!EQ41*1/SMALL(Data!EQ$25:EQ$999,1)-1),"")</f>
        <v/>
      </c>
      <c r="ER41" s="178" t="str">
        <f>IF(ISNUMBER(Data!ER41),IF(Data!ER41*1/SMALL(Data!ER$25:ER$999,1)-1&gt;$F$15,"&gt;100%",Data!ER41*1/SMALL(Data!ER$25:ER$999,1)-1),"")</f>
        <v/>
      </c>
      <c r="ES41" s="178" t="str">
        <f>IF(ISNUMBER(Data!ES41),IF(Data!ES41*1/SMALL(Data!ES$25:ES$999,1)-1&gt;$F$15,"&gt;100%",Data!ES41*1/SMALL(Data!ES$25:ES$999,1)-1),"")</f>
        <v/>
      </c>
    </row>
    <row r="42" spans="1:149" s="171" customFormat="1" x14ac:dyDescent="0.25">
      <c r="A42" s="169" t="str">
        <f>Data!A42</f>
        <v>FAST-LIO2</v>
      </c>
      <c r="B42" s="178" t="str">
        <f>IF(ISNUMBER(Data!B42),IF(Data!B42*1/SMALL(Data!B$25:B$999,1)-1&gt;$F$15,"&gt;100%",Data!B42*1/SMALL(Data!B$25:B$999,1)-1),"")</f>
        <v/>
      </c>
      <c r="C42" s="178" t="str">
        <f>IF(ISNUMBER(Data!C42),IF(Data!C42*1/SMALL(Data!C$25:C$999,1)-1&gt;$F$15,"&gt;100%",Data!C42*1/SMALL(Data!C$25:C$999,1)-1),"")</f>
        <v/>
      </c>
      <c r="D42" s="178" t="str">
        <f>IF(ISNUMBER(Data!D42),IF(Data!D42*1/SMALL(Data!D$25:D$999,1)-1&gt;$F$15,"&gt;100%",Data!D42*1/SMALL(Data!D$25:D$999,1)-1),"")</f>
        <v/>
      </c>
      <c r="E42" s="178" t="str">
        <f>IF(ISNUMBER(Data!E42),IF(Data!E42*1/SMALL(Data!E$25:E$999,1)-1&gt;$F$15,"&gt;100%",Data!E42*1/SMALL(Data!E$25:E$999,1)-1),"")</f>
        <v/>
      </c>
      <c r="F42" s="178" t="str">
        <f>IF(ISNUMBER(Data!F42),IF(Data!F42*1/SMALL(Data!F$25:F$999,1)-1&gt;$F$15,"&gt;100%",Data!F42*1/SMALL(Data!F$25:F$999,1)-1),"")</f>
        <v/>
      </c>
      <c r="G42" s="178" t="str">
        <f>IF(ISNUMBER(Data!G42),IF(Data!G42*1/SMALL(Data!G$25:G$999,1)-1&gt;$F$15,"&gt;100%",Data!G42*1/SMALL(Data!G$25:G$999,1)-1),"")</f>
        <v/>
      </c>
      <c r="H42" s="178" t="str">
        <f>IF(ISNUMBER(Data!H42),IF(Data!H42*1/SMALL(Data!H$25:H$999,1)-1&gt;$F$15,"&gt;100%",Data!H42*1/SMALL(Data!H$25:H$999,1)-1),"")</f>
        <v/>
      </c>
      <c r="I42" s="178" t="str">
        <f>IF(ISNUMBER(Data!I42),IF(Data!I42*1/SMALL(Data!I$25:I$999,1)-1&gt;$F$15,"&gt;100%",Data!I42*1/SMALL(Data!I$25:I$999,1)-1),"")</f>
        <v/>
      </c>
      <c r="J42" s="178" t="str">
        <f>IF(ISNUMBER(Data!J42),IF(Data!J42*1/SMALL(Data!J$25:J$999,1)-1&gt;$F$15,"&gt;100%",Data!J42*1/SMALL(Data!J$25:J$999,1)-1),"")</f>
        <v/>
      </c>
      <c r="K42" s="178" t="str">
        <f>IF(ISNUMBER(Data!K42),IF(Data!K42*1/SMALL(Data!K$25:K$999,1)-1&gt;$F$15,"&gt;100%",Data!K42*1/SMALL(Data!K$25:K$999,1)-1),"")</f>
        <v/>
      </c>
      <c r="L42" s="178" t="str">
        <f>IF(ISNUMBER(Data!L42),IF(Data!L42*1/SMALL(Data!L$25:L$999,1)-1&gt;$F$15,"&gt;100%",Data!L42*1/SMALL(Data!L$25:L$999,1)-1),"")</f>
        <v/>
      </c>
      <c r="M42" s="178" t="str">
        <f>IF(ISNUMBER(Data!M42),IF(Data!M42*1/SMALL(Data!M$25:M$999,1)-1&gt;$F$15,"&gt;100%",Data!M42*1/SMALL(Data!M$25:M$999,1)-1),"")</f>
        <v/>
      </c>
      <c r="N42" s="178" t="str">
        <f>IF(ISNUMBER(Data!N42),IF(Data!N42*1/SMALL(Data!N$25:N$999,1)-1&gt;$F$15,"&gt;100%",Data!N42*1/SMALL(Data!N$25:N$999,1)-1),"")</f>
        <v/>
      </c>
      <c r="O42" s="178" t="str">
        <f>IF(ISNUMBER(Data!O42),IF(Data!O42*1/SMALL(Data!O$25:O$999,1)-1&gt;$F$15,"&gt;100%",Data!O42*1/SMALL(Data!O$25:O$999,1)-1),"")</f>
        <v/>
      </c>
      <c r="P42" s="178" t="str">
        <f>IF(ISNUMBER(Data!P42),IF(Data!P42*1/SMALL(Data!P$25:P$999,1)-1&gt;$F$15,"&gt;100%",Data!P42*1/SMALL(Data!P$25:P$999,1)-1),"")</f>
        <v/>
      </c>
      <c r="Q42" s="178" t="str">
        <f>IF(ISNUMBER(Data!Q42),IF(Data!Q42*1/SMALL(Data!Q$25:Q$999,1)-1&gt;$F$15,"&gt;100%",Data!Q42*1/SMALL(Data!Q$25:Q$999,1)-1),"")</f>
        <v/>
      </c>
      <c r="R42" s="178" t="str">
        <f>IF(ISNUMBER(Data!R42),IF(Data!R42*1/SMALL(Data!R$25:R$999,1)-1&gt;$F$15,"&gt;100%",Data!R42*1/SMALL(Data!R$25:R$999,1)-1),"")</f>
        <v/>
      </c>
      <c r="S42" s="178" t="str">
        <f>IF(ISNUMBER(Data!S42),IF(Data!S42*1/SMALL(Data!S$25:S$999,1)-1&gt;$F$15,"&gt;100%",Data!S42*1/SMALL(Data!S$25:S$999,1)-1),"")</f>
        <v/>
      </c>
      <c r="T42" s="178" t="str">
        <f>IF(ISNUMBER(Data!T42),IF(Data!T42*1/SMALL(Data!T$25:T$999,1)-1&gt;$F$15,"&gt;100%",Data!T42*1/SMALL(Data!T$25:T$999,1)-1),"")</f>
        <v/>
      </c>
      <c r="U42" s="178" t="str">
        <f>IF(ISNUMBER(Data!U42),IF(Data!U42*1/SMALL(Data!U$25:U$999,1)-1&gt;$F$15,"&gt;100%",Data!U42*1/SMALL(Data!U$25:U$999,1)-1),"")</f>
        <v/>
      </c>
      <c r="V42" s="178" t="str">
        <f>IF(ISNUMBER(Data!V42),IF(Data!V42*1/SMALL(Data!V$25:V$999,1)-1&gt;$F$15,"&gt;100%",Data!V42*1/SMALL(Data!V$25:V$999,1)-1),"")</f>
        <v/>
      </c>
      <c r="W42" s="178" t="str">
        <f>IF(ISNUMBER(Data!W42),IF(Data!W42*1/SMALL(Data!W$25:W$999,1)-1&gt;$F$15,"&gt;100%",Data!W42*1/SMALL(Data!W$25:W$999,1)-1),"")</f>
        <v/>
      </c>
      <c r="X42" s="178" t="str">
        <f>IF(ISNUMBER(Data!X42),IF(Data!X42*1/SMALL(Data!X$25:X$999,1)-1&gt;$F$15,"&gt;100%",Data!X42*1/SMALL(Data!X$25:X$999,1)-1),"")</f>
        <v/>
      </c>
      <c r="Y42" s="178" t="str">
        <f>IF(ISNUMBER(Data!Y42),IF(Data!Y42*1/SMALL(Data!Y$25:Y$999,1)-1&gt;$F$15,"&gt;100%",Data!Y42*1/SMALL(Data!Y$25:Y$999,1)-1),"")</f>
        <v/>
      </c>
      <c r="Z42" s="178" t="str">
        <f>IF(ISNUMBER(Data!Z42),IF(Data!Z42*1/SMALL(Data!Z$25:Z$999,1)-1&gt;$F$15,"&gt;100%",Data!Z42*1/SMALL(Data!Z$25:Z$999,1)-1),"")</f>
        <v/>
      </c>
      <c r="AA42" s="178" t="str">
        <f>IF(ISNUMBER(Data!AA42),IF(Data!AA42*1/SMALL(Data!AA$25:AA$999,1)-1&gt;$F$15,"&gt;100%",Data!AA42*1/SMALL(Data!AA$25:AA$999,1)-1),"")</f>
        <v/>
      </c>
      <c r="AB42" s="178" t="str">
        <f>IF(ISNUMBER(Data!AB42),IF(Data!AB42*1/SMALL(Data!AB$25:AB$999,1)-1&gt;$F$15,"&gt;100%",Data!AB42*1/SMALL(Data!AB$25:AB$999,1)-1),"")</f>
        <v/>
      </c>
      <c r="AC42" s="178" t="str">
        <f>IF(ISNUMBER(Data!AC42),IF(Data!AC42*1/SMALL(Data!AC$25:AC$999,1)-1&gt;$F$15,"&gt;100%",Data!AC42*1/SMALL(Data!AC$25:AC$999,1)-1),"")</f>
        <v/>
      </c>
      <c r="AD42" s="178" t="str">
        <f>IF(ISNUMBER(Data!AD42),IF(Data!AD42*1/SMALL(Data!AD$25:AD$999,1)-1&gt;$F$15,"&gt;100%",Data!AD42*1/SMALL(Data!AD$25:AD$999,1)-1),"")</f>
        <v/>
      </c>
      <c r="AE42" s="178" t="str">
        <f>IF(ISNUMBER(Data!AE42),IF(Data!AE42*1/SMALL(Data!AE$25:AE$999,1)-1&gt;$F$15,"&gt;100%",Data!AE42*1/SMALL(Data!AE$25:AE$999,1)-1),"")</f>
        <v/>
      </c>
      <c r="AF42" s="178" t="str">
        <f>IF(ISNUMBER(Data!AF42),IF(Data!AF42*1/SMALL(Data!AF$25:AF$999,1)-1&gt;$F$15,"&gt;100%",Data!AF42*1/SMALL(Data!AF$25:AF$999,1)-1),"")</f>
        <v/>
      </c>
      <c r="AG42" s="178" t="str">
        <f>IF(ISNUMBER(Data!AG42),IF(Data!AG42*1/SMALL(Data!AG$25:AG$999,1)-1&gt;$F$15,"&gt;100%",Data!AG42*1/SMALL(Data!AG$25:AG$999,1)-1),"")</f>
        <v/>
      </c>
      <c r="AH42" s="178" t="str">
        <f>IF(ISNUMBER(Data!AH42),IF(Data!AH42*1/SMALL(Data!AH$25:AH$999,1)-1&gt;$F$15,"&gt;100%",Data!AH42*1/SMALL(Data!AH$25:AH$999,1)-1),"")</f>
        <v/>
      </c>
      <c r="AI42" s="178" t="str">
        <f>IF(ISNUMBER(Data!AI42),IF(Data!AI42*1/SMALL(Data!AI$25:AI$999,1)-1&gt;$F$15,"&gt;100%",Data!AI42*1/SMALL(Data!AI$25:AI$999,1)-1),"")</f>
        <v/>
      </c>
      <c r="AJ42" s="178" t="str">
        <f>IF(ISNUMBER(Data!AJ42),IF(Data!AJ42*1/SMALL(Data!AJ$25:AJ$999,1)-1&gt;$F$15,"&gt;100%",Data!AJ42*1/SMALL(Data!AJ$25:AJ$999,1)-1),"")</f>
        <v/>
      </c>
      <c r="AK42" s="178" t="str">
        <f>IF(ISNUMBER(Data!AK42),IF(Data!AK42*1/SMALL(Data!AK$25:AK$999,1)-1&gt;$F$15,"&gt;100%",Data!AK42*1/SMALL(Data!AK$25:AK$999,1)-1),"")</f>
        <v/>
      </c>
      <c r="AL42" s="178" t="str">
        <f>IF(ISNUMBER(Data!AL42),IF(Data!AL42*1/SMALL(Data!AL$25:AL$999,1)-1&gt;$F$15,"&gt;100%",Data!AL42*1/SMALL(Data!AL$25:AL$999,1)-1),"")</f>
        <v/>
      </c>
      <c r="AM42" s="178" t="str">
        <f>IF(ISNUMBER(Data!AM42),IF(Data!AM42*1/SMALL(Data!AM$25:AM$999,1)-1&gt;$F$15,"&gt;100%",Data!AM42*1/SMALL(Data!AM$25:AM$999,1)-1),"")</f>
        <v/>
      </c>
      <c r="AN42" s="178" t="str">
        <f>IF(ISNUMBER(Data!AN42),IF(Data!AN42*1/SMALL(Data!AN$25:AN$999,1)-1&gt;$F$15,"&gt;100%",Data!AN42*1/SMALL(Data!AN$25:AN$999,1)-1),"")</f>
        <v/>
      </c>
      <c r="AO42" s="178" t="str">
        <f>IF(ISNUMBER(Data!AO42),IF(Data!AO42*1/SMALL(Data!AO$25:AO$999,1)-1&gt;$F$15,"&gt;100%",Data!AO42*1/SMALL(Data!AO$25:AO$999,1)-1),"")</f>
        <v/>
      </c>
      <c r="AP42" s="178" t="str">
        <f>IF(ISNUMBER(Data!AP42),IF(Data!AP42*1/SMALL(Data!AP$25:AP$999,1)-1&gt;$F$15,"&gt;100%",Data!AP42*1/SMALL(Data!AP$25:AP$999,1)-1),"")</f>
        <v/>
      </c>
      <c r="AQ42" s="189" t="str">
        <f>IF(ISNUMBER(Data!AQ42),IF(Data!AQ42*1/SMALL(Data!AQ$25:AQ$999,1)-1&gt;$F$15,"&gt;100%",Data!AQ42*1/SMALL(Data!AQ$25:AQ$999,1)-1),"")</f>
        <v/>
      </c>
      <c r="AR42" s="178" t="str">
        <f>IF(ISNUMBER(Data!AR42),IF(Data!AR42*1/SMALL(Data!AR$25:AR$999,1)-1&gt;$F$15,"&gt;100%",Data!AR42*1/SMALL(Data!AR$25:AR$999,1)-1),"")</f>
        <v/>
      </c>
      <c r="AS42" s="178" t="str">
        <f>IF(ISNUMBER(Data!AS42),IF(Data!AS42*1/SMALL(Data!AS$25:AS$999,1)-1&gt;$F$15,"&gt;100%",Data!AS42*1/SMALL(Data!AS$25:AS$999,1)-1),"")</f>
        <v/>
      </c>
      <c r="AT42" s="178" t="str">
        <f>IF(ISNUMBER(Data!AT42),IF(Data!AT42*1/SMALL(Data!AT$25:AT$999,1)-1&gt;$F$15,"&gt;100%",Data!AT42*1/SMALL(Data!AT$25:AT$999,1)-1),"")</f>
        <v/>
      </c>
      <c r="AU42" s="178" t="str">
        <f>IF(ISNUMBER(Data!AU42),IF(Data!AU42*1/SMALL(Data!AU$25:AU$999,1)-1&gt;$F$15,"&gt;100%",Data!AU42*1/SMALL(Data!AU$25:AU$999,1)-1),"")</f>
        <v/>
      </c>
      <c r="AV42" s="178" t="str">
        <f>IF(ISNUMBER(Data!AV42),IF(Data!AV42*1/SMALL(Data!AV$25:AV$999,1)-1&gt;$F$15,"&gt;100%",Data!AV42*1/SMALL(Data!AV$25:AV$999,1)-1),"")</f>
        <v/>
      </c>
      <c r="AW42" s="178" t="str">
        <f>IF(ISNUMBER(Data!AW42),IF(Data!AW42*1/SMALL(Data!AW$25:AW$999,1)-1&gt;$F$15,"&gt;100%",Data!AW42*1/SMALL(Data!AW$25:AW$999,1)-1),"")</f>
        <v/>
      </c>
      <c r="AX42" s="178" t="str">
        <f>IF(ISNUMBER(Data!AX42),IF(Data!AX42*1/SMALL(Data!AX$25:AX$999,1)-1&gt;$F$15,"&gt;100%",Data!AX42*1/SMALL(Data!AX$25:AX$999,1)-1),"")</f>
        <v/>
      </c>
      <c r="AY42" s="178" t="str">
        <f>IF(ISNUMBER(Data!AY42),IF(Data!AY42*1/SMALL(Data!AY$25:AY$999,1)-1&gt;$F$15,"&gt;100%",Data!AY42*1/SMALL(Data!AY$25:AY$999,1)-1),"")</f>
        <v/>
      </c>
      <c r="AZ42" s="178" t="str">
        <f>IF(ISNUMBER(Data!AZ42),IF(Data!AZ42*1/SMALL(Data!AZ$25:AZ$999,1)-1&gt;$F$15,"&gt;100%",Data!AZ42*1/SMALL(Data!AZ$25:AZ$999,1)-1),"")</f>
        <v/>
      </c>
      <c r="BA42" s="190" t="str">
        <f>IF(ISNUMBER(Data!BA42),IF(Data!BA42*1/SMALL(Data!BA$25:BA$999,1)-1&gt;$F$15,"&gt;100%",Data!BA42*1/SMALL(Data!BA$25:BA$999,1)-1),"")</f>
        <v/>
      </c>
      <c r="BB42" s="184" t="str">
        <f>IF(ISNUMBER(Data!BB42),IF(Data!BB42*1/SMALL(Data!BB$25:BB$999,1)-1&gt;$F$15,"&gt;100%",Data!BB42*1/SMALL(Data!BB$25:BB$999,1)-1),"")</f>
        <v/>
      </c>
      <c r="BC42" s="178" t="str">
        <f>IF(ISNUMBER(Data!BC42),IF(Data!BC42*1/SMALL(Data!BC$25:BC$999,1)-1&gt;$F$15,"&gt;100%",Data!BC42*1/SMALL(Data!BC$25:BC$999,1)-1),"")</f>
        <v/>
      </c>
      <c r="BD42" s="178" t="str">
        <f>IF(ISNUMBER(Data!BD42),IF(Data!BD42*1/SMALL(Data!BD$25:BD$999,1)-1&gt;$F$15,"&gt;100%",Data!BD42*1/SMALL(Data!BD$25:BD$999,1)-1),"")</f>
        <v/>
      </c>
      <c r="BE42" s="178" t="str">
        <f>IF(ISNUMBER(Data!BE42),IF(Data!BE42*1/SMALL(Data!BE$25:BE$999,1)-1&gt;$F$15,"&gt;100%",Data!BE42*1/SMALL(Data!BE$25:BE$999,1)-1),"")</f>
        <v/>
      </c>
      <c r="BF42" s="178" t="str">
        <f>IF(ISNUMBER(Data!BF42),IF(Data!BF42*1/SMALL(Data!BF$25:BF$999,1)-1&gt;$F$15,"&gt;100%",Data!BF42*1/SMALL(Data!BF$25:BF$999,1)-1),"")</f>
        <v/>
      </c>
      <c r="BG42" s="178" t="str">
        <f>IF(ISNUMBER(Data!BG42),IF(Data!BG42*1/SMALL(Data!BG$25:BG$999,1)-1&gt;$F$15,"&gt;100%",Data!BG42*1/SMALL(Data!BG$25:BG$999,1)-1),"")</f>
        <v/>
      </c>
      <c r="BH42" s="178" t="str">
        <f>IF(ISNUMBER(Data!BH42),IF(Data!BH42*1/SMALL(Data!BH$25:BH$999,1)-1&gt;$F$15,"&gt;100%",Data!BH42*1/SMALL(Data!BH$25:BH$999,1)-1),"")</f>
        <v/>
      </c>
      <c r="BI42" s="178" t="str">
        <f>IF(ISNUMBER(Data!BI42),IF(Data!BI42*1/SMALL(Data!BI$25:BI$999,1)-1&gt;$F$15,"&gt;100%",Data!BI42*1/SMALL(Data!BI$25:BI$999,1)-1),"")</f>
        <v/>
      </c>
      <c r="BJ42" s="178" t="str">
        <f>IF(ISNUMBER(Data!BJ42),IF(Data!BJ42*1/SMALL(Data!BJ$25:BJ$999,1)-1&gt;$F$15,"&gt;100%",Data!BJ42*1/SMALL(Data!BJ$25:BJ$999,1)-1),"")</f>
        <v/>
      </c>
      <c r="BK42" s="178" t="str">
        <f>IF(ISNUMBER(Data!BK42),IF(Data!BK42*1/SMALL(Data!BK$25:BK$999,1)-1&gt;$F$15,"&gt;100%",Data!BK42*1/SMALL(Data!BK$25:BK$999,1)-1),"")</f>
        <v/>
      </c>
      <c r="BL42" s="178" t="str">
        <f>IF(ISNUMBER(Data!BL42),IF(Data!BL42*1/SMALL(Data!BL$25:BL$999,1)-1&gt;$F$15,"&gt;100%",Data!BL42*1/SMALL(Data!BL$25:BL$999,1)-1),"")</f>
        <v/>
      </c>
      <c r="BM42" s="178" t="str">
        <f>IF(ISNUMBER(Data!BM42),IF(Data!BM42*1/SMALL(Data!BM$25:BM$999,1)-1&gt;$F$15,"&gt;100%",Data!BM42*1/SMALL(Data!BM$25:BM$999,1)-1),"")</f>
        <v/>
      </c>
      <c r="BN42" s="178" t="str">
        <f>IF(ISNUMBER(Data!BN42),IF(Data!BN42*1/SMALL(Data!BN$25:BN$999,1)-1&gt;$F$15,"&gt;100%",Data!BN42*1/SMALL(Data!BN$25:BN$999,1)-1),"")</f>
        <v/>
      </c>
      <c r="BO42" s="178" t="str">
        <f>IF(ISNUMBER(Data!BO42),IF(Data!BO42*1/SMALL(Data!BO$25:BO$999,1)-1&gt;$F$15,"&gt;100%",Data!BO42*1/SMALL(Data!BO$25:BO$999,1)-1),"")</f>
        <v/>
      </c>
      <c r="BP42" s="178" t="str">
        <f>IF(ISNUMBER(Data!BP42),IF(Data!BP42*1/SMALL(Data!BP$25:BP$999,1)-1&gt;$F$15,"&gt;100%",Data!BP42*1/SMALL(Data!BP$25:BP$999,1)-1),"")</f>
        <v/>
      </c>
      <c r="BQ42" s="178" t="str">
        <f>IF(ISNUMBER(Data!BQ42),IF(Data!BQ42*1/SMALL(Data!BQ$25:BQ$999,1)-1&gt;$F$15,"&gt;100%",Data!BQ42*1/SMALL(Data!BQ$25:BQ$999,1)-1),"")</f>
        <v/>
      </c>
      <c r="BR42" s="178" t="str">
        <f>IF(ISNUMBER(Data!BR42),IF(Data!BR42*1/SMALL(Data!BR$25:BR$999,1)-1&gt;$F$15,"&gt;100%",Data!BR42*1/SMALL(Data!BR$25:BR$999,1)-1),"")</f>
        <v/>
      </c>
      <c r="BS42" s="178" t="str">
        <f>IF(ISNUMBER(Data!BS42),IF(Data!BS42*1/SMALL(Data!BS$25:BS$999,1)-1&gt;$F$15,"&gt;100%",Data!BS42*1/SMALL(Data!BS$25:BS$999,1)-1),"")</f>
        <v/>
      </c>
      <c r="BT42" s="178" t="str">
        <f>IF(ISNUMBER(Data!BT42),IF(Data!BT42*1/SMALL(Data!BT$25:BT$999,1)-1&gt;$F$15,"&gt;100%",Data!BT42*1/SMALL(Data!BT$25:BT$999,1)-1),"")</f>
        <v/>
      </c>
      <c r="BU42" s="178" t="str">
        <f>IF(ISNUMBER(Data!BU42),IF(Data!BU42*1/SMALL(Data!BU$25:BU$999,1)-1&gt;$F$15,"&gt;100%",Data!BU42*1/SMALL(Data!BU$25:BU$999,1)-1),"")</f>
        <v/>
      </c>
      <c r="BV42" s="178" t="str">
        <f>IF(ISNUMBER(Data!BV42),IF(Data!BV42*1/SMALL(Data!BV$25:BV$999,1)-1&gt;$F$15,"&gt;100%",Data!BV42*1/SMALL(Data!BV$25:BV$999,1)-1),"")</f>
        <v/>
      </c>
      <c r="BW42" s="178" t="str">
        <f>IF(ISNUMBER(Data!BW42),IF(Data!BW42*1/SMALL(Data!BW$25:BW$999,1)-1&gt;$F$15,"&gt;100%",Data!BW42*1/SMALL(Data!BW$25:BW$999,1)-1),"")</f>
        <v/>
      </c>
      <c r="BX42" s="178" t="str">
        <f>IF(ISNUMBER(Data!BX42),IF(Data!BX42*1/SMALL(Data!BX$25:BX$999,1)-1&gt;$F$15,"&gt;100%",Data!BX42*1/SMALL(Data!BX$25:BX$999,1)-1),"")</f>
        <v/>
      </c>
      <c r="BY42" s="178" t="str">
        <f>IF(ISNUMBER(Data!BY42),IF(Data!BY42*1/SMALL(Data!BY$25:BY$999,1)-1&gt;$F$15,"&gt;100%",Data!BY42*1/SMALL(Data!BY$25:BY$999,1)-1),"")</f>
        <v/>
      </c>
      <c r="BZ42" s="178" t="str">
        <f>IF(ISNUMBER(Data!BZ42),IF(Data!BZ42*1/SMALL(Data!BZ$25:BZ$999,1)-1&gt;$F$15,"&gt;100%",Data!BZ42*1/SMALL(Data!BZ$25:BZ$999,1)-1),"")</f>
        <v/>
      </c>
      <c r="CA42" s="178" t="str">
        <f>IF(ISNUMBER(Data!CA42),IF(Data!CA42*1/SMALL(Data!CA$25:CA$999,1)-1&gt;$F$15,"&gt;100%",Data!CA42*1/SMALL(Data!CA$25:CA$999,1)-1),"")</f>
        <v/>
      </c>
      <c r="CB42" s="178" t="str">
        <f>IF(ISNUMBER(Data!CB42),IF(Data!CB42*1/SMALL(Data!CB$25:CB$999,1)-1&gt;$F$15,"&gt;100%",Data!CB42*1/SMALL(Data!CB$25:CB$999,1)-1),"")</f>
        <v/>
      </c>
      <c r="CC42" s="178" t="str">
        <f>IF(ISNUMBER(Data!CC42),IF(Data!CC42*1/SMALL(Data!CC$25:CC$999,1)-1&gt;$F$15,"&gt;100%",Data!CC42*1/SMALL(Data!CC$25:CC$999,1)-1),"")</f>
        <v/>
      </c>
      <c r="CD42" s="178" t="str">
        <f>IF(ISNUMBER(Data!CD42),IF(Data!CD42*1/SMALL(Data!CD$25:CD$999,1)-1&gt;$F$15,"&gt;100%",Data!CD42*1/SMALL(Data!CD$25:CD$999,1)-1),"")</f>
        <v/>
      </c>
      <c r="CE42" s="178" t="str">
        <f>IF(ISNUMBER(Data!CE42),IF(Data!CE42*1/SMALL(Data!CE$25:CE$999,1)-1&gt;$F$15,"&gt;100%",Data!CE42*1/SMALL(Data!CE$25:CE$999,1)-1),"")</f>
        <v/>
      </c>
      <c r="CF42" s="178" t="str">
        <f>IF(ISNUMBER(Data!CF42),IF(Data!CF42*1/SMALL(Data!CF$25:CF$999,1)-1&gt;$F$15,"&gt;100%",Data!CF42*1/SMALL(Data!CF$25:CF$999,1)-1),"")</f>
        <v/>
      </c>
      <c r="CG42" s="178" t="str">
        <f>IF(ISNUMBER(Data!CG42),IF(Data!CG42*1/SMALL(Data!CG$25:CG$999,1)-1&gt;$F$15,"&gt;100%",Data!CG42*1/SMALL(Data!CG$25:CG$999,1)-1),"")</f>
        <v/>
      </c>
      <c r="CH42" s="178" t="str">
        <f>IF(ISNUMBER(Data!CH42),IF(Data!CH42*1/SMALL(Data!CH$25:CH$999,1)-1&gt;$F$15,"&gt;100%",Data!CH42*1/SMALL(Data!CH$25:CH$999,1)-1),"")</f>
        <v/>
      </c>
      <c r="CI42" s="178" t="str">
        <f>IF(ISNUMBER(Data!CI42),IF(Data!CI42*1/SMALL(Data!CI$25:CI$999,1)-1&gt;$F$15,"&gt;100%",Data!CI42*1/SMALL(Data!CI$25:CI$999,1)-1),"")</f>
        <v/>
      </c>
      <c r="CJ42" s="178" t="str">
        <f>IF(ISNUMBER(Data!CJ42),IF(Data!CJ42*1/SMALL(Data!CJ$25:CJ$999,1)-1&gt;$F$15,"&gt;100%",Data!CJ42*1/SMALL(Data!CJ$25:CJ$999,1)-1),"")</f>
        <v/>
      </c>
      <c r="CK42" s="178" t="str">
        <f>IF(ISNUMBER(Data!CK42),IF(Data!CK42*1/SMALL(Data!CK$25:CK$999,1)-1&gt;$F$15,"&gt;100%",Data!CK42*1/SMALL(Data!CK$25:CK$999,1)-1),"")</f>
        <v/>
      </c>
      <c r="CL42" s="178" t="str">
        <f>IF(ISNUMBER(Data!CL42),IF(Data!CL42*1/SMALL(Data!CL$25:CL$999,1)-1&gt;$F$15,"&gt;100%",Data!CL42*1/SMALL(Data!CL$25:CL$999,1)-1),"")</f>
        <v/>
      </c>
      <c r="CM42" s="178" t="str">
        <f>IF(ISNUMBER(Data!CM42),IF(Data!CM42*1/SMALL(Data!CM$25:CM$999,1)-1&gt;$F$15,"&gt;100%",Data!CM42*1/SMALL(Data!CM$25:CM$999,1)-1),"")</f>
        <v/>
      </c>
      <c r="CN42" s="178" t="str">
        <f>IF(ISNUMBER(Data!CN42),IF(Data!CN42*1/SMALL(Data!CN$25:CN$999,1)-1&gt;$F$15,"&gt;100%",Data!CN42*1/SMALL(Data!CN$25:CN$999,1)-1),"")</f>
        <v/>
      </c>
      <c r="CO42" s="178" t="str">
        <f>IF(ISNUMBER(Data!CO42),IF(Data!CO42*1/SMALL(Data!CO$25:CO$999,1)-1&gt;$F$15,"&gt;100%",Data!CO42*1/SMALL(Data!CO$25:CO$999,1)-1),"")</f>
        <v/>
      </c>
      <c r="CP42" s="178" t="str">
        <f>IF(ISNUMBER(Data!CP42),IF(Data!CP42*1/SMALL(Data!CP$25:CP$999,1)-1&gt;$F$15,"&gt;100%",Data!CP42*1/SMALL(Data!CP$25:CP$999,1)-1),"")</f>
        <v/>
      </c>
      <c r="CQ42" s="178" t="str">
        <f>IF(ISNUMBER(Data!CQ42),IF(Data!CQ42*1/SMALL(Data!CQ$25:CQ$999,1)-1&gt;$F$15,"&gt;100%",Data!CQ42*1/SMALL(Data!CQ$25:CQ$999,1)-1),"")</f>
        <v/>
      </c>
      <c r="CR42" s="178" t="str">
        <f>IF(ISNUMBER(Data!CR42),IF(Data!CR42*1/SMALL(Data!CR$25:CR$999,1)-1&gt;$F$15,"&gt;100%",Data!CR42*1/SMALL(Data!CR$25:CR$999,1)-1),"")</f>
        <v/>
      </c>
      <c r="CS42" s="178" t="str">
        <f>IF(ISNUMBER(Data!CS42),IF(Data!CS42*1/SMALL(Data!CS$25:CS$999,1)-1&gt;$F$15,"&gt;100%",Data!CS42*1/SMALL(Data!CS$25:CS$999,1)-1),"")</f>
        <v/>
      </c>
      <c r="CT42" s="178" t="str">
        <f>IF(ISNUMBER(Data!CT42),IF(Data!CT42*1/SMALL(Data!CT$25:CT$999,1)-1&gt;$F$15,"&gt;100%",Data!CT42*1/SMALL(Data!CT$25:CT$999,1)-1),"")</f>
        <v/>
      </c>
      <c r="CU42" s="178" t="str">
        <f>IF(ISNUMBER(Data!CU42),IF(Data!CU42*1/SMALL(Data!CU$25:CU$999,1)-1&gt;$F$15,"&gt;100%",Data!CU42*1/SMALL(Data!CU$25:CU$999,1)-1),"")</f>
        <v/>
      </c>
      <c r="CV42" s="178" t="str">
        <f>IF(ISNUMBER(Data!CV42),IF(Data!CV42*1/SMALL(Data!CV$25:CV$999,1)-1&gt;$F$15,"&gt;100%",Data!CV42*1/SMALL(Data!CV$25:CV$999,1)-1),"")</f>
        <v/>
      </c>
      <c r="CW42" s="178" t="str">
        <f>IF(ISNUMBER(Data!CW42),IF(Data!CW42*1/SMALL(Data!CW$25:CW$999,1)-1&gt;$F$15,"&gt;100%",Data!CW42*1/SMALL(Data!CW$25:CW$999,1)-1),"")</f>
        <v/>
      </c>
      <c r="CX42" s="178">
        <f>IF(ISNUMBER(Data!CX42),IF(Data!CX42*1/SMALL(Data!CX$25:CX$999,1)-1&gt;$F$15,"&gt;100%",Data!CX42*1/SMALL(Data!CX$25:CX$999,1)-1),"")</f>
        <v>0.12396694214876036</v>
      </c>
      <c r="CY42" s="178">
        <f>IF(ISNUMBER(Data!CY42),IF(Data!CY42*1/SMALL(Data!CY$25:CY$999,1)-1&gt;$F$15,"&gt;100%",Data!CY42*1/SMALL(Data!CY$25:CY$999,1)-1),"")</f>
        <v>6.3348416289592757E-2</v>
      </c>
      <c r="CZ42" s="178">
        <f>IF(ISNUMBER(Data!CZ42),IF(Data!CZ42*1/SMALL(Data!CZ$25:CZ$999,1)-1&gt;$F$15,"&gt;100%",Data!CZ42*1/SMALL(Data!CZ$25:CZ$999,1)-1),"")</f>
        <v>0.2222222222222221</v>
      </c>
      <c r="DA42" s="178">
        <f>IF(ISNUMBER(Data!DA42),IF(Data!DA42*1/SMALL(Data!DA$25:DA$999,1)-1&gt;$F$15,"&gt;100%",Data!DA42*1/SMALL(Data!DA$25:DA$999,1)-1),"")</f>
        <v>0</v>
      </c>
      <c r="DB42" s="178">
        <f>IF(ISNUMBER(Data!DB42),IF(Data!DB42*1/SMALL(Data!DB$25:DB$999,1)-1&gt;$F$15,"&gt;100%",Data!DB42*1/SMALL(Data!DB$25:DB$999,1)-1),"")</f>
        <v>0</v>
      </c>
      <c r="DC42" s="178">
        <f>IF(ISNUMBER(Data!DC42),IF(Data!DC42*1/SMALL(Data!DC$25:DC$999,1)-1&gt;$F$15,"&gt;100%",Data!DC42*1/SMALL(Data!DC$25:DC$999,1)-1),"")</f>
        <v>0</v>
      </c>
      <c r="DD42" s="178">
        <f>IF(ISNUMBER(Data!DD42),IF(Data!DD42*1/SMALL(Data!DD$25:DD$999,1)-1&gt;$F$15,"&gt;100%",Data!DD42*1/SMALL(Data!DD$25:DD$999,1)-1),"")</f>
        <v>0.19354838709677424</v>
      </c>
      <c r="DE42" s="178">
        <f>IF(ISNUMBER(Data!DE42),IF(Data!DE42*1/SMALL(Data!DE$25:DE$999,1)-1&gt;$F$15,"&gt;100%",Data!DE42*1/SMALL(Data!DE$25:DE$999,1)-1),"")</f>
        <v>5.8823529411764497E-2</v>
      </c>
      <c r="DF42" s="178">
        <f>IF(ISNUMBER(Data!DF42),IF(Data!DF42*1/SMALL(Data!DF$25:DF$999,1)-1&gt;$F$15,"&gt;100%",Data!DF42*1/SMALL(Data!DF$25:DF$999,1)-1),"")</f>
        <v>0.48</v>
      </c>
      <c r="DG42" s="178">
        <f>IF(ISNUMBER(Data!DG42),IF(Data!DG42*1/SMALL(Data!DG$25:DG$999,1)-1&gt;$F$15,"&gt;100%",Data!DG42*1/SMALL(Data!DG$25:DG$999,1)-1),"")</f>
        <v>0</v>
      </c>
      <c r="DH42" s="178">
        <f>IF(ISNUMBER(Data!DH42),IF(Data!DH42*1/SMALL(Data!DH$25:DH$999,1)-1&gt;$F$15,"&gt;100%",Data!DH42*1/SMALL(Data!DH$25:DH$999,1)-1),"")</f>
        <v>0</v>
      </c>
      <c r="DI42" s="178">
        <f>IF(ISNUMBER(Data!DI42),IF(Data!DI42*1/SMALL(Data!DI$25:DI$999,1)-1&gt;$F$15,"&gt;100%",Data!DI42*1/SMALL(Data!DI$25:DI$999,1)-1),"")</f>
        <v>0</v>
      </c>
      <c r="DJ42" s="178">
        <f>IF(ISNUMBER(Data!DJ42),IF(Data!DJ42*1/SMALL(Data!DJ$25:DJ$999,1)-1&gt;$F$15,"&gt;100%",Data!DJ42*1/SMALL(Data!DJ$25:DJ$999,1)-1),"")</f>
        <v>0.33673469387755106</v>
      </c>
      <c r="DK42" s="178">
        <f>IF(ISNUMBER(Data!DK42),IF(Data!DK42*1/SMALL(Data!DK$25:DK$999,1)-1&gt;$F$15,"&gt;100%",Data!DK42*1/SMALL(Data!DK$25:DK$999,1)-1),"")</f>
        <v>7.7669902912621325E-2</v>
      </c>
      <c r="DL42" s="178">
        <f>IF(ISNUMBER(Data!DL42),IF(Data!DL42*1/SMALL(Data!DL$25:DL$999,1)-1&gt;$F$15,"&gt;100%",Data!DL42*1/SMALL(Data!DL$25:DL$999,1)-1),"")</f>
        <v>0.25454545454545441</v>
      </c>
      <c r="DM42" s="178">
        <f>IF(ISNUMBER(Data!DM42),IF(Data!DM42*1/SMALL(Data!DM$25:DM$999,1)-1&gt;$F$15,"&gt;100%",Data!DM42*1/SMALL(Data!DM$25:DM$999,1)-1),"")</f>
        <v>0</v>
      </c>
      <c r="DN42" s="178">
        <f>IF(ISNUMBER(Data!DN42),IF(Data!DN42*1/SMALL(Data!DN$25:DN$999,1)-1&gt;$F$15,"&gt;100%",Data!DN42*1/SMALL(Data!DN$25:DN$999,1)-1),"")</f>
        <v>4.2553191489361764E-2</v>
      </c>
      <c r="DO42" s="178">
        <f>IF(ISNUMBER(Data!DO42),IF(Data!DO42*1/SMALL(Data!DO$25:DO$999,1)-1&gt;$F$15,"&gt;100%",Data!DO42*1/SMALL(Data!DO$25:DO$999,1)-1),"")</f>
        <v>1.1363636363636465E-2</v>
      </c>
      <c r="DP42" s="178">
        <f>IF(ISNUMBER(Data!DP42),IF(Data!DP42*1/SMALL(Data!DP$25:DP$999,1)-1&gt;$F$15,"&gt;100%",Data!DP42*1/SMALL(Data!DP$25:DP$999,1)-1),"")</f>
        <v>0</v>
      </c>
      <c r="DQ42" s="178">
        <f>IF(ISNUMBER(Data!DQ42),IF(Data!DQ42*1/SMALL(Data!DQ$25:DQ$999,1)-1&gt;$F$15,"&gt;100%",Data!DQ42*1/SMALL(Data!DQ$25:DQ$999,1)-1),"")</f>
        <v>3.5087719298245723E-2</v>
      </c>
      <c r="DR42" s="178">
        <f>IF(ISNUMBER(Data!DR42),IF(Data!DR42*1/SMALL(Data!DR$25:DR$999,1)-1&gt;$F$15,"&gt;100%",Data!DR42*1/SMALL(Data!DR$25:DR$999,1)-1),"")</f>
        <v>0</v>
      </c>
      <c r="DS42" s="178">
        <f>IF(ISNUMBER(Data!DS42),IF(Data!DS42*1/SMALL(Data!DS$25:DS$999,1)-1&gt;$F$15,"&gt;100%",Data!DS42*1/SMALL(Data!DS$25:DS$999,1)-1),"")</f>
        <v>3.3333333333333437E-2</v>
      </c>
      <c r="DT42" s="178">
        <f>IF(ISNUMBER(Data!DT42),IF(Data!DT42*1/SMALL(Data!DT$25:DT$999,1)-1&gt;$F$15,"&gt;100%",Data!DT42*1/SMALL(Data!DT$25:DT$999,1)-1),"")</f>
        <v>0</v>
      </c>
      <c r="DU42" s="178" t="str">
        <f>IF(ISNUMBER(Data!DU42),IF(Data!DU42*1/SMALL(Data!DU$25:DU$999,1)-1&gt;$F$15,"&gt;100%",Data!DU42*1/SMALL(Data!DU$25:DU$999,1)-1),"")</f>
        <v>&gt;100%</v>
      </c>
      <c r="DV42" s="178" t="str">
        <f>IF(ISNUMBER(Data!DV42),IF(Data!DV42*1/SMALL(Data!DV$25:DV$999,1)-1&gt;$F$15,"&gt;100%",Data!DV42*1/SMALL(Data!DV$25:DV$999,1)-1),"")</f>
        <v/>
      </c>
      <c r="DW42" s="178" t="str">
        <f>IF(ISNUMBER(Data!DW42),IF(Data!DW42*1/SMALL(Data!DW$25:DW$999,1)-1&gt;$F$15,"&gt;100%",Data!DW42*1/SMALL(Data!DW$25:DW$999,1)-1),"")</f>
        <v/>
      </c>
      <c r="DX42" s="178" t="str">
        <f>IF(ISNUMBER(Data!DX42),IF(Data!DX42*1/SMALL(Data!DX$25:DX$999,1)-1&gt;$F$15,"&gt;100%",Data!DX42*1/SMALL(Data!DX$25:DX$999,1)-1),"")</f>
        <v/>
      </c>
      <c r="DY42" s="178" t="str">
        <f>IF(ISNUMBER(Data!DY42),IF(Data!DY42*1/SMALL(Data!DY$25:DY$999,1)-1&gt;$F$15,"&gt;100%",Data!DY42*1/SMALL(Data!DY$25:DY$999,1)-1),"")</f>
        <v/>
      </c>
      <c r="DZ42" s="178" t="str">
        <f>IF(ISNUMBER(Data!DZ42),IF(Data!DZ42*1/SMALL(Data!DZ$25:DZ$999,1)-1&gt;$F$15,"&gt;100%",Data!DZ42*1/SMALL(Data!DZ$25:DZ$999,1)-1),"")</f>
        <v/>
      </c>
      <c r="EA42" s="178" t="str">
        <f>IF(ISNUMBER(Data!EA42),IF(Data!EA42*1/SMALL(Data!EA$25:EA$999,1)-1&gt;$F$15,"&gt;100%",Data!EA42*1/SMALL(Data!EA$25:EA$999,1)-1),"")</f>
        <v/>
      </c>
      <c r="EB42" s="178" t="str">
        <f>IF(ISNUMBER(Data!EB42),IF(Data!EB42*1/SMALL(Data!EB$25:EB$999,1)-1&gt;$F$15,"&gt;100%",Data!EB42*1/SMALL(Data!EB$25:EB$999,1)-1),"")</f>
        <v/>
      </c>
      <c r="EC42" s="178" t="str">
        <f>IF(ISNUMBER(Data!EC42),IF(Data!EC42*1/SMALL(Data!EC$25:EC$999,1)-1&gt;$F$15,"&gt;100%",Data!EC42*1/SMALL(Data!EC$25:EC$999,1)-1),"")</f>
        <v/>
      </c>
      <c r="ED42" s="178" t="str">
        <f>IF(ISNUMBER(Data!ED42),IF(Data!ED42*1/SMALL(Data!ED$25:ED$999,1)-1&gt;$F$15,"&gt;100%",Data!ED42*1/SMALL(Data!ED$25:ED$999,1)-1),"")</f>
        <v/>
      </c>
      <c r="EE42" s="178" t="str">
        <f>IF(ISNUMBER(Data!EE42),IF(Data!EE42*1/SMALL(Data!EE$25:EE$999,1)-1&gt;$F$15,"&gt;100%",Data!EE42*1/SMALL(Data!EE$25:EE$999,1)-1),"")</f>
        <v/>
      </c>
      <c r="EF42" s="178" t="str">
        <f>IF(ISNUMBER(Data!EF42),IF(Data!EF42*1/SMALL(Data!EF$25:EF$999,1)-1&gt;$F$15,"&gt;100%",Data!EF42*1/SMALL(Data!EF$25:EF$999,1)-1),"")</f>
        <v/>
      </c>
      <c r="EG42" s="178" t="str">
        <f>IF(ISNUMBER(Data!EG42),IF(Data!EG42*1/SMALL(Data!EG$25:EG$999,1)-1&gt;$F$15,"&gt;100%",Data!EG42*1/SMALL(Data!EG$25:EG$999,1)-1),"")</f>
        <v/>
      </c>
      <c r="EH42" s="178" t="str">
        <f>IF(ISNUMBER(Data!EH42),IF(Data!EH42*1/SMALL(Data!EH$25:EH$999,1)-1&gt;$F$15,"&gt;100%",Data!EH42*1/SMALL(Data!EH$25:EH$999,1)-1),"")</f>
        <v/>
      </c>
      <c r="EI42" s="178" t="str">
        <f>IF(ISNUMBER(Data!EI42),IF(Data!EI42*1/SMALL(Data!EI$25:EI$999,1)-1&gt;$F$15,"&gt;100%",Data!EI42*1/SMALL(Data!EI$25:EI$999,1)-1),"")</f>
        <v/>
      </c>
      <c r="EJ42" s="178" t="str">
        <f>IF(ISNUMBER(Data!EJ42),IF(Data!EJ42*1/SMALL(Data!EJ$25:EJ$999,1)-1&gt;$F$15,"&gt;100%",Data!EJ42*1/SMALL(Data!EJ$25:EJ$999,1)-1),"")</f>
        <v/>
      </c>
      <c r="EK42" s="178" t="str">
        <f>IF(ISNUMBER(Data!EK42),IF(Data!EK42*1/SMALL(Data!EK$25:EK$999,1)-1&gt;$F$15,"&gt;100%",Data!EK42*1/SMALL(Data!EK$25:EK$999,1)-1),"")</f>
        <v/>
      </c>
      <c r="EL42" s="178" t="str">
        <f>IF(ISNUMBER(Data!EL42),IF(Data!EL42*1/SMALL(Data!EL$25:EL$999,1)-1&gt;$F$15,"&gt;100%",Data!EL42*1/SMALL(Data!EL$25:EL$999,1)-1),"")</f>
        <v/>
      </c>
      <c r="EM42" s="178" t="str">
        <f>IF(ISNUMBER(Data!EM42),IF(Data!EM42*1/SMALL(Data!EM$25:EM$999,1)-1&gt;$F$15,"&gt;100%",Data!EM42*1/SMALL(Data!EM$25:EM$999,1)-1),"")</f>
        <v/>
      </c>
      <c r="EN42" s="178" t="str">
        <f>IF(ISNUMBER(Data!EN42),IF(Data!EN42*1/SMALL(Data!EN$25:EN$999,1)-1&gt;$F$15,"&gt;100%",Data!EN42*1/SMALL(Data!EN$25:EN$999,1)-1),"")</f>
        <v/>
      </c>
      <c r="EO42" s="178" t="str">
        <f>IF(ISNUMBER(Data!EO42),IF(Data!EO42*1/SMALL(Data!EO$25:EO$999,1)-1&gt;$F$15,"&gt;100%",Data!EO42*1/SMALL(Data!EO$25:EO$999,1)-1),"")</f>
        <v/>
      </c>
      <c r="EP42" s="178" t="str">
        <f>IF(ISNUMBER(Data!EP42),IF(Data!EP42*1/SMALL(Data!EP$25:EP$999,1)-1&gt;$F$15,"&gt;100%",Data!EP42*1/SMALL(Data!EP$25:EP$999,1)-1),"")</f>
        <v/>
      </c>
      <c r="EQ42" s="178" t="str">
        <f>IF(ISNUMBER(Data!EQ42),IF(Data!EQ42*1/SMALL(Data!EQ$25:EQ$999,1)-1&gt;$F$15,"&gt;100%",Data!EQ42*1/SMALL(Data!EQ$25:EQ$999,1)-1),"")</f>
        <v/>
      </c>
      <c r="ER42" s="178" t="str">
        <f>IF(ISNUMBER(Data!ER42),IF(Data!ER42*1/SMALL(Data!ER$25:ER$999,1)-1&gt;$F$15,"&gt;100%",Data!ER42*1/SMALL(Data!ER$25:ER$999,1)-1),"")</f>
        <v/>
      </c>
      <c r="ES42" s="178" t="str">
        <f>IF(ISNUMBER(Data!ES42),IF(Data!ES42*1/SMALL(Data!ES$25:ES$999,1)-1&gt;$F$15,"&gt;100%",Data!ES42*1/SMALL(Data!ES$25:ES$999,1)-1),"")</f>
        <v/>
      </c>
    </row>
    <row r="43" spans="1:149" s="172" customFormat="1" x14ac:dyDescent="0.25">
      <c r="A43" s="169" t="str">
        <f>Data!A43</f>
        <v>LIO-SAM</v>
      </c>
      <c r="B43" s="178" t="str">
        <f>IF(ISNUMBER(Data!B43),IF(Data!B43*1/SMALL(Data!B$25:B$999,1)-1&gt;$F$15,"&gt;100%",Data!B43*1/SMALL(Data!B$25:B$999,1)-1),"")</f>
        <v/>
      </c>
      <c r="C43" s="178" t="str">
        <f>IF(ISNUMBER(Data!C43),IF(Data!C43*1/SMALL(Data!C$25:C$999,1)-1&gt;$F$15,"&gt;100%",Data!C43*1/SMALL(Data!C$25:C$999,1)-1),"")</f>
        <v/>
      </c>
      <c r="D43" s="178" t="str">
        <f>IF(ISNUMBER(Data!D43),IF(Data!D43*1/SMALL(Data!D$25:D$999,1)-1&gt;$F$15,"&gt;100%",Data!D43*1/SMALL(Data!D$25:D$999,1)-1),"")</f>
        <v/>
      </c>
      <c r="E43" s="178" t="str">
        <f>IF(ISNUMBER(Data!E43),IF(Data!E43*1/SMALL(Data!E$25:E$999,1)-1&gt;$F$15,"&gt;100%",Data!E43*1/SMALL(Data!E$25:E$999,1)-1),"")</f>
        <v/>
      </c>
      <c r="F43" s="178" t="str">
        <f>IF(ISNUMBER(Data!F43),IF(Data!F43*1/SMALL(Data!F$25:F$999,1)-1&gt;$F$15,"&gt;100%",Data!F43*1/SMALL(Data!F$25:F$999,1)-1),"")</f>
        <v/>
      </c>
      <c r="G43" s="178" t="str">
        <f>IF(ISNUMBER(Data!G43),IF(Data!G43*1/SMALL(Data!G$25:G$999,1)-1&gt;$F$15,"&gt;100%",Data!G43*1/SMALL(Data!G$25:G$999,1)-1),"")</f>
        <v/>
      </c>
      <c r="H43" s="178" t="str">
        <f>IF(ISNUMBER(Data!H43),IF(Data!H43*1/SMALL(Data!H$25:H$999,1)-1&gt;$F$15,"&gt;100%",Data!H43*1/SMALL(Data!H$25:H$999,1)-1),"")</f>
        <v/>
      </c>
      <c r="I43" s="178" t="str">
        <f>IF(ISNUMBER(Data!I43),IF(Data!I43*1/SMALL(Data!I$25:I$999,1)-1&gt;$F$15,"&gt;100%",Data!I43*1/SMALL(Data!I$25:I$999,1)-1),"")</f>
        <v/>
      </c>
      <c r="J43" s="178" t="str">
        <f>IF(ISNUMBER(Data!J43),IF(Data!J43*1/SMALL(Data!J$25:J$999,1)-1&gt;$F$15,"&gt;100%",Data!J43*1/SMALL(Data!J$25:J$999,1)-1),"")</f>
        <v/>
      </c>
      <c r="K43" s="178" t="str">
        <f>IF(ISNUMBER(Data!K43),IF(Data!K43*1/SMALL(Data!K$25:K$999,1)-1&gt;$F$15,"&gt;100%",Data!K43*1/SMALL(Data!K$25:K$999,1)-1),"")</f>
        <v/>
      </c>
      <c r="L43" s="178" t="str">
        <f>IF(ISNUMBER(Data!L43),IF(Data!L43*1/SMALL(Data!L$25:L$999,1)-1&gt;$F$15,"&gt;100%",Data!L43*1/SMALL(Data!L$25:L$999,1)-1),"")</f>
        <v/>
      </c>
      <c r="M43" s="178" t="str">
        <f>IF(ISNUMBER(Data!M43),IF(Data!M43*1/SMALL(Data!M$25:M$999,1)-1&gt;$F$15,"&gt;100%",Data!M43*1/SMALL(Data!M$25:M$999,1)-1),"")</f>
        <v/>
      </c>
      <c r="N43" s="178" t="str">
        <f>IF(ISNUMBER(Data!N43),IF(Data!N43*1/SMALL(Data!N$25:N$999,1)-1&gt;$F$15,"&gt;100%",Data!N43*1/SMALL(Data!N$25:N$999,1)-1),"")</f>
        <v/>
      </c>
      <c r="O43" s="178" t="str">
        <f>IF(ISNUMBER(Data!O43),IF(Data!O43*1/SMALL(Data!O$25:O$999,1)-1&gt;$F$15,"&gt;100%",Data!O43*1/SMALL(Data!O$25:O$999,1)-1),"")</f>
        <v/>
      </c>
      <c r="P43" s="178" t="str">
        <f>IF(ISNUMBER(Data!P43),IF(Data!P43*1/SMALL(Data!P$25:P$999,1)-1&gt;$F$15,"&gt;100%",Data!P43*1/SMALL(Data!P$25:P$999,1)-1),"")</f>
        <v/>
      </c>
      <c r="Q43" s="178" t="str">
        <f>IF(ISNUMBER(Data!Q43),IF(Data!Q43*1/SMALL(Data!Q$25:Q$999,1)-1&gt;$F$15,"&gt;100%",Data!Q43*1/SMALL(Data!Q$25:Q$999,1)-1),"")</f>
        <v/>
      </c>
      <c r="R43" s="178" t="str">
        <f>IF(ISNUMBER(Data!R43),IF(Data!R43*1/SMALL(Data!R$25:R$999,1)-1&gt;$F$15,"&gt;100%",Data!R43*1/SMALL(Data!R$25:R$999,1)-1),"")</f>
        <v/>
      </c>
      <c r="S43" s="178" t="str">
        <f>IF(ISNUMBER(Data!S43),IF(Data!S43*1/SMALL(Data!S$25:S$999,1)-1&gt;$F$15,"&gt;100%",Data!S43*1/SMALL(Data!S$25:S$999,1)-1),"")</f>
        <v/>
      </c>
      <c r="T43" s="178" t="str">
        <f>IF(ISNUMBER(Data!T43),IF(Data!T43*1/SMALL(Data!T$25:T$999,1)-1&gt;$F$15,"&gt;100%",Data!T43*1/SMALL(Data!T$25:T$999,1)-1),"")</f>
        <v/>
      </c>
      <c r="U43" s="178" t="str">
        <f>IF(ISNUMBER(Data!U43),IF(Data!U43*1/SMALL(Data!U$25:U$999,1)-1&gt;$F$15,"&gt;100%",Data!U43*1/SMALL(Data!U$25:U$999,1)-1),"")</f>
        <v/>
      </c>
      <c r="V43" s="178" t="str">
        <f>IF(ISNUMBER(Data!V43),IF(Data!V43*1/SMALL(Data!V$25:V$999,1)-1&gt;$F$15,"&gt;100%",Data!V43*1/SMALL(Data!V$25:V$999,1)-1),"")</f>
        <v/>
      </c>
      <c r="W43" s="178" t="str">
        <f>IF(ISNUMBER(Data!W43),IF(Data!W43*1/SMALL(Data!W$25:W$999,1)-1&gt;$F$15,"&gt;100%",Data!W43*1/SMALL(Data!W$25:W$999,1)-1),"")</f>
        <v/>
      </c>
      <c r="X43" s="178" t="str">
        <f>IF(ISNUMBER(Data!X43),IF(Data!X43*1/SMALL(Data!X$25:X$999,1)-1&gt;$F$15,"&gt;100%",Data!X43*1/SMALL(Data!X$25:X$999,1)-1),"")</f>
        <v/>
      </c>
      <c r="Y43" s="178" t="str">
        <f>IF(ISNUMBER(Data!Y43),IF(Data!Y43*1/SMALL(Data!Y$25:Y$999,1)-1&gt;$F$15,"&gt;100%",Data!Y43*1/SMALL(Data!Y$25:Y$999,1)-1),"")</f>
        <v/>
      </c>
      <c r="Z43" s="178" t="str">
        <f>IF(ISNUMBER(Data!Z43),IF(Data!Z43*1/SMALL(Data!Z$25:Z$999,1)-1&gt;$F$15,"&gt;100%",Data!Z43*1/SMALL(Data!Z$25:Z$999,1)-1),"")</f>
        <v/>
      </c>
      <c r="AA43" s="178" t="str">
        <f>IF(ISNUMBER(Data!AA43),IF(Data!AA43*1/SMALL(Data!AA$25:AA$999,1)-1&gt;$F$15,"&gt;100%",Data!AA43*1/SMALL(Data!AA$25:AA$999,1)-1),"")</f>
        <v/>
      </c>
      <c r="AB43" s="178" t="str">
        <f>IF(ISNUMBER(Data!AB43),IF(Data!AB43*1/SMALL(Data!AB$25:AB$999,1)-1&gt;$F$15,"&gt;100%",Data!AB43*1/SMALL(Data!AB$25:AB$999,1)-1),"")</f>
        <v/>
      </c>
      <c r="AC43" s="178" t="str">
        <f>IF(ISNUMBER(Data!AC43),IF(Data!AC43*1/SMALL(Data!AC$25:AC$999,1)-1&gt;$F$15,"&gt;100%",Data!AC43*1/SMALL(Data!AC$25:AC$999,1)-1),"")</f>
        <v/>
      </c>
      <c r="AD43" s="178" t="str">
        <f>IF(ISNUMBER(Data!AD43),IF(Data!AD43*1/SMALL(Data!AD$25:AD$999,1)-1&gt;$F$15,"&gt;100%",Data!AD43*1/SMALL(Data!AD$25:AD$999,1)-1),"")</f>
        <v/>
      </c>
      <c r="AE43" s="178" t="str">
        <f>IF(ISNUMBER(Data!AE43),IF(Data!AE43*1/SMALL(Data!AE$25:AE$999,1)-1&gt;$F$15,"&gt;100%",Data!AE43*1/SMALL(Data!AE$25:AE$999,1)-1),"")</f>
        <v/>
      </c>
      <c r="AF43" s="178" t="str">
        <f>IF(ISNUMBER(Data!AF43),IF(Data!AF43*1/SMALL(Data!AF$25:AF$999,1)-1&gt;$F$15,"&gt;100%",Data!AF43*1/SMALL(Data!AF$25:AF$999,1)-1),"")</f>
        <v/>
      </c>
      <c r="AG43" s="178" t="str">
        <f>IF(ISNUMBER(Data!AG43),IF(Data!AG43*1/SMALL(Data!AG$25:AG$999,1)-1&gt;$F$15,"&gt;100%",Data!AG43*1/SMALL(Data!AG$25:AG$999,1)-1),"")</f>
        <v/>
      </c>
      <c r="AH43" s="178" t="str">
        <f>IF(ISNUMBER(Data!AH43),IF(Data!AH43*1/SMALL(Data!AH$25:AH$999,1)-1&gt;$F$15,"&gt;100%",Data!AH43*1/SMALL(Data!AH$25:AH$999,1)-1),"")</f>
        <v/>
      </c>
      <c r="AI43" s="178" t="str">
        <f>IF(ISNUMBER(Data!AI43),IF(Data!AI43*1/SMALL(Data!AI$25:AI$999,1)-1&gt;$F$15,"&gt;100%",Data!AI43*1/SMALL(Data!AI$25:AI$999,1)-1),"")</f>
        <v/>
      </c>
      <c r="AJ43" s="178" t="str">
        <f>IF(ISNUMBER(Data!AJ43),IF(Data!AJ43*1/SMALL(Data!AJ$25:AJ$999,1)-1&gt;$F$15,"&gt;100%",Data!AJ43*1/SMALL(Data!AJ$25:AJ$999,1)-1),"")</f>
        <v/>
      </c>
      <c r="AK43" s="178" t="str">
        <f>IF(ISNUMBER(Data!AK43),IF(Data!AK43*1/SMALL(Data!AK$25:AK$999,1)-1&gt;$F$15,"&gt;100%",Data!AK43*1/SMALL(Data!AK$25:AK$999,1)-1),"")</f>
        <v/>
      </c>
      <c r="AL43" s="178" t="str">
        <f>IF(ISNUMBER(Data!AL43),IF(Data!AL43*1/SMALL(Data!AL$25:AL$999,1)-1&gt;$F$15,"&gt;100%",Data!AL43*1/SMALL(Data!AL$25:AL$999,1)-1),"")</f>
        <v/>
      </c>
      <c r="AM43" s="178" t="str">
        <f>IF(ISNUMBER(Data!AM43),IF(Data!AM43*1/SMALL(Data!AM$25:AM$999,1)-1&gt;$F$15,"&gt;100%",Data!AM43*1/SMALL(Data!AM$25:AM$999,1)-1),"")</f>
        <v/>
      </c>
      <c r="AN43" s="178" t="str">
        <f>IF(ISNUMBER(Data!AN43),IF(Data!AN43*1/SMALL(Data!AN$25:AN$999,1)-1&gt;$F$15,"&gt;100%",Data!AN43*1/SMALL(Data!AN$25:AN$999,1)-1),"")</f>
        <v/>
      </c>
      <c r="AO43" s="178" t="str">
        <f>IF(ISNUMBER(Data!AO43),IF(Data!AO43*1/SMALL(Data!AO$25:AO$999,1)-1&gt;$F$15,"&gt;100%",Data!AO43*1/SMALL(Data!AO$25:AO$999,1)-1),"")</f>
        <v/>
      </c>
      <c r="AP43" s="178" t="str">
        <f>IF(ISNUMBER(Data!AP43),IF(Data!AP43*1/SMALL(Data!AP$25:AP$999,1)-1&gt;$F$15,"&gt;100%",Data!AP43*1/SMALL(Data!AP$25:AP$999,1)-1),"")</f>
        <v/>
      </c>
      <c r="AQ43" s="189" t="str">
        <f>IF(ISNUMBER(Data!AQ43),IF(Data!AQ43*1/SMALL(Data!AQ$25:AQ$999,1)-1&gt;$F$15,"&gt;100%",Data!AQ43*1/SMALL(Data!AQ$25:AQ$999,1)-1),"")</f>
        <v/>
      </c>
      <c r="AR43" s="178" t="str">
        <f>IF(ISNUMBER(Data!AR43),IF(Data!AR43*1/SMALL(Data!AR$25:AR$999,1)-1&gt;$F$15,"&gt;100%",Data!AR43*1/SMALL(Data!AR$25:AR$999,1)-1),"")</f>
        <v/>
      </c>
      <c r="AS43" s="178" t="str">
        <f>IF(ISNUMBER(Data!AS43),IF(Data!AS43*1/SMALL(Data!AS$25:AS$999,1)-1&gt;$F$15,"&gt;100%",Data!AS43*1/SMALL(Data!AS$25:AS$999,1)-1),"")</f>
        <v/>
      </c>
      <c r="AT43" s="178" t="str">
        <f>IF(ISNUMBER(Data!AT43),IF(Data!AT43*1/SMALL(Data!AT$25:AT$999,1)-1&gt;$F$15,"&gt;100%",Data!AT43*1/SMALL(Data!AT$25:AT$999,1)-1),"")</f>
        <v/>
      </c>
      <c r="AU43" s="178" t="str">
        <f>IF(ISNUMBER(Data!AU43),IF(Data!AU43*1/SMALL(Data!AU$25:AU$999,1)-1&gt;$F$15,"&gt;100%",Data!AU43*1/SMALL(Data!AU$25:AU$999,1)-1),"")</f>
        <v/>
      </c>
      <c r="AV43" s="178" t="str">
        <f>IF(ISNUMBER(Data!AV43),IF(Data!AV43*1/SMALL(Data!AV$25:AV$999,1)-1&gt;$F$15,"&gt;100%",Data!AV43*1/SMALL(Data!AV$25:AV$999,1)-1),"")</f>
        <v/>
      </c>
      <c r="AW43" s="178" t="str">
        <f>IF(ISNUMBER(Data!AW43),IF(Data!AW43*1/SMALL(Data!AW$25:AW$999,1)-1&gt;$F$15,"&gt;100%",Data!AW43*1/SMALL(Data!AW$25:AW$999,1)-1),"")</f>
        <v/>
      </c>
      <c r="AX43" s="178" t="str">
        <f>IF(ISNUMBER(Data!AX43),IF(Data!AX43*1/SMALL(Data!AX$25:AX$999,1)-1&gt;$F$15,"&gt;100%",Data!AX43*1/SMALL(Data!AX$25:AX$999,1)-1),"")</f>
        <v/>
      </c>
      <c r="AY43" s="178" t="str">
        <f>IF(ISNUMBER(Data!AY43),IF(Data!AY43*1/SMALL(Data!AY$25:AY$999,1)-1&gt;$F$15,"&gt;100%",Data!AY43*1/SMALL(Data!AY$25:AY$999,1)-1),"")</f>
        <v/>
      </c>
      <c r="AZ43" s="178" t="str">
        <f>IF(ISNUMBER(Data!AZ43),IF(Data!AZ43*1/SMALL(Data!AZ$25:AZ$999,1)-1&gt;$F$15,"&gt;100%",Data!AZ43*1/SMALL(Data!AZ$25:AZ$999,1)-1),"")</f>
        <v/>
      </c>
      <c r="BA43" s="190" t="str">
        <f>IF(ISNUMBER(Data!BA43),IF(Data!BA43*1/SMALL(Data!BA$25:BA$999,1)-1&gt;$F$15,"&gt;100%",Data!BA43*1/SMALL(Data!BA$25:BA$999,1)-1),"")</f>
        <v/>
      </c>
      <c r="BB43" s="184" t="str">
        <f>IF(ISNUMBER(Data!BB43),IF(Data!BB43*1/SMALL(Data!BB$25:BB$999,1)-1&gt;$F$15,"&gt;100%",Data!BB43*1/SMALL(Data!BB$25:BB$999,1)-1),"")</f>
        <v/>
      </c>
      <c r="BC43" s="178" t="str">
        <f>IF(ISNUMBER(Data!BC43),IF(Data!BC43*1/SMALL(Data!BC$25:BC$999,1)-1&gt;$F$15,"&gt;100%",Data!BC43*1/SMALL(Data!BC$25:BC$999,1)-1),"")</f>
        <v/>
      </c>
      <c r="BD43" s="178" t="str">
        <f>IF(ISNUMBER(Data!BD43),IF(Data!BD43*1/SMALL(Data!BD$25:BD$999,1)-1&gt;$F$15,"&gt;100%",Data!BD43*1/SMALL(Data!BD$25:BD$999,1)-1),"")</f>
        <v/>
      </c>
      <c r="BE43" s="178" t="str">
        <f>IF(ISNUMBER(Data!BE43),IF(Data!BE43*1/SMALL(Data!BE$25:BE$999,1)-1&gt;$F$15,"&gt;100%",Data!BE43*1/SMALL(Data!BE$25:BE$999,1)-1),"")</f>
        <v/>
      </c>
      <c r="BF43" s="178" t="str">
        <f>IF(ISNUMBER(Data!BF43),IF(Data!BF43*1/SMALL(Data!BF$25:BF$999,1)-1&gt;$F$15,"&gt;100%",Data!BF43*1/SMALL(Data!BF$25:BF$999,1)-1),"")</f>
        <v/>
      </c>
      <c r="BG43" s="178" t="str">
        <f>IF(ISNUMBER(Data!BG43),IF(Data!BG43*1/SMALL(Data!BG$25:BG$999,1)-1&gt;$F$15,"&gt;100%",Data!BG43*1/SMALL(Data!BG$25:BG$999,1)-1),"")</f>
        <v/>
      </c>
      <c r="BH43" s="178" t="str">
        <f>IF(ISNUMBER(Data!BH43),IF(Data!BH43*1/SMALL(Data!BH$25:BH$999,1)-1&gt;$F$15,"&gt;100%",Data!BH43*1/SMALL(Data!BH$25:BH$999,1)-1),"")</f>
        <v/>
      </c>
      <c r="BI43" s="178" t="str">
        <f>IF(ISNUMBER(Data!BI43),IF(Data!BI43*1/SMALL(Data!BI$25:BI$999,1)-1&gt;$F$15,"&gt;100%",Data!BI43*1/SMALL(Data!BI$25:BI$999,1)-1),"")</f>
        <v/>
      </c>
      <c r="BJ43" s="178" t="str">
        <f>IF(ISNUMBER(Data!BJ43),IF(Data!BJ43*1/SMALL(Data!BJ$25:BJ$999,1)-1&gt;$F$15,"&gt;100%",Data!BJ43*1/SMALL(Data!BJ$25:BJ$999,1)-1),"")</f>
        <v/>
      </c>
      <c r="BK43" s="178" t="str">
        <f>IF(ISNUMBER(Data!BK43),IF(Data!BK43*1/SMALL(Data!BK$25:BK$999,1)-1&gt;$F$15,"&gt;100%",Data!BK43*1/SMALL(Data!BK$25:BK$999,1)-1),"")</f>
        <v/>
      </c>
      <c r="BL43" s="178" t="str">
        <f>IF(ISNUMBER(Data!BL43),IF(Data!BL43*1/SMALL(Data!BL$25:BL$999,1)-1&gt;$F$15,"&gt;100%",Data!BL43*1/SMALL(Data!BL$25:BL$999,1)-1),"")</f>
        <v/>
      </c>
      <c r="BM43" s="178" t="str">
        <f>IF(ISNUMBER(Data!BM43),IF(Data!BM43*1/SMALL(Data!BM$25:BM$999,1)-1&gt;$F$15,"&gt;100%",Data!BM43*1/SMALL(Data!BM$25:BM$999,1)-1),"")</f>
        <v/>
      </c>
      <c r="BN43" s="178" t="str">
        <f>IF(ISNUMBER(Data!BN43),IF(Data!BN43*1/SMALL(Data!BN$25:BN$999,1)-1&gt;$F$15,"&gt;100%",Data!BN43*1/SMALL(Data!BN$25:BN$999,1)-1),"")</f>
        <v/>
      </c>
      <c r="BO43" s="178" t="str">
        <f>IF(ISNUMBER(Data!BO43),IF(Data!BO43*1/SMALL(Data!BO$25:BO$999,1)-1&gt;$F$15,"&gt;100%",Data!BO43*1/SMALL(Data!BO$25:BO$999,1)-1),"")</f>
        <v/>
      </c>
      <c r="BP43" s="178" t="str">
        <f>IF(ISNUMBER(Data!BP43),IF(Data!BP43*1/SMALL(Data!BP$25:BP$999,1)-1&gt;$F$15,"&gt;100%",Data!BP43*1/SMALL(Data!BP$25:BP$999,1)-1),"")</f>
        <v/>
      </c>
      <c r="BQ43" s="178" t="str">
        <f>IF(ISNUMBER(Data!BQ43),IF(Data!BQ43*1/SMALL(Data!BQ$25:BQ$999,1)-1&gt;$F$15,"&gt;100%",Data!BQ43*1/SMALL(Data!BQ$25:BQ$999,1)-1),"")</f>
        <v/>
      </c>
      <c r="BR43" s="178" t="str">
        <f>IF(ISNUMBER(Data!BR43),IF(Data!BR43*1/SMALL(Data!BR$25:BR$999,1)-1&gt;$F$15,"&gt;100%",Data!BR43*1/SMALL(Data!BR$25:BR$999,1)-1),"")</f>
        <v/>
      </c>
      <c r="BS43" s="178" t="str">
        <f>IF(ISNUMBER(Data!BS43),IF(Data!BS43*1/SMALL(Data!BS$25:BS$999,1)-1&gt;$F$15,"&gt;100%",Data!BS43*1/SMALL(Data!BS$25:BS$999,1)-1),"")</f>
        <v/>
      </c>
      <c r="BT43" s="178" t="str">
        <f>IF(ISNUMBER(Data!BT43),IF(Data!BT43*1/SMALL(Data!BT$25:BT$999,1)-1&gt;$F$15,"&gt;100%",Data!BT43*1/SMALL(Data!BT$25:BT$999,1)-1),"")</f>
        <v/>
      </c>
      <c r="BU43" s="178" t="str">
        <f>IF(ISNUMBER(Data!BU43),IF(Data!BU43*1/SMALL(Data!BU$25:BU$999,1)-1&gt;$F$15,"&gt;100%",Data!BU43*1/SMALL(Data!BU$25:BU$999,1)-1),"")</f>
        <v/>
      </c>
      <c r="BV43" s="178" t="str">
        <f>IF(ISNUMBER(Data!BV43),IF(Data!BV43*1/SMALL(Data!BV$25:BV$999,1)-1&gt;$F$15,"&gt;100%",Data!BV43*1/SMALL(Data!BV$25:BV$999,1)-1),"")</f>
        <v/>
      </c>
      <c r="BW43" s="178" t="str">
        <f>IF(ISNUMBER(Data!BW43),IF(Data!BW43*1/SMALL(Data!BW$25:BW$999,1)-1&gt;$F$15,"&gt;100%",Data!BW43*1/SMALL(Data!BW$25:BW$999,1)-1),"")</f>
        <v/>
      </c>
      <c r="BX43" s="178" t="str">
        <f>IF(ISNUMBER(Data!BX43),IF(Data!BX43*1/SMALL(Data!BX$25:BX$999,1)-1&gt;$F$15,"&gt;100%",Data!BX43*1/SMALL(Data!BX$25:BX$999,1)-1),"")</f>
        <v/>
      </c>
      <c r="BY43" s="178" t="str">
        <f>IF(ISNUMBER(Data!BY43),IF(Data!BY43*1/SMALL(Data!BY$25:BY$999,1)-1&gt;$F$15,"&gt;100%",Data!BY43*1/SMALL(Data!BY$25:BY$999,1)-1),"")</f>
        <v/>
      </c>
      <c r="BZ43" s="178" t="str">
        <f>IF(ISNUMBER(Data!BZ43),IF(Data!BZ43*1/SMALL(Data!BZ$25:BZ$999,1)-1&gt;$F$15,"&gt;100%",Data!BZ43*1/SMALL(Data!BZ$25:BZ$999,1)-1),"")</f>
        <v/>
      </c>
      <c r="CA43" s="178" t="str">
        <f>IF(ISNUMBER(Data!CA43),IF(Data!CA43*1/SMALL(Data!CA$25:CA$999,1)-1&gt;$F$15,"&gt;100%",Data!CA43*1/SMALL(Data!CA$25:CA$999,1)-1),"")</f>
        <v/>
      </c>
      <c r="CB43" s="178" t="str">
        <f>IF(ISNUMBER(Data!CB43),IF(Data!CB43*1/SMALL(Data!CB$25:CB$999,1)-1&gt;$F$15,"&gt;100%",Data!CB43*1/SMALL(Data!CB$25:CB$999,1)-1),"")</f>
        <v/>
      </c>
      <c r="CC43" s="178" t="str">
        <f>IF(ISNUMBER(Data!CC43),IF(Data!CC43*1/SMALL(Data!CC$25:CC$999,1)-1&gt;$F$15,"&gt;100%",Data!CC43*1/SMALL(Data!CC$25:CC$999,1)-1),"")</f>
        <v/>
      </c>
      <c r="CD43" s="178" t="str">
        <f>IF(ISNUMBER(Data!CD43),IF(Data!CD43*1/SMALL(Data!CD$25:CD$999,1)-1&gt;$F$15,"&gt;100%",Data!CD43*1/SMALL(Data!CD$25:CD$999,1)-1),"")</f>
        <v/>
      </c>
      <c r="CE43" s="178" t="str">
        <f>IF(ISNUMBER(Data!CE43),IF(Data!CE43*1/SMALL(Data!CE$25:CE$999,1)-1&gt;$F$15,"&gt;100%",Data!CE43*1/SMALL(Data!CE$25:CE$999,1)-1),"")</f>
        <v/>
      </c>
      <c r="CF43" s="178" t="str">
        <f>IF(ISNUMBER(Data!CF43),IF(Data!CF43*1/SMALL(Data!CF$25:CF$999,1)-1&gt;$F$15,"&gt;100%",Data!CF43*1/SMALL(Data!CF$25:CF$999,1)-1),"")</f>
        <v/>
      </c>
      <c r="CG43" s="178" t="str">
        <f>IF(ISNUMBER(Data!CG43),IF(Data!CG43*1/SMALL(Data!CG$25:CG$999,1)-1&gt;$F$15,"&gt;100%",Data!CG43*1/SMALL(Data!CG$25:CG$999,1)-1),"")</f>
        <v/>
      </c>
      <c r="CH43" s="178" t="str">
        <f>IF(ISNUMBER(Data!CH43),IF(Data!CH43*1/SMALL(Data!CH$25:CH$999,1)-1&gt;$F$15,"&gt;100%",Data!CH43*1/SMALL(Data!CH$25:CH$999,1)-1),"")</f>
        <v/>
      </c>
      <c r="CI43" s="178" t="str">
        <f>IF(ISNUMBER(Data!CI43),IF(Data!CI43*1/SMALL(Data!CI$25:CI$999,1)-1&gt;$F$15,"&gt;100%",Data!CI43*1/SMALL(Data!CI$25:CI$999,1)-1),"")</f>
        <v/>
      </c>
      <c r="CJ43" s="178" t="str">
        <f>IF(ISNUMBER(Data!CJ43),IF(Data!CJ43*1/SMALL(Data!CJ$25:CJ$999,1)-1&gt;$F$15,"&gt;100%",Data!CJ43*1/SMALL(Data!CJ$25:CJ$999,1)-1),"")</f>
        <v/>
      </c>
      <c r="CK43" s="178" t="str">
        <f>IF(ISNUMBER(Data!CK43),IF(Data!CK43*1/SMALL(Data!CK$25:CK$999,1)-1&gt;$F$15,"&gt;100%",Data!CK43*1/SMALL(Data!CK$25:CK$999,1)-1),"")</f>
        <v/>
      </c>
      <c r="CL43" s="178" t="str">
        <f>IF(ISNUMBER(Data!CL43),IF(Data!CL43*1/SMALL(Data!CL$25:CL$999,1)-1&gt;$F$15,"&gt;100%",Data!CL43*1/SMALL(Data!CL$25:CL$999,1)-1),"")</f>
        <v/>
      </c>
      <c r="CM43" s="178" t="str">
        <f>IF(ISNUMBER(Data!CM43),IF(Data!CM43*1/SMALL(Data!CM$25:CM$999,1)-1&gt;$F$15,"&gt;100%",Data!CM43*1/SMALL(Data!CM$25:CM$999,1)-1),"")</f>
        <v/>
      </c>
      <c r="CN43" s="178" t="str">
        <f>IF(ISNUMBER(Data!CN43),IF(Data!CN43*1/SMALL(Data!CN$25:CN$999,1)-1&gt;$F$15,"&gt;100%",Data!CN43*1/SMALL(Data!CN$25:CN$999,1)-1),"")</f>
        <v/>
      </c>
      <c r="CO43" s="178" t="str">
        <f>IF(ISNUMBER(Data!CO43),IF(Data!CO43*1/SMALL(Data!CO$25:CO$999,1)-1&gt;$F$15,"&gt;100%",Data!CO43*1/SMALL(Data!CO$25:CO$999,1)-1),"")</f>
        <v/>
      </c>
      <c r="CP43" s="178" t="str">
        <f>IF(ISNUMBER(Data!CP43),IF(Data!CP43*1/SMALL(Data!CP$25:CP$999,1)-1&gt;$F$15,"&gt;100%",Data!CP43*1/SMALL(Data!CP$25:CP$999,1)-1),"")</f>
        <v/>
      </c>
      <c r="CQ43" s="178" t="str">
        <f>IF(ISNUMBER(Data!CQ43),IF(Data!CQ43*1/SMALL(Data!CQ$25:CQ$999,1)-1&gt;$F$15,"&gt;100%",Data!CQ43*1/SMALL(Data!CQ$25:CQ$999,1)-1),"")</f>
        <v/>
      </c>
      <c r="CR43" s="178" t="str">
        <f>IF(ISNUMBER(Data!CR43),IF(Data!CR43*1/SMALL(Data!CR$25:CR$999,1)-1&gt;$F$15,"&gt;100%",Data!CR43*1/SMALL(Data!CR$25:CR$999,1)-1),"")</f>
        <v/>
      </c>
      <c r="CS43" s="178" t="str">
        <f>IF(ISNUMBER(Data!CS43),IF(Data!CS43*1/SMALL(Data!CS$25:CS$999,1)-1&gt;$F$15,"&gt;100%",Data!CS43*1/SMALL(Data!CS$25:CS$999,1)-1),"")</f>
        <v/>
      </c>
      <c r="CT43" s="178" t="str">
        <f>IF(ISNUMBER(Data!CT43),IF(Data!CT43*1/SMALL(Data!CT$25:CT$999,1)-1&gt;$F$15,"&gt;100%",Data!CT43*1/SMALL(Data!CT$25:CT$999,1)-1),"")</f>
        <v/>
      </c>
      <c r="CU43" s="178" t="str">
        <f>IF(ISNUMBER(Data!CU43),IF(Data!CU43*1/SMALL(Data!CU$25:CU$999,1)-1&gt;$F$15,"&gt;100%",Data!CU43*1/SMALL(Data!CU$25:CU$999,1)-1),"")</f>
        <v/>
      </c>
      <c r="CV43" s="178" t="str">
        <f>IF(ISNUMBER(Data!CV43),IF(Data!CV43*1/SMALL(Data!CV$25:CV$999,1)-1&gt;$F$15,"&gt;100%",Data!CV43*1/SMALL(Data!CV$25:CV$999,1)-1),"")</f>
        <v/>
      </c>
      <c r="CW43" s="178" t="str">
        <f>IF(ISNUMBER(Data!CW43),IF(Data!CW43*1/SMALL(Data!CW$25:CW$999,1)-1&gt;$F$15,"&gt;100%",Data!CW43*1/SMALL(Data!CW$25:CW$999,1)-1),"")</f>
        <v/>
      </c>
      <c r="CX43" s="178" t="str">
        <f>IF(ISNUMBER(Data!CX43),IF(Data!CX43*1/SMALL(Data!CX$25:CX$999,1)-1&gt;$F$15,"&gt;100%",Data!CX43*1/SMALL(Data!CX$25:CX$999,1)-1),"")</f>
        <v/>
      </c>
      <c r="CY43" s="178" t="str">
        <f>IF(ISNUMBER(Data!CY43),IF(Data!CY43*1/SMALL(Data!CY$25:CY$999,1)-1&gt;$F$15,"&gt;100%",Data!CY43*1/SMALL(Data!CY$25:CY$999,1)-1),"")</f>
        <v/>
      </c>
      <c r="CZ43" s="178" t="str">
        <f>IF(ISNUMBER(Data!CZ43),IF(Data!CZ43*1/SMALL(Data!CZ$25:CZ$999,1)-1&gt;$F$15,"&gt;100%",Data!CZ43*1/SMALL(Data!CZ$25:CZ$999,1)-1),"")</f>
        <v/>
      </c>
      <c r="DA43" s="178" t="str">
        <f>IF(ISNUMBER(Data!DA43),IF(Data!DA43*1/SMALL(Data!DA$25:DA$999,1)-1&gt;$F$15,"&gt;100%",Data!DA43*1/SMALL(Data!DA$25:DA$999,1)-1),"")</f>
        <v/>
      </c>
      <c r="DB43" s="178" t="str">
        <f>IF(ISNUMBER(Data!DB43),IF(Data!DB43*1/SMALL(Data!DB$25:DB$999,1)-1&gt;$F$15,"&gt;100%",Data!DB43*1/SMALL(Data!DB$25:DB$999,1)-1),"")</f>
        <v/>
      </c>
      <c r="DC43" s="178" t="str">
        <f>IF(ISNUMBER(Data!DC43),IF(Data!DC43*1/SMALL(Data!DC$25:DC$999,1)-1&gt;$F$15,"&gt;100%",Data!DC43*1/SMALL(Data!DC$25:DC$999,1)-1),"")</f>
        <v/>
      </c>
      <c r="DD43" s="178" t="str">
        <f>IF(ISNUMBER(Data!DD43),IF(Data!DD43*1/SMALL(Data!DD$25:DD$999,1)-1&gt;$F$15,"&gt;100%",Data!DD43*1/SMALL(Data!DD$25:DD$999,1)-1),"")</f>
        <v/>
      </c>
      <c r="DE43" s="178" t="str">
        <f>IF(ISNUMBER(Data!DE43),IF(Data!DE43*1/SMALL(Data!DE$25:DE$999,1)-1&gt;$F$15,"&gt;100%",Data!DE43*1/SMALL(Data!DE$25:DE$999,1)-1),"")</f>
        <v/>
      </c>
      <c r="DF43" s="178" t="str">
        <f>IF(ISNUMBER(Data!DF43),IF(Data!DF43*1/SMALL(Data!DF$25:DF$999,1)-1&gt;$F$15,"&gt;100%",Data!DF43*1/SMALL(Data!DF$25:DF$999,1)-1),"")</f>
        <v/>
      </c>
      <c r="DG43" s="178" t="str">
        <f>IF(ISNUMBER(Data!DG43),IF(Data!DG43*1/SMALL(Data!DG$25:DG$999,1)-1&gt;$F$15,"&gt;100%",Data!DG43*1/SMALL(Data!DG$25:DG$999,1)-1),"")</f>
        <v/>
      </c>
      <c r="DH43" s="178" t="str">
        <f>IF(ISNUMBER(Data!DH43),IF(Data!DH43*1/SMALL(Data!DH$25:DH$999,1)-1&gt;$F$15,"&gt;100%",Data!DH43*1/SMALL(Data!DH$25:DH$999,1)-1),"")</f>
        <v/>
      </c>
      <c r="DI43" s="178" t="str">
        <f>IF(ISNUMBER(Data!DI43),IF(Data!DI43*1/SMALL(Data!DI$25:DI$999,1)-1&gt;$F$15,"&gt;100%",Data!DI43*1/SMALL(Data!DI$25:DI$999,1)-1),"")</f>
        <v/>
      </c>
      <c r="DJ43" s="178" t="str">
        <f>IF(ISNUMBER(Data!DJ43),IF(Data!DJ43*1/SMALL(Data!DJ$25:DJ$999,1)-1&gt;$F$15,"&gt;100%",Data!DJ43*1/SMALL(Data!DJ$25:DJ$999,1)-1),"")</f>
        <v/>
      </c>
      <c r="DK43" s="178" t="str">
        <f>IF(ISNUMBER(Data!DK43),IF(Data!DK43*1/SMALL(Data!DK$25:DK$999,1)-1&gt;$F$15,"&gt;100%",Data!DK43*1/SMALL(Data!DK$25:DK$999,1)-1),"")</f>
        <v/>
      </c>
      <c r="DL43" s="178" t="str">
        <f>IF(ISNUMBER(Data!DL43),IF(Data!DL43*1/SMALL(Data!DL$25:DL$999,1)-1&gt;$F$15,"&gt;100%",Data!DL43*1/SMALL(Data!DL$25:DL$999,1)-1),"")</f>
        <v/>
      </c>
      <c r="DM43" s="178" t="str">
        <f>IF(ISNUMBER(Data!DM43),IF(Data!DM43*1/SMALL(Data!DM$25:DM$999,1)-1&gt;$F$15,"&gt;100%",Data!DM43*1/SMALL(Data!DM$25:DM$999,1)-1),"")</f>
        <v/>
      </c>
      <c r="DN43" s="178" t="str">
        <f>IF(ISNUMBER(Data!DN43),IF(Data!DN43*1/SMALL(Data!DN$25:DN$999,1)-1&gt;$F$15,"&gt;100%",Data!DN43*1/SMALL(Data!DN$25:DN$999,1)-1),"")</f>
        <v/>
      </c>
      <c r="DO43" s="178" t="str">
        <f>IF(ISNUMBER(Data!DO43),IF(Data!DO43*1/SMALL(Data!DO$25:DO$999,1)-1&gt;$F$15,"&gt;100%",Data!DO43*1/SMALL(Data!DO$25:DO$999,1)-1),"")</f>
        <v/>
      </c>
      <c r="DP43" s="178" t="str">
        <f>IF(ISNUMBER(Data!DP43),IF(Data!DP43*1/SMALL(Data!DP$25:DP$999,1)-1&gt;$F$15,"&gt;100%",Data!DP43*1/SMALL(Data!DP$25:DP$999,1)-1),"")</f>
        <v/>
      </c>
      <c r="DQ43" s="178" t="str">
        <f>IF(ISNUMBER(Data!DQ43),IF(Data!DQ43*1/SMALL(Data!DQ$25:DQ$999,1)-1&gt;$F$15,"&gt;100%",Data!DQ43*1/SMALL(Data!DQ$25:DQ$999,1)-1),"")</f>
        <v/>
      </c>
      <c r="DR43" s="178" t="str">
        <f>IF(ISNUMBER(Data!DR43),IF(Data!DR43*1/SMALL(Data!DR$25:DR$999,1)-1&gt;$F$15,"&gt;100%",Data!DR43*1/SMALL(Data!DR$25:DR$999,1)-1),"")</f>
        <v/>
      </c>
      <c r="DS43" s="178" t="str">
        <f>IF(ISNUMBER(Data!DS43),IF(Data!DS43*1/SMALL(Data!DS$25:DS$999,1)-1&gt;$F$15,"&gt;100%",Data!DS43*1/SMALL(Data!DS$25:DS$999,1)-1),"")</f>
        <v/>
      </c>
      <c r="DT43" s="178" t="str">
        <f>IF(ISNUMBER(Data!DT43),IF(Data!DT43*1/SMALL(Data!DT$25:DT$999,1)-1&gt;$F$15,"&gt;100%",Data!DT43*1/SMALL(Data!DT$25:DT$999,1)-1),"")</f>
        <v/>
      </c>
      <c r="DU43" s="178" t="str">
        <f>IF(ISNUMBER(Data!DU43),IF(Data!DU43*1/SMALL(Data!DU$25:DU$999,1)-1&gt;$F$15,"&gt;100%",Data!DU43*1/SMALL(Data!DU$25:DU$999,1)-1),"")</f>
        <v/>
      </c>
      <c r="DV43" s="178">
        <f>IF(ISNUMBER(Data!DV43),IF(Data!DV43*1/SMALL(Data!DV$25:DV$999,1)-1&gt;$F$15,"&gt;100%",Data!DV43*1/SMALL(Data!DV$25:DV$999,1)-1),"")</f>
        <v>0.63905775075987847</v>
      </c>
      <c r="DW43" s="178" t="str">
        <f>IF(ISNUMBER(Data!DW43),IF(Data!DW43*1/SMALL(Data!DW$25:DW$999,1)-1&gt;$F$15,"&gt;100%",Data!DW43*1/SMALL(Data!DW$25:DW$999,1)-1),"")</f>
        <v>&gt;100%</v>
      </c>
      <c r="DX43" s="178">
        <f>IF(ISNUMBER(Data!DX43),IF(Data!DX43*1/SMALL(Data!DX$25:DX$999,1)-1&gt;$F$15,"&gt;100%",Data!DX43*1/SMALL(Data!DX$25:DX$999,1)-1),"")</f>
        <v>0</v>
      </c>
      <c r="DY43" s="178">
        <f>IF(ISNUMBER(Data!DY43),IF(Data!DY43*1/SMALL(Data!DY$25:DY$999,1)-1&gt;$F$15,"&gt;100%",Data!DY43*1/SMALL(Data!DY$25:DY$999,1)-1),"")</f>
        <v>0</v>
      </c>
      <c r="DZ43" s="178">
        <f>IF(ISNUMBER(Data!DZ43),IF(Data!DZ43*1/SMALL(Data!DZ$25:DZ$999,1)-1&gt;$F$15,"&gt;100%",Data!DZ43*1/SMALL(Data!DZ$25:DZ$999,1)-1),"")</f>
        <v>3.8957147138148018E-2</v>
      </c>
      <c r="EA43" s="178" t="str">
        <f>IF(ISNUMBER(Data!EA43),IF(Data!EA43*1/SMALL(Data!EA$25:EA$999,1)-1&gt;$F$15,"&gt;100%",Data!EA43*1/SMALL(Data!EA$25:EA$999,1)-1),"")</f>
        <v>&gt;100%</v>
      </c>
      <c r="EB43" s="178" t="str">
        <f>IF(ISNUMBER(Data!EB43),IF(Data!EB43*1/SMALL(Data!EB$25:EB$999,1)-1&gt;$F$15,"&gt;100%",Data!EB43*1/SMALL(Data!EB$25:EB$999,1)-1),"")</f>
        <v>&gt;100%</v>
      </c>
      <c r="EC43" s="178">
        <f>IF(ISNUMBER(Data!EC43),IF(Data!EC43*1/SMALL(Data!EC$25:EC$999,1)-1&gt;$F$15,"&gt;100%",Data!EC43*1/SMALL(Data!EC$25:EC$999,1)-1),"")</f>
        <v>8.717579250720453E-2</v>
      </c>
      <c r="ED43" s="178" t="str">
        <f>IF(ISNUMBER(Data!ED43),IF(Data!ED43*1/SMALL(Data!ED$25:ED$999,1)-1&gt;$F$15,"&gt;100%",Data!ED43*1/SMALL(Data!ED$25:ED$999,1)-1),"")</f>
        <v>&gt;100%</v>
      </c>
      <c r="EE43" s="178" t="str">
        <f>IF(ISNUMBER(Data!EE43),IF(Data!EE43*1/SMALL(Data!EE$25:EE$999,1)-1&gt;$F$15,"&gt;100%",Data!EE43*1/SMALL(Data!EE$25:EE$999,1)-1),"")</f>
        <v>&gt;100%</v>
      </c>
      <c r="EF43" s="178">
        <f>IF(ISNUMBER(Data!EF43),IF(Data!EF43*1/SMALL(Data!EF$25:EF$999,1)-1&gt;$F$15,"&gt;100%",Data!EF43*1/SMALL(Data!EF$25:EF$999,1)-1),"")</f>
        <v>1.3071096994869302E-2</v>
      </c>
      <c r="EG43" s="178" t="str">
        <f>IF(ISNUMBER(Data!EG43),IF(Data!EG43*1/SMALL(Data!EG$25:EG$999,1)-1&gt;$F$15,"&gt;100%",Data!EG43*1/SMALL(Data!EG$25:EG$999,1)-1),"")</f>
        <v>&gt;100%</v>
      </c>
      <c r="EH43" s="178" t="str">
        <f>IF(ISNUMBER(Data!EH43),IF(Data!EH43*1/SMALL(Data!EH$25:EH$999,1)-1&gt;$F$15,"&gt;100%",Data!EH43*1/SMALL(Data!EH$25:EH$999,1)-1),"")</f>
        <v>&gt;100%</v>
      </c>
      <c r="EI43" s="178" t="str">
        <f>IF(ISNUMBER(Data!EI43),IF(Data!EI43*1/SMALL(Data!EI$25:EI$999,1)-1&gt;$F$15,"&gt;100%",Data!EI43*1/SMALL(Data!EI$25:EI$999,1)-1),"")</f>
        <v/>
      </c>
      <c r="EJ43" s="178" t="str">
        <f>IF(ISNUMBER(Data!EJ43),IF(Data!EJ43*1/SMALL(Data!EJ$25:EJ$999,1)-1&gt;$F$15,"&gt;100%",Data!EJ43*1/SMALL(Data!EJ$25:EJ$999,1)-1),"")</f>
        <v/>
      </c>
      <c r="EK43" s="178" t="str">
        <f>IF(ISNUMBER(Data!EK43),IF(Data!EK43*1/SMALL(Data!EK$25:EK$999,1)-1&gt;$F$15,"&gt;100%",Data!EK43*1/SMALL(Data!EK$25:EK$999,1)-1),"")</f>
        <v/>
      </c>
      <c r="EL43" s="178" t="str">
        <f>IF(ISNUMBER(Data!EL43),IF(Data!EL43*1/SMALL(Data!EL$25:EL$999,1)-1&gt;$F$15,"&gt;100%",Data!EL43*1/SMALL(Data!EL$25:EL$999,1)-1),"")</f>
        <v/>
      </c>
      <c r="EM43" s="178" t="str">
        <f>IF(ISNUMBER(Data!EM43),IF(Data!EM43*1/SMALL(Data!EM$25:EM$999,1)-1&gt;$F$15,"&gt;100%",Data!EM43*1/SMALL(Data!EM$25:EM$999,1)-1),"")</f>
        <v/>
      </c>
      <c r="EN43" s="178" t="str">
        <f>IF(ISNUMBER(Data!EN43),IF(Data!EN43*1/SMALL(Data!EN$25:EN$999,1)-1&gt;$F$15,"&gt;100%",Data!EN43*1/SMALL(Data!EN$25:EN$999,1)-1),"")</f>
        <v/>
      </c>
      <c r="EO43" s="178" t="str">
        <f>IF(ISNUMBER(Data!EO43),IF(Data!EO43*1/SMALL(Data!EO$25:EO$999,1)-1&gt;$F$15,"&gt;100%",Data!EO43*1/SMALL(Data!EO$25:EO$999,1)-1),"")</f>
        <v/>
      </c>
      <c r="EP43" s="178" t="str">
        <f>IF(ISNUMBER(Data!EP43),IF(Data!EP43*1/SMALL(Data!EP$25:EP$999,1)-1&gt;$F$15,"&gt;100%",Data!EP43*1/SMALL(Data!EP$25:EP$999,1)-1),"")</f>
        <v/>
      </c>
      <c r="EQ43" s="178" t="str">
        <f>IF(ISNUMBER(Data!EQ43),IF(Data!EQ43*1/SMALL(Data!EQ$25:EQ$999,1)-1&gt;$F$15,"&gt;100%",Data!EQ43*1/SMALL(Data!EQ$25:EQ$999,1)-1),"")</f>
        <v/>
      </c>
      <c r="ER43" s="178" t="str">
        <f>IF(ISNUMBER(Data!ER43),IF(Data!ER43*1/SMALL(Data!ER$25:ER$999,1)-1&gt;$F$15,"&gt;100%",Data!ER43*1/SMALL(Data!ER$25:ER$999,1)-1),"")</f>
        <v/>
      </c>
      <c r="ES43" s="178" t="str">
        <f>IF(ISNUMBER(Data!ES43),IF(Data!ES43*1/SMALL(Data!ES$25:ES$999,1)-1&gt;$F$15,"&gt;100%",Data!ES43*1/SMALL(Data!ES$25:ES$999,1)-1),"")</f>
        <v/>
      </c>
    </row>
    <row r="44" spans="1:149" s="171" customFormat="1" x14ac:dyDescent="0.25">
      <c r="A44" s="169" t="str">
        <f>Data!A44</f>
        <v>DV-LOAM</v>
      </c>
      <c r="B44" s="178" t="str">
        <f>IF(ISNUMBER(Data!B44),IF(Data!B44*1/SMALL(Data!B$25:B$999,1)-1&gt;$F$15,"&gt;100%",Data!B44*1/SMALL(Data!B$25:B$999,1)-1),"")</f>
        <v/>
      </c>
      <c r="C44" s="178" t="str">
        <f>IF(ISNUMBER(Data!C44),IF(Data!C44*1/SMALL(Data!C$25:C$999,1)-1&gt;$F$15,"&gt;100%",Data!C44*1/SMALL(Data!C$25:C$999,1)-1),"")</f>
        <v/>
      </c>
      <c r="D44" s="178" t="str">
        <f>IF(ISNUMBER(Data!D44),IF(Data!D44*1/SMALL(Data!D$25:D$999,1)-1&gt;$F$15,"&gt;100%",Data!D44*1/SMALL(Data!D$25:D$999,1)-1),"")</f>
        <v/>
      </c>
      <c r="E44" s="178" t="str">
        <f>IF(ISNUMBER(Data!E44),IF(Data!E44*1/SMALL(Data!E$25:E$999,1)-1&gt;$F$15,"&gt;100%",Data!E44*1/SMALL(Data!E$25:E$999,1)-1),"")</f>
        <v/>
      </c>
      <c r="F44" s="178" t="str">
        <f>IF(ISNUMBER(Data!F44),IF(Data!F44*1/SMALL(Data!F$25:F$999,1)-1&gt;$F$15,"&gt;100%",Data!F44*1/SMALL(Data!F$25:F$999,1)-1),"")</f>
        <v/>
      </c>
      <c r="G44" s="178" t="str">
        <f>IF(ISNUMBER(Data!G44),IF(Data!G44*1/SMALL(Data!G$25:G$999,1)-1&gt;$F$15,"&gt;100%",Data!G44*1/SMALL(Data!G$25:G$999,1)-1),"")</f>
        <v/>
      </c>
      <c r="H44" s="178" t="str">
        <f>IF(ISNUMBER(Data!H44),IF(Data!H44*1/SMALL(Data!H$25:H$999,1)-1&gt;$F$15,"&gt;100%",Data!H44*1/SMALL(Data!H$25:H$999,1)-1),"")</f>
        <v/>
      </c>
      <c r="I44" s="178" t="str">
        <f>IF(ISNUMBER(Data!I44),IF(Data!I44*1/SMALL(Data!I$25:I$999,1)-1&gt;$F$15,"&gt;100%",Data!I44*1/SMALL(Data!I$25:I$999,1)-1),"")</f>
        <v/>
      </c>
      <c r="J44" s="178" t="str">
        <f>IF(ISNUMBER(Data!J44),IF(Data!J44*1/SMALL(Data!J$25:J$999,1)-1&gt;$F$15,"&gt;100%",Data!J44*1/SMALL(Data!J$25:J$999,1)-1),"")</f>
        <v/>
      </c>
      <c r="K44" s="178" t="str">
        <f>IF(ISNUMBER(Data!K44),IF(Data!K44*1/SMALL(Data!K$25:K$999,1)-1&gt;$F$15,"&gt;100%",Data!K44*1/SMALL(Data!K$25:K$999,1)-1),"")</f>
        <v/>
      </c>
      <c r="L44" s="178" t="str">
        <f>IF(ISNUMBER(Data!L44),IF(Data!L44*1/SMALL(Data!L$25:L$999,1)-1&gt;$F$15,"&gt;100%",Data!L44*1/SMALL(Data!L$25:L$999,1)-1),"")</f>
        <v/>
      </c>
      <c r="M44" s="178" t="str">
        <f>IF(ISNUMBER(Data!M44),IF(Data!M44*1/SMALL(Data!M$25:M$999,1)-1&gt;$F$15,"&gt;100%",Data!M44*1/SMALL(Data!M$25:M$999,1)-1),"")</f>
        <v/>
      </c>
      <c r="N44" s="178" t="str">
        <f>IF(ISNUMBER(Data!N44),IF(Data!N44*1/SMALL(Data!N$25:N$999,1)-1&gt;$F$15,"&gt;100%",Data!N44*1/SMALL(Data!N$25:N$999,1)-1),"")</f>
        <v/>
      </c>
      <c r="O44" s="178" t="str">
        <f>IF(ISNUMBER(Data!O44),IF(Data!O44*1/SMALL(Data!O$25:O$999,1)-1&gt;$F$15,"&gt;100%",Data!O44*1/SMALL(Data!O$25:O$999,1)-1),"")</f>
        <v/>
      </c>
      <c r="P44" s="178" t="str">
        <f>IF(ISNUMBER(Data!P44),IF(Data!P44*1/SMALL(Data!P$25:P$999,1)-1&gt;$F$15,"&gt;100%",Data!P44*1/SMALL(Data!P$25:P$999,1)-1),"")</f>
        <v/>
      </c>
      <c r="Q44" s="178" t="str">
        <f>IF(ISNUMBER(Data!Q44),IF(Data!Q44*1/SMALL(Data!Q$25:Q$999,1)-1&gt;$F$15,"&gt;100%",Data!Q44*1/SMALL(Data!Q$25:Q$999,1)-1),"")</f>
        <v/>
      </c>
      <c r="R44" s="178" t="str">
        <f>IF(ISNUMBER(Data!R44),IF(Data!R44*1/SMALL(Data!R$25:R$999,1)-1&gt;$F$15,"&gt;100%",Data!R44*1/SMALL(Data!R$25:R$999,1)-1),"")</f>
        <v/>
      </c>
      <c r="S44" s="178" t="str">
        <f>IF(ISNUMBER(Data!S44),IF(Data!S44*1/SMALL(Data!S$25:S$999,1)-1&gt;$F$15,"&gt;100%",Data!S44*1/SMALL(Data!S$25:S$999,1)-1),"")</f>
        <v/>
      </c>
      <c r="T44" s="178" t="str">
        <f>IF(ISNUMBER(Data!T44),IF(Data!T44*1/SMALL(Data!T$25:T$999,1)-1&gt;$F$15,"&gt;100%",Data!T44*1/SMALL(Data!T$25:T$999,1)-1),"")</f>
        <v/>
      </c>
      <c r="U44" s="178" t="str">
        <f>IF(ISNUMBER(Data!U44),IF(Data!U44*1/SMALL(Data!U$25:U$999,1)-1&gt;$F$15,"&gt;100%",Data!U44*1/SMALL(Data!U$25:U$999,1)-1),"")</f>
        <v/>
      </c>
      <c r="V44" s="178" t="str">
        <f>IF(ISNUMBER(Data!V44),IF(Data!V44*1/SMALL(Data!V$25:V$999,1)-1&gt;$F$15,"&gt;100%",Data!V44*1/SMALL(Data!V$25:V$999,1)-1),"")</f>
        <v/>
      </c>
      <c r="W44" s="178" t="str">
        <f>IF(ISNUMBER(Data!W44),IF(Data!W44*1/SMALL(Data!W$25:W$999,1)-1&gt;$F$15,"&gt;100%",Data!W44*1/SMALL(Data!W$25:W$999,1)-1),"")</f>
        <v/>
      </c>
      <c r="X44" s="178" t="str">
        <f>IF(ISNUMBER(Data!X44),IF(Data!X44*1/SMALL(Data!X$25:X$999,1)-1&gt;$F$15,"&gt;100%",Data!X44*1/SMALL(Data!X$25:X$999,1)-1),"")</f>
        <v/>
      </c>
      <c r="Y44" s="178" t="str">
        <f>IF(ISNUMBER(Data!Y44),IF(Data!Y44*1/SMALL(Data!Y$25:Y$999,1)-1&gt;$F$15,"&gt;100%",Data!Y44*1/SMALL(Data!Y$25:Y$999,1)-1),"")</f>
        <v/>
      </c>
      <c r="Z44" s="178" t="str">
        <f>IF(ISNUMBER(Data!Z44),IF(Data!Z44*1/SMALL(Data!Z$25:Z$999,1)-1&gt;$F$15,"&gt;100%",Data!Z44*1/SMALL(Data!Z$25:Z$999,1)-1),"")</f>
        <v/>
      </c>
      <c r="AA44" s="178" t="str">
        <f>IF(ISNUMBER(Data!AA44),IF(Data!AA44*1/SMALL(Data!AA$25:AA$999,1)-1&gt;$F$15,"&gt;100%",Data!AA44*1/SMALL(Data!AA$25:AA$999,1)-1),"")</f>
        <v/>
      </c>
      <c r="AB44" s="178" t="str">
        <f>IF(ISNUMBER(Data!AB44),IF(Data!AB44*1/SMALL(Data!AB$25:AB$999,1)-1&gt;$F$15,"&gt;100%",Data!AB44*1/SMALL(Data!AB$25:AB$999,1)-1),"")</f>
        <v/>
      </c>
      <c r="AC44" s="178" t="str">
        <f>IF(ISNUMBER(Data!AC44),IF(Data!AC44*1/SMALL(Data!AC$25:AC$999,1)-1&gt;$F$15,"&gt;100%",Data!AC44*1/SMALL(Data!AC$25:AC$999,1)-1),"")</f>
        <v/>
      </c>
      <c r="AD44" s="178" t="str">
        <f>IF(ISNUMBER(Data!AD44),IF(Data!AD44*1/SMALL(Data!AD$25:AD$999,1)-1&gt;$F$15,"&gt;100%",Data!AD44*1/SMALL(Data!AD$25:AD$999,1)-1),"")</f>
        <v/>
      </c>
      <c r="AE44" s="178" t="str">
        <f>IF(ISNUMBER(Data!AE44),IF(Data!AE44*1/SMALL(Data!AE$25:AE$999,1)-1&gt;$F$15,"&gt;100%",Data!AE44*1/SMALL(Data!AE$25:AE$999,1)-1),"")</f>
        <v/>
      </c>
      <c r="AF44" s="178" t="str">
        <f>IF(ISNUMBER(Data!AF44),IF(Data!AF44*1/SMALL(Data!AF$25:AF$999,1)-1&gt;$F$15,"&gt;100%",Data!AF44*1/SMALL(Data!AF$25:AF$999,1)-1),"")</f>
        <v/>
      </c>
      <c r="AG44" s="178" t="str">
        <f>IF(ISNUMBER(Data!AG44),IF(Data!AG44*1/SMALL(Data!AG$25:AG$999,1)-1&gt;$F$15,"&gt;100%",Data!AG44*1/SMALL(Data!AG$25:AG$999,1)-1),"")</f>
        <v/>
      </c>
      <c r="AH44" s="178" t="str">
        <f>IF(ISNUMBER(Data!AH44),IF(Data!AH44*1/SMALL(Data!AH$25:AH$999,1)-1&gt;$F$15,"&gt;100%",Data!AH44*1/SMALL(Data!AH$25:AH$999,1)-1),"")</f>
        <v/>
      </c>
      <c r="AI44" s="178" t="str">
        <f>IF(ISNUMBER(Data!AI44),IF(Data!AI44*1/SMALL(Data!AI$25:AI$999,1)-1&gt;$F$15,"&gt;100%",Data!AI44*1/SMALL(Data!AI$25:AI$999,1)-1),"")</f>
        <v/>
      </c>
      <c r="AJ44" s="178" t="str">
        <f>IF(ISNUMBER(Data!AJ44),IF(Data!AJ44*1/SMALL(Data!AJ$25:AJ$999,1)-1&gt;$F$15,"&gt;100%",Data!AJ44*1/SMALL(Data!AJ$25:AJ$999,1)-1),"")</f>
        <v/>
      </c>
      <c r="AK44" s="178" t="str">
        <f>IF(ISNUMBER(Data!AK44),IF(Data!AK44*1/SMALL(Data!AK$25:AK$999,1)-1&gt;$F$15,"&gt;100%",Data!AK44*1/SMALL(Data!AK$25:AK$999,1)-1),"")</f>
        <v/>
      </c>
      <c r="AL44" s="178" t="str">
        <f>IF(ISNUMBER(Data!AL44),IF(Data!AL44*1/SMALL(Data!AL$25:AL$999,1)-1&gt;$F$15,"&gt;100%",Data!AL44*1/SMALL(Data!AL$25:AL$999,1)-1),"")</f>
        <v/>
      </c>
      <c r="AM44" s="178" t="str">
        <f>IF(ISNUMBER(Data!AM44),IF(Data!AM44*1/SMALL(Data!AM$25:AM$999,1)-1&gt;$F$15,"&gt;100%",Data!AM44*1/SMALL(Data!AM$25:AM$999,1)-1),"")</f>
        <v/>
      </c>
      <c r="AN44" s="178" t="str">
        <f>IF(ISNUMBER(Data!AN44),IF(Data!AN44*1/SMALL(Data!AN$25:AN$999,1)-1&gt;$F$15,"&gt;100%",Data!AN44*1/SMALL(Data!AN$25:AN$999,1)-1),"")</f>
        <v/>
      </c>
      <c r="AO44" s="178" t="str">
        <f>IF(ISNUMBER(Data!AO44),IF(Data!AO44*1/SMALL(Data!AO$25:AO$999,1)-1&gt;$F$15,"&gt;100%",Data!AO44*1/SMALL(Data!AO$25:AO$999,1)-1),"")</f>
        <v/>
      </c>
      <c r="AP44" s="178" t="str">
        <f>IF(ISNUMBER(Data!AP44),IF(Data!AP44*1/SMALL(Data!AP$25:AP$999,1)-1&gt;$F$15,"&gt;100%",Data!AP44*1/SMALL(Data!AP$25:AP$999,1)-1),"")</f>
        <v/>
      </c>
      <c r="AQ44" s="189" t="str">
        <f>IF(ISNUMBER(Data!AQ44),IF(Data!AQ44*1/SMALL(Data!AQ$25:AQ$999,1)-1&gt;$F$15,"&gt;100%",Data!AQ44*1/SMALL(Data!AQ$25:AQ$999,1)-1),"")</f>
        <v/>
      </c>
      <c r="AR44" s="178" t="str">
        <f>IF(ISNUMBER(Data!AR44),IF(Data!AR44*1/SMALL(Data!AR$25:AR$999,1)-1&gt;$F$15,"&gt;100%",Data!AR44*1/SMALL(Data!AR$25:AR$999,1)-1),"")</f>
        <v/>
      </c>
      <c r="AS44" s="178" t="str">
        <f>IF(ISNUMBER(Data!AS44),IF(Data!AS44*1/SMALL(Data!AS$25:AS$999,1)-1&gt;$F$15,"&gt;100%",Data!AS44*1/SMALL(Data!AS$25:AS$999,1)-1),"")</f>
        <v/>
      </c>
      <c r="AT44" s="178" t="str">
        <f>IF(ISNUMBER(Data!AT44),IF(Data!AT44*1/SMALL(Data!AT$25:AT$999,1)-1&gt;$F$15,"&gt;100%",Data!AT44*1/SMALL(Data!AT$25:AT$999,1)-1),"")</f>
        <v/>
      </c>
      <c r="AU44" s="178" t="str">
        <f>IF(ISNUMBER(Data!AU44),IF(Data!AU44*1/SMALL(Data!AU$25:AU$999,1)-1&gt;$F$15,"&gt;100%",Data!AU44*1/SMALL(Data!AU$25:AU$999,1)-1),"")</f>
        <v/>
      </c>
      <c r="AV44" s="178" t="str">
        <f>IF(ISNUMBER(Data!AV44),IF(Data!AV44*1/SMALL(Data!AV$25:AV$999,1)-1&gt;$F$15,"&gt;100%",Data!AV44*1/SMALL(Data!AV$25:AV$999,1)-1),"")</f>
        <v/>
      </c>
      <c r="AW44" s="178" t="str">
        <f>IF(ISNUMBER(Data!AW44),IF(Data!AW44*1/SMALL(Data!AW$25:AW$999,1)-1&gt;$F$15,"&gt;100%",Data!AW44*1/SMALL(Data!AW$25:AW$999,1)-1),"")</f>
        <v/>
      </c>
      <c r="AX44" s="178" t="str">
        <f>IF(ISNUMBER(Data!AX44),IF(Data!AX44*1/SMALL(Data!AX$25:AX$999,1)-1&gt;$F$15,"&gt;100%",Data!AX44*1/SMALL(Data!AX$25:AX$999,1)-1),"")</f>
        <v/>
      </c>
      <c r="AY44" s="178" t="str">
        <f>IF(ISNUMBER(Data!AY44),IF(Data!AY44*1/SMALL(Data!AY$25:AY$999,1)-1&gt;$F$15,"&gt;100%",Data!AY44*1/SMALL(Data!AY$25:AY$999,1)-1),"")</f>
        <v/>
      </c>
      <c r="AZ44" s="178" t="str">
        <f>IF(ISNUMBER(Data!AZ44),IF(Data!AZ44*1/SMALL(Data!AZ$25:AZ$999,1)-1&gt;$F$15,"&gt;100%",Data!AZ44*1/SMALL(Data!AZ$25:AZ$999,1)-1),"")</f>
        <v/>
      </c>
      <c r="BA44" s="190" t="str">
        <f>IF(ISNUMBER(Data!BA44),IF(Data!BA44*1/SMALL(Data!BA$25:BA$999,1)-1&gt;$F$15,"&gt;100%",Data!BA44*1/SMALL(Data!BA$25:BA$999,1)-1),"")</f>
        <v/>
      </c>
      <c r="BB44" s="184" t="str">
        <f>IF(ISNUMBER(Data!BB44),IF(Data!BB44*1/SMALL(Data!BB$25:BB$999,1)-1&gt;$F$15,"&gt;100%",Data!BB44*1/SMALL(Data!BB$25:BB$999,1)-1),"")</f>
        <v/>
      </c>
      <c r="BC44" s="178" t="str">
        <f>IF(ISNUMBER(Data!BC44),IF(Data!BC44*1/SMALL(Data!BC$25:BC$999,1)-1&gt;$F$15,"&gt;100%",Data!BC44*1/SMALL(Data!BC$25:BC$999,1)-1),"")</f>
        <v/>
      </c>
      <c r="BD44" s="178" t="str">
        <f>IF(ISNUMBER(Data!BD44),IF(Data!BD44*1/SMALL(Data!BD$25:BD$999,1)-1&gt;$F$15,"&gt;100%",Data!BD44*1/SMALL(Data!BD$25:BD$999,1)-1),"")</f>
        <v/>
      </c>
      <c r="BE44" s="178" t="str">
        <f>IF(ISNUMBER(Data!BE44),IF(Data!BE44*1/SMALL(Data!BE$25:BE$999,1)-1&gt;$F$15,"&gt;100%",Data!BE44*1/SMALL(Data!BE$25:BE$999,1)-1),"")</f>
        <v/>
      </c>
      <c r="BF44" s="178" t="str">
        <f>IF(ISNUMBER(Data!BF44),IF(Data!BF44*1/SMALL(Data!BF$25:BF$999,1)-1&gt;$F$15,"&gt;100%",Data!BF44*1/SMALL(Data!BF$25:BF$999,1)-1),"")</f>
        <v/>
      </c>
      <c r="BG44" s="178" t="str">
        <f>IF(ISNUMBER(Data!BG44),IF(Data!BG44*1/SMALL(Data!BG$25:BG$999,1)-1&gt;$F$15,"&gt;100%",Data!BG44*1/SMALL(Data!BG$25:BG$999,1)-1),"")</f>
        <v/>
      </c>
      <c r="BH44" s="178" t="str">
        <f>IF(ISNUMBER(Data!BH44),IF(Data!BH44*1/SMALL(Data!BH$25:BH$999,1)-1&gt;$F$15,"&gt;100%",Data!BH44*1/SMALL(Data!BH$25:BH$999,1)-1),"")</f>
        <v/>
      </c>
      <c r="BI44" s="178" t="str">
        <f>IF(ISNUMBER(Data!BI44),IF(Data!BI44*1/SMALL(Data!BI$25:BI$999,1)-1&gt;$F$15,"&gt;100%",Data!BI44*1/SMALL(Data!BI$25:BI$999,1)-1),"")</f>
        <v/>
      </c>
      <c r="BJ44" s="178" t="str">
        <f>IF(ISNUMBER(Data!BJ44),IF(Data!BJ44*1/SMALL(Data!BJ$25:BJ$999,1)-1&gt;$F$15,"&gt;100%",Data!BJ44*1/SMALL(Data!BJ$25:BJ$999,1)-1),"")</f>
        <v/>
      </c>
      <c r="BK44" s="178" t="str">
        <f>IF(ISNUMBER(Data!BK44),IF(Data!BK44*1/SMALL(Data!BK$25:BK$999,1)-1&gt;$F$15,"&gt;100%",Data!BK44*1/SMALL(Data!BK$25:BK$999,1)-1),"")</f>
        <v/>
      </c>
      <c r="BL44" s="178" t="str">
        <f>IF(ISNUMBER(Data!BL44),IF(Data!BL44*1/SMALL(Data!BL$25:BL$999,1)-1&gt;$F$15,"&gt;100%",Data!BL44*1/SMALL(Data!BL$25:BL$999,1)-1),"")</f>
        <v/>
      </c>
      <c r="BM44" s="178" t="str">
        <f>IF(ISNUMBER(Data!BM44),IF(Data!BM44*1/SMALL(Data!BM$25:BM$999,1)-1&gt;$F$15,"&gt;100%",Data!BM44*1/SMALL(Data!BM$25:BM$999,1)-1),"")</f>
        <v/>
      </c>
      <c r="BN44" s="178" t="str">
        <f>IF(ISNUMBER(Data!BN44),IF(Data!BN44*1/SMALL(Data!BN$25:BN$999,1)-1&gt;$F$15,"&gt;100%",Data!BN44*1/SMALL(Data!BN$25:BN$999,1)-1),"")</f>
        <v/>
      </c>
      <c r="BO44" s="178" t="str">
        <f>IF(ISNUMBER(Data!BO44),IF(Data!BO44*1/SMALL(Data!BO$25:BO$999,1)-1&gt;$F$15,"&gt;100%",Data!BO44*1/SMALL(Data!BO$25:BO$999,1)-1),"")</f>
        <v/>
      </c>
      <c r="BP44" s="178" t="str">
        <f>IF(ISNUMBER(Data!BP44),IF(Data!BP44*1/SMALL(Data!BP$25:BP$999,1)-1&gt;$F$15,"&gt;100%",Data!BP44*1/SMALL(Data!BP$25:BP$999,1)-1),"")</f>
        <v/>
      </c>
      <c r="BQ44" s="178" t="str">
        <f>IF(ISNUMBER(Data!BQ44),IF(Data!BQ44*1/SMALL(Data!BQ$25:BQ$999,1)-1&gt;$F$15,"&gt;100%",Data!BQ44*1/SMALL(Data!BQ$25:BQ$999,1)-1),"")</f>
        <v/>
      </c>
      <c r="BR44" s="178" t="str">
        <f>IF(ISNUMBER(Data!BR44),IF(Data!BR44*1/SMALL(Data!BR$25:BR$999,1)-1&gt;$F$15,"&gt;100%",Data!BR44*1/SMALL(Data!BR$25:BR$999,1)-1),"")</f>
        <v/>
      </c>
      <c r="BS44" s="178" t="str">
        <f>IF(ISNUMBER(Data!BS44),IF(Data!BS44*1/SMALL(Data!BS$25:BS$999,1)-1&gt;$F$15,"&gt;100%",Data!BS44*1/SMALL(Data!BS$25:BS$999,1)-1),"")</f>
        <v/>
      </c>
      <c r="BT44" s="178" t="str">
        <f>IF(ISNUMBER(Data!BT44),IF(Data!BT44*1/SMALL(Data!BT$25:BT$999,1)-1&gt;$F$15,"&gt;100%",Data!BT44*1/SMALL(Data!BT$25:BT$999,1)-1),"")</f>
        <v/>
      </c>
      <c r="BU44" s="178" t="str">
        <f>IF(ISNUMBER(Data!BU44),IF(Data!BU44*1/SMALL(Data!BU$25:BU$999,1)-1&gt;$F$15,"&gt;100%",Data!BU44*1/SMALL(Data!BU$25:BU$999,1)-1),"")</f>
        <v/>
      </c>
      <c r="BV44" s="178" t="str">
        <f>IF(ISNUMBER(Data!BV44),IF(Data!BV44*1/SMALL(Data!BV$25:BV$999,1)-1&gt;$F$15,"&gt;100%",Data!BV44*1/SMALL(Data!BV$25:BV$999,1)-1),"")</f>
        <v/>
      </c>
      <c r="BW44" s="178" t="str">
        <f>IF(ISNUMBER(Data!BW44),IF(Data!BW44*1/SMALL(Data!BW$25:BW$999,1)-1&gt;$F$15,"&gt;100%",Data!BW44*1/SMALL(Data!BW$25:BW$999,1)-1),"")</f>
        <v/>
      </c>
      <c r="BX44" s="178" t="str">
        <f>IF(ISNUMBER(Data!BX44),IF(Data!BX44*1/SMALL(Data!BX$25:BX$999,1)-1&gt;$F$15,"&gt;100%",Data!BX44*1/SMALL(Data!BX$25:BX$999,1)-1),"")</f>
        <v/>
      </c>
      <c r="BY44" s="178" t="str">
        <f>IF(ISNUMBER(Data!BY44),IF(Data!BY44*1/SMALL(Data!BY$25:BY$999,1)-1&gt;$F$15,"&gt;100%",Data!BY44*1/SMALL(Data!BY$25:BY$999,1)-1),"")</f>
        <v/>
      </c>
      <c r="BZ44" s="178" t="str">
        <f>IF(ISNUMBER(Data!BZ44),IF(Data!BZ44*1/SMALL(Data!BZ$25:BZ$999,1)-1&gt;$F$15,"&gt;100%",Data!BZ44*1/SMALL(Data!BZ$25:BZ$999,1)-1),"")</f>
        <v/>
      </c>
      <c r="CA44" s="178" t="str">
        <f>IF(ISNUMBER(Data!CA44),IF(Data!CA44*1/SMALL(Data!CA$25:CA$999,1)-1&gt;$F$15,"&gt;100%",Data!CA44*1/SMALL(Data!CA$25:CA$999,1)-1),"")</f>
        <v/>
      </c>
      <c r="CB44" s="178" t="str">
        <f>IF(ISNUMBER(Data!CB44),IF(Data!CB44*1/SMALL(Data!CB$25:CB$999,1)-1&gt;$F$15,"&gt;100%",Data!CB44*1/SMALL(Data!CB$25:CB$999,1)-1),"")</f>
        <v/>
      </c>
      <c r="CC44" s="178" t="str">
        <f>IF(ISNUMBER(Data!CC44),IF(Data!CC44*1/SMALL(Data!CC$25:CC$999,1)-1&gt;$F$15,"&gt;100%",Data!CC44*1/SMALL(Data!CC$25:CC$999,1)-1),"")</f>
        <v/>
      </c>
      <c r="CD44" s="178" t="str">
        <f>IF(ISNUMBER(Data!CD44),IF(Data!CD44*1/SMALL(Data!CD$25:CD$999,1)-1&gt;$F$15,"&gt;100%",Data!CD44*1/SMALL(Data!CD$25:CD$999,1)-1),"")</f>
        <v/>
      </c>
      <c r="CE44" s="178" t="str">
        <f>IF(ISNUMBER(Data!CE44),IF(Data!CE44*1/SMALL(Data!CE$25:CE$999,1)-1&gt;$F$15,"&gt;100%",Data!CE44*1/SMALL(Data!CE$25:CE$999,1)-1),"")</f>
        <v/>
      </c>
      <c r="CF44" s="178" t="str">
        <f>IF(ISNUMBER(Data!CF44),IF(Data!CF44*1/SMALL(Data!CF$25:CF$999,1)-1&gt;$F$15,"&gt;100%",Data!CF44*1/SMALL(Data!CF$25:CF$999,1)-1),"")</f>
        <v/>
      </c>
      <c r="CG44" s="178" t="str">
        <f>IF(ISNUMBER(Data!CG44),IF(Data!CG44*1/SMALL(Data!CG$25:CG$999,1)-1&gt;$F$15,"&gt;100%",Data!CG44*1/SMALL(Data!CG$25:CG$999,1)-1),"")</f>
        <v/>
      </c>
      <c r="CH44" s="178" t="str">
        <f>IF(ISNUMBER(Data!CH44),IF(Data!CH44*1/SMALL(Data!CH$25:CH$999,1)-1&gt;$F$15,"&gt;100%",Data!CH44*1/SMALL(Data!CH$25:CH$999,1)-1),"")</f>
        <v/>
      </c>
      <c r="CI44" s="178" t="str">
        <f>IF(ISNUMBER(Data!CI44),IF(Data!CI44*1/SMALL(Data!CI$25:CI$999,1)-1&gt;$F$15,"&gt;100%",Data!CI44*1/SMALL(Data!CI$25:CI$999,1)-1),"")</f>
        <v/>
      </c>
      <c r="CJ44" s="178" t="str">
        <f>IF(ISNUMBER(Data!CJ44),IF(Data!CJ44*1/SMALL(Data!CJ$25:CJ$999,1)-1&gt;$F$15,"&gt;100%",Data!CJ44*1/SMALL(Data!CJ$25:CJ$999,1)-1),"")</f>
        <v/>
      </c>
      <c r="CK44" s="178" t="str">
        <f>IF(ISNUMBER(Data!CK44),IF(Data!CK44*1/SMALL(Data!CK$25:CK$999,1)-1&gt;$F$15,"&gt;100%",Data!CK44*1/SMALL(Data!CK$25:CK$999,1)-1),"")</f>
        <v/>
      </c>
      <c r="CL44" s="178" t="str">
        <f>IF(ISNUMBER(Data!CL44),IF(Data!CL44*1/SMALL(Data!CL$25:CL$999,1)-1&gt;$F$15,"&gt;100%",Data!CL44*1/SMALL(Data!CL$25:CL$999,1)-1),"")</f>
        <v/>
      </c>
      <c r="CM44" s="178" t="str">
        <f>IF(ISNUMBER(Data!CM44),IF(Data!CM44*1/SMALL(Data!CM$25:CM$999,1)-1&gt;$F$15,"&gt;100%",Data!CM44*1/SMALL(Data!CM$25:CM$999,1)-1),"")</f>
        <v/>
      </c>
      <c r="CN44" s="178" t="str">
        <f>IF(ISNUMBER(Data!CN44),IF(Data!CN44*1/SMALL(Data!CN$25:CN$999,1)-1&gt;$F$15,"&gt;100%",Data!CN44*1/SMALL(Data!CN$25:CN$999,1)-1),"")</f>
        <v/>
      </c>
      <c r="CO44" s="178" t="str">
        <f>IF(ISNUMBER(Data!CO44),IF(Data!CO44*1/SMALL(Data!CO$25:CO$999,1)-1&gt;$F$15,"&gt;100%",Data!CO44*1/SMALL(Data!CO$25:CO$999,1)-1),"")</f>
        <v/>
      </c>
      <c r="CP44" s="178" t="str">
        <f>IF(ISNUMBER(Data!CP44),IF(Data!CP44*1/SMALL(Data!CP$25:CP$999,1)-1&gt;$F$15,"&gt;100%",Data!CP44*1/SMALL(Data!CP$25:CP$999,1)-1),"")</f>
        <v/>
      </c>
      <c r="CQ44" s="178" t="str">
        <f>IF(ISNUMBER(Data!CQ44),IF(Data!CQ44*1/SMALL(Data!CQ$25:CQ$999,1)-1&gt;$F$15,"&gt;100%",Data!CQ44*1/SMALL(Data!CQ$25:CQ$999,1)-1),"")</f>
        <v/>
      </c>
      <c r="CR44" s="178" t="str">
        <f>IF(ISNUMBER(Data!CR44),IF(Data!CR44*1/SMALL(Data!CR$25:CR$999,1)-1&gt;$F$15,"&gt;100%",Data!CR44*1/SMALL(Data!CR$25:CR$999,1)-1),"")</f>
        <v/>
      </c>
      <c r="CS44" s="178" t="str">
        <f>IF(ISNUMBER(Data!CS44),IF(Data!CS44*1/SMALL(Data!CS$25:CS$999,1)-1&gt;$F$15,"&gt;100%",Data!CS44*1/SMALL(Data!CS$25:CS$999,1)-1),"")</f>
        <v/>
      </c>
      <c r="CT44" s="178" t="str">
        <f>IF(ISNUMBER(Data!CT44),IF(Data!CT44*1/SMALL(Data!CT$25:CT$999,1)-1&gt;$F$15,"&gt;100%",Data!CT44*1/SMALL(Data!CT$25:CT$999,1)-1),"")</f>
        <v/>
      </c>
      <c r="CU44" s="178" t="str">
        <f>IF(ISNUMBER(Data!CU44),IF(Data!CU44*1/SMALL(Data!CU$25:CU$999,1)-1&gt;$F$15,"&gt;100%",Data!CU44*1/SMALL(Data!CU$25:CU$999,1)-1),"")</f>
        <v/>
      </c>
      <c r="CV44" s="178" t="str">
        <f>IF(ISNUMBER(Data!CV44),IF(Data!CV44*1/SMALL(Data!CV$25:CV$999,1)-1&gt;$F$15,"&gt;100%",Data!CV44*1/SMALL(Data!CV$25:CV$999,1)-1),"")</f>
        <v/>
      </c>
      <c r="CW44" s="178" t="str">
        <f>IF(ISNUMBER(Data!CW44),IF(Data!CW44*1/SMALL(Data!CW$25:CW$999,1)-1&gt;$F$15,"&gt;100%",Data!CW44*1/SMALL(Data!CW$25:CW$999,1)-1),"")</f>
        <v/>
      </c>
      <c r="CX44" s="178" t="str">
        <f>IF(ISNUMBER(Data!CX44),IF(Data!CX44*1/SMALL(Data!CX$25:CX$999,1)-1&gt;$F$15,"&gt;100%",Data!CX44*1/SMALL(Data!CX$25:CX$999,1)-1),"")</f>
        <v/>
      </c>
      <c r="CY44" s="178" t="str">
        <f>IF(ISNUMBER(Data!CY44),IF(Data!CY44*1/SMALL(Data!CY$25:CY$999,1)-1&gt;$F$15,"&gt;100%",Data!CY44*1/SMALL(Data!CY$25:CY$999,1)-1),"")</f>
        <v/>
      </c>
      <c r="CZ44" s="178" t="str">
        <f>IF(ISNUMBER(Data!CZ44),IF(Data!CZ44*1/SMALL(Data!CZ$25:CZ$999,1)-1&gt;$F$15,"&gt;100%",Data!CZ44*1/SMALL(Data!CZ$25:CZ$999,1)-1),"")</f>
        <v/>
      </c>
      <c r="DA44" s="178" t="str">
        <f>IF(ISNUMBER(Data!DA44),IF(Data!DA44*1/SMALL(Data!DA$25:DA$999,1)-1&gt;$F$15,"&gt;100%",Data!DA44*1/SMALL(Data!DA$25:DA$999,1)-1),"")</f>
        <v/>
      </c>
      <c r="DB44" s="178" t="str">
        <f>IF(ISNUMBER(Data!DB44),IF(Data!DB44*1/SMALL(Data!DB$25:DB$999,1)-1&gt;$F$15,"&gt;100%",Data!DB44*1/SMALL(Data!DB$25:DB$999,1)-1),"")</f>
        <v/>
      </c>
      <c r="DC44" s="178" t="str">
        <f>IF(ISNUMBER(Data!DC44),IF(Data!DC44*1/SMALL(Data!DC$25:DC$999,1)-1&gt;$F$15,"&gt;100%",Data!DC44*1/SMALL(Data!DC$25:DC$999,1)-1),"")</f>
        <v/>
      </c>
      <c r="DD44" s="178" t="str">
        <f>IF(ISNUMBER(Data!DD44),IF(Data!DD44*1/SMALL(Data!DD$25:DD$999,1)-1&gt;$F$15,"&gt;100%",Data!DD44*1/SMALL(Data!DD$25:DD$999,1)-1),"")</f>
        <v/>
      </c>
      <c r="DE44" s="178" t="str">
        <f>IF(ISNUMBER(Data!DE44),IF(Data!DE44*1/SMALL(Data!DE$25:DE$999,1)-1&gt;$F$15,"&gt;100%",Data!DE44*1/SMALL(Data!DE$25:DE$999,1)-1),"")</f>
        <v/>
      </c>
      <c r="DF44" s="178" t="str">
        <f>IF(ISNUMBER(Data!DF44),IF(Data!DF44*1/SMALL(Data!DF$25:DF$999,1)-1&gt;$F$15,"&gt;100%",Data!DF44*1/SMALL(Data!DF$25:DF$999,1)-1),"")</f>
        <v/>
      </c>
      <c r="DG44" s="178" t="str">
        <f>IF(ISNUMBER(Data!DG44),IF(Data!DG44*1/SMALL(Data!DG$25:DG$999,1)-1&gt;$F$15,"&gt;100%",Data!DG44*1/SMALL(Data!DG$25:DG$999,1)-1),"")</f>
        <v/>
      </c>
      <c r="DH44" s="178" t="str">
        <f>IF(ISNUMBER(Data!DH44),IF(Data!DH44*1/SMALL(Data!DH$25:DH$999,1)-1&gt;$F$15,"&gt;100%",Data!DH44*1/SMALL(Data!DH$25:DH$999,1)-1),"")</f>
        <v/>
      </c>
      <c r="DI44" s="178" t="str">
        <f>IF(ISNUMBER(Data!DI44),IF(Data!DI44*1/SMALL(Data!DI$25:DI$999,1)-1&gt;$F$15,"&gt;100%",Data!DI44*1/SMALL(Data!DI$25:DI$999,1)-1),"")</f>
        <v/>
      </c>
      <c r="DJ44" s="178" t="str">
        <f>IF(ISNUMBER(Data!DJ44),IF(Data!DJ44*1/SMALL(Data!DJ$25:DJ$999,1)-1&gt;$F$15,"&gt;100%",Data!DJ44*1/SMALL(Data!DJ$25:DJ$999,1)-1),"")</f>
        <v/>
      </c>
      <c r="DK44" s="178" t="str">
        <f>IF(ISNUMBER(Data!DK44),IF(Data!DK44*1/SMALL(Data!DK$25:DK$999,1)-1&gt;$F$15,"&gt;100%",Data!DK44*1/SMALL(Data!DK$25:DK$999,1)-1),"")</f>
        <v/>
      </c>
      <c r="DL44" s="178" t="str">
        <f>IF(ISNUMBER(Data!DL44),IF(Data!DL44*1/SMALL(Data!DL$25:DL$999,1)-1&gt;$F$15,"&gt;100%",Data!DL44*1/SMALL(Data!DL$25:DL$999,1)-1),"")</f>
        <v/>
      </c>
      <c r="DM44" s="178" t="str">
        <f>IF(ISNUMBER(Data!DM44),IF(Data!DM44*1/SMALL(Data!DM$25:DM$999,1)-1&gt;$F$15,"&gt;100%",Data!DM44*1/SMALL(Data!DM$25:DM$999,1)-1),"")</f>
        <v/>
      </c>
      <c r="DN44" s="178" t="str">
        <f>IF(ISNUMBER(Data!DN44),IF(Data!DN44*1/SMALL(Data!DN$25:DN$999,1)-1&gt;$F$15,"&gt;100%",Data!DN44*1/SMALL(Data!DN$25:DN$999,1)-1),"")</f>
        <v/>
      </c>
      <c r="DO44" s="178" t="str">
        <f>IF(ISNUMBER(Data!DO44),IF(Data!DO44*1/SMALL(Data!DO$25:DO$999,1)-1&gt;$F$15,"&gt;100%",Data!DO44*1/SMALL(Data!DO$25:DO$999,1)-1),"")</f>
        <v/>
      </c>
      <c r="DP44" s="178" t="str">
        <f>IF(ISNUMBER(Data!DP44),IF(Data!DP44*1/SMALL(Data!DP$25:DP$999,1)-1&gt;$F$15,"&gt;100%",Data!DP44*1/SMALL(Data!DP$25:DP$999,1)-1),"")</f>
        <v/>
      </c>
      <c r="DQ44" s="178" t="str">
        <f>IF(ISNUMBER(Data!DQ44),IF(Data!DQ44*1/SMALL(Data!DQ$25:DQ$999,1)-1&gt;$F$15,"&gt;100%",Data!DQ44*1/SMALL(Data!DQ$25:DQ$999,1)-1),"")</f>
        <v/>
      </c>
      <c r="DR44" s="178" t="str">
        <f>IF(ISNUMBER(Data!DR44),IF(Data!DR44*1/SMALL(Data!DR$25:DR$999,1)-1&gt;$F$15,"&gt;100%",Data!DR44*1/SMALL(Data!DR$25:DR$999,1)-1),"")</f>
        <v/>
      </c>
      <c r="DS44" s="178" t="str">
        <f>IF(ISNUMBER(Data!DS44),IF(Data!DS44*1/SMALL(Data!DS$25:DS$999,1)-1&gt;$F$15,"&gt;100%",Data!DS44*1/SMALL(Data!DS$25:DS$999,1)-1),"")</f>
        <v/>
      </c>
      <c r="DT44" s="178" t="str">
        <f>IF(ISNUMBER(Data!DT44),IF(Data!DT44*1/SMALL(Data!DT$25:DT$999,1)-1&gt;$F$15,"&gt;100%",Data!DT44*1/SMALL(Data!DT$25:DT$999,1)-1),"")</f>
        <v/>
      </c>
      <c r="DU44" s="178" t="str">
        <f>IF(ISNUMBER(Data!DU44),IF(Data!DU44*1/SMALL(Data!DU$25:DU$999,1)-1&gt;$F$15,"&gt;100%",Data!DU44*1/SMALL(Data!DU$25:DU$999,1)-1),"")</f>
        <v/>
      </c>
      <c r="DV44" s="178" t="str">
        <f>IF(ISNUMBER(Data!DV44),IF(Data!DV44*1/SMALL(Data!DV$25:DV$999,1)-1&gt;$F$15,"&gt;100%",Data!DV44*1/SMALL(Data!DV$25:DV$999,1)-1),"")</f>
        <v/>
      </c>
      <c r="DW44" s="178" t="str">
        <f>IF(ISNUMBER(Data!DW44),IF(Data!DW44*1/SMALL(Data!DW$25:DW$999,1)-1&gt;$F$15,"&gt;100%",Data!DW44*1/SMALL(Data!DW$25:DW$999,1)-1),"")</f>
        <v/>
      </c>
      <c r="DX44" s="178" t="str">
        <f>IF(ISNUMBER(Data!DX44),IF(Data!DX44*1/SMALL(Data!DX$25:DX$999,1)-1&gt;$F$15,"&gt;100%",Data!DX44*1/SMALL(Data!DX$25:DX$999,1)-1),"")</f>
        <v/>
      </c>
      <c r="DY44" s="178" t="str">
        <f>IF(ISNUMBER(Data!DY44),IF(Data!DY44*1/SMALL(Data!DY$25:DY$999,1)-1&gt;$F$15,"&gt;100%",Data!DY44*1/SMALL(Data!DY$25:DY$999,1)-1),"")</f>
        <v/>
      </c>
      <c r="DZ44" s="178" t="str">
        <f>IF(ISNUMBER(Data!DZ44),IF(Data!DZ44*1/SMALL(Data!DZ$25:DZ$999,1)-1&gt;$F$15,"&gt;100%",Data!DZ44*1/SMALL(Data!DZ$25:DZ$999,1)-1),"")</f>
        <v/>
      </c>
      <c r="EA44" s="178" t="str">
        <f>IF(ISNUMBER(Data!EA44),IF(Data!EA44*1/SMALL(Data!EA$25:EA$999,1)-1&gt;$F$15,"&gt;100%",Data!EA44*1/SMALL(Data!EA$25:EA$999,1)-1),"")</f>
        <v/>
      </c>
      <c r="EB44" s="178" t="str">
        <f>IF(ISNUMBER(Data!EB44),IF(Data!EB44*1/SMALL(Data!EB$25:EB$999,1)-1&gt;$F$15,"&gt;100%",Data!EB44*1/SMALL(Data!EB$25:EB$999,1)-1),"")</f>
        <v/>
      </c>
      <c r="EC44" s="178" t="str">
        <f>IF(ISNUMBER(Data!EC44),IF(Data!EC44*1/SMALL(Data!EC$25:EC$999,1)-1&gt;$F$15,"&gt;100%",Data!EC44*1/SMALL(Data!EC$25:EC$999,1)-1),"")</f>
        <v/>
      </c>
      <c r="ED44" s="178" t="str">
        <f>IF(ISNUMBER(Data!ED44),IF(Data!ED44*1/SMALL(Data!ED$25:ED$999,1)-1&gt;$F$15,"&gt;100%",Data!ED44*1/SMALL(Data!ED$25:ED$999,1)-1),"")</f>
        <v/>
      </c>
      <c r="EE44" s="178" t="str">
        <f>IF(ISNUMBER(Data!EE44),IF(Data!EE44*1/SMALL(Data!EE$25:EE$999,1)-1&gt;$F$15,"&gt;100%",Data!EE44*1/SMALL(Data!EE$25:EE$999,1)-1),"")</f>
        <v/>
      </c>
      <c r="EF44" s="178" t="str">
        <f>IF(ISNUMBER(Data!EF44),IF(Data!EF44*1/SMALL(Data!EF$25:EF$999,1)-1&gt;$F$15,"&gt;100%",Data!EF44*1/SMALL(Data!EF$25:EF$999,1)-1),"")</f>
        <v/>
      </c>
      <c r="EG44" s="178" t="str">
        <f>IF(ISNUMBER(Data!EG44),IF(Data!EG44*1/SMALL(Data!EG$25:EG$999,1)-1&gt;$F$15,"&gt;100%",Data!EG44*1/SMALL(Data!EG$25:EG$999,1)-1),"")</f>
        <v/>
      </c>
      <c r="EH44" s="178" t="str">
        <f>IF(ISNUMBER(Data!EH44),IF(Data!EH44*1/SMALL(Data!EH$25:EH$999,1)-1&gt;$F$15,"&gt;100%",Data!EH44*1/SMALL(Data!EH$25:EH$999,1)-1),"")</f>
        <v/>
      </c>
      <c r="EI44" s="178">
        <f>IF(ISNUMBER(Data!EI44),IF(Data!EI44*1/SMALL(Data!EI$25:EI$999,1)-1&gt;$F$15,"&gt;100%",Data!EI44*1/SMALL(Data!EI$25:EI$999,1)-1),"")</f>
        <v>0</v>
      </c>
      <c r="EJ44" s="178">
        <f>IF(ISNUMBER(Data!EJ44),IF(Data!EJ44*1/SMALL(Data!EJ$25:EJ$999,1)-1&gt;$F$15,"&gt;100%",Data!EJ44*1/SMALL(Data!EJ$25:EJ$999,1)-1),"")</f>
        <v>0.8125</v>
      </c>
      <c r="EK44" s="178">
        <f>IF(ISNUMBER(Data!EK44),IF(Data!EK44*1/SMALL(Data!EK$25:EK$999,1)-1&gt;$F$15,"&gt;100%",Data!EK44*1/SMALL(Data!EK$25:EK$999,1)-1),"")</f>
        <v>0.11999999999999988</v>
      </c>
      <c r="EL44" s="178">
        <f>IF(ISNUMBER(Data!EL44),IF(Data!EL44*1/SMALL(Data!EL$25:EL$999,1)-1&gt;$F$15,"&gt;100%",Data!EL44*1/SMALL(Data!EL$25:EL$999,1)-1),"")</f>
        <v>0.37096774193548376</v>
      </c>
      <c r="EM44" s="178">
        <f>IF(ISNUMBER(Data!EM44),IF(Data!EM44*1/SMALL(Data!EM$25:EM$999,1)-1&gt;$F$15,"&gt;100%",Data!EM44*1/SMALL(Data!EM$25:EM$999,1)-1),"")</f>
        <v>0.11428571428571432</v>
      </c>
      <c r="EN44" s="178">
        <f>IF(ISNUMBER(Data!EN44),IF(Data!EN44*1/SMALL(Data!EN$25:EN$999,1)-1&gt;$F$15,"&gt;100%",Data!EN44*1/SMALL(Data!EN$25:EN$999,1)-1),"")</f>
        <v>0.22857142857142865</v>
      </c>
      <c r="EO44" s="178">
        <f>IF(ISNUMBER(Data!EO44),IF(Data!EO44*1/SMALL(Data!EO$25:EO$999,1)-1&gt;$F$15,"&gt;100%",Data!EO44*1/SMALL(Data!EO$25:EO$999,1)-1),"")</f>
        <v>0.45833333333333326</v>
      </c>
      <c r="EP44" s="178">
        <f>IF(ISNUMBER(Data!EP44),IF(Data!EP44*1/SMALL(Data!EP$25:EP$999,1)-1&gt;$F$15,"&gt;100%",Data!EP44*1/SMALL(Data!EP$25:EP$999,1)-1),"")</f>
        <v>0</v>
      </c>
      <c r="EQ44" s="178">
        <f>IF(ISNUMBER(Data!EQ44),IF(Data!EQ44*1/SMALL(Data!EQ$25:EQ$999,1)-1&gt;$F$15,"&gt;100%",Data!EQ44*1/SMALL(Data!EQ$25:EQ$999,1)-1),"")</f>
        <v>0</v>
      </c>
      <c r="ER44" s="178">
        <f>IF(ISNUMBER(Data!ER44),IF(Data!ER44*1/SMALL(Data!ER$25:ER$999,1)-1&gt;$F$15,"&gt;100%",Data!ER44*1/SMALL(Data!ER$25:ER$999,1)-1),"")</f>
        <v>0.13636363636363624</v>
      </c>
      <c r="ES44" s="178">
        <f>IF(ISNUMBER(Data!ES44),IF(Data!ES44*1/SMALL(Data!ES$25:ES$999,1)-1&gt;$F$15,"&gt;100%",Data!ES44*1/SMALL(Data!ES$25:ES$999,1)-1),"")</f>
        <v>0.8125</v>
      </c>
    </row>
    <row r="45" spans="1:149" s="172" customFormat="1" x14ac:dyDescent="0.25">
      <c r="A45" s="169" t="str">
        <f>Data!A45</f>
        <v>DVL-SLAM</v>
      </c>
      <c r="B45" s="178" t="str">
        <f>IF(ISNUMBER(Data!B45),IF(Data!B45*1/SMALL(Data!B$25:B$999,1)-1&gt;$F$15,"&gt;100%",Data!B45*1/SMALL(Data!B$25:B$999,1)-1),"")</f>
        <v/>
      </c>
      <c r="C45" s="178" t="str">
        <f>IF(ISNUMBER(Data!C45),IF(Data!C45*1/SMALL(Data!C$25:C$999,1)-1&gt;$F$15,"&gt;100%",Data!C45*1/SMALL(Data!C$25:C$999,1)-1),"")</f>
        <v/>
      </c>
      <c r="D45" s="178" t="str">
        <f>IF(ISNUMBER(Data!D45),IF(Data!D45*1/SMALL(Data!D$25:D$999,1)-1&gt;$F$15,"&gt;100%",Data!D45*1/SMALL(Data!D$25:D$999,1)-1),"")</f>
        <v/>
      </c>
      <c r="E45" s="178" t="str">
        <f>IF(ISNUMBER(Data!E45),IF(Data!E45*1/SMALL(Data!E$25:E$999,1)-1&gt;$F$15,"&gt;100%",Data!E45*1/SMALL(Data!E$25:E$999,1)-1),"")</f>
        <v/>
      </c>
      <c r="F45" s="178" t="str">
        <f>IF(ISNUMBER(Data!F45),IF(Data!F45*1/SMALL(Data!F$25:F$999,1)-1&gt;$F$15,"&gt;100%",Data!F45*1/SMALL(Data!F$25:F$999,1)-1),"")</f>
        <v/>
      </c>
      <c r="G45" s="178" t="str">
        <f>IF(ISNUMBER(Data!G45),IF(Data!G45*1/SMALL(Data!G$25:G$999,1)-1&gt;$F$15,"&gt;100%",Data!G45*1/SMALL(Data!G$25:G$999,1)-1),"")</f>
        <v/>
      </c>
      <c r="H45" s="178" t="str">
        <f>IF(ISNUMBER(Data!H45),IF(Data!H45*1/SMALL(Data!H$25:H$999,1)-1&gt;$F$15,"&gt;100%",Data!H45*1/SMALL(Data!H$25:H$999,1)-1),"")</f>
        <v/>
      </c>
      <c r="I45" s="178" t="str">
        <f>IF(ISNUMBER(Data!I45),IF(Data!I45*1/SMALL(Data!I$25:I$999,1)-1&gt;$F$15,"&gt;100%",Data!I45*1/SMALL(Data!I$25:I$999,1)-1),"")</f>
        <v/>
      </c>
      <c r="J45" s="178" t="str">
        <f>IF(ISNUMBER(Data!J45),IF(Data!J45*1/SMALL(Data!J$25:J$999,1)-1&gt;$F$15,"&gt;100%",Data!J45*1/SMALL(Data!J$25:J$999,1)-1),"")</f>
        <v/>
      </c>
      <c r="K45" s="178" t="str">
        <f>IF(ISNUMBER(Data!K45),IF(Data!K45*1/SMALL(Data!K$25:K$999,1)-1&gt;$F$15,"&gt;100%",Data!K45*1/SMALL(Data!K$25:K$999,1)-1),"")</f>
        <v/>
      </c>
      <c r="L45" s="178" t="str">
        <f>IF(ISNUMBER(Data!L45),IF(Data!L45*1/SMALL(Data!L$25:L$999,1)-1&gt;$F$15,"&gt;100%",Data!L45*1/SMALL(Data!L$25:L$999,1)-1),"")</f>
        <v/>
      </c>
      <c r="M45" s="178" t="str">
        <f>IF(ISNUMBER(Data!M45),IF(Data!M45*1/SMALL(Data!M$25:M$999,1)-1&gt;$F$15,"&gt;100%",Data!M45*1/SMALL(Data!M$25:M$999,1)-1),"")</f>
        <v/>
      </c>
      <c r="N45" s="178" t="str">
        <f>IF(ISNUMBER(Data!N45),IF(Data!N45*1/SMALL(Data!N$25:N$999,1)-1&gt;$F$15,"&gt;100%",Data!N45*1/SMALL(Data!N$25:N$999,1)-1),"")</f>
        <v/>
      </c>
      <c r="O45" s="178" t="str">
        <f>IF(ISNUMBER(Data!O45),IF(Data!O45*1/SMALL(Data!O$25:O$999,1)-1&gt;$F$15,"&gt;100%",Data!O45*1/SMALL(Data!O$25:O$999,1)-1),"")</f>
        <v/>
      </c>
      <c r="P45" s="178" t="str">
        <f>IF(ISNUMBER(Data!P45),IF(Data!P45*1/SMALL(Data!P$25:P$999,1)-1&gt;$F$15,"&gt;100%",Data!P45*1/SMALL(Data!P$25:P$999,1)-1),"")</f>
        <v/>
      </c>
      <c r="Q45" s="178" t="str">
        <f>IF(ISNUMBER(Data!Q45),IF(Data!Q45*1/SMALL(Data!Q$25:Q$999,1)-1&gt;$F$15,"&gt;100%",Data!Q45*1/SMALL(Data!Q$25:Q$999,1)-1),"")</f>
        <v/>
      </c>
      <c r="R45" s="178" t="str">
        <f>IF(ISNUMBER(Data!R45),IF(Data!R45*1/SMALL(Data!R$25:R$999,1)-1&gt;$F$15,"&gt;100%",Data!R45*1/SMALL(Data!R$25:R$999,1)-1),"")</f>
        <v/>
      </c>
      <c r="S45" s="178" t="str">
        <f>IF(ISNUMBER(Data!S45),IF(Data!S45*1/SMALL(Data!S$25:S$999,1)-1&gt;$F$15,"&gt;100%",Data!S45*1/SMALL(Data!S$25:S$999,1)-1),"")</f>
        <v/>
      </c>
      <c r="T45" s="178" t="str">
        <f>IF(ISNUMBER(Data!T45),IF(Data!T45*1/SMALL(Data!T$25:T$999,1)-1&gt;$F$15,"&gt;100%",Data!T45*1/SMALL(Data!T$25:T$999,1)-1),"")</f>
        <v/>
      </c>
      <c r="U45" s="178" t="str">
        <f>IF(ISNUMBER(Data!U45),IF(Data!U45*1/SMALL(Data!U$25:U$999,1)-1&gt;$F$15,"&gt;100%",Data!U45*1/SMALL(Data!U$25:U$999,1)-1),"")</f>
        <v/>
      </c>
      <c r="V45" s="178" t="str">
        <f>IF(ISNUMBER(Data!V45),IF(Data!V45*1/SMALL(Data!V$25:V$999,1)-1&gt;$F$15,"&gt;100%",Data!V45*1/SMALL(Data!V$25:V$999,1)-1),"")</f>
        <v/>
      </c>
      <c r="W45" s="178" t="str">
        <f>IF(ISNUMBER(Data!W45),IF(Data!W45*1/SMALL(Data!W$25:W$999,1)-1&gt;$F$15,"&gt;100%",Data!W45*1/SMALL(Data!W$25:W$999,1)-1),"")</f>
        <v/>
      </c>
      <c r="X45" s="178" t="str">
        <f>IF(ISNUMBER(Data!X45),IF(Data!X45*1/SMALL(Data!X$25:X$999,1)-1&gt;$F$15,"&gt;100%",Data!X45*1/SMALL(Data!X$25:X$999,1)-1),"")</f>
        <v/>
      </c>
      <c r="Y45" s="178" t="str">
        <f>IF(ISNUMBER(Data!Y45),IF(Data!Y45*1/SMALL(Data!Y$25:Y$999,1)-1&gt;$F$15,"&gt;100%",Data!Y45*1/SMALL(Data!Y$25:Y$999,1)-1),"")</f>
        <v/>
      </c>
      <c r="Z45" s="178" t="str">
        <f>IF(ISNUMBER(Data!Z45),IF(Data!Z45*1/SMALL(Data!Z$25:Z$999,1)-1&gt;$F$15,"&gt;100%",Data!Z45*1/SMALL(Data!Z$25:Z$999,1)-1),"")</f>
        <v/>
      </c>
      <c r="AA45" s="178" t="str">
        <f>IF(ISNUMBER(Data!AA45),IF(Data!AA45*1/SMALL(Data!AA$25:AA$999,1)-1&gt;$F$15,"&gt;100%",Data!AA45*1/SMALL(Data!AA$25:AA$999,1)-1),"")</f>
        <v/>
      </c>
      <c r="AB45" s="178" t="str">
        <f>IF(ISNUMBER(Data!AB45),IF(Data!AB45*1/SMALL(Data!AB$25:AB$999,1)-1&gt;$F$15,"&gt;100%",Data!AB45*1/SMALL(Data!AB$25:AB$999,1)-1),"")</f>
        <v/>
      </c>
      <c r="AC45" s="178" t="str">
        <f>IF(ISNUMBER(Data!AC45),IF(Data!AC45*1/SMALL(Data!AC$25:AC$999,1)-1&gt;$F$15,"&gt;100%",Data!AC45*1/SMALL(Data!AC$25:AC$999,1)-1),"")</f>
        <v/>
      </c>
      <c r="AD45" s="178" t="str">
        <f>IF(ISNUMBER(Data!AD45),IF(Data!AD45*1/SMALL(Data!AD$25:AD$999,1)-1&gt;$F$15,"&gt;100%",Data!AD45*1/SMALL(Data!AD$25:AD$999,1)-1),"")</f>
        <v/>
      </c>
      <c r="AE45" s="178" t="str">
        <f>IF(ISNUMBER(Data!AE45),IF(Data!AE45*1/SMALL(Data!AE$25:AE$999,1)-1&gt;$F$15,"&gt;100%",Data!AE45*1/SMALL(Data!AE$25:AE$999,1)-1),"")</f>
        <v/>
      </c>
      <c r="AF45" s="178" t="str">
        <f>IF(ISNUMBER(Data!AF45),IF(Data!AF45*1/SMALL(Data!AF$25:AF$999,1)-1&gt;$F$15,"&gt;100%",Data!AF45*1/SMALL(Data!AF$25:AF$999,1)-1),"")</f>
        <v/>
      </c>
      <c r="AG45" s="178" t="str">
        <f>IF(ISNUMBER(Data!AG45),IF(Data!AG45*1/SMALL(Data!AG$25:AG$999,1)-1&gt;$F$15,"&gt;100%",Data!AG45*1/SMALL(Data!AG$25:AG$999,1)-1),"")</f>
        <v/>
      </c>
      <c r="AH45" s="178" t="str">
        <f>IF(ISNUMBER(Data!AH45),IF(Data!AH45*1/SMALL(Data!AH$25:AH$999,1)-1&gt;$F$15,"&gt;100%",Data!AH45*1/SMALL(Data!AH$25:AH$999,1)-1),"")</f>
        <v/>
      </c>
      <c r="AI45" s="178" t="str">
        <f>IF(ISNUMBER(Data!AI45),IF(Data!AI45*1/SMALL(Data!AI$25:AI$999,1)-1&gt;$F$15,"&gt;100%",Data!AI45*1/SMALL(Data!AI$25:AI$999,1)-1),"")</f>
        <v/>
      </c>
      <c r="AJ45" s="178" t="str">
        <f>IF(ISNUMBER(Data!AJ45),IF(Data!AJ45*1/SMALL(Data!AJ$25:AJ$999,1)-1&gt;$F$15,"&gt;100%",Data!AJ45*1/SMALL(Data!AJ$25:AJ$999,1)-1),"")</f>
        <v/>
      </c>
      <c r="AK45" s="178" t="str">
        <f>IF(ISNUMBER(Data!AK45),IF(Data!AK45*1/SMALL(Data!AK$25:AK$999,1)-1&gt;$F$15,"&gt;100%",Data!AK45*1/SMALL(Data!AK$25:AK$999,1)-1),"")</f>
        <v/>
      </c>
      <c r="AL45" s="178" t="str">
        <f>IF(ISNUMBER(Data!AL45),IF(Data!AL45*1/SMALL(Data!AL$25:AL$999,1)-1&gt;$F$15,"&gt;100%",Data!AL45*1/SMALL(Data!AL$25:AL$999,1)-1),"")</f>
        <v/>
      </c>
      <c r="AM45" s="178" t="str">
        <f>IF(ISNUMBER(Data!AM45),IF(Data!AM45*1/SMALL(Data!AM$25:AM$999,1)-1&gt;$F$15,"&gt;100%",Data!AM45*1/SMALL(Data!AM$25:AM$999,1)-1),"")</f>
        <v/>
      </c>
      <c r="AN45" s="178" t="str">
        <f>IF(ISNUMBER(Data!AN45),IF(Data!AN45*1/SMALL(Data!AN$25:AN$999,1)-1&gt;$F$15,"&gt;100%",Data!AN45*1/SMALL(Data!AN$25:AN$999,1)-1),"")</f>
        <v/>
      </c>
      <c r="AO45" s="178" t="str">
        <f>IF(ISNUMBER(Data!AO45),IF(Data!AO45*1/SMALL(Data!AO$25:AO$999,1)-1&gt;$F$15,"&gt;100%",Data!AO45*1/SMALL(Data!AO$25:AO$999,1)-1),"")</f>
        <v/>
      </c>
      <c r="AP45" s="178" t="str">
        <f>IF(ISNUMBER(Data!AP45),IF(Data!AP45*1/SMALL(Data!AP$25:AP$999,1)-1&gt;$F$15,"&gt;100%",Data!AP45*1/SMALL(Data!AP$25:AP$999,1)-1),"")</f>
        <v/>
      </c>
      <c r="AQ45" s="189" t="str">
        <f>IF(ISNUMBER(Data!AQ45),IF(Data!AQ45*1/SMALL(Data!AQ$25:AQ$999,1)-1&gt;$F$15,"&gt;100%",Data!AQ45*1/SMALL(Data!AQ$25:AQ$999,1)-1),"")</f>
        <v/>
      </c>
      <c r="AR45" s="178" t="str">
        <f>IF(ISNUMBER(Data!AR45),IF(Data!AR45*1/SMALL(Data!AR$25:AR$999,1)-1&gt;$F$15,"&gt;100%",Data!AR45*1/SMALL(Data!AR$25:AR$999,1)-1),"")</f>
        <v/>
      </c>
      <c r="AS45" s="178" t="str">
        <f>IF(ISNUMBER(Data!AS45),IF(Data!AS45*1/SMALL(Data!AS$25:AS$999,1)-1&gt;$F$15,"&gt;100%",Data!AS45*1/SMALL(Data!AS$25:AS$999,1)-1),"")</f>
        <v/>
      </c>
      <c r="AT45" s="178" t="str">
        <f>IF(ISNUMBER(Data!AT45),IF(Data!AT45*1/SMALL(Data!AT$25:AT$999,1)-1&gt;$F$15,"&gt;100%",Data!AT45*1/SMALL(Data!AT$25:AT$999,1)-1),"")</f>
        <v/>
      </c>
      <c r="AU45" s="178" t="str">
        <f>IF(ISNUMBER(Data!AU45),IF(Data!AU45*1/SMALL(Data!AU$25:AU$999,1)-1&gt;$F$15,"&gt;100%",Data!AU45*1/SMALL(Data!AU$25:AU$999,1)-1),"")</f>
        <v/>
      </c>
      <c r="AV45" s="178" t="str">
        <f>IF(ISNUMBER(Data!AV45),IF(Data!AV45*1/SMALL(Data!AV$25:AV$999,1)-1&gt;$F$15,"&gt;100%",Data!AV45*1/SMALL(Data!AV$25:AV$999,1)-1),"")</f>
        <v/>
      </c>
      <c r="AW45" s="178" t="str">
        <f>IF(ISNUMBER(Data!AW45),IF(Data!AW45*1/SMALL(Data!AW$25:AW$999,1)-1&gt;$F$15,"&gt;100%",Data!AW45*1/SMALL(Data!AW$25:AW$999,1)-1),"")</f>
        <v/>
      </c>
      <c r="AX45" s="178" t="str">
        <f>IF(ISNUMBER(Data!AX45),IF(Data!AX45*1/SMALL(Data!AX$25:AX$999,1)-1&gt;$F$15,"&gt;100%",Data!AX45*1/SMALL(Data!AX$25:AX$999,1)-1),"")</f>
        <v/>
      </c>
      <c r="AY45" s="178" t="str">
        <f>IF(ISNUMBER(Data!AY45),IF(Data!AY45*1/SMALL(Data!AY$25:AY$999,1)-1&gt;$F$15,"&gt;100%",Data!AY45*1/SMALL(Data!AY$25:AY$999,1)-1),"")</f>
        <v/>
      </c>
      <c r="AZ45" s="178" t="str">
        <f>IF(ISNUMBER(Data!AZ45),IF(Data!AZ45*1/SMALL(Data!AZ$25:AZ$999,1)-1&gt;$F$15,"&gt;100%",Data!AZ45*1/SMALL(Data!AZ$25:AZ$999,1)-1),"")</f>
        <v/>
      </c>
      <c r="BA45" s="190" t="str">
        <f>IF(ISNUMBER(Data!BA45),IF(Data!BA45*1/SMALL(Data!BA$25:BA$999,1)-1&gt;$F$15,"&gt;100%",Data!BA45*1/SMALL(Data!BA$25:BA$999,1)-1),"")</f>
        <v/>
      </c>
      <c r="BB45" s="184" t="str">
        <f>IF(ISNUMBER(Data!BB45),IF(Data!BB45*1/SMALL(Data!BB$25:BB$999,1)-1&gt;$F$15,"&gt;100%",Data!BB45*1/SMALL(Data!BB$25:BB$999,1)-1),"")</f>
        <v/>
      </c>
      <c r="BC45" s="178" t="str">
        <f>IF(ISNUMBER(Data!BC45),IF(Data!BC45*1/SMALL(Data!BC$25:BC$999,1)-1&gt;$F$15,"&gt;100%",Data!BC45*1/SMALL(Data!BC$25:BC$999,1)-1),"")</f>
        <v/>
      </c>
      <c r="BD45" s="178" t="str">
        <f>IF(ISNUMBER(Data!BD45),IF(Data!BD45*1/SMALL(Data!BD$25:BD$999,1)-1&gt;$F$15,"&gt;100%",Data!BD45*1/SMALL(Data!BD$25:BD$999,1)-1),"")</f>
        <v/>
      </c>
      <c r="BE45" s="178" t="str">
        <f>IF(ISNUMBER(Data!BE45),IF(Data!BE45*1/SMALL(Data!BE$25:BE$999,1)-1&gt;$F$15,"&gt;100%",Data!BE45*1/SMALL(Data!BE$25:BE$999,1)-1),"")</f>
        <v/>
      </c>
      <c r="BF45" s="178" t="str">
        <f>IF(ISNUMBER(Data!BF45),IF(Data!BF45*1/SMALL(Data!BF$25:BF$999,1)-1&gt;$F$15,"&gt;100%",Data!BF45*1/SMALL(Data!BF$25:BF$999,1)-1),"")</f>
        <v/>
      </c>
      <c r="BG45" s="178" t="str">
        <f>IF(ISNUMBER(Data!BG45),IF(Data!BG45*1/SMALL(Data!BG$25:BG$999,1)-1&gt;$F$15,"&gt;100%",Data!BG45*1/SMALL(Data!BG$25:BG$999,1)-1),"")</f>
        <v/>
      </c>
      <c r="BH45" s="178" t="str">
        <f>IF(ISNUMBER(Data!BH45),IF(Data!BH45*1/SMALL(Data!BH$25:BH$999,1)-1&gt;$F$15,"&gt;100%",Data!BH45*1/SMALL(Data!BH$25:BH$999,1)-1),"")</f>
        <v/>
      </c>
      <c r="BI45" s="178" t="str">
        <f>IF(ISNUMBER(Data!BI45),IF(Data!BI45*1/SMALL(Data!BI$25:BI$999,1)-1&gt;$F$15,"&gt;100%",Data!BI45*1/SMALL(Data!BI$25:BI$999,1)-1),"")</f>
        <v/>
      </c>
      <c r="BJ45" s="178" t="str">
        <f>IF(ISNUMBER(Data!BJ45),IF(Data!BJ45*1/SMALL(Data!BJ$25:BJ$999,1)-1&gt;$F$15,"&gt;100%",Data!BJ45*1/SMALL(Data!BJ$25:BJ$999,1)-1),"")</f>
        <v/>
      </c>
      <c r="BK45" s="178" t="str">
        <f>IF(ISNUMBER(Data!BK45),IF(Data!BK45*1/SMALL(Data!BK$25:BK$999,1)-1&gt;$F$15,"&gt;100%",Data!BK45*1/SMALL(Data!BK$25:BK$999,1)-1),"")</f>
        <v/>
      </c>
      <c r="BL45" s="178" t="str">
        <f>IF(ISNUMBER(Data!BL45),IF(Data!BL45*1/SMALL(Data!BL$25:BL$999,1)-1&gt;$F$15,"&gt;100%",Data!BL45*1/SMALL(Data!BL$25:BL$999,1)-1),"")</f>
        <v/>
      </c>
      <c r="BM45" s="178" t="str">
        <f>IF(ISNUMBER(Data!BM45),IF(Data!BM45*1/SMALL(Data!BM$25:BM$999,1)-1&gt;$F$15,"&gt;100%",Data!BM45*1/SMALL(Data!BM$25:BM$999,1)-1),"")</f>
        <v/>
      </c>
      <c r="BN45" s="178" t="str">
        <f>IF(ISNUMBER(Data!BN45),IF(Data!BN45*1/SMALL(Data!BN$25:BN$999,1)-1&gt;$F$15,"&gt;100%",Data!BN45*1/SMALL(Data!BN$25:BN$999,1)-1),"")</f>
        <v/>
      </c>
      <c r="BO45" s="178" t="str">
        <f>IF(ISNUMBER(Data!BO45),IF(Data!BO45*1/SMALL(Data!BO$25:BO$999,1)-1&gt;$F$15,"&gt;100%",Data!BO45*1/SMALL(Data!BO$25:BO$999,1)-1),"")</f>
        <v/>
      </c>
      <c r="BP45" s="178" t="str">
        <f>IF(ISNUMBER(Data!BP45),IF(Data!BP45*1/SMALL(Data!BP$25:BP$999,1)-1&gt;$F$15,"&gt;100%",Data!BP45*1/SMALL(Data!BP$25:BP$999,1)-1),"")</f>
        <v/>
      </c>
      <c r="BQ45" s="178" t="str">
        <f>IF(ISNUMBER(Data!BQ45),IF(Data!BQ45*1/SMALL(Data!BQ$25:BQ$999,1)-1&gt;$F$15,"&gt;100%",Data!BQ45*1/SMALL(Data!BQ$25:BQ$999,1)-1),"")</f>
        <v/>
      </c>
      <c r="BR45" s="178" t="str">
        <f>IF(ISNUMBER(Data!BR45),IF(Data!BR45*1/SMALL(Data!BR$25:BR$999,1)-1&gt;$F$15,"&gt;100%",Data!BR45*1/SMALL(Data!BR$25:BR$999,1)-1),"")</f>
        <v/>
      </c>
      <c r="BS45" s="178" t="str">
        <f>IF(ISNUMBER(Data!BS45),IF(Data!BS45*1/SMALL(Data!BS$25:BS$999,1)-1&gt;$F$15,"&gt;100%",Data!BS45*1/SMALL(Data!BS$25:BS$999,1)-1),"")</f>
        <v/>
      </c>
      <c r="BT45" s="178" t="str">
        <f>IF(ISNUMBER(Data!BT45),IF(Data!BT45*1/SMALL(Data!BT$25:BT$999,1)-1&gt;$F$15,"&gt;100%",Data!BT45*1/SMALL(Data!BT$25:BT$999,1)-1),"")</f>
        <v/>
      </c>
      <c r="BU45" s="178" t="str">
        <f>IF(ISNUMBER(Data!BU45),IF(Data!BU45*1/SMALL(Data!BU$25:BU$999,1)-1&gt;$F$15,"&gt;100%",Data!BU45*1/SMALL(Data!BU$25:BU$999,1)-1),"")</f>
        <v/>
      </c>
      <c r="BV45" s="178" t="str">
        <f>IF(ISNUMBER(Data!BV45),IF(Data!BV45*1/SMALL(Data!BV$25:BV$999,1)-1&gt;$F$15,"&gt;100%",Data!BV45*1/SMALL(Data!BV$25:BV$999,1)-1),"")</f>
        <v/>
      </c>
      <c r="BW45" s="178" t="str">
        <f>IF(ISNUMBER(Data!BW45),IF(Data!BW45*1/SMALL(Data!BW$25:BW$999,1)-1&gt;$F$15,"&gt;100%",Data!BW45*1/SMALL(Data!BW$25:BW$999,1)-1),"")</f>
        <v/>
      </c>
      <c r="BX45" s="178" t="str">
        <f>IF(ISNUMBER(Data!BX45),IF(Data!BX45*1/SMALL(Data!BX$25:BX$999,1)-1&gt;$F$15,"&gt;100%",Data!BX45*1/SMALL(Data!BX$25:BX$999,1)-1),"")</f>
        <v/>
      </c>
      <c r="BY45" s="178" t="str">
        <f>IF(ISNUMBER(Data!BY45),IF(Data!BY45*1/SMALL(Data!BY$25:BY$999,1)-1&gt;$F$15,"&gt;100%",Data!BY45*1/SMALL(Data!BY$25:BY$999,1)-1),"")</f>
        <v/>
      </c>
      <c r="BZ45" s="178" t="str">
        <f>IF(ISNUMBER(Data!BZ45),IF(Data!BZ45*1/SMALL(Data!BZ$25:BZ$999,1)-1&gt;$F$15,"&gt;100%",Data!BZ45*1/SMALL(Data!BZ$25:BZ$999,1)-1),"")</f>
        <v/>
      </c>
      <c r="CA45" s="178" t="str">
        <f>IF(ISNUMBER(Data!CA45),IF(Data!CA45*1/SMALL(Data!CA$25:CA$999,1)-1&gt;$F$15,"&gt;100%",Data!CA45*1/SMALL(Data!CA$25:CA$999,1)-1),"")</f>
        <v/>
      </c>
      <c r="CB45" s="178" t="str">
        <f>IF(ISNUMBER(Data!CB45),IF(Data!CB45*1/SMALL(Data!CB$25:CB$999,1)-1&gt;$F$15,"&gt;100%",Data!CB45*1/SMALL(Data!CB$25:CB$999,1)-1),"")</f>
        <v/>
      </c>
      <c r="CC45" s="178" t="str">
        <f>IF(ISNUMBER(Data!CC45),IF(Data!CC45*1/SMALL(Data!CC$25:CC$999,1)-1&gt;$F$15,"&gt;100%",Data!CC45*1/SMALL(Data!CC$25:CC$999,1)-1),"")</f>
        <v/>
      </c>
      <c r="CD45" s="178" t="str">
        <f>IF(ISNUMBER(Data!CD45),IF(Data!CD45*1/SMALL(Data!CD$25:CD$999,1)-1&gt;$F$15,"&gt;100%",Data!CD45*1/SMALL(Data!CD$25:CD$999,1)-1),"")</f>
        <v/>
      </c>
      <c r="CE45" s="178" t="str">
        <f>IF(ISNUMBER(Data!CE45),IF(Data!CE45*1/SMALL(Data!CE$25:CE$999,1)-1&gt;$F$15,"&gt;100%",Data!CE45*1/SMALL(Data!CE$25:CE$999,1)-1),"")</f>
        <v/>
      </c>
      <c r="CF45" s="178" t="str">
        <f>IF(ISNUMBER(Data!CF45),IF(Data!CF45*1/SMALL(Data!CF$25:CF$999,1)-1&gt;$F$15,"&gt;100%",Data!CF45*1/SMALL(Data!CF$25:CF$999,1)-1),"")</f>
        <v/>
      </c>
      <c r="CG45" s="178" t="str">
        <f>IF(ISNUMBER(Data!CG45),IF(Data!CG45*1/SMALL(Data!CG$25:CG$999,1)-1&gt;$F$15,"&gt;100%",Data!CG45*1/SMALL(Data!CG$25:CG$999,1)-1),"")</f>
        <v/>
      </c>
      <c r="CH45" s="178" t="str">
        <f>IF(ISNUMBER(Data!CH45),IF(Data!CH45*1/SMALL(Data!CH$25:CH$999,1)-1&gt;$F$15,"&gt;100%",Data!CH45*1/SMALL(Data!CH$25:CH$999,1)-1),"")</f>
        <v/>
      </c>
      <c r="CI45" s="178" t="str">
        <f>IF(ISNUMBER(Data!CI45),IF(Data!CI45*1/SMALL(Data!CI$25:CI$999,1)-1&gt;$F$15,"&gt;100%",Data!CI45*1/SMALL(Data!CI$25:CI$999,1)-1),"")</f>
        <v/>
      </c>
      <c r="CJ45" s="178" t="str">
        <f>IF(ISNUMBER(Data!CJ45),IF(Data!CJ45*1/SMALL(Data!CJ$25:CJ$999,1)-1&gt;$F$15,"&gt;100%",Data!CJ45*1/SMALL(Data!CJ$25:CJ$999,1)-1),"")</f>
        <v/>
      </c>
      <c r="CK45" s="178" t="str">
        <f>IF(ISNUMBER(Data!CK45),IF(Data!CK45*1/SMALL(Data!CK$25:CK$999,1)-1&gt;$F$15,"&gt;100%",Data!CK45*1/SMALL(Data!CK$25:CK$999,1)-1),"")</f>
        <v/>
      </c>
      <c r="CL45" s="178" t="str">
        <f>IF(ISNUMBER(Data!CL45),IF(Data!CL45*1/SMALL(Data!CL$25:CL$999,1)-1&gt;$F$15,"&gt;100%",Data!CL45*1/SMALL(Data!CL$25:CL$999,1)-1),"")</f>
        <v/>
      </c>
      <c r="CM45" s="178" t="str">
        <f>IF(ISNUMBER(Data!CM45),IF(Data!CM45*1/SMALL(Data!CM$25:CM$999,1)-1&gt;$F$15,"&gt;100%",Data!CM45*1/SMALL(Data!CM$25:CM$999,1)-1),"")</f>
        <v/>
      </c>
      <c r="CN45" s="178" t="str">
        <f>IF(ISNUMBER(Data!CN45),IF(Data!CN45*1/SMALL(Data!CN$25:CN$999,1)-1&gt;$F$15,"&gt;100%",Data!CN45*1/SMALL(Data!CN$25:CN$999,1)-1),"")</f>
        <v/>
      </c>
      <c r="CO45" s="178" t="str">
        <f>IF(ISNUMBER(Data!CO45),IF(Data!CO45*1/SMALL(Data!CO$25:CO$999,1)-1&gt;$F$15,"&gt;100%",Data!CO45*1/SMALL(Data!CO$25:CO$999,1)-1),"")</f>
        <v/>
      </c>
      <c r="CP45" s="178" t="str">
        <f>IF(ISNUMBER(Data!CP45),IF(Data!CP45*1/SMALL(Data!CP$25:CP$999,1)-1&gt;$F$15,"&gt;100%",Data!CP45*1/SMALL(Data!CP$25:CP$999,1)-1),"")</f>
        <v/>
      </c>
      <c r="CQ45" s="178" t="str">
        <f>IF(ISNUMBER(Data!CQ45),IF(Data!CQ45*1/SMALL(Data!CQ$25:CQ$999,1)-1&gt;$F$15,"&gt;100%",Data!CQ45*1/SMALL(Data!CQ$25:CQ$999,1)-1),"")</f>
        <v/>
      </c>
      <c r="CR45" s="178" t="str">
        <f>IF(ISNUMBER(Data!CR45),IF(Data!CR45*1/SMALL(Data!CR$25:CR$999,1)-1&gt;$F$15,"&gt;100%",Data!CR45*1/SMALL(Data!CR$25:CR$999,1)-1),"")</f>
        <v/>
      </c>
      <c r="CS45" s="178" t="str">
        <f>IF(ISNUMBER(Data!CS45),IF(Data!CS45*1/SMALL(Data!CS$25:CS$999,1)-1&gt;$F$15,"&gt;100%",Data!CS45*1/SMALL(Data!CS$25:CS$999,1)-1),"")</f>
        <v/>
      </c>
      <c r="CT45" s="178" t="str">
        <f>IF(ISNUMBER(Data!CT45),IF(Data!CT45*1/SMALL(Data!CT$25:CT$999,1)-1&gt;$F$15,"&gt;100%",Data!CT45*1/SMALL(Data!CT$25:CT$999,1)-1),"")</f>
        <v/>
      </c>
      <c r="CU45" s="178" t="str">
        <f>IF(ISNUMBER(Data!CU45),IF(Data!CU45*1/SMALL(Data!CU$25:CU$999,1)-1&gt;$F$15,"&gt;100%",Data!CU45*1/SMALL(Data!CU$25:CU$999,1)-1),"")</f>
        <v/>
      </c>
      <c r="CV45" s="178" t="str">
        <f>IF(ISNUMBER(Data!CV45),IF(Data!CV45*1/SMALL(Data!CV$25:CV$999,1)-1&gt;$F$15,"&gt;100%",Data!CV45*1/SMALL(Data!CV$25:CV$999,1)-1),"")</f>
        <v/>
      </c>
      <c r="CW45" s="178" t="str">
        <f>IF(ISNUMBER(Data!CW45),IF(Data!CW45*1/SMALL(Data!CW$25:CW$999,1)-1&gt;$F$15,"&gt;100%",Data!CW45*1/SMALL(Data!CW$25:CW$999,1)-1),"")</f>
        <v/>
      </c>
      <c r="CX45" s="178" t="str">
        <f>IF(ISNUMBER(Data!CX45),IF(Data!CX45*1/SMALL(Data!CX$25:CX$999,1)-1&gt;$F$15,"&gt;100%",Data!CX45*1/SMALL(Data!CX$25:CX$999,1)-1),"")</f>
        <v/>
      </c>
      <c r="CY45" s="178" t="str">
        <f>IF(ISNUMBER(Data!CY45),IF(Data!CY45*1/SMALL(Data!CY$25:CY$999,1)-1&gt;$F$15,"&gt;100%",Data!CY45*1/SMALL(Data!CY$25:CY$999,1)-1),"")</f>
        <v/>
      </c>
      <c r="CZ45" s="178" t="str">
        <f>IF(ISNUMBER(Data!CZ45),IF(Data!CZ45*1/SMALL(Data!CZ$25:CZ$999,1)-1&gt;$F$15,"&gt;100%",Data!CZ45*1/SMALL(Data!CZ$25:CZ$999,1)-1),"")</f>
        <v/>
      </c>
      <c r="DA45" s="178" t="str">
        <f>IF(ISNUMBER(Data!DA45),IF(Data!DA45*1/SMALL(Data!DA$25:DA$999,1)-1&gt;$F$15,"&gt;100%",Data!DA45*1/SMALL(Data!DA$25:DA$999,1)-1),"")</f>
        <v/>
      </c>
      <c r="DB45" s="178" t="str">
        <f>IF(ISNUMBER(Data!DB45),IF(Data!DB45*1/SMALL(Data!DB$25:DB$999,1)-1&gt;$F$15,"&gt;100%",Data!DB45*1/SMALL(Data!DB$25:DB$999,1)-1),"")</f>
        <v/>
      </c>
      <c r="DC45" s="178" t="str">
        <f>IF(ISNUMBER(Data!DC45),IF(Data!DC45*1/SMALL(Data!DC$25:DC$999,1)-1&gt;$F$15,"&gt;100%",Data!DC45*1/SMALL(Data!DC$25:DC$999,1)-1),"")</f>
        <v/>
      </c>
      <c r="DD45" s="178" t="str">
        <f>IF(ISNUMBER(Data!DD45),IF(Data!DD45*1/SMALL(Data!DD$25:DD$999,1)-1&gt;$F$15,"&gt;100%",Data!DD45*1/SMALL(Data!DD$25:DD$999,1)-1),"")</f>
        <v/>
      </c>
      <c r="DE45" s="178" t="str">
        <f>IF(ISNUMBER(Data!DE45),IF(Data!DE45*1/SMALL(Data!DE$25:DE$999,1)-1&gt;$F$15,"&gt;100%",Data!DE45*1/SMALL(Data!DE$25:DE$999,1)-1),"")</f>
        <v/>
      </c>
      <c r="DF45" s="178" t="str">
        <f>IF(ISNUMBER(Data!DF45),IF(Data!DF45*1/SMALL(Data!DF$25:DF$999,1)-1&gt;$F$15,"&gt;100%",Data!DF45*1/SMALL(Data!DF$25:DF$999,1)-1),"")</f>
        <v/>
      </c>
      <c r="DG45" s="178" t="str">
        <f>IF(ISNUMBER(Data!DG45),IF(Data!DG45*1/SMALL(Data!DG$25:DG$999,1)-1&gt;$F$15,"&gt;100%",Data!DG45*1/SMALL(Data!DG$25:DG$999,1)-1),"")</f>
        <v/>
      </c>
      <c r="DH45" s="178" t="str">
        <f>IF(ISNUMBER(Data!DH45),IF(Data!DH45*1/SMALL(Data!DH$25:DH$999,1)-1&gt;$F$15,"&gt;100%",Data!DH45*1/SMALL(Data!DH$25:DH$999,1)-1),"")</f>
        <v/>
      </c>
      <c r="DI45" s="178" t="str">
        <f>IF(ISNUMBER(Data!DI45),IF(Data!DI45*1/SMALL(Data!DI$25:DI$999,1)-1&gt;$F$15,"&gt;100%",Data!DI45*1/SMALL(Data!DI$25:DI$999,1)-1),"")</f>
        <v/>
      </c>
      <c r="DJ45" s="178" t="str">
        <f>IF(ISNUMBER(Data!DJ45),IF(Data!DJ45*1/SMALL(Data!DJ$25:DJ$999,1)-1&gt;$F$15,"&gt;100%",Data!DJ45*1/SMALL(Data!DJ$25:DJ$999,1)-1),"")</f>
        <v/>
      </c>
      <c r="DK45" s="178" t="str">
        <f>IF(ISNUMBER(Data!DK45),IF(Data!DK45*1/SMALL(Data!DK$25:DK$999,1)-1&gt;$F$15,"&gt;100%",Data!DK45*1/SMALL(Data!DK$25:DK$999,1)-1),"")</f>
        <v/>
      </c>
      <c r="DL45" s="178" t="str">
        <f>IF(ISNUMBER(Data!DL45),IF(Data!DL45*1/SMALL(Data!DL$25:DL$999,1)-1&gt;$F$15,"&gt;100%",Data!DL45*1/SMALL(Data!DL$25:DL$999,1)-1),"")</f>
        <v/>
      </c>
      <c r="DM45" s="178" t="str">
        <f>IF(ISNUMBER(Data!DM45),IF(Data!DM45*1/SMALL(Data!DM$25:DM$999,1)-1&gt;$F$15,"&gt;100%",Data!DM45*1/SMALL(Data!DM$25:DM$999,1)-1),"")</f>
        <v/>
      </c>
      <c r="DN45" s="178" t="str">
        <f>IF(ISNUMBER(Data!DN45),IF(Data!DN45*1/SMALL(Data!DN$25:DN$999,1)-1&gt;$F$15,"&gt;100%",Data!DN45*1/SMALL(Data!DN$25:DN$999,1)-1),"")</f>
        <v/>
      </c>
      <c r="DO45" s="178" t="str">
        <f>IF(ISNUMBER(Data!DO45),IF(Data!DO45*1/SMALL(Data!DO$25:DO$999,1)-1&gt;$F$15,"&gt;100%",Data!DO45*1/SMALL(Data!DO$25:DO$999,1)-1),"")</f>
        <v/>
      </c>
      <c r="DP45" s="178" t="str">
        <f>IF(ISNUMBER(Data!DP45),IF(Data!DP45*1/SMALL(Data!DP$25:DP$999,1)-1&gt;$F$15,"&gt;100%",Data!DP45*1/SMALL(Data!DP$25:DP$999,1)-1),"")</f>
        <v/>
      </c>
      <c r="DQ45" s="178" t="str">
        <f>IF(ISNUMBER(Data!DQ45),IF(Data!DQ45*1/SMALL(Data!DQ$25:DQ$999,1)-1&gt;$F$15,"&gt;100%",Data!DQ45*1/SMALL(Data!DQ$25:DQ$999,1)-1),"")</f>
        <v/>
      </c>
      <c r="DR45" s="178" t="str">
        <f>IF(ISNUMBER(Data!DR45),IF(Data!DR45*1/SMALL(Data!DR$25:DR$999,1)-1&gt;$F$15,"&gt;100%",Data!DR45*1/SMALL(Data!DR$25:DR$999,1)-1),"")</f>
        <v/>
      </c>
      <c r="DS45" s="178" t="str">
        <f>IF(ISNUMBER(Data!DS45),IF(Data!DS45*1/SMALL(Data!DS$25:DS$999,1)-1&gt;$F$15,"&gt;100%",Data!DS45*1/SMALL(Data!DS$25:DS$999,1)-1),"")</f>
        <v/>
      </c>
      <c r="DT45" s="178" t="str">
        <f>IF(ISNUMBER(Data!DT45),IF(Data!DT45*1/SMALL(Data!DT$25:DT$999,1)-1&gt;$F$15,"&gt;100%",Data!DT45*1/SMALL(Data!DT$25:DT$999,1)-1),"")</f>
        <v/>
      </c>
      <c r="DU45" s="178" t="str">
        <f>IF(ISNUMBER(Data!DU45),IF(Data!DU45*1/SMALL(Data!DU$25:DU$999,1)-1&gt;$F$15,"&gt;100%",Data!DU45*1/SMALL(Data!DU$25:DU$999,1)-1),"")</f>
        <v/>
      </c>
      <c r="DV45" s="178" t="str">
        <f>IF(ISNUMBER(Data!DV45),IF(Data!DV45*1/SMALL(Data!DV$25:DV$999,1)-1&gt;$F$15,"&gt;100%",Data!DV45*1/SMALL(Data!DV$25:DV$999,1)-1),"")</f>
        <v/>
      </c>
      <c r="DW45" s="178" t="str">
        <f>IF(ISNUMBER(Data!DW45),IF(Data!DW45*1/SMALL(Data!DW$25:DW$999,1)-1&gt;$F$15,"&gt;100%",Data!DW45*1/SMALL(Data!DW$25:DW$999,1)-1),"")</f>
        <v/>
      </c>
      <c r="DX45" s="178" t="str">
        <f>IF(ISNUMBER(Data!DX45),IF(Data!DX45*1/SMALL(Data!DX$25:DX$999,1)-1&gt;$F$15,"&gt;100%",Data!DX45*1/SMALL(Data!DX$25:DX$999,1)-1),"")</f>
        <v/>
      </c>
      <c r="DY45" s="178" t="str">
        <f>IF(ISNUMBER(Data!DY45),IF(Data!DY45*1/SMALL(Data!DY$25:DY$999,1)-1&gt;$F$15,"&gt;100%",Data!DY45*1/SMALL(Data!DY$25:DY$999,1)-1),"")</f>
        <v/>
      </c>
      <c r="DZ45" s="178" t="str">
        <f>IF(ISNUMBER(Data!DZ45),IF(Data!DZ45*1/SMALL(Data!DZ$25:DZ$999,1)-1&gt;$F$15,"&gt;100%",Data!DZ45*1/SMALL(Data!DZ$25:DZ$999,1)-1),"")</f>
        <v/>
      </c>
      <c r="EA45" s="178" t="str">
        <f>IF(ISNUMBER(Data!EA45),IF(Data!EA45*1/SMALL(Data!EA$25:EA$999,1)-1&gt;$F$15,"&gt;100%",Data!EA45*1/SMALL(Data!EA$25:EA$999,1)-1),"")</f>
        <v/>
      </c>
      <c r="EB45" s="178" t="str">
        <f>IF(ISNUMBER(Data!EB45),IF(Data!EB45*1/SMALL(Data!EB$25:EB$999,1)-1&gt;$F$15,"&gt;100%",Data!EB45*1/SMALL(Data!EB$25:EB$999,1)-1),"")</f>
        <v/>
      </c>
      <c r="EC45" s="178" t="str">
        <f>IF(ISNUMBER(Data!EC45),IF(Data!EC45*1/SMALL(Data!EC$25:EC$999,1)-1&gt;$F$15,"&gt;100%",Data!EC45*1/SMALL(Data!EC$25:EC$999,1)-1),"")</f>
        <v/>
      </c>
      <c r="ED45" s="178" t="str">
        <f>IF(ISNUMBER(Data!ED45),IF(Data!ED45*1/SMALL(Data!ED$25:ED$999,1)-1&gt;$F$15,"&gt;100%",Data!ED45*1/SMALL(Data!ED$25:ED$999,1)-1),"")</f>
        <v/>
      </c>
      <c r="EE45" s="178" t="str">
        <f>IF(ISNUMBER(Data!EE45),IF(Data!EE45*1/SMALL(Data!EE$25:EE$999,1)-1&gt;$F$15,"&gt;100%",Data!EE45*1/SMALL(Data!EE$25:EE$999,1)-1),"")</f>
        <v/>
      </c>
      <c r="EF45" s="178" t="str">
        <f>IF(ISNUMBER(Data!EF45),IF(Data!EF45*1/SMALL(Data!EF$25:EF$999,1)-1&gt;$F$15,"&gt;100%",Data!EF45*1/SMALL(Data!EF$25:EF$999,1)-1),"")</f>
        <v/>
      </c>
      <c r="EG45" s="178" t="str">
        <f>IF(ISNUMBER(Data!EG45),IF(Data!EG45*1/SMALL(Data!EG$25:EG$999,1)-1&gt;$F$15,"&gt;100%",Data!EG45*1/SMALL(Data!EG$25:EG$999,1)-1),"")</f>
        <v/>
      </c>
      <c r="EH45" s="178" t="str">
        <f>IF(ISNUMBER(Data!EH45),IF(Data!EH45*1/SMALL(Data!EH$25:EH$999,1)-1&gt;$F$15,"&gt;100%",Data!EH45*1/SMALL(Data!EH$25:EH$999,1)-1),"")</f>
        <v/>
      </c>
      <c r="EI45" s="178">
        <f>IF(ISNUMBER(Data!EI45),IF(Data!EI45*1/SMALL(Data!EI$25:EI$999,1)-1&gt;$F$15,"&gt;100%",Data!EI45*1/SMALL(Data!EI$25:EI$999,1)-1),"")</f>
        <v>0.40909090909090917</v>
      </c>
      <c r="EJ45" s="178">
        <f>IF(ISNUMBER(Data!EJ45),IF(Data!EJ45*1/SMALL(Data!EJ$25:EJ$999,1)-1&gt;$F$15,"&gt;100%",Data!EJ45*1/SMALL(Data!EJ$25:EJ$999,1)-1),"")</f>
        <v>0.53125</v>
      </c>
      <c r="EK45" s="178">
        <f>IF(ISNUMBER(Data!EK45),IF(Data!EK45*1/SMALL(Data!EK$25:EK$999,1)-1&gt;$F$15,"&gt;100%",Data!EK45*1/SMALL(Data!EK$25:EK$999,1)-1),"")</f>
        <v>0.4800000000000002</v>
      </c>
      <c r="EL45" s="178">
        <f>IF(ISNUMBER(Data!EL45),IF(Data!EL45*1/SMALL(Data!EL$25:EL$999,1)-1&gt;$F$15,"&gt;100%",Data!EL45*1/SMALL(Data!EL$25:EL$999,1)-1),"")</f>
        <v>0.4838709677419355</v>
      </c>
      <c r="EM45" s="178">
        <f>IF(ISNUMBER(Data!EM45),IF(Data!EM45*1/SMALL(Data!EM$25:EM$999,1)-1&gt;$F$15,"&gt;100%",Data!EM45*1/SMALL(Data!EM$25:EM$999,1)-1),"")</f>
        <v>0.91428571428571459</v>
      </c>
      <c r="EN45" s="178" t="str">
        <f>IF(ISNUMBER(Data!EN45),IF(Data!EN45*1/SMALL(Data!EN$25:EN$999,1)-1&gt;$F$15,"&gt;100%",Data!EN45*1/SMALL(Data!EN$25:EN$999,1)-1),"")</f>
        <v>&gt;100%</v>
      </c>
      <c r="EO45" s="178">
        <f>IF(ISNUMBER(Data!EO45),IF(Data!EO45*1/SMALL(Data!EO$25:EO$999,1)-1&gt;$F$15,"&gt;100%",Data!EO45*1/SMALL(Data!EO$25:EO$999,1)-1),"")</f>
        <v>0.91666666666666674</v>
      </c>
      <c r="EP45" s="178" t="str">
        <f>IF(ISNUMBER(Data!EP45),IF(Data!EP45*1/SMALL(Data!EP$25:EP$999,1)-1&gt;$F$15,"&gt;100%",Data!EP45*1/SMALL(Data!EP$25:EP$999,1)-1),"")</f>
        <v>&gt;100%</v>
      </c>
      <c r="EQ45" s="178">
        <f>IF(ISNUMBER(Data!EQ45),IF(Data!EQ45*1/SMALL(Data!EQ$25:EQ$999,1)-1&gt;$F$15,"&gt;100%",Data!EQ45*1/SMALL(Data!EQ$25:EQ$999,1)-1),"")</f>
        <v>0.41935483870967749</v>
      </c>
      <c r="ER45" s="178">
        <f>IF(ISNUMBER(Data!ER45),IF(Data!ER45*1/SMALL(Data!ER$25:ER$999,1)-1&gt;$F$15,"&gt;100%",Data!ER45*1/SMALL(Data!ER$25:ER$999,1)-1),"")</f>
        <v>0</v>
      </c>
      <c r="ES45" s="178">
        <f>IF(ISNUMBER(Data!ES45),IF(Data!ES45*1/SMALL(Data!ES$25:ES$999,1)-1&gt;$F$15,"&gt;100%",Data!ES45*1/SMALL(Data!ES$25:ES$999,1)-1),"")</f>
        <v>0.45833333333333326</v>
      </c>
    </row>
    <row r="46" spans="1:149" s="171" customFormat="1" x14ac:dyDescent="0.25">
      <c r="A46" s="169" t="str">
        <f>Data!A46</f>
        <v>SDV-LOAM</v>
      </c>
      <c r="B46" s="178" t="str">
        <f>IF(ISNUMBER(Data!B46),IF(Data!B46*1/SMALL(Data!B$25:B$999,1)-1&gt;$F$15,"&gt;100%",Data!B46*1/SMALL(Data!B$25:B$999,1)-1),"")</f>
        <v/>
      </c>
      <c r="C46" s="178" t="str">
        <f>IF(ISNUMBER(Data!C46),IF(Data!C46*1/SMALL(Data!C$25:C$999,1)-1&gt;$F$15,"&gt;100%",Data!C46*1/SMALL(Data!C$25:C$999,1)-1),"")</f>
        <v/>
      </c>
      <c r="D46" s="178" t="str">
        <f>IF(ISNUMBER(Data!D46),IF(Data!D46*1/SMALL(Data!D$25:D$999,1)-1&gt;$F$15,"&gt;100%",Data!D46*1/SMALL(Data!D$25:D$999,1)-1),"")</f>
        <v/>
      </c>
      <c r="E46" s="178" t="str">
        <f>IF(ISNUMBER(Data!E46),IF(Data!E46*1/SMALL(Data!E$25:E$999,1)-1&gt;$F$15,"&gt;100%",Data!E46*1/SMALL(Data!E$25:E$999,1)-1),"")</f>
        <v/>
      </c>
      <c r="F46" s="178" t="str">
        <f>IF(ISNUMBER(Data!F46),IF(Data!F46*1/SMALL(Data!F$25:F$999,1)-1&gt;$F$15,"&gt;100%",Data!F46*1/SMALL(Data!F$25:F$999,1)-1),"")</f>
        <v/>
      </c>
      <c r="G46" s="178" t="str">
        <f>IF(ISNUMBER(Data!G46),IF(Data!G46*1/SMALL(Data!G$25:G$999,1)-1&gt;$F$15,"&gt;100%",Data!G46*1/SMALL(Data!G$25:G$999,1)-1),"")</f>
        <v/>
      </c>
      <c r="H46" s="178" t="str">
        <f>IF(ISNUMBER(Data!H46),IF(Data!H46*1/SMALL(Data!H$25:H$999,1)-1&gt;$F$15,"&gt;100%",Data!H46*1/SMALL(Data!H$25:H$999,1)-1),"")</f>
        <v/>
      </c>
      <c r="I46" s="178" t="str">
        <f>IF(ISNUMBER(Data!I46),IF(Data!I46*1/SMALL(Data!I$25:I$999,1)-1&gt;$F$15,"&gt;100%",Data!I46*1/SMALL(Data!I$25:I$999,1)-1),"")</f>
        <v/>
      </c>
      <c r="J46" s="178" t="str">
        <f>IF(ISNUMBER(Data!J46),IF(Data!J46*1/SMALL(Data!J$25:J$999,1)-1&gt;$F$15,"&gt;100%",Data!J46*1/SMALL(Data!J$25:J$999,1)-1),"")</f>
        <v/>
      </c>
      <c r="K46" s="178" t="str">
        <f>IF(ISNUMBER(Data!K46),IF(Data!K46*1/SMALL(Data!K$25:K$999,1)-1&gt;$F$15,"&gt;100%",Data!K46*1/SMALL(Data!K$25:K$999,1)-1),"")</f>
        <v/>
      </c>
      <c r="L46" s="178" t="str">
        <f>IF(ISNUMBER(Data!L46),IF(Data!L46*1/SMALL(Data!L$25:L$999,1)-1&gt;$F$15,"&gt;100%",Data!L46*1/SMALL(Data!L$25:L$999,1)-1),"")</f>
        <v/>
      </c>
      <c r="M46" s="178" t="str">
        <f>IF(ISNUMBER(Data!M46),IF(Data!M46*1/SMALL(Data!M$25:M$999,1)-1&gt;$F$15,"&gt;100%",Data!M46*1/SMALL(Data!M$25:M$999,1)-1),"")</f>
        <v/>
      </c>
      <c r="N46" s="178" t="str">
        <f>IF(ISNUMBER(Data!N46),IF(Data!N46*1/SMALL(Data!N$25:N$999,1)-1&gt;$F$15,"&gt;100%",Data!N46*1/SMALL(Data!N$25:N$999,1)-1),"")</f>
        <v/>
      </c>
      <c r="O46" s="178" t="str">
        <f>IF(ISNUMBER(Data!O46),IF(Data!O46*1/SMALL(Data!O$25:O$999,1)-1&gt;$F$15,"&gt;100%",Data!O46*1/SMALL(Data!O$25:O$999,1)-1),"")</f>
        <v/>
      </c>
      <c r="P46" s="178" t="str">
        <f>IF(ISNUMBER(Data!P46),IF(Data!P46*1/SMALL(Data!P$25:P$999,1)-1&gt;$F$15,"&gt;100%",Data!P46*1/SMALL(Data!P$25:P$999,1)-1),"")</f>
        <v/>
      </c>
      <c r="Q46" s="178" t="str">
        <f>IF(ISNUMBER(Data!Q46),IF(Data!Q46*1/SMALL(Data!Q$25:Q$999,1)-1&gt;$F$15,"&gt;100%",Data!Q46*1/SMALL(Data!Q$25:Q$999,1)-1),"")</f>
        <v/>
      </c>
      <c r="R46" s="178" t="str">
        <f>IF(ISNUMBER(Data!R46),IF(Data!R46*1/SMALL(Data!R$25:R$999,1)-1&gt;$F$15,"&gt;100%",Data!R46*1/SMALL(Data!R$25:R$999,1)-1),"")</f>
        <v/>
      </c>
      <c r="S46" s="178" t="str">
        <f>IF(ISNUMBER(Data!S46),IF(Data!S46*1/SMALL(Data!S$25:S$999,1)-1&gt;$F$15,"&gt;100%",Data!S46*1/SMALL(Data!S$25:S$999,1)-1),"")</f>
        <v/>
      </c>
      <c r="T46" s="178" t="str">
        <f>IF(ISNUMBER(Data!T46),IF(Data!T46*1/SMALL(Data!T$25:T$999,1)-1&gt;$F$15,"&gt;100%",Data!T46*1/SMALL(Data!T$25:T$999,1)-1),"")</f>
        <v/>
      </c>
      <c r="U46" s="178" t="str">
        <f>IF(ISNUMBER(Data!U46),IF(Data!U46*1/SMALL(Data!U$25:U$999,1)-1&gt;$F$15,"&gt;100%",Data!U46*1/SMALL(Data!U$25:U$999,1)-1),"")</f>
        <v/>
      </c>
      <c r="V46" s="178" t="str">
        <f>IF(ISNUMBER(Data!V46),IF(Data!V46*1/SMALL(Data!V$25:V$999,1)-1&gt;$F$15,"&gt;100%",Data!V46*1/SMALL(Data!V$25:V$999,1)-1),"")</f>
        <v/>
      </c>
      <c r="W46" s="178" t="str">
        <f>IF(ISNUMBER(Data!W46),IF(Data!W46*1/SMALL(Data!W$25:W$999,1)-1&gt;$F$15,"&gt;100%",Data!W46*1/SMALL(Data!W$25:W$999,1)-1),"")</f>
        <v/>
      </c>
      <c r="X46" s="178" t="str">
        <f>IF(ISNUMBER(Data!X46),IF(Data!X46*1/SMALL(Data!X$25:X$999,1)-1&gt;$F$15,"&gt;100%",Data!X46*1/SMALL(Data!X$25:X$999,1)-1),"")</f>
        <v/>
      </c>
      <c r="Y46" s="178" t="str">
        <f>IF(ISNUMBER(Data!Y46),IF(Data!Y46*1/SMALL(Data!Y$25:Y$999,1)-1&gt;$F$15,"&gt;100%",Data!Y46*1/SMALL(Data!Y$25:Y$999,1)-1),"")</f>
        <v/>
      </c>
      <c r="Z46" s="178" t="str">
        <f>IF(ISNUMBER(Data!Z46),IF(Data!Z46*1/SMALL(Data!Z$25:Z$999,1)-1&gt;$F$15,"&gt;100%",Data!Z46*1/SMALL(Data!Z$25:Z$999,1)-1),"")</f>
        <v/>
      </c>
      <c r="AA46" s="178" t="str">
        <f>IF(ISNUMBER(Data!AA46),IF(Data!AA46*1/SMALL(Data!AA$25:AA$999,1)-1&gt;$F$15,"&gt;100%",Data!AA46*1/SMALL(Data!AA$25:AA$999,1)-1),"")</f>
        <v/>
      </c>
      <c r="AB46" s="178" t="str">
        <f>IF(ISNUMBER(Data!AB46),IF(Data!AB46*1/SMALL(Data!AB$25:AB$999,1)-1&gt;$F$15,"&gt;100%",Data!AB46*1/SMALL(Data!AB$25:AB$999,1)-1),"")</f>
        <v/>
      </c>
      <c r="AC46" s="178" t="str">
        <f>IF(ISNUMBER(Data!AC46),IF(Data!AC46*1/SMALL(Data!AC$25:AC$999,1)-1&gt;$F$15,"&gt;100%",Data!AC46*1/SMALL(Data!AC$25:AC$999,1)-1),"")</f>
        <v/>
      </c>
      <c r="AD46" s="178" t="str">
        <f>IF(ISNUMBER(Data!AD46),IF(Data!AD46*1/SMALL(Data!AD$25:AD$999,1)-1&gt;$F$15,"&gt;100%",Data!AD46*1/SMALL(Data!AD$25:AD$999,1)-1),"")</f>
        <v/>
      </c>
      <c r="AE46" s="178" t="str">
        <f>IF(ISNUMBER(Data!AE46),IF(Data!AE46*1/SMALL(Data!AE$25:AE$999,1)-1&gt;$F$15,"&gt;100%",Data!AE46*1/SMALL(Data!AE$25:AE$999,1)-1),"")</f>
        <v/>
      </c>
      <c r="AF46" s="178" t="str">
        <f>IF(ISNUMBER(Data!AF46),IF(Data!AF46*1/SMALL(Data!AF$25:AF$999,1)-1&gt;$F$15,"&gt;100%",Data!AF46*1/SMALL(Data!AF$25:AF$999,1)-1),"")</f>
        <v/>
      </c>
      <c r="AG46" s="178" t="str">
        <f>IF(ISNUMBER(Data!AG46),IF(Data!AG46*1/SMALL(Data!AG$25:AG$999,1)-1&gt;$F$15,"&gt;100%",Data!AG46*1/SMALL(Data!AG$25:AG$999,1)-1),"")</f>
        <v/>
      </c>
      <c r="AH46" s="178" t="str">
        <f>IF(ISNUMBER(Data!AH46),IF(Data!AH46*1/SMALL(Data!AH$25:AH$999,1)-1&gt;$F$15,"&gt;100%",Data!AH46*1/SMALL(Data!AH$25:AH$999,1)-1),"")</f>
        <v/>
      </c>
      <c r="AI46" s="178" t="str">
        <f>IF(ISNUMBER(Data!AI46),IF(Data!AI46*1/SMALL(Data!AI$25:AI$999,1)-1&gt;$F$15,"&gt;100%",Data!AI46*1/SMALL(Data!AI$25:AI$999,1)-1),"")</f>
        <v/>
      </c>
      <c r="AJ46" s="178" t="str">
        <f>IF(ISNUMBER(Data!AJ46),IF(Data!AJ46*1/SMALL(Data!AJ$25:AJ$999,1)-1&gt;$F$15,"&gt;100%",Data!AJ46*1/SMALL(Data!AJ$25:AJ$999,1)-1),"")</f>
        <v/>
      </c>
      <c r="AK46" s="178" t="str">
        <f>IF(ISNUMBER(Data!AK46),IF(Data!AK46*1/SMALL(Data!AK$25:AK$999,1)-1&gt;$F$15,"&gt;100%",Data!AK46*1/SMALL(Data!AK$25:AK$999,1)-1),"")</f>
        <v/>
      </c>
      <c r="AL46" s="178" t="str">
        <f>IF(ISNUMBER(Data!AL46),IF(Data!AL46*1/SMALL(Data!AL$25:AL$999,1)-1&gt;$F$15,"&gt;100%",Data!AL46*1/SMALL(Data!AL$25:AL$999,1)-1),"")</f>
        <v/>
      </c>
      <c r="AM46" s="178" t="str">
        <f>IF(ISNUMBER(Data!AM46),IF(Data!AM46*1/SMALL(Data!AM$25:AM$999,1)-1&gt;$F$15,"&gt;100%",Data!AM46*1/SMALL(Data!AM$25:AM$999,1)-1),"")</f>
        <v/>
      </c>
      <c r="AN46" s="178" t="str">
        <f>IF(ISNUMBER(Data!AN46),IF(Data!AN46*1/SMALL(Data!AN$25:AN$999,1)-1&gt;$F$15,"&gt;100%",Data!AN46*1/SMALL(Data!AN$25:AN$999,1)-1),"")</f>
        <v/>
      </c>
      <c r="AO46" s="178" t="str">
        <f>IF(ISNUMBER(Data!AO46),IF(Data!AO46*1/SMALL(Data!AO$25:AO$999,1)-1&gt;$F$15,"&gt;100%",Data!AO46*1/SMALL(Data!AO$25:AO$999,1)-1),"")</f>
        <v/>
      </c>
      <c r="AP46" s="178" t="str">
        <f>IF(ISNUMBER(Data!AP46),IF(Data!AP46*1/SMALL(Data!AP$25:AP$999,1)-1&gt;$F$15,"&gt;100%",Data!AP46*1/SMALL(Data!AP$25:AP$999,1)-1),"")</f>
        <v/>
      </c>
      <c r="AQ46" s="189" t="str">
        <f>IF(ISNUMBER(Data!AQ46),IF(Data!AQ46*1/SMALL(Data!AQ$25:AQ$999,1)-1&gt;$F$15,"&gt;100%",Data!AQ46*1/SMALL(Data!AQ$25:AQ$999,1)-1),"")</f>
        <v/>
      </c>
      <c r="AR46" s="178" t="str">
        <f>IF(ISNUMBER(Data!AR46),IF(Data!AR46*1/SMALL(Data!AR$25:AR$999,1)-1&gt;$F$15,"&gt;100%",Data!AR46*1/SMALL(Data!AR$25:AR$999,1)-1),"")</f>
        <v/>
      </c>
      <c r="AS46" s="178" t="str">
        <f>IF(ISNUMBER(Data!AS46),IF(Data!AS46*1/SMALL(Data!AS$25:AS$999,1)-1&gt;$F$15,"&gt;100%",Data!AS46*1/SMALL(Data!AS$25:AS$999,1)-1),"")</f>
        <v/>
      </c>
      <c r="AT46" s="178" t="str">
        <f>IF(ISNUMBER(Data!AT46),IF(Data!AT46*1/SMALL(Data!AT$25:AT$999,1)-1&gt;$F$15,"&gt;100%",Data!AT46*1/SMALL(Data!AT$25:AT$999,1)-1),"")</f>
        <v/>
      </c>
      <c r="AU46" s="178" t="str">
        <f>IF(ISNUMBER(Data!AU46),IF(Data!AU46*1/SMALL(Data!AU$25:AU$999,1)-1&gt;$F$15,"&gt;100%",Data!AU46*1/SMALL(Data!AU$25:AU$999,1)-1),"")</f>
        <v/>
      </c>
      <c r="AV46" s="178" t="str">
        <f>IF(ISNUMBER(Data!AV46),IF(Data!AV46*1/SMALL(Data!AV$25:AV$999,1)-1&gt;$F$15,"&gt;100%",Data!AV46*1/SMALL(Data!AV$25:AV$999,1)-1),"")</f>
        <v/>
      </c>
      <c r="AW46" s="178" t="str">
        <f>IF(ISNUMBER(Data!AW46),IF(Data!AW46*1/SMALL(Data!AW$25:AW$999,1)-1&gt;$F$15,"&gt;100%",Data!AW46*1/SMALL(Data!AW$25:AW$999,1)-1),"")</f>
        <v/>
      </c>
      <c r="AX46" s="178" t="str">
        <f>IF(ISNUMBER(Data!AX46),IF(Data!AX46*1/SMALL(Data!AX$25:AX$999,1)-1&gt;$F$15,"&gt;100%",Data!AX46*1/SMALL(Data!AX$25:AX$999,1)-1),"")</f>
        <v/>
      </c>
      <c r="AY46" s="178" t="str">
        <f>IF(ISNUMBER(Data!AY46),IF(Data!AY46*1/SMALL(Data!AY$25:AY$999,1)-1&gt;$F$15,"&gt;100%",Data!AY46*1/SMALL(Data!AY$25:AY$999,1)-1),"")</f>
        <v/>
      </c>
      <c r="AZ46" s="178" t="str">
        <f>IF(ISNUMBER(Data!AZ46),IF(Data!AZ46*1/SMALL(Data!AZ$25:AZ$999,1)-1&gt;$F$15,"&gt;100%",Data!AZ46*1/SMALL(Data!AZ$25:AZ$999,1)-1),"")</f>
        <v/>
      </c>
      <c r="BA46" s="190" t="str">
        <f>IF(ISNUMBER(Data!BA46),IF(Data!BA46*1/SMALL(Data!BA$25:BA$999,1)-1&gt;$F$15,"&gt;100%",Data!BA46*1/SMALL(Data!BA$25:BA$999,1)-1),"")</f>
        <v/>
      </c>
      <c r="BB46" s="184" t="str">
        <f>IF(ISNUMBER(Data!BB46),IF(Data!BB46*1/SMALL(Data!BB$25:BB$999,1)-1&gt;$F$15,"&gt;100%",Data!BB46*1/SMALL(Data!BB$25:BB$999,1)-1),"")</f>
        <v/>
      </c>
      <c r="BC46" s="178" t="str">
        <f>IF(ISNUMBER(Data!BC46),IF(Data!BC46*1/SMALL(Data!BC$25:BC$999,1)-1&gt;$F$15,"&gt;100%",Data!BC46*1/SMALL(Data!BC$25:BC$999,1)-1),"")</f>
        <v/>
      </c>
      <c r="BD46" s="178" t="str">
        <f>IF(ISNUMBER(Data!BD46),IF(Data!BD46*1/SMALL(Data!BD$25:BD$999,1)-1&gt;$F$15,"&gt;100%",Data!BD46*1/SMALL(Data!BD$25:BD$999,1)-1),"")</f>
        <v/>
      </c>
      <c r="BE46" s="178" t="str">
        <f>IF(ISNUMBER(Data!BE46),IF(Data!BE46*1/SMALL(Data!BE$25:BE$999,1)-1&gt;$F$15,"&gt;100%",Data!BE46*1/SMALL(Data!BE$25:BE$999,1)-1),"")</f>
        <v/>
      </c>
      <c r="BF46" s="178" t="str">
        <f>IF(ISNUMBER(Data!BF46),IF(Data!BF46*1/SMALL(Data!BF$25:BF$999,1)-1&gt;$F$15,"&gt;100%",Data!BF46*1/SMALL(Data!BF$25:BF$999,1)-1),"")</f>
        <v/>
      </c>
      <c r="BG46" s="178" t="str">
        <f>IF(ISNUMBER(Data!BG46),IF(Data!BG46*1/SMALL(Data!BG$25:BG$999,1)-1&gt;$F$15,"&gt;100%",Data!BG46*1/SMALL(Data!BG$25:BG$999,1)-1),"")</f>
        <v/>
      </c>
      <c r="BH46" s="178" t="str">
        <f>IF(ISNUMBER(Data!BH46),IF(Data!BH46*1/SMALL(Data!BH$25:BH$999,1)-1&gt;$F$15,"&gt;100%",Data!BH46*1/SMALL(Data!BH$25:BH$999,1)-1),"")</f>
        <v/>
      </c>
      <c r="BI46" s="178" t="str">
        <f>IF(ISNUMBER(Data!BI46),IF(Data!BI46*1/SMALL(Data!BI$25:BI$999,1)-1&gt;$F$15,"&gt;100%",Data!BI46*1/SMALL(Data!BI$25:BI$999,1)-1),"")</f>
        <v/>
      </c>
      <c r="BJ46" s="178" t="str">
        <f>IF(ISNUMBER(Data!BJ46),IF(Data!BJ46*1/SMALL(Data!BJ$25:BJ$999,1)-1&gt;$F$15,"&gt;100%",Data!BJ46*1/SMALL(Data!BJ$25:BJ$999,1)-1),"")</f>
        <v/>
      </c>
      <c r="BK46" s="178" t="str">
        <f>IF(ISNUMBER(Data!BK46),IF(Data!BK46*1/SMALL(Data!BK$25:BK$999,1)-1&gt;$F$15,"&gt;100%",Data!BK46*1/SMALL(Data!BK$25:BK$999,1)-1),"")</f>
        <v/>
      </c>
      <c r="BL46" s="178" t="str">
        <f>IF(ISNUMBER(Data!BL46),IF(Data!BL46*1/SMALL(Data!BL$25:BL$999,1)-1&gt;$F$15,"&gt;100%",Data!BL46*1/SMALL(Data!BL$25:BL$999,1)-1),"")</f>
        <v/>
      </c>
      <c r="BM46" s="178" t="str">
        <f>IF(ISNUMBER(Data!BM46),IF(Data!BM46*1/SMALL(Data!BM$25:BM$999,1)-1&gt;$F$15,"&gt;100%",Data!BM46*1/SMALL(Data!BM$25:BM$999,1)-1),"")</f>
        <v/>
      </c>
      <c r="BN46" s="178" t="str">
        <f>IF(ISNUMBER(Data!BN46),IF(Data!BN46*1/SMALL(Data!BN$25:BN$999,1)-1&gt;$F$15,"&gt;100%",Data!BN46*1/SMALL(Data!BN$25:BN$999,1)-1),"")</f>
        <v/>
      </c>
      <c r="BO46" s="178" t="str">
        <f>IF(ISNUMBER(Data!BO46),IF(Data!BO46*1/SMALL(Data!BO$25:BO$999,1)-1&gt;$F$15,"&gt;100%",Data!BO46*1/SMALL(Data!BO$25:BO$999,1)-1),"")</f>
        <v/>
      </c>
      <c r="BP46" s="178" t="str">
        <f>IF(ISNUMBER(Data!BP46),IF(Data!BP46*1/SMALL(Data!BP$25:BP$999,1)-1&gt;$F$15,"&gt;100%",Data!BP46*1/SMALL(Data!BP$25:BP$999,1)-1),"")</f>
        <v/>
      </c>
      <c r="BQ46" s="178" t="str">
        <f>IF(ISNUMBER(Data!BQ46),IF(Data!BQ46*1/SMALL(Data!BQ$25:BQ$999,1)-1&gt;$F$15,"&gt;100%",Data!BQ46*1/SMALL(Data!BQ$25:BQ$999,1)-1),"")</f>
        <v/>
      </c>
      <c r="BR46" s="178" t="str">
        <f>IF(ISNUMBER(Data!BR46),IF(Data!BR46*1/SMALL(Data!BR$25:BR$999,1)-1&gt;$F$15,"&gt;100%",Data!BR46*1/SMALL(Data!BR$25:BR$999,1)-1),"")</f>
        <v/>
      </c>
      <c r="BS46" s="178" t="str">
        <f>IF(ISNUMBER(Data!BS46),IF(Data!BS46*1/SMALL(Data!BS$25:BS$999,1)-1&gt;$F$15,"&gt;100%",Data!BS46*1/SMALL(Data!BS$25:BS$999,1)-1),"")</f>
        <v/>
      </c>
      <c r="BT46" s="178" t="str">
        <f>IF(ISNUMBER(Data!BT46),IF(Data!BT46*1/SMALL(Data!BT$25:BT$999,1)-1&gt;$F$15,"&gt;100%",Data!BT46*1/SMALL(Data!BT$25:BT$999,1)-1),"")</f>
        <v/>
      </c>
      <c r="BU46" s="178" t="str">
        <f>IF(ISNUMBER(Data!BU46),IF(Data!BU46*1/SMALL(Data!BU$25:BU$999,1)-1&gt;$F$15,"&gt;100%",Data!BU46*1/SMALL(Data!BU$25:BU$999,1)-1),"")</f>
        <v/>
      </c>
      <c r="BV46" s="178" t="str">
        <f>IF(ISNUMBER(Data!BV46),IF(Data!BV46*1/SMALL(Data!BV$25:BV$999,1)-1&gt;$F$15,"&gt;100%",Data!BV46*1/SMALL(Data!BV$25:BV$999,1)-1),"")</f>
        <v/>
      </c>
      <c r="BW46" s="178" t="str">
        <f>IF(ISNUMBER(Data!BW46),IF(Data!BW46*1/SMALL(Data!BW$25:BW$999,1)-1&gt;$F$15,"&gt;100%",Data!BW46*1/SMALL(Data!BW$25:BW$999,1)-1),"")</f>
        <v/>
      </c>
      <c r="BX46" s="178" t="str">
        <f>IF(ISNUMBER(Data!BX46),IF(Data!BX46*1/SMALL(Data!BX$25:BX$999,1)-1&gt;$F$15,"&gt;100%",Data!BX46*1/SMALL(Data!BX$25:BX$999,1)-1),"")</f>
        <v/>
      </c>
      <c r="BY46" s="178" t="str">
        <f>IF(ISNUMBER(Data!BY46),IF(Data!BY46*1/SMALL(Data!BY$25:BY$999,1)-1&gt;$F$15,"&gt;100%",Data!BY46*1/SMALL(Data!BY$25:BY$999,1)-1),"")</f>
        <v/>
      </c>
      <c r="BZ46" s="178" t="str">
        <f>IF(ISNUMBER(Data!BZ46),IF(Data!BZ46*1/SMALL(Data!BZ$25:BZ$999,1)-1&gt;$F$15,"&gt;100%",Data!BZ46*1/SMALL(Data!BZ$25:BZ$999,1)-1),"")</f>
        <v/>
      </c>
      <c r="CA46" s="178" t="str">
        <f>IF(ISNUMBER(Data!CA46),IF(Data!CA46*1/SMALL(Data!CA$25:CA$999,1)-1&gt;$F$15,"&gt;100%",Data!CA46*1/SMALL(Data!CA$25:CA$999,1)-1),"")</f>
        <v/>
      </c>
      <c r="CB46" s="178" t="str">
        <f>IF(ISNUMBER(Data!CB46),IF(Data!CB46*1/SMALL(Data!CB$25:CB$999,1)-1&gt;$F$15,"&gt;100%",Data!CB46*1/SMALL(Data!CB$25:CB$999,1)-1),"")</f>
        <v/>
      </c>
      <c r="CC46" s="178" t="str">
        <f>IF(ISNUMBER(Data!CC46),IF(Data!CC46*1/SMALL(Data!CC$25:CC$999,1)-1&gt;$F$15,"&gt;100%",Data!CC46*1/SMALL(Data!CC$25:CC$999,1)-1),"")</f>
        <v/>
      </c>
      <c r="CD46" s="178" t="str">
        <f>IF(ISNUMBER(Data!CD46),IF(Data!CD46*1/SMALL(Data!CD$25:CD$999,1)-1&gt;$F$15,"&gt;100%",Data!CD46*1/SMALL(Data!CD$25:CD$999,1)-1),"")</f>
        <v/>
      </c>
      <c r="CE46" s="178" t="str">
        <f>IF(ISNUMBER(Data!CE46),IF(Data!CE46*1/SMALL(Data!CE$25:CE$999,1)-1&gt;$F$15,"&gt;100%",Data!CE46*1/SMALL(Data!CE$25:CE$999,1)-1),"")</f>
        <v/>
      </c>
      <c r="CF46" s="178" t="str">
        <f>IF(ISNUMBER(Data!CF46),IF(Data!CF46*1/SMALL(Data!CF$25:CF$999,1)-1&gt;$F$15,"&gt;100%",Data!CF46*1/SMALL(Data!CF$25:CF$999,1)-1),"")</f>
        <v/>
      </c>
      <c r="CG46" s="178" t="str">
        <f>IF(ISNUMBER(Data!CG46),IF(Data!CG46*1/SMALL(Data!CG$25:CG$999,1)-1&gt;$F$15,"&gt;100%",Data!CG46*1/SMALL(Data!CG$25:CG$999,1)-1),"")</f>
        <v/>
      </c>
      <c r="CH46" s="178" t="str">
        <f>IF(ISNUMBER(Data!CH46),IF(Data!CH46*1/SMALL(Data!CH$25:CH$999,1)-1&gt;$F$15,"&gt;100%",Data!CH46*1/SMALL(Data!CH$25:CH$999,1)-1),"")</f>
        <v/>
      </c>
      <c r="CI46" s="178" t="str">
        <f>IF(ISNUMBER(Data!CI46),IF(Data!CI46*1/SMALL(Data!CI$25:CI$999,1)-1&gt;$F$15,"&gt;100%",Data!CI46*1/SMALL(Data!CI$25:CI$999,1)-1),"")</f>
        <v/>
      </c>
      <c r="CJ46" s="178" t="str">
        <f>IF(ISNUMBER(Data!CJ46),IF(Data!CJ46*1/SMALL(Data!CJ$25:CJ$999,1)-1&gt;$F$15,"&gt;100%",Data!CJ46*1/SMALL(Data!CJ$25:CJ$999,1)-1),"")</f>
        <v/>
      </c>
      <c r="CK46" s="178" t="str">
        <f>IF(ISNUMBER(Data!CK46),IF(Data!CK46*1/SMALL(Data!CK$25:CK$999,1)-1&gt;$F$15,"&gt;100%",Data!CK46*1/SMALL(Data!CK$25:CK$999,1)-1),"")</f>
        <v/>
      </c>
      <c r="CL46" s="178" t="str">
        <f>IF(ISNUMBER(Data!CL46),IF(Data!CL46*1/SMALL(Data!CL$25:CL$999,1)-1&gt;$F$15,"&gt;100%",Data!CL46*1/SMALL(Data!CL$25:CL$999,1)-1),"")</f>
        <v/>
      </c>
      <c r="CM46" s="178" t="str">
        <f>IF(ISNUMBER(Data!CM46),IF(Data!CM46*1/SMALL(Data!CM$25:CM$999,1)-1&gt;$F$15,"&gt;100%",Data!CM46*1/SMALL(Data!CM$25:CM$999,1)-1),"")</f>
        <v/>
      </c>
      <c r="CN46" s="178" t="str">
        <f>IF(ISNUMBER(Data!CN46),IF(Data!CN46*1/SMALL(Data!CN$25:CN$999,1)-1&gt;$F$15,"&gt;100%",Data!CN46*1/SMALL(Data!CN$25:CN$999,1)-1),"")</f>
        <v/>
      </c>
      <c r="CO46" s="178" t="str">
        <f>IF(ISNUMBER(Data!CO46),IF(Data!CO46*1/SMALL(Data!CO$25:CO$999,1)-1&gt;$F$15,"&gt;100%",Data!CO46*1/SMALL(Data!CO$25:CO$999,1)-1),"")</f>
        <v/>
      </c>
      <c r="CP46" s="178" t="str">
        <f>IF(ISNUMBER(Data!CP46),IF(Data!CP46*1/SMALL(Data!CP$25:CP$999,1)-1&gt;$F$15,"&gt;100%",Data!CP46*1/SMALL(Data!CP$25:CP$999,1)-1),"")</f>
        <v/>
      </c>
      <c r="CQ46" s="178" t="str">
        <f>IF(ISNUMBER(Data!CQ46),IF(Data!CQ46*1/SMALL(Data!CQ$25:CQ$999,1)-1&gt;$F$15,"&gt;100%",Data!CQ46*1/SMALL(Data!CQ$25:CQ$999,1)-1),"")</f>
        <v/>
      </c>
      <c r="CR46" s="178" t="str">
        <f>IF(ISNUMBER(Data!CR46),IF(Data!CR46*1/SMALL(Data!CR$25:CR$999,1)-1&gt;$F$15,"&gt;100%",Data!CR46*1/SMALL(Data!CR$25:CR$999,1)-1),"")</f>
        <v/>
      </c>
      <c r="CS46" s="178" t="str">
        <f>IF(ISNUMBER(Data!CS46),IF(Data!CS46*1/SMALL(Data!CS$25:CS$999,1)-1&gt;$F$15,"&gt;100%",Data!CS46*1/SMALL(Data!CS$25:CS$999,1)-1),"")</f>
        <v/>
      </c>
      <c r="CT46" s="178" t="str">
        <f>IF(ISNUMBER(Data!CT46),IF(Data!CT46*1/SMALL(Data!CT$25:CT$999,1)-1&gt;$F$15,"&gt;100%",Data!CT46*1/SMALL(Data!CT$25:CT$999,1)-1),"")</f>
        <v/>
      </c>
      <c r="CU46" s="178" t="str">
        <f>IF(ISNUMBER(Data!CU46),IF(Data!CU46*1/SMALL(Data!CU$25:CU$999,1)-1&gt;$F$15,"&gt;100%",Data!CU46*1/SMALL(Data!CU$25:CU$999,1)-1),"")</f>
        <v/>
      </c>
      <c r="CV46" s="178" t="str">
        <f>IF(ISNUMBER(Data!CV46),IF(Data!CV46*1/SMALL(Data!CV$25:CV$999,1)-1&gt;$F$15,"&gt;100%",Data!CV46*1/SMALL(Data!CV$25:CV$999,1)-1),"")</f>
        <v/>
      </c>
      <c r="CW46" s="178" t="str">
        <f>IF(ISNUMBER(Data!CW46),IF(Data!CW46*1/SMALL(Data!CW$25:CW$999,1)-1&gt;$F$15,"&gt;100%",Data!CW46*1/SMALL(Data!CW$25:CW$999,1)-1),"")</f>
        <v/>
      </c>
      <c r="CX46" s="178" t="str">
        <f>IF(ISNUMBER(Data!CX46),IF(Data!CX46*1/SMALL(Data!CX$25:CX$999,1)-1&gt;$F$15,"&gt;100%",Data!CX46*1/SMALL(Data!CX$25:CX$999,1)-1),"")</f>
        <v/>
      </c>
      <c r="CY46" s="178" t="str">
        <f>IF(ISNUMBER(Data!CY46),IF(Data!CY46*1/SMALL(Data!CY$25:CY$999,1)-1&gt;$F$15,"&gt;100%",Data!CY46*1/SMALL(Data!CY$25:CY$999,1)-1),"")</f>
        <v/>
      </c>
      <c r="CZ46" s="178" t="str">
        <f>IF(ISNUMBER(Data!CZ46),IF(Data!CZ46*1/SMALL(Data!CZ$25:CZ$999,1)-1&gt;$F$15,"&gt;100%",Data!CZ46*1/SMALL(Data!CZ$25:CZ$999,1)-1),"")</f>
        <v/>
      </c>
      <c r="DA46" s="178" t="str">
        <f>IF(ISNUMBER(Data!DA46),IF(Data!DA46*1/SMALL(Data!DA$25:DA$999,1)-1&gt;$F$15,"&gt;100%",Data!DA46*1/SMALL(Data!DA$25:DA$999,1)-1),"")</f>
        <v/>
      </c>
      <c r="DB46" s="178" t="str">
        <f>IF(ISNUMBER(Data!DB46),IF(Data!DB46*1/SMALL(Data!DB$25:DB$999,1)-1&gt;$F$15,"&gt;100%",Data!DB46*1/SMALL(Data!DB$25:DB$999,1)-1),"")</f>
        <v/>
      </c>
      <c r="DC46" s="178" t="str">
        <f>IF(ISNUMBER(Data!DC46),IF(Data!DC46*1/SMALL(Data!DC$25:DC$999,1)-1&gt;$F$15,"&gt;100%",Data!DC46*1/SMALL(Data!DC$25:DC$999,1)-1),"")</f>
        <v/>
      </c>
      <c r="DD46" s="178" t="str">
        <f>IF(ISNUMBER(Data!DD46),IF(Data!DD46*1/SMALL(Data!DD$25:DD$999,1)-1&gt;$F$15,"&gt;100%",Data!DD46*1/SMALL(Data!DD$25:DD$999,1)-1),"")</f>
        <v/>
      </c>
      <c r="DE46" s="178" t="str">
        <f>IF(ISNUMBER(Data!DE46),IF(Data!DE46*1/SMALL(Data!DE$25:DE$999,1)-1&gt;$F$15,"&gt;100%",Data!DE46*1/SMALL(Data!DE$25:DE$999,1)-1),"")</f>
        <v/>
      </c>
      <c r="DF46" s="178" t="str">
        <f>IF(ISNUMBER(Data!DF46),IF(Data!DF46*1/SMALL(Data!DF$25:DF$999,1)-1&gt;$F$15,"&gt;100%",Data!DF46*1/SMALL(Data!DF$25:DF$999,1)-1),"")</f>
        <v/>
      </c>
      <c r="DG46" s="178" t="str">
        <f>IF(ISNUMBER(Data!DG46),IF(Data!DG46*1/SMALL(Data!DG$25:DG$999,1)-1&gt;$F$15,"&gt;100%",Data!DG46*1/SMALL(Data!DG$25:DG$999,1)-1),"")</f>
        <v/>
      </c>
      <c r="DH46" s="178" t="str">
        <f>IF(ISNUMBER(Data!DH46),IF(Data!DH46*1/SMALL(Data!DH$25:DH$999,1)-1&gt;$F$15,"&gt;100%",Data!DH46*1/SMALL(Data!DH$25:DH$999,1)-1),"")</f>
        <v/>
      </c>
      <c r="DI46" s="178" t="str">
        <f>IF(ISNUMBER(Data!DI46),IF(Data!DI46*1/SMALL(Data!DI$25:DI$999,1)-1&gt;$F$15,"&gt;100%",Data!DI46*1/SMALL(Data!DI$25:DI$999,1)-1),"")</f>
        <v/>
      </c>
      <c r="DJ46" s="178" t="str">
        <f>IF(ISNUMBER(Data!DJ46),IF(Data!DJ46*1/SMALL(Data!DJ$25:DJ$999,1)-1&gt;$F$15,"&gt;100%",Data!DJ46*1/SMALL(Data!DJ$25:DJ$999,1)-1),"")</f>
        <v/>
      </c>
      <c r="DK46" s="178" t="str">
        <f>IF(ISNUMBER(Data!DK46),IF(Data!DK46*1/SMALL(Data!DK$25:DK$999,1)-1&gt;$F$15,"&gt;100%",Data!DK46*1/SMALL(Data!DK$25:DK$999,1)-1),"")</f>
        <v/>
      </c>
      <c r="DL46" s="178" t="str">
        <f>IF(ISNUMBER(Data!DL46),IF(Data!DL46*1/SMALL(Data!DL$25:DL$999,1)-1&gt;$F$15,"&gt;100%",Data!DL46*1/SMALL(Data!DL$25:DL$999,1)-1),"")</f>
        <v/>
      </c>
      <c r="DM46" s="178" t="str">
        <f>IF(ISNUMBER(Data!DM46),IF(Data!DM46*1/SMALL(Data!DM$25:DM$999,1)-1&gt;$F$15,"&gt;100%",Data!DM46*1/SMALL(Data!DM$25:DM$999,1)-1),"")</f>
        <v/>
      </c>
      <c r="DN46" s="178" t="str">
        <f>IF(ISNUMBER(Data!DN46),IF(Data!DN46*1/SMALL(Data!DN$25:DN$999,1)-1&gt;$F$15,"&gt;100%",Data!DN46*1/SMALL(Data!DN$25:DN$999,1)-1),"")</f>
        <v/>
      </c>
      <c r="DO46" s="178" t="str">
        <f>IF(ISNUMBER(Data!DO46),IF(Data!DO46*1/SMALL(Data!DO$25:DO$999,1)-1&gt;$F$15,"&gt;100%",Data!DO46*1/SMALL(Data!DO$25:DO$999,1)-1),"")</f>
        <v/>
      </c>
      <c r="DP46" s="178" t="str">
        <f>IF(ISNUMBER(Data!DP46),IF(Data!DP46*1/SMALL(Data!DP$25:DP$999,1)-1&gt;$F$15,"&gt;100%",Data!DP46*1/SMALL(Data!DP$25:DP$999,1)-1),"")</f>
        <v/>
      </c>
      <c r="DQ46" s="178" t="str">
        <f>IF(ISNUMBER(Data!DQ46),IF(Data!DQ46*1/SMALL(Data!DQ$25:DQ$999,1)-1&gt;$F$15,"&gt;100%",Data!DQ46*1/SMALL(Data!DQ$25:DQ$999,1)-1),"")</f>
        <v/>
      </c>
      <c r="DR46" s="178" t="str">
        <f>IF(ISNUMBER(Data!DR46),IF(Data!DR46*1/SMALL(Data!DR$25:DR$999,1)-1&gt;$F$15,"&gt;100%",Data!DR46*1/SMALL(Data!DR$25:DR$999,1)-1),"")</f>
        <v/>
      </c>
      <c r="DS46" s="178" t="str">
        <f>IF(ISNUMBER(Data!DS46),IF(Data!DS46*1/SMALL(Data!DS$25:DS$999,1)-1&gt;$F$15,"&gt;100%",Data!DS46*1/SMALL(Data!DS$25:DS$999,1)-1),"")</f>
        <v/>
      </c>
      <c r="DT46" s="178" t="str">
        <f>IF(ISNUMBER(Data!DT46),IF(Data!DT46*1/SMALL(Data!DT$25:DT$999,1)-1&gt;$F$15,"&gt;100%",Data!DT46*1/SMALL(Data!DT$25:DT$999,1)-1),"")</f>
        <v/>
      </c>
      <c r="DU46" s="178" t="str">
        <f>IF(ISNUMBER(Data!DU46),IF(Data!DU46*1/SMALL(Data!DU$25:DU$999,1)-1&gt;$F$15,"&gt;100%",Data!DU46*1/SMALL(Data!DU$25:DU$999,1)-1),"")</f>
        <v/>
      </c>
      <c r="DV46" s="178" t="str">
        <f>IF(ISNUMBER(Data!DV46),IF(Data!DV46*1/SMALL(Data!DV$25:DV$999,1)-1&gt;$F$15,"&gt;100%",Data!DV46*1/SMALL(Data!DV$25:DV$999,1)-1),"")</f>
        <v/>
      </c>
      <c r="DW46" s="178" t="str">
        <f>IF(ISNUMBER(Data!DW46),IF(Data!DW46*1/SMALL(Data!DW$25:DW$999,1)-1&gt;$F$15,"&gt;100%",Data!DW46*1/SMALL(Data!DW$25:DW$999,1)-1),"")</f>
        <v/>
      </c>
      <c r="DX46" s="178" t="str">
        <f>IF(ISNUMBER(Data!DX46),IF(Data!DX46*1/SMALL(Data!DX$25:DX$999,1)-1&gt;$F$15,"&gt;100%",Data!DX46*1/SMALL(Data!DX$25:DX$999,1)-1),"")</f>
        <v/>
      </c>
      <c r="DY46" s="178" t="str">
        <f>IF(ISNUMBER(Data!DY46),IF(Data!DY46*1/SMALL(Data!DY$25:DY$999,1)-1&gt;$F$15,"&gt;100%",Data!DY46*1/SMALL(Data!DY$25:DY$999,1)-1),"")</f>
        <v/>
      </c>
      <c r="DZ46" s="178" t="str">
        <f>IF(ISNUMBER(Data!DZ46),IF(Data!DZ46*1/SMALL(Data!DZ$25:DZ$999,1)-1&gt;$F$15,"&gt;100%",Data!DZ46*1/SMALL(Data!DZ$25:DZ$999,1)-1),"")</f>
        <v/>
      </c>
      <c r="EA46" s="178" t="str">
        <f>IF(ISNUMBER(Data!EA46),IF(Data!EA46*1/SMALL(Data!EA$25:EA$999,1)-1&gt;$F$15,"&gt;100%",Data!EA46*1/SMALL(Data!EA$25:EA$999,1)-1),"")</f>
        <v/>
      </c>
      <c r="EB46" s="178" t="str">
        <f>IF(ISNUMBER(Data!EB46),IF(Data!EB46*1/SMALL(Data!EB$25:EB$999,1)-1&gt;$F$15,"&gt;100%",Data!EB46*1/SMALL(Data!EB$25:EB$999,1)-1),"")</f>
        <v/>
      </c>
      <c r="EC46" s="178" t="str">
        <f>IF(ISNUMBER(Data!EC46),IF(Data!EC46*1/SMALL(Data!EC$25:EC$999,1)-1&gt;$F$15,"&gt;100%",Data!EC46*1/SMALL(Data!EC$25:EC$999,1)-1),"")</f>
        <v/>
      </c>
      <c r="ED46" s="178" t="str">
        <f>IF(ISNUMBER(Data!ED46),IF(Data!ED46*1/SMALL(Data!ED$25:ED$999,1)-1&gt;$F$15,"&gt;100%",Data!ED46*1/SMALL(Data!ED$25:ED$999,1)-1),"")</f>
        <v/>
      </c>
      <c r="EE46" s="178" t="str">
        <f>IF(ISNUMBER(Data!EE46),IF(Data!EE46*1/SMALL(Data!EE$25:EE$999,1)-1&gt;$F$15,"&gt;100%",Data!EE46*1/SMALL(Data!EE$25:EE$999,1)-1),"")</f>
        <v/>
      </c>
      <c r="EF46" s="178" t="str">
        <f>IF(ISNUMBER(Data!EF46),IF(Data!EF46*1/SMALL(Data!EF$25:EF$999,1)-1&gt;$F$15,"&gt;100%",Data!EF46*1/SMALL(Data!EF$25:EF$999,1)-1),"")</f>
        <v/>
      </c>
      <c r="EG46" s="178" t="str">
        <f>IF(ISNUMBER(Data!EG46),IF(Data!EG46*1/SMALL(Data!EG$25:EG$999,1)-1&gt;$F$15,"&gt;100%",Data!EG46*1/SMALL(Data!EG$25:EG$999,1)-1),"")</f>
        <v/>
      </c>
      <c r="EH46" s="178" t="str">
        <f>IF(ISNUMBER(Data!EH46),IF(Data!EH46*1/SMALL(Data!EH$25:EH$999,1)-1&gt;$F$15,"&gt;100%",Data!EH46*1/SMALL(Data!EH$25:EH$999,1)-1),"")</f>
        <v/>
      </c>
      <c r="EI46" s="178" t="str">
        <f>IF(ISNUMBER(Data!EI46),IF(Data!EI46*1/SMALL(Data!EI$25:EI$999,1)-1&gt;$F$15,"&gt;100%",Data!EI46*1/SMALL(Data!EI$25:EI$999,1)-1),"")</f>
        <v/>
      </c>
      <c r="EJ46" s="178" t="str">
        <f>IF(ISNUMBER(Data!EJ46),IF(Data!EJ46*1/SMALL(Data!EJ$25:EJ$999,1)-1&gt;$F$15,"&gt;100%",Data!EJ46*1/SMALL(Data!EJ$25:EJ$999,1)-1),"")</f>
        <v/>
      </c>
      <c r="EK46" s="178" t="str">
        <f>IF(ISNUMBER(Data!EK46),IF(Data!EK46*1/SMALL(Data!EK$25:EK$999,1)-1&gt;$F$15,"&gt;100%",Data!EK46*1/SMALL(Data!EK$25:EK$999,1)-1),"")</f>
        <v/>
      </c>
      <c r="EL46" s="178" t="str">
        <f>IF(ISNUMBER(Data!EL46),IF(Data!EL46*1/SMALL(Data!EL$25:EL$999,1)-1&gt;$F$15,"&gt;100%",Data!EL46*1/SMALL(Data!EL$25:EL$999,1)-1),"")</f>
        <v/>
      </c>
      <c r="EM46" s="178" t="str">
        <f>IF(ISNUMBER(Data!EM46),IF(Data!EM46*1/SMALL(Data!EM$25:EM$999,1)-1&gt;$F$15,"&gt;100%",Data!EM46*1/SMALL(Data!EM$25:EM$999,1)-1),"")</f>
        <v/>
      </c>
      <c r="EN46" s="178" t="str">
        <f>IF(ISNUMBER(Data!EN46),IF(Data!EN46*1/SMALL(Data!EN$25:EN$999,1)-1&gt;$F$15,"&gt;100%",Data!EN46*1/SMALL(Data!EN$25:EN$999,1)-1),"")</f>
        <v/>
      </c>
      <c r="EO46" s="178" t="str">
        <f>IF(ISNUMBER(Data!EO46),IF(Data!EO46*1/SMALL(Data!EO$25:EO$999,1)-1&gt;$F$15,"&gt;100%",Data!EO46*1/SMALL(Data!EO$25:EO$999,1)-1),"")</f>
        <v/>
      </c>
      <c r="EP46" s="178" t="str">
        <f>IF(ISNUMBER(Data!EP46),IF(Data!EP46*1/SMALL(Data!EP$25:EP$999,1)-1&gt;$F$15,"&gt;100%",Data!EP46*1/SMALL(Data!EP$25:EP$999,1)-1),"")</f>
        <v/>
      </c>
      <c r="EQ46" s="178" t="str">
        <f>IF(ISNUMBER(Data!EQ46),IF(Data!EQ46*1/SMALL(Data!EQ$25:EQ$999,1)-1&gt;$F$15,"&gt;100%",Data!EQ46*1/SMALL(Data!EQ$25:EQ$999,1)-1),"")</f>
        <v/>
      </c>
      <c r="ER46" s="178" t="str">
        <f>IF(ISNUMBER(Data!ER46),IF(Data!ER46*1/SMALL(Data!ER$25:ER$999,1)-1&gt;$F$15,"&gt;100%",Data!ER46*1/SMALL(Data!ER$25:ER$999,1)-1),"")</f>
        <v/>
      </c>
      <c r="ES46" s="178" t="str">
        <f>IF(ISNUMBER(Data!ES46),IF(Data!ES46*1/SMALL(Data!ES$25:ES$999,1)-1&gt;$F$15,"&gt;100%",Data!ES46*1/SMALL(Data!ES$25:ES$999,1)-1),"")</f>
        <v/>
      </c>
    </row>
    <row r="47" spans="1:149" s="172" customFormat="1" x14ac:dyDescent="0.25">
      <c r="A47" s="169" t="str">
        <f>Data!A47</f>
        <v>VoxelMap</v>
      </c>
      <c r="B47" s="178" t="str">
        <f>IF(ISNUMBER(Data!B47),IF(Data!B47*1/SMALL(Data!B$25:B$999,1)-1&gt;$F$15,"&gt;100%",Data!B47*1/SMALL(Data!B$25:B$999,1)-1),"")</f>
        <v/>
      </c>
      <c r="C47" s="178" t="str">
        <f>IF(ISNUMBER(Data!C47),IF(Data!C47*1/SMALL(Data!C$25:C$999,1)-1&gt;$F$15,"&gt;100%",Data!C47*1/SMALL(Data!C$25:C$999,1)-1),"")</f>
        <v/>
      </c>
      <c r="D47" s="178" t="str">
        <f>IF(ISNUMBER(Data!D47),IF(Data!D47*1/SMALL(Data!D$25:D$999,1)-1&gt;$F$15,"&gt;100%",Data!D47*1/SMALL(Data!D$25:D$999,1)-1),"")</f>
        <v/>
      </c>
      <c r="E47" s="178" t="str">
        <f>IF(ISNUMBER(Data!E47),IF(Data!E47*1/SMALL(Data!E$25:E$999,1)-1&gt;$F$15,"&gt;100%",Data!E47*1/SMALL(Data!E$25:E$999,1)-1),"")</f>
        <v/>
      </c>
      <c r="F47" s="178" t="str">
        <f>IF(ISNUMBER(Data!F47),IF(Data!F47*1/SMALL(Data!F$25:F$999,1)-1&gt;$F$15,"&gt;100%",Data!F47*1/SMALL(Data!F$25:F$999,1)-1),"")</f>
        <v/>
      </c>
      <c r="G47" s="178" t="str">
        <f>IF(ISNUMBER(Data!G47),IF(Data!G47*1/SMALL(Data!G$25:G$999,1)-1&gt;$F$15,"&gt;100%",Data!G47*1/SMALL(Data!G$25:G$999,1)-1),"")</f>
        <v/>
      </c>
      <c r="H47" s="178" t="str">
        <f>IF(ISNUMBER(Data!H47),IF(Data!H47*1/SMALL(Data!H$25:H$999,1)-1&gt;$F$15,"&gt;100%",Data!H47*1/SMALL(Data!H$25:H$999,1)-1),"")</f>
        <v/>
      </c>
      <c r="I47" s="178" t="str">
        <f>IF(ISNUMBER(Data!I47),IF(Data!I47*1/SMALL(Data!I$25:I$999,1)-1&gt;$F$15,"&gt;100%",Data!I47*1/SMALL(Data!I$25:I$999,1)-1),"")</f>
        <v/>
      </c>
      <c r="J47" s="178" t="str">
        <f>IF(ISNUMBER(Data!J47),IF(Data!J47*1/SMALL(Data!J$25:J$999,1)-1&gt;$F$15,"&gt;100%",Data!J47*1/SMALL(Data!J$25:J$999,1)-1),"")</f>
        <v/>
      </c>
      <c r="K47" s="178" t="str">
        <f>IF(ISNUMBER(Data!K47),IF(Data!K47*1/SMALL(Data!K$25:K$999,1)-1&gt;$F$15,"&gt;100%",Data!K47*1/SMALL(Data!K$25:K$999,1)-1),"")</f>
        <v/>
      </c>
      <c r="L47" s="178" t="str">
        <f>IF(ISNUMBER(Data!L47),IF(Data!L47*1/SMALL(Data!L$25:L$999,1)-1&gt;$F$15,"&gt;100%",Data!L47*1/SMALL(Data!L$25:L$999,1)-1),"")</f>
        <v/>
      </c>
      <c r="M47" s="178" t="str">
        <f>IF(ISNUMBER(Data!M47),IF(Data!M47*1/SMALL(Data!M$25:M$999,1)-1&gt;$F$15,"&gt;100%",Data!M47*1/SMALL(Data!M$25:M$999,1)-1),"")</f>
        <v/>
      </c>
      <c r="N47" s="178" t="str">
        <f>IF(ISNUMBER(Data!N47),IF(Data!N47*1/SMALL(Data!N$25:N$999,1)-1&gt;$F$15,"&gt;100%",Data!N47*1/SMALL(Data!N$25:N$999,1)-1),"")</f>
        <v/>
      </c>
      <c r="O47" s="178" t="str">
        <f>IF(ISNUMBER(Data!O47),IF(Data!O47*1/SMALL(Data!O$25:O$999,1)-1&gt;$F$15,"&gt;100%",Data!O47*1/SMALL(Data!O$25:O$999,1)-1),"")</f>
        <v/>
      </c>
      <c r="P47" s="178" t="str">
        <f>IF(ISNUMBER(Data!P47),IF(Data!P47*1/SMALL(Data!P$25:P$999,1)-1&gt;$F$15,"&gt;100%",Data!P47*1/SMALL(Data!P$25:P$999,1)-1),"")</f>
        <v/>
      </c>
      <c r="Q47" s="178" t="str">
        <f>IF(ISNUMBER(Data!Q47),IF(Data!Q47*1/SMALL(Data!Q$25:Q$999,1)-1&gt;$F$15,"&gt;100%",Data!Q47*1/SMALL(Data!Q$25:Q$999,1)-1),"")</f>
        <v/>
      </c>
      <c r="R47" s="178" t="str">
        <f>IF(ISNUMBER(Data!R47),IF(Data!R47*1/SMALL(Data!R$25:R$999,1)-1&gt;$F$15,"&gt;100%",Data!R47*1/SMALL(Data!R$25:R$999,1)-1),"")</f>
        <v/>
      </c>
      <c r="S47" s="178" t="str">
        <f>IF(ISNUMBER(Data!S47),IF(Data!S47*1/SMALL(Data!S$25:S$999,1)-1&gt;$F$15,"&gt;100%",Data!S47*1/SMALL(Data!S$25:S$999,1)-1),"")</f>
        <v/>
      </c>
      <c r="T47" s="178" t="str">
        <f>IF(ISNUMBER(Data!T47),IF(Data!T47*1/SMALL(Data!T$25:T$999,1)-1&gt;$F$15,"&gt;100%",Data!T47*1/SMALL(Data!T$25:T$999,1)-1),"")</f>
        <v/>
      </c>
      <c r="U47" s="178" t="str">
        <f>IF(ISNUMBER(Data!U47),IF(Data!U47*1/SMALL(Data!U$25:U$999,1)-1&gt;$F$15,"&gt;100%",Data!U47*1/SMALL(Data!U$25:U$999,1)-1),"")</f>
        <v/>
      </c>
      <c r="V47" s="178" t="str">
        <f>IF(ISNUMBER(Data!V47),IF(Data!V47*1/SMALL(Data!V$25:V$999,1)-1&gt;$F$15,"&gt;100%",Data!V47*1/SMALL(Data!V$25:V$999,1)-1),"")</f>
        <v/>
      </c>
      <c r="W47" s="178" t="str">
        <f>IF(ISNUMBER(Data!W47),IF(Data!W47*1/SMALL(Data!W$25:W$999,1)-1&gt;$F$15,"&gt;100%",Data!W47*1/SMALL(Data!W$25:W$999,1)-1),"")</f>
        <v/>
      </c>
      <c r="X47" s="178" t="str">
        <f>IF(ISNUMBER(Data!X47),IF(Data!X47*1/SMALL(Data!X$25:X$999,1)-1&gt;$F$15,"&gt;100%",Data!X47*1/SMALL(Data!X$25:X$999,1)-1),"")</f>
        <v/>
      </c>
      <c r="Y47" s="178" t="str">
        <f>IF(ISNUMBER(Data!Y47),IF(Data!Y47*1/SMALL(Data!Y$25:Y$999,1)-1&gt;$F$15,"&gt;100%",Data!Y47*1/SMALL(Data!Y$25:Y$999,1)-1),"")</f>
        <v/>
      </c>
      <c r="Z47" s="178" t="str">
        <f>IF(ISNUMBER(Data!Z47),IF(Data!Z47*1/SMALL(Data!Z$25:Z$999,1)-1&gt;$F$15,"&gt;100%",Data!Z47*1/SMALL(Data!Z$25:Z$999,1)-1),"")</f>
        <v/>
      </c>
      <c r="AA47" s="178" t="str">
        <f>IF(ISNUMBER(Data!AA47),IF(Data!AA47*1/SMALL(Data!AA$25:AA$999,1)-1&gt;$F$15,"&gt;100%",Data!AA47*1/SMALL(Data!AA$25:AA$999,1)-1),"")</f>
        <v/>
      </c>
      <c r="AB47" s="178" t="str">
        <f>IF(ISNUMBER(Data!AB47),IF(Data!AB47*1/SMALL(Data!AB$25:AB$999,1)-1&gt;$F$15,"&gt;100%",Data!AB47*1/SMALL(Data!AB$25:AB$999,1)-1),"")</f>
        <v/>
      </c>
      <c r="AC47" s="178" t="str">
        <f>IF(ISNUMBER(Data!AC47),IF(Data!AC47*1/SMALL(Data!AC$25:AC$999,1)-1&gt;$F$15,"&gt;100%",Data!AC47*1/SMALL(Data!AC$25:AC$999,1)-1),"")</f>
        <v/>
      </c>
      <c r="AD47" s="178" t="str">
        <f>IF(ISNUMBER(Data!AD47),IF(Data!AD47*1/SMALL(Data!AD$25:AD$999,1)-1&gt;$F$15,"&gt;100%",Data!AD47*1/SMALL(Data!AD$25:AD$999,1)-1),"")</f>
        <v/>
      </c>
      <c r="AE47" s="178" t="str">
        <f>IF(ISNUMBER(Data!AE47),IF(Data!AE47*1/SMALL(Data!AE$25:AE$999,1)-1&gt;$F$15,"&gt;100%",Data!AE47*1/SMALL(Data!AE$25:AE$999,1)-1),"")</f>
        <v/>
      </c>
      <c r="AF47" s="178" t="str">
        <f>IF(ISNUMBER(Data!AF47),IF(Data!AF47*1/SMALL(Data!AF$25:AF$999,1)-1&gt;$F$15,"&gt;100%",Data!AF47*1/SMALL(Data!AF$25:AF$999,1)-1),"")</f>
        <v/>
      </c>
      <c r="AG47" s="178" t="str">
        <f>IF(ISNUMBER(Data!AG47),IF(Data!AG47*1/SMALL(Data!AG$25:AG$999,1)-1&gt;$F$15,"&gt;100%",Data!AG47*1/SMALL(Data!AG$25:AG$999,1)-1),"")</f>
        <v/>
      </c>
      <c r="AH47" s="178" t="str">
        <f>IF(ISNUMBER(Data!AH47),IF(Data!AH47*1/SMALL(Data!AH$25:AH$999,1)-1&gt;$F$15,"&gt;100%",Data!AH47*1/SMALL(Data!AH$25:AH$999,1)-1),"")</f>
        <v/>
      </c>
      <c r="AI47" s="178" t="str">
        <f>IF(ISNUMBER(Data!AI47),IF(Data!AI47*1/SMALL(Data!AI$25:AI$999,1)-1&gt;$F$15,"&gt;100%",Data!AI47*1/SMALL(Data!AI$25:AI$999,1)-1),"")</f>
        <v/>
      </c>
      <c r="AJ47" s="178" t="str">
        <f>IF(ISNUMBER(Data!AJ47),IF(Data!AJ47*1/SMALL(Data!AJ$25:AJ$999,1)-1&gt;$F$15,"&gt;100%",Data!AJ47*1/SMALL(Data!AJ$25:AJ$999,1)-1),"")</f>
        <v/>
      </c>
      <c r="AK47" s="178" t="str">
        <f>IF(ISNUMBER(Data!AK47),IF(Data!AK47*1/SMALL(Data!AK$25:AK$999,1)-1&gt;$F$15,"&gt;100%",Data!AK47*1/SMALL(Data!AK$25:AK$999,1)-1),"")</f>
        <v/>
      </c>
      <c r="AL47" s="178" t="str">
        <f>IF(ISNUMBER(Data!AL47),IF(Data!AL47*1/SMALL(Data!AL$25:AL$999,1)-1&gt;$F$15,"&gt;100%",Data!AL47*1/SMALL(Data!AL$25:AL$999,1)-1),"")</f>
        <v/>
      </c>
      <c r="AM47" s="178" t="str">
        <f>IF(ISNUMBER(Data!AM47),IF(Data!AM47*1/SMALL(Data!AM$25:AM$999,1)-1&gt;$F$15,"&gt;100%",Data!AM47*1/SMALL(Data!AM$25:AM$999,1)-1),"")</f>
        <v/>
      </c>
      <c r="AN47" s="178" t="str">
        <f>IF(ISNUMBER(Data!AN47),IF(Data!AN47*1/SMALL(Data!AN$25:AN$999,1)-1&gt;$F$15,"&gt;100%",Data!AN47*1/SMALL(Data!AN$25:AN$999,1)-1),"")</f>
        <v/>
      </c>
      <c r="AO47" s="178" t="str">
        <f>IF(ISNUMBER(Data!AO47),IF(Data!AO47*1/SMALL(Data!AO$25:AO$999,1)-1&gt;$F$15,"&gt;100%",Data!AO47*1/SMALL(Data!AO$25:AO$999,1)-1),"")</f>
        <v/>
      </c>
      <c r="AP47" s="178" t="str">
        <f>IF(ISNUMBER(Data!AP47),IF(Data!AP47*1/SMALL(Data!AP$25:AP$999,1)-1&gt;$F$15,"&gt;100%",Data!AP47*1/SMALL(Data!AP$25:AP$999,1)-1),"")</f>
        <v/>
      </c>
      <c r="AQ47" s="189" t="str">
        <f>IF(ISNUMBER(Data!AQ47),IF(Data!AQ47*1/SMALL(Data!AQ$25:AQ$999,1)-1&gt;$F$15,"&gt;100%",Data!AQ47*1/SMALL(Data!AQ$25:AQ$999,1)-1),"")</f>
        <v/>
      </c>
      <c r="AR47" s="178" t="str">
        <f>IF(ISNUMBER(Data!AR47),IF(Data!AR47*1/SMALL(Data!AR$25:AR$999,1)-1&gt;$F$15,"&gt;100%",Data!AR47*1/SMALL(Data!AR$25:AR$999,1)-1),"")</f>
        <v/>
      </c>
      <c r="AS47" s="178" t="str">
        <f>IF(ISNUMBER(Data!AS47),IF(Data!AS47*1/SMALL(Data!AS$25:AS$999,1)-1&gt;$F$15,"&gt;100%",Data!AS47*1/SMALL(Data!AS$25:AS$999,1)-1),"")</f>
        <v/>
      </c>
      <c r="AT47" s="178" t="str">
        <f>IF(ISNUMBER(Data!AT47),IF(Data!AT47*1/SMALL(Data!AT$25:AT$999,1)-1&gt;$F$15,"&gt;100%",Data!AT47*1/SMALL(Data!AT$25:AT$999,1)-1),"")</f>
        <v/>
      </c>
      <c r="AU47" s="178" t="str">
        <f>IF(ISNUMBER(Data!AU47),IF(Data!AU47*1/SMALL(Data!AU$25:AU$999,1)-1&gt;$F$15,"&gt;100%",Data!AU47*1/SMALL(Data!AU$25:AU$999,1)-1),"")</f>
        <v/>
      </c>
      <c r="AV47" s="178" t="str">
        <f>IF(ISNUMBER(Data!AV47),IF(Data!AV47*1/SMALL(Data!AV$25:AV$999,1)-1&gt;$F$15,"&gt;100%",Data!AV47*1/SMALL(Data!AV$25:AV$999,1)-1),"")</f>
        <v/>
      </c>
      <c r="AW47" s="178" t="str">
        <f>IF(ISNUMBER(Data!AW47),IF(Data!AW47*1/SMALL(Data!AW$25:AW$999,1)-1&gt;$F$15,"&gt;100%",Data!AW47*1/SMALL(Data!AW$25:AW$999,1)-1),"")</f>
        <v/>
      </c>
      <c r="AX47" s="178" t="str">
        <f>IF(ISNUMBER(Data!AX47),IF(Data!AX47*1/SMALL(Data!AX$25:AX$999,1)-1&gt;$F$15,"&gt;100%",Data!AX47*1/SMALL(Data!AX$25:AX$999,1)-1),"")</f>
        <v/>
      </c>
      <c r="AY47" s="178" t="str">
        <f>IF(ISNUMBER(Data!AY47),IF(Data!AY47*1/SMALL(Data!AY$25:AY$999,1)-1&gt;$F$15,"&gt;100%",Data!AY47*1/SMALL(Data!AY$25:AY$999,1)-1),"")</f>
        <v/>
      </c>
      <c r="AZ47" s="178" t="str">
        <f>IF(ISNUMBER(Data!AZ47),IF(Data!AZ47*1/SMALL(Data!AZ$25:AZ$999,1)-1&gt;$F$15,"&gt;100%",Data!AZ47*1/SMALL(Data!AZ$25:AZ$999,1)-1),"")</f>
        <v/>
      </c>
      <c r="BA47" s="190" t="str">
        <f>IF(ISNUMBER(Data!BA47),IF(Data!BA47*1/SMALL(Data!BA$25:BA$999,1)-1&gt;$F$15,"&gt;100%",Data!BA47*1/SMALL(Data!BA$25:BA$999,1)-1),"")</f>
        <v/>
      </c>
      <c r="BB47" s="184" t="str">
        <f>IF(ISNUMBER(Data!BB47),IF(Data!BB47*1/SMALL(Data!BB$25:BB$999,1)-1&gt;$F$15,"&gt;100%",Data!BB47*1/SMALL(Data!BB$25:BB$999,1)-1),"")</f>
        <v/>
      </c>
      <c r="BC47" s="178" t="str">
        <f>IF(ISNUMBER(Data!BC47),IF(Data!BC47*1/SMALL(Data!BC$25:BC$999,1)-1&gt;$F$15,"&gt;100%",Data!BC47*1/SMALL(Data!BC$25:BC$999,1)-1),"")</f>
        <v/>
      </c>
      <c r="BD47" s="178" t="str">
        <f>IF(ISNUMBER(Data!BD47),IF(Data!BD47*1/SMALL(Data!BD$25:BD$999,1)-1&gt;$F$15,"&gt;100%",Data!BD47*1/SMALL(Data!BD$25:BD$999,1)-1),"")</f>
        <v/>
      </c>
      <c r="BE47" s="178" t="str">
        <f>IF(ISNUMBER(Data!BE47),IF(Data!BE47*1/SMALL(Data!BE$25:BE$999,1)-1&gt;$F$15,"&gt;100%",Data!BE47*1/SMALL(Data!BE$25:BE$999,1)-1),"")</f>
        <v/>
      </c>
      <c r="BF47" s="178" t="str">
        <f>IF(ISNUMBER(Data!BF47),IF(Data!BF47*1/SMALL(Data!BF$25:BF$999,1)-1&gt;$F$15,"&gt;100%",Data!BF47*1/SMALL(Data!BF$25:BF$999,1)-1),"")</f>
        <v/>
      </c>
      <c r="BG47" s="178" t="str">
        <f>IF(ISNUMBER(Data!BG47),IF(Data!BG47*1/SMALL(Data!BG$25:BG$999,1)-1&gt;$F$15,"&gt;100%",Data!BG47*1/SMALL(Data!BG$25:BG$999,1)-1),"")</f>
        <v/>
      </c>
      <c r="BH47" s="178" t="str">
        <f>IF(ISNUMBER(Data!BH47),IF(Data!BH47*1/SMALL(Data!BH$25:BH$999,1)-1&gt;$F$15,"&gt;100%",Data!BH47*1/SMALL(Data!BH$25:BH$999,1)-1),"")</f>
        <v/>
      </c>
      <c r="BI47" s="178" t="str">
        <f>IF(ISNUMBER(Data!BI47),IF(Data!BI47*1/SMALL(Data!BI$25:BI$999,1)-1&gt;$F$15,"&gt;100%",Data!BI47*1/SMALL(Data!BI$25:BI$999,1)-1),"")</f>
        <v/>
      </c>
      <c r="BJ47" s="178" t="str">
        <f>IF(ISNUMBER(Data!BJ47),IF(Data!BJ47*1/SMALL(Data!BJ$25:BJ$999,1)-1&gt;$F$15,"&gt;100%",Data!BJ47*1/SMALL(Data!BJ$25:BJ$999,1)-1),"")</f>
        <v/>
      </c>
      <c r="BK47" s="178" t="str">
        <f>IF(ISNUMBER(Data!BK47),IF(Data!BK47*1/SMALL(Data!BK$25:BK$999,1)-1&gt;$F$15,"&gt;100%",Data!BK47*1/SMALL(Data!BK$25:BK$999,1)-1),"")</f>
        <v/>
      </c>
      <c r="BL47" s="178" t="str">
        <f>IF(ISNUMBER(Data!BL47),IF(Data!BL47*1/SMALL(Data!BL$25:BL$999,1)-1&gt;$F$15,"&gt;100%",Data!BL47*1/SMALL(Data!BL$25:BL$999,1)-1),"")</f>
        <v/>
      </c>
      <c r="BM47" s="178" t="str">
        <f>IF(ISNUMBER(Data!BM47),IF(Data!BM47*1/SMALL(Data!BM$25:BM$999,1)-1&gt;$F$15,"&gt;100%",Data!BM47*1/SMALL(Data!BM$25:BM$999,1)-1),"")</f>
        <v/>
      </c>
      <c r="BN47" s="178" t="str">
        <f>IF(ISNUMBER(Data!BN47),IF(Data!BN47*1/SMALL(Data!BN$25:BN$999,1)-1&gt;$F$15,"&gt;100%",Data!BN47*1/SMALL(Data!BN$25:BN$999,1)-1),"")</f>
        <v/>
      </c>
      <c r="BO47" s="178" t="str">
        <f>IF(ISNUMBER(Data!BO47),IF(Data!BO47*1/SMALL(Data!BO$25:BO$999,1)-1&gt;$F$15,"&gt;100%",Data!BO47*1/SMALL(Data!BO$25:BO$999,1)-1),"")</f>
        <v/>
      </c>
      <c r="BP47" s="178" t="str">
        <f>IF(ISNUMBER(Data!BP47),IF(Data!BP47*1/SMALL(Data!BP$25:BP$999,1)-1&gt;$F$15,"&gt;100%",Data!BP47*1/SMALL(Data!BP$25:BP$999,1)-1),"")</f>
        <v/>
      </c>
      <c r="BQ47" s="178" t="str">
        <f>IF(ISNUMBER(Data!BQ47),IF(Data!BQ47*1/SMALL(Data!BQ$25:BQ$999,1)-1&gt;$F$15,"&gt;100%",Data!BQ47*1/SMALL(Data!BQ$25:BQ$999,1)-1),"")</f>
        <v/>
      </c>
      <c r="BR47" s="178" t="str">
        <f>IF(ISNUMBER(Data!BR47),IF(Data!BR47*1/SMALL(Data!BR$25:BR$999,1)-1&gt;$F$15,"&gt;100%",Data!BR47*1/SMALL(Data!BR$25:BR$999,1)-1),"")</f>
        <v/>
      </c>
      <c r="BS47" s="178" t="str">
        <f>IF(ISNUMBER(Data!BS47),IF(Data!BS47*1/SMALL(Data!BS$25:BS$999,1)-1&gt;$F$15,"&gt;100%",Data!BS47*1/SMALL(Data!BS$25:BS$999,1)-1),"")</f>
        <v/>
      </c>
      <c r="BT47" s="178" t="str">
        <f>IF(ISNUMBER(Data!BT47),IF(Data!BT47*1/SMALL(Data!BT$25:BT$999,1)-1&gt;$F$15,"&gt;100%",Data!BT47*1/SMALL(Data!BT$25:BT$999,1)-1),"")</f>
        <v/>
      </c>
      <c r="BU47" s="178" t="str">
        <f>IF(ISNUMBER(Data!BU47),IF(Data!BU47*1/SMALL(Data!BU$25:BU$999,1)-1&gt;$F$15,"&gt;100%",Data!BU47*1/SMALL(Data!BU$25:BU$999,1)-1),"")</f>
        <v/>
      </c>
      <c r="BV47" s="178" t="str">
        <f>IF(ISNUMBER(Data!BV47),IF(Data!BV47*1/SMALL(Data!BV$25:BV$999,1)-1&gt;$F$15,"&gt;100%",Data!BV47*1/SMALL(Data!BV$25:BV$999,1)-1),"")</f>
        <v/>
      </c>
      <c r="BW47" s="178" t="str">
        <f>IF(ISNUMBER(Data!BW47),IF(Data!BW47*1/SMALL(Data!BW$25:BW$999,1)-1&gt;$F$15,"&gt;100%",Data!BW47*1/SMALL(Data!BW$25:BW$999,1)-1),"")</f>
        <v/>
      </c>
      <c r="BX47" s="178" t="str">
        <f>IF(ISNUMBER(Data!BX47),IF(Data!BX47*1/SMALL(Data!BX$25:BX$999,1)-1&gt;$F$15,"&gt;100%",Data!BX47*1/SMALL(Data!BX$25:BX$999,1)-1),"")</f>
        <v/>
      </c>
      <c r="BY47" s="178" t="str">
        <f>IF(ISNUMBER(Data!BY47),IF(Data!BY47*1/SMALL(Data!BY$25:BY$999,1)-1&gt;$F$15,"&gt;100%",Data!BY47*1/SMALL(Data!BY$25:BY$999,1)-1),"")</f>
        <v/>
      </c>
      <c r="BZ47" s="178" t="str">
        <f>IF(ISNUMBER(Data!BZ47),IF(Data!BZ47*1/SMALL(Data!BZ$25:BZ$999,1)-1&gt;$F$15,"&gt;100%",Data!BZ47*1/SMALL(Data!BZ$25:BZ$999,1)-1),"")</f>
        <v/>
      </c>
      <c r="CA47" s="178" t="str">
        <f>IF(ISNUMBER(Data!CA47),IF(Data!CA47*1/SMALL(Data!CA$25:CA$999,1)-1&gt;$F$15,"&gt;100%",Data!CA47*1/SMALL(Data!CA$25:CA$999,1)-1),"")</f>
        <v/>
      </c>
      <c r="CB47" s="178" t="str">
        <f>IF(ISNUMBER(Data!CB47),IF(Data!CB47*1/SMALL(Data!CB$25:CB$999,1)-1&gt;$F$15,"&gt;100%",Data!CB47*1/SMALL(Data!CB$25:CB$999,1)-1),"")</f>
        <v/>
      </c>
      <c r="CC47" s="178" t="str">
        <f>IF(ISNUMBER(Data!CC47),IF(Data!CC47*1/SMALL(Data!CC$25:CC$999,1)-1&gt;$F$15,"&gt;100%",Data!CC47*1/SMALL(Data!CC$25:CC$999,1)-1),"")</f>
        <v/>
      </c>
      <c r="CD47" s="178" t="str">
        <f>IF(ISNUMBER(Data!CD47),IF(Data!CD47*1/SMALL(Data!CD$25:CD$999,1)-1&gt;$F$15,"&gt;100%",Data!CD47*1/SMALL(Data!CD$25:CD$999,1)-1),"")</f>
        <v/>
      </c>
      <c r="CE47" s="178" t="str">
        <f>IF(ISNUMBER(Data!CE47),IF(Data!CE47*1/SMALL(Data!CE$25:CE$999,1)-1&gt;$F$15,"&gt;100%",Data!CE47*1/SMALL(Data!CE$25:CE$999,1)-1),"")</f>
        <v/>
      </c>
      <c r="CF47" s="178" t="str">
        <f>IF(ISNUMBER(Data!CF47),IF(Data!CF47*1/SMALL(Data!CF$25:CF$999,1)-1&gt;$F$15,"&gt;100%",Data!CF47*1/SMALL(Data!CF$25:CF$999,1)-1),"")</f>
        <v/>
      </c>
      <c r="CG47" s="178" t="str">
        <f>IF(ISNUMBER(Data!CG47),IF(Data!CG47*1/SMALL(Data!CG$25:CG$999,1)-1&gt;$F$15,"&gt;100%",Data!CG47*1/SMALL(Data!CG$25:CG$999,1)-1),"")</f>
        <v/>
      </c>
      <c r="CH47" s="178" t="str">
        <f>IF(ISNUMBER(Data!CH47),IF(Data!CH47*1/SMALL(Data!CH$25:CH$999,1)-1&gt;$F$15,"&gt;100%",Data!CH47*1/SMALL(Data!CH$25:CH$999,1)-1),"")</f>
        <v/>
      </c>
      <c r="CI47" s="178" t="str">
        <f>IF(ISNUMBER(Data!CI47),IF(Data!CI47*1/SMALL(Data!CI$25:CI$999,1)-1&gt;$F$15,"&gt;100%",Data!CI47*1/SMALL(Data!CI$25:CI$999,1)-1),"")</f>
        <v/>
      </c>
      <c r="CJ47" s="178" t="str">
        <f>IF(ISNUMBER(Data!CJ47),IF(Data!CJ47*1/SMALL(Data!CJ$25:CJ$999,1)-1&gt;$F$15,"&gt;100%",Data!CJ47*1/SMALL(Data!CJ$25:CJ$999,1)-1),"")</f>
        <v/>
      </c>
      <c r="CK47" s="178" t="str">
        <f>IF(ISNUMBER(Data!CK47),IF(Data!CK47*1/SMALL(Data!CK$25:CK$999,1)-1&gt;$F$15,"&gt;100%",Data!CK47*1/SMALL(Data!CK$25:CK$999,1)-1),"")</f>
        <v/>
      </c>
      <c r="CL47" s="178" t="str">
        <f>IF(ISNUMBER(Data!CL47),IF(Data!CL47*1/SMALL(Data!CL$25:CL$999,1)-1&gt;$F$15,"&gt;100%",Data!CL47*1/SMALL(Data!CL$25:CL$999,1)-1),"")</f>
        <v/>
      </c>
      <c r="CM47" s="178" t="str">
        <f>IF(ISNUMBER(Data!CM47),IF(Data!CM47*1/SMALL(Data!CM$25:CM$999,1)-1&gt;$F$15,"&gt;100%",Data!CM47*1/SMALL(Data!CM$25:CM$999,1)-1),"")</f>
        <v/>
      </c>
      <c r="CN47" s="178" t="str">
        <f>IF(ISNUMBER(Data!CN47),IF(Data!CN47*1/SMALL(Data!CN$25:CN$999,1)-1&gt;$F$15,"&gt;100%",Data!CN47*1/SMALL(Data!CN$25:CN$999,1)-1),"")</f>
        <v/>
      </c>
      <c r="CO47" s="178" t="str">
        <f>IF(ISNUMBER(Data!CO47),IF(Data!CO47*1/SMALL(Data!CO$25:CO$999,1)-1&gt;$F$15,"&gt;100%",Data!CO47*1/SMALL(Data!CO$25:CO$999,1)-1),"")</f>
        <v/>
      </c>
      <c r="CP47" s="178" t="str">
        <f>IF(ISNUMBER(Data!CP47),IF(Data!CP47*1/SMALL(Data!CP$25:CP$999,1)-1&gt;$F$15,"&gt;100%",Data!CP47*1/SMALL(Data!CP$25:CP$999,1)-1),"")</f>
        <v/>
      </c>
      <c r="CQ47" s="178" t="str">
        <f>IF(ISNUMBER(Data!CQ47),IF(Data!CQ47*1/SMALL(Data!CQ$25:CQ$999,1)-1&gt;$F$15,"&gt;100%",Data!CQ47*1/SMALL(Data!CQ$25:CQ$999,1)-1),"")</f>
        <v/>
      </c>
      <c r="CR47" s="178" t="str">
        <f>IF(ISNUMBER(Data!CR47),IF(Data!CR47*1/SMALL(Data!CR$25:CR$999,1)-1&gt;$F$15,"&gt;100%",Data!CR47*1/SMALL(Data!CR$25:CR$999,1)-1),"")</f>
        <v/>
      </c>
      <c r="CS47" s="178" t="str">
        <f>IF(ISNUMBER(Data!CS47),IF(Data!CS47*1/SMALL(Data!CS$25:CS$999,1)-1&gt;$F$15,"&gt;100%",Data!CS47*1/SMALL(Data!CS$25:CS$999,1)-1),"")</f>
        <v/>
      </c>
      <c r="CT47" s="178" t="str">
        <f>IF(ISNUMBER(Data!CT47),IF(Data!CT47*1/SMALL(Data!CT$25:CT$999,1)-1&gt;$F$15,"&gt;100%",Data!CT47*1/SMALL(Data!CT$25:CT$999,1)-1),"")</f>
        <v/>
      </c>
      <c r="CU47" s="178" t="str">
        <f>IF(ISNUMBER(Data!CU47),IF(Data!CU47*1/SMALL(Data!CU$25:CU$999,1)-1&gt;$F$15,"&gt;100%",Data!CU47*1/SMALL(Data!CU$25:CU$999,1)-1),"")</f>
        <v/>
      </c>
      <c r="CV47" s="178" t="str">
        <f>IF(ISNUMBER(Data!CV47),IF(Data!CV47*1/SMALL(Data!CV$25:CV$999,1)-1&gt;$F$15,"&gt;100%",Data!CV47*1/SMALL(Data!CV$25:CV$999,1)-1),"")</f>
        <v/>
      </c>
      <c r="CW47" s="178" t="str">
        <f>IF(ISNUMBER(Data!CW47),IF(Data!CW47*1/SMALL(Data!CW$25:CW$999,1)-1&gt;$F$15,"&gt;100%",Data!CW47*1/SMALL(Data!CW$25:CW$999,1)-1),"")</f>
        <v/>
      </c>
      <c r="CX47" s="178" t="str">
        <f>IF(ISNUMBER(Data!CX47),IF(Data!CX47*1/SMALL(Data!CX$25:CX$999,1)-1&gt;$F$15,"&gt;100%",Data!CX47*1/SMALL(Data!CX$25:CX$999,1)-1),"")</f>
        <v/>
      </c>
      <c r="CY47" s="178" t="str">
        <f>IF(ISNUMBER(Data!CY47),IF(Data!CY47*1/SMALL(Data!CY$25:CY$999,1)-1&gt;$F$15,"&gt;100%",Data!CY47*1/SMALL(Data!CY$25:CY$999,1)-1),"")</f>
        <v/>
      </c>
      <c r="CZ47" s="178" t="str">
        <f>IF(ISNUMBER(Data!CZ47),IF(Data!CZ47*1/SMALL(Data!CZ$25:CZ$999,1)-1&gt;$F$15,"&gt;100%",Data!CZ47*1/SMALL(Data!CZ$25:CZ$999,1)-1),"")</f>
        <v/>
      </c>
      <c r="DA47" s="178" t="str">
        <f>IF(ISNUMBER(Data!DA47),IF(Data!DA47*1/SMALL(Data!DA$25:DA$999,1)-1&gt;$F$15,"&gt;100%",Data!DA47*1/SMALL(Data!DA$25:DA$999,1)-1),"")</f>
        <v/>
      </c>
      <c r="DB47" s="178" t="str">
        <f>IF(ISNUMBER(Data!DB47),IF(Data!DB47*1/SMALL(Data!DB$25:DB$999,1)-1&gt;$F$15,"&gt;100%",Data!DB47*1/SMALL(Data!DB$25:DB$999,1)-1),"")</f>
        <v/>
      </c>
      <c r="DC47" s="178" t="str">
        <f>IF(ISNUMBER(Data!DC47),IF(Data!DC47*1/SMALL(Data!DC$25:DC$999,1)-1&gt;$F$15,"&gt;100%",Data!DC47*1/SMALL(Data!DC$25:DC$999,1)-1),"")</f>
        <v/>
      </c>
      <c r="DD47" s="178" t="str">
        <f>IF(ISNUMBER(Data!DD47),IF(Data!DD47*1/SMALL(Data!DD$25:DD$999,1)-1&gt;$F$15,"&gt;100%",Data!DD47*1/SMALL(Data!DD$25:DD$999,1)-1),"")</f>
        <v/>
      </c>
      <c r="DE47" s="178" t="str">
        <f>IF(ISNUMBER(Data!DE47),IF(Data!DE47*1/SMALL(Data!DE$25:DE$999,1)-1&gt;$F$15,"&gt;100%",Data!DE47*1/SMALL(Data!DE$25:DE$999,1)-1),"")</f>
        <v/>
      </c>
      <c r="DF47" s="178" t="str">
        <f>IF(ISNUMBER(Data!DF47),IF(Data!DF47*1/SMALL(Data!DF$25:DF$999,1)-1&gt;$F$15,"&gt;100%",Data!DF47*1/SMALL(Data!DF$25:DF$999,1)-1),"")</f>
        <v/>
      </c>
      <c r="DG47" s="178" t="str">
        <f>IF(ISNUMBER(Data!DG47),IF(Data!DG47*1/SMALL(Data!DG$25:DG$999,1)-1&gt;$F$15,"&gt;100%",Data!DG47*1/SMALL(Data!DG$25:DG$999,1)-1),"")</f>
        <v/>
      </c>
      <c r="DH47" s="178" t="str">
        <f>IF(ISNUMBER(Data!DH47),IF(Data!DH47*1/SMALL(Data!DH$25:DH$999,1)-1&gt;$F$15,"&gt;100%",Data!DH47*1/SMALL(Data!DH$25:DH$999,1)-1),"")</f>
        <v/>
      </c>
      <c r="DI47" s="178" t="str">
        <f>IF(ISNUMBER(Data!DI47),IF(Data!DI47*1/SMALL(Data!DI$25:DI$999,1)-1&gt;$F$15,"&gt;100%",Data!DI47*1/SMALL(Data!DI$25:DI$999,1)-1),"")</f>
        <v/>
      </c>
      <c r="DJ47" s="178" t="str">
        <f>IF(ISNUMBER(Data!DJ47),IF(Data!DJ47*1/SMALL(Data!DJ$25:DJ$999,1)-1&gt;$F$15,"&gt;100%",Data!DJ47*1/SMALL(Data!DJ$25:DJ$999,1)-1),"")</f>
        <v/>
      </c>
      <c r="DK47" s="178" t="str">
        <f>IF(ISNUMBER(Data!DK47),IF(Data!DK47*1/SMALL(Data!DK$25:DK$999,1)-1&gt;$F$15,"&gt;100%",Data!DK47*1/SMALL(Data!DK$25:DK$999,1)-1),"")</f>
        <v/>
      </c>
      <c r="DL47" s="178" t="str">
        <f>IF(ISNUMBER(Data!DL47),IF(Data!DL47*1/SMALL(Data!DL$25:DL$999,1)-1&gt;$F$15,"&gt;100%",Data!DL47*1/SMALL(Data!DL$25:DL$999,1)-1),"")</f>
        <v/>
      </c>
      <c r="DM47" s="178" t="str">
        <f>IF(ISNUMBER(Data!DM47),IF(Data!DM47*1/SMALL(Data!DM$25:DM$999,1)-1&gt;$F$15,"&gt;100%",Data!DM47*1/SMALL(Data!DM$25:DM$999,1)-1),"")</f>
        <v/>
      </c>
      <c r="DN47" s="178" t="str">
        <f>IF(ISNUMBER(Data!DN47),IF(Data!DN47*1/SMALL(Data!DN$25:DN$999,1)-1&gt;$F$15,"&gt;100%",Data!DN47*1/SMALL(Data!DN$25:DN$999,1)-1),"")</f>
        <v/>
      </c>
      <c r="DO47" s="178" t="str">
        <f>IF(ISNUMBER(Data!DO47),IF(Data!DO47*1/SMALL(Data!DO$25:DO$999,1)-1&gt;$F$15,"&gt;100%",Data!DO47*1/SMALL(Data!DO$25:DO$999,1)-1),"")</f>
        <v/>
      </c>
      <c r="DP47" s="178" t="str">
        <f>IF(ISNUMBER(Data!DP47),IF(Data!DP47*1/SMALL(Data!DP$25:DP$999,1)-1&gt;$F$15,"&gt;100%",Data!DP47*1/SMALL(Data!DP$25:DP$999,1)-1),"")</f>
        <v/>
      </c>
      <c r="DQ47" s="178" t="str">
        <f>IF(ISNUMBER(Data!DQ47),IF(Data!DQ47*1/SMALL(Data!DQ$25:DQ$999,1)-1&gt;$F$15,"&gt;100%",Data!DQ47*1/SMALL(Data!DQ$25:DQ$999,1)-1),"")</f>
        <v/>
      </c>
      <c r="DR47" s="178" t="str">
        <f>IF(ISNUMBER(Data!DR47),IF(Data!DR47*1/SMALL(Data!DR$25:DR$999,1)-1&gt;$F$15,"&gt;100%",Data!DR47*1/SMALL(Data!DR$25:DR$999,1)-1),"")</f>
        <v/>
      </c>
      <c r="DS47" s="178" t="str">
        <f>IF(ISNUMBER(Data!DS47),IF(Data!DS47*1/SMALL(Data!DS$25:DS$999,1)-1&gt;$F$15,"&gt;100%",Data!DS47*1/SMALL(Data!DS$25:DS$999,1)-1),"")</f>
        <v/>
      </c>
      <c r="DT47" s="178" t="str">
        <f>IF(ISNUMBER(Data!DT47),IF(Data!DT47*1/SMALL(Data!DT$25:DT$999,1)-1&gt;$F$15,"&gt;100%",Data!DT47*1/SMALL(Data!DT$25:DT$999,1)-1),"")</f>
        <v/>
      </c>
      <c r="DU47" s="178" t="str">
        <f>IF(ISNUMBER(Data!DU47),IF(Data!DU47*1/SMALL(Data!DU$25:DU$999,1)-1&gt;$F$15,"&gt;100%",Data!DU47*1/SMALL(Data!DU$25:DU$999,1)-1),"")</f>
        <v/>
      </c>
      <c r="DV47" s="178" t="str">
        <f>IF(ISNUMBER(Data!DV47),IF(Data!DV47*1/SMALL(Data!DV$25:DV$999,1)-1&gt;$F$15,"&gt;100%",Data!DV47*1/SMALL(Data!DV$25:DV$999,1)-1),"")</f>
        <v/>
      </c>
      <c r="DW47" s="178" t="str">
        <f>IF(ISNUMBER(Data!DW47),IF(Data!DW47*1/SMALL(Data!DW$25:DW$999,1)-1&gt;$F$15,"&gt;100%",Data!DW47*1/SMALL(Data!DW$25:DW$999,1)-1),"")</f>
        <v/>
      </c>
      <c r="DX47" s="178" t="str">
        <f>IF(ISNUMBER(Data!DX47),IF(Data!DX47*1/SMALL(Data!DX$25:DX$999,1)-1&gt;$F$15,"&gt;100%",Data!DX47*1/SMALL(Data!DX$25:DX$999,1)-1),"")</f>
        <v/>
      </c>
      <c r="DY47" s="178" t="str">
        <f>IF(ISNUMBER(Data!DY47),IF(Data!DY47*1/SMALL(Data!DY$25:DY$999,1)-1&gt;$F$15,"&gt;100%",Data!DY47*1/SMALL(Data!DY$25:DY$999,1)-1),"")</f>
        <v/>
      </c>
      <c r="DZ47" s="178" t="str">
        <f>IF(ISNUMBER(Data!DZ47),IF(Data!DZ47*1/SMALL(Data!DZ$25:DZ$999,1)-1&gt;$F$15,"&gt;100%",Data!DZ47*1/SMALL(Data!DZ$25:DZ$999,1)-1),"")</f>
        <v/>
      </c>
      <c r="EA47" s="178" t="str">
        <f>IF(ISNUMBER(Data!EA47),IF(Data!EA47*1/SMALL(Data!EA$25:EA$999,1)-1&gt;$F$15,"&gt;100%",Data!EA47*1/SMALL(Data!EA$25:EA$999,1)-1),"")</f>
        <v/>
      </c>
      <c r="EB47" s="178" t="str">
        <f>IF(ISNUMBER(Data!EB47),IF(Data!EB47*1/SMALL(Data!EB$25:EB$999,1)-1&gt;$F$15,"&gt;100%",Data!EB47*1/SMALL(Data!EB$25:EB$999,1)-1),"")</f>
        <v/>
      </c>
      <c r="EC47" s="178" t="str">
        <f>IF(ISNUMBER(Data!EC47),IF(Data!EC47*1/SMALL(Data!EC$25:EC$999,1)-1&gt;$F$15,"&gt;100%",Data!EC47*1/SMALL(Data!EC$25:EC$999,1)-1),"")</f>
        <v/>
      </c>
      <c r="ED47" s="178" t="str">
        <f>IF(ISNUMBER(Data!ED47),IF(Data!ED47*1/SMALL(Data!ED$25:ED$999,1)-1&gt;$F$15,"&gt;100%",Data!ED47*1/SMALL(Data!ED$25:ED$999,1)-1),"")</f>
        <v/>
      </c>
      <c r="EE47" s="178" t="str">
        <f>IF(ISNUMBER(Data!EE47),IF(Data!EE47*1/SMALL(Data!EE$25:EE$999,1)-1&gt;$F$15,"&gt;100%",Data!EE47*1/SMALL(Data!EE$25:EE$999,1)-1),"")</f>
        <v/>
      </c>
      <c r="EF47" s="178" t="str">
        <f>IF(ISNUMBER(Data!EF47),IF(Data!EF47*1/SMALL(Data!EF$25:EF$999,1)-1&gt;$F$15,"&gt;100%",Data!EF47*1/SMALL(Data!EF$25:EF$999,1)-1),"")</f>
        <v/>
      </c>
      <c r="EG47" s="178" t="str">
        <f>IF(ISNUMBER(Data!EG47),IF(Data!EG47*1/SMALL(Data!EG$25:EG$999,1)-1&gt;$F$15,"&gt;100%",Data!EG47*1/SMALL(Data!EG$25:EG$999,1)-1),"")</f>
        <v/>
      </c>
      <c r="EH47" s="178" t="str">
        <f>IF(ISNUMBER(Data!EH47),IF(Data!EH47*1/SMALL(Data!EH$25:EH$999,1)-1&gt;$F$15,"&gt;100%",Data!EH47*1/SMALL(Data!EH$25:EH$999,1)-1),"")</f>
        <v/>
      </c>
      <c r="EI47" s="178" t="str">
        <f>IF(ISNUMBER(Data!EI47),IF(Data!EI47*1/SMALL(Data!EI$25:EI$999,1)-1&gt;$F$15,"&gt;100%",Data!EI47*1/SMALL(Data!EI$25:EI$999,1)-1),"")</f>
        <v/>
      </c>
      <c r="EJ47" s="178" t="str">
        <f>IF(ISNUMBER(Data!EJ47),IF(Data!EJ47*1/SMALL(Data!EJ$25:EJ$999,1)-1&gt;$F$15,"&gt;100%",Data!EJ47*1/SMALL(Data!EJ$25:EJ$999,1)-1),"")</f>
        <v/>
      </c>
      <c r="EK47" s="178" t="str">
        <f>IF(ISNUMBER(Data!EK47),IF(Data!EK47*1/SMALL(Data!EK$25:EK$999,1)-1&gt;$F$15,"&gt;100%",Data!EK47*1/SMALL(Data!EK$25:EK$999,1)-1),"")</f>
        <v/>
      </c>
      <c r="EL47" s="178" t="str">
        <f>IF(ISNUMBER(Data!EL47),IF(Data!EL47*1/SMALL(Data!EL$25:EL$999,1)-1&gt;$F$15,"&gt;100%",Data!EL47*1/SMALL(Data!EL$25:EL$999,1)-1),"")</f>
        <v/>
      </c>
      <c r="EM47" s="178" t="str">
        <f>IF(ISNUMBER(Data!EM47),IF(Data!EM47*1/SMALL(Data!EM$25:EM$999,1)-1&gt;$F$15,"&gt;100%",Data!EM47*1/SMALL(Data!EM$25:EM$999,1)-1),"")</f>
        <v/>
      </c>
      <c r="EN47" s="178" t="str">
        <f>IF(ISNUMBER(Data!EN47),IF(Data!EN47*1/SMALL(Data!EN$25:EN$999,1)-1&gt;$F$15,"&gt;100%",Data!EN47*1/SMALL(Data!EN$25:EN$999,1)-1),"")</f>
        <v/>
      </c>
      <c r="EO47" s="178" t="str">
        <f>IF(ISNUMBER(Data!EO47),IF(Data!EO47*1/SMALL(Data!EO$25:EO$999,1)-1&gt;$F$15,"&gt;100%",Data!EO47*1/SMALL(Data!EO$25:EO$999,1)-1),"")</f>
        <v/>
      </c>
      <c r="EP47" s="178" t="str">
        <f>IF(ISNUMBER(Data!EP47),IF(Data!EP47*1/SMALL(Data!EP$25:EP$999,1)-1&gt;$F$15,"&gt;100%",Data!EP47*1/SMALL(Data!EP$25:EP$999,1)-1),"")</f>
        <v/>
      </c>
      <c r="EQ47" s="178" t="str">
        <f>IF(ISNUMBER(Data!EQ47),IF(Data!EQ47*1/SMALL(Data!EQ$25:EQ$999,1)-1&gt;$F$15,"&gt;100%",Data!EQ47*1/SMALL(Data!EQ$25:EQ$999,1)-1),"")</f>
        <v/>
      </c>
      <c r="ER47" s="178" t="str">
        <f>IF(ISNUMBER(Data!ER47),IF(Data!ER47*1/SMALL(Data!ER$25:ER$999,1)-1&gt;$F$15,"&gt;100%",Data!ER47*1/SMALL(Data!ER$25:ER$999,1)-1),"")</f>
        <v/>
      </c>
      <c r="ES47" s="178" t="str">
        <f>IF(ISNUMBER(Data!ES47),IF(Data!ES47*1/SMALL(Data!ES$25:ES$999,1)-1&gt;$F$15,"&gt;100%",Data!ES47*1/SMALL(Data!ES$25:ES$999,1)-1),"")</f>
        <v/>
      </c>
    </row>
    <row r="48" spans="1:149" s="171" customFormat="1" x14ac:dyDescent="0.25">
      <c r="A48" s="169" t="str">
        <f>Data!A48</f>
        <v>R2LIVE</v>
      </c>
      <c r="B48" s="178" t="str">
        <f>IF(ISNUMBER(Data!B48),IF(Data!B48*1/SMALL(Data!B$25:B$999,1)-1&gt;$F$15,"&gt;100%",Data!B48*1/SMALL(Data!B$25:B$999,1)-1),"")</f>
        <v/>
      </c>
      <c r="C48" s="178" t="str">
        <f>IF(ISNUMBER(Data!C48),IF(Data!C48*1/SMALL(Data!C$25:C$999,1)-1&gt;$F$15,"&gt;100%",Data!C48*1/SMALL(Data!C$25:C$999,1)-1),"")</f>
        <v/>
      </c>
      <c r="D48" s="178" t="str">
        <f>IF(ISNUMBER(Data!D48),IF(Data!D48*1/SMALL(Data!D$25:D$999,1)-1&gt;$F$15,"&gt;100%",Data!D48*1/SMALL(Data!D$25:D$999,1)-1),"")</f>
        <v/>
      </c>
      <c r="E48" s="178" t="str">
        <f>IF(ISNUMBER(Data!E48),IF(Data!E48*1/SMALL(Data!E$25:E$999,1)-1&gt;$F$15,"&gt;100%",Data!E48*1/SMALL(Data!E$25:E$999,1)-1),"")</f>
        <v/>
      </c>
      <c r="F48" s="178" t="str">
        <f>IF(ISNUMBER(Data!F48),IF(Data!F48*1/SMALL(Data!F$25:F$999,1)-1&gt;$F$15,"&gt;100%",Data!F48*1/SMALL(Data!F$25:F$999,1)-1),"")</f>
        <v/>
      </c>
      <c r="G48" s="178" t="str">
        <f>IF(ISNUMBER(Data!G48),IF(Data!G48*1/SMALL(Data!G$25:G$999,1)-1&gt;$F$15,"&gt;100%",Data!G48*1/SMALL(Data!G$25:G$999,1)-1),"")</f>
        <v/>
      </c>
      <c r="H48" s="178" t="str">
        <f>IF(ISNUMBER(Data!H48),IF(Data!H48*1/SMALL(Data!H$25:H$999,1)-1&gt;$F$15,"&gt;100%",Data!H48*1/SMALL(Data!H$25:H$999,1)-1),"")</f>
        <v/>
      </c>
      <c r="I48" s="178" t="str">
        <f>IF(ISNUMBER(Data!I48),IF(Data!I48*1/SMALL(Data!I$25:I$999,1)-1&gt;$F$15,"&gt;100%",Data!I48*1/SMALL(Data!I$25:I$999,1)-1),"")</f>
        <v/>
      </c>
      <c r="J48" s="178" t="str">
        <f>IF(ISNUMBER(Data!J48),IF(Data!J48*1/SMALL(Data!J$25:J$999,1)-1&gt;$F$15,"&gt;100%",Data!J48*1/SMALL(Data!J$25:J$999,1)-1),"")</f>
        <v/>
      </c>
      <c r="K48" s="178" t="str">
        <f>IF(ISNUMBER(Data!K48),IF(Data!K48*1/SMALL(Data!K$25:K$999,1)-1&gt;$F$15,"&gt;100%",Data!K48*1/SMALL(Data!K$25:K$999,1)-1),"")</f>
        <v/>
      </c>
      <c r="L48" s="178" t="str">
        <f>IF(ISNUMBER(Data!L48),IF(Data!L48*1/SMALL(Data!L$25:L$999,1)-1&gt;$F$15,"&gt;100%",Data!L48*1/SMALL(Data!L$25:L$999,1)-1),"")</f>
        <v/>
      </c>
      <c r="M48" s="178" t="str">
        <f>IF(ISNUMBER(Data!M48),IF(Data!M48*1/SMALL(Data!M$25:M$999,1)-1&gt;$F$15,"&gt;100%",Data!M48*1/SMALL(Data!M$25:M$999,1)-1),"")</f>
        <v/>
      </c>
      <c r="N48" s="178" t="str">
        <f>IF(ISNUMBER(Data!N48),IF(Data!N48*1/SMALL(Data!N$25:N$999,1)-1&gt;$F$15,"&gt;100%",Data!N48*1/SMALL(Data!N$25:N$999,1)-1),"")</f>
        <v/>
      </c>
      <c r="O48" s="178" t="str">
        <f>IF(ISNUMBER(Data!O48),IF(Data!O48*1/SMALL(Data!O$25:O$999,1)-1&gt;$F$15,"&gt;100%",Data!O48*1/SMALL(Data!O$25:O$999,1)-1),"")</f>
        <v/>
      </c>
      <c r="P48" s="178" t="str">
        <f>IF(ISNUMBER(Data!P48),IF(Data!P48*1/SMALL(Data!P$25:P$999,1)-1&gt;$F$15,"&gt;100%",Data!P48*1/SMALL(Data!P$25:P$999,1)-1),"")</f>
        <v/>
      </c>
      <c r="Q48" s="178" t="str">
        <f>IF(ISNUMBER(Data!Q48),IF(Data!Q48*1/SMALL(Data!Q$25:Q$999,1)-1&gt;$F$15,"&gt;100%",Data!Q48*1/SMALL(Data!Q$25:Q$999,1)-1),"")</f>
        <v/>
      </c>
      <c r="R48" s="178" t="str">
        <f>IF(ISNUMBER(Data!R48),IF(Data!R48*1/SMALL(Data!R$25:R$999,1)-1&gt;$F$15,"&gt;100%",Data!R48*1/SMALL(Data!R$25:R$999,1)-1),"")</f>
        <v/>
      </c>
      <c r="S48" s="178" t="str">
        <f>IF(ISNUMBER(Data!S48),IF(Data!S48*1/SMALL(Data!S$25:S$999,1)-1&gt;$F$15,"&gt;100%",Data!S48*1/SMALL(Data!S$25:S$999,1)-1),"")</f>
        <v/>
      </c>
      <c r="T48" s="178" t="str">
        <f>IF(ISNUMBER(Data!T48),IF(Data!T48*1/SMALL(Data!T$25:T$999,1)-1&gt;$F$15,"&gt;100%",Data!T48*1/SMALL(Data!T$25:T$999,1)-1),"")</f>
        <v/>
      </c>
      <c r="U48" s="178" t="str">
        <f>IF(ISNUMBER(Data!U48),IF(Data!U48*1/SMALL(Data!U$25:U$999,1)-1&gt;$F$15,"&gt;100%",Data!U48*1/SMALL(Data!U$25:U$999,1)-1),"")</f>
        <v/>
      </c>
      <c r="V48" s="178" t="str">
        <f>IF(ISNUMBER(Data!V48),IF(Data!V48*1/SMALL(Data!V$25:V$999,1)-1&gt;$F$15,"&gt;100%",Data!V48*1/SMALL(Data!V$25:V$999,1)-1),"")</f>
        <v/>
      </c>
      <c r="W48" s="178" t="str">
        <f>IF(ISNUMBER(Data!W48),IF(Data!W48*1/SMALL(Data!W$25:W$999,1)-1&gt;$F$15,"&gt;100%",Data!W48*1/SMALL(Data!W$25:W$999,1)-1),"")</f>
        <v/>
      </c>
      <c r="X48" s="178" t="str">
        <f>IF(ISNUMBER(Data!X48),IF(Data!X48*1/SMALL(Data!X$25:X$999,1)-1&gt;$F$15,"&gt;100%",Data!X48*1/SMALL(Data!X$25:X$999,1)-1),"")</f>
        <v/>
      </c>
      <c r="Y48" s="178" t="str">
        <f>IF(ISNUMBER(Data!Y48),IF(Data!Y48*1/SMALL(Data!Y$25:Y$999,1)-1&gt;$F$15,"&gt;100%",Data!Y48*1/SMALL(Data!Y$25:Y$999,1)-1),"")</f>
        <v/>
      </c>
      <c r="Z48" s="178" t="str">
        <f>IF(ISNUMBER(Data!Z48),IF(Data!Z48*1/SMALL(Data!Z$25:Z$999,1)-1&gt;$F$15,"&gt;100%",Data!Z48*1/SMALL(Data!Z$25:Z$999,1)-1),"")</f>
        <v/>
      </c>
      <c r="AA48" s="178" t="str">
        <f>IF(ISNUMBER(Data!AA48),IF(Data!AA48*1/SMALL(Data!AA$25:AA$999,1)-1&gt;$F$15,"&gt;100%",Data!AA48*1/SMALL(Data!AA$25:AA$999,1)-1),"")</f>
        <v/>
      </c>
      <c r="AB48" s="178" t="str">
        <f>IF(ISNUMBER(Data!AB48),IF(Data!AB48*1/SMALL(Data!AB$25:AB$999,1)-1&gt;$F$15,"&gt;100%",Data!AB48*1/SMALL(Data!AB$25:AB$999,1)-1),"")</f>
        <v/>
      </c>
      <c r="AC48" s="178" t="str">
        <f>IF(ISNUMBER(Data!AC48),IF(Data!AC48*1/SMALL(Data!AC$25:AC$999,1)-1&gt;$F$15,"&gt;100%",Data!AC48*1/SMALL(Data!AC$25:AC$999,1)-1),"")</f>
        <v/>
      </c>
      <c r="AD48" s="178" t="str">
        <f>IF(ISNUMBER(Data!AD48),IF(Data!AD48*1/SMALL(Data!AD$25:AD$999,1)-1&gt;$F$15,"&gt;100%",Data!AD48*1/SMALL(Data!AD$25:AD$999,1)-1),"")</f>
        <v/>
      </c>
      <c r="AE48" s="178" t="str">
        <f>IF(ISNUMBER(Data!AE48),IF(Data!AE48*1/SMALL(Data!AE$25:AE$999,1)-1&gt;$F$15,"&gt;100%",Data!AE48*1/SMALL(Data!AE$25:AE$999,1)-1),"")</f>
        <v/>
      </c>
      <c r="AF48" s="178" t="str">
        <f>IF(ISNUMBER(Data!AF48),IF(Data!AF48*1/SMALL(Data!AF$25:AF$999,1)-1&gt;$F$15,"&gt;100%",Data!AF48*1/SMALL(Data!AF$25:AF$999,1)-1),"")</f>
        <v/>
      </c>
      <c r="AG48" s="178" t="str">
        <f>IF(ISNUMBER(Data!AG48),IF(Data!AG48*1/SMALL(Data!AG$25:AG$999,1)-1&gt;$F$15,"&gt;100%",Data!AG48*1/SMALL(Data!AG$25:AG$999,1)-1),"")</f>
        <v/>
      </c>
      <c r="AH48" s="178" t="str">
        <f>IF(ISNUMBER(Data!AH48),IF(Data!AH48*1/SMALL(Data!AH$25:AH$999,1)-1&gt;$F$15,"&gt;100%",Data!AH48*1/SMALL(Data!AH$25:AH$999,1)-1),"")</f>
        <v/>
      </c>
      <c r="AI48" s="178" t="str">
        <f>IF(ISNUMBER(Data!AI48),IF(Data!AI48*1/SMALL(Data!AI$25:AI$999,1)-1&gt;$F$15,"&gt;100%",Data!AI48*1/SMALL(Data!AI$25:AI$999,1)-1),"")</f>
        <v/>
      </c>
      <c r="AJ48" s="178" t="str">
        <f>IF(ISNUMBER(Data!AJ48),IF(Data!AJ48*1/SMALL(Data!AJ$25:AJ$999,1)-1&gt;$F$15,"&gt;100%",Data!AJ48*1/SMALL(Data!AJ$25:AJ$999,1)-1),"")</f>
        <v/>
      </c>
      <c r="AK48" s="178" t="str">
        <f>IF(ISNUMBER(Data!AK48),IF(Data!AK48*1/SMALL(Data!AK$25:AK$999,1)-1&gt;$F$15,"&gt;100%",Data!AK48*1/SMALL(Data!AK$25:AK$999,1)-1),"")</f>
        <v/>
      </c>
      <c r="AL48" s="178" t="str">
        <f>IF(ISNUMBER(Data!AL48),IF(Data!AL48*1/SMALL(Data!AL$25:AL$999,1)-1&gt;$F$15,"&gt;100%",Data!AL48*1/SMALL(Data!AL$25:AL$999,1)-1),"")</f>
        <v/>
      </c>
      <c r="AM48" s="178" t="str">
        <f>IF(ISNUMBER(Data!AM48),IF(Data!AM48*1/SMALL(Data!AM$25:AM$999,1)-1&gt;$F$15,"&gt;100%",Data!AM48*1/SMALL(Data!AM$25:AM$999,1)-1),"")</f>
        <v/>
      </c>
      <c r="AN48" s="178" t="str">
        <f>IF(ISNUMBER(Data!AN48),IF(Data!AN48*1/SMALL(Data!AN$25:AN$999,1)-1&gt;$F$15,"&gt;100%",Data!AN48*1/SMALL(Data!AN$25:AN$999,1)-1),"")</f>
        <v/>
      </c>
      <c r="AO48" s="178" t="str">
        <f>IF(ISNUMBER(Data!AO48),IF(Data!AO48*1/SMALL(Data!AO$25:AO$999,1)-1&gt;$F$15,"&gt;100%",Data!AO48*1/SMALL(Data!AO$25:AO$999,1)-1),"")</f>
        <v/>
      </c>
      <c r="AP48" s="178" t="str">
        <f>IF(ISNUMBER(Data!AP48),IF(Data!AP48*1/SMALL(Data!AP$25:AP$999,1)-1&gt;$F$15,"&gt;100%",Data!AP48*1/SMALL(Data!AP$25:AP$999,1)-1),"")</f>
        <v/>
      </c>
      <c r="AQ48" s="189" t="str">
        <f>IF(ISNUMBER(Data!AQ48),IF(Data!AQ48*1/SMALL(Data!AQ$25:AQ$999,1)-1&gt;$F$15,"&gt;100%",Data!AQ48*1/SMALL(Data!AQ$25:AQ$999,1)-1),"")</f>
        <v/>
      </c>
      <c r="AR48" s="178" t="str">
        <f>IF(ISNUMBER(Data!AR48),IF(Data!AR48*1/SMALL(Data!AR$25:AR$999,1)-1&gt;$F$15,"&gt;100%",Data!AR48*1/SMALL(Data!AR$25:AR$999,1)-1),"")</f>
        <v/>
      </c>
      <c r="AS48" s="178" t="str">
        <f>IF(ISNUMBER(Data!AS48),IF(Data!AS48*1/SMALL(Data!AS$25:AS$999,1)-1&gt;$F$15,"&gt;100%",Data!AS48*1/SMALL(Data!AS$25:AS$999,1)-1),"")</f>
        <v/>
      </c>
      <c r="AT48" s="178" t="str">
        <f>IF(ISNUMBER(Data!AT48),IF(Data!AT48*1/SMALL(Data!AT$25:AT$999,1)-1&gt;$F$15,"&gt;100%",Data!AT48*1/SMALL(Data!AT$25:AT$999,1)-1),"")</f>
        <v/>
      </c>
      <c r="AU48" s="178" t="str">
        <f>IF(ISNUMBER(Data!AU48),IF(Data!AU48*1/SMALL(Data!AU$25:AU$999,1)-1&gt;$F$15,"&gt;100%",Data!AU48*1/SMALL(Data!AU$25:AU$999,1)-1),"")</f>
        <v/>
      </c>
      <c r="AV48" s="178" t="str">
        <f>IF(ISNUMBER(Data!AV48),IF(Data!AV48*1/SMALL(Data!AV$25:AV$999,1)-1&gt;$F$15,"&gt;100%",Data!AV48*1/SMALL(Data!AV$25:AV$999,1)-1),"")</f>
        <v/>
      </c>
      <c r="AW48" s="178" t="str">
        <f>IF(ISNUMBER(Data!AW48),IF(Data!AW48*1/SMALL(Data!AW$25:AW$999,1)-1&gt;$F$15,"&gt;100%",Data!AW48*1/SMALL(Data!AW$25:AW$999,1)-1),"")</f>
        <v/>
      </c>
      <c r="AX48" s="178" t="str">
        <f>IF(ISNUMBER(Data!AX48),IF(Data!AX48*1/SMALL(Data!AX$25:AX$999,1)-1&gt;$F$15,"&gt;100%",Data!AX48*1/SMALL(Data!AX$25:AX$999,1)-1),"")</f>
        <v/>
      </c>
      <c r="AY48" s="178" t="str">
        <f>IF(ISNUMBER(Data!AY48),IF(Data!AY48*1/SMALL(Data!AY$25:AY$999,1)-1&gt;$F$15,"&gt;100%",Data!AY48*1/SMALL(Data!AY$25:AY$999,1)-1),"")</f>
        <v/>
      </c>
      <c r="AZ48" s="178" t="str">
        <f>IF(ISNUMBER(Data!AZ48),IF(Data!AZ48*1/SMALL(Data!AZ$25:AZ$999,1)-1&gt;$F$15,"&gt;100%",Data!AZ48*1/SMALL(Data!AZ$25:AZ$999,1)-1),"")</f>
        <v/>
      </c>
      <c r="BA48" s="190" t="str">
        <f>IF(ISNUMBER(Data!BA48),IF(Data!BA48*1/SMALL(Data!BA$25:BA$999,1)-1&gt;$F$15,"&gt;100%",Data!BA48*1/SMALL(Data!BA$25:BA$999,1)-1),"")</f>
        <v/>
      </c>
      <c r="BB48" s="184" t="str">
        <f>IF(ISNUMBER(Data!BB48),IF(Data!BB48*1/SMALL(Data!BB$25:BB$999,1)-1&gt;$F$15,"&gt;100%",Data!BB48*1/SMALL(Data!BB$25:BB$999,1)-1),"")</f>
        <v/>
      </c>
      <c r="BC48" s="178" t="str">
        <f>IF(ISNUMBER(Data!BC48),IF(Data!BC48*1/SMALL(Data!BC$25:BC$999,1)-1&gt;$F$15,"&gt;100%",Data!BC48*1/SMALL(Data!BC$25:BC$999,1)-1),"")</f>
        <v/>
      </c>
      <c r="BD48" s="178" t="str">
        <f>IF(ISNUMBER(Data!BD48),IF(Data!BD48*1/SMALL(Data!BD$25:BD$999,1)-1&gt;$F$15,"&gt;100%",Data!BD48*1/SMALL(Data!BD$25:BD$999,1)-1),"")</f>
        <v/>
      </c>
      <c r="BE48" s="178" t="str">
        <f>IF(ISNUMBER(Data!BE48),IF(Data!BE48*1/SMALL(Data!BE$25:BE$999,1)-1&gt;$F$15,"&gt;100%",Data!BE48*1/SMALL(Data!BE$25:BE$999,1)-1),"")</f>
        <v/>
      </c>
      <c r="BF48" s="178" t="str">
        <f>IF(ISNUMBER(Data!BF48),IF(Data!BF48*1/SMALL(Data!BF$25:BF$999,1)-1&gt;$F$15,"&gt;100%",Data!BF48*1/SMALL(Data!BF$25:BF$999,1)-1),"")</f>
        <v/>
      </c>
      <c r="BG48" s="178" t="str">
        <f>IF(ISNUMBER(Data!BG48),IF(Data!BG48*1/SMALL(Data!BG$25:BG$999,1)-1&gt;$F$15,"&gt;100%",Data!BG48*1/SMALL(Data!BG$25:BG$999,1)-1),"")</f>
        <v/>
      </c>
      <c r="BH48" s="178" t="str">
        <f>IF(ISNUMBER(Data!BH48),IF(Data!BH48*1/SMALL(Data!BH$25:BH$999,1)-1&gt;$F$15,"&gt;100%",Data!BH48*1/SMALL(Data!BH$25:BH$999,1)-1),"")</f>
        <v/>
      </c>
      <c r="BI48" s="178" t="str">
        <f>IF(ISNUMBER(Data!BI48),IF(Data!BI48*1/SMALL(Data!BI$25:BI$999,1)-1&gt;$F$15,"&gt;100%",Data!BI48*1/SMALL(Data!BI$25:BI$999,1)-1),"")</f>
        <v/>
      </c>
      <c r="BJ48" s="178" t="str">
        <f>IF(ISNUMBER(Data!BJ48),IF(Data!BJ48*1/SMALL(Data!BJ$25:BJ$999,1)-1&gt;$F$15,"&gt;100%",Data!BJ48*1/SMALL(Data!BJ$25:BJ$999,1)-1),"")</f>
        <v/>
      </c>
      <c r="BK48" s="178" t="str">
        <f>IF(ISNUMBER(Data!BK48),IF(Data!BK48*1/SMALL(Data!BK$25:BK$999,1)-1&gt;$F$15,"&gt;100%",Data!BK48*1/SMALL(Data!BK$25:BK$999,1)-1),"")</f>
        <v/>
      </c>
      <c r="BL48" s="178" t="str">
        <f>IF(ISNUMBER(Data!BL48),IF(Data!BL48*1/SMALL(Data!BL$25:BL$999,1)-1&gt;$F$15,"&gt;100%",Data!BL48*1/SMALL(Data!BL$25:BL$999,1)-1),"")</f>
        <v/>
      </c>
      <c r="BM48" s="178" t="str">
        <f>IF(ISNUMBER(Data!BM48),IF(Data!BM48*1/SMALL(Data!BM$25:BM$999,1)-1&gt;$F$15,"&gt;100%",Data!BM48*1/SMALL(Data!BM$25:BM$999,1)-1),"")</f>
        <v/>
      </c>
      <c r="BN48" s="178" t="str">
        <f>IF(ISNUMBER(Data!BN48),IF(Data!BN48*1/SMALL(Data!BN$25:BN$999,1)-1&gt;$F$15,"&gt;100%",Data!BN48*1/SMALL(Data!BN$25:BN$999,1)-1),"")</f>
        <v/>
      </c>
      <c r="BO48" s="178" t="str">
        <f>IF(ISNUMBER(Data!BO48),IF(Data!BO48*1/SMALL(Data!BO$25:BO$999,1)-1&gt;$F$15,"&gt;100%",Data!BO48*1/SMALL(Data!BO$25:BO$999,1)-1),"")</f>
        <v/>
      </c>
      <c r="BP48" s="178" t="str">
        <f>IF(ISNUMBER(Data!BP48),IF(Data!BP48*1/SMALL(Data!BP$25:BP$999,1)-1&gt;$F$15,"&gt;100%",Data!BP48*1/SMALL(Data!BP$25:BP$999,1)-1),"")</f>
        <v/>
      </c>
      <c r="BQ48" s="178" t="str">
        <f>IF(ISNUMBER(Data!BQ48),IF(Data!BQ48*1/SMALL(Data!BQ$25:BQ$999,1)-1&gt;$F$15,"&gt;100%",Data!BQ48*1/SMALL(Data!BQ$25:BQ$999,1)-1),"")</f>
        <v/>
      </c>
      <c r="BR48" s="178" t="str">
        <f>IF(ISNUMBER(Data!BR48),IF(Data!BR48*1/SMALL(Data!BR$25:BR$999,1)-1&gt;$F$15,"&gt;100%",Data!BR48*1/SMALL(Data!BR$25:BR$999,1)-1),"")</f>
        <v/>
      </c>
      <c r="BS48" s="178" t="str">
        <f>IF(ISNUMBER(Data!BS48),IF(Data!BS48*1/SMALL(Data!BS$25:BS$999,1)-1&gt;$F$15,"&gt;100%",Data!BS48*1/SMALL(Data!BS$25:BS$999,1)-1),"")</f>
        <v/>
      </c>
      <c r="BT48" s="178" t="str">
        <f>IF(ISNUMBER(Data!BT48),IF(Data!BT48*1/SMALL(Data!BT$25:BT$999,1)-1&gt;$F$15,"&gt;100%",Data!BT48*1/SMALL(Data!BT$25:BT$999,1)-1),"")</f>
        <v/>
      </c>
      <c r="BU48" s="178" t="str">
        <f>IF(ISNUMBER(Data!BU48),IF(Data!BU48*1/SMALL(Data!BU$25:BU$999,1)-1&gt;$F$15,"&gt;100%",Data!BU48*1/SMALL(Data!BU$25:BU$999,1)-1),"")</f>
        <v/>
      </c>
      <c r="BV48" s="178" t="str">
        <f>IF(ISNUMBER(Data!BV48),IF(Data!BV48*1/SMALL(Data!BV$25:BV$999,1)-1&gt;$F$15,"&gt;100%",Data!BV48*1/SMALL(Data!BV$25:BV$999,1)-1),"")</f>
        <v/>
      </c>
      <c r="BW48" s="178" t="str">
        <f>IF(ISNUMBER(Data!BW48),IF(Data!BW48*1/SMALL(Data!BW$25:BW$999,1)-1&gt;$F$15,"&gt;100%",Data!BW48*1/SMALL(Data!BW$25:BW$999,1)-1),"")</f>
        <v/>
      </c>
      <c r="BX48" s="178" t="str">
        <f>IF(ISNUMBER(Data!BX48),IF(Data!BX48*1/SMALL(Data!BX$25:BX$999,1)-1&gt;$F$15,"&gt;100%",Data!BX48*1/SMALL(Data!BX$25:BX$999,1)-1),"")</f>
        <v/>
      </c>
      <c r="BY48" s="178" t="str">
        <f>IF(ISNUMBER(Data!BY48),IF(Data!BY48*1/SMALL(Data!BY$25:BY$999,1)-1&gt;$F$15,"&gt;100%",Data!BY48*1/SMALL(Data!BY$25:BY$999,1)-1),"")</f>
        <v/>
      </c>
      <c r="BZ48" s="178" t="str">
        <f>IF(ISNUMBER(Data!BZ48),IF(Data!BZ48*1/SMALL(Data!BZ$25:BZ$999,1)-1&gt;$F$15,"&gt;100%",Data!BZ48*1/SMALL(Data!BZ$25:BZ$999,1)-1),"")</f>
        <v/>
      </c>
      <c r="CA48" s="178" t="str">
        <f>IF(ISNUMBER(Data!CA48),IF(Data!CA48*1/SMALL(Data!CA$25:CA$999,1)-1&gt;$F$15,"&gt;100%",Data!CA48*1/SMALL(Data!CA$25:CA$999,1)-1),"")</f>
        <v/>
      </c>
      <c r="CB48" s="178" t="str">
        <f>IF(ISNUMBER(Data!CB48),IF(Data!CB48*1/SMALL(Data!CB$25:CB$999,1)-1&gt;$F$15,"&gt;100%",Data!CB48*1/SMALL(Data!CB$25:CB$999,1)-1),"")</f>
        <v/>
      </c>
      <c r="CC48" s="178" t="str">
        <f>IF(ISNUMBER(Data!CC48),IF(Data!CC48*1/SMALL(Data!CC$25:CC$999,1)-1&gt;$F$15,"&gt;100%",Data!CC48*1/SMALL(Data!CC$25:CC$999,1)-1),"")</f>
        <v/>
      </c>
      <c r="CD48" s="178" t="str">
        <f>IF(ISNUMBER(Data!CD48),IF(Data!CD48*1/SMALL(Data!CD$25:CD$999,1)-1&gt;$F$15,"&gt;100%",Data!CD48*1/SMALL(Data!CD$25:CD$999,1)-1),"")</f>
        <v/>
      </c>
      <c r="CE48" s="178" t="str">
        <f>IF(ISNUMBER(Data!CE48),IF(Data!CE48*1/SMALL(Data!CE$25:CE$999,1)-1&gt;$F$15,"&gt;100%",Data!CE48*1/SMALL(Data!CE$25:CE$999,1)-1),"")</f>
        <v/>
      </c>
      <c r="CF48" s="178" t="str">
        <f>IF(ISNUMBER(Data!CF48),IF(Data!CF48*1/SMALL(Data!CF$25:CF$999,1)-1&gt;$F$15,"&gt;100%",Data!CF48*1/SMALL(Data!CF$25:CF$999,1)-1),"")</f>
        <v/>
      </c>
      <c r="CG48" s="178" t="str">
        <f>IF(ISNUMBER(Data!CG48),IF(Data!CG48*1/SMALL(Data!CG$25:CG$999,1)-1&gt;$F$15,"&gt;100%",Data!CG48*1/SMALL(Data!CG$25:CG$999,1)-1),"")</f>
        <v/>
      </c>
      <c r="CH48" s="178" t="str">
        <f>IF(ISNUMBER(Data!CH48),IF(Data!CH48*1/SMALL(Data!CH$25:CH$999,1)-1&gt;$F$15,"&gt;100%",Data!CH48*1/SMALL(Data!CH$25:CH$999,1)-1),"")</f>
        <v/>
      </c>
      <c r="CI48" s="178" t="str">
        <f>IF(ISNUMBER(Data!CI48),IF(Data!CI48*1/SMALL(Data!CI$25:CI$999,1)-1&gt;$F$15,"&gt;100%",Data!CI48*1/SMALL(Data!CI$25:CI$999,1)-1),"")</f>
        <v/>
      </c>
      <c r="CJ48" s="178" t="str">
        <f>IF(ISNUMBER(Data!CJ48),IF(Data!CJ48*1/SMALL(Data!CJ$25:CJ$999,1)-1&gt;$F$15,"&gt;100%",Data!CJ48*1/SMALL(Data!CJ$25:CJ$999,1)-1),"")</f>
        <v/>
      </c>
      <c r="CK48" s="178" t="str">
        <f>IF(ISNUMBER(Data!CK48),IF(Data!CK48*1/SMALL(Data!CK$25:CK$999,1)-1&gt;$F$15,"&gt;100%",Data!CK48*1/SMALL(Data!CK$25:CK$999,1)-1),"")</f>
        <v/>
      </c>
      <c r="CL48" s="178" t="str">
        <f>IF(ISNUMBER(Data!CL48),IF(Data!CL48*1/SMALL(Data!CL$25:CL$999,1)-1&gt;$F$15,"&gt;100%",Data!CL48*1/SMALL(Data!CL$25:CL$999,1)-1),"")</f>
        <v/>
      </c>
      <c r="CM48" s="178" t="str">
        <f>IF(ISNUMBER(Data!CM48),IF(Data!CM48*1/SMALL(Data!CM$25:CM$999,1)-1&gt;$F$15,"&gt;100%",Data!CM48*1/SMALL(Data!CM$25:CM$999,1)-1),"")</f>
        <v/>
      </c>
      <c r="CN48" s="178" t="str">
        <f>IF(ISNUMBER(Data!CN48),IF(Data!CN48*1/SMALL(Data!CN$25:CN$999,1)-1&gt;$F$15,"&gt;100%",Data!CN48*1/SMALL(Data!CN$25:CN$999,1)-1),"")</f>
        <v/>
      </c>
      <c r="CO48" s="178" t="str">
        <f>IF(ISNUMBER(Data!CO48),IF(Data!CO48*1/SMALL(Data!CO$25:CO$999,1)-1&gt;$F$15,"&gt;100%",Data!CO48*1/SMALL(Data!CO$25:CO$999,1)-1),"")</f>
        <v/>
      </c>
      <c r="CP48" s="178" t="str">
        <f>IF(ISNUMBER(Data!CP48),IF(Data!CP48*1/SMALL(Data!CP$25:CP$999,1)-1&gt;$F$15,"&gt;100%",Data!CP48*1/SMALL(Data!CP$25:CP$999,1)-1),"")</f>
        <v/>
      </c>
      <c r="CQ48" s="178" t="str">
        <f>IF(ISNUMBER(Data!CQ48),IF(Data!CQ48*1/SMALL(Data!CQ$25:CQ$999,1)-1&gt;$F$15,"&gt;100%",Data!CQ48*1/SMALL(Data!CQ$25:CQ$999,1)-1),"")</f>
        <v/>
      </c>
      <c r="CR48" s="178" t="str">
        <f>IF(ISNUMBER(Data!CR48),IF(Data!CR48*1/SMALL(Data!CR$25:CR$999,1)-1&gt;$F$15,"&gt;100%",Data!CR48*1/SMALL(Data!CR$25:CR$999,1)-1),"")</f>
        <v/>
      </c>
      <c r="CS48" s="178" t="str">
        <f>IF(ISNUMBER(Data!CS48),IF(Data!CS48*1/SMALL(Data!CS$25:CS$999,1)-1&gt;$F$15,"&gt;100%",Data!CS48*1/SMALL(Data!CS$25:CS$999,1)-1),"")</f>
        <v/>
      </c>
      <c r="CT48" s="178" t="str">
        <f>IF(ISNUMBER(Data!CT48),IF(Data!CT48*1/SMALL(Data!CT$25:CT$999,1)-1&gt;$F$15,"&gt;100%",Data!CT48*1/SMALL(Data!CT$25:CT$999,1)-1),"")</f>
        <v/>
      </c>
      <c r="CU48" s="178" t="str">
        <f>IF(ISNUMBER(Data!CU48),IF(Data!CU48*1/SMALL(Data!CU$25:CU$999,1)-1&gt;$F$15,"&gt;100%",Data!CU48*1/SMALL(Data!CU$25:CU$999,1)-1),"")</f>
        <v/>
      </c>
      <c r="CV48" s="178" t="str">
        <f>IF(ISNUMBER(Data!CV48),IF(Data!CV48*1/SMALL(Data!CV$25:CV$999,1)-1&gt;$F$15,"&gt;100%",Data!CV48*1/SMALL(Data!CV$25:CV$999,1)-1),"")</f>
        <v/>
      </c>
      <c r="CW48" s="178" t="str">
        <f>IF(ISNUMBER(Data!CW48),IF(Data!CW48*1/SMALL(Data!CW$25:CW$999,1)-1&gt;$F$15,"&gt;100%",Data!CW48*1/SMALL(Data!CW$25:CW$999,1)-1),"")</f>
        <v/>
      </c>
      <c r="CX48" s="178">
        <f>IF(ISNUMBER(Data!CX48),IF(Data!CX48*1/SMALL(Data!CX$25:CX$999,1)-1&gt;$F$15,"&gt;100%",Data!CX48*1/SMALL(Data!CX$25:CX$999,1)-1),"")</f>
        <v>0</v>
      </c>
      <c r="CY48" s="178">
        <f>IF(ISNUMBER(Data!CY48),IF(Data!CY48*1/SMALL(Data!CY$25:CY$999,1)-1&gt;$F$15,"&gt;100%",Data!CY48*1/SMALL(Data!CY$25:CY$999,1)-1),"")</f>
        <v>0.11764705882352944</v>
      </c>
      <c r="CZ48" s="178">
        <f>IF(ISNUMBER(Data!CZ48),IF(Data!CZ48*1/SMALL(Data!CZ$25:CZ$999,1)-1&gt;$F$15,"&gt;100%",Data!CZ48*1/SMALL(Data!CZ$25:CZ$999,1)-1),"")</f>
        <v>0.12962962962962954</v>
      </c>
      <c r="DA48" s="178">
        <f>IF(ISNUMBER(Data!DA48),IF(Data!DA48*1/SMALL(Data!DA$25:DA$999,1)-1&gt;$F$15,"&gt;100%",Data!DA48*1/SMALL(Data!DA$25:DA$999,1)-1),"")</f>
        <v>0.24390243902439024</v>
      </c>
      <c r="DB48" s="178">
        <f>IF(ISNUMBER(Data!DB48),IF(Data!DB48*1/SMALL(Data!DB$25:DB$999,1)-1&gt;$F$15,"&gt;100%",Data!DB48*1/SMALL(Data!DB$25:DB$999,1)-1),"")</f>
        <v>0.25531914893617014</v>
      </c>
      <c r="DC48" s="178">
        <f>IF(ISNUMBER(Data!DC48),IF(Data!DC48*1/SMALL(Data!DC$25:DC$999,1)-1&gt;$F$15,"&gt;100%",Data!DC48*1/SMALL(Data!DC$25:DC$999,1)-1),"")</f>
        <v>0</v>
      </c>
      <c r="DD48" s="178">
        <f>IF(ISNUMBER(Data!DD48),IF(Data!DD48*1/SMALL(Data!DD$25:DD$999,1)-1&gt;$F$15,"&gt;100%",Data!DD48*1/SMALL(Data!DD$25:DD$999,1)-1),"")</f>
        <v>9.6774193548387233E-2</v>
      </c>
      <c r="DE48" s="178">
        <f>IF(ISNUMBER(Data!DE48),IF(Data!DE48*1/SMALL(Data!DE$25:DE$999,1)-1&gt;$F$15,"&gt;100%",Data!DE48*1/SMALL(Data!DE$25:DE$999,1)-1),"")</f>
        <v>0</v>
      </c>
      <c r="DF48" s="178">
        <f>IF(ISNUMBER(Data!DF48),IF(Data!DF48*1/SMALL(Data!DF$25:DF$999,1)-1&gt;$F$15,"&gt;100%",Data!DF48*1/SMALL(Data!DF$25:DF$999,1)-1),"")</f>
        <v>0.48</v>
      </c>
      <c r="DG48" s="178">
        <f>IF(ISNUMBER(Data!DG48),IF(Data!DG48*1/SMALL(Data!DG$25:DG$999,1)-1&gt;$F$15,"&gt;100%",Data!DG48*1/SMALL(Data!DG$25:DG$999,1)-1),"")</f>
        <v>6.4516129032258229E-2</v>
      </c>
      <c r="DH48" s="178">
        <f>IF(ISNUMBER(Data!DH48),IF(Data!DH48*1/SMALL(Data!DH$25:DH$999,1)-1&gt;$F$15,"&gt;100%",Data!DH48*1/SMALL(Data!DH$25:DH$999,1)-1),"")</f>
        <v>0.61904761904761929</v>
      </c>
      <c r="DI48" s="178">
        <f>IF(ISNUMBER(Data!DI48),IF(Data!DI48*1/SMALL(Data!DI$25:DI$999,1)-1&gt;$F$15,"&gt;100%",Data!DI48*1/SMALL(Data!DI$25:DI$999,1)-1),"")</f>
        <v>4.9999999999999822E-2</v>
      </c>
      <c r="DJ48" s="178">
        <f>IF(ISNUMBER(Data!DJ48),IF(Data!DJ48*1/SMALL(Data!DJ$25:DJ$999,1)-1&gt;$F$15,"&gt;100%",Data!DJ48*1/SMALL(Data!DJ$25:DJ$999,1)-1),"")</f>
        <v>0.15306122448979576</v>
      </c>
      <c r="DK48" s="178">
        <f>IF(ISNUMBER(Data!DK48),IF(Data!DK48*1/SMALL(Data!DK$25:DK$999,1)-1&gt;$F$15,"&gt;100%",Data!DK48*1/SMALL(Data!DK$25:DK$999,1)-1),"")</f>
        <v>0</v>
      </c>
      <c r="DL48" s="178">
        <f>IF(ISNUMBER(Data!DL48),IF(Data!DL48*1/SMALL(Data!DL$25:DL$999,1)-1&gt;$F$15,"&gt;100%",Data!DL48*1/SMALL(Data!DL$25:DL$999,1)-1),"")</f>
        <v>0.18181818181818166</v>
      </c>
      <c r="DM48" s="178">
        <f>IF(ISNUMBER(Data!DM48),IF(Data!DM48*1/SMALL(Data!DM$25:DM$999,1)-1&gt;$F$15,"&gt;100%",Data!DM48*1/SMALL(Data!DM$25:DM$999,1)-1),"")</f>
        <v>8.2089552238805874E-2</v>
      </c>
      <c r="DN48" s="178">
        <f>IF(ISNUMBER(Data!DN48),IF(Data!DN48*1/SMALL(Data!DN$25:DN$999,1)-1&gt;$F$15,"&gt;100%",Data!DN48*1/SMALL(Data!DN$25:DN$999,1)-1),"")</f>
        <v>4.2553191489361764E-2</v>
      </c>
      <c r="DO48" s="178">
        <f>IF(ISNUMBER(Data!DO48),IF(Data!DO48*1/SMALL(Data!DO$25:DO$999,1)-1&gt;$F$15,"&gt;100%",Data!DO48*1/SMALL(Data!DO$25:DO$999,1)-1),"")</f>
        <v>0</v>
      </c>
      <c r="DP48" s="178">
        <f>IF(ISNUMBER(Data!DP48),IF(Data!DP48*1/SMALL(Data!DP$25:DP$999,1)-1&gt;$F$15,"&gt;100%",Data!DP48*1/SMALL(Data!DP$25:DP$999,1)-1),"")</f>
        <v>0</v>
      </c>
      <c r="DQ48" s="178">
        <f>IF(ISNUMBER(Data!DQ48),IF(Data!DQ48*1/SMALL(Data!DQ$25:DQ$999,1)-1&gt;$F$15,"&gt;100%",Data!DQ48*1/SMALL(Data!DQ$25:DQ$999,1)-1),"")</f>
        <v>0</v>
      </c>
      <c r="DR48" s="178">
        <f>IF(ISNUMBER(Data!DR48),IF(Data!DR48*1/SMALL(Data!DR$25:DR$999,1)-1&gt;$F$15,"&gt;100%",Data!DR48*1/SMALL(Data!DR$25:DR$999,1)-1),"")</f>
        <v>0</v>
      </c>
      <c r="DS48" s="178">
        <f>IF(ISNUMBER(Data!DS48),IF(Data!DS48*1/SMALL(Data!DS$25:DS$999,1)-1&gt;$F$15,"&gt;100%",Data!DS48*1/SMALL(Data!DS$25:DS$999,1)-1),"")</f>
        <v>0</v>
      </c>
      <c r="DT48" s="178">
        <f>IF(ISNUMBER(Data!DT48),IF(Data!DT48*1/SMALL(Data!DT$25:DT$999,1)-1&gt;$F$15,"&gt;100%",Data!DT48*1/SMALL(Data!DT$25:DT$999,1)-1),"")</f>
        <v>0.15999999999999992</v>
      </c>
      <c r="DU48" s="178">
        <f>IF(ISNUMBER(Data!DU48),IF(Data!DU48*1/SMALL(Data!DU$25:DU$999,1)-1&gt;$F$15,"&gt;100%",Data!DU48*1/SMALL(Data!DU$25:DU$999,1)-1),"")</f>
        <v>0.14285714285714279</v>
      </c>
      <c r="DV48" s="178" t="str">
        <f>IF(ISNUMBER(Data!DV48),IF(Data!DV48*1/SMALL(Data!DV$25:DV$999,1)-1&gt;$F$15,"&gt;100%",Data!DV48*1/SMALL(Data!DV$25:DV$999,1)-1),"")</f>
        <v/>
      </c>
      <c r="DW48" s="178" t="str">
        <f>IF(ISNUMBER(Data!DW48),IF(Data!DW48*1/SMALL(Data!DW$25:DW$999,1)-1&gt;$F$15,"&gt;100%",Data!DW48*1/SMALL(Data!DW$25:DW$999,1)-1),"")</f>
        <v/>
      </c>
      <c r="DX48" s="178" t="str">
        <f>IF(ISNUMBER(Data!DX48),IF(Data!DX48*1/SMALL(Data!DX$25:DX$999,1)-1&gt;$F$15,"&gt;100%",Data!DX48*1/SMALL(Data!DX$25:DX$999,1)-1),"")</f>
        <v/>
      </c>
      <c r="DY48" s="178" t="str">
        <f>IF(ISNUMBER(Data!DY48),IF(Data!DY48*1/SMALL(Data!DY$25:DY$999,1)-1&gt;$F$15,"&gt;100%",Data!DY48*1/SMALL(Data!DY$25:DY$999,1)-1),"")</f>
        <v/>
      </c>
      <c r="DZ48" s="178" t="str">
        <f>IF(ISNUMBER(Data!DZ48),IF(Data!DZ48*1/SMALL(Data!DZ$25:DZ$999,1)-1&gt;$F$15,"&gt;100%",Data!DZ48*1/SMALL(Data!DZ$25:DZ$999,1)-1),"")</f>
        <v/>
      </c>
      <c r="EA48" s="178" t="str">
        <f>IF(ISNUMBER(Data!EA48),IF(Data!EA48*1/SMALL(Data!EA$25:EA$999,1)-1&gt;$F$15,"&gt;100%",Data!EA48*1/SMALL(Data!EA$25:EA$999,1)-1),"")</f>
        <v/>
      </c>
      <c r="EB48" s="178" t="str">
        <f>IF(ISNUMBER(Data!EB48),IF(Data!EB48*1/SMALL(Data!EB$25:EB$999,1)-1&gt;$F$15,"&gt;100%",Data!EB48*1/SMALL(Data!EB$25:EB$999,1)-1),"")</f>
        <v/>
      </c>
      <c r="EC48" s="178" t="str">
        <f>IF(ISNUMBER(Data!EC48),IF(Data!EC48*1/SMALL(Data!EC$25:EC$999,1)-1&gt;$F$15,"&gt;100%",Data!EC48*1/SMALL(Data!EC$25:EC$999,1)-1),"")</f>
        <v/>
      </c>
      <c r="ED48" s="178" t="str">
        <f>IF(ISNUMBER(Data!ED48),IF(Data!ED48*1/SMALL(Data!ED$25:ED$999,1)-1&gt;$F$15,"&gt;100%",Data!ED48*1/SMALL(Data!ED$25:ED$999,1)-1),"")</f>
        <v/>
      </c>
      <c r="EE48" s="178" t="str">
        <f>IF(ISNUMBER(Data!EE48),IF(Data!EE48*1/SMALL(Data!EE$25:EE$999,1)-1&gt;$F$15,"&gt;100%",Data!EE48*1/SMALL(Data!EE$25:EE$999,1)-1),"")</f>
        <v/>
      </c>
      <c r="EF48" s="178" t="str">
        <f>IF(ISNUMBER(Data!EF48),IF(Data!EF48*1/SMALL(Data!EF$25:EF$999,1)-1&gt;$F$15,"&gt;100%",Data!EF48*1/SMALL(Data!EF$25:EF$999,1)-1),"")</f>
        <v/>
      </c>
      <c r="EG48" s="178" t="str">
        <f>IF(ISNUMBER(Data!EG48),IF(Data!EG48*1/SMALL(Data!EG$25:EG$999,1)-1&gt;$F$15,"&gt;100%",Data!EG48*1/SMALL(Data!EG$25:EG$999,1)-1),"")</f>
        <v/>
      </c>
      <c r="EH48" s="178" t="str">
        <f>IF(ISNUMBER(Data!EH48),IF(Data!EH48*1/SMALL(Data!EH$25:EH$999,1)-1&gt;$F$15,"&gt;100%",Data!EH48*1/SMALL(Data!EH$25:EH$999,1)-1),"")</f>
        <v/>
      </c>
      <c r="EI48" s="178" t="str">
        <f>IF(ISNUMBER(Data!EI48),IF(Data!EI48*1/SMALL(Data!EI$25:EI$999,1)-1&gt;$F$15,"&gt;100%",Data!EI48*1/SMALL(Data!EI$25:EI$999,1)-1),"")</f>
        <v/>
      </c>
      <c r="EJ48" s="178" t="str">
        <f>IF(ISNUMBER(Data!EJ48),IF(Data!EJ48*1/SMALL(Data!EJ$25:EJ$999,1)-1&gt;$F$15,"&gt;100%",Data!EJ48*1/SMALL(Data!EJ$25:EJ$999,1)-1),"")</f>
        <v/>
      </c>
      <c r="EK48" s="178" t="str">
        <f>IF(ISNUMBER(Data!EK48),IF(Data!EK48*1/SMALL(Data!EK$25:EK$999,1)-1&gt;$F$15,"&gt;100%",Data!EK48*1/SMALL(Data!EK$25:EK$999,1)-1),"")</f>
        <v/>
      </c>
      <c r="EL48" s="178" t="str">
        <f>IF(ISNUMBER(Data!EL48),IF(Data!EL48*1/SMALL(Data!EL$25:EL$999,1)-1&gt;$F$15,"&gt;100%",Data!EL48*1/SMALL(Data!EL$25:EL$999,1)-1),"")</f>
        <v/>
      </c>
      <c r="EM48" s="178" t="str">
        <f>IF(ISNUMBER(Data!EM48),IF(Data!EM48*1/SMALL(Data!EM$25:EM$999,1)-1&gt;$F$15,"&gt;100%",Data!EM48*1/SMALL(Data!EM$25:EM$999,1)-1),"")</f>
        <v/>
      </c>
      <c r="EN48" s="178" t="str">
        <f>IF(ISNUMBER(Data!EN48),IF(Data!EN48*1/SMALL(Data!EN$25:EN$999,1)-1&gt;$F$15,"&gt;100%",Data!EN48*1/SMALL(Data!EN$25:EN$999,1)-1),"")</f>
        <v/>
      </c>
      <c r="EO48" s="178" t="str">
        <f>IF(ISNUMBER(Data!EO48),IF(Data!EO48*1/SMALL(Data!EO$25:EO$999,1)-1&gt;$F$15,"&gt;100%",Data!EO48*1/SMALL(Data!EO$25:EO$999,1)-1),"")</f>
        <v/>
      </c>
      <c r="EP48" s="178" t="str">
        <f>IF(ISNUMBER(Data!EP48),IF(Data!EP48*1/SMALL(Data!EP$25:EP$999,1)-1&gt;$F$15,"&gt;100%",Data!EP48*1/SMALL(Data!EP$25:EP$999,1)-1),"")</f>
        <v/>
      </c>
      <c r="EQ48" s="178" t="str">
        <f>IF(ISNUMBER(Data!EQ48),IF(Data!EQ48*1/SMALL(Data!EQ$25:EQ$999,1)-1&gt;$F$15,"&gt;100%",Data!EQ48*1/SMALL(Data!EQ$25:EQ$999,1)-1),"")</f>
        <v/>
      </c>
      <c r="ER48" s="178" t="str">
        <f>IF(ISNUMBER(Data!ER48),IF(Data!ER48*1/SMALL(Data!ER$25:ER$999,1)-1&gt;$F$15,"&gt;100%",Data!ER48*1/SMALL(Data!ER$25:ER$999,1)-1),"")</f>
        <v/>
      </c>
      <c r="ES48" s="178" t="str">
        <f>IF(ISNUMBER(Data!ES48),IF(Data!ES48*1/SMALL(Data!ES$25:ES$999,1)-1&gt;$F$15,"&gt;100%",Data!ES48*1/SMALL(Data!ES$25:ES$999,1)-1),"")</f>
        <v/>
      </c>
    </row>
    <row r="49" spans="1:149" s="172" customFormat="1" x14ac:dyDescent="0.25">
      <c r="A49" s="169" t="str">
        <f>Data!A49</f>
        <v>R3LIVE</v>
      </c>
      <c r="B49" s="178" t="str">
        <f>IF(ISNUMBER(Data!B49),IF(Data!B49*1/SMALL(Data!B$25:B$999,1)-1&gt;$F$15,"&gt;100%",Data!B49*1/SMALL(Data!B$25:B$999,1)-1),"")</f>
        <v/>
      </c>
      <c r="C49" s="178" t="str">
        <f>IF(ISNUMBER(Data!C49),IF(Data!C49*1/SMALL(Data!C$25:C$999,1)-1&gt;$F$15,"&gt;100%",Data!C49*1/SMALL(Data!C$25:C$999,1)-1),"")</f>
        <v/>
      </c>
      <c r="D49" s="178" t="str">
        <f>IF(ISNUMBER(Data!D49),IF(Data!D49*1/SMALL(Data!D$25:D$999,1)-1&gt;$F$15,"&gt;100%",Data!D49*1/SMALL(Data!D$25:D$999,1)-1),"")</f>
        <v/>
      </c>
      <c r="E49" s="178" t="str">
        <f>IF(ISNUMBER(Data!E49),IF(Data!E49*1/SMALL(Data!E$25:E$999,1)-1&gt;$F$15,"&gt;100%",Data!E49*1/SMALL(Data!E$25:E$999,1)-1),"")</f>
        <v/>
      </c>
      <c r="F49" s="178" t="str">
        <f>IF(ISNUMBER(Data!F49),IF(Data!F49*1/SMALL(Data!F$25:F$999,1)-1&gt;$F$15,"&gt;100%",Data!F49*1/SMALL(Data!F$25:F$999,1)-1),"")</f>
        <v/>
      </c>
      <c r="G49" s="178" t="str">
        <f>IF(ISNUMBER(Data!G49),IF(Data!G49*1/SMALL(Data!G$25:G$999,1)-1&gt;$F$15,"&gt;100%",Data!G49*1/SMALL(Data!G$25:G$999,1)-1),"")</f>
        <v/>
      </c>
      <c r="H49" s="178" t="str">
        <f>IF(ISNUMBER(Data!H49),IF(Data!H49*1/SMALL(Data!H$25:H$999,1)-1&gt;$F$15,"&gt;100%",Data!H49*1/SMALL(Data!H$25:H$999,1)-1),"")</f>
        <v/>
      </c>
      <c r="I49" s="178" t="str">
        <f>IF(ISNUMBER(Data!I49),IF(Data!I49*1/SMALL(Data!I$25:I$999,1)-1&gt;$F$15,"&gt;100%",Data!I49*1/SMALL(Data!I$25:I$999,1)-1),"")</f>
        <v/>
      </c>
      <c r="J49" s="178" t="str">
        <f>IF(ISNUMBER(Data!J49),IF(Data!J49*1/SMALL(Data!J$25:J$999,1)-1&gt;$F$15,"&gt;100%",Data!J49*1/SMALL(Data!J$25:J$999,1)-1),"")</f>
        <v/>
      </c>
      <c r="K49" s="178" t="str">
        <f>IF(ISNUMBER(Data!K49),IF(Data!K49*1/SMALL(Data!K$25:K$999,1)-1&gt;$F$15,"&gt;100%",Data!K49*1/SMALL(Data!K$25:K$999,1)-1),"")</f>
        <v/>
      </c>
      <c r="L49" s="178" t="str">
        <f>IF(ISNUMBER(Data!L49),IF(Data!L49*1/SMALL(Data!L$25:L$999,1)-1&gt;$F$15,"&gt;100%",Data!L49*1/SMALL(Data!L$25:L$999,1)-1),"")</f>
        <v/>
      </c>
      <c r="M49" s="178" t="str">
        <f>IF(ISNUMBER(Data!M49),IF(Data!M49*1/SMALL(Data!M$25:M$999,1)-1&gt;$F$15,"&gt;100%",Data!M49*1/SMALL(Data!M$25:M$999,1)-1),"")</f>
        <v/>
      </c>
      <c r="N49" s="178" t="str">
        <f>IF(ISNUMBER(Data!N49),IF(Data!N49*1/SMALL(Data!N$25:N$999,1)-1&gt;$F$15,"&gt;100%",Data!N49*1/SMALL(Data!N$25:N$999,1)-1),"")</f>
        <v/>
      </c>
      <c r="O49" s="178" t="str">
        <f>IF(ISNUMBER(Data!O49),IF(Data!O49*1/SMALL(Data!O$25:O$999,1)-1&gt;$F$15,"&gt;100%",Data!O49*1/SMALL(Data!O$25:O$999,1)-1),"")</f>
        <v/>
      </c>
      <c r="P49" s="178" t="str">
        <f>IF(ISNUMBER(Data!P49),IF(Data!P49*1/SMALL(Data!P$25:P$999,1)-1&gt;$F$15,"&gt;100%",Data!P49*1/SMALL(Data!P$25:P$999,1)-1),"")</f>
        <v/>
      </c>
      <c r="Q49" s="178" t="str">
        <f>IF(ISNUMBER(Data!Q49),IF(Data!Q49*1/SMALL(Data!Q$25:Q$999,1)-1&gt;$F$15,"&gt;100%",Data!Q49*1/SMALL(Data!Q$25:Q$999,1)-1),"")</f>
        <v/>
      </c>
      <c r="R49" s="178" t="str">
        <f>IF(ISNUMBER(Data!R49),IF(Data!R49*1/SMALL(Data!R$25:R$999,1)-1&gt;$F$15,"&gt;100%",Data!R49*1/SMALL(Data!R$25:R$999,1)-1),"")</f>
        <v/>
      </c>
      <c r="S49" s="178" t="str">
        <f>IF(ISNUMBER(Data!S49),IF(Data!S49*1/SMALL(Data!S$25:S$999,1)-1&gt;$F$15,"&gt;100%",Data!S49*1/SMALL(Data!S$25:S$999,1)-1),"")</f>
        <v/>
      </c>
      <c r="T49" s="178" t="str">
        <f>IF(ISNUMBER(Data!T49),IF(Data!T49*1/SMALL(Data!T$25:T$999,1)-1&gt;$F$15,"&gt;100%",Data!T49*1/SMALL(Data!T$25:T$999,1)-1),"")</f>
        <v/>
      </c>
      <c r="U49" s="178" t="str">
        <f>IF(ISNUMBER(Data!U49),IF(Data!U49*1/SMALL(Data!U$25:U$999,1)-1&gt;$F$15,"&gt;100%",Data!U49*1/SMALL(Data!U$25:U$999,1)-1),"")</f>
        <v/>
      </c>
      <c r="V49" s="178" t="str">
        <f>IF(ISNUMBER(Data!V49),IF(Data!V49*1/SMALL(Data!V$25:V$999,1)-1&gt;$F$15,"&gt;100%",Data!V49*1/SMALL(Data!V$25:V$999,1)-1),"")</f>
        <v/>
      </c>
      <c r="W49" s="178" t="str">
        <f>IF(ISNUMBER(Data!W49),IF(Data!W49*1/SMALL(Data!W$25:W$999,1)-1&gt;$F$15,"&gt;100%",Data!W49*1/SMALL(Data!W$25:W$999,1)-1),"")</f>
        <v/>
      </c>
      <c r="X49" s="178" t="str">
        <f>IF(ISNUMBER(Data!X49),IF(Data!X49*1/SMALL(Data!X$25:X$999,1)-1&gt;$F$15,"&gt;100%",Data!X49*1/SMALL(Data!X$25:X$999,1)-1),"")</f>
        <v/>
      </c>
      <c r="Y49" s="178" t="str">
        <f>IF(ISNUMBER(Data!Y49),IF(Data!Y49*1/SMALL(Data!Y$25:Y$999,1)-1&gt;$F$15,"&gt;100%",Data!Y49*1/SMALL(Data!Y$25:Y$999,1)-1),"")</f>
        <v/>
      </c>
      <c r="Z49" s="178" t="str">
        <f>IF(ISNUMBER(Data!Z49),IF(Data!Z49*1/SMALL(Data!Z$25:Z$999,1)-1&gt;$F$15,"&gt;100%",Data!Z49*1/SMALL(Data!Z$25:Z$999,1)-1),"")</f>
        <v/>
      </c>
      <c r="AA49" s="178" t="str">
        <f>IF(ISNUMBER(Data!AA49),IF(Data!AA49*1/SMALL(Data!AA$25:AA$999,1)-1&gt;$F$15,"&gt;100%",Data!AA49*1/SMALL(Data!AA$25:AA$999,1)-1),"")</f>
        <v/>
      </c>
      <c r="AB49" s="178" t="str">
        <f>IF(ISNUMBER(Data!AB49),IF(Data!AB49*1/SMALL(Data!AB$25:AB$999,1)-1&gt;$F$15,"&gt;100%",Data!AB49*1/SMALL(Data!AB$25:AB$999,1)-1),"")</f>
        <v/>
      </c>
      <c r="AC49" s="178" t="str">
        <f>IF(ISNUMBER(Data!AC49),IF(Data!AC49*1/SMALL(Data!AC$25:AC$999,1)-1&gt;$F$15,"&gt;100%",Data!AC49*1/SMALL(Data!AC$25:AC$999,1)-1),"")</f>
        <v/>
      </c>
      <c r="AD49" s="178" t="str">
        <f>IF(ISNUMBER(Data!AD49),IF(Data!AD49*1/SMALL(Data!AD$25:AD$999,1)-1&gt;$F$15,"&gt;100%",Data!AD49*1/SMALL(Data!AD$25:AD$999,1)-1),"")</f>
        <v/>
      </c>
      <c r="AE49" s="178" t="str">
        <f>IF(ISNUMBER(Data!AE49),IF(Data!AE49*1/SMALL(Data!AE$25:AE$999,1)-1&gt;$F$15,"&gt;100%",Data!AE49*1/SMALL(Data!AE$25:AE$999,1)-1),"")</f>
        <v/>
      </c>
      <c r="AF49" s="178" t="str">
        <f>IF(ISNUMBER(Data!AF49),IF(Data!AF49*1/SMALL(Data!AF$25:AF$999,1)-1&gt;$F$15,"&gt;100%",Data!AF49*1/SMALL(Data!AF$25:AF$999,1)-1),"")</f>
        <v/>
      </c>
      <c r="AG49" s="178" t="str">
        <f>IF(ISNUMBER(Data!AG49),IF(Data!AG49*1/SMALL(Data!AG$25:AG$999,1)-1&gt;$F$15,"&gt;100%",Data!AG49*1/SMALL(Data!AG$25:AG$999,1)-1),"")</f>
        <v/>
      </c>
      <c r="AH49" s="178" t="str">
        <f>IF(ISNUMBER(Data!AH49),IF(Data!AH49*1/SMALL(Data!AH$25:AH$999,1)-1&gt;$F$15,"&gt;100%",Data!AH49*1/SMALL(Data!AH$25:AH$999,1)-1),"")</f>
        <v/>
      </c>
      <c r="AI49" s="178" t="str">
        <f>IF(ISNUMBER(Data!AI49),IF(Data!AI49*1/SMALL(Data!AI$25:AI$999,1)-1&gt;$F$15,"&gt;100%",Data!AI49*1/SMALL(Data!AI$25:AI$999,1)-1),"")</f>
        <v/>
      </c>
      <c r="AJ49" s="178" t="str">
        <f>IF(ISNUMBER(Data!AJ49),IF(Data!AJ49*1/SMALL(Data!AJ$25:AJ$999,1)-1&gt;$F$15,"&gt;100%",Data!AJ49*1/SMALL(Data!AJ$25:AJ$999,1)-1),"")</f>
        <v/>
      </c>
      <c r="AK49" s="178" t="str">
        <f>IF(ISNUMBER(Data!AK49),IF(Data!AK49*1/SMALL(Data!AK$25:AK$999,1)-1&gt;$F$15,"&gt;100%",Data!AK49*1/SMALL(Data!AK$25:AK$999,1)-1),"")</f>
        <v/>
      </c>
      <c r="AL49" s="178" t="str">
        <f>IF(ISNUMBER(Data!AL49),IF(Data!AL49*1/SMALL(Data!AL$25:AL$999,1)-1&gt;$F$15,"&gt;100%",Data!AL49*1/SMALL(Data!AL$25:AL$999,1)-1),"")</f>
        <v/>
      </c>
      <c r="AM49" s="178" t="str">
        <f>IF(ISNUMBER(Data!AM49),IF(Data!AM49*1/SMALL(Data!AM$25:AM$999,1)-1&gt;$F$15,"&gt;100%",Data!AM49*1/SMALL(Data!AM$25:AM$999,1)-1),"")</f>
        <v/>
      </c>
      <c r="AN49" s="178" t="str">
        <f>IF(ISNUMBER(Data!AN49),IF(Data!AN49*1/SMALL(Data!AN$25:AN$999,1)-1&gt;$F$15,"&gt;100%",Data!AN49*1/SMALL(Data!AN$25:AN$999,1)-1),"")</f>
        <v/>
      </c>
      <c r="AO49" s="178" t="str">
        <f>IF(ISNUMBER(Data!AO49),IF(Data!AO49*1/SMALL(Data!AO$25:AO$999,1)-1&gt;$F$15,"&gt;100%",Data!AO49*1/SMALL(Data!AO$25:AO$999,1)-1),"")</f>
        <v/>
      </c>
      <c r="AP49" s="178" t="str">
        <f>IF(ISNUMBER(Data!AP49),IF(Data!AP49*1/SMALL(Data!AP$25:AP$999,1)-1&gt;$F$15,"&gt;100%",Data!AP49*1/SMALL(Data!AP$25:AP$999,1)-1),"")</f>
        <v/>
      </c>
      <c r="AQ49" s="189" t="str">
        <f>IF(ISNUMBER(Data!AQ49),IF(Data!AQ49*1/SMALL(Data!AQ$25:AQ$999,1)-1&gt;$F$15,"&gt;100%",Data!AQ49*1/SMALL(Data!AQ$25:AQ$999,1)-1),"")</f>
        <v/>
      </c>
      <c r="AR49" s="178" t="str">
        <f>IF(ISNUMBER(Data!AR49),IF(Data!AR49*1/SMALL(Data!AR$25:AR$999,1)-1&gt;$F$15,"&gt;100%",Data!AR49*1/SMALL(Data!AR$25:AR$999,1)-1),"")</f>
        <v/>
      </c>
      <c r="AS49" s="178" t="str">
        <f>IF(ISNUMBER(Data!AS49),IF(Data!AS49*1/SMALL(Data!AS$25:AS$999,1)-1&gt;$F$15,"&gt;100%",Data!AS49*1/SMALL(Data!AS$25:AS$999,1)-1),"")</f>
        <v/>
      </c>
      <c r="AT49" s="178" t="str">
        <f>IF(ISNUMBER(Data!AT49),IF(Data!AT49*1/SMALL(Data!AT$25:AT$999,1)-1&gt;$F$15,"&gt;100%",Data!AT49*1/SMALL(Data!AT$25:AT$999,1)-1),"")</f>
        <v/>
      </c>
      <c r="AU49" s="178" t="str">
        <f>IF(ISNUMBER(Data!AU49),IF(Data!AU49*1/SMALL(Data!AU$25:AU$999,1)-1&gt;$F$15,"&gt;100%",Data!AU49*1/SMALL(Data!AU$25:AU$999,1)-1),"")</f>
        <v/>
      </c>
      <c r="AV49" s="178" t="str">
        <f>IF(ISNUMBER(Data!AV49),IF(Data!AV49*1/SMALL(Data!AV$25:AV$999,1)-1&gt;$F$15,"&gt;100%",Data!AV49*1/SMALL(Data!AV$25:AV$999,1)-1),"")</f>
        <v/>
      </c>
      <c r="AW49" s="178" t="str">
        <f>IF(ISNUMBER(Data!AW49),IF(Data!AW49*1/SMALL(Data!AW$25:AW$999,1)-1&gt;$F$15,"&gt;100%",Data!AW49*1/SMALL(Data!AW$25:AW$999,1)-1),"")</f>
        <v/>
      </c>
      <c r="AX49" s="178" t="str">
        <f>IF(ISNUMBER(Data!AX49),IF(Data!AX49*1/SMALL(Data!AX$25:AX$999,1)-1&gt;$F$15,"&gt;100%",Data!AX49*1/SMALL(Data!AX$25:AX$999,1)-1),"")</f>
        <v/>
      </c>
      <c r="AY49" s="178" t="str">
        <f>IF(ISNUMBER(Data!AY49),IF(Data!AY49*1/SMALL(Data!AY$25:AY$999,1)-1&gt;$F$15,"&gt;100%",Data!AY49*1/SMALL(Data!AY$25:AY$999,1)-1),"")</f>
        <v/>
      </c>
      <c r="AZ49" s="178" t="str">
        <f>IF(ISNUMBER(Data!AZ49),IF(Data!AZ49*1/SMALL(Data!AZ$25:AZ$999,1)-1&gt;$F$15,"&gt;100%",Data!AZ49*1/SMALL(Data!AZ$25:AZ$999,1)-1),"")</f>
        <v/>
      </c>
      <c r="BA49" s="190" t="str">
        <f>IF(ISNUMBER(Data!BA49),IF(Data!BA49*1/SMALL(Data!BA$25:BA$999,1)-1&gt;$F$15,"&gt;100%",Data!BA49*1/SMALL(Data!BA$25:BA$999,1)-1),"")</f>
        <v/>
      </c>
      <c r="BB49" s="184" t="str">
        <f>IF(ISNUMBER(Data!BB49),IF(Data!BB49*1/SMALL(Data!BB$25:BB$999,1)-1&gt;$F$15,"&gt;100%",Data!BB49*1/SMALL(Data!BB$25:BB$999,1)-1),"")</f>
        <v/>
      </c>
      <c r="BC49" s="178" t="str">
        <f>IF(ISNUMBER(Data!BC49),IF(Data!BC49*1/SMALL(Data!BC$25:BC$999,1)-1&gt;$F$15,"&gt;100%",Data!BC49*1/SMALL(Data!BC$25:BC$999,1)-1),"")</f>
        <v/>
      </c>
      <c r="BD49" s="178" t="str">
        <f>IF(ISNUMBER(Data!BD49),IF(Data!BD49*1/SMALL(Data!BD$25:BD$999,1)-1&gt;$F$15,"&gt;100%",Data!BD49*1/SMALL(Data!BD$25:BD$999,1)-1),"")</f>
        <v/>
      </c>
      <c r="BE49" s="178" t="str">
        <f>IF(ISNUMBER(Data!BE49),IF(Data!BE49*1/SMALL(Data!BE$25:BE$999,1)-1&gt;$F$15,"&gt;100%",Data!BE49*1/SMALL(Data!BE$25:BE$999,1)-1),"")</f>
        <v/>
      </c>
      <c r="BF49" s="178" t="str">
        <f>IF(ISNUMBER(Data!BF49),IF(Data!BF49*1/SMALL(Data!BF$25:BF$999,1)-1&gt;$F$15,"&gt;100%",Data!BF49*1/SMALL(Data!BF$25:BF$999,1)-1),"")</f>
        <v/>
      </c>
      <c r="BG49" s="178" t="str">
        <f>IF(ISNUMBER(Data!BG49),IF(Data!BG49*1/SMALL(Data!BG$25:BG$999,1)-1&gt;$F$15,"&gt;100%",Data!BG49*1/SMALL(Data!BG$25:BG$999,1)-1),"")</f>
        <v/>
      </c>
      <c r="BH49" s="178" t="str">
        <f>IF(ISNUMBER(Data!BH49),IF(Data!BH49*1/SMALL(Data!BH$25:BH$999,1)-1&gt;$F$15,"&gt;100%",Data!BH49*1/SMALL(Data!BH$25:BH$999,1)-1),"")</f>
        <v/>
      </c>
      <c r="BI49" s="178" t="str">
        <f>IF(ISNUMBER(Data!BI49),IF(Data!BI49*1/SMALL(Data!BI$25:BI$999,1)-1&gt;$F$15,"&gt;100%",Data!BI49*1/SMALL(Data!BI$25:BI$999,1)-1),"")</f>
        <v/>
      </c>
      <c r="BJ49" s="178" t="str">
        <f>IF(ISNUMBER(Data!BJ49),IF(Data!BJ49*1/SMALL(Data!BJ$25:BJ$999,1)-1&gt;$F$15,"&gt;100%",Data!BJ49*1/SMALL(Data!BJ$25:BJ$999,1)-1),"")</f>
        <v/>
      </c>
      <c r="BK49" s="178" t="str">
        <f>IF(ISNUMBER(Data!BK49),IF(Data!BK49*1/SMALL(Data!BK$25:BK$999,1)-1&gt;$F$15,"&gt;100%",Data!BK49*1/SMALL(Data!BK$25:BK$999,1)-1),"")</f>
        <v/>
      </c>
      <c r="BL49" s="178" t="str">
        <f>IF(ISNUMBER(Data!BL49),IF(Data!BL49*1/SMALL(Data!BL$25:BL$999,1)-1&gt;$F$15,"&gt;100%",Data!BL49*1/SMALL(Data!BL$25:BL$999,1)-1),"")</f>
        <v/>
      </c>
      <c r="BM49" s="178" t="str">
        <f>IF(ISNUMBER(Data!BM49),IF(Data!BM49*1/SMALL(Data!BM$25:BM$999,1)-1&gt;$F$15,"&gt;100%",Data!BM49*1/SMALL(Data!BM$25:BM$999,1)-1),"")</f>
        <v/>
      </c>
      <c r="BN49" s="178" t="str">
        <f>IF(ISNUMBER(Data!BN49),IF(Data!BN49*1/SMALL(Data!BN$25:BN$999,1)-1&gt;$F$15,"&gt;100%",Data!BN49*1/SMALL(Data!BN$25:BN$999,1)-1),"")</f>
        <v/>
      </c>
      <c r="BO49" s="178" t="str">
        <f>IF(ISNUMBER(Data!BO49),IF(Data!BO49*1/SMALL(Data!BO$25:BO$999,1)-1&gt;$F$15,"&gt;100%",Data!BO49*1/SMALL(Data!BO$25:BO$999,1)-1),"")</f>
        <v/>
      </c>
      <c r="BP49" s="178" t="str">
        <f>IF(ISNUMBER(Data!BP49),IF(Data!BP49*1/SMALL(Data!BP$25:BP$999,1)-1&gt;$F$15,"&gt;100%",Data!BP49*1/SMALL(Data!BP$25:BP$999,1)-1),"")</f>
        <v/>
      </c>
      <c r="BQ49" s="178" t="str">
        <f>IF(ISNUMBER(Data!BQ49),IF(Data!BQ49*1/SMALL(Data!BQ$25:BQ$999,1)-1&gt;$F$15,"&gt;100%",Data!BQ49*1/SMALL(Data!BQ$25:BQ$999,1)-1),"")</f>
        <v/>
      </c>
      <c r="BR49" s="178" t="str">
        <f>IF(ISNUMBER(Data!BR49),IF(Data!BR49*1/SMALL(Data!BR$25:BR$999,1)-1&gt;$F$15,"&gt;100%",Data!BR49*1/SMALL(Data!BR$25:BR$999,1)-1),"")</f>
        <v/>
      </c>
      <c r="BS49" s="178" t="str">
        <f>IF(ISNUMBER(Data!BS49),IF(Data!BS49*1/SMALL(Data!BS$25:BS$999,1)-1&gt;$F$15,"&gt;100%",Data!BS49*1/SMALL(Data!BS$25:BS$999,1)-1),"")</f>
        <v/>
      </c>
      <c r="BT49" s="178" t="str">
        <f>IF(ISNUMBER(Data!BT49),IF(Data!BT49*1/SMALL(Data!BT$25:BT$999,1)-1&gt;$F$15,"&gt;100%",Data!BT49*1/SMALL(Data!BT$25:BT$999,1)-1),"")</f>
        <v/>
      </c>
      <c r="BU49" s="178" t="str">
        <f>IF(ISNUMBER(Data!BU49),IF(Data!BU49*1/SMALL(Data!BU$25:BU$999,1)-1&gt;$F$15,"&gt;100%",Data!BU49*1/SMALL(Data!BU$25:BU$999,1)-1),"")</f>
        <v/>
      </c>
      <c r="BV49" s="178" t="str">
        <f>IF(ISNUMBER(Data!BV49),IF(Data!BV49*1/SMALL(Data!BV$25:BV$999,1)-1&gt;$F$15,"&gt;100%",Data!BV49*1/SMALL(Data!BV$25:BV$999,1)-1),"")</f>
        <v/>
      </c>
      <c r="BW49" s="178" t="str">
        <f>IF(ISNUMBER(Data!BW49),IF(Data!BW49*1/SMALL(Data!BW$25:BW$999,1)-1&gt;$F$15,"&gt;100%",Data!BW49*1/SMALL(Data!BW$25:BW$999,1)-1),"")</f>
        <v/>
      </c>
      <c r="BX49" s="178" t="str">
        <f>IF(ISNUMBER(Data!BX49),IF(Data!BX49*1/SMALL(Data!BX$25:BX$999,1)-1&gt;$F$15,"&gt;100%",Data!BX49*1/SMALL(Data!BX$25:BX$999,1)-1),"")</f>
        <v/>
      </c>
      <c r="BY49" s="178" t="str">
        <f>IF(ISNUMBER(Data!BY49),IF(Data!BY49*1/SMALL(Data!BY$25:BY$999,1)-1&gt;$F$15,"&gt;100%",Data!BY49*1/SMALL(Data!BY$25:BY$999,1)-1),"")</f>
        <v/>
      </c>
      <c r="BZ49" s="178" t="str">
        <f>IF(ISNUMBER(Data!BZ49),IF(Data!BZ49*1/SMALL(Data!BZ$25:BZ$999,1)-1&gt;$F$15,"&gt;100%",Data!BZ49*1/SMALL(Data!BZ$25:BZ$999,1)-1),"")</f>
        <v/>
      </c>
      <c r="CA49" s="178" t="str">
        <f>IF(ISNUMBER(Data!CA49),IF(Data!CA49*1/SMALL(Data!CA$25:CA$999,1)-1&gt;$F$15,"&gt;100%",Data!CA49*1/SMALL(Data!CA$25:CA$999,1)-1),"")</f>
        <v/>
      </c>
      <c r="CB49" s="178" t="str">
        <f>IF(ISNUMBER(Data!CB49),IF(Data!CB49*1/SMALL(Data!CB$25:CB$999,1)-1&gt;$F$15,"&gt;100%",Data!CB49*1/SMALL(Data!CB$25:CB$999,1)-1),"")</f>
        <v/>
      </c>
      <c r="CC49" s="178" t="str">
        <f>IF(ISNUMBER(Data!CC49),IF(Data!CC49*1/SMALL(Data!CC$25:CC$999,1)-1&gt;$F$15,"&gt;100%",Data!CC49*1/SMALL(Data!CC$25:CC$999,1)-1),"")</f>
        <v/>
      </c>
      <c r="CD49" s="178" t="str">
        <f>IF(ISNUMBER(Data!CD49),IF(Data!CD49*1/SMALL(Data!CD$25:CD$999,1)-1&gt;$F$15,"&gt;100%",Data!CD49*1/SMALL(Data!CD$25:CD$999,1)-1),"")</f>
        <v/>
      </c>
      <c r="CE49" s="178" t="str">
        <f>IF(ISNUMBER(Data!CE49),IF(Data!CE49*1/SMALL(Data!CE$25:CE$999,1)-1&gt;$F$15,"&gt;100%",Data!CE49*1/SMALL(Data!CE$25:CE$999,1)-1),"")</f>
        <v/>
      </c>
      <c r="CF49" s="178" t="str">
        <f>IF(ISNUMBER(Data!CF49),IF(Data!CF49*1/SMALL(Data!CF$25:CF$999,1)-1&gt;$F$15,"&gt;100%",Data!CF49*1/SMALL(Data!CF$25:CF$999,1)-1),"")</f>
        <v/>
      </c>
      <c r="CG49" s="178" t="str">
        <f>IF(ISNUMBER(Data!CG49),IF(Data!CG49*1/SMALL(Data!CG$25:CG$999,1)-1&gt;$F$15,"&gt;100%",Data!CG49*1/SMALL(Data!CG$25:CG$999,1)-1),"")</f>
        <v/>
      </c>
      <c r="CH49" s="178" t="str">
        <f>IF(ISNUMBER(Data!CH49),IF(Data!CH49*1/SMALL(Data!CH$25:CH$999,1)-1&gt;$F$15,"&gt;100%",Data!CH49*1/SMALL(Data!CH$25:CH$999,1)-1),"")</f>
        <v/>
      </c>
      <c r="CI49" s="178" t="str">
        <f>IF(ISNUMBER(Data!CI49),IF(Data!CI49*1/SMALL(Data!CI$25:CI$999,1)-1&gt;$F$15,"&gt;100%",Data!CI49*1/SMALL(Data!CI$25:CI$999,1)-1),"")</f>
        <v/>
      </c>
      <c r="CJ49" s="178" t="str">
        <f>IF(ISNUMBER(Data!CJ49),IF(Data!CJ49*1/SMALL(Data!CJ$25:CJ$999,1)-1&gt;$F$15,"&gt;100%",Data!CJ49*1/SMALL(Data!CJ$25:CJ$999,1)-1),"")</f>
        <v/>
      </c>
      <c r="CK49" s="178" t="str">
        <f>IF(ISNUMBER(Data!CK49),IF(Data!CK49*1/SMALL(Data!CK$25:CK$999,1)-1&gt;$F$15,"&gt;100%",Data!CK49*1/SMALL(Data!CK$25:CK$999,1)-1),"")</f>
        <v/>
      </c>
      <c r="CL49" s="178" t="str">
        <f>IF(ISNUMBER(Data!CL49),IF(Data!CL49*1/SMALL(Data!CL$25:CL$999,1)-1&gt;$F$15,"&gt;100%",Data!CL49*1/SMALL(Data!CL$25:CL$999,1)-1),"")</f>
        <v/>
      </c>
      <c r="CM49" s="178" t="str">
        <f>IF(ISNUMBER(Data!CM49),IF(Data!CM49*1/SMALL(Data!CM$25:CM$999,1)-1&gt;$F$15,"&gt;100%",Data!CM49*1/SMALL(Data!CM$25:CM$999,1)-1),"")</f>
        <v/>
      </c>
      <c r="CN49" s="178" t="str">
        <f>IF(ISNUMBER(Data!CN49),IF(Data!CN49*1/SMALL(Data!CN$25:CN$999,1)-1&gt;$F$15,"&gt;100%",Data!CN49*1/SMALL(Data!CN$25:CN$999,1)-1),"")</f>
        <v/>
      </c>
      <c r="CO49" s="178" t="str">
        <f>IF(ISNUMBER(Data!CO49),IF(Data!CO49*1/SMALL(Data!CO$25:CO$999,1)-1&gt;$F$15,"&gt;100%",Data!CO49*1/SMALL(Data!CO$25:CO$999,1)-1),"")</f>
        <v/>
      </c>
      <c r="CP49" s="178" t="str">
        <f>IF(ISNUMBER(Data!CP49),IF(Data!CP49*1/SMALL(Data!CP$25:CP$999,1)-1&gt;$F$15,"&gt;100%",Data!CP49*1/SMALL(Data!CP$25:CP$999,1)-1),"")</f>
        <v/>
      </c>
      <c r="CQ49" s="178" t="str">
        <f>IF(ISNUMBER(Data!CQ49),IF(Data!CQ49*1/SMALL(Data!CQ$25:CQ$999,1)-1&gt;$F$15,"&gt;100%",Data!CQ49*1/SMALL(Data!CQ$25:CQ$999,1)-1),"")</f>
        <v/>
      </c>
      <c r="CR49" s="178" t="str">
        <f>IF(ISNUMBER(Data!CR49),IF(Data!CR49*1/SMALL(Data!CR$25:CR$999,1)-1&gt;$F$15,"&gt;100%",Data!CR49*1/SMALL(Data!CR$25:CR$999,1)-1),"")</f>
        <v/>
      </c>
      <c r="CS49" s="178" t="str">
        <f>IF(ISNUMBER(Data!CS49),IF(Data!CS49*1/SMALL(Data!CS$25:CS$999,1)-1&gt;$F$15,"&gt;100%",Data!CS49*1/SMALL(Data!CS$25:CS$999,1)-1),"")</f>
        <v/>
      </c>
      <c r="CT49" s="178" t="str">
        <f>IF(ISNUMBER(Data!CT49),IF(Data!CT49*1/SMALL(Data!CT$25:CT$999,1)-1&gt;$F$15,"&gt;100%",Data!CT49*1/SMALL(Data!CT$25:CT$999,1)-1),"")</f>
        <v/>
      </c>
      <c r="CU49" s="178" t="str">
        <f>IF(ISNUMBER(Data!CU49),IF(Data!CU49*1/SMALL(Data!CU$25:CU$999,1)-1&gt;$F$15,"&gt;100%",Data!CU49*1/SMALL(Data!CU$25:CU$999,1)-1),"")</f>
        <v/>
      </c>
      <c r="CV49" s="178" t="str">
        <f>IF(ISNUMBER(Data!CV49),IF(Data!CV49*1/SMALL(Data!CV$25:CV$999,1)-1&gt;$F$15,"&gt;100%",Data!CV49*1/SMALL(Data!CV$25:CV$999,1)-1),"")</f>
        <v/>
      </c>
      <c r="CW49" s="178" t="str">
        <f>IF(ISNUMBER(Data!CW49),IF(Data!CW49*1/SMALL(Data!CW$25:CW$999,1)-1&gt;$F$15,"&gt;100%",Data!CW49*1/SMALL(Data!CW$25:CW$999,1)-1),"")</f>
        <v/>
      </c>
      <c r="CX49" s="178">
        <f>IF(ISNUMBER(Data!CX49),IF(Data!CX49*1/SMALL(Data!CX$25:CX$999,1)-1&gt;$F$15,"&gt;100%",Data!CX49*1/SMALL(Data!CX$25:CX$999,1)-1),"")</f>
        <v>0.22314049586776852</v>
      </c>
      <c r="CY49" s="178">
        <f>IF(ISNUMBER(Data!CY49),IF(Data!CY49*1/SMALL(Data!CY$25:CY$999,1)-1&gt;$F$15,"&gt;100%",Data!CY49*1/SMALL(Data!CY$25:CY$999,1)-1),"")</f>
        <v>0</v>
      </c>
      <c r="CZ49" s="178">
        <f>IF(ISNUMBER(Data!CZ49),IF(Data!CZ49*1/SMALL(Data!CZ$25:CZ$999,1)-1&gt;$F$15,"&gt;100%",Data!CZ49*1/SMALL(Data!CZ$25:CZ$999,1)-1),"")</f>
        <v>0</v>
      </c>
      <c r="DA49" s="178">
        <f>IF(ISNUMBER(Data!DA49),IF(Data!DA49*1/SMALL(Data!DA$25:DA$999,1)-1&gt;$F$15,"&gt;100%",Data!DA49*1/SMALL(Data!DA$25:DA$999,1)-1),"")</f>
        <v>0.29268292682926833</v>
      </c>
      <c r="DB49" s="178">
        <f>IF(ISNUMBER(Data!DB49),IF(Data!DB49*1/SMALL(Data!DB$25:DB$999,1)-1&gt;$F$15,"&gt;100%",Data!DB49*1/SMALL(Data!DB$25:DB$999,1)-1),"")</f>
        <v>4.2553191489361764E-2</v>
      </c>
      <c r="DC49" s="178">
        <f>IF(ISNUMBER(Data!DC49),IF(Data!DC49*1/SMALL(Data!DC$25:DC$999,1)-1&gt;$F$15,"&gt;100%",Data!DC49*1/SMALL(Data!DC$25:DC$999,1)-1),"")</f>
        <v>0</v>
      </c>
      <c r="DD49" s="178">
        <f>IF(ISNUMBER(Data!DD49),IF(Data!DD49*1/SMALL(Data!DD$25:DD$999,1)-1&gt;$F$15,"&gt;100%",Data!DD49*1/SMALL(Data!DD$25:DD$999,1)-1),"")</f>
        <v>0</v>
      </c>
      <c r="DE49" s="178">
        <f>IF(ISNUMBER(Data!DE49),IF(Data!DE49*1/SMALL(Data!DE$25:DE$999,1)-1&gt;$F$15,"&gt;100%",Data!DE49*1/SMALL(Data!DE$25:DE$999,1)-1),"")</f>
        <v>0.20588235294117641</v>
      </c>
      <c r="DF49" s="178">
        <f>IF(ISNUMBER(Data!DF49),IF(Data!DF49*1/SMALL(Data!DF$25:DF$999,1)-1&gt;$F$15,"&gt;100%",Data!DF49*1/SMALL(Data!DF$25:DF$999,1)-1),"")</f>
        <v>0</v>
      </c>
      <c r="DG49" s="178">
        <f>IF(ISNUMBER(Data!DG49),IF(Data!DG49*1/SMALL(Data!DG$25:DG$999,1)-1&gt;$F$15,"&gt;100%",Data!DG49*1/SMALL(Data!DG$25:DG$999,1)-1),"")</f>
        <v>0</v>
      </c>
      <c r="DH49" s="178">
        <f>IF(ISNUMBER(Data!DH49),IF(Data!DH49*1/SMALL(Data!DH$25:DH$999,1)-1&gt;$F$15,"&gt;100%",Data!DH49*1/SMALL(Data!DH$25:DH$999,1)-1),"")</f>
        <v>4.7619047619047672E-2</v>
      </c>
      <c r="DI49" s="178">
        <f>IF(ISNUMBER(Data!DI49),IF(Data!DI49*1/SMALL(Data!DI$25:DI$999,1)-1&gt;$F$15,"&gt;100%",Data!DI49*1/SMALL(Data!DI$25:DI$999,1)-1),"")</f>
        <v>0.14999999999999991</v>
      </c>
      <c r="DJ49" s="178">
        <f>IF(ISNUMBER(Data!DJ49),IF(Data!DJ49*1/SMALL(Data!DJ$25:DJ$999,1)-1&gt;$F$15,"&gt;100%",Data!DJ49*1/SMALL(Data!DJ$25:DJ$999,1)-1),"")</f>
        <v>0</v>
      </c>
      <c r="DK49" s="178">
        <f>IF(ISNUMBER(Data!DK49),IF(Data!DK49*1/SMALL(Data!DK$25:DK$999,1)-1&gt;$F$15,"&gt;100%",Data!DK49*1/SMALL(Data!DK$25:DK$999,1)-1),"")</f>
        <v>9.7087378640776656E-3</v>
      </c>
      <c r="DL49" s="178">
        <f>IF(ISNUMBER(Data!DL49),IF(Data!DL49*1/SMALL(Data!DL$25:DL$999,1)-1&gt;$F$15,"&gt;100%",Data!DL49*1/SMALL(Data!DL$25:DL$999,1)-1),"")</f>
        <v>0</v>
      </c>
      <c r="DM49" s="178">
        <f>IF(ISNUMBER(Data!DM49),IF(Data!DM49*1/SMALL(Data!DM$25:DM$999,1)-1&gt;$F$15,"&gt;100%",Data!DM49*1/SMALL(Data!DM$25:DM$999,1)-1),"")</f>
        <v>0.20149253731343286</v>
      </c>
      <c r="DN49" s="178">
        <f>IF(ISNUMBER(Data!DN49),IF(Data!DN49*1/SMALL(Data!DN$25:DN$999,1)-1&gt;$F$15,"&gt;100%",Data!DN49*1/SMALL(Data!DN$25:DN$999,1)-1),"")</f>
        <v>0</v>
      </c>
      <c r="DO49" s="178">
        <f>IF(ISNUMBER(Data!DO49),IF(Data!DO49*1/SMALL(Data!DO$25:DO$999,1)-1&gt;$F$15,"&gt;100%",Data!DO49*1/SMALL(Data!DO$25:DO$999,1)-1),"")</f>
        <v>0.125</v>
      </c>
      <c r="DP49" s="178">
        <f>IF(ISNUMBER(Data!DP49),IF(Data!DP49*1/SMALL(Data!DP$25:DP$999,1)-1&gt;$F$15,"&gt;100%",Data!DP49*1/SMALL(Data!DP$25:DP$999,1)-1),"")</f>
        <v>0.25806451612903225</v>
      </c>
      <c r="DQ49" s="178">
        <f>IF(ISNUMBER(Data!DQ49),IF(Data!DQ49*1/SMALL(Data!DQ$25:DQ$999,1)-1&gt;$F$15,"&gt;100%",Data!DQ49*1/SMALL(Data!DQ$25:DQ$999,1)-1),"")</f>
        <v>0.14035087719298267</v>
      </c>
      <c r="DR49" s="178">
        <f>IF(ISNUMBER(Data!DR49),IF(Data!DR49*1/SMALL(Data!DR$25:DR$999,1)-1&gt;$F$15,"&gt;100%",Data!DR49*1/SMALL(Data!DR$25:DR$999,1)-1),"")</f>
        <v>0.26923076923076916</v>
      </c>
      <c r="DS49" s="178">
        <f>IF(ISNUMBER(Data!DS49),IF(Data!DS49*1/SMALL(Data!DS$25:DS$999,1)-1&gt;$F$15,"&gt;100%",Data!DS49*1/SMALL(Data!DS$25:DS$999,1)-1),"")</f>
        <v>0.10000000000000009</v>
      </c>
      <c r="DT49" s="178">
        <f>IF(ISNUMBER(Data!DT49),IF(Data!DT49*1/SMALL(Data!DT$25:DT$999,1)-1&gt;$F$15,"&gt;100%",Data!DT49*1/SMALL(Data!DT$25:DT$999,1)-1),"")</f>
        <v>0</v>
      </c>
      <c r="DU49" s="178">
        <f>IF(ISNUMBER(Data!DU49),IF(Data!DU49*1/SMALL(Data!DU$25:DU$999,1)-1&gt;$F$15,"&gt;100%",Data!DU49*1/SMALL(Data!DU$25:DU$999,1)-1),"")</f>
        <v>0</v>
      </c>
      <c r="DV49" s="178" t="str">
        <f>IF(ISNUMBER(Data!DV49),IF(Data!DV49*1/SMALL(Data!DV$25:DV$999,1)-1&gt;$F$15,"&gt;100%",Data!DV49*1/SMALL(Data!DV$25:DV$999,1)-1),"")</f>
        <v/>
      </c>
      <c r="DW49" s="178" t="str">
        <f>IF(ISNUMBER(Data!DW49),IF(Data!DW49*1/SMALL(Data!DW$25:DW$999,1)-1&gt;$F$15,"&gt;100%",Data!DW49*1/SMALL(Data!DW$25:DW$999,1)-1),"")</f>
        <v/>
      </c>
      <c r="DX49" s="178" t="str">
        <f>IF(ISNUMBER(Data!DX49),IF(Data!DX49*1/SMALL(Data!DX$25:DX$999,1)-1&gt;$F$15,"&gt;100%",Data!DX49*1/SMALL(Data!DX$25:DX$999,1)-1),"")</f>
        <v/>
      </c>
      <c r="DY49" s="178" t="str">
        <f>IF(ISNUMBER(Data!DY49),IF(Data!DY49*1/SMALL(Data!DY$25:DY$999,1)-1&gt;$F$15,"&gt;100%",Data!DY49*1/SMALL(Data!DY$25:DY$999,1)-1),"")</f>
        <v/>
      </c>
      <c r="DZ49" s="178" t="str">
        <f>IF(ISNUMBER(Data!DZ49),IF(Data!DZ49*1/SMALL(Data!DZ$25:DZ$999,1)-1&gt;$F$15,"&gt;100%",Data!DZ49*1/SMALL(Data!DZ$25:DZ$999,1)-1),"")</f>
        <v/>
      </c>
      <c r="EA49" s="178" t="str">
        <f>IF(ISNUMBER(Data!EA49),IF(Data!EA49*1/SMALL(Data!EA$25:EA$999,1)-1&gt;$F$15,"&gt;100%",Data!EA49*1/SMALL(Data!EA$25:EA$999,1)-1),"")</f>
        <v/>
      </c>
      <c r="EB49" s="178" t="str">
        <f>IF(ISNUMBER(Data!EB49),IF(Data!EB49*1/SMALL(Data!EB$25:EB$999,1)-1&gt;$F$15,"&gt;100%",Data!EB49*1/SMALL(Data!EB$25:EB$999,1)-1),"")</f>
        <v/>
      </c>
      <c r="EC49" s="178" t="str">
        <f>IF(ISNUMBER(Data!EC49),IF(Data!EC49*1/SMALL(Data!EC$25:EC$999,1)-1&gt;$F$15,"&gt;100%",Data!EC49*1/SMALL(Data!EC$25:EC$999,1)-1),"")</f>
        <v/>
      </c>
      <c r="ED49" s="178" t="str">
        <f>IF(ISNUMBER(Data!ED49),IF(Data!ED49*1/SMALL(Data!ED$25:ED$999,1)-1&gt;$F$15,"&gt;100%",Data!ED49*1/SMALL(Data!ED$25:ED$999,1)-1),"")</f>
        <v/>
      </c>
      <c r="EE49" s="178" t="str">
        <f>IF(ISNUMBER(Data!EE49),IF(Data!EE49*1/SMALL(Data!EE$25:EE$999,1)-1&gt;$F$15,"&gt;100%",Data!EE49*1/SMALL(Data!EE$25:EE$999,1)-1),"")</f>
        <v/>
      </c>
      <c r="EF49" s="178" t="str">
        <f>IF(ISNUMBER(Data!EF49),IF(Data!EF49*1/SMALL(Data!EF$25:EF$999,1)-1&gt;$F$15,"&gt;100%",Data!EF49*1/SMALL(Data!EF$25:EF$999,1)-1),"")</f>
        <v/>
      </c>
      <c r="EG49" s="178" t="str">
        <f>IF(ISNUMBER(Data!EG49),IF(Data!EG49*1/SMALL(Data!EG$25:EG$999,1)-1&gt;$F$15,"&gt;100%",Data!EG49*1/SMALL(Data!EG$25:EG$999,1)-1),"")</f>
        <v/>
      </c>
      <c r="EH49" s="178" t="str">
        <f>IF(ISNUMBER(Data!EH49),IF(Data!EH49*1/SMALL(Data!EH$25:EH$999,1)-1&gt;$F$15,"&gt;100%",Data!EH49*1/SMALL(Data!EH$25:EH$999,1)-1),"")</f>
        <v/>
      </c>
      <c r="EI49" s="178" t="str">
        <f>IF(ISNUMBER(Data!EI49),IF(Data!EI49*1/SMALL(Data!EI$25:EI$999,1)-1&gt;$F$15,"&gt;100%",Data!EI49*1/SMALL(Data!EI$25:EI$999,1)-1),"")</f>
        <v/>
      </c>
      <c r="EJ49" s="178" t="str">
        <f>IF(ISNUMBER(Data!EJ49),IF(Data!EJ49*1/SMALL(Data!EJ$25:EJ$999,1)-1&gt;$F$15,"&gt;100%",Data!EJ49*1/SMALL(Data!EJ$25:EJ$999,1)-1),"")</f>
        <v/>
      </c>
      <c r="EK49" s="178" t="str">
        <f>IF(ISNUMBER(Data!EK49),IF(Data!EK49*1/SMALL(Data!EK$25:EK$999,1)-1&gt;$F$15,"&gt;100%",Data!EK49*1/SMALL(Data!EK$25:EK$999,1)-1),"")</f>
        <v/>
      </c>
      <c r="EL49" s="178" t="str">
        <f>IF(ISNUMBER(Data!EL49),IF(Data!EL49*1/SMALL(Data!EL$25:EL$999,1)-1&gt;$F$15,"&gt;100%",Data!EL49*1/SMALL(Data!EL$25:EL$999,1)-1),"")</f>
        <v/>
      </c>
      <c r="EM49" s="178" t="str">
        <f>IF(ISNUMBER(Data!EM49),IF(Data!EM49*1/SMALL(Data!EM$25:EM$999,1)-1&gt;$F$15,"&gt;100%",Data!EM49*1/SMALL(Data!EM$25:EM$999,1)-1),"")</f>
        <v/>
      </c>
      <c r="EN49" s="178" t="str">
        <f>IF(ISNUMBER(Data!EN49),IF(Data!EN49*1/SMALL(Data!EN$25:EN$999,1)-1&gt;$F$15,"&gt;100%",Data!EN49*1/SMALL(Data!EN$25:EN$999,1)-1),"")</f>
        <v/>
      </c>
      <c r="EO49" s="178" t="str">
        <f>IF(ISNUMBER(Data!EO49),IF(Data!EO49*1/SMALL(Data!EO$25:EO$999,1)-1&gt;$F$15,"&gt;100%",Data!EO49*1/SMALL(Data!EO$25:EO$999,1)-1),"")</f>
        <v/>
      </c>
      <c r="EP49" s="178" t="str">
        <f>IF(ISNUMBER(Data!EP49),IF(Data!EP49*1/SMALL(Data!EP$25:EP$999,1)-1&gt;$F$15,"&gt;100%",Data!EP49*1/SMALL(Data!EP$25:EP$999,1)-1),"")</f>
        <v/>
      </c>
      <c r="EQ49" s="178" t="str">
        <f>IF(ISNUMBER(Data!EQ49),IF(Data!EQ49*1/SMALL(Data!EQ$25:EQ$999,1)-1&gt;$F$15,"&gt;100%",Data!EQ49*1/SMALL(Data!EQ$25:EQ$999,1)-1),"")</f>
        <v/>
      </c>
      <c r="ER49" s="178" t="str">
        <f>IF(ISNUMBER(Data!ER49),IF(Data!ER49*1/SMALL(Data!ER$25:ER$999,1)-1&gt;$F$15,"&gt;100%",Data!ER49*1/SMALL(Data!ER$25:ER$999,1)-1),"")</f>
        <v/>
      </c>
      <c r="ES49" s="178" t="str">
        <f>IF(ISNUMBER(Data!ES49),IF(Data!ES49*1/SMALL(Data!ES$25:ES$999,1)-1&gt;$F$15,"&gt;100%",Data!ES49*1/SMALL(Data!ES$25:ES$999,1)-1),"")</f>
        <v/>
      </c>
    </row>
    <row r="50" spans="1:149" s="173" customFormat="1" x14ac:dyDescent="0.25">
      <c r="A50" s="169" t="str">
        <f>Data!A50</f>
        <v>cuVSLAM</v>
      </c>
      <c r="B50" s="178" t="str">
        <f>IF(ISNUMBER(Data!B50),IF(Data!B50*1/SMALL(Data!B$25:B$999,1)-1&gt;$F$15,"&gt;100%",Data!B50*1/SMALL(Data!B$25:B$999,1)-1),"")</f>
        <v/>
      </c>
      <c r="C50" s="178" t="str">
        <f>IF(ISNUMBER(Data!C50),IF(Data!C50*1/SMALL(Data!C$25:C$999,1)-1&gt;$F$15,"&gt;100%",Data!C50*1/SMALL(Data!C$25:C$999,1)-1),"")</f>
        <v/>
      </c>
      <c r="D50" s="178" t="str">
        <f>IF(ISNUMBER(Data!D50),IF(Data!D50*1/SMALL(Data!D$25:D$999,1)-1&gt;$F$15,"&gt;100%",Data!D50*1/SMALL(Data!D$25:D$999,1)-1),"")</f>
        <v/>
      </c>
      <c r="E50" s="178" t="str">
        <f>IF(ISNUMBER(Data!E50),IF(Data!E50*1/SMALL(Data!E$25:E$999,1)-1&gt;$F$15,"&gt;100%",Data!E50*1/SMALL(Data!E$25:E$999,1)-1),"")</f>
        <v/>
      </c>
      <c r="F50" s="178" t="str">
        <f>IF(ISNUMBER(Data!F50),IF(Data!F50*1/SMALL(Data!F$25:F$999,1)-1&gt;$F$15,"&gt;100%",Data!F50*1/SMALL(Data!F$25:F$999,1)-1),"")</f>
        <v/>
      </c>
      <c r="G50" s="178" t="str">
        <f>IF(ISNUMBER(Data!G50),IF(Data!G50*1/SMALL(Data!G$25:G$999,1)-1&gt;$F$15,"&gt;100%",Data!G50*1/SMALL(Data!G$25:G$999,1)-1),"")</f>
        <v/>
      </c>
      <c r="H50" s="178" t="str">
        <f>IF(ISNUMBER(Data!H50),IF(Data!H50*1/SMALL(Data!H$25:H$999,1)-1&gt;$F$15,"&gt;100%",Data!H50*1/SMALL(Data!H$25:H$999,1)-1),"")</f>
        <v/>
      </c>
      <c r="I50" s="178" t="str">
        <f>IF(ISNUMBER(Data!I50),IF(Data!I50*1/SMALL(Data!I$25:I$999,1)-1&gt;$F$15,"&gt;100%",Data!I50*1/SMALL(Data!I$25:I$999,1)-1),"")</f>
        <v/>
      </c>
      <c r="J50" s="178" t="str">
        <f>IF(ISNUMBER(Data!J50),IF(Data!J50*1/SMALL(Data!J$25:J$999,1)-1&gt;$F$15,"&gt;100%",Data!J50*1/SMALL(Data!J$25:J$999,1)-1),"")</f>
        <v/>
      </c>
      <c r="K50" s="178" t="str">
        <f>IF(ISNUMBER(Data!K50),IF(Data!K50*1/SMALL(Data!K$25:K$999,1)-1&gt;$F$15,"&gt;100%",Data!K50*1/SMALL(Data!K$25:K$999,1)-1),"")</f>
        <v/>
      </c>
      <c r="L50" s="178" t="str">
        <f>IF(ISNUMBER(Data!L50),IF(Data!L50*1/SMALL(Data!L$25:L$999,1)-1&gt;$F$15,"&gt;100%",Data!L50*1/SMALL(Data!L$25:L$999,1)-1),"")</f>
        <v/>
      </c>
      <c r="M50" s="178" t="str">
        <f>IF(ISNUMBER(Data!M50),IF(Data!M50*1/SMALL(Data!M$25:M$999,1)-1&gt;$F$15,"&gt;100%",Data!M50*1/SMALL(Data!M$25:M$999,1)-1),"")</f>
        <v/>
      </c>
      <c r="N50" s="178" t="str">
        <f>IF(ISNUMBER(Data!N50),IF(Data!N50*1/SMALL(Data!N$25:N$999,1)-1&gt;$F$15,"&gt;100%",Data!N50*1/SMALL(Data!N$25:N$999,1)-1),"")</f>
        <v/>
      </c>
      <c r="O50" s="178" t="str">
        <f>IF(ISNUMBER(Data!O50),IF(Data!O50*1/SMALL(Data!O$25:O$999,1)-1&gt;$F$15,"&gt;100%",Data!O50*1/SMALL(Data!O$25:O$999,1)-1),"")</f>
        <v/>
      </c>
      <c r="P50" s="178" t="str">
        <f>IF(ISNUMBER(Data!P50),IF(Data!P50*1/SMALL(Data!P$25:P$999,1)-1&gt;$F$15,"&gt;100%",Data!P50*1/SMALL(Data!P$25:P$999,1)-1),"")</f>
        <v/>
      </c>
      <c r="Q50" s="178" t="str">
        <f>IF(ISNUMBER(Data!Q50),IF(Data!Q50*1/SMALL(Data!Q$25:Q$999,1)-1&gt;$F$15,"&gt;100%",Data!Q50*1/SMALL(Data!Q$25:Q$999,1)-1),"")</f>
        <v/>
      </c>
      <c r="R50" s="178" t="str">
        <f>IF(ISNUMBER(Data!R50),IF(Data!R50*1/SMALL(Data!R$25:R$999,1)-1&gt;$F$15,"&gt;100%",Data!R50*1/SMALL(Data!R$25:R$999,1)-1),"")</f>
        <v/>
      </c>
      <c r="S50" s="178" t="str">
        <f>IF(ISNUMBER(Data!S50),IF(Data!S50*1/SMALL(Data!S$25:S$999,1)-1&gt;$F$15,"&gt;100%",Data!S50*1/SMALL(Data!S$25:S$999,1)-1),"")</f>
        <v/>
      </c>
      <c r="T50" s="178" t="str">
        <f>IF(ISNUMBER(Data!T50),IF(Data!T50*1/SMALL(Data!T$25:T$999,1)-1&gt;$F$15,"&gt;100%",Data!T50*1/SMALL(Data!T$25:T$999,1)-1),"")</f>
        <v/>
      </c>
      <c r="U50" s="178" t="str">
        <f>IF(ISNUMBER(Data!U50),IF(Data!U50*1/SMALL(Data!U$25:U$999,1)-1&gt;$F$15,"&gt;100%",Data!U50*1/SMALL(Data!U$25:U$999,1)-1),"")</f>
        <v/>
      </c>
      <c r="V50" s="178" t="str">
        <f>IF(ISNUMBER(Data!V50),IF(Data!V50*1/SMALL(Data!V$25:V$999,1)-1&gt;$F$15,"&gt;100%",Data!V50*1/SMALL(Data!V$25:V$999,1)-1),"")</f>
        <v/>
      </c>
      <c r="W50" s="178" t="str">
        <f>IF(ISNUMBER(Data!W50),IF(Data!W50*1/SMALL(Data!W$25:W$999,1)-1&gt;$F$15,"&gt;100%",Data!W50*1/SMALL(Data!W$25:W$999,1)-1),"")</f>
        <v/>
      </c>
      <c r="X50" s="178" t="str">
        <f>IF(ISNUMBER(Data!X50),IF(Data!X50*1/SMALL(Data!X$25:X$999,1)-1&gt;$F$15,"&gt;100%",Data!X50*1/SMALL(Data!X$25:X$999,1)-1),"")</f>
        <v/>
      </c>
      <c r="Y50" s="178" t="str">
        <f>IF(ISNUMBER(Data!Y50),IF(Data!Y50*1/SMALL(Data!Y$25:Y$999,1)-1&gt;$F$15,"&gt;100%",Data!Y50*1/SMALL(Data!Y$25:Y$999,1)-1),"")</f>
        <v/>
      </c>
      <c r="Z50" s="178" t="str">
        <f>IF(ISNUMBER(Data!Z50),IF(Data!Z50*1/SMALL(Data!Z$25:Z$999,1)-1&gt;$F$15,"&gt;100%",Data!Z50*1/SMALL(Data!Z$25:Z$999,1)-1),"")</f>
        <v/>
      </c>
      <c r="AA50" s="178" t="str">
        <f>IF(ISNUMBER(Data!AA50),IF(Data!AA50*1/SMALL(Data!AA$25:AA$999,1)-1&gt;$F$15,"&gt;100%",Data!AA50*1/SMALL(Data!AA$25:AA$999,1)-1),"")</f>
        <v/>
      </c>
      <c r="AB50" s="178" t="str">
        <f>IF(ISNUMBER(Data!AB50),IF(Data!AB50*1/SMALL(Data!AB$25:AB$999,1)-1&gt;$F$15,"&gt;100%",Data!AB50*1/SMALL(Data!AB$25:AB$999,1)-1),"")</f>
        <v/>
      </c>
      <c r="AC50" s="178" t="str">
        <f>IF(ISNUMBER(Data!AC50),IF(Data!AC50*1/SMALL(Data!AC$25:AC$999,1)-1&gt;$F$15,"&gt;100%",Data!AC50*1/SMALL(Data!AC$25:AC$999,1)-1),"")</f>
        <v/>
      </c>
      <c r="AD50" s="178" t="str">
        <f>IF(ISNUMBER(Data!AD50),IF(Data!AD50*1/SMALL(Data!AD$25:AD$999,1)-1&gt;$F$15,"&gt;100%",Data!AD50*1/SMALL(Data!AD$25:AD$999,1)-1),"")</f>
        <v/>
      </c>
      <c r="AE50" s="178" t="str">
        <f>IF(ISNUMBER(Data!AE50),IF(Data!AE50*1/SMALL(Data!AE$25:AE$999,1)-1&gt;$F$15,"&gt;100%",Data!AE50*1/SMALL(Data!AE$25:AE$999,1)-1),"")</f>
        <v/>
      </c>
      <c r="AF50" s="178" t="str">
        <f>IF(ISNUMBER(Data!AF50),IF(Data!AF50*1/SMALL(Data!AF$25:AF$999,1)-1&gt;$F$15,"&gt;100%",Data!AF50*1/SMALL(Data!AF$25:AF$999,1)-1),"")</f>
        <v/>
      </c>
      <c r="AG50" s="178" t="str">
        <f>IF(ISNUMBER(Data!AG50),IF(Data!AG50*1/SMALL(Data!AG$25:AG$999,1)-1&gt;$F$15,"&gt;100%",Data!AG50*1/SMALL(Data!AG$25:AG$999,1)-1),"")</f>
        <v/>
      </c>
      <c r="AH50" s="178" t="str">
        <f>IF(ISNUMBER(Data!AH50),IF(Data!AH50*1/SMALL(Data!AH$25:AH$999,1)-1&gt;$F$15,"&gt;100%",Data!AH50*1/SMALL(Data!AH$25:AH$999,1)-1),"")</f>
        <v/>
      </c>
      <c r="AI50" s="178" t="str">
        <f>IF(ISNUMBER(Data!AI50),IF(Data!AI50*1/SMALL(Data!AI$25:AI$999,1)-1&gt;$F$15,"&gt;100%",Data!AI50*1/SMALL(Data!AI$25:AI$999,1)-1),"")</f>
        <v/>
      </c>
      <c r="AJ50" s="178" t="str">
        <f>IF(ISNUMBER(Data!AJ50),IF(Data!AJ50*1/SMALL(Data!AJ$25:AJ$999,1)-1&gt;$F$15,"&gt;100%",Data!AJ50*1/SMALL(Data!AJ$25:AJ$999,1)-1),"")</f>
        <v/>
      </c>
      <c r="AK50" s="178" t="str">
        <f>IF(ISNUMBER(Data!AK50),IF(Data!AK50*1/SMALL(Data!AK$25:AK$999,1)-1&gt;$F$15,"&gt;100%",Data!AK50*1/SMALL(Data!AK$25:AK$999,1)-1),"")</f>
        <v/>
      </c>
      <c r="AL50" s="178" t="str">
        <f>IF(ISNUMBER(Data!AL50),IF(Data!AL50*1/SMALL(Data!AL$25:AL$999,1)-1&gt;$F$15,"&gt;100%",Data!AL50*1/SMALL(Data!AL$25:AL$999,1)-1),"")</f>
        <v/>
      </c>
      <c r="AM50" s="178" t="str">
        <f>IF(ISNUMBER(Data!AM50),IF(Data!AM50*1/SMALL(Data!AM$25:AM$999,1)-1&gt;$F$15,"&gt;100%",Data!AM50*1/SMALL(Data!AM$25:AM$999,1)-1),"")</f>
        <v/>
      </c>
      <c r="AN50" s="178" t="str">
        <f>IF(ISNUMBER(Data!AN50),IF(Data!AN50*1/SMALL(Data!AN$25:AN$999,1)-1&gt;$F$15,"&gt;100%",Data!AN50*1/SMALL(Data!AN$25:AN$999,1)-1),"")</f>
        <v/>
      </c>
      <c r="AO50" s="178" t="str">
        <f>IF(ISNUMBER(Data!AO50),IF(Data!AO50*1/SMALL(Data!AO$25:AO$999,1)-1&gt;$F$15,"&gt;100%",Data!AO50*1/SMALL(Data!AO$25:AO$999,1)-1),"")</f>
        <v/>
      </c>
      <c r="AP50" s="178" t="str">
        <f>IF(ISNUMBER(Data!AP50),IF(Data!AP50*1/SMALL(Data!AP$25:AP$999,1)-1&gt;$F$15,"&gt;100%",Data!AP50*1/SMALL(Data!AP$25:AP$999,1)-1),"")</f>
        <v/>
      </c>
      <c r="AQ50" s="189" t="str">
        <f>IF(ISNUMBER(Data!AQ50),IF(Data!AQ50*1/SMALL(Data!AQ$25:AQ$999,1)-1&gt;$F$15,"&gt;100%",Data!AQ50*1/SMALL(Data!AQ$25:AQ$999,1)-1),"")</f>
        <v/>
      </c>
      <c r="AR50" s="178" t="str">
        <f>IF(ISNUMBER(Data!AR50),IF(Data!AR50*1/SMALL(Data!AR$25:AR$999,1)-1&gt;$F$15,"&gt;100%",Data!AR50*1/SMALL(Data!AR$25:AR$999,1)-1),"")</f>
        <v/>
      </c>
      <c r="AS50" s="178" t="str">
        <f>IF(ISNUMBER(Data!AS50),IF(Data!AS50*1/SMALL(Data!AS$25:AS$999,1)-1&gt;$F$15,"&gt;100%",Data!AS50*1/SMALL(Data!AS$25:AS$999,1)-1),"")</f>
        <v/>
      </c>
      <c r="AT50" s="178" t="str">
        <f>IF(ISNUMBER(Data!AT50),IF(Data!AT50*1/SMALL(Data!AT$25:AT$999,1)-1&gt;$F$15,"&gt;100%",Data!AT50*1/SMALL(Data!AT$25:AT$999,1)-1),"")</f>
        <v/>
      </c>
      <c r="AU50" s="178" t="str">
        <f>IF(ISNUMBER(Data!AU50),IF(Data!AU50*1/SMALL(Data!AU$25:AU$999,1)-1&gt;$F$15,"&gt;100%",Data!AU50*1/SMALL(Data!AU$25:AU$999,1)-1),"")</f>
        <v/>
      </c>
      <c r="AV50" s="178" t="str">
        <f>IF(ISNUMBER(Data!AV50),IF(Data!AV50*1/SMALL(Data!AV$25:AV$999,1)-1&gt;$F$15,"&gt;100%",Data!AV50*1/SMALL(Data!AV$25:AV$999,1)-1),"")</f>
        <v/>
      </c>
      <c r="AW50" s="178" t="str">
        <f>IF(ISNUMBER(Data!AW50),IF(Data!AW50*1/SMALL(Data!AW$25:AW$999,1)-1&gt;$F$15,"&gt;100%",Data!AW50*1/SMALL(Data!AW$25:AW$999,1)-1),"")</f>
        <v/>
      </c>
      <c r="AX50" s="178" t="str">
        <f>IF(ISNUMBER(Data!AX50),IF(Data!AX50*1/SMALL(Data!AX$25:AX$999,1)-1&gt;$F$15,"&gt;100%",Data!AX50*1/SMALL(Data!AX$25:AX$999,1)-1),"")</f>
        <v/>
      </c>
      <c r="AY50" s="178" t="str">
        <f>IF(ISNUMBER(Data!AY50),IF(Data!AY50*1/SMALL(Data!AY$25:AY$999,1)-1&gt;$F$15,"&gt;100%",Data!AY50*1/SMALL(Data!AY$25:AY$999,1)-1),"")</f>
        <v/>
      </c>
      <c r="AZ50" s="178" t="str">
        <f>IF(ISNUMBER(Data!AZ50),IF(Data!AZ50*1/SMALL(Data!AZ$25:AZ$999,1)-1&gt;$F$15,"&gt;100%",Data!AZ50*1/SMALL(Data!AZ$25:AZ$999,1)-1),"")</f>
        <v/>
      </c>
      <c r="BA50" s="190" t="str">
        <f>IF(ISNUMBER(Data!BA50),IF(Data!BA50*1/SMALL(Data!BA$25:BA$999,1)-1&gt;$F$15,"&gt;100%",Data!BA50*1/SMALL(Data!BA$25:BA$999,1)-1),"")</f>
        <v/>
      </c>
      <c r="BB50" s="184" t="str">
        <f>IF(ISNUMBER(Data!BB50),IF(Data!BB50*1/SMALL(Data!BB$25:BB$999,1)-1&gt;$F$15,"&gt;100%",Data!BB50*1/SMALL(Data!BB$25:BB$999,1)-1),"")</f>
        <v/>
      </c>
      <c r="BC50" s="178" t="str">
        <f>IF(ISNUMBER(Data!BC50),IF(Data!BC50*1/SMALL(Data!BC$25:BC$999,1)-1&gt;$F$15,"&gt;100%",Data!BC50*1/SMALL(Data!BC$25:BC$999,1)-1),"")</f>
        <v/>
      </c>
      <c r="BD50" s="178" t="str">
        <f>IF(ISNUMBER(Data!BD50),IF(Data!BD50*1/SMALL(Data!BD$25:BD$999,1)-1&gt;$F$15,"&gt;100%",Data!BD50*1/SMALL(Data!BD$25:BD$999,1)-1),"")</f>
        <v/>
      </c>
      <c r="BE50" s="178" t="str">
        <f>IF(ISNUMBER(Data!BE50),IF(Data!BE50*1/SMALL(Data!BE$25:BE$999,1)-1&gt;$F$15,"&gt;100%",Data!BE50*1/SMALL(Data!BE$25:BE$999,1)-1),"")</f>
        <v/>
      </c>
      <c r="BF50" s="178" t="str">
        <f>IF(ISNUMBER(Data!BF50),IF(Data!BF50*1/SMALL(Data!BF$25:BF$999,1)-1&gt;$F$15,"&gt;100%",Data!BF50*1/SMALL(Data!BF$25:BF$999,1)-1),"")</f>
        <v/>
      </c>
      <c r="BG50" s="178" t="str">
        <f>IF(ISNUMBER(Data!BG50),IF(Data!BG50*1/SMALL(Data!BG$25:BG$999,1)-1&gt;$F$15,"&gt;100%",Data!BG50*1/SMALL(Data!BG$25:BG$999,1)-1),"")</f>
        <v/>
      </c>
      <c r="BH50" s="178" t="str">
        <f>IF(ISNUMBER(Data!BH50),IF(Data!BH50*1/SMALL(Data!BH$25:BH$999,1)-1&gt;$F$15,"&gt;100%",Data!BH50*1/SMALL(Data!BH$25:BH$999,1)-1),"")</f>
        <v/>
      </c>
      <c r="BI50" s="178" t="str">
        <f>IF(ISNUMBER(Data!BI50),IF(Data!BI50*1/SMALL(Data!BI$25:BI$999,1)-1&gt;$F$15,"&gt;100%",Data!BI50*1/SMALL(Data!BI$25:BI$999,1)-1),"")</f>
        <v/>
      </c>
      <c r="BJ50" s="178" t="str">
        <f>IF(ISNUMBER(Data!BJ50),IF(Data!BJ50*1/SMALL(Data!BJ$25:BJ$999,1)-1&gt;$F$15,"&gt;100%",Data!BJ50*1/SMALL(Data!BJ$25:BJ$999,1)-1),"")</f>
        <v/>
      </c>
      <c r="BK50" s="178" t="str">
        <f>IF(ISNUMBER(Data!BK50),IF(Data!BK50*1/SMALL(Data!BK$25:BK$999,1)-1&gt;$F$15,"&gt;100%",Data!BK50*1/SMALL(Data!BK$25:BK$999,1)-1),"")</f>
        <v/>
      </c>
      <c r="BL50" s="178" t="str">
        <f>IF(ISNUMBER(Data!BL50),IF(Data!BL50*1/SMALL(Data!BL$25:BL$999,1)-1&gt;$F$15,"&gt;100%",Data!BL50*1/SMALL(Data!BL$25:BL$999,1)-1),"")</f>
        <v/>
      </c>
      <c r="BM50" s="178" t="str">
        <f>IF(ISNUMBER(Data!BM50),IF(Data!BM50*1/SMALL(Data!BM$25:BM$999,1)-1&gt;$F$15,"&gt;100%",Data!BM50*1/SMALL(Data!BM$25:BM$999,1)-1),"")</f>
        <v/>
      </c>
      <c r="BN50" s="178" t="str">
        <f>IF(ISNUMBER(Data!BN50),IF(Data!BN50*1/SMALL(Data!BN$25:BN$999,1)-1&gt;$F$15,"&gt;100%",Data!BN50*1/SMALL(Data!BN$25:BN$999,1)-1),"")</f>
        <v/>
      </c>
      <c r="BO50" s="178" t="str">
        <f>IF(ISNUMBER(Data!BO50),IF(Data!BO50*1/SMALL(Data!BO$25:BO$999,1)-1&gt;$F$15,"&gt;100%",Data!BO50*1/SMALL(Data!BO$25:BO$999,1)-1),"")</f>
        <v/>
      </c>
      <c r="BP50" s="178" t="str">
        <f>IF(ISNUMBER(Data!BP50),IF(Data!BP50*1/SMALL(Data!BP$25:BP$999,1)-1&gt;$F$15,"&gt;100%",Data!BP50*1/SMALL(Data!BP$25:BP$999,1)-1),"")</f>
        <v/>
      </c>
      <c r="BQ50" s="178" t="str">
        <f>IF(ISNUMBER(Data!BQ50),IF(Data!BQ50*1/SMALL(Data!BQ$25:BQ$999,1)-1&gt;$F$15,"&gt;100%",Data!BQ50*1/SMALL(Data!BQ$25:BQ$999,1)-1),"")</f>
        <v/>
      </c>
      <c r="BR50" s="178" t="str">
        <f>IF(ISNUMBER(Data!BR50),IF(Data!BR50*1/SMALL(Data!BR$25:BR$999,1)-1&gt;$F$15,"&gt;100%",Data!BR50*1/SMALL(Data!BR$25:BR$999,1)-1),"")</f>
        <v/>
      </c>
      <c r="BS50" s="178" t="str">
        <f>IF(ISNUMBER(Data!BS50),IF(Data!BS50*1/SMALL(Data!BS$25:BS$999,1)-1&gt;$F$15,"&gt;100%",Data!BS50*1/SMALL(Data!BS$25:BS$999,1)-1),"")</f>
        <v/>
      </c>
      <c r="BT50" s="178" t="str">
        <f>IF(ISNUMBER(Data!BT50),IF(Data!BT50*1/SMALL(Data!BT$25:BT$999,1)-1&gt;$F$15,"&gt;100%",Data!BT50*1/SMALL(Data!BT$25:BT$999,1)-1),"")</f>
        <v/>
      </c>
      <c r="BU50" s="178" t="str">
        <f>IF(ISNUMBER(Data!BU50),IF(Data!BU50*1/SMALL(Data!BU$25:BU$999,1)-1&gt;$F$15,"&gt;100%",Data!BU50*1/SMALL(Data!BU$25:BU$999,1)-1),"")</f>
        <v/>
      </c>
      <c r="BV50" s="178" t="str">
        <f>IF(ISNUMBER(Data!BV50),IF(Data!BV50*1/SMALL(Data!BV$25:BV$999,1)-1&gt;$F$15,"&gt;100%",Data!BV50*1/SMALL(Data!BV$25:BV$999,1)-1),"")</f>
        <v/>
      </c>
      <c r="BW50" s="178" t="str">
        <f>IF(ISNUMBER(Data!BW50),IF(Data!BW50*1/SMALL(Data!BW$25:BW$999,1)-1&gt;$F$15,"&gt;100%",Data!BW50*1/SMALL(Data!BW$25:BW$999,1)-1),"")</f>
        <v/>
      </c>
      <c r="BX50" s="178" t="str">
        <f>IF(ISNUMBER(Data!BX50),IF(Data!BX50*1/SMALL(Data!BX$25:BX$999,1)-1&gt;$F$15,"&gt;100%",Data!BX50*1/SMALL(Data!BX$25:BX$999,1)-1),"")</f>
        <v/>
      </c>
      <c r="BY50" s="178" t="str">
        <f>IF(ISNUMBER(Data!BY50),IF(Data!BY50*1/SMALL(Data!BY$25:BY$999,1)-1&gt;$F$15,"&gt;100%",Data!BY50*1/SMALL(Data!BY$25:BY$999,1)-1),"")</f>
        <v/>
      </c>
      <c r="BZ50" s="178" t="str">
        <f>IF(ISNUMBER(Data!BZ50),IF(Data!BZ50*1/SMALL(Data!BZ$25:BZ$999,1)-1&gt;$F$15,"&gt;100%",Data!BZ50*1/SMALL(Data!BZ$25:BZ$999,1)-1),"")</f>
        <v/>
      </c>
      <c r="CA50" s="178" t="str">
        <f>IF(ISNUMBER(Data!CA50),IF(Data!CA50*1/SMALL(Data!CA$25:CA$999,1)-1&gt;$F$15,"&gt;100%",Data!CA50*1/SMALL(Data!CA$25:CA$999,1)-1),"")</f>
        <v/>
      </c>
      <c r="CB50" s="178" t="str">
        <f>IF(ISNUMBER(Data!CB50),IF(Data!CB50*1/SMALL(Data!CB$25:CB$999,1)-1&gt;$F$15,"&gt;100%",Data!CB50*1/SMALL(Data!CB$25:CB$999,1)-1),"")</f>
        <v/>
      </c>
      <c r="CC50" s="178" t="str">
        <f>IF(ISNUMBER(Data!CC50),IF(Data!CC50*1/SMALL(Data!CC$25:CC$999,1)-1&gt;$F$15,"&gt;100%",Data!CC50*1/SMALL(Data!CC$25:CC$999,1)-1),"")</f>
        <v/>
      </c>
      <c r="CD50" s="178" t="str">
        <f>IF(ISNUMBER(Data!CD50),IF(Data!CD50*1/SMALL(Data!CD$25:CD$999,1)-1&gt;$F$15,"&gt;100%",Data!CD50*1/SMALL(Data!CD$25:CD$999,1)-1),"")</f>
        <v/>
      </c>
      <c r="CE50" s="178" t="str">
        <f>IF(ISNUMBER(Data!CE50),IF(Data!CE50*1/SMALL(Data!CE$25:CE$999,1)-1&gt;$F$15,"&gt;100%",Data!CE50*1/SMALL(Data!CE$25:CE$999,1)-1),"")</f>
        <v/>
      </c>
      <c r="CF50" s="178" t="str">
        <f>IF(ISNUMBER(Data!CF50),IF(Data!CF50*1/SMALL(Data!CF$25:CF$999,1)-1&gt;$F$15,"&gt;100%",Data!CF50*1/SMALL(Data!CF$25:CF$999,1)-1),"")</f>
        <v/>
      </c>
      <c r="CG50" s="178" t="str">
        <f>IF(ISNUMBER(Data!CG50),IF(Data!CG50*1/SMALL(Data!CG$25:CG$999,1)-1&gt;$F$15,"&gt;100%",Data!CG50*1/SMALL(Data!CG$25:CG$999,1)-1),"")</f>
        <v/>
      </c>
      <c r="CH50" s="178" t="str">
        <f>IF(ISNUMBER(Data!CH50),IF(Data!CH50*1/SMALL(Data!CH$25:CH$999,1)-1&gt;$F$15,"&gt;100%",Data!CH50*1/SMALL(Data!CH$25:CH$999,1)-1),"")</f>
        <v/>
      </c>
      <c r="CI50" s="178" t="str">
        <f>IF(ISNUMBER(Data!CI50),IF(Data!CI50*1/SMALL(Data!CI$25:CI$999,1)-1&gt;$F$15,"&gt;100%",Data!CI50*1/SMALL(Data!CI$25:CI$999,1)-1),"")</f>
        <v/>
      </c>
      <c r="CJ50" s="178" t="str">
        <f>IF(ISNUMBER(Data!CJ50),IF(Data!CJ50*1/SMALL(Data!CJ$25:CJ$999,1)-1&gt;$F$15,"&gt;100%",Data!CJ50*1/SMALL(Data!CJ$25:CJ$999,1)-1),"")</f>
        <v/>
      </c>
      <c r="CK50" s="178" t="str">
        <f>IF(ISNUMBER(Data!CK50),IF(Data!CK50*1/SMALL(Data!CK$25:CK$999,1)-1&gt;$F$15,"&gt;100%",Data!CK50*1/SMALL(Data!CK$25:CK$999,1)-1),"")</f>
        <v/>
      </c>
      <c r="CL50" s="178" t="str">
        <f>IF(ISNUMBER(Data!CL50),IF(Data!CL50*1/SMALL(Data!CL$25:CL$999,1)-1&gt;$F$15,"&gt;100%",Data!CL50*1/SMALL(Data!CL$25:CL$999,1)-1),"")</f>
        <v/>
      </c>
      <c r="CM50" s="178" t="str">
        <f>IF(ISNUMBER(Data!CM50),IF(Data!CM50*1/SMALL(Data!CM$25:CM$999,1)-1&gt;$F$15,"&gt;100%",Data!CM50*1/SMALL(Data!CM$25:CM$999,1)-1),"")</f>
        <v/>
      </c>
      <c r="CN50" s="178" t="str">
        <f>IF(ISNUMBER(Data!CN50),IF(Data!CN50*1/SMALL(Data!CN$25:CN$999,1)-1&gt;$F$15,"&gt;100%",Data!CN50*1/SMALL(Data!CN$25:CN$999,1)-1),"")</f>
        <v/>
      </c>
      <c r="CO50" s="178" t="str">
        <f>IF(ISNUMBER(Data!CO50),IF(Data!CO50*1/SMALL(Data!CO$25:CO$999,1)-1&gt;$F$15,"&gt;100%",Data!CO50*1/SMALL(Data!CO$25:CO$999,1)-1),"")</f>
        <v/>
      </c>
      <c r="CP50" s="178" t="str">
        <f>IF(ISNUMBER(Data!CP50),IF(Data!CP50*1/SMALL(Data!CP$25:CP$999,1)-1&gt;$F$15,"&gt;100%",Data!CP50*1/SMALL(Data!CP$25:CP$999,1)-1),"")</f>
        <v/>
      </c>
      <c r="CQ50" s="178" t="str">
        <f>IF(ISNUMBER(Data!CQ50),IF(Data!CQ50*1/SMALL(Data!CQ$25:CQ$999,1)-1&gt;$F$15,"&gt;100%",Data!CQ50*1/SMALL(Data!CQ$25:CQ$999,1)-1),"")</f>
        <v/>
      </c>
      <c r="CR50" s="178" t="str">
        <f>IF(ISNUMBER(Data!CR50),IF(Data!CR50*1/SMALL(Data!CR$25:CR$999,1)-1&gt;$F$15,"&gt;100%",Data!CR50*1/SMALL(Data!CR$25:CR$999,1)-1),"")</f>
        <v/>
      </c>
      <c r="CS50" s="178" t="str">
        <f>IF(ISNUMBER(Data!CS50),IF(Data!CS50*1/SMALL(Data!CS$25:CS$999,1)-1&gt;$F$15,"&gt;100%",Data!CS50*1/SMALL(Data!CS$25:CS$999,1)-1),"")</f>
        <v/>
      </c>
      <c r="CT50" s="178" t="str">
        <f>IF(ISNUMBER(Data!CT50),IF(Data!CT50*1/SMALL(Data!CT$25:CT$999,1)-1&gt;$F$15,"&gt;100%",Data!CT50*1/SMALL(Data!CT$25:CT$999,1)-1),"")</f>
        <v/>
      </c>
      <c r="CU50" s="178" t="str">
        <f>IF(ISNUMBER(Data!CU50),IF(Data!CU50*1/SMALL(Data!CU$25:CU$999,1)-1&gt;$F$15,"&gt;100%",Data!CU50*1/SMALL(Data!CU$25:CU$999,1)-1),"")</f>
        <v/>
      </c>
      <c r="CV50" s="178" t="str">
        <f>IF(ISNUMBER(Data!CV50),IF(Data!CV50*1/SMALL(Data!CV$25:CV$999,1)-1&gt;$F$15,"&gt;100%",Data!CV50*1/SMALL(Data!CV$25:CV$999,1)-1),"")</f>
        <v/>
      </c>
      <c r="CW50" s="178" t="str">
        <f>IF(ISNUMBER(Data!CW50),IF(Data!CW50*1/SMALL(Data!CW$25:CW$999,1)-1&gt;$F$15,"&gt;100%",Data!CW50*1/SMALL(Data!CW$25:CW$999,1)-1),"")</f>
        <v/>
      </c>
      <c r="CX50" s="178" t="str">
        <f>IF(ISNUMBER(Data!CX50),IF(Data!CX50*1/SMALL(Data!CX$25:CX$999,1)-1&gt;$F$15,"&gt;100%",Data!CX50*1/SMALL(Data!CX$25:CX$999,1)-1),"")</f>
        <v/>
      </c>
      <c r="CY50" s="178" t="str">
        <f>IF(ISNUMBER(Data!CY50),IF(Data!CY50*1/SMALL(Data!CY$25:CY$999,1)-1&gt;$F$15,"&gt;100%",Data!CY50*1/SMALL(Data!CY$25:CY$999,1)-1),"")</f>
        <v/>
      </c>
      <c r="CZ50" s="178" t="str">
        <f>IF(ISNUMBER(Data!CZ50),IF(Data!CZ50*1/SMALL(Data!CZ$25:CZ$999,1)-1&gt;$F$15,"&gt;100%",Data!CZ50*1/SMALL(Data!CZ$25:CZ$999,1)-1),"")</f>
        <v/>
      </c>
      <c r="DA50" s="178" t="str">
        <f>IF(ISNUMBER(Data!DA50),IF(Data!DA50*1/SMALL(Data!DA$25:DA$999,1)-1&gt;$F$15,"&gt;100%",Data!DA50*1/SMALL(Data!DA$25:DA$999,1)-1),"")</f>
        <v/>
      </c>
      <c r="DB50" s="178" t="str">
        <f>IF(ISNUMBER(Data!DB50),IF(Data!DB50*1/SMALL(Data!DB$25:DB$999,1)-1&gt;$F$15,"&gt;100%",Data!DB50*1/SMALL(Data!DB$25:DB$999,1)-1),"")</f>
        <v/>
      </c>
      <c r="DC50" s="178" t="str">
        <f>IF(ISNUMBER(Data!DC50),IF(Data!DC50*1/SMALL(Data!DC$25:DC$999,1)-1&gt;$F$15,"&gt;100%",Data!DC50*1/SMALL(Data!DC$25:DC$999,1)-1),"")</f>
        <v/>
      </c>
      <c r="DD50" s="178" t="str">
        <f>IF(ISNUMBER(Data!DD50),IF(Data!DD50*1/SMALL(Data!DD$25:DD$999,1)-1&gt;$F$15,"&gt;100%",Data!DD50*1/SMALL(Data!DD$25:DD$999,1)-1),"")</f>
        <v/>
      </c>
      <c r="DE50" s="178" t="str">
        <f>IF(ISNUMBER(Data!DE50),IF(Data!DE50*1/SMALL(Data!DE$25:DE$999,1)-1&gt;$F$15,"&gt;100%",Data!DE50*1/SMALL(Data!DE$25:DE$999,1)-1),"")</f>
        <v/>
      </c>
      <c r="DF50" s="178" t="str">
        <f>IF(ISNUMBER(Data!DF50),IF(Data!DF50*1/SMALL(Data!DF$25:DF$999,1)-1&gt;$F$15,"&gt;100%",Data!DF50*1/SMALL(Data!DF$25:DF$999,1)-1),"")</f>
        <v/>
      </c>
      <c r="DG50" s="178" t="str">
        <f>IF(ISNUMBER(Data!DG50),IF(Data!DG50*1/SMALL(Data!DG$25:DG$999,1)-1&gt;$F$15,"&gt;100%",Data!DG50*1/SMALL(Data!DG$25:DG$999,1)-1),"")</f>
        <v/>
      </c>
      <c r="DH50" s="178" t="str">
        <f>IF(ISNUMBER(Data!DH50),IF(Data!DH50*1/SMALL(Data!DH$25:DH$999,1)-1&gt;$F$15,"&gt;100%",Data!DH50*1/SMALL(Data!DH$25:DH$999,1)-1),"")</f>
        <v/>
      </c>
      <c r="DI50" s="178" t="str">
        <f>IF(ISNUMBER(Data!DI50),IF(Data!DI50*1/SMALL(Data!DI$25:DI$999,1)-1&gt;$F$15,"&gt;100%",Data!DI50*1/SMALL(Data!DI$25:DI$999,1)-1),"")</f>
        <v/>
      </c>
      <c r="DJ50" s="178" t="str">
        <f>IF(ISNUMBER(Data!DJ50),IF(Data!DJ50*1/SMALL(Data!DJ$25:DJ$999,1)-1&gt;$F$15,"&gt;100%",Data!DJ50*1/SMALL(Data!DJ$25:DJ$999,1)-1),"")</f>
        <v/>
      </c>
      <c r="DK50" s="178" t="str">
        <f>IF(ISNUMBER(Data!DK50),IF(Data!DK50*1/SMALL(Data!DK$25:DK$999,1)-1&gt;$F$15,"&gt;100%",Data!DK50*1/SMALL(Data!DK$25:DK$999,1)-1),"")</f>
        <v/>
      </c>
      <c r="DL50" s="178" t="str">
        <f>IF(ISNUMBER(Data!DL50),IF(Data!DL50*1/SMALL(Data!DL$25:DL$999,1)-1&gt;$F$15,"&gt;100%",Data!DL50*1/SMALL(Data!DL$25:DL$999,1)-1),"")</f>
        <v/>
      </c>
      <c r="DM50" s="178" t="str">
        <f>IF(ISNUMBER(Data!DM50),IF(Data!DM50*1/SMALL(Data!DM$25:DM$999,1)-1&gt;$F$15,"&gt;100%",Data!DM50*1/SMALL(Data!DM$25:DM$999,1)-1),"")</f>
        <v/>
      </c>
      <c r="DN50" s="178" t="str">
        <f>IF(ISNUMBER(Data!DN50),IF(Data!DN50*1/SMALL(Data!DN$25:DN$999,1)-1&gt;$F$15,"&gt;100%",Data!DN50*1/SMALL(Data!DN$25:DN$999,1)-1),"")</f>
        <v/>
      </c>
      <c r="DO50" s="178" t="str">
        <f>IF(ISNUMBER(Data!DO50),IF(Data!DO50*1/SMALL(Data!DO$25:DO$999,1)-1&gt;$F$15,"&gt;100%",Data!DO50*1/SMALL(Data!DO$25:DO$999,1)-1),"")</f>
        <v/>
      </c>
      <c r="DP50" s="178" t="str">
        <f>IF(ISNUMBER(Data!DP50),IF(Data!DP50*1/SMALL(Data!DP$25:DP$999,1)-1&gt;$F$15,"&gt;100%",Data!DP50*1/SMALL(Data!DP$25:DP$999,1)-1),"")</f>
        <v/>
      </c>
      <c r="DQ50" s="178" t="str">
        <f>IF(ISNUMBER(Data!DQ50),IF(Data!DQ50*1/SMALL(Data!DQ$25:DQ$999,1)-1&gt;$F$15,"&gt;100%",Data!DQ50*1/SMALL(Data!DQ$25:DQ$999,1)-1),"")</f>
        <v/>
      </c>
      <c r="DR50" s="178" t="str">
        <f>IF(ISNUMBER(Data!DR50),IF(Data!DR50*1/SMALL(Data!DR$25:DR$999,1)-1&gt;$F$15,"&gt;100%",Data!DR50*1/SMALL(Data!DR$25:DR$999,1)-1),"")</f>
        <v/>
      </c>
      <c r="DS50" s="178" t="str">
        <f>IF(ISNUMBER(Data!DS50),IF(Data!DS50*1/SMALL(Data!DS$25:DS$999,1)-1&gt;$F$15,"&gt;100%",Data!DS50*1/SMALL(Data!DS$25:DS$999,1)-1),"")</f>
        <v/>
      </c>
      <c r="DT50" s="178" t="str">
        <f>IF(ISNUMBER(Data!DT50),IF(Data!DT50*1/SMALL(Data!DT$25:DT$999,1)-1&gt;$F$15,"&gt;100%",Data!DT50*1/SMALL(Data!DT$25:DT$999,1)-1),"")</f>
        <v/>
      </c>
      <c r="DU50" s="178" t="str">
        <f>IF(ISNUMBER(Data!DU50),IF(Data!DU50*1/SMALL(Data!DU$25:DU$999,1)-1&gt;$F$15,"&gt;100%",Data!DU50*1/SMALL(Data!DU$25:DU$999,1)-1),"")</f>
        <v/>
      </c>
      <c r="DV50" s="178" t="str">
        <f>IF(ISNUMBER(Data!DV50),IF(Data!DV50*1/SMALL(Data!DV$25:DV$999,1)-1&gt;$F$15,"&gt;100%",Data!DV50*1/SMALL(Data!DV$25:DV$999,1)-1),"")</f>
        <v/>
      </c>
      <c r="DW50" s="178" t="str">
        <f>IF(ISNUMBER(Data!DW50),IF(Data!DW50*1/SMALL(Data!DW$25:DW$999,1)-1&gt;$F$15,"&gt;100%",Data!DW50*1/SMALL(Data!DW$25:DW$999,1)-1),"")</f>
        <v/>
      </c>
      <c r="DX50" s="178" t="str">
        <f>IF(ISNUMBER(Data!DX50),IF(Data!DX50*1/SMALL(Data!DX$25:DX$999,1)-1&gt;$F$15,"&gt;100%",Data!DX50*1/SMALL(Data!DX$25:DX$999,1)-1),"")</f>
        <v/>
      </c>
      <c r="DY50" s="178" t="str">
        <f>IF(ISNUMBER(Data!DY50),IF(Data!DY50*1/SMALL(Data!DY$25:DY$999,1)-1&gt;$F$15,"&gt;100%",Data!DY50*1/SMALL(Data!DY$25:DY$999,1)-1),"")</f>
        <v/>
      </c>
      <c r="DZ50" s="178" t="str">
        <f>IF(ISNUMBER(Data!DZ50),IF(Data!DZ50*1/SMALL(Data!DZ$25:DZ$999,1)-1&gt;$F$15,"&gt;100%",Data!DZ50*1/SMALL(Data!DZ$25:DZ$999,1)-1),"")</f>
        <v/>
      </c>
      <c r="EA50" s="178" t="str">
        <f>IF(ISNUMBER(Data!EA50),IF(Data!EA50*1/SMALL(Data!EA$25:EA$999,1)-1&gt;$F$15,"&gt;100%",Data!EA50*1/SMALL(Data!EA$25:EA$999,1)-1),"")</f>
        <v/>
      </c>
      <c r="EB50" s="178" t="str">
        <f>IF(ISNUMBER(Data!EB50),IF(Data!EB50*1/SMALL(Data!EB$25:EB$999,1)-1&gt;$F$15,"&gt;100%",Data!EB50*1/SMALL(Data!EB$25:EB$999,1)-1),"")</f>
        <v/>
      </c>
      <c r="EC50" s="178" t="str">
        <f>IF(ISNUMBER(Data!EC50),IF(Data!EC50*1/SMALL(Data!EC$25:EC$999,1)-1&gt;$F$15,"&gt;100%",Data!EC50*1/SMALL(Data!EC$25:EC$999,1)-1),"")</f>
        <v/>
      </c>
      <c r="ED50" s="178" t="str">
        <f>IF(ISNUMBER(Data!ED50),IF(Data!ED50*1/SMALL(Data!ED$25:ED$999,1)-1&gt;$F$15,"&gt;100%",Data!ED50*1/SMALL(Data!ED$25:ED$999,1)-1),"")</f>
        <v/>
      </c>
      <c r="EE50" s="178" t="str">
        <f>IF(ISNUMBER(Data!EE50),IF(Data!EE50*1/SMALL(Data!EE$25:EE$999,1)-1&gt;$F$15,"&gt;100%",Data!EE50*1/SMALL(Data!EE$25:EE$999,1)-1),"")</f>
        <v/>
      </c>
      <c r="EF50" s="178" t="str">
        <f>IF(ISNUMBER(Data!EF50),IF(Data!EF50*1/SMALL(Data!EF$25:EF$999,1)-1&gt;$F$15,"&gt;100%",Data!EF50*1/SMALL(Data!EF$25:EF$999,1)-1),"")</f>
        <v/>
      </c>
      <c r="EG50" s="178" t="str">
        <f>IF(ISNUMBER(Data!EG50),IF(Data!EG50*1/SMALL(Data!EG$25:EG$999,1)-1&gt;$F$15,"&gt;100%",Data!EG50*1/SMALL(Data!EG$25:EG$999,1)-1),"")</f>
        <v/>
      </c>
      <c r="EH50" s="178" t="str">
        <f>IF(ISNUMBER(Data!EH50),IF(Data!EH50*1/SMALL(Data!EH$25:EH$999,1)-1&gt;$F$15,"&gt;100%",Data!EH50*1/SMALL(Data!EH$25:EH$999,1)-1),"")</f>
        <v/>
      </c>
      <c r="EI50" s="178" t="str">
        <f>IF(ISNUMBER(Data!EI50),IF(Data!EI50*1/SMALL(Data!EI$25:EI$999,1)-1&gt;$F$15,"&gt;100%",Data!EI50*1/SMALL(Data!EI$25:EI$999,1)-1),"")</f>
        <v/>
      </c>
      <c r="EJ50" s="178" t="str">
        <f>IF(ISNUMBER(Data!EJ50),IF(Data!EJ50*1/SMALL(Data!EJ$25:EJ$999,1)-1&gt;$F$15,"&gt;100%",Data!EJ50*1/SMALL(Data!EJ$25:EJ$999,1)-1),"")</f>
        <v/>
      </c>
      <c r="EK50" s="178" t="str">
        <f>IF(ISNUMBER(Data!EK50),IF(Data!EK50*1/SMALL(Data!EK$25:EK$999,1)-1&gt;$F$15,"&gt;100%",Data!EK50*1/SMALL(Data!EK$25:EK$999,1)-1),"")</f>
        <v/>
      </c>
      <c r="EL50" s="178" t="str">
        <f>IF(ISNUMBER(Data!EL50),IF(Data!EL50*1/SMALL(Data!EL$25:EL$999,1)-1&gt;$F$15,"&gt;100%",Data!EL50*1/SMALL(Data!EL$25:EL$999,1)-1),"")</f>
        <v/>
      </c>
      <c r="EM50" s="178" t="str">
        <f>IF(ISNUMBER(Data!EM50),IF(Data!EM50*1/SMALL(Data!EM$25:EM$999,1)-1&gt;$F$15,"&gt;100%",Data!EM50*1/SMALL(Data!EM$25:EM$999,1)-1),"")</f>
        <v/>
      </c>
      <c r="EN50" s="178" t="str">
        <f>IF(ISNUMBER(Data!EN50),IF(Data!EN50*1/SMALL(Data!EN$25:EN$999,1)-1&gt;$F$15,"&gt;100%",Data!EN50*1/SMALL(Data!EN$25:EN$999,1)-1),"")</f>
        <v/>
      </c>
      <c r="EO50" s="178" t="str">
        <f>IF(ISNUMBER(Data!EO50),IF(Data!EO50*1/SMALL(Data!EO$25:EO$999,1)-1&gt;$F$15,"&gt;100%",Data!EO50*1/SMALL(Data!EO$25:EO$999,1)-1),"")</f>
        <v/>
      </c>
      <c r="EP50" s="178" t="str">
        <f>IF(ISNUMBER(Data!EP50),IF(Data!EP50*1/SMALL(Data!EP$25:EP$999,1)-1&gt;$F$15,"&gt;100%",Data!EP50*1/SMALL(Data!EP$25:EP$999,1)-1),"")</f>
        <v/>
      </c>
      <c r="EQ50" s="178" t="str">
        <f>IF(ISNUMBER(Data!EQ50),IF(Data!EQ50*1/SMALL(Data!EQ$25:EQ$999,1)-1&gt;$F$15,"&gt;100%",Data!EQ50*1/SMALL(Data!EQ$25:EQ$999,1)-1),"")</f>
        <v/>
      </c>
      <c r="ER50" s="178" t="str">
        <f>IF(ISNUMBER(Data!ER50),IF(Data!ER50*1/SMALL(Data!ER$25:ER$999,1)-1&gt;$F$15,"&gt;100%",Data!ER50*1/SMALL(Data!ER$25:ER$999,1)-1),"")</f>
        <v/>
      </c>
      <c r="ES50" s="178" t="str">
        <f>IF(ISNUMBER(Data!ES50),IF(Data!ES50*1/SMALL(Data!ES$25:ES$999,1)-1&gt;$F$15,"&gt;100%",Data!ES50*1/SMALL(Data!ES$25:ES$999,1)-1),"")</f>
        <v/>
      </c>
    </row>
    <row r="51" spans="1:149" s="171" customFormat="1" x14ac:dyDescent="0.25">
      <c r="A51" s="169" t="str">
        <f>Data!A51</f>
        <v>DynaVINS</v>
      </c>
      <c r="B51" s="178" t="str">
        <f>IF(ISNUMBER(Data!B51),IF(Data!B51*1/SMALL(Data!B$25:B$999,1)-1&gt;$F$15,"&gt;100%",Data!B51*1/SMALL(Data!B$25:B$999,1)-1),"")</f>
        <v/>
      </c>
      <c r="C51" s="178" t="str">
        <f>IF(ISNUMBER(Data!C51),IF(Data!C51*1/SMALL(Data!C$25:C$999,1)-1&gt;$F$15,"&gt;100%",Data!C51*1/SMALL(Data!C$25:C$999,1)-1),"")</f>
        <v/>
      </c>
      <c r="D51" s="178" t="str">
        <f>IF(ISNUMBER(Data!D51),IF(Data!D51*1/SMALL(Data!D$25:D$999,1)-1&gt;$F$15,"&gt;100%",Data!D51*1/SMALL(Data!D$25:D$999,1)-1),"")</f>
        <v/>
      </c>
      <c r="E51" s="178" t="str">
        <f>IF(ISNUMBER(Data!E51),IF(Data!E51*1/SMALL(Data!E$25:E$999,1)-1&gt;$F$15,"&gt;100%",Data!E51*1/SMALL(Data!E$25:E$999,1)-1),"")</f>
        <v/>
      </c>
      <c r="F51" s="178" t="str">
        <f>IF(ISNUMBER(Data!F51),IF(Data!F51*1/SMALL(Data!F$25:F$999,1)-1&gt;$F$15,"&gt;100%",Data!F51*1/SMALL(Data!F$25:F$999,1)-1),"")</f>
        <v/>
      </c>
      <c r="G51" s="178" t="str">
        <f>IF(ISNUMBER(Data!G51),IF(Data!G51*1/SMALL(Data!G$25:G$999,1)-1&gt;$F$15,"&gt;100%",Data!G51*1/SMALL(Data!G$25:G$999,1)-1),"")</f>
        <v/>
      </c>
      <c r="H51" s="178" t="str">
        <f>IF(ISNUMBER(Data!H51),IF(Data!H51*1/SMALL(Data!H$25:H$999,1)-1&gt;$F$15,"&gt;100%",Data!H51*1/SMALL(Data!H$25:H$999,1)-1),"")</f>
        <v/>
      </c>
      <c r="I51" s="178" t="str">
        <f>IF(ISNUMBER(Data!I51),IF(Data!I51*1/SMALL(Data!I$25:I$999,1)-1&gt;$F$15,"&gt;100%",Data!I51*1/SMALL(Data!I$25:I$999,1)-1),"")</f>
        <v/>
      </c>
      <c r="J51" s="178" t="str">
        <f>IF(ISNUMBER(Data!J51),IF(Data!J51*1/SMALL(Data!J$25:J$999,1)-1&gt;$F$15,"&gt;100%",Data!J51*1/SMALL(Data!J$25:J$999,1)-1),"")</f>
        <v/>
      </c>
      <c r="K51" s="178" t="str">
        <f>IF(ISNUMBER(Data!K51),IF(Data!K51*1/SMALL(Data!K$25:K$999,1)-1&gt;$F$15,"&gt;100%",Data!K51*1/SMALL(Data!K$25:K$999,1)-1),"")</f>
        <v/>
      </c>
      <c r="L51" s="178" t="str">
        <f>IF(ISNUMBER(Data!L51),IF(Data!L51*1/SMALL(Data!L$25:L$999,1)-1&gt;$F$15,"&gt;100%",Data!L51*1/SMALL(Data!L$25:L$999,1)-1),"")</f>
        <v/>
      </c>
      <c r="M51" s="178" t="str">
        <f>IF(ISNUMBER(Data!M51),IF(Data!M51*1/SMALL(Data!M$25:M$999,1)-1&gt;$F$15,"&gt;100%",Data!M51*1/SMALL(Data!M$25:M$999,1)-1),"")</f>
        <v/>
      </c>
      <c r="N51" s="178" t="str">
        <f>IF(ISNUMBER(Data!N51),IF(Data!N51*1/SMALL(Data!N$25:N$999,1)-1&gt;$F$15,"&gt;100%",Data!N51*1/SMALL(Data!N$25:N$999,1)-1),"")</f>
        <v/>
      </c>
      <c r="O51" s="178" t="str">
        <f>IF(ISNUMBER(Data!O51),IF(Data!O51*1/SMALL(Data!O$25:O$999,1)-1&gt;$F$15,"&gt;100%",Data!O51*1/SMALL(Data!O$25:O$999,1)-1),"")</f>
        <v/>
      </c>
      <c r="P51" s="178" t="str">
        <f>IF(ISNUMBER(Data!P51),IF(Data!P51*1/SMALL(Data!P$25:P$999,1)-1&gt;$F$15,"&gt;100%",Data!P51*1/SMALL(Data!P$25:P$999,1)-1),"")</f>
        <v/>
      </c>
      <c r="Q51" s="178" t="str">
        <f>IF(ISNUMBER(Data!Q51),IF(Data!Q51*1/SMALL(Data!Q$25:Q$999,1)-1&gt;$F$15,"&gt;100%",Data!Q51*1/SMALL(Data!Q$25:Q$999,1)-1),"")</f>
        <v/>
      </c>
      <c r="R51" s="178" t="str">
        <f>IF(ISNUMBER(Data!R51),IF(Data!R51*1/SMALL(Data!R$25:R$999,1)-1&gt;$F$15,"&gt;100%",Data!R51*1/SMALL(Data!R$25:R$999,1)-1),"")</f>
        <v/>
      </c>
      <c r="S51" s="178" t="str">
        <f>IF(ISNUMBER(Data!S51),IF(Data!S51*1/SMALL(Data!S$25:S$999,1)-1&gt;$F$15,"&gt;100%",Data!S51*1/SMALL(Data!S$25:S$999,1)-1),"")</f>
        <v/>
      </c>
      <c r="T51" s="178" t="str">
        <f>IF(ISNUMBER(Data!T51),IF(Data!T51*1/SMALL(Data!T$25:T$999,1)-1&gt;$F$15,"&gt;100%",Data!T51*1/SMALL(Data!T$25:T$999,1)-1),"")</f>
        <v/>
      </c>
      <c r="U51" s="178" t="str">
        <f>IF(ISNUMBER(Data!U51),IF(Data!U51*1/SMALL(Data!U$25:U$999,1)-1&gt;$F$15,"&gt;100%",Data!U51*1/SMALL(Data!U$25:U$999,1)-1),"")</f>
        <v/>
      </c>
      <c r="V51" s="178" t="str">
        <f>IF(ISNUMBER(Data!V51),IF(Data!V51*1/SMALL(Data!V$25:V$999,1)-1&gt;$F$15,"&gt;100%",Data!V51*1/SMALL(Data!V$25:V$999,1)-1),"")</f>
        <v/>
      </c>
      <c r="W51" s="178" t="str">
        <f>IF(ISNUMBER(Data!W51),IF(Data!W51*1/SMALL(Data!W$25:W$999,1)-1&gt;$F$15,"&gt;100%",Data!W51*1/SMALL(Data!W$25:W$999,1)-1),"")</f>
        <v/>
      </c>
      <c r="X51" s="178" t="str">
        <f>IF(ISNUMBER(Data!X51),IF(Data!X51*1/SMALL(Data!X$25:X$999,1)-1&gt;$F$15,"&gt;100%",Data!X51*1/SMALL(Data!X$25:X$999,1)-1),"")</f>
        <v/>
      </c>
      <c r="Y51" s="178" t="str">
        <f>IF(ISNUMBER(Data!Y51),IF(Data!Y51*1/SMALL(Data!Y$25:Y$999,1)-1&gt;$F$15,"&gt;100%",Data!Y51*1/SMALL(Data!Y$25:Y$999,1)-1),"")</f>
        <v/>
      </c>
      <c r="Z51" s="178" t="str">
        <f>IF(ISNUMBER(Data!Z51),IF(Data!Z51*1/SMALL(Data!Z$25:Z$999,1)-1&gt;$F$15,"&gt;100%",Data!Z51*1/SMALL(Data!Z$25:Z$999,1)-1),"")</f>
        <v/>
      </c>
      <c r="AA51" s="178" t="str">
        <f>IF(ISNUMBER(Data!AA51),IF(Data!AA51*1/SMALL(Data!AA$25:AA$999,1)-1&gt;$F$15,"&gt;100%",Data!AA51*1/SMALL(Data!AA$25:AA$999,1)-1),"")</f>
        <v/>
      </c>
      <c r="AB51" s="178" t="str">
        <f>IF(ISNUMBER(Data!AB51),IF(Data!AB51*1/SMALL(Data!AB$25:AB$999,1)-1&gt;$F$15,"&gt;100%",Data!AB51*1/SMALL(Data!AB$25:AB$999,1)-1),"")</f>
        <v/>
      </c>
      <c r="AC51" s="178" t="str">
        <f>IF(ISNUMBER(Data!AC51),IF(Data!AC51*1/SMALL(Data!AC$25:AC$999,1)-1&gt;$F$15,"&gt;100%",Data!AC51*1/SMALL(Data!AC$25:AC$999,1)-1),"")</f>
        <v/>
      </c>
      <c r="AD51" s="178" t="str">
        <f>IF(ISNUMBER(Data!AD51),IF(Data!AD51*1/SMALL(Data!AD$25:AD$999,1)-1&gt;$F$15,"&gt;100%",Data!AD51*1/SMALL(Data!AD$25:AD$999,1)-1),"")</f>
        <v/>
      </c>
      <c r="AE51" s="178" t="str">
        <f>IF(ISNUMBER(Data!AE51),IF(Data!AE51*1/SMALL(Data!AE$25:AE$999,1)-1&gt;$F$15,"&gt;100%",Data!AE51*1/SMALL(Data!AE$25:AE$999,1)-1),"")</f>
        <v/>
      </c>
      <c r="AF51" s="178" t="str">
        <f>IF(ISNUMBER(Data!AF51),IF(Data!AF51*1/SMALL(Data!AF$25:AF$999,1)-1&gt;$F$15,"&gt;100%",Data!AF51*1/SMALL(Data!AF$25:AF$999,1)-1),"")</f>
        <v/>
      </c>
      <c r="AG51" s="178" t="str">
        <f>IF(ISNUMBER(Data!AG51),IF(Data!AG51*1/SMALL(Data!AG$25:AG$999,1)-1&gt;$F$15,"&gt;100%",Data!AG51*1/SMALL(Data!AG$25:AG$999,1)-1),"")</f>
        <v/>
      </c>
      <c r="AH51" s="178" t="str">
        <f>IF(ISNUMBER(Data!AH51),IF(Data!AH51*1/SMALL(Data!AH$25:AH$999,1)-1&gt;$F$15,"&gt;100%",Data!AH51*1/SMALL(Data!AH$25:AH$999,1)-1),"")</f>
        <v/>
      </c>
      <c r="AI51" s="178" t="str">
        <f>IF(ISNUMBER(Data!AI51),IF(Data!AI51*1/SMALL(Data!AI$25:AI$999,1)-1&gt;$F$15,"&gt;100%",Data!AI51*1/SMALL(Data!AI$25:AI$999,1)-1),"")</f>
        <v/>
      </c>
      <c r="AJ51" s="178" t="str">
        <f>IF(ISNUMBER(Data!AJ51),IF(Data!AJ51*1/SMALL(Data!AJ$25:AJ$999,1)-1&gt;$F$15,"&gt;100%",Data!AJ51*1/SMALL(Data!AJ$25:AJ$999,1)-1),"")</f>
        <v/>
      </c>
      <c r="AK51" s="178" t="str">
        <f>IF(ISNUMBER(Data!AK51),IF(Data!AK51*1/SMALL(Data!AK$25:AK$999,1)-1&gt;$F$15,"&gt;100%",Data!AK51*1/SMALL(Data!AK$25:AK$999,1)-1),"")</f>
        <v/>
      </c>
      <c r="AL51" s="178" t="str">
        <f>IF(ISNUMBER(Data!AL51),IF(Data!AL51*1/SMALL(Data!AL$25:AL$999,1)-1&gt;$F$15,"&gt;100%",Data!AL51*1/SMALL(Data!AL$25:AL$999,1)-1),"")</f>
        <v/>
      </c>
      <c r="AM51" s="178" t="str">
        <f>IF(ISNUMBER(Data!AM51),IF(Data!AM51*1/SMALL(Data!AM$25:AM$999,1)-1&gt;$F$15,"&gt;100%",Data!AM51*1/SMALL(Data!AM$25:AM$999,1)-1),"")</f>
        <v/>
      </c>
      <c r="AN51" s="178" t="str">
        <f>IF(ISNUMBER(Data!AN51),IF(Data!AN51*1/SMALL(Data!AN$25:AN$999,1)-1&gt;$F$15,"&gt;100%",Data!AN51*1/SMALL(Data!AN$25:AN$999,1)-1),"")</f>
        <v/>
      </c>
      <c r="AO51" s="178" t="str">
        <f>IF(ISNUMBER(Data!AO51),IF(Data!AO51*1/SMALL(Data!AO$25:AO$999,1)-1&gt;$F$15,"&gt;100%",Data!AO51*1/SMALL(Data!AO$25:AO$999,1)-1),"")</f>
        <v/>
      </c>
      <c r="AP51" s="178" t="str">
        <f>IF(ISNUMBER(Data!AP51),IF(Data!AP51*1/SMALL(Data!AP$25:AP$999,1)-1&gt;$F$15,"&gt;100%",Data!AP51*1/SMALL(Data!AP$25:AP$999,1)-1),"")</f>
        <v/>
      </c>
      <c r="AQ51" s="189" t="str">
        <f>IF(ISNUMBER(Data!AQ51),IF(Data!AQ51*1/SMALL(Data!AQ$25:AQ$999,1)-1&gt;$F$15,"&gt;100%",Data!AQ51*1/SMALL(Data!AQ$25:AQ$999,1)-1),"")</f>
        <v/>
      </c>
      <c r="AR51" s="178" t="str">
        <f>IF(ISNUMBER(Data!AR51),IF(Data!AR51*1/SMALL(Data!AR$25:AR$999,1)-1&gt;$F$15,"&gt;100%",Data!AR51*1/SMALL(Data!AR$25:AR$999,1)-1),"")</f>
        <v/>
      </c>
      <c r="AS51" s="178" t="str">
        <f>IF(ISNUMBER(Data!AS51),IF(Data!AS51*1/SMALL(Data!AS$25:AS$999,1)-1&gt;$F$15,"&gt;100%",Data!AS51*1/SMALL(Data!AS$25:AS$999,1)-1),"")</f>
        <v/>
      </c>
      <c r="AT51" s="178" t="str">
        <f>IF(ISNUMBER(Data!AT51),IF(Data!AT51*1/SMALL(Data!AT$25:AT$999,1)-1&gt;$F$15,"&gt;100%",Data!AT51*1/SMALL(Data!AT$25:AT$999,1)-1),"")</f>
        <v/>
      </c>
      <c r="AU51" s="178" t="str">
        <f>IF(ISNUMBER(Data!AU51),IF(Data!AU51*1/SMALL(Data!AU$25:AU$999,1)-1&gt;$F$15,"&gt;100%",Data!AU51*1/SMALL(Data!AU$25:AU$999,1)-1),"")</f>
        <v/>
      </c>
      <c r="AV51" s="178" t="str">
        <f>IF(ISNUMBER(Data!AV51),IF(Data!AV51*1/SMALL(Data!AV$25:AV$999,1)-1&gt;$F$15,"&gt;100%",Data!AV51*1/SMALL(Data!AV$25:AV$999,1)-1),"")</f>
        <v/>
      </c>
      <c r="AW51" s="178" t="str">
        <f>IF(ISNUMBER(Data!AW51),IF(Data!AW51*1/SMALL(Data!AW$25:AW$999,1)-1&gt;$F$15,"&gt;100%",Data!AW51*1/SMALL(Data!AW$25:AW$999,1)-1),"")</f>
        <v/>
      </c>
      <c r="AX51" s="178" t="str">
        <f>IF(ISNUMBER(Data!AX51),IF(Data!AX51*1/SMALL(Data!AX$25:AX$999,1)-1&gt;$F$15,"&gt;100%",Data!AX51*1/SMALL(Data!AX$25:AX$999,1)-1),"")</f>
        <v/>
      </c>
      <c r="AY51" s="178" t="str">
        <f>IF(ISNUMBER(Data!AY51),IF(Data!AY51*1/SMALL(Data!AY$25:AY$999,1)-1&gt;$F$15,"&gt;100%",Data!AY51*1/SMALL(Data!AY$25:AY$999,1)-1),"")</f>
        <v/>
      </c>
      <c r="AZ51" s="178" t="str">
        <f>IF(ISNUMBER(Data!AZ51),IF(Data!AZ51*1/SMALL(Data!AZ$25:AZ$999,1)-1&gt;$F$15,"&gt;100%",Data!AZ51*1/SMALL(Data!AZ$25:AZ$999,1)-1),"")</f>
        <v/>
      </c>
      <c r="BA51" s="190" t="str">
        <f>IF(ISNUMBER(Data!BA51),IF(Data!BA51*1/SMALL(Data!BA$25:BA$999,1)-1&gt;$F$15,"&gt;100%",Data!BA51*1/SMALL(Data!BA$25:BA$999,1)-1),"")</f>
        <v/>
      </c>
      <c r="BB51" s="184" t="str">
        <f>IF(ISNUMBER(Data!BB51),IF(Data!BB51*1/SMALL(Data!BB$25:BB$999,1)-1&gt;$F$15,"&gt;100%",Data!BB51*1/SMALL(Data!BB$25:BB$999,1)-1),"")</f>
        <v/>
      </c>
      <c r="BC51" s="178" t="str">
        <f>IF(ISNUMBER(Data!BC51),IF(Data!BC51*1/SMALL(Data!BC$25:BC$999,1)-1&gt;$F$15,"&gt;100%",Data!BC51*1/SMALL(Data!BC$25:BC$999,1)-1),"")</f>
        <v/>
      </c>
      <c r="BD51" s="178" t="str">
        <f>IF(ISNUMBER(Data!BD51),IF(Data!BD51*1/SMALL(Data!BD$25:BD$999,1)-1&gt;$F$15,"&gt;100%",Data!BD51*1/SMALL(Data!BD$25:BD$999,1)-1),"")</f>
        <v/>
      </c>
      <c r="BE51" s="178" t="str">
        <f>IF(ISNUMBER(Data!BE51),IF(Data!BE51*1/SMALL(Data!BE$25:BE$999,1)-1&gt;$F$15,"&gt;100%",Data!BE51*1/SMALL(Data!BE$25:BE$999,1)-1),"")</f>
        <v/>
      </c>
      <c r="BF51" s="178" t="str">
        <f>IF(ISNUMBER(Data!BF51),IF(Data!BF51*1/SMALL(Data!BF$25:BF$999,1)-1&gt;$F$15,"&gt;100%",Data!BF51*1/SMALL(Data!BF$25:BF$999,1)-1),"")</f>
        <v/>
      </c>
      <c r="BG51" s="178" t="str">
        <f>IF(ISNUMBER(Data!BG51),IF(Data!BG51*1/SMALL(Data!BG$25:BG$999,1)-1&gt;$F$15,"&gt;100%",Data!BG51*1/SMALL(Data!BG$25:BG$999,1)-1),"")</f>
        <v/>
      </c>
      <c r="BH51" s="178" t="str">
        <f>IF(ISNUMBER(Data!BH51),IF(Data!BH51*1/SMALL(Data!BH$25:BH$999,1)-1&gt;$F$15,"&gt;100%",Data!BH51*1/SMALL(Data!BH$25:BH$999,1)-1),"")</f>
        <v/>
      </c>
      <c r="BI51" s="178" t="str">
        <f>IF(ISNUMBER(Data!BI51),IF(Data!BI51*1/SMALL(Data!BI$25:BI$999,1)-1&gt;$F$15,"&gt;100%",Data!BI51*1/SMALL(Data!BI$25:BI$999,1)-1),"")</f>
        <v/>
      </c>
      <c r="BJ51" s="178" t="str">
        <f>IF(ISNUMBER(Data!BJ51),IF(Data!BJ51*1/SMALL(Data!BJ$25:BJ$999,1)-1&gt;$F$15,"&gt;100%",Data!BJ51*1/SMALL(Data!BJ$25:BJ$999,1)-1),"")</f>
        <v/>
      </c>
      <c r="BK51" s="178" t="str">
        <f>IF(ISNUMBER(Data!BK51),IF(Data!BK51*1/SMALL(Data!BK$25:BK$999,1)-1&gt;$F$15,"&gt;100%",Data!BK51*1/SMALL(Data!BK$25:BK$999,1)-1),"")</f>
        <v/>
      </c>
      <c r="BL51" s="178" t="str">
        <f>IF(ISNUMBER(Data!BL51),IF(Data!BL51*1/SMALL(Data!BL$25:BL$999,1)-1&gt;$F$15,"&gt;100%",Data!BL51*1/SMALL(Data!BL$25:BL$999,1)-1),"")</f>
        <v/>
      </c>
      <c r="BM51" s="178" t="str">
        <f>IF(ISNUMBER(Data!BM51),IF(Data!BM51*1/SMALL(Data!BM$25:BM$999,1)-1&gt;$F$15,"&gt;100%",Data!BM51*1/SMALL(Data!BM$25:BM$999,1)-1),"")</f>
        <v/>
      </c>
      <c r="BN51" s="178" t="str">
        <f>IF(ISNUMBER(Data!BN51),IF(Data!BN51*1/SMALL(Data!BN$25:BN$999,1)-1&gt;$F$15,"&gt;100%",Data!BN51*1/SMALL(Data!BN$25:BN$999,1)-1),"")</f>
        <v/>
      </c>
      <c r="BO51" s="178" t="str">
        <f>IF(ISNUMBER(Data!BO51),IF(Data!BO51*1/SMALL(Data!BO$25:BO$999,1)-1&gt;$F$15,"&gt;100%",Data!BO51*1/SMALL(Data!BO$25:BO$999,1)-1),"")</f>
        <v/>
      </c>
      <c r="BP51" s="178" t="str">
        <f>IF(ISNUMBER(Data!BP51),IF(Data!BP51*1/SMALL(Data!BP$25:BP$999,1)-1&gt;$F$15,"&gt;100%",Data!BP51*1/SMALL(Data!BP$25:BP$999,1)-1),"")</f>
        <v/>
      </c>
      <c r="BQ51" s="178" t="str">
        <f>IF(ISNUMBER(Data!BQ51),IF(Data!BQ51*1/SMALL(Data!BQ$25:BQ$999,1)-1&gt;$F$15,"&gt;100%",Data!BQ51*1/SMALL(Data!BQ$25:BQ$999,1)-1),"")</f>
        <v/>
      </c>
      <c r="BR51" s="178" t="str">
        <f>IF(ISNUMBER(Data!BR51),IF(Data!BR51*1/SMALL(Data!BR$25:BR$999,1)-1&gt;$F$15,"&gt;100%",Data!BR51*1/SMALL(Data!BR$25:BR$999,1)-1),"")</f>
        <v/>
      </c>
      <c r="BS51" s="178" t="str">
        <f>IF(ISNUMBER(Data!BS51),IF(Data!BS51*1/SMALL(Data!BS$25:BS$999,1)-1&gt;$F$15,"&gt;100%",Data!BS51*1/SMALL(Data!BS$25:BS$999,1)-1),"")</f>
        <v/>
      </c>
      <c r="BT51" s="178" t="str">
        <f>IF(ISNUMBER(Data!BT51),IF(Data!BT51*1/SMALL(Data!BT$25:BT$999,1)-1&gt;$F$15,"&gt;100%",Data!BT51*1/SMALL(Data!BT$25:BT$999,1)-1),"")</f>
        <v/>
      </c>
      <c r="BU51" s="178" t="str">
        <f>IF(ISNUMBER(Data!BU51),IF(Data!BU51*1/SMALL(Data!BU$25:BU$999,1)-1&gt;$F$15,"&gt;100%",Data!BU51*1/SMALL(Data!BU$25:BU$999,1)-1),"")</f>
        <v/>
      </c>
      <c r="BV51" s="178" t="str">
        <f>IF(ISNUMBER(Data!BV51),IF(Data!BV51*1/SMALL(Data!BV$25:BV$999,1)-1&gt;$F$15,"&gt;100%",Data!BV51*1/SMALL(Data!BV$25:BV$999,1)-1),"")</f>
        <v/>
      </c>
      <c r="BW51" s="178" t="str">
        <f>IF(ISNUMBER(Data!BW51),IF(Data!BW51*1/SMALL(Data!BW$25:BW$999,1)-1&gt;$F$15,"&gt;100%",Data!BW51*1/SMALL(Data!BW$25:BW$999,1)-1),"")</f>
        <v/>
      </c>
      <c r="BX51" s="178" t="str">
        <f>IF(ISNUMBER(Data!BX51),IF(Data!BX51*1/SMALL(Data!BX$25:BX$999,1)-1&gt;$F$15,"&gt;100%",Data!BX51*1/SMALL(Data!BX$25:BX$999,1)-1),"")</f>
        <v/>
      </c>
      <c r="BY51" s="178" t="str">
        <f>IF(ISNUMBER(Data!BY51),IF(Data!BY51*1/SMALL(Data!BY$25:BY$999,1)-1&gt;$F$15,"&gt;100%",Data!BY51*1/SMALL(Data!BY$25:BY$999,1)-1),"")</f>
        <v/>
      </c>
      <c r="BZ51" s="178" t="str">
        <f>IF(ISNUMBER(Data!BZ51),IF(Data!BZ51*1/SMALL(Data!BZ$25:BZ$999,1)-1&gt;$F$15,"&gt;100%",Data!BZ51*1/SMALL(Data!BZ$25:BZ$999,1)-1),"")</f>
        <v/>
      </c>
      <c r="CA51" s="178" t="str">
        <f>IF(ISNUMBER(Data!CA51),IF(Data!CA51*1/SMALL(Data!CA$25:CA$999,1)-1&gt;$F$15,"&gt;100%",Data!CA51*1/SMALL(Data!CA$25:CA$999,1)-1),"")</f>
        <v/>
      </c>
      <c r="CB51" s="178" t="str">
        <f>IF(ISNUMBER(Data!CB51),IF(Data!CB51*1/SMALL(Data!CB$25:CB$999,1)-1&gt;$F$15,"&gt;100%",Data!CB51*1/SMALL(Data!CB$25:CB$999,1)-1),"")</f>
        <v/>
      </c>
      <c r="CC51" s="178" t="str">
        <f>IF(ISNUMBER(Data!CC51),IF(Data!CC51*1/SMALL(Data!CC$25:CC$999,1)-1&gt;$F$15,"&gt;100%",Data!CC51*1/SMALL(Data!CC$25:CC$999,1)-1),"")</f>
        <v/>
      </c>
      <c r="CD51" s="178" t="str">
        <f>IF(ISNUMBER(Data!CD51),IF(Data!CD51*1/SMALL(Data!CD$25:CD$999,1)-1&gt;$F$15,"&gt;100%",Data!CD51*1/SMALL(Data!CD$25:CD$999,1)-1),"")</f>
        <v/>
      </c>
      <c r="CE51" s="178" t="str">
        <f>IF(ISNUMBER(Data!CE51),IF(Data!CE51*1/SMALL(Data!CE$25:CE$999,1)-1&gt;$F$15,"&gt;100%",Data!CE51*1/SMALL(Data!CE$25:CE$999,1)-1),"")</f>
        <v/>
      </c>
      <c r="CF51" s="178" t="str">
        <f>IF(ISNUMBER(Data!CF51),IF(Data!CF51*1/SMALL(Data!CF$25:CF$999,1)-1&gt;$F$15,"&gt;100%",Data!CF51*1/SMALL(Data!CF$25:CF$999,1)-1),"")</f>
        <v/>
      </c>
      <c r="CG51" s="178" t="str">
        <f>IF(ISNUMBER(Data!CG51),IF(Data!CG51*1/SMALL(Data!CG$25:CG$999,1)-1&gt;$F$15,"&gt;100%",Data!CG51*1/SMALL(Data!CG$25:CG$999,1)-1),"")</f>
        <v/>
      </c>
      <c r="CH51" s="178" t="str">
        <f>IF(ISNUMBER(Data!CH51),IF(Data!CH51*1/SMALL(Data!CH$25:CH$999,1)-1&gt;$F$15,"&gt;100%",Data!CH51*1/SMALL(Data!CH$25:CH$999,1)-1),"")</f>
        <v/>
      </c>
      <c r="CI51" s="178" t="str">
        <f>IF(ISNUMBER(Data!CI51),IF(Data!CI51*1/SMALL(Data!CI$25:CI$999,1)-1&gt;$F$15,"&gt;100%",Data!CI51*1/SMALL(Data!CI$25:CI$999,1)-1),"")</f>
        <v/>
      </c>
      <c r="CJ51" s="178" t="str">
        <f>IF(ISNUMBER(Data!CJ51),IF(Data!CJ51*1/SMALL(Data!CJ$25:CJ$999,1)-1&gt;$F$15,"&gt;100%",Data!CJ51*1/SMALL(Data!CJ$25:CJ$999,1)-1),"")</f>
        <v/>
      </c>
      <c r="CK51" s="178" t="str">
        <f>IF(ISNUMBER(Data!CK51),IF(Data!CK51*1/SMALL(Data!CK$25:CK$999,1)-1&gt;$F$15,"&gt;100%",Data!CK51*1/SMALL(Data!CK$25:CK$999,1)-1),"")</f>
        <v/>
      </c>
      <c r="CL51" s="178" t="str">
        <f>IF(ISNUMBER(Data!CL51),IF(Data!CL51*1/SMALL(Data!CL$25:CL$999,1)-1&gt;$F$15,"&gt;100%",Data!CL51*1/SMALL(Data!CL$25:CL$999,1)-1),"")</f>
        <v/>
      </c>
      <c r="CM51" s="178" t="str">
        <f>IF(ISNUMBER(Data!CM51),IF(Data!CM51*1/SMALL(Data!CM$25:CM$999,1)-1&gt;$F$15,"&gt;100%",Data!CM51*1/SMALL(Data!CM$25:CM$999,1)-1),"")</f>
        <v/>
      </c>
      <c r="CN51" s="178" t="str">
        <f>IF(ISNUMBER(Data!CN51),IF(Data!CN51*1/SMALL(Data!CN$25:CN$999,1)-1&gt;$F$15,"&gt;100%",Data!CN51*1/SMALL(Data!CN$25:CN$999,1)-1),"")</f>
        <v/>
      </c>
      <c r="CO51" s="178" t="str">
        <f>IF(ISNUMBER(Data!CO51),IF(Data!CO51*1/SMALL(Data!CO$25:CO$999,1)-1&gt;$F$15,"&gt;100%",Data!CO51*1/SMALL(Data!CO$25:CO$999,1)-1),"")</f>
        <v/>
      </c>
      <c r="CP51" s="178" t="str">
        <f>IF(ISNUMBER(Data!CP51),IF(Data!CP51*1/SMALL(Data!CP$25:CP$999,1)-1&gt;$F$15,"&gt;100%",Data!CP51*1/SMALL(Data!CP$25:CP$999,1)-1),"")</f>
        <v/>
      </c>
      <c r="CQ51" s="178" t="str">
        <f>IF(ISNUMBER(Data!CQ51),IF(Data!CQ51*1/SMALL(Data!CQ$25:CQ$999,1)-1&gt;$F$15,"&gt;100%",Data!CQ51*1/SMALL(Data!CQ$25:CQ$999,1)-1),"")</f>
        <v/>
      </c>
      <c r="CR51" s="178" t="str">
        <f>IF(ISNUMBER(Data!CR51),IF(Data!CR51*1/SMALL(Data!CR$25:CR$999,1)-1&gt;$F$15,"&gt;100%",Data!CR51*1/SMALL(Data!CR$25:CR$999,1)-1),"")</f>
        <v/>
      </c>
      <c r="CS51" s="178" t="str">
        <f>IF(ISNUMBER(Data!CS51),IF(Data!CS51*1/SMALL(Data!CS$25:CS$999,1)-1&gt;$F$15,"&gt;100%",Data!CS51*1/SMALL(Data!CS$25:CS$999,1)-1),"")</f>
        <v/>
      </c>
      <c r="CT51" s="178" t="str">
        <f>IF(ISNUMBER(Data!CT51),IF(Data!CT51*1/SMALL(Data!CT$25:CT$999,1)-1&gt;$F$15,"&gt;100%",Data!CT51*1/SMALL(Data!CT$25:CT$999,1)-1),"")</f>
        <v/>
      </c>
      <c r="CU51" s="178" t="str">
        <f>IF(ISNUMBER(Data!CU51),IF(Data!CU51*1/SMALL(Data!CU$25:CU$999,1)-1&gt;$F$15,"&gt;100%",Data!CU51*1/SMALL(Data!CU$25:CU$999,1)-1),"")</f>
        <v/>
      </c>
      <c r="CV51" s="178" t="str">
        <f>IF(ISNUMBER(Data!CV51),IF(Data!CV51*1/SMALL(Data!CV$25:CV$999,1)-1&gt;$F$15,"&gt;100%",Data!CV51*1/SMALL(Data!CV$25:CV$999,1)-1),"")</f>
        <v/>
      </c>
      <c r="CW51" s="178" t="str">
        <f>IF(ISNUMBER(Data!CW51),IF(Data!CW51*1/SMALL(Data!CW$25:CW$999,1)-1&gt;$F$15,"&gt;100%",Data!CW51*1/SMALL(Data!CW$25:CW$999,1)-1),"")</f>
        <v/>
      </c>
      <c r="CX51" s="178" t="str">
        <f>IF(ISNUMBER(Data!CX51),IF(Data!CX51*1/SMALL(Data!CX$25:CX$999,1)-1&gt;$F$15,"&gt;100%",Data!CX51*1/SMALL(Data!CX$25:CX$999,1)-1),"")</f>
        <v/>
      </c>
      <c r="CY51" s="178" t="str">
        <f>IF(ISNUMBER(Data!CY51),IF(Data!CY51*1/SMALL(Data!CY$25:CY$999,1)-1&gt;$F$15,"&gt;100%",Data!CY51*1/SMALL(Data!CY$25:CY$999,1)-1),"")</f>
        <v/>
      </c>
      <c r="CZ51" s="178" t="str">
        <f>IF(ISNUMBER(Data!CZ51),IF(Data!CZ51*1/SMALL(Data!CZ$25:CZ$999,1)-1&gt;$F$15,"&gt;100%",Data!CZ51*1/SMALL(Data!CZ$25:CZ$999,1)-1),"")</f>
        <v/>
      </c>
      <c r="DA51" s="178" t="str">
        <f>IF(ISNUMBER(Data!DA51),IF(Data!DA51*1/SMALL(Data!DA$25:DA$999,1)-1&gt;$F$15,"&gt;100%",Data!DA51*1/SMALL(Data!DA$25:DA$999,1)-1),"")</f>
        <v/>
      </c>
      <c r="DB51" s="178" t="str">
        <f>IF(ISNUMBER(Data!DB51),IF(Data!DB51*1/SMALL(Data!DB$25:DB$999,1)-1&gt;$F$15,"&gt;100%",Data!DB51*1/SMALL(Data!DB$25:DB$999,1)-1),"")</f>
        <v/>
      </c>
      <c r="DC51" s="178" t="str">
        <f>IF(ISNUMBER(Data!DC51),IF(Data!DC51*1/SMALL(Data!DC$25:DC$999,1)-1&gt;$F$15,"&gt;100%",Data!DC51*1/SMALL(Data!DC$25:DC$999,1)-1),"")</f>
        <v/>
      </c>
      <c r="DD51" s="178" t="str">
        <f>IF(ISNUMBER(Data!DD51),IF(Data!DD51*1/SMALL(Data!DD$25:DD$999,1)-1&gt;$F$15,"&gt;100%",Data!DD51*1/SMALL(Data!DD$25:DD$999,1)-1),"")</f>
        <v/>
      </c>
      <c r="DE51" s="178" t="str">
        <f>IF(ISNUMBER(Data!DE51),IF(Data!DE51*1/SMALL(Data!DE$25:DE$999,1)-1&gt;$F$15,"&gt;100%",Data!DE51*1/SMALL(Data!DE$25:DE$999,1)-1),"")</f>
        <v/>
      </c>
      <c r="DF51" s="178" t="str">
        <f>IF(ISNUMBER(Data!DF51),IF(Data!DF51*1/SMALL(Data!DF$25:DF$999,1)-1&gt;$F$15,"&gt;100%",Data!DF51*1/SMALL(Data!DF$25:DF$999,1)-1),"")</f>
        <v/>
      </c>
      <c r="DG51" s="178" t="str">
        <f>IF(ISNUMBER(Data!DG51),IF(Data!DG51*1/SMALL(Data!DG$25:DG$999,1)-1&gt;$F$15,"&gt;100%",Data!DG51*1/SMALL(Data!DG$25:DG$999,1)-1),"")</f>
        <v/>
      </c>
      <c r="DH51" s="178" t="str">
        <f>IF(ISNUMBER(Data!DH51),IF(Data!DH51*1/SMALL(Data!DH$25:DH$999,1)-1&gt;$F$15,"&gt;100%",Data!DH51*1/SMALL(Data!DH$25:DH$999,1)-1),"")</f>
        <v/>
      </c>
      <c r="DI51" s="178" t="str">
        <f>IF(ISNUMBER(Data!DI51),IF(Data!DI51*1/SMALL(Data!DI$25:DI$999,1)-1&gt;$F$15,"&gt;100%",Data!DI51*1/SMALL(Data!DI$25:DI$999,1)-1),"")</f>
        <v/>
      </c>
      <c r="DJ51" s="178" t="str">
        <f>IF(ISNUMBER(Data!DJ51),IF(Data!DJ51*1/SMALL(Data!DJ$25:DJ$999,1)-1&gt;$F$15,"&gt;100%",Data!DJ51*1/SMALL(Data!DJ$25:DJ$999,1)-1),"")</f>
        <v/>
      </c>
      <c r="DK51" s="178" t="str">
        <f>IF(ISNUMBER(Data!DK51),IF(Data!DK51*1/SMALL(Data!DK$25:DK$999,1)-1&gt;$F$15,"&gt;100%",Data!DK51*1/SMALL(Data!DK$25:DK$999,1)-1),"")</f>
        <v/>
      </c>
      <c r="DL51" s="178" t="str">
        <f>IF(ISNUMBER(Data!DL51),IF(Data!DL51*1/SMALL(Data!DL$25:DL$999,1)-1&gt;$F$15,"&gt;100%",Data!DL51*1/SMALL(Data!DL$25:DL$999,1)-1),"")</f>
        <v/>
      </c>
      <c r="DM51" s="178" t="str">
        <f>IF(ISNUMBER(Data!DM51),IF(Data!DM51*1/SMALL(Data!DM$25:DM$999,1)-1&gt;$F$15,"&gt;100%",Data!DM51*1/SMALL(Data!DM$25:DM$999,1)-1),"")</f>
        <v/>
      </c>
      <c r="DN51" s="178" t="str">
        <f>IF(ISNUMBER(Data!DN51),IF(Data!DN51*1/SMALL(Data!DN$25:DN$999,1)-1&gt;$F$15,"&gt;100%",Data!DN51*1/SMALL(Data!DN$25:DN$999,1)-1),"")</f>
        <v/>
      </c>
      <c r="DO51" s="178" t="str">
        <f>IF(ISNUMBER(Data!DO51),IF(Data!DO51*1/SMALL(Data!DO$25:DO$999,1)-1&gt;$F$15,"&gt;100%",Data!DO51*1/SMALL(Data!DO$25:DO$999,1)-1),"")</f>
        <v/>
      </c>
      <c r="DP51" s="178" t="str">
        <f>IF(ISNUMBER(Data!DP51),IF(Data!DP51*1/SMALL(Data!DP$25:DP$999,1)-1&gt;$F$15,"&gt;100%",Data!DP51*1/SMALL(Data!DP$25:DP$999,1)-1),"")</f>
        <v/>
      </c>
      <c r="DQ51" s="178" t="str">
        <f>IF(ISNUMBER(Data!DQ51),IF(Data!DQ51*1/SMALL(Data!DQ$25:DQ$999,1)-1&gt;$F$15,"&gt;100%",Data!DQ51*1/SMALL(Data!DQ$25:DQ$999,1)-1),"")</f>
        <v/>
      </c>
      <c r="DR51" s="178" t="str">
        <f>IF(ISNUMBER(Data!DR51),IF(Data!DR51*1/SMALL(Data!DR$25:DR$999,1)-1&gt;$F$15,"&gt;100%",Data!DR51*1/SMALL(Data!DR$25:DR$999,1)-1),"")</f>
        <v/>
      </c>
      <c r="DS51" s="178" t="str">
        <f>IF(ISNUMBER(Data!DS51),IF(Data!DS51*1/SMALL(Data!DS$25:DS$999,1)-1&gt;$F$15,"&gt;100%",Data!DS51*1/SMALL(Data!DS$25:DS$999,1)-1),"")</f>
        <v/>
      </c>
      <c r="DT51" s="178" t="str">
        <f>IF(ISNUMBER(Data!DT51),IF(Data!DT51*1/SMALL(Data!DT$25:DT$999,1)-1&gt;$F$15,"&gt;100%",Data!DT51*1/SMALL(Data!DT$25:DT$999,1)-1),"")</f>
        <v/>
      </c>
      <c r="DU51" s="178" t="str">
        <f>IF(ISNUMBER(Data!DU51),IF(Data!DU51*1/SMALL(Data!DU$25:DU$999,1)-1&gt;$F$15,"&gt;100%",Data!DU51*1/SMALL(Data!DU$25:DU$999,1)-1),"")</f>
        <v/>
      </c>
      <c r="DV51" s="178" t="str">
        <f>IF(ISNUMBER(Data!DV51),IF(Data!DV51*1/SMALL(Data!DV$25:DV$999,1)-1&gt;$F$15,"&gt;100%",Data!DV51*1/SMALL(Data!DV$25:DV$999,1)-1),"")</f>
        <v/>
      </c>
      <c r="DW51" s="178" t="str">
        <f>IF(ISNUMBER(Data!DW51),IF(Data!DW51*1/SMALL(Data!DW$25:DW$999,1)-1&gt;$F$15,"&gt;100%",Data!DW51*1/SMALL(Data!DW$25:DW$999,1)-1),"")</f>
        <v/>
      </c>
      <c r="DX51" s="178" t="str">
        <f>IF(ISNUMBER(Data!DX51),IF(Data!DX51*1/SMALL(Data!DX$25:DX$999,1)-1&gt;$F$15,"&gt;100%",Data!DX51*1/SMALL(Data!DX$25:DX$999,1)-1),"")</f>
        <v/>
      </c>
      <c r="DY51" s="178" t="str">
        <f>IF(ISNUMBER(Data!DY51),IF(Data!DY51*1/SMALL(Data!DY$25:DY$999,1)-1&gt;$F$15,"&gt;100%",Data!DY51*1/SMALL(Data!DY$25:DY$999,1)-1),"")</f>
        <v/>
      </c>
      <c r="DZ51" s="178" t="str">
        <f>IF(ISNUMBER(Data!DZ51),IF(Data!DZ51*1/SMALL(Data!DZ$25:DZ$999,1)-1&gt;$F$15,"&gt;100%",Data!DZ51*1/SMALL(Data!DZ$25:DZ$999,1)-1),"")</f>
        <v/>
      </c>
      <c r="EA51" s="178" t="str">
        <f>IF(ISNUMBER(Data!EA51),IF(Data!EA51*1/SMALL(Data!EA$25:EA$999,1)-1&gt;$F$15,"&gt;100%",Data!EA51*1/SMALL(Data!EA$25:EA$999,1)-1),"")</f>
        <v/>
      </c>
      <c r="EB51" s="178" t="str">
        <f>IF(ISNUMBER(Data!EB51),IF(Data!EB51*1/SMALL(Data!EB$25:EB$999,1)-1&gt;$F$15,"&gt;100%",Data!EB51*1/SMALL(Data!EB$25:EB$999,1)-1),"")</f>
        <v/>
      </c>
      <c r="EC51" s="178" t="str">
        <f>IF(ISNUMBER(Data!EC51),IF(Data!EC51*1/SMALL(Data!EC$25:EC$999,1)-1&gt;$F$15,"&gt;100%",Data!EC51*1/SMALL(Data!EC$25:EC$999,1)-1),"")</f>
        <v/>
      </c>
      <c r="ED51" s="178" t="str">
        <f>IF(ISNUMBER(Data!ED51),IF(Data!ED51*1/SMALL(Data!ED$25:ED$999,1)-1&gt;$F$15,"&gt;100%",Data!ED51*1/SMALL(Data!ED$25:ED$999,1)-1),"")</f>
        <v/>
      </c>
      <c r="EE51" s="178" t="str">
        <f>IF(ISNUMBER(Data!EE51),IF(Data!EE51*1/SMALL(Data!EE$25:EE$999,1)-1&gt;$F$15,"&gt;100%",Data!EE51*1/SMALL(Data!EE$25:EE$999,1)-1),"")</f>
        <v/>
      </c>
      <c r="EF51" s="178" t="str">
        <f>IF(ISNUMBER(Data!EF51),IF(Data!EF51*1/SMALL(Data!EF$25:EF$999,1)-1&gt;$F$15,"&gt;100%",Data!EF51*1/SMALL(Data!EF$25:EF$999,1)-1),"")</f>
        <v/>
      </c>
      <c r="EG51" s="178" t="str">
        <f>IF(ISNUMBER(Data!EG51),IF(Data!EG51*1/SMALL(Data!EG$25:EG$999,1)-1&gt;$F$15,"&gt;100%",Data!EG51*1/SMALL(Data!EG$25:EG$999,1)-1),"")</f>
        <v/>
      </c>
      <c r="EH51" s="178" t="str">
        <f>IF(ISNUMBER(Data!EH51),IF(Data!EH51*1/SMALL(Data!EH$25:EH$999,1)-1&gt;$F$15,"&gt;100%",Data!EH51*1/SMALL(Data!EH$25:EH$999,1)-1),"")</f>
        <v/>
      </c>
      <c r="EI51" s="178" t="str">
        <f>IF(ISNUMBER(Data!EI51),IF(Data!EI51*1/SMALL(Data!EI$25:EI$999,1)-1&gt;$F$15,"&gt;100%",Data!EI51*1/SMALL(Data!EI$25:EI$999,1)-1),"")</f>
        <v/>
      </c>
      <c r="EJ51" s="178" t="str">
        <f>IF(ISNUMBER(Data!EJ51),IF(Data!EJ51*1/SMALL(Data!EJ$25:EJ$999,1)-1&gt;$F$15,"&gt;100%",Data!EJ51*1/SMALL(Data!EJ$25:EJ$999,1)-1),"")</f>
        <v/>
      </c>
      <c r="EK51" s="178" t="str">
        <f>IF(ISNUMBER(Data!EK51),IF(Data!EK51*1/SMALL(Data!EK$25:EK$999,1)-1&gt;$F$15,"&gt;100%",Data!EK51*1/SMALL(Data!EK$25:EK$999,1)-1),"")</f>
        <v/>
      </c>
      <c r="EL51" s="178" t="str">
        <f>IF(ISNUMBER(Data!EL51),IF(Data!EL51*1/SMALL(Data!EL$25:EL$999,1)-1&gt;$F$15,"&gt;100%",Data!EL51*1/SMALL(Data!EL$25:EL$999,1)-1),"")</f>
        <v/>
      </c>
      <c r="EM51" s="178" t="str">
        <f>IF(ISNUMBER(Data!EM51),IF(Data!EM51*1/SMALL(Data!EM$25:EM$999,1)-1&gt;$F$15,"&gt;100%",Data!EM51*1/SMALL(Data!EM$25:EM$999,1)-1),"")</f>
        <v/>
      </c>
      <c r="EN51" s="178" t="str">
        <f>IF(ISNUMBER(Data!EN51),IF(Data!EN51*1/SMALL(Data!EN$25:EN$999,1)-1&gt;$F$15,"&gt;100%",Data!EN51*1/SMALL(Data!EN$25:EN$999,1)-1),"")</f>
        <v/>
      </c>
      <c r="EO51" s="178" t="str">
        <f>IF(ISNUMBER(Data!EO51),IF(Data!EO51*1/SMALL(Data!EO$25:EO$999,1)-1&gt;$F$15,"&gt;100%",Data!EO51*1/SMALL(Data!EO$25:EO$999,1)-1),"")</f>
        <v/>
      </c>
      <c r="EP51" s="178" t="str">
        <f>IF(ISNUMBER(Data!EP51),IF(Data!EP51*1/SMALL(Data!EP$25:EP$999,1)-1&gt;$F$15,"&gt;100%",Data!EP51*1/SMALL(Data!EP$25:EP$999,1)-1),"")</f>
        <v/>
      </c>
      <c r="EQ51" s="178" t="str">
        <f>IF(ISNUMBER(Data!EQ51),IF(Data!EQ51*1/SMALL(Data!EQ$25:EQ$999,1)-1&gt;$F$15,"&gt;100%",Data!EQ51*1/SMALL(Data!EQ$25:EQ$999,1)-1),"")</f>
        <v/>
      </c>
      <c r="ER51" s="178" t="str">
        <f>IF(ISNUMBER(Data!ER51),IF(Data!ER51*1/SMALL(Data!ER$25:ER$999,1)-1&gt;$F$15,"&gt;100%",Data!ER51*1/SMALL(Data!ER$25:ER$999,1)-1),"")</f>
        <v/>
      </c>
      <c r="ES51" s="178" t="str">
        <f>IF(ISNUMBER(Data!ES51),IF(Data!ES51*1/SMALL(Data!ES$25:ES$999,1)-1&gt;$F$15,"&gt;100%",Data!ES51*1/SMALL(Data!ES$25:ES$999,1)-1),"")</f>
        <v/>
      </c>
    </row>
    <row r="52" spans="1:149" s="171" customFormat="1" x14ac:dyDescent="0.25">
      <c r="A52" s="169" t="str">
        <f>Data!A52</f>
        <v>LIO-SAM (No-LoopClosure)</v>
      </c>
      <c r="B52" s="178" t="str">
        <f>IF(ISNUMBER(Data!B52),IF(Data!B52*1/SMALL(Data!B$25:B$999,1)-1&gt;$F$15,"&gt;100%",Data!B52*1/SMALL(Data!B$25:B$999,1)-1),"")</f>
        <v/>
      </c>
      <c r="C52" s="178" t="str">
        <f>IF(ISNUMBER(Data!C52),IF(Data!C52*1/SMALL(Data!C$25:C$999,1)-1&gt;$F$15,"&gt;100%",Data!C52*1/SMALL(Data!C$25:C$999,1)-1),"")</f>
        <v/>
      </c>
      <c r="D52" s="178" t="str">
        <f>IF(ISNUMBER(Data!D52),IF(Data!D52*1/SMALL(Data!D$25:D$999,1)-1&gt;$F$15,"&gt;100%",Data!D52*1/SMALL(Data!D$25:D$999,1)-1),"")</f>
        <v/>
      </c>
      <c r="E52" s="178" t="str">
        <f>IF(ISNUMBER(Data!E52),IF(Data!E52*1/SMALL(Data!E$25:E$999,1)-1&gt;$F$15,"&gt;100%",Data!E52*1/SMALL(Data!E$25:E$999,1)-1),"")</f>
        <v/>
      </c>
      <c r="F52" s="178" t="str">
        <f>IF(ISNUMBER(Data!F52),IF(Data!F52*1/SMALL(Data!F$25:F$999,1)-1&gt;$F$15,"&gt;100%",Data!F52*1/SMALL(Data!F$25:F$999,1)-1),"")</f>
        <v/>
      </c>
      <c r="G52" s="178" t="str">
        <f>IF(ISNUMBER(Data!G52),IF(Data!G52*1/SMALL(Data!G$25:G$999,1)-1&gt;$F$15,"&gt;100%",Data!G52*1/SMALL(Data!G$25:G$999,1)-1),"")</f>
        <v/>
      </c>
      <c r="H52" s="178" t="str">
        <f>IF(ISNUMBER(Data!H52),IF(Data!H52*1/SMALL(Data!H$25:H$999,1)-1&gt;$F$15,"&gt;100%",Data!H52*1/SMALL(Data!H$25:H$999,1)-1),"")</f>
        <v/>
      </c>
      <c r="I52" s="178" t="str">
        <f>IF(ISNUMBER(Data!I52),IF(Data!I52*1/SMALL(Data!I$25:I$999,1)-1&gt;$F$15,"&gt;100%",Data!I52*1/SMALL(Data!I$25:I$999,1)-1),"")</f>
        <v/>
      </c>
      <c r="J52" s="178" t="str">
        <f>IF(ISNUMBER(Data!J52),IF(Data!J52*1/SMALL(Data!J$25:J$999,1)-1&gt;$F$15,"&gt;100%",Data!J52*1/SMALL(Data!J$25:J$999,1)-1),"")</f>
        <v/>
      </c>
      <c r="K52" s="178" t="str">
        <f>IF(ISNUMBER(Data!K52),IF(Data!K52*1/SMALL(Data!K$25:K$999,1)-1&gt;$F$15,"&gt;100%",Data!K52*1/SMALL(Data!K$25:K$999,1)-1),"")</f>
        <v/>
      </c>
      <c r="L52" s="178" t="str">
        <f>IF(ISNUMBER(Data!L52),IF(Data!L52*1/SMALL(Data!L$25:L$999,1)-1&gt;$F$15,"&gt;100%",Data!L52*1/SMALL(Data!L$25:L$999,1)-1),"")</f>
        <v/>
      </c>
      <c r="M52" s="178" t="str">
        <f>IF(ISNUMBER(Data!M52),IF(Data!M52*1/SMALL(Data!M$25:M$999,1)-1&gt;$F$15,"&gt;100%",Data!M52*1/SMALL(Data!M$25:M$999,1)-1),"")</f>
        <v/>
      </c>
      <c r="N52" s="178" t="str">
        <f>IF(ISNUMBER(Data!N52),IF(Data!N52*1/SMALL(Data!N$25:N$999,1)-1&gt;$F$15,"&gt;100%",Data!N52*1/SMALL(Data!N$25:N$999,1)-1),"")</f>
        <v/>
      </c>
      <c r="O52" s="178" t="str">
        <f>IF(ISNUMBER(Data!O52),IF(Data!O52*1/SMALL(Data!O$25:O$999,1)-1&gt;$F$15,"&gt;100%",Data!O52*1/SMALL(Data!O$25:O$999,1)-1),"")</f>
        <v/>
      </c>
      <c r="P52" s="178" t="str">
        <f>IF(ISNUMBER(Data!P52),IF(Data!P52*1/SMALL(Data!P$25:P$999,1)-1&gt;$F$15,"&gt;100%",Data!P52*1/SMALL(Data!P$25:P$999,1)-1),"")</f>
        <v/>
      </c>
      <c r="Q52" s="178" t="str">
        <f>IF(ISNUMBER(Data!Q52),IF(Data!Q52*1/SMALL(Data!Q$25:Q$999,1)-1&gt;$F$15,"&gt;100%",Data!Q52*1/SMALL(Data!Q$25:Q$999,1)-1),"")</f>
        <v/>
      </c>
      <c r="R52" s="178" t="str">
        <f>IF(ISNUMBER(Data!R52),IF(Data!R52*1/SMALL(Data!R$25:R$999,1)-1&gt;$F$15,"&gt;100%",Data!R52*1/SMALL(Data!R$25:R$999,1)-1),"")</f>
        <v/>
      </c>
      <c r="S52" s="178" t="str">
        <f>IF(ISNUMBER(Data!S52),IF(Data!S52*1/SMALL(Data!S$25:S$999,1)-1&gt;$F$15,"&gt;100%",Data!S52*1/SMALL(Data!S$25:S$999,1)-1),"")</f>
        <v/>
      </c>
      <c r="T52" s="178" t="str">
        <f>IF(ISNUMBER(Data!T52),IF(Data!T52*1/SMALL(Data!T$25:T$999,1)-1&gt;$F$15,"&gt;100%",Data!T52*1/SMALL(Data!T$25:T$999,1)-1),"")</f>
        <v/>
      </c>
      <c r="U52" s="178" t="str">
        <f>IF(ISNUMBER(Data!U52),IF(Data!U52*1/SMALL(Data!U$25:U$999,1)-1&gt;$F$15,"&gt;100%",Data!U52*1/SMALL(Data!U$25:U$999,1)-1),"")</f>
        <v/>
      </c>
      <c r="V52" s="178" t="str">
        <f>IF(ISNUMBER(Data!V52),IF(Data!V52*1/SMALL(Data!V$25:V$999,1)-1&gt;$F$15,"&gt;100%",Data!V52*1/SMALL(Data!V$25:V$999,1)-1),"")</f>
        <v/>
      </c>
      <c r="W52" s="178" t="str">
        <f>IF(ISNUMBER(Data!W52),IF(Data!W52*1/SMALL(Data!W$25:W$999,1)-1&gt;$F$15,"&gt;100%",Data!W52*1/SMALL(Data!W$25:W$999,1)-1),"")</f>
        <v/>
      </c>
      <c r="X52" s="178" t="str">
        <f>IF(ISNUMBER(Data!X52),IF(Data!X52*1/SMALL(Data!X$25:X$999,1)-1&gt;$F$15,"&gt;100%",Data!X52*1/SMALL(Data!X$25:X$999,1)-1),"")</f>
        <v/>
      </c>
      <c r="Y52" s="178" t="str">
        <f>IF(ISNUMBER(Data!Y52),IF(Data!Y52*1/SMALL(Data!Y$25:Y$999,1)-1&gt;$F$15,"&gt;100%",Data!Y52*1/SMALL(Data!Y$25:Y$999,1)-1),"")</f>
        <v/>
      </c>
      <c r="Z52" s="178" t="str">
        <f>IF(ISNUMBER(Data!Z52),IF(Data!Z52*1/SMALL(Data!Z$25:Z$999,1)-1&gt;$F$15,"&gt;100%",Data!Z52*1/SMALL(Data!Z$25:Z$999,1)-1),"")</f>
        <v/>
      </c>
      <c r="AA52" s="178" t="str">
        <f>IF(ISNUMBER(Data!AA52),IF(Data!AA52*1/SMALL(Data!AA$25:AA$999,1)-1&gt;$F$15,"&gt;100%",Data!AA52*1/SMALL(Data!AA$25:AA$999,1)-1),"")</f>
        <v/>
      </c>
      <c r="AB52" s="178" t="str">
        <f>IF(ISNUMBER(Data!AB52),IF(Data!AB52*1/SMALL(Data!AB$25:AB$999,1)-1&gt;$F$15,"&gt;100%",Data!AB52*1/SMALL(Data!AB$25:AB$999,1)-1),"")</f>
        <v/>
      </c>
      <c r="AC52" s="178" t="str">
        <f>IF(ISNUMBER(Data!AC52),IF(Data!AC52*1/SMALL(Data!AC$25:AC$999,1)-1&gt;$F$15,"&gt;100%",Data!AC52*1/SMALL(Data!AC$25:AC$999,1)-1),"")</f>
        <v/>
      </c>
      <c r="AD52" s="178" t="str">
        <f>IF(ISNUMBER(Data!AD52),IF(Data!AD52*1/SMALL(Data!AD$25:AD$999,1)-1&gt;$F$15,"&gt;100%",Data!AD52*1/SMALL(Data!AD$25:AD$999,1)-1),"")</f>
        <v/>
      </c>
      <c r="AE52" s="178" t="str">
        <f>IF(ISNUMBER(Data!AE52),IF(Data!AE52*1/SMALL(Data!AE$25:AE$999,1)-1&gt;$F$15,"&gt;100%",Data!AE52*1/SMALL(Data!AE$25:AE$999,1)-1),"")</f>
        <v/>
      </c>
      <c r="AF52" s="178" t="str">
        <f>IF(ISNUMBER(Data!AF52),IF(Data!AF52*1/SMALL(Data!AF$25:AF$999,1)-1&gt;$F$15,"&gt;100%",Data!AF52*1/SMALL(Data!AF$25:AF$999,1)-1),"")</f>
        <v/>
      </c>
      <c r="AG52" s="178" t="str">
        <f>IF(ISNUMBER(Data!AG52),IF(Data!AG52*1/SMALL(Data!AG$25:AG$999,1)-1&gt;$F$15,"&gt;100%",Data!AG52*1/SMALL(Data!AG$25:AG$999,1)-1),"")</f>
        <v/>
      </c>
      <c r="AH52" s="178" t="str">
        <f>IF(ISNUMBER(Data!AH52),IF(Data!AH52*1/SMALL(Data!AH$25:AH$999,1)-1&gt;$F$15,"&gt;100%",Data!AH52*1/SMALL(Data!AH$25:AH$999,1)-1),"")</f>
        <v/>
      </c>
      <c r="AI52" s="178" t="str">
        <f>IF(ISNUMBER(Data!AI52),IF(Data!AI52*1/SMALL(Data!AI$25:AI$999,1)-1&gt;$F$15,"&gt;100%",Data!AI52*1/SMALL(Data!AI$25:AI$999,1)-1),"")</f>
        <v/>
      </c>
      <c r="AJ52" s="178" t="str">
        <f>IF(ISNUMBER(Data!AJ52),IF(Data!AJ52*1/SMALL(Data!AJ$25:AJ$999,1)-1&gt;$F$15,"&gt;100%",Data!AJ52*1/SMALL(Data!AJ$25:AJ$999,1)-1),"")</f>
        <v/>
      </c>
      <c r="AK52" s="178" t="str">
        <f>IF(ISNUMBER(Data!AK52),IF(Data!AK52*1/SMALL(Data!AK$25:AK$999,1)-1&gt;$F$15,"&gt;100%",Data!AK52*1/SMALL(Data!AK$25:AK$999,1)-1),"")</f>
        <v/>
      </c>
      <c r="AL52" s="178" t="str">
        <f>IF(ISNUMBER(Data!AL52),IF(Data!AL52*1/SMALL(Data!AL$25:AL$999,1)-1&gt;$F$15,"&gt;100%",Data!AL52*1/SMALL(Data!AL$25:AL$999,1)-1),"")</f>
        <v/>
      </c>
      <c r="AM52" s="178" t="str">
        <f>IF(ISNUMBER(Data!AM52),IF(Data!AM52*1/SMALL(Data!AM$25:AM$999,1)-1&gt;$F$15,"&gt;100%",Data!AM52*1/SMALL(Data!AM$25:AM$999,1)-1),"")</f>
        <v/>
      </c>
      <c r="AN52" s="178" t="str">
        <f>IF(ISNUMBER(Data!AN52),IF(Data!AN52*1/SMALL(Data!AN$25:AN$999,1)-1&gt;$F$15,"&gt;100%",Data!AN52*1/SMALL(Data!AN$25:AN$999,1)-1),"")</f>
        <v/>
      </c>
      <c r="AO52" s="178" t="str">
        <f>IF(ISNUMBER(Data!AO52),IF(Data!AO52*1/SMALL(Data!AO$25:AO$999,1)-1&gt;$F$15,"&gt;100%",Data!AO52*1/SMALL(Data!AO$25:AO$999,1)-1),"")</f>
        <v/>
      </c>
      <c r="AP52" s="178" t="str">
        <f>IF(ISNUMBER(Data!AP52),IF(Data!AP52*1/SMALL(Data!AP$25:AP$999,1)-1&gt;$F$15,"&gt;100%",Data!AP52*1/SMALL(Data!AP$25:AP$999,1)-1),"")</f>
        <v/>
      </c>
      <c r="AQ52" s="189" t="str">
        <f>IF(ISNUMBER(Data!AQ52),IF(Data!AQ52*1/SMALL(Data!AQ$25:AQ$999,1)-1&gt;$F$15,"&gt;100%",Data!AQ52*1/SMALL(Data!AQ$25:AQ$999,1)-1),"")</f>
        <v/>
      </c>
      <c r="AR52" s="178" t="str">
        <f>IF(ISNUMBER(Data!AR52),IF(Data!AR52*1/SMALL(Data!AR$25:AR$999,1)-1&gt;$F$15,"&gt;100%",Data!AR52*1/SMALL(Data!AR$25:AR$999,1)-1),"")</f>
        <v/>
      </c>
      <c r="AS52" s="178" t="str">
        <f>IF(ISNUMBER(Data!AS52),IF(Data!AS52*1/SMALL(Data!AS$25:AS$999,1)-1&gt;$F$15,"&gt;100%",Data!AS52*1/SMALL(Data!AS$25:AS$999,1)-1),"")</f>
        <v/>
      </c>
      <c r="AT52" s="178" t="str">
        <f>IF(ISNUMBER(Data!AT52),IF(Data!AT52*1/SMALL(Data!AT$25:AT$999,1)-1&gt;$F$15,"&gt;100%",Data!AT52*1/SMALL(Data!AT$25:AT$999,1)-1),"")</f>
        <v/>
      </c>
      <c r="AU52" s="178" t="str">
        <f>IF(ISNUMBER(Data!AU52),IF(Data!AU52*1/SMALL(Data!AU$25:AU$999,1)-1&gt;$F$15,"&gt;100%",Data!AU52*1/SMALL(Data!AU$25:AU$999,1)-1),"")</f>
        <v/>
      </c>
      <c r="AV52" s="178" t="str">
        <f>IF(ISNUMBER(Data!AV52),IF(Data!AV52*1/SMALL(Data!AV$25:AV$999,1)-1&gt;$F$15,"&gt;100%",Data!AV52*1/SMALL(Data!AV$25:AV$999,1)-1),"")</f>
        <v/>
      </c>
      <c r="AW52" s="178" t="str">
        <f>IF(ISNUMBER(Data!AW52),IF(Data!AW52*1/SMALL(Data!AW$25:AW$999,1)-1&gt;$F$15,"&gt;100%",Data!AW52*1/SMALL(Data!AW$25:AW$999,1)-1),"")</f>
        <v/>
      </c>
      <c r="AX52" s="178" t="str">
        <f>IF(ISNUMBER(Data!AX52),IF(Data!AX52*1/SMALL(Data!AX$25:AX$999,1)-1&gt;$F$15,"&gt;100%",Data!AX52*1/SMALL(Data!AX$25:AX$999,1)-1),"")</f>
        <v/>
      </c>
      <c r="AY52" s="178" t="str">
        <f>IF(ISNUMBER(Data!AY52),IF(Data!AY52*1/SMALL(Data!AY$25:AY$999,1)-1&gt;$F$15,"&gt;100%",Data!AY52*1/SMALL(Data!AY$25:AY$999,1)-1),"")</f>
        <v/>
      </c>
      <c r="AZ52" s="178" t="str">
        <f>IF(ISNUMBER(Data!AZ52),IF(Data!AZ52*1/SMALL(Data!AZ$25:AZ$999,1)-1&gt;$F$15,"&gt;100%",Data!AZ52*1/SMALL(Data!AZ$25:AZ$999,1)-1),"")</f>
        <v/>
      </c>
      <c r="BA52" s="190" t="str">
        <f>IF(ISNUMBER(Data!BA52),IF(Data!BA52*1/SMALL(Data!BA$25:BA$999,1)-1&gt;$F$15,"&gt;100%",Data!BA52*1/SMALL(Data!BA$25:BA$999,1)-1),"")</f>
        <v/>
      </c>
      <c r="BB52" s="184" t="str">
        <f>IF(ISNUMBER(Data!BB52),IF(Data!BB52*1/SMALL(Data!BB$25:BB$999,1)-1&gt;$F$15,"&gt;100%",Data!BB52*1/SMALL(Data!BB$25:BB$999,1)-1),"")</f>
        <v/>
      </c>
      <c r="BC52" s="178" t="str">
        <f>IF(ISNUMBER(Data!BC52),IF(Data!BC52*1/SMALL(Data!BC$25:BC$999,1)-1&gt;$F$15,"&gt;100%",Data!BC52*1/SMALL(Data!BC$25:BC$999,1)-1),"")</f>
        <v/>
      </c>
      <c r="BD52" s="178" t="str">
        <f>IF(ISNUMBER(Data!BD52),IF(Data!BD52*1/SMALL(Data!BD$25:BD$999,1)-1&gt;$F$15,"&gt;100%",Data!BD52*1/SMALL(Data!BD$25:BD$999,1)-1),"")</f>
        <v/>
      </c>
      <c r="BE52" s="178" t="str">
        <f>IF(ISNUMBER(Data!BE52),IF(Data!BE52*1/SMALL(Data!BE$25:BE$999,1)-1&gt;$F$15,"&gt;100%",Data!BE52*1/SMALL(Data!BE$25:BE$999,1)-1),"")</f>
        <v/>
      </c>
      <c r="BF52" s="178" t="str">
        <f>IF(ISNUMBER(Data!BF52),IF(Data!BF52*1/SMALL(Data!BF$25:BF$999,1)-1&gt;$F$15,"&gt;100%",Data!BF52*1/SMALL(Data!BF$25:BF$999,1)-1),"")</f>
        <v/>
      </c>
      <c r="BG52" s="178" t="str">
        <f>IF(ISNUMBER(Data!BG52),IF(Data!BG52*1/SMALL(Data!BG$25:BG$999,1)-1&gt;$F$15,"&gt;100%",Data!BG52*1/SMALL(Data!BG$25:BG$999,1)-1),"")</f>
        <v/>
      </c>
      <c r="BH52" s="178" t="str">
        <f>IF(ISNUMBER(Data!BH52),IF(Data!BH52*1/SMALL(Data!BH$25:BH$999,1)-1&gt;$F$15,"&gt;100%",Data!BH52*1/SMALL(Data!BH$25:BH$999,1)-1),"")</f>
        <v/>
      </c>
      <c r="BI52" s="178" t="str">
        <f>IF(ISNUMBER(Data!BI52),IF(Data!BI52*1/SMALL(Data!BI$25:BI$999,1)-1&gt;$F$15,"&gt;100%",Data!BI52*1/SMALL(Data!BI$25:BI$999,1)-1),"")</f>
        <v/>
      </c>
      <c r="BJ52" s="178" t="str">
        <f>IF(ISNUMBER(Data!BJ52),IF(Data!BJ52*1/SMALL(Data!BJ$25:BJ$999,1)-1&gt;$F$15,"&gt;100%",Data!BJ52*1/SMALL(Data!BJ$25:BJ$999,1)-1),"")</f>
        <v/>
      </c>
      <c r="BK52" s="178" t="str">
        <f>IF(ISNUMBER(Data!BK52),IF(Data!BK52*1/SMALL(Data!BK$25:BK$999,1)-1&gt;$F$15,"&gt;100%",Data!BK52*1/SMALL(Data!BK$25:BK$999,1)-1),"")</f>
        <v/>
      </c>
      <c r="BL52" s="178" t="str">
        <f>IF(ISNUMBER(Data!BL52),IF(Data!BL52*1/SMALL(Data!BL$25:BL$999,1)-1&gt;$F$15,"&gt;100%",Data!BL52*1/SMALL(Data!BL$25:BL$999,1)-1),"")</f>
        <v/>
      </c>
      <c r="BM52" s="178" t="str">
        <f>IF(ISNUMBER(Data!BM52),IF(Data!BM52*1/SMALL(Data!BM$25:BM$999,1)-1&gt;$F$15,"&gt;100%",Data!BM52*1/SMALL(Data!BM$25:BM$999,1)-1),"")</f>
        <v/>
      </c>
      <c r="BN52" s="178" t="str">
        <f>IF(ISNUMBER(Data!BN52),IF(Data!BN52*1/SMALL(Data!BN$25:BN$999,1)-1&gt;$F$15,"&gt;100%",Data!BN52*1/SMALL(Data!BN$25:BN$999,1)-1),"")</f>
        <v/>
      </c>
      <c r="BO52" s="178" t="str">
        <f>IF(ISNUMBER(Data!BO52),IF(Data!BO52*1/SMALL(Data!BO$25:BO$999,1)-1&gt;$F$15,"&gt;100%",Data!BO52*1/SMALL(Data!BO$25:BO$999,1)-1),"")</f>
        <v/>
      </c>
      <c r="BP52" s="178" t="str">
        <f>IF(ISNUMBER(Data!BP52),IF(Data!BP52*1/SMALL(Data!BP$25:BP$999,1)-1&gt;$F$15,"&gt;100%",Data!BP52*1/SMALL(Data!BP$25:BP$999,1)-1),"")</f>
        <v/>
      </c>
      <c r="BQ52" s="178" t="str">
        <f>IF(ISNUMBER(Data!BQ52),IF(Data!BQ52*1/SMALL(Data!BQ$25:BQ$999,1)-1&gt;$F$15,"&gt;100%",Data!BQ52*1/SMALL(Data!BQ$25:BQ$999,1)-1),"")</f>
        <v/>
      </c>
      <c r="BR52" s="178" t="str">
        <f>IF(ISNUMBER(Data!BR52),IF(Data!BR52*1/SMALL(Data!BR$25:BR$999,1)-1&gt;$F$15,"&gt;100%",Data!BR52*1/SMALL(Data!BR$25:BR$999,1)-1),"")</f>
        <v/>
      </c>
      <c r="BS52" s="178" t="str">
        <f>IF(ISNUMBER(Data!BS52),IF(Data!BS52*1/SMALL(Data!BS$25:BS$999,1)-1&gt;$F$15,"&gt;100%",Data!BS52*1/SMALL(Data!BS$25:BS$999,1)-1),"")</f>
        <v/>
      </c>
      <c r="BT52" s="178" t="str">
        <f>IF(ISNUMBER(Data!BT52),IF(Data!BT52*1/SMALL(Data!BT$25:BT$999,1)-1&gt;$F$15,"&gt;100%",Data!BT52*1/SMALL(Data!BT$25:BT$999,1)-1),"")</f>
        <v/>
      </c>
      <c r="BU52" s="178" t="str">
        <f>IF(ISNUMBER(Data!BU52),IF(Data!BU52*1/SMALL(Data!BU$25:BU$999,1)-1&gt;$F$15,"&gt;100%",Data!BU52*1/SMALL(Data!BU$25:BU$999,1)-1),"")</f>
        <v/>
      </c>
      <c r="BV52" s="178" t="str">
        <f>IF(ISNUMBER(Data!BV52),IF(Data!BV52*1/SMALL(Data!BV$25:BV$999,1)-1&gt;$F$15,"&gt;100%",Data!BV52*1/SMALL(Data!BV$25:BV$999,1)-1),"")</f>
        <v/>
      </c>
      <c r="BW52" s="178" t="str">
        <f>IF(ISNUMBER(Data!BW52),IF(Data!BW52*1/SMALL(Data!BW$25:BW$999,1)-1&gt;$F$15,"&gt;100%",Data!BW52*1/SMALL(Data!BW$25:BW$999,1)-1),"")</f>
        <v/>
      </c>
      <c r="BX52" s="178" t="str">
        <f>IF(ISNUMBER(Data!BX52),IF(Data!BX52*1/SMALL(Data!BX$25:BX$999,1)-1&gt;$F$15,"&gt;100%",Data!BX52*1/SMALL(Data!BX$25:BX$999,1)-1),"")</f>
        <v/>
      </c>
      <c r="BY52" s="178" t="str">
        <f>IF(ISNUMBER(Data!BY52),IF(Data!BY52*1/SMALL(Data!BY$25:BY$999,1)-1&gt;$F$15,"&gt;100%",Data!BY52*1/SMALL(Data!BY$25:BY$999,1)-1),"")</f>
        <v/>
      </c>
      <c r="BZ52" s="178" t="str">
        <f>IF(ISNUMBER(Data!BZ52),IF(Data!BZ52*1/SMALL(Data!BZ$25:BZ$999,1)-1&gt;$F$15,"&gt;100%",Data!BZ52*1/SMALL(Data!BZ$25:BZ$999,1)-1),"")</f>
        <v/>
      </c>
      <c r="CA52" s="178" t="str">
        <f>IF(ISNUMBER(Data!CA52),IF(Data!CA52*1/SMALL(Data!CA$25:CA$999,1)-1&gt;$F$15,"&gt;100%",Data!CA52*1/SMALL(Data!CA$25:CA$999,1)-1),"")</f>
        <v/>
      </c>
      <c r="CB52" s="178" t="str">
        <f>IF(ISNUMBER(Data!CB52),IF(Data!CB52*1/SMALL(Data!CB$25:CB$999,1)-1&gt;$F$15,"&gt;100%",Data!CB52*1/SMALL(Data!CB$25:CB$999,1)-1),"")</f>
        <v/>
      </c>
      <c r="CC52" s="178" t="str">
        <f>IF(ISNUMBER(Data!CC52),IF(Data!CC52*1/SMALL(Data!CC$25:CC$999,1)-1&gt;$F$15,"&gt;100%",Data!CC52*1/SMALL(Data!CC$25:CC$999,1)-1),"")</f>
        <v/>
      </c>
      <c r="CD52" s="178" t="str">
        <f>IF(ISNUMBER(Data!CD52),IF(Data!CD52*1/SMALL(Data!CD$25:CD$999,1)-1&gt;$F$15,"&gt;100%",Data!CD52*1/SMALL(Data!CD$25:CD$999,1)-1),"")</f>
        <v/>
      </c>
      <c r="CE52" s="178" t="str">
        <f>IF(ISNUMBER(Data!CE52),IF(Data!CE52*1/SMALL(Data!CE$25:CE$999,1)-1&gt;$F$15,"&gt;100%",Data!CE52*1/SMALL(Data!CE$25:CE$999,1)-1),"")</f>
        <v/>
      </c>
      <c r="CF52" s="178" t="str">
        <f>IF(ISNUMBER(Data!CF52),IF(Data!CF52*1/SMALL(Data!CF$25:CF$999,1)-1&gt;$F$15,"&gt;100%",Data!CF52*1/SMALL(Data!CF$25:CF$999,1)-1),"")</f>
        <v/>
      </c>
      <c r="CG52" s="178" t="str">
        <f>IF(ISNUMBER(Data!CG52),IF(Data!CG52*1/SMALL(Data!CG$25:CG$999,1)-1&gt;$F$15,"&gt;100%",Data!CG52*1/SMALL(Data!CG$25:CG$999,1)-1),"")</f>
        <v/>
      </c>
      <c r="CH52" s="178" t="str">
        <f>IF(ISNUMBER(Data!CH52),IF(Data!CH52*1/SMALL(Data!CH$25:CH$999,1)-1&gt;$F$15,"&gt;100%",Data!CH52*1/SMALL(Data!CH$25:CH$999,1)-1),"")</f>
        <v/>
      </c>
      <c r="CI52" s="178" t="str">
        <f>IF(ISNUMBER(Data!CI52),IF(Data!CI52*1/SMALL(Data!CI$25:CI$999,1)-1&gt;$F$15,"&gt;100%",Data!CI52*1/SMALL(Data!CI$25:CI$999,1)-1),"")</f>
        <v/>
      </c>
      <c r="CJ52" s="178" t="str">
        <f>IF(ISNUMBER(Data!CJ52),IF(Data!CJ52*1/SMALL(Data!CJ$25:CJ$999,1)-1&gt;$F$15,"&gt;100%",Data!CJ52*1/SMALL(Data!CJ$25:CJ$999,1)-1),"")</f>
        <v/>
      </c>
      <c r="CK52" s="178" t="str">
        <f>IF(ISNUMBER(Data!CK52),IF(Data!CK52*1/SMALL(Data!CK$25:CK$999,1)-1&gt;$F$15,"&gt;100%",Data!CK52*1/SMALL(Data!CK$25:CK$999,1)-1),"")</f>
        <v/>
      </c>
      <c r="CL52" s="178" t="str">
        <f>IF(ISNUMBER(Data!CL52),IF(Data!CL52*1/SMALL(Data!CL$25:CL$999,1)-1&gt;$F$15,"&gt;100%",Data!CL52*1/SMALL(Data!CL$25:CL$999,1)-1),"")</f>
        <v/>
      </c>
      <c r="CM52" s="178" t="str">
        <f>IF(ISNUMBER(Data!CM52),IF(Data!CM52*1/SMALL(Data!CM$25:CM$999,1)-1&gt;$F$15,"&gt;100%",Data!CM52*1/SMALL(Data!CM$25:CM$999,1)-1),"")</f>
        <v/>
      </c>
      <c r="CN52" s="178" t="str">
        <f>IF(ISNUMBER(Data!CN52),IF(Data!CN52*1/SMALL(Data!CN$25:CN$999,1)-1&gt;$F$15,"&gt;100%",Data!CN52*1/SMALL(Data!CN$25:CN$999,1)-1),"")</f>
        <v/>
      </c>
      <c r="CO52" s="178" t="str">
        <f>IF(ISNUMBER(Data!CO52),IF(Data!CO52*1/SMALL(Data!CO$25:CO$999,1)-1&gt;$F$15,"&gt;100%",Data!CO52*1/SMALL(Data!CO$25:CO$999,1)-1),"")</f>
        <v/>
      </c>
      <c r="CP52" s="178" t="str">
        <f>IF(ISNUMBER(Data!CP52),IF(Data!CP52*1/SMALL(Data!CP$25:CP$999,1)-1&gt;$F$15,"&gt;100%",Data!CP52*1/SMALL(Data!CP$25:CP$999,1)-1),"")</f>
        <v/>
      </c>
      <c r="CQ52" s="178" t="str">
        <f>IF(ISNUMBER(Data!CQ52),IF(Data!CQ52*1/SMALL(Data!CQ$25:CQ$999,1)-1&gt;$F$15,"&gt;100%",Data!CQ52*1/SMALL(Data!CQ$25:CQ$999,1)-1),"")</f>
        <v/>
      </c>
      <c r="CR52" s="178" t="str">
        <f>IF(ISNUMBER(Data!CR52),IF(Data!CR52*1/SMALL(Data!CR$25:CR$999,1)-1&gt;$F$15,"&gt;100%",Data!CR52*1/SMALL(Data!CR$25:CR$999,1)-1),"")</f>
        <v/>
      </c>
      <c r="CS52" s="178" t="str">
        <f>IF(ISNUMBER(Data!CS52),IF(Data!CS52*1/SMALL(Data!CS$25:CS$999,1)-1&gt;$F$15,"&gt;100%",Data!CS52*1/SMALL(Data!CS$25:CS$999,1)-1),"")</f>
        <v/>
      </c>
      <c r="CT52" s="178" t="str">
        <f>IF(ISNUMBER(Data!CT52),IF(Data!CT52*1/SMALL(Data!CT$25:CT$999,1)-1&gt;$F$15,"&gt;100%",Data!CT52*1/SMALL(Data!CT$25:CT$999,1)-1),"")</f>
        <v/>
      </c>
      <c r="CU52" s="178" t="str">
        <f>IF(ISNUMBER(Data!CU52),IF(Data!CU52*1/SMALL(Data!CU$25:CU$999,1)-1&gt;$F$15,"&gt;100%",Data!CU52*1/SMALL(Data!CU$25:CU$999,1)-1),"")</f>
        <v/>
      </c>
      <c r="CV52" s="178" t="str">
        <f>IF(ISNUMBER(Data!CV52),IF(Data!CV52*1/SMALL(Data!CV$25:CV$999,1)-1&gt;$F$15,"&gt;100%",Data!CV52*1/SMALL(Data!CV$25:CV$999,1)-1),"")</f>
        <v/>
      </c>
      <c r="CW52" s="178" t="str">
        <f>IF(ISNUMBER(Data!CW52),IF(Data!CW52*1/SMALL(Data!CW$25:CW$999,1)-1&gt;$F$15,"&gt;100%",Data!CW52*1/SMALL(Data!CW$25:CW$999,1)-1),"")</f>
        <v/>
      </c>
      <c r="CX52" s="178" t="str">
        <f>IF(ISNUMBER(Data!CX52),IF(Data!CX52*1/SMALL(Data!CX$25:CX$999,1)-1&gt;$F$15,"&gt;100%",Data!CX52*1/SMALL(Data!CX$25:CX$999,1)-1),"")</f>
        <v/>
      </c>
      <c r="CY52" s="178" t="str">
        <f>IF(ISNUMBER(Data!CY52),IF(Data!CY52*1/SMALL(Data!CY$25:CY$999,1)-1&gt;$F$15,"&gt;100%",Data!CY52*1/SMALL(Data!CY$25:CY$999,1)-1),"")</f>
        <v/>
      </c>
      <c r="CZ52" s="178" t="str">
        <f>IF(ISNUMBER(Data!CZ52),IF(Data!CZ52*1/SMALL(Data!CZ$25:CZ$999,1)-1&gt;$F$15,"&gt;100%",Data!CZ52*1/SMALL(Data!CZ$25:CZ$999,1)-1),"")</f>
        <v/>
      </c>
      <c r="DA52" s="178" t="str">
        <f>IF(ISNUMBER(Data!DA52),IF(Data!DA52*1/SMALL(Data!DA$25:DA$999,1)-1&gt;$F$15,"&gt;100%",Data!DA52*1/SMALL(Data!DA$25:DA$999,1)-1),"")</f>
        <v/>
      </c>
      <c r="DB52" s="178" t="str">
        <f>IF(ISNUMBER(Data!DB52),IF(Data!DB52*1/SMALL(Data!DB$25:DB$999,1)-1&gt;$F$15,"&gt;100%",Data!DB52*1/SMALL(Data!DB$25:DB$999,1)-1),"")</f>
        <v/>
      </c>
      <c r="DC52" s="178" t="str">
        <f>IF(ISNUMBER(Data!DC52),IF(Data!DC52*1/SMALL(Data!DC$25:DC$999,1)-1&gt;$F$15,"&gt;100%",Data!DC52*1/SMALL(Data!DC$25:DC$999,1)-1),"")</f>
        <v/>
      </c>
      <c r="DD52" s="178" t="str">
        <f>IF(ISNUMBER(Data!DD52),IF(Data!DD52*1/SMALL(Data!DD$25:DD$999,1)-1&gt;$F$15,"&gt;100%",Data!DD52*1/SMALL(Data!DD$25:DD$999,1)-1),"")</f>
        <v/>
      </c>
      <c r="DE52" s="178" t="str">
        <f>IF(ISNUMBER(Data!DE52),IF(Data!DE52*1/SMALL(Data!DE$25:DE$999,1)-1&gt;$F$15,"&gt;100%",Data!DE52*1/SMALL(Data!DE$25:DE$999,1)-1),"")</f>
        <v/>
      </c>
      <c r="DF52" s="178" t="str">
        <f>IF(ISNUMBER(Data!DF52),IF(Data!DF52*1/SMALL(Data!DF$25:DF$999,1)-1&gt;$F$15,"&gt;100%",Data!DF52*1/SMALL(Data!DF$25:DF$999,1)-1),"")</f>
        <v/>
      </c>
      <c r="DG52" s="178" t="str">
        <f>IF(ISNUMBER(Data!DG52),IF(Data!DG52*1/SMALL(Data!DG$25:DG$999,1)-1&gt;$F$15,"&gt;100%",Data!DG52*1/SMALL(Data!DG$25:DG$999,1)-1),"")</f>
        <v/>
      </c>
      <c r="DH52" s="178" t="str">
        <f>IF(ISNUMBER(Data!DH52),IF(Data!DH52*1/SMALL(Data!DH$25:DH$999,1)-1&gt;$F$15,"&gt;100%",Data!DH52*1/SMALL(Data!DH$25:DH$999,1)-1),"")</f>
        <v/>
      </c>
      <c r="DI52" s="178" t="str">
        <f>IF(ISNUMBER(Data!DI52),IF(Data!DI52*1/SMALL(Data!DI$25:DI$999,1)-1&gt;$F$15,"&gt;100%",Data!DI52*1/SMALL(Data!DI$25:DI$999,1)-1),"")</f>
        <v/>
      </c>
      <c r="DJ52" s="178" t="str">
        <f>IF(ISNUMBER(Data!DJ52),IF(Data!DJ52*1/SMALL(Data!DJ$25:DJ$999,1)-1&gt;$F$15,"&gt;100%",Data!DJ52*1/SMALL(Data!DJ$25:DJ$999,1)-1),"")</f>
        <v/>
      </c>
      <c r="DK52" s="178" t="str">
        <f>IF(ISNUMBER(Data!DK52),IF(Data!DK52*1/SMALL(Data!DK$25:DK$999,1)-1&gt;$F$15,"&gt;100%",Data!DK52*1/SMALL(Data!DK$25:DK$999,1)-1),"")</f>
        <v/>
      </c>
      <c r="DL52" s="178" t="str">
        <f>IF(ISNUMBER(Data!DL52),IF(Data!DL52*1/SMALL(Data!DL$25:DL$999,1)-1&gt;$F$15,"&gt;100%",Data!DL52*1/SMALL(Data!DL$25:DL$999,1)-1),"")</f>
        <v/>
      </c>
      <c r="DM52" s="178" t="str">
        <f>IF(ISNUMBER(Data!DM52),IF(Data!DM52*1/SMALL(Data!DM$25:DM$999,1)-1&gt;$F$15,"&gt;100%",Data!DM52*1/SMALL(Data!DM$25:DM$999,1)-1),"")</f>
        <v/>
      </c>
      <c r="DN52" s="178" t="str">
        <f>IF(ISNUMBER(Data!DN52),IF(Data!DN52*1/SMALL(Data!DN$25:DN$999,1)-1&gt;$F$15,"&gt;100%",Data!DN52*1/SMALL(Data!DN$25:DN$999,1)-1),"")</f>
        <v/>
      </c>
      <c r="DO52" s="178" t="str">
        <f>IF(ISNUMBER(Data!DO52),IF(Data!DO52*1/SMALL(Data!DO$25:DO$999,1)-1&gt;$F$15,"&gt;100%",Data!DO52*1/SMALL(Data!DO$25:DO$999,1)-1),"")</f>
        <v/>
      </c>
      <c r="DP52" s="178" t="str">
        <f>IF(ISNUMBER(Data!DP52),IF(Data!DP52*1/SMALL(Data!DP$25:DP$999,1)-1&gt;$F$15,"&gt;100%",Data!DP52*1/SMALL(Data!DP$25:DP$999,1)-1),"")</f>
        <v/>
      </c>
      <c r="DQ52" s="178" t="str">
        <f>IF(ISNUMBER(Data!DQ52),IF(Data!DQ52*1/SMALL(Data!DQ$25:DQ$999,1)-1&gt;$F$15,"&gt;100%",Data!DQ52*1/SMALL(Data!DQ$25:DQ$999,1)-1),"")</f>
        <v/>
      </c>
      <c r="DR52" s="178" t="str">
        <f>IF(ISNUMBER(Data!DR52),IF(Data!DR52*1/SMALL(Data!DR$25:DR$999,1)-1&gt;$F$15,"&gt;100%",Data!DR52*1/SMALL(Data!DR$25:DR$999,1)-1),"")</f>
        <v/>
      </c>
      <c r="DS52" s="178" t="str">
        <f>IF(ISNUMBER(Data!DS52),IF(Data!DS52*1/SMALL(Data!DS$25:DS$999,1)-1&gt;$F$15,"&gt;100%",Data!DS52*1/SMALL(Data!DS$25:DS$999,1)-1),"")</f>
        <v/>
      </c>
      <c r="DT52" s="178" t="str">
        <f>IF(ISNUMBER(Data!DT52),IF(Data!DT52*1/SMALL(Data!DT$25:DT$999,1)-1&gt;$F$15,"&gt;100%",Data!DT52*1/SMALL(Data!DT$25:DT$999,1)-1),"")</f>
        <v/>
      </c>
      <c r="DU52" s="178" t="str">
        <f>IF(ISNUMBER(Data!DU52),IF(Data!DU52*1/SMALL(Data!DU$25:DU$999,1)-1&gt;$F$15,"&gt;100%",Data!DU52*1/SMALL(Data!DU$25:DU$999,1)-1),"")</f>
        <v/>
      </c>
      <c r="DV52" s="178" t="str">
        <f>IF(ISNUMBER(Data!DV52),IF(Data!DV52*1/SMALL(Data!DV$25:DV$999,1)-1&gt;$F$15,"&gt;100%",Data!DV52*1/SMALL(Data!DV$25:DV$999,1)-1),"")</f>
        <v/>
      </c>
      <c r="DW52" s="178" t="str">
        <f>IF(ISNUMBER(Data!DW52),IF(Data!DW52*1/SMALL(Data!DW$25:DW$999,1)-1&gt;$F$15,"&gt;100%",Data!DW52*1/SMALL(Data!DW$25:DW$999,1)-1),"")</f>
        <v/>
      </c>
      <c r="DX52" s="178" t="str">
        <f>IF(ISNUMBER(Data!DX52),IF(Data!DX52*1/SMALL(Data!DX$25:DX$999,1)-1&gt;$F$15,"&gt;100%",Data!DX52*1/SMALL(Data!DX$25:DX$999,1)-1),"")</f>
        <v/>
      </c>
      <c r="DY52" s="178" t="str">
        <f>IF(ISNUMBER(Data!DY52),IF(Data!DY52*1/SMALL(Data!DY$25:DY$999,1)-1&gt;$F$15,"&gt;100%",Data!DY52*1/SMALL(Data!DY$25:DY$999,1)-1),"")</f>
        <v/>
      </c>
      <c r="DZ52" s="178" t="str">
        <f>IF(ISNUMBER(Data!DZ52),IF(Data!DZ52*1/SMALL(Data!DZ$25:DZ$999,1)-1&gt;$F$15,"&gt;100%",Data!DZ52*1/SMALL(Data!DZ$25:DZ$999,1)-1),"")</f>
        <v/>
      </c>
      <c r="EA52" s="178" t="str">
        <f>IF(ISNUMBER(Data!EA52),IF(Data!EA52*1/SMALL(Data!EA$25:EA$999,1)-1&gt;$F$15,"&gt;100%",Data!EA52*1/SMALL(Data!EA$25:EA$999,1)-1),"")</f>
        <v/>
      </c>
      <c r="EB52" s="178" t="str">
        <f>IF(ISNUMBER(Data!EB52),IF(Data!EB52*1/SMALL(Data!EB$25:EB$999,1)-1&gt;$F$15,"&gt;100%",Data!EB52*1/SMALL(Data!EB$25:EB$999,1)-1),"")</f>
        <v/>
      </c>
      <c r="EC52" s="178" t="str">
        <f>IF(ISNUMBER(Data!EC52),IF(Data!EC52*1/SMALL(Data!EC$25:EC$999,1)-1&gt;$F$15,"&gt;100%",Data!EC52*1/SMALL(Data!EC$25:EC$999,1)-1),"")</f>
        <v/>
      </c>
      <c r="ED52" s="178" t="str">
        <f>IF(ISNUMBER(Data!ED52),IF(Data!ED52*1/SMALL(Data!ED$25:ED$999,1)-1&gt;$F$15,"&gt;100%",Data!ED52*1/SMALL(Data!ED$25:ED$999,1)-1),"")</f>
        <v/>
      </c>
      <c r="EE52" s="178" t="str">
        <f>IF(ISNUMBER(Data!EE52),IF(Data!EE52*1/SMALL(Data!EE$25:EE$999,1)-1&gt;$F$15,"&gt;100%",Data!EE52*1/SMALL(Data!EE$25:EE$999,1)-1),"")</f>
        <v/>
      </c>
      <c r="EF52" s="178" t="str">
        <f>IF(ISNUMBER(Data!EF52),IF(Data!EF52*1/SMALL(Data!EF$25:EF$999,1)-1&gt;$F$15,"&gt;100%",Data!EF52*1/SMALL(Data!EF$25:EF$999,1)-1),"")</f>
        <v/>
      </c>
      <c r="EG52" s="178" t="str">
        <f>IF(ISNUMBER(Data!EG52),IF(Data!EG52*1/SMALL(Data!EG$25:EG$999,1)-1&gt;$F$15,"&gt;100%",Data!EG52*1/SMALL(Data!EG$25:EG$999,1)-1),"")</f>
        <v/>
      </c>
      <c r="EH52" s="178" t="str">
        <f>IF(ISNUMBER(Data!EH52),IF(Data!EH52*1/SMALL(Data!EH$25:EH$999,1)-1&gt;$F$15,"&gt;100%",Data!EH52*1/SMALL(Data!EH$25:EH$999,1)-1),"")</f>
        <v/>
      </c>
      <c r="EI52" s="178" t="str">
        <f>IF(ISNUMBER(Data!EI52),IF(Data!EI52*1/SMALL(Data!EI$25:EI$999,1)-1&gt;$F$15,"&gt;100%",Data!EI52*1/SMALL(Data!EI$25:EI$999,1)-1),"")</f>
        <v/>
      </c>
      <c r="EJ52" s="178" t="str">
        <f>IF(ISNUMBER(Data!EJ52),IF(Data!EJ52*1/SMALL(Data!EJ$25:EJ$999,1)-1&gt;$F$15,"&gt;100%",Data!EJ52*1/SMALL(Data!EJ$25:EJ$999,1)-1),"")</f>
        <v/>
      </c>
      <c r="EK52" s="178" t="str">
        <f>IF(ISNUMBER(Data!EK52),IF(Data!EK52*1/SMALL(Data!EK$25:EK$999,1)-1&gt;$F$15,"&gt;100%",Data!EK52*1/SMALL(Data!EK$25:EK$999,1)-1),"")</f>
        <v/>
      </c>
      <c r="EL52" s="178" t="str">
        <f>IF(ISNUMBER(Data!EL52),IF(Data!EL52*1/SMALL(Data!EL$25:EL$999,1)-1&gt;$F$15,"&gt;100%",Data!EL52*1/SMALL(Data!EL$25:EL$999,1)-1),"")</f>
        <v/>
      </c>
      <c r="EM52" s="178" t="str">
        <f>IF(ISNUMBER(Data!EM52),IF(Data!EM52*1/SMALL(Data!EM$25:EM$999,1)-1&gt;$F$15,"&gt;100%",Data!EM52*1/SMALL(Data!EM$25:EM$999,1)-1),"")</f>
        <v/>
      </c>
      <c r="EN52" s="178" t="str">
        <f>IF(ISNUMBER(Data!EN52),IF(Data!EN52*1/SMALL(Data!EN$25:EN$999,1)-1&gt;$F$15,"&gt;100%",Data!EN52*1/SMALL(Data!EN$25:EN$999,1)-1),"")</f>
        <v/>
      </c>
      <c r="EO52" s="178" t="str">
        <f>IF(ISNUMBER(Data!EO52),IF(Data!EO52*1/SMALL(Data!EO$25:EO$999,1)-1&gt;$F$15,"&gt;100%",Data!EO52*1/SMALL(Data!EO$25:EO$999,1)-1),"")</f>
        <v/>
      </c>
      <c r="EP52" s="178" t="str">
        <f>IF(ISNUMBER(Data!EP52),IF(Data!EP52*1/SMALL(Data!EP$25:EP$999,1)-1&gt;$F$15,"&gt;100%",Data!EP52*1/SMALL(Data!EP$25:EP$999,1)-1),"")</f>
        <v/>
      </c>
      <c r="EQ52" s="178" t="str">
        <f>IF(ISNUMBER(Data!EQ52),IF(Data!EQ52*1/SMALL(Data!EQ$25:EQ$999,1)-1&gt;$F$15,"&gt;100%",Data!EQ52*1/SMALL(Data!EQ$25:EQ$999,1)-1),"")</f>
        <v/>
      </c>
      <c r="ER52" s="178" t="str">
        <f>IF(ISNUMBER(Data!ER52),IF(Data!ER52*1/SMALL(Data!ER$25:ER$999,1)-1&gt;$F$15,"&gt;100%",Data!ER52*1/SMALL(Data!ER$25:ER$999,1)-1),"")</f>
        <v/>
      </c>
      <c r="ES52" s="178" t="str">
        <f>IF(ISNUMBER(Data!ES52),IF(Data!ES52*1/SMALL(Data!ES$25:ES$999,1)-1&gt;$F$15,"&gt;100%",Data!ES52*1/SMALL(Data!ES$25:ES$999,1)-1),"")</f>
        <v/>
      </c>
    </row>
    <row r="53" spans="1:149" s="171" customFormat="1" x14ac:dyDescent="0.25">
      <c r="A53" s="169" t="str">
        <f>Data!A53</f>
        <v>SLICT</v>
      </c>
      <c r="B53" s="178" t="str">
        <f>IF(ISNUMBER(Data!B53),IF(Data!B53*1/SMALL(Data!B$25:B$999,1)-1&gt;$F$15,"&gt;100%",Data!B53*1/SMALL(Data!B$25:B$999,1)-1),"")</f>
        <v/>
      </c>
      <c r="C53" s="178" t="str">
        <f>IF(ISNUMBER(Data!C53),IF(Data!C53*1/SMALL(Data!C$25:C$999,1)-1&gt;$F$15,"&gt;100%",Data!C53*1/SMALL(Data!C$25:C$999,1)-1),"")</f>
        <v/>
      </c>
      <c r="D53" s="178" t="str">
        <f>IF(ISNUMBER(Data!D53),IF(Data!D53*1/SMALL(Data!D$25:D$999,1)-1&gt;$F$15,"&gt;100%",Data!D53*1/SMALL(Data!D$25:D$999,1)-1),"")</f>
        <v/>
      </c>
      <c r="E53" s="178" t="str">
        <f>IF(ISNUMBER(Data!E53),IF(Data!E53*1/SMALL(Data!E$25:E$999,1)-1&gt;$F$15,"&gt;100%",Data!E53*1/SMALL(Data!E$25:E$999,1)-1),"")</f>
        <v/>
      </c>
      <c r="F53" s="178" t="str">
        <f>IF(ISNUMBER(Data!F53),IF(Data!F53*1/SMALL(Data!F$25:F$999,1)-1&gt;$F$15,"&gt;100%",Data!F53*1/SMALL(Data!F$25:F$999,1)-1),"")</f>
        <v/>
      </c>
      <c r="G53" s="178" t="str">
        <f>IF(ISNUMBER(Data!G53),IF(Data!G53*1/SMALL(Data!G$25:G$999,1)-1&gt;$F$15,"&gt;100%",Data!G53*1/SMALL(Data!G$25:G$999,1)-1),"")</f>
        <v/>
      </c>
      <c r="H53" s="178" t="str">
        <f>IF(ISNUMBER(Data!H53),IF(Data!H53*1/SMALL(Data!H$25:H$999,1)-1&gt;$F$15,"&gt;100%",Data!H53*1/SMALL(Data!H$25:H$999,1)-1),"")</f>
        <v/>
      </c>
      <c r="I53" s="178" t="str">
        <f>IF(ISNUMBER(Data!I53),IF(Data!I53*1/SMALL(Data!I$25:I$999,1)-1&gt;$F$15,"&gt;100%",Data!I53*1/SMALL(Data!I$25:I$999,1)-1),"")</f>
        <v/>
      </c>
      <c r="J53" s="178" t="str">
        <f>IF(ISNUMBER(Data!J53),IF(Data!J53*1/SMALL(Data!J$25:J$999,1)-1&gt;$F$15,"&gt;100%",Data!J53*1/SMALL(Data!J$25:J$999,1)-1),"")</f>
        <v/>
      </c>
      <c r="K53" s="178" t="str">
        <f>IF(ISNUMBER(Data!K53),IF(Data!K53*1/SMALL(Data!K$25:K$999,1)-1&gt;$F$15,"&gt;100%",Data!K53*1/SMALL(Data!K$25:K$999,1)-1),"")</f>
        <v/>
      </c>
      <c r="L53" s="178" t="str">
        <f>IF(ISNUMBER(Data!L53),IF(Data!L53*1/SMALL(Data!L$25:L$999,1)-1&gt;$F$15,"&gt;100%",Data!L53*1/SMALL(Data!L$25:L$999,1)-1),"")</f>
        <v/>
      </c>
      <c r="M53" s="178" t="str">
        <f>IF(ISNUMBER(Data!M53),IF(Data!M53*1/SMALL(Data!M$25:M$999,1)-1&gt;$F$15,"&gt;100%",Data!M53*1/SMALL(Data!M$25:M$999,1)-1),"")</f>
        <v/>
      </c>
      <c r="N53" s="178" t="str">
        <f>IF(ISNUMBER(Data!N53),IF(Data!N53*1/SMALL(Data!N$25:N$999,1)-1&gt;$F$15,"&gt;100%",Data!N53*1/SMALL(Data!N$25:N$999,1)-1),"")</f>
        <v/>
      </c>
      <c r="O53" s="178" t="str">
        <f>IF(ISNUMBER(Data!O53),IF(Data!O53*1/SMALL(Data!O$25:O$999,1)-1&gt;$F$15,"&gt;100%",Data!O53*1/SMALL(Data!O$25:O$999,1)-1),"")</f>
        <v/>
      </c>
      <c r="P53" s="178" t="str">
        <f>IF(ISNUMBER(Data!P53),IF(Data!P53*1/SMALL(Data!P$25:P$999,1)-1&gt;$F$15,"&gt;100%",Data!P53*1/SMALL(Data!P$25:P$999,1)-1),"")</f>
        <v/>
      </c>
      <c r="Q53" s="178" t="str">
        <f>IF(ISNUMBER(Data!Q53),IF(Data!Q53*1/SMALL(Data!Q$25:Q$999,1)-1&gt;$F$15,"&gt;100%",Data!Q53*1/SMALL(Data!Q$25:Q$999,1)-1),"")</f>
        <v/>
      </c>
      <c r="R53" s="178" t="str">
        <f>IF(ISNUMBER(Data!R53),IF(Data!R53*1/SMALL(Data!R$25:R$999,1)-1&gt;$F$15,"&gt;100%",Data!R53*1/SMALL(Data!R$25:R$999,1)-1),"")</f>
        <v/>
      </c>
      <c r="S53" s="178" t="str">
        <f>IF(ISNUMBER(Data!S53),IF(Data!S53*1/SMALL(Data!S$25:S$999,1)-1&gt;$F$15,"&gt;100%",Data!S53*1/SMALL(Data!S$25:S$999,1)-1),"")</f>
        <v/>
      </c>
      <c r="T53" s="178" t="str">
        <f>IF(ISNUMBER(Data!T53),IF(Data!T53*1/SMALL(Data!T$25:T$999,1)-1&gt;$F$15,"&gt;100%",Data!T53*1/SMALL(Data!T$25:T$999,1)-1),"")</f>
        <v/>
      </c>
      <c r="U53" s="178" t="str">
        <f>IF(ISNUMBER(Data!U53),IF(Data!U53*1/SMALL(Data!U$25:U$999,1)-1&gt;$F$15,"&gt;100%",Data!U53*1/SMALL(Data!U$25:U$999,1)-1),"")</f>
        <v/>
      </c>
      <c r="V53" s="178" t="str">
        <f>IF(ISNUMBER(Data!V53),IF(Data!V53*1/SMALL(Data!V$25:V$999,1)-1&gt;$F$15,"&gt;100%",Data!V53*1/SMALL(Data!V$25:V$999,1)-1),"")</f>
        <v/>
      </c>
      <c r="W53" s="178" t="str">
        <f>IF(ISNUMBER(Data!W53),IF(Data!W53*1/SMALL(Data!W$25:W$999,1)-1&gt;$F$15,"&gt;100%",Data!W53*1/SMALL(Data!W$25:W$999,1)-1),"")</f>
        <v/>
      </c>
      <c r="X53" s="178" t="str">
        <f>IF(ISNUMBER(Data!X53),IF(Data!X53*1/SMALL(Data!X$25:X$999,1)-1&gt;$F$15,"&gt;100%",Data!X53*1/SMALL(Data!X$25:X$999,1)-1),"")</f>
        <v/>
      </c>
      <c r="Y53" s="178" t="str">
        <f>IF(ISNUMBER(Data!Y53),IF(Data!Y53*1/SMALL(Data!Y$25:Y$999,1)-1&gt;$F$15,"&gt;100%",Data!Y53*1/SMALL(Data!Y$25:Y$999,1)-1),"")</f>
        <v/>
      </c>
      <c r="Z53" s="178" t="str">
        <f>IF(ISNUMBER(Data!Z53),IF(Data!Z53*1/SMALL(Data!Z$25:Z$999,1)-1&gt;$F$15,"&gt;100%",Data!Z53*1/SMALL(Data!Z$25:Z$999,1)-1),"")</f>
        <v/>
      </c>
      <c r="AA53" s="178" t="str">
        <f>IF(ISNUMBER(Data!AA53),IF(Data!AA53*1/SMALL(Data!AA$25:AA$999,1)-1&gt;$F$15,"&gt;100%",Data!AA53*1/SMALL(Data!AA$25:AA$999,1)-1),"")</f>
        <v/>
      </c>
      <c r="AB53" s="178" t="str">
        <f>IF(ISNUMBER(Data!AB53),IF(Data!AB53*1/SMALL(Data!AB$25:AB$999,1)-1&gt;$F$15,"&gt;100%",Data!AB53*1/SMALL(Data!AB$25:AB$999,1)-1),"")</f>
        <v/>
      </c>
      <c r="AC53" s="178" t="str">
        <f>IF(ISNUMBER(Data!AC53),IF(Data!AC53*1/SMALL(Data!AC$25:AC$999,1)-1&gt;$F$15,"&gt;100%",Data!AC53*1/SMALL(Data!AC$25:AC$999,1)-1),"")</f>
        <v/>
      </c>
      <c r="AD53" s="178" t="str">
        <f>IF(ISNUMBER(Data!AD53),IF(Data!AD53*1/SMALL(Data!AD$25:AD$999,1)-1&gt;$F$15,"&gt;100%",Data!AD53*1/SMALL(Data!AD$25:AD$999,1)-1),"")</f>
        <v/>
      </c>
      <c r="AE53" s="178" t="str">
        <f>IF(ISNUMBER(Data!AE53),IF(Data!AE53*1/SMALL(Data!AE$25:AE$999,1)-1&gt;$F$15,"&gt;100%",Data!AE53*1/SMALL(Data!AE$25:AE$999,1)-1),"")</f>
        <v/>
      </c>
      <c r="AF53" s="178" t="str">
        <f>IF(ISNUMBER(Data!AF53),IF(Data!AF53*1/SMALL(Data!AF$25:AF$999,1)-1&gt;$F$15,"&gt;100%",Data!AF53*1/SMALL(Data!AF$25:AF$999,1)-1),"")</f>
        <v/>
      </c>
      <c r="AG53" s="178" t="str">
        <f>IF(ISNUMBER(Data!AG53),IF(Data!AG53*1/SMALL(Data!AG$25:AG$999,1)-1&gt;$F$15,"&gt;100%",Data!AG53*1/SMALL(Data!AG$25:AG$999,1)-1),"")</f>
        <v/>
      </c>
      <c r="AH53" s="178" t="str">
        <f>IF(ISNUMBER(Data!AH53),IF(Data!AH53*1/SMALL(Data!AH$25:AH$999,1)-1&gt;$F$15,"&gt;100%",Data!AH53*1/SMALL(Data!AH$25:AH$999,1)-1),"")</f>
        <v/>
      </c>
      <c r="AI53" s="178" t="str">
        <f>IF(ISNUMBER(Data!AI53),IF(Data!AI53*1/SMALL(Data!AI$25:AI$999,1)-1&gt;$F$15,"&gt;100%",Data!AI53*1/SMALL(Data!AI$25:AI$999,1)-1),"")</f>
        <v/>
      </c>
      <c r="AJ53" s="178" t="str">
        <f>IF(ISNUMBER(Data!AJ53),IF(Data!AJ53*1/SMALL(Data!AJ$25:AJ$999,1)-1&gt;$F$15,"&gt;100%",Data!AJ53*1/SMALL(Data!AJ$25:AJ$999,1)-1),"")</f>
        <v/>
      </c>
      <c r="AK53" s="178" t="str">
        <f>IF(ISNUMBER(Data!AK53),IF(Data!AK53*1/SMALL(Data!AK$25:AK$999,1)-1&gt;$F$15,"&gt;100%",Data!AK53*1/SMALL(Data!AK$25:AK$999,1)-1),"")</f>
        <v/>
      </c>
      <c r="AL53" s="178" t="str">
        <f>IF(ISNUMBER(Data!AL53),IF(Data!AL53*1/SMALL(Data!AL$25:AL$999,1)-1&gt;$F$15,"&gt;100%",Data!AL53*1/SMALL(Data!AL$25:AL$999,1)-1),"")</f>
        <v/>
      </c>
      <c r="AM53" s="178" t="str">
        <f>IF(ISNUMBER(Data!AM53),IF(Data!AM53*1/SMALL(Data!AM$25:AM$999,1)-1&gt;$F$15,"&gt;100%",Data!AM53*1/SMALL(Data!AM$25:AM$999,1)-1),"")</f>
        <v/>
      </c>
      <c r="AN53" s="178" t="str">
        <f>IF(ISNUMBER(Data!AN53),IF(Data!AN53*1/SMALL(Data!AN$25:AN$999,1)-1&gt;$F$15,"&gt;100%",Data!AN53*1/SMALL(Data!AN$25:AN$999,1)-1),"")</f>
        <v/>
      </c>
      <c r="AO53" s="178" t="str">
        <f>IF(ISNUMBER(Data!AO53),IF(Data!AO53*1/SMALL(Data!AO$25:AO$999,1)-1&gt;$F$15,"&gt;100%",Data!AO53*1/SMALL(Data!AO$25:AO$999,1)-1),"")</f>
        <v/>
      </c>
      <c r="AP53" s="178" t="str">
        <f>IF(ISNUMBER(Data!AP53),IF(Data!AP53*1/SMALL(Data!AP$25:AP$999,1)-1&gt;$F$15,"&gt;100%",Data!AP53*1/SMALL(Data!AP$25:AP$999,1)-1),"")</f>
        <v/>
      </c>
      <c r="AQ53" s="189" t="str">
        <f>IF(ISNUMBER(Data!AQ53),IF(Data!AQ53*1/SMALL(Data!AQ$25:AQ$999,1)-1&gt;$F$15,"&gt;100%",Data!AQ53*1/SMALL(Data!AQ$25:AQ$999,1)-1),"")</f>
        <v/>
      </c>
      <c r="AR53" s="178" t="str">
        <f>IF(ISNUMBER(Data!AR53),IF(Data!AR53*1/SMALL(Data!AR$25:AR$999,1)-1&gt;$F$15,"&gt;100%",Data!AR53*1/SMALL(Data!AR$25:AR$999,1)-1),"")</f>
        <v/>
      </c>
      <c r="AS53" s="178" t="str">
        <f>IF(ISNUMBER(Data!AS53),IF(Data!AS53*1/SMALL(Data!AS$25:AS$999,1)-1&gt;$F$15,"&gt;100%",Data!AS53*1/SMALL(Data!AS$25:AS$999,1)-1),"")</f>
        <v/>
      </c>
      <c r="AT53" s="178" t="str">
        <f>IF(ISNUMBER(Data!AT53),IF(Data!AT53*1/SMALL(Data!AT$25:AT$999,1)-1&gt;$F$15,"&gt;100%",Data!AT53*1/SMALL(Data!AT$25:AT$999,1)-1),"")</f>
        <v/>
      </c>
      <c r="AU53" s="178" t="str">
        <f>IF(ISNUMBER(Data!AU53),IF(Data!AU53*1/SMALL(Data!AU$25:AU$999,1)-1&gt;$F$15,"&gt;100%",Data!AU53*1/SMALL(Data!AU$25:AU$999,1)-1),"")</f>
        <v/>
      </c>
      <c r="AV53" s="178" t="str">
        <f>IF(ISNUMBER(Data!AV53),IF(Data!AV53*1/SMALL(Data!AV$25:AV$999,1)-1&gt;$F$15,"&gt;100%",Data!AV53*1/SMALL(Data!AV$25:AV$999,1)-1),"")</f>
        <v/>
      </c>
      <c r="AW53" s="178" t="str">
        <f>IF(ISNUMBER(Data!AW53),IF(Data!AW53*1/SMALL(Data!AW$25:AW$999,1)-1&gt;$F$15,"&gt;100%",Data!AW53*1/SMALL(Data!AW$25:AW$999,1)-1),"")</f>
        <v/>
      </c>
      <c r="AX53" s="178" t="str">
        <f>IF(ISNUMBER(Data!AX53),IF(Data!AX53*1/SMALL(Data!AX$25:AX$999,1)-1&gt;$F$15,"&gt;100%",Data!AX53*1/SMALL(Data!AX$25:AX$999,1)-1),"")</f>
        <v/>
      </c>
      <c r="AY53" s="178" t="str">
        <f>IF(ISNUMBER(Data!AY53),IF(Data!AY53*1/SMALL(Data!AY$25:AY$999,1)-1&gt;$F$15,"&gt;100%",Data!AY53*1/SMALL(Data!AY$25:AY$999,1)-1),"")</f>
        <v/>
      </c>
      <c r="AZ53" s="178" t="str">
        <f>IF(ISNUMBER(Data!AZ53),IF(Data!AZ53*1/SMALL(Data!AZ$25:AZ$999,1)-1&gt;$F$15,"&gt;100%",Data!AZ53*1/SMALL(Data!AZ$25:AZ$999,1)-1),"")</f>
        <v/>
      </c>
      <c r="BA53" s="190" t="str">
        <f>IF(ISNUMBER(Data!BA53),IF(Data!BA53*1/SMALL(Data!BA$25:BA$999,1)-1&gt;$F$15,"&gt;100%",Data!BA53*1/SMALL(Data!BA$25:BA$999,1)-1),"")</f>
        <v/>
      </c>
      <c r="BB53" s="184" t="str">
        <f>IF(ISNUMBER(Data!BB53),IF(Data!BB53*1/SMALL(Data!BB$25:BB$999,1)-1&gt;$F$15,"&gt;100%",Data!BB53*1/SMALL(Data!BB$25:BB$999,1)-1),"")</f>
        <v/>
      </c>
      <c r="BC53" s="178" t="str">
        <f>IF(ISNUMBER(Data!BC53),IF(Data!BC53*1/SMALL(Data!BC$25:BC$999,1)-1&gt;$F$15,"&gt;100%",Data!BC53*1/SMALL(Data!BC$25:BC$999,1)-1),"")</f>
        <v/>
      </c>
      <c r="BD53" s="178" t="str">
        <f>IF(ISNUMBER(Data!BD53),IF(Data!BD53*1/SMALL(Data!BD$25:BD$999,1)-1&gt;$F$15,"&gt;100%",Data!BD53*1/SMALL(Data!BD$25:BD$999,1)-1),"")</f>
        <v/>
      </c>
      <c r="BE53" s="178" t="str">
        <f>IF(ISNUMBER(Data!BE53),IF(Data!BE53*1/SMALL(Data!BE$25:BE$999,1)-1&gt;$F$15,"&gt;100%",Data!BE53*1/SMALL(Data!BE$25:BE$999,1)-1),"")</f>
        <v/>
      </c>
      <c r="BF53" s="178" t="str">
        <f>IF(ISNUMBER(Data!BF53),IF(Data!BF53*1/SMALL(Data!BF$25:BF$999,1)-1&gt;$F$15,"&gt;100%",Data!BF53*1/SMALL(Data!BF$25:BF$999,1)-1),"")</f>
        <v/>
      </c>
      <c r="BG53" s="178" t="str">
        <f>IF(ISNUMBER(Data!BG53),IF(Data!BG53*1/SMALL(Data!BG$25:BG$999,1)-1&gt;$F$15,"&gt;100%",Data!BG53*1/SMALL(Data!BG$25:BG$999,1)-1),"")</f>
        <v/>
      </c>
      <c r="BH53" s="178" t="str">
        <f>IF(ISNUMBER(Data!BH53),IF(Data!BH53*1/SMALL(Data!BH$25:BH$999,1)-1&gt;$F$15,"&gt;100%",Data!BH53*1/SMALL(Data!BH$25:BH$999,1)-1),"")</f>
        <v/>
      </c>
      <c r="BI53" s="178" t="str">
        <f>IF(ISNUMBER(Data!BI53),IF(Data!BI53*1/SMALL(Data!BI$25:BI$999,1)-1&gt;$F$15,"&gt;100%",Data!BI53*1/SMALL(Data!BI$25:BI$999,1)-1),"")</f>
        <v/>
      </c>
      <c r="BJ53" s="178" t="str">
        <f>IF(ISNUMBER(Data!BJ53),IF(Data!BJ53*1/SMALL(Data!BJ$25:BJ$999,1)-1&gt;$F$15,"&gt;100%",Data!BJ53*1/SMALL(Data!BJ$25:BJ$999,1)-1),"")</f>
        <v/>
      </c>
      <c r="BK53" s="178" t="str">
        <f>IF(ISNUMBER(Data!BK53),IF(Data!BK53*1/SMALL(Data!BK$25:BK$999,1)-1&gt;$F$15,"&gt;100%",Data!BK53*1/SMALL(Data!BK$25:BK$999,1)-1),"")</f>
        <v/>
      </c>
      <c r="BL53" s="178" t="str">
        <f>IF(ISNUMBER(Data!BL53),IF(Data!BL53*1/SMALL(Data!BL$25:BL$999,1)-1&gt;$F$15,"&gt;100%",Data!BL53*1/SMALL(Data!BL$25:BL$999,1)-1),"")</f>
        <v/>
      </c>
      <c r="BM53" s="178" t="str">
        <f>IF(ISNUMBER(Data!BM53),IF(Data!BM53*1/SMALL(Data!BM$25:BM$999,1)-1&gt;$F$15,"&gt;100%",Data!BM53*1/SMALL(Data!BM$25:BM$999,1)-1),"")</f>
        <v/>
      </c>
      <c r="BN53" s="178" t="str">
        <f>IF(ISNUMBER(Data!BN53),IF(Data!BN53*1/SMALL(Data!BN$25:BN$999,1)-1&gt;$F$15,"&gt;100%",Data!BN53*1/SMALL(Data!BN$25:BN$999,1)-1),"")</f>
        <v/>
      </c>
      <c r="BO53" s="178" t="str">
        <f>IF(ISNUMBER(Data!BO53),IF(Data!BO53*1/SMALL(Data!BO$25:BO$999,1)-1&gt;$F$15,"&gt;100%",Data!BO53*1/SMALL(Data!BO$25:BO$999,1)-1),"")</f>
        <v/>
      </c>
      <c r="BP53" s="178" t="str">
        <f>IF(ISNUMBER(Data!BP53),IF(Data!BP53*1/SMALL(Data!BP$25:BP$999,1)-1&gt;$F$15,"&gt;100%",Data!BP53*1/SMALL(Data!BP$25:BP$999,1)-1),"")</f>
        <v/>
      </c>
      <c r="BQ53" s="178" t="str">
        <f>IF(ISNUMBER(Data!BQ53),IF(Data!BQ53*1/SMALL(Data!BQ$25:BQ$999,1)-1&gt;$F$15,"&gt;100%",Data!BQ53*1/SMALL(Data!BQ$25:BQ$999,1)-1),"")</f>
        <v/>
      </c>
      <c r="BR53" s="178" t="str">
        <f>IF(ISNUMBER(Data!BR53),IF(Data!BR53*1/SMALL(Data!BR$25:BR$999,1)-1&gt;$F$15,"&gt;100%",Data!BR53*1/SMALL(Data!BR$25:BR$999,1)-1),"")</f>
        <v/>
      </c>
      <c r="BS53" s="178" t="str">
        <f>IF(ISNUMBER(Data!BS53),IF(Data!BS53*1/SMALL(Data!BS$25:BS$999,1)-1&gt;$F$15,"&gt;100%",Data!BS53*1/SMALL(Data!BS$25:BS$999,1)-1),"")</f>
        <v/>
      </c>
      <c r="BT53" s="178" t="str">
        <f>IF(ISNUMBER(Data!BT53),IF(Data!BT53*1/SMALL(Data!BT$25:BT$999,1)-1&gt;$F$15,"&gt;100%",Data!BT53*1/SMALL(Data!BT$25:BT$999,1)-1),"")</f>
        <v/>
      </c>
      <c r="BU53" s="178" t="str">
        <f>IF(ISNUMBER(Data!BU53),IF(Data!BU53*1/SMALL(Data!BU$25:BU$999,1)-1&gt;$F$15,"&gt;100%",Data!BU53*1/SMALL(Data!BU$25:BU$999,1)-1),"")</f>
        <v/>
      </c>
      <c r="BV53" s="178" t="str">
        <f>IF(ISNUMBER(Data!BV53),IF(Data!BV53*1/SMALL(Data!BV$25:BV$999,1)-1&gt;$F$15,"&gt;100%",Data!BV53*1/SMALL(Data!BV$25:BV$999,1)-1),"")</f>
        <v/>
      </c>
      <c r="BW53" s="178" t="str">
        <f>IF(ISNUMBER(Data!BW53),IF(Data!BW53*1/SMALL(Data!BW$25:BW$999,1)-1&gt;$F$15,"&gt;100%",Data!BW53*1/SMALL(Data!BW$25:BW$999,1)-1),"")</f>
        <v/>
      </c>
      <c r="BX53" s="178" t="str">
        <f>IF(ISNUMBER(Data!BX53),IF(Data!BX53*1/SMALL(Data!BX$25:BX$999,1)-1&gt;$F$15,"&gt;100%",Data!BX53*1/SMALL(Data!BX$25:BX$999,1)-1),"")</f>
        <v/>
      </c>
      <c r="BY53" s="178" t="str">
        <f>IF(ISNUMBER(Data!BY53),IF(Data!BY53*1/SMALL(Data!BY$25:BY$999,1)-1&gt;$F$15,"&gt;100%",Data!BY53*1/SMALL(Data!BY$25:BY$999,1)-1),"")</f>
        <v/>
      </c>
      <c r="BZ53" s="178" t="str">
        <f>IF(ISNUMBER(Data!BZ53),IF(Data!BZ53*1/SMALL(Data!BZ$25:BZ$999,1)-1&gt;$F$15,"&gt;100%",Data!BZ53*1/SMALL(Data!BZ$25:BZ$999,1)-1),"")</f>
        <v/>
      </c>
      <c r="CA53" s="178" t="str">
        <f>IF(ISNUMBER(Data!CA53),IF(Data!CA53*1/SMALL(Data!CA$25:CA$999,1)-1&gt;$F$15,"&gt;100%",Data!CA53*1/SMALL(Data!CA$25:CA$999,1)-1),"")</f>
        <v/>
      </c>
      <c r="CB53" s="178" t="str">
        <f>IF(ISNUMBER(Data!CB53),IF(Data!CB53*1/SMALL(Data!CB$25:CB$999,1)-1&gt;$F$15,"&gt;100%",Data!CB53*1/SMALL(Data!CB$25:CB$999,1)-1),"")</f>
        <v/>
      </c>
      <c r="CC53" s="178" t="str">
        <f>IF(ISNUMBER(Data!CC53),IF(Data!CC53*1/SMALL(Data!CC$25:CC$999,1)-1&gt;$F$15,"&gt;100%",Data!CC53*1/SMALL(Data!CC$25:CC$999,1)-1),"")</f>
        <v/>
      </c>
      <c r="CD53" s="178" t="str">
        <f>IF(ISNUMBER(Data!CD53),IF(Data!CD53*1/SMALL(Data!CD$25:CD$999,1)-1&gt;$F$15,"&gt;100%",Data!CD53*1/SMALL(Data!CD$25:CD$999,1)-1),"")</f>
        <v/>
      </c>
      <c r="CE53" s="178" t="str">
        <f>IF(ISNUMBER(Data!CE53),IF(Data!CE53*1/SMALL(Data!CE$25:CE$999,1)-1&gt;$F$15,"&gt;100%",Data!CE53*1/SMALL(Data!CE$25:CE$999,1)-1),"")</f>
        <v/>
      </c>
      <c r="CF53" s="178" t="str">
        <f>IF(ISNUMBER(Data!CF53),IF(Data!CF53*1/SMALL(Data!CF$25:CF$999,1)-1&gt;$F$15,"&gt;100%",Data!CF53*1/SMALL(Data!CF$25:CF$999,1)-1),"")</f>
        <v/>
      </c>
      <c r="CG53" s="178" t="str">
        <f>IF(ISNUMBER(Data!CG53),IF(Data!CG53*1/SMALL(Data!CG$25:CG$999,1)-1&gt;$F$15,"&gt;100%",Data!CG53*1/SMALL(Data!CG$25:CG$999,1)-1),"")</f>
        <v/>
      </c>
      <c r="CH53" s="178" t="str">
        <f>IF(ISNUMBER(Data!CH53),IF(Data!CH53*1/SMALL(Data!CH$25:CH$999,1)-1&gt;$F$15,"&gt;100%",Data!CH53*1/SMALL(Data!CH$25:CH$999,1)-1),"")</f>
        <v/>
      </c>
      <c r="CI53" s="178" t="str">
        <f>IF(ISNUMBER(Data!CI53),IF(Data!CI53*1/SMALL(Data!CI$25:CI$999,1)-1&gt;$F$15,"&gt;100%",Data!CI53*1/SMALL(Data!CI$25:CI$999,1)-1),"")</f>
        <v/>
      </c>
      <c r="CJ53" s="178" t="str">
        <f>IF(ISNUMBER(Data!CJ53),IF(Data!CJ53*1/SMALL(Data!CJ$25:CJ$999,1)-1&gt;$F$15,"&gt;100%",Data!CJ53*1/SMALL(Data!CJ$25:CJ$999,1)-1),"")</f>
        <v/>
      </c>
      <c r="CK53" s="178" t="str">
        <f>IF(ISNUMBER(Data!CK53),IF(Data!CK53*1/SMALL(Data!CK$25:CK$999,1)-1&gt;$F$15,"&gt;100%",Data!CK53*1/SMALL(Data!CK$25:CK$999,1)-1),"")</f>
        <v/>
      </c>
      <c r="CL53" s="178" t="str">
        <f>IF(ISNUMBER(Data!CL53),IF(Data!CL53*1/SMALL(Data!CL$25:CL$999,1)-1&gt;$F$15,"&gt;100%",Data!CL53*1/SMALL(Data!CL$25:CL$999,1)-1),"")</f>
        <v/>
      </c>
      <c r="CM53" s="178" t="str">
        <f>IF(ISNUMBER(Data!CM53),IF(Data!CM53*1/SMALL(Data!CM$25:CM$999,1)-1&gt;$F$15,"&gt;100%",Data!CM53*1/SMALL(Data!CM$25:CM$999,1)-1),"")</f>
        <v/>
      </c>
      <c r="CN53" s="178" t="str">
        <f>IF(ISNUMBER(Data!CN53),IF(Data!CN53*1/SMALL(Data!CN$25:CN$999,1)-1&gt;$F$15,"&gt;100%",Data!CN53*1/SMALL(Data!CN$25:CN$999,1)-1),"")</f>
        <v/>
      </c>
      <c r="CO53" s="178" t="str">
        <f>IF(ISNUMBER(Data!CO53),IF(Data!CO53*1/SMALL(Data!CO$25:CO$999,1)-1&gt;$F$15,"&gt;100%",Data!CO53*1/SMALL(Data!CO$25:CO$999,1)-1),"")</f>
        <v/>
      </c>
      <c r="CP53" s="178" t="str">
        <f>IF(ISNUMBER(Data!CP53),IF(Data!CP53*1/SMALL(Data!CP$25:CP$999,1)-1&gt;$F$15,"&gt;100%",Data!CP53*1/SMALL(Data!CP$25:CP$999,1)-1),"")</f>
        <v/>
      </c>
      <c r="CQ53" s="178" t="str">
        <f>IF(ISNUMBER(Data!CQ53),IF(Data!CQ53*1/SMALL(Data!CQ$25:CQ$999,1)-1&gt;$F$15,"&gt;100%",Data!CQ53*1/SMALL(Data!CQ$25:CQ$999,1)-1),"")</f>
        <v/>
      </c>
      <c r="CR53" s="178" t="str">
        <f>IF(ISNUMBER(Data!CR53),IF(Data!CR53*1/SMALL(Data!CR$25:CR$999,1)-1&gt;$F$15,"&gt;100%",Data!CR53*1/SMALL(Data!CR$25:CR$999,1)-1),"")</f>
        <v/>
      </c>
      <c r="CS53" s="178" t="str">
        <f>IF(ISNUMBER(Data!CS53),IF(Data!CS53*1/SMALL(Data!CS$25:CS$999,1)-1&gt;$F$15,"&gt;100%",Data!CS53*1/SMALL(Data!CS$25:CS$999,1)-1),"")</f>
        <v/>
      </c>
      <c r="CT53" s="178" t="str">
        <f>IF(ISNUMBER(Data!CT53),IF(Data!CT53*1/SMALL(Data!CT$25:CT$999,1)-1&gt;$F$15,"&gt;100%",Data!CT53*1/SMALL(Data!CT$25:CT$999,1)-1),"")</f>
        <v/>
      </c>
      <c r="CU53" s="178" t="str">
        <f>IF(ISNUMBER(Data!CU53),IF(Data!CU53*1/SMALL(Data!CU$25:CU$999,1)-1&gt;$F$15,"&gt;100%",Data!CU53*1/SMALL(Data!CU$25:CU$999,1)-1),"")</f>
        <v/>
      </c>
      <c r="CV53" s="178" t="str">
        <f>IF(ISNUMBER(Data!CV53),IF(Data!CV53*1/SMALL(Data!CV$25:CV$999,1)-1&gt;$F$15,"&gt;100%",Data!CV53*1/SMALL(Data!CV$25:CV$999,1)-1),"")</f>
        <v/>
      </c>
      <c r="CW53" s="178" t="str">
        <f>IF(ISNUMBER(Data!CW53),IF(Data!CW53*1/SMALL(Data!CW$25:CW$999,1)-1&gt;$F$15,"&gt;100%",Data!CW53*1/SMALL(Data!CW$25:CW$999,1)-1),"")</f>
        <v/>
      </c>
      <c r="CX53" s="178" t="str">
        <f>IF(ISNUMBER(Data!CX53),IF(Data!CX53*1/SMALL(Data!CX$25:CX$999,1)-1&gt;$F$15,"&gt;100%",Data!CX53*1/SMALL(Data!CX$25:CX$999,1)-1),"")</f>
        <v/>
      </c>
      <c r="CY53" s="178" t="str">
        <f>IF(ISNUMBER(Data!CY53),IF(Data!CY53*1/SMALL(Data!CY$25:CY$999,1)-1&gt;$F$15,"&gt;100%",Data!CY53*1/SMALL(Data!CY$25:CY$999,1)-1),"")</f>
        <v/>
      </c>
      <c r="CZ53" s="178" t="str">
        <f>IF(ISNUMBER(Data!CZ53),IF(Data!CZ53*1/SMALL(Data!CZ$25:CZ$999,1)-1&gt;$F$15,"&gt;100%",Data!CZ53*1/SMALL(Data!CZ$25:CZ$999,1)-1),"")</f>
        <v/>
      </c>
      <c r="DA53" s="178" t="str">
        <f>IF(ISNUMBER(Data!DA53),IF(Data!DA53*1/SMALL(Data!DA$25:DA$999,1)-1&gt;$F$15,"&gt;100%",Data!DA53*1/SMALL(Data!DA$25:DA$999,1)-1),"")</f>
        <v/>
      </c>
      <c r="DB53" s="178" t="str">
        <f>IF(ISNUMBER(Data!DB53),IF(Data!DB53*1/SMALL(Data!DB$25:DB$999,1)-1&gt;$F$15,"&gt;100%",Data!DB53*1/SMALL(Data!DB$25:DB$999,1)-1),"")</f>
        <v/>
      </c>
      <c r="DC53" s="178" t="str">
        <f>IF(ISNUMBER(Data!DC53),IF(Data!DC53*1/SMALL(Data!DC$25:DC$999,1)-1&gt;$F$15,"&gt;100%",Data!DC53*1/SMALL(Data!DC$25:DC$999,1)-1),"")</f>
        <v/>
      </c>
      <c r="DD53" s="178" t="str">
        <f>IF(ISNUMBER(Data!DD53),IF(Data!DD53*1/SMALL(Data!DD$25:DD$999,1)-1&gt;$F$15,"&gt;100%",Data!DD53*1/SMALL(Data!DD$25:DD$999,1)-1),"")</f>
        <v/>
      </c>
      <c r="DE53" s="178" t="str">
        <f>IF(ISNUMBER(Data!DE53),IF(Data!DE53*1/SMALL(Data!DE$25:DE$999,1)-1&gt;$F$15,"&gt;100%",Data!DE53*1/SMALL(Data!DE$25:DE$999,1)-1),"")</f>
        <v/>
      </c>
      <c r="DF53" s="178" t="str">
        <f>IF(ISNUMBER(Data!DF53),IF(Data!DF53*1/SMALL(Data!DF$25:DF$999,1)-1&gt;$F$15,"&gt;100%",Data!DF53*1/SMALL(Data!DF$25:DF$999,1)-1),"")</f>
        <v/>
      </c>
      <c r="DG53" s="178" t="str">
        <f>IF(ISNUMBER(Data!DG53),IF(Data!DG53*1/SMALL(Data!DG$25:DG$999,1)-1&gt;$F$15,"&gt;100%",Data!DG53*1/SMALL(Data!DG$25:DG$999,1)-1),"")</f>
        <v/>
      </c>
      <c r="DH53" s="178" t="str">
        <f>IF(ISNUMBER(Data!DH53),IF(Data!DH53*1/SMALL(Data!DH$25:DH$999,1)-1&gt;$F$15,"&gt;100%",Data!DH53*1/SMALL(Data!DH$25:DH$999,1)-1),"")</f>
        <v/>
      </c>
      <c r="DI53" s="178" t="str">
        <f>IF(ISNUMBER(Data!DI53),IF(Data!DI53*1/SMALL(Data!DI$25:DI$999,1)-1&gt;$F$15,"&gt;100%",Data!DI53*1/SMALL(Data!DI$25:DI$999,1)-1),"")</f>
        <v/>
      </c>
      <c r="DJ53" s="178" t="str">
        <f>IF(ISNUMBER(Data!DJ53),IF(Data!DJ53*1/SMALL(Data!DJ$25:DJ$999,1)-1&gt;$F$15,"&gt;100%",Data!DJ53*1/SMALL(Data!DJ$25:DJ$999,1)-1),"")</f>
        <v/>
      </c>
      <c r="DK53" s="178" t="str">
        <f>IF(ISNUMBER(Data!DK53),IF(Data!DK53*1/SMALL(Data!DK$25:DK$999,1)-1&gt;$F$15,"&gt;100%",Data!DK53*1/SMALL(Data!DK$25:DK$999,1)-1),"")</f>
        <v/>
      </c>
      <c r="DL53" s="178" t="str">
        <f>IF(ISNUMBER(Data!DL53),IF(Data!DL53*1/SMALL(Data!DL$25:DL$999,1)-1&gt;$F$15,"&gt;100%",Data!DL53*1/SMALL(Data!DL$25:DL$999,1)-1),"")</f>
        <v/>
      </c>
      <c r="DM53" s="178" t="str">
        <f>IF(ISNUMBER(Data!DM53),IF(Data!DM53*1/SMALL(Data!DM$25:DM$999,1)-1&gt;$F$15,"&gt;100%",Data!DM53*1/SMALL(Data!DM$25:DM$999,1)-1),"")</f>
        <v/>
      </c>
      <c r="DN53" s="178" t="str">
        <f>IF(ISNUMBER(Data!DN53),IF(Data!DN53*1/SMALL(Data!DN$25:DN$999,1)-1&gt;$F$15,"&gt;100%",Data!DN53*1/SMALL(Data!DN$25:DN$999,1)-1),"")</f>
        <v/>
      </c>
      <c r="DO53" s="178" t="str">
        <f>IF(ISNUMBER(Data!DO53),IF(Data!DO53*1/SMALL(Data!DO$25:DO$999,1)-1&gt;$F$15,"&gt;100%",Data!DO53*1/SMALL(Data!DO$25:DO$999,1)-1),"")</f>
        <v/>
      </c>
      <c r="DP53" s="178" t="str">
        <f>IF(ISNUMBER(Data!DP53),IF(Data!DP53*1/SMALL(Data!DP$25:DP$999,1)-1&gt;$F$15,"&gt;100%",Data!DP53*1/SMALL(Data!DP$25:DP$999,1)-1),"")</f>
        <v/>
      </c>
      <c r="DQ53" s="178" t="str">
        <f>IF(ISNUMBER(Data!DQ53),IF(Data!DQ53*1/SMALL(Data!DQ$25:DQ$999,1)-1&gt;$F$15,"&gt;100%",Data!DQ53*1/SMALL(Data!DQ$25:DQ$999,1)-1),"")</f>
        <v/>
      </c>
      <c r="DR53" s="178" t="str">
        <f>IF(ISNUMBER(Data!DR53),IF(Data!DR53*1/SMALL(Data!DR$25:DR$999,1)-1&gt;$F$15,"&gt;100%",Data!DR53*1/SMALL(Data!DR$25:DR$999,1)-1),"")</f>
        <v/>
      </c>
      <c r="DS53" s="178" t="str">
        <f>IF(ISNUMBER(Data!DS53),IF(Data!DS53*1/SMALL(Data!DS$25:DS$999,1)-1&gt;$F$15,"&gt;100%",Data!DS53*1/SMALL(Data!DS$25:DS$999,1)-1),"")</f>
        <v/>
      </c>
      <c r="DT53" s="178" t="str">
        <f>IF(ISNUMBER(Data!DT53),IF(Data!DT53*1/SMALL(Data!DT$25:DT$999,1)-1&gt;$F$15,"&gt;100%",Data!DT53*1/SMALL(Data!DT$25:DT$999,1)-1),"")</f>
        <v/>
      </c>
      <c r="DU53" s="178" t="str">
        <f>IF(ISNUMBER(Data!DU53),IF(Data!DU53*1/SMALL(Data!DU$25:DU$999,1)-1&gt;$F$15,"&gt;100%",Data!DU53*1/SMALL(Data!DU$25:DU$999,1)-1),"")</f>
        <v/>
      </c>
      <c r="DV53" s="178" t="str">
        <f>IF(ISNUMBER(Data!DV53),IF(Data!DV53*1/SMALL(Data!DV$25:DV$999,1)-1&gt;$F$15,"&gt;100%",Data!DV53*1/SMALL(Data!DV$25:DV$999,1)-1),"")</f>
        <v/>
      </c>
      <c r="DW53" s="178" t="str">
        <f>IF(ISNUMBER(Data!DW53),IF(Data!DW53*1/SMALL(Data!DW$25:DW$999,1)-1&gt;$F$15,"&gt;100%",Data!DW53*1/SMALL(Data!DW$25:DW$999,1)-1),"")</f>
        <v/>
      </c>
      <c r="DX53" s="178" t="str">
        <f>IF(ISNUMBER(Data!DX53),IF(Data!DX53*1/SMALL(Data!DX$25:DX$999,1)-1&gt;$F$15,"&gt;100%",Data!DX53*1/SMALL(Data!DX$25:DX$999,1)-1),"")</f>
        <v/>
      </c>
      <c r="DY53" s="178" t="str">
        <f>IF(ISNUMBER(Data!DY53),IF(Data!DY53*1/SMALL(Data!DY$25:DY$999,1)-1&gt;$F$15,"&gt;100%",Data!DY53*1/SMALL(Data!DY$25:DY$999,1)-1),"")</f>
        <v/>
      </c>
      <c r="DZ53" s="178" t="str">
        <f>IF(ISNUMBER(Data!DZ53),IF(Data!DZ53*1/SMALL(Data!DZ$25:DZ$999,1)-1&gt;$F$15,"&gt;100%",Data!DZ53*1/SMALL(Data!DZ$25:DZ$999,1)-1),"")</f>
        <v/>
      </c>
      <c r="EA53" s="178" t="str">
        <f>IF(ISNUMBER(Data!EA53),IF(Data!EA53*1/SMALL(Data!EA$25:EA$999,1)-1&gt;$F$15,"&gt;100%",Data!EA53*1/SMALL(Data!EA$25:EA$999,1)-1),"")</f>
        <v/>
      </c>
      <c r="EB53" s="178" t="str">
        <f>IF(ISNUMBER(Data!EB53),IF(Data!EB53*1/SMALL(Data!EB$25:EB$999,1)-1&gt;$F$15,"&gt;100%",Data!EB53*1/SMALL(Data!EB$25:EB$999,1)-1),"")</f>
        <v/>
      </c>
      <c r="EC53" s="178" t="str">
        <f>IF(ISNUMBER(Data!EC53),IF(Data!EC53*1/SMALL(Data!EC$25:EC$999,1)-1&gt;$F$15,"&gt;100%",Data!EC53*1/SMALL(Data!EC$25:EC$999,1)-1),"")</f>
        <v/>
      </c>
      <c r="ED53" s="178" t="str">
        <f>IF(ISNUMBER(Data!ED53),IF(Data!ED53*1/SMALL(Data!ED$25:ED$999,1)-1&gt;$F$15,"&gt;100%",Data!ED53*1/SMALL(Data!ED$25:ED$999,1)-1),"")</f>
        <v/>
      </c>
      <c r="EE53" s="178" t="str">
        <f>IF(ISNUMBER(Data!EE53),IF(Data!EE53*1/SMALL(Data!EE$25:EE$999,1)-1&gt;$F$15,"&gt;100%",Data!EE53*1/SMALL(Data!EE$25:EE$999,1)-1),"")</f>
        <v/>
      </c>
      <c r="EF53" s="178" t="str">
        <f>IF(ISNUMBER(Data!EF53),IF(Data!EF53*1/SMALL(Data!EF$25:EF$999,1)-1&gt;$F$15,"&gt;100%",Data!EF53*1/SMALL(Data!EF$25:EF$999,1)-1),"")</f>
        <v/>
      </c>
      <c r="EG53" s="178" t="str">
        <f>IF(ISNUMBER(Data!EG53),IF(Data!EG53*1/SMALL(Data!EG$25:EG$999,1)-1&gt;$F$15,"&gt;100%",Data!EG53*1/SMALL(Data!EG$25:EG$999,1)-1),"")</f>
        <v/>
      </c>
      <c r="EH53" s="178" t="str">
        <f>IF(ISNUMBER(Data!EH53),IF(Data!EH53*1/SMALL(Data!EH$25:EH$999,1)-1&gt;$F$15,"&gt;100%",Data!EH53*1/SMALL(Data!EH$25:EH$999,1)-1),"")</f>
        <v/>
      </c>
      <c r="EI53" s="178" t="str">
        <f>IF(ISNUMBER(Data!EI53),IF(Data!EI53*1/SMALL(Data!EI$25:EI$999,1)-1&gt;$F$15,"&gt;100%",Data!EI53*1/SMALL(Data!EI$25:EI$999,1)-1),"")</f>
        <v/>
      </c>
      <c r="EJ53" s="178" t="str">
        <f>IF(ISNUMBER(Data!EJ53),IF(Data!EJ53*1/SMALL(Data!EJ$25:EJ$999,1)-1&gt;$F$15,"&gt;100%",Data!EJ53*1/SMALL(Data!EJ$25:EJ$999,1)-1),"")</f>
        <v/>
      </c>
      <c r="EK53" s="178" t="str">
        <f>IF(ISNUMBER(Data!EK53),IF(Data!EK53*1/SMALL(Data!EK$25:EK$999,1)-1&gt;$F$15,"&gt;100%",Data!EK53*1/SMALL(Data!EK$25:EK$999,1)-1),"")</f>
        <v/>
      </c>
      <c r="EL53" s="178" t="str">
        <f>IF(ISNUMBER(Data!EL53),IF(Data!EL53*1/SMALL(Data!EL$25:EL$999,1)-1&gt;$F$15,"&gt;100%",Data!EL53*1/SMALL(Data!EL$25:EL$999,1)-1),"")</f>
        <v/>
      </c>
      <c r="EM53" s="178" t="str">
        <f>IF(ISNUMBER(Data!EM53),IF(Data!EM53*1/SMALL(Data!EM$25:EM$999,1)-1&gt;$F$15,"&gt;100%",Data!EM53*1/SMALL(Data!EM$25:EM$999,1)-1),"")</f>
        <v/>
      </c>
      <c r="EN53" s="178" t="str">
        <f>IF(ISNUMBER(Data!EN53),IF(Data!EN53*1/SMALL(Data!EN$25:EN$999,1)-1&gt;$F$15,"&gt;100%",Data!EN53*1/SMALL(Data!EN$25:EN$999,1)-1),"")</f>
        <v/>
      </c>
      <c r="EO53" s="178" t="str">
        <f>IF(ISNUMBER(Data!EO53),IF(Data!EO53*1/SMALL(Data!EO$25:EO$999,1)-1&gt;$F$15,"&gt;100%",Data!EO53*1/SMALL(Data!EO$25:EO$999,1)-1),"")</f>
        <v/>
      </c>
      <c r="EP53" s="178" t="str">
        <f>IF(ISNUMBER(Data!EP53),IF(Data!EP53*1/SMALL(Data!EP$25:EP$999,1)-1&gt;$F$15,"&gt;100%",Data!EP53*1/SMALL(Data!EP$25:EP$999,1)-1),"")</f>
        <v/>
      </c>
      <c r="EQ53" s="178" t="str">
        <f>IF(ISNUMBER(Data!EQ53),IF(Data!EQ53*1/SMALL(Data!EQ$25:EQ$999,1)-1&gt;$F$15,"&gt;100%",Data!EQ53*1/SMALL(Data!EQ$25:EQ$999,1)-1),"")</f>
        <v/>
      </c>
      <c r="ER53" s="178" t="str">
        <f>IF(ISNUMBER(Data!ER53),IF(Data!ER53*1/SMALL(Data!ER$25:ER$999,1)-1&gt;$F$15,"&gt;100%",Data!ER53*1/SMALL(Data!ER$25:ER$999,1)-1),"")</f>
        <v/>
      </c>
      <c r="ES53" s="178" t="str">
        <f>IF(ISNUMBER(Data!ES53),IF(Data!ES53*1/SMALL(Data!ES$25:ES$999,1)-1&gt;$F$15,"&gt;100%",Data!ES53*1/SMALL(Data!ES$25:ES$999,1)-1),"")</f>
        <v/>
      </c>
    </row>
    <row r="54" spans="1:149" s="171" customFormat="1" x14ac:dyDescent="0.25">
      <c r="A54" s="169" t="str">
        <f>Data!A54</f>
        <v>DS-SLAM</v>
      </c>
      <c r="B54" s="178" t="str">
        <f>IF(ISNUMBER(Data!B54),IF(Data!B54*1/SMALL(Data!B$25:B$999,1)-1&gt;$F$15,"&gt;100%",Data!B54*1/SMALL(Data!B$25:B$999,1)-1),"")</f>
        <v/>
      </c>
      <c r="C54" s="178" t="str">
        <f>IF(ISNUMBER(Data!C54),IF(Data!C54*1/SMALL(Data!C$25:C$999,1)-1&gt;$F$15,"&gt;100%",Data!C54*1/SMALL(Data!C$25:C$999,1)-1),"")</f>
        <v/>
      </c>
      <c r="D54" s="178" t="str">
        <f>IF(ISNUMBER(Data!D54),IF(Data!D54*1/SMALL(Data!D$25:D$999,1)-1&gt;$F$15,"&gt;100%",Data!D54*1/SMALL(Data!D$25:D$999,1)-1),"")</f>
        <v/>
      </c>
      <c r="E54" s="178" t="str">
        <f>IF(ISNUMBER(Data!E54),IF(Data!E54*1/SMALL(Data!E$25:E$999,1)-1&gt;$F$15,"&gt;100%",Data!E54*1/SMALL(Data!E$25:E$999,1)-1),"")</f>
        <v/>
      </c>
      <c r="F54" s="178" t="str">
        <f>IF(ISNUMBER(Data!F54),IF(Data!F54*1/SMALL(Data!F$25:F$999,1)-1&gt;$F$15,"&gt;100%",Data!F54*1/SMALL(Data!F$25:F$999,1)-1),"")</f>
        <v/>
      </c>
      <c r="G54" s="178" t="str">
        <f>IF(ISNUMBER(Data!G54),IF(Data!G54*1/SMALL(Data!G$25:G$999,1)-1&gt;$F$15,"&gt;100%",Data!G54*1/SMALL(Data!G$25:G$999,1)-1),"")</f>
        <v/>
      </c>
      <c r="H54" s="178" t="str">
        <f>IF(ISNUMBER(Data!H54),IF(Data!H54*1/SMALL(Data!H$25:H$999,1)-1&gt;$F$15,"&gt;100%",Data!H54*1/SMALL(Data!H$25:H$999,1)-1),"")</f>
        <v/>
      </c>
      <c r="I54" s="178" t="str">
        <f>IF(ISNUMBER(Data!I54),IF(Data!I54*1/SMALL(Data!I$25:I$999,1)-1&gt;$F$15,"&gt;100%",Data!I54*1/SMALL(Data!I$25:I$999,1)-1),"")</f>
        <v/>
      </c>
      <c r="J54" s="178" t="str">
        <f>IF(ISNUMBER(Data!J54),IF(Data!J54*1/SMALL(Data!J$25:J$999,1)-1&gt;$F$15,"&gt;100%",Data!J54*1/SMALL(Data!J$25:J$999,1)-1),"")</f>
        <v/>
      </c>
      <c r="K54" s="178" t="str">
        <f>IF(ISNUMBER(Data!K54),IF(Data!K54*1/SMALL(Data!K$25:K$999,1)-1&gt;$F$15,"&gt;100%",Data!K54*1/SMALL(Data!K$25:K$999,1)-1),"")</f>
        <v/>
      </c>
      <c r="L54" s="178" t="str">
        <f>IF(ISNUMBER(Data!L54),IF(Data!L54*1/SMALL(Data!L$25:L$999,1)-1&gt;$F$15,"&gt;100%",Data!L54*1/SMALL(Data!L$25:L$999,1)-1),"")</f>
        <v/>
      </c>
      <c r="M54" s="178" t="str">
        <f>IF(ISNUMBER(Data!M54),IF(Data!M54*1/SMALL(Data!M$25:M$999,1)-1&gt;$F$15,"&gt;100%",Data!M54*1/SMALL(Data!M$25:M$999,1)-1),"")</f>
        <v/>
      </c>
      <c r="N54" s="178" t="str">
        <f>IF(ISNUMBER(Data!N54),IF(Data!N54*1/SMALL(Data!N$25:N$999,1)-1&gt;$F$15,"&gt;100%",Data!N54*1/SMALL(Data!N$25:N$999,1)-1),"")</f>
        <v/>
      </c>
      <c r="O54" s="178" t="str">
        <f>IF(ISNUMBER(Data!O54),IF(Data!O54*1/SMALL(Data!O$25:O$999,1)-1&gt;$F$15,"&gt;100%",Data!O54*1/SMALL(Data!O$25:O$999,1)-1),"")</f>
        <v/>
      </c>
      <c r="P54" s="178" t="str">
        <f>IF(ISNUMBER(Data!P54),IF(Data!P54*1/SMALL(Data!P$25:P$999,1)-1&gt;$F$15,"&gt;100%",Data!P54*1/SMALL(Data!P$25:P$999,1)-1),"")</f>
        <v/>
      </c>
      <c r="Q54" s="178" t="str">
        <f>IF(ISNUMBER(Data!Q54),IF(Data!Q54*1/SMALL(Data!Q$25:Q$999,1)-1&gt;$F$15,"&gt;100%",Data!Q54*1/SMALL(Data!Q$25:Q$999,1)-1),"")</f>
        <v/>
      </c>
      <c r="R54" s="178" t="str">
        <f>IF(ISNUMBER(Data!R54),IF(Data!R54*1/SMALL(Data!R$25:R$999,1)-1&gt;$F$15,"&gt;100%",Data!R54*1/SMALL(Data!R$25:R$999,1)-1),"")</f>
        <v/>
      </c>
      <c r="S54" s="178" t="str">
        <f>IF(ISNUMBER(Data!S54),IF(Data!S54*1/SMALL(Data!S$25:S$999,1)-1&gt;$F$15,"&gt;100%",Data!S54*1/SMALL(Data!S$25:S$999,1)-1),"")</f>
        <v/>
      </c>
      <c r="T54" s="178" t="str">
        <f>IF(ISNUMBER(Data!T54),IF(Data!T54*1/SMALL(Data!T$25:T$999,1)-1&gt;$F$15,"&gt;100%",Data!T54*1/SMALL(Data!T$25:T$999,1)-1),"")</f>
        <v/>
      </c>
      <c r="U54" s="178" t="str">
        <f>IF(ISNUMBER(Data!U54),IF(Data!U54*1/SMALL(Data!U$25:U$999,1)-1&gt;$F$15,"&gt;100%",Data!U54*1/SMALL(Data!U$25:U$999,1)-1),"")</f>
        <v/>
      </c>
      <c r="V54" s="178" t="str">
        <f>IF(ISNUMBER(Data!V54),IF(Data!V54*1/SMALL(Data!V$25:V$999,1)-1&gt;$F$15,"&gt;100%",Data!V54*1/SMALL(Data!V$25:V$999,1)-1),"")</f>
        <v/>
      </c>
      <c r="W54" s="178" t="str">
        <f>IF(ISNUMBER(Data!W54),IF(Data!W54*1/SMALL(Data!W$25:W$999,1)-1&gt;$F$15,"&gt;100%",Data!W54*1/SMALL(Data!W$25:W$999,1)-1),"")</f>
        <v/>
      </c>
      <c r="X54" s="178" t="str">
        <f>IF(ISNUMBER(Data!X54),IF(Data!X54*1/SMALL(Data!X$25:X$999,1)-1&gt;$F$15,"&gt;100%",Data!X54*1/SMALL(Data!X$25:X$999,1)-1),"")</f>
        <v/>
      </c>
      <c r="Y54" s="178" t="str">
        <f>IF(ISNUMBER(Data!Y54),IF(Data!Y54*1/SMALL(Data!Y$25:Y$999,1)-1&gt;$F$15,"&gt;100%",Data!Y54*1/SMALL(Data!Y$25:Y$999,1)-1),"")</f>
        <v/>
      </c>
      <c r="Z54" s="178" t="str">
        <f>IF(ISNUMBER(Data!Z54),IF(Data!Z54*1/SMALL(Data!Z$25:Z$999,1)-1&gt;$F$15,"&gt;100%",Data!Z54*1/SMALL(Data!Z$25:Z$999,1)-1),"")</f>
        <v/>
      </c>
      <c r="AA54" s="178" t="str">
        <f>IF(ISNUMBER(Data!AA54),IF(Data!AA54*1/SMALL(Data!AA$25:AA$999,1)-1&gt;$F$15,"&gt;100%",Data!AA54*1/SMALL(Data!AA$25:AA$999,1)-1),"")</f>
        <v/>
      </c>
      <c r="AB54" s="178" t="str">
        <f>IF(ISNUMBER(Data!AB54),IF(Data!AB54*1/SMALL(Data!AB$25:AB$999,1)-1&gt;$F$15,"&gt;100%",Data!AB54*1/SMALL(Data!AB$25:AB$999,1)-1),"")</f>
        <v/>
      </c>
      <c r="AC54" s="178" t="str">
        <f>IF(ISNUMBER(Data!AC54),IF(Data!AC54*1/SMALL(Data!AC$25:AC$999,1)-1&gt;$F$15,"&gt;100%",Data!AC54*1/SMALL(Data!AC$25:AC$999,1)-1),"")</f>
        <v/>
      </c>
      <c r="AD54" s="178" t="str">
        <f>IF(ISNUMBER(Data!AD54),IF(Data!AD54*1/SMALL(Data!AD$25:AD$999,1)-1&gt;$F$15,"&gt;100%",Data!AD54*1/SMALL(Data!AD$25:AD$999,1)-1),"")</f>
        <v/>
      </c>
      <c r="AE54" s="178" t="str">
        <f>IF(ISNUMBER(Data!AE54),IF(Data!AE54*1/SMALL(Data!AE$25:AE$999,1)-1&gt;$F$15,"&gt;100%",Data!AE54*1/SMALL(Data!AE$25:AE$999,1)-1),"")</f>
        <v/>
      </c>
      <c r="AF54" s="178" t="str">
        <f>IF(ISNUMBER(Data!AF54),IF(Data!AF54*1/SMALL(Data!AF$25:AF$999,1)-1&gt;$F$15,"&gt;100%",Data!AF54*1/SMALL(Data!AF$25:AF$999,1)-1),"")</f>
        <v/>
      </c>
      <c r="AG54" s="178" t="str">
        <f>IF(ISNUMBER(Data!AG54),IF(Data!AG54*1/SMALL(Data!AG$25:AG$999,1)-1&gt;$F$15,"&gt;100%",Data!AG54*1/SMALL(Data!AG$25:AG$999,1)-1),"")</f>
        <v/>
      </c>
      <c r="AH54" s="178" t="str">
        <f>IF(ISNUMBER(Data!AH54),IF(Data!AH54*1/SMALL(Data!AH$25:AH$999,1)-1&gt;$F$15,"&gt;100%",Data!AH54*1/SMALL(Data!AH$25:AH$999,1)-1),"")</f>
        <v/>
      </c>
      <c r="AI54" s="178" t="str">
        <f>IF(ISNUMBER(Data!AI54),IF(Data!AI54*1/SMALL(Data!AI$25:AI$999,1)-1&gt;$F$15,"&gt;100%",Data!AI54*1/SMALL(Data!AI$25:AI$999,1)-1),"")</f>
        <v/>
      </c>
      <c r="AJ54" s="178" t="str">
        <f>IF(ISNUMBER(Data!AJ54),IF(Data!AJ54*1/SMALL(Data!AJ$25:AJ$999,1)-1&gt;$F$15,"&gt;100%",Data!AJ54*1/SMALL(Data!AJ$25:AJ$999,1)-1),"")</f>
        <v/>
      </c>
      <c r="AK54" s="178" t="str">
        <f>IF(ISNUMBER(Data!AK54),IF(Data!AK54*1/SMALL(Data!AK$25:AK$999,1)-1&gt;$F$15,"&gt;100%",Data!AK54*1/SMALL(Data!AK$25:AK$999,1)-1),"")</f>
        <v/>
      </c>
      <c r="AL54" s="178" t="str">
        <f>IF(ISNUMBER(Data!AL54),IF(Data!AL54*1/SMALL(Data!AL$25:AL$999,1)-1&gt;$F$15,"&gt;100%",Data!AL54*1/SMALL(Data!AL$25:AL$999,1)-1),"")</f>
        <v/>
      </c>
      <c r="AM54" s="178" t="str">
        <f>IF(ISNUMBER(Data!AM54),IF(Data!AM54*1/SMALL(Data!AM$25:AM$999,1)-1&gt;$F$15,"&gt;100%",Data!AM54*1/SMALL(Data!AM$25:AM$999,1)-1),"")</f>
        <v/>
      </c>
      <c r="AN54" s="178" t="str">
        <f>IF(ISNUMBER(Data!AN54),IF(Data!AN54*1/SMALL(Data!AN$25:AN$999,1)-1&gt;$F$15,"&gt;100%",Data!AN54*1/SMALL(Data!AN$25:AN$999,1)-1),"")</f>
        <v/>
      </c>
      <c r="AO54" s="178" t="str">
        <f>IF(ISNUMBER(Data!AO54),IF(Data!AO54*1/SMALL(Data!AO$25:AO$999,1)-1&gt;$F$15,"&gt;100%",Data!AO54*1/SMALL(Data!AO$25:AO$999,1)-1),"")</f>
        <v/>
      </c>
      <c r="AP54" s="178" t="str">
        <f>IF(ISNUMBER(Data!AP54),IF(Data!AP54*1/SMALL(Data!AP$25:AP$999,1)-1&gt;$F$15,"&gt;100%",Data!AP54*1/SMALL(Data!AP$25:AP$999,1)-1),"")</f>
        <v/>
      </c>
      <c r="AQ54" s="189" t="str">
        <f>IF(ISNUMBER(Data!AQ54),IF(Data!AQ54*1/SMALL(Data!AQ$25:AQ$999,1)-1&gt;$F$15,"&gt;100%",Data!AQ54*1/SMALL(Data!AQ$25:AQ$999,1)-1),"")</f>
        <v/>
      </c>
      <c r="AR54" s="178" t="str">
        <f>IF(ISNUMBER(Data!AR54),IF(Data!AR54*1/SMALL(Data!AR$25:AR$999,1)-1&gt;$F$15,"&gt;100%",Data!AR54*1/SMALL(Data!AR$25:AR$999,1)-1),"")</f>
        <v/>
      </c>
      <c r="AS54" s="178" t="str">
        <f>IF(ISNUMBER(Data!AS54),IF(Data!AS54*1/SMALL(Data!AS$25:AS$999,1)-1&gt;$F$15,"&gt;100%",Data!AS54*1/SMALL(Data!AS$25:AS$999,1)-1),"")</f>
        <v/>
      </c>
      <c r="AT54" s="178" t="str">
        <f>IF(ISNUMBER(Data!AT54),IF(Data!AT54*1/SMALL(Data!AT$25:AT$999,1)-1&gt;$F$15,"&gt;100%",Data!AT54*1/SMALL(Data!AT$25:AT$999,1)-1),"")</f>
        <v/>
      </c>
      <c r="AU54" s="178" t="str">
        <f>IF(ISNUMBER(Data!AU54),IF(Data!AU54*1/SMALL(Data!AU$25:AU$999,1)-1&gt;$F$15,"&gt;100%",Data!AU54*1/SMALL(Data!AU$25:AU$999,1)-1),"")</f>
        <v/>
      </c>
      <c r="AV54" s="178" t="str">
        <f>IF(ISNUMBER(Data!AV54),IF(Data!AV54*1/SMALL(Data!AV$25:AV$999,1)-1&gt;$F$15,"&gt;100%",Data!AV54*1/SMALL(Data!AV$25:AV$999,1)-1),"")</f>
        <v/>
      </c>
      <c r="AW54" s="178" t="str">
        <f>IF(ISNUMBER(Data!AW54),IF(Data!AW54*1/SMALL(Data!AW$25:AW$999,1)-1&gt;$F$15,"&gt;100%",Data!AW54*1/SMALL(Data!AW$25:AW$999,1)-1),"")</f>
        <v/>
      </c>
      <c r="AX54" s="178" t="str">
        <f>IF(ISNUMBER(Data!AX54),IF(Data!AX54*1/SMALL(Data!AX$25:AX$999,1)-1&gt;$F$15,"&gt;100%",Data!AX54*1/SMALL(Data!AX$25:AX$999,1)-1),"")</f>
        <v/>
      </c>
      <c r="AY54" s="178" t="str">
        <f>IF(ISNUMBER(Data!AY54),IF(Data!AY54*1/SMALL(Data!AY$25:AY$999,1)-1&gt;$F$15,"&gt;100%",Data!AY54*1/SMALL(Data!AY$25:AY$999,1)-1),"")</f>
        <v/>
      </c>
      <c r="AZ54" s="178" t="str">
        <f>IF(ISNUMBER(Data!AZ54),IF(Data!AZ54*1/SMALL(Data!AZ$25:AZ$999,1)-1&gt;$F$15,"&gt;100%",Data!AZ54*1/SMALL(Data!AZ$25:AZ$999,1)-1),"")</f>
        <v/>
      </c>
      <c r="BA54" s="190" t="str">
        <f>IF(ISNUMBER(Data!BA54),IF(Data!BA54*1/SMALL(Data!BA$25:BA$999,1)-1&gt;$F$15,"&gt;100%",Data!BA54*1/SMALL(Data!BA$25:BA$999,1)-1),"")</f>
        <v/>
      </c>
      <c r="BB54" s="184" t="str">
        <f>IF(ISNUMBER(Data!BB54),IF(Data!BB54*1/SMALL(Data!BB$25:BB$999,1)-1&gt;$F$15,"&gt;100%",Data!BB54*1/SMALL(Data!BB$25:BB$999,1)-1),"")</f>
        <v/>
      </c>
      <c r="BC54" s="178" t="str">
        <f>IF(ISNUMBER(Data!BC54),IF(Data!BC54*1/SMALL(Data!BC$25:BC$999,1)-1&gt;$F$15,"&gt;100%",Data!BC54*1/SMALL(Data!BC$25:BC$999,1)-1),"")</f>
        <v/>
      </c>
      <c r="BD54" s="178" t="str">
        <f>IF(ISNUMBER(Data!BD54),IF(Data!BD54*1/SMALL(Data!BD$25:BD$999,1)-1&gt;$F$15,"&gt;100%",Data!BD54*1/SMALL(Data!BD$25:BD$999,1)-1),"")</f>
        <v/>
      </c>
      <c r="BE54" s="178" t="str">
        <f>IF(ISNUMBER(Data!BE54),IF(Data!BE54*1/SMALL(Data!BE$25:BE$999,1)-1&gt;$F$15,"&gt;100%",Data!BE54*1/SMALL(Data!BE$25:BE$999,1)-1),"")</f>
        <v/>
      </c>
      <c r="BF54" s="178" t="str">
        <f>IF(ISNUMBER(Data!BF54),IF(Data!BF54*1/SMALL(Data!BF$25:BF$999,1)-1&gt;$F$15,"&gt;100%",Data!BF54*1/SMALL(Data!BF$25:BF$999,1)-1),"")</f>
        <v/>
      </c>
      <c r="BG54" s="178" t="str">
        <f>IF(ISNUMBER(Data!BG54),IF(Data!BG54*1/SMALL(Data!BG$25:BG$999,1)-1&gt;$F$15,"&gt;100%",Data!BG54*1/SMALL(Data!BG$25:BG$999,1)-1),"")</f>
        <v/>
      </c>
      <c r="BH54" s="178" t="str">
        <f>IF(ISNUMBER(Data!BH54),IF(Data!BH54*1/SMALL(Data!BH$25:BH$999,1)-1&gt;$F$15,"&gt;100%",Data!BH54*1/SMALL(Data!BH$25:BH$999,1)-1),"")</f>
        <v/>
      </c>
      <c r="BI54" s="178" t="str">
        <f>IF(ISNUMBER(Data!BI54),IF(Data!BI54*1/SMALL(Data!BI$25:BI$999,1)-1&gt;$F$15,"&gt;100%",Data!BI54*1/SMALL(Data!BI$25:BI$999,1)-1),"")</f>
        <v/>
      </c>
      <c r="BJ54" s="178" t="str">
        <f>IF(ISNUMBER(Data!BJ54),IF(Data!BJ54*1/SMALL(Data!BJ$25:BJ$999,1)-1&gt;$F$15,"&gt;100%",Data!BJ54*1/SMALL(Data!BJ$25:BJ$999,1)-1),"")</f>
        <v/>
      </c>
      <c r="BK54" s="178" t="str">
        <f>IF(ISNUMBER(Data!BK54),IF(Data!BK54*1/SMALL(Data!BK$25:BK$999,1)-1&gt;$F$15,"&gt;100%",Data!BK54*1/SMALL(Data!BK$25:BK$999,1)-1),"")</f>
        <v/>
      </c>
      <c r="BL54" s="178" t="str">
        <f>IF(ISNUMBER(Data!BL54),IF(Data!BL54*1/SMALL(Data!BL$25:BL$999,1)-1&gt;$F$15,"&gt;100%",Data!BL54*1/SMALL(Data!BL$25:BL$999,1)-1),"")</f>
        <v/>
      </c>
      <c r="BM54" s="178" t="str">
        <f>IF(ISNUMBER(Data!BM54),IF(Data!BM54*1/SMALL(Data!BM$25:BM$999,1)-1&gt;$F$15,"&gt;100%",Data!BM54*1/SMALL(Data!BM$25:BM$999,1)-1),"")</f>
        <v/>
      </c>
      <c r="BN54" s="178" t="str">
        <f>IF(ISNUMBER(Data!BN54),IF(Data!BN54*1/SMALL(Data!BN$25:BN$999,1)-1&gt;$F$15,"&gt;100%",Data!BN54*1/SMALL(Data!BN$25:BN$999,1)-1),"")</f>
        <v/>
      </c>
      <c r="BO54" s="178" t="str">
        <f>IF(ISNUMBER(Data!BO54),IF(Data!BO54*1/SMALL(Data!BO$25:BO$999,1)-1&gt;$F$15,"&gt;100%",Data!BO54*1/SMALL(Data!BO$25:BO$999,1)-1),"")</f>
        <v/>
      </c>
      <c r="BP54" s="178" t="str">
        <f>IF(ISNUMBER(Data!BP54),IF(Data!BP54*1/SMALL(Data!BP$25:BP$999,1)-1&gt;$F$15,"&gt;100%",Data!BP54*1/SMALL(Data!BP$25:BP$999,1)-1),"")</f>
        <v/>
      </c>
      <c r="BQ54" s="178" t="str">
        <f>IF(ISNUMBER(Data!BQ54),IF(Data!BQ54*1/SMALL(Data!BQ$25:BQ$999,1)-1&gt;$F$15,"&gt;100%",Data!BQ54*1/SMALL(Data!BQ$25:BQ$999,1)-1),"")</f>
        <v/>
      </c>
      <c r="BR54" s="178" t="str">
        <f>IF(ISNUMBER(Data!BR54),IF(Data!BR54*1/SMALL(Data!BR$25:BR$999,1)-1&gt;$F$15,"&gt;100%",Data!BR54*1/SMALL(Data!BR$25:BR$999,1)-1),"")</f>
        <v/>
      </c>
      <c r="BS54" s="178" t="str">
        <f>IF(ISNUMBER(Data!BS54),IF(Data!BS54*1/SMALL(Data!BS$25:BS$999,1)-1&gt;$F$15,"&gt;100%",Data!BS54*1/SMALL(Data!BS$25:BS$999,1)-1),"")</f>
        <v/>
      </c>
      <c r="BT54" s="178" t="str">
        <f>IF(ISNUMBER(Data!BT54),IF(Data!BT54*1/SMALL(Data!BT$25:BT$999,1)-1&gt;$F$15,"&gt;100%",Data!BT54*1/SMALL(Data!BT$25:BT$999,1)-1),"")</f>
        <v/>
      </c>
      <c r="BU54" s="178" t="str">
        <f>IF(ISNUMBER(Data!BU54),IF(Data!BU54*1/SMALL(Data!BU$25:BU$999,1)-1&gt;$F$15,"&gt;100%",Data!BU54*1/SMALL(Data!BU$25:BU$999,1)-1),"")</f>
        <v/>
      </c>
      <c r="BV54" s="178" t="str">
        <f>IF(ISNUMBER(Data!BV54),IF(Data!BV54*1/SMALL(Data!BV$25:BV$999,1)-1&gt;$F$15,"&gt;100%",Data!BV54*1/SMALL(Data!BV$25:BV$999,1)-1),"")</f>
        <v/>
      </c>
      <c r="BW54" s="178" t="str">
        <f>IF(ISNUMBER(Data!BW54),IF(Data!BW54*1/SMALL(Data!BW$25:BW$999,1)-1&gt;$F$15,"&gt;100%",Data!BW54*1/SMALL(Data!BW$25:BW$999,1)-1),"")</f>
        <v/>
      </c>
      <c r="BX54" s="178" t="str">
        <f>IF(ISNUMBER(Data!BX54),IF(Data!BX54*1/SMALL(Data!BX$25:BX$999,1)-1&gt;$F$15,"&gt;100%",Data!BX54*1/SMALL(Data!BX$25:BX$999,1)-1),"")</f>
        <v/>
      </c>
      <c r="BY54" s="178" t="str">
        <f>IF(ISNUMBER(Data!BY54),IF(Data!BY54*1/SMALL(Data!BY$25:BY$999,1)-1&gt;$F$15,"&gt;100%",Data!BY54*1/SMALL(Data!BY$25:BY$999,1)-1),"")</f>
        <v/>
      </c>
      <c r="BZ54" s="178" t="str">
        <f>IF(ISNUMBER(Data!BZ54),IF(Data!BZ54*1/SMALL(Data!BZ$25:BZ$999,1)-1&gt;$F$15,"&gt;100%",Data!BZ54*1/SMALL(Data!BZ$25:BZ$999,1)-1),"")</f>
        <v/>
      </c>
      <c r="CA54" s="178" t="str">
        <f>IF(ISNUMBER(Data!CA54),IF(Data!CA54*1/SMALL(Data!CA$25:CA$999,1)-1&gt;$F$15,"&gt;100%",Data!CA54*1/SMALL(Data!CA$25:CA$999,1)-1),"")</f>
        <v/>
      </c>
      <c r="CB54" s="178" t="str">
        <f>IF(ISNUMBER(Data!CB54),IF(Data!CB54*1/SMALL(Data!CB$25:CB$999,1)-1&gt;$F$15,"&gt;100%",Data!CB54*1/SMALL(Data!CB$25:CB$999,1)-1),"")</f>
        <v/>
      </c>
      <c r="CC54" s="178" t="str">
        <f>IF(ISNUMBER(Data!CC54),IF(Data!CC54*1/SMALL(Data!CC$25:CC$999,1)-1&gt;$F$15,"&gt;100%",Data!CC54*1/SMALL(Data!CC$25:CC$999,1)-1),"")</f>
        <v/>
      </c>
      <c r="CD54" s="178" t="str">
        <f>IF(ISNUMBER(Data!CD54),IF(Data!CD54*1/SMALL(Data!CD$25:CD$999,1)-1&gt;$F$15,"&gt;100%",Data!CD54*1/SMALL(Data!CD$25:CD$999,1)-1),"")</f>
        <v/>
      </c>
      <c r="CE54" s="178" t="str">
        <f>IF(ISNUMBER(Data!CE54),IF(Data!CE54*1/SMALL(Data!CE$25:CE$999,1)-1&gt;$F$15,"&gt;100%",Data!CE54*1/SMALL(Data!CE$25:CE$999,1)-1),"")</f>
        <v/>
      </c>
      <c r="CF54" s="178" t="str">
        <f>IF(ISNUMBER(Data!CF54),IF(Data!CF54*1/SMALL(Data!CF$25:CF$999,1)-1&gt;$F$15,"&gt;100%",Data!CF54*1/SMALL(Data!CF$25:CF$999,1)-1),"")</f>
        <v/>
      </c>
      <c r="CG54" s="178" t="str">
        <f>IF(ISNUMBER(Data!CG54),IF(Data!CG54*1/SMALL(Data!CG$25:CG$999,1)-1&gt;$F$15,"&gt;100%",Data!CG54*1/SMALL(Data!CG$25:CG$999,1)-1),"")</f>
        <v/>
      </c>
      <c r="CH54" s="178" t="str">
        <f>IF(ISNUMBER(Data!CH54),IF(Data!CH54*1/SMALL(Data!CH$25:CH$999,1)-1&gt;$F$15,"&gt;100%",Data!CH54*1/SMALL(Data!CH$25:CH$999,1)-1),"")</f>
        <v/>
      </c>
      <c r="CI54" s="178" t="str">
        <f>IF(ISNUMBER(Data!CI54),IF(Data!CI54*1/SMALL(Data!CI$25:CI$999,1)-1&gt;$F$15,"&gt;100%",Data!CI54*1/SMALL(Data!CI$25:CI$999,1)-1),"")</f>
        <v/>
      </c>
      <c r="CJ54" s="178" t="str">
        <f>IF(ISNUMBER(Data!CJ54),IF(Data!CJ54*1/SMALL(Data!CJ$25:CJ$999,1)-1&gt;$F$15,"&gt;100%",Data!CJ54*1/SMALL(Data!CJ$25:CJ$999,1)-1),"")</f>
        <v/>
      </c>
      <c r="CK54" s="178" t="str">
        <f>IF(ISNUMBER(Data!CK54),IF(Data!CK54*1/SMALL(Data!CK$25:CK$999,1)-1&gt;$F$15,"&gt;100%",Data!CK54*1/SMALL(Data!CK$25:CK$999,1)-1),"")</f>
        <v/>
      </c>
      <c r="CL54" s="178" t="str">
        <f>IF(ISNUMBER(Data!CL54),IF(Data!CL54*1/SMALL(Data!CL$25:CL$999,1)-1&gt;$F$15,"&gt;100%",Data!CL54*1/SMALL(Data!CL$25:CL$999,1)-1),"")</f>
        <v/>
      </c>
      <c r="CM54" s="178" t="str">
        <f>IF(ISNUMBER(Data!CM54),IF(Data!CM54*1/SMALL(Data!CM$25:CM$999,1)-1&gt;$F$15,"&gt;100%",Data!CM54*1/SMALL(Data!CM$25:CM$999,1)-1),"")</f>
        <v/>
      </c>
      <c r="CN54" s="178" t="str">
        <f>IF(ISNUMBER(Data!CN54),IF(Data!CN54*1/SMALL(Data!CN$25:CN$999,1)-1&gt;$F$15,"&gt;100%",Data!CN54*1/SMALL(Data!CN$25:CN$999,1)-1),"")</f>
        <v/>
      </c>
      <c r="CO54" s="178" t="str">
        <f>IF(ISNUMBER(Data!CO54),IF(Data!CO54*1/SMALL(Data!CO$25:CO$999,1)-1&gt;$F$15,"&gt;100%",Data!CO54*1/SMALL(Data!CO$25:CO$999,1)-1),"")</f>
        <v/>
      </c>
      <c r="CP54" s="178" t="str">
        <f>IF(ISNUMBER(Data!CP54),IF(Data!CP54*1/SMALL(Data!CP$25:CP$999,1)-1&gt;$F$15,"&gt;100%",Data!CP54*1/SMALL(Data!CP$25:CP$999,1)-1),"")</f>
        <v/>
      </c>
      <c r="CQ54" s="178" t="str">
        <f>IF(ISNUMBER(Data!CQ54),IF(Data!CQ54*1/SMALL(Data!CQ$25:CQ$999,1)-1&gt;$F$15,"&gt;100%",Data!CQ54*1/SMALL(Data!CQ$25:CQ$999,1)-1),"")</f>
        <v/>
      </c>
      <c r="CR54" s="178" t="str">
        <f>IF(ISNUMBER(Data!CR54),IF(Data!CR54*1/SMALL(Data!CR$25:CR$999,1)-1&gt;$F$15,"&gt;100%",Data!CR54*1/SMALL(Data!CR$25:CR$999,1)-1),"")</f>
        <v/>
      </c>
      <c r="CS54" s="178" t="str">
        <f>IF(ISNUMBER(Data!CS54),IF(Data!CS54*1/SMALL(Data!CS$25:CS$999,1)-1&gt;$F$15,"&gt;100%",Data!CS54*1/SMALL(Data!CS$25:CS$999,1)-1),"")</f>
        <v/>
      </c>
      <c r="CT54" s="178" t="str">
        <f>IF(ISNUMBER(Data!CT54),IF(Data!CT54*1/SMALL(Data!CT$25:CT$999,1)-1&gt;$F$15,"&gt;100%",Data!CT54*1/SMALL(Data!CT$25:CT$999,1)-1),"")</f>
        <v/>
      </c>
      <c r="CU54" s="178" t="str">
        <f>IF(ISNUMBER(Data!CU54),IF(Data!CU54*1/SMALL(Data!CU$25:CU$999,1)-1&gt;$F$15,"&gt;100%",Data!CU54*1/SMALL(Data!CU$25:CU$999,1)-1),"")</f>
        <v/>
      </c>
      <c r="CV54" s="178" t="str">
        <f>IF(ISNUMBER(Data!CV54),IF(Data!CV54*1/SMALL(Data!CV$25:CV$999,1)-1&gt;$F$15,"&gt;100%",Data!CV54*1/SMALL(Data!CV$25:CV$999,1)-1),"")</f>
        <v/>
      </c>
      <c r="CW54" s="178" t="str">
        <f>IF(ISNUMBER(Data!CW54),IF(Data!CW54*1/SMALL(Data!CW$25:CW$999,1)-1&gt;$F$15,"&gt;100%",Data!CW54*1/SMALL(Data!CW$25:CW$999,1)-1),"")</f>
        <v/>
      </c>
      <c r="CX54" s="178" t="str">
        <f>IF(ISNUMBER(Data!CX54),IF(Data!CX54*1/SMALL(Data!CX$25:CX$999,1)-1&gt;$F$15,"&gt;100%",Data!CX54*1/SMALL(Data!CX$25:CX$999,1)-1),"")</f>
        <v/>
      </c>
      <c r="CY54" s="178" t="str">
        <f>IF(ISNUMBER(Data!CY54),IF(Data!CY54*1/SMALL(Data!CY$25:CY$999,1)-1&gt;$F$15,"&gt;100%",Data!CY54*1/SMALL(Data!CY$25:CY$999,1)-1),"")</f>
        <v/>
      </c>
      <c r="CZ54" s="178" t="str">
        <f>IF(ISNUMBER(Data!CZ54),IF(Data!CZ54*1/SMALL(Data!CZ$25:CZ$999,1)-1&gt;$F$15,"&gt;100%",Data!CZ54*1/SMALL(Data!CZ$25:CZ$999,1)-1),"")</f>
        <v/>
      </c>
      <c r="DA54" s="178" t="str">
        <f>IF(ISNUMBER(Data!DA54),IF(Data!DA54*1/SMALL(Data!DA$25:DA$999,1)-1&gt;$F$15,"&gt;100%",Data!DA54*1/SMALL(Data!DA$25:DA$999,1)-1),"")</f>
        <v/>
      </c>
      <c r="DB54" s="178" t="str">
        <f>IF(ISNUMBER(Data!DB54),IF(Data!DB54*1/SMALL(Data!DB$25:DB$999,1)-1&gt;$F$15,"&gt;100%",Data!DB54*1/SMALL(Data!DB$25:DB$999,1)-1),"")</f>
        <v/>
      </c>
      <c r="DC54" s="178" t="str">
        <f>IF(ISNUMBER(Data!DC54),IF(Data!DC54*1/SMALL(Data!DC$25:DC$999,1)-1&gt;$F$15,"&gt;100%",Data!DC54*1/SMALL(Data!DC$25:DC$999,1)-1),"")</f>
        <v/>
      </c>
      <c r="DD54" s="178" t="str">
        <f>IF(ISNUMBER(Data!DD54),IF(Data!DD54*1/SMALL(Data!DD$25:DD$999,1)-1&gt;$F$15,"&gt;100%",Data!DD54*1/SMALL(Data!DD$25:DD$999,1)-1),"")</f>
        <v/>
      </c>
      <c r="DE54" s="178" t="str">
        <f>IF(ISNUMBER(Data!DE54),IF(Data!DE54*1/SMALL(Data!DE$25:DE$999,1)-1&gt;$F$15,"&gt;100%",Data!DE54*1/SMALL(Data!DE$25:DE$999,1)-1),"")</f>
        <v/>
      </c>
      <c r="DF54" s="178" t="str">
        <f>IF(ISNUMBER(Data!DF54),IF(Data!DF54*1/SMALL(Data!DF$25:DF$999,1)-1&gt;$F$15,"&gt;100%",Data!DF54*1/SMALL(Data!DF$25:DF$999,1)-1),"")</f>
        <v/>
      </c>
      <c r="DG54" s="178" t="str">
        <f>IF(ISNUMBER(Data!DG54),IF(Data!DG54*1/SMALL(Data!DG$25:DG$999,1)-1&gt;$F$15,"&gt;100%",Data!DG54*1/SMALL(Data!DG$25:DG$999,1)-1),"")</f>
        <v/>
      </c>
      <c r="DH54" s="178" t="str">
        <f>IF(ISNUMBER(Data!DH54),IF(Data!DH54*1/SMALL(Data!DH$25:DH$999,1)-1&gt;$F$15,"&gt;100%",Data!DH54*1/SMALL(Data!DH$25:DH$999,1)-1),"")</f>
        <v/>
      </c>
      <c r="DI54" s="178" t="str">
        <f>IF(ISNUMBER(Data!DI54),IF(Data!DI54*1/SMALL(Data!DI$25:DI$999,1)-1&gt;$F$15,"&gt;100%",Data!DI54*1/SMALL(Data!DI$25:DI$999,1)-1),"")</f>
        <v/>
      </c>
      <c r="DJ54" s="178" t="str">
        <f>IF(ISNUMBER(Data!DJ54),IF(Data!DJ54*1/SMALL(Data!DJ$25:DJ$999,1)-1&gt;$F$15,"&gt;100%",Data!DJ54*1/SMALL(Data!DJ$25:DJ$999,1)-1),"")</f>
        <v/>
      </c>
      <c r="DK54" s="178" t="str">
        <f>IF(ISNUMBER(Data!DK54),IF(Data!DK54*1/SMALL(Data!DK$25:DK$999,1)-1&gt;$F$15,"&gt;100%",Data!DK54*1/SMALL(Data!DK$25:DK$999,1)-1),"")</f>
        <v/>
      </c>
      <c r="DL54" s="178" t="str">
        <f>IF(ISNUMBER(Data!DL54),IF(Data!DL54*1/SMALL(Data!DL$25:DL$999,1)-1&gt;$F$15,"&gt;100%",Data!DL54*1/SMALL(Data!DL$25:DL$999,1)-1),"")</f>
        <v/>
      </c>
      <c r="DM54" s="178" t="str">
        <f>IF(ISNUMBER(Data!DM54),IF(Data!DM54*1/SMALL(Data!DM$25:DM$999,1)-1&gt;$F$15,"&gt;100%",Data!DM54*1/SMALL(Data!DM$25:DM$999,1)-1),"")</f>
        <v/>
      </c>
      <c r="DN54" s="178" t="str">
        <f>IF(ISNUMBER(Data!DN54),IF(Data!DN54*1/SMALL(Data!DN$25:DN$999,1)-1&gt;$F$15,"&gt;100%",Data!DN54*1/SMALL(Data!DN$25:DN$999,1)-1),"")</f>
        <v/>
      </c>
      <c r="DO54" s="178" t="str">
        <f>IF(ISNUMBER(Data!DO54),IF(Data!DO54*1/SMALL(Data!DO$25:DO$999,1)-1&gt;$F$15,"&gt;100%",Data!DO54*1/SMALL(Data!DO$25:DO$999,1)-1),"")</f>
        <v/>
      </c>
      <c r="DP54" s="178" t="str">
        <f>IF(ISNUMBER(Data!DP54),IF(Data!DP54*1/SMALL(Data!DP$25:DP$999,1)-1&gt;$F$15,"&gt;100%",Data!DP54*1/SMALL(Data!DP$25:DP$999,1)-1),"")</f>
        <v/>
      </c>
      <c r="DQ54" s="178" t="str">
        <f>IF(ISNUMBER(Data!DQ54),IF(Data!DQ54*1/SMALL(Data!DQ$25:DQ$999,1)-1&gt;$F$15,"&gt;100%",Data!DQ54*1/SMALL(Data!DQ$25:DQ$999,1)-1),"")</f>
        <v/>
      </c>
      <c r="DR54" s="178" t="str">
        <f>IF(ISNUMBER(Data!DR54),IF(Data!DR54*1/SMALL(Data!DR$25:DR$999,1)-1&gt;$F$15,"&gt;100%",Data!DR54*1/SMALL(Data!DR$25:DR$999,1)-1),"")</f>
        <v/>
      </c>
      <c r="DS54" s="178" t="str">
        <f>IF(ISNUMBER(Data!DS54),IF(Data!DS54*1/SMALL(Data!DS$25:DS$999,1)-1&gt;$F$15,"&gt;100%",Data!DS54*1/SMALL(Data!DS$25:DS$999,1)-1),"")</f>
        <v/>
      </c>
      <c r="DT54" s="178" t="str">
        <f>IF(ISNUMBER(Data!DT54),IF(Data!DT54*1/SMALL(Data!DT$25:DT$999,1)-1&gt;$F$15,"&gt;100%",Data!DT54*1/SMALL(Data!DT$25:DT$999,1)-1),"")</f>
        <v/>
      </c>
      <c r="DU54" s="178" t="str">
        <f>IF(ISNUMBER(Data!DU54),IF(Data!DU54*1/SMALL(Data!DU$25:DU$999,1)-1&gt;$F$15,"&gt;100%",Data!DU54*1/SMALL(Data!DU$25:DU$999,1)-1),"")</f>
        <v/>
      </c>
      <c r="DV54" s="178" t="str">
        <f>IF(ISNUMBER(Data!DV54),IF(Data!DV54*1/SMALL(Data!DV$25:DV$999,1)-1&gt;$F$15,"&gt;100%",Data!DV54*1/SMALL(Data!DV$25:DV$999,1)-1),"")</f>
        <v/>
      </c>
      <c r="DW54" s="178" t="str">
        <f>IF(ISNUMBER(Data!DW54),IF(Data!DW54*1/SMALL(Data!DW$25:DW$999,1)-1&gt;$F$15,"&gt;100%",Data!DW54*1/SMALL(Data!DW$25:DW$999,1)-1),"")</f>
        <v/>
      </c>
      <c r="DX54" s="178" t="str">
        <f>IF(ISNUMBER(Data!DX54),IF(Data!DX54*1/SMALL(Data!DX$25:DX$999,1)-1&gt;$F$15,"&gt;100%",Data!DX54*1/SMALL(Data!DX$25:DX$999,1)-1),"")</f>
        <v/>
      </c>
      <c r="DY54" s="178" t="str">
        <f>IF(ISNUMBER(Data!DY54),IF(Data!DY54*1/SMALL(Data!DY$25:DY$999,1)-1&gt;$F$15,"&gt;100%",Data!DY54*1/SMALL(Data!DY$25:DY$999,1)-1),"")</f>
        <v/>
      </c>
      <c r="DZ54" s="178" t="str">
        <f>IF(ISNUMBER(Data!DZ54),IF(Data!DZ54*1/SMALL(Data!DZ$25:DZ$999,1)-1&gt;$F$15,"&gt;100%",Data!DZ54*1/SMALL(Data!DZ$25:DZ$999,1)-1),"")</f>
        <v/>
      </c>
      <c r="EA54" s="178" t="str">
        <f>IF(ISNUMBER(Data!EA54),IF(Data!EA54*1/SMALL(Data!EA$25:EA$999,1)-1&gt;$F$15,"&gt;100%",Data!EA54*1/SMALL(Data!EA$25:EA$999,1)-1),"")</f>
        <v/>
      </c>
      <c r="EB54" s="178" t="str">
        <f>IF(ISNUMBER(Data!EB54),IF(Data!EB54*1/SMALL(Data!EB$25:EB$999,1)-1&gt;$F$15,"&gt;100%",Data!EB54*1/SMALL(Data!EB$25:EB$999,1)-1),"")</f>
        <v/>
      </c>
      <c r="EC54" s="178" t="str">
        <f>IF(ISNUMBER(Data!EC54),IF(Data!EC54*1/SMALL(Data!EC$25:EC$999,1)-1&gt;$F$15,"&gt;100%",Data!EC54*1/SMALL(Data!EC$25:EC$999,1)-1),"")</f>
        <v/>
      </c>
      <c r="ED54" s="178" t="str">
        <f>IF(ISNUMBER(Data!ED54),IF(Data!ED54*1/SMALL(Data!ED$25:ED$999,1)-1&gt;$F$15,"&gt;100%",Data!ED54*1/SMALL(Data!ED$25:ED$999,1)-1),"")</f>
        <v/>
      </c>
      <c r="EE54" s="178" t="str">
        <f>IF(ISNUMBER(Data!EE54),IF(Data!EE54*1/SMALL(Data!EE$25:EE$999,1)-1&gt;$F$15,"&gt;100%",Data!EE54*1/SMALL(Data!EE$25:EE$999,1)-1),"")</f>
        <v/>
      </c>
      <c r="EF54" s="178" t="str">
        <f>IF(ISNUMBER(Data!EF54),IF(Data!EF54*1/SMALL(Data!EF$25:EF$999,1)-1&gt;$F$15,"&gt;100%",Data!EF54*1/SMALL(Data!EF$25:EF$999,1)-1),"")</f>
        <v/>
      </c>
      <c r="EG54" s="178" t="str">
        <f>IF(ISNUMBER(Data!EG54),IF(Data!EG54*1/SMALL(Data!EG$25:EG$999,1)-1&gt;$F$15,"&gt;100%",Data!EG54*1/SMALL(Data!EG$25:EG$999,1)-1),"")</f>
        <v/>
      </c>
      <c r="EH54" s="178" t="str">
        <f>IF(ISNUMBER(Data!EH54),IF(Data!EH54*1/SMALL(Data!EH$25:EH$999,1)-1&gt;$F$15,"&gt;100%",Data!EH54*1/SMALL(Data!EH$25:EH$999,1)-1),"")</f>
        <v/>
      </c>
      <c r="EI54" s="178" t="str">
        <f>IF(ISNUMBER(Data!EI54),IF(Data!EI54*1/SMALL(Data!EI$25:EI$999,1)-1&gt;$F$15,"&gt;100%",Data!EI54*1/SMALL(Data!EI$25:EI$999,1)-1),"")</f>
        <v/>
      </c>
      <c r="EJ54" s="178" t="str">
        <f>IF(ISNUMBER(Data!EJ54),IF(Data!EJ54*1/SMALL(Data!EJ$25:EJ$999,1)-1&gt;$F$15,"&gt;100%",Data!EJ54*1/SMALL(Data!EJ$25:EJ$999,1)-1),"")</f>
        <v/>
      </c>
      <c r="EK54" s="178" t="str">
        <f>IF(ISNUMBER(Data!EK54),IF(Data!EK54*1/SMALL(Data!EK$25:EK$999,1)-1&gt;$F$15,"&gt;100%",Data!EK54*1/SMALL(Data!EK$25:EK$999,1)-1),"")</f>
        <v/>
      </c>
      <c r="EL54" s="178" t="str">
        <f>IF(ISNUMBER(Data!EL54),IF(Data!EL54*1/SMALL(Data!EL$25:EL$999,1)-1&gt;$F$15,"&gt;100%",Data!EL54*1/SMALL(Data!EL$25:EL$999,1)-1),"")</f>
        <v/>
      </c>
      <c r="EM54" s="178" t="str">
        <f>IF(ISNUMBER(Data!EM54),IF(Data!EM54*1/SMALL(Data!EM$25:EM$999,1)-1&gt;$F$15,"&gt;100%",Data!EM54*1/SMALL(Data!EM$25:EM$999,1)-1),"")</f>
        <v/>
      </c>
      <c r="EN54" s="178" t="str">
        <f>IF(ISNUMBER(Data!EN54),IF(Data!EN54*1/SMALL(Data!EN$25:EN$999,1)-1&gt;$F$15,"&gt;100%",Data!EN54*1/SMALL(Data!EN$25:EN$999,1)-1),"")</f>
        <v/>
      </c>
      <c r="EO54" s="178" t="str">
        <f>IF(ISNUMBER(Data!EO54),IF(Data!EO54*1/SMALL(Data!EO$25:EO$999,1)-1&gt;$F$15,"&gt;100%",Data!EO54*1/SMALL(Data!EO$25:EO$999,1)-1),"")</f>
        <v/>
      </c>
      <c r="EP54" s="178" t="str">
        <f>IF(ISNUMBER(Data!EP54),IF(Data!EP54*1/SMALL(Data!EP$25:EP$999,1)-1&gt;$F$15,"&gt;100%",Data!EP54*1/SMALL(Data!EP$25:EP$999,1)-1),"")</f>
        <v/>
      </c>
      <c r="EQ54" s="178" t="str">
        <f>IF(ISNUMBER(Data!EQ54),IF(Data!EQ54*1/SMALL(Data!EQ$25:EQ$999,1)-1&gt;$F$15,"&gt;100%",Data!EQ54*1/SMALL(Data!EQ$25:EQ$999,1)-1),"")</f>
        <v/>
      </c>
      <c r="ER54" s="178" t="str">
        <f>IF(ISNUMBER(Data!ER54),IF(Data!ER54*1/SMALL(Data!ER$25:ER$999,1)-1&gt;$F$15,"&gt;100%",Data!ER54*1/SMALL(Data!ER$25:ER$999,1)-1),"")</f>
        <v/>
      </c>
      <c r="ES54" s="178" t="str">
        <f>IF(ISNUMBER(Data!ES54),IF(Data!ES54*1/SMALL(Data!ES$25:ES$999,1)-1&gt;$F$15,"&gt;100%",Data!ES54*1/SMALL(Data!ES$25:ES$999,1)-1),"")</f>
        <v/>
      </c>
    </row>
    <row r="55" spans="1:149" s="171" customFormat="1" x14ac:dyDescent="0.25">
      <c r="A55" s="169" t="str">
        <f>Data!A55</f>
        <v>RS-SLAM</v>
      </c>
      <c r="B55" s="178" t="str">
        <f>IF(ISNUMBER(Data!B55),IF(Data!B55*1/SMALL(Data!B$25:B$999,1)-1&gt;$F$15,"&gt;100%",Data!B55*1/SMALL(Data!B$25:B$999,1)-1),"")</f>
        <v/>
      </c>
      <c r="C55" s="178" t="str">
        <f>IF(ISNUMBER(Data!C55),IF(Data!C55*1/SMALL(Data!C$25:C$999,1)-1&gt;$F$15,"&gt;100%",Data!C55*1/SMALL(Data!C$25:C$999,1)-1),"")</f>
        <v/>
      </c>
      <c r="D55" s="178" t="str">
        <f>IF(ISNUMBER(Data!D55),IF(Data!D55*1/SMALL(Data!D$25:D$999,1)-1&gt;$F$15,"&gt;100%",Data!D55*1/SMALL(Data!D$25:D$999,1)-1),"")</f>
        <v/>
      </c>
      <c r="E55" s="178" t="str">
        <f>IF(ISNUMBER(Data!E55),IF(Data!E55*1/SMALL(Data!E$25:E$999,1)-1&gt;$F$15,"&gt;100%",Data!E55*1/SMALL(Data!E$25:E$999,1)-1),"")</f>
        <v/>
      </c>
      <c r="F55" s="178" t="str">
        <f>IF(ISNUMBER(Data!F55),IF(Data!F55*1/SMALL(Data!F$25:F$999,1)-1&gt;$F$15,"&gt;100%",Data!F55*1/SMALL(Data!F$25:F$999,1)-1),"")</f>
        <v/>
      </c>
      <c r="G55" s="178" t="str">
        <f>IF(ISNUMBER(Data!G55),IF(Data!G55*1/SMALL(Data!G$25:G$999,1)-1&gt;$F$15,"&gt;100%",Data!G55*1/SMALL(Data!G$25:G$999,1)-1),"")</f>
        <v/>
      </c>
      <c r="H55" s="178" t="str">
        <f>IF(ISNUMBER(Data!H55),IF(Data!H55*1/SMALL(Data!H$25:H$999,1)-1&gt;$F$15,"&gt;100%",Data!H55*1/SMALL(Data!H$25:H$999,1)-1),"")</f>
        <v/>
      </c>
      <c r="I55" s="178" t="str">
        <f>IF(ISNUMBER(Data!I55),IF(Data!I55*1/SMALL(Data!I$25:I$999,1)-1&gt;$F$15,"&gt;100%",Data!I55*1/SMALL(Data!I$25:I$999,1)-1),"")</f>
        <v/>
      </c>
      <c r="J55" s="178" t="str">
        <f>IF(ISNUMBER(Data!J55),IF(Data!J55*1/SMALL(Data!J$25:J$999,1)-1&gt;$F$15,"&gt;100%",Data!J55*1/SMALL(Data!J$25:J$999,1)-1),"")</f>
        <v/>
      </c>
      <c r="K55" s="178" t="str">
        <f>IF(ISNUMBER(Data!K55),IF(Data!K55*1/SMALL(Data!K$25:K$999,1)-1&gt;$F$15,"&gt;100%",Data!K55*1/SMALL(Data!K$25:K$999,1)-1),"")</f>
        <v/>
      </c>
      <c r="L55" s="178" t="str">
        <f>IF(ISNUMBER(Data!L55),IF(Data!L55*1/SMALL(Data!L$25:L$999,1)-1&gt;$F$15,"&gt;100%",Data!L55*1/SMALL(Data!L$25:L$999,1)-1),"")</f>
        <v/>
      </c>
      <c r="M55" s="178" t="str">
        <f>IF(ISNUMBER(Data!M55),IF(Data!M55*1/SMALL(Data!M$25:M$999,1)-1&gt;$F$15,"&gt;100%",Data!M55*1/SMALL(Data!M$25:M$999,1)-1),"")</f>
        <v/>
      </c>
      <c r="N55" s="178" t="str">
        <f>IF(ISNUMBER(Data!N55),IF(Data!N55*1/SMALL(Data!N$25:N$999,1)-1&gt;$F$15,"&gt;100%",Data!N55*1/SMALL(Data!N$25:N$999,1)-1),"")</f>
        <v/>
      </c>
      <c r="O55" s="178" t="str">
        <f>IF(ISNUMBER(Data!O55),IF(Data!O55*1/SMALL(Data!O$25:O$999,1)-1&gt;$F$15,"&gt;100%",Data!O55*1/SMALL(Data!O$25:O$999,1)-1),"")</f>
        <v/>
      </c>
      <c r="P55" s="178" t="str">
        <f>IF(ISNUMBER(Data!P55),IF(Data!P55*1/SMALL(Data!P$25:P$999,1)-1&gt;$F$15,"&gt;100%",Data!P55*1/SMALL(Data!P$25:P$999,1)-1),"")</f>
        <v/>
      </c>
      <c r="Q55" s="178" t="str">
        <f>IF(ISNUMBER(Data!Q55),IF(Data!Q55*1/SMALL(Data!Q$25:Q$999,1)-1&gt;$F$15,"&gt;100%",Data!Q55*1/SMALL(Data!Q$25:Q$999,1)-1),"")</f>
        <v/>
      </c>
      <c r="R55" s="178" t="str">
        <f>IF(ISNUMBER(Data!R55),IF(Data!R55*1/SMALL(Data!R$25:R$999,1)-1&gt;$F$15,"&gt;100%",Data!R55*1/SMALL(Data!R$25:R$999,1)-1),"")</f>
        <v/>
      </c>
      <c r="S55" s="178" t="str">
        <f>IF(ISNUMBER(Data!S55),IF(Data!S55*1/SMALL(Data!S$25:S$999,1)-1&gt;$F$15,"&gt;100%",Data!S55*1/SMALL(Data!S$25:S$999,1)-1),"")</f>
        <v/>
      </c>
      <c r="T55" s="178" t="str">
        <f>IF(ISNUMBER(Data!T55),IF(Data!T55*1/SMALL(Data!T$25:T$999,1)-1&gt;$F$15,"&gt;100%",Data!T55*1/SMALL(Data!T$25:T$999,1)-1),"")</f>
        <v/>
      </c>
      <c r="U55" s="178" t="str">
        <f>IF(ISNUMBER(Data!U55),IF(Data!U55*1/SMALL(Data!U$25:U$999,1)-1&gt;$F$15,"&gt;100%",Data!U55*1/SMALL(Data!U$25:U$999,1)-1),"")</f>
        <v/>
      </c>
      <c r="V55" s="178" t="str">
        <f>IF(ISNUMBER(Data!V55),IF(Data!V55*1/SMALL(Data!V$25:V$999,1)-1&gt;$F$15,"&gt;100%",Data!V55*1/SMALL(Data!V$25:V$999,1)-1),"")</f>
        <v/>
      </c>
      <c r="W55" s="178" t="str">
        <f>IF(ISNUMBER(Data!W55),IF(Data!W55*1/SMALL(Data!W$25:W$999,1)-1&gt;$F$15,"&gt;100%",Data!W55*1/SMALL(Data!W$25:W$999,1)-1),"")</f>
        <v/>
      </c>
      <c r="X55" s="178" t="str">
        <f>IF(ISNUMBER(Data!X55),IF(Data!X55*1/SMALL(Data!X$25:X$999,1)-1&gt;$F$15,"&gt;100%",Data!X55*1/SMALL(Data!X$25:X$999,1)-1),"")</f>
        <v/>
      </c>
      <c r="Y55" s="178" t="str">
        <f>IF(ISNUMBER(Data!Y55),IF(Data!Y55*1/SMALL(Data!Y$25:Y$999,1)-1&gt;$F$15,"&gt;100%",Data!Y55*1/SMALL(Data!Y$25:Y$999,1)-1),"")</f>
        <v/>
      </c>
      <c r="Z55" s="178" t="str">
        <f>IF(ISNUMBER(Data!Z55),IF(Data!Z55*1/SMALL(Data!Z$25:Z$999,1)-1&gt;$F$15,"&gt;100%",Data!Z55*1/SMALL(Data!Z$25:Z$999,1)-1),"")</f>
        <v/>
      </c>
      <c r="AA55" s="178" t="str">
        <f>IF(ISNUMBER(Data!AA55),IF(Data!AA55*1/SMALL(Data!AA$25:AA$999,1)-1&gt;$F$15,"&gt;100%",Data!AA55*1/SMALL(Data!AA$25:AA$999,1)-1),"")</f>
        <v/>
      </c>
      <c r="AB55" s="178" t="str">
        <f>IF(ISNUMBER(Data!AB55),IF(Data!AB55*1/SMALL(Data!AB$25:AB$999,1)-1&gt;$F$15,"&gt;100%",Data!AB55*1/SMALL(Data!AB$25:AB$999,1)-1),"")</f>
        <v/>
      </c>
      <c r="AC55" s="178" t="str">
        <f>IF(ISNUMBER(Data!AC55),IF(Data!AC55*1/SMALL(Data!AC$25:AC$999,1)-1&gt;$F$15,"&gt;100%",Data!AC55*1/SMALL(Data!AC$25:AC$999,1)-1),"")</f>
        <v/>
      </c>
      <c r="AD55" s="178" t="str">
        <f>IF(ISNUMBER(Data!AD55),IF(Data!AD55*1/SMALL(Data!AD$25:AD$999,1)-1&gt;$F$15,"&gt;100%",Data!AD55*1/SMALL(Data!AD$25:AD$999,1)-1),"")</f>
        <v/>
      </c>
      <c r="AE55" s="178" t="str">
        <f>IF(ISNUMBER(Data!AE55),IF(Data!AE55*1/SMALL(Data!AE$25:AE$999,1)-1&gt;$F$15,"&gt;100%",Data!AE55*1/SMALL(Data!AE$25:AE$999,1)-1),"")</f>
        <v/>
      </c>
      <c r="AF55" s="178" t="str">
        <f>IF(ISNUMBER(Data!AF55),IF(Data!AF55*1/SMALL(Data!AF$25:AF$999,1)-1&gt;$F$15,"&gt;100%",Data!AF55*1/SMALL(Data!AF$25:AF$999,1)-1),"")</f>
        <v/>
      </c>
      <c r="AG55" s="178" t="str">
        <f>IF(ISNUMBER(Data!AG55),IF(Data!AG55*1/SMALL(Data!AG$25:AG$999,1)-1&gt;$F$15,"&gt;100%",Data!AG55*1/SMALL(Data!AG$25:AG$999,1)-1),"")</f>
        <v/>
      </c>
      <c r="AH55" s="178" t="str">
        <f>IF(ISNUMBER(Data!AH55),IF(Data!AH55*1/SMALL(Data!AH$25:AH$999,1)-1&gt;$F$15,"&gt;100%",Data!AH55*1/SMALL(Data!AH$25:AH$999,1)-1),"")</f>
        <v/>
      </c>
      <c r="AI55" s="178" t="str">
        <f>IF(ISNUMBER(Data!AI55),IF(Data!AI55*1/SMALL(Data!AI$25:AI$999,1)-1&gt;$F$15,"&gt;100%",Data!AI55*1/SMALL(Data!AI$25:AI$999,1)-1),"")</f>
        <v/>
      </c>
      <c r="AJ55" s="178" t="str">
        <f>IF(ISNUMBER(Data!AJ55),IF(Data!AJ55*1/SMALL(Data!AJ$25:AJ$999,1)-1&gt;$F$15,"&gt;100%",Data!AJ55*1/SMALL(Data!AJ$25:AJ$999,1)-1),"")</f>
        <v/>
      </c>
      <c r="AK55" s="178" t="str">
        <f>IF(ISNUMBER(Data!AK55),IF(Data!AK55*1/SMALL(Data!AK$25:AK$999,1)-1&gt;$F$15,"&gt;100%",Data!AK55*1/SMALL(Data!AK$25:AK$999,1)-1),"")</f>
        <v/>
      </c>
      <c r="AL55" s="178" t="str">
        <f>IF(ISNUMBER(Data!AL55),IF(Data!AL55*1/SMALL(Data!AL$25:AL$999,1)-1&gt;$F$15,"&gt;100%",Data!AL55*1/SMALL(Data!AL$25:AL$999,1)-1),"")</f>
        <v/>
      </c>
      <c r="AM55" s="178" t="str">
        <f>IF(ISNUMBER(Data!AM55),IF(Data!AM55*1/SMALL(Data!AM$25:AM$999,1)-1&gt;$F$15,"&gt;100%",Data!AM55*1/SMALL(Data!AM$25:AM$999,1)-1),"")</f>
        <v/>
      </c>
      <c r="AN55" s="178" t="str">
        <f>IF(ISNUMBER(Data!AN55),IF(Data!AN55*1/SMALL(Data!AN$25:AN$999,1)-1&gt;$F$15,"&gt;100%",Data!AN55*1/SMALL(Data!AN$25:AN$999,1)-1),"")</f>
        <v/>
      </c>
      <c r="AO55" s="178" t="str">
        <f>IF(ISNUMBER(Data!AO55),IF(Data!AO55*1/SMALL(Data!AO$25:AO$999,1)-1&gt;$F$15,"&gt;100%",Data!AO55*1/SMALL(Data!AO$25:AO$999,1)-1),"")</f>
        <v/>
      </c>
      <c r="AP55" s="178" t="str">
        <f>IF(ISNUMBER(Data!AP55),IF(Data!AP55*1/SMALL(Data!AP$25:AP$999,1)-1&gt;$F$15,"&gt;100%",Data!AP55*1/SMALL(Data!AP$25:AP$999,1)-1),"")</f>
        <v/>
      </c>
      <c r="AQ55" s="189" t="str">
        <f>IF(ISNUMBER(Data!AQ55),IF(Data!AQ55*1/SMALL(Data!AQ$25:AQ$999,1)-1&gt;$F$15,"&gt;100%",Data!AQ55*1/SMALL(Data!AQ$25:AQ$999,1)-1),"")</f>
        <v/>
      </c>
      <c r="AR55" s="178" t="str">
        <f>IF(ISNUMBER(Data!AR55),IF(Data!AR55*1/SMALL(Data!AR$25:AR$999,1)-1&gt;$F$15,"&gt;100%",Data!AR55*1/SMALL(Data!AR$25:AR$999,1)-1),"")</f>
        <v/>
      </c>
      <c r="AS55" s="178" t="str">
        <f>IF(ISNUMBER(Data!AS55),IF(Data!AS55*1/SMALL(Data!AS$25:AS$999,1)-1&gt;$F$15,"&gt;100%",Data!AS55*1/SMALL(Data!AS$25:AS$999,1)-1),"")</f>
        <v/>
      </c>
      <c r="AT55" s="178" t="str">
        <f>IF(ISNUMBER(Data!AT55),IF(Data!AT55*1/SMALL(Data!AT$25:AT$999,1)-1&gt;$F$15,"&gt;100%",Data!AT55*1/SMALL(Data!AT$25:AT$999,1)-1),"")</f>
        <v/>
      </c>
      <c r="AU55" s="178" t="str">
        <f>IF(ISNUMBER(Data!AU55),IF(Data!AU55*1/SMALL(Data!AU$25:AU$999,1)-1&gt;$F$15,"&gt;100%",Data!AU55*1/SMALL(Data!AU$25:AU$999,1)-1),"")</f>
        <v/>
      </c>
      <c r="AV55" s="178" t="str">
        <f>IF(ISNUMBER(Data!AV55),IF(Data!AV55*1/SMALL(Data!AV$25:AV$999,1)-1&gt;$F$15,"&gt;100%",Data!AV55*1/SMALL(Data!AV$25:AV$999,1)-1),"")</f>
        <v/>
      </c>
      <c r="AW55" s="178" t="str">
        <f>IF(ISNUMBER(Data!AW55),IF(Data!AW55*1/SMALL(Data!AW$25:AW$999,1)-1&gt;$F$15,"&gt;100%",Data!AW55*1/SMALL(Data!AW$25:AW$999,1)-1),"")</f>
        <v/>
      </c>
      <c r="AX55" s="178" t="str">
        <f>IF(ISNUMBER(Data!AX55),IF(Data!AX55*1/SMALL(Data!AX$25:AX$999,1)-1&gt;$F$15,"&gt;100%",Data!AX55*1/SMALL(Data!AX$25:AX$999,1)-1),"")</f>
        <v/>
      </c>
      <c r="AY55" s="178" t="str">
        <f>IF(ISNUMBER(Data!AY55),IF(Data!AY55*1/SMALL(Data!AY$25:AY$999,1)-1&gt;$F$15,"&gt;100%",Data!AY55*1/SMALL(Data!AY$25:AY$999,1)-1),"")</f>
        <v/>
      </c>
      <c r="AZ55" s="178" t="str">
        <f>IF(ISNUMBER(Data!AZ55),IF(Data!AZ55*1/SMALL(Data!AZ$25:AZ$999,1)-1&gt;$F$15,"&gt;100%",Data!AZ55*1/SMALL(Data!AZ$25:AZ$999,1)-1),"")</f>
        <v/>
      </c>
      <c r="BA55" s="190" t="str">
        <f>IF(ISNUMBER(Data!BA55),IF(Data!BA55*1/SMALL(Data!BA$25:BA$999,1)-1&gt;$F$15,"&gt;100%",Data!BA55*1/SMALL(Data!BA$25:BA$999,1)-1),"")</f>
        <v/>
      </c>
      <c r="BB55" s="184" t="str">
        <f>IF(ISNUMBER(Data!BB55),IF(Data!BB55*1/SMALL(Data!BB$25:BB$999,1)-1&gt;$F$15,"&gt;100%",Data!BB55*1/SMALL(Data!BB$25:BB$999,1)-1),"")</f>
        <v/>
      </c>
      <c r="BC55" s="178" t="str">
        <f>IF(ISNUMBER(Data!BC55),IF(Data!BC55*1/SMALL(Data!BC$25:BC$999,1)-1&gt;$F$15,"&gt;100%",Data!BC55*1/SMALL(Data!BC$25:BC$999,1)-1),"")</f>
        <v/>
      </c>
      <c r="BD55" s="178" t="str">
        <f>IF(ISNUMBER(Data!BD55),IF(Data!BD55*1/SMALL(Data!BD$25:BD$999,1)-1&gt;$F$15,"&gt;100%",Data!BD55*1/SMALL(Data!BD$25:BD$999,1)-1),"")</f>
        <v/>
      </c>
      <c r="BE55" s="178" t="str">
        <f>IF(ISNUMBER(Data!BE55),IF(Data!BE55*1/SMALL(Data!BE$25:BE$999,1)-1&gt;$F$15,"&gt;100%",Data!BE55*1/SMALL(Data!BE$25:BE$999,1)-1),"")</f>
        <v/>
      </c>
      <c r="BF55" s="178" t="str">
        <f>IF(ISNUMBER(Data!BF55),IF(Data!BF55*1/SMALL(Data!BF$25:BF$999,1)-1&gt;$F$15,"&gt;100%",Data!BF55*1/SMALL(Data!BF$25:BF$999,1)-1),"")</f>
        <v/>
      </c>
      <c r="BG55" s="178" t="str">
        <f>IF(ISNUMBER(Data!BG55),IF(Data!BG55*1/SMALL(Data!BG$25:BG$999,1)-1&gt;$F$15,"&gt;100%",Data!BG55*1/SMALL(Data!BG$25:BG$999,1)-1),"")</f>
        <v/>
      </c>
      <c r="BH55" s="178" t="str">
        <f>IF(ISNUMBER(Data!BH55),IF(Data!BH55*1/SMALL(Data!BH$25:BH$999,1)-1&gt;$F$15,"&gt;100%",Data!BH55*1/SMALL(Data!BH$25:BH$999,1)-1),"")</f>
        <v/>
      </c>
      <c r="BI55" s="178" t="str">
        <f>IF(ISNUMBER(Data!BI55),IF(Data!BI55*1/SMALL(Data!BI$25:BI$999,1)-1&gt;$F$15,"&gt;100%",Data!BI55*1/SMALL(Data!BI$25:BI$999,1)-1),"")</f>
        <v/>
      </c>
      <c r="BJ55" s="178" t="str">
        <f>IF(ISNUMBER(Data!BJ55),IF(Data!BJ55*1/SMALL(Data!BJ$25:BJ$999,1)-1&gt;$F$15,"&gt;100%",Data!BJ55*1/SMALL(Data!BJ$25:BJ$999,1)-1),"")</f>
        <v/>
      </c>
      <c r="BK55" s="178" t="str">
        <f>IF(ISNUMBER(Data!BK55),IF(Data!BK55*1/SMALL(Data!BK$25:BK$999,1)-1&gt;$F$15,"&gt;100%",Data!BK55*1/SMALL(Data!BK$25:BK$999,1)-1),"")</f>
        <v/>
      </c>
      <c r="BL55" s="178" t="str">
        <f>IF(ISNUMBER(Data!BL55),IF(Data!BL55*1/SMALL(Data!BL$25:BL$999,1)-1&gt;$F$15,"&gt;100%",Data!BL55*1/SMALL(Data!BL$25:BL$999,1)-1),"")</f>
        <v/>
      </c>
      <c r="BM55" s="178" t="str">
        <f>IF(ISNUMBER(Data!BM55),IF(Data!BM55*1/SMALL(Data!BM$25:BM$999,1)-1&gt;$F$15,"&gt;100%",Data!BM55*1/SMALL(Data!BM$25:BM$999,1)-1),"")</f>
        <v/>
      </c>
      <c r="BN55" s="178" t="str">
        <f>IF(ISNUMBER(Data!BN55),IF(Data!BN55*1/SMALL(Data!BN$25:BN$999,1)-1&gt;$F$15,"&gt;100%",Data!BN55*1/SMALL(Data!BN$25:BN$999,1)-1),"")</f>
        <v/>
      </c>
      <c r="BO55" s="178" t="str">
        <f>IF(ISNUMBER(Data!BO55),IF(Data!BO55*1/SMALL(Data!BO$25:BO$999,1)-1&gt;$F$15,"&gt;100%",Data!BO55*1/SMALL(Data!BO$25:BO$999,1)-1),"")</f>
        <v/>
      </c>
      <c r="BP55" s="178" t="str">
        <f>IF(ISNUMBER(Data!BP55),IF(Data!BP55*1/SMALL(Data!BP$25:BP$999,1)-1&gt;$F$15,"&gt;100%",Data!BP55*1/SMALL(Data!BP$25:BP$999,1)-1),"")</f>
        <v/>
      </c>
      <c r="BQ55" s="178" t="str">
        <f>IF(ISNUMBER(Data!BQ55),IF(Data!BQ55*1/SMALL(Data!BQ$25:BQ$999,1)-1&gt;$F$15,"&gt;100%",Data!BQ55*1/SMALL(Data!BQ$25:BQ$999,1)-1),"")</f>
        <v/>
      </c>
      <c r="BR55" s="178" t="str">
        <f>IF(ISNUMBER(Data!BR55),IF(Data!BR55*1/SMALL(Data!BR$25:BR$999,1)-1&gt;$F$15,"&gt;100%",Data!BR55*1/SMALL(Data!BR$25:BR$999,1)-1),"")</f>
        <v/>
      </c>
      <c r="BS55" s="178" t="str">
        <f>IF(ISNUMBER(Data!BS55),IF(Data!BS55*1/SMALL(Data!BS$25:BS$999,1)-1&gt;$F$15,"&gt;100%",Data!BS55*1/SMALL(Data!BS$25:BS$999,1)-1),"")</f>
        <v/>
      </c>
      <c r="BT55" s="178" t="str">
        <f>IF(ISNUMBER(Data!BT55),IF(Data!BT55*1/SMALL(Data!BT$25:BT$999,1)-1&gt;$F$15,"&gt;100%",Data!BT55*1/SMALL(Data!BT$25:BT$999,1)-1),"")</f>
        <v/>
      </c>
      <c r="BU55" s="178" t="str">
        <f>IF(ISNUMBER(Data!BU55),IF(Data!BU55*1/SMALL(Data!BU$25:BU$999,1)-1&gt;$F$15,"&gt;100%",Data!BU55*1/SMALL(Data!BU$25:BU$999,1)-1),"")</f>
        <v/>
      </c>
      <c r="BV55" s="178" t="str">
        <f>IF(ISNUMBER(Data!BV55),IF(Data!BV55*1/SMALL(Data!BV$25:BV$999,1)-1&gt;$F$15,"&gt;100%",Data!BV55*1/SMALL(Data!BV$25:BV$999,1)-1),"")</f>
        <v/>
      </c>
      <c r="BW55" s="178" t="str">
        <f>IF(ISNUMBER(Data!BW55),IF(Data!BW55*1/SMALL(Data!BW$25:BW$999,1)-1&gt;$F$15,"&gt;100%",Data!BW55*1/SMALL(Data!BW$25:BW$999,1)-1),"")</f>
        <v/>
      </c>
      <c r="BX55" s="178" t="str">
        <f>IF(ISNUMBER(Data!BX55),IF(Data!BX55*1/SMALL(Data!BX$25:BX$999,1)-1&gt;$F$15,"&gt;100%",Data!BX55*1/SMALL(Data!BX$25:BX$999,1)-1),"")</f>
        <v/>
      </c>
      <c r="BY55" s="178" t="str">
        <f>IF(ISNUMBER(Data!BY55),IF(Data!BY55*1/SMALL(Data!BY$25:BY$999,1)-1&gt;$F$15,"&gt;100%",Data!BY55*1/SMALL(Data!BY$25:BY$999,1)-1),"")</f>
        <v/>
      </c>
      <c r="BZ55" s="178" t="str">
        <f>IF(ISNUMBER(Data!BZ55),IF(Data!BZ55*1/SMALL(Data!BZ$25:BZ$999,1)-1&gt;$F$15,"&gt;100%",Data!BZ55*1/SMALL(Data!BZ$25:BZ$999,1)-1),"")</f>
        <v/>
      </c>
      <c r="CA55" s="178" t="str">
        <f>IF(ISNUMBER(Data!CA55),IF(Data!CA55*1/SMALL(Data!CA$25:CA$999,1)-1&gt;$F$15,"&gt;100%",Data!CA55*1/SMALL(Data!CA$25:CA$999,1)-1),"")</f>
        <v/>
      </c>
      <c r="CB55" s="178" t="str">
        <f>IF(ISNUMBER(Data!CB55),IF(Data!CB55*1/SMALL(Data!CB$25:CB$999,1)-1&gt;$F$15,"&gt;100%",Data!CB55*1/SMALL(Data!CB$25:CB$999,1)-1),"")</f>
        <v/>
      </c>
      <c r="CC55" s="178" t="str">
        <f>IF(ISNUMBER(Data!CC55),IF(Data!CC55*1/SMALL(Data!CC$25:CC$999,1)-1&gt;$F$15,"&gt;100%",Data!CC55*1/SMALL(Data!CC$25:CC$999,1)-1),"")</f>
        <v/>
      </c>
      <c r="CD55" s="178" t="str">
        <f>IF(ISNUMBER(Data!CD55),IF(Data!CD55*1/SMALL(Data!CD$25:CD$999,1)-1&gt;$F$15,"&gt;100%",Data!CD55*1/SMALL(Data!CD$25:CD$999,1)-1),"")</f>
        <v/>
      </c>
      <c r="CE55" s="178" t="str">
        <f>IF(ISNUMBER(Data!CE55),IF(Data!CE55*1/SMALL(Data!CE$25:CE$999,1)-1&gt;$F$15,"&gt;100%",Data!CE55*1/SMALL(Data!CE$25:CE$999,1)-1),"")</f>
        <v/>
      </c>
      <c r="CF55" s="178" t="str">
        <f>IF(ISNUMBER(Data!CF55),IF(Data!CF55*1/SMALL(Data!CF$25:CF$999,1)-1&gt;$F$15,"&gt;100%",Data!CF55*1/SMALL(Data!CF$25:CF$999,1)-1),"")</f>
        <v/>
      </c>
      <c r="CG55" s="178" t="str">
        <f>IF(ISNUMBER(Data!CG55),IF(Data!CG55*1/SMALL(Data!CG$25:CG$999,1)-1&gt;$F$15,"&gt;100%",Data!CG55*1/SMALL(Data!CG$25:CG$999,1)-1),"")</f>
        <v/>
      </c>
      <c r="CH55" s="178" t="str">
        <f>IF(ISNUMBER(Data!CH55),IF(Data!CH55*1/SMALL(Data!CH$25:CH$999,1)-1&gt;$F$15,"&gt;100%",Data!CH55*1/SMALL(Data!CH$25:CH$999,1)-1),"")</f>
        <v/>
      </c>
      <c r="CI55" s="178" t="str">
        <f>IF(ISNUMBER(Data!CI55),IF(Data!CI55*1/SMALL(Data!CI$25:CI$999,1)-1&gt;$F$15,"&gt;100%",Data!CI55*1/SMALL(Data!CI$25:CI$999,1)-1),"")</f>
        <v/>
      </c>
      <c r="CJ55" s="178" t="str">
        <f>IF(ISNUMBER(Data!CJ55),IF(Data!CJ55*1/SMALL(Data!CJ$25:CJ$999,1)-1&gt;$F$15,"&gt;100%",Data!CJ55*1/SMALL(Data!CJ$25:CJ$999,1)-1),"")</f>
        <v/>
      </c>
      <c r="CK55" s="178" t="str">
        <f>IF(ISNUMBER(Data!CK55),IF(Data!CK55*1/SMALL(Data!CK$25:CK$999,1)-1&gt;$F$15,"&gt;100%",Data!CK55*1/SMALL(Data!CK$25:CK$999,1)-1),"")</f>
        <v/>
      </c>
      <c r="CL55" s="178" t="str">
        <f>IF(ISNUMBER(Data!CL55),IF(Data!CL55*1/SMALL(Data!CL$25:CL$999,1)-1&gt;$F$15,"&gt;100%",Data!CL55*1/SMALL(Data!CL$25:CL$999,1)-1),"")</f>
        <v/>
      </c>
      <c r="CM55" s="178" t="str">
        <f>IF(ISNUMBER(Data!CM55),IF(Data!CM55*1/SMALL(Data!CM$25:CM$999,1)-1&gt;$F$15,"&gt;100%",Data!CM55*1/SMALL(Data!CM$25:CM$999,1)-1),"")</f>
        <v/>
      </c>
      <c r="CN55" s="178" t="str">
        <f>IF(ISNUMBER(Data!CN55),IF(Data!CN55*1/SMALL(Data!CN$25:CN$999,1)-1&gt;$F$15,"&gt;100%",Data!CN55*1/SMALL(Data!CN$25:CN$999,1)-1),"")</f>
        <v/>
      </c>
      <c r="CO55" s="178" t="str">
        <f>IF(ISNUMBER(Data!CO55),IF(Data!CO55*1/SMALL(Data!CO$25:CO$999,1)-1&gt;$F$15,"&gt;100%",Data!CO55*1/SMALL(Data!CO$25:CO$999,1)-1),"")</f>
        <v/>
      </c>
      <c r="CP55" s="178" t="str">
        <f>IF(ISNUMBER(Data!CP55),IF(Data!CP55*1/SMALL(Data!CP$25:CP$999,1)-1&gt;$F$15,"&gt;100%",Data!CP55*1/SMALL(Data!CP$25:CP$999,1)-1),"")</f>
        <v/>
      </c>
      <c r="CQ55" s="178" t="str">
        <f>IF(ISNUMBER(Data!CQ55),IF(Data!CQ55*1/SMALL(Data!CQ$25:CQ$999,1)-1&gt;$F$15,"&gt;100%",Data!CQ55*1/SMALL(Data!CQ$25:CQ$999,1)-1),"")</f>
        <v/>
      </c>
      <c r="CR55" s="178" t="str">
        <f>IF(ISNUMBER(Data!CR55),IF(Data!CR55*1/SMALL(Data!CR$25:CR$999,1)-1&gt;$F$15,"&gt;100%",Data!CR55*1/SMALL(Data!CR$25:CR$999,1)-1),"")</f>
        <v/>
      </c>
      <c r="CS55" s="178" t="str">
        <f>IF(ISNUMBER(Data!CS55),IF(Data!CS55*1/SMALL(Data!CS$25:CS$999,1)-1&gt;$F$15,"&gt;100%",Data!CS55*1/SMALL(Data!CS$25:CS$999,1)-1),"")</f>
        <v/>
      </c>
      <c r="CT55" s="178" t="str">
        <f>IF(ISNUMBER(Data!CT55),IF(Data!CT55*1/SMALL(Data!CT$25:CT$999,1)-1&gt;$F$15,"&gt;100%",Data!CT55*1/SMALL(Data!CT$25:CT$999,1)-1),"")</f>
        <v/>
      </c>
      <c r="CU55" s="178" t="str">
        <f>IF(ISNUMBER(Data!CU55),IF(Data!CU55*1/SMALL(Data!CU$25:CU$999,1)-1&gt;$F$15,"&gt;100%",Data!CU55*1/SMALL(Data!CU$25:CU$999,1)-1),"")</f>
        <v/>
      </c>
      <c r="CV55" s="178" t="str">
        <f>IF(ISNUMBER(Data!CV55),IF(Data!CV55*1/SMALL(Data!CV$25:CV$999,1)-1&gt;$F$15,"&gt;100%",Data!CV55*1/SMALL(Data!CV$25:CV$999,1)-1),"")</f>
        <v/>
      </c>
      <c r="CW55" s="178" t="str">
        <f>IF(ISNUMBER(Data!CW55),IF(Data!CW55*1/SMALL(Data!CW$25:CW$999,1)-1&gt;$F$15,"&gt;100%",Data!CW55*1/SMALL(Data!CW$25:CW$999,1)-1),"")</f>
        <v/>
      </c>
      <c r="CX55" s="178" t="str">
        <f>IF(ISNUMBER(Data!CX55),IF(Data!CX55*1/SMALL(Data!CX$25:CX$999,1)-1&gt;$F$15,"&gt;100%",Data!CX55*1/SMALL(Data!CX$25:CX$999,1)-1),"")</f>
        <v/>
      </c>
      <c r="CY55" s="178" t="str">
        <f>IF(ISNUMBER(Data!CY55),IF(Data!CY55*1/SMALL(Data!CY$25:CY$999,1)-1&gt;$F$15,"&gt;100%",Data!CY55*1/SMALL(Data!CY$25:CY$999,1)-1),"")</f>
        <v/>
      </c>
      <c r="CZ55" s="178" t="str">
        <f>IF(ISNUMBER(Data!CZ55),IF(Data!CZ55*1/SMALL(Data!CZ$25:CZ$999,1)-1&gt;$F$15,"&gt;100%",Data!CZ55*1/SMALL(Data!CZ$25:CZ$999,1)-1),"")</f>
        <v/>
      </c>
      <c r="DA55" s="178" t="str">
        <f>IF(ISNUMBER(Data!DA55),IF(Data!DA55*1/SMALL(Data!DA$25:DA$999,1)-1&gt;$F$15,"&gt;100%",Data!DA55*1/SMALL(Data!DA$25:DA$999,1)-1),"")</f>
        <v/>
      </c>
      <c r="DB55" s="178" t="str">
        <f>IF(ISNUMBER(Data!DB55),IF(Data!DB55*1/SMALL(Data!DB$25:DB$999,1)-1&gt;$F$15,"&gt;100%",Data!DB55*1/SMALL(Data!DB$25:DB$999,1)-1),"")</f>
        <v/>
      </c>
      <c r="DC55" s="178" t="str">
        <f>IF(ISNUMBER(Data!DC55),IF(Data!DC55*1/SMALL(Data!DC$25:DC$999,1)-1&gt;$F$15,"&gt;100%",Data!DC55*1/SMALL(Data!DC$25:DC$999,1)-1),"")</f>
        <v/>
      </c>
      <c r="DD55" s="178" t="str">
        <f>IF(ISNUMBER(Data!DD55),IF(Data!DD55*1/SMALL(Data!DD$25:DD$999,1)-1&gt;$F$15,"&gt;100%",Data!DD55*1/SMALL(Data!DD$25:DD$999,1)-1),"")</f>
        <v/>
      </c>
      <c r="DE55" s="178" t="str">
        <f>IF(ISNUMBER(Data!DE55),IF(Data!DE55*1/SMALL(Data!DE$25:DE$999,1)-1&gt;$F$15,"&gt;100%",Data!DE55*1/SMALL(Data!DE$25:DE$999,1)-1),"")</f>
        <v/>
      </c>
      <c r="DF55" s="178" t="str">
        <f>IF(ISNUMBER(Data!DF55),IF(Data!DF55*1/SMALL(Data!DF$25:DF$999,1)-1&gt;$F$15,"&gt;100%",Data!DF55*1/SMALL(Data!DF$25:DF$999,1)-1),"")</f>
        <v/>
      </c>
      <c r="DG55" s="178" t="str">
        <f>IF(ISNUMBER(Data!DG55),IF(Data!DG55*1/SMALL(Data!DG$25:DG$999,1)-1&gt;$F$15,"&gt;100%",Data!DG55*1/SMALL(Data!DG$25:DG$999,1)-1),"")</f>
        <v/>
      </c>
      <c r="DH55" s="178" t="str">
        <f>IF(ISNUMBER(Data!DH55),IF(Data!DH55*1/SMALL(Data!DH$25:DH$999,1)-1&gt;$F$15,"&gt;100%",Data!DH55*1/SMALL(Data!DH$25:DH$999,1)-1),"")</f>
        <v/>
      </c>
      <c r="DI55" s="178" t="str">
        <f>IF(ISNUMBER(Data!DI55),IF(Data!DI55*1/SMALL(Data!DI$25:DI$999,1)-1&gt;$F$15,"&gt;100%",Data!DI55*1/SMALL(Data!DI$25:DI$999,1)-1),"")</f>
        <v/>
      </c>
      <c r="DJ55" s="178" t="str">
        <f>IF(ISNUMBER(Data!DJ55),IF(Data!DJ55*1/SMALL(Data!DJ$25:DJ$999,1)-1&gt;$F$15,"&gt;100%",Data!DJ55*1/SMALL(Data!DJ$25:DJ$999,1)-1),"")</f>
        <v/>
      </c>
      <c r="DK55" s="178" t="str">
        <f>IF(ISNUMBER(Data!DK55),IF(Data!DK55*1/SMALL(Data!DK$25:DK$999,1)-1&gt;$F$15,"&gt;100%",Data!DK55*1/SMALL(Data!DK$25:DK$999,1)-1),"")</f>
        <v/>
      </c>
      <c r="DL55" s="178" t="str">
        <f>IF(ISNUMBER(Data!DL55),IF(Data!DL55*1/SMALL(Data!DL$25:DL$999,1)-1&gt;$F$15,"&gt;100%",Data!DL55*1/SMALL(Data!DL$25:DL$999,1)-1),"")</f>
        <v/>
      </c>
      <c r="DM55" s="178" t="str">
        <f>IF(ISNUMBER(Data!DM55),IF(Data!DM55*1/SMALL(Data!DM$25:DM$999,1)-1&gt;$F$15,"&gt;100%",Data!DM55*1/SMALL(Data!DM$25:DM$999,1)-1),"")</f>
        <v/>
      </c>
      <c r="DN55" s="178" t="str">
        <f>IF(ISNUMBER(Data!DN55),IF(Data!DN55*1/SMALL(Data!DN$25:DN$999,1)-1&gt;$F$15,"&gt;100%",Data!DN55*1/SMALL(Data!DN$25:DN$999,1)-1),"")</f>
        <v/>
      </c>
      <c r="DO55" s="178" t="str">
        <f>IF(ISNUMBER(Data!DO55),IF(Data!DO55*1/SMALL(Data!DO$25:DO$999,1)-1&gt;$F$15,"&gt;100%",Data!DO55*1/SMALL(Data!DO$25:DO$999,1)-1),"")</f>
        <v/>
      </c>
      <c r="DP55" s="178" t="str">
        <f>IF(ISNUMBER(Data!DP55),IF(Data!DP55*1/SMALL(Data!DP$25:DP$999,1)-1&gt;$F$15,"&gt;100%",Data!DP55*1/SMALL(Data!DP$25:DP$999,1)-1),"")</f>
        <v/>
      </c>
      <c r="DQ55" s="178" t="str">
        <f>IF(ISNUMBER(Data!DQ55),IF(Data!DQ55*1/SMALL(Data!DQ$25:DQ$999,1)-1&gt;$F$15,"&gt;100%",Data!DQ55*1/SMALL(Data!DQ$25:DQ$999,1)-1),"")</f>
        <v/>
      </c>
      <c r="DR55" s="178" t="str">
        <f>IF(ISNUMBER(Data!DR55),IF(Data!DR55*1/SMALL(Data!DR$25:DR$999,1)-1&gt;$F$15,"&gt;100%",Data!DR55*1/SMALL(Data!DR$25:DR$999,1)-1),"")</f>
        <v/>
      </c>
      <c r="DS55" s="178" t="str">
        <f>IF(ISNUMBER(Data!DS55),IF(Data!DS55*1/SMALL(Data!DS$25:DS$999,1)-1&gt;$F$15,"&gt;100%",Data!DS55*1/SMALL(Data!DS$25:DS$999,1)-1),"")</f>
        <v/>
      </c>
      <c r="DT55" s="178" t="str">
        <f>IF(ISNUMBER(Data!DT55),IF(Data!DT55*1/SMALL(Data!DT$25:DT$999,1)-1&gt;$F$15,"&gt;100%",Data!DT55*1/SMALL(Data!DT$25:DT$999,1)-1),"")</f>
        <v/>
      </c>
      <c r="DU55" s="178" t="str">
        <f>IF(ISNUMBER(Data!DU55),IF(Data!DU55*1/SMALL(Data!DU$25:DU$999,1)-1&gt;$F$15,"&gt;100%",Data!DU55*1/SMALL(Data!DU$25:DU$999,1)-1),"")</f>
        <v/>
      </c>
      <c r="DV55" s="178" t="str">
        <f>IF(ISNUMBER(Data!DV55),IF(Data!DV55*1/SMALL(Data!DV$25:DV$999,1)-1&gt;$F$15,"&gt;100%",Data!DV55*1/SMALL(Data!DV$25:DV$999,1)-1),"")</f>
        <v/>
      </c>
      <c r="DW55" s="178" t="str">
        <f>IF(ISNUMBER(Data!DW55),IF(Data!DW55*1/SMALL(Data!DW$25:DW$999,1)-1&gt;$F$15,"&gt;100%",Data!DW55*1/SMALL(Data!DW$25:DW$999,1)-1),"")</f>
        <v/>
      </c>
      <c r="DX55" s="178" t="str">
        <f>IF(ISNUMBER(Data!DX55),IF(Data!DX55*1/SMALL(Data!DX$25:DX$999,1)-1&gt;$F$15,"&gt;100%",Data!DX55*1/SMALL(Data!DX$25:DX$999,1)-1),"")</f>
        <v/>
      </c>
      <c r="DY55" s="178" t="str">
        <f>IF(ISNUMBER(Data!DY55),IF(Data!DY55*1/SMALL(Data!DY$25:DY$999,1)-1&gt;$F$15,"&gt;100%",Data!DY55*1/SMALL(Data!DY$25:DY$999,1)-1),"")</f>
        <v/>
      </c>
      <c r="DZ55" s="178" t="str">
        <f>IF(ISNUMBER(Data!DZ55),IF(Data!DZ55*1/SMALL(Data!DZ$25:DZ$999,1)-1&gt;$F$15,"&gt;100%",Data!DZ55*1/SMALL(Data!DZ$25:DZ$999,1)-1),"")</f>
        <v/>
      </c>
      <c r="EA55" s="178" t="str">
        <f>IF(ISNUMBER(Data!EA55),IF(Data!EA55*1/SMALL(Data!EA$25:EA$999,1)-1&gt;$F$15,"&gt;100%",Data!EA55*1/SMALL(Data!EA$25:EA$999,1)-1),"")</f>
        <v/>
      </c>
      <c r="EB55" s="178" t="str">
        <f>IF(ISNUMBER(Data!EB55),IF(Data!EB55*1/SMALL(Data!EB$25:EB$999,1)-1&gt;$F$15,"&gt;100%",Data!EB55*1/SMALL(Data!EB$25:EB$999,1)-1),"")</f>
        <v/>
      </c>
      <c r="EC55" s="178" t="str">
        <f>IF(ISNUMBER(Data!EC55),IF(Data!EC55*1/SMALL(Data!EC$25:EC$999,1)-1&gt;$F$15,"&gt;100%",Data!EC55*1/SMALL(Data!EC$25:EC$999,1)-1),"")</f>
        <v/>
      </c>
      <c r="ED55" s="178" t="str">
        <f>IF(ISNUMBER(Data!ED55),IF(Data!ED55*1/SMALL(Data!ED$25:ED$999,1)-1&gt;$F$15,"&gt;100%",Data!ED55*1/SMALL(Data!ED$25:ED$999,1)-1),"")</f>
        <v/>
      </c>
      <c r="EE55" s="178" t="str">
        <f>IF(ISNUMBER(Data!EE55),IF(Data!EE55*1/SMALL(Data!EE$25:EE$999,1)-1&gt;$F$15,"&gt;100%",Data!EE55*1/SMALL(Data!EE$25:EE$999,1)-1),"")</f>
        <v/>
      </c>
      <c r="EF55" s="178" t="str">
        <f>IF(ISNUMBER(Data!EF55),IF(Data!EF55*1/SMALL(Data!EF$25:EF$999,1)-1&gt;$F$15,"&gt;100%",Data!EF55*1/SMALL(Data!EF$25:EF$999,1)-1),"")</f>
        <v/>
      </c>
      <c r="EG55" s="178" t="str">
        <f>IF(ISNUMBER(Data!EG55),IF(Data!EG55*1/SMALL(Data!EG$25:EG$999,1)-1&gt;$F$15,"&gt;100%",Data!EG55*1/SMALL(Data!EG$25:EG$999,1)-1),"")</f>
        <v/>
      </c>
      <c r="EH55" s="178" t="str">
        <f>IF(ISNUMBER(Data!EH55),IF(Data!EH55*1/SMALL(Data!EH$25:EH$999,1)-1&gt;$F$15,"&gt;100%",Data!EH55*1/SMALL(Data!EH$25:EH$999,1)-1),"")</f>
        <v/>
      </c>
      <c r="EI55" s="178" t="str">
        <f>IF(ISNUMBER(Data!EI55),IF(Data!EI55*1/SMALL(Data!EI$25:EI$999,1)-1&gt;$F$15,"&gt;100%",Data!EI55*1/SMALL(Data!EI$25:EI$999,1)-1),"")</f>
        <v/>
      </c>
      <c r="EJ55" s="178" t="str">
        <f>IF(ISNUMBER(Data!EJ55),IF(Data!EJ55*1/SMALL(Data!EJ$25:EJ$999,1)-1&gt;$F$15,"&gt;100%",Data!EJ55*1/SMALL(Data!EJ$25:EJ$999,1)-1),"")</f>
        <v/>
      </c>
      <c r="EK55" s="178" t="str">
        <f>IF(ISNUMBER(Data!EK55),IF(Data!EK55*1/SMALL(Data!EK$25:EK$999,1)-1&gt;$F$15,"&gt;100%",Data!EK55*1/SMALL(Data!EK$25:EK$999,1)-1),"")</f>
        <v/>
      </c>
      <c r="EL55" s="178" t="str">
        <f>IF(ISNUMBER(Data!EL55),IF(Data!EL55*1/SMALL(Data!EL$25:EL$999,1)-1&gt;$F$15,"&gt;100%",Data!EL55*1/SMALL(Data!EL$25:EL$999,1)-1),"")</f>
        <v/>
      </c>
      <c r="EM55" s="178" t="str">
        <f>IF(ISNUMBER(Data!EM55),IF(Data!EM55*1/SMALL(Data!EM$25:EM$999,1)-1&gt;$F$15,"&gt;100%",Data!EM55*1/SMALL(Data!EM$25:EM$999,1)-1),"")</f>
        <v/>
      </c>
      <c r="EN55" s="178" t="str">
        <f>IF(ISNUMBER(Data!EN55),IF(Data!EN55*1/SMALL(Data!EN$25:EN$999,1)-1&gt;$F$15,"&gt;100%",Data!EN55*1/SMALL(Data!EN$25:EN$999,1)-1),"")</f>
        <v/>
      </c>
      <c r="EO55" s="178" t="str">
        <f>IF(ISNUMBER(Data!EO55),IF(Data!EO55*1/SMALL(Data!EO$25:EO$999,1)-1&gt;$F$15,"&gt;100%",Data!EO55*1/SMALL(Data!EO$25:EO$999,1)-1),"")</f>
        <v/>
      </c>
      <c r="EP55" s="178" t="str">
        <f>IF(ISNUMBER(Data!EP55),IF(Data!EP55*1/SMALL(Data!EP$25:EP$999,1)-1&gt;$F$15,"&gt;100%",Data!EP55*1/SMALL(Data!EP$25:EP$999,1)-1),"")</f>
        <v/>
      </c>
      <c r="EQ55" s="178" t="str">
        <f>IF(ISNUMBER(Data!EQ55),IF(Data!EQ55*1/SMALL(Data!EQ$25:EQ$999,1)-1&gt;$F$15,"&gt;100%",Data!EQ55*1/SMALL(Data!EQ$25:EQ$999,1)-1),"")</f>
        <v/>
      </c>
      <c r="ER55" s="178" t="str">
        <f>IF(ISNUMBER(Data!ER55),IF(Data!ER55*1/SMALL(Data!ER$25:ER$999,1)-1&gt;$F$15,"&gt;100%",Data!ER55*1/SMALL(Data!ER$25:ER$999,1)-1),"")</f>
        <v/>
      </c>
      <c r="ES55" s="178" t="str">
        <f>IF(ISNUMBER(Data!ES55),IF(Data!ES55*1/SMALL(Data!ES$25:ES$999,1)-1&gt;$F$15,"&gt;100%",Data!ES55*1/SMALL(Data!ES$25:ES$999,1)-1),"")</f>
        <v/>
      </c>
    </row>
    <row r="56" spans="1:149" s="171" customFormat="1" x14ac:dyDescent="0.25">
      <c r="A56" s="169" t="str">
        <f>Data!A56</f>
        <v>LOAM</v>
      </c>
      <c r="B56" s="178" t="str">
        <f>IF(ISNUMBER(Data!B56),IF(Data!B56*1/SMALL(Data!B$25:B$999,1)-1&gt;$F$15,"&gt;100%",Data!B56*1/SMALL(Data!B$25:B$999,1)-1),"")</f>
        <v/>
      </c>
      <c r="C56" s="178" t="str">
        <f>IF(ISNUMBER(Data!C56),IF(Data!C56*1/SMALL(Data!C$25:C$999,1)-1&gt;$F$15,"&gt;100%",Data!C56*1/SMALL(Data!C$25:C$999,1)-1),"")</f>
        <v/>
      </c>
      <c r="D56" s="178" t="str">
        <f>IF(ISNUMBER(Data!D56),IF(Data!D56*1/SMALL(Data!D$25:D$999,1)-1&gt;$F$15,"&gt;100%",Data!D56*1/SMALL(Data!D$25:D$999,1)-1),"")</f>
        <v/>
      </c>
      <c r="E56" s="178" t="str">
        <f>IF(ISNUMBER(Data!E56),IF(Data!E56*1/SMALL(Data!E$25:E$999,1)-1&gt;$F$15,"&gt;100%",Data!E56*1/SMALL(Data!E$25:E$999,1)-1),"")</f>
        <v/>
      </c>
      <c r="F56" s="178" t="str">
        <f>IF(ISNUMBER(Data!F56),IF(Data!F56*1/SMALL(Data!F$25:F$999,1)-1&gt;$F$15,"&gt;100%",Data!F56*1/SMALL(Data!F$25:F$999,1)-1),"")</f>
        <v/>
      </c>
      <c r="G56" s="178" t="str">
        <f>IF(ISNUMBER(Data!G56),IF(Data!G56*1/SMALL(Data!G$25:G$999,1)-1&gt;$F$15,"&gt;100%",Data!G56*1/SMALL(Data!G$25:G$999,1)-1),"")</f>
        <v/>
      </c>
      <c r="H56" s="178" t="str">
        <f>IF(ISNUMBER(Data!H56),IF(Data!H56*1/SMALL(Data!H$25:H$999,1)-1&gt;$F$15,"&gt;100%",Data!H56*1/SMALL(Data!H$25:H$999,1)-1),"")</f>
        <v/>
      </c>
      <c r="I56" s="178" t="str">
        <f>IF(ISNUMBER(Data!I56),IF(Data!I56*1/SMALL(Data!I$25:I$999,1)-1&gt;$F$15,"&gt;100%",Data!I56*1/SMALL(Data!I$25:I$999,1)-1),"")</f>
        <v/>
      </c>
      <c r="J56" s="178" t="str">
        <f>IF(ISNUMBER(Data!J56),IF(Data!J56*1/SMALL(Data!J$25:J$999,1)-1&gt;$F$15,"&gt;100%",Data!J56*1/SMALL(Data!J$25:J$999,1)-1),"")</f>
        <v/>
      </c>
      <c r="K56" s="178" t="str">
        <f>IF(ISNUMBER(Data!K56),IF(Data!K56*1/SMALL(Data!K$25:K$999,1)-1&gt;$F$15,"&gt;100%",Data!K56*1/SMALL(Data!K$25:K$999,1)-1),"")</f>
        <v/>
      </c>
      <c r="L56" s="178" t="str">
        <f>IF(ISNUMBER(Data!L56),IF(Data!L56*1/SMALL(Data!L$25:L$999,1)-1&gt;$F$15,"&gt;100%",Data!L56*1/SMALL(Data!L$25:L$999,1)-1),"")</f>
        <v/>
      </c>
      <c r="M56" s="178" t="str">
        <f>IF(ISNUMBER(Data!M56),IF(Data!M56*1/SMALL(Data!M$25:M$999,1)-1&gt;$F$15,"&gt;100%",Data!M56*1/SMALL(Data!M$25:M$999,1)-1),"")</f>
        <v/>
      </c>
      <c r="N56" s="178" t="str">
        <f>IF(ISNUMBER(Data!N56),IF(Data!N56*1/SMALL(Data!N$25:N$999,1)-1&gt;$F$15,"&gt;100%",Data!N56*1/SMALL(Data!N$25:N$999,1)-1),"")</f>
        <v/>
      </c>
      <c r="O56" s="178" t="str">
        <f>IF(ISNUMBER(Data!O56),IF(Data!O56*1/SMALL(Data!O$25:O$999,1)-1&gt;$F$15,"&gt;100%",Data!O56*1/SMALL(Data!O$25:O$999,1)-1),"")</f>
        <v/>
      </c>
      <c r="P56" s="178" t="str">
        <f>IF(ISNUMBER(Data!P56),IF(Data!P56*1/SMALL(Data!P$25:P$999,1)-1&gt;$F$15,"&gt;100%",Data!P56*1/SMALL(Data!P$25:P$999,1)-1),"")</f>
        <v/>
      </c>
      <c r="Q56" s="178" t="str">
        <f>IF(ISNUMBER(Data!Q56),IF(Data!Q56*1/SMALL(Data!Q$25:Q$999,1)-1&gt;$F$15,"&gt;100%",Data!Q56*1/SMALL(Data!Q$25:Q$999,1)-1),"")</f>
        <v/>
      </c>
      <c r="R56" s="178" t="str">
        <f>IF(ISNUMBER(Data!R56),IF(Data!R56*1/SMALL(Data!R$25:R$999,1)-1&gt;$F$15,"&gt;100%",Data!R56*1/SMALL(Data!R$25:R$999,1)-1),"")</f>
        <v/>
      </c>
      <c r="S56" s="178" t="str">
        <f>IF(ISNUMBER(Data!S56),IF(Data!S56*1/SMALL(Data!S$25:S$999,1)-1&gt;$F$15,"&gt;100%",Data!S56*1/SMALL(Data!S$25:S$999,1)-1),"")</f>
        <v/>
      </c>
      <c r="T56" s="178" t="str">
        <f>IF(ISNUMBER(Data!T56),IF(Data!T56*1/SMALL(Data!T$25:T$999,1)-1&gt;$F$15,"&gt;100%",Data!T56*1/SMALL(Data!T$25:T$999,1)-1),"")</f>
        <v/>
      </c>
      <c r="U56" s="178" t="str">
        <f>IF(ISNUMBER(Data!U56),IF(Data!U56*1/SMALL(Data!U$25:U$999,1)-1&gt;$F$15,"&gt;100%",Data!U56*1/SMALL(Data!U$25:U$999,1)-1),"")</f>
        <v/>
      </c>
      <c r="V56" s="178" t="str">
        <f>IF(ISNUMBER(Data!V56),IF(Data!V56*1/SMALL(Data!V$25:V$999,1)-1&gt;$F$15,"&gt;100%",Data!V56*1/SMALL(Data!V$25:V$999,1)-1),"")</f>
        <v/>
      </c>
      <c r="W56" s="178" t="str">
        <f>IF(ISNUMBER(Data!W56),IF(Data!W56*1/SMALL(Data!W$25:W$999,1)-1&gt;$F$15,"&gt;100%",Data!W56*1/SMALL(Data!W$25:W$999,1)-1),"")</f>
        <v/>
      </c>
      <c r="X56" s="178" t="str">
        <f>IF(ISNUMBER(Data!X56),IF(Data!X56*1/SMALL(Data!X$25:X$999,1)-1&gt;$F$15,"&gt;100%",Data!X56*1/SMALL(Data!X$25:X$999,1)-1),"")</f>
        <v/>
      </c>
      <c r="Y56" s="178" t="str">
        <f>IF(ISNUMBER(Data!Y56),IF(Data!Y56*1/SMALL(Data!Y$25:Y$999,1)-1&gt;$F$15,"&gt;100%",Data!Y56*1/SMALL(Data!Y$25:Y$999,1)-1),"")</f>
        <v/>
      </c>
      <c r="Z56" s="178" t="str">
        <f>IF(ISNUMBER(Data!Z56),IF(Data!Z56*1/SMALL(Data!Z$25:Z$999,1)-1&gt;$F$15,"&gt;100%",Data!Z56*1/SMALL(Data!Z$25:Z$999,1)-1),"")</f>
        <v/>
      </c>
      <c r="AA56" s="178" t="str">
        <f>IF(ISNUMBER(Data!AA56),IF(Data!AA56*1/SMALL(Data!AA$25:AA$999,1)-1&gt;$F$15,"&gt;100%",Data!AA56*1/SMALL(Data!AA$25:AA$999,1)-1),"")</f>
        <v/>
      </c>
      <c r="AB56" s="178" t="str">
        <f>IF(ISNUMBER(Data!AB56),IF(Data!AB56*1/SMALL(Data!AB$25:AB$999,1)-1&gt;$F$15,"&gt;100%",Data!AB56*1/SMALL(Data!AB$25:AB$999,1)-1),"")</f>
        <v/>
      </c>
      <c r="AC56" s="178" t="str">
        <f>IF(ISNUMBER(Data!AC56),IF(Data!AC56*1/SMALL(Data!AC$25:AC$999,1)-1&gt;$F$15,"&gt;100%",Data!AC56*1/SMALL(Data!AC$25:AC$999,1)-1),"")</f>
        <v/>
      </c>
      <c r="AD56" s="178" t="str">
        <f>IF(ISNUMBER(Data!AD56),IF(Data!AD56*1/SMALL(Data!AD$25:AD$999,1)-1&gt;$F$15,"&gt;100%",Data!AD56*1/SMALL(Data!AD$25:AD$999,1)-1),"")</f>
        <v/>
      </c>
      <c r="AE56" s="178" t="str">
        <f>IF(ISNUMBER(Data!AE56),IF(Data!AE56*1/SMALL(Data!AE$25:AE$999,1)-1&gt;$F$15,"&gt;100%",Data!AE56*1/SMALL(Data!AE$25:AE$999,1)-1),"")</f>
        <v/>
      </c>
      <c r="AF56" s="178" t="str">
        <f>IF(ISNUMBER(Data!AF56),IF(Data!AF56*1/SMALL(Data!AF$25:AF$999,1)-1&gt;$F$15,"&gt;100%",Data!AF56*1/SMALL(Data!AF$25:AF$999,1)-1),"")</f>
        <v/>
      </c>
      <c r="AG56" s="178" t="str">
        <f>IF(ISNUMBER(Data!AG56),IF(Data!AG56*1/SMALL(Data!AG$25:AG$999,1)-1&gt;$F$15,"&gt;100%",Data!AG56*1/SMALL(Data!AG$25:AG$999,1)-1),"")</f>
        <v/>
      </c>
      <c r="AH56" s="178" t="str">
        <f>IF(ISNUMBER(Data!AH56),IF(Data!AH56*1/SMALL(Data!AH$25:AH$999,1)-1&gt;$F$15,"&gt;100%",Data!AH56*1/SMALL(Data!AH$25:AH$999,1)-1),"")</f>
        <v/>
      </c>
      <c r="AI56" s="178" t="str">
        <f>IF(ISNUMBER(Data!AI56),IF(Data!AI56*1/SMALL(Data!AI$25:AI$999,1)-1&gt;$F$15,"&gt;100%",Data!AI56*1/SMALL(Data!AI$25:AI$999,1)-1),"")</f>
        <v/>
      </c>
      <c r="AJ56" s="178" t="str">
        <f>IF(ISNUMBER(Data!AJ56),IF(Data!AJ56*1/SMALL(Data!AJ$25:AJ$999,1)-1&gt;$F$15,"&gt;100%",Data!AJ56*1/SMALL(Data!AJ$25:AJ$999,1)-1),"")</f>
        <v/>
      </c>
      <c r="AK56" s="178" t="str">
        <f>IF(ISNUMBER(Data!AK56),IF(Data!AK56*1/SMALL(Data!AK$25:AK$999,1)-1&gt;$F$15,"&gt;100%",Data!AK56*1/SMALL(Data!AK$25:AK$999,1)-1),"")</f>
        <v/>
      </c>
      <c r="AL56" s="178" t="str">
        <f>IF(ISNUMBER(Data!AL56),IF(Data!AL56*1/SMALL(Data!AL$25:AL$999,1)-1&gt;$F$15,"&gt;100%",Data!AL56*1/SMALL(Data!AL$25:AL$999,1)-1),"")</f>
        <v/>
      </c>
      <c r="AM56" s="178" t="str">
        <f>IF(ISNUMBER(Data!AM56),IF(Data!AM56*1/SMALL(Data!AM$25:AM$999,1)-1&gt;$F$15,"&gt;100%",Data!AM56*1/SMALL(Data!AM$25:AM$999,1)-1),"")</f>
        <v/>
      </c>
      <c r="AN56" s="178" t="str">
        <f>IF(ISNUMBER(Data!AN56),IF(Data!AN56*1/SMALL(Data!AN$25:AN$999,1)-1&gt;$F$15,"&gt;100%",Data!AN56*1/SMALL(Data!AN$25:AN$999,1)-1),"")</f>
        <v/>
      </c>
      <c r="AO56" s="178" t="str">
        <f>IF(ISNUMBER(Data!AO56),IF(Data!AO56*1/SMALL(Data!AO$25:AO$999,1)-1&gt;$F$15,"&gt;100%",Data!AO56*1/SMALL(Data!AO$25:AO$999,1)-1),"")</f>
        <v/>
      </c>
      <c r="AP56" s="178" t="str">
        <f>IF(ISNUMBER(Data!AP56),IF(Data!AP56*1/SMALL(Data!AP$25:AP$999,1)-1&gt;$F$15,"&gt;100%",Data!AP56*1/SMALL(Data!AP$25:AP$999,1)-1),"")</f>
        <v/>
      </c>
      <c r="AQ56" s="189" t="str">
        <f>IF(ISNUMBER(Data!AQ56),IF(Data!AQ56*1/SMALL(Data!AQ$25:AQ$999,1)-1&gt;$F$15,"&gt;100%",Data!AQ56*1/SMALL(Data!AQ$25:AQ$999,1)-1),"")</f>
        <v/>
      </c>
      <c r="AR56" s="178" t="str">
        <f>IF(ISNUMBER(Data!AR56),IF(Data!AR56*1/SMALL(Data!AR$25:AR$999,1)-1&gt;$F$15,"&gt;100%",Data!AR56*1/SMALL(Data!AR$25:AR$999,1)-1),"")</f>
        <v/>
      </c>
      <c r="AS56" s="178" t="str">
        <f>IF(ISNUMBER(Data!AS56),IF(Data!AS56*1/SMALL(Data!AS$25:AS$999,1)-1&gt;$F$15,"&gt;100%",Data!AS56*1/SMALL(Data!AS$25:AS$999,1)-1),"")</f>
        <v/>
      </c>
      <c r="AT56" s="178" t="str">
        <f>IF(ISNUMBER(Data!AT56),IF(Data!AT56*1/SMALL(Data!AT$25:AT$999,1)-1&gt;$F$15,"&gt;100%",Data!AT56*1/SMALL(Data!AT$25:AT$999,1)-1),"")</f>
        <v/>
      </c>
      <c r="AU56" s="178" t="str">
        <f>IF(ISNUMBER(Data!AU56),IF(Data!AU56*1/SMALL(Data!AU$25:AU$999,1)-1&gt;$F$15,"&gt;100%",Data!AU56*1/SMALL(Data!AU$25:AU$999,1)-1),"")</f>
        <v/>
      </c>
      <c r="AV56" s="178" t="str">
        <f>IF(ISNUMBER(Data!AV56),IF(Data!AV56*1/SMALL(Data!AV$25:AV$999,1)-1&gt;$F$15,"&gt;100%",Data!AV56*1/SMALL(Data!AV$25:AV$999,1)-1),"")</f>
        <v/>
      </c>
      <c r="AW56" s="178" t="str">
        <f>IF(ISNUMBER(Data!AW56),IF(Data!AW56*1/SMALL(Data!AW$25:AW$999,1)-1&gt;$F$15,"&gt;100%",Data!AW56*1/SMALL(Data!AW$25:AW$999,1)-1),"")</f>
        <v/>
      </c>
      <c r="AX56" s="178" t="str">
        <f>IF(ISNUMBER(Data!AX56),IF(Data!AX56*1/SMALL(Data!AX$25:AX$999,1)-1&gt;$F$15,"&gt;100%",Data!AX56*1/SMALL(Data!AX$25:AX$999,1)-1),"")</f>
        <v/>
      </c>
      <c r="AY56" s="178" t="str">
        <f>IF(ISNUMBER(Data!AY56),IF(Data!AY56*1/SMALL(Data!AY$25:AY$999,1)-1&gt;$F$15,"&gt;100%",Data!AY56*1/SMALL(Data!AY$25:AY$999,1)-1),"")</f>
        <v/>
      </c>
      <c r="AZ56" s="178" t="str">
        <f>IF(ISNUMBER(Data!AZ56),IF(Data!AZ56*1/SMALL(Data!AZ$25:AZ$999,1)-1&gt;$F$15,"&gt;100%",Data!AZ56*1/SMALL(Data!AZ$25:AZ$999,1)-1),"")</f>
        <v/>
      </c>
      <c r="BA56" s="190" t="str">
        <f>IF(ISNUMBER(Data!BA56),IF(Data!BA56*1/SMALL(Data!BA$25:BA$999,1)-1&gt;$F$15,"&gt;100%",Data!BA56*1/SMALL(Data!BA$25:BA$999,1)-1),"")</f>
        <v/>
      </c>
      <c r="BB56" s="184" t="str">
        <f>IF(ISNUMBER(Data!BB56),IF(Data!BB56*1/SMALL(Data!BB$25:BB$999,1)-1&gt;$F$15,"&gt;100%",Data!BB56*1/SMALL(Data!BB$25:BB$999,1)-1),"")</f>
        <v/>
      </c>
      <c r="BC56" s="178" t="str">
        <f>IF(ISNUMBER(Data!BC56),IF(Data!BC56*1/SMALL(Data!BC$25:BC$999,1)-1&gt;$F$15,"&gt;100%",Data!BC56*1/SMALL(Data!BC$25:BC$999,1)-1),"")</f>
        <v/>
      </c>
      <c r="BD56" s="178" t="str">
        <f>IF(ISNUMBER(Data!BD56),IF(Data!BD56*1/SMALL(Data!BD$25:BD$999,1)-1&gt;$F$15,"&gt;100%",Data!BD56*1/SMALL(Data!BD$25:BD$999,1)-1),"")</f>
        <v/>
      </c>
      <c r="BE56" s="178" t="str">
        <f>IF(ISNUMBER(Data!BE56),IF(Data!BE56*1/SMALL(Data!BE$25:BE$999,1)-1&gt;$F$15,"&gt;100%",Data!BE56*1/SMALL(Data!BE$25:BE$999,1)-1),"")</f>
        <v/>
      </c>
      <c r="BF56" s="178" t="str">
        <f>IF(ISNUMBER(Data!BF56),IF(Data!BF56*1/SMALL(Data!BF$25:BF$999,1)-1&gt;$F$15,"&gt;100%",Data!BF56*1/SMALL(Data!BF$25:BF$999,1)-1),"")</f>
        <v/>
      </c>
      <c r="BG56" s="178" t="str">
        <f>IF(ISNUMBER(Data!BG56),IF(Data!BG56*1/SMALL(Data!BG$25:BG$999,1)-1&gt;$F$15,"&gt;100%",Data!BG56*1/SMALL(Data!BG$25:BG$999,1)-1),"")</f>
        <v/>
      </c>
      <c r="BH56" s="178" t="str">
        <f>IF(ISNUMBER(Data!BH56),IF(Data!BH56*1/SMALL(Data!BH$25:BH$999,1)-1&gt;$F$15,"&gt;100%",Data!BH56*1/SMALL(Data!BH$25:BH$999,1)-1),"")</f>
        <v/>
      </c>
      <c r="BI56" s="178" t="str">
        <f>IF(ISNUMBER(Data!BI56),IF(Data!BI56*1/SMALL(Data!BI$25:BI$999,1)-1&gt;$F$15,"&gt;100%",Data!BI56*1/SMALL(Data!BI$25:BI$999,1)-1),"")</f>
        <v/>
      </c>
      <c r="BJ56" s="178" t="str">
        <f>IF(ISNUMBER(Data!BJ56),IF(Data!BJ56*1/SMALL(Data!BJ$25:BJ$999,1)-1&gt;$F$15,"&gt;100%",Data!BJ56*1/SMALL(Data!BJ$25:BJ$999,1)-1),"")</f>
        <v/>
      </c>
      <c r="BK56" s="178" t="str">
        <f>IF(ISNUMBER(Data!BK56),IF(Data!BK56*1/SMALL(Data!BK$25:BK$999,1)-1&gt;$F$15,"&gt;100%",Data!BK56*1/SMALL(Data!BK$25:BK$999,1)-1),"")</f>
        <v/>
      </c>
      <c r="BL56" s="178" t="str">
        <f>IF(ISNUMBER(Data!BL56),IF(Data!BL56*1/SMALL(Data!BL$25:BL$999,1)-1&gt;$F$15,"&gt;100%",Data!BL56*1/SMALL(Data!BL$25:BL$999,1)-1),"")</f>
        <v/>
      </c>
      <c r="BM56" s="178" t="str">
        <f>IF(ISNUMBER(Data!BM56),IF(Data!BM56*1/SMALL(Data!BM$25:BM$999,1)-1&gt;$F$15,"&gt;100%",Data!BM56*1/SMALL(Data!BM$25:BM$999,1)-1),"")</f>
        <v/>
      </c>
      <c r="BN56" s="178" t="str">
        <f>IF(ISNUMBER(Data!BN56),IF(Data!BN56*1/SMALL(Data!BN$25:BN$999,1)-1&gt;$F$15,"&gt;100%",Data!BN56*1/SMALL(Data!BN$25:BN$999,1)-1),"")</f>
        <v/>
      </c>
      <c r="BO56" s="178" t="str">
        <f>IF(ISNUMBER(Data!BO56),IF(Data!BO56*1/SMALL(Data!BO$25:BO$999,1)-1&gt;$F$15,"&gt;100%",Data!BO56*1/SMALL(Data!BO$25:BO$999,1)-1),"")</f>
        <v/>
      </c>
      <c r="BP56" s="178" t="str">
        <f>IF(ISNUMBER(Data!BP56),IF(Data!BP56*1/SMALL(Data!BP$25:BP$999,1)-1&gt;$F$15,"&gt;100%",Data!BP56*1/SMALL(Data!BP$25:BP$999,1)-1),"")</f>
        <v/>
      </c>
      <c r="BQ56" s="178" t="str">
        <f>IF(ISNUMBER(Data!BQ56),IF(Data!BQ56*1/SMALL(Data!BQ$25:BQ$999,1)-1&gt;$F$15,"&gt;100%",Data!BQ56*1/SMALL(Data!BQ$25:BQ$999,1)-1),"")</f>
        <v/>
      </c>
      <c r="BR56" s="178" t="str">
        <f>IF(ISNUMBER(Data!BR56),IF(Data!BR56*1/SMALL(Data!BR$25:BR$999,1)-1&gt;$F$15,"&gt;100%",Data!BR56*1/SMALL(Data!BR$25:BR$999,1)-1),"")</f>
        <v/>
      </c>
      <c r="BS56" s="178" t="str">
        <f>IF(ISNUMBER(Data!BS56),IF(Data!BS56*1/SMALL(Data!BS$25:BS$999,1)-1&gt;$F$15,"&gt;100%",Data!BS56*1/SMALL(Data!BS$25:BS$999,1)-1),"")</f>
        <v/>
      </c>
      <c r="BT56" s="178" t="str">
        <f>IF(ISNUMBER(Data!BT56),IF(Data!BT56*1/SMALL(Data!BT$25:BT$999,1)-1&gt;$F$15,"&gt;100%",Data!BT56*1/SMALL(Data!BT$25:BT$999,1)-1),"")</f>
        <v/>
      </c>
      <c r="BU56" s="178" t="str">
        <f>IF(ISNUMBER(Data!BU56),IF(Data!BU56*1/SMALL(Data!BU$25:BU$999,1)-1&gt;$F$15,"&gt;100%",Data!BU56*1/SMALL(Data!BU$25:BU$999,1)-1),"")</f>
        <v/>
      </c>
      <c r="BV56" s="178" t="str">
        <f>IF(ISNUMBER(Data!BV56),IF(Data!BV56*1/SMALL(Data!BV$25:BV$999,1)-1&gt;$F$15,"&gt;100%",Data!BV56*1/SMALL(Data!BV$25:BV$999,1)-1),"")</f>
        <v/>
      </c>
      <c r="BW56" s="178" t="str">
        <f>IF(ISNUMBER(Data!BW56),IF(Data!BW56*1/SMALL(Data!BW$25:BW$999,1)-1&gt;$F$15,"&gt;100%",Data!BW56*1/SMALL(Data!BW$25:BW$999,1)-1),"")</f>
        <v/>
      </c>
      <c r="BX56" s="178" t="str">
        <f>IF(ISNUMBER(Data!BX56),IF(Data!BX56*1/SMALL(Data!BX$25:BX$999,1)-1&gt;$F$15,"&gt;100%",Data!BX56*1/SMALL(Data!BX$25:BX$999,1)-1),"")</f>
        <v/>
      </c>
      <c r="BY56" s="178" t="str">
        <f>IF(ISNUMBER(Data!BY56),IF(Data!BY56*1/SMALL(Data!BY$25:BY$999,1)-1&gt;$F$15,"&gt;100%",Data!BY56*1/SMALL(Data!BY$25:BY$999,1)-1),"")</f>
        <v/>
      </c>
      <c r="BZ56" s="178" t="str">
        <f>IF(ISNUMBER(Data!BZ56),IF(Data!BZ56*1/SMALL(Data!BZ$25:BZ$999,1)-1&gt;$F$15,"&gt;100%",Data!BZ56*1/SMALL(Data!BZ$25:BZ$999,1)-1),"")</f>
        <v/>
      </c>
      <c r="CA56" s="178" t="str">
        <f>IF(ISNUMBER(Data!CA56),IF(Data!CA56*1/SMALL(Data!CA$25:CA$999,1)-1&gt;$F$15,"&gt;100%",Data!CA56*1/SMALL(Data!CA$25:CA$999,1)-1),"")</f>
        <v/>
      </c>
      <c r="CB56" s="178" t="str">
        <f>IF(ISNUMBER(Data!CB56),IF(Data!CB56*1/SMALL(Data!CB$25:CB$999,1)-1&gt;$F$15,"&gt;100%",Data!CB56*1/SMALL(Data!CB$25:CB$999,1)-1),"")</f>
        <v/>
      </c>
      <c r="CC56" s="178" t="str">
        <f>IF(ISNUMBER(Data!CC56),IF(Data!CC56*1/SMALL(Data!CC$25:CC$999,1)-1&gt;$F$15,"&gt;100%",Data!CC56*1/SMALL(Data!CC$25:CC$999,1)-1),"")</f>
        <v/>
      </c>
      <c r="CD56" s="178" t="str">
        <f>IF(ISNUMBER(Data!CD56),IF(Data!CD56*1/SMALL(Data!CD$25:CD$999,1)-1&gt;$F$15,"&gt;100%",Data!CD56*1/SMALL(Data!CD$25:CD$999,1)-1),"")</f>
        <v/>
      </c>
      <c r="CE56" s="178" t="str">
        <f>IF(ISNUMBER(Data!CE56),IF(Data!CE56*1/SMALL(Data!CE$25:CE$999,1)-1&gt;$F$15,"&gt;100%",Data!CE56*1/SMALL(Data!CE$25:CE$999,1)-1),"")</f>
        <v/>
      </c>
      <c r="CF56" s="178" t="str">
        <f>IF(ISNUMBER(Data!CF56),IF(Data!CF56*1/SMALL(Data!CF$25:CF$999,1)-1&gt;$F$15,"&gt;100%",Data!CF56*1/SMALL(Data!CF$25:CF$999,1)-1),"")</f>
        <v/>
      </c>
      <c r="CG56" s="178" t="str">
        <f>IF(ISNUMBER(Data!CG56),IF(Data!CG56*1/SMALL(Data!CG$25:CG$999,1)-1&gt;$F$15,"&gt;100%",Data!CG56*1/SMALL(Data!CG$25:CG$999,1)-1),"")</f>
        <v/>
      </c>
      <c r="CH56" s="178" t="str">
        <f>IF(ISNUMBER(Data!CH56),IF(Data!CH56*1/SMALL(Data!CH$25:CH$999,1)-1&gt;$F$15,"&gt;100%",Data!CH56*1/SMALL(Data!CH$25:CH$999,1)-1),"")</f>
        <v/>
      </c>
      <c r="CI56" s="178" t="str">
        <f>IF(ISNUMBER(Data!CI56),IF(Data!CI56*1/SMALL(Data!CI$25:CI$999,1)-1&gt;$F$15,"&gt;100%",Data!CI56*1/SMALL(Data!CI$25:CI$999,1)-1),"")</f>
        <v/>
      </c>
      <c r="CJ56" s="178" t="str">
        <f>IF(ISNUMBER(Data!CJ56),IF(Data!CJ56*1/SMALL(Data!CJ$25:CJ$999,1)-1&gt;$F$15,"&gt;100%",Data!CJ56*1/SMALL(Data!CJ$25:CJ$999,1)-1),"")</f>
        <v/>
      </c>
      <c r="CK56" s="178" t="str">
        <f>IF(ISNUMBER(Data!CK56),IF(Data!CK56*1/SMALL(Data!CK$25:CK$999,1)-1&gt;$F$15,"&gt;100%",Data!CK56*1/SMALL(Data!CK$25:CK$999,1)-1),"")</f>
        <v/>
      </c>
      <c r="CL56" s="178" t="str">
        <f>IF(ISNUMBER(Data!CL56),IF(Data!CL56*1/SMALL(Data!CL$25:CL$999,1)-1&gt;$F$15,"&gt;100%",Data!CL56*1/SMALL(Data!CL$25:CL$999,1)-1),"")</f>
        <v/>
      </c>
      <c r="CM56" s="178" t="str">
        <f>IF(ISNUMBER(Data!CM56),IF(Data!CM56*1/SMALL(Data!CM$25:CM$999,1)-1&gt;$F$15,"&gt;100%",Data!CM56*1/SMALL(Data!CM$25:CM$999,1)-1),"")</f>
        <v/>
      </c>
      <c r="CN56" s="178" t="str">
        <f>IF(ISNUMBER(Data!CN56),IF(Data!CN56*1/SMALL(Data!CN$25:CN$999,1)-1&gt;$F$15,"&gt;100%",Data!CN56*1/SMALL(Data!CN$25:CN$999,1)-1),"")</f>
        <v/>
      </c>
      <c r="CO56" s="178" t="str">
        <f>IF(ISNUMBER(Data!CO56),IF(Data!CO56*1/SMALL(Data!CO$25:CO$999,1)-1&gt;$F$15,"&gt;100%",Data!CO56*1/SMALL(Data!CO$25:CO$999,1)-1),"")</f>
        <v/>
      </c>
      <c r="CP56" s="178" t="str">
        <f>IF(ISNUMBER(Data!CP56),IF(Data!CP56*1/SMALL(Data!CP$25:CP$999,1)-1&gt;$F$15,"&gt;100%",Data!CP56*1/SMALL(Data!CP$25:CP$999,1)-1),"")</f>
        <v/>
      </c>
      <c r="CQ56" s="178" t="str">
        <f>IF(ISNUMBER(Data!CQ56),IF(Data!CQ56*1/SMALL(Data!CQ$25:CQ$999,1)-1&gt;$F$15,"&gt;100%",Data!CQ56*1/SMALL(Data!CQ$25:CQ$999,1)-1),"")</f>
        <v/>
      </c>
      <c r="CR56" s="178" t="str">
        <f>IF(ISNUMBER(Data!CR56),IF(Data!CR56*1/SMALL(Data!CR$25:CR$999,1)-1&gt;$F$15,"&gt;100%",Data!CR56*1/SMALL(Data!CR$25:CR$999,1)-1),"")</f>
        <v/>
      </c>
      <c r="CS56" s="178" t="str">
        <f>IF(ISNUMBER(Data!CS56),IF(Data!CS56*1/SMALL(Data!CS$25:CS$999,1)-1&gt;$F$15,"&gt;100%",Data!CS56*1/SMALL(Data!CS$25:CS$999,1)-1),"")</f>
        <v/>
      </c>
      <c r="CT56" s="178" t="str">
        <f>IF(ISNUMBER(Data!CT56),IF(Data!CT56*1/SMALL(Data!CT$25:CT$999,1)-1&gt;$F$15,"&gt;100%",Data!CT56*1/SMALL(Data!CT$25:CT$999,1)-1),"")</f>
        <v/>
      </c>
      <c r="CU56" s="178" t="str">
        <f>IF(ISNUMBER(Data!CU56),IF(Data!CU56*1/SMALL(Data!CU$25:CU$999,1)-1&gt;$F$15,"&gt;100%",Data!CU56*1/SMALL(Data!CU$25:CU$999,1)-1),"")</f>
        <v/>
      </c>
      <c r="CV56" s="178" t="str">
        <f>IF(ISNUMBER(Data!CV56),IF(Data!CV56*1/SMALL(Data!CV$25:CV$999,1)-1&gt;$F$15,"&gt;100%",Data!CV56*1/SMALL(Data!CV$25:CV$999,1)-1),"")</f>
        <v/>
      </c>
      <c r="CW56" s="178" t="str">
        <f>IF(ISNUMBER(Data!CW56),IF(Data!CW56*1/SMALL(Data!CW$25:CW$999,1)-1&gt;$F$15,"&gt;100%",Data!CW56*1/SMALL(Data!CW$25:CW$999,1)-1),"")</f>
        <v/>
      </c>
      <c r="CX56" s="178" t="str">
        <f>IF(ISNUMBER(Data!CX56),IF(Data!CX56*1/SMALL(Data!CX$25:CX$999,1)-1&gt;$F$15,"&gt;100%",Data!CX56*1/SMALL(Data!CX$25:CX$999,1)-1),"")</f>
        <v/>
      </c>
      <c r="CY56" s="178" t="str">
        <f>IF(ISNUMBER(Data!CY56),IF(Data!CY56*1/SMALL(Data!CY$25:CY$999,1)-1&gt;$F$15,"&gt;100%",Data!CY56*1/SMALL(Data!CY$25:CY$999,1)-1),"")</f>
        <v/>
      </c>
      <c r="CZ56" s="178" t="str">
        <f>IF(ISNUMBER(Data!CZ56),IF(Data!CZ56*1/SMALL(Data!CZ$25:CZ$999,1)-1&gt;$F$15,"&gt;100%",Data!CZ56*1/SMALL(Data!CZ$25:CZ$999,1)-1),"")</f>
        <v/>
      </c>
      <c r="DA56" s="178" t="str">
        <f>IF(ISNUMBER(Data!DA56),IF(Data!DA56*1/SMALL(Data!DA$25:DA$999,1)-1&gt;$F$15,"&gt;100%",Data!DA56*1/SMALL(Data!DA$25:DA$999,1)-1),"")</f>
        <v/>
      </c>
      <c r="DB56" s="178" t="str">
        <f>IF(ISNUMBER(Data!DB56),IF(Data!DB56*1/SMALL(Data!DB$25:DB$999,1)-1&gt;$F$15,"&gt;100%",Data!DB56*1/SMALL(Data!DB$25:DB$999,1)-1),"")</f>
        <v/>
      </c>
      <c r="DC56" s="178" t="str">
        <f>IF(ISNUMBER(Data!DC56),IF(Data!DC56*1/SMALL(Data!DC$25:DC$999,1)-1&gt;$F$15,"&gt;100%",Data!DC56*1/SMALL(Data!DC$25:DC$999,1)-1),"")</f>
        <v/>
      </c>
      <c r="DD56" s="178" t="str">
        <f>IF(ISNUMBER(Data!DD56),IF(Data!DD56*1/SMALL(Data!DD$25:DD$999,1)-1&gt;$F$15,"&gt;100%",Data!DD56*1/SMALL(Data!DD$25:DD$999,1)-1),"")</f>
        <v/>
      </c>
      <c r="DE56" s="178" t="str">
        <f>IF(ISNUMBER(Data!DE56),IF(Data!DE56*1/SMALL(Data!DE$25:DE$999,1)-1&gt;$F$15,"&gt;100%",Data!DE56*1/SMALL(Data!DE$25:DE$999,1)-1),"")</f>
        <v/>
      </c>
      <c r="DF56" s="178" t="str">
        <f>IF(ISNUMBER(Data!DF56),IF(Data!DF56*1/SMALL(Data!DF$25:DF$999,1)-1&gt;$F$15,"&gt;100%",Data!DF56*1/SMALL(Data!DF$25:DF$999,1)-1),"")</f>
        <v/>
      </c>
      <c r="DG56" s="178" t="str">
        <f>IF(ISNUMBER(Data!DG56),IF(Data!DG56*1/SMALL(Data!DG$25:DG$999,1)-1&gt;$F$15,"&gt;100%",Data!DG56*1/SMALL(Data!DG$25:DG$999,1)-1),"")</f>
        <v/>
      </c>
      <c r="DH56" s="178" t="str">
        <f>IF(ISNUMBER(Data!DH56),IF(Data!DH56*1/SMALL(Data!DH$25:DH$999,1)-1&gt;$F$15,"&gt;100%",Data!DH56*1/SMALL(Data!DH$25:DH$999,1)-1),"")</f>
        <v/>
      </c>
      <c r="DI56" s="178" t="str">
        <f>IF(ISNUMBER(Data!DI56),IF(Data!DI56*1/SMALL(Data!DI$25:DI$999,1)-1&gt;$F$15,"&gt;100%",Data!DI56*1/SMALL(Data!DI$25:DI$999,1)-1),"")</f>
        <v/>
      </c>
      <c r="DJ56" s="178" t="str">
        <f>IF(ISNUMBER(Data!DJ56),IF(Data!DJ56*1/SMALL(Data!DJ$25:DJ$999,1)-1&gt;$F$15,"&gt;100%",Data!DJ56*1/SMALL(Data!DJ$25:DJ$999,1)-1),"")</f>
        <v/>
      </c>
      <c r="DK56" s="178" t="str">
        <f>IF(ISNUMBER(Data!DK56),IF(Data!DK56*1/SMALL(Data!DK$25:DK$999,1)-1&gt;$F$15,"&gt;100%",Data!DK56*1/SMALL(Data!DK$25:DK$999,1)-1),"")</f>
        <v/>
      </c>
      <c r="DL56" s="178" t="str">
        <f>IF(ISNUMBER(Data!DL56),IF(Data!DL56*1/SMALL(Data!DL$25:DL$999,1)-1&gt;$F$15,"&gt;100%",Data!DL56*1/SMALL(Data!DL$25:DL$999,1)-1),"")</f>
        <v/>
      </c>
      <c r="DM56" s="178" t="str">
        <f>IF(ISNUMBER(Data!DM56),IF(Data!DM56*1/SMALL(Data!DM$25:DM$999,1)-1&gt;$F$15,"&gt;100%",Data!DM56*1/SMALL(Data!DM$25:DM$999,1)-1),"")</f>
        <v/>
      </c>
      <c r="DN56" s="178" t="str">
        <f>IF(ISNUMBER(Data!DN56),IF(Data!DN56*1/SMALL(Data!DN$25:DN$999,1)-1&gt;$F$15,"&gt;100%",Data!DN56*1/SMALL(Data!DN$25:DN$999,1)-1),"")</f>
        <v/>
      </c>
      <c r="DO56" s="178" t="str">
        <f>IF(ISNUMBER(Data!DO56),IF(Data!DO56*1/SMALL(Data!DO$25:DO$999,1)-1&gt;$F$15,"&gt;100%",Data!DO56*1/SMALL(Data!DO$25:DO$999,1)-1),"")</f>
        <v/>
      </c>
      <c r="DP56" s="178" t="str">
        <f>IF(ISNUMBER(Data!DP56),IF(Data!DP56*1/SMALL(Data!DP$25:DP$999,1)-1&gt;$F$15,"&gt;100%",Data!DP56*1/SMALL(Data!DP$25:DP$999,1)-1),"")</f>
        <v/>
      </c>
      <c r="DQ56" s="178" t="str">
        <f>IF(ISNUMBER(Data!DQ56),IF(Data!DQ56*1/SMALL(Data!DQ$25:DQ$999,1)-1&gt;$F$15,"&gt;100%",Data!DQ56*1/SMALL(Data!DQ$25:DQ$999,1)-1),"")</f>
        <v/>
      </c>
      <c r="DR56" s="178" t="str">
        <f>IF(ISNUMBER(Data!DR56),IF(Data!DR56*1/SMALL(Data!DR$25:DR$999,1)-1&gt;$F$15,"&gt;100%",Data!DR56*1/SMALL(Data!DR$25:DR$999,1)-1),"")</f>
        <v/>
      </c>
      <c r="DS56" s="178" t="str">
        <f>IF(ISNUMBER(Data!DS56),IF(Data!DS56*1/SMALL(Data!DS$25:DS$999,1)-1&gt;$F$15,"&gt;100%",Data!DS56*1/SMALL(Data!DS$25:DS$999,1)-1),"")</f>
        <v/>
      </c>
      <c r="DT56" s="178" t="str">
        <f>IF(ISNUMBER(Data!DT56),IF(Data!DT56*1/SMALL(Data!DT$25:DT$999,1)-1&gt;$F$15,"&gt;100%",Data!DT56*1/SMALL(Data!DT$25:DT$999,1)-1),"")</f>
        <v/>
      </c>
      <c r="DU56" s="178" t="str">
        <f>IF(ISNUMBER(Data!DU56),IF(Data!DU56*1/SMALL(Data!DU$25:DU$999,1)-1&gt;$F$15,"&gt;100%",Data!DU56*1/SMALL(Data!DU$25:DU$999,1)-1),"")</f>
        <v/>
      </c>
      <c r="DV56" s="178">
        <f>IF(ISNUMBER(Data!DV56),IF(Data!DV56*1/SMALL(Data!DV$25:DV$999,1)-1&gt;$F$15,"&gt;100%",Data!DV56*1/SMALL(Data!DV$25:DV$999,1)-1),"")</f>
        <v>0.56686930091185395</v>
      </c>
      <c r="DW56" s="178" t="str">
        <f>IF(ISNUMBER(Data!DW56),IF(Data!DW56*1/SMALL(Data!DW$25:DW$999,1)-1&gt;$F$15,"&gt;100%",Data!DW56*1/SMALL(Data!DW$25:DW$999,1)-1),"")</f>
        <v>&gt;100%</v>
      </c>
      <c r="DX56" s="178">
        <f>IF(ISNUMBER(Data!DX56),IF(Data!DX56*1/SMALL(Data!DX$25:DX$999,1)-1&gt;$F$15,"&gt;100%",Data!DX56*1/SMALL(Data!DX$25:DX$999,1)-1),"")</f>
        <v>0.53327495621716281</v>
      </c>
      <c r="DY56" s="178">
        <f>IF(ISNUMBER(Data!DY56),IF(Data!DY56*1/SMALL(Data!DY$25:DY$999,1)-1&gt;$F$15,"&gt;100%",Data!DY56*1/SMALL(Data!DY$25:DY$999,1)-1),"")</f>
        <v>0.39782244556113922</v>
      </c>
      <c r="DZ56" s="178">
        <f>IF(ISNUMBER(Data!DZ56),IF(Data!DZ56*1/SMALL(Data!DZ$25:DZ$999,1)-1&gt;$F$15,"&gt;100%",Data!DZ56*1/SMALL(Data!DZ$25:DZ$999,1)-1),"")</f>
        <v>0.77344920587353916</v>
      </c>
      <c r="EA56" s="178" t="str">
        <f>IF(ISNUMBER(Data!EA56),IF(Data!EA56*1/SMALL(Data!EA$25:EA$999,1)-1&gt;$F$15,"&gt;100%",Data!EA56*1/SMALL(Data!EA$25:EA$999,1)-1),"")</f>
        <v>&gt;100%</v>
      </c>
      <c r="EB56" s="178" t="str">
        <f>IF(ISNUMBER(Data!EB56),IF(Data!EB56*1/SMALL(Data!EB$25:EB$999,1)-1&gt;$F$15,"&gt;100%",Data!EB56*1/SMALL(Data!EB$25:EB$999,1)-1),"")</f>
        <v>&gt;100%</v>
      </c>
      <c r="EC56" s="178">
        <f>IF(ISNUMBER(Data!EC56),IF(Data!EC56*1/SMALL(Data!EC$25:EC$999,1)-1&gt;$F$15,"&gt;100%",Data!EC56*1/SMALL(Data!EC$25:EC$999,1)-1),"")</f>
        <v>8.4293948126801244E-2</v>
      </c>
      <c r="ED56" s="178" t="str">
        <f>IF(ISNUMBER(Data!ED56),IF(Data!ED56*1/SMALL(Data!ED$25:ED$999,1)-1&gt;$F$15,"&gt;100%",Data!ED56*1/SMALL(Data!ED$25:ED$999,1)-1),"")</f>
        <v>&gt;100%</v>
      </c>
      <c r="EE56" s="178" t="str">
        <f>IF(ISNUMBER(Data!EE56),IF(Data!EE56*1/SMALL(Data!EE$25:EE$999,1)-1&gt;$F$15,"&gt;100%",Data!EE56*1/SMALL(Data!EE$25:EE$999,1)-1),"")</f>
        <v>&gt;100%</v>
      </c>
      <c r="EF56" s="178">
        <f>IF(ISNUMBER(Data!EF56),IF(Data!EF56*1/SMALL(Data!EF$25:EF$999,1)-1&gt;$F$15,"&gt;100%",Data!EF56*1/SMALL(Data!EF$25:EF$999,1)-1),"")</f>
        <v>1.5880772049841285E-2</v>
      </c>
      <c r="EG56" s="178" t="str">
        <f>IF(ISNUMBER(Data!EG56),IF(Data!EG56*1/SMALL(Data!EG$25:EG$999,1)-1&gt;$F$15,"&gt;100%",Data!EG56*1/SMALL(Data!EG$25:EG$999,1)-1),"")</f>
        <v>&gt;100%</v>
      </c>
      <c r="EH56" s="178" t="str">
        <f>IF(ISNUMBER(Data!EH56),IF(Data!EH56*1/SMALL(Data!EH$25:EH$999,1)-1&gt;$F$15,"&gt;100%",Data!EH56*1/SMALL(Data!EH$25:EH$999,1)-1),"")</f>
        <v>&gt;100%</v>
      </c>
      <c r="EI56" s="178">
        <f>IF(ISNUMBER(Data!EI56),IF(Data!EI56*1/SMALL(Data!EI$25:EI$999,1)-1&gt;$F$15,"&gt;100%",Data!EI56*1/SMALL(Data!EI$25:EI$999,1)-1),"")</f>
        <v>0.18181818181818188</v>
      </c>
      <c r="EJ56" s="178">
        <f>IF(ISNUMBER(Data!EJ56),IF(Data!EJ56*1/SMALL(Data!EJ$25:EJ$999,1)-1&gt;$F$15,"&gt;100%",Data!EJ56*1/SMALL(Data!EJ$25:EJ$999,1)-1),"")</f>
        <v>0.48958333333333326</v>
      </c>
      <c r="EK56" s="178">
        <f>IF(ISNUMBER(Data!EK56),IF(Data!EK56*1/SMALL(Data!EK$25:EK$999,1)-1&gt;$F$15,"&gt;100%",Data!EK56*1/SMALL(Data!EK$25:EK$999,1)-1),"")</f>
        <v>0.22666666666666679</v>
      </c>
      <c r="EL56" s="178">
        <f>IF(ISNUMBER(Data!EL56),IF(Data!EL56*1/SMALL(Data!EL$25:EL$999,1)-1&gt;$F$15,"&gt;100%",Data!EL56*1/SMALL(Data!EL$25:EL$999,1)-1),"")</f>
        <v>0.38709677419354827</v>
      </c>
      <c r="EM56" s="178" t="str">
        <f>IF(ISNUMBER(Data!EM56),IF(Data!EM56*1/SMALL(Data!EM$25:EM$999,1)-1&gt;$F$15,"&gt;100%",Data!EM56*1/SMALL(Data!EM$25:EM$999,1)-1),"")</f>
        <v>&gt;100%</v>
      </c>
      <c r="EN56" s="178">
        <f>IF(ISNUMBER(Data!EN56),IF(Data!EN56*1/SMALL(Data!EN$25:EN$999,1)-1&gt;$F$15,"&gt;100%",Data!EN56*1/SMALL(Data!EN$25:EN$999,1)-1),"")</f>
        <v>0.62857142857142856</v>
      </c>
      <c r="EO56" s="178">
        <f>IF(ISNUMBER(Data!EO56),IF(Data!EO56*1/SMALL(Data!EO$25:EO$999,1)-1&gt;$F$15,"&gt;100%",Data!EO56*1/SMALL(Data!EO$25:EO$999,1)-1),"")</f>
        <v>0.35416666666666674</v>
      </c>
      <c r="EP56" s="178">
        <f>IF(ISNUMBER(Data!EP56),IF(Data!EP56*1/SMALL(Data!EP$25:EP$999,1)-1&gt;$F$15,"&gt;100%",Data!EP56*1/SMALL(Data!EP$25:EP$999,1)-1),"")</f>
        <v>0.5</v>
      </c>
      <c r="EQ56" s="178">
        <f>IF(ISNUMBER(Data!EQ56),IF(Data!EQ56*1/SMALL(Data!EQ$25:EQ$999,1)-1&gt;$F$15,"&gt;100%",Data!EQ56*1/SMALL(Data!EQ$25:EQ$999,1)-1),"")</f>
        <v>0.20430107526881724</v>
      </c>
      <c r="ER56" s="178">
        <f>IF(ISNUMBER(Data!ER56),IF(Data!ER56*1/SMALL(Data!ER$25:ER$999,1)-1&gt;$F$15,"&gt;100%",Data!ER56*1/SMALL(Data!ER$25:ER$999,1)-1),"")</f>
        <v>0.16666666666666674</v>
      </c>
      <c r="ES56" s="178">
        <f>IF(ISNUMBER(Data!ES56),IF(Data!ES56*1/SMALL(Data!ES$25:ES$999,1)-1&gt;$F$15,"&gt;100%",Data!ES56*1/SMALL(Data!ES$25:ES$999,1)-1),"")</f>
        <v>0.64583333333333348</v>
      </c>
    </row>
    <row r="57" spans="1:149" s="171" customFormat="1" x14ac:dyDescent="0.25">
      <c r="A57" s="169" t="str">
        <f>Data!A57</f>
        <v>LeGO-LOAM</v>
      </c>
      <c r="B57" s="178" t="str">
        <f>IF(ISNUMBER(Data!B57),IF(Data!B57*1/SMALL(Data!B$25:B$999,1)-1&gt;$F$15,"&gt;100%",Data!B57*1/SMALL(Data!B$25:B$999,1)-1),"")</f>
        <v/>
      </c>
      <c r="C57" s="178" t="str">
        <f>IF(ISNUMBER(Data!C57),IF(Data!C57*1/SMALL(Data!C$25:C$999,1)-1&gt;$F$15,"&gt;100%",Data!C57*1/SMALL(Data!C$25:C$999,1)-1),"")</f>
        <v/>
      </c>
      <c r="D57" s="178" t="str">
        <f>IF(ISNUMBER(Data!D57),IF(Data!D57*1/SMALL(Data!D$25:D$999,1)-1&gt;$F$15,"&gt;100%",Data!D57*1/SMALL(Data!D$25:D$999,1)-1),"")</f>
        <v/>
      </c>
      <c r="E57" s="178" t="str">
        <f>IF(ISNUMBER(Data!E57),IF(Data!E57*1/SMALL(Data!E$25:E$999,1)-1&gt;$F$15,"&gt;100%",Data!E57*1/SMALL(Data!E$25:E$999,1)-1),"")</f>
        <v/>
      </c>
      <c r="F57" s="178" t="str">
        <f>IF(ISNUMBER(Data!F57),IF(Data!F57*1/SMALL(Data!F$25:F$999,1)-1&gt;$F$15,"&gt;100%",Data!F57*1/SMALL(Data!F$25:F$999,1)-1),"")</f>
        <v/>
      </c>
      <c r="G57" s="178" t="str">
        <f>IF(ISNUMBER(Data!G57),IF(Data!G57*1/SMALL(Data!G$25:G$999,1)-1&gt;$F$15,"&gt;100%",Data!G57*1/SMALL(Data!G$25:G$999,1)-1),"")</f>
        <v/>
      </c>
      <c r="H57" s="178" t="str">
        <f>IF(ISNUMBER(Data!H57),IF(Data!H57*1/SMALL(Data!H$25:H$999,1)-1&gt;$F$15,"&gt;100%",Data!H57*1/SMALL(Data!H$25:H$999,1)-1),"")</f>
        <v/>
      </c>
      <c r="I57" s="178" t="str">
        <f>IF(ISNUMBER(Data!I57),IF(Data!I57*1/SMALL(Data!I$25:I$999,1)-1&gt;$F$15,"&gt;100%",Data!I57*1/SMALL(Data!I$25:I$999,1)-1),"")</f>
        <v/>
      </c>
      <c r="J57" s="178" t="str">
        <f>IF(ISNUMBER(Data!J57),IF(Data!J57*1/SMALL(Data!J$25:J$999,1)-1&gt;$F$15,"&gt;100%",Data!J57*1/SMALL(Data!J$25:J$999,1)-1),"")</f>
        <v/>
      </c>
      <c r="K57" s="178" t="str">
        <f>IF(ISNUMBER(Data!K57),IF(Data!K57*1/SMALL(Data!K$25:K$999,1)-1&gt;$F$15,"&gt;100%",Data!K57*1/SMALL(Data!K$25:K$999,1)-1),"")</f>
        <v/>
      </c>
      <c r="L57" s="178" t="str">
        <f>IF(ISNUMBER(Data!L57),IF(Data!L57*1/SMALL(Data!L$25:L$999,1)-1&gt;$F$15,"&gt;100%",Data!L57*1/SMALL(Data!L$25:L$999,1)-1),"")</f>
        <v/>
      </c>
      <c r="M57" s="178" t="str">
        <f>IF(ISNUMBER(Data!M57),IF(Data!M57*1/SMALL(Data!M$25:M$999,1)-1&gt;$F$15,"&gt;100%",Data!M57*1/SMALL(Data!M$25:M$999,1)-1),"")</f>
        <v/>
      </c>
      <c r="N57" s="178" t="str">
        <f>IF(ISNUMBER(Data!N57),IF(Data!N57*1/SMALL(Data!N$25:N$999,1)-1&gt;$F$15,"&gt;100%",Data!N57*1/SMALL(Data!N$25:N$999,1)-1),"")</f>
        <v/>
      </c>
      <c r="O57" s="178" t="str">
        <f>IF(ISNUMBER(Data!O57),IF(Data!O57*1/SMALL(Data!O$25:O$999,1)-1&gt;$F$15,"&gt;100%",Data!O57*1/SMALL(Data!O$25:O$999,1)-1),"")</f>
        <v/>
      </c>
      <c r="P57" s="178" t="str">
        <f>IF(ISNUMBER(Data!P57),IF(Data!P57*1/SMALL(Data!P$25:P$999,1)-1&gt;$F$15,"&gt;100%",Data!P57*1/SMALL(Data!P$25:P$999,1)-1),"")</f>
        <v/>
      </c>
      <c r="Q57" s="178" t="str">
        <f>IF(ISNUMBER(Data!Q57),IF(Data!Q57*1/SMALL(Data!Q$25:Q$999,1)-1&gt;$F$15,"&gt;100%",Data!Q57*1/SMALL(Data!Q$25:Q$999,1)-1),"")</f>
        <v/>
      </c>
      <c r="R57" s="178" t="str">
        <f>IF(ISNUMBER(Data!R57),IF(Data!R57*1/SMALL(Data!R$25:R$999,1)-1&gt;$F$15,"&gt;100%",Data!R57*1/SMALL(Data!R$25:R$999,1)-1),"")</f>
        <v/>
      </c>
      <c r="S57" s="178" t="str">
        <f>IF(ISNUMBER(Data!S57),IF(Data!S57*1/SMALL(Data!S$25:S$999,1)-1&gt;$F$15,"&gt;100%",Data!S57*1/SMALL(Data!S$25:S$999,1)-1),"")</f>
        <v/>
      </c>
      <c r="T57" s="178" t="str">
        <f>IF(ISNUMBER(Data!T57),IF(Data!T57*1/SMALL(Data!T$25:T$999,1)-1&gt;$F$15,"&gt;100%",Data!T57*1/SMALL(Data!T$25:T$999,1)-1),"")</f>
        <v/>
      </c>
      <c r="U57" s="178" t="str">
        <f>IF(ISNUMBER(Data!U57),IF(Data!U57*1/SMALL(Data!U$25:U$999,1)-1&gt;$F$15,"&gt;100%",Data!U57*1/SMALL(Data!U$25:U$999,1)-1),"")</f>
        <v/>
      </c>
      <c r="V57" s="178" t="str">
        <f>IF(ISNUMBER(Data!V57),IF(Data!V57*1/SMALL(Data!V$25:V$999,1)-1&gt;$F$15,"&gt;100%",Data!V57*1/SMALL(Data!V$25:V$999,1)-1),"")</f>
        <v/>
      </c>
      <c r="W57" s="178" t="str">
        <f>IF(ISNUMBER(Data!W57),IF(Data!W57*1/SMALL(Data!W$25:W$999,1)-1&gt;$F$15,"&gt;100%",Data!W57*1/SMALL(Data!W$25:W$999,1)-1),"")</f>
        <v/>
      </c>
      <c r="X57" s="178" t="str">
        <f>IF(ISNUMBER(Data!X57),IF(Data!X57*1/SMALL(Data!X$25:X$999,1)-1&gt;$F$15,"&gt;100%",Data!X57*1/SMALL(Data!X$25:X$999,1)-1),"")</f>
        <v/>
      </c>
      <c r="Y57" s="178" t="str">
        <f>IF(ISNUMBER(Data!Y57),IF(Data!Y57*1/SMALL(Data!Y$25:Y$999,1)-1&gt;$F$15,"&gt;100%",Data!Y57*1/SMALL(Data!Y$25:Y$999,1)-1),"")</f>
        <v/>
      </c>
      <c r="Z57" s="178" t="str">
        <f>IF(ISNUMBER(Data!Z57),IF(Data!Z57*1/SMALL(Data!Z$25:Z$999,1)-1&gt;$F$15,"&gt;100%",Data!Z57*1/SMALL(Data!Z$25:Z$999,1)-1),"")</f>
        <v/>
      </c>
      <c r="AA57" s="178" t="str">
        <f>IF(ISNUMBER(Data!AA57),IF(Data!AA57*1/SMALL(Data!AA$25:AA$999,1)-1&gt;$F$15,"&gt;100%",Data!AA57*1/SMALL(Data!AA$25:AA$999,1)-1),"")</f>
        <v/>
      </c>
      <c r="AB57" s="178" t="str">
        <f>IF(ISNUMBER(Data!AB57),IF(Data!AB57*1/SMALL(Data!AB$25:AB$999,1)-1&gt;$F$15,"&gt;100%",Data!AB57*1/SMALL(Data!AB$25:AB$999,1)-1),"")</f>
        <v/>
      </c>
      <c r="AC57" s="178" t="str">
        <f>IF(ISNUMBER(Data!AC57),IF(Data!AC57*1/SMALL(Data!AC$25:AC$999,1)-1&gt;$F$15,"&gt;100%",Data!AC57*1/SMALL(Data!AC$25:AC$999,1)-1),"")</f>
        <v/>
      </c>
      <c r="AD57" s="178" t="str">
        <f>IF(ISNUMBER(Data!AD57),IF(Data!AD57*1/SMALL(Data!AD$25:AD$999,1)-1&gt;$F$15,"&gt;100%",Data!AD57*1/SMALL(Data!AD$25:AD$999,1)-1),"")</f>
        <v/>
      </c>
      <c r="AE57" s="178" t="str">
        <f>IF(ISNUMBER(Data!AE57),IF(Data!AE57*1/SMALL(Data!AE$25:AE$999,1)-1&gt;$F$15,"&gt;100%",Data!AE57*1/SMALL(Data!AE$25:AE$999,1)-1),"")</f>
        <v/>
      </c>
      <c r="AF57" s="178" t="str">
        <f>IF(ISNUMBER(Data!AF57),IF(Data!AF57*1/SMALL(Data!AF$25:AF$999,1)-1&gt;$F$15,"&gt;100%",Data!AF57*1/SMALL(Data!AF$25:AF$999,1)-1),"")</f>
        <v/>
      </c>
      <c r="AG57" s="178" t="str">
        <f>IF(ISNUMBER(Data!AG57),IF(Data!AG57*1/SMALL(Data!AG$25:AG$999,1)-1&gt;$F$15,"&gt;100%",Data!AG57*1/SMALL(Data!AG$25:AG$999,1)-1),"")</f>
        <v/>
      </c>
      <c r="AH57" s="178" t="str">
        <f>IF(ISNUMBER(Data!AH57),IF(Data!AH57*1/SMALL(Data!AH$25:AH$999,1)-1&gt;$F$15,"&gt;100%",Data!AH57*1/SMALL(Data!AH$25:AH$999,1)-1),"")</f>
        <v/>
      </c>
      <c r="AI57" s="178" t="str">
        <f>IF(ISNUMBER(Data!AI57),IF(Data!AI57*1/SMALL(Data!AI$25:AI$999,1)-1&gt;$F$15,"&gt;100%",Data!AI57*1/SMALL(Data!AI$25:AI$999,1)-1),"")</f>
        <v/>
      </c>
      <c r="AJ57" s="178" t="str">
        <f>IF(ISNUMBER(Data!AJ57),IF(Data!AJ57*1/SMALL(Data!AJ$25:AJ$999,1)-1&gt;$F$15,"&gt;100%",Data!AJ57*1/SMALL(Data!AJ$25:AJ$999,1)-1),"")</f>
        <v/>
      </c>
      <c r="AK57" s="178" t="str">
        <f>IF(ISNUMBER(Data!AK57),IF(Data!AK57*1/SMALL(Data!AK$25:AK$999,1)-1&gt;$F$15,"&gt;100%",Data!AK57*1/SMALL(Data!AK$25:AK$999,1)-1),"")</f>
        <v/>
      </c>
      <c r="AL57" s="178" t="str">
        <f>IF(ISNUMBER(Data!AL57),IF(Data!AL57*1/SMALL(Data!AL$25:AL$999,1)-1&gt;$F$15,"&gt;100%",Data!AL57*1/SMALL(Data!AL$25:AL$999,1)-1),"")</f>
        <v/>
      </c>
      <c r="AM57" s="178" t="str">
        <f>IF(ISNUMBER(Data!AM57),IF(Data!AM57*1/SMALL(Data!AM$25:AM$999,1)-1&gt;$F$15,"&gt;100%",Data!AM57*1/SMALL(Data!AM$25:AM$999,1)-1),"")</f>
        <v/>
      </c>
      <c r="AN57" s="178" t="str">
        <f>IF(ISNUMBER(Data!AN57),IF(Data!AN57*1/SMALL(Data!AN$25:AN$999,1)-1&gt;$F$15,"&gt;100%",Data!AN57*1/SMALL(Data!AN$25:AN$999,1)-1),"")</f>
        <v/>
      </c>
      <c r="AO57" s="178" t="str">
        <f>IF(ISNUMBER(Data!AO57),IF(Data!AO57*1/SMALL(Data!AO$25:AO$999,1)-1&gt;$F$15,"&gt;100%",Data!AO57*1/SMALL(Data!AO$25:AO$999,1)-1),"")</f>
        <v/>
      </c>
      <c r="AP57" s="178" t="str">
        <f>IF(ISNUMBER(Data!AP57),IF(Data!AP57*1/SMALL(Data!AP$25:AP$999,1)-1&gt;$F$15,"&gt;100%",Data!AP57*1/SMALL(Data!AP$25:AP$999,1)-1),"")</f>
        <v/>
      </c>
      <c r="AQ57" s="189" t="str">
        <f>IF(ISNUMBER(Data!AQ57),IF(Data!AQ57*1/SMALL(Data!AQ$25:AQ$999,1)-1&gt;$F$15,"&gt;100%",Data!AQ57*1/SMALL(Data!AQ$25:AQ$999,1)-1),"")</f>
        <v/>
      </c>
      <c r="AR57" s="178" t="str">
        <f>IF(ISNUMBER(Data!AR57),IF(Data!AR57*1/SMALL(Data!AR$25:AR$999,1)-1&gt;$F$15,"&gt;100%",Data!AR57*1/SMALL(Data!AR$25:AR$999,1)-1),"")</f>
        <v/>
      </c>
      <c r="AS57" s="178" t="str">
        <f>IF(ISNUMBER(Data!AS57),IF(Data!AS57*1/SMALL(Data!AS$25:AS$999,1)-1&gt;$F$15,"&gt;100%",Data!AS57*1/SMALL(Data!AS$25:AS$999,1)-1),"")</f>
        <v/>
      </c>
      <c r="AT57" s="178" t="str">
        <f>IF(ISNUMBER(Data!AT57),IF(Data!AT57*1/SMALL(Data!AT$25:AT$999,1)-1&gt;$F$15,"&gt;100%",Data!AT57*1/SMALL(Data!AT$25:AT$999,1)-1),"")</f>
        <v/>
      </c>
      <c r="AU57" s="178" t="str">
        <f>IF(ISNUMBER(Data!AU57),IF(Data!AU57*1/SMALL(Data!AU$25:AU$999,1)-1&gt;$F$15,"&gt;100%",Data!AU57*1/SMALL(Data!AU$25:AU$999,1)-1),"")</f>
        <v/>
      </c>
      <c r="AV57" s="178" t="str">
        <f>IF(ISNUMBER(Data!AV57),IF(Data!AV57*1/SMALL(Data!AV$25:AV$999,1)-1&gt;$F$15,"&gt;100%",Data!AV57*1/SMALL(Data!AV$25:AV$999,1)-1),"")</f>
        <v/>
      </c>
      <c r="AW57" s="178" t="str">
        <f>IF(ISNUMBER(Data!AW57),IF(Data!AW57*1/SMALL(Data!AW$25:AW$999,1)-1&gt;$F$15,"&gt;100%",Data!AW57*1/SMALL(Data!AW$25:AW$999,1)-1),"")</f>
        <v/>
      </c>
      <c r="AX57" s="178" t="str">
        <f>IF(ISNUMBER(Data!AX57),IF(Data!AX57*1/SMALL(Data!AX$25:AX$999,1)-1&gt;$F$15,"&gt;100%",Data!AX57*1/SMALL(Data!AX$25:AX$999,1)-1),"")</f>
        <v/>
      </c>
      <c r="AY57" s="178" t="str">
        <f>IF(ISNUMBER(Data!AY57),IF(Data!AY57*1/SMALL(Data!AY$25:AY$999,1)-1&gt;$F$15,"&gt;100%",Data!AY57*1/SMALL(Data!AY$25:AY$999,1)-1),"")</f>
        <v/>
      </c>
      <c r="AZ57" s="178" t="str">
        <f>IF(ISNUMBER(Data!AZ57),IF(Data!AZ57*1/SMALL(Data!AZ$25:AZ$999,1)-1&gt;$F$15,"&gt;100%",Data!AZ57*1/SMALL(Data!AZ$25:AZ$999,1)-1),"")</f>
        <v/>
      </c>
      <c r="BA57" s="190" t="str">
        <f>IF(ISNUMBER(Data!BA57),IF(Data!BA57*1/SMALL(Data!BA$25:BA$999,1)-1&gt;$F$15,"&gt;100%",Data!BA57*1/SMALL(Data!BA$25:BA$999,1)-1),"")</f>
        <v/>
      </c>
      <c r="BB57" s="184" t="str">
        <f>IF(ISNUMBER(Data!BB57),IF(Data!BB57*1/SMALL(Data!BB$25:BB$999,1)-1&gt;$F$15,"&gt;100%",Data!BB57*1/SMALL(Data!BB$25:BB$999,1)-1),"")</f>
        <v/>
      </c>
      <c r="BC57" s="178" t="str">
        <f>IF(ISNUMBER(Data!BC57),IF(Data!BC57*1/SMALL(Data!BC$25:BC$999,1)-1&gt;$F$15,"&gt;100%",Data!BC57*1/SMALL(Data!BC$25:BC$999,1)-1),"")</f>
        <v/>
      </c>
      <c r="BD57" s="178" t="str">
        <f>IF(ISNUMBER(Data!BD57),IF(Data!BD57*1/SMALL(Data!BD$25:BD$999,1)-1&gt;$F$15,"&gt;100%",Data!BD57*1/SMALL(Data!BD$25:BD$999,1)-1),"")</f>
        <v/>
      </c>
      <c r="BE57" s="178" t="str">
        <f>IF(ISNUMBER(Data!BE57),IF(Data!BE57*1/SMALL(Data!BE$25:BE$999,1)-1&gt;$F$15,"&gt;100%",Data!BE57*1/SMALL(Data!BE$25:BE$999,1)-1),"")</f>
        <v/>
      </c>
      <c r="BF57" s="178" t="str">
        <f>IF(ISNUMBER(Data!BF57),IF(Data!BF57*1/SMALL(Data!BF$25:BF$999,1)-1&gt;$F$15,"&gt;100%",Data!BF57*1/SMALL(Data!BF$25:BF$999,1)-1),"")</f>
        <v/>
      </c>
      <c r="BG57" s="178" t="str">
        <f>IF(ISNUMBER(Data!BG57),IF(Data!BG57*1/SMALL(Data!BG$25:BG$999,1)-1&gt;$F$15,"&gt;100%",Data!BG57*1/SMALL(Data!BG$25:BG$999,1)-1),"")</f>
        <v/>
      </c>
      <c r="BH57" s="178" t="str">
        <f>IF(ISNUMBER(Data!BH57),IF(Data!BH57*1/SMALL(Data!BH$25:BH$999,1)-1&gt;$F$15,"&gt;100%",Data!BH57*1/SMALL(Data!BH$25:BH$999,1)-1),"")</f>
        <v/>
      </c>
      <c r="BI57" s="178" t="str">
        <f>IF(ISNUMBER(Data!BI57),IF(Data!BI57*1/SMALL(Data!BI$25:BI$999,1)-1&gt;$F$15,"&gt;100%",Data!BI57*1/SMALL(Data!BI$25:BI$999,1)-1),"")</f>
        <v/>
      </c>
      <c r="BJ57" s="178" t="str">
        <f>IF(ISNUMBER(Data!BJ57),IF(Data!BJ57*1/SMALL(Data!BJ$25:BJ$999,1)-1&gt;$F$15,"&gt;100%",Data!BJ57*1/SMALL(Data!BJ$25:BJ$999,1)-1),"")</f>
        <v/>
      </c>
      <c r="BK57" s="178" t="str">
        <f>IF(ISNUMBER(Data!BK57),IF(Data!BK57*1/SMALL(Data!BK$25:BK$999,1)-1&gt;$F$15,"&gt;100%",Data!BK57*1/SMALL(Data!BK$25:BK$999,1)-1),"")</f>
        <v/>
      </c>
      <c r="BL57" s="178" t="str">
        <f>IF(ISNUMBER(Data!BL57),IF(Data!BL57*1/SMALL(Data!BL$25:BL$999,1)-1&gt;$F$15,"&gt;100%",Data!BL57*1/SMALL(Data!BL$25:BL$999,1)-1),"")</f>
        <v/>
      </c>
      <c r="BM57" s="178" t="str">
        <f>IF(ISNUMBER(Data!BM57),IF(Data!BM57*1/SMALL(Data!BM$25:BM$999,1)-1&gt;$F$15,"&gt;100%",Data!BM57*1/SMALL(Data!BM$25:BM$999,1)-1),"")</f>
        <v/>
      </c>
      <c r="BN57" s="178" t="str">
        <f>IF(ISNUMBER(Data!BN57),IF(Data!BN57*1/SMALL(Data!BN$25:BN$999,1)-1&gt;$F$15,"&gt;100%",Data!BN57*1/SMALL(Data!BN$25:BN$999,1)-1),"")</f>
        <v/>
      </c>
      <c r="BO57" s="178" t="str">
        <f>IF(ISNUMBER(Data!BO57),IF(Data!BO57*1/SMALL(Data!BO$25:BO$999,1)-1&gt;$F$15,"&gt;100%",Data!BO57*1/SMALL(Data!BO$25:BO$999,1)-1),"")</f>
        <v/>
      </c>
      <c r="BP57" s="178" t="str">
        <f>IF(ISNUMBER(Data!BP57),IF(Data!BP57*1/SMALL(Data!BP$25:BP$999,1)-1&gt;$F$15,"&gt;100%",Data!BP57*1/SMALL(Data!BP$25:BP$999,1)-1),"")</f>
        <v/>
      </c>
      <c r="BQ57" s="178" t="str">
        <f>IF(ISNUMBER(Data!BQ57),IF(Data!BQ57*1/SMALL(Data!BQ$25:BQ$999,1)-1&gt;$F$15,"&gt;100%",Data!BQ57*1/SMALL(Data!BQ$25:BQ$999,1)-1),"")</f>
        <v/>
      </c>
      <c r="BR57" s="178" t="str">
        <f>IF(ISNUMBER(Data!BR57),IF(Data!BR57*1/SMALL(Data!BR$25:BR$999,1)-1&gt;$F$15,"&gt;100%",Data!BR57*1/SMALL(Data!BR$25:BR$999,1)-1),"")</f>
        <v/>
      </c>
      <c r="BS57" s="178" t="str">
        <f>IF(ISNUMBER(Data!BS57),IF(Data!BS57*1/SMALL(Data!BS$25:BS$999,1)-1&gt;$F$15,"&gt;100%",Data!BS57*1/SMALL(Data!BS$25:BS$999,1)-1),"")</f>
        <v/>
      </c>
      <c r="BT57" s="178" t="str">
        <f>IF(ISNUMBER(Data!BT57),IF(Data!BT57*1/SMALL(Data!BT$25:BT$999,1)-1&gt;$F$15,"&gt;100%",Data!BT57*1/SMALL(Data!BT$25:BT$999,1)-1),"")</f>
        <v/>
      </c>
      <c r="BU57" s="178" t="str">
        <f>IF(ISNUMBER(Data!BU57),IF(Data!BU57*1/SMALL(Data!BU$25:BU$999,1)-1&gt;$F$15,"&gt;100%",Data!BU57*1/SMALL(Data!BU$25:BU$999,1)-1),"")</f>
        <v/>
      </c>
      <c r="BV57" s="178" t="str">
        <f>IF(ISNUMBER(Data!BV57),IF(Data!BV57*1/SMALL(Data!BV$25:BV$999,1)-1&gt;$F$15,"&gt;100%",Data!BV57*1/SMALL(Data!BV$25:BV$999,1)-1),"")</f>
        <v/>
      </c>
      <c r="BW57" s="178" t="str">
        <f>IF(ISNUMBER(Data!BW57),IF(Data!BW57*1/SMALL(Data!BW$25:BW$999,1)-1&gt;$F$15,"&gt;100%",Data!BW57*1/SMALL(Data!BW$25:BW$999,1)-1),"")</f>
        <v/>
      </c>
      <c r="BX57" s="178" t="str">
        <f>IF(ISNUMBER(Data!BX57),IF(Data!BX57*1/SMALL(Data!BX$25:BX$999,1)-1&gt;$F$15,"&gt;100%",Data!BX57*1/SMALL(Data!BX$25:BX$999,1)-1),"")</f>
        <v/>
      </c>
      <c r="BY57" s="178" t="str">
        <f>IF(ISNUMBER(Data!BY57),IF(Data!BY57*1/SMALL(Data!BY$25:BY$999,1)-1&gt;$F$15,"&gt;100%",Data!BY57*1/SMALL(Data!BY$25:BY$999,1)-1),"")</f>
        <v/>
      </c>
      <c r="BZ57" s="178" t="str">
        <f>IF(ISNUMBER(Data!BZ57),IF(Data!BZ57*1/SMALL(Data!BZ$25:BZ$999,1)-1&gt;$F$15,"&gt;100%",Data!BZ57*1/SMALL(Data!BZ$25:BZ$999,1)-1),"")</f>
        <v/>
      </c>
      <c r="CA57" s="178" t="str">
        <f>IF(ISNUMBER(Data!CA57),IF(Data!CA57*1/SMALL(Data!CA$25:CA$999,1)-1&gt;$F$15,"&gt;100%",Data!CA57*1/SMALL(Data!CA$25:CA$999,1)-1),"")</f>
        <v/>
      </c>
      <c r="CB57" s="178" t="str">
        <f>IF(ISNUMBER(Data!CB57),IF(Data!CB57*1/SMALL(Data!CB$25:CB$999,1)-1&gt;$F$15,"&gt;100%",Data!CB57*1/SMALL(Data!CB$25:CB$999,1)-1),"")</f>
        <v/>
      </c>
      <c r="CC57" s="178" t="str">
        <f>IF(ISNUMBER(Data!CC57),IF(Data!CC57*1/SMALL(Data!CC$25:CC$999,1)-1&gt;$F$15,"&gt;100%",Data!CC57*1/SMALL(Data!CC$25:CC$999,1)-1),"")</f>
        <v/>
      </c>
      <c r="CD57" s="178" t="str">
        <f>IF(ISNUMBER(Data!CD57),IF(Data!CD57*1/SMALL(Data!CD$25:CD$999,1)-1&gt;$F$15,"&gt;100%",Data!CD57*1/SMALL(Data!CD$25:CD$999,1)-1),"")</f>
        <v/>
      </c>
      <c r="CE57" s="178" t="str">
        <f>IF(ISNUMBER(Data!CE57),IF(Data!CE57*1/SMALL(Data!CE$25:CE$999,1)-1&gt;$F$15,"&gt;100%",Data!CE57*1/SMALL(Data!CE$25:CE$999,1)-1),"")</f>
        <v/>
      </c>
      <c r="CF57" s="178" t="str">
        <f>IF(ISNUMBER(Data!CF57),IF(Data!CF57*1/SMALL(Data!CF$25:CF$999,1)-1&gt;$F$15,"&gt;100%",Data!CF57*1/SMALL(Data!CF$25:CF$999,1)-1),"")</f>
        <v/>
      </c>
      <c r="CG57" s="178" t="str">
        <f>IF(ISNUMBER(Data!CG57),IF(Data!CG57*1/SMALL(Data!CG$25:CG$999,1)-1&gt;$F$15,"&gt;100%",Data!CG57*1/SMALL(Data!CG$25:CG$999,1)-1),"")</f>
        <v/>
      </c>
      <c r="CH57" s="178" t="str">
        <f>IF(ISNUMBER(Data!CH57),IF(Data!CH57*1/SMALL(Data!CH$25:CH$999,1)-1&gt;$F$15,"&gt;100%",Data!CH57*1/SMALL(Data!CH$25:CH$999,1)-1),"")</f>
        <v/>
      </c>
      <c r="CI57" s="178" t="str">
        <f>IF(ISNUMBER(Data!CI57),IF(Data!CI57*1/SMALL(Data!CI$25:CI$999,1)-1&gt;$F$15,"&gt;100%",Data!CI57*1/SMALL(Data!CI$25:CI$999,1)-1),"")</f>
        <v/>
      </c>
      <c r="CJ57" s="178" t="str">
        <f>IF(ISNUMBER(Data!CJ57),IF(Data!CJ57*1/SMALL(Data!CJ$25:CJ$999,1)-1&gt;$F$15,"&gt;100%",Data!CJ57*1/SMALL(Data!CJ$25:CJ$999,1)-1),"")</f>
        <v/>
      </c>
      <c r="CK57" s="178" t="str">
        <f>IF(ISNUMBER(Data!CK57),IF(Data!CK57*1/SMALL(Data!CK$25:CK$999,1)-1&gt;$F$15,"&gt;100%",Data!CK57*1/SMALL(Data!CK$25:CK$999,1)-1),"")</f>
        <v/>
      </c>
      <c r="CL57" s="178" t="str">
        <f>IF(ISNUMBER(Data!CL57),IF(Data!CL57*1/SMALL(Data!CL$25:CL$999,1)-1&gt;$F$15,"&gt;100%",Data!CL57*1/SMALL(Data!CL$25:CL$999,1)-1),"")</f>
        <v/>
      </c>
      <c r="CM57" s="178" t="str">
        <f>IF(ISNUMBER(Data!CM57),IF(Data!CM57*1/SMALL(Data!CM$25:CM$999,1)-1&gt;$F$15,"&gt;100%",Data!CM57*1/SMALL(Data!CM$25:CM$999,1)-1),"")</f>
        <v/>
      </c>
      <c r="CN57" s="178" t="str">
        <f>IF(ISNUMBER(Data!CN57),IF(Data!CN57*1/SMALL(Data!CN$25:CN$999,1)-1&gt;$F$15,"&gt;100%",Data!CN57*1/SMALL(Data!CN$25:CN$999,1)-1),"")</f>
        <v/>
      </c>
      <c r="CO57" s="178" t="str">
        <f>IF(ISNUMBER(Data!CO57),IF(Data!CO57*1/SMALL(Data!CO$25:CO$999,1)-1&gt;$F$15,"&gt;100%",Data!CO57*1/SMALL(Data!CO$25:CO$999,1)-1),"")</f>
        <v/>
      </c>
      <c r="CP57" s="178" t="str">
        <f>IF(ISNUMBER(Data!CP57),IF(Data!CP57*1/SMALL(Data!CP$25:CP$999,1)-1&gt;$F$15,"&gt;100%",Data!CP57*1/SMALL(Data!CP$25:CP$999,1)-1),"")</f>
        <v/>
      </c>
      <c r="CQ57" s="178" t="str">
        <f>IF(ISNUMBER(Data!CQ57),IF(Data!CQ57*1/SMALL(Data!CQ$25:CQ$999,1)-1&gt;$F$15,"&gt;100%",Data!CQ57*1/SMALL(Data!CQ$25:CQ$999,1)-1),"")</f>
        <v/>
      </c>
      <c r="CR57" s="178" t="str">
        <f>IF(ISNUMBER(Data!CR57),IF(Data!CR57*1/SMALL(Data!CR$25:CR$999,1)-1&gt;$F$15,"&gt;100%",Data!CR57*1/SMALL(Data!CR$25:CR$999,1)-1),"")</f>
        <v/>
      </c>
      <c r="CS57" s="178" t="str">
        <f>IF(ISNUMBER(Data!CS57),IF(Data!CS57*1/SMALL(Data!CS$25:CS$999,1)-1&gt;$F$15,"&gt;100%",Data!CS57*1/SMALL(Data!CS$25:CS$999,1)-1),"")</f>
        <v/>
      </c>
      <c r="CT57" s="178" t="str">
        <f>IF(ISNUMBER(Data!CT57),IF(Data!CT57*1/SMALL(Data!CT$25:CT$999,1)-1&gt;$F$15,"&gt;100%",Data!CT57*1/SMALL(Data!CT$25:CT$999,1)-1),"")</f>
        <v/>
      </c>
      <c r="CU57" s="178" t="str">
        <f>IF(ISNUMBER(Data!CU57),IF(Data!CU57*1/SMALL(Data!CU$25:CU$999,1)-1&gt;$F$15,"&gt;100%",Data!CU57*1/SMALL(Data!CU$25:CU$999,1)-1),"")</f>
        <v/>
      </c>
      <c r="CV57" s="178" t="str">
        <f>IF(ISNUMBER(Data!CV57),IF(Data!CV57*1/SMALL(Data!CV$25:CV$999,1)-1&gt;$F$15,"&gt;100%",Data!CV57*1/SMALL(Data!CV$25:CV$999,1)-1),"")</f>
        <v/>
      </c>
      <c r="CW57" s="178" t="str">
        <f>IF(ISNUMBER(Data!CW57),IF(Data!CW57*1/SMALL(Data!CW$25:CW$999,1)-1&gt;$F$15,"&gt;100%",Data!CW57*1/SMALL(Data!CW$25:CW$999,1)-1),"")</f>
        <v/>
      </c>
      <c r="CX57" s="178" t="str">
        <f>IF(ISNUMBER(Data!CX57),IF(Data!CX57*1/SMALL(Data!CX$25:CX$999,1)-1&gt;$F$15,"&gt;100%",Data!CX57*1/SMALL(Data!CX$25:CX$999,1)-1),"")</f>
        <v/>
      </c>
      <c r="CY57" s="178" t="str">
        <f>IF(ISNUMBER(Data!CY57),IF(Data!CY57*1/SMALL(Data!CY$25:CY$999,1)-1&gt;$F$15,"&gt;100%",Data!CY57*1/SMALL(Data!CY$25:CY$999,1)-1),"")</f>
        <v/>
      </c>
      <c r="CZ57" s="178" t="str">
        <f>IF(ISNUMBER(Data!CZ57),IF(Data!CZ57*1/SMALL(Data!CZ$25:CZ$999,1)-1&gt;$F$15,"&gt;100%",Data!CZ57*1/SMALL(Data!CZ$25:CZ$999,1)-1),"")</f>
        <v/>
      </c>
      <c r="DA57" s="178" t="str">
        <f>IF(ISNUMBER(Data!DA57),IF(Data!DA57*1/SMALL(Data!DA$25:DA$999,1)-1&gt;$F$15,"&gt;100%",Data!DA57*1/SMALL(Data!DA$25:DA$999,1)-1),"")</f>
        <v/>
      </c>
      <c r="DB57" s="178" t="str">
        <f>IF(ISNUMBER(Data!DB57),IF(Data!DB57*1/SMALL(Data!DB$25:DB$999,1)-1&gt;$F$15,"&gt;100%",Data!DB57*1/SMALL(Data!DB$25:DB$999,1)-1),"")</f>
        <v/>
      </c>
      <c r="DC57" s="178" t="str">
        <f>IF(ISNUMBER(Data!DC57),IF(Data!DC57*1/SMALL(Data!DC$25:DC$999,1)-1&gt;$F$15,"&gt;100%",Data!DC57*1/SMALL(Data!DC$25:DC$999,1)-1),"")</f>
        <v/>
      </c>
      <c r="DD57" s="178" t="str">
        <f>IF(ISNUMBER(Data!DD57),IF(Data!DD57*1/SMALL(Data!DD$25:DD$999,1)-1&gt;$F$15,"&gt;100%",Data!DD57*1/SMALL(Data!DD$25:DD$999,1)-1),"")</f>
        <v/>
      </c>
      <c r="DE57" s="178" t="str">
        <f>IF(ISNUMBER(Data!DE57),IF(Data!DE57*1/SMALL(Data!DE$25:DE$999,1)-1&gt;$F$15,"&gt;100%",Data!DE57*1/SMALL(Data!DE$25:DE$999,1)-1),"")</f>
        <v/>
      </c>
      <c r="DF57" s="178" t="str">
        <f>IF(ISNUMBER(Data!DF57),IF(Data!DF57*1/SMALL(Data!DF$25:DF$999,1)-1&gt;$F$15,"&gt;100%",Data!DF57*1/SMALL(Data!DF$25:DF$999,1)-1),"")</f>
        <v/>
      </c>
      <c r="DG57" s="178" t="str">
        <f>IF(ISNUMBER(Data!DG57),IF(Data!DG57*1/SMALL(Data!DG$25:DG$999,1)-1&gt;$F$15,"&gt;100%",Data!DG57*1/SMALL(Data!DG$25:DG$999,1)-1),"")</f>
        <v/>
      </c>
      <c r="DH57" s="178" t="str">
        <f>IF(ISNUMBER(Data!DH57),IF(Data!DH57*1/SMALL(Data!DH$25:DH$999,1)-1&gt;$F$15,"&gt;100%",Data!DH57*1/SMALL(Data!DH$25:DH$999,1)-1),"")</f>
        <v/>
      </c>
      <c r="DI57" s="178" t="str">
        <f>IF(ISNUMBER(Data!DI57),IF(Data!DI57*1/SMALL(Data!DI$25:DI$999,1)-1&gt;$F$15,"&gt;100%",Data!DI57*1/SMALL(Data!DI$25:DI$999,1)-1),"")</f>
        <v/>
      </c>
      <c r="DJ57" s="178" t="str">
        <f>IF(ISNUMBER(Data!DJ57),IF(Data!DJ57*1/SMALL(Data!DJ$25:DJ$999,1)-1&gt;$F$15,"&gt;100%",Data!DJ57*1/SMALL(Data!DJ$25:DJ$999,1)-1),"")</f>
        <v/>
      </c>
      <c r="DK57" s="178" t="str">
        <f>IF(ISNUMBER(Data!DK57),IF(Data!DK57*1/SMALL(Data!DK$25:DK$999,1)-1&gt;$F$15,"&gt;100%",Data!DK57*1/SMALL(Data!DK$25:DK$999,1)-1),"")</f>
        <v/>
      </c>
      <c r="DL57" s="178" t="str">
        <f>IF(ISNUMBER(Data!DL57),IF(Data!DL57*1/SMALL(Data!DL$25:DL$999,1)-1&gt;$F$15,"&gt;100%",Data!DL57*1/SMALL(Data!DL$25:DL$999,1)-1),"")</f>
        <v/>
      </c>
      <c r="DM57" s="178" t="str">
        <f>IF(ISNUMBER(Data!DM57),IF(Data!DM57*1/SMALL(Data!DM$25:DM$999,1)-1&gt;$F$15,"&gt;100%",Data!DM57*1/SMALL(Data!DM$25:DM$999,1)-1),"")</f>
        <v/>
      </c>
      <c r="DN57" s="178" t="str">
        <f>IF(ISNUMBER(Data!DN57),IF(Data!DN57*1/SMALL(Data!DN$25:DN$999,1)-1&gt;$F$15,"&gt;100%",Data!DN57*1/SMALL(Data!DN$25:DN$999,1)-1),"")</f>
        <v/>
      </c>
      <c r="DO57" s="178" t="str">
        <f>IF(ISNUMBER(Data!DO57),IF(Data!DO57*1/SMALL(Data!DO$25:DO$999,1)-1&gt;$F$15,"&gt;100%",Data!DO57*1/SMALL(Data!DO$25:DO$999,1)-1),"")</f>
        <v/>
      </c>
      <c r="DP57" s="178" t="str">
        <f>IF(ISNUMBER(Data!DP57),IF(Data!DP57*1/SMALL(Data!DP$25:DP$999,1)-1&gt;$F$15,"&gt;100%",Data!DP57*1/SMALL(Data!DP$25:DP$999,1)-1),"")</f>
        <v/>
      </c>
      <c r="DQ57" s="178" t="str">
        <f>IF(ISNUMBER(Data!DQ57),IF(Data!DQ57*1/SMALL(Data!DQ$25:DQ$999,1)-1&gt;$F$15,"&gt;100%",Data!DQ57*1/SMALL(Data!DQ$25:DQ$999,1)-1),"")</f>
        <v/>
      </c>
      <c r="DR57" s="178" t="str">
        <f>IF(ISNUMBER(Data!DR57),IF(Data!DR57*1/SMALL(Data!DR$25:DR$999,1)-1&gt;$F$15,"&gt;100%",Data!DR57*1/SMALL(Data!DR$25:DR$999,1)-1),"")</f>
        <v/>
      </c>
      <c r="DS57" s="178" t="str">
        <f>IF(ISNUMBER(Data!DS57),IF(Data!DS57*1/SMALL(Data!DS$25:DS$999,1)-1&gt;$F$15,"&gt;100%",Data!DS57*1/SMALL(Data!DS$25:DS$999,1)-1),"")</f>
        <v/>
      </c>
      <c r="DT57" s="178" t="str">
        <f>IF(ISNUMBER(Data!DT57),IF(Data!DT57*1/SMALL(Data!DT$25:DT$999,1)-1&gt;$F$15,"&gt;100%",Data!DT57*1/SMALL(Data!DT$25:DT$999,1)-1),"")</f>
        <v/>
      </c>
      <c r="DU57" s="178" t="str">
        <f>IF(ISNUMBER(Data!DU57),IF(Data!DU57*1/SMALL(Data!DU$25:DU$999,1)-1&gt;$F$15,"&gt;100%",Data!DU57*1/SMALL(Data!DU$25:DU$999,1)-1),"")</f>
        <v/>
      </c>
      <c r="DV57" s="178">
        <f>IF(ISNUMBER(Data!DV57),IF(Data!DV57*1/SMALL(Data!DV$25:DV$999,1)-1&gt;$F$15,"&gt;100%",Data!DV57*1/SMALL(Data!DV$25:DV$999,1)-1),"")</f>
        <v>0</v>
      </c>
      <c r="DW57" s="178">
        <f>IF(ISNUMBER(Data!DW57),IF(Data!DW57*1/SMALL(Data!DW$25:DW$999,1)-1&gt;$F$15,"&gt;100%",Data!DW57*1/SMALL(Data!DW$25:DW$999,1)-1),"")</f>
        <v>0.87177747625508806</v>
      </c>
      <c r="DX57" s="178" t="str">
        <f>IF(ISNUMBER(Data!DX57),IF(Data!DX57*1/SMALL(Data!DX$25:DX$999,1)-1&gt;$F$15,"&gt;100%",Data!DX57*1/SMALL(Data!DX$25:DX$999,1)-1),"")</f>
        <v>&gt;100%</v>
      </c>
      <c r="DY57" s="178" t="str">
        <f>IF(ISNUMBER(Data!DY57),IF(Data!DY57*1/SMALL(Data!DY$25:DY$999,1)-1&gt;$F$15,"&gt;100%",Data!DY57*1/SMALL(Data!DY$25:DY$999,1)-1),"")</f>
        <v>&gt;100%</v>
      </c>
      <c r="DZ57" s="178" t="str">
        <f>IF(ISNUMBER(Data!DZ57),IF(Data!DZ57*1/SMALL(Data!DZ$25:DZ$999,1)-1&gt;$F$15,"&gt;100%",Data!DZ57*1/SMALL(Data!DZ$25:DZ$999,1)-1),"")</f>
        <v>&gt;100%</v>
      </c>
      <c r="EA57" s="178" t="str">
        <f>IF(ISNUMBER(Data!EA57),IF(Data!EA57*1/SMALL(Data!EA$25:EA$999,1)-1&gt;$F$15,"&gt;100%",Data!EA57*1/SMALL(Data!EA$25:EA$999,1)-1),"")</f>
        <v>&gt;100%</v>
      </c>
      <c r="EB57" s="178" t="str">
        <f>IF(ISNUMBER(Data!EB57),IF(Data!EB57*1/SMALL(Data!EB$25:EB$999,1)-1&gt;$F$15,"&gt;100%",Data!EB57*1/SMALL(Data!EB$25:EB$999,1)-1),"")</f>
        <v>&gt;100%</v>
      </c>
      <c r="EC57" s="178">
        <f>IF(ISNUMBER(Data!EC57),IF(Data!EC57*1/SMALL(Data!EC$25:EC$999,1)-1&gt;$F$15,"&gt;100%",Data!EC57*1/SMALL(Data!EC$25:EC$999,1)-1),"")</f>
        <v>8.5734870317002887E-2</v>
      </c>
      <c r="ED57" s="178" t="str">
        <f>IF(ISNUMBER(Data!ED57),IF(Data!ED57*1/SMALL(Data!ED$25:ED$999,1)-1&gt;$F$15,"&gt;100%",Data!ED57*1/SMALL(Data!ED$25:ED$999,1)-1),"")</f>
        <v>&gt;100%</v>
      </c>
      <c r="EE57" s="178" t="str">
        <f>IF(ISNUMBER(Data!EE57),IF(Data!EE57*1/SMALL(Data!EE$25:EE$999,1)-1&gt;$F$15,"&gt;100%",Data!EE57*1/SMALL(Data!EE$25:EE$999,1)-1),"")</f>
        <v>&gt;100%</v>
      </c>
      <c r="EF57" s="178">
        <f>IF(ISNUMBER(Data!EF57),IF(Data!EF57*1/SMALL(Data!EF$25:EF$999,1)-1&gt;$F$15,"&gt;100%",Data!EF57*1/SMALL(Data!EF$25:EF$999,1)-1),"")</f>
        <v>1.1360860004886453E-2</v>
      </c>
      <c r="EG57" s="178" t="str">
        <f>IF(ISNUMBER(Data!EG57),IF(Data!EG57*1/SMALL(Data!EG$25:EG$999,1)-1&gt;$F$15,"&gt;100%",Data!EG57*1/SMALL(Data!EG$25:EG$999,1)-1),"")</f>
        <v>&gt;100%</v>
      </c>
      <c r="EH57" s="178" t="str">
        <f>IF(ISNUMBER(Data!EH57),IF(Data!EH57*1/SMALL(Data!EH$25:EH$999,1)-1&gt;$F$15,"&gt;100%",Data!EH57*1/SMALL(Data!EH$25:EH$999,1)-1),"")</f>
        <v>&gt;100%</v>
      </c>
      <c r="EI57" s="178" t="str">
        <f>IF(ISNUMBER(Data!EI57),IF(Data!EI57*1/SMALL(Data!EI$25:EI$999,1)-1&gt;$F$15,"&gt;100%",Data!EI57*1/SMALL(Data!EI$25:EI$999,1)-1),"")</f>
        <v>&gt;100%</v>
      </c>
      <c r="EJ57" s="178" t="str">
        <f>IF(ISNUMBER(Data!EJ57),IF(Data!EJ57*1/SMALL(Data!EJ$25:EJ$999,1)-1&gt;$F$15,"&gt;100%",Data!EJ57*1/SMALL(Data!EJ$25:EJ$999,1)-1),"")</f>
        <v/>
      </c>
      <c r="EK57" s="178" t="str">
        <f>IF(ISNUMBER(Data!EK57),IF(Data!EK57*1/SMALL(Data!EK$25:EK$999,1)-1&gt;$F$15,"&gt;100%",Data!EK57*1/SMALL(Data!EK$25:EK$999,1)-1),"")</f>
        <v>&gt;100%</v>
      </c>
      <c r="EL57" s="178" t="str">
        <f>IF(ISNUMBER(Data!EL57),IF(Data!EL57*1/SMALL(Data!EL$25:EL$999,1)-1&gt;$F$15,"&gt;100%",Data!EL57*1/SMALL(Data!EL$25:EL$999,1)-1),"")</f>
        <v>&gt;100%</v>
      </c>
      <c r="EM57" s="178" t="str">
        <f>IF(ISNUMBER(Data!EM57),IF(Data!EM57*1/SMALL(Data!EM$25:EM$999,1)-1&gt;$F$15,"&gt;100%",Data!EM57*1/SMALL(Data!EM$25:EM$999,1)-1),"")</f>
        <v>&gt;100%</v>
      </c>
      <c r="EN57" s="178" t="str">
        <f>IF(ISNUMBER(Data!EN57),IF(Data!EN57*1/SMALL(Data!EN$25:EN$999,1)-1&gt;$F$15,"&gt;100%",Data!EN57*1/SMALL(Data!EN$25:EN$999,1)-1),"")</f>
        <v>&gt;100%</v>
      </c>
      <c r="EO57" s="178">
        <f>IF(ISNUMBER(Data!EO57),IF(Data!EO57*1/SMALL(Data!EO$25:EO$999,1)-1&gt;$F$15,"&gt;100%",Data!EO57*1/SMALL(Data!EO$25:EO$999,1)-1),"")</f>
        <v>0.87500000000000022</v>
      </c>
      <c r="EP57" s="178">
        <f>IF(ISNUMBER(Data!EP57),IF(Data!EP57*1/SMALL(Data!EP$25:EP$999,1)-1&gt;$F$15,"&gt;100%",Data!EP57*1/SMALL(Data!EP$25:EP$999,1)-1),"")</f>
        <v>0.92857142857142883</v>
      </c>
      <c r="EQ57" s="178">
        <f>IF(ISNUMBER(Data!EQ57),IF(Data!EQ57*1/SMALL(Data!EQ$25:EQ$999,1)-1&gt;$F$15,"&gt;100%",Data!EQ57*1/SMALL(Data!EQ$25:EQ$999,1)-1),"")</f>
        <v>0.59139784946236551</v>
      </c>
      <c r="ER57" s="178" t="str">
        <f>IF(ISNUMBER(Data!ER57),IF(Data!ER57*1/SMALL(Data!ER$25:ER$999,1)-1&gt;$F$15,"&gt;100%",Data!ER57*1/SMALL(Data!ER$25:ER$999,1)-1),"")</f>
        <v>&gt;100%</v>
      </c>
      <c r="ES57" s="178" t="str">
        <f>IF(ISNUMBER(Data!ES57),IF(Data!ES57*1/SMALL(Data!ES$25:ES$999,1)-1&gt;$F$15,"&gt;100%",Data!ES57*1/SMALL(Data!ES$25:ES$999,1)-1),"")</f>
        <v>&gt;100%</v>
      </c>
    </row>
    <row r="58" spans="1:149" s="171" customFormat="1" x14ac:dyDescent="0.25">
      <c r="A58" s="169" t="str">
        <f>Data!A58</f>
        <v>HDL_Graph_SLAM</v>
      </c>
      <c r="B58" s="178" t="str">
        <f>IF(ISNUMBER(Data!B58),IF(Data!B58*1/SMALL(Data!B$25:B$999,1)-1&gt;$F$15,"&gt;100%",Data!B58*1/SMALL(Data!B$25:B$999,1)-1),"")</f>
        <v/>
      </c>
      <c r="C58" s="178" t="str">
        <f>IF(ISNUMBER(Data!C58),IF(Data!C58*1/SMALL(Data!C$25:C$999,1)-1&gt;$F$15,"&gt;100%",Data!C58*1/SMALL(Data!C$25:C$999,1)-1),"")</f>
        <v/>
      </c>
      <c r="D58" s="178" t="str">
        <f>IF(ISNUMBER(Data!D58),IF(Data!D58*1/SMALL(Data!D$25:D$999,1)-1&gt;$F$15,"&gt;100%",Data!D58*1/SMALL(Data!D$25:D$999,1)-1),"")</f>
        <v/>
      </c>
      <c r="E58" s="178" t="str">
        <f>IF(ISNUMBER(Data!E58),IF(Data!E58*1/SMALL(Data!E$25:E$999,1)-1&gt;$F$15,"&gt;100%",Data!E58*1/SMALL(Data!E$25:E$999,1)-1),"")</f>
        <v/>
      </c>
      <c r="F58" s="178" t="str">
        <f>IF(ISNUMBER(Data!F58),IF(Data!F58*1/SMALL(Data!F$25:F$999,1)-1&gt;$F$15,"&gt;100%",Data!F58*1/SMALL(Data!F$25:F$999,1)-1),"")</f>
        <v/>
      </c>
      <c r="G58" s="178" t="str">
        <f>IF(ISNUMBER(Data!G58),IF(Data!G58*1/SMALL(Data!G$25:G$999,1)-1&gt;$F$15,"&gt;100%",Data!G58*1/SMALL(Data!G$25:G$999,1)-1),"")</f>
        <v/>
      </c>
      <c r="H58" s="178" t="str">
        <f>IF(ISNUMBER(Data!H58),IF(Data!H58*1/SMALL(Data!H$25:H$999,1)-1&gt;$F$15,"&gt;100%",Data!H58*1/SMALL(Data!H$25:H$999,1)-1),"")</f>
        <v/>
      </c>
      <c r="I58" s="178" t="str">
        <f>IF(ISNUMBER(Data!I58),IF(Data!I58*1/SMALL(Data!I$25:I$999,1)-1&gt;$F$15,"&gt;100%",Data!I58*1/SMALL(Data!I$25:I$999,1)-1),"")</f>
        <v/>
      </c>
      <c r="J58" s="178" t="str">
        <f>IF(ISNUMBER(Data!J58),IF(Data!J58*1/SMALL(Data!J$25:J$999,1)-1&gt;$F$15,"&gt;100%",Data!J58*1/SMALL(Data!J$25:J$999,1)-1),"")</f>
        <v/>
      </c>
      <c r="K58" s="178" t="str">
        <f>IF(ISNUMBER(Data!K58),IF(Data!K58*1/SMALL(Data!K$25:K$999,1)-1&gt;$F$15,"&gt;100%",Data!K58*1/SMALL(Data!K$25:K$999,1)-1),"")</f>
        <v/>
      </c>
      <c r="L58" s="178" t="str">
        <f>IF(ISNUMBER(Data!L58),IF(Data!L58*1/SMALL(Data!L$25:L$999,1)-1&gt;$F$15,"&gt;100%",Data!L58*1/SMALL(Data!L$25:L$999,1)-1),"")</f>
        <v/>
      </c>
      <c r="M58" s="178" t="str">
        <f>IF(ISNUMBER(Data!M58),IF(Data!M58*1/SMALL(Data!M$25:M$999,1)-1&gt;$F$15,"&gt;100%",Data!M58*1/SMALL(Data!M$25:M$999,1)-1),"")</f>
        <v/>
      </c>
      <c r="N58" s="178" t="str">
        <f>IF(ISNUMBER(Data!N58),IF(Data!N58*1/SMALL(Data!N$25:N$999,1)-1&gt;$F$15,"&gt;100%",Data!N58*1/SMALL(Data!N$25:N$999,1)-1),"")</f>
        <v/>
      </c>
      <c r="O58" s="178" t="str">
        <f>IF(ISNUMBER(Data!O58),IF(Data!O58*1/SMALL(Data!O$25:O$999,1)-1&gt;$F$15,"&gt;100%",Data!O58*1/SMALL(Data!O$25:O$999,1)-1),"")</f>
        <v/>
      </c>
      <c r="P58" s="178" t="str">
        <f>IF(ISNUMBER(Data!P58),IF(Data!P58*1/SMALL(Data!P$25:P$999,1)-1&gt;$F$15,"&gt;100%",Data!P58*1/SMALL(Data!P$25:P$999,1)-1),"")</f>
        <v/>
      </c>
      <c r="Q58" s="178" t="str">
        <f>IF(ISNUMBER(Data!Q58),IF(Data!Q58*1/SMALL(Data!Q$25:Q$999,1)-1&gt;$F$15,"&gt;100%",Data!Q58*1/SMALL(Data!Q$25:Q$999,1)-1),"")</f>
        <v/>
      </c>
      <c r="R58" s="178" t="str">
        <f>IF(ISNUMBER(Data!R58),IF(Data!R58*1/SMALL(Data!R$25:R$999,1)-1&gt;$F$15,"&gt;100%",Data!R58*1/SMALL(Data!R$25:R$999,1)-1),"")</f>
        <v/>
      </c>
      <c r="S58" s="178" t="str">
        <f>IF(ISNUMBER(Data!S58),IF(Data!S58*1/SMALL(Data!S$25:S$999,1)-1&gt;$F$15,"&gt;100%",Data!S58*1/SMALL(Data!S$25:S$999,1)-1),"")</f>
        <v/>
      </c>
      <c r="T58" s="178" t="str">
        <f>IF(ISNUMBER(Data!T58),IF(Data!T58*1/SMALL(Data!T$25:T$999,1)-1&gt;$F$15,"&gt;100%",Data!T58*1/SMALL(Data!T$25:T$999,1)-1),"")</f>
        <v/>
      </c>
      <c r="U58" s="178" t="str">
        <f>IF(ISNUMBER(Data!U58),IF(Data!U58*1/SMALL(Data!U$25:U$999,1)-1&gt;$F$15,"&gt;100%",Data!U58*1/SMALL(Data!U$25:U$999,1)-1),"")</f>
        <v/>
      </c>
      <c r="V58" s="178" t="str">
        <f>IF(ISNUMBER(Data!V58),IF(Data!V58*1/SMALL(Data!V$25:V$999,1)-1&gt;$F$15,"&gt;100%",Data!V58*1/SMALL(Data!V$25:V$999,1)-1),"")</f>
        <v/>
      </c>
      <c r="W58" s="178" t="str">
        <f>IF(ISNUMBER(Data!W58),IF(Data!W58*1/SMALL(Data!W$25:W$999,1)-1&gt;$F$15,"&gt;100%",Data!W58*1/SMALL(Data!W$25:W$999,1)-1),"")</f>
        <v/>
      </c>
      <c r="X58" s="178" t="str">
        <f>IF(ISNUMBER(Data!X58),IF(Data!X58*1/SMALL(Data!X$25:X$999,1)-1&gt;$F$15,"&gt;100%",Data!X58*1/SMALL(Data!X$25:X$999,1)-1),"")</f>
        <v/>
      </c>
      <c r="Y58" s="178" t="str">
        <f>IF(ISNUMBER(Data!Y58),IF(Data!Y58*1/SMALL(Data!Y$25:Y$999,1)-1&gt;$F$15,"&gt;100%",Data!Y58*1/SMALL(Data!Y$25:Y$999,1)-1),"")</f>
        <v/>
      </c>
      <c r="Z58" s="178" t="str">
        <f>IF(ISNUMBER(Data!Z58),IF(Data!Z58*1/SMALL(Data!Z$25:Z$999,1)-1&gt;$F$15,"&gt;100%",Data!Z58*1/SMALL(Data!Z$25:Z$999,1)-1),"")</f>
        <v/>
      </c>
      <c r="AA58" s="178" t="str">
        <f>IF(ISNUMBER(Data!AA58),IF(Data!AA58*1/SMALL(Data!AA$25:AA$999,1)-1&gt;$F$15,"&gt;100%",Data!AA58*1/SMALL(Data!AA$25:AA$999,1)-1),"")</f>
        <v/>
      </c>
      <c r="AB58" s="178" t="str">
        <f>IF(ISNUMBER(Data!AB58),IF(Data!AB58*1/SMALL(Data!AB$25:AB$999,1)-1&gt;$F$15,"&gt;100%",Data!AB58*1/SMALL(Data!AB$25:AB$999,1)-1),"")</f>
        <v/>
      </c>
      <c r="AC58" s="178" t="str">
        <f>IF(ISNUMBER(Data!AC58),IF(Data!AC58*1/SMALL(Data!AC$25:AC$999,1)-1&gt;$F$15,"&gt;100%",Data!AC58*1/SMALL(Data!AC$25:AC$999,1)-1),"")</f>
        <v/>
      </c>
      <c r="AD58" s="178" t="str">
        <f>IF(ISNUMBER(Data!AD58),IF(Data!AD58*1/SMALL(Data!AD$25:AD$999,1)-1&gt;$F$15,"&gt;100%",Data!AD58*1/SMALL(Data!AD$25:AD$999,1)-1),"")</f>
        <v/>
      </c>
      <c r="AE58" s="178" t="str">
        <f>IF(ISNUMBER(Data!AE58),IF(Data!AE58*1/SMALL(Data!AE$25:AE$999,1)-1&gt;$F$15,"&gt;100%",Data!AE58*1/SMALL(Data!AE$25:AE$999,1)-1),"")</f>
        <v/>
      </c>
      <c r="AF58" s="178" t="str">
        <f>IF(ISNUMBER(Data!AF58),IF(Data!AF58*1/SMALL(Data!AF$25:AF$999,1)-1&gt;$F$15,"&gt;100%",Data!AF58*1/SMALL(Data!AF$25:AF$999,1)-1),"")</f>
        <v/>
      </c>
      <c r="AG58" s="178" t="str">
        <f>IF(ISNUMBER(Data!AG58),IF(Data!AG58*1/SMALL(Data!AG$25:AG$999,1)-1&gt;$F$15,"&gt;100%",Data!AG58*1/SMALL(Data!AG$25:AG$999,1)-1),"")</f>
        <v/>
      </c>
      <c r="AH58" s="178" t="str">
        <f>IF(ISNUMBER(Data!AH58),IF(Data!AH58*1/SMALL(Data!AH$25:AH$999,1)-1&gt;$F$15,"&gt;100%",Data!AH58*1/SMALL(Data!AH$25:AH$999,1)-1),"")</f>
        <v/>
      </c>
      <c r="AI58" s="178" t="str">
        <f>IF(ISNUMBER(Data!AI58),IF(Data!AI58*1/SMALL(Data!AI$25:AI$999,1)-1&gt;$F$15,"&gt;100%",Data!AI58*1/SMALL(Data!AI$25:AI$999,1)-1),"")</f>
        <v/>
      </c>
      <c r="AJ58" s="178" t="str">
        <f>IF(ISNUMBER(Data!AJ58),IF(Data!AJ58*1/SMALL(Data!AJ$25:AJ$999,1)-1&gt;$F$15,"&gt;100%",Data!AJ58*1/SMALL(Data!AJ$25:AJ$999,1)-1),"")</f>
        <v/>
      </c>
      <c r="AK58" s="178" t="str">
        <f>IF(ISNUMBER(Data!AK58),IF(Data!AK58*1/SMALL(Data!AK$25:AK$999,1)-1&gt;$F$15,"&gt;100%",Data!AK58*1/SMALL(Data!AK$25:AK$999,1)-1),"")</f>
        <v/>
      </c>
      <c r="AL58" s="178" t="str">
        <f>IF(ISNUMBER(Data!AL58),IF(Data!AL58*1/SMALL(Data!AL$25:AL$999,1)-1&gt;$F$15,"&gt;100%",Data!AL58*1/SMALL(Data!AL$25:AL$999,1)-1),"")</f>
        <v/>
      </c>
      <c r="AM58" s="178" t="str">
        <f>IF(ISNUMBER(Data!AM58),IF(Data!AM58*1/SMALL(Data!AM$25:AM$999,1)-1&gt;$F$15,"&gt;100%",Data!AM58*1/SMALL(Data!AM$25:AM$999,1)-1),"")</f>
        <v/>
      </c>
      <c r="AN58" s="178" t="str">
        <f>IF(ISNUMBER(Data!AN58),IF(Data!AN58*1/SMALL(Data!AN$25:AN$999,1)-1&gt;$F$15,"&gt;100%",Data!AN58*1/SMALL(Data!AN$25:AN$999,1)-1),"")</f>
        <v/>
      </c>
      <c r="AO58" s="178" t="str">
        <f>IF(ISNUMBER(Data!AO58),IF(Data!AO58*1/SMALL(Data!AO$25:AO$999,1)-1&gt;$F$15,"&gt;100%",Data!AO58*1/SMALL(Data!AO$25:AO$999,1)-1),"")</f>
        <v/>
      </c>
      <c r="AP58" s="178" t="str">
        <f>IF(ISNUMBER(Data!AP58),IF(Data!AP58*1/SMALL(Data!AP$25:AP$999,1)-1&gt;$F$15,"&gt;100%",Data!AP58*1/SMALL(Data!AP$25:AP$999,1)-1),"")</f>
        <v/>
      </c>
      <c r="AQ58" s="189" t="str">
        <f>IF(ISNUMBER(Data!AQ58),IF(Data!AQ58*1/SMALL(Data!AQ$25:AQ$999,1)-1&gt;$F$15,"&gt;100%",Data!AQ58*1/SMALL(Data!AQ$25:AQ$999,1)-1),"")</f>
        <v/>
      </c>
      <c r="AR58" s="178" t="str">
        <f>IF(ISNUMBER(Data!AR58),IF(Data!AR58*1/SMALL(Data!AR$25:AR$999,1)-1&gt;$F$15,"&gt;100%",Data!AR58*1/SMALL(Data!AR$25:AR$999,1)-1),"")</f>
        <v/>
      </c>
      <c r="AS58" s="178" t="str">
        <f>IF(ISNUMBER(Data!AS58),IF(Data!AS58*1/SMALL(Data!AS$25:AS$999,1)-1&gt;$F$15,"&gt;100%",Data!AS58*1/SMALL(Data!AS$25:AS$999,1)-1),"")</f>
        <v/>
      </c>
      <c r="AT58" s="178" t="str">
        <f>IF(ISNUMBER(Data!AT58),IF(Data!AT58*1/SMALL(Data!AT$25:AT$999,1)-1&gt;$F$15,"&gt;100%",Data!AT58*1/SMALL(Data!AT$25:AT$999,1)-1),"")</f>
        <v/>
      </c>
      <c r="AU58" s="178" t="str">
        <f>IF(ISNUMBER(Data!AU58),IF(Data!AU58*1/SMALL(Data!AU$25:AU$999,1)-1&gt;$F$15,"&gt;100%",Data!AU58*1/SMALL(Data!AU$25:AU$999,1)-1),"")</f>
        <v/>
      </c>
      <c r="AV58" s="178" t="str">
        <f>IF(ISNUMBER(Data!AV58),IF(Data!AV58*1/SMALL(Data!AV$25:AV$999,1)-1&gt;$F$15,"&gt;100%",Data!AV58*1/SMALL(Data!AV$25:AV$999,1)-1),"")</f>
        <v/>
      </c>
      <c r="AW58" s="178" t="str">
        <f>IF(ISNUMBER(Data!AW58),IF(Data!AW58*1/SMALL(Data!AW$25:AW$999,1)-1&gt;$F$15,"&gt;100%",Data!AW58*1/SMALL(Data!AW$25:AW$999,1)-1),"")</f>
        <v/>
      </c>
      <c r="AX58" s="178" t="str">
        <f>IF(ISNUMBER(Data!AX58),IF(Data!AX58*1/SMALL(Data!AX$25:AX$999,1)-1&gt;$F$15,"&gt;100%",Data!AX58*1/SMALL(Data!AX$25:AX$999,1)-1),"")</f>
        <v/>
      </c>
      <c r="AY58" s="178" t="str">
        <f>IF(ISNUMBER(Data!AY58),IF(Data!AY58*1/SMALL(Data!AY$25:AY$999,1)-1&gt;$F$15,"&gt;100%",Data!AY58*1/SMALL(Data!AY$25:AY$999,1)-1),"")</f>
        <v/>
      </c>
      <c r="AZ58" s="178" t="str">
        <f>IF(ISNUMBER(Data!AZ58),IF(Data!AZ58*1/SMALL(Data!AZ$25:AZ$999,1)-1&gt;$F$15,"&gt;100%",Data!AZ58*1/SMALL(Data!AZ$25:AZ$999,1)-1),"")</f>
        <v/>
      </c>
      <c r="BA58" s="190" t="str">
        <f>IF(ISNUMBER(Data!BA58),IF(Data!BA58*1/SMALL(Data!BA$25:BA$999,1)-1&gt;$F$15,"&gt;100%",Data!BA58*1/SMALL(Data!BA$25:BA$999,1)-1),"")</f>
        <v/>
      </c>
      <c r="BB58" s="184" t="str">
        <f>IF(ISNUMBER(Data!BB58),IF(Data!BB58*1/SMALL(Data!BB$25:BB$999,1)-1&gt;$F$15,"&gt;100%",Data!BB58*1/SMALL(Data!BB$25:BB$999,1)-1),"")</f>
        <v/>
      </c>
      <c r="BC58" s="178" t="str">
        <f>IF(ISNUMBER(Data!BC58),IF(Data!BC58*1/SMALL(Data!BC$25:BC$999,1)-1&gt;$F$15,"&gt;100%",Data!BC58*1/SMALL(Data!BC$25:BC$999,1)-1),"")</f>
        <v/>
      </c>
      <c r="BD58" s="178" t="str">
        <f>IF(ISNUMBER(Data!BD58),IF(Data!BD58*1/SMALL(Data!BD$25:BD$999,1)-1&gt;$F$15,"&gt;100%",Data!BD58*1/SMALL(Data!BD$25:BD$999,1)-1),"")</f>
        <v/>
      </c>
      <c r="BE58" s="178" t="str">
        <f>IF(ISNUMBER(Data!BE58),IF(Data!BE58*1/SMALL(Data!BE$25:BE$999,1)-1&gt;$F$15,"&gt;100%",Data!BE58*1/SMALL(Data!BE$25:BE$999,1)-1),"")</f>
        <v/>
      </c>
      <c r="BF58" s="178" t="str">
        <f>IF(ISNUMBER(Data!BF58),IF(Data!BF58*1/SMALL(Data!BF$25:BF$999,1)-1&gt;$F$15,"&gt;100%",Data!BF58*1/SMALL(Data!BF$25:BF$999,1)-1),"")</f>
        <v/>
      </c>
      <c r="BG58" s="178" t="str">
        <f>IF(ISNUMBER(Data!BG58),IF(Data!BG58*1/SMALL(Data!BG$25:BG$999,1)-1&gt;$F$15,"&gt;100%",Data!BG58*1/SMALL(Data!BG$25:BG$999,1)-1),"")</f>
        <v/>
      </c>
      <c r="BH58" s="178" t="str">
        <f>IF(ISNUMBER(Data!BH58),IF(Data!BH58*1/SMALL(Data!BH$25:BH$999,1)-1&gt;$F$15,"&gt;100%",Data!BH58*1/SMALL(Data!BH$25:BH$999,1)-1),"")</f>
        <v/>
      </c>
      <c r="BI58" s="178" t="str">
        <f>IF(ISNUMBER(Data!BI58),IF(Data!BI58*1/SMALL(Data!BI$25:BI$999,1)-1&gt;$F$15,"&gt;100%",Data!BI58*1/SMALL(Data!BI$25:BI$999,1)-1),"")</f>
        <v/>
      </c>
      <c r="BJ58" s="178" t="str">
        <f>IF(ISNUMBER(Data!BJ58),IF(Data!BJ58*1/SMALL(Data!BJ$25:BJ$999,1)-1&gt;$F$15,"&gt;100%",Data!BJ58*1/SMALL(Data!BJ$25:BJ$999,1)-1),"")</f>
        <v/>
      </c>
      <c r="BK58" s="178" t="str">
        <f>IF(ISNUMBER(Data!BK58),IF(Data!BK58*1/SMALL(Data!BK$25:BK$999,1)-1&gt;$F$15,"&gt;100%",Data!BK58*1/SMALL(Data!BK$25:BK$999,1)-1),"")</f>
        <v/>
      </c>
      <c r="BL58" s="178" t="str">
        <f>IF(ISNUMBER(Data!BL58),IF(Data!BL58*1/SMALL(Data!BL$25:BL$999,1)-1&gt;$F$15,"&gt;100%",Data!BL58*1/SMALL(Data!BL$25:BL$999,1)-1),"")</f>
        <v/>
      </c>
      <c r="BM58" s="178" t="str">
        <f>IF(ISNUMBER(Data!BM58),IF(Data!BM58*1/SMALL(Data!BM$25:BM$999,1)-1&gt;$F$15,"&gt;100%",Data!BM58*1/SMALL(Data!BM$25:BM$999,1)-1),"")</f>
        <v/>
      </c>
      <c r="BN58" s="178" t="str">
        <f>IF(ISNUMBER(Data!BN58),IF(Data!BN58*1/SMALL(Data!BN$25:BN$999,1)-1&gt;$F$15,"&gt;100%",Data!BN58*1/SMALL(Data!BN$25:BN$999,1)-1),"")</f>
        <v/>
      </c>
      <c r="BO58" s="178" t="str">
        <f>IF(ISNUMBER(Data!BO58),IF(Data!BO58*1/SMALL(Data!BO$25:BO$999,1)-1&gt;$F$15,"&gt;100%",Data!BO58*1/SMALL(Data!BO$25:BO$999,1)-1),"")</f>
        <v/>
      </c>
      <c r="BP58" s="178" t="str">
        <f>IF(ISNUMBER(Data!BP58),IF(Data!BP58*1/SMALL(Data!BP$25:BP$999,1)-1&gt;$F$15,"&gt;100%",Data!BP58*1/SMALL(Data!BP$25:BP$999,1)-1),"")</f>
        <v/>
      </c>
      <c r="BQ58" s="178" t="str">
        <f>IF(ISNUMBER(Data!BQ58),IF(Data!BQ58*1/SMALL(Data!BQ$25:BQ$999,1)-1&gt;$F$15,"&gt;100%",Data!BQ58*1/SMALL(Data!BQ$25:BQ$999,1)-1),"")</f>
        <v/>
      </c>
      <c r="BR58" s="178" t="str">
        <f>IF(ISNUMBER(Data!BR58),IF(Data!BR58*1/SMALL(Data!BR$25:BR$999,1)-1&gt;$F$15,"&gt;100%",Data!BR58*1/SMALL(Data!BR$25:BR$999,1)-1),"")</f>
        <v/>
      </c>
      <c r="BS58" s="178" t="str">
        <f>IF(ISNUMBER(Data!BS58),IF(Data!BS58*1/SMALL(Data!BS$25:BS$999,1)-1&gt;$F$15,"&gt;100%",Data!BS58*1/SMALL(Data!BS$25:BS$999,1)-1),"")</f>
        <v/>
      </c>
      <c r="BT58" s="178" t="str">
        <f>IF(ISNUMBER(Data!BT58),IF(Data!BT58*1/SMALL(Data!BT$25:BT$999,1)-1&gt;$F$15,"&gt;100%",Data!BT58*1/SMALL(Data!BT$25:BT$999,1)-1),"")</f>
        <v/>
      </c>
      <c r="BU58" s="178" t="str">
        <f>IF(ISNUMBER(Data!BU58),IF(Data!BU58*1/SMALL(Data!BU$25:BU$999,1)-1&gt;$F$15,"&gt;100%",Data!BU58*1/SMALL(Data!BU$25:BU$999,1)-1),"")</f>
        <v/>
      </c>
      <c r="BV58" s="178" t="str">
        <f>IF(ISNUMBER(Data!BV58),IF(Data!BV58*1/SMALL(Data!BV$25:BV$999,1)-1&gt;$F$15,"&gt;100%",Data!BV58*1/SMALL(Data!BV$25:BV$999,1)-1),"")</f>
        <v/>
      </c>
      <c r="BW58" s="178" t="str">
        <f>IF(ISNUMBER(Data!BW58),IF(Data!BW58*1/SMALL(Data!BW$25:BW$999,1)-1&gt;$F$15,"&gt;100%",Data!BW58*1/SMALL(Data!BW$25:BW$999,1)-1),"")</f>
        <v/>
      </c>
      <c r="BX58" s="178" t="str">
        <f>IF(ISNUMBER(Data!BX58),IF(Data!BX58*1/SMALL(Data!BX$25:BX$999,1)-1&gt;$F$15,"&gt;100%",Data!BX58*1/SMALL(Data!BX$25:BX$999,1)-1),"")</f>
        <v/>
      </c>
      <c r="BY58" s="178" t="str">
        <f>IF(ISNUMBER(Data!BY58),IF(Data!BY58*1/SMALL(Data!BY$25:BY$999,1)-1&gt;$F$15,"&gt;100%",Data!BY58*1/SMALL(Data!BY$25:BY$999,1)-1),"")</f>
        <v/>
      </c>
      <c r="BZ58" s="178" t="str">
        <f>IF(ISNUMBER(Data!BZ58),IF(Data!BZ58*1/SMALL(Data!BZ$25:BZ$999,1)-1&gt;$F$15,"&gt;100%",Data!BZ58*1/SMALL(Data!BZ$25:BZ$999,1)-1),"")</f>
        <v/>
      </c>
      <c r="CA58" s="178" t="str">
        <f>IF(ISNUMBER(Data!CA58),IF(Data!CA58*1/SMALL(Data!CA$25:CA$999,1)-1&gt;$F$15,"&gt;100%",Data!CA58*1/SMALL(Data!CA$25:CA$999,1)-1),"")</f>
        <v/>
      </c>
      <c r="CB58" s="178" t="str">
        <f>IF(ISNUMBER(Data!CB58),IF(Data!CB58*1/SMALL(Data!CB$25:CB$999,1)-1&gt;$F$15,"&gt;100%",Data!CB58*1/SMALL(Data!CB$25:CB$999,1)-1),"")</f>
        <v/>
      </c>
      <c r="CC58" s="178" t="str">
        <f>IF(ISNUMBER(Data!CC58),IF(Data!CC58*1/SMALL(Data!CC$25:CC$999,1)-1&gt;$F$15,"&gt;100%",Data!CC58*1/SMALL(Data!CC$25:CC$999,1)-1),"")</f>
        <v/>
      </c>
      <c r="CD58" s="178" t="str">
        <f>IF(ISNUMBER(Data!CD58),IF(Data!CD58*1/SMALL(Data!CD$25:CD$999,1)-1&gt;$F$15,"&gt;100%",Data!CD58*1/SMALL(Data!CD$25:CD$999,1)-1),"")</f>
        <v/>
      </c>
      <c r="CE58" s="178" t="str">
        <f>IF(ISNUMBER(Data!CE58),IF(Data!CE58*1/SMALL(Data!CE$25:CE$999,1)-1&gt;$F$15,"&gt;100%",Data!CE58*1/SMALL(Data!CE$25:CE$999,1)-1),"")</f>
        <v/>
      </c>
      <c r="CF58" s="178" t="str">
        <f>IF(ISNUMBER(Data!CF58),IF(Data!CF58*1/SMALL(Data!CF$25:CF$999,1)-1&gt;$F$15,"&gt;100%",Data!CF58*1/SMALL(Data!CF$25:CF$999,1)-1),"")</f>
        <v/>
      </c>
      <c r="CG58" s="178" t="str">
        <f>IF(ISNUMBER(Data!CG58),IF(Data!CG58*1/SMALL(Data!CG$25:CG$999,1)-1&gt;$F$15,"&gt;100%",Data!CG58*1/SMALL(Data!CG$25:CG$999,1)-1),"")</f>
        <v/>
      </c>
      <c r="CH58" s="178" t="str">
        <f>IF(ISNUMBER(Data!CH58),IF(Data!CH58*1/SMALL(Data!CH$25:CH$999,1)-1&gt;$F$15,"&gt;100%",Data!CH58*1/SMALL(Data!CH$25:CH$999,1)-1),"")</f>
        <v/>
      </c>
      <c r="CI58" s="178" t="str">
        <f>IF(ISNUMBER(Data!CI58),IF(Data!CI58*1/SMALL(Data!CI$25:CI$999,1)-1&gt;$F$15,"&gt;100%",Data!CI58*1/SMALL(Data!CI$25:CI$999,1)-1),"")</f>
        <v/>
      </c>
      <c r="CJ58" s="178" t="str">
        <f>IF(ISNUMBER(Data!CJ58),IF(Data!CJ58*1/SMALL(Data!CJ$25:CJ$999,1)-1&gt;$F$15,"&gt;100%",Data!CJ58*1/SMALL(Data!CJ$25:CJ$999,1)-1),"")</f>
        <v/>
      </c>
      <c r="CK58" s="178" t="str">
        <f>IF(ISNUMBER(Data!CK58),IF(Data!CK58*1/SMALL(Data!CK$25:CK$999,1)-1&gt;$F$15,"&gt;100%",Data!CK58*1/SMALL(Data!CK$25:CK$999,1)-1),"")</f>
        <v/>
      </c>
      <c r="CL58" s="178" t="str">
        <f>IF(ISNUMBER(Data!CL58),IF(Data!CL58*1/SMALL(Data!CL$25:CL$999,1)-1&gt;$F$15,"&gt;100%",Data!CL58*1/SMALL(Data!CL$25:CL$999,1)-1),"")</f>
        <v/>
      </c>
      <c r="CM58" s="178" t="str">
        <f>IF(ISNUMBER(Data!CM58),IF(Data!CM58*1/SMALL(Data!CM$25:CM$999,1)-1&gt;$F$15,"&gt;100%",Data!CM58*1/SMALL(Data!CM$25:CM$999,1)-1),"")</f>
        <v/>
      </c>
      <c r="CN58" s="178" t="str">
        <f>IF(ISNUMBER(Data!CN58),IF(Data!CN58*1/SMALL(Data!CN$25:CN$999,1)-1&gt;$F$15,"&gt;100%",Data!CN58*1/SMALL(Data!CN$25:CN$999,1)-1),"")</f>
        <v/>
      </c>
      <c r="CO58" s="178" t="str">
        <f>IF(ISNUMBER(Data!CO58),IF(Data!CO58*1/SMALL(Data!CO$25:CO$999,1)-1&gt;$F$15,"&gt;100%",Data!CO58*1/SMALL(Data!CO$25:CO$999,1)-1),"")</f>
        <v/>
      </c>
      <c r="CP58" s="178" t="str">
        <f>IF(ISNUMBER(Data!CP58),IF(Data!CP58*1/SMALL(Data!CP$25:CP$999,1)-1&gt;$F$15,"&gt;100%",Data!CP58*1/SMALL(Data!CP$25:CP$999,1)-1),"")</f>
        <v/>
      </c>
      <c r="CQ58" s="178" t="str">
        <f>IF(ISNUMBER(Data!CQ58),IF(Data!CQ58*1/SMALL(Data!CQ$25:CQ$999,1)-1&gt;$F$15,"&gt;100%",Data!CQ58*1/SMALL(Data!CQ$25:CQ$999,1)-1),"")</f>
        <v/>
      </c>
      <c r="CR58" s="178" t="str">
        <f>IF(ISNUMBER(Data!CR58),IF(Data!CR58*1/SMALL(Data!CR$25:CR$999,1)-1&gt;$F$15,"&gt;100%",Data!CR58*1/SMALL(Data!CR$25:CR$999,1)-1),"")</f>
        <v/>
      </c>
      <c r="CS58" s="178" t="str">
        <f>IF(ISNUMBER(Data!CS58),IF(Data!CS58*1/SMALL(Data!CS$25:CS$999,1)-1&gt;$F$15,"&gt;100%",Data!CS58*1/SMALL(Data!CS$25:CS$999,1)-1),"")</f>
        <v/>
      </c>
      <c r="CT58" s="178" t="str">
        <f>IF(ISNUMBER(Data!CT58),IF(Data!CT58*1/SMALL(Data!CT$25:CT$999,1)-1&gt;$F$15,"&gt;100%",Data!CT58*1/SMALL(Data!CT$25:CT$999,1)-1),"")</f>
        <v/>
      </c>
      <c r="CU58" s="178" t="str">
        <f>IF(ISNUMBER(Data!CU58),IF(Data!CU58*1/SMALL(Data!CU$25:CU$999,1)-1&gt;$F$15,"&gt;100%",Data!CU58*1/SMALL(Data!CU$25:CU$999,1)-1),"")</f>
        <v/>
      </c>
      <c r="CV58" s="178" t="str">
        <f>IF(ISNUMBER(Data!CV58),IF(Data!CV58*1/SMALL(Data!CV$25:CV$999,1)-1&gt;$F$15,"&gt;100%",Data!CV58*1/SMALL(Data!CV$25:CV$999,1)-1),"")</f>
        <v/>
      </c>
      <c r="CW58" s="178" t="str">
        <f>IF(ISNUMBER(Data!CW58),IF(Data!CW58*1/SMALL(Data!CW$25:CW$999,1)-1&gt;$F$15,"&gt;100%",Data!CW58*1/SMALL(Data!CW$25:CW$999,1)-1),"")</f>
        <v/>
      </c>
      <c r="CX58" s="178" t="str">
        <f>IF(ISNUMBER(Data!CX58),IF(Data!CX58*1/SMALL(Data!CX$25:CX$999,1)-1&gt;$F$15,"&gt;100%",Data!CX58*1/SMALL(Data!CX$25:CX$999,1)-1),"")</f>
        <v/>
      </c>
      <c r="CY58" s="178" t="str">
        <f>IF(ISNUMBER(Data!CY58),IF(Data!CY58*1/SMALL(Data!CY$25:CY$999,1)-1&gt;$F$15,"&gt;100%",Data!CY58*1/SMALL(Data!CY$25:CY$999,1)-1),"")</f>
        <v/>
      </c>
      <c r="CZ58" s="178" t="str">
        <f>IF(ISNUMBER(Data!CZ58),IF(Data!CZ58*1/SMALL(Data!CZ$25:CZ$999,1)-1&gt;$F$15,"&gt;100%",Data!CZ58*1/SMALL(Data!CZ$25:CZ$999,1)-1),"")</f>
        <v/>
      </c>
      <c r="DA58" s="178" t="str">
        <f>IF(ISNUMBER(Data!DA58),IF(Data!DA58*1/SMALL(Data!DA$25:DA$999,1)-1&gt;$F$15,"&gt;100%",Data!DA58*1/SMALL(Data!DA$25:DA$999,1)-1),"")</f>
        <v/>
      </c>
      <c r="DB58" s="178" t="str">
        <f>IF(ISNUMBER(Data!DB58),IF(Data!DB58*1/SMALL(Data!DB$25:DB$999,1)-1&gt;$F$15,"&gt;100%",Data!DB58*1/SMALL(Data!DB$25:DB$999,1)-1),"")</f>
        <v/>
      </c>
      <c r="DC58" s="178" t="str">
        <f>IF(ISNUMBER(Data!DC58),IF(Data!DC58*1/SMALL(Data!DC$25:DC$999,1)-1&gt;$F$15,"&gt;100%",Data!DC58*1/SMALL(Data!DC$25:DC$999,1)-1),"")</f>
        <v/>
      </c>
      <c r="DD58" s="178" t="str">
        <f>IF(ISNUMBER(Data!DD58),IF(Data!DD58*1/SMALL(Data!DD$25:DD$999,1)-1&gt;$F$15,"&gt;100%",Data!DD58*1/SMALL(Data!DD$25:DD$999,1)-1),"")</f>
        <v/>
      </c>
      <c r="DE58" s="178" t="str">
        <f>IF(ISNUMBER(Data!DE58),IF(Data!DE58*1/SMALL(Data!DE$25:DE$999,1)-1&gt;$F$15,"&gt;100%",Data!DE58*1/SMALL(Data!DE$25:DE$999,1)-1),"")</f>
        <v/>
      </c>
      <c r="DF58" s="178" t="str">
        <f>IF(ISNUMBER(Data!DF58),IF(Data!DF58*1/SMALL(Data!DF$25:DF$999,1)-1&gt;$F$15,"&gt;100%",Data!DF58*1/SMALL(Data!DF$25:DF$999,1)-1),"")</f>
        <v/>
      </c>
      <c r="DG58" s="178" t="str">
        <f>IF(ISNUMBER(Data!DG58),IF(Data!DG58*1/SMALL(Data!DG$25:DG$999,1)-1&gt;$F$15,"&gt;100%",Data!DG58*1/SMALL(Data!DG$25:DG$999,1)-1),"")</f>
        <v/>
      </c>
      <c r="DH58" s="178" t="str">
        <f>IF(ISNUMBER(Data!DH58),IF(Data!DH58*1/SMALL(Data!DH$25:DH$999,1)-1&gt;$F$15,"&gt;100%",Data!DH58*1/SMALL(Data!DH$25:DH$999,1)-1),"")</f>
        <v/>
      </c>
      <c r="DI58" s="178" t="str">
        <f>IF(ISNUMBER(Data!DI58),IF(Data!DI58*1/SMALL(Data!DI$25:DI$999,1)-1&gt;$F$15,"&gt;100%",Data!DI58*1/SMALL(Data!DI$25:DI$999,1)-1),"")</f>
        <v/>
      </c>
      <c r="DJ58" s="178" t="str">
        <f>IF(ISNUMBER(Data!DJ58),IF(Data!DJ58*1/SMALL(Data!DJ$25:DJ$999,1)-1&gt;$F$15,"&gt;100%",Data!DJ58*1/SMALL(Data!DJ$25:DJ$999,1)-1),"")</f>
        <v/>
      </c>
      <c r="DK58" s="178" t="str">
        <f>IF(ISNUMBER(Data!DK58),IF(Data!DK58*1/SMALL(Data!DK$25:DK$999,1)-1&gt;$F$15,"&gt;100%",Data!DK58*1/SMALL(Data!DK$25:DK$999,1)-1),"")</f>
        <v/>
      </c>
      <c r="DL58" s="178" t="str">
        <f>IF(ISNUMBER(Data!DL58),IF(Data!DL58*1/SMALL(Data!DL$25:DL$999,1)-1&gt;$F$15,"&gt;100%",Data!DL58*1/SMALL(Data!DL$25:DL$999,1)-1),"")</f>
        <v/>
      </c>
      <c r="DM58" s="178" t="str">
        <f>IF(ISNUMBER(Data!DM58),IF(Data!DM58*1/SMALL(Data!DM$25:DM$999,1)-1&gt;$F$15,"&gt;100%",Data!DM58*1/SMALL(Data!DM$25:DM$999,1)-1),"")</f>
        <v/>
      </c>
      <c r="DN58" s="178" t="str">
        <f>IF(ISNUMBER(Data!DN58),IF(Data!DN58*1/SMALL(Data!DN$25:DN$999,1)-1&gt;$F$15,"&gt;100%",Data!DN58*1/SMALL(Data!DN$25:DN$999,1)-1),"")</f>
        <v/>
      </c>
      <c r="DO58" s="178" t="str">
        <f>IF(ISNUMBER(Data!DO58),IF(Data!DO58*1/SMALL(Data!DO$25:DO$999,1)-1&gt;$F$15,"&gt;100%",Data!DO58*1/SMALL(Data!DO$25:DO$999,1)-1),"")</f>
        <v/>
      </c>
      <c r="DP58" s="178" t="str">
        <f>IF(ISNUMBER(Data!DP58),IF(Data!DP58*1/SMALL(Data!DP$25:DP$999,1)-1&gt;$F$15,"&gt;100%",Data!DP58*1/SMALL(Data!DP$25:DP$999,1)-1),"")</f>
        <v/>
      </c>
      <c r="DQ58" s="178" t="str">
        <f>IF(ISNUMBER(Data!DQ58),IF(Data!DQ58*1/SMALL(Data!DQ$25:DQ$999,1)-1&gt;$F$15,"&gt;100%",Data!DQ58*1/SMALL(Data!DQ$25:DQ$999,1)-1),"")</f>
        <v/>
      </c>
      <c r="DR58" s="178" t="str">
        <f>IF(ISNUMBER(Data!DR58),IF(Data!DR58*1/SMALL(Data!DR$25:DR$999,1)-1&gt;$F$15,"&gt;100%",Data!DR58*1/SMALL(Data!DR$25:DR$999,1)-1),"")</f>
        <v/>
      </c>
      <c r="DS58" s="178" t="str">
        <f>IF(ISNUMBER(Data!DS58),IF(Data!DS58*1/SMALL(Data!DS$25:DS$999,1)-1&gt;$F$15,"&gt;100%",Data!DS58*1/SMALL(Data!DS$25:DS$999,1)-1),"")</f>
        <v/>
      </c>
      <c r="DT58" s="178" t="str">
        <f>IF(ISNUMBER(Data!DT58),IF(Data!DT58*1/SMALL(Data!DT$25:DT$999,1)-1&gt;$F$15,"&gt;100%",Data!DT58*1/SMALL(Data!DT$25:DT$999,1)-1),"")</f>
        <v/>
      </c>
      <c r="DU58" s="178" t="str">
        <f>IF(ISNUMBER(Data!DU58),IF(Data!DU58*1/SMALL(Data!DU$25:DU$999,1)-1&gt;$F$15,"&gt;100%",Data!DU58*1/SMALL(Data!DU$25:DU$999,1)-1),"")</f>
        <v/>
      </c>
      <c r="DV58" s="178">
        <f>IF(ISNUMBER(Data!DV58),IF(Data!DV58*1/SMALL(Data!DV$25:DV$999,1)-1&gt;$F$15,"&gt;100%",Data!DV58*1/SMALL(Data!DV$25:DV$999,1)-1),"")</f>
        <v>0.51215805471124609</v>
      </c>
      <c r="DW58" s="178">
        <f>IF(ISNUMBER(Data!DW58),IF(Data!DW58*1/SMALL(Data!DW$25:DW$999,1)-1&gt;$F$15,"&gt;100%",Data!DW58*1/SMALL(Data!DW$25:DW$999,1)-1),"")</f>
        <v>0</v>
      </c>
      <c r="DX58" s="178">
        <f>IF(ISNUMBER(Data!DX58),IF(Data!DX58*1/SMALL(Data!DX$25:DX$999,1)-1&gt;$F$15,"&gt;100%",Data!DX58*1/SMALL(Data!DX$25:DX$999,1)-1),"")</f>
        <v>0.61733800350262702</v>
      </c>
      <c r="DY58" s="178" t="str">
        <f>IF(ISNUMBER(Data!DY58),IF(Data!DY58*1/SMALL(Data!DY$25:DY$999,1)-1&gt;$F$15,"&gt;100%",Data!DY58*1/SMALL(Data!DY$25:DY$999,1)-1),"")</f>
        <v>&gt;100%</v>
      </c>
      <c r="DZ58" s="178">
        <f>IF(ISNUMBER(Data!DZ58),IF(Data!DZ58*1/SMALL(Data!DZ$25:DZ$999,1)-1&gt;$F$15,"&gt;100%",Data!DZ58*1/SMALL(Data!DZ$25:DZ$999,1)-1),"")</f>
        <v>0</v>
      </c>
      <c r="EA58" s="178" t="str">
        <f>IF(ISNUMBER(Data!EA58),IF(Data!EA58*1/SMALL(Data!EA$25:EA$999,1)-1&gt;$F$15,"&gt;100%",Data!EA58*1/SMALL(Data!EA$25:EA$999,1)-1),"")</f>
        <v>&gt;100%</v>
      </c>
      <c r="EB58" s="178" t="str">
        <f>IF(ISNUMBER(Data!EB58),IF(Data!EB58*1/SMALL(Data!EB$25:EB$999,1)-1&gt;$F$15,"&gt;100%",Data!EB58*1/SMALL(Data!EB$25:EB$999,1)-1),"")</f>
        <v>&gt;100%</v>
      </c>
      <c r="EC58" s="178">
        <f>IF(ISNUMBER(Data!EC58),IF(Data!EC58*1/SMALL(Data!EC$25:EC$999,1)-1&gt;$F$15,"&gt;100%",Data!EC58*1/SMALL(Data!EC$25:EC$999,1)-1),"")</f>
        <v>4.3948126801152787E-2</v>
      </c>
      <c r="ED58" s="178" t="str">
        <f>IF(ISNUMBER(Data!ED58),IF(Data!ED58*1/SMALL(Data!ED$25:ED$999,1)-1&gt;$F$15,"&gt;100%",Data!ED58*1/SMALL(Data!ED$25:ED$999,1)-1),"")</f>
        <v>&gt;100%</v>
      </c>
      <c r="EE58" s="178" t="str">
        <f>IF(ISNUMBER(Data!EE58),IF(Data!EE58*1/SMALL(Data!EE$25:EE$999,1)-1&gt;$F$15,"&gt;100%",Data!EE58*1/SMALL(Data!EE$25:EE$999,1)-1),"")</f>
        <v>&gt;100%</v>
      </c>
      <c r="EF58" s="178">
        <f>IF(ISNUMBER(Data!EF58),IF(Data!EF58*1/SMALL(Data!EF$25:EF$999,1)-1&gt;$F$15,"&gt;100%",Data!EF58*1/SMALL(Data!EF$25:EF$999,1)-1),"")</f>
        <v>2.5164915709748215E-2</v>
      </c>
      <c r="EG58" s="178" t="str">
        <f>IF(ISNUMBER(Data!EG58),IF(Data!EG58*1/SMALL(Data!EG$25:EG$999,1)-1&gt;$F$15,"&gt;100%",Data!EG58*1/SMALL(Data!EG$25:EG$999,1)-1),"")</f>
        <v/>
      </c>
      <c r="EH58" s="178" t="str">
        <f>IF(ISNUMBER(Data!EH58),IF(Data!EH58*1/SMALL(Data!EH$25:EH$999,1)-1&gt;$F$15,"&gt;100%",Data!EH58*1/SMALL(Data!EH$25:EH$999,1)-1),"")</f>
        <v/>
      </c>
      <c r="EI58" s="178" t="str">
        <f>IF(ISNUMBER(Data!EI58),IF(Data!EI58*1/SMALL(Data!EI$25:EI$999,1)-1&gt;$F$15,"&gt;100%",Data!EI58*1/SMALL(Data!EI$25:EI$999,1)-1),"")</f>
        <v/>
      </c>
      <c r="EJ58" s="178" t="str">
        <f>IF(ISNUMBER(Data!EJ58),IF(Data!EJ58*1/SMALL(Data!EJ$25:EJ$999,1)-1&gt;$F$15,"&gt;100%",Data!EJ58*1/SMALL(Data!EJ$25:EJ$999,1)-1),"")</f>
        <v/>
      </c>
      <c r="EK58" s="178" t="str">
        <f>IF(ISNUMBER(Data!EK58),IF(Data!EK58*1/SMALL(Data!EK$25:EK$999,1)-1&gt;$F$15,"&gt;100%",Data!EK58*1/SMALL(Data!EK$25:EK$999,1)-1),"")</f>
        <v/>
      </c>
      <c r="EL58" s="178" t="str">
        <f>IF(ISNUMBER(Data!EL58),IF(Data!EL58*1/SMALL(Data!EL$25:EL$999,1)-1&gt;$F$15,"&gt;100%",Data!EL58*1/SMALL(Data!EL$25:EL$999,1)-1),"")</f>
        <v/>
      </c>
      <c r="EM58" s="178" t="str">
        <f>IF(ISNUMBER(Data!EM58),IF(Data!EM58*1/SMALL(Data!EM$25:EM$999,1)-1&gt;$F$15,"&gt;100%",Data!EM58*1/SMALL(Data!EM$25:EM$999,1)-1),"")</f>
        <v/>
      </c>
      <c r="EN58" s="178" t="str">
        <f>IF(ISNUMBER(Data!EN58),IF(Data!EN58*1/SMALL(Data!EN$25:EN$999,1)-1&gt;$F$15,"&gt;100%",Data!EN58*1/SMALL(Data!EN$25:EN$999,1)-1),"")</f>
        <v/>
      </c>
      <c r="EO58" s="178" t="str">
        <f>IF(ISNUMBER(Data!EO58),IF(Data!EO58*1/SMALL(Data!EO$25:EO$999,1)-1&gt;$F$15,"&gt;100%",Data!EO58*1/SMALL(Data!EO$25:EO$999,1)-1),"")</f>
        <v/>
      </c>
      <c r="EP58" s="178" t="str">
        <f>IF(ISNUMBER(Data!EP58),IF(Data!EP58*1/SMALL(Data!EP$25:EP$999,1)-1&gt;$F$15,"&gt;100%",Data!EP58*1/SMALL(Data!EP$25:EP$999,1)-1),"")</f>
        <v/>
      </c>
      <c r="EQ58" s="178" t="str">
        <f>IF(ISNUMBER(Data!EQ58),IF(Data!EQ58*1/SMALL(Data!EQ$25:EQ$999,1)-1&gt;$F$15,"&gt;100%",Data!EQ58*1/SMALL(Data!EQ$25:EQ$999,1)-1),"")</f>
        <v/>
      </c>
      <c r="ER58" s="178" t="str">
        <f>IF(ISNUMBER(Data!ER58),IF(Data!ER58*1/SMALL(Data!ER$25:ER$999,1)-1&gt;$F$15,"&gt;100%",Data!ER58*1/SMALL(Data!ER$25:ER$999,1)-1),"")</f>
        <v/>
      </c>
      <c r="ES58" s="178" t="str">
        <f>IF(ISNUMBER(Data!ES58),IF(Data!ES58*1/SMALL(Data!ES$25:ES$999,1)-1&gt;$F$15,"&gt;100%",Data!ES58*1/SMALL(Data!ES$25:ES$999,1)-1),"")</f>
        <v/>
      </c>
    </row>
    <row r="59" spans="1:149" s="171" customFormat="1" x14ac:dyDescent="0.25">
      <c r="A59" s="169" t="str">
        <f>Data!A59</f>
        <v>SVO2</v>
      </c>
      <c r="B59" s="178" t="str">
        <f>IF(ISNUMBER(Data!B59),IF(Data!B59*1/SMALL(Data!B$25:B$999,1)-1&gt;$F$15,"&gt;100%",Data!B59*1/SMALL(Data!B$25:B$999,1)-1),"")</f>
        <v/>
      </c>
      <c r="C59" s="178" t="str">
        <f>IF(ISNUMBER(Data!C59),IF(Data!C59*1/SMALL(Data!C$25:C$999,1)-1&gt;$F$15,"&gt;100%",Data!C59*1/SMALL(Data!C$25:C$999,1)-1),"")</f>
        <v/>
      </c>
      <c r="D59" s="178" t="str">
        <f>IF(ISNUMBER(Data!D59),IF(Data!D59*1/SMALL(Data!D$25:D$999,1)-1&gt;$F$15,"&gt;100%",Data!D59*1/SMALL(Data!D$25:D$999,1)-1),"")</f>
        <v/>
      </c>
      <c r="E59" s="178" t="str">
        <f>IF(ISNUMBER(Data!E59),IF(Data!E59*1/SMALL(Data!E$25:E$999,1)-1&gt;$F$15,"&gt;100%",Data!E59*1/SMALL(Data!E$25:E$999,1)-1),"")</f>
        <v/>
      </c>
      <c r="F59" s="178" t="str">
        <f>IF(ISNUMBER(Data!F59),IF(Data!F59*1/SMALL(Data!F$25:F$999,1)-1&gt;$F$15,"&gt;100%",Data!F59*1/SMALL(Data!F$25:F$999,1)-1),"")</f>
        <v/>
      </c>
      <c r="G59" s="178" t="str">
        <f>IF(ISNUMBER(Data!G59),IF(Data!G59*1/SMALL(Data!G$25:G$999,1)-1&gt;$F$15,"&gt;100%",Data!G59*1/SMALL(Data!G$25:G$999,1)-1),"")</f>
        <v/>
      </c>
      <c r="H59" s="178" t="str">
        <f>IF(ISNUMBER(Data!H59),IF(Data!H59*1/SMALL(Data!H$25:H$999,1)-1&gt;$F$15,"&gt;100%",Data!H59*1/SMALL(Data!H$25:H$999,1)-1),"")</f>
        <v/>
      </c>
      <c r="I59" s="178" t="str">
        <f>IF(ISNUMBER(Data!I59),IF(Data!I59*1/SMALL(Data!I$25:I$999,1)-1&gt;$F$15,"&gt;100%",Data!I59*1/SMALL(Data!I$25:I$999,1)-1),"")</f>
        <v/>
      </c>
      <c r="J59" s="178" t="str">
        <f>IF(ISNUMBER(Data!J59),IF(Data!J59*1/SMALL(Data!J$25:J$999,1)-1&gt;$F$15,"&gt;100%",Data!J59*1/SMALL(Data!J$25:J$999,1)-1),"")</f>
        <v/>
      </c>
      <c r="K59" s="178" t="str">
        <f>IF(ISNUMBER(Data!K59),IF(Data!K59*1/SMALL(Data!K$25:K$999,1)-1&gt;$F$15,"&gt;100%",Data!K59*1/SMALL(Data!K$25:K$999,1)-1),"")</f>
        <v/>
      </c>
      <c r="L59" s="178" t="str">
        <f>IF(ISNUMBER(Data!L59),IF(Data!L59*1/SMALL(Data!L$25:L$999,1)-1&gt;$F$15,"&gt;100%",Data!L59*1/SMALL(Data!L$25:L$999,1)-1),"")</f>
        <v/>
      </c>
      <c r="M59" s="178" t="str">
        <f>IF(ISNUMBER(Data!M59),IF(Data!M59*1/SMALL(Data!M$25:M$999,1)-1&gt;$F$15,"&gt;100%",Data!M59*1/SMALL(Data!M$25:M$999,1)-1),"")</f>
        <v/>
      </c>
      <c r="N59" s="178" t="str">
        <f>IF(ISNUMBER(Data!N59),IF(Data!N59*1/SMALL(Data!N$25:N$999,1)-1&gt;$F$15,"&gt;100%",Data!N59*1/SMALL(Data!N$25:N$999,1)-1),"")</f>
        <v/>
      </c>
      <c r="O59" s="178" t="str">
        <f>IF(ISNUMBER(Data!O59),IF(Data!O59*1/SMALL(Data!O$25:O$999,1)-1&gt;$F$15,"&gt;100%",Data!O59*1/SMALL(Data!O$25:O$999,1)-1),"")</f>
        <v/>
      </c>
      <c r="P59" s="178" t="str">
        <f>IF(ISNUMBER(Data!P59),IF(Data!P59*1/SMALL(Data!P$25:P$999,1)-1&gt;$F$15,"&gt;100%",Data!P59*1/SMALL(Data!P$25:P$999,1)-1),"")</f>
        <v/>
      </c>
      <c r="Q59" s="178" t="str">
        <f>IF(ISNUMBER(Data!Q59),IF(Data!Q59*1/SMALL(Data!Q$25:Q$999,1)-1&gt;$F$15,"&gt;100%",Data!Q59*1/SMALL(Data!Q$25:Q$999,1)-1),"")</f>
        <v/>
      </c>
      <c r="R59" s="178" t="str">
        <f>IF(ISNUMBER(Data!R59),IF(Data!R59*1/SMALL(Data!R$25:R$999,1)-1&gt;$F$15,"&gt;100%",Data!R59*1/SMALL(Data!R$25:R$999,1)-1),"")</f>
        <v/>
      </c>
      <c r="S59" s="178" t="str">
        <f>IF(ISNUMBER(Data!S59),IF(Data!S59*1/SMALL(Data!S$25:S$999,1)-1&gt;$F$15,"&gt;100%",Data!S59*1/SMALL(Data!S$25:S$999,1)-1),"")</f>
        <v/>
      </c>
      <c r="T59" s="178" t="str">
        <f>IF(ISNUMBER(Data!T59),IF(Data!T59*1/SMALL(Data!T$25:T$999,1)-1&gt;$F$15,"&gt;100%",Data!T59*1/SMALL(Data!T$25:T$999,1)-1),"")</f>
        <v/>
      </c>
      <c r="U59" s="178" t="str">
        <f>IF(ISNUMBER(Data!U59),IF(Data!U59*1/SMALL(Data!U$25:U$999,1)-1&gt;$F$15,"&gt;100%",Data!U59*1/SMALL(Data!U$25:U$999,1)-1),"")</f>
        <v/>
      </c>
      <c r="V59" s="178" t="str">
        <f>IF(ISNUMBER(Data!V59),IF(Data!V59*1/SMALL(Data!V$25:V$999,1)-1&gt;$F$15,"&gt;100%",Data!V59*1/SMALL(Data!V$25:V$999,1)-1),"")</f>
        <v/>
      </c>
      <c r="W59" s="178" t="str">
        <f>IF(ISNUMBER(Data!W59),IF(Data!W59*1/SMALL(Data!W$25:W$999,1)-1&gt;$F$15,"&gt;100%",Data!W59*1/SMALL(Data!W$25:W$999,1)-1),"")</f>
        <v/>
      </c>
      <c r="X59" s="178" t="str">
        <f>IF(ISNUMBER(Data!X59),IF(Data!X59*1/SMALL(Data!X$25:X$999,1)-1&gt;$F$15,"&gt;100%",Data!X59*1/SMALL(Data!X$25:X$999,1)-1),"")</f>
        <v/>
      </c>
      <c r="Y59" s="178" t="str">
        <f>IF(ISNUMBER(Data!Y59),IF(Data!Y59*1/SMALL(Data!Y$25:Y$999,1)-1&gt;$F$15,"&gt;100%",Data!Y59*1/SMALL(Data!Y$25:Y$999,1)-1),"")</f>
        <v/>
      </c>
      <c r="Z59" s="178" t="str">
        <f>IF(ISNUMBER(Data!Z59),IF(Data!Z59*1/SMALL(Data!Z$25:Z$999,1)-1&gt;$F$15,"&gt;100%",Data!Z59*1/SMALL(Data!Z$25:Z$999,1)-1),"")</f>
        <v/>
      </c>
      <c r="AA59" s="178" t="str">
        <f>IF(ISNUMBER(Data!AA59),IF(Data!AA59*1/SMALL(Data!AA$25:AA$999,1)-1&gt;$F$15,"&gt;100%",Data!AA59*1/SMALL(Data!AA$25:AA$999,1)-1),"")</f>
        <v/>
      </c>
      <c r="AB59" s="178" t="str">
        <f>IF(ISNUMBER(Data!AB59),IF(Data!AB59*1/SMALL(Data!AB$25:AB$999,1)-1&gt;$F$15,"&gt;100%",Data!AB59*1/SMALL(Data!AB$25:AB$999,1)-1),"")</f>
        <v/>
      </c>
      <c r="AC59" s="178" t="str">
        <f>IF(ISNUMBER(Data!AC59),IF(Data!AC59*1/SMALL(Data!AC$25:AC$999,1)-1&gt;$F$15,"&gt;100%",Data!AC59*1/SMALL(Data!AC$25:AC$999,1)-1),"")</f>
        <v/>
      </c>
      <c r="AD59" s="178" t="str">
        <f>IF(ISNUMBER(Data!AD59),IF(Data!AD59*1/SMALL(Data!AD$25:AD$999,1)-1&gt;$F$15,"&gt;100%",Data!AD59*1/SMALL(Data!AD$25:AD$999,1)-1),"")</f>
        <v/>
      </c>
      <c r="AE59" s="178" t="str">
        <f>IF(ISNUMBER(Data!AE59),IF(Data!AE59*1/SMALL(Data!AE$25:AE$999,1)-1&gt;$F$15,"&gt;100%",Data!AE59*1/SMALL(Data!AE$25:AE$999,1)-1),"")</f>
        <v/>
      </c>
      <c r="AF59" s="178" t="str">
        <f>IF(ISNUMBER(Data!AF59),IF(Data!AF59*1/SMALL(Data!AF$25:AF$999,1)-1&gt;$F$15,"&gt;100%",Data!AF59*1/SMALL(Data!AF$25:AF$999,1)-1),"")</f>
        <v/>
      </c>
      <c r="AG59" s="178" t="str">
        <f>IF(ISNUMBER(Data!AG59),IF(Data!AG59*1/SMALL(Data!AG$25:AG$999,1)-1&gt;$F$15,"&gt;100%",Data!AG59*1/SMALL(Data!AG$25:AG$999,1)-1),"")</f>
        <v/>
      </c>
      <c r="AH59" s="178" t="str">
        <f>IF(ISNUMBER(Data!AH59),IF(Data!AH59*1/SMALL(Data!AH$25:AH$999,1)-1&gt;$F$15,"&gt;100%",Data!AH59*1/SMALL(Data!AH$25:AH$999,1)-1),"")</f>
        <v/>
      </c>
      <c r="AI59" s="178" t="str">
        <f>IF(ISNUMBER(Data!AI59),IF(Data!AI59*1/SMALL(Data!AI$25:AI$999,1)-1&gt;$F$15,"&gt;100%",Data!AI59*1/SMALL(Data!AI$25:AI$999,1)-1),"")</f>
        <v/>
      </c>
      <c r="AJ59" s="178" t="str">
        <f>IF(ISNUMBER(Data!AJ59),IF(Data!AJ59*1/SMALL(Data!AJ$25:AJ$999,1)-1&gt;$F$15,"&gt;100%",Data!AJ59*1/SMALL(Data!AJ$25:AJ$999,1)-1),"")</f>
        <v/>
      </c>
      <c r="AK59" s="178" t="str">
        <f>IF(ISNUMBER(Data!AK59),IF(Data!AK59*1/SMALL(Data!AK$25:AK$999,1)-1&gt;$F$15,"&gt;100%",Data!AK59*1/SMALL(Data!AK$25:AK$999,1)-1),"")</f>
        <v/>
      </c>
      <c r="AL59" s="178" t="str">
        <f>IF(ISNUMBER(Data!AL59),IF(Data!AL59*1/SMALL(Data!AL$25:AL$999,1)-1&gt;$F$15,"&gt;100%",Data!AL59*1/SMALL(Data!AL$25:AL$999,1)-1),"")</f>
        <v/>
      </c>
      <c r="AM59" s="178" t="str">
        <f>IF(ISNUMBER(Data!AM59),IF(Data!AM59*1/SMALL(Data!AM$25:AM$999,1)-1&gt;$F$15,"&gt;100%",Data!AM59*1/SMALL(Data!AM$25:AM$999,1)-1),"")</f>
        <v/>
      </c>
      <c r="AN59" s="178" t="str">
        <f>IF(ISNUMBER(Data!AN59),IF(Data!AN59*1/SMALL(Data!AN$25:AN$999,1)-1&gt;$F$15,"&gt;100%",Data!AN59*1/SMALL(Data!AN$25:AN$999,1)-1),"")</f>
        <v/>
      </c>
      <c r="AO59" s="178" t="str">
        <f>IF(ISNUMBER(Data!AO59),IF(Data!AO59*1/SMALL(Data!AO$25:AO$999,1)-1&gt;$F$15,"&gt;100%",Data!AO59*1/SMALL(Data!AO$25:AO$999,1)-1),"")</f>
        <v/>
      </c>
      <c r="AP59" s="178" t="str">
        <f>IF(ISNUMBER(Data!AP59),IF(Data!AP59*1/SMALL(Data!AP$25:AP$999,1)-1&gt;$F$15,"&gt;100%",Data!AP59*1/SMALL(Data!AP$25:AP$999,1)-1),"")</f>
        <v/>
      </c>
      <c r="AQ59" s="189" t="str">
        <f>IF(ISNUMBER(Data!AQ59),IF(Data!AQ59*1/SMALL(Data!AQ$25:AQ$999,1)-1&gt;$F$15,"&gt;100%",Data!AQ59*1/SMALL(Data!AQ$25:AQ$999,1)-1),"")</f>
        <v/>
      </c>
      <c r="AR59" s="178" t="str">
        <f>IF(ISNUMBER(Data!AR59),IF(Data!AR59*1/SMALL(Data!AR$25:AR$999,1)-1&gt;$F$15,"&gt;100%",Data!AR59*1/SMALL(Data!AR$25:AR$999,1)-1),"")</f>
        <v/>
      </c>
      <c r="AS59" s="178" t="str">
        <f>IF(ISNUMBER(Data!AS59),IF(Data!AS59*1/SMALL(Data!AS$25:AS$999,1)-1&gt;$F$15,"&gt;100%",Data!AS59*1/SMALL(Data!AS$25:AS$999,1)-1),"")</f>
        <v/>
      </c>
      <c r="AT59" s="178" t="str">
        <f>IF(ISNUMBER(Data!AT59),IF(Data!AT59*1/SMALL(Data!AT$25:AT$999,1)-1&gt;$F$15,"&gt;100%",Data!AT59*1/SMALL(Data!AT$25:AT$999,1)-1),"")</f>
        <v/>
      </c>
      <c r="AU59" s="178" t="str">
        <f>IF(ISNUMBER(Data!AU59),IF(Data!AU59*1/SMALL(Data!AU$25:AU$999,1)-1&gt;$F$15,"&gt;100%",Data!AU59*1/SMALL(Data!AU$25:AU$999,1)-1),"")</f>
        <v/>
      </c>
      <c r="AV59" s="178" t="str">
        <f>IF(ISNUMBER(Data!AV59),IF(Data!AV59*1/SMALL(Data!AV$25:AV$999,1)-1&gt;$F$15,"&gt;100%",Data!AV59*1/SMALL(Data!AV$25:AV$999,1)-1),"")</f>
        <v/>
      </c>
      <c r="AW59" s="178" t="str">
        <f>IF(ISNUMBER(Data!AW59),IF(Data!AW59*1/SMALL(Data!AW$25:AW$999,1)-1&gt;$F$15,"&gt;100%",Data!AW59*1/SMALL(Data!AW$25:AW$999,1)-1),"")</f>
        <v/>
      </c>
      <c r="AX59" s="178" t="str">
        <f>IF(ISNUMBER(Data!AX59),IF(Data!AX59*1/SMALL(Data!AX$25:AX$999,1)-1&gt;$F$15,"&gt;100%",Data!AX59*1/SMALL(Data!AX$25:AX$999,1)-1),"")</f>
        <v/>
      </c>
      <c r="AY59" s="178" t="str">
        <f>IF(ISNUMBER(Data!AY59),IF(Data!AY59*1/SMALL(Data!AY$25:AY$999,1)-1&gt;$F$15,"&gt;100%",Data!AY59*1/SMALL(Data!AY$25:AY$999,1)-1),"")</f>
        <v/>
      </c>
      <c r="AZ59" s="178" t="str">
        <f>IF(ISNUMBER(Data!AZ59),IF(Data!AZ59*1/SMALL(Data!AZ$25:AZ$999,1)-1&gt;$F$15,"&gt;100%",Data!AZ59*1/SMALL(Data!AZ$25:AZ$999,1)-1),"")</f>
        <v/>
      </c>
      <c r="BA59" s="190" t="str">
        <f>IF(ISNUMBER(Data!BA59),IF(Data!BA59*1/SMALL(Data!BA$25:BA$999,1)-1&gt;$F$15,"&gt;100%",Data!BA59*1/SMALL(Data!BA$25:BA$999,1)-1),"")</f>
        <v/>
      </c>
      <c r="BB59" s="184" t="str">
        <f>IF(ISNUMBER(Data!BB59),IF(Data!BB59*1/SMALL(Data!BB$25:BB$999,1)-1&gt;$F$15,"&gt;100%",Data!BB59*1/SMALL(Data!BB$25:BB$999,1)-1),"")</f>
        <v/>
      </c>
      <c r="BC59" s="178" t="str">
        <f>IF(ISNUMBER(Data!BC59),IF(Data!BC59*1/SMALL(Data!BC$25:BC$999,1)-1&gt;$F$15,"&gt;100%",Data!BC59*1/SMALL(Data!BC$25:BC$999,1)-1),"")</f>
        <v/>
      </c>
      <c r="BD59" s="178" t="str">
        <f>IF(ISNUMBER(Data!BD59),IF(Data!BD59*1/SMALL(Data!BD$25:BD$999,1)-1&gt;$F$15,"&gt;100%",Data!BD59*1/SMALL(Data!BD$25:BD$999,1)-1),"")</f>
        <v/>
      </c>
      <c r="BE59" s="178" t="str">
        <f>IF(ISNUMBER(Data!BE59),IF(Data!BE59*1/SMALL(Data!BE$25:BE$999,1)-1&gt;$F$15,"&gt;100%",Data!BE59*1/SMALL(Data!BE$25:BE$999,1)-1),"")</f>
        <v/>
      </c>
      <c r="BF59" s="178" t="str">
        <f>IF(ISNUMBER(Data!BF59),IF(Data!BF59*1/SMALL(Data!BF$25:BF$999,1)-1&gt;$F$15,"&gt;100%",Data!BF59*1/SMALL(Data!BF$25:BF$999,1)-1),"")</f>
        <v/>
      </c>
      <c r="BG59" s="178" t="str">
        <f>IF(ISNUMBER(Data!BG59),IF(Data!BG59*1/SMALL(Data!BG$25:BG$999,1)-1&gt;$F$15,"&gt;100%",Data!BG59*1/SMALL(Data!BG$25:BG$999,1)-1),"")</f>
        <v/>
      </c>
      <c r="BH59" s="178" t="str">
        <f>IF(ISNUMBER(Data!BH59),IF(Data!BH59*1/SMALL(Data!BH$25:BH$999,1)-1&gt;$F$15,"&gt;100%",Data!BH59*1/SMALL(Data!BH$25:BH$999,1)-1),"")</f>
        <v/>
      </c>
      <c r="BI59" s="178" t="str">
        <f>IF(ISNUMBER(Data!BI59),IF(Data!BI59*1/SMALL(Data!BI$25:BI$999,1)-1&gt;$F$15,"&gt;100%",Data!BI59*1/SMALL(Data!BI$25:BI$999,1)-1),"")</f>
        <v/>
      </c>
      <c r="BJ59" s="178" t="str">
        <f>IF(ISNUMBER(Data!BJ59),IF(Data!BJ59*1/SMALL(Data!BJ$25:BJ$999,1)-1&gt;$F$15,"&gt;100%",Data!BJ59*1/SMALL(Data!BJ$25:BJ$999,1)-1),"")</f>
        <v/>
      </c>
      <c r="BK59" s="178" t="str">
        <f>IF(ISNUMBER(Data!BK59),IF(Data!BK59*1/SMALL(Data!BK$25:BK$999,1)-1&gt;$F$15,"&gt;100%",Data!BK59*1/SMALL(Data!BK$25:BK$999,1)-1),"")</f>
        <v/>
      </c>
      <c r="BL59" s="178" t="str">
        <f>IF(ISNUMBER(Data!BL59),IF(Data!BL59*1/SMALL(Data!BL$25:BL$999,1)-1&gt;$F$15,"&gt;100%",Data!BL59*1/SMALL(Data!BL$25:BL$999,1)-1),"")</f>
        <v/>
      </c>
      <c r="BM59" s="178" t="str">
        <f>IF(ISNUMBER(Data!BM59),IF(Data!BM59*1/SMALL(Data!BM$25:BM$999,1)-1&gt;$F$15,"&gt;100%",Data!BM59*1/SMALL(Data!BM$25:BM$999,1)-1),"")</f>
        <v/>
      </c>
      <c r="BN59" s="178" t="str">
        <f>IF(ISNUMBER(Data!BN59),IF(Data!BN59*1/SMALL(Data!BN$25:BN$999,1)-1&gt;$F$15,"&gt;100%",Data!BN59*1/SMALL(Data!BN$25:BN$999,1)-1),"")</f>
        <v/>
      </c>
      <c r="BO59" s="178" t="str">
        <f>IF(ISNUMBER(Data!BO59),IF(Data!BO59*1/SMALL(Data!BO$25:BO$999,1)-1&gt;$F$15,"&gt;100%",Data!BO59*1/SMALL(Data!BO$25:BO$999,1)-1),"")</f>
        <v/>
      </c>
      <c r="BP59" s="178" t="str">
        <f>IF(ISNUMBER(Data!BP59),IF(Data!BP59*1/SMALL(Data!BP$25:BP$999,1)-1&gt;$F$15,"&gt;100%",Data!BP59*1/SMALL(Data!BP$25:BP$999,1)-1),"")</f>
        <v/>
      </c>
      <c r="BQ59" s="178" t="str">
        <f>IF(ISNUMBER(Data!BQ59),IF(Data!BQ59*1/SMALL(Data!BQ$25:BQ$999,1)-1&gt;$F$15,"&gt;100%",Data!BQ59*1/SMALL(Data!BQ$25:BQ$999,1)-1),"")</f>
        <v/>
      </c>
      <c r="BR59" s="178" t="str">
        <f>IF(ISNUMBER(Data!BR59),IF(Data!BR59*1/SMALL(Data!BR$25:BR$999,1)-1&gt;$F$15,"&gt;100%",Data!BR59*1/SMALL(Data!BR$25:BR$999,1)-1),"")</f>
        <v/>
      </c>
      <c r="BS59" s="178" t="str">
        <f>IF(ISNUMBER(Data!BS59),IF(Data!BS59*1/SMALL(Data!BS$25:BS$999,1)-1&gt;$F$15,"&gt;100%",Data!BS59*1/SMALL(Data!BS$25:BS$999,1)-1),"")</f>
        <v/>
      </c>
      <c r="BT59" s="178" t="str">
        <f>IF(ISNUMBER(Data!BT59),IF(Data!BT59*1/SMALL(Data!BT$25:BT$999,1)-1&gt;$F$15,"&gt;100%",Data!BT59*1/SMALL(Data!BT$25:BT$999,1)-1),"")</f>
        <v/>
      </c>
      <c r="BU59" s="178" t="str">
        <f>IF(ISNUMBER(Data!BU59),IF(Data!BU59*1/SMALL(Data!BU$25:BU$999,1)-1&gt;$F$15,"&gt;100%",Data!BU59*1/SMALL(Data!BU$25:BU$999,1)-1),"")</f>
        <v/>
      </c>
      <c r="BV59" s="178" t="str">
        <f>IF(ISNUMBER(Data!BV59),IF(Data!BV59*1/SMALL(Data!BV$25:BV$999,1)-1&gt;$F$15,"&gt;100%",Data!BV59*1/SMALL(Data!BV$25:BV$999,1)-1),"")</f>
        <v/>
      </c>
      <c r="BW59" s="178" t="str">
        <f>IF(ISNUMBER(Data!BW59),IF(Data!BW59*1/SMALL(Data!BW$25:BW$999,1)-1&gt;$F$15,"&gt;100%",Data!BW59*1/SMALL(Data!BW$25:BW$999,1)-1),"")</f>
        <v/>
      </c>
      <c r="BX59" s="178" t="str">
        <f>IF(ISNUMBER(Data!BX59),IF(Data!BX59*1/SMALL(Data!BX$25:BX$999,1)-1&gt;$F$15,"&gt;100%",Data!BX59*1/SMALL(Data!BX$25:BX$999,1)-1),"")</f>
        <v/>
      </c>
      <c r="BY59" s="178" t="str">
        <f>IF(ISNUMBER(Data!BY59),IF(Data!BY59*1/SMALL(Data!BY$25:BY$999,1)-1&gt;$F$15,"&gt;100%",Data!BY59*1/SMALL(Data!BY$25:BY$999,1)-1),"")</f>
        <v/>
      </c>
      <c r="BZ59" s="178" t="str">
        <f>IF(ISNUMBER(Data!BZ59),IF(Data!BZ59*1/SMALL(Data!BZ$25:BZ$999,1)-1&gt;$F$15,"&gt;100%",Data!BZ59*1/SMALL(Data!BZ$25:BZ$999,1)-1),"")</f>
        <v/>
      </c>
      <c r="CA59" s="178" t="str">
        <f>IF(ISNUMBER(Data!CA59),IF(Data!CA59*1/SMALL(Data!CA$25:CA$999,1)-1&gt;$F$15,"&gt;100%",Data!CA59*1/SMALL(Data!CA$25:CA$999,1)-1),"")</f>
        <v/>
      </c>
      <c r="CB59" s="178" t="str">
        <f>IF(ISNUMBER(Data!CB59),IF(Data!CB59*1/SMALL(Data!CB$25:CB$999,1)-1&gt;$F$15,"&gt;100%",Data!CB59*1/SMALL(Data!CB$25:CB$999,1)-1),"")</f>
        <v/>
      </c>
      <c r="CC59" s="178" t="str">
        <f>IF(ISNUMBER(Data!CC59),IF(Data!CC59*1/SMALL(Data!CC$25:CC$999,1)-1&gt;$F$15,"&gt;100%",Data!CC59*1/SMALL(Data!CC$25:CC$999,1)-1),"")</f>
        <v/>
      </c>
      <c r="CD59" s="178" t="str">
        <f>IF(ISNUMBER(Data!CD59),IF(Data!CD59*1/SMALL(Data!CD$25:CD$999,1)-1&gt;$F$15,"&gt;100%",Data!CD59*1/SMALL(Data!CD$25:CD$999,1)-1),"")</f>
        <v/>
      </c>
      <c r="CE59" s="178" t="str">
        <f>IF(ISNUMBER(Data!CE59),IF(Data!CE59*1/SMALL(Data!CE$25:CE$999,1)-1&gt;$F$15,"&gt;100%",Data!CE59*1/SMALL(Data!CE$25:CE$999,1)-1),"")</f>
        <v/>
      </c>
      <c r="CF59" s="178" t="str">
        <f>IF(ISNUMBER(Data!CF59),IF(Data!CF59*1/SMALL(Data!CF$25:CF$999,1)-1&gt;$F$15,"&gt;100%",Data!CF59*1/SMALL(Data!CF$25:CF$999,1)-1),"")</f>
        <v/>
      </c>
      <c r="CG59" s="178" t="str">
        <f>IF(ISNUMBER(Data!CG59),IF(Data!CG59*1/SMALL(Data!CG$25:CG$999,1)-1&gt;$F$15,"&gt;100%",Data!CG59*1/SMALL(Data!CG$25:CG$999,1)-1),"")</f>
        <v/>
      </c>
      <c r="CH59" s="178" t="str">
        <f>IF(ISNUMBER(Data!CH59),IF(Data!CH59*1/SMALL(Data!CH$25:CH$999,1)-1&gt;$F$15,"&gt;100%",Data!CH59*1/SMALL(Data!CH$25:CH$999,1)-1),"")</f>
        <v/>
      </c>
      <c r="CI59" s="178" t="str">
        <f>IF(ISNUMBER(Data!CI59),IF(Data!CI59*1/SMALL(Data!CI$25:CI$999,1)-1&gt;$F$15,"&gt;100%",Data!CI59*1/SMALL(Data!CI$25:CI$999,1)-1),"")</f>
        <v/>
      </c>
      <c r="CJ59" s="178" t="str">
        <f>IF(ISNUMBER(Data!CJ59),IF(Data!CJ59*1/SMALL(Data!CJ$25:CJ$999,1)-1&gt;$F$15,"&gt;100%",Data!CJ59*1/SMALL(Data!CJ$25:CJ$999,1)-1),"")</f>
        <v/>
      </c>
      <c r="CK59" s="178" t="str">
        <f>IF(ISNUMBER(Data!CK59),IF(Data!CK59*1/SMALL(Data!CK$25:CK$999,1)-1&gt;$F$15,"&gt;100%",Data!CK59*1/SMALL(Data!CK$25:CK$999,1)-1),"")</f>
        <v/>
      </c>
      <c r="CL59" s="178" t="str">
        <f>IF(ISNUMBER(Data!CL59),IF(Data!CL59*1/SMALL(Data!CL$25:CL$999,1)-1&gt;$F$15,"&gt;100%",Data!CL59*1/SMALL(Data!CL$25:CL$999,1)-1),"")</f>
        <v/>
      </c>
      <c r="CM59" s="178" t="str">
        <f>IF(ISNUMBER(Data!CM59),IF(Data!CM59*1/SMALL(Data!CM$25:CM$999,1)-1&gt;$F$15,"&gt;100%",Data!CM59*1/SMALL(Data!CM$25:CM$999,1)-1),"")</f>
        <v/>
      </c>
      <c r="CN59" s="178" t="str">
        <f>IF(ISNUMBER(Data!CN59),IF(Data!CN59*1/SMALL(Data!CN$25:CN$999,1)-1&gt;$F$15,"&gt;100%",Data!CN59*1/SMALL(Data!CN$25:CN$999,1)-1),"")</f>
        <v/>
      </c>
      <c r="CO59" s="178" t="str">
        <f>IF(ISNUMBER(Data!CO59),IF(Data!CO59*1/SMALL(Data!CO$25:CO$999,1)-1&gt;$F$15,"&gt;100%",Data!CO59*1/SMALL(Data!CO$25:CO$999,1)-1),"")</f>
        <v/>
      </c>
      <c r="CP59" s="178" t="str">
        <f>IF(ISNUMBER(Data!CP59),IF(Data!CP59*1/SMALL(Data!CP$25:CP$999,1)-1&gt;$F$15,"&gt;100%",Data!CP59*1/SMALL(Data!CP$25:CP$999,1)-1),"")</f>
        <v/>
      </c>
      <c r="CQ59" s="178" t="str">
        <f>IF(ISNUMBER(Data!CQ59),IF(Data!CQ59*1/SMALL(Data!CQ$25:CQ$999,1)-1&gt;$F$15,"&gt;100%",Data!CQ59*1/SMALL(Data!CQ$25:CQ$999,1)-1),"")</f>
        <v/>
      </c>
      <c r="CR59" s="178" t="str">
        <f>IF(ISNUMBER(Data!CR59),IF(Data!CR59*1/SMALL(Data!CR$25:CR$999,1)-1&gt;$F$15,"&gt;100%",Data!CR59*1/SMALL(Data!CR$25:CR$999,1)-1),"")</f>
        <v/>
      </c>
      <c r="CS59" s="178" t="str">
        <f>IF(ISNUMBER(Data!CS59),IF(Data!CS59*1/SMALL(Data!CS$25:CS$999,1)-1&gt;$F$15,"&gt;100%",Data!CS59*1/SMALL(Data!CS$25:CS$999,1)-1),"")</f>
        <v/>
      </c>
      <c r="CT59" s="178" t="str">
        <f>IF(ISNUMBER(Data!CT59),IF(Data!CT59*1/SMALL(Data!CT$25:CT$999,1)-1&gt;$F$15,"&gt;100%",Data!CT59*1/SMALL(Data!CT$25:CT$999,1)-1),"")</f>
        <v/>
      </c>
      <c r="CU59" s="178" t="str">
        <f>IF(ISNUMBER(Data!CU59),IF(Data!CU59*1/SMALL(Data!CU$25:CU$999,1)-1&gt;$F$15,"&gt;100%",Data!CU59*1/SMALL(Data!CU$25:CU$999,1)-1),"")</f>
        <v/>
      </c>
      <c r="CV59" s="178" t="str">
        <f>IF(ISNUMBER(Data!CV59),IF(Data!CV59*1/SMALL(Data!CV$25:CV$999,1)-1&gt;$F$15,"&gt;100%",Data!CV59*1/SMALL(Data!CV$25:CV$999,1)-1),"")</f>
        <v/>
      </c>
      <c r="CW59" s="178" t="str">
        <f>IF(ISNUMBER(Data!CW59),IF(Data!CW59*1/SMALL(Data!CW$25:CW$999,1)-1&gt;$F$15,"&gt;100%",Data!CW59*1/SMALL(Data!CW$25:CW$999,1)-1),"")</f>
        <v/>
      </c>
      <c r="CX59" s="178" t="str">
        <f>IF(ISNUMBER(Data!CX59),IF(Data!CX59*1/SMALL(Data!CX$25:CX$999,1)-1&gt;$F$15,"&gt;100%",Data!CX59*1/SMALL(Data!CX$25:CX$999,1)-1),"")</f>
        <v/>
      </c>
      <c r="CY59" s="178" t="str">
        <f>IF(ISNUMBER(Data!CY59),IF(Data!CY59*1/SMALL(Data!CY$25:CY$999,1)-1&gt;$F$15,"&gt;100%",Data!CY59*1/SMALL(Data!CY$25:CY$999,1)-1),"")</f>
        <v/>
      </c>
      <c r="CZ59" s="178" t="str">
        <f>IF(ISNUMBER(Data!CZ59),IF(Data!CZ59*1/SMALL(Data!CZ$25:CZ$999,1)-1&gt;$F$15,"&gt;100%",Data!CZ59*1/SMALL(Data!CZ$25:CZ$999,1)-1),"")</f>
        <v/>
      </c>
      <c r="DA59" s="178" t="str">
        <f>IF(ISNUMBER(Data!DA59),IF(Data!DA59*1/SMALL(Data!DA$25:DA$999,1)-1&gt;$F$15,"&gt;100%",Data!DA59*1/SMALL(Data!DA$25:DA$999,1)-1),"")</f>
        <v/>
      </c>
      <c r="DB59" s="178" t="str">
        <f>IF(ISNUMBER(Data!DB59),IF(Data!DB59*1/SMALL(Data!DB$25:DB$999,1)-1&gt;$F$15,"&gt;100%",Data!DB59*1/SMALL(Data!DB$25:DB$999,1)-1),"")</f>
        <v/>
      </c>
      <c r="DC59" s="178" t="str">
        <f>IF(ISNUMBER(Data!DC59),IF(Data!DC59*1/SMALL(Data!DC$25:DC$999,1)-1&gt;$F$15,"&gt;100%",Data!DC59*1/SMALL(Data!DC$25:DC$999,1)-1),"")</f>
        <v/>
      </c>
      <c r="DD59" s="178" t="str">
        <f>IF(ISNUMBER(Data!DD59),IF(Data!DD59*1/SMALL(Data!DD$25:DD$999,1)-1&gt;$F$15,"&gt;100%",Data!DD59*1/SMALL(Data!DD$25:DD$999,1)-1),"")</f>
        <v/>
      </c>
      <c r="DE59" s="178" t="str">
        <f>IF(ISNUMBER(Data!DE59),IF(Data!DE59*1/SMALL(Data!DE$25:DE$999,1)-1&gt;$F$15,"&gt;100%",Data!DE59*1/SMALL(Data!DE$25:DE$999,1)-1),"")</f>
        <v/>
      </c>
      <c r="DF59" s="178" t="str">
        <f>IF(ISNUMBER(Data!DF59),IF(Data!DF59*1/SMALL(Data!DF$25:DF$999,1)-1&gt;$F$15,"&gt;100%",Data!DF59*1/SMALL(Data!DF$25:DF$999,1)-1),"")</f>
        <v/>
      </c>
      <c r="DG59" s="178" t="str">
        <f>IF(ISNUMBER(Data!DG59),IF(Data!DG59*1/SMALL(Data!DG$25:DG$999,1)-1&gt;$F$15,"&gt;100%",Data!DG59*1/SMALL(Data!DG$25:DG$999,1)-1),"")</f>
        <v/>
      </c>
      <c r="DH59" s="178" t="str">
        <f>IF(ISNUMBER(Data!DH59),IF(Data!DH59*1/SMALL(Data!DH$25:DH$999,1)-1&gt;$F$15,"&gt;100%",Data!DH59*1/SMALL(Data!DH$25:DH$999,1)-1),"")</f>
        <v/>
      </c>
      <c r="DI59" s="178" t="str">
        <f>IF(ISNUMBER(Data!DI59),IF(Data!DI59*1/SMALL(Data!DI$25:DI$999,1)-1&gt;$F$15,"&gt;100%",Data!DI59*1/SMALL(Data!DI$25:DI$999,1)-1),"")</f>
        <v/>
      </c>
      <c r="DJ59" s="178" t="str">
        <f>IF(ISNUMBER(Data!DJ59),IF(Data!DJ59*1/SMALL(Data!DJ$25:DJ$999,1)-1&gt;$F$15,"&gt;100%",Data!DJ59*1/SMALL(Data!DJ$25:DJ$999,1)-1),"")</f>
        <v/>
      </c>
      <c r="DK59" s="178" t="str">
        <f>IF(ISNUMBER(Data!DK59),IF(Data!DK59*1/SMALL(Data!DK$25:DK$999,1)-1&gt;$F$15,"&gt;100%",Data!DK59*1/SMALL(Data!DK$25:DK$999,1)-1),"")</f>
        <v/>
      </c>
      <c r="DL59" s="178" t="str">
        <f>IF(ISNUMBER(Data!DL59),IF(Data!DL59*1/SMALL(Data!DL$25:DL$999,1)-1&gt;$F$15,"&gt;100%",Data!DL59*1/SMALL(Data!DL$25:DL$999,1)-1),"")</f>
        <v/>
      </c>
      <c r="DM59" s="178" t="str">
        <f>IF(ISNUMBER(Data!DM59),IF(Data!DM59*1/SMALL(Data!DM$25:DM$999,1)-1&gt;$F$15,"&gt;100%",Data!DM59*1/SMALL(Data!DM$25:DM$999,1)-1),"")</f>
        <v/>
      </c>
      <c r="DN59" s="178" t="str">
        <f>IF(ISNUMBER(Data!DN59),IF(Data!DN59*1/SMALL(Data!DN$25:DN$999,1)-1&gt;$F$15,"&gt;100%",Data!DN59*1/SMALL(Data!DN$25:DN$999,1)-1),"")</f>
        <v/>
      </c>
      <c r="DO59" s="178" t="str">
        <f>IF(ISNUMBER(Data!DO59),IF(Data!DO59*1/SMALL(Data!DO$25:DO$999,1)-1&gt;$F$15,"&gt;100%",Data!DO59*1/SMALL(Data!DO$25:DO$999,1)-1),"")</f>
        <v/>
      </c>
      <c r="DP59" s="178" t="str">
        <f>IF(ISNUMBER(Data!DP59),IF(Data!DP59*1/SMALL(Data!DP$25:DP$999,1)-1&gt;$F$15,"&gt;100%",Data!DP59*1/SMALL(Data!DP$25:DP$999,1)-1),"")</f>
        <v/>
      </c>
      <c r="DQ59" s="178" t="str">
        <f>IF(ISNUMBER(Data!DQ59),IF(Data!DQ59*1/SMALL(Data!DQ$25:DQ$999,1)-1&gt;$F$15,"&gt;100%",Data!DQ59*1/SMALL(Data!DQ$25:DQ$999,1)-1),"")</f>
        <v/>
      </c>
      <c r="DR59" s="178" t="str">
        <f>IF(ISNUMBER(Data!DR59),IF(Data!DR59*1/SMALL(Data!DR$25:DR$999,1)-1&gt;$F$15,"&gt;100%",Data!DR59*1/SMALL(Data!DR$25:DR$999,1)-1),"")</f>
        <v/>
      </c>
      <c r="DS59" s="178" t="str">
        <f>IF(ISNUMBER(Data!DS59),IF(Data!DS59*1/SMALL(Data!DS$25:DS$999,1)-1&gt;$F$15,"&gt;100%",Data!DS59*1/SMALL(Data!DS$25:DS$999,1)-1),"")</f>
        <v/>
      </c>
      <c r="DT59" s="178" t="str">
        <f>IF(ISNUMBER(Data!DT59),IF(Data!DT59*1/SMALL(Data!DT$25:DT$999,1)-1&gt;$F$15,"&gt;100%",Data!DT59*1/SMALL(Data!DT$25:DT$999,1)-1),"")</f>
        <v/>
      </c>
      <c r="DU59" s="178" t="str">
        <f>IF(ISNUMBER(Data!DU59),IF(Data!DU59*1/SMALL(Data!DU$25:DU$999,1)-1&gt;$F$15,"&gt;100%",Data!DU59*1/SMALL(Data!DU$25:DU$999,1)-1),"")</f>
        <v/>
      </c>
      <c r="DV59" s="178" t="str">
        <f>IF(ISNUMBER(Data!DV59),IF(Data!DV59*1/SMALL(Data!DV$25:DV$999,1)-1&gt;$F$15,"&gt;100%",Data!DV59*1/SMALL(Data!DV$25:DV$999,1)-1),"")</f>
        <v>&gt;100%</v>
      </c>
      <c r="DW59" s="178" t="str">
        <f>IF(ISNUMBER(Data!DW59),IF(Data!DW59*1/SMALL(Data!DW$25:DW$999,1)-1&gt;$F$15,"&gt;100%",Data!DW59*1/SMALL(Data!DW$25:DW$999,1)-1),"")</f>
        <v>&gt;100%</v>
      </c>
      <c r="DX59" s="178" t="str">
        <f>IF(ISNUMBER(Data!DX59),IF(Data!DX59*1/SMALL(Data!DX$25:DX$999,1)-1&gt;$F$15,"&gt;100%",Data!DX59*1/SMALL(Data!DX$25:DX$999,1)-1),"")</f>
        <v/>
      </c>
      <c r="DY59" s="178" t="str">
        <f>IF(ISNUMBER(Data!DY59),IF(Data!DY59*1/SMALL(Data!DY$25:DY$999,1)-1&gt;$F$15,"&gt;100%",Data!DY59*1/SMALL(Data!DY$25:DY$999,1)-1),"")</f>
        <v/>
      </c>
      <c r="DZ59" s="178">
        <f>IF(ISNUMBER(Data!DZ59),IF(Data!DZ59*1/SMALL(Data!DZ$25:DZ$999,1)-1&gt;$F$15,"&gt;100%",Data!DZ59*1/SMALL(Data!DZ$25:DZ$999,1)-1),"")</f>
        <v>0.67485765657776442</v>
      </c>
      <c r="EA59" s="178">
        <f>IF(ISNUMBER(Data!EA59),IF(Data!EA59*1/SMALL(Data!EA$25:EA$999,1)-1&gt;$F$15,"&gt;100%",Data!EA59*1/SMALL(Data!EA$25:EA$999,1)-1),"")</f>
        <v>0.125</v>
      </c>
      <c r="EB59" s="178">
        <f>IF(ISNUMBER(Data!EB59),IF(Data!EB59*1/SMALL(Data!EB$25:EB$999,1)-1&gt;$F$15,"&gt;100%",Data!EB59*1/SMALL(Data!EB$25:EB$999,1)-1),"")</f>
        <v>0</v>
      </c>
      <c r="EC59" s="178">
        <f>IF(ISNUMBER(Data!EC59),IF(Data!EC59*1/SMALL(Data!EC$25:EC$999,1)-1&gt;$F$15,"&gt;100%",Data!EC59*1/SMALL(Data!EC$25:EC$999,1)-1),"")</f>
        <v>6.2680115273775261E-2</v>
      </c>
      <c r="ED59" s="178">
        <f>IF(ISNUMBER(Data!ED59),IF(Data!ED59*1/SMALL(Data!ED$25:ED$999,1)-1&gt;$F$15,"&gt;100%",Data!ED59*1/SMALL(Data!ED$25:ED$999,1)-1),"")</f>
        <v>2.3809523809523947E-2</v>
      </c>
      <c r="EE59" s="178">
        <f>IF(ISNUMBER(Data!EE59),IF(Data!EE59*1/SMALL(Data!EE$25:EE$999,1)-1&gt;$F$15,"&gt;100%",Data!EE59*1/SMALL(Data!EE$25:EE$999,1)-1),"")</f>
        <v>0</v>
      </c>
      <c r="EF59" s="178">
        <f>IF(ISNUMBER(Data!EF59),IF(Data!EF59*1/SMALL(Data!EF$25:EF$999,1)-1&gt;$F$15,"&gt;100%",Data!EF59*1/SMALL(Data!EF$25:EF$999,1)-1),"")</f>
        <v>1.6980210114830196E-2</v>
      </c>
      <c r="EG59" s="178" t="str">
        <f>IF(ISNUMBER(Data!EG59),IF(Data!EG59*1/SMALL(Data!EG$25:EG$999,1)-1&gt;$F$15,"&gt;100%",Data!EG59*1/SMALL(Data!EG$25:EG$999,1)-1),"")</f>
        <v>&gt;100%</v>
      </c>
      <c r="EH59" s="178" t="str">
        <f>IF(ISNUMBER(Data!EH59),IF(Data!EH59*1/SMALL(Data!EH$25:EH$999,1)-1&gt;$F$15,"&gt;100%",Data!EH59*1/SMALL(Data!EH$25:EH$999,1)-1),"")</f>
        <v>&gt;100%</v>
      </c>
      <c r="EI59" s="178" t="str">
        <f>IF(ISNUMBER(Data!EI59),IF(Data!EI59*1/SMALL(Data!EI$25:EI$999,1)-1&gt;$F$15,"&gt;100%",Data!EI59*1/SMALL(Data!EI$25:EI$999,1)-1),"")</f>
        <v/>
      </c>
      <c r="EJ59" s="178" t="str">
        <f>IF(ISNUMBER(Data!EJ59),IF(Data!EJ59*1/SMALL(Data!EJ$25:EJ$999,1)-1&gt;$F$15,"&gt;100%",Data!EJ59*1/SMALL(Data!EJ$25:EJ$999,1)-1),"")</f>
        <v/>
      </c>
      <c r="EK59" s="178" t="str">
        <f>IF(ISNUMBER(Data!EK59),IF(Data!EK59*1/SMALL(Data!EK$25:EK$999,1)-1&gt;$F$15,"&gt;100%",Data!EK59*1/SMALL(Data!EK$25:EK$999,1)-1),"")</f>
        <v/>
      </c>
      <c r="EL59" s="178" t="str">
        <f>IF(ISNUMBER(Data!EL59),IF(Data!EL59*1/SMALL(Data!EL$25:EL$999,1)-1&gt;$F$15,"&gt;100%",Data!EL59*1/SMALL(Data!EL$25:EL$999,1)-1),"")</f>
        <v/>
      </c>
      <c r="EM59" s="178" t="str">
        <f>IF(ISNUMBER(Data!EM59),IF(Data!EM59*1/SMALL(Data!EM$25:EM$999,1)-1&gt;$F$15,"&gt;100%",Data!EM59*1/SMALL(Data!EM$25:EM$999,1)-1),"")</f>
        <v/>
      </c>
      <c r="EN59" s="178" t="str">
        <f>IF(ISNUMBER(Data!EN59),IF(Data!EN59*1/SMALL(Data!EN$25:EN$999,1)-1&gt;$F$15,"&gt;100%",Data!EN59*1/SMALL(Data!EN$25:EN$999,1)-1),"")</f>
        <v/>
      </c>
      <c r="EO59" s="178" t="str">
        <f>IF(ISNUMBER(Data!EO59),IF(Data!EO59*1/SMALL(Data!EO$25:EO$999,1)-1&gt;$F$15,"&gt;100%",Data!EO59*1/SMALL(Data!EO$25:EO$999,1)-1),"")</f>
        <v/>
      </c>
      <c r="EP59" s="178" t="str">
        <f>IF(ISNUMBER(Data!EP59),IF(Data!EP59*1/SMALL(Data!EP$25:EP$999,1)-1&gt;$F$15,"&gt;100%",Data!EP59*1/SMALL(Data!EP$25:EP$999,1)-1),"")</f>
        <v/>
      </c>
      <c r="EQ59" s="178" t="str">
        <f>IF(ISNUMBER(Data!EQ59),IF(Data!EQ59*1/SMALL(Data!EQ$25:EQ$999,1)-1&gt;$F$15,"&gt;100%",Data!EQ59*1/SMALL(Data!EQ$25:EQ$999,1)-1),"")</f>
        <v/>
      </c>
      <c r="ER59" s="178" t="str">
        <f>IF(ISNUMBER(Data!ER59),IF(Data!ER59*1/SMALL(Data!ER$25:ER$999,1)-1&gt;$F$15,"&gt;100%",Data!ER59*1/SMALL(Data!ER$25:ER$999,1)-1),"")</f>
        <v/>
      </c>
      <c r="ES59" s="178" t="str">
        <f>IF(ISNUMBER(Data!ES59),IF(Data!ES59*1/SMALL(Data!ES$25:ES$999,1)-1&gt;$F$15,"&gt;100%",Data!ES59*1/SMALL(Data!ES$25:ES$999,1)-1),"")</f>
        <v/>
      </c>
    </row>
    <row r="60" spans="1:149" s="171" customFormat="1" x14ac:dyDescent="0.25">
      <c r="A60" s="169" t="str">
        <f>Data!A60</f>
        <v>RTAB-MAP S2S</v>
      </c>
      <c r="B60" s="178" t="str">
        <f>IF(ISNUMBER(Data!B60),IF(Data!B60*1/SMALL(Data!B$25:B$999,1)-1&gt;$F$15,"&gt;100%",Data!B60*1/SMALL(Data!B$25:B$999,1)-1),"")</f>
        <v/>
      </c>
      <c r="C60" s="178" t="str">
        <f>IF(ISNUMBER(Data!C60),IF(Data!C60*1/SMALL(Data!C$25:C$999,1)-1&gt;$F$15,"&gt;100%",Data!C60*1/SMALL(Data!C$25:C$999,1)-1),"")</f>
        <v/>
      </c>
      <c r="D60" s="178" t="str">
        <f>IF(ISNUMBER(Data!D60),IF(Data!D60*1/SMALL(Data!D$25:D$999,1)-1&gt;$F$15,"&gt;100%",Data!D60*1/SMALL(Data!D$25:D$999,1)-1),"")</f>
        <v/>
      </c>
      <c r="E60" s="178" t="str">
        <f>IF(ISNUMBER(Data!E60),IF(Data!E60*1/SMALL(Data!E$25:E$999,1)-1&gt;$F$15,"&gt;100%",Data!E60*1/SMALL(Data!E$25:E$999,1)-1),"")</f>
        <v/>
      </c>
      <c r="F60" s="178" t="str">
        <f>IF(ISNUMBER(Data!F60),IF(Data!F60*1/SMALL(Data!F$25:F$999,1)-1&gt;$F$15,"&gt;100%",Data!F60*1/SMALL(Data!F$25:F$999,1)-1),"")</f>
        <v/>
      </c>
      <c r="G60" s="178" t="str">
        <f>IF(ISNUMBER(Data!G60),IF(Data!G60*1/SMALL(Data!G$25:G$999,1)-1&gt;$F$15,"&gt;100%",Data!G60*1/SMALL(Data!G$25:G$999,1)-1),"")</f>
        <v/>
      </c>
      <c r="H60" s="178" t="str">
        <f>IF(ISNUMBER(Data!H60),IF(Data!H60*1/SMALL(Data!H$25:H$999,1)-1&gt;$F$15,"&gt;100%",Data!H60*1/SMALL(Data!H$25:H$999,1)-1),"")</f>
        <v/>
      </c>
      <c r="I60" s="178" t="str">
        <f>IF(ISNUMBER(Data!I60),IF(Data!I60*1/SMALL(Data!I$25:I$999,1)-1&gt;$F$15,"&gt;100%",Data!I60*1/SMALL(Data!I$25:I$999,1)-1),"")</f>
        <v/>
      </c>
      <c r="J60" s="178" t="str">
        <f>IF(ISNUMBER(Data!J60),IF(Data!J60*1/SMALL(Data!J$25:J$999,1)-1&gt;$F$15,"&gt;100%",Data!J60*1/SMALL(Data!J$25:J$999,1)-1),"")</f>
        <v/>
      </c>
      <c r="K60" s="178" t="str">
        <f>IF(ISNUMBER(Data!K60),IF(Data!K60*1/SMALL(Data!K$25:K$999,1)-1&gt;$F$15,"&gt;100%",Data!K60*1/SMALL(Data!K$25:K$999,1)-1),"")</f>
        <v/>
      </c>
      <c r="L60" s="178" t="str">
        <f>IF(ISNUMBER(Data!L60),IF(Data!L60*1/SMALL(Data!L$25:L$999,1)-1&gt;$F$15,"&gt;100%",Data!L60*1/SMALL(Data!L$25:L$999,1)-1),"")</f>
        <v/>
      </c>
      <c r="M60" s="178" t="str">
        <f>IF(ISNUMBER(Data!M60),IF(Data!M60*1/SMALL(Data!M$25:M$999,1)-1&gt;$F$15,"&gt;100%",Data!M60*1/SMALL(Data!M$25:M$999,1)-1),"")</f>
        <v/>
      </c>
      <c r="N60" s="178" t="str">
        <f>IF(ISNUMBER(Data!N60),IF(Data!N60*1/SMALL(Data!N$25:N$999,1)-1&gt;$F$15,"&gt;100%",Data!N60*1/SMALL(Data!N$25:N$999,1)-1),"")</f>
        <v/>
      </c>
      <c r="O60" s="178" t="str">
        <f>IF(ISNUMBER(Data!O60),IF(Data!O60*1/SMALL(Data!O$25:O$999,1)-1&gt;$F$15,"&gt;100%",Data!O60*1/SMALL(Data!O$25:O$999,1)-1),"")</f>
        <v/>
      </c>
      <c r="P60" s="178" t="str">
        <f>IF(ISNUMBER(Data!P60),IF(Data!P60*1/SMALL(Data!P$25:P$999,1)-1&gt;$F$15,"&gt;100%",Data!P60*1/SMALL(Data!P$25:P$999,1)-1),"")</f>
        <v/>
      </c>
      <c r="Q60" s="178" t="str">
        <f>IF(ISNUMBER(Data!Q60),IF(Data!Q60*1/SMALL(Data!Q$25:Q$999,1)-1&gt;$F$15,"&gt;100%",Data!Q60*1/SMALL(Data!Q$25:Q$999,1)-1),"")</f>
        <v/>
      </c>
      <c r="R60" s="178" t="str">
        <f>IF(ISNUMBER(Data!R60),IF(Data!R60*1/SMALL(Data!R$25:R$999,1)-1&gt;$F$15,"&gt;100%",Data!R60*1/SMALL(Data!R$25:R$999,1)-1),"")</f>
        <v/>
      </c>
      <c r="S60" s="178" t="str">
        <f>IF(ISNUMBER(Data!S60),IF(Data!S60*1/SMALL(Data!S$25:S$999,1)-1&gt;$F$15,"&gt;100%",Data!S60*1/SMALL(Data!S$25:S$999,1)-1),"")</f>
        <v/>
      </c>
      <c r="T60" s="178" t="str">
        <f>IF(ISNUMBER(Data!T60),IF(Data!T60*1/SMALL(Data!T$25:T$999,1)-1&gt;$F$15,"&gt;100%",Data!T60*1/SMALL(Data!T$25:T$999,1)-1),"")</f>
        <v/>
      </c>
      <c r="U60" s="178" t="str">
        <f>IF(ISNUMBER(Data!U60),IF(Data!U60*1/SMALL(Data!U$25:U$999,1)-1&gt;$F$15,"&gt;100%",Data!U60*1/SMALL(Data!U$25:U$999,1)-1),"")</f>
        <v/>
      </c>
      <c r="V60" s="178" t="str">
        <f>IF(ISNUMBER(Data!V60),IF(Data!V60*1/SMALL(Data!V$25:V$999,1)-1&gt;$F$15,"&gt;100%",Data!V60*1/SMALL(Data!V$25:V$999,1)-1),"")</f>
        <v/>
      </c>
      <c r="W60" s="178" t="str">
        <f>IF(ISNUMBER(Data!W60),IF(Data!W60*1/SMALL(Data!W$25:W$999,1)-1&gt;$F$15,"&gt;100%",Data!W60*1/SMALL(Data!W$25:W$999,1)-1),"")</f>
        <v/>
      </c>
      <c r="X60" s="178" t="str">
        <f>IF(ISNUMBER(Data!X60),IF(Data!X60*1/SMALL(Data!X$25:X$999,1)-1&gt;$F$15,"&gt;100%",Data!X60*1/SMALL(Data!X$25:X$999,1)-1),"")</f>
        <v/>
      </c>
      <c r="Y60" s="178" t="str">
        <f>IF(ISNUMBER(Data!Y60),IF(Data!Y60*1/SMALL(Data!Y$25:Y$999,1)-1&gt;$F$15,"&gt;100%",Data!Y60*1/SMALL(Data!Y$25:Y$999,1)-1),"")</f>
        <v/>
      </c>
      <c r="Z60" s="178" t="str">
        <f>IF(ISNUMBER(Data!Z60),IF(Data!Z60*1/SMALL(Data!Z$25:Z$999,1)-1&gt;$F$15,"&gt;100%",Data!Z60*1/SMALL(Data!Z$25:Z$999,1)-1),"")</f>
        <v/>
      </c>
      <c r="AA60" s="178" t="str">
        <f>IF(ISNUMBER(Data!AA60),IF(Data!AA60*1/SMALL(Data!AA$25:AA$999,1)-1&gt;$F$15,"&gt;100%",Data!AA60*1/SMALL(Data!AA$25:AA$999,1)-1),"")</f>
        <v/>
      </c>
      <c r="AB60" s="178" t="str">
        <f>IF(ISNUMBER(Data!AB60),IF(Data!AB60*1/SMALL(Data!AB$25:AB$999,1)-1&gt;$F$15,"&gt;100%",Data!AB60*1/SMALL(Data!AB$25:AB$999,1)-1),"")</f>
        <v/>
      </c>
      <c r="AC60" s="178" t="str">
        <f>IF(ISNUMBER(Data!AC60),IF(Data!AC60*1/SMALL(Data!AC$25:AC$999,1)-1&gt;$F$15,"&gt;100%",Data!AC60*1/SMALL(Data!AC$25:AC$999,1)-1),"")</f>
        <v/>
      </c>
      <c r="AD60" s="178" t="str">
        <f>IF(ISNUMBER(Data!AD60),IF(Data!AD60*1/SMALL(Data!AD$25:AD$999,1)-1&gt;$F$15,"&gt;100%",Data!AD60*1/SMALL(Data!AD$25:AD$999,1)-1),"")</f>
        <v/>
      </c>
      <c r="AE60" s="178" t="str">
        <f>IF(ISNUMBER(Data!AE60),IF(Data!AE60*1/SMALL(Data!AE$25:AE$999,1)-1&gt;$F$15,"&gt;100%",Data!AE60*1/SMALL(Data!AE$25:AE$999,1)-1),"")</f>
        <v/>
      </c>
      <c r="AF60" s="178" t="str">
        <f>IF(ISNUMBER(Data!AF60),IF(Data!AF60*1/SMALL(Data!AF$25:AF$999,1)-1&gt;$F$15,"&gt;100%",Data!AF60*1/SMALL(Data!AF$25:AF$999,1)-1),"")</f>
        <v/>
      </c>
      <c r="AG60" s="178" t="str">
        <f>IF(ISNUMBER(Data!AG60),IF(Data!AG60*1/SMALL(Data!AG$25:AG$999,1)-1&gt;$F$15,"&gt;100%",Data!AG60*1/SMALL(Data!AG$25:AG$999,1)-1),"")</f>
        <v/>
      </c>
      <c r="AH60" s="178" t="str">
        <f>IF(ISNUMBER(Data!AH60),IF(Data!AH60*1/SMALL(Data!AH$25:AH$999,1)-1&gt;$F$15,"&gt;100%",Data!AH60*1/SMALL(Data!AH$25:AH$999,1)-1),"")</f>
        <v/>
      </c>
      <c r="AI60" s="178" t="str">
        <f>IF(ISNUMBER(Data!AI60),IF(Data!AI60*1/SMALL(Data!AI$25:AI$999,1)-1&gt;$F$15,"&gt;100%",Data!AI60*1/SMALL(Data!AI$25:AI$999,1)-1),"")</f>
        <v/>
      </c>
      <c r="AJ60" s="178" t="str">
        <f>IF(ISNUMBER(Data!AJ60),IF(Data!AJ60*1/SMALL(Data!AJ$25:AJ$999,1)-1&gt;$F$15,"&gt;100%",Data!AJ60*1/SMALL(Data!AJ$25:AJ$999,1)-1),"")</f>
        <v/>
      </c>
      <c r="AK60" s="178" t="str">
        <f>IF(ISNUMBER(Data!AK60),IF(Data!AK60*1/SMALL(Data!AK$25:AK$999,1)-1&gt;$F$15,"&gt;100%",Data!AK60*1/SMALL(Data!AK$25:AK$999,1)-1),"")</f>
        <v/>
      </c>
      <c r="AL60" s="178" t="str">
        <f>IF(ISNUMBER(Data!AL60),IF(Data!AL60*1/SMALL(Data!AL$25:AL$999,1)-1&gt;$F$15,"&gt;100%",Data!AL60*1/SMALL(Data!AL$25:AL$999,1)-1),"")</f>
        <v/>
      </c>
      <c r="AM60" s="178" t="str">
        <f>IF(ISNUMBER(Data!AM60),IF(Data!AM60*1/SMALL(Data!AM$25:AM$999,1)-1&gt;$F$15,"&gt;100%",Data!AM60*1/SMALL(Data!AM$25:AM$999,1)-1),"")</f>
        <v/>
      </c>
      <c r="AN60" s="178" t="str">
        <f>IF(ISNUMBER(Data!AN60),IF(Data!AN60*1/SMALL(Data!AN$25:AN$999,1)-1&gt;$F$15,"&gt;100%",Data!AN60*1/SMALL(Data!AN$25:AN$999,1)-1),"")</f>
        <v/>
      </c>
      <c r="AO60" s="178" t="str">
        <f>IF(ISNUMBER(Data!AO60),IF(Data!AO60*1/SMALL(Data!AO$25:AO$999,1)-1&gt;$F$15,"&gt;100%",Data!AO60*1/SMALL(Data!AO$25:AO$999,1)-1),"")</f>
        <v/>
      </c>
      <c r="AP60" s="178" t="str">
        <f>IF(ISNUMBER(Data!AP60),IF(Data!AP60*1/SMALL(Data!AP$25:AP$999,1)-1&gt;$F$15,"&gt;100%",Data!AP60*1/SMALL(Data!AP$25:AP$999,1)-1),"")</f>
        <v/>
      </c>
      <c r="AQ60" s="189" t="str">
        <f>IF(ISNUMBER(Data!AQ60),IF(Data!AQ60*1/SMALL(Data!AQ$25:AQ$999,1)-1&gt;$F$15,"&gt;100%",Data!AQ60*1/SMALL(Data!AQ$25:AQ$999,1)-1),"")</f>
        <v/>
      </c>
      <c r="AR60" s="178" t="str">
        <f>IF(ISNUMBER(Data!AR60),IF(Data!AR60*1/SMALL(Data!AR$25:AR$999,1)-1&gt;$F$15,"&gt;100%",Data!AR60*1/SMALL(Data!AR$25:AR$999,1)-1),"")</f>
        <v/>
      </c>
      <c r="AS60" s="178" t="str">
        <f>IF(ISNUMBER(Data!AS60),IF(Data!AS60*1/SMALL(Data!AS$25:AS$999,1)-1&gt;$F$15,"&gt;100%",Data!AS60*1/SMALL(Data!AS$25:AS$999,1)-1),"")</f>
        <v/>
      </c>
      <c r="AT60" s="178" t="str">
        <f>IF(ISNUMBER(Data!AT60),IF(Data!AT60*1/SMALL(Data!AT$25:AT$999,1)-1&gt;$F$15,"&gt;100%",Data!AT60*1/SMALL(Data!AT$25:AT$999,1)-1),"")</f>
        <v/>
      </c>
      <c r="AU60" s="178" t="str">
        <f>IF(ISNUMBER(Data!AU60),IF(Data!AU60*1/SMALL(Data!AU$25:AU$999,1)-1&gt;$F$15,"&gt;100%",Data!AU60*1/SMALL(Data!AU$25:AU$999,1)-1),"")</f>
        <v/>
      </c>
      <c r="AV60" s="178" t="str">
        <f>IF(ISNUMBER(Data!AV60),IF(Data!AV60*1/SMALL(Data!AV$25:AV$999,1)-1&gt;$F$15,"&gt;100%",Data!AV60*1/SMALL(Data!AV$25:AV$999,1)-1),"")</f>
        <v/>
      </c>
      <c r="AW60" s="178" t="str">
        <f>IF(ISNUMBER(Data!AW60),IF(Data!AW60*1/SMALL(Data!AW$25:AW$999,1)-1&gt;$F$15,"&gt;100%",Data!AW60*1/SMALL(Data!AW$25:AW$999,1)-1),"")</f>
        <v/>
      </c>
      <c r="AX60" s="178" t="str">
        <f>IF(ISNUMBER(Data!AX60),IF(Data!AX60*1/SMALL(Data!AX$25:AX$999,1)-1&gt;$F$15,"&gt;100%",Data!AX60*1/SMALL(Data!AX$25:AX$999,1)-1),"")</f>
        <v/>
      </c>
      <c r="AY60" s="178" t="str">
        <f>IF(ISNUMBER(Data!AY60),IF(Data!AY60*1/SMALL(Data!AY$25:AY$999,1)-1&gt;$F$15,"&gt;100%",Data!AY60*1/SMALL(Data!AY$25:AY$999,1)-1),"")</f>
        <v/>
      </c>
      <c r="AZ60" s="178" t="str">
        <f>IF(ISNUMBER(Data!AZ60),IF(Data!AZ60*1/SMALL(Data!AZ$25:AZ$999,1)-1&gt;$F$15,"&gt;100%",Data!AZ60*1/SMALL(Data!AZ$25:AZ$999,1)-1),"")</f>
        <v/>
      </c>
      <c r="BA60" s="190" t="str">
        <f>IF(ISNUMBER(Data!BA60),IF(Data!BA60*1/SMALL(Data!BA$25:BA$999,1)-1&gt;$F$15,"&gt;100%",Data!BA60*1/SMALL(Data!BA$25:BA$999,1)-1),"")</f>
        <v/>
      </c>
      <c r="BB60" s="184" t="str">
        <f>IF(ISNUMBER(Data!BB60),IF(Data!BB60*1/SMALL(Data!BB$25:BB$999,1)-1&gt;$F$15,"&gt;100%",Data!BB60*1/SMALL(Data!BB$25:BB$999,1)-1),"")</f>
        <v/>
      </c>
      <c r="BC60" s="178" t="str">
        <f>IF(ISNUMBER(Data!BC60),IF(Data!BC60*1/SMALL(Data!BC$25:BC$999,1)-1&gt;$F$15,"&gt;100%",Data!BC60*1/SMALL(Data!BC$25:BC$999,1)-1),"")</f>
        <v/>
      </c>
      <c r="BD60" s="178" t="str">
        <f>IF(ISNUMBER(Data!BD60),IF(Data!BD60*1/SMALL(Data!BD$25:BD$999,1)-1&gt;$F$15,"&gt;100%",Data!BD60*1/SMALL(Data!BD$25:BD$999,1)-1),"")</f>
        <v/>
      </c>
      <c r="BE60" s="178" t="str">
        <f>IF(ISNUMBER(Data!BE60),IF(Data!BE60*1/SMALL(Data!BE$25:BE$999,1)-1&gt;$F$15,"&gt;100%",Data!BE60*1/SMALL(Data!BE$25:BE$999,1)-1),"")</f>
        <v/>
      </c>
      <c r="BF60" s="178" t="str">
        <f>IF(ISNUMBER(Data!BF60),IF(Data!BF60*1/SMALL(Data!BF$25:BF$999,1)-1&gt;$F$15,"&gt;100%",Data!BF60*1/SMALL(Data!BF$25:BF$999,1)-1),"")</f>
        <v/>
      </c>
      <c r="BG60" s="178" t="str">
        <f>IF(ISNUMBER(Data!BG60),IF(Data!BG60*1/SMALL(Data!BG$25:BG$999,1)-1&gt;$F$15,"&gt;100%",Data!BG60*1/SMALL(Data!BG$25:BG$999,1)-1),"")</f>
        <v/>
      </c>
      <c r="BH60" s="178" t="str">
        <f>IF(ISNUMBER(Data!BH60),IF(Data!BH60*1/SMALL(Data!BH$25:BH$999,1)-1&gt;$F$15,"&gt;100%",Data!BH60*1/SMALL(Data!BH$25:BH$999,1)-1),"")</f>
        <v/>
      </c>
      <c r="BI60" s="178" t="str">
        <f>IF(ISNUMBER(Data!BI60),IF(Data!BI60*1/SMALL(Data!BI$25:BI$999,1)-1&gt;$F$15,"&gt;100%",Data!BI60*1/SMALL(Data!BI$25:BI$999,1)-1),"")</f>
        <v/>
      </c>
      <c r="BJ60" s="178" t="str">
        <f>IF(ISNUMBER(Data!BJ60),IF(Data!BJ60*1/SMALL(Data!BJ$25:BJ$999,1)-1&gt;$F$15,"&gt;100%",Data!BJ60*1/SMALL(Data!BJ$25:BJ$999,1)-1),"")</f>
        <v/>
      </c>
      <c r="BK60" s="178" t="str">
        <f>IF(ISNUMBER(Data!BK60),IF(Data!BK60*1/SMALL(Data!BK$25:BK$999,1)-1&gt;$F$15,"&gt;100%",Data!BK60*1/SMALL(Data!BK$25:BK$999,1)-1),"")</f>
        <v/>
      </c>
      <c r="BL60" s="178" t="str">
        <f>IF(ISNUMBER(Data!BL60),IF(Data!BL60*1/SMALL(Data!BL$25:BL$999,1)-1&gt;$F$15,"&gt;100%",Data!BL60*1/SMALL(Data!BL$25:BL$999,1)-1),"")</f>
        <v/>
      </c>
      <c r="BM60" s="178" t="str">
        <f>IF(ISNUMBER(Data!BM60),IF(Data!BM60*1/SMALL(Data!BM$25:BM$999,1)-1&gt;$F$15,"&gt;100%",Data!BM60*1/SMALL(Data!BM$25:BM$999,1)-1),"")</f>
        <v/>
      </c>
      <c r="BN60" s="178" t="str">
        <f>IF(ISNUMBER(Data!BN60),IF(Data!BN60*1/SMALL(Data!BN$25:BN$999,1)-1&gt;$F$15,"&gt;100%",Data!BN60*1/SMALL(Data!BN$25:BN$999,1)-1),"")</f>
        <v/>
      </c>
      <c r="BO60" s="178" t="str">
        <f>IF(ISNUMBER(Data!BO60),IF(Data!BO60*1/SMALL(Data!BO$25:BO$999,1)-1&gt;$F$15,"&gt;100%",Data!BO60*1/SMALL(Data!BO$25:BO$999,1)-1),"")</f>
        <v/>
      </c>
      <c r="BP60" s="178" t="str">
        <f>IF(ISNUMBER(Data!BP60),IF(Data!BP60*1/SMALL(Data!BP$25:BP$999,1)-1&gt;$F$15,"&gt;100%",Data!BP60*1/SMALL(Data!BP$25:BP$999,1)-1),"")</f>
        <v/>
      </c>
      <c r="BQ60" s="178" t="str">
        <f>IF(ISNUMBER(Data!BQ60),IF(Data!BQ60*1/SMALL(Data!BQ$25:BQ$999,1)-1&gt;$F$15,"&gt;100%",Data!BQ60*1/SMALL(Data!BQ$25:BQ$999,1)-1),"")</f>
        <v/>
      </c>
      <c r="BR60" s="178" t="str">
        <f>IF(ISNUMBER(Data!BR60),IF(Data!BR60*1/SMALL(Data!BR$25:BR$999,1)-1&gt;$F$15,"&gt;100%",Data!BR60*1/SMALL(Data!BR$25:BR$999,1)-1),"")</f>
        <v/>
      </c>
      <c r="BS60" s="178" t="str">
        <f>IF(ISNUMBER(Data!BS60),IF(Data!BS60*1/SMALL(Data!BS$25:BS$999,1)-1&gt;$F$15,"&gt;100%",Data!BS60*1/SMALL(Data!BS$25:BS$999,1)-1),"")</f>
        <v/>
      </c>
      <c r="BT60" s="178" t="str">
        <f>IF(ISNUMBER(Data!BT60),IF(Data!BT60*1/SMALL(Data!BT$25:BT$999,1)-1&gt;$F$15,"&gt;100%",Data!BT60*1/SMALL(Data!BT$25:BT$999,1)-1),"")</f>
        <v/>
      </c>
      <c r="BU60" s="178" t="str">
        <f>IF(ISNUMBER(Data!BU60),IF(Data!BU60*1/SMALL(Data!BU$25:BU$999,1)-1&gt;$F$15,"&gt;100%",Data!BU60*1/SMALL(Data!BU$25:BU$999,1)-1),"")</f>
        <v/>
      </c>
      <c r="BV60" s="178" t="str">
        <f>IF(ISNUMBER(Data!BV60),IF(Data!BV60*1/SMALL(Data!BV$25:BV$999,1)-1&gt;$F$15,"&gt;100%",Data!BV60*1/SMALL(Data!BV$25:BV$999,1)-1),"")</f>
        <v/>
      </c>
      <c r="BW60" s="178" t="str">
        <f>IF(ISNUMBER(Data!BW60),IF(Data!BW60*1/SMALL(Data!BW$25:BW$999,1)-1&gt;$F$15,"&gt;100%",Data!BW60*1/SMALL(Data!BW$25:BW$999,1)-1),"")</f>
        <v/>
      </c>
      <c r="BX60" s="178" t="str">
        <f>IF(ISNUMBER(Data!BX60),IF(Data!BX60*1/SMALL(Data!BX$25:BX$999,1)-1&gt;$F$15,"&gt;100%",Data!BX60*1/SMALL(Data!BX$25:BX$999,1)-1),"")</f>
        <v/>
      </c>
      <c r="BY60" s="178" t="str">
        <f>IF(ISNUMBER(Data!BY60),IF(Data!BY60*1/SMALL(Data!BY$25:BY$999,1)-1&gt;$F$15,"&gt;100%",Data!BY60*1/SMALL(Data!BY$25:BY$999,1)-1),"")</f>
        <v/>
      </c>
      <c r="BZ60" s="178" t="str">
        <f>IF(ISNUMBER(Data!BZ60),IF(Data!BZ60*1/SMALL(Data!BZ$25:BZ$999,1)-1&gt;$F$15,"&gt;100%",Data!BZ60*1/SMALL(Data!BZ$25:BZ$999,1)-1),"")</f>
        <v/>
      </c>
      <c r="CA60" s="178" t="str">
        <f>IF(ISNUMBER(Data!CA60),IF(Data!CA60*1/SMALL(Data!CA$25:CA$999,1)-1&gt;$F$15,"&gt;100%",Data!CA60*1/SMALL(Data!CA$25:CA$999,1)-1),"")</f>
        <v/>
      </c>
      <c r="CB60" s="178" t="str">
        <f>IF(ISNUMBER(Data!CB60),IF(Data!CB60*1/SMALL(Data!CB$25:CB$999,1)-1&gt;$F$15,"&gt;100%",Data!CB60*1/SMALL(Data!CB$25:CB$999,1)-1),"")</f>
        <v/>
      </c>
      <c r="CC60" s="178" t="str">
        <f>IF(ISNUMBER(Data!CC60),IF(Data!CC60*1/SMALL(Data!CC$25:CC$999,1)-1&gt;$F$15,"&gt;100%",Data!CC60*1/SMALL(Data!CC$25:CC$999,1)-1),"")</f>
        <v/>
      </c>
      <c r="CD60" s="178" t="str">
        <f>IF(ISNUMBER(Data!CD60),IF(Data!CD60*1/SMALL(Data!CD$25:CD$999,1)-1&gt;$F$15,"&gt;100%",Data!CD60*1/SMALL(Data!CD$25:CD$999,1)-1),"")</f>
        <v/>
      </c>
      <c r="CE60" s="178" t="str">
        <f>IF(ISNUMBER(Data!CE60),IF(Data!CE60*1/SMALL(Data!CE$25:CE$999,1)-1&gt;$F$15,"&gt;100%",Data!CE60*1/SMALL(Data!CE$25:CE$999,1)-1),"")</f>
        <v/>
      </c>
      <c r="CF60" s="178" t="str">
        <f>IF(ISNUMBER(Data!CF60),IF(Data!CF60*1/SMALL(Data!CF$25:CF$999,1)-1&gt;$F$15,"&gt;100%",Data!CF60*1/SMALL(Data!CF$25:CF$999,1)-1),"")</f>
        <v/>
      </c>
      <c r="CG60" s="178" t="str">
        <f>IF(ISNUMBER(Data!CG60),IF(Data!CG60*1/SMALL(Data!CG$25:CG$999,1)-1&gt;$F$15,"&gt;100%",Data!CG60*1/SMALL(Data!CG$25:CG$999,1)-1),"")</f>
        <v/>
      </c>
      <c r="CH60" s="178" t="str">
        <f>IF(ISNUMBER(Data!CH60),IF(Data!CH60*1/SMALL(Data!CH$25:CH$999,1)-1&gt;$F$15,"&gt;100%",Data!CH60*1/SMALL(Data!CH$25:CH$999,1)-1),"")</f>
        <v/>
      </c>
      <c r="CI60" s="178" t="str">
        <f>IF(ISNUMBER(Data!CI60),IF(Data!CI60*1/SMALL(Data!CI$25:CI$999,1)-1&gt;$F$15,"&gt;100%",Data!CI60*1/SMALL(Data!CI$25:CI$999,1)-1),"")</f>
        <v/>
      </c>
      <c r="CJ60" s="178" t="str">
        <f>IF(ISNUMBER(Data!CJ60),IF(Data!CJ60*1/SMALL(Data!CJ$25:CJ$999,1)-1&gt;$F$15,"&gt;100%",Data!CJ60*1/SMALL(Data!CJ$25:CJ$999,1)-1),"")</f>
        <v/>
      </c>
      <c r="CK60" s="178" t="str">
        <f>IF(ISNUMBER(Data!CK60),IF(Data!CK60*1/SMALL(Data!CK$25:CK$999,1)-1&gt;$F$15,"&gt;100%",Data!CK60*1/SMALL(Data!CK$25:CK$999,1)-1),"")</f>
        <v/>
      </c>
      <c r="CL60" s="178" t="str">
        <f>IF(ISNUMBER(Data!CL60),IF(Data!CL60*1/SMALL(Data!CL$25:CL$999,1)-1&gt;$F$15,"&gt;100%",Data!CL60*1/SMALL(Data!CL$25:CL$999,1)-1),"")</f>
        <v/>
      </c>
      <c r="CM60" s="178" t="str">
        <f>IF(ISNUMBER(Data!CM60),IF(Data!CM60*1/SMALL(Data!CM$25:CM$999,1)-1&gt;$F$15,"&gt;100%",Data!CM60*1/SMALL(Data!CM$25:CM$999,1)-1),"")</f>
        <v/>
      </c>
      <c r="CN60" s="178" t="str">
        <f>IF(ISNUMBER(Data!CN60),IF(Data!CN60*1/SMALL(Data!CN$25:CN$999,1)-1&gt;$F$15,"&gt;100%",Data!CN60*1/SMALL(Data!CN$25:CN$999,1)-1),"")</f>
        <v/>
      </c>
      <c r="CO60" s="178" t="str">
        <f>IF(ISNUMBER(Data!CO60),IF(Data!CO60*1/SMALL(Data!CO$25:CO$999,1)-1&gt;$F$15,"&gt;100%",Data!CO60*1/SMALL(Data!CO$25:CO$999,1)-1),"")</f>
        <v/>
      </c>
      <c r="CP60" s="178" t="str">
        <f>IF(ISNUMBER(Data!CP60),IF(Data!CP60*1/SMALL(Data!CP$25:CP$999,1)-1&gt;$F$15,"&gt;100%",Data!CP60*1/SMALL(Data!CP$25:CP$999,1)-1),"")</f>
        <v/>
      </c>
      <c r="CQ60" s="178" t="str">
        <f>IF(ISNUMBER(Data!CQ60),IF(Data!CQ60*1/SMALL(Data!CQ$25:CQ$999,1)-1&gt;$F$15,"&gt;100%",Data!CQ60*1/SMALL(Data!CQ$25:CQ$999,1)-1),"")</f>
        <v/>
      </c>
      <c r="CR60" s="178" t="str">
        <f>IF(ISNUMBER(Data!CR60),IF(Data!CR60*1/SMALL(Data!CR$25:CR$999,1)-1&gt;$F$15,"&gt;100%",Data!CR60*1/SMALL(Data!CR$25:CR$999,1)-1),"")</f>
        <v/>
      </c>
      <c r="CS60" s="178" t="str">
        <f>IF(ISNUMBER(Data!CS60),IF(Data!CS60*1/SMALL(Data!CS$25:CS$999,1)-1&gt;$F$15,"&gt;100%",Data!CS60*1/SMALL(Data!CS$25:CS$999,1)-1),"")</f>
        <v/>
      </c>
      <c r="CT60" s="178" t="str">
        <f>IF(ISNUMBER(Data!CT60),IF(Data!CT60*1/SMALL(Data!CT$25:CT$999,1)-1&gt;$F$15,"&gt;100%",Data!CT60*1/SMALL(Data!CT$25:CT$999,1)-1),"")</f>
        <v/>
      </c>
      <c r="CU60" s="178" t="str">
        <f>IF(ISNUMBER(Data!CU60),IF(Data!CU60*1/SMALL(Data!CU$25:CU$999,1)-1&gt;$F$15,"&gt;100%",Data!CU60*1/SMALL(Data!CU$25:CU$999,1)-1),"")</f>
        <v/>
      </c>
      <c r="CV60" s="178" t="str">
        <f>IF(ISNUMBER(Data!CV60),IF(Data!CV60*1/SMALL(Data!CV$25:CV$999,1)-1&gt;$F$15,"&gt;100%",Data!CV60*1/SMALL(Data!CV$25:CV$999,1)-1),"")</f>
        <v/>
      </c>
      <c r="CW60" s="178" t="str">
        <f>IF(ISNUMBER(Data!CW60),IF(Data!CW60*1/SMALL(Data!CW$25:CW$999,1)-1&gt;$F$15,"&gt;100%",Data!CW60*1/SMALL(Data!CW$25:CW$999,1)-1),"")</f>
        <v/>
      </c>
      <c r="CX60" s="178" t="str">
        <f>IF(ISNUMBER(Data!CX60),IF(Data!CX60*1/SMALL(Data!CX$25:CX$999,1)-1&gt;$F$15,"&gt;100%",Data!CX60*1/SMALL(Data!CX$25:CX$999,1)-1),"")</f>
        <v/>
      </c>
      <c r="CY60" s="178" t="str">
        <f>IF(ISNUMBER(Data!CY60),IF(Data!CY60*1/SMALL(Data!CY$25:CY$999,1)-1&gt;$F$15,"&gt;100%",Data!CY60*1/SMALL(Data!CY$25:CY$999,1)-1),"")</f>
        <v/>
      </c>
      <c r="CZ60" s="178" t="str">
        <f>IF(ISNUMBER(Data!CZ60),IF(Data!CZ60*1/SMALL(Data!CZ$25:CZ$999,1)-1&gt;$F$15,"&gt;100%",Data!CZ60*1/SMALL(Data!CZ$25:CZ$999,1)-1),"")</f>
        <v/>
      </c>
      <c r="DA60" s="178" t="str">
        <f>IF(ISNUMBER(Data!DA60),IF(Data!DA60*1/SMALL(Data!DA$25:DA$999,1)-1&gt;$F$15,"&gt;100%",Data!DA60*1/SMALL(Data!DA$25:DA$999,1)-1),"")</f>
        <v/>
      </c>
      <c r="DB60" s="178" t="str">
        <f>IF(ISNUMBER(Data!DB60),IF(Data!DB60*1/SMALL(Data!DB$25:DB$999,1)-1&gt;$F$15,"&gt;100%",Data!DB60*1/SMALL(Data!DB$25:DB$999,1)-1),"")</f>
        <v/>
      </c>
      <c r="DC60" s="178" t="str">
        <f>IF(ISNUMBER(Data!DC60),IF(Data!DC60*1/SMALL(Data!DC$25:DC$999,1)-1&gt;$F$15,"&gt;100%",Data!DC60*1/SMALL(Data!DC$25:DC$999,1)-1),"")</f>
        <v/>
      </c>
      <c r="DD60" s="178" t="str">
        <f>IF(ISNUMBER(Data!DD60),IF(Data!DD60*1/SMALL(Data!DD$25:DD$999,1)-1&gt;$F$15,"&gt;100%",Data!DD60*1/SMALL(Data!DD$25:DD$999,1)-1),"")</f>
        <v/>
      </c>
      <c r="DE60" s="178" t="str">
        <f>IF(ISNUMBER(Data!DE60),IF(Data!DE60*1/SMALL(Data!DE$25:DE$999,1)-1&gt;$F$15,"&gt;100%",Data!DE60*1/SMALL(Data!DE$25:DE$999,1)-1),"")</f>
        <v/>
      </c>
      <c r="DF60" s="178" t="str">
        <f>IF(ISNUMBER(Data!DF60),IF(Data!DF60*1/SMALL(Data!DF$25:DF$999,1)-1&gt;$F$15,"&gt;100%",Data!DF60*1/SMALL(Data!DF$25:DF$999,1)-1),"")</f>
        <v/>
      </c>
      <c r="DG60" s="178" t="str">
        <f>IF(ISNUMBER(Data!DG60),IF(Data!DG60*1/SMALL(Data!DG$25:DG$999,1)-1&gt;$F$15,"&gt;100%",Data!DG60*1/SMALL(Data!DG$25:DG$999,1)-1),"")</f>
        <v/>
      </c>
      <c r="DH60" s="178" t="str">
        <f>IF(ISNUMBER(Data!DH60),IF(Data!DH60*1/SMALL(Data!DH$25:DH$999,1)-1&gt;$F$15,"&gt;100%",Data!DH60*1/SMALL(Data!DH$25:DH$999,1)-1),"")</f>
        <v/>
      </c>
      <c r="DI60" s="178" t="str">
        <f>IF(ISNUMBER(Data!DI60),IF(Data!DI60*1/SMALL(Data!DI$25:DI$999,1)-1&gt;$F$15,"&gt;100%",Data!DI60*1/SMALL(Data!DI$25:DI$999,1)-1),"")</f>
        <v/>
      </c>
      <c r="DJ60" s="178" t="str">
        <f>IF(ISNUMBER(Data!DJ60),IF(Data!DJ60*1/SMALL(Data!DJ$25:DJ$999,1)-1&gt;$F$15,"&gt;100%",Data!DJ60*1/SMALL(Data!DJ$25:DJ$999,1)-1),"")</f>
        <v/>
      </c>
      <c r="DK60" s="178" t="str">
        <f>IF(ISNUMBER(Data!DK60),IF(Data!DK60*1/SMALL(Data!DK$25:DK$999,1)-1&gt;$F$15,"&gt;100%",Data!DK60*1/SMALL(Data!DK$25:DK$999,1)-1),"")</f>
        <v/>
      </c>
      <c r="DL60" s="178" t="str">
        <f>IF(ISNUMBER(Data!DL60),IF(Data!DL60*1/SMALL(Data!DL$25:DL$999,1)-1&gt;$F$15,"&gt;100%",Data!DL60*1/SMALL(Data!DL$25:DL$999,1)-1),"")</f>
        <v/>
      </c>
      <c r="DM60" s="178" t="str">
        <f>IF(ISNUMBER(Data!DM60),IF(Data!DM60*1/SMALL(Data!DM$25:DM$999,1)-1&gt;$F$15,"&gt;100%",Data!DM60*1/SMALL(Data!DM$25:DM$999,1)-1),"")</f>
        <v/>
      </c>
      <c r="DN60" s="178" t="str">
        <f>IF(ISNUMBER(Data!DN60),IF(Data!DN60*1/SMALL(Data!DN$25:DN$999,1)-1&gt;$F$15,"&gt;100%",Data!DN60*1/SMALL(Data!DN$25:DN$999,1)-1),"")</f>
        <v/>
      </c>
      <c r="DO60" s="178" t="str">
        <f>IF(ISNUMBER(Data!DO60),IF(Data!DO60*1/SMALL(Data!DO$25:DO$999,1)-1&gt;$F$15,"&gt;100%",Data!DO60*1/SMALL(Data!DO$25:DO$999,1)-1),"")</f>
        <v/>
      </c>
      <c r="DP60" s="178" t="str">
        <f>IF(ISNUMBER(Data!DP60),IF(Data!DP60*1/SMALL(Data!DP$25:DP$999,1)-1&gt;$F$15,"&gt;100%",Data!DP60*1/SMALL(Data!DP$25:DP$999,1)-1),"")</f>
        <v/>
      </c>
      <c r="DQ60" s="178" t="str">
        <f>IF(ISNUMBER(Data!DQ60),IF(Data!DQ60*1/SMALL(Data!DQ$25:DQ$999,1)-1&gt;$F$15,"&gt;100%",Data!DQ60*1/SMALL(Data!DQ$25:DQ$999,1)-1),"")</f>
        <v/>
      </c>
      <c r="DR60" s="178" t="str">
        <f>IF(ISNUMBER(Data!DR60),IF(Data!DR60*1/SMALL(Data!DR$25:DR$999,1)-1&gt;$F$15,"&gt;100%",Data!DR60*1/SMALL(Data!DR$25:DR$999,1)-1),"")</f>
        <v/>
      </c>
      <c r="DS60" s="178" t="str">
        <f>IF(ISNUMBER(Data!DS60),IF(Data!DS60*1/SMALL(Data!DS$25:DS$999,1)-1&gt;$F$15,"&gt;100%",Data!DS60*1/SMALL(Data!DS$25:DS$999,1)-1),"")</f>
        <v/>
      </c>
      <c r="DT60" s="178" t="str">
        <f>IF(ISNUMBER(Data!DT60),IF(Data!DT60*1/SMALL(Data!DT$25:DT$999,1)-1&gt;$F$15,"&gt;100%",Data!DT60*1/SMALL(Data!DT$25:DT$999,1)-1),"")</f>
        <v/>
      </c>
      <c r="DU60" s="178" t="str">
        <f>IF(ISNUMBER(Data!DU60),IF(Data!DU60*1/SMALL(Data!DU$25:DU$999,1)-1&gt;$F$15,"&gt;100%",Data!DU60*1/SMALL(Data!DU$25:DU$999,1)-1),"")</f>
        <v/>
      </c>
      <c r="DV60" s="178" t="str">
        <f>IF(ISNUMBER(Data!DV60),IF(Data!DV60*1/SMALL(Data!DV$25:DV$999,1)-1&gt;$F$15,"&gt;100%",Data!DV60*1/SMALL(Data!DV$25:DV$999,1)-1),"")</f>
        <v/>
      </c>
      <c r="DW60" s="178" t="str">
        <f>IF(ISNUMBER(Data!DW60),IF(Data!DW60*1/SMALL(Data!DW$25:DW$999,1)-1&gt;$F$15,"&gt;100%",Data!DW60*1/SMALL(Data!DW$25:DW$999,1)-1),"")</f>
        <v/>
      </c>
      <c r="DX60" s="178" t="str">
        <f>IF(ISNUMBER(Data!DX60),IF(Data!DX60*1/SMALL(Data!DX$25:DX$999,1)-1&gt;$F$15,"&gt;100%",Data!DX60*1/SMALL(Data!DX$25:DX$999,1)-1),"")</f>
        <v/>
      </c>
      <c r="DY60" s="178" t="str">
        <f>IF(ISNUMBER(Data!DY60),IF(Data!DY60*1/SMALL(Data!DY$25:DY$999,1)-1&gt;$F$15,"&gt;100%",Data!DY60*1/SMALL(Data!DY$25:DY$999,1)-1),"")</f>
        <v/>
      </c>
      <c r="DZ60" s="178" t="str">
        <f>IF(ISNUMBER(Data!DZ60),IF(Data!DZ60*1/SMALL(Data!DZ$25:DZ$999,1)-1&gt;$F$15,"&gt;100%",Data!DZ60*1/SMALL(Data!DZ$25:DZ$999,1)-1),"")</f>
        <v/>
      </c>
      <c r="EA60" s="178" t="str">
        <f>IF(ISNUMBER(Data!EA60),IF(Data!EA60*1/SMALL(Data!EA$25:EA$999,1)-1&gt;$F$15,"&gt;100%",Data!EA60*1/SMALL(Data!EA$25:EA$999,1)-1),"")</f>
        <v/>
      </c>
      <c r="EB60" s="178" t="str">
        <f>IF(ISNUMBER(Data!EB60),IF(Data!EB60*1/SMALL(Data!EB$25:EB$999,1)-1&gt;$F$15,"&gt;100%",Data!EB60*1/SMALL(Data!EB$25:EB$999,1)-1),"")</f>
        <v/>
      </c>
      <c r="EC60" s="178" t="str">
        <f>IF(ISNUMBER(Data!EC60),IF(Data!EC60*1/SMALL(Data!EC$25:EC$999,1)-1&gt;$F$15,"&gt;100%",Data!EC60*1/SMALL(Data!EC$25:EC$999,1)-1),"")</f>
        <v/>
      </c>
      <c r="ED60" s="178" t="str">
        <f>IF(ISNUMBER(Data!ED60),IF(Data!ED60*1/SMALL(Data!ED$25:ED$999,1)-1&gt;$F$15,"&gt;100%",Data!ED60*1/SMALL(Data!ED$25:ED$999,1)-1),"")</f>
        <v/>
      </c>
      <c r="EE60" s="178" t="str">
        <f>IF(ISNUMBER(Data!EE60),IF(Data!EE60*1/SMALL(Data!EE$25:EE$999,1)-1&gt;$F$15,"&gt;100%",Data!EE60*1/SMALL(Data!EE$25:EE$999,1)-1),"")</f>
        <v/>
      </c>
      <c r="EF60" s="178" t="str">
        <f>IF(ISNUMBER(Data!EF60),IF(Data!EF60*1/SMALL(Data!EF$25:EF$999,1)-1&gt;$F$15,"&gt;100%",Data!EF60*1/SMALL(Data!EF$25:EF$999,1)-1),"")</f>
        <v/>
      </c>
      <c r="EG60" s="178" t="str">
        <f>IF(ISNUMBER(Data!EG60),IF(Data!EG60*1/SMALL(Data!EG$25:EG$999,1)-1&gt;$F$15,"&gt;100%",Data!EG60*1/SMALL(Data!EG$25:EG$999,1)-1),"")</f>
        <v/>
      </c>
      <c r="EH60" s="178" t="str">
        <f>IF(ISNUMBER(Data!EH60),IF(Data!EH60*1/SMALL(Data!EH$25:EH$999,1)-1&gt;$F$15,"&gt;100%",Data!EH60*1/SMALL(Data!EH$25:EH$999,1)-1),"")</f>
        <v/>
      </c>
      <c r="EI60" s="178">
        <f>IF(ISNUMBER(Data!EI60),IF(Data!EI60*1/SMALL(Data!EI$25:EI$999,1)-1&gt;$F$15,"&gt;100%",Data!EI60*1/SMALL(Data!EI$25:EI$999,1)-1),"")</f>
        <v>0.24242424242424221</v>
      </c>
      <c r="EJ60" s="178" t="str">
        <f>IF(ISNUMBER(Data!EJ60),IF(Data!EJ60*1/SMALL(Data!EJ$25:EJ$999,1)-1&gt;$F$15,"&gt;100%",Data!EJ60*1/SMALL(Data!EJ$25:EJ$999,1)-1),"")</f>
        <v>&gt;100%</v>
      </c>
      <c r="EK60" s="178">
        <f>IF(ISNUMBER(Data!EK60),IF(Data!EK60*1/SMALL(Data!EK$25:EK$999,1)-1&gt;$F$15,"&gt;100%",Data!EK60*1/SMALL(Data!EK$25:EK$999,1)-1),"")</f>
        <v>0.67999999999999994</v>
      </c>
      <c r="EL60" s="178">
        <f>IF(ISNUMBER(Data!EL60),IF(Data!EL60*1/SMALL(Data!EL$25:EL$999,1)-1&gt;$F$15,"&gt;100%",Data!EL60*1/SMALL(Data!EL$25:EL$999,1)-1),"")</f>
        <v>0.64516129032258074</v>
      </c>
      <c r="EM60" s="178" t="str">
        <f>IF(ISNUMBER(Data!EM60),IF(Data!EM60*1/SMALL(Data!EM$25:EM$999,1)-1&gt;$F$15,"&gt;100%",Data!EM60*1/SMALL(Data!EM$25:EM$999,1)-1),"")</f>
        <v>&gt;100%</v>
      </c>
      <c r="EN60" s="178">
        <f>IF(ISNUMBER(Data!EN60),IF(Data!EN60*1/SMALL(Data!EN$25:EN$999,1)-1&gt;$F$15,"&gt;100%",Data!EN60*1/SMALL(Data!EN$25:EN$999,1)-1),"")</f>
        <v>0.4571428571428573</v>
      </c>
      <c r="EO60" s="178">
        <f>IF(ISNUMBER(Data!EO60),IF(Data!EO60*1/SMALL(Data!EO$25:EO$999,1)-1&gt;$F$15,"&gt;100%",Data!EO60*1/SMALL(Data!EO$25:EO$999,1)-1),"")</f>
        <v>0.20833333333333326</v>
      </c>
      <c r="EP60" s="178">
        <f>IF(ISNUMBER(Data!EP60),IF(Data!EP60*1/SMALL(Data!EP$25:EP$999,1)-1&gt;$F$15,"&gt;100%",Data!EP60*1/SMALL(Data!EP$25:EP$999,1)-1),"")</f>
        <v>0.38095238095238093</v>
      </c>
      <c r="EQ60" s="178">
        <f>IF(ISNUMBER(Data!EQ60),IF(Data!EQ60*1/SMALL(Data!EQ$25:EQ$999,1)-1&gt;$F$15,"&gt;100%",Data!EQ60*1/SMALL(Data!EQ$25:EQ$999,1)-1),"")</f>
        <v>0.19354838709677424</v>
      </c>
      <c r="ER60" s="178">
        <f>IF(ISNUMBER(Data!ER60),IF(Data!ER60*1/SMALL(Data!ER$25:ER$999,1)-1&gt;$F$15,"&gt;100%",Data!ER60*1/SMALL(Data!ER$25:ER$999,1)-1),"")</f>
        <v>0.36363636363636354</v>
      </c>
      <c r="ES60" s="178" t="str">
        <f>IF(ISNUMBER(Data!ES60),IF(Data!ES60*1/SMALL(Data!ES$25:ES$999,1)-1&gt;$F$15,"&gt;100%",Data!ES60*1/SMALL(Data!ES$25:ES$999,1)-1),"")</f>
        <v>&gt;100%</v>
      </c>
    </row>
    <row r="61" spans="1:149" s="171" customFormat="1" x14ac:dyDescent="0.25">
      <c r="A61" s="169" t="str">
        <f>Data!A61</f>
        <v>RTAB-MAP S2M</v>
      </c>
      <c r="B61" s="178" t="str">
        <f>IF(ISNUMBER(Data!B61),IF(Data!B61*1/SMALL(Data!B$25:B$999,1)-1&gt;$F$15,"&gt;100%",Data!B61*1/SMALL(Data!B$25:B$999,1)-1),"")</f>
        <v/>
      </c>
      <c r="C61" s="178" t="str">
        <f>IF(ISNUMBER(Data!C61),IF(Data!C61*1/SMALL(Data!C$25:C$999,1)-1&gt;$F$15,"&gt;100%",Data!C61*1/SMALL(Data!C$25:C$999,1)-1),"")</f>
        <v/>
      </c>
      <c r="D61" s="178" t="str">
        <f>IF(ISNUMBER(Data!D61),IF(Data!D61*1/SMALL(Data!D$25:D$999,1)-1&gt;$F$15,"&gt;100%",Data!D61*1/SMALL(Data!D$25:D$999,1)-1),"")</f>
        <v/>
      </c>
      <c r="E61" s="178" t="str">
        <f>IF(ISNUMBER(Data!E61),IF(Data!E61*1/SMALL(Data!E$25:E$999,1)-1&gt;$F$15,"&gt;100%",Data!E61*1/SMALL(Data!E$25:E$999,1)-1),"")</f>
        <v/>
      </c>
      <c r="F61" s="178" t="str">
        <f>IF(ISNUMBER(Data!F61),IF(Data!F61*1/SMALL(Data!F$25:F$999,1)-1&gt;$F$15,"&gt;100%",Data!F61*1/SMALL(Data!F$25:F$999,1)-1),"")</f>
        <v/>
      </c>
      <c r="G61" s="178" t="str">
        <f>IF(ISNUMBER(Data!G61),IF(Data!G61*1/SMALL(Data!G$25:G$999,1)-1&gt;$F$15,"&gt;100%",Data!G61*1/SMALL(Data!G$25:G$999,1)-1),"")</f>
        <v/>
      </c>
      <c r="H61" s="178" t="str">
        <f>IF(ISNUMBER(Data!H61),IF(Data!H61*1/SMALL(Data!H$25:H$999,1)-1&gt;$F$15,"&gt;100%",Data!H61*1/SMALL(Data!H$25:H$999,1)-1),"")</f>
        <v/>
      </c>
      <c r="I61" s="178" t="str">
        <f>IF(ISNUMBER(Data!I61),IF(Data!I61*1/SMALL(Data!I$25:I$999,1)-1&gt;$F$15,"&gt;100%",Data!I61*1/SMALL(Data!I$25:I$999,1)-1),"")</f>
        <v/>
      </c>
      <c r="J61" s="178" t="str">
        <f>IF(ISNUMBER(Data!J61),IF(Data!J61*1/SMALL(Data!J$25:J$999,1)-1&gt;$F$15,"&gt;100%",Data!J61*1/SMALL(Data!J$25:J$999,1)-1),"")</f>
        <v/>
      </c>
      <c r="K61" s="178" t="str">
        <f>IF(ISNUMBER(Data!K61),IF(Data!K61*1/SMALL(Data!K$25:K$999,1)-1&gt;$F$15,"&gt;100%",Data!K61*1/SMALL(Data!K$25:K$999,1)-1),"")</f>
        <v/>
      </c>
      <c r="L61" s="178" t="str">
        <f>IF(ISNUMBER(Data!L61),IF(Data!L61*1/SMALL(Data!L$25:L$999,1)-1&gt;$F$15,"&gt;100%",Data!L61*1/SMALL(Data!L$25:L$999,1)-1),"")</f>
        <v/>
      </c>
      <c r="M61" s="178" t="str">
        <f>IF(ISNUMBER(Data!M61),IF(Data!M61*1/SMALL(Data!M$25:M$999,1)-1&gt;$F$15,"&gt;100%",Data!M61*1/SMALL(Data!M$25:M$999,1)-1),"")</f>
        <v/>
      </c>
      <c r="N61" s="178" t="str">
        <f>IF(ISNUMBER(Data!N61),IF(Data!N61*1/SMALL(Data!N$25:N$999,1)-1&gt;$F$15,"&gt;100%",Data!N61*1/SMALL(Data!N$25:N$999,1)-1),"")</f>
        <v/>
      </c>
      <c r="O61" s="178" t="str">
        <f>IF(ISNUMBER(Data!O61),IF(Data!O61*1/SMALL(Data!O$25:O$999,1)-1&gt;$F$15,"&gt;100%",Data!O61*1/SMALL(Data!O$25:O$999,1)-1),"")</f>
        <v/>
      </c>
      <c r="P61" s="178" t="str">
        <f>IF(ISNUMBER(Data!P61),IF(Data!P61*1/SMALL(Data!P$25:P$999,1)-1&gt;$F$15,"&gt;100%",Data!P61*1/SMALL(Data!P$25:P$999,1)-1),"")</f>
        <v/>
      </c>
      <c r="Q61" s="178" t="str">
        <f>IF(ISNUMBER(Data!Q61),IF(Data!Q61*1/SMALL(Data!Q$25:Q$999,1)-1&gt;$F$15,"&gt;100%",Data!Q61*1/SMALL(Data!Q$25:Q$999,1)-1),"")</f>
        <v/>
      </c>
      <c r="R61" s="178" t="str">
        <f>IF(ISNUMBER(Data!R61),IF(Data!R61*1/SMALL(Data!R$25:R$999,1)-1&gt;$F$15,"&gt;100%",Data!R61*1/SMALL(Data!R$25:R$999,1)-1),"")</f>
        <v/>
      </c>
      <c r="S61" s="178" t="str">
        <f>IF(ISNUMBER(Data!S61),IF(Data!S61*1/SMALL(Data!S$25:S$999,1)-1&gt;$F$15,"&gt;100%",Data!S61*1/SMALL(Data!S$25:S$999,1)-1),"")</f>
        <v/>
      </c>
      <c r="T61" s="178" t="str">
        <f>IF(ISNUMBER(Data!T61),IF(Data!T61*1/SMALL(Data!T$25:T$999,1)-1&gt;$F$15,"&gt;100%",Data!T61*1/SMALL(Data!T$25:T$999,1)-1),"")</f>
        <v/>
      </c>
      <c r="U61" s="178" t="str">
        <f>IF(ISNUMBER(Data!U61),IF(Data!U61*1/SMALL(Data!U$25:U$999,1)-1&gt;$F$15,"&gt;100%",Data!U61*1/SMALL(Data!U$25:U$999,1)-1),"")</f>
        <v/>
      </c>
      <c r="V61" s="178" t="str">
        <f>IF(ISNUMBER(Data!V61),IF(Data!V61*1/SMALL(Data!V$25:V$999,1)-1&gt;$F$15,"&gt;100%",Data!V61*1/SMALL(Data!V$25:V$999,1)-1),"")</f>
        <v/>
      </c>
      <c r="W61" s="178" t="str">
        <f>IF(ISNUMBER(Data!W61),IF(Data!W61*1/SMALL(Data!W$25:W$999,1)-1&gt;$F$15,"&gt;100%",Data!W61*1/SMALL(Data!W$25:W$999,1)-1),"")</f>
        <v/>
      </c>
      <c r="X61" s="178" t="str">
        <f>IF(ISNUMBER(Data!X61),IF(Data!X61*1/SMALL(Data!X$25:X$999,1)-1&gt;$F$15,"&gt;100%",Data!X61*1/SMALL(Data!X$25:X$999,1)-1),"")</f>
        <v/>
      </c>
      <c r="Y61" s="178" t="str">
        <f>IF(ISNUMBER(Data!Y61),IF(Data!Y61*1/SMALL(Data!Y$25:Y$999,1)-1&gt;$F$15,"&gt;100%",Data!Y61*1/SMALL(Data!Y$25:Y$999,1)-1),"")</f>
        <v/>
      </c>
      <c r="Z61" s="178" t="str">
        <f>IF(ISNUMBER(Data!Z61),IF(Data!Z61*1/SMALL(Data!Z$25:Z$999,1)-1&gt;$F$15,"&gt;100%",Data!Z61*1/SMALL(Data!Z$25:Z$999,1)-1),"")</f>
        <v/>
      </c>
      <c r="AA61" s="178" t="str">
        <f>IF(ISNUMBER(Data!AA61),IF(Data!AA61*1/SMALL(Data!AA$25:AA$999,1)-1&gt;$F$15,"&gt;100%",Data!AA61*1/SMALL(Data!AA$25:AA$999,1)-1),"")</f>
        <v/>
      </c>
      <c r="AB61" s="178" t="str">
        <f>IF(ISNUMBER(Data!AB61),IF(Data!AB61*1/SMALL(Data!AB$25:AB$999,1)-1&gt;$F$15,"&gt;100%",Data!AB61*1/SMALL(Data!AB$25:AB$999,1)-1),"")</f>
        <v/>
      </c>
      <c r="AC61" s="178" t="str">
        <f>IF(ISNUMBER(Data!AC61),IF(Data!AC61*1/SMALL(Data!AC$25:AC$999,1)-1&gt;$F$15,"&gt;100%",Data!AC61*1/SMALL(Data!AC$25:AC$999,1)-1),"")</f>
        <v/>
      </c>
      <c r="AD61" s="178" t="str">
        <f>IF(ISNUMBER(Data!AD61),IF(Data!AD61*1/SMALL(Data!AD$25:AD$999,1)-1&gt;$F$15,"&gt;100%",Data!AD61*1/SMALL(Data!AD$25:AD$999,1)-1),"")</f>
        <v/>
      </c>
      <c r="AE61" s="178" t="str">
        <f>IF(ISNUMBER(Data!AE61),IF(Data!AE61*1/SMALL(Data!AE$25:AE$999,1)-1&gt;$F$15,"&gt;100%",Data!AE61*1/SMALL(Data!AE$25:AE$999,1)-1),"")</f>
        <v/>
      </c>
      <c r="AF61" s="178" t="str">
        <f>IF(ISNUMBER(Data!AF61),IF(Data!AF61*1/SMALL(Data!AF$25:AF$999,1)-1&gt;$F$15,"&gt;100%",Data!AF61*1/SMALL(Data!AF$25:AF$999,1)-1),"")</f>
        <v/>
      </c>
      <c r="AG61" s="178" t="str">
        <f>IF(ISNUMBER(Data!AG61),IF(Data!AG61*1/SMALL(Data!AG$25:AG$999,1)-1&gt;$F$15,"&gt;100%",Data!AG61*1/SMALL(Data!AG$25:AG$999,1)-1),"")</f>
        <v/>
      </c>
      <c r="AH61" s="178" t="str">
        <f>IF(ISNUMBER(Data!AH61),IF(Data!AH61*1/SMALL(Data!AH$25:AH$999,1)-1&gt;$F$15,"&gt;100%",Data!AH61*1/SMALL(Data!AH$25:AH$999,1)-1),"")</f>
        <v/>
      </c>
      <c r="AI61" s="178" t="str">
        <f>IF(ISNUMBER(Data!AI61),IF(Data!AI61*1/SMALL(Data!AI$25:AI$999,1)-1&gt;$F$15,"&gt;100%",Data!AI61*1/SMALL(Data!AI$25:AI$999,1)-1),"")</f>
        <v/>
      </c>
      <c r="AJ61" s="178" t="str">
        <f>IF(ISNUMBER(Data!AJ61),IF(Data!AJ61*1/SMALL(Data!AJ$25:AJ$999,1)-1&gt;$F$15,"&gt;100%",Data!AJ61*1/SMALL(Data!AJ$25:AJ$999,1)-1),"")</f>
        <v/>
      </c>
      <c r="AK61" s="178" t="str">
        <f>IF(ISNUMBER(Data!AK61),IF(Data!AK61*1/SMALL(Data!AK$25:AK$999,1)-1&gt;$F$15,"&gt;100%",Data!AK61*1/SMALL(Data!AK$25:AK$999,1)-1),"")</f>
        <v/>
      </c>
      <c r="AL61" s="178" t="str">
        <f>IF(ISNUMBER(Data!AL61),IF(Data!AL61*1/SMALL(Data!AL$25:AL$999,1)-1&gt;$F$15,"&gt;100%",Data!AL61*1/SMALL(Data!AL$25:AL$999,1)-1),"")</f>
        <v/>
      </c>
      <c r="AM61" s="178" t="str">
        <f>IF(ISNUMBER(Data!AM61),IF(Data!AM61*1/SMALL(Data!AM$25:AM$999,1)-1&gt;$F$15,"&gt;100%",Data!AM61*1/SMALL(Data!AM$25:AM$999,1)-1),"")</f>
        <v/>
      </c>
      <c r="AN61" s="178" t="str">
        <f>IF(ISNUMBER(Data!AN61),IF(Data!AN61*1/SMALL(Data!AN$25:AN$999,1)-1&gt;$F$15,"&gt;100%",Data!AN61*1/SMALL(Data!AN$25:AN$999,1)-1),"")</f>
        <v/>
      </c>
      <c r="AO61" s="178" t="str">
        <f>IF(ISNUMBER(Data!AO61),IF(Data!AO61*1/SMALL(Data!AO$25:AO$999,1)-1&gt;$F$15,"&gt;100%",Data!AO61*1/SMALL(Data!AO$25:AO$999,1)-1),"")</f>
        <v/>
      </c>
      <c r="AP61" s="178" t="str">
        <f>IF(ISNUMBER(Data!AP61),IF(Data!AP61*1/SMALL(Data!AP$25:AP$999,1)-1&gt;$F$15,"&gt;100%",Data!AP61*1/SMALL(Data!AP$25:AP$999,1)-1),"")</f>
        <v/>
      </c>
      <c r="AQ61" s="189" t="str">
        <f>IF(ISNUMBER(Data!AQ61),IF(Data!AQ61*1/SMALL(Data!AQ$25:AQ$999,1)-1&gt;$F$15,"&gt;100%",Data!AQ61*1/SMALL(Data!AQ$25:AQ$999,1)-1),"")</f>
        <v/>
      </c>
      <c r="AR61" s="178" t="str">
        <f>IF(ISNUMBER(Data!AR61),IF(Data!AR61*1/SMALL(Data!AR$25:AR$999,1)-1&gt;$F$15,"&gt;100%",Data!AR61*1/SMALL(Data!AR$25:AR$999,1)-1),"")</f>
        <v/>
      </c>
      <c r="AS61" s="178" t="str">
        <f>IF(ISNUMBER(Data!AS61),IF(Data!AS61*1/SMALL(Data!AS$25:AS$999,1)-1&gt;$F$15,"&gt;100%",Data!AS61*1/SMALL(Data!AS$25:AS$999,1)-1),"")</f>
        <v/>
      </c>
      <c r="AT61" s="178" t="str">
        <f>IF(ISNUMBER(Data!AT61),IF(Data!AT61*1/SMALL(Data!AT$25:AT$999,1)-1&gt;$F$15,"&gt;100%",Data!AT61*1/SMALL(Data!AT$25:AT$999,1)-1),"")</f>
        <v/>
      </c>
      <c r="AU61" s="178" t="str">
        <f>IF(ISNUMBER(Data!AU61),IF(Data!AU61*1/SMALL(Data!AU$25:AU$999,1)-1&gt;$F$15,"&gt;100%",Data!AU61*1/SMALL(Data!AU$25:AU$999,1)-1),"")</f>
        <v/>
      </c>
      <c r="AV61" s="178" t="str">
        <f>IF(ISNUMBER(Data!AV61),IF(Data!AV61*1/SMALL(Data!AV$25:AV$999,1)-1&gt;$F$15,"&gt;100%",Data!AV61*1/SMALL(Data!AV$25:AV$999,1)-1),"")</f>
        <v/>
      </c>
      <c r="AW61" s="178" t="str">
        <f>IF(ISNUMBER(Data!AW61),IF(Data!AW61*1/SMALL(Data!AW$25:AW$999,1)-1&gt;$F$15,"&gt;100%",Data!AW61*1/SMALL(Data!AW$25:AW$999,1)-1),"")</f>
        <v/>
      </c>
      <c r="AX61" s="178" t="str">
        <f>IF(ISNUMBER(Data!AX61),IF(Data!AX61*1/SMALL(Data!AX$25:AX$999,1)-1&gt;$F$15,"&gt;100%",Data!AX61*1/SMALL(Data!AX$25:AX$999,1)-1),"")</f>
        <v/>
      </c>
      <c r="AY61" s="178" t="str">
        <f>IF(ISNUMBER(Data!AY61),IF(Data!AY61*1/SMALL(Data!AY$25:AY$999,1)-1&gt;$F$15,"&gt;100%",Data!AY61*1/SMALL(Data!AY$25:AY$999,1)-1),"")</f>
        <v/>
      </c>
      <c r="AZ61" s="178" t="str">
        <f>IF(ISNUMBER(Data!AZ61),IF(Data!AZ61*1/SMALL(Data!AZ$25:AZ$999,1)-1&gt;$F$15,"&gt;100%",Data!AZ61*1/SMALL(Data!AZ$25:AZ$999,1)-1),"")</f>
        <v/>
      </c>
      <c r="BA61" s="190" t="str">
        <f>IF(ISNUMBER(Data!BA61),IF(Data!BA61*1/SMALL(Data!BA$25:BA$999,1)-1&gt;$F$15,"&gt;100%",Data!BA61*1/SMALL(Data!BA$25:BA$999,1)-1),"")</f>
        <v/>
      </c>
      <c r="BB61" s="184" t="str">
        <f>IF(ISNUMBER(Data!BB61),IF(Data!BB61*1/SMALL(Data!BB$25:BB$999,1)-1&gt;$F$15,"&gt;100%",Data!BB61*1/SMALL(Data!BB$25:BB$999,1)-1),"")</f>
        <v/>
      </c>
      <c r="BC61" s="178" t="str">
        <f>IF(ISNUMBER(Data!BC61),IF(Data!BC61*1/SMALL(Data!BC$25:BC$999,1)-1&gt;$F$15,"&gt;100%",Data!BC61*1/SMALL(Data!BC$25:BC$999,1)-1),"")</f>
        <v/>
      </c>
      <c r="BD61" s="178" t="str">
        <f>IF(ISNUMBER(Data!BD61),IF(Data!BD61*1/SMALL(Data!BD$25:BD$999,1)-1&gt;$F$15,"&gt;100%",Data!BD61*1/SMALL(Data!BD$25:BD$999,1)-1),"")</f>
        <v/>
      </c>
      <c r="BE61" s="178" t="str">
        <f>IF(ISNUMBER(Data!BE61),IF(Data!BE61*1/SMALL(Data!BE$25:BE$999,1)-1&gt;$F$15,"&gt;100%",Data!BE61*1/SMALL(Data!BE$25:BE$999,1)-1),"")</f>
        <v/>
      </c>
      <c r="BF61" s="178" t="str">
        <f>IF(ISNUMBER(Data!BF61),IF(Data!BF61*1/SMALL(Data!BF$25:BF$999,1)-1&gt;$F$15,"&gt;100%",Data!BF61*1/SMALL(Data!BF$25:BF$999,1)-1),"")</f>
        <v/>
      </c>
      <c r="BG61" s="178" t="str">
        <f>IF(ISNUMBER(Data!BG61),IF(Data!BG61*1/SMALL(Data!BG$25:BG$999,1)-1&gt;$F$15,"&gt;100%",Data!BG61*1/SMALL(Data!BG$25:BG$999,1)-1),"")</f>
        <v/>
      </c>
      <c r="BH61" s="178" t="str">
        <f>IF(ISNUMBER(Data!BH61),IF(Data!BH61*1/SMALL(Data!BH$25:BH$999,1)-1&gt;$F$15,"&gt;100%",Data!BH61*1/SMALL(Data!BH$25:BH$999,1)-1),"")</f>
        <v/>
      </c>
      <c r="BI61" s="178" t="str">
        <f>IF(ISNUMBER(Data!BI61),IF(Data!BI61*1/SMALL(Data!BI$25:BI$999,1)-1&gt;$F$15,"&gt;100%",Data!BI61*1/SMALL(Data!BI$25:BI$999,1)-1),"")</f>
        <v/>
      </c>
      <c r="BJ61" s="178" t="str">
        <f>IF(ISNUMBER(Data!BJ61),IF(Data!BJ61*1/SMALL(Data!BJ$25:BJ$999,1)-1&gt;$F$15,"&gt;100%",Data!BJ61*1/SMALL(Data!BJ$25:BJ$999,1)-1),"")</f>
        <v/>
      </c>
      <c r="BK61" s="178" t="str">
        <f>IF(ISNUMBER(Data!BK61),IF(Data!BK61*1/SMALL(Data!BK$25:BK$999,1)-1&gt;$F$15,"&gt;100%",Data!BK61*1/SMALL(Data!BK$25:BK$999,1)-1),"")</f>
        <v/>
      </c>
      <c r="BL61" s="178" t="str">
        <f>IF(ISNUMBER(Data!BL61),IF(Data!BL61*1/SMALL(Data!BL$25:BL$999,1)-1&gt;$F$15,"&gt;100%",Data!BL61*1/SMALL(Data!BL$25:BL$999,1)-1),"")</f>
        <v/>
      </c>
      <c r="BM61" s="178" t="str">
        <f>IF(ISNUMBER(Data!BM61),IF(Data!BM61*1/SMALL(Data!BM$25:BM$999,1)-1&gt;$F$15,"&gt;100%",Data!BM61*1/SMALL(Data!BM$25:BM$999,1)-1),"")</f>
        <v/>
      </c>
      <c r="BN61" s="178" t="str">
        <f>IF(ISNUMBER(Data!BN61),IF(Data!BN61*1/SMALL(Data!BN$25:BN$999,1)-1&gt;$F$15,"&gt;100%",Data!BN61*1/SMALL(Data!BN$25:BN$999,1)-1),"")</f>
        <v/>
      </c>
      <c r="BO61" s="178" t="str">
        <f>IF(ISNUMBER(Data!BO61),IF(Data!BO61*1/SMALL(Data!BO$25:BO$999,1)-1&gt;$F$15,"&gt;100%",Data!BO61*1/SMALL(Data!BO$25:BO$999,1)-1),"")</f>
        <v/>
      </c>
      <c r="BP61" s="178" t="str">
        <f>IF(ISNUMBER(Data!BP61),IF(Data!BP61*1/SMALL(Data!BP$25:BP$999,1)-1&gt;$F$15,"&gt;100%",Data!BP61*1/SMALL(Data!BP$25:BP$999,1)-1),"")</f>
        <v/>
      </c>
      <c r="BQ61" s="178" t="str">
        <f>IF(ISNUMBER(Data!BQ61),IF(Data!BQ61*1/SMALL(Data!BQ$25:BQ$999,1)-1&gt;$F$15,"&gt;100%",Data!BQ61*1/SMALL(Data!BQ$25:BQ$999,1)-1),"")</f>
        <v/>
      </c>
      <c r="BR61" s="178" t="str">
        <f>IF(ISNUMBER(Data!BR61),IF(Data!BR61*1/SMALL(Data!BR$25:BR$999,1)-1&gt;$F$15,"&gt;100%",Data!BR61*1/SMALL(Data!BR$25:BR$999,1)-1),"")</f>
        <v/>
      </c>
      <c r="BS61" s="178" t="str">
        <f>IF(ISNUMBER(Data!BS61),IF(Data!BS61*1/SMALL(Data!BS$25:BS$999,1)-1&gt;$F$15,"&gt;100%",Data!BS61*1/SMALL(Data!BS$25:BS$999,1)-1),"")</f>
        <v/>
      </c>
      <c r="BT61" s="178" t="str">
        <f>IF(ISNUMBER(Data!BT61),IF(Data!BT61*1/SMALL(Data!BT$25:BT$999,1)-1&gt;$F$15,"&gt;100%",Data!BT61*1/SMALL(Data!BT$25:BT$999,1)-1),"")</f>
        <v/>
      </c>
      <c r="BU61" s="178" t="str">
        <f>IF(ISNUMBER(Data!BU61),IF(Data!BU61*1/SMALL(Data!BU$25:BU$999,1)-1&gt;$F$15,"&gt;100%",Data!BU61*1/SMALL(Data!BU$25:BU$999,1)-1),"")</f>
        <v/>
      </c>
      <c r="BV61" s="178" t="str">
        <f>IF(ISNUMBER(Data!BV61),IF(Data!BV61*1/SMALL(Data!BV$25:BV$999,1)-1&gt;$F$15,"&gt;100%",Data!BV61*1/SMALL(Data!BV$25:BV$999,1)-1),"")</f>
        <v/>
      </c>
      <c r="BW61" s="178" t="str">
        <f>IF(ISNUMBER(Data!BW61),IF(Data!BW61*1/SMALL(Data!BW$25:BW$999,1)-1&gt;$F$15,"&gt;100%",Data!BW61*1/SMALL(Data!BW$25:BW$999,1)-1),"")</f>
        <v/>
      </c>
      <c r="BX61" s="178" t="str">
        <f>IF(ISNUMBER(Data!BX61),IF(Data!BX61*1/SMALL(Data!BX$25:BX$999,1)-1&gt;$F$15,"&gt;100%",Data!BX61*1/SMALL(Data!BX$25:BX$999,1)-1),"")</f>
        <v/>
      </c>
      <c r="BY61" s="178" t="str">
        <f>IF(ISNUMBER(Data!BY61),IF(Data!BY61*1/SMALL(Data!BY$25:BY$999,1)-1&gt;$F$15,"&gt;100%",Data!BY61*1/SMALL(Data!BY$25:BY$999,1)-1),"")</f>
        <v/>
      </c>
      <c r="BZ61" s="178" t="str">
        <f>IF(ISNUMBER(Data!BZ61),IF(Data!BZ61*1/SMALL(Data!BZ$25:BZ$999,1)-1&gt;$F$15,"&gt;100%",Data!BZ61*1/SMALL(Data!BZ$25:BZ$999,1)-1),"")</f>
        <v/>
      </c>
      <c r="CA61" s="178" t="str">
        <f>IF(ISNUMBER(Data!CA61),IF(Data!CA61*1/SMALL(Data!CA$25:CA$999,1)-1&gt;$F$15,"&gt;100%",Data!CA61*1/SMALL(Data!CA$25:CA$999,1)-1),"")</f>
        <v/>
      </c>
      <c r="CB61" s="178" t="str">
        <f>IF(ISNUMBER(Data!CB61),IF(Data!CB61*1/SMALL(Data!CB$25:CB$999,1)-1&gt;$F$15,"&gt;100%",Data!CB61*1/SMALL(Data!CB$25:CB$999,1)-1),"")</f>
        <v/>
      </c>
      <c r="CC61" s="178" t="str">
        <f>IF(ISNUMBER(Data!CC61),IF(Data!CC61*1/SMALL(Data!CC$25:CC$999,1)-1&gt;$F$15,"&gt;100%",Data!CC61*1/SMALL(Data!CC$25:CC$999,1)-1),"")</f>
        <v/>
      </c>
      <c r="CD61" s="178" t="str">
        <f>IF(ISNUMBER(Data!CD61),IF(Data!CD61*1/SMALL(Data!CD$25:CD$999,1)-1&gt;$F$15,"&gt;100%",Data!CD61*1/SMALL(Data!CD$25:CD$999,1)-1),"")</f>
        <v/>
      </c>
      <c r="CE61" s="178" t="str">
        <f>IF(ISNUMBER(Data!CE61),IF(Data!CE61*1/SMALL(Data!CE$25:CE$999,1)-1&gt;$F$15,"&gt;100%",Data!CE61*1/SMALL(Data!CE$25:CE$999,1)-1),"")</f>
        <v/>
      </c>
      <c r="CF61" s="178" t="str">
        <f>IF(ISNUMBER(Data!CF61),IF(Data!CF61*1/SMALL(Data!CF$25:CF$999,1)-1&gt;$F$15,"&gt;100%",Data!CF61*1/SMALL(Data!CF$25:CF$999,1)-1),"")</f>
        <v/>
      </c>
      <c r="CG61" s="178" t="str">
        <f>IF(ISNUMBER(Data!CG61),IF(Data!CG61*1/SMALL(Data!CG$25:CG$999,1)-1&gt;$F$15,"&gt;100%",Data!CG61*1/SMALL(Data!CG$25:CG$999,1)-1),"")</f>
        <v/>
      </c>
      <c r="CH61" s="178" t="str">
        <f>IF(ISNUMBER(Data!CH61),IF(Data!CH61*1/SMALL(Data!CH$25:CH$999,1)-1&gt;$F$15,"&gt;100%",Data!CH61*1/SMALL(Data!CH$25:CH$999,1)-1),"")</f>
        <v/>
      </c>
      <c r="CI61" s="178" t="str">
        <f>IF(ISNUMBER(Data!CI61),IF(Data!CI61*1/SMALL(Data!CI$25:CI$999,1)-1&gt;$F$15,"&gt;100%",Data!CI61*1/SMALL(Data!CI$25:CI$999,1)-1),"")</f>
        <v/>
      </c>
      <c r="CJ61" s="178" t="str">
        <f>IF(ISNUMBER(Data!CJ61),IF(Data!CJ61*1/SMALL(Data!CJ$25:CJ$999,1)-1&gt;$F$15,"&gt;100%",Data!CJ61*1/SMALL(Data!CJ$25:CJ$999,1)-1),"")</f>
        <v/>
      </c>
      <c r="CK61" s="178" t="str">
        <f>IF(ISNUMBER(Data!CK61),IF(Data!CK61*1/SMALL(Data!CK$25:CK$999,1)-1&gt;$F$15,"&gt;100%",Data!CK61*1/SMALL(Data!CK$25:CK$999,1)-1),"")</f>
        <v/>
      </c>
      <c r="CL61" s="178" t="str">
        <f>IF(ISNUMBER(Data!CL61),IF(Data!CL61*1/SMALL(Data!CL$25:CL$999,1)-1&gt;$F$15,"&gt;100%",Data!CL61*1/SMALL(Data!CL$25:CL$999,1)-1),"")</f>
        <v/>
      </c>
      <c r="CM61" s="178" t="str">
        <f>IF(ISNUMBER(Data!CM61),IF(Data!CM61*1/SMALL(Data!CM$25:CM$999,1)-1&gt;$F$15,"&gt;100%",Data!CM61*1/SMALL(Data!CM$25:CM$999,1)-1),"")</f>
        <v/>
      </c>
      <c r="CN61" s="178" t="str">
        <f>IF(ISNUMBER(Data!CN61),IF(Data!CN61*1/SMALL(Data!CN$25:CN$999,1)-1&gt;$F$15,"&gt;100%",Data!CN61*1/SMALL(Data!CN$25:CN$999,1)-1),"")</f>
        <v/>
      </c>
      <c r="CO61" s="178" t="str">
        <f>IF(ISNUMBER(Data!CO61),IF(Data!CO61*1/SMALL(Data!CO$25:CO$999,1)-1&gt;$F$15,"&gt;100%",Data!CO61*1/SMALL(Data!CO$25:CO$999,1)-1),"")</f>
        <v/>
      </c>
      <c r="CP61" s="178" t="str">
        <f>IF(ISNUMBER(Data!CP61),IF(Data!CP61*1/SMALL(Data!CP$25:CP$999,1)-1&gt;$F$15,"&gt;100%",Data!CP61*1/SMALL(Data!CP$25:CP$999,1)-1),"")</f>
        <v/>
      </c>
      <c r="CQ61" s="178" t="str">
        <f>IF(ISNUMBER(Data!CQ61),IF(Data!CQ61*1/SMALL(Data!CQ$25:CQ$999,1)-1&gt;$F$15,"&gt;100%",Data!CQ61*1/SMALL(Data!CQ$25:CQ$999,1)-1),"")</f>
        <v/>
      </c>
      <c r="CR61" s="178" t="str">
        <f>IF(ISNUMBER(Data!CR61),IF(Data!CR61*1/SMALL(Data!CR$25:CR$999,1)-1&gt;$F$15,"&gt;100%",Data!CR61*1/SMALL(Data!CR$25:CR$999,1)-1),"")</f>
        <v/>
      </c>
      <c r="CS61" s="178" t="str">
        <f>IF(ISNUMBER(Data!CS61),IF(Data!CS61*1/SMALL(Data!CS$25:CS$999,1)-1&gt;$F$15,"&gt;100%",Data!CS61*1/SMALL(Data!CS$25:CS$999,1)-1),"")</f>
        <v/>
      </c>
      <c r="CT61" s="178" t="str">
        <f>IF(ISNUMBER(Data!CT61),IF(Data!CT61*1/SMALL(Data!CT$25:CT$999,1)-1&gt;$F$15,"&gt;100%",Data!CT61*1/SMALL(Data!CT$25:CT$999,1)-1),"")</f>
        <v/>
      </c>
      <c r="CU61" s="178" t="str">
        <f>IF(ISNUMBER(Data!CU61),IF(Data!CU61*1/SMALL(Data!CU$25:CU$999,1)-1&gt;$F$15,"&gt;100%",Data!CU61*1/SMALL(Data!CU$25:CU$999,1)-1),"")</f>
        <v/>
      </c>
      <c r="CV61" s="178" t="str">
        <f>IF(ISNUMBER(Data!CV61),IF(Data!CV61*1/SMALL(Data!CV$25:CV$999,1)-1&gt;$F$15,"&gt;100%",Data!CV61*1/SMALL(Data!CV$25:CV$999,1)-1),"")</f>
        <v/>
      </c>
      <c r="CW61" s="178" t="str">
        <f>IF(ISNUMBER(Data!CW61),IF(Data!CW61*1/SMALL(Data!CW$25:CW$999,1)-1&gt;$F$15,"&gt;100%",Data!CW61*1/SMALL(Data!CW$25:CW$999,1)-1),"")</f>
        <v/>
      </c>
      <c r="CX61" s="178" t="str">
        <f>IF(ISNUMBER(Data!CX61),IF(Data!CX61*1/SMALL(Data!CX$25:CX$999,1)-1&gt;$F$15,"&gt;100%",Data!CX61*1/SMALL(Data!CX$25:CX$999,1)-1),"")</f>
        <v/>
      </c>
      <c r="CY61" s="178" t="str">
        <f>IF(ISNUMBER(Data!CY61),IF(Data!CY61*1/SMALL(Data!CY$25:CY$999,1)-1&gt;$F$15,"&gt;100%",Data!CY61*1/SMALL(Data!CY$25:CY$999,1)-1),"")</f>
        <v/>
      </c>
      <c r="CZ61" s="178" t="str">
        <f>IF(ISNUMBER(Data!CZ61),IF(Data!CZ61*1/SMALL(Data!CZ$25:CZ$999,1)-1&gt;$F$15,"&gt;100%",Data!CZ61*1/SMALL(Data!CZ$25:CZ$999,1)-1),"")</f>
        <v/>
      </c>
      <c r="DA61" s="178" t="str">
        <f>IF(ISNUMBER(Data!DA61),IF(Data!DA61*1/SMALL(Data!DA$25:DA$999,1)-1&gt;$F$15,"&gt;100%",Data!DA61*1/SMALL(Data!DA$25:DA$999,1)-1),"")</f>
        <v/>
      </c>
      <c r="DB61" s="178" t="str">
        <f>IF(ISNUMBER(Data!DB61),IF(Data!DB61*1/SMALL(Data!DB$25:DB$999,1)-1&gt;$F$15,"&gt;100%",Data!DB61*1/SMALL(Data!DB$25:DB$999,1)-1),"")</f>
        <v/>
      </c>
      <c r="DC61" s="178" t="str">
        <f>IF(ISNUMBER(Data!DC61),IF(Data!DC61*1/SMALL(Data!DC$25:DC$999,1)-1&gt;$F$15,"&gt;100%",Data!DC61*1/SMALL(Data!DC$25:DC$999,1)-1),"")</f>
        <v/>
      </c>
      <c r="DD61" s="178" t="str">
        <f>IF(ISNUMBER(Data!DD61),IF(Data!DD61*1/SMALL(Data!DD$25:DD$999,1)-1&gt;$F$15,"&gt;100%",Data!DD61*1/SMALL(Data!DD$25:DD$999,1)-1),"")</f>
        <v/>
      </c>
      <c r="DE61" s="178" t="str">
        <f>IF(ISNUMBER(Data!DE61),IF(Data!DE61*1/SMALL(Data!DE$25:DE$999,1)-1&gt;$F$15,"&gt;100%",Data!DE61*1/SMALL(Data!DE$25:DE$999,1)-1),"")</f>
        <v/>
      </c>
      <c r="DF61" s="178" t="str">
        <f>IF(ISNUMBER(Data!DF61),IF(Data!DF61*1/SMALL(Data!DF$25:DF$999,1)-1&gt;$F$15,"&gt;100%",Data!DF61*1/SMALL(Data!DF$25:DF$999,1)-1),"")</f>
        <v/>
      </c>
      <c r="DG61" s="178" t="str">
        <f>IF(ISNUMBER(Data!DG61),IF(Data!DG61*1/SMALL(Data!DG$25:DG$999,1)-1&gt;$F$15,"&gt;100%",Data!DG61*1/SMALL(Data!DG$25:DG$999,1)-1),"")</f>
        <v/>
      </c>
      <c r="DH61" s="178" t="str">
        <f>IF(ISNUMBER(Data!DH61),IF(Data!DH61*1/SMALL(Data!DH$25:DH$999,1)-1&gt;$F$15,"&gt;100%",Data!DH61*1/SMALL(Data!DH$25:DH$999,1)-1),"")</f>
        <v/>
      </c>
      <c r="DI61" s="178" t="str">
        <f>IF(ISNUMBER(Data!DI61),IF(Data!DI61*1/SMALL(Data!DI$25:DI$999,1)-1&gt;$F$15,"&gt;100%",Data!DI61*1/SMALL(Data!DI$25:DI$999,1)-1),"")</f>
        <v/>
      </c>
      <c r="DJ61" s="178" t="str">
        <f>IF(ISNUMBER(Data!DJ61),IF(Data!DJ61*1/SMALL(Data!DJ$25:DJ$999,1)-1&gt;$F$15,"&gt;100%",Data!DJ61*1/SMALL(Data!DJ$25:DJ$999,1)-1),"")</f>
        <v/>
      </c>
      <c r="DK61" s="178" t="str">
        <f>IF(ISNUMBER(Data!DK61),IF(Data!DK61*1/SMALL(Data!DK$25:DK$999,1)-1&gt;$F$15,"&gt;100%",Data!DK61*1/SMALL(Data!DK$25:DK$999,1)-1),"")</f>
        <v/>
      </c>
      <c r="DL61" s="178" t="str">
        <f>IF(ISNUMBER(Data!DL61),IF(Data!DL61*1/SMALL(Data!DL$25:DL$999,1)-1&gt;$F$15,"&gt;100%",Data!DL61*1/SMALL(Data!DL$25:DL$999,1)-1),"")</f>
        <v/>
      </c>
      <c r="DM61" s="178" t="str">
        <f>IF(ISNUMBER(Data!DM61),IF(Data!DM61*1/SMALL(Data!DM$25:DM$999,1)-1&gt;$F$15,"&gt;100%",Data!DM61*1/SMALL(Data!DM$25:DM$999,1)-1),"")</f>
        <v/>
      </c>
      <c r="DN61" s="178" t="str">
        <f>IF(ISNUMBER(Data!DN61),IF(Data!DN61*1/SMALL(Data!DN$25:DN$999,1)-1&gt;$F$15,"&gt;100%",Data!DN61*1/SMALL(Data!DN$25:DN$999,1)-1),"")</f>
        <v/>
      </c>
      <c r="DO61" s="178" t="str">
        <f>IF(ISNUMBER(Data!DO61),IF(Data!DO61*1/SMALL(Data!DO$25:DO$999,1)-1&gt;$F$15,"&gt;100%",Data!DO61*1/SMALL(Data!DO$25:DO$999,1)-1),"")</f>
        <v/>
      </c>
      <c r="DP61" s="178" t="str">
        <f>IF(ISNUMBER(Data!DP61),IF(Data!DP61*1/SMALL(Data!DP$25:DP$999,1)-1&gt;$F$15,"&gt;100%",Data!DP61*1/SMALL(Data!DP$25:DP$999,1)-1),"")</f>
        <v/>
      </c>
      <c r="DQ61" s="178" t="str">
        <f>IF(ISNUMBER(Data!DQ61),IF(Data!DQ61*1/SMALL(Data!DQ$25:DQ$999,1)-1&gt;$F$15,"&gt;100%",Data!DQ61*1/SMALL(Data!DQ$25:DQ$999,1)-1),"")</f>
        <v/>
      </c>
      <c r="DR61" s="178" t="str">
        <f>IF(ISNUMBER(Data!DR61),IF(Data!DR61*1/SMALL(Data!DR$25:DR$999,1)-1&gt;$F$15,"&gt;100%",Data!DR61*1/SMALL(Data!DR$25:DR$999,1)-1),"")</f>
        <v/>
      </c>
      <c r="DS61" s="178" t="str">
        <f>IF(ISNUMBER(Data!DS61),IF(Data!DS61*1/SMALL(Data!DS$25:DS$999,1)-1&gt;$F$15,"&gt;100%",Data!DS61*1/SMALL(Data!DS$25:DS$999,1)-1),"")</f>
        <v/>
      </c>
      <c r="DT61" s="178" t="str">
        <f>IF(ISNUMBER(Data!DT61),IF(Data!DT61*1/SMALL(Data!DT$25:DT$999,1)-1&gt;$F$15,"&gt;100%",Data!DT61*1/SMALL(Data!DT$25:DT$999,1)-1),"")</f>
        <v/>
      </c>
      <c r="DU61" s="178" t="str">
        <f>IF(ISNUMBER(Data!DU61),IF(Data!DU61*1/SMALL(Data!DU$25:DU$999,1)-1&gt;$F$15,"&gt;100%",Data!DU61*1/SMALL(Data!DU$25:DU$999,1)-1),"")</f>
        <v/>
      </c>
      <c r="DV61" s="178" t="str">
        <f>IF(ISNUMBER(Data!DV61),IF(Data!DV61*1/SMALL(Data!DV$25:DV$999,1)-1&gt;$F$15,"&gt;100%",Data!DV61*1/SMALL(Data!DV$25:DV$999,1)-1),"")</f>
        <v/>
      </c>
      <c r="DW61" s="178" t="str">
        <f>IF(ISNUMBER(Data!DW61),IF(Data!DW61*1/SMALL(Data!DW$25:DW$999,1)-1&gt;$F$15,"&gt;100%",Data!DW61*1/SMALL(Data!DW$25:DW$999,1)-1),"")</f>
        <v/>
      </c>
      <c r="DX61" s="178" t="str">
        <f>IF(ISNUMBER(Data!DX61),IF(Data!DX61*1/SMALL(Data!DX$25:DX$999,1)-1&gt;$F$15,"&gt;100%",Data!DX61*1/SMALL(Data!DX$25:DX$999,1)-1),"")</f>
        <v/>
      </c>
      <c r="DY61" s="178" t="str">
        <f>IF(ISNUMBER(Data!DY61),IF(Data!DY61*1/SMALL(Data!DY$25:DY$999,1)-1&gt;$F$15,"&gt;100%",Data!DY61*1/SMALL(Data!DY$25:DY$999,1)-1),"")</f>
        <v/>
      </c>
      <c r="DZ61" s="178" t="str">
        <f>IF(ISNUMBER(Data!DZ61),IF(Data!DZ61*1/SMALL(Data!DZ$25:DZ$999,1)-1&gt;$F$15,"&gt;100%",Data!DZ61*1/SMALL(Data!DZ$25:DZ$999,1)-1),"")</f>
        <v/>
      </c>
      <c r="EA61" s="178" t="str">
        <f>IF(ISNUMBER(Data!EA61),IF(Data!EA61*1/SMALL(Data!EA$25:EA$999,1)-1&gt;$F$15,"&gt;100%",Data!EA61*1/SMALL(Data!EA$25:EA$999,1)-1),"")</f>
        <v/>
      </c>
      <c r="EB61" s="178" t="str">
        <f>IF(ISNUMBER(Data!EB61),IF(Data!EB61*1/SMALL(Data!EB$25:EB$999,1)-1&gt;$F$15,"&gt;100%",Data!EB61*1/SMALL(Data!EB$25:EB$999,1)-1),"")</f>
        <v/>
      </c>
      <c r="EC61" s="178" t="str">
        <f>IF(ISNUMBER(Data!EC61),IF(Data!EC61*1/SMALL(Data!EC$25:EC$999,1)-1&gt;$F$15,"&gt;100%",Data!EC61*1/SMALL(Data!EC$25:EC$999,1)-1),"")</f>
        <v/>
      </c>
      <c r="ED61" s="178" t="str">
        <f>IF(ISNUMBER(Data!ED61),IF(Data!ED61*1/SMALL(Data!ED$25:ED$999,1)-1&gt;$F$15,"&gt;100%",Data!ED61*1/SMALL(Data!ED$25:ED$999,1)-1),"")</f>
        <v/>
      </c>
      <c r="EE61" s="178" t="str">
        <f>IF(ISNUMBER(Data!EE61),IF(Data!EE61*1/SMALL(Data!EE$25:EE$999,1)-1&gt;$F$15,"&gt;100%",Data!EE61*1/SMALL(Data!EE$25:EE$999,1)-1),"")</f>
        <v/>
      </c>
      <c r="EF61" s="178" t="str">
        <f>IF(ISNUMBER(Data!EF61),IF(Data!EF61*1/SMALL(Data!EF$25:EF$999,1)-1&gt;$F$15,"&gt;100%",Data!EF61*1/SMALL(Data!EF$25:EF$999,1)-1),"")</f>
        <v/>
      </c>
      <c r="EG61" s="178" t="str">
        <f>IF(ISNUMBER(Data!EG61),IF(Data!EG61*1/SMALL(Data!EG$25:EG$999,1)-1&gt;$F$15,"&gt;100%",Data!EG61*1/SMALL(Data!EG$25:EG$999,1)-1),"")</f>
        <v/>
      </c>
      <c r="EH61" s="178" t="str">
        <f>IF(ISNUMBER(Data!EH61),IF(Data!EH61*1/SMALL(Data!EH$25:EH$999,1)-1&gt;$F$15,"&gt;100%",Data!EH61*1/SMALL(Data!EH$25:EH$999,1)-1),"")</f>
        <v/>
      </c>
      <c r="EI61" s="178">
        <f>IF(ISNUMBER(Data!EI61),IF(Data!EI61*1/SMALL(Data!EI$25:EI$999,1)-1&gt;$F$15,"&gt;100%",Data!EI61*1/SMALL(Data!EI$25:EI$999,1)-1),"")</f>
        <v>0.30303030303030298</v>
      </c>
      <c r="EJ61" s="178" t="str">
        <f>IF(ISNUMBER(Data!EJ61),IF(Data!EJ61*1/SMALL(Data!EJ$25:EJ$999,1)-1&gt;$F$15,"&gt;100%",Data!EJ61*1/SMALL(Data!EJ$25:EJ$999,1)-1),"")</f>
        <v>&gt;100%</v>
      </c>
      <c r="EK61" s="178">
        <f>IF(ISNUMBER(Data!EK61),IF(Data!EK61*1/SMALL(Data!EK$25:EK$999,1)-1&gt;$F$15,"&gt;100%",Data!EK61*1/SMALL(Data!EK$25:EK$999,1)-1),"")</f>
        <v>0.5199999999999998</v>
      </c>
      <c r="EL61" s="178">
        <f>IF(ISNUMBER(Data!EL61),IF(Data!EL61*1/SMALL(Data!EL$25:EL$999,1)-1&gt;$F$15,"&gt;100%",Data!EL61*1/SMALL(Data!EL$25:EL$999,1)-1),"")</f>
        <v>0.66129032258064524</v>
      </c>
      <c r="EM61" s="178" t="str">
        <f>IF(ISNUMBER(Data!EM61),IF(Data!EM61*1/SMALL(Data!EM$25:EM$999,1)-1&gt;$F$15,"&gt;100%",Data!EM61*1/SMALL(Data!EM$25:EM$999,1)-1),"")</f>
        <v>&gt;100%</v>
      </c>
      <c r="EN61" s="178">
        <f>IF(ISNUMBER(Data!EN61),IF(Data!EN61*1/SMALL(Data!EN$25:EN$999,1)-1&gt;$F$15,"&gt;100%",Data!EN61*1/SMALL(Data!EN$25:EN$999,1)-1),"")</f>
        <v>0.60000000000000031</v>
      </c>
      <c r="EO61" s="178">
        <f>IF(ISNUMBER(Data!EO61),IF(Data!EO61*1/SMALL(Data!EO$25:EO$999,1)-1&gt;$F$15,"&gt;100%",Data!EO61*1/SMALL(Data!EO$25:EO$999,1)-1),"")</f>
        <v>0.20833333333333326</v>
      </c>
      <c r="EP61" s="178">
        <f>IF(ISNUMBER(Data!EP61),IF(Data!EP61*1/SMALL(Data!EP$25:EP$999,1)-1&gt;$F$15,"&gt;100%",Data!EP61*1/SMALL(Data!EP$25:EP$999,1)-1),"")</f>
        <v>0.54761904761904767</v>
      </c>
      <c r="EQ61" s="178">
        <f>IF(ISNUMBER(Data!EQ61),IF(Data!EQ61*1/SMALL(Data!EQ$25:EQ$999,1)-1&gt;$F$15,"&gt;100%",Data!EQ61*1/SMALL(Data!EQ$25:EQ$999,1)-1),"")</f>
        <v>0.34408602150537626</v>
      </c>
      <c r="ER61" s="178">
        <f>IF(ISNUMBER(Data!ER61),IF(Data!ER61*1/SMALL(Data!ER$25:ER$999,1)-1&gt;$F$15,"&gt;100%",Data!ER61*1/SMALL(Data!ER$25:ER$999,1)-1),"")</f>
        <v>0.36363636363636354</v>
      </c>
      <c r="ES61" s="178" t="str">
        <f>IF(ISNUMBER(Data!ES61),IF(Data!ES61*1/SMALL(Data!ES$25:ES$999,1)-1&gt;$F$15,"&gt;100%",Data!ES61*1/SMALL(Data!ES$25:ES$999,1)-1),"")</f>
        <v>&gt;100%</v>
      </c>
    </row>
    <row r="62" spans="1:149" s="171" customFormat="1" x14ac:dyDescent="0.25">
      <c r="A62" s="169" t="str">
        <f>Data!A62</f>
        <v>RTAB-MAP LOAM</v>
      </c>
      <c r="B62" s="178" t="str">
        <f>IF(ISNUMBER(Data!B62),IF(Data!B62*1/SMALL(Data!B$25:B$999,1)-1&gt;$F$15,"&gt;100%",Data!B62*1/SMALL(Data!B$25:B$999,1)-1),"")</f>
        <v/>
      </c>
      <c r="C62" s="178" t="str">
        <f>IF(ISNUMBER(Data!C62),IF(Data!C62*1/SMALL(Data!C$25:C$999,1)-1&gt;$F$15,"&gt;100%",Data!C62*1/SMALL(Data!C$25:C$999,1)-1),"")</f>
        <v/>
      </c>
      <c r="D62" s="178" t="str">
        <f>IF(ISNUMBER(Data!D62),IF(Data!D62*1/SMALL(Data!D$25:D$999,1)-1&gt;$F$15,"&gt;100%",Data!D62*1/SMALL(Data!D$25:D$999,1)-1),"")</f>
        <v/>
      </c>
      <c r="E62" s="178" t="str">
        <f>IF(ISNUMBER(Data!E62),IF(Data!E62*1/SMALL(Data!E$25:E$999,1)-1&gt;$F$15,"&gt;100%",Data!E62*1/SMALL(Data!E$25:E$999,1)-1),"")</f>
        <v/>
      </c>
      <c r="F62" s="178" t="str">
        <f>IF(ISNUMBER(Data!F62),IF(Data!F62*1/SMALL(Data!F$25:F$999,1)-1&gt;$F$15,"&gt;100%",Data!F62*1/SMALL(Data!F$25:F$999,1)-1),"")</f>
        <v/>
      </c>
      <c r="G62" s="178" t="str">
        <f>IF(ISNUMBER(Data!G62),IF(Data!G62*1/SMALL(Data!G$25:G$999,1)-1&gt;$F$15,"&gt;100%",Data!G62*1/SMALL(Data!G$25:G$999,1)-1),"")</f>
        <v/>
      </c>
      <c r="H62" s="178" t="str">
        <f>IF(ISNUMBER(Data!H62),IF(Data!H62*1/SMALL(Data!H$25:H$999,1)-1&gt;$F$15,"&gt;100%",Data!H62*1/SMALL(Data!H$25:H$999,1)-1),"")</f>
        <v/>
      </c>
      <c r="I62" s="178" t="str">
        <f>IF(ISNUMBER(Data!I62),IF(Data!I62*1/SMALL(Data!I$25:I$999,1)-1&gt;$F$15,"&gt;100%",Data!I62*1/SMALL(Data!I$25:I$999,1)-1),"")</f>
        <v/>
      </c>
      <c r="J62" s="178" t="str">
        <f>IF(ISNUMBER(Data!J62),IF(Data!J62*1/SMALL(Data!J$25:J$999,1)-1&gt;$F$15,"&gt;100%",Data!J62*1/SMALL(Data!J$25:J$999,1)-1),"")</f>
        <v/>
      </c>
      <c r="K62" s="178" t="str">
        <f>IF(ISNUMBER(Data!K62),IF(Data!K62*1/SMALL(Data!K$25:K$999,1)-1&gt;$F$15,"&gt;100%",Data!K62*1/SMALL(Data!K$25:K$999,1)-1),"")</f>
        <v/>
      </c>
      <c r="L62" s="178" t="str">
        <f>IF(ISNUMBER(Data!L62),IF(Data!L62*1/SMALL(Data!L$25:L$999,1)-1&gt;$F$15,"&gt;100%",Data!L62*1/SMALL(Data!L$25:L$999,1)-1),"")</f>
        <v/>
      </c>
      <c r="M62" s="178" t="str">
        <f>IF(ISNUMBER(Data!M62),IF(Data!M62*1/SMALL(Data!M$25:M$999,1)-1&gt;$F$15,"&gt;100%",Data!M62*1/SMALL(Data!M$25:M$999,1)-1),"")</f>
        <v/>
      </c>
      <c r="N62" s="178" t="str">
        <f>IF(ISNUMBER(Data!N62),IF(Data!N62*1/SMALL(Data!N$25:N$999,1)-1&gt;$F$15,"&gt;100%",Data!N62*1/SMALL(Data!N$25:N$999,1)-1),"")</f>
        <v/>
      </c>
      <c r="O62" s="178" t="str">
        <f>IF(ISNUMBER(Data!O62),IF(Data!O62*1/SMALL(Data!O$25:O$999,1)-1&gt;$F$15,"&gt;100%",Data!O62*1/SMALL(Data!O$25:O$999,1)-1),"")</f>
        <v/>
      </c>
      <c r="P62" s="178" t="str">
        <f>IF(ISNUMBER(Data!P62),IF(Data!P62*1/SMALL(Data!P$25:P$999,1)-1&gt;$F$15,"&gt;100%",Data!P62*1/SMALL(Data!P$25:P$999,1)-1),"")</f>
        <v/>
      </c>
      <c r="Q62" s="178" t="str">
        <f>IF(ISNUMBER(Data!Q62),IF(Data!Q62*1/SMALL(Data!Q$25:Q$999,1)-1&gt;$F$15,"&gt;100%",Data!Q62*1/SMALL(Data!Q$25:Q$999,1)-1),"")</f>
        <v/>
      </c>
      <c r="R62" s="178" t="str">
        <f>IF(ISNUMBER(Data!R62),IF(Data!R62*1/SMALL(Data!R$25:R$999,1)-1&gt;$F$15,"&gt;100%",Data!R62*1/SMALL(Data!R$25:R$999,1)-1),"")</f>
        <v/>
      </c>
      <c r="S62" s="178" t="str">
        <f>IF(ISNUMBER(Data!S62),IF(Data!S62*1/SMALL(Data!S$25:S$999,1)-1&gt;$F$15,"&gt;100%",Data!S62*1/SMALL(Data!S$25:S$999,1)-1),"")</f>
        <v/>
      </c>
      <c r="T62" s="178" t="str">
        <f>IF(ISNUMBER(Data!T62),IF(Data!T62*1/SMALL(Data!T$25:T$999,1)-1&gt;$F$15,"&gt;100%",Data!T62*1/SMALL(Data!T$25:T$999,1)-1),"")</f>
        <v/>
      </c>
      <c r="U62" s="178" t="str">
        <f>IF(ISNUMBER(Data!U62),IF(Data!U62*1/SMALL(Data!U$25:U$999,1)-1&gt;$F$15,"&gt;100%",Data!U62*1/SMALL(Data!U$25:U$999,1)-1),"")</f>
        <v/>
      </c>
      <c r="V62" s="178" t="str">
        <f>IF(ISNUMBER(Data!V62),IF(Data!V62*1/SMALL(Data!V$25:V$999,1)-1&gt;$F$15,"&gt;100%",Data!V62*1/SMALL(Data!V$25:V$999,1)-1),"")</f>
        <v/>
      </c>
      <c r="W62" s="178" t="str">
        <f>IF(ISNUMBER(Data!W62),IF(Data!W62*1/SMALL(Data!W$25:W$999,1)-1&gt;$F$15,"&gt;100%",Data!W62*1/SMALL(Data!W$25:W$999,1)-1),"")</f>
        <v/>
      </c>
      <c r="X62" s="178" t="str">
        <f>IF(ISNUMBER(Data!X62),IF(Data!X62*1/SMALL(Data!X$25:X$999,1)-1&gt;$F$15,"&gt;100%",Data!X62*1/SMALL(Data!X$25:X$999,1)-1),"")</f>
        <v/>
      </c>
      <c r="Y62" s="178" t="str">
        <f>IF(ISNUMBER(Data!Y62),IF(Data!Y62*1/SMALL(Data!Y$25:Y$999,1)-1&gt;$F$15,"&gt;100%",Data!Y62*1/SMALL(Data!Y$25:Y$999,1)-1),"")</f>
        <v/>
      </c>
      <c r="Z62" s="178" t="str">
        <f>IF(ISNUMBER(Data!Z62),IF(Data!Z62*1/SMALL(Data!Z$25:Z$999,1)-1&gt;$F$15,"&gt;100%",Data!Z62*1/SMALL(Data!Z$25:Z$999,1)-1),"")</f>
        <v/>
      </c>
      <c r="AA62" s="178" t="str">
        <f>IF(ISNUMBER(Data!AA62),IF(Data!AA62*1/SMALL(Data!AA$25:AA$999,1)-1&gt;$F$15,"&gt;100%",Data!AA62*1/SMALL(Data!AA$25:AA$999,1)-1),"")</f>
        <v/>
      </c>
      <c r="AB62" s="178" t="str">
        <f>IF(ISNUMBER(Data!AB62),IF(Data!AB62*1/SMALL(Data!AB$25:AB$999,1)-1&gt;$F$15,"&gt;100%",Data!AB62*1/SMALL(Data!AB$25:AB$999,1)-1),"")</f>
        <v/>
      </c>
      <c r="AC62" s="178" t="str">
        <f>IF(ISNUMBER(Data!AC62),IF(Data!AC62*1/SMALL(Data!AC$25:AC$999,1)-1&gt;$F$15,"&gt;100%",Data!AC62*1/SMALL(Data!AC$25:AC$999,1)-1),"")</f>
        <v/>
      </c>
      <c r="AD62" s="178" t="str">
        <f>IF(ISNUMBER(Data!AD62),IF(Data!AD62*1/SMALL(Data!AD$25:AD$999,1)-1&gt;$F$15,"&gt;100%",Data!AD62*1/SMALL(Data!AD$25:AD$999,1)-1),"")</f>
        <v/>
      </c>
      <c r="AE62" s="178" t="str">
        <f>IF(ISNUMBER(Data!AE62),IF(Data!AE62*1/SMALL(Data!AE$25:AE$999,1)-1&gt;$F$15,"&gt;100%",Data!AE62*1/SMALL(Data!AE$25:AE$999,1)-1),"")</f>
        <v/>
      </c>
      <c r="AF62" s="178" t="str">
        <f>IF(ISNUMBER(Data!AF62),IF(Data!AF62*1/SMALL(Data!AF$25:AF$999,1)-1&gt;$F$15,"&gt;100%",Data!AF62*1/SMALL(Data!AF$25:AF$999,1)-1),"")</f>
        <v/>
      </c>
      <c r="AG62" s="178" t="str">
        <f>IF(ISNUMBER(Data!AG62),IF(Data!AG62*1/SMALL(Data!AG$25:AG$999,1)-1&gt;$F$15,"&gt;100%",Data!AG62*1/SMALL(Data!AG$25:AG$999,1)-1),"")</f>
        <v/>
      </c>
      <c r="AH62" s="178" t="str">
        <f>IF(ISNUMBER(Data!AH62),IF(Data!AH62*1/SMALL(Data!AH$25:AH$999,1)-1&gt;$F$15,"&gt;100%",Data!AH62*1/SMALL(Data!AH$25:AH$999,1)-1),"")</f>
        <v/>
      </c>
      <c r="AI62" s="178" t="str">
        <f>IF(ISNUMBER(Data!AI62),IF(Data!AI62*1/SMALL(Data!AI$25:AI$999,1)-1&gt;$F$15,"&gt;100%",Data!AI62*1/SMALL(Data!AI$25:AI$999,1)-1),"")</f>
        <v/>
      </c>
      <c r="AJ62" s="178" t="str">
        <f>IF(ISNUMBER(Data!AJ62),IF(Data!AJ62*1/SMALL(Data!AJ$25:AJ$999,1)-1&gt;$F$15,"&gt;100%",Data!AJ62*1/SMALL(Data!AJ$25:AJ$999,1)-1),"")</f>
        <v/>
      </c>
      <c r="AK62" s="178" t="str">
        <f>IF(ISNUMBER(Data!AK62),IF(Data!AK62*1/SMALL(Data!AK$25:AK$999,1)-1&gt;$F$15,"&gt;100%",Data!AK62*1/SMALL(Data!AK$25:AK$999,1)-1),"")</f>
        <v/>
      </c>
      <c r="AL62" s="178" t="str">
        <f>IF(ISNUMBER(Data!AL62),IF(Data!AL62*1/SMALL(Data!AL$25:AL$999,1)-1&gt;$F$15,"&gt;100%",Data!AL62*1/SMALL(Data!AL$25:AL$999,1)-1),"")</f>
        <v/>
      </c>
      <c r="AM62" s="178" t="str">
        <f>IF(ISNUMBER(Data!AM62),IF(Data!AM62*1/SMALL(Data!AM$25:AM$999,1)-1&gt;$F$15,"&gt;100%",Data!AM62*1/SMALL(Data!AM$25:AM$999,1)-1),"")</f>
        <v/>
      </c>
      <c r="AN62" s="178" t="str">
        <f>IF(ISNUMBER(Data!AN62),IF(Data!AN62*1/SMALL(Data!AN$25:AN$999,1)-1&gt;$F$15,"&gt;100%",Data!AN62*1/SMALL(Data!AN$25:AN$999,1)-1),"")</f>
        <v/>
      </c>
      <c r="AO62" s="178" t="str">
        <f>IF(ISNUMBER(Data!AO62),IF(Data!AO62*1/SMALL(Data!AO$25:AO$999,1)-1&gt;$F$15,"&gt;100%",Data!AO62*1/SMALL(Data!AO$25:AO$999,1)-1),"")</f>
        <v/>
      </c>
      <c r="AP62" s="178" t="str">
        <f>IF(ISNUMBER(Data!AP62),IF(Data!AP62*1/SMALL(Data!AP$25:AP$999,1)-1&gt;$F$15,"&gt;100%",Data!AP62*1/SMALL(Data!AP$25:AP$999,1)-1),"")</f>
        <v/>
      </c>
      <c r="AQ62" s="189" t="str">
        <f>IF(ISNUMBER(Data!AQ62),IF(Data!AQ62*1/SMALL(Data!AQ$25:AQ$999,1)-1&gt;$F$15,"&gt;100%",Data!AQ62*1/SMALL(Data!AQ$25:AQ$999,1)-1),"")</f>
        <v/>
      </c>
      <c r="AR62" s="178" t="str">
        <f>IF(ISNUMBER(Data!AR62),IF(Data!AR62*1/SMALL(Data!AR$25:AR$999,1)-1&gt;$F$15,"&gt;100%",Data!AR62*1/SMALL(Data!AR$25:AR$999,1)-1),"")</f>
        <v/>
      </c>
      <c r="AS62" s="178" t="str">
        <f>IF(ISNUMBER(Data!AS62),IF(Data!AS62*1/SMALL(Data!AS$25:AS$999,1)-1&gt;$F$15,"&gt;100%",Data!AS62*1/SMALL(Data!AS$25:AS$999,1)-1),"")</f>
        <v/>
      </c>
      <c r="AT62" s="178" t="str">
        <f>IF(ISNUMBER(Data!AT62),IF(Data!AT62*1/SMALL(Data!AT$25:AT$999,1)-1&gt;$F$15,"&gt;100%",Data!AT62*1/SMALL(Data!AT$25:AT$999,1)-1),"")</f>
        <v/>
      </c>
      <c r="AU62" s="178" t="str">
        <f>IF(ISNUMBER(Data!AU62),IF(Data!AU62*1/SMALL(Data!AU$25:AU$999,1)-1&gt;$F$15,"&gt;100%",Data!AU62*1/SMALL(Data!AU$25:AU$999,1)-1),"")</f>
        <v/>
      </c>
      <c r="AV62" s="178" t="str">
        <f>IF(ISNUMBER(Data!AV62),IF(Data!AV62*1/SMALL(Data!AV$25:AV$999,1)-1&gt;$F$15,"&gt;100%",Data!AV62*1/SMALL(Data!AV$25:AV$999,1)-1),"")</f>
        <v/>
      </c>
      <c r="AW62" s="178" t="str">
        <f>IF(ISNUMBER(Data!AW62),IF(Data!AW62*1/SMALL(Data!AW$25:AW$999,1)-1&gt;$F$15,"&gt;100%",Data!AW62*1/SMALL(Data!AW$25:AW$999,1)-1),"")</f>
        <v/>
      </c>
      <c r="AX62" s="178" t="str">
        <f>IF(ISNUMBER(Data!AX62),IF(Data!AX62*1/SMALL(Data!AX$25:AX$999,1)-1&gt;$F$15,"&gt;100%",Data!AX62*1/SMALL(Data!AX$25:AX$999,1)-1),"")</f>
        <v/>
      </c>
      <c r="AY62" s="178" t="str">
        <f>IF(ISNUMBER(Data!AY62),IF(Data!AY62*1/SMALL(Data!AY$25:AY$999,1)-1&gt;$F$15,"&gt;100%",Data!AY62*1/SMALL(Data!AY$25:AY$999,1)-1),"")</f>
        <v/>
      </c>
      <c r="AZ62" s="178" t="str">
        <f>IF(ISNUMBER(Data!AZ62),IF(Data!AZ62*1/SMALL(Data!AZ$25:AZ$999,1)-1&gt;$F$15,"&gt;100%",Data!AZ62*1/SMALL(Data!AZ$25:AZ$999,1)-1),"")</f>
        <v/>
      </c>
      <c r="BA62" s="190" t="str">
        <f>IF(ISNUMBER(Data!BA62),IF(Data!BA62*1/SMALL(Data!BA$25:BA$999,1)-1&gt;$F$15,"&gt;100%",Data!BA62*1/SMALL(Data!BA$25:BA$999,1)-1),"")</f>
        <v/>
      </c>
      <c r="BB62" s="184" t="str">
        <f>IF(ISNUMBER(Data!BB62),IF(Data!BB62*1/SMALL(Data!BB$25:BB$999,1)-1&gt;$F$15,"&gt;100%",Data!BB62*1/SMALL(Data!BB$25:BB$999,1)-1),"")</f>
        <v/>
      </c>
      <c r="BC62" s="178" t="str">
        <f>IF(ISNUMBER(Data!BC62),IF(Data!BC62*1/SMALL(Data!BC$25:BC$999,1)-1&gt;$F$15,"&gt;100%",Data!BC62*1/SMALL(Data!BC$25:BC$999,1)-1),"")</f>
        <v/>
      </c>
      <c r="BD62" s="178" t="str">
        <f>IF(ISNUMBER(Data!BD62),IF(Data!BD62*1/SMALL(Data!BD$25:BD$999,1)-1&gt;$F$15,"&gt;100%",Data!BD62*1/SMALL(Data!BD$25:BD$999,1)-1),"")</f>
        <v/>
      </c>
      <c r="BE62" s="178" t="str">
        <f>IF(ISNUMBER(Data!BE62),IF(Data!BE62*1/SMALL(Data!BE$25:BE$999,1)-1&gt;$F$15,"&gt;100%",Data!BE62*1/SMALL(Data!BE$25:BE$999,1)-1),"")</f>
        <v/>
      </c>
      <c r="BF62" s="178" t="str">
        <f>IF(ISNUMBER(Data!BF62),IF(Data!BF62*1/SMALL(Data!BF$25:BF$999,1)-1&gt;$F$15,"&gt;100%",Data!BF62*1/SMALL(Data!BF$25:BF$999,1)-1),"")</f>
        <v/>
      </c>
      <c r="BG62" s="178" t="str">
        <f>IF(ISNUMBER(Data!BG62),IF(Data!BG62*1/SMALL(Data!BG$25:BG$999,1)-1&gt;$F$15,"&gt;100%",Data!BG62*1/SMALL(Data!BG$25:BG$999,1)-1),"")</f>
        <v/>
      </c>
      <c r="BH62" s="178" t="str">
        <f>IF(ISNUMBER(Data!BH62),IF(Data!BH62*1/SMALL(Data!BH$25:BH$999,1)-1&gt;$F$15,"&gt;100%",Data!BH62*1/SMALL(Data!BH$25:BH$999,1)-1),"")</f>
        <v/>
      </c>
      <c r="BI62" s="178" t="str">
        <f>IF(ISNUMBER(Data!BI62),IF(Data!BI62*1/SMALL(Data!BI$25:BI$999,1)-1&gt;$F$15,"&gt;100%",Data!BI62*1/SMALL(Data!BI$25:BI$999,1)-1),"")</f>
        <v/>
      </c>
      <c r="BJ62" s="178" t="str">
        <f>IF(ISNUMBER(Data!BJ62),IF(Data!BJ62*1/SMALL(Data!BJ$25:BJ$999,1)-1&gt;$F$15,"&gt;100%",Data!BJ62*1/SMALL(Data!BJ$25:BJ$999,1)-1),"")</f>
        <v/>
      </c>
      <c r="BK62" s="178" t="str">
        <f>IF(ISNUMBER(Data!BK62),IF(Data!BK62*1/SMALL(Data!BK$25:BK$999,1)-1&gt;$F$15,"&gt;100%",Data!BK62*1/SMALL(Data!BK$25:BK$999,1)-1),"")</f>
        <v/>
      </c>
      <c r="BL62" s="178" t="str">
        <f>IF(ISNUMBER(Data!BL62),IF(Data!BL62*1/SMALL(Data!BL$25:BL$999,1)-1&gt;$F$15,"&gt;100%",Data!BL62*1/SMALL(Data!BL$25:BL$999,1)-1),"")</f>
        <v/>
      </c>
      <c r="BM62" s="178" t="str">
        <f>IF(ISNUMBER(Data!BM62),IF(Data!BM62*1/SMALL(Data!BM$25:BM$999,1)-1&gt;$F$15,"&gt;100%",Data!BM62*1/SMALL(Data!BM$25:BM$999,1)-1),"")</f>
        <v/>
      </c>
      <c r="BN62" s="178" t="str">
        <f>IF(ISNUMBER(Data!BN62),IF(Data!BN62*1/SMALL(Data!BN$25:BN$999,1)-1&gt;$F$15,"&gt;100%",Data!BN62*1/SMALL(Data!BN$25:BN$999,1)-1),"")</f>
        <v/>
      </c>
      <c r="BO62" s="178" t="str">
        <f>IF(ISNUMBER(Data!BO62),IF(Data!BO62*1/SMALL(Data!BO$25:BO$999,1)-1&gt;$F$15,"&gt;100%",Data!BO62*1/SMALL(Data!BO$25:BO$999,1)-1),"")</f>
        <v/>
      </c>
      <c r="BP62" s="178" t="str">
        <f>IF(ISNUMBER(Data!BP62),IF(Data!BP62*1/SMALL(Data!BP$25:BP$999,1)-1&gt;$F$15,"&gt;100%",Data!BP62*1/SMALL(Data!BP$25:BP$999,1)-1),"")</f>
        <v/>
      </c>
      <c r="BQ62" s="178" t="str">
        <f>IF(ISNUMBER(Data!BQ62),IF(Data!BQ62*1/SMALL(Data!BQ$25:BQ$999,1)-1&gt;$F$15,"&gt;100%",Data!BQ62*1/SMALL(Data!BQ$25:BQ$999,1)-1),"")</f>
        <v/>
      </c>
      <c r="BR62" s="178" t="str">
        <f>IF(ISNUMBER(Data!BR62),IF(Data!BR62*1/SMALL(Data!BR$25:BR$999,1)-1&gt;$F$15,"&gt;100%",Data!BR62*1/SMALL(Data!BR$25:BR$999,1)-1),"")</f>
        <v/>
      </c>
      <c r="BS62" s="178" t="str">
        <f>IF(ISNUMBER(Data!BS62),IF(Data!BS62*1/SMALL(Data!BS$25:BS$999,1)-1&gt;$F$15,"&gt;100%",Data!BS62*1/SMALL(Data!BS$25:BS$999,1)-1),"")</f>
        <v/>
      </c>
      <c r="BT62" s="178" t="str">
        <f>IF(ISNUMBER(Data!BT62),IF(Data!BT62*1/SMALL(Data!BT$25:BT$999,1)-1&gt;$F$15,"&gt;100%",Data!BT62*1/SMALL(Data!BT$25:BT$999,1)-1),"")</f>
        <v/>
      </c>
      <c r="BU62" s="178" t="str">
        <f>IF(ISNUMBER(Data!BU62),IF(Data!BU62*1/SMALL(Data!BU$25:BU$999,1)-1&gt;$F$15,"&gt;100%",Data!BU62*1/SMALL(Data!BU$25:BU$999,1)-1),"")</f>
        <v/>
      </c>
      <c r="BV62" s="178" t="str">
        <f>IF(ISNUMBER(Data!BV62),IF(Data!BV62*1/SMALL(Data!BV$25:BV$999,1)-1&gt;$F$15,"&gt;100%",Data!BV62*1/SMALL(Data!BV$25:BV$999,1)-1),"")</f>
        <v/>
      </c>
      <c r="BW62" s="178" t="str">
        <f>IF(ISNUMBER(Data!BW62),IF(Data!BW62*1/SMALL(Data!BW$25:BW$999,1)-1&gt;$F$15,"&gt;100%",Data!BW62*1/SMALL(Data!BW$25:BW$999,1)-1),"")</f>
        <v/>
      </c>
      <c r="BX62" s="178" t="str">
        <f>IF(ISNUMBER(Data!BX62),IF(Data!BX62*1/SMALL(Data!BX$25:BX$999,1)-1&gt;$F$15,"&gt;100%",Data!BX62*1/SMALL(Data!BX$25:BX$999,1)-1),"")</f>
        <v/>
      </c>
      <c r="BY62" s="178" t="str">
        <f>IF(ISNUMBER(Data!BY62),IF(Data!BY62*1/SMALL(Data!BY$25:BY$999,1)-1&gt;$F$15,"&gt;100%",Data!BY62*1/SMALL(Data!BY$25:BY$999,1)-1),"")</f>
        <v/>
      </c>
      <c r="BZ62" s="178" t="str">
        <f>IF(ISNUMBER(Data!BZ62),IF(Data!BZ62*1/SMALL(Data!BZ$25:BZ$999,1)-1&gt;$F$15,"&gt;100%",Data!BZ62*1/SMALL(Data!BZ$25:BZ$999,1)-1),"")</f>
        <v/>
      </c>
      <c r="CA62" s="178" t="str">
        <f>IF(ISNUMBER(Data!CA62),IF(Data!CA62*1/SMALL(Data!CA$25:CA$999,1)-1&gt;$F$15,"&gt;100%",Data!CA62*1/SMALL(Data!CA$25:CA$999,1)-1),"")</f>
        <v/>
      </c>
      <c r="CB62" s="178" t="str">
        <f>IF(ISNUMBER(Data!CB62),IF(Data!CB62*1/SMALL(Data!CB$25:CB$999,1)-1&gt;$F$15,"&gt;100%",Data!CB62*1/SMALL(Data!CB$25:CB$999,1)-1),"")</f>
        <v/>
      </c>
      <c r="CC62" s="178" t="str">
        <f>IF(ISNUMBER(Data!CC62),IF(Data!CC62*1/SMALL(Data!CC$25:CC$999,1)-1&gt;$F$15,"&gt;100%",Data!CC62*1/SMALL(Data!CC$25:CC$999,1)-1),"")</f>
        <v/>
      </c>
      <c r="CD62" s="178" t="str">
        <f>IF(ISNUMBER(Data!CD62),IF(Data!CD62*1/SMALL(Data!CD$25:CD$999,1)-1&gt;$F$15,"&gt;100%",Data!CD62*1/SMALL(Data!CD$25:CD$999,1)-1),"")</f>
        <v/>
      </c>
      <c r="CE62" s="178" t="str">
        <f>IF(ISNUMBER(Data!CE62),IF(Data!CE62*1/SMALL(Data!CE$25:CE$999,1)-1&gt;$F$15,"&gt;100%",Data!CE62*1/SMALL(Data!CE$25:CE$999,1)-1),"")</f>
        <v/>
      </c>
      <c r="CF62" s="178" t="str">
        <f>IF(ISNUMBER(Data!CF62),IF(Data!CF62*1/SMALL(Data!CF$25:CF$999,1)-1&gt;$F$15,"&gt;100%",Data!CF62*1/SMALL(Data!CF$25:CF$999,1)-1),"")</f>
        <v/>
      </c>
      <c r="CG62" s="178" t="str">
        <f>IF(ISNUMBER(Data!CG62),IF(Data!CG62*1/SMALL(Data!CG$25:CG$999,1)-1&gt;$F$15,"&gt;100%",Data!CG62*1/SMALL(Data!CG$25:CG$999,1)-1),"")</f>
        <v/>
      </c>
      <c r="CH62" s="178" t="str">
        <f>IF(ISNUMBER(Data!CH62),IF(Data!CH62*1/SMALL(Data!CH$25:CH$999,1)-1&gt;$F$15,"&gt;100%",Data!CH62*1/SMALL(Data!CH$25:CH$999,1)-1),"")</f>
        <v/>
      </c>
      <c r="CI62" s="178" t="str">
        <f>IF(ISNUMBER(Data!CI62),IF(Data!CI62*1/SMALL(Data!CI$25:CI$999,1)-1&gt;$F$15,"&gt;100%",Data!CI62*1/SMALL(Data!CI$25:CI$999,1)-1),"")</f>
        <v/>
      </c>
      <c r="CJ62" s="178" t="str">
        <f>IF(ISNUMBER(Data!CJ62),IF(Data!CJ62*1/SMALL(Data!CJ$25:CJ$999,1)-1&gt;$F$15,"&gt;100%",Data!CJ62*1/SMALL(Data!CJ$25:CJ$999,1)-1),"")</f>
        <v/>
      </c>
      <c r="CK62" s="178" t="str">
        <f>IF(ISNUMBER(Data!CK62),IF(Data!CK62*1/SMALL(Data!CK$25:CK$999,1)-1&gt;$F$15,"&gt;100%",Data!CK62*1/SMALL(Data!CK$25:CK$999,1)-1),"")</f>
        <v/>
      </c>
      <c r="CL62" s="178" t="str">
        <f>IF(ISNUMBER(Data!CL62),IF(Data!CL62*1/SMALL(Data!CL$25:CL$999,1)-1&gt;$F$15,"&gt;100%",Data!CL62*1/SMALL(Data!CL$25:CL$999,1)-1),"")</f>
        <v/>
      </c>
      <c r="CM62" s="178" t="str">
        <f>IF(ISNUMBER(Data!CM62),IF(Data!CM62*1/SMALL(Data!CM$25:CM$999,1)-1&gt;$F$15,"&gt;100%",Data!CM62*1/SMALL(Data!CM$25:CM$999,1)-1),"")</f>
        <v/>
      </c>
      <c r="CN62" s="178" t="str">
        <f>IF(ISNUMBER(Data!CN62),IF(Data!CN62*1/SMALL(Data!CN$25:CN$999,1)-1&gt;$F$15,"&gt;100%",Data!CN62*1/SMALL(Data!CN$25:CN$999,1)-1),"")</f>
        <v/>
      </c>
      <c r="CO62" s="178" t="str">
        <f>IF(ISNUMBER(Data!CO62),IF(Data!CO62*1/SMALL(Data!CO$25:CO$999,1)-1&gt;$F$15,"&gt;100%",Data!CO62*1/SMALL(Data!CO$25:CO$999,1)-1),"")</f>
        <v/>
      </c>
      <c r="CP62" s="178" t="str">
        <f>IF(ISNUMBER(Data!CP62),IF(Data!CP62*1/SMALL(Data!CP$25:CP$999,1)-1&gt;$F$15,"&gt;100%",Data!CP62*1/SMALL(Data!CP$25:CP$999,1)-1),"")</f>
        <v/>
      </c>
      <c r="CQ62" s="178" t="str">
        <f>IF(ISNUMBER(Data!CQ62),IF(Data!CQ62*1/SMALL(Data!CQ$25:CQ$999,1)-1&gt;$F$15,"&gt;100%",Data!CQ62*1/SMALL(Data!CQ$25:CQ$999,1)-1),"")</f>
        <v/>
      </c>
      <c r="CR62" s="178" t="str">
        <f>IF(ISNUMBER(Data!CR62),IF(Data!CR62*1/SMALL(Data!CR$25:CR$999,1)-1&gt;$F$15,"&gt;100%",Data!CR62*1/SMALL(Data!CR$25:CR$999,1)-1),"")</f>
        <v/>
      </c>
      <c r="CS62" s="178" t="str">
        <f>IF(ISNUMBER(Data!CS62),IF(Data!CS62*1/SMALL(Data!CS$25:CS$999,1)-1&gt;$F$15,"&gt;100%",Data!CS62*1/SMALL(Data!CS$25:CS$999,1)-1),"")</f>
        <v/>
      </c>
      <c r="CT62" s="178" t="str">
        <f>IF(ISNUMBER(Data!CT62),IF(Data!CT62*1/SMALL(Data!CT$25:CT$999,1)-1&gt;$F$15,"&gt;100%",Data!CT62*1/SMALL(Data!CT$25:CT$999,1)-1),"")</f>
        <v/>
      </c>
      <c r="CU62" s="178" t="str">
        <f>IF(ISNUMBER(Data!CU62),IF(Data!CU62*1/SMALL(Data!CU$25:CU$999,1)-1&gt;$F$15,"&gt;100%",Data!CU62*1/SMALL(Data!CU$25:CU$999,1)-1),"")</f>
        <v/>
      </c>
      <c r="CV62" s="178" t="str">
        <f>IF(ISNUMBER(Data!CV62),IF(Data!CV62*1/SMALL(Data!CV$25:CV$999,1)-1&gt;$F$15,"&gt;100%",Data!CV62*1/SMALL(Data!CV$25:CV$999,1)-1),"")</f>
        <v/>
      </c>
      <c r="CW62" s="178" t="str">
        <f>IF(ISNUMBER(Data!CW62),IF(Data!CW62*1/SMALL(Data!CW$25:CW$999,1)-1&gt;$F$15,"&gt;100%",Data!CW62*1/SMALL(Data!CW$25:CW$999,1)-1),"")</f>
        <v/>
      </c>
      <c r="CX62" s="178" t="str">
        <f>IF(ISNUMBER(Data!CX62),IF(Data!CX62*1/SMALL(Data!CX$25:CX$999,1)-1&gt;$F$15,"&gt;100%",Data!CX62*1/SMALL(Data!CX$25:CX$999,1)-1),"")</f>
        <v/>
      </c>
      <c r="CY62" s="178" t="str">
        <f>IF(ISNUMBER(Data!CY62),IF(Data!CY62*1/SMALL(Data!CY$25:CY$999,1)-1&gt;$F$15,"&gt;100%",Data!CY62*1/SMALL(Data!CY$25:CY$999,1)-1),"")</f>
        <v/>
      </c>
      <c r="CZ62" s="178" t="str">
        <f>IF(ISNUMBER(Data!CZ62),IF(Data!CZ62*1/SMALL(Data!CZ$25:CZ$999,1)-1&gt;$F$15,"&gt;100%",Data!CZ62*1/SMALL(Data!CZ$25:CZ$999,1)-1),"")</f>
        <v/>
      </c>
      <c r="DA62" s="178" t="str">
        <f>IF(ISNUMBER(Data!DA62),IF(Data!DA62*1/SMALL(Data!DA$25:DA$999,1)-1&gt;$F$15,"&gt;100%",Data!DA62*1/SMALL(Data!DA$25:DA$999,1)-1),"")</f>
        <v/>
      </c>
      <c r="DB62" s="178" t="str">
        <f>IF(ISNUMBER(Data!DB62),IF(Data!DB62*1/SMALL(Data!DB$25:DB$999,1)-1&gt;$F$15,"&gt;100%",Data!DB62*1/SMALL(Data!DB$25:DB$999,1)-1),"")</f>
        <v/>
      </c>
      <c r="DC62" s="178" t="str">
        <f>IF(ISNUMBER(Data!DC62),IF(Data!DC62*1/SMALL(Data!DC$25:DC$999,1)-1&gt;$F$15,"&gt;100%",Data!DC62*1/SMALL(Data!DC$25:DC$999,1)-1),"")</f>
        <v/>
      </c>
      <c r="DD62" s="178" t="str">
        <f>IF(ISNUMBER(Data!DD62),IF(Data!DD62*1/SMALL(Data!DD$25:DD$999,1)-1&gt;$F$15,"&gt;100%",Data!DD62*1/SMALL(Data!DD$25:DD$999,1)-1),"")</f>
        <v/>
      </c>
      <c r="DE62" s="178" t="str">
        <f>IF(ISNUMBER(Data!DE62),IF(Data!DE62*1/SMALL(Data!DE$25:DE$999,1)-1&gt;$F$15,"&gt;100%",Data!DE62*1/SMALL(Data!DE$25:DE$999,1)-1),"")</f>
        <v/>
      </c>
      <c r="DF62" s="178" t="str">
        <f>IF(ISNUMBER(Data!DF62),IF(Data!DF62*1/SMALL(Data!DF$25:DF$999,1)-1&gt;$F$15,"&gt;100%",Data!DF62*1/SMALL(Data!DF$25:DF$999,1)-1),"")</f>
        <v/>
      </c>
      <c r="DG62" s="178" t="str">
        <f>IF(ISNUMBER(Data!DG62),IF(Data!DG62*1/SMALL(Data!DG$25:DG$999,1)-1&gt;$F$15,"&gt;100%",Data!DG62*1/SMALL(Data!DG$25:DG$999,1)-1),"")</f>
        <v/>
      </c>
      <c r="DH62" s="178" t="str">
        <f>IF(ISNUMBER(Data!DH62),IF(Data!DH62*1/SMALL(Data!DH$25:DH$999,1)-1&gt;$F$15,"&gt;100%",Data!DH62*1/SMALL(Data!DH$25:DH$999,1)-1),"")</f>
        <v/>
      </c>
      <c r="DI62" s="178" t="str">
        <f>IF(ISNUMBER(Data!DI62),IF(Data!DI62*1/SMALL(Data!DI$25:DI$999,1)-1&gt;$F$15,"&gt;100%",Data!DI62*1/SMALL(Data!DI$25:DI$999,1)-1),"")</f>
        <v/>
      </c>
      <c r="DJ62" s="178" t="str">
        <f>IF(ISNUMBER(Data!DJ62),IF(Data!DJ62*1/SMALL(Data!DJ$25:DJ$999,1)-1&gt;$F$15,"&gt;100%",Data!DJ62*1/SMALL(Data!DJ$25:DJ$999,1)-1),"")</f>
        <v/>
      </c>
      <c r="DK62" s="178" t="str">
        <f>IF(ISNUMBER(Data!DK62),IF(Data!DK62*1/SMALL(Data!DK$25:DK$999,1)-1&gt;$F$15,"&gt;100%",Data!DK62*1/SMALL(Data!DK$25:DK$999,1)-1),"")</f>
        <v/>
      </c>
      <c r="DL62" s="178" t="str">
        <f>IF(ISNUMBER(Data!DL62),IF(Data!DL62*1/SMALL(Data!DL$25:DL$999,1)-1&gt;$F$15,"&gt;100%",Data!DL62*1/SMALL(Data!DL$25:DL$999,1)-1),"")</f>
        <v/>
      </c>
      <c r="DM62" s="178" t="str">
        <f>IF(ISNUMBER(Data!DM62),IF(Data!DM62*1/SMALL(Data!DM$25:DM$999,1)-1&gt;$F$15,"&gt;100%",Data!DM62*1/SMALL(Data!DM$25:DM$999,1)-1),"")</f>
        <v/>
      </c>
      <c r="DN62" s="178" t="str">
        <f>IF(ISNUMBER(Data!DN62),IF(Data!DN62*1/SMALL(Data!DN$25:DN$999,1)-1&gt;$F$15,"&gt;100%",Data!DN62*1/SMALL(Data!DN$25:DN$999,1)-1),"")</f>
        <v/>
      </c>
      <c r="DO62" s="178" t="str">
        <f>IF(ISNUMBER(Data!DO62),IF(Data!DO62*1/SMALL(Data!DO$25:DO$999,1)-1&gt;$F$15,"&gt;100%",Data!DO62*1/SMALL(Data!DO$25:DO$999,1)-1),"")</f>
        <v/>
      </c>
      <c r="DP62" s="178" t="str">
        <f>IF(ISNUMBER(Data!DP62),IF(Data!DP62*1/SMALL(Data!DP$25:DP$999,1)-1&gt;$F$15,"&gt;100%",Data!DP62*1/SMALL(Data!DP$25:DP$999,1)-1),"")</f>
        <v/>
      </c>
      <c r="DQ62" s="178" t="str">
        <f>IF(ISNUMBER(Data!DQ62),IF(Data!DQ62*1/SMALL(Data!DQ$25:DQ$999,1)-1&gt;$F$15,"&gt;100%",Data!DQ62*1/SMALL(Data!DQ$25:DQ$999,1)-1),"")</f>
        <v/>
      </c>
      <c r="DR62" s="178" t="str">
        <f>IF(ISNUMBER(Data!DR62),IF(Data!DR62*1/SMALL(Data!DR$25:DR$999,1)-1&gt;$F$15,"&gt;100%",Data!DR62*1/SMALL(Data!DR$25:DR$999,1)-1),"")</f>
        <v/>
      </c>
      <c r="DS62" s="178" t="str">
        <f>IF(ISNUMBER(Data!DS62),IF(Data!DS62*1/SMALL(Data!DS$25:DS$999,1)-1&gt;$F$15,"&gt;100%",Data!DS62*1/SMALL(Data!DS$25:DS$999,1)-1),"")</f>
        <v/>
      </c>
      <c r="DT62" s="178" t="str">
        <f>IF(ISNUMBER(Data!DT62),IF(Data!DT62*1/SMALL(Data!DT$25:DT$999,1)-1&gt;$F$15,"&gt;100%",Data!DT62*1/SMALL(Data!DT$25:DT$999,1)-1),"")</f>
        <v/>
      </c>
      <c r="DU62" s="178" t="str">
        <f>IF(ISNUMBER(Data!DU62),IF(Data!DU62*1/SMALL(Data!DU$25:DU$999,1)-1&gt;$F$15,"&gt;100%",Data!DU62*1/SMALL(Data!DU$25:DU$999,1)-1),"")</f>
        <v/>
      </c>
      <c r="DV62" s="178" t="str">
        <f>IF(ISNUMBER(Data!DV62),IF(Data!DV62*1/SMALL(Data!DV$25:DV$999,1)-1&gt;$F$15,"&gt;100%",Data!DV62*1/SMALL(Data!DV$25:DV$999,1)-1),"")</f>
        <v/>
      </c>
      <c r="DW62" s="178" t="str">
        <f>IF(ISNUMBER(Data!DW62),IF(Data!DW62*1/SMALL(Data!DW$25:DW$999,1)-1&gt;$F$15,"&gt;100%",Data!DW62*1/SMALL(Data!DW$25:DW$999,1)-1),"")</f>
        <v/>
      </c>
      <c r="DX62" s="178" t="str">
        <f>IF(ISNUMBER(Data!DX62),IF(Data!DX62*1/SMALL(Data!DX$25:DX$999,1)-1&gt;$F$15,"&gt;100%",Data!DX62*1/SMALL(Data!DX$25:DX$999,1)-1),"")</f>
        <v/>
      </c>
      <c r="DY62" s="178" t="str">
        <f>IF(ISNUMBER(Data!DY62),IF(Data!DY62*1/SMALL(Data!DY$25:DY$999,1)-1&gt;$F$15,"&gt;100%",Data!DY62*1/SMALL(Data!DY$25:DY$999,1)-1),"")</f>
        <v/>
      </c>
      <c r="DZ62" s="178" t="str">
        <f>IF(ISNUMBER(Data!DZ62),IF(Data!DZ62*1/SMALL(Data!DZ$25:DZ$999,1)-1&gt;$F$15,"&gt;100%",Data!DZ62*1/SMALL(Data!DZ$25:DZ$999,1)-1),"")</f>
        <v/>
      </c>
      <c r="EA62" s="178" t="str">
        <f>IF(ISNUMBER(Data!EA62),IF(Data!EA62*1/SMALL(Data!EA$25:EA$999,1)-1&gt;$F$15,"&gt;100%",Data!EA62*1/SMALL(Data!EA$25:EA$999,1)-1),"")</f>
        <v/>
      </c>
      <c r="EB62" s="178" t="str">
        <f>IF(ISNUMBER(Data!EB62),IF(Data!EB62*1/SMALL(Data!EB$25:EB$999,1)-1&gt;$F$15,"&gt;100%",Data!EB62*1/SMALL(Data!EB$25:EB$999,1)-1),"")</f>
        <v/>
      </c>
      <c r="EC62" s="178" t="str">
        <f>IF(ISNUMBER(Data!EC62),IF(Data!EC62*1/SMALL(Data!EC$25:EC$999,1)-1&gt;$F$15,"&gt;100%",Data!EC62*1/SMALL(Data!EC$25:EC$999,1)-1),"")</f>
        <v/>
      </c>
      <c r="ED62" s="178" t="str">
        <f>IF(ISNUMBER(Data!ED62),IF(Data!ED62*1/SMALL(Data!ED$25:ED$999,1)-1&gt;$F$15,"&gt;100%",Data!ED62*1/SMALL(Data!ED$25:ED$999,1)-1),"")</f>
        <v/>
      </c>
      <c r="EE62" s="178" t="str">
        <f>IF(ISNUMBER(Data!EE62),IF(Data!EE62*1/SMALL(Data!EE$25:EE$999,1)-1&gt;$F$15,"&gt;100%",Data!EE62*1/SMALL(Data!EE$25:EE$999,1)-1),"")</f>
        <v/>
      </c>
      <c r="EF62" s="178" t="str">
        <f>IF(ISNUMBER(Data!EF62),IF(Data!EF62*1/SMALL(Data!EF$25:EF$999,1)-1&gt;$F$15,"&gt;100%",Data!EF62*1/SMALL(Data!EF$25:EF$999,1)-1),"")</f>
        <v/>
      </c>
      <c r="EG62" s="178" t="str">
        <f>IF(ISNUMBER(Data!EG62),IF(Data!EG62*1/SMALL(Data!EG$25:EG$999,1)-1&gt;$F$15,"&gt;100%",Data!EG62*1/SMALL(Data!EG$25:EG$999,1)-1),"")</f>
        <v/>
      </c>
      <c r="EH62" s="178" t="str">
        <f>IF(ISNUMBER(Data!EH62),IF(Data!EH62*1/SMALL(Data!EH$25:EH$999,1)-1&gt;$F$15,"&gt;100%",Data!EH62*1/SMALL(Data!EH$25:EH$999,1)-1),"")</f>
        <v/>
      </c>
      <c r="EI62" s="178">
        <f>IF(ISNUMBER(Data!EI62),IF(Data!EI62*1/SMALL(Data!EI$25:EI$999,1)-1&gt;$F$15,"&gt;100%",Data!EI62*1/SMALL(Data!EI$25:EI$999,1)-1),"")</f>
        <v>0.81818181818181812</v>
      </c>
      <c r="EJ62" s="178" t="str">
        <f>IF(ISNUMBER(Data!EJ62),IF(Data!EJ62*1/SMALL(Data!EJ$25:EJ$999,1)-1&gt;$F$15,"&gt;100%",Data!EJ62*1/SMALL(Data!EJ$25:EJ$999,1)-1),"")</f>
        <v>&gt;100%</v>
      </c>
      <c r="EK62" s="178" t="str">
        <f>IF(ISNUMBER(Data!EK62),IF(Data!EK62*1/SMALL(Data!EK$25:EK$999,1)-1&gt;$F$15,"&gt;100%",Data!EK62*1/SMALL(Data!EK$25:EK$999,1)-1),"")</f>
        <v>&gt;100%</v>
      </c>
      <c r="EL62" s="178">
        <f>IF(ISNUMBER(Data!EL62),IF(Data!EL62*1/SMALL(Data!EL$25:EL$999,1)-1&gt;$F$15,"&gt;100%",Data!EL62*1/SMALL(Data!EL$25:EL$999,1)-1),"")</f>
        <v>0.77419354838709697</v>
      </c>
      <c r="EM62" s="178" t="str">
        <f>IF(ISNUMBER(Data!EM62),IF(Data!EM62*1/SMALL(Data!EM$25:EM$999,1)-1&gt;$F$15,"&gt;100%",Data!EM62*1/SMALL(Data!EM$25:EM$999,1)-1),"")</f>
        <v>&gt;100%</v>
      </c>
      <c r="EN62" s="178" t="str">
        <f>IF(ISNUMBER(Data!EN62),IF(Data!EN62*1/SMALL(Data!EN$25:EN$999,1)-1&gt;$F$15,"&gt;100%",Data!EN62*1/SMALL(Data!EN$25:EN$999,1)-1),"")</f>
        <v>&gt;100%</v>
      </c>
      <c r="EO62" s="178">
        <f>IF(ISNUMBER(Data!EO62),IF(Data!EO62*1/SMALL(Data!EO$25:EO$999,1)-1&gt;$F$15,"&gt;100%",Data!EO62*1/SMALL(Data!EO$25:EO$999,1)-1),"")</f>
        <v>0.87500000000000022</v>
      </c>
      <c r="EP62" s="178">
        <f>IF(ISNUMBER(Data!EP62),IF(Data!EP62*1/SMALL(Data!EP$25:EP$999,1)-1&gt;$F$15,"&gt;100%",Data!EP62*1/SMALL(Data!EP$25:EP$999,1)-1),"")</f>
        <v>0.4285714285714286</v>
      </c>
      <c r="EQ62" s="178">
        <f>IF(ISNUMBER(Data!EQ62),IF(Data!EQ62*1/SMALL(Data!EQ$25:EQ$999,1)-1&gt;$F$15,"&gt;100%",Data!EQ62*1/SMALL(Data!EQ$25:EQ$999,1)-1),"")</f>
        <v>0.61290322580645151</v>
      </c>
      <c r="ER62" s="178">
        <f>IF(ISNUMBER(Data!ER62),IF(Data!ER62*1/SMALL(Data!ER$25:ER$999,1)-1&gt;$F$15,"&gt;100%",Data!ER62*1/SMALL(Data!ER$25:ER$999,1)-1),"")</f>
        <v>0.81818181818181812</v>
      </c>
      <c r="ES62" s="178" t="str">
        <f>IF(ISNUMBER(Data!ES62),IF(Data!ES62*1/SMALL(Data!ES$25:ES$999,1)-1&gt;$F$15,"&gt;100%",Data!ES62*1/SMALL(Data!ES$25:ES$999,1)-1),"")</f>
        <v>&gt;100%</v>
      </c>
    </row>
    <row r="63" spans="1:149" s="171" customFormat="1" x14ac:dyDescent="0.25">
      <c r="A63" s="169" t="str">
        <f>Data!A63</f>
        <v>RTAB. Stereo. F2F</v>
      </c>
      <c r="B63" s="178" t="str">
        <f>IF(ISNUMBER(Data!B63),IF(Data!B63*1/SMALL(Data!B$25:B$999,1)-1&gt;$F$15,"&gt;100%",Data!B63*1/SMALL(Data!B$25:B$999,1)-1),"")</f>
        <v/>
      </c>
      <c r="C63" s="178" t="str">
        <f>IF(ISNUMBER(Data!C63),IF(Data!C63*1/SMALL(Data!C$25:C$999,1)-1&gt;$F$15,"&gt;100%",Data!C63*1/SMALL(Data!C$25:C$999,1)-1),"")</f>
        <v/>
      </c>
      <c r="D63" s="178" t="str">
        <f>IF(ISNUMBER(Data!D63),IF(Data!D63*1/SMALL(Data!D$25:D$999,1)-1&gt;$F$15,"&gt;100%",Data!D63*1/SMALL(Data!D$25:D$999,1)-1),"")</f>
        <v/>
      </c>
      <c r="E63" s="178" t="str">
        <f>IF(ISNUMBER(Data!E63),IF(Data!E63*1/SMALL(Data!E$25:E$999,1)-1&gt;$F$15,"&gt;100%",Data!E63*1/SMALL(Data!E$25:E$999,1)-1),"")</f>
        <v/>
      </c>
      <c r="F63" s="178" t="str">
        <f>IF(ISNUMBER(Data!F63),IF(Data!F63*1/SMALL(Data!F$25:F$999,1)-1&gt;$F$15,"&gt;100%",Data!F63*1/SMALL(Data!F$25:F$999,1)-1),"")</f>
        <v/>
      </c>
      <c r="G63" s="178" t="str">
        <f>IF(ISNUMBER(Data!G63),IF(Data!G63*1/SMALL(Data!G$25:G$999,1)-1&gt;$F$15,"&gt;100%",Data!G63*1/SMALL(Data!G$25:G$999,1)-1),"")</f>
        <v/>
      </c>
      <c r="H63" s="178" t="str">
        <f>IF(ISNUMBER(Data!H63),IF(Data!H63*1/SMALL(Data!H$25:H$999,1)-1&gt;$F$15,"&gt;100%",Data!H63*1/SMALL(Data!H$25:H$999,1)-1),"")</f>
        <v/>
      </c>
      <c r="I63" s="178" t="str">
        <f>IF(ISNUMBER(Data!I63),IF(Data!I63*1/SMALL(Data!I$25:I$999,1)-1&gt;$F$15,"&gt;100%",Data!I63*1/SMALL(Data!I$25:I$999,1)-1),"")</f>
        <v/>
      </c>
      <c r="J63" s="178" t="str">
        <f>IF(ISNUMBER(Data!J63),IF(Data!J63*1/SMALL(Data!J$25:J$999,1)-1&gt;$F$15,"&gt;100%",Data!J63*1/SMALL(Data!J$25:J$999,1)-1),"")</f>
        <v/>
      </c>
      <c r="K63" s="178" t="str">
        <f>IF(ISNUMBER(Data!K63),IF(Data!K63*1/SMALL(Data!K$25:K$999,1)-1&gt;$F$15,"&gt;100%",Data!K63*1/SMALL(Data!K$25:K$999,1)-1),"")</f>
        <v/>
      </c>
      <c r="L63" s="178" t="str">
        <f>IF(ISNUMBER(Data!L63),IF(Data!L63*1/SMALL(Data!L$25:L$999,1)-1&gt;$F$15,"&gt;100%",Data!L63*1/SMALL(Data!L$25:L$999,1)-1),"")</f>
        <v/>
      </c>
      <c r="M63" s="178" t="str">
        <f>IF(ISNUMBER(Data!M63),IF(Data!M63*1/SMALL(Data!M$25:M$999,1)-1&gt;$F$15,"&gt;100%",Data!M63*1/SMALL(Data!M$25:M$999,1)-1),"")</f>
        <v/>
      </c>
      <c r="N63" s="178" t="str">
        <f>IF(ISNUMBER(Data!N63),IF(Data!N63*1/SMALL(Data!N$25:N$999,1)-1&gt;$F$15,"&gt;100%",Data!N63*1/SMALL(Data!N$25:N$999,1)-1),"")</f>
        <v/>
      </c>
      <c r="O63" s="178" t="str">
        <f>IF(ISNUMBER(Data!O63),IF(Data!O63*1/SMALL(Data!O$25:O$999,1)-1&gt;$F$15,"&gt;100%",Data!O63*1/SMALL(Data!O$25:O$999,1)-1),"")</f>
        <v/>
      </c>
      <c r="P63" s="178" t="str">
        <f>IF(ISNUMBER(Data!P63),IF(Data!P63*1/SMALL(Data!P$25:P$999,1)-1&gt;$F$15,"&gt;100%",Data!P63*1/SMALL(Data!P$25:P$999,1)-1),"")</f>
        <v/>
      </c>
      <c r="Q63" s="178" t="str">
        <f>IF(ISNUMBER(Data!Q63),IF(Data!Q63*1/SMALL(Data!Q$25:Q$999,1)-1&gt;$F$15,"&gt;100%",Data!Q63*1/SMALL(Data!Q$25:Q$999,1)-1),"")</f>
        <v/>
      </c>
      <c r="R63" s="178" t="str">
        <f>IF(ISNUMBER(Data!R63),IF(Data!R63*1/SMALL(Data!R$25:R$999,1)-1&gt;$F$15,"&gt;100%",Data!R63*1/SMALL(Data!R$25:R$999,1)-1),"")</f>
        <v/>
      </c>
      <c r="S63" s="178" t="str">
        <f>IF(ISNUMBER(Data!S63),IF(Data!S63*1/SMALL(Data!S$25:S$999,1)-1&gt;$F$15,"&gt;100%",Data!S63*1/SMALL(Data!S$25:S$999,1)-1),"")</f>
        <v/>
      </c>
      <c r="T63" s="178" t="str">
        <f>IF(ISNUMBER(Data!T63),IF(Data!T63*1/SMALL(Data!T$25:T$999,1)-1&gt;$F$15,"&gt;100%",Data!T63*1/SMALL(Data!T$25:T$999,1)-1),"")</f>
        <v/>
      </c>
      <c r="U63" s="178">
        <f>IF(ISNUMBER(Data!U63),IF(Data!U63*1/SMALL(Data!U$25:U$999,1)-1&gt;$F$15,"&gt;100%",Data!U63*1/SMALL(Data!U$25:U$999,1)-1),"")</f>
        <v>0.82352941176470584</v>
      </c>
      <c r="V63" s="178" t="str">
        <f>IF(ISNUMBER(Data!V63),IF(Data!V63*1/SMALL(Data!V$25:V$999,1)-1&gt;$F$15,"&gt;100%",Data!V63*1/SMALL(Data!V$25:V$999,1)-1),"")</f>
        <v>&gt;100%</v>
      </c>
      <c r="W63" s="178" t="str">
        <f>IF(ISNUMBER(Data!W63),IF(Data!W63*1/SMALL(Data!W$25:W$999,1)-1&gt;$F$15,"&gt;100%",Data!W63*1/SMALL(Data!W$25:W$999,1)-1),"")</f>
        <v>&gt;100%</v>
      </c>
      <c r="X63" s="178">
        <f>IF(ISNUMBER(Data!X63),IF(Data!X63*1/SMALL(Data!X$25:X$999,1)-1&gt;$F$15,"&gt;100%",Data!X63*1/SMALL(Data!X$25:X$999,1)-1),"")</f>
        <v>0.41176470588235281</v>
      </c>
      <c r="Y63" s="178">
        <f>IF(ISNUMBER(Data!Y63),IF(Data!Y63*1/SMALL(Data!Y$25:Y$999,1)-1&gt;$F$15,"&gt;100%",Data!Y63*1/SMALL(Data!Y$25:Y$999,1)-1),"")</f>
        <v>0.94230769230769229</v>
      </c>
      <c r="Z63" s="178" t="str">
        <f>IF(ISNUMBER(Data!Z63),IF(Data!Z63*1/SMALL(Data!Z$25:Z$999,1)-1&gt;$F$15,"&gt;100%",Data!Z63*1/SMALL(Data!Z$25:Z$999,1)-1),"")</f>
        <v>&gt;100%</v>
      </c>
      <c r="AA63" s="178" t="str">
        <f>IF(ISNUMBER(Data!AA63),IF(Data!AA63*1/SMALL(Data!AA$25:AA$999,1)-1&gt;$F$15,"&gt;100%",Data!AA63*1/SMALL(Data!AA$25:AA$999,1)-1),"")</f>
        <v>&gt;100%</v>
      </c>
      <c r="AB63" s="178" t="str">
        <f>IF(ISNUMBER(Data!AB63),IF(Data!AB63*1/SMALL(Data!AB$25:AB$999,1)-1&gt;$F$15,"&gt;100%",Data!AB63*1/SMALL(Data!AB$25:AB$999,1)-1),"")</f>
        <v/>
      </c>
      <c r="AC63" s="178" t="str">
        <f>IF(ISNUMBER(Data!AC63),IF(Data!AC63*1/SMALL(Data!AC$25:AC$999,1)-1&gt;$F$15,"&gt;100%",Data!AC63*1/SMALL(Data!AC$25:AC$999,1)-1),"")</f>
        <v>&gt;100%</v>
      </c>
      <c r="AD63" s="178" t="str">
        <f>IF(ISNUMBER(Data!AD63),IF(Data!AD63*1/SMALL(Data!AD$25:AD$999,1)-1&gt;$F$15,"&gt;100%",Data!AD63*1/SMALL(Data!AD$25:AD$999,1)-1),"")</f>
        <v>&gt;100%</v>
      </c>
      <c r="AE63" s="178" t="str">
        <f>IF(ISNUMBER(Data!AE63),IF(Data!AE63*1/SMALL(Data!AE$25:AE$999,1)-1&gt;$F$15,"&gt;100%",Data!AE63*1/SMALL(Data!AE$25:AE$999,1)-1),"")</f>
        <v/>
      </c>
      <c r="AF63" s="178" t="str">
        <f>IF(ISNUMBER(Data!AF63),IF(Data!AF63*1/SMALL(Data!AF$25:AF$999,1)-1&gt;$F$15,"&gt;100%",Data!AF63*1/SMALL(Data!AF$25:AF$999,1)-1),"")</f>
        <v/>
      </c>
      <c r="AG63" s="178" t="str">
        <f>IF(ISNUMBER(Data!AG63),IF(Data!AG63*1/SMALL(Data!AG$25:AG$999,1)-1&gt;$F$15,"&gt;100%",Data!AG63*1/SMALL(Data!AG$25:AG$999,1)-1),"")</f>
        <v/>
      </c>
      <c r="AH63" s="178" t="str">
        <f>IF(ISNUMBER(Data!AH63),IF(Data!AH63*1/SMALL(Data!AH$25:AH$999,1)-1&gt;$F$15,"&gt;100%",Data!AH63*1/SMALL(Data!AH$25:AH$999,1)-1),"")</f>
        <v/>
      </c>
      <c r="AI63" s="178" t="str">
        <f>IF(ISNUMBER(Data!AI63),IF(Data!AI63*1/SMALL(Data!AI$25:AI$999,1)-1&gt;$F$15,"&gt;100%",Data!AI63*1/SMALL(Data!AI$25:AI$999,1)-1),"")</f>
        <v/>
      </c>
      <c r="AJ63" s="178" t="str">
        <f>IF(ISNUMBER(Data!AJ63),IF(Data!AJ63*1/SMALL(Data!AJ$25:AJ$999,1)-1&gt;$F$15,"&gt;100%",Data!AJ63*1/SMALL(Data!AJ$25:AJ$999,1)-1),"")</f>
        <v/>
      </c>
      <c r="AK63" s="178" t="str">
        <f>IF(ISNUMBER(Data!AK63),IF(Data!AK63*1/SMALL(Data!AK$25:AK$999,1)-1&gt;$F$15,"&gt;100%",Data!AK63*1/SMALL(Data!AK$25:AK$999,1)-1),"")</f>
        <v/>
      </c>
      <c r="AL63" s="178" t="str">
        <f>IF(ISNUMBER(Data!AL63),IF(Data!AL63*1/SMALL(Data!AL$25:AL$999,1)-1&gt;$F$15,"&gt;100%",Data!AL63*1/SMALL(Data!AL$25:AL$999,1)-1),"")</f>
        <v/>
      </c>
      <c r="AM63" s="178" t="str">
        <f>IF(ISNUMBER(Data!AM63),IF(Data!AM63*1/SMALL(Data!AM$25:AM$999,1)-1&gt;$F$15,"&gt;100%",Data!AM63*1/SMALL(Data!AM$25:AM$999,1)-1),"")</f>
        <v/>
      </c>
      <c r="AN63" s="178" t="str">
        <f>IF(ISNUMBER(Data!AN63),IF(Data!AN63*1/SMALL(Data!AN$25:AN$999,1)-1&gt;$F$15,"&gt;100%",Data!AN63*1/SMALL(Data!AN$25:AN$999,1)-1),"")</f>
        <v/>
      </c>
      <c r="AO63" s="178" t="str">
        <f>IF(ISNUMBER(Data!AO63),IF(Data!AO63*1/SMALL(Data!AO$25:AO$999,1)-1&gt;$F$15,"&gt;100%",Data!AO63*1/SMALL(Data!AO$25:AO$999,1)-1),"")</f>
        <v/>
      </c>
      <c r="AP63" s="178" t="str">
        <f>IF(ISNUMBER(Data!AP63),IF(Data!AP63*1/SMALL(Data!AP$25:AP$999,1)-1&gt;$F$15,"&gt;100%",Data!AP63*1/SMALL(Data!AP$25:AP$999,1)-1),"")</f>
        <v/>
      </c>
      <c r="AQ63" s="189" t="str">
        <f>IF(ISNUMBER(Data!AQ63),IF(Data!AQ63*1/SMALL(Data!AQ$25:AQ$999,1)-1&gt;$F$15,"&gt;100%",Data!AQ63*1/SMALL(Data!AQ$25:AQ$999,1)-1),"")</f>
        <v/>
      </c>
      <c r="AR63" s="178" t="str">
        <f>IF(ISNUMBER(Data!AR63),IF(Data!AR63*1/SMALL(Data!AR$25:AR$999,1)-1&gt;$F$15,"&gt;100%",Data!AR63*1/SMALL(Data!AR$25:AR$999,1)-1),"")</f>
        <v/>
      </c>
      <c r="AS63" s="178" t="str">
        <f>IF(ISNUMBER(Data!AS63),IF(Data!AS63*1/SMALL(Data!AS$25:AS$999,1)-1&gt;$F$15,"&gt;100%",Data!AS63*1/SMALL(Data!AS$25:AS$999,1)-1),"")</f>
        <v/>
      </c>
      <c r="AT63" s="178" t="str">
        <f>IF(ISNUMBER(Data!AT63),IF(Data!AT63*1/SMALL(Data!AT$25:AT$999,1)-1&gt;$F$15,"&gt;100%",Data!AT63*1/SMALL(Data!AT$25:AT$999,1)-1),"")</f>
        <v/>
      </c>
      <c r="AU63" s="178" t="str">
        <f>IF(ISNUMBER(Data!AU63),IF(Data!AU63*1/SMALL(Data!AU$25:AU$999,1)-1&gt;$F$15,"&gt;100%",Data!AU63*1/SMALL(Data!AU$25:AU$999,1)-1),"")</f>
        <v/>
      </c>
      <c r="AV63" s="178" t="str">
        <f>IF(ISNUMBER(Data!AV63),IF(Data!AV63*1/SMALL(Data!AV$25:AV$999,1)-1&gt;$F$15,"&gt;100%",Data!AV63*1/SMALL(Data!AV$25:AV$999,1)-1),"")</f>
        <v/>
      </c>
      <c r="AW63" s="178" t="str">
        <f>IF(ISNUMBER(Data!AW63),IF(Data!AW63*1/SMALL(Data!AW$25:AW$999,1)-1&gt;$F$15,"&gt;100%",Data!AW63*1/SMALL(Data!AW$25:AW$999,1)-1),"")</f>
        <v/>
      </c>
      <c r="AX63" s="178" t="str">
        <f>IF(ISNUMBER(Data!AX63),IF(Data!AX63*1/SMALL(Data!AX$25:AX$999,1)-1&gt;$F$15,"&gt;100%",Data!AX63*1/SMALL(Data!AX$25:AX$999,1)-1),"")</f>
        <v/>
      </c>
      <c r="AY63" s="178" t="str">
        <f>IF(ISNUMBER(Data!AY63),IF(Data!AY63*1/SMALL(Data!AY$25:AY$999,1)-1&gt;$F$15,"&gt;100%",Data!AY63*1/SMALL(Data!AY$25:AY$999,1)-1),"")</f>
        <v/>
      </c>
      <c r="AZ63" s="178" t="str">
        <f>IF(ISNUMBER(Data!AZ63),IF(Data!AZ63*1/SMALL(Data!AZ$25:AZ$999,1)-1&gt;$F$15,"&gt;100%",Data!AZ63*1/SMALL(Data!AZ$25:AZ$999,1)-1),"")</f>
        <v/>
      </c>
      <c r="BA63" s="190" t="str">
        <f>IF(ISNUMBER(Data!BA63),IF(Data!BA63*1/SMALL(Data!BA$25:BA$999,1)-1&gt;$F$15,"&gt;100%",Data!BA63*1/SMALL(Data!BA$25:BA$999,1)-1),"")</f>
        <v/>
      </c>
      <c r="BB63" s="184" t="str">
        <f>IF(ISNUMBER(Data!BB63),IF(Data!BB63*1/SMALL(Data!BB$25:BB$999,1)-1&gt;$F$15,"&gt;100%",Data!BB63*1/SMALL(Data!BB$25:BB$999,1)-1),"")</f>
        <v/>
      </c>
      <c r="BC63" s="178" t="str">
        <f>IF(ISNUMBER(Data!BC63),IF(Data!BC63*1/SMALL(Data!BC$25:BC$999,1)-1&gt;$F$15,"&gt;100%",Data!BC63*1/SMALL(Data!BC$25:BC$999,1)-1),"")</f>
        <v/>
      </c>
      <c r="BD63" s="178" t="str">
        <f>IF(ISNUMBER(Data!BD63),IF(Data!BD63*1/SMALL(Data!BD$25:BD$999,1)-1&gt;$F$15,"&gt;100%",Data!BD63*1/SMALL(Data!BD$25:BD$999,1)-1),"")</f>
        <v/>
      </c>
      <c r="BE63" s="178" t="str">
        <f>IF(ISNUMBER(Data!BE63),IF(Data!BE63*1/SMALL(Data!BE$25:BE$999,1)-1&gt;$F$15,"&gt;100%",Data!BE63*1/SMALL(Data!BE$25:BE$999,1)-1),"")</f>
        <v/>
      </c>
      <c r="BF63" s="178" t="str">
        <f>IF(ISNUMBER(Data!BF63),IF(Data!BF63*1/SMALL(Data!BF$25:BF$999,1)-1&gt;$F$15,"&gt;100%",Data!BF63*1/SMALL(Data!BF$25:BF$999,1)-1),"")</f>
        <v/>
      </c>
      <c r="BG63" s="178" t="str">
        <f>IF(ISNUMBER(Data!BG63),IF(Data!BG63*1/SMALL(Data!BG$25:BG$999,1)-1&gt;$F$15,"&gt;100%",Data!BG63*1/SMALL(Data!BG$25:BG$999,1)-1),"")</f>
        <v/>
      </c>
      <c r="BH63" s="178" t="str">
        <f>IF(ISNUMBER(Data!BH63),IF(Data!BH63*1/SMALL(Data!BH$25:BH$999,1)-1&gt;$F$15,"&gt;100%",Data!BH63*1/SMALL(Data!BH$25:BH$999,1)-1),"")</f>
        <v/>
      </c>
      <c r="BI63" s="178" t="str">
        <f>IF(ISNUMBER(Data!BI63),IF(Data!BI63*1/SMALL(Data!BI$25:BI$999,1)-1&gt;$F$15,"&gt;100%",Data!BI63*1/SMALL(Data!BI$25:BI$999,1)-1),"")</f>
        <v/>
      </c>
      <c r="BJ63" s="178" t="str">
        <f>IF(ISNUMBER(Data!BJ63),IF(Data!BJ63*1/SMALL(Data!BJ$25:BJ$999,1)-1&gt;$F$15,"&gt;100%",Data!BJ63*1/SMALL(Data!BJ$25:BJ$999,1)-1),"")</f>
        <v/>
      </c>
      <c r="BK63" s="178" t="str">
        <f>IF(ISNUMBER(Data!BK63),IF(Data!BK63*1/SMALL(Data!BK$25:BK$999,1)-1&gt;$F$15,"&gt;100%",Data!BK63*1/SMALL(Data!BK$25:BK$999,1)-1),"")</f>
        <v/>
      </c>
      <c r="BL63" s="178" t="str">
        <f>IF(ISNUMBER(Data!BL63),IF(Data!BL63*1/SMALL(Data!BL$25:BL$999,1)-1&gt;$F$15,"&gt;100%",Data!BL63*1/SMALL(Data!BL$25:BL$999,1)-1),"")</f>
        <v/>
      </c>
      <c r="BM63" s="178" t="str">
        <f>IF(ISNUMBER(Data!BM63),IF(Data!BM63*1/SMALL(Data!BM$25:BM$999,1)-1&gt;$F$15,"&gt;100%",Data!BM63*1/SMALL(Data!BM$25:BM$999,1)-1),"")</f>
        <v/>
      </c>
      <c r="BN63" s="178" t="str">
        <f>IF(ISNUMBER(Data!BN63),IF(Data!BN63*1/SMALL(Data!BN$25:BN$999,1)-1&gt;$F$15,"&gt;100%",Data!BN63*1/SMALL(Data!BN$25:BN$999,1)-1),"")</f>
        <v/>
      </c>
      <c r="BO63" s="178" t="str">
        <f>IF(ISNUMBER(Data!BO63),IF(Data!BO63*1/SMALL(Data!BO$25:BO$999,1)-1&gt;$F$15,"&gt;100%",Data!BO63*1/SMALL(Data!BO$25:BO$999,1)-1),"")</f>
        <v/>
      </c>
      <c r="BP63" s="178" t="str">
        <f>IF(ISNUMBER(Data!BP63),IF(Data!BP63*1/SMALL(Data!BP$25:BP$999,1)-1&gt;$F$15,"&gt;100%",Data!BP63*1/SMALL(Data!BP$25:BP$999,1)-1),"")</f>
        <v/>
      </c>
      <c r="BQ63" s="178" t="str">
        <f>IF(ISNUMBER(Data!BQ63),IF(Data!BQ63*1/SMALL(Data!BQ$25:BQ$999,1)-1&gt;$F$15,"&gt;100%",Data!BQ63*1/SMALL(Data!BQ$25:BQ$999,1)-1),"")</f>
        <v/>
      </c>
      <c r="BR63" s="178" t="str">
        <f>IF(ISNUMBER(Data!BR63),IF(Data!BR63*1/SMALL(Data!BR$25:BR$999,1)-1&gt;$F$15,"&gt;100%",Data!BR63*1/SMALL(Data!BR$25:BR$999,1)-1),"")</f>
        <v/>
      </c>
      <c r="BS63" s="178" t="str">
        <f>IF(ISNUMBER(Data!BS63),IF(Data!BS63*1/SMALL(Data!BS$25:BS$999,1)-1&gt;$F$15,"&gt;100%",Data!BS63*1/SMALL(Data!BS$25:BS$999,1)-1),"")</f>
        <v/>
      </c>
      <c r="BT63" s="178" t="str">
        <f>IF(ISNUMBER(Data!BT63),IF(Data!BT63*1/SMALL(Data!BT$25:BT$999,1)-1&gt;$F$15,"&gt;100%",Data!BT63*1/SMALL(Data!BT$25:BT$999,1)-1),"")</f>
        <v/>
      </c>
      <c r="BU63" s="178" t="str">
        <f>IF(ISNUMBER(Data!BU63),IF(Data!BU63*1/SMALL(Data!BU$25:BU$999,1)-1&gt;$F$15,"&gt;100%",Data!BU63*1/SMALL(Data!BU$25:BU$999,1)-1),"")</f>
        <v/>
      </c>
      <c r="BV63" s="178" t="str">
        <f>IF(ISNUMBER(Data!BV63),IF(Data!BV63*1/SMALL(Data!BV$25:BV$999,1)-1&gt;$F$15,"&gt;100%",Data!BV63*1/SMALL(Data!BV$25:BV$999,1)-1),"")</f>
        <v/>
      </c>
      <c r="BW63" s="178" t="str">
        <f>IF(ISNUMBER(Data!BW63),IF(Data!BW63*1/SMALL(Data!BW$25:BW$999,1)-1&gt;$F$15,"&gt;100%",Data!BW63*1/SMALL(Data!BW$25:BW$999,1)-1),"")</f>
        <v/>
      </c>
      <c r="BX63" s="178" t="str">
        <f>IF(ISNUMBER(Data!BX63),IF(Data!BX63*1/SMALL(Data!BX$25:BX$999,1)-1&gt;$F$15,"&gt;100%",Data!BX63*1/SMALL(Data!BX$25:BX$999,1)-1),"")</f>
        <v/>
      </c>
      <c r="BY63" s="178" t="str">
        <f>IF(ISNUMBER(Data!BY63),IF(Data!BY63*1/SMALL(Data!BY$25:BY$999,1)-1&gt;$F$15,"&gt;100%",Data!BY63*1/SMALL(Data!BY$25:BY$999,1)-1),"")</f>
        <v/>
      </c>
      <c r="BZ63" s="178" t="str">
        <f>IF(ISNUMBER(Data!BZ63),IF(Data!BZ63*1/SMALL(Data!BZ$25:BZ$999,1)-1&gt;$F$15,"&gt;100%",Data!BZ63*1/SMALL(Data!BZ$25:BZ$999,1)-1),"")</f>
        <v/>
      </c>
      <c r="CA63" s="178" t="str">
        <f>IF(ISNUMBER(Data!CA63),IF(Data!CA63*1/SMALL(Data!CA$25:CA$999,1)-1&gt;$F$15,"&gt;100%",Data!CA63*1/SMALL(Data!CA$25:CA$999,1)-1),"")</f>
        <v/>
      </c>
      <c r="CB63" s="178" t="str">
        <f>IF(ISNUMBER(Data!CB63),IF(Data!CB63*1/SMALL(Data!CB$25:CB$999,1)-1&gt;$F$15,"&gt;100%",Data!CB63*1/SMALL(Data!CB$25:CB$999,1)-1),"")</f>
        <v/>
      </c>
      <c r="CC63" s="178" t="str">
        <f>IF(ISNUMBER(Data!CC63),IF(Data!CC63*1/SMALL(Data!CC$25:CC$999,1)-1&gt;$F$15,"&gt;100%",Data!CC63*1/SMALL(Data!CC$25:CC$999,1)-1),"")</f>
        <v/>
      </c>
      <c r="CD63" s="178" t="str">
        <f>IF(ISNUMBER(Data!CD63),IF(Data!CD63*1/SMALL(Data!CD$25:CD$999,1)-1&gt;$F$15,"&gt;100%",Data!CD63*1/SMALL(Data!CD$25:CD$999,1)-1),"")</f>
        <v/>
      </c>
      <c r="CE63" s="178" t="str">
        <f>IF(ISNUMBER(Data!CE63),IF(Data!CE63*1/SMALL(Data!CE$25:CE$999,1)-1&gt;$F$15,"&gt;100%",Data!CE63*1/SMALL(Data!CE$25:CE$999,1)-1),"")</f>
        <v/>
      </c>
      <c r="CF63" s="178" t="str">
        <f>IF(ISNUMBER(Data!CF63),IF(Data!CF63*1/SMALL(Data!CF$25:CF$999,1)-1&gt;$F$15,"&gt;100%",Data!CF63*1/SMALL(Data!CF$25:CF$999,1)-1),"")</f>
        <v/>
      </c>
      <c r="CG63" s="178" t="str">
        <f>IF(ISNUMBER(Data!CG63),IF(Data!CG63*1/SMALL(Data!CG$25:CG$999,1)-1&gt;$F$15,"&gt;100%",Data!CG63*1/SMALL(Data!CG$25:CG$999,1)-1),"")</f>
        <v/>
      </c>
      <c r="CH63" s="178" t="str">
        <f>IF(ISNUMBER(Data!CH63),IF(Data!CH63*1/SMALL(Data!CH$25:CH$999,1)-1&gt;$F$15,"&gt;100%",Data!CH63*1/SMALL(Data!CH$25:CH$999,1)-1),"")</f>
        <v/>
      </c>
      <c r="CI63" s="178" t="str">
        <f>IF(ISNUMBER(Data!CI63),IF(Data!CI63*1/SMALL(Data!CI$25:CI$999,1)-1&gt;$F$15,"&gt;100%",Data!CI63*1/SMALL(Data!CI$25:CI$999,1)-1),"")</f>
        <v/>
      </c>
      <c r="CJ63" s="178" t="str">
        <f>IF(ISNUMBER(Data!CJ63),IF(Data!CJ63*1/SMALL(Data!CJ$25:CJ$999,1)-1&gt;$F$15,"&gt;100%",Data!CJ63*1/SMALL(Data!CJ$25:CJ$999,1)-1),"")</f>
        <v/>
      </c>
      <c r="CK63" s="178" t="str">
        <f>IF(ISNUMBER(Data!CK63),IF(Data!CK63*1/SMALL(Data!CK$25:CK$999,1)-1&gt;$F$15,"&gt;100%",Data!CK63*1/SMALL(Data!CK$25:CK$999,1)-1),"")</f>
        <v/>
      </c>
      <c r="CL63" s="178" t="str">
        <f>IF(ISNUMBER(Data!CL63),IF(Data!CL63*1/SMALL(Data!CL$25:CL$999,1)-1&gt;$F$15,"&gt;100%",Data!CL63*1/SMALL(Data!CL$25:CL$999,1)-1),"")</f>
        <v/>
      </c>
      <c r="CM63" s="178" t="str">
        <f>IF(ISNUMBER(Data!CM63),IF(Data!CM63*1/SMALL(Data!CM$25:CM$999,1)-1&gt;$F$15,"&gt;100%",Data!CM63*1/SMALL(Data!CM$25:CM$999,1)-1),"")</f>
        <v/>
      </c>
      <c r="CN63" s="178" t="str">
        <f>IF(ISNUMBER(Data!CN63),IF(Data!CN63*1/SMALL(Data!CN$25:CN$999,1)-1&gt;$F$15,"&gt;100%",Data!CN63*1/SMALL(Data!CN$25:CN$999,1)-1),"")</f>
        <v/>
      </c>
      <c r="CO63" s="178" t="str">
        <f>IF(ISNUMBER(Data!CO63),IF(Data!CO63*1/SMALL(Data!CO$25:CO$999,1)-1&gt;$F$15,"&gt;100%",Data!CO63*1/SMALL(Data!CO$25:CO$999,1)-1),"")</f>
        <v/>
      </c>
      <c r="CP63" s="178" t="str">
        <f>IF(ISNUMBER(Data!CP63),IF(Data!CP63*1/SMALL(Data!CP$25:CP$999,1)-1&gt;$F$15,"&gt;100%",Data!CP63*1/SMALL(Data!CP$25:CP$999,1)-1),"")</f>
        <v/>
      </c>
      <c r="CQ63" s="178" t="str">
        <f>IF(ISNUMBER(Data!CQ63),IF(Data!CQ63*1/SMALL(Data!CQ$25:CQ$999,1)-1&gt;$F$15,"&gt;100%",Data!CQ63*1/SMALL(Data!CQ$25:CQ$999,1)-1),"")</f>
        <v/>
      </c>
      <c r="CR63" s="178" t="str">
        <f>IF(ISNUMBER(Data!CR63),IF(Data!CR63*1/SMALL(Data!CR$25:CR$999,1)-1&gt;$F$15,"&gt;100%",Data!CR63*1/SMALL(Data!CR$25:CR$999,1)-1),"")</f>
        <v/>
      </c>
      <c r="CS63" s="178" t="str">
        <f>IF(ISNUMBER(Data!CS63),IF(Data!CS63*1/SMALL(Data!CS$25:CS$999,1)-1&gt;$F$15,"&gt;100%",Data!CS63*1/SMALL(Data!CS$25:CS$999,1)-1),"")</f>
        <v/>
      </c>
      <c r="CT63" s="178" t="str">
        <f>IF(ISNUMBER(Data!CT63),IF(Data!CT63*1/SMALL(Data!CT$25:CT$999,1)-1&gt;$F$15,"&gt;100%",Data!CT63*1/SMALL(Data!CT$25:CT$999,1)-1),"")</f>
        <v/>
      </c>
      <c r="CU63" s="178" t="str">
        <f>IF(ISNUMBER(Data!CU63),IF(Data!CU63*1/SMALL(Data!CU$25:CU$999,1)-1&gt;$F$15,"&gt;100%",Data!CU63*1/SMALL(Data!CU$25:CU$999,1)-1),"")</f>
        <v/>
      </c>
      <c r="CV63" s="178" t="str">
        <f>IF(ISNUMBER(Data!CV63),IF(Data!CV63*1/SMALL(Data!CV$25:CV$999,1)-1&gt;$F$15,"&gt;100%",Data!CV63*1/SMALL(Data!CV$25:CV$999,1)-1),"")</f>
        <v/>
      </c>
      <c r="CW63" s="178" t="str">
        <f>IF(ISNUMBER(Data!CW63),IF(Data!CW63*1/SMALL(Data!CW$25:CW$999,1)-1&gt;$F$15,"&gt;100%",Data!CW63*1/SMALL(Data!CW$25:CW$999,1)-1),"")</f>
        <v/>
      </c>
      <c r="CX63" s="178" t="str">
        <f>IF(ISNUMBER(Data!CX63),IF(Data!CX63*1/SMALL(Data!CX$25:CX$999,1)-1&gt;$F$15,"&gt;100%",Data!CX63*1/SMALL(Data!CX$25:CX$999,1)-1),"")</f>
        <v/>
      </c>
      <c r="CY63" s="178" t="str">
        <f>IF(ISNUMBER(Data!CY63),IF(Data!CY63*1/SMALL(Data!CY$25:CY$999,1)-1&gt;$F$15,"&gt;100%",Data!CY63*1/SMALL(Data!CY$25:CY$999,1)-1),"")</f>
        <v/>
      </c>
      <c r="CZ63" s="178" t="str">
        <f>IF(ISNUMBER(Data!CZ63),IF(Data!CZ63*1/SMALL(Data!CZ$25:CZ$999,1)-1&gt;$F$15,"&gt;100%",Data!CZ63*1/SMALL(Data!CZ$25:CZ$999,1)-1),"")</f>
        <v/>
      </c>
      <c r="DA63" s="178" t="str">
        <f>IF(ISNUMBER(Data!DA63),IF(Data!DA63*1/SMALL(Data!DA$25:DA$999,1)-1&gt;$F$15,"&gt;100%",Data!DA63*1/SMALL(Data!DA$25:DA$999,1)-1),"")</f>
        <v/>
      </c>
      <c r="DB63" s="178" t="str">
        <f>IF(ISNUMBER(Data!DB63),IF(Data!DB63*1/SMALL(Data!DB$25:DB$999,1)-1&gt;$F$15,"&gt;100%",Data!DB63*1/SMALL(Data!DB$25:DB$999,1)-1),"")</f>
        <v/>
      </c>
      <c r="DC63" s="178" t="str">
        <f>IF(ISNUMBER(Data!DC63),IF(Data!DC63*1/SMALL(Data!DC$25:DC$999,1)-1&gt;$F$15,"&gt;100%",Data!DC63*1/SMALL(Data!DC$25:DC$999,1)-1),"")</f>
        <v/>
      </c>
      <c r="DD63" s="178" t="str">
        <f>IF(ISNUMBER(Data!DD63),IF(Data!DD63*1/SMALL(Data!DD$25:DD$999,1)-1&gt;$F$15,"&gt;100%",Data!DD63*1/SMALL(Data!DD$25:DD$999,1)-1),"")</f>
        <v/>
      </c>
      <c r="DE63" s="178" t="str">
        <f>IF(ISNUMBER(Data!DE63),IF(Data!DE63*1/SMALL(Data!DE$25:DE$999,1)-1&gt;$F$15,"&gt;100%",Data!DE63*1/SMALL(Data!DE$25:DE$999,1)-1),"")</f>
        <v/>
      </c>
      <c r="DF63" s="178" t="str">
        <f>IF(ISNUMBER(Data!DF63),IF(Data!DF63*1/SMALL(Data!DF$25:DF$999,1)-1&gt;$F$15,"&gt;100%",Data!DF63*1/SMALL(Data!DF$25:DF$999,1)-1),"")</f>
        <v/>
      </c>
      <c r="DG63" s="178" t="str">
        <f>IF(ISNUMBER(Data!DG63),IF(Data!DG63*1/SMALL(Data!DG$25:DG$999,1)-1&gt;$F$15,"&gt;100%",Data!DG63*1/SMALL(Data!DG$25:DG$999,1)-1),"")</f>
        <v/>
      </c>
      <c r="DH63" s="178" t="str">
        <f>IF(ISNUMBER(Data!DH63),IF(Data!DH63*1/SMALL(Data!DH$25:DH$999,1)-1&gt;$F$15,"&gt;100%",Data!DH63*1/SMALL(Data!DH$25:DH$999,1)-1),"")</f>
        <v/>
      </c>
      <c r="DI63" s="178" t="str">
        <f>IF(ISNUMBER(Data!DI63),IF(Data!DI63*1/SMALL(Data!DI$25:DI$999,1)-1&gt;$F$15,"&gt;100%",Data!DI63*1/SMALL(Data!DI$25:DI$999,1)-1),"")</f>
        <v/>
      </c>
      <c r="DJ63" s="178" t="str">
        <f>IF(ISNUMBER(Data!DJ63),IF(Data!DJ63*1/SMALL(Data!DJ$25:DJ$999,1)-1&gt;$F$15,"&gt;100%",Data!DJ63*1/SMALL(Data!DJ$25:DJ$999,1)-1),"")</f>
        <v/>
      </c>
      <c r="DK63" s="178" t="str">
        <f>IF(ISNUMBER(Data!DK63),IF(Data!DK63*1/SMALL(Data!DK$25:DK$999,1)-1&gt;$F$15,"&gt;100%",Data!DK63*1/SMALL(Data!DK$25:DK$999,1)-1),"")</f>
        <v/>
      </c>
      <c r="DL63" s="178" t="str">
        <f>IF(ISNUMBER(Data!DL63),IF(Data!DL63*1/SMALL(Data!DL$25:DL$999,1)-1&gt;$F$15,"&gt;100%",Data!DL63*1/SMALL(Data!DL$25:DL$999,1)-1),"")</f>
        <v/>
      </c>
      <c r="DM63" s="178" t="str">
        <f>IF(ISNUMBER(Data!DM63),IF(Data!DM63*1/SMALL(Data!DM$25:DM$999,1)-1&gt;$F$15,"&gt;100%",Data!DM63*1/SMALL(Data!DM$25:DM$999,1)-1),"")</f>
        <v/>
      </c>
      <c r="DN63" s="178" t="str">
        <f>IF(ISNUMBER(Data!DN63),IF(Data!DN63*1/SMALL(Data!DN$25:DN$999,1)-1&gt;$F$15,"&gt;100%",Data!DN63*1/SMALL(Data!DN$25:DN$999,1)-1),"")</f>
        <v/>
      </c>
      <c r="DO63" s="178" t="str">
        <f>IF(ISNUMBER(Data!DO63),IF(Data!DO63*1/SMALL(Data!DO$25:DO$999,1)-1&gt;$F$15,"&gt;100%",Data!DO63*1/SMALL(Data!DO$25:DO$999,1)-1),"")</f>
        <v/>
      </c>
      <c r="DP63" s="178" t="str">
        <f>IF(ISNUMBER(Data!DP63),IF(Data!DP63*1/SMALL(Data!DP$25:DP$999,1)-1&gt;$F$15,"&gt;100%",Data!DP63*1/SMALL(Data!DP$25:DP$999,1)-1),"")</f>
        <v/>
      </c>
      <c r="DQ63" s="178" t="str">
        <f>IF(ISNUMBER(Data!DQ63),IF(Data!DQ63*1/SMALL(Data!DQ$25:DQ$999,1)-1&gt;$F$15,"&gt;100%",Data!DQ63*1/SMALL(Data!DQ$25:DQ$999,1)-1),"")</f>
        <v/>
      </c>
      <c r="DR63" s="178" t="str">
        <f>IF(ISNUMBER(Data!DR63),IF(Data!DR63*1/SMALL(Data!DR$25:DR$999,1)-1&gt;$F$15,"&gt;100%",Data!DR63*1/SMALL(Data!DR$25:DR$999,1)-1),"")</f>
        <v/>
      </c>
      <c r="DS63" s="178" t="str">
        <f>IF(ISNUMBER(Data!DS63),IF(Data!DS63*1/SMALL(Data!DS$25:DS$999,1)-1&gt;$F$15,"&gt;100%",Data!DS63*1/SMALL(Data!DS$25:DS$999,1)-1),"")</f>
        <v/>
      </c>
      <c r="DT63" s="178" t="str">
        <f>IF(ISNUMBER(Data!DT63),IF(Data!DT63*1/SMALL(Data!DT$25:DT$999,1)-1&gt;$F$15,"&gt;100%",Data!DT63*1/SMALL(Data!DT$25:DT$999,1)-1),"")</f>
        <v/>
      </c>
      <c r="DU63" s="178" t="str">
        <f>IF(ISNUMBER(Data!DU63),IF(Data!DU63*1/SMALL(Data!DU$25:DU$999,1)-1&gt;$F$15,"&gt;100%",Data!DU63*1/SMALL(Data!DU$25:DU$999,1)-1),"")</f>
        <v/>
      </c>
      <c r="DV63" s="178" t="str">
        <f>IF(ISNUMBER(Data!DV63),IF(Data!DV63*1/SMALL(Data!DV$25:DV$999,1)-1&gt;$F$15,"&gt;100%",Data!DV63*1/SMALL(Data!DV$25:DV$999,1)-1),"")</f>
        <v/>
      </c>
      <c r="DW63" s="178" t="str">
        <f>IF(ISNUMBER(Data!DW63),IF(Data!DW63*1/SMALL(Data!DW$25:DW$999,1)-1&gt;$F$15,"&gt;100%",Data!DW63*1/SMALL(Data!DW$25:DW$999,1)-1),"")</f>
        <v/>
      </c>
      <c r="DX63" s="178" t="str">
        <f>IF(ISNUMBER(Data!DX63),IF(Data!DX63*1/SMALL(Data!DX$25:DX$999,1)-1&gt;$F$15,"&gt;100%",Data!DX63*1/SMALL(Data!DX$25:DX$999,1)-1),"")</f>
        <v/>
      </c>
      <c r="DY63" s="178" t="str">
        <f>IF(ISNUMBER(Data!DY63),IF(Data!DY63*1/SMALL(Data!DY$25:DY$999,1)-1&gt;$F$15,"&gt;100%",Data!DY63*1/SMALL(Data!DY$25:DY$999,1)-1),"")</f>
        <v/>
      </c>
      <c r="DZ63" s="178" t="str">
        <f>IF(ISNUMBER(Data!DZ63),IF(Data!DZ63*1/SMALL(Data!DZ$25:DZ$999,1)-1&gt;$F$15,"&gt;100%",Data!DZ63*1/SMALL(Data!DZ$25:DZ$999,1)-1),"")</f>
        <v/>
      </c>
      <c r="EA63" s="178" t="str">
        <f>IF(ISNUMBER(Data!EA63),IF(Data!EA63*1/SMALL(Data!EA$25:EA$999,1)-1&gt;$F$15,"&gt;100%",Data!EA63*1/SMALL(Data!EA$25:EA$999,1)-1),"")</f>
        <v/>
      </c>
      <c r="EB63" s="178" t="str">
        <f>IF(ISNUMBER(Data!EB63),IF(Data!EB63*1/SMALL(Data!EB$25:EB$999,1)-1&gt;$F$15,"&gt;100%",Data!EB63*1/SMALL(Data!EB$25:EB$999,1)-1),"")</f>
        <v/>
      </c>
      <c r="EC63" s="178" t="str">
        <f>IF(ISNUMBER(Data!EC63),IF(Data!EC63*1/SMALL(Data!EC$25:EC$999,1)-1&gt;$F$15,"&gt;100%",Data!EC63*1/SMALL(Data!EC$25:EC$999,1)-1),"")</f>
        <v/>
      </c>
      <c r="ED63" s="178" t="str">
        <f>IF(ISNUMBER(Data!ED63),IF(Data!ED63*1/SMALL(Data!ED$25:ED$999,1)-1&gt;$F$15,"&gt;100%",Data!ED63*1/SMALL(Data!ED$25:ED$999,1)-1),"")</f>
        <v/>
      </c>
      <c r="EE63" s="178" t="str">
        <f>IF(ISNUMBER(Data!EE63),IF(Data!EE63*1/SMALL(Data!EE$25:EE$999,1)-1&gt;$F$15,"&gt;100%",Data!EE63*1/SMALL(Data!EE$25:EE$999,1)-1),"")</f>
        <v/>
      </c>
      <c r="EF63" s="178" t="str">
        <f>IF(ISNUMBER(Data!EF63),IF(Data!EF63*1/SMALL(Data!EF$25:EF$999,1)-1&gt;$F$15,"&gt;100%",Data!EF63*1/SMALL(Data!EF$25:EF$999,1)-1),"")</f>
        <v/>
      </c>
      <c r="EG63" s="178" t="str">
        <f>IF(ISNUMBER(Data!EG63),IF(Data!EG63*1/SMALL(Data!EG$25:EG$999,1)-1&gt;$F$15,"&gt;100%",Data!EG63*1/SMALL(Data!EG$25:EG$999,1)-1),"")</f>
        <v/>
      </c>
      <c r="EH63" s="178" t="str">
        <f>IF(ISNUMBER(Data!EH63),IF(Data!EH63*1/SMALL(Data!EH$25:EH$999,1)-1&gt;$F$15,"&gt;100%",Data!EH63*1/SMALL(Data!EH$25:EH$999,1)-1),"")</f>
        <v/>
      </c>
      <c r="EI63" s="178">
        <f>IF(ISNUMBER(Data!EI63),IF(Data!EI63*1/SMALL(Data!EI$25:EI$999,1)-1&gt;$F$15,"&gt;100%",Data!EI63*1/SMALL(Data!EI$25:EI$999,1)-1),"")</f>
        <v>0.28787878787878785</v>
      </c>
      <c r="EJ63" s="178" t="str">
        <f>IF(ISNUMBER(Data!EJ63),IF(Data!EJ63*1/SMALL(Data!EJ$25:EJ$999,1)-1&gt;$F$15,"&gt;100%",Data!EJ63*1/SMALL(Data!EJ$25:EJ$999,1)-1),"")</f>
        <v>&gt;100%</v>
      </c>
      <c r="EK63" s="178">
        <f>IF(ISNUMBER(Data!EK63),IF(Data!EK63*1/SMALL(Data!EK$25:EK$999,1)-1&gt;$F$15,"&gt;100%",Data!EK63*1/SMALL(Data!EK$25:EK$999,1)-1),"")</f>
        <v>0.34666666666666668</v>
      </c>
      <c r="EL63" s="178">
        <f>IF(ISNUMBER(Data!EL63),IF(Data!EL63*1/SMALL(Data!EL$25:EL$999,1)-1&gt;$F$15,"&gt;100%",Data!EL63*1/SMALL(Data!EL$25:EL$999,1)-1),"")</f>
        <v>0.45161290322580649</v>
      </c>
      <c r="EM63" s="178">
        <f>IF(ISNUMBER(Data!EM63),IF(Data!EM63*1/SMALL(Data!EM$25:EM$999,1)-1&gt;$F$15,"&gt;100%",Data!EM63*1/SMALL(Data!EM$25:EM$999,1)-1),"")</f>
        <v>0</v>
      </c>
      <c r="EN63" s="178">
        <f>IF(ISNUMBER(Data!EN63),IF(Data!EN63*1/SMALL(Data!EN$25:EN$999,1)-1&gt;$F$15,"&gt;100%",Data!EN63*1/SMALL(Data!EN$25:EN$999,1)-1),"")</f>
        <v>0.40000000000000013</v>
      </c>
      <c r="EO63" s="178" t="str">
        <f>IF(ISNUMBER(Data!EO63),IF(Data!EO63*1/SMALL(Data!EO$25:EO$999,1)-1&gt;$F$15,"&gt;100%",Data!EO63*1/SMALL(Data!EO$25:EO$999,1)-1),"")</f>
        <v>&gt;100%</v>
      </c>
      <c r="EP63" s="178">
        <f>IF(ISNUMBER(Data!EP63),IF(Data!EP63*1/SMALL(Data!EP$25:EP$999,1)-1&gt;$F$15,"&gt;100%",Data!EP63*1/SMALL(Data!EP$25:EP$999,1)-1),"")</f>
        <v>0.47619047619047628</v>
      </c>
      <c r="EQ63" s="178">
        <f>IF(ISNUMBER(Data!EQ63),IF(Data!EQ63*1/SMALL(Data!EQ$25:EQ$999,1)-1&gt;$F$15,"&gt;100%",Data!EQ63*1/SMALL(Data!EQ$25:EQ$999,1)-1),"")</f>
        <v>0.67741935483870974</v>
      </c>
      <c r="ER63" s="178">
        <f>IF(ISNUMBER(Data!ER63),IF(Data!ER63*1/SMALL(Data!ER$25:ER$999,1)-1&gt;$F$15,"&gt;100%",Data!ER63*1/SMALL(Data!ER$25:ER$999,1)-1),"")</f>
        <v>0.87878787878787867</v>
      </c>
      <c r="ES63" s="178" t="str">
        <f>IF(ISNUMBER(Data!ES63),IF(Data!ES63*1/SMALL(Data!ES$25:ES$999,1)-1&gt;$F$15,"&gt;100%",Data!ES63*1/SMALL(Data!ES$25:ES$999,1)-1),"")</f>
        <v>&gt;100%</v>
      </c>
    </row>
    <row r="64" spans="1:149" s="171" customFormat="1" x14ac:dyDescent="0.25">
      <c r="A64" s="169" t="str">
        <f>Data!A64</f>
        <v>RTAB. Stereo. F2M</v>
      </c>
      <c r="B64" s="178" t="str">
        <f>IF(ISNUMBER(Data!B64),IF(Data!B64*1/SMALL(Data!B$25:B$999,1)-1&gt;$F$15,"&gt;100%",Data!B64*1/SMALL(Data!B$25:B$999,1)-1),"")</f>
        <v/>
      </c>
      <c r="C64" s="178" t="str">
        <f>IF(ISNUMBER(Data!C64),IF(Data!C64*1/SMALL(Data!C$25:C$999,1)-1&gt;$F$15,"&gt;100%",Data!C64*1/SMALL(Data!C$25:C$999,1)-1),"")</f>
        <v/>
      </c>
      <c r="D64" s="178" t="str">
        <f>IF(ISNUMBER(Data!D64),IF(Data!D64*1/SMALL(Data!D$25:D$999,1)-1&gt;$F$15,"&gt;100%",Data!D64*1/SMALL(Data!D$25:D$999,1)-1),"")</f>
        <v/>
      </c>
      <c r="E64" s="178" t="str">
        <f>IF(ISNUMBER(Data!E64),IF(Data!E64*1/SMALL(Data!E$25:E$999,1)-1&gt;$F$15,"&gt;100%",Data!E64*1/SMALL(Data!E$25:E$999,1)-1),"")</f>
        <v/>
      </c>
      <c r="F64" s="178" t="str">
        <f>IF(ISNUMBER(Data!F64),IF(Data!F64*1/SMALL(Data!F$25:F$999,1)-1&gt;$F$15,"&gt;100%",Data!F64*1/SMALL(Data!F$25:F$999,1)-1),"")</f>
        <v/>
      </c>
      <c r="G64" s="178" t="str">
        <f>IF(ISNUMBER(Data!G64),IF(Data!G64*1/SMALL(Data!G$25:G$999,1)-1&gt;$F$15,"&gt;100%",Data!G64*1/SMALL(Data!G$25:G$999,1)-1),"")</f>
        <v/>
      </c>
      <c r="H64" s="178" t="str">
        <f>IF(ISNUMBER(Data!H64),IF(Data!H64*1/SMALL(Data!H$25:H$999,1)-1&gt;$F$15,"&gt;100%",Data!H64*1/SMALL(Data!H$25:H$999,1)-1),"")</f>
        <v/>
      </c>
      <c r="I64" s="178" t="str">
        <f>IF(ISNUMBER(Data!I64),IF(Data!I64*1/SMALL(Data!I$25:I$999,1)-1&gt;$F$15,"&gt;100%",Data!I64*1/SMALL(Data!I$25:I$999,1)-1),"")</f>
        <v/>
      </c>
      <c r="J64" s="178" t="str">
        <f>IF(ISNUMBER(Data!J64),IF(Data!J64*1/SMALL(Data!J$25:J$999,1)-1&gt;$F$15,"&gt;100%",Data!J64*1/SMALL(Data!J$25:J$999,1)-1),"")</f>
        <v/>
      </c>
      <c r="K64" s="178" t="str">
        <f>IF(ISNUMBER(Data!K64),IF(Data!K64*1/SMALL(Data!K$25:K$999,1)-1&gt;$F$15,"&gt;100%",Data!K64*1/SMALL(Data!K$25:K$999,1)-1),"")</f>
        <v/>
      </c>
      <c r="L64" s="178" t="str">
        <f>IF(ISNUMBER(Data!L64),IF(Data!L64*1/SMALL(Data!L$25:L$999,1)-1&gt;$F$15,"&gt;100%",Data!L64*1/SMALL(Data!L$25:L$999,1)-1),"")</f>
        <v/>
      </c>
      <c r="M64" s="178" t="str">
        <f>IF(ISNUMBER(Data!M64),IF(Data!M64*1/SMALL(Data!M$25:M$999,1)-1&gt;$F$15,"&gt;100%",Data!M64*1/SMALL(Data!M$25:M$999,1)-1),"")</f>
        <v/>
      </c>
      <c r="N64" s="178" t="str">
        <f>IF(ISNUMBER(Data!N64),IF(Data!N64*1/SMALL(Data!N$25:N$999,1)-1&gt;$F$15,"&gt;100%",Data!N64*1/SMALL(Data!N$25:N$999,1)-1),"")</f>
        <v/>
      </c>
      <c r="O64" s="178" t="str">
        <f>IF(ISNUMBER(Data!O64),IF(Data!O64*1/SMALL(Data!O$25:O$999,1)-1&gt;$F$15,"&gt;100%",Data!O64*1/SMALL(Data!O$25:O$999,1)-1),"")</f>
        <v/>
      </c>
      <c r="P64" s="178" t="str">
        <f>IF(ISNUMBER(Data!P64),IF(Data!P64*1/SMALL(Data!P$25:P$999,1)-1&gt;$F$15,"&gt;100%",Data!P64*1/SMALL(Data!P$25:P$999,1)-1),"")</f>
        <v/>
      </c>
      <c r="Q64" s="178" t="str">
        <f>IF(ISNUMBER(Data!Q64),IF(Data!Q64*1/SMALL(Data!Q$25:Q$999,1)-1&gt;$F$15,"&gt;100%",Data!Q64*1/SMALL(Data!Q$25:Q$999,1)-1),"")</f>
        <v/>
      </c>
      <c r="R64" s="178" t="str">
        <f>IF(ISNUMBER(Data!R64),IF(Data!R64*1/SMALL(Data!R$25:R$999,1)-1&gt;$F$15,"&gt;100%",Data!R64*1/SMALL(Data!R$25:R$999,1)-1),"")</f>
        <v/>
      </c>
      <c r="S64" s="178" t="str">
        <f>IF(ISNUMBER(Data!S64),IF(Data!S64*1/SMALL(Data!S$25:S$999,1)-1&gt;$F$15,"&gt;100%",Data!S64*1/SMALL(Data!S$25:S$999,1)-1),"")</f>
        <v/>
      </c>
      <c r="T64" s="178" t="str">
        <f>IF(ISNUMBER(Data!T64),IF(Data!T64*1/SMALL(Data!T$25:T$999,1)-1&gt;$F$15,"&gt;100%",Data!T64*1/SMALL(Data!T$25:T$999,1)-1),"")</f>
        <v/>
      </c>
      <c r="U64" s="178">
        <f>IF(ISNUMBER(Data!U64),IF(Data!U64*1/SMALL(Data!U$25:U$999,1)-1&gt;$F$15,"&gt;100%",Data!U64*1/SMALL(Data!U$25:U$999,1)-1),"")</f>
        <v>0</v>
      </c>
      <c r="V64" s="178">
        <f>IF(ISNUMBER(Data!V64),IF(Data!V64*1/SMALL(Data!V$25:V$999,1)-1&gt;$F$15,"&gt;100%",Data!V64*1/SMALL(Data!V$25:V$999,1)-1),"")</f>
        <v>0.66666666666666674</v>
      </c>
      <c r="W64" s="178" t="str">
        <f>IF(ISNUMBER(Data!W64),IF(Data!W64*1/SMALL(Data!W$25:W$999,1)-1&gt;$F$15,"&gt;100%",Data!W64*1/SMALL(Data!W$25:W$999,1)-1),"")</f>
        <v>&gt;100%</v>
      </c>
      <c r="X64" s="178">
        <f>IF(ISNUMBER(Data!X64),IF(Data!X64*1/SMALL(Data!X$25:X$999,1)-1&gt;$F$15,"&gt;100%",Data!X64*1/SMALL(Data!X$25:X$999,1)-1),"")</f>
        <v>0.88235294117647056</v>
      </c>
      <c r="Y64" s="178">
        <f>IF(ISNUMBER(Data!Y64),IF(Data!Y64*1/SMALL(Data!Y$25:Y$999,1)-1&gt;$F$15,"&gt;100%",Data!Y64*1/SMALL(Data!Y$25:Y$999,1)-1),"")</f>
        <v>0.46153846153846168</v>
      </c>
      <c r="Z64" s="178" t="str">
        <f>IF(ISNUMBER(Data!Z64),IF(Data!Z64*1/SMALL(Data!Z$25:Z$999,1)-1&gt;$F$15,"&gt;100%",Data!Z64*1/SMALL(Data!Z$25:Z$999,1)-1),"")</f>
        <v>&gt;100%</v>
      </c>
      <c r="AA64" s="178">
        <f>IF(ISNUMBER(Data!AA64),IF(Data!AA64*1/SMALL(Data!AA$25:AA$999,1)-1&gt;$F$15,"&gt;100%",Data!AA64*1/SMALL(Data!AA$25:AA$999,1)-1),"")</f>
        <v>1</v>
      </c>
      <c r="AB64" s="178" t="str">
        <f>IF(ISNUMBER(Data!AB64),IF(Data!AB64*1/SMALL(Data!AB$25:AB$999,1)-1&gt;$F$15,"&gt;100%",Data!AB64*1/SMALL(Data!AB$25:AB$999,1)-1),"")</f>
        <v>&gt;100%</v>
      </c>
      <c r="AC64" s="178" t="str">
        <f>IF(ISNUMBER(Data!AC64),IF(Data!AC64*1/SMALL(Data!AC$25:AC$999,1)-1&gt;$F$15,"&gt;100%",Data!AC64*1/SMALL(Data!AC$25:AC$999,1)-1),"")</f>
        <v>&gt;100%</v>
      </c>
      <c r="AD64" s="178" t="str">
        <f>IF(ISNUMBER(Data!AD64),IF(Data!AD64*1/SMALL(Data!AD$25:AD$999,1)-1&gt;$F$15,"&gt;100%",Data!AD64*1/SMALL(Data!AD$25:AD$999,1)-1),"")</f>
        <v>&gt;100%</v>
      </c>
      <c r="AE64" s="178" t="str">
        <f>IF(ISNUMBER(Data!AE64),IF(Data!AE64*1/SMALL(Data!AE$25:AE$999,1)-1&gt;$F$15,"&gt;100%",Data!AE64*1/SMALL(Data!AE$25:AE$999,1)-1),"")</f>
        <v/>
      </c>
      <c r="AF64" s="178" t="str">
        <f>IF(ISNUMBER(Data!AF64),IF(Data!AF64*1/SMALL(Data!AF$25:AF$999,1)-1&gt;$F$15,"&gt;100%",Data!AF64*1/SMALL(Data!AF$25:AF$999,1)-1),"")</f>
        <v/>
      </c>
      <c r="AG64" s="178" t="str">
        <f>IF(ISNUMBER(Data!AG64),IF(Data!AG64*1/SMALL(Data!AG$25:AG$999,1)-1&gt;$F$15,"&gt;100%",Data!AG64*1/SMALL(Data!AG$25:AG$999,1)-1),"")</f>
        <v/>
      </c>
      <c r="AH64" s="178" t="str">
        <f>IF(ISNUMBER(Data!AH64),IF(Data!AH64*1/SMALL(Data!AH$25:AH$999,1)-1&gt;$F$15,"&gt;100%",Data!AH64*1/SMALL(Data!AH$25:AH$999,1)-1),"")</f>
        <v/>
      </c>
      <c r="AI64" s="178" t="str">
        <f>IF(ISNUMBER(Data!AI64),IF(Data!AI64*1/SMALL(Data!AI$25:AI$999,1)-1&gt;$F$15,"&gt;100%",Data!AI64*1/SMALL(Data!AI$25:AI$999,1)-1),"")</f>
        <v/>
      </c>
      <c r="AJ64" s="178" t="str">
        <f>IF(ISNUMBER(Data!AJ64),IF(Data!AJ64*1/SMALL(Data!AJ$25:AJ$999,1)-1&gt;$F$15,"&gt;100%",Data!AJ64*1/SMALL(Data!AJ$25:AJ$999,1)-1),"")</f>
        <v/>
      </c>
      <c r="AK64" s="178" t="str">
        <f>IF(ISNUMBER(Data!AK64),IF(Data!AK64*1/SMALL(Data!AK$25:AK$999,1)-1&gt;$F$15,"&gt;100%",Data!AK64*1/SMALL(Data!AK$25:AK$999,1)-1),"")</f>
        <v/>
      </c>
      <c r="AL64" s="178" t="str">
        <f>IF(ISNUMBER(Data!AL64),IF(Data!AL64*1/SMALL(Data!AL$25:AL$999,1)-1&gt;$F$15,"&gt;100%",Data!AL64*1/SMALL(Data!AL$25:AL$999,1)-1),"")</f>
        <v/>
      </c>
      <c r="AM64" s="178" t="str">
        <f>IF(ISNUMBER(Data!AM64),IF(Data!AM64*1/SMALL(Data!AM$25:AM$999,1)-1&gt;$F$15,"&gt;100%",Data!AM64*1/SMALL(Data!AM$25:AM$999,1)-1),"")</f>
        <v/>
      </c>
      <c r="AN64" s="178" t="str">
        <f>IF(ISNUMBER(Data!AN64),IF(Data!AN64*1/SMALL(Data!AN$25:AN$999,1)-1&gt;$F$15,"&gt;100%",Data!AN64*1/SMALL(Data!AN$25:AN$999,1)-1),"")</f>
        <v/>
      </c>
      <c r="AO64" s="178" t="str">
        <f>IF(ISNUMBER(Data!AO64),IF(Data!AO64*1/SMALL(Data!AO$25:AO$999,1)-1&gt;$F$15,"&gt;100%",Data!AO64*1/SMALL(Data!AO$25:AO$999,1)-1),"")</f>
        <v/>
      </c>
      <c r="AP64" s="178" t="str">
        <f>IF(ISNUMBER(Data!AP64),IF(Data!AP64*1/SMALL(Data!AP$25:AP$999,1)-1&gt;$F$15,"&gt;100%",Data!AP64*1/SMALL(Data!AP$25:AP$999,1)-1),"")</f>
        <v/>
      </c>
      <c r="AQ64" s="189" t="str">
        <f>IF(ISNUMBER(Data!AQ64),IF(Data!AQ64*1/SMALL(Data!AQ$25:AQ$999,1)-1&gt;$F$15,"&gt;100%",Data!AQ64*1/SMALL(Data!AQ$25:AQ$999,1)-1),"")</f>
        <v/>
      </c>
      <c r="AR64" s="178" t="str">
        <f>IF(ISNUMBER(Data!AR64),IF(Data!AR64*1/SMALL(Data!AR$25:AR$999,1)-1&gt;$F$15,"&gt;100%",Data!AR64*1/SMALL(Data!AR$25:AR$999,1)-1),"")</f>
        <v/>
      </c>
      <c r="AS64" s="178" t="str">
        <f>IF(ISNUMBER(Data!AS64),IF(Data!AS64*1/SMALL(Data!AS$25:AS$999,1)-1&gt;$F$15,"&gt;100%",Data!AS64*1/SMALL(Data!AS$25:AS$999,1)-1),"")</f>
        <v/>
      </c>
      <c r="AT64" s="178" t="str">
        <f>IF(ISNUMBER(Data!AT64),IF(Data!AT64*1/SMALL(Data!AT$25:AT$999,1)-1&gt;$F$15,"&gt;100%",Data!AT64*1/SMALL(Data!AT$25:AT$999,1)-1),"")</f>
        <v/>
      </c>
      <c r="AU64" s="178" t="str">
        <f>IF(ISNUMBER(Data!AU64),IF(Data!AU64*1/SMALL(Data!AU$25:AU$999,1)-1&gt;$F$15,"&gt;100%",Data!AU64*1/SMALL(Data!AU$25:AU$999,1)-1),"")</f>
        <v/>
      </c>
      <c r="AV64" s="178" t="str">
        <f>IF(ISNUMBER(Data!AV64),IF(Data!AV64*1/SMALL(Data!AV$25:AV$999,1)-1&gt;$F$15,"&gt;100%",Data!AV64*1/SMALL(Data!AV$25:AV$999,1)-1),"")</f>
        <v/>
      </c>
      <c r="AW64" s="178" t="str">
        <f>IF(ISNUMBER(Data!AW64),IF(Data!AW64*1/SMALL(Data!AW$25:AW$999,1)-1&gt;$F$15,"&gt;100%",Data!AW64*1/SMALL(Data!AW$25:AW$999,1)-1),"")</f>
        <v/>
      </c>
      <c r="AX64" s="178" t="str">
        <f>IF(ISNUMBER(Data!AX64),IF(Data!AX64*1/SMALL(Data!AX$25:AX$999,1)-1&gt;$F$15,"&gt;100%",Data!AX64*1/SMALL(Data!AX$25:AX$999,1)-1),"")</f>
        <v/>
      </c>
      <c r="AY64" s="178" t="str">
        <f>IF(ISNUMBER(Data!AY64),IF(Data!AY64*1/SMALL(Data!AY$25:AY$999,1)-1&gt;$F$15,"&gt;100%",Data!AY64*1/SMALL(Data!AY$25:AY$999,1)-1),"")</f>
        <v/>
      </c>
      <c r="AZ64" s="178" t="str">
        <f>IF(ISNUMBER(Data!AZ64),IF(Data!AZ64*1/SMALL(Data!AZ$25:AZ$999,1)-1&gt;$F$15,"&gt;100%",Data!AZ64*1/SMALL(Data!AZ$25:AZ$999,1)-1),"")</f>
        <v/>
      </c>
      <c r="BA64" s="190" t="str">
        <f>IF(ISNUMBER(Data!BA64),IF(Data!BA64*1/SMALL(Data!BA$25:BA$999,1)-1&gt;$F$15,"&gt;100%",Data!BA64*1/SMALL(Data!BA$25:BA$999,1)-1),"")</f>
        <v/>
      </c>
      <c r="BB64" s="184" t="str">
        <f>IF(ISNUMBER(Data!BB64),IF(Data!BB64*1/SMALL(Data!BB$25:BB$999,1)-1&gt;$F$15,"&gt;100%",Data!BB64*1/SMALL(Data!BB$25:BB$999,1)-1),"")</f>
        <v/>
      </c>
      <c r="BC64" s="178" t="str">
        <f>IF(ISNUMBER(Data!BC64),IF(Data!BC64*1/SMALL(Data!BC$25:BC$999,1)-1&gt;$F$15,"&gt;100%",Data!BC64*1/SMALL(Data!BC$25:BC$999,1)-1),"")</f>
        <v/>
      </c>
      <c r="BD64" s="178" t="str">
        <f>IF(ISNUMBER(Data!BD64),IF(Data!BD64*1/SMALL(Data!BD$25:BD$999,1)-1&gt;$F$15,"&gt;100%",Data!BD64*1/SMALL(Data!BD$25:BD$999,1)-1),"")</f>
        <v/>
      </c>
      <c r="BE64" s="178" t="str">
        <f>IF(ISNUMBER(Data!BE64),IF(Data!BE64*1/SMALL(Data!BE$25:BE$999,1)-1&gt;$F$15,"&gt;100%",Data!BE64*1/SMALL(Data!BE$25:BE$999,1)-1),"")</f>
        <v/>
      </c>
      <c r="BF64" s="178" t="str">
        <f>IF(ISNUMBER(Data!BF64),IF(Data!BF64*1/SMALL(Data!BF$25:BF$999,1)-1&gt;$F$15,"&gt;100%",Data!BF64*1/SMALL(Data!BF$25:BF$999,1)-1),"")</f>
        <v/>
      </c>
      <c r="BG64" s="178" t="str">
        <f>IF(ISNUMBER(Data!BG64),IF(Data!BG64*1/SMALL(Data!BG$25:BG$999,1)-1&gt;$F$15,"&gt;100%",Data!BG64*1/SMALL(Data!BG$25:BG$999,1)-1),"")</f>
        <v/>
      </c>
      <c r="BH64" s="178" t="str">
        <f>IF(ISNUMBER(Data!BH64),IF(Data!BH64*1/SMALL(Data!BH$25:BH$999,1)-1&gt;$F$15,"&gt;100%",Data!BH64*1/SMALL(Data!BH$25:BH$999,1)-1),"")</f>
        <v/>
      </c>
      <c r="BI64" s="178" t="str">
        <f>IF(ISNUMBER(Data!BI64),IF(Data!BI64*1/SMALL(Data!BI$25:BI$999,1)-1&gt;$F$15,"&gt;100%",Data!BI64*1/SMALL(Data!BI$25:BI$999,1)-1),"")</f>
        <v/>
      </c>
      <c r="BJ64" s="178" t="str">
        <f>IF(ISNUMBER(Data!BJ64),IF(Data!BJ64*1/SMALL(Data!BJ$25:BJ$999,1)-1&gt;$F$15,"&gt;100%",Data!BJ64*1/SMALL(Data!BJ$25:BJ$999,1)-1),"")</f>
        <v/>
      </c>
      <c r="BK64" s="178" t="str">
        <f>IF(ISNUMBER(Data!BK64),IF(Data!BK64*1/SMALL(Data!BK$25:BK$999,1)-1&gt;$F$15,"&gt;100%",Data!BK64*1/SMALL(Data!BK$25:BK$999,1)-1),"")</f>
        <v/>
      </c>
      <c r="BL64" s="178" t="str">
        <f>IF(ISNUMBER(Data!BL64),IF(Data!BL64*1/SMALL(Data!BL$25:BL$999,1)-1&gt;$F$15,"&gt;100%",Data!BL64*1/SMALL(Data!BL$25:BL$999,1)-1),"")</f>
        <v/>
      </c>
      <c r="BM64" s="178" t="str">
        <f>IF(ISNUMBER(Data!BM64),IF(Data!BM64*1/SMALL(Data!BM$25:BM$999,1)-1&gt;$F$15,"&gt;100%",Data!BM64*1/SMALL(Data!BM$25:BM$999,1)-1),"")</f>
        <v/>
      </c>
      <c r="BN64" s="178" t="str">
        <f>IF(ISNUMBER(Data!BN64),IF(Data!BN64*1/SMALL(Data!BN$25:BN$999,1)-1&gt;$F$15,"&gt;100%",Data!BN64*1/SMALL(Data!BN$25:BN$999,1)-1),"")</f>
        <v/>
      </c>
      <c r="BO64" s="178" t="str">
        <f>IF(ISNUMBER(Data!BO64),IF(Data!BO64*1/SMALL(Data!BO$25:BO$999,1)-1&gt;$F$15,"&gt;100%",Data!BO64*1/SMALL(Data!BO$25:BO$999,1)-1),"")</f>
        <v/>
      </c>
      <c r="BP64" s="178" t="str">
        <f>IF(ISNUMBER(Data!BP64),IF(Data!BP64*1/SMALL(Data!BP$25:BP$999,1)-1&gt;$F$15,"&gt;100%",Data!BP64*1/SMALL(Data!BP$25:BP$999,1)-1),"")</f>
        <v/>
      </c>
      <c r="BQ64" s="178" t="str">
        <f>IF(ISNUMBER(Data!BQ64),IF(Data!BQ64*1/SMALL(Data!BQ$25:BQ$999,1)-1&gt;$F$15,"&gt;100%",Data!BQ64*1/SMALL(Data!BQ$25:BQ$999,1)-1),"")</f>
        <v/>
      </c>
      <c r="BR64" s="178" t="str">
        <f>IF(ISNUMBER(Data!BR64),IF(Data!BR64*1/SMALL(Data!BR$25:BR$999,1)-1&gt;$F$15,"&gt;100%",Data!BR64*1/SMALL(Data!BR$25:BR$999,1)-1),"")</f>
        <v/>
      </c>
      <c r="BS64" s="178" t="str">
        <f>IF(ISNUMBER(Data!BS64),IF(Data!BS64*1/SMALL(Data!BS$25:BS$999,1)-1&gt;$F$15,"&gt;100%",Data!BS64*1/SMALL(Data!BS$25:BS$999,1)-1),"")</f>
        <v/>
      </c>
      <c r="BT64" s="178" t="str">
        <f>IF(ISNUMBER(Data!BT64),IF(Data!BT64*1/SMALL(Data!BT$25:BT$999,1)-1&gt;$F$15,"&gt;100%",Data!BT64*1/SMALL(Data!BT$25:BT$999,1)-1),"")</f>
        <v/>
      </c>
      <c r="BU64" s="178" t="str">
        <f>IF(ISNUMBER(Data!BU64),IF(Data!BU64*1/SMALL(Data!BU$25:BU$999,1)-1&gt;$F$15,"&gt;100%",Data!BU64*1/SMALL(Data!BU$25:BU$999,1)-1),"")</f>
        <v/>
      </c>
      <c r="BV64" s="178" t="str">
        <f>IF(ISNUMBER(Data!BV64),IF(Data!BV64*1/SMALL(Data!BV$25:BV$999,1)-1&gt;$F$15,"&gt;100%",Data!BV64*1/SMALL(Data!BV$25:BV$999,1)-1),"")</f>
        <v/>
      </c>
      <c r="BW64" s="178" t="str">
        <f>IF(ISNUMBER(Data!BW64),IF(Data!BW64*1/SMALL(Data!BW$25:BW$999,1)-1&gt;$F$15,"&gt;100%",Data!BW64*1/SMALL(Data!BW$25:BW$999,1)-1),"")</f>
        <v/>
      </c>
      <c r="BX64" s="178" t="str">
        <f>IF(ISNUMBER(Data!BX64),IF(Data!BX64*1/SMALL(Data!BX$25:BX$999,1)-1&gt;$F$15,"&gt;100%",Data!BX64*1/SMALL(Data!BX$25:BX$999,1)-1),"")</f>
        <v/>
      </c>
      <c r="BY64" s="178" t="str">
        <f>IF(ISNUMBER(Data!BY64),IF(Data!BY64*1/SMALL(Data!BY$25:BY$999,1)-1&gt;$F$15,"&gt;100%",Data!BY64*1/SMALL(Data!BY$25:BY$999,1)-1),"")</f>
        <v/>
      </c>
      <c r="BZ64" s="178" t="str">
        <f>IF(ISNUMBER(Data!BZ64),IF(Data!BZ64*1/SMALL(Data!BZ$25:BZ$999,1)-1&gt;$F$15,"&gt;100%",Data!BZ64*1/SMALL(Data!BZ$25:BZ$999,1)-1),"")</f>
        <v/>
      </c>
      <c r="CA64" s="178" t="str">
        <f>IF(ISNUMBER(Data!CA64),IF(Data!CA64*1/SMALL(Data!CA$25:CA$999,1)-1&gt;$F$15,"&gt;100%",Data!CA64*1/SMALL(Data!CA$25:CA$999,1)-1),"")</f>
        <v/>
      </c>
      <c r="CB64" s="178" t="str">
        <f>IF(ISNUMBER(Data!CB64),IF(Data!CB64*1/SMALL(Data!CB$25:CB$999,1)-1&gt;$F$15,"&gt;100%",Data!CB64*1/SMALL(Data!CB$25:CB$999,1)-1),"")</f>
        <v/>
      </c>
      <c r="CC64" s="178" t="str">
        <f>IF(ISNUMBER(Data!CC64),IF(Data!CC64*1/SMALL(Data!CC$25:CC$999,1)-1&gt;$F$15,"&gt;100%",Data!CC64*1/SMALL(Data!CC$25:CC$999,1)-1),"")</f>
        <v/>
      </c>
      <c r="CD64" s="178" t="str">
        <f>IF(ISNUMBER(Data!CD64),IF(Data!CD64*1/SMALL(Data!CD$25:CD$999,1)-1&gt;$F$15,"&gt;100%",Data!CD64*1/SMALL(Data!CD$25:CD$999,1)-1),"")</f>
        <v/>
      </c>
      <c r="CE64" s="178" t="str">
        <f>IF(ISNUMBER(Data!CE64),IF(Data!CE64*1/SMALL(Data!CE$25:CE$999,1)-1&gt;$F$15,"&gt;100%",Data!CE64*1/SMALL(Data!CE$25:CE$999,1)-1),"")</f>
        <v/>
      </c>
      <c r="CF64" s="178" t="str">
        <f>IF(ISNUMBER(Data!CF64),IF(Data!CF64*1/SMALL(Data!CF$25:CF$999,1)-1&gt;$F$15,"&gt;100%",Data!CF64*1/SMALL(Data!CF$25:CF$999,1)-1),"")</f>
        <v/>
      </c>
      <c r="CG64" s="178" t="str">
        <f>IF(ISNUMBER(Data!CG64),IF(Data!CG64*1/SMALL(Data!CG$25:CG$999,1)-1&gt;$F$15,"&gt;100%",Data!CG64*1/SMALL(Data!CG$25:CG$999,1)-1),"")</f>
        <v/>
      </c>
      <c r="CH64" s="178" t="str">
        <f>IF(ISNUMBER(Data!CH64),IF(Data!CH64*1/SMALL(Data!CH$25:CH$999,1)-1&gt;$F$15,"&gt;100%",Data!CH64*1/SMALL(Data!CH$25:CH$999,1)-1),"")</f>
        <v/>
      </c>
      <c r="CI64" s="178" t="str">
        <f>IF(ISNUMBER(Data!CI64),IF(Data!CI64*1/SMALL(Data!CI$25:CI$999,1)-1&gt;$F$15,"&gt;100%",Data!CI64*1/SMALL(Data!CI$25:CI$999,1)-1),"")</f>
        <v/>
      </c>
      <c r="CJ64" s="178" t="str">
        <f>IF(ISNUMBER(Data!CJ64),IF(Data!CJ64*1/SMALL(Data!CJ$25:CJ$999,1)-1&gt;$F$15,"&gt;100%",Data!CJ64*1/SMALL(Data!CJ$25:CJ$999,1)-1),"")</f>
        <v/>
      </c>
      <c r="CK64" s="178" t="str">
        <f>IF(ISNUMBER(Data!CK64),IF(Data!CK64*1/SMALL(Data!CK$25:CK$999,1)-1&gt;$F$15,"&gt;100%",Data!CK64*1/SMALL(Data!CK$25:CK$999,1)-1),"")</f>
        <v/>
      </c>
      <c r="CL64" s="178" t="str">
        <f>IF(ISNUMBER(Data!CL64),IF(Data!CL64*1/SMALL(Data!CL$25:CL$999,1)-1&gt;$F$15,"&gt;100%",Data!CL64*1/SMALL(Data!CL$25:CL$999,1)-1),"")</f>
        <v/>
      </c>
      <c r="CM64" s="178" t="str">
        <f>IF(ISNUMBER(Data!CM64),IF(Data!CM64*1/SMALL(Data!CM$25:CM$999,1)-1&gt;$F$15,"&gt;100%",Data!CM64*1/SMALL(Data!CM$25:CM$999,1)-1),"")</f>
        <v/>
      </c>
      <c r="CN64" s="178" t="str">
        <f>IF(ISNUMBER(Data!CN64),IF(Data!CN64*1/SMALL(Data!CN$25:CN$999,1)-1&gt;$F$15,"&gt;100%",Data!CN64*1/SMALL(Data!CN$25:CN$999,1)-1),"")</f>
        <v/>
      </c>
      <c r="CO64" s="178" t="str">
        <f>IF(ISNUMBER(Data!CO64),IF(Data!CO64*1/SMALL(Data!CO$25:CO$999,1)-1&gt;$F$15,"&gt;100%",Data!CO64*1/SMALL(Data!CO$25:CO$999,1)-1),"")</f>
        <v/>
      </c>
      <c r="CP64" s="178" t="str">
        <f>IF(ISNUMBER(Data!CP64),IF(Data!CP64*1/SMALL(Data!CP$25:CP$999,1)-1&gt;$F$15,"&gt;100%",Data!CP64*1/SMALL(Data!CP$25:CP$999,1)-1),"")</f>
        <v/>
      </c>
      <c r="CQ64" s="178" t="str">
        <f>IF(ISNUMBER(Data!CQ64),IF(Data!CQ64*1/SMALL(Data!CQ$25:CQ$999,1)-1&gt;$F$15,"&gt;100%",Data!CQ64*1/SMALL(Data!CQ$25:CQ$999,1)-1),"")</f>
        <v/>
      </c>
      <c r="CR64" s="178" t="str">
        <f>IF(ISNUMBER(Data!CR64),IF(Data!CR64*1/SMALL(Data!CR$25:CR$999,1)-1&gt;$F$15,"&gt;100%",Data!CR64*1/SMALL(Data!CR$25:CR$999,1)-1),"")</f>
        <v/>
      </c>
      <c r="CS64" s="178" t="str">
        <f>IF(ISNUMBER(Data!CS64),IF(Data!CS64*1/SMALL(Data!CS$25:CS$999,1)-1&gt;$F$15,"&gt;100%",Data!CS64*1/SMALL(Data!CS$25:CS$999,1)-1),"")</f>
        <v/>
      </c>
      <c r="CT64" s="178" t="str">
        <f>IF(ISNUMBER(Data!CT64),IF(Data!CT64*1/SMALL(Data!CT$25:CT$999,1)-1&gt;$F$15,"&gt;100%",Data!CT64*1/SMALL(Data!CT$25:CT$999,1)-1),"")</f>
        <v/>
      </c>
      <c r="CU64" s="178" t="str">
        <f>IF(ISNUMBER(Data!CU64),IF(Data!CU64*1/SMALL(Data!CU$25:CU$999,1)-1&gt;$F$15,"&gt;100%",Data!CU64*1/SMALL(Data!CU$25:CU$999,1)-1),"")</f>
        <v/>
      </c>
      <c r="CV64" s="178" t="str">
        <f>IF(ISNUMBER(Data!CV64),IF(Data!CV64*1/SMALL(Data!CV$25:CV$999,1)-1&gt;$F$15,"&gt;100%",Data!CV64*1/SMALL(Data!CV$25:CV$999,1)-1),"")</f>
        <v/>
      </c>
      <c r="CW64" s="178" t="str">
        <f>IF(ISNUMBER(Data!CW64),IF(Data!CW64*1/SMALL(Data!CW$25:CW$999,1)-1&gt;$F$15,"&gt;100%",Data!CW64*1/SMALL(Data!CW$25:CW$999,1)-1),"")</f>
        <v/>
      </c>
      <c r="CX64" s="178" t="str">
        <f>IF(ISNUMBER(Data!CX64),IF(Data!CX64*1/SMALL(Data!CX$25:CX$999,1)-1&gt;$F$15,"&gt;100%",Data!CX64*1/SMALL(Data!CX$25:CX$999,1)-1),"")</f>
        <v/>
      </c>
      <c r="CY64" s="178" t="str">
        <f>IF(ISNUMBER(Data!CY64),IF(Data!CY64*1/SMALL(Data!CY$25:CY$999,1)-1&gt;$F$15,"&gt;100%",Data!CY64*1/SMALL(Data!CY$25:CY$999,1)-1),"")</f>
        <v/>
      </c>
      <c r="CZ64" s="178" t="str">
        <f>IF(ISNUMBER(Data!CZ64),IF(Data!CZ64*1/SMALL(Data!CZ$25:CZ$999,1)-1&gt;$F$15,"&gt;100%",Data!CZ64*1/SMALL(Data!CZ$25:CZ$999,1)-1),"")</f>
        <v/>
      </c>
      <c r="DA64" s="178" t="str">
        <f>IF(ISNUMBER(Data!DA64),IF(Data!DA64*1/SMALL(Data!DA$25:DA$999,1)-1&gt;$F$15,"&gt;100%",Data!DA64*1/SMALL(Data!DA$25:DA$999,1)-1),"")</f>
        <v/>
      </c>
      <c r="DB64" s="178" t="str">
        <f>IF(ISNUMBER(Data!DB64),IF(Data!DB64*1/SMALL(Data!DB$25:DB$999,1)-1&gt;$F$15,"&gt;100%",Data!DB64*1/SMALL(Data!DB$25:DB$999,1)-1),"")</f>
        <v/>
      </c>
      <c r="DC64" s="178" t="str">
        <f>IF(ISNUMBER(Data!DC64),IF(Data!DC64*1/SMALL(Data!DC$25:DC$999,1)-1&gt;$F$15,"&gt;100%",Data!DC64*1/SMALL(Data!DC$25:DC$999,1)-1),"")</f>
        <v/>
      </c>
      <c r="DD64" s="178" t="str">
        <f>IF(ISNUMBER(Data!DD64),IF(Data!DD64*1/SMALL(Data!DD$25:DD$999,1)-1&gt;$F$15,"&gt;100%",Data!DD64*1/SMALL(Data!DD$25:DD$999,1)-1),"")</f>
        <v/>
      </c>
      <c r="DE64" s="178" t="str">
        <f>IF(ISNUMBER(Data!DE64),IF(Data!DE64*1/SMALL(Data!DE$25:DE$999,1)-1&gt;$F$15,"&gt;100%",Data!DE64*1/SMALL(Data!DE$25:DE$999,1)-1),"")</f>
        <v/>
      </c>
      <c r="DF64" s="178" t="str">
        <f>IF(ISNUMBER(Data!DF64),IF(Data!DF64*1/SMALL(Data!DF$25:DF$999,1)-1&gt;$F$15,"&gt;100%",Data!DF64*1/SMALL(Data!DF$25:DF$999,1)-1),"")</f>
        <v/>
      </c>
      <c r="DG64" s="178" t="str">
        <f>IF(ISNUMBER(Data!DG64),IF(Data!DG64*1/SMALL(Data!DG$25:DG$999,1)-1&gt;$F$15,"&gt;100%",Data!DG64*1/SMALL(Data!DG$25:DG$999,1)-1),"")</f>
        <v/>
      </c>
      <c r="DH64" s="178" t="str">
        <f>IF(ISNUMBER(Data!DH64),IF(Data!DH64*1/SMALL(Data!DH$25:DH$999,1)-1&gt;$F$15,"&gt;100%",Data!DH64*1/SMALL(Data!DH$25:DH$999,1)-1),"")</f>
        <v/>
      </c>
      <c r="DI64" s="178" t="str">
        <f>IF(ISNUMBER(Data!DI64),IF(Data!DI64*1/SMALL(Data!DI$25:DI$999,1)-1&gt;$F$15,"&gt;100%",Data!DI64*1/SMALL(Data!DI$25:DI$999,1)-1),"")</f>
        <v/>
      </c>
      <c r="DJ64" s="178" t="str">
        <f>IF(ISNUMBER(Data!DJ64),IF(Data!DJ64*1/SMALL(Data!DJ$25:DJ$999,1)-1&gt;$F$15,"&gt;100%",Data!DJ64*1/SMALL(Data!DJ$25:DJ$999,1)-1),"")</f>
        <v/>
      </c>
      <c r="DK64" s="178" t="str">
        <f>IF(ISNUMBER(Data!DK64),IF(Data!DK64*1/SMALL(Data!DK$25:DK$999,1)-1&gt;$F$15,"&gt;100%",Data!DK64*1/SMALL(Data!DK$25:DK$999,1)-1),"")</f>
        <v/>
      </c>
      <c r="DL64" s="178" t="str">
        <f>IF(ISNUMBER(Data!DL64),IF(Data!DL64*1/SMALL(Data!DL$25:DL$999,1)-1&gt;$F$15,"&gt;100%",Data!DL64*1/SMALL(Data!DL$25:DL$999,1)-1),"")</f>
        <v/>
      </c>
      <c r="DM64" s="178" t="str">
        <f>IF(ISNUMBER(Data!DM64),IF(Data!DM64*1/SMALL(Data!DM$25:DM$999,1)-1&gt;$F$15,"&gt;100%",Data!DM64*1/SMALL(Data!DM$25:DM$999,1)-1),"")</f>
        <v/>
      </c>
      <c r="DN64" s="178" t="str">
        <f>IF(ISNUMBER(Data!DN64),IF(Data!DN64*1/SMALL(Data!DN$25:DN$999,1)-1&gt;$F$15,"&gt;100%",Data!DN64*1/SMALL(Data!DN$25:DN$999,1)-1),"")</f>
        <v/>
      </c>
      <c r="DO64" s="178" t="str">
        <f>IF(ISNUMBER(Data!DO64),IF(Data!DO64*1/SMALL(Data!DO$25:DO$999,1)-1&gt;$F$15,"&gt;100%",Data!DO64*1/SMALL(Data!DO$25:DO$999,1)-1),"")</f>
        <v/>
      </c>
      <c r="DP64" s="178" t="str">
        <f>IF(ISNUMBER(Data!DP64),IF(Data!DP64*1/SMALL(Data!DP$25:DP$999,1)-1&gt;$F$15,"&gt;100%",Data!DP64*1/SMALL(Data!DP$25:DP$999,1)-1),"")</f>
        <v/>
      </c>
      <c r="DQ64" s="178" t="str">
        <f>IF(ISNUMBER(Data!DQ64),IF(Data!DQ64*1/SMALL(Data!DQ$25:DQ$999,1)-1&gt;$F$15,"&gt;100%",Data!DQ64*1/SMALL(Data!DQ$25:DQ$999,1)-1),"")</f>
        <v/>
      </c>
      <c r="DR64" s="178" t="str">
        <f>IF(ISNUMBER(Data!DR64),IF(Data!DR64*1/SMALL(Data!DR$25:DR$999,1)-1&gt;$F$15,"&gt;100%",Data!DR64*1/SMALL(Data!DR$25:DR$999,1)-1),"")</f>
        <v/>
      </c>
      <c r="DS64" s="178" t="str">
        <f>IF(ISNUMBER(Data!DS64),IF(Data!DS64*1/SMALL(Data!DS$25:DS$999,1)-1&gt;$F$15,"&gt;100%",Data!DS64*1/SMALL(Data!DS$25:DS$999,1)-1),"")</f>
        <v/>
      </c>
      <c r="DT64" s="178" t="str">
        <f>IF(ISNUMBER(Data!DT64),IF(Data!DT64*1/SMALL(Data!DT$25:DT$999,1)-1&gt;$F$15,"&gt;100%",Data!DT64*1/SMALL(Data!DT$25:DT$999,1)-1),"")</f>
        <v/>
      </c>
      <c r="DU64" s="178" t="str">
        <f>IF(ISNUMBER(Data!DU64),IF(Data!DU64*1/SMALL(Data!DU$25:DU$999,1)-1&gt;$F$15,"&gt;100%",Data!DU64*1/SMALL(Data!DU$25:DU$999,1)-1),"")</f>
        <v/>
      </c>
      <c r="DV64" s="178" t="str">
        <f>IF(ISNUMBER(Data!DV64),IF(Data!DV64*1/SMALL(Data!DV$25:DV$999,1)-1&gt;$F$15,"&gt;100%",Data!DV64*1/SMALL(Data!DV$25:DV$999,1)-1),"")</f>
        <v/>
      </c>
      <c r="DW64" s="178" t="str">
        <f>IF(ISNUMBER(Data!DW64),IF(Data!DW64*1/SMALL(Data!DW$25:DW$999,1)-1&gt;$F$15,"&gt;100%",Data!DW64*1/SMALL(Data!DW$25:DW$999,1)-1),"")</f>
        <v/>
      </c>
      <c r="DX64" s="178" t="str">
        <f>IF(ISNUMBER(Data!DX64),IF(Data!DX64*1/SMALL(Data!DX$25:DX$999,1)-1&gt;$F$15,"&gt;100%",Data!DX64*1/SMALL(Data!DX$25:DX$999,1)-1),"")</f>
        <v/>
      </c>
      <c r="DY64" s="178" t="str">
        <f>IF(ISNUMBER(Data!DY64),IF(Data!DY64*1/SMALL(Data!DY$25:DY$999,1)-1&gt;$F$15,"&gt;100%",Data!DY64*1/SMALL(Data!DY$25:DY$999,1)-1),"")</f>
        <v/>
      </c>
      <c r="DZ64" s="178" t="str">
        <f>IF(ISNUMBER(Data!DZ64),IF(Data!DZ64*1/SMALL(Data!DZ$25:DZ$999,1)-1&gt;$F$15,"&gt;100%",Data!DZ64*1/SMALL(Data!DZ$25:DZ$999,1)-1),"")</f>
        <v/>
      </c>
      <c r="EA64" s="178" t="str">
        <f>IF(ISNUMBER(Data!EA64),IF(Data!EA64*1/SMALL(Data!EA$25:EA$999,1)-1&gt;$F$15,"&gt;100%",Data!EA64*1/SMALL(Data!EA$25:EA$999,1)-1),"")</f>
        <v/>
      </c>
      <c r="EB64" s="178" t="str">
        <f>IF(ISNUMBER(Data!EB64),IF(Data!EB64*1/SMALL(Data!EB$25:EB$999,1)-1&gt;$F$15,"&gt;100%",Data!EB64*1/SMALL(Data!EB$25:EB$999,1)-1),"")</f>
        <v/>
      </c>
      <c r="EC64" s="178" t="str">
        <f>IF(ISNUMBER(Data!EC64),IF(Data!EC64*1/SMALL(Data!EC$25:EC$999,1)-1&gt;$F$15,"&gt;100%",Data!EC64*1/SMALL(Data!EC$25:EC$999,1)-1),"")</f>
        <v/>
      </c>
      <c r="ED64" s="178" t="str">
        <f>IF(ISNUMBER(Data!ED64),IF(Data!ED64*1/SMALL(Data!ED$25:ED$999,1)-1&gt;$F$15,"&gt;100%",Data!ED64*1/SMALL(Data!ED$25:ED$999,1)-1),"")</f>
        <v/>
      </c>
      <c r="EE64" s="178" t="str">
        <f>IF(ISNUMBER(Data!EE64),IF(Data!EE64*1/SMALL(Data!EE$25:EE$999,1)-1&gt;$F$15,"&gt;100%",Data!EE64*1/SMALL(Data!EE$25:EE$999,1)-1),"")</f>
        <v/>
      </c>
      <c r="EF64" s="178" t="str">
        <f>IF(ISNUMBER(Data!EF64),IF(Data!EF64*1/SMALL(Data!EF$25:EF$999,1)-1&gt;$F$15,"&gt;100%",Data!EF64*1/SMALL(Data!EF$25:EF$999,1)-1),"")</f>
        <v/>
      </c>
      <c r="EG64" s="178" t="str">
        <f>IF(ISNUMBER(Data!EG64),IF(Data!EG64*1/SMALL(Data!EG$25:EG$999,1)-1&gt;$F$15,"&gt;100%",Data!EG64*1/SMALL(Data!EG$25:EG$999,1)-1),"")</f>
        <v/>
      </c>
      <c r="EH64" s="178" t="str">
        <f>IF(ISNUMBER(Data!EH64),IF(Data!EH64*1/SMALL(Data!EH$25:EH$999,1)-1&gt;$F$15,"&gt;100%",Data!EH64*1/SMALL(Data!EH$25:EH$999,1)-1),"")</f>
        <v/>
      </c>
      <c r="EI64" s="178">
        <f>IF(ISNUMBER(Data!EI64),IF(Data!EI64*1/SMALL(Data!EI$25:EI$999,1)-1&gt;$F$15,"&gt;100%",Data!EI64*1/SMALL(Data!EI$25:EI$999,1)-1),"")</f>
        <v>3.0303030303030276E-2</v>
      </c>
      <c r="EJ64" s="178" t="str">
        <f>IF(ISNUMBER(Data!EJ64),IF(Data!EJ64*1/SMALL(Data!EJ$25:EJ$999,1)-1&gt;$F$15,"&gt;100%",Data!EJ64*1/SMALL(Data!EJ$25:EJ$999,1)-1),"")</f>
        <v>&gt;100%</v>
      </c>
      <c r="EK64" s="178">
        <f>IF(ISNUMBER(Data!EK64),IF(Data!EK64*1/SMALL(Data!EK$25:EK$999,1)-1&gt;$F$15,"&gt;100%",Data!EK64*1/SMALL(Data!EK$25:EK$999,1)-1),"")</f>
        <v>0.29333333333333322</v>
      </c>
      <c r="EL64" s="178">
        <f>IF(ISNUMBER(Data!EL64),IF(Data!EL64*1/SMALL(Data!EL$25:EL$999,1)-1&gt;$F$15,"&gt;100%",Data!EL64*1/SMALL(Data!EL$25:EL$999,1)-1),"")</f>
        <v>0.24193548387096775</v>
      </c>
      <c r="EM64" s="178">
        <f>IF(ISNUMBER(Data!EM64),IF(Data!EM64*1/SMALL(Data!EM$25:EM$999,1)-1&gt;$F$15,"&gt;100%",Data!EM64*1/SMALL(Data!EM$25:EM$999,1)-1),"")</f>
        <v>0.28571428571428581</v>
      </c>
      <c r="EN64" s="178">
        <f>IF(ISNUMBER(Data!EN64),IF(Data!EN64*1/SMALL(Data!EN$25:EN$999,1)-1&gt;$F$15,"&gt;100%",Data!EN64*1/SMALL(Data!EN$25:EN$999,1)-1),"")</f>
        <v>8.5714285714285854E-2</v>
      </c>
      <c r="EO64" s="178">
        <f>IF(ISNUMBER(Data!EO64),IF(Data!EO64*1/SMALL(Data!EO$25:EO$999,1)-1&gt;$F$15,"&gt;100%",Data!EO64*1/SMALL(Data!EO$25:EO$999,1)-1),"")</f>
        <v>0.1875</v>
      </c>
      <c r="EP64" s="178">
        <f>IF(ISNUMBER(Data!EP64),IF(Data!EP64*1/SMALL(Data!EP$25:EP$999,1)-1&gt;$F$15,"&gt;100%",Data!EP64*1/SMALL(Data!EP$25:EP$999,1)-1),"")</f>
        <v>0.33333333333333348</v>
      </c>
      <c r="EQ64" s="178">
        <f>IF(ISNUMBER(Data!EQ64),IF(Data!EQ64*1/SMALL(Data!EQ$25:EQ$999,1)-1&gt;$F$15,"&gt;100%",Data!EQ64*1/SMALL(Data!EQ$25:EQ$999,1)-1),"")</f>
        <v>0.25806451612903203</v>
      </c>
      <c r="ER64" s="178" t="str">
        <f>IF(ISNUMBER(Data!ER64),IF(Data!ER64*1/SMALL(Data!ER$25:ER$999,1)-1&gt;$F$15,"&gt;100%",Data!ER64*1/SMALL(Data!ER$25:ER$999,1)-1),"")</f>
        <v>&gt;100%</v>
      </c>
      <c r="ES64" s="178">
        <f>IF(ISNUMBER(Data!ES64),IF(Data!ES64*1/SMALL(Data!ES$25:ES$999,1)-1&gt;$F$15,"&gt;100%",Data!ES64*1/SMALL(Data!ES$25:ES$999,1)-1),"")</f>
        <v>0</v>
      </c>
    </row>
    <row r="65" spans="1:149" s="171" customFormat="1" x14ac:dyDescent="0.25">
      <c r="A65" s="169" t="str">
        <f>Data!A65</f>
        <v>RTAB. Stereo. Fovis</v>
      </c>
      <c r="B65" s="178" t="str">
        <f>IF(ISNUMBER(Data!B65),IF(Data!B65*1/SMALL(Data!B$25:B$999,1)-1&gt;$F$15,"&gt;100%",Data!B65*1/SMALL(Data!B$25:B$999,1)-1),"")</f>
        <v/>
      </c>
      <c r="C65" s="178" t="str">
        <f>IF(ISNUMBER(Data!C65),IF(Data!C65*1/SMALL(Data!C$25:C$999,1)-1&gt;$F$15,"&gt;100%",Data!C65*1/SMALL(Data!C$25:C$999,1)-1),"")</f>
        <v/>
      </c>
      <c r="D65" s="178" t="str">
        <f>IF(ISNUMBER(Data!D65),IF(Data!D65*1/SMALL(Data!D$25:D$999,1)-1&gt;$F$15,"&gt;100%",Data!D65*1/SMALL(Data!D$25:D$999,1)-1),"")</f>
        <v/>
      </c>
      <c r="E65" s="178" t="str">
        <f>IF(ISNUMBER(Data!E65),IF(Data!E65*1/SMALL(Data!E$25:E$999,1)-1&gt;$F$15,"&gt;100%",Data!E65*1/SMALL(Data!E$25:E$999,1)-1),"")</f>
        <v/>
      </c>
      <c r="F65" s="178" t="str">
        <f>IF(ISNUMBER(Data!F65),IF(Data!F65*1/SMALL(Data!F$25:F$999,1)-1&gt;$F$15,"&gt;100%",Data!F65*1/SMALL(Data!F$25:F$999,1)-1),"")</f>
        <v/>
      </c>
      <c r="G65" s="178" t="str">
        <f>IF(ISNUMBER(Data!G65),IF(Data!G65*1/SMALL(Data!G$25:G$999,1)-1&gt;$F$15,"&gt;100%",Data!G65*1/SMALL(Data!G$25:G$999,1)-1),"")</f>
        <v/>
      </c>
      <c r="H65" s="178" t="str">
        <f>IF(ISNUMBER(Data!H65),IF(Data!H65*1/SMALL(Data!H$25:H$999,1)-1&gt;$F$15,"&gt;100%",Data!H65*1/SMALL(Data!H$25:H$999,1)-1),"")</f>
        <v/>
      </c>
      <c r="I65" s="178" t="str">
        <f>IF(ISNUMBER(Data!I65),IF(Data!I65*1/SMALL(Data!I$25:I$999,1)-1&gt;$F$15,"&gt;100%",Data!I65*1/SMALL(Data!I$25:I$999,1)-1),"")</f>
        <v/>
      </c>
      <c r="J65" s="178" t="str">
        <f>IF(ISNUMBER(Data!J65),IF(Data!J65*1/SMALL(Data!J$25:J$999,1)-1&gt;$F$15,"&gt;100%",Data!J65*1/SMALL(Data!J$25:J$999,1)-1),"")</f>
        <v/>
      </c>
      <c r="K65" s="178" t="str">
        <f>IF(ISNUMBER(Data!K65),IF(Data!K65*1/SMALL(Data!K$25:K$999,1)-1&gt;$F$15,"&gt;100%",Data!K65*1/SMALL(Data!K$25:K$999,1)-1),"")</f>
        <v/>
      </c>
      <c r="L65" s="178" t="str">
        <f>IF(ISNUMBER(Data!L65),IF(Data!L65*1/SMALL(Data!L$25:L$999,1)-1&gt;$F$15,"&gt;100%",Data!L65*1/SMALL(Data!L$25:L$999,1)-1),"")</f>
        <v/>
      </c>
      <c r="M65" s="178" t="str">
        <f>IF(ISNUMBER(Data!M65),IF(Data!M65*1/SMALL(Data!M$25:M$999,1)-1&gt;$F$15,"&gt;100%",Data!M65*1/SMALL(Data!M$25:M$999,1)-1),"")</f>
        <v/>
      </c>
      <c r="N65" s="178" t="str">
        <f>IF(ISNUMBER(Data!N65),IF(Data!N65*1/SMALL(Data!N$25:N$999,1)-1&gt;$F$15,"&gt;100%",Data!N65*1/SMALL(Data!N$25:N$999,1)-1),"")</f>
        <v/>
      </c>
      <c r="O65" s="178" t="str">
        <f>IF(ISNUMBER(Data!O65),IF(Data!O65*1/SMALL(Data!O$25:O$999,1)-1&gt;$F$15,"&gt;100%",Data!O65*1/SMALL(Data!O$25:O$999,1)-1),"")</f>
        <v/>
      </c>
      <c r="P65" s="178" t="str">
        <f>IF(ISNUMBER(Data!P65),IF(Data!P65*1/SMALL(Data!P$25:P$999,1)-1&gt;$F$15,"&gt;100%",Data!P65*1/SMALL(Data!P$25:P$999,1)-1),"")</f>
        <v/>
      </c>
      <c r="Q65" s="178" t="str">
        <f>IF(ISNUMBER(Data!Q65),IF(Data!Q65*1/SMALL(Data!Q$25:Q$999,1)-1&gt;$F$15,"&gt;100%",Data!Q65*1/SMALL(Data!Q$25:Q$999,1)-1),"")</f>
        <v/>
      </c>
      <c r="R65" s="178" t="str">
        <f>IF(ISNUMBER(Data!R65),IF(Data!R65*1/SMALL(Data!R$25:R$999,1)-1&gt;$F$15,"&gt;100%",Data!R65*1/SMALL(Data!R$25:R$999,1)-1),"")</f>
        <v/>
      </c>
      <c r="S65" s="178" t="str">
        <f>IF(ISNUMBER(Data!S65),IF(Data!S65*1/SMALL(Data!S$25:S$999,1)-1&gt;$F$15,"&gt;100%",Data!S65*1/SMALL(Data!S$25:S$999,1)-1),"")</f>
        <v/>
      </c>
      <c r="T65" s="178" t="str">
        <f>IF(ISNUMBER(Data!T65),IF(Data!T65*1/SMALL(Data!T$25:T$999,1)-1&gt;$F$15,"&gt;100%",Data!T65*1/SMALL(Data!T$25:T$999,1)-1),"")</f>
        <v/>
      </c>
      <c r="U65" s="178" t="str">
        <f>IF(ISNUMBER(Data!U65),IF(Data!U65*1/SMALL(Data!U$25:U$999,1)-1&gt;$F$15,"&gt;100%",Data!U65*1/SMALL(Data!U$25:U$999,1)-1),"")</f>
        <v>&gt;100%</v>
      </c>
      <c r="V65" s="178" t="str">
        <f>IF(ISNUMBER(Data!V65),IF(Data!V65*1/SMALL(Data!V$25:V$999,1)-1&gt;$F$15,"&gt;100%",Data!V65*1/SMALL(Data!V$25:V$999,1)-1),"")</f>
        <v>&gt;100%</v>
      </c>
      <c r="W65" s="178" t="str">
        <f>IF(ISNUMBER(Data!W65),IF(Data!W65*1/SMALL(Data!W$25:W$999,1)-1&gt;$F$15,"&gt;100%",Data!W65*1/SMALL(Data!W$25:W$999,1)-1),"")</f>
        <v>&gt;100%</v>
      </c>
      <c r="X65" s="178" t="str">
        <f>IF(ISNUMBER(Data!X65),IF(Data!X65*1/SMALL(Data!X$25:X$999,1)-1&gt;$F$15,"&gt;100%",Data!X65*1/SMALL(Data!X$25:X$999,1)-1),"")</f>
        <v>&gt;100%</v>
      </c>
      <c r="Y65" s="178" t="str">
        <f>IF(ISNUMBER(Data!Y65),IF(Data!Y65*1/SMALL(Data!Y$25:Y$999,1)-1&gt;$F$15,"&gt;100%",Data!Y65*1/SMALL(Data!Y$25:Y$999,1)-1),"")</f>
        <v>&gt;100%</v>
      </c>
      <c r="Z65" s="178" t="str">
        <f>IF(ISNUMBER(Data!Z65),IF(Data!Z65*1/SMALL(Data!Z$25:Z$999,1)-1&gt;$F$15,"&gt;100%",Data!Z65*1/SMALL(Data!Z$25:Z$999,1)-1),"")</f>
        <v>&gt;100%</v>
      </c>
      <c r="AA65" s="178" t="str">
        <f>IF(ISNUMBER(Data!AA65),IF(Data!AA65*1/SMALL(Data!AA$25:AA$999,1)-1&gt;$F$15,"&gt;100%",Data!AA65*1/SMALL(Data!AA$25:AA$999,1)-1),"")</f>
        <v>&gt;100%</v>
      </c>
      <c r="AB65" s="178" t="str">
        <f>IF(ISNUMBER(Data!AB65),IF(Data!AB65*1/SMALL(Data!AB$25:AB$999,1)-1&gt;$F$15,"&gt;100%",Data!AB65*1/SMALL(Data!AB$25:AB$999,1)-1),"")</f>
        <v/>
      </c>
      <c r="AC65" s="178" t="str">
        <f>IF(ISNUMBER(Data!AC65),IF(Data!AC65*1/SMALL(Data!AC$25:AC$999,1)-1&gt;$F$15,"&gt;100%",Data!AC65*1/SMALL(Data!AC$25:AC$999,1)-1),"")</f>
        <v>&gt;100%</v>
      </c>
      <c r="AD65" s="178" t="str">
        <f>IF(ISNUMBER(Data!AD65),IF(Data!AD65*1/SMALL(Data!AD$25:AD$999,1)-1&gt;$F$15,"&gt;100%",Data!AD65*1/SMALL(Data!AD$25:AD$999,1)-1),"")</f>
        <v>&gt;100%</v>
      </c>
      <c r="AE65" s="178" t="str">
        <f>IF(ISNUMBER(Data!AE65),IF(Data!AE65*1/SMALL(Data!AE$25:AE$999,1)-1&gt;$F$15,"&gt;100%",Data!AE65*1/SMALL(Data!AE$25:AE$999,1)-1),"")</f>
        <v/>
      </c>
      <c r="AF65" s="178" t="str">
        <f>IF(ISNUMBER(Data!AF65),IF(Data!AF65*1/SMALL(Data!AF$25:AF$999,1)-1&gt;$F$15,"&gt;100%",Data!AF65*1/SMALL(Data!AF$25:AF$999,1)-1),"")</f>
        <v/>
      </c>
      <c r="AG65" s="178" t="str">
        <f>IF(ISNUMBER(Data!AG65),IF(Data!AG65*1/SMALL(Data!AG$25:AG$999,1)-1&gt;$F$15,"&gt;100%",Data!AG65*1/SMALL(Data!AG$25:AG$999,1)-1),"")</f>
        <v/>
      </c>
      <c r="AH65" s="178" t="str">
        <f>IF(ISNUMBER(Data!AH65),IF(Data!AH65*1/SMALL(Data!AH$25:AH$999,1)-1&gt;$F$15,"&gt;100%",Data!AH65*1/SMALL(Data!AH$25:AH$999,1)-1),"")</f>
        <v/>
      </c>
      <c r="AI65" s="178" t="str">
        <f>IF(ISNUMBER(Data!AI65),IF(Data!AI65*1/SMALL(Data!AI$25:AI$999,1)-1&gt;$F$15,"&gt;100%",Data!AI65*1/SMALL(Data!AI$25:AI$999,1)-1),"")</f>
        <v/>
      </c>
      <c r="AJ65" s="178" t="str">
        <f>IF(ISNUMBER(Data!AJ65),IF(Data!AJ65*1/SMALL(Data!AJ$25:AJ$999,1)-1&gt;$F$15,"&gt;100%",Data!AJ65*1/SMALL(Data!AJ$25:AJ$999,1)-1),"")</f>
        <v/>
      </c>
      <c r="AK65" s="178" t="str">
        <f>IF(ISNUMBER(Data!AK65),IF(Data!AK65*1/SMALL(Data!AK$25:AK$999,1)-1&gt;$F$15,"&gt;100%",Data!AK65*1/SMALL(Data!AK$25:AK$999,1)-1),"")</f>
        <v/>
      </c>
      <c r="AL65" s="178" t="str">
        <f>IF(ISNUMBER(Data!AL65),IF(Data!AL65*1/SMALL(Data!AL$25:AL$999,1)-1&gt;$F$15,"&gt;100%",Data!AL65*1/SMALL(Data!AL$25:AL$999,1)-1),"")</f>
        <v/>
      </c>
      <c r="AM65" s="178" t="str">
        <f>IF(ISNUMBER(Data!AM65),IF(Data!AM65*1/SMALL(Data!AM$25:AM$999,1)-1&gt;$F$15,"&gt;100%",Data!AM65*1/SMALL(Data!AM$25:AM$999,1)-1),"")</f>
        <v/>
      </c>
      <c r="AN65" s="178" t="str">
        <f>IF(ISNUMBER(Data!AN65),IF(Data!AN65*1/SMALL(Data!AN$25:AN$999,1)-1&gt;$F$15,"&gt;100%",Data!AN65*1/SMALL(Data!AN$25:AN$999,1)-1),"")</f>
        <v/>
      </c>
      <c r="AO65" s="178" t="str">
        <f>IF(ISNUMBER(Data!AO65),IF(Data!AO65*1/SMALL(Data!AO$25:AO$999,1)-1&gt;$F$15,"&gt;100%",Data!AO65*1/SMALL(Data!AO$25:AO$999,1)-1),"")</f>
        <v/>
      </c>
      <c r="AP65" s="178" t="str">
        <f>IF(ISNUMBER(Data!AP65),IF(Data!AP65*1/SMALL(Data!AP$25:AP$999,1)-1&gt;$F$15,"&gt;100%",Data!AP65*1/SMALL(Data!AP$25:AP$999,1)-1),"")</f>
        <v/>
      </c>
      <c r="AQ65" s="189" t="str">
        <f>IF(ISNUMBER(Data!AQ65),IF(Data!AQ65*1/SMALL(Data!AQ$25:AQ$999,1)-1&gt;$F$15,"&gt;100%",Data!AQ65*1/SMALL(Data!AQ$25:AQ$999,1)-1),"")</f>
        <v/>
      </c>
      <c r="AR65" s="178" t="str">
        <f>IF(ISNUMBER(Data!AR65),IF(Data!AR65*1/SMALL(Data!AR$25:AR$999,1)-1&gt;$F$15,"&gt;100%",Data!AR65*1/SMALL(Data!AR$25:AR$999,1)-1),"")</f>
        <v/>
      </c>
      <c r="AS65" s="178" t="str">
        <f>IF(ISNUMBER(Data!AS65),IF(Data!AS65*1/SMALL(Data!AS$25:AS$999,1)-1&gt;$F$15,"&gt;100%",Data!AS65*1/SMALL(Data!AS$25:AS$999,1)-1),"")</f>
        <v/>
      </c>
      <c r="AT65" s="178" t="str">
        <f>IF(ISNUMBER(Data!AT65),IF(Data!AT65*1/SMALL(Data!AT$25:AT$999,1)-1&gt;$F$15,"&gt;100%",Data!AT65*1/SMALL(Data!AT$25:AT$999,1)-1),"")</f>
        <v/>
      </c>
      <c r="AU65" s="178" t="str">
        <f>IF(ISNUMBER(Data!AU65),IF(Data!AU65*1/SMALL(Data!AU$25:AU$999,1)-1&gt;$F$15,"&gt;100%",Data!AU65*1/SMALL(Data!AU$25:AU$999,1)-1),"")</f>
        <v/>
      </c>
      <c r="AV65" s="178" t="str">
        <f>IF(ISNUMBER(Data!AV65),IF(Data!AV65*1/SMALL(Data!AV$25:AV$999,1)-1&gt;$F$15,"&gt;100%",Data!AV65*1/SMALL(Data!AV$25:AV$999,1)-1),"")</f>
        <v/>
      </c>
      <c r="AW65" s="178" t="str">
        <f>IF(ISNUMBER(Data!AW65),IF(Data!AW65*1/SMALL(Data!AW$25:AW$999,1)-1&gt;$F$15,"&gt;100%",Data!AW65*1/SMALL(Data!AW$25:AW$999,1)-1),"")</f>
        <v/>
      </c>
      <c r="AX65" s="178" t="str">
        <f>IF(ISNUMBER(Data!AX65),IF(Data!AX65*1/SMALL(Data!AX$25:AX$999,1)-1&gt;$F$15,"&gt;100%",Data!AX65*1/SMALL(Data!AX$25:AX$999,1)-1),"")</f>
        <v/>
      </c>
      <c r="AY65" s="178" t="str">
        <f>IF(ISNUMBER(Data!AY65),IF(Data!AY65*1/SMALL(Data!AY$25:AY$999,1)-1&gt;$F$15,"&gt;100%",Data!AY65*1/SMALL(Data!AY$25:AY$999,1)-1),"")</f>
        <v/>
      </c>
      <c r="AZ65" s="178" t="str">
        <f>IF(ISNUMBER(Data!AZ65),IF(Data!AZ65*1/SMALL(Data!AZ$25:AZ$999,1)-1&gt;$F$15,"&gt;100%",Data!AZ65*1/SMALL(Data!AZ$25:AZ$999,1)-1),"")</f>
        <v/>
      </c>
      <c r="BA65" s="190" t="str">
        <f>IF(ISNUMBER(Data!BA65),IF(Data!BA65*1/SMALL(Data!BA$25:BA$999,1)-1&gt;$F$15,"&gt;100%",Data!BA65*1/SMALL(Data!BA$25:BA$999,1)-1),"")</f>
        <v/>
      </c>
      <c r="BB65" s="184" t="str">
        <f>IF(ISNUMBER(Data!BB65),IF(Data!BB65*1/SMALL(Data!BB$25:BB$999,1)-1&gt;$F$15,"&gt;100%",Data!BB65*1/SMALL(Data!BB$25:BB$999,1)-1),"")</f>
        <v/>
      </c>
      <c r="BC65" s="178" t="str">
        <f>IF(ISNUMBER(Data!BC65),IF(Data!BC65*1/SMALL(Data!BC$25:BC$999,1)-1&gt;$F$15,"&gt;100%",Data!BC65*1/SMALL(Data!BC$25:BC$999,1)-1),"")</f>
        <v/>
      </c>
      <c r="BD65" s="178" t="str">
        <f>IF(ISNUMBER(Data!BD65),IF(Data!BD65*1/SMALL(Data!BD$25:BD$999,1)-1&gt;$F$15,"&gt;100%",Data!BD65*1/SMALL(Data!BD$25:BD$999,1)-1),"")</f>
        <v/>
      </c>
      <c r="BE65" s="178" t="str">
        <f>IF(ISNUMBER(Data!BE65),IF(Data!BE65*1/SMALL(Data!BE$25:BE$999,1)-1&gt;$F$15,"&gt;100%",Data!BE65*1/SMALL(Data!BE$25:BE$999,1)-1),"")</f>
        <v/>
      </c>
      <c r="BF65" s="178" t="str">
        <f>IF(ISNUMBER(Data!BF65),IF(Data!BF65*1/SMALL(Data!BF$25:BF$999,1)-1&gt;$F$15,"&gt;100%",Data!BF65*1/SMALL(Data!BF$25:BF$999,1)-1),"")</f>
        <v/>
      </c>
      <c r="BG65" s="178" t="str">
        <f>IF(ISNUMBER(Data!BG65),IF(Data!BG65*1/SMALL(Data!BG$25:BG$999,1)-1&gt;$F$15,"&gt;100%",Data!BG65*1/SMALL(Data!BG$25:BG$999,1)-1),"")</f>
        <v/>
      </c>
      <c r="BH65" s="178" t="str">
        <f>IF(ISNUMBER(Data!BH65),IF(Data!BH65*1/SMALL(Data!BH$25:BH$999,1)-1&gt;$F$15,"&gt;100%",Data!BH65*1/SMALL(Data!BH$25:BH$999,1)-1),"")</f>
        <v/>
      </c>
      <c r="BI65" s="178" t="str">
        <f>IF(ISNUMBER(Data!BI65),IF(Data!BI65*1/SMALL(Data!BI$25:BI$999,1)-1&gt;$F$15,"&gt;100%",Data!BI65*1/SMALL(Data!BI$25:BI$999,1)-1),"")</f>
        <v/>
      </c>
      <c r="BJ65" s="178" t="str">
        <f>IF(ISNUMBER(Data!BJ65),IF(Data!BJ65*1/SMALL(Data!BJ$25:BJ$999,1)-1&gt;$F$15,"&gt;100%",Data!BJ65*1/SMALL(Data!BJ$25:BJ$999,1)-1),"")</f>
        <v/>
      </c>
      <c r="BK65" s="178" t="str">
        <f>IF(ISNUMBER(Data!BK65),IF(Data!BK65*1/SMALL(Data!BK$25:BK$999,1)-1&gt;$F$15,"&gt;100%",Data!BK65*1/SMALL(Data!BK$25:BK$999,1)-1),"")</f>
        <v/>
      </c>
      <c r="BL65" s="178" t="str">
        <f>IF(ISNUMBER(Data!BL65),IF(Data!BL65*1/SMALL(Data!BL$25:BL$999,1)-1&gt;$F$15,"&gt;100%",Data!BL65*1/SMALL(Data!BL$25:BL$999,1)-1),"")</f>
        <v/>
      </c>
      <c r="BM65" s="178" t="str">
        <f>IF(ISNUMBER(Data!BM65),IF(Data!BM65*1/SMALL(Data!BM$25:BM$999,1)-1&gt;$F$15,"&gt;100%",Data!BM65*1/SMALL(Data!BM$25:BM$999,1)-1),"")</f>
        <v/>
      </c>
      <c r="BN65" s="178" t="str">
        <f>IF(ISNUMBER(Data!BN65),IF(Data!BN65*1/SMALL(Data!BN$25:BN$999,1)-1&gt;$F$15,"&gt;100%",Data!BN65*1/SMALL(Data!BN$25:BN$999,1)-1),"")</f>
        <v/>
      </c>
      <c r="BO65" s="178" t="str">
        <f>IF(ISNUMBER(Data!BO65),IF(Data!BO65*1/SMALL(Data!BO$25:BO$999,1)-1&gt;$F$15,"&gt;100%",Data!BO65*1/SMALL(Data!BO$25:BO$999,1)-1),"")</f>
        <v/>
      </c>
      <c r="BP65" s="178" t="str">
        <f>IF(ISNUMBER(Data!BP65),IF(Data!BP65*1/SMALL(Data!BP$25:BP$999,1)-1&gt;$F$15,"&gt;100%",Data!BP65*1/SMALL(Data!BP$25:BP$999,1)-1),"")</f>
        <v/>
      </c>
      <c r="BQ65" s="178" t="str">
        <f>IF(ISNUMBER(Data!BQ65),IF(Data!BQ65*1/SMALL(Data!BQ$25:BQ$999,1)-1&gt;$F$15,"&gt;100%",Data!BQ65*1/SMALL(Data!BQ$25:BQ$999,1)-1),"")</f>
        <v/>
      </c>
      <c r="BR65" s="178" t="str">
        <f>IF(ISNUMBER(Data!BR65),IF(Data!BR65*1/SMALL(Data!BR$25:BR$999,1)-1&gt;$F$15,"&gt;100%",Data!BR65*1/SMALL(Data!BR$25:BR$999,1)-1),"")</f>
        <v/>
      </c>
      <c r="BS65" s="178" t="str">
        <f>IF(ISNUMBER(Data!BS65),IF(Data!BS65*1/SMALL(Data!BS$25:BS$999,1)-1&gt;$F$15,"&gt;100%",Data!BS65*1/SMALL(Data!BS$25:BS$999,1)-1),"")</f>
        <v/>
      </c>
      <c r="BT65" s="178" t="str">
        <f>IF(ISNUMBER(Data!BT65),IF(Data!BT65*1/SMALL(Data!BT$25:BT$999,1)-1&gt;$F$15,"&gt;100%",Data!BT65*1/SMALL(Data!BT$25:BT$999,1)-1),"")</f>
        <v/>
      </c>
      <c r="BU65" s="178" t="str">
        <f>IF(ISNUMBER(Data!BU65),IF(Data!BU65*1/SMALL(Data!BU$25:BU$999,1)-1&gt;$F$15,"&gt;100%",Data!BU65*1/SMALL(Data!BU$25:BU$999,1)-1),"")</f>
        <v/>
      </c>
      <c r="BV65" s="178" t="str">
        <f>IF(ISNUMBER(Data!BV65),IF(Data!BV65*1/SMALL(Data!BV$25:BV$999,1)-1&gt;$F$15,"&gt;100%",Data!BV65*1/SMALL(Data!BV$25:BV$999,1)-1),"")</f>
        <v/>
      </c>
      <c r="BW65" s="178" t="str">
        <f>IF(ISNUMBER(Data!BW65),IF(Data!BW65*1/SMALL(Data!BW$25:BW$999,1)-1&gt;$F$15,"&gt;100%",Data!BW65*1/SMALL(Data!BW$25:BW$999,1)-1),"")</f>
        <v/>
      </c>
      <c r="BX65" s="178" t="str">
        <f>IF(ISNUMBER(Data!BX65),IF(Data!BX65*1/SMALL(Data!BX$25:BX$999,1)-1&gt;$F$15,"&gt;100%",Data!BX65*1/SMALL(Data!BX$25:BX$999,1)-1),"")</f>
        <v/>
      </c>
      <c r="BY65" s="178" t="str">
        <f>IF(ISNUMBER(Data!BY65),IF(Data!BY65*1/SMALL(Data!BY$25:BY$999,1)-1&gt;$F$15,"&gt;100%",Data!BY65*1/SMALL(Data!BY$25:BY$999,1)-1),"")</f>
        <v/>
      </c>
      <c r="BZ65" s="178" t="str">
        <f>IF(ISNUMBER(Data!BZ65),IF(Data!BZ65*1/SMALL(Data!BZ$25:BZ$999,1)-1&gt;$F$15,"&gt;100%",Data!BZ65*1/SMALL(Data!BZ$25:BZ$999,1)-1),"")</f>
        <v/>
      </c>
      <c r="CA65" s="178" t="str">
        <f>IF(ISNUMBER(Data!CA65),IF(Data!CA65*1/SMALL(Data!CA$25:CA$999,1)-1&gt;$F$15,"&gt;100%",Data!CA65*1/SMALL(Data!CA$25:CA$999,1)-1),"")</f>
        <v/>
      </c>
      <c r="CB65" s="178" t="str">
        <f>IF(ISNUMBER(Data!CB65),IF(Data!CB65*1/SMALL(Data!CB$25:CB$999,1)-1&gt;$F$15,"&gt;100%",Data!CB65*1/SMALL(Data!CB$25:CB$999,1)-1),"")</f>
        <v/>
      </c>
      <c r="CC65" s="178" t="str">
        <f>IF(ISNUMBER(Data!CC65),IF(Data!CC65*1/SMALL(Data!CC$25:CC$999,1)-1&gt;$F$15,"&gt;100%",Data!CC65*1/SMALL(Data!CC$25:CC$999,1)-1),"")</f>
        <v/>
      </c>
      <c r="CD65" s="178" t="str">
        <f>IF(ISNUMBER(Data!CD65),IF(Data!CD65*1/SMALL(Data!CD$25:CD$999,1)-1&gt;$F$15,"&gt;100%",Data!CD65*1/SMALL(Data!CD$25:CD$999,1)-1),"")</f>
        <v/>
      </c>
      <c r="CE65" s="178" t="str">
        <f>IF(ISNUMBER(Data!CE65),IF(Data!CE65*1/SMALL(Data!CE$25:CE$999,1)-1&gt;$F$15,"&gt;100%",Data!CE65*1/SMALL(Data!CE$25:CE$999,1)-1),"")</f>
        <v/>
      </c>
      <c r="CF65" s="178" t="str">
        <f>IF(ISNUMBER(Data!CF65),IF(Data!CF65*1/SMALL(Data!CF$25:CF$999,1)-1&gt;$F$15,"&gt;100%",Data!CF65*1/SMALL(Data!CF$25:CF$999,1)-1),"")</f>
        <v/>
      </c>
      <c r="CG65" s="178" t="str">
        <f>IF(ISNUMBER(Data!CG65),IF(Data!CG65*1/SMALL(Data!CG$25:CG$999,1)-1&gt;$F$15,"&gt;100%",Data!CG65*1/SMALL(Data!CG$25:CG$999,1)-1),"")</f>
        <v/>
      </c>
      <c r="CH65" s="178" t="str">
        <f>IF(ISNUMBER(Data!CH65),IF(Data!CH65*1/SMALL(Data!CH$25:CH$999,1)-1&gt;$F$15,"&gt;100%",Data!CH65*1/SMALL(Data!CH$25:CH$999,1)-1),"")</f>
        <v/>
      </c>
      <c r="CI65" s="178" t="str">
        <f>IF(ISNUMBER(Data!CI65),IF(Data!CI65*1/SMALL(Data!CI$25:CI$999,1)-1&gt;$F$15,"&gt;100%",Data!CI65*1/SMALL(Data!CI$25:CI$999,1)-1),"")</f>
        <v/>
      </c>
      <c r="CJ65" s="178" t="str">
        <f>IF(ISNUMBER(Data!CJ65),IF(Data!CJ65*1/SMALL(Data!CJ$25:CJ$999,1)-1&gt;$F$15,"&gt;100%",Data!CJ65*1/SMALL(Data!CJ$25:CJ$999,1)-1),"")</f>
        <v/>
      </c>
      <c r="CK65" s="178" t="str">
        <f>IF(ISNUMBER(Data!CK65),IF(Data!CK65*1/SMALL(Data!CK$25:CK$999,1)-1&gt;$F$15,"&gt;100%",Data!CK65*1/SMALL(Data!CK$25:CK$999,1)-1),"")</f>
        <v/>
      </c>
      <c r="CL65" s="178" t="str">
        <f>IF(ISNUMBER(Data!CL65),IF(Data!CL65*1/SMALL(Data!CL$25:CL$999,1)-1&gt;$F$15,"&gt;100%",Data!CL65*1/SMALL(Data!CL$25:CL$999,1)-1),"")</f>
        <v/>
      </c>
      <c r="CM65" s="178" t="str">
        <f>IF(ISNUMBER(Data!CM65),IF(Data!CM65*1/SMALL(Data!CM$25:CM$999,1)-1&gt;$F$15,"&gt;100%",Data!CM65*1/SMALL(Data!CM$25:CM$999,1)-1),"")</f>
        <v/>
      </c>
      <c r="CN65" s="178" t="str">
        <f>IF(ISNUMBER(Data!CN65),IF(Data!CN65*1/SMALL(Data!CN$25:CN$999,1)-1&gt;$F$15,"&gt;100%",Data!CN65*1/SMALL(Data!CN$25:CN$999,1)-1),"")</f>
        <v/>
      </c>
      <c r="CO65" s="178" t="str">
        <f>IF(ISNUMBER(Data!CO65),IF(Data!CO65*1/SMALL(Data!CO$25:CO$999,1)-1&gt;$F$15,"&gt;100%",Data!CO65*1/SMALL(Data!CO$25:CO$999,1)-1),"")</f>
        <v/>
      </c>
      <c r="CP65" s="178" t="str">
        <f>IF(ISNUMBER(Data!CP65),IF(Data!CP65*1/SMALL(Data!CP$25:CP$999,1)-1&gt;$F$15,"&gt;100%",Data!CP65*1/SMALL(Data!CP$25:CP$999,1)-1),"")</f>
        <v/>
      </c>
      <c r="CQ65" s="178" t="str">
        <f>IF(ISNUMBER(Data!CQ65),IF(Data!CQ65*1/SMALL(Data!CQ$25:CQ$999,1)-1&gt;$F$15,"&gt;100%",Data!CQ65*1/SMALL(Data!CQ$25:CQ$999,1)-1),"")</f>
        <v/>
      </c>
      <c r="CR65" s="178" t="str">
        <f>IF(ISNUMBER(Data!CR65),IF(Data!CR65*1/SMALL(Data!CR$25:CR$999,1)-1&gt;$F$15,"&gt;100%",Data!CR65*1/SMALL(Data!CR$25:CR$999,1)-1),"")</f>
        <v/>
      </c>
      <c r="CS65" s="178" t="str">
        <f>IF(ISNUMBER(Data!CS65),IF(Data!CS65*1/SMALL(Data!CS$25:CS$999,1)-1&gt;$F$15,"&gt;100%",Data!CS65*1/SMALL(Data!CS$25:CS$999,1)-1),"")</f>
        <v/>
      </c>
      <c r="CT65" s="178" t="str">
        <f>IF(ISNUMBER(Data!CT65),IF(Data!CT65*1/SMALL(Data!CT$25:CT$999,1)-1&gt;$F$15,"&gt;100%",Data!CT65*1/SMALL(Data!CT$25:CT$999,1)-1),"")</f>
        <v/>
      </c>
      <c r="CU65" s="178" t="str">
        <f>IF(ISNUMBER(Data!CU65),IF(Data!CU65*1/SMALL(Data!CU$25:CU$999,1)-1&gt;$F$15,"&gt;100%",Data!CU65*1/SMALL(Data!CU$25:CU$999,1)-1),"")</f>
        <v/>
      </c>
      <c r="CV65" s="178" t="str">
        <f>IF(ISNUMBER(Data!CV65),IF(Data!CV65*1/SMALL(Data!CV$25:CV$999,1)-1&gt;$F$15,"&gt;100%",Data!CV65*1/SMALL(Data!CV$25:CV$999,1)-1),"")</f>
        <v/>
      </c>
      <c r="CW65" s="178" t="str">
        <f>IF(ISNUMBER(Data!CW65),IF(Data!CW65*1/SMALL(Data!CW$25:CW$999,1)-1&gt;$F$15,"&gt;100%",Data!CW65*1/SMALL(Data!CW$25:CW$999,1)-1),"")</f>
        <v/>
      </c>
      <c r="CX65" s="178" t="str">
        <f>IF(ISNUMBER(Data!CX65),IF(Data!CX65*1/SMALL(Data!CX$25:CX$999,1)-1&gt;$F$15,"&gt;100%",Data!CX65*1/SMALL(Data!CX$25:CX$999,1)-1),"")</f>
        <v/>
      </c>
      <c r="CY65" s="178" t="str">
        <f>IF(ISNUMBER(Data!CY65),IF(Data!CY65*1/SMALL(Data!CY$25:CY$999,1)-1&gt;$F$15,"&gt;100%",Data!CY65*1/SMALL(Data!CY$25:CY$999,1)-1),"")</f>
        <v/>
      </c>
      <c r="CZ65" s="178" t="str">
        <f>IF(ISNUMBER(Data!CZ65),IF(Data!CZ65*1/SMALL(Data!CZ$25:CZ$999,1)-1&gt;$F$15,"&gt;100%",Data!CZ65*1/SMALL(Data!CZ$25:CZ$999,1)-1),"")</f>
        <v/>
      </c>
      <c r="DA65" s="178" t="str">
        <f>IF(ISNUMBER(Data!DA65),IF(Data!DA65*1/SMALL(Data!DA$25:DA$999,1)-1&gt;$F$15,"&gt;100%",Data!DA65*1/SMALL(Data!DA$25:DA$999,1)-1),"")</f>
        <v/>
      </c>
      <c r="DB65" s="178" t="str">
        <f>IF(ISNUMBER(Data!DB65),IF(Data!DB65*1/SMALL(Data!DB$25:DB$999,1)-1&gt;$F$15,"&gt;100%",Data!DB65*1/SMALL(Data!DB$25:DB$999,1)-1),"")</f>
        <v/>
      </c>
      <c r="DC65" s="178" t="str">
        <f>IF(ISNUMBER(Data!DC65),IF(Data!DC65*1/SMALL(Data!DC$25:DC$999,1)-1&gt;$F$15,"&gt;100%",Data!DC65*1/SMALL(Data!DC$25:DC$999,1)-1),"")</f>
        <v/>
      </c>
      <c r="DD65" s="178" t="str">
        <f>IF(ISNUMBER(Data!DD65),IF(Data!DD65*1/SMALL(Data!DD$25:DD$999,1)-1&gt;$F$15,"&gt;100%",Data!DD65*1/SMALL(Data!DD$25:DD$999,1)-1),"")</f>
        <v/>
      </c>
      <c r="DE65" s="178" t="str">
        <f>IF(ISNUMBER(Data!DE65),IF(Data!DE65*1/SMALL(Data!DE$25:DE$999,1)-1&gt;$F$15,"&gt;100%",Data!DE65*1/SMALL(Data!DE$25:DE$999,1)-1),"")</f>
        <v/>
      </c>
      <c r="DF65" s="178" t="str">
        <f>IF(ISNUMBER(Data!DF65),IF(Data!DF65*1/SMALL(Data!DF$25:DF$999,1)-1&gt;$F$15,"&gt;100%",Data!DF65*1/SMALL(Data!DF$25:DF$999,1)-1),"")</f>
        <v/>
      </c>
      <c r="DG65" s="178" t="str">
        <f>IF(ISNUMBER(Data!DG65),IF(Data!DG65*1/SMALL(Data!DG$25:DG$999,1)-1&gt;$F$15,"&gt;100%",Data!DG65*1/SMALL(Data!DG$25:DG$999,1)-1),"")</f>
        <v/>
      </c>
      <c r="DH65" s="178" t="str">
        <f>IF(ISNUMBER(Data!DH65),IF(Data!DH65*1/SMALL(Data!DH$25:DH$999,1)-1&gt;$F$15,"&gt;100%",Data!DH65*1/SMALL(Data!DH$25:DH$999,1)-1),"")</f>
        <v/>
      </c>
      <c r="DI65" s="178" t="str">
        <f>IF(ISNUMBER(Data!DI65),IF(Data!DI65*1/SMALL(Data!DI$25:DI$999,1)-1&gt;$F$15,"&gt;100%",Data!DI65*1/SMALL(Data!DI$25:DI$999,1)-1),"")</f>
        <v/>
      </c>
      <c r="DJ65" s="178" t="str">
        <f>IF(ISNUMBER(Data!DJ65),IF(Data!DJ65*1/SMALL(Data!DJ$25:DJ$999,1)-1&gt;$F$15,"&gt;100%",Data!DJ65*1/SMALL(Data!DJ$25:DJ$999,1)-1),"")</f>
        <v/>
      </c>
      <c r="DK65" s="178" t="str">
        <f>IF(ISNUMBER(Data!DK65),IF(Data!DK65*1/SMALL(Data!DK$25:DK$999,1)-1&gt;$F$15,"&gt;100%",Data!DK65*1/SMALL(Data!DK$25:DK$999,1)-1),"")</f>
        <v/>
      </c>
      <c r="DL65" s="178" t="str">
        <f>IF(ISNUMBER(Data!DL65),IF(Data!DL65*1/SMALL(Data!DL$25:DL$999,1)-1&gt;$F$15,"&gt;100%",Data!DL65*1/SMALL(Data!DL$25:DL$999,1)-1),"")</f>
        <v/>
      </c>
      <c r="DM65" s="178" t="str">
        <f>IF(ISNUMBER(Data!DM65),IF(Data!DM65*1/SMALL(Data!DM$25:DM$999,1)-1&gt;$F$15,"&gt;100%",Data!DM65*1/SMALL(Data!DM$25:DM$999,1)-1),"")</f>
        <v/>
      </c>
      <c r="DN65" s="178" t="str">
        <f>IF(ISNUMBER(Data!DN65),IF(Data!DN65*1/SMALL(Data!DN$25:DN$999,1)-1&gt;$F$15,"&gt;100%",Data!DN65*1/SMALL(Data!DN$25:DN$999,1)-1),"")</f>
        <v/>
      </c>
      <c r="DO65" s="178" t="str">
        <f>IF(ISNUMBER(Data!DO65),IF(Data!DO65*1/SMALL(Data!DO$25:DO$999,1)-1&gt;$F$15,"&gt;100%",Data!DO65*1/SMALL(Data!DO$25:DO$999,1)-1),"")</f>
        <v/>
      </c>
      <c r="DP65" s="178" t="str">
        <f>IF(ISNUMBER(Data!DP65),IF(Data!DP65*1/SMALL(Data!DP$25:DP$999,1)-1&gt;$F$15,"&gt;100%",Data!DP65*1/SMALL(Data!DP$25:DP$999,1)-1),"")</f>
        <v/>
      </c>
      <c r="DQ65" s="178" t="str">
        <f>IF(ISNUMBER(Data!DQ65),IF(Data!DQ65*1/SMALL(Data!DQ$25:DQ$999,1)-1&gt;$F$15,"&gt;100%",Data!DQ65*1/SMALL(Data!DQ$25:DQ$999,1)-1),"")</f>
        <v/>
      </c>
      <c r="DR65" s="178" t="str">
        <f>IF(ISNUMBER(Data!DR65),IF(Data!DR65*1/SMALL(Data!DR$25:DR$999,1)-1&gt;$F$15,"&gt;100%",Data!DR65*1/SMALL(Data!DR$25:DR$999,1)-1),"")</f>
        <v/>
      </c>
      <c r="DS65" s="178" t="str">
        <f>IF(ISNUMBER(Data!DS65),IF(Data!DS65*1/SMALL(Data!DS$25:DS$999,1)-1&gt;$F$15,"&gt;100%",Data!DS65*1/SMALL(Data!DS$25:DS$999,1)-1),"")</f>
        <v/>
      </c>
      <c r="DT65" s="178" t="str">
        <f>IF(ISNUMBER(Data!DT65),IF(Data!DT65*1/SMALL(Data!DT$25:DT$999,1)-1&gt;$F$15,"&gt;100%",Data!DT65*1/SMALL(Data!DT$25:DT$999,1)-1),"")</f>
        <v/>
      </c>
      <c r="DU65" s="178" t="str">
        <f>IF(ISNUMBER(Data!DU65),IF(Data!DU65*1/SMALL(Data!DU$25:DU$999,1)-1&gt;$F$15,"&gt;100%",Data!DU65*1/SMALL(Data!DU$25:DU$999,1)-1),"")</f>
        <v/>
      </c>
      <c r="DV65" s="178" t="str">
        <f>IF(ISNUMBER(Data!DV65),IF(Data!DV65*1/SMALL(Data!DV$25:DV$999,1)-1&gt;$F$15,"&gt;100%",Data!DV65*1/SMALL(Data!DV$25:DV$999,1)-1),"")</f>
        <v/>
      </c>
      <c r="DW65" s="178" t="str">
        <f>IF(ISNUMBER(Data!DW65),IF(Data!DW65*1/SMALL(Data!DW$25:DW$999,1)-1&gt;$F$15,"&gt;100%",Data!DW65*1/SMALL(Data!DW$25:DW$999,1)-1),"")</f>
        <v/>
      </c>
      <c r="DX65" s="178" t="str">
        <f>IF(ISNUMBER(Data!DX65),IF(Data!DX65*1/SMALL(Data!DX$25:DX$999,1)-1&gt;$F$15,"&gt;100%",Data!DX65*1/SMALL(Data!DX$25:DX$999,1)-1),"")</f>
        <v/>
      </c>
      <c r="DY65" s="178" t="str">
        <f>IF(ISNUMBER(Data!DY65),IF(Data!DY65*1/SMALL(Data!DY$25:DY$999,1)-1&gt;$F$15,"&gt;100%",Data!DY65*1/SMALL(Data!DY$25:DY$999,1)-1),"")</f>
        <v/>
      </c>
      <c r="DZ65" s="178" t="str">
        <f>IF(ISNUMBER(Data!DZ65),IF(Data!DZ65*1/SMALL(Data!DZ$25:DZ$999,1)-1&gt;$F$15,"&gt;100%",Data!DZ65*1/SMALL(Data!DZ$25:DZ$999,1)-1),"")</f>
        <v/>
      </c>
      <c r="EA65" s="178" t="str">
        <f>IF(ISNUMBER(Data!EA65),IF(Data!EA65*1/SMALL(Data!EA$25:EA$999,1)-1&gt;$F$15,"&gt;100%",Data!EA65*1/SMALL(Data!EA$25:EA$999,1)-1),"")</f>
        <v/>
      </c>
      <c r="EB65" s="178" t="str">
        <f>IF(ISNUMBER(Data!EB65),IF(Data!EB65*1/SMALL(Data!EB$25:EB$999,1)-1&gt;$F$15,"&gt;100%",Data!EB65*1/SMALL(Data!EB$25:EB$999,1)-1),"")</f>
        <v/>
      </c>
      <c r="EC65" s="178" t="str">
        <f>IF(ISNUMBER(Data!EC65),IF(Data!EC65*1/SMALL(Data!EC$25:EC$999,1)-1&gt;$F$15,"&gt;100%",Data!EC65*1/SMALL(Data!EC$25:EC$999,1)-1),"")</f>
        <v/>
      </c>
      <c r="ED65" s="178" t="str">
        <f>IF(ISNUMBER(Data!ED65),IF(Data!ED65*1/SMALL(Data!ED$25:ED$999,1)-1&gt;$F$15,"&gt;100%",Data!ED65*1/SMALL(Data!ED$25:ED$999,1)-1),"")</f>
        <v/>
      </c>
      <c r="EE65" s="178" t="str">
        <f>IF(ISNUMBER(Data!EE65),IF(Data!EE65*1/SMALL(Data!EE$25:EE$999,1)-1&gt;$F$15,"&gt;100%",Data!EE65*1/SMALL(Data!EE$25:EE$999,1)-1),"")</f>
        <v/>
      </c>
      <c r="EF65" s="178" t="str">
        <f>IF(ISNUMBER(Data!EF65),IF(Data!EF65*1/SMALL(Data!EF$25:EF$999,1)-1&gt;$F$15,"&gt;100%",Data!EF65*1/SMALL(Data!EF$25:EF$999,1)-1),"")</f>
        <v/>
      </c>
      <c r="EG65" s="178" t="str">
        <f>IF(ISNUMBER(Data!EG65),IF(Data!EG65*1/SMALL(Data!EG$25:EG$999,1)-1&gt;$F$15,"&gt;100%",Data!EG65*1/SMALL(Data!EG$25:EG$999,1)-1),"")</f>
        <v/>
      </c>
      <c r="EH65" s="178" t="str">
        <f>IF(ISNUMBER(Data!EH65),IF(Data!EH65*1/SMALL(Data!EH$25:EH$999,1)-1&gt;$F$15,"&gt;100%",Data!EH65*1/SMALL(Data!EH$25:EH$999,1)-1),"")</f>
        <v/>
      </c>
      <c r="EI65" s="178" t="str">
        <f>IF(ISNUMBER(Data!EI65),IF(Data!EI65*1/SMALL(Data!EI$25:EI$999,1)-1&gt;$F$15,"&gt;100%",Data!EI65*1/SMALL(Data!EI$25:EI$999,1)-1),"")</f>
        <v>&gt;100%</v>
      </c>
      <c r="EJ65" s="178" t="str">
        <f>IF(ISNUMBER(Data!EJ65),IF(Data!EJ65*1/SMALL(Data!EJ$25:EJ$999,1)-1&gt;$F$15,"&gt;100%",Data!EJ65*1/SMALL(Data!EJ$25:EJ$999,1)-1),"")</f>
        <v/>
      </c>
      <c r="EK65" s="178" t="str">
        <f>IF(ISNUMBER(Data!EK65),IF(Data!EK65*1/SMALL(Data!EK$25:EK$999,1)-1&gt;$F$15,"&gt;100%",Data!EK65*1/SMALL(Data!EK$25:EK$999,1)-1),"")</f>
        <v/>
      </c>
      <c r="EL65" s="178" t="str">
        <f>IF(ISNUMBER(Data!EL65),IF(Data!EL65*1/SMALL(Data!EL$25:EL$999,1)-1&gt;$F$15,"&gt;100%",Data!EL65*1/SMALL(Data!EL$25:EL$999,1)-1),"")</f>
        <v>&gt;100%</v>
      </c>
      <c r="EM65" s="178" t="str">
        <f>IF(ISNUMBER(Data!EM65),IF(Data!EM65*1/SMALL(Data!EM$25:EM$999,1)-1&gt;$F$15,"&gt;100%",Data!EM65*1/SMALL(Data!EM$25:EM$999,1)-1),"")</f>
        <v>&gt;100%</v>
      </c>
      <c r="EN65" s="178" t="str">
        <f>IF(ISNUMBER(Data!EN65),IF(Data!EN65*1/SMALL(Data!EN$25:EN$999,1)-1&gt;$F$15,"&gt;100%",Data!EN65*1/SMALL(Data!EN$25:EN$999,1)-1),"")</f>
        <v>&gt;100%</v>
      </c>
      <c r="EO65" s="178" t="str">
        <f>IF(ISNUMBER(Data!EO65),IF(Data!EO65*1/SMALL(Data!EO$25:EO$999,1)-1&gt;$F$15,"&gt;100%",Data!EO65*1/SMALL(Data!EO$25:EO$999,1)-1),"")</f>
        <v>&gt;100%</v>
      </c>
      <c r="EP65" s="178" t="str">
        <f>IF(ISNUMBER(Data!EP65),IF(Data!EP65*1/SMALL(Data!EP$25:EP$999,1)-1&gt;$F$15,"&gt;100%",Data!EP65*1/SMALL(Data!EP$25:EP$999,1)-1),"")</f>
        <v>&gt;100%</v>
      </c>
      <c r="EQ65" s="178" t="str">
        <f>IF(ISNUMBER(Data!EQ65),IF(Data!EQ65*1/SMALL(Data!EQ$25:EQ$999,1)-1&gt;$F$15,"&gt;100%",Data!EQ65*1/SMALL(Data!EQ$25:EQ$999,1)-1),"")</f>
        <v>&gt;100%</v>
      </c>
      <c r="ER65" s="178" t="str">
        <f>IF(ISNUMBER(Data!ER65),IF(Data!ER65*1/SMALL(Data!ER$25:ER$999,1)-1&gt;$F$15,"&gt;100%",Data!ER65*1/SMALL(Data!ER$25:ER$999,1)-1),"")</f>
        <v>&gt;100%</v>
      </c>
      <c r="ES65" s="178" t="str">
        <f>IF(ISNUMBER(Data!ES65),IF(Data!ES65*1/SMALL(Data!ES$25:ES$999,1)-1&gt;$F$15,"&gt;100%",Data!ES65*1/SMALL(Data!ES$25:ES$999,1)-1),"")</f>
        <v>&gt;100%</v>
      </c>
    </row>
    <row r="66" spans="1:149" s="171" customFormat="1" x14ac:dyDescent="0.25">
      <c r="A66" s="169" t="str">
        <f>Data!A66</f>
        <v>RTAB. Stereo. ORB2</v>
      </c>
      <c r="B66" s="178" t="str">
        <f>IF(ISNUMBER(Data!B66),IF(Data!B66*1/SMALL(Data!B$25:B$999,1)-1&gt;$F$15,"&gt;100%",Data!B66*1/SMALL(Data!B$25:B$999,1)-1),"")</f>
        <v/>
      </c>
      <c r="C66" s="178" t="str">
        <f>IF(ISNUMBER(Data!C66),IF(Data!C66*1/SMALL(Data!C$25:C$999,1)-1&gt;$F$15,"&gt;100%",Data!C66*1/SMALL(Data!C$25:C$999,1)-1),"")</f>
        <v/>
      </c>
      <c r="D66" s="178" t="str">
        <f>IF(ISNUMBER(Data!D66),IF(Data!D66*1/SMALL(Data!D$25:D$999,1)-1&gt;$F$15,"&gt;100%",Data!D66*1/SMALL(Data!D$25:D$999,1)-1),"")</f>
        <v/>
      </c>
      <c r="E66" s="178" t="str">
        <f>IF(ISNUMBER(Data!E66),IF(Data!E66*1/SMALL(Data!E$25:E$999,1)-1&gt;$F$15,"&gt;100%",Data!E66*1/SMALL(Data!E$25:E$999,1)-1),"")</f>
        <v/>
      </c>
      <c r="F66" s="178" t="str">
        <f>IF(ISNUMBER(Data!F66),IF(Data!F66*1/SMALL(Data!F$25:F$999,1)-1&gt;$F$15,"&gt;100%",Data!F66*1/SMALL(Data!F$25:F$999,1)-1),"")</f>
        <v/>
      </c>
      <c r="G66" s="178" t="str">
        <f>IF(ISNUMBER(Data!G66),IF(Data!G66*1/SMALL(Data!G$25:G$999,1)-1&gt;$F$15,"&gt;100%",Data!G66*1/SMALL(Data!G$25:G$999,1)-1),"")</f>
        <v/>
      </c>
      <c r="H66" s="178" t="str">
        <f>IF(ISNUMBER(Data!H66),IF(Data!H66*1/SMALL(Data!H$25:H$999,1)-1&gt;$F$15,"&gt;100%",Data!H66*1/SMALL(Data!H$25:H$999,1)-1),"")</f>
        <v/>
      </c>
      <c r="I66" s="178" t="str">
        <f>IF(ISNUMBER(Data!I66),IF(Data!I66*1/SMALL(Data!I$25:I$999,1)-1&gt;$F$15,"&gt;100%",Data!I66*1/SMALL(Data!I$25:I$999,1)-1),"")</f>
        <v/>
      </c>
      <c r="J66" s="178" t="str">
        <f>IF(ISNUMBER(Data!J66),IF(Data!J66*1/SMALL(Data!J$25:J$999,1)-1&gt;$F$15,"&gt;100%",Data!J66*1/SMALL(Data!J$25:J$999,1)-1),"")</f>
        <v/>
      </c>
      <c r="K66" s="178" t="str">
        <f>IF(ISNUMBER(Data!K66),IF(Data!K66*1/SMALL(Data!K$25:K$999,1)-1&gt;$F$15,"&gt;100%",Data!K66*1/SMALL(Data!K$25:K$999,1)-1),"")</f>
        <v/>
      </c>
      <c r="L66" s="178" t="str">
        <f>IF(ISNUMBER(Data!L66),IF(Data!L66*1/SMALL(Data!L$25:L$999,1)-1&gt;$F$15,"&gt;100%",Data!L66*1/SMALL(Data!L$25:L$999,1)-1),"")</f>
        <v/>
      </c>
      <c r="M66" s="178" t="str">
        <f>IF(ISNUMBER(Data!M66),IF(Data!M66*1/SMALL(Data!M$25:M$999,1)-1&gt;$F$15,"&gt;100%",Data!M66*1/SMALL(Data!M$25:M$999,1)-1),"")</f>
        <v/>
      </c>
      <c r="N66" s="178" t="str">
        <f>IF(ISNUMBER(Data!N66),IF(Data!N66*1/SMALL(Data!N$25:N$999,1)-1&gt;$F$15,"&gt;100%",Data!N66*1/SMALL(Data!N$25:N$999,1)-1),"")</f>
        <v/>
      </c>
      <c r="O66" s="178" t="str">
        <f>IF(ISNUMBER(Data!O66),IF(Data!O66*1/SMALL(Data!O$25:O$999,1)-1&gt;$F$15,"&gt;100%",Data!O66*1/SMALL(Data!O$25:O$999,1)-1),"")</f>
        <v/>
      </c>
      <c r="P66" s="178" t="str">
        <f>IF(ISNUMBER(Data!P66),IF(Data!P66*1/SMALL(Data!P$25:P$999,1)-1&gt;$F$15,"&gt;100%",Data!P66*1/SMALL(Data!P$25:P$999,1)-1),"")</f>
        <v/>
      </c>
      <c r="Q66" s="178" t="str">
        <f>IF(ISNUMBER(Data!Q66),IF(Data!Q66*1/SMALL(Data!Q$25:Q$999,1)-1&gt;$F$15,"&gt;100%",Data!Q66*1/SMALL(Data!Q$25:Q$999,1)-1),"")</f>
        <v/>
      </c>
      <c r="R66" s="178" t="str">
        <f>IF(ISNUMBER(Data!R66),IF(Data!R66*1/SMALL(Data!R$25:R$999,1)-1&gt;$F$15,"&gt;100%",Data!R66*1/SMALL(Data!R$25:R$999,1)-1),"")</f>
        <v/>
      </c>
      <c r="S66" s="178" t="str">
        <f>IF(ISNUMBER(Data!S66),IF(Data!S66*1/SMALL(Data!S$25:S$999,1)-1&gt;$F$15,"&gt;100%",Data!S66*1/SMALL(Data!S$25:S$999,1)-1),"")</f>
        <v/>
      </c>
      <c r="T66" s="178" t="str">
        <f>IF(ISNUMBER(Data!T66),IF(Data!T66*1/SMALL(Data!T$25:T$999,1)-1&gt;$F$15,"&gt;100%",Data!T66*1/SMALL(Data!T$25:T$999,1)-1),"")</f>
        <v/>
      </c>
      <c r="U66" s="178">
        <f>IF(ISNUMBER(Data!U66),IF(Data!U66*1/SMALL(Data!U$25:U$999,1)-1&gt;$F$15,"&gt;100%",Data!U66*1/SMALL(Data!U$25:U$999,1)-1),"")</f>
        <v>5.8823529411764497E-2</v>
      </c>
      <c r="V66" s="178">
        <f>IF(ISNUMBER(Data!V66),IF(Data!V66*1/SMALL(Data!V$25:V$999,1)-1&gt;$F$15,"&gt;100%",Data!V66*1/SMALL(Data!V$25:V$999,1)-1),"")</f>
        <v>0</v>
      </c>
      <c r="W66" s="178">
        <f>IF(ISNUMBER(Data!W66),IF(Data!W66*1/SMALL(Data!W$25:W$999,1)-1&gt;$F$15,"&gt;100%",Data!W66*1/SMALL(Data!W$25:W$999,1)-1),"")</f>
        <v>8.3333333333333481E-2</v>
      </c>
      <c r="X66" s="178">
        <f>IF(ISNUMBER(Data!X66),IF(Data!X66*1/SMALL(Data!X$25:X$999,1)-1&gt;$F$15,"&gt;100%",Data!X66*1/SMALL(Data!X$25:X$999,1)-1),"")</f>
        <v>0.29411764705882337</v>
      </c>
      <c r="Y66" s="178">
        <f>IF(ISNUMBER(Data!Y66),IF(Data!Y66*1/SMALL(Data!Y$25:Y$999,1)-1&gt;$F$15,"&gt;100%",Data!Y66*1/SMALL(Data!Y$25:Y$999,1)-1),"")</f>
        <v>1.9230769230769162E-2</v>
      </c>
      <c r="Z66" s="178" t="str">
        <f>IF(ISNUMBER(Data!Z66),IF(Data!Z66*1/SMALL(Data!Z$25:Z$999,1)-1&gt;$F$15,"&gt;100%",Data!Z66*1/SMALL(Data!Z$25:Z$999,1)-1),"")</f>
        <v>&gt;100%</v>
      </c>
      <c r="AA66" s="178">
        <f>IF(ISNUMBER(Data!AA66),IF(Data!AA66*1/SMALL(Data!AA$25:AA$999,1)-1&gt;$F$15,"&gt;100%",Data!AA66*1/SMALL(Data!AA$25:AA$999,1)-1),"")</f>
        <v>0.19999999999999996</v>
      </c>
      <c r="AB66" s="178" t="str">
        <f>IF(ISNUMBER(Data!AB66),IF(Data!AB66*1/SMALL(Data!AB$25:AB$999,1)-1&gt;$F$15,"&gt;100%",Data!AB66*1/SMALL(Data!AB$25:AB$999,1)-1),"")</f>
        <v>&gt;100%</v>
      </c>
      <c r="AC66" s="178" t="str">
        <f>IF(ISNUMBER(Data!AC66),IF(Data!AC66*1/SMALL(Data!AC$25:AC$999,1)-1&gt;$F$15,"&gt;100%",Data!AC66*1/SMALL(Data!AC$25:AC$999,1)-1),"")</f>
        <v>&gt;100%</v>
      </c>
      <c r="AD66" s="178">
        <f>IF(ISNUMBER(Data!AD66),IF(Data!AD66*1/SMALL(Data!AD$25:AD$999,1)-1&gt;$F$15,"&gt;100%",Data!AD66*1/SMALL(Data!AD$25:AD$999,1)-1),"")</f>
        <v>0.96428571428571419</v>
      </c>
      <c r="AE66" s="178" t="str">
        <f>IF(ISNUMBER(Data!AE66),IF(Data!AE66*1/SMALL(Data!AE$25:AE$999,1)-1&gt;$F$15,"&gt;100%",Data!AE66*1/SMALL(Data!AE$25:AE$999,1)-1),"")</f>
        <v/>
      </c>
      <c r="AF66" s="178" t="str">
        <f>IF(ISNUMBER(Data!AF66),IF(Data!AF66*1/SMALL(Data!AF$25:AF$999,1)-1&gt;$F$15,"&gt;100%",Data!AF66*1/SMALL(Data!AF$25:AF$999,1)-1),"")</f>
        <v/>
      </c>
      <c r="AG66" s="178" t="str">
        <f>IF(ISNUMBER(Data!AG66),IF(Data!AG66*1/SMALL(Data!AG$25:AG$999,1)-1&gt;$F$15,"&gt;100%",Data!AG66*1/SMALL(Data!AG$25:AG$999,1)-1),"")</f>
        <v/>
      </c>
      <c r="AH66" s="178" t="str">
        <f>IF(ISNUMBER(Data!AH66),IF(Data!AH66*1/SMALL(Data!AH$25:AH$999,1)-1&gt;$F$15,"&gt;100%",Data!AH66*1/SMALL(Data!AH$25:AH$999,1)-1),"")</f>
        <v/>
      </c>
      <c r="AI66" s="178" t="str">
        <f>IF(ISNUMBER(Data!AI66),IF(Data!AI66*1/SMALL(Data!AI$25:AI$999,1)-1&gt;$F$15,"&gt;100%",Data!AI66*1/SMALL(Data!AI$25:AI$999,1)-1),"")</f>
        <v/>
      </c>
      <c r="AJ66" s="178" t="str">
        <f>IF(ISNUMBER(Data!AJ66),IF(Data!AJ66*1/SMALL(Data!AJ$25:AJ$999,1)-1&gt;$F$15,"&gt;100%",Data!AJ66*1/SMALL(Data!AJ$25:AJ$999,1)-1),"")</f>
        <v/>
      </c>
      <c r="AK66" s="178" t="str">
        <f>IF(ISNUMBER(Data!AK66),IF(Data!AK66*1/SMALL(Data!AK$25:AK$999,1)-1&gt;$F$15,"&gt;100%",Data!AK66*1/SMALL(Data!AK$25:AK$999,1)-1),"")</f>
        <v/>
      </c>
      <c r="AL66" s="178" t="str">
        <f>IF(ISNUMBER(Data!AL66),IF(Data!AL66*1/SMALL(Data!AL$25:AL$999,1)-1&gt;$F$15,"&gt;100%",Data!AL66*1/SMALL(Data!AL$25:AL$999,1)-1),"")</f>
        <v/>
      </c>
      <c r="AM66" s="178" t="str">
        <f>IF(ISNUMBER(Data!AM66),IF(Data!AM66*1/SMALL(Data!AM$25:AM$999,1)-1&gt;$F$15,"&gt;100%",Data!AM66*1/SMALL(Data!AM$25:AM$999,1)-1),"")</f>
        <v/>
      </c>
      <c r="AN66" s="178" t="str">
        <f>IF(ISNUMBER(Data!AN66),IF(Data!AN66*1/SMALL(Data!AN$25:AN$999,1)-1&gt;$F$15,"&gt;100%",Data!AN66*1/SMALL(Data!AN$25:AN$999,1)-1),"")</f>
        <v/>
      </c>
      <c r="AO66" s="178" t="str">
        <f>IF(ISNUMBER(Data!AO66),IF(Data!AO66*1/SMALL(Data!AO$25:AO$999,1)-1&gt;$F$15,"&gt;100%",Data!AO66*1/SMALL(Data!AO$25:AO$999,1)-1),"")</f>
        <v/>
      </c>
      <c r="AP66" s="178" t="str">
        <f>IF(ISNUMBER(Data!AP66),IF(Data!AP66*1/SMALL(Data!AP$25:AP$999,1)-1&gt;$F$15,"&gt;100%",Data!AP66*1/SMALL(Data!AP$25:AP$999,1)-1),"")</f>
        <v/>
      </c>
      <c r="AQ66" s="189" t="str">
        <f>IF(ISNUMBER(Data!AQ66),IF(Data!AQ66*1/SMALL(Data!AQ$25:AQ$999,1)-1&gt;$F$15,"&gt;100%",Data!AQ66*1/SMALL(Data!AQ$25:AQ$999,1)-1),"")</f>
        <v/>
      </c>
      <c r="AR66" s="178" t="str">
        <f>IF(ISNUMBER(Data!AR66),IF(Data!AR66*1/SMALL(Data!AR$25:AR$999,1)-1&gt;$F$15,"&gt;100%",Data!AR66*1/SMALL(Data!AR$25:AR$999,1)-1),"")</f>
        <v/>
      </c>
      <c r="AS66" s="178" t="str">
        <f>IF(ISNUMBER(Data!AS66),IF(Data!AS66*1/SMALL(Data!AS$25:AS$999,1)-1&gt;$F$15,"&gt;100%",Data!AS66*1/SMALL(Data!AS$25:AS$999,1)-1),"")</f>
        <v/>
      </c>
      <c r="AT66" s="178" t="str">
        <f>IF(ISNUMBER(Data!AT66),IF(Data!AT66*1/SMALL(Data!AT$25:AT$999,1)-1&gt;$F$15,"&gt;100%",Data!AT66*1/SMALL(Data!AT$25:AT$999,1)-1),"")</f>
        <v/>
      </c>
      <c r="AU66" s="178" t="str">
        <f>IF(ISNUMBER(Data!AU66),IF(Data!AU66*1/SMALL(Data!AU$25:AU$999,1)-1&gt;$F$15,"&gt;100%",Data!AU66*1/SMALL(Data!AU$25:AU$999,1)-1),"")</f>
        <v/>
      </c>
      <c r="AV66" s="178" t="str">
        <f>IF(ISNUMBER(Data!AV66),IF(Data!AV66*1/SMALL(Data!AV$25:AV$999,1)-1&gt;$F$15,"&gt;100%",Data!AV66*1/SMALL(Data!AV$25:AV$999,1)-1),"")</f>
        <v/>
      </c>
      <c r="AW66" s="178" t="str">
        <f>IF(ISNUMBER(Data!AW66),IF(Data!AW66*1/SMALL(Data!AW$25:AW$999,1)-1&gt;$F$15,"&gt;100%",Data!AW66*1/SMALL(Data!AW$25:AW$999,1)-1),"")</f>
        <v/>
      </c>
      <c r="AX66" s="178" t="str">
        <f>IF(ISNUMBER(Data!AX66),IF(Data!AX66*1/SMALL(Data!AX$25:AX$999,1)-1&gt;$F$15,"&gt;100%",Data!AX66*1/SMALL(Data!AX$25:AX$999,1)-1),"")</f>
        <v/>
      </c>
      <c r="AY66" s="178" t="str">
        <f>IF(ISNUMBER(Data!AY66),IF(Data!AY66*1/SMALL(Data!AY$25:AY$999,1)-1&gt;$F$15,"&gt;100%",Data!AY66*1/SMALL(Data!AY$25:AY$999,1)-1),"")</f>
        <v/>
      </c>
      <c r="AZ66" s="178" t="str">
        <f>IF(ISNUMBER(Data!AZ66),IF(Data!AZ66*1/SMALL(Data!AZ$25:AZ$999,1)-1&gt;$F$15,"&gt;100%",Data!AZ66*1/SMALL(Data!AZ$25:AZ$999,1)-1),"")</f>
        <v/>
      </c>
      <c r="BA66" s="190" t="str">
        <f>IF(ISNUMBER(Data!BA66),IF(Data!BA66*1/SMALL(Data!BA$25:BA$999,1)-1&gt;$F$15,"&gt;100%",Data!BA66*1/SMALL(Data!BA$25:BA$999,1)-1),"")</f>
        <v/>
      </c>
      <c r="BB66" s="184" t="str">
        <f>IF(ISNUMBER(Data!BB66),IF(Data!BB66*1/SMALL(Data!BB$25:BB$999,1)-1&gt;$F$15,"&gt;100%",Data!BB66*1/SMALL(Data!BB$25:BB$999,1)-1),"")</f>
        <v/>
      </c>
      <c r="BC66" s="178" t="str">
        <f>IF(ISNUMBER(Data!BC66),IF(Data!BC66*1/SMALL(Data!BC$25:BC$999,1)-1&gt;$F$15,"&gt;100%",Data!BC66*1/SMALL(Data!BC$25:BC$999,1)-1),"")</f>
        <v/>
      </c>
      <c r="BD66" s="178" t="str">
        <f>IF(ISNUMBER(Data!BD66),IF(Data!BD66*1/SMALL(Data!BD$25:BD$999,1)-1&gt;$F$15,"&gt;100%",Data!BD66*1/SMALL(Data!BD$25:BD$999,1)-1),"")</f>
        <v/>
      </c>
      <c r="BE66" s="178" t="str">
        <f>IF(ISNUMBER(Data!BE66),IF(Data!BE66*1/SMALL(Data!BE$25:BE$999,1)-1&gt;$F$15,"&gt;100%",Data!BE66*1/SMALL(Data!BE$25:BE$999,1)-1),"")</f>
        <v/>
      </c>
      <c r="BF66" s="178" t="str">
        <f>IF(ISNUMBER(Data!BF66),IF(Data!BF66*1/SMALL(Data!BF$25:BF$999,1)-1&gt;$F$15,"&gt;100%",Data!BF66*1/SMALL(Data!BF$25:BF$999,1)-1),"")</f>
        <v/>
      </c>
      <c r="BG66" s="178" t="str">
        <f>IF(ISNUMBER(Data!BG66),IF(Data!BG66*1/SMALL(Data!BG$25:BG$999,1)-1&gt;$F$15,"&gt;100%",Data!BG66*1/SMALL(Data!BG$25:BG$999,1)-1),"")</f>
        <v/>
      </c>
      <c r="BH66" s="178" t="str">
        <f>IF(ISNUMBER(Data!BH66),IF(Data!BH66*1/SMALL(Data!BH$25:BH$999,1)-1&gt;$F$15,"&gt;100%",Data!BH66*1/SMALL(Data!BH$25:BH$999,1)-1),"")</f>
        <v/>
      </c>
      <c r="BI66" s="178" t="str">
        <f>IF(ISNUMBER(Data!BI66),IF(Data!BI66*1/SMALL(Data!BI$25:BI$999,1)-1&gt;$F$15,"&gt;100%",Data!BI66*1/SMALL(Data!BI$25:BI$999,1)-1),"")</f>
        <v/>
      </c>
      <c r="BJ66" s="178" t="str">
        <f>IF(ISNUMBER(Data!BJ66),IF(Data!BJ66*1/SMALL(Data!BJ$25:BJ$999,1)-1&gt;$F$15,"&gt;100%",Data!BJ66*1/SMALL(Data!BJ$25:BJ$999,1)-1),"")</f>
        <v/>
      </c>
      <c r="BK66" s="178" t="str">
        <f>IF(ISNUMBER(Data!BK66),IF(Data!BK66*1/SMALL(Data!BK$25:BK$999,1)-1&gt;$F$15,"&gt;100%",Data!BK66*1/SMALL(Data!BK$25:BK$999,1)-1),"")</f>
        <v/>
      </c>
      <c r="BL66" s="178" t="str">
        <f>IF(ISNUMBER(Data!BL66),IF(Data!BL66*1/SMALL(Data!BL$25:BL$999,1)-1&gt;$F$15,"&gt;100%",Data!BL66*1/SMALL(Data!BL$25:BL$999,1)-1),"")</f>
        <v/>
      </c>
      <c r="BM66" s="178" t="str">
        <f>IF(ISNUMBER(Data!BM66),IF(Data!BM66*1/SMALL(Data!BM$25:BM$999,1)-1&gt;$F$15,"&gt;100%",Data!BM66*1/SMALL(Data!BM$25:BM$999,1)-1),"")</f>
        <v/>
      </c>
      <c r="BN66" s="178" t="str">
        <f>IF(ISNUMBER(Data!BN66),IF(Data!BN66*1/SMALL(Data!BN$25:BN$999,1)-1&gt;$F$15,"&gt;100%",Data!BN66*1/SMALL(Data!BN$25:BN$999,1)-1),"")</f>
        <v/>
      </c>
      <c r="BO66" s="178" t="str">
        <f>IF(ISNUMBER(Data!BO66),IF(Data!BO66*1/SMALL(Data!BO$25:BO$999,1)-1&gt;$F$15,"&gt;100%",Data!BO66*1/SMALL(Data!BO$25:BO$999,1)-1),"")</f>
        <v/>
      </c>
      <c r="BP66" s="178" t="str">
        <f>IF(ISNUMBER(Data!BP66),IF(Data!BP66*1/SMALL(Data!BP$25:BP$999,1)-1&gt;$F$15,"&gt;100%",Data!BP66*1/SMALL(Data!BP$25:BP$999,1)-1),"")</f>
        <v/>
      </c>
      <c r="BQ66" s="178" t="str">
        <f>IF(ISNUMBER(Data!BQ66),IF(Data!BQ66*1/SMALL(Data!BQ$25:BQ$999,1)-1&gt;$F$15,"&gt;100%",Data!BQ66*1/SMALL(Data!BQ$25:BQ$999,1)-1),"")</f>
        <v/>
      </c>
      <c r="BR66" s="178" t="str">
        <f>IF(ISNUMBER(Data!BR66),IF(Data!BR66*1/SMALL(Data!BR$25:BR$999,1)-1&gt;$F$15,"&gt;100%",Data!BR66*1/SMALL(Data!BR$25:BR$999,1)-1),"")</f>
        <v/>
      </c>
      <c r="BS66" s="178" t="str">
        <f>IF(ISNUMBER(Data!BS66),IF(Data!BS66*1/SMALL(Data!BS$25:BS$999,1)-1&gt;$F$15,"&gt;100%",Data!BS66*1/SMALL(Data!BS$25:BS$999,1)-1),"")</f>
        <v/>
      </c>
      <c r="BT66" s="178" t="str">
        <f>IF(ISNUMBER(Data!BT66),IF(Data!BT66*1/SMALL(Data!BT$25:BT$999,1)-1&gt;$F$15,"&gt;100%",Data!BT66*1/SMALL(Data!BT$25:BT$999,1)-1),"")</f>
        <v/>
      </c>
      <c r="BU66" s="178" t="str">
        <f>IF(ISNUMBER(Data!BU66),IF(Data!BU66*1/SMALL(Data!BU$25:BU$999,1)-1&gt;$F$15,"&gt;100%",Data!BU66*1/SMALL(Data!BU$25:BU$999,1)-1),"")</f>
        <v/>
      </c>
      <c r="BV66" s="178" t="str">
        <f>IF(ISNUMBER(Data!BV66),IF(Data!BV66*1/SMALL(Data!BV$25:BV$999,1)-1&gt;$F$15,"&gt;100%",Data!BV66*1/SMALL(Data!BV$25:BV$999,1)-1),"")</f>
        <v/>
      </c>
      <c r="BW66" s="178" t="str">
        <f>IF(ISNUMBER(Data!BW66),IF(Data!BW66*1/SMALL(Data!BW$25:BW$999,1)-1&gt;$F$15,"&gt;100%",Data!BW66*1/SMALL(Data!BW$25:BW$999,1)-1),"")</f>
        <v/>
      </c>
      <c r="BX66" s="178" t="str">
        <f>IF(ISNUMBER(Data!BX66),IF(Data!BX66*1/SMALL(Data!BX$25:BX$999,1)-1&gt;$F$15,"&gt;100%",Data!BX66*1/SMALL(Data!BX$25:BX$999,1)-1),"")</f>
        <v/>
      </c>
      <c r="BY66" s="178" t="str">
        <f>IF(ISNUMBER(Data!BY66),IF(Data!BY66*1/SMALL(Data!BY$25:BY$999,1)-1&gt;$F$15,"&gt;100%",Data!BY66*1/SMALL(Data!BY$25:BY$999,1)-1),"")</f>
        <v/>
      </c>
      <c r="BZ66" s="178" t="str">
        <f>IF(ISNUMBER(Data!BZ66),IF(Data!BZ66*1/SMALL(Data!BZ$25:BZ$999,1)-1&gt;$F$15,"&gt;100%",Data!BZ66*1/SMALL(Data!BZ$25:BZ$999,1)-1),"")</f>
        <v/>
      </c>
      <c r="CA66" s="178" t="str">
        <f>IF(ISNUMBER(Data!CA66),IF(Data!CA66*1/SMALL(Data!CA$25:CA$999,1)-1&gt;$F$15,"&gt;100%",Data!CA66*1/SMALL(Data!CA$25:CA$999,1)-1),"")</f>
        <v/>
      </c>
      <c r="CB66" s="178" t="str">
        <f>IF(ISNUMBER(Data!CB66),IF(Data!CB66*1/SMALL(Data!CB$25:CB$999,1)-1&gt;$F$15,"&gt;100%",Data!CB66*1/SMALL(Data!CB$25:CB$999,1)-1),"")</f>
        <v/>
      </c>
      <c r="CC66" s="178" t="str">
        <f>IF(ISNUMBER(Data!CC66),IF(Data!CC66*1/SMALL(Data!CC$25:CC$999,1)-1&gt;$F$15,"&gt;100%",Data!CC66*1/SMALL(Data!CC$25:CC$999,1)-1),"")</f>
        <v/>
      </c>
      <c r="CD66" s="178" t="str">
        <f>IF(ISNUMBER(Data!CD66),IF(Data!CD66*1/SMALL(Data!CD$25:CD$999,1)-1&gt;$F$15,"&gt;100%",Data!CD66*1/SMALL(Data!CD$25:CD$999,1)-1),"")</f>
        <v/>
      </c>
      <c r="CE66" s="178" t="str">
        <f>IF(ISNUMBER(Data!CE66),IF(Data!CE66*1/SMALL(Data!CE$25:CE$999,1)-1&gt;$F$15,"&gt;100%",Data!CE66*1/SMALL(Data!CE$25:CE$999,1)-1),"")</f>
        <v/>
      </c>
      <c r="CF66" s="178" t="str">
        <f>IF(ISNUMBER(Data!CF66),IF(Data!CF66*1/SMALL(Data!CF$25:CF$999,1)-1&gt;$F$15,"&gt;100%",Data!CF66*1/SMALL(Data!CF$25:CF$999,1)-1),"")</f>
        <v/>
      </c>
      <c r="CG66" s="178" t="str">
        <f>IF(ISNUMBER(Data!CG66),IF(Data!CG66*1/SMALL(Data!CG$25:CG$999,1)-1&gt;$F$15,"&gt;100%",Data!CG66*1/SMALL(Data!CG$25:CG$999,1)-1),"")</f>
        <v/>
      </c>
      <c r="CH66" s="178" t="str">
        <f>IF(ISNUMBER(Data!CH66),IF(Data!CH66*1/SMALL(Data!CH$25:CH$999,1)-1&gt;$F$15,"&gt;100%",Data!CH66*1/SMALL(Data!CH$25:CH$999,1)-1),"")</f>
        <v/>
      </c>
      <c r="CI66" s="178" t="str">
        <f>IF(ISNUMBER(Data!CI66),IF(Data!CI66*1/SMALL(Data!CI$25:CI$999,1)-1&gt;$F$15,"&gt;100%",Data!CI66*1/SMALL(Data!CI$25:CI$999,1)-1),"")</f>
        <v/>
      </c>
      <c r="CJ66" s="178" t="str">
        <f>IF(ISNUMBER(Data!CJ66),IF(Data!CJ66*1/SMALL(Data!CJ$25:CJ$999,1)-1&gt;$F$15,"&gt;100%",Data!CJ66*1/SMALL(Data!CJ$25:CJ$999,1)-1),"")</f>
        <v/>
      </c>
      <c r="CK66" s="178" t="str">
        <f>IF(ISNUMBER(Data!CK66),IF(Data!CK66*1/SMALL(Data!CK$25:CK$999,1)-1&gt;$F$15,"&gt;100%",Data!CK66*1/SMALL(Data!CK$25:CK$999,1)-1),"")</f>
        <v/>
      </c>
      <c r="CL66" s="178" t="str">
        <f>IF(ISNUMBER(Data!CL66),IF(Data!CL66*1/SMALL(Data!CL$25:CL$999,1)-1&gt;$F$15,"&gt;100%",Data!CL66*1/SMALL(Data!CL$25:CL$999,1)-1),"")</f>
        <v/>
      </c>
      <c r="CM66" s="178" t="str">
        <f>IF(ISNUMBER(Data!CM66),IF(Data!CM66*1/SMALL(Data!CM$25:CM$999,1)-1&gt;$F$15,"&gt;100%",Data!CM66*1/SMALL(Data!CM$25:CM$999,1)-1),"")</f>
        <v/>
      </c>
      <c r="CN66" s="178" t="str">
        <f>IF(ISNUMBER(Data!CN66),IF(Data!CN66*1/SMALL(Data!CN$25:CN$999,1)-1&gt;$F$15,"&gt;100%",Data!CN66*1/SMALL(Data!CN$25:CN$999,1)-1),"")</f>
        <v/>
      </c>
      <c r="CO66" s="178" t="str">
        <f>IF(ISNUMBER(Data!CO66),IF(Data!CO66*1/SMALL(Data!CO$25:CO$999,1)-1&gt;$F$15,"&gt;100%",Data!CO66*1/SMALL(Data!CO$25:CO$999,1)-1),"")</f>
        <v/>
      </c>
      <c r="CP66" s="178" t="str">
        <f>IF(ISNUMBER(Data!CP66),IF(Data!CP66*1/SMALL(Data!CP$25:CP$999,1)-1&gt;$F$15,"&gt;100%",Data!CP66*1/SMALL(Data!CP$25:CP$999,1)-1),"")</f>
        <v/>
      </c>
      <c r="CQ66" s="178" t="str">
        <f>IF(ISNUMBER(Data!CQ66),IF(Data!CQ66*1/SMALL(Data!CQ$25:CQ$999,1)-1&gt;$F$15,"&gt;100%",Data!CQ66*1/SMALL(Data!CQ$25:CQ$999,1)-1),"")</f>
        <v/>
      </c>
      <c r="CR66" s="178" t="str">
        <f>IF(ISNUMBER(Data!CR66),IF(Data!CR66*1/SMALL(Data!CR$25:CR$999,1)-1&gt;$F$15,"&gt;100%",Data!CR66*1/SMALL(Data!CR$25:CR$999,1)-1),"")</f>
        <v/>
      </c>
      <c r="CS66" s="178" t="str">
        <f>IF(ISNUMBER(Data!CS66),IF(Data!CS66*1/SMALL(Data!CS$25:CS$999,1)-1&gt;$F$15,"&gt;100%",Data!CS66*1/SMALL(Data!CS$25:CS$999,1)-1),"")</f>
        <v/>
      </c>
      <c r="CT66" s="178" t="str">
        <f>IF(ISNUMBER(Data!CT66),IF(Data!CT66*1/SMALL(Data!CT$25:CT$999,1)-1&gt;$F$15,"&gt;100%",Data!CT66*1/SMALL(Data!CT$25:CT$999,1)-1),"")</f>
        <v/>
      </c>
      <c r="CU66" s="178" t="str">
        <f>IF(ISNUMBER(Data!CU66),IF(Data!CU66*1/SMALL(Data!CU$25:CU$999,1)-1&gt;$F$15,"&gt;100%",Data!CU66*1/SMALL(Data!CU$25:CU$999,1)-1),"")</f>
        <v/>
      </c>
      <c r="CV66" s="178" t="str">
        <f>IF(ISNUMBER(Data!CV66),IF(Data!CV66*1/SMALL(Data!CV$25:CV$999,1)-1&gt;$F$15,"&gt;100%",Data!CV66*1/SMALL(Data!CV$25:CV$999,1)-1),"")</f>
        <v/>
      </c>
      <c r="CW66" s="178" t="str">
        <f>IF(ISNUMBER(Data!CW66),IF(Data!CW66*1/SMALL(Data!CW$25:CW$999,1)-1&gt;$F$15,"&gt;100%",Data!CW66*1/SMALL(Data!CW$25:CW$999,1)-1),"")</f>
        <v/>
      </c>
      <c r="CX66" s="178" t="str">
        <f>IF(ISNUMBER(Data!CX66),IF(Data!CX66*1/SMALL(Data!CX$25:CX$999,1)-1&gt;$F$15,"&gt;100%",Data!CX66*1/SMALL(Data!CX$25:CX$999,1)-1),"")</f>
        <v/>
      </c>
      <c r="CY66" s="178" t="str">
        <f>IF(ISNUMBER(Data!CY66),IF(Data!CY66*1/SMALL(Data!CY$25:CY$999,1)-1&gt;$F$15,"&gt;100%",Data!CY66*1/SMALL(Data!CY$25:CY$999,1)-1),"")</f>
        <v/>
      </c>
      <c r="CZ66" s="178" t="str">
        <f>IF(ISNUMBER(Data!CZ66),IF(Data!CZ66*1/SMALL(Data!CZ$25:CZ$999,1)-1&gt;$F$15,"&gt;100%",Data!CZ66*1/SMALL(Data!CZ$25:CZ$999,1)-1),"")</f>
        <v/>
      </c>
      <c r="DA66" s="178" t="str">
        <f>IF(ISNUMBER(Data!DA66),IF(Data!DA66*1/SMALL(Data!DA$25:DA$999,1)-1&gt;$F$15,"&gt;100%",Data!DA66*1/SMALL(Data!DA$25:DA$999,1)-1),"")</f>
        <v/>
      </c>
      <c r="DB66" s="178" t="str">
        <f>IF(ISNUMBER(Data!DB66),IF(Data!DB66*1/SMALL(Data!DB$25:DB$999,1)-1&gt;$F$15,"&gt;100%",Data!DB66*1/SMALL(Data!DB$25:DB$999,1)-1),"")</f>
        <v/>
      </c>
      <c r="DC66" s="178" t="str">
        <f>IF(ISNUMBER(Data!DC66),IF(Data!DC66*1/SMALL(Data!DC$25:DC$999,1)-1&gt;$F$15,"&gt;100%",Data!DC66*1/SMALL(Data!DC$25:DC$999,1)-1),"")</f>
        <v/>
      </c>
      <c r="DD66" s="178" t="str">
        <f>IF(ISNUMBER(Data!DD66),IF(Data!DD66*1/SMALL(Data!DD$25:DD$999,1)-1&gt;$F$15,"&gt;100%",Data!DD66*1/SMALL(Data!DD$25:DD$999,1)-1),"")</f>
        <v/>
      </c>
      <c r="DE66" s="178" t="str">
        <f>IF(ISNUMBER(Data!DE66),IF(Data!DE66*1/SMALL(Data!DE$25:DE$999,1)-1&gt;$F$15,"&gt;100%",Data!DE66*1/SMALL(Data!DE$25:DE$999,1)-1),"")</f>
        <v/>
      </c>
      <c r="DF66" s="178" t="str">
        <f>IF(ISNUMBER(Data!DF66),IF(Data!DF66*1/SMALL(Data!DF$25:DF$999,1)-1&gt;$F$15,"&gt;100%",Data!DF66*1/SMALL(Data!DF$25:DF$999,1)-1),"")</f>
        <v/>
      </c>
      <c r="DG66" s="178" t="str">
        <f>IF(ISNUMBER(Data!DG66),IF(Data!DG66*1/SMALL(Data!DG$25:DG$999,1)-1&gt;$F$15,"&gt;100%",Data!DG66*1/SMALL(Data!DG$25:DG$999,1)-1),"")</f>
        <v/>
      </c>
      <c r="DH66" s="178" t="str">
        <f>IF(ISNUMBER(Data!DH66),IF(Data!DH66*1/SMALL(Data!DH$25:DH$999,1)-1&gt;$F$15,"&gt;100%",Data!DH66*1/SMALL(Data!DH$25:DH$999,1)-1),"")</f>
        <v/>
      </c>
      <c r="DI66" s="178" t="str">
        <f>IF(ISNUMBER(Data!DI66),IF(Data!DI66*1/SMALL(Data!DI$25:DI$999,1)-1&gt;$F$15,"&gt;100%",Data!DI66*1/SMALL(Data!DI$25:DI$999,1)-1),"")</f>
        <v/>
      </c>
      <c r="DJ66" s="178" t="str">
        <f>IF(ISNUMBER(Data!DJ66),IF(Data!DJ66*1/SMALL(Data!DJ$25:DJ$999,1)-1&gt;$F$15,"&gt;100%",Data!DJ66*1/SMALL(Data!DJ$25:DJ$999,1)-1),"")</f>
        <v/>
      </c>
      <c r="DK66" s="178" t="str">
        <f>IF(ISNUMBER(Data!DK66),IF(Data!DK66*1/SMALL(Data!DK$25:DK$999,1)-1&gt;$F$15,"&gt;100%",Data!DK66*1/SMALL(Data!DK$25:DK$999,1)-1),"")</f>
        <v/>
      </c>
      <c r="DL66" s="178" t="str">
        <f>IF(ISNUMBER(Data!DL66),IF(Data!DL66*1/SMALL(Data!DL$25:DL$999,1)-1&gt;$F$15,"&gt;100%",Data!DL66*1/SMALL(Data!DL$25:DL$999,1)-1),"")</f>
        <v/>
      </c>
      <c r="DM66" s="178" t="str">
        <f>IF(ISNUMBER(Data!DM66),IF(Data!DM66*1/SMALL(Data!DM$25:DM$999,1)-1&gt;$F$15,"&gt;100%",Data!DM66*1/SMALL(Data!DM$25:DM$999,1)-1),"")</f>
        <v/>
      </c>
      <c r="DN66" s="178" t="str">
        <f>IF(ISNUMBER(Data!DN66),IF(Data!DN66*1/SMALL(Data!DN$25:DN$999,1)-1&gt;$F$15,"&gt;100%",Data!DN66*1/SMALL(Data!DN$25:DN$999,1)-1),"")</f>
        <v/>
      </c>
      <c r="DO66" s="178" t="str">
        <f>IF(ISNUMBER(Data!DO66),IF(Data!DO66*1/SMALL(Data!DO$25:DO$999,1)-1&gt;$F$15,"&gt;100%",Data!DO66*1/SMALL(Data!DO$25:DO$999,1)-1),"")</f>
        <v/>
      </c>
      <c r="DP66" s="178" t="str">
        <f>IF(ISNUMBER(Data!DP66),IF(Data!DP66*1/SMALL(Data!DP$25:DP$999,1)-1&gt;$F$15,"&gt;100%",Data!DP66*1/SMALL(Data!DP$25:DP$999,1)-1),"")</f>
        <v/>
      </c>
      <c r="DQ66" s="178" t="str">
        <f>IF(ISNUMBER(Data!DQ66),IF(Data!DQ66*1/SMALL(Data!DQ$25:DQ$999,1)-1&gt;$F$15,"&gt;100%",Data!DQ66*1/SMALL(Data!DQ$25:DQ$999,1)-1),"")</f>
        <v/>
      </c>
      <c r="DR66" s="178" t="str">
        <f>IF(ISNUMBER(Data!DR66),IF(Data!DR66*1/SMALL(Data!DR$25:DR$999,1)-1&gt;$F$15,"&gt;100%",Data!DR66*1/SMALL(Data!DR$25:DR$999,1)-1),"")</f>
        <v/>
      </c>
      <c r="DS66" s="178" t="str">
        <f>IF(ISNUMBER(Data!DS66),IF(Data!DS66*1/SMALL(Data!DS$25:DS$999,1)-1&gt;$F$15,"&gt;100%",Data!DS66*1/SMALL(Data!DS$25:DS$999,1)-1),"")</f>
        <v/>
      </c>
      <c r="DT66" s="178" t="str">
        <f>IF(ISNUMBER(Data!DT66),IF(Data!DT66*1/SMALL(Data!DT$25:DT$999,1)-1&gt;$F$15,"&gt;100%",Data!DT66*1/SMALL(Data!DT$25:DT$999,1)-1),"")</f>
        <v/>
      </c>
      <c r="DU66" s="178" t="str">
        <f>IF(ISNUMBER(Data!DU66),IF(Data!DU66*1/SMALL(Data!DU$25:DU$999,1)-1&gt;$F$15,"&gt;100%",Data!DU66*1/SMALL(Data!DU$25:DU$999,1)-1),"")</f>
        <v/>
      </c>
      <c r="DV66" s="178" t="str">
        <f>IF(ISNUMBER(Data!DV66),IF(Data!DV66*1/SMALL(Data!DV$25:DV$999,1)-1&gt;$F$15,"&gt;100%",Data!DV66*1/SMALL(Data!DV$25:DV$999,1)-1),"")</f>
        <v/>
      </c>
      <c r="DW66" s="178" t="str">
        <f>IF(ISNUMBER(Data!DW66),IF(Data!DW66*1/SMALL(Data!DW$25:DW$999,1)-1&gt;$F$15,"&gt;100%",Data!DW66*1/SMALL(Data!DW$25:DW$999,1)-1),"")</f>
        <v/>
      </c>
      <c r="DX66" s="178" t="str">
        <f>IF(ISNUMBER(Data!DX66),IF(Data!DX66*1/SMALL(Data!DX$25:DX$999,1)-1&gt;$F$15,"&gt;100%",Data!DX66*1/SMALL(Data!DX$25:DX$999,1)-1),"")</f>
        <v/>
      </c>
      <c r="DY66" s="178" t="str">
        <f>IF(ISNUMBER(Data!DY66),IF(Data!DY66*1/SMALL(Data!DY$25:DY$999,1)-1&gt;$F$15,"&gt;100%",Data!DY66*1/SMALL(Data!DY$25:DY$999,1)-1),"")</f>
        <v/>
      </c>
      <c r="DZ66" s="178" t="str">
        <f>IF(ISNUMBER(Data!DZ66),IF(Data!DZ66*1/SMALL(Data!DZ$25:DZ$999,1)-1&gt;$F$15,"&gt;100%",Data!DZ66*1/SMALL(Data!DZ$25:DZ$999,1)-1),"")</f>
        <v/>
      </c>
      <c r="EA66" s="178" t="str">
        <f>IF(ISNUMBER(Data!EA66),IF(Data!EA66*1/SMALL(Data!EA$25:EA$999,1)-1&gt;$F$15,"&gt;100%",Data!EA66*1/SMALL(Data!EA$25:EA$999,1)-1),"")</f>
        <v/>
      </c>
      <c r="EB66" s="178" t="str">
        <f>IF(ISNUMBER(Data!EB66),IF(Data!EB66*1/SMALL(Data!EB$25:EB$999,1)-1&gt;$F$15,"&gt;100%",Data!EB66*1/SMALL(Data!EB$25:EB$999,1)-1),"")</f>
        <v/>
      </c>
      <c r="EC66" s="178" t="str">
        <f>IF(ISNUMBER(Data!EC66),IF(Data!EC66*1/SMALL(Data!EC$25:EC$999,1)-1&gt;$F$15,"&gt;100%",Data!EC66*1/SMALL(Data!EC$25:EC$999,1)-1),"")</f>
        <v/>
      </c>
      <c r="ED66" s="178" t="str">
        <f>IF(ISNUMBER(Data!ED66),IF(Data!ED66*1/SMALL(Data!ED$25:ED$999,1)-1&gt;$F$15,"&gt;100%",Data!ED66*1/SMALL(Data!ED$25:ED$999,1)-1),"")</f>
        <v/>
      </c>
      <c r="EE66" s="178" t="str">
        <f>IF(ISNUMBER(Data!EE66),IF(Data!EE66*1/SMALL(Data!EE$25:EE$999,1)-1&gt;$F$15,"&gt;100%",Data!EE66*1/SMALL(Data!EE$25:EE$999,1)-1),"")</f>
        <v/>
      </c>
      <c r="EF66" s="178" t="str">
        <f>IF(ISNUMBER(Data!EF66),IF(Data!EF66*1/SMALL(Data!EF$25:EF$999,1)-1&gt;$F$15,"&gt;100%",Data!EF66*1/SMALL(Data!EF$25:EF$999,1)-1),"")</f>
        <v/>
      </c>
      <c r="EG66" s="178" t="str">
        <f>IF(ISNUMBER(Data!EG66),IF(Data!EG66*1/SMALL(Data!EG$25:EG$999,1)-1&gt;$F$15,"&gt;100%",Data!EG66*1/SMALL(Data!EG$25:EG$999,1)-1),"")</f>
        <v/>
      </c>
      <c r="EH66" s="178" t="str">
        <f>IF(ISNUMBER(Data!EH66),IF(Data!EH66*1/SMALL(Data!EH$25:EH$999,1)-1&gt;$F$15,"&gt;100%",Data!EH66*1/SMALL(Data!EH$25:EH$999,1)-1),"")</f>
        <v/>
      </c>
      <c r="EI66" s="178">
        <f>IF(ISNUMBER(Data!EI66),IF(Data!EI66*1/SMALL(Data!EI$25:EI$999,1)-1&gt;$F$15,"&gt;100%",Data!EI66*1/SMALL(Data!EI$25:EI$999,1)-1),"")</f>
        <v>1.5151515151515138E-2</v>
      </c>
      <c r="EJ66" s="178">
        <f>IF(ISNUMBER(Data!EJ66),IF(Data!EJ66*1/SMALL(Data!EJ$25:EJ$999,1)-1&gt;$F$15,"&gt;100%",Data!EJ66*1/SMALL(Data!EJ$25:EJ$999,1)-1),"")</f>
        <v>0</v>
      </c>
      <c r="EK66" s="178">
        <f>IF(ISNUMBER(Data!EK66),IF(Data!EK66*1/SMALL(Data!EK$25:EK$999,1)-1&gt;$F$15,"&gt;100%",Data!EK66*1/SMALL(Data!EK$25:EK$999,1)-1),"")</f>
        <v>0</v>
      </c>
      <c r="EL66" s="178">
        <f>IF(ISNUMBER(Data!EL66),IF(Data!EL66*1/SMALL(Data!EL$25:EL$999,1)-1&gt;$F$15,"&gt;100%",Data!EL66*1/SMALL(Data!EL$25:EL$999,1)-1),"")</f>
        <v>0</v>
      </c>
      <c r="EM66" s="178">
        <f>IF(ISNUMBER(Data!EM66),IF(Data!EM66*1/SMALL(Data!EM$25:EM$999,1)-1&gt;$F$15,"&gt;100%",Data!EM66*1/SMALL(Data!EM$25:EM$999,1)-1),"")</f>
        <v>0.4285714285714286</v>
      </c>
      <c r="EN66" s="178">
        <f>IF(ISNUMBER(Data!EN66),IF(Data!EN66*1/SMALL(Data!EN$25:EN$999,1)-1&gt;$F$15,"&gt;100%",Data!EN66*1/SMALL(Data!EN$25:EN$999,1)-1),"")</f>
        <v>0</v>
      </c>
      <c r="EO66" s="178">
        <f>IF(ISNUMBER(Data!EO66),IF(Data!EO66*1/SMALL(Data!EO$25:EO$999,1)-1&gt;$F$15,"&gt;100%",Data!EO66*1/SMALL(Data!EO$25:EO$999,1)-1),"")</f>
        <v>0</v>
      </c>
      <c r="EP66" s="178">
        <f>IF(ISNUMBER(Data!EP66),IF(Data!EP66*1/SMALL(Data!EP$25:EP$999,1)-1&gt;$F$15,"&gt;100%",Data!EP66*1/SMALL(Data!EP$25:EP$999,1)-1),"")</f>
        <v>0.26190476190476208</v>
      </c>
      <c r="EQ66" s="178">
        <f>IF(ISNUMBER(Data!EQ66),IF(Data!EQ66*1/SMALL(Data!EQ$25:EQ$999,1)-1&gt;$F$15,"&gt;100%",Data!EQ66*1/SMALL(Data!EQ$25:EQ$999,1)-1),"")</f>
        <v>0.13978494623655924</v>
      </c>
      <c r="ER66" s="178">
        <f>IF(ISNUMBER(Data!ER66),IF(Data!ER66*1/SMALL(Data!ER$25:ER$999,1)-1&gt;$F$15,"&gt;100%",Data!ER66*1/SMALL(Data!ER$25:ER$999,1)-1),"")</f>
        <v>0.31818181818181812</v>
      </c>
      <c r="ES66" s="178">
        <f>IF(ISNUMBER(Data!ES66),IF(Data!ES66*1/SMALL(Data!ES$25:ES$999,1)-1&gt;$F$15,"&gt;100%",Data!ES66*1/SMALL(Data!ES$25:ES$999,1)-1),"")</f>
        <v>0.12500000000000022</v>
      </c>
    </row>
    <row r="67" spans="1:149" s="171" customFormat="1" x14ac:dyDescent="0.25">
      <c r="A67" s="169" t="str">
        <f>Data!A67</f>
        <v>RTAB. Stereo. Viso2</v>
      </c>
      <c r="B67" s="178" t="str">
        <f>IF(ISNUMBER(Data!B67),IF(Data!B67*1/SMALL(Data!B$25:B$999,1)-1&gt;$F$15,"&gt;100%",Data!B67*1/SMALL(Data!B$25:B$999,1)-1),"")</f>
        <v/>
      </c>
      <c r="C67" s="178" t="str">
        <f>IF(ISNUMBER(Data!C67),IF(Data!C67*1/SMALL(Data!C$25:C$999,1)-1&gt;$F$15,"&gt;100%",Data!C67*1/SMALL(Data!C$25:C$999,1)-1),"")</f>
        <v/>
      </c>
      <c r="D67" s="178" t="str">
        <f>IF(ISNUMBER(Data!D67),IF(Data!D67*1/SMALL(Data!D$25:D$999,1)-1&gt;$F$15,"&gt;100%",Data!D67*1/SMALL(Data!D$25:D$999,1)-1),"")</f>
        <v/>
      </c>
      <c r="E67" s="178" t="str">
        <f>IF(ISNUMBER(Data!E67),IF(Data!E67*1/SMALL(Data!E$25:E$999,1)-1&gt;$F$15,"&gt;100%",Data!E67*1/SMALL(Data!E$25:E$999,1)-1),"")</f>
        <v/>
      </c>
      <c r="F67" s="178" t="str">
        <f>IF(ISNUMBER(Data!F67),IF(Data!F67*1/SMALL(Data!F$25:F$999,1)-1&gt;$F$15,"&gt;100%",Data!F67*1/SMALL(Data!F$25:F$999,1)-1),"")</f>
        <v/>
      </c>
      <c r="G67" s="178" t="str">
        <f>IF(ISNUMBER(Data!G67),IF(Data!G67*1/SMALL(Data!G$25:G$999,1)-1&gt;$F$15,"&gt;100%",Data!G67*1/SMALL(Data!G$25:G$999,1)-1),"")</f>
        <v/>
      </c>
      <c r="H67" s="178" t="str">
        <f>IF(ISNUMBER(Data!H67),IF(Data!H67*1/SMALL(Data!H$25:H$999,1)-1&gt;$F$15,"&gt;100%",Data!H67*1/SMALL(Data!H$25:H$999,1)-1),"")</f>
        <v/>
      </c>
      <c r="I67" s="178" t="str">
        <f>IF(ISNUMBER(Data!I67),IF(Data!I67*1/SMALL(Data!I$25:I$999,1)-1&gt;$F$15,"&gt;100%",Data!I67*1/SMALL(Data!I$25:I$999,1)-1),"")</f>
        <v/>
      </c>
      <c r="J67" s="178" t="str">
        <f>IF(ISNUMBER(Data!J67),IF(Data!J67*1/SMALL(Data!J$25:J$999,1)-1&gt;$F$15,"&gt;100%",Data!J67*1/SMALL(Data!J$25:J$999,1)-1),"")</f>
        <v/>
      </c>
      <c r="K67" s="178" t="str">
        <f>IF(ISNUMBER(Data!K67),IF(Data!K67*1/SMALL(Data!K$25:K$999,1)-1&gt;$F$15,"&gt;100%",Data!K67*1/SMALL(Data!K$25:K$999,1)-1),"")</f>
        <v/>
      </c>
      <c r="L67" s="178" t="str">
        <f>IF(ISNUMBER(Data!L67),IF(Data!L67*1/SMALL(Data!L$25:L$999,1)-1&gt;$F$15,"&gt;100%",Data!L67*1/SMALL(Data!L$25:L$999,1)-1),"")</f>
        <v/>
      </c>
      <c r="M67" s="178" t="str">
        <f>IF(ISNUMBER(Data!M67),IF(Data!M67*1/SMALL(Data!M$25:M$999,1)-1&gt;$F$15,"&gt;100%",Data!M67*1/SMALL(Data!M$25:M$999,1)-1),"")</f>
        <v/>
      </c>
      <c r="N67" s="178" t="str">
        <f>IF(ISNUMBER(Data!N67),IF(Data!N67*1/SMALL(Data!N$25:N$999,1)-1&gt;$F$15,"&gt;100%",Data!N67*1/SMALL(Data!N$25:N$999,1)-1),"")</f>
        <v/>
      </c>
      <c r="O67" s="178" t="str">
        <f>IF(ISNUMBER(Data!O67),IF(Data!O67*1/SMALL(Data!O$25:O$999,1)-1&gt;$F$15,"&gt;100%",Data!O67*1/SMALL(Data!O$25:O$999,1)-1),"")</f>
        <v/>
      </c>
      <c r="P67" s="178" t="str">
        <f>IF(ISNUMBER(Data!P67),IF(Data!P67*1/SMALL(Data!P$25:P$999,1)-1&gt;$F$15,"&gt;100%",Data!P67*1/SMALL(Data!P$25:P$999,1)-1),"")</f>
        <v/>
      </c>
      <c r="Q67" s="178" t="str">
        <f>IF(ISNUMBER(Data!Q67),IF(Data!Q67*1/SMALL(Data!Q$25:Q$999,1)-1&gt;$F$15,"&gt;100%",Data!Q67*1/SMALL(Data!Q$25:Q$999,1)-1),"")</f>
        <v/>
      </c>
      <c r="R67" s="178" t="str">
        <f>IF(ISNUMBER(Data!R67),IF(Data!R67*1/SMALL(Data!R$25:R$999,1)-1&gt;$F$15,"&gt;100%",Data!R67*1/SMALL(Data!R$25:R$999,1)-1),"")</f>
        <v/>
      </c>
      <c r="S67" s="178" t="str">
        <f>IF(ISNUMBER(Data!S67),IF(Data!S67*1/SMALL(Data!S$25:S$999,1)-1&gt;$F$15,"&gt;100%",Data!S67*1/SMALL(Data!S$25:S$999,1)-1),"")</f>
        <v/>
      </c>
      <c r="T67" s="178" t="str">
        <f>IF(ISNUMBER(Data!T67),IF(Data!T67*1/SMALL(Data!T$25:T$999,1)-1&gt;$F$15,"&gt;100%",Data!T67*1/SMALL(Data!T$25:T$999,1)-1),"")</f>
        <v/>
      </c>
      <c r="U67" s="178" t="str">
        <f>IF(ISNUMBER(Data!U67),IF(Data!U67*1/SMALL(Data!U$25:U$999,1)-1&gt;$F$15,"&gt;100%",Data!U67*1/SMALL(Data!U$25:U$999,1)-1),"")</f>
        <v/>
      </c>
      <c r="V67" s="178" t="str">
        <f>IF(ISNUMBER(Data!V67),IF(Data!V67*1/SMALL(Data!V$25:V$999,1)-1&gt;$F$15,"&gt;100%",Data!V67*1/SMALL(Data!V$25:V$999,1)-1),"")</f>
        <v/>
      </c>
      <c r="W67" s="178" t="str">
        <f>IF(ISNUMBER(Data!W67),IF(Data!W67*1/SMALL(Data!W$25:W$999,1)-1&gt;$F$15,"&gt;100%",Data!W67*1/SMALL(Data!W$25:W$999,1)-1),"")</f>
        <v/>
      </c>
      <c r="X67" s="178" t="str">
        <f>IF(ISNUMBER(Data!X67),IF(Data!X67*1/SMALL(Data!X$25:X$999,1)-1&gt;$F$15,"&gt;100%",Data!X67*1/SMALL(Data!X$25:X$999,1)-1),"")</f>
        <v/>
      </c>
      <c r="Y67" s="178" t="str">
        <f>IF(ISNUMBER(Data!Y67),IF(Data!Y67*1/SMALL(Data!Y$25:Y$999,1)-1&gt;$F$15,"&gt;100%",Data!Y67*1/SMALL(Data!Y$25:Y$999,1)-1),"")</f>
        <v/>
      </c>
      <c r="Z67" s="178" t="str">
        <f>IF(ISNUMBER(Data!Z67),IF(Data!Z67*1/SMALL(Data!Z$25:Z$999,1)-1&gt;$F$15,"&gt;100%",Data!Z67*1/SMALL(Data!Z$25:Z$999,1)-1),"")</f>
        <v/>
      </c>
      <c r="AA67" s="178" t="str">
        <f>IF(ISNUMBER(Data!AA67),IF(Data!AA67*1/SMALL(Data!AA$25:AA$999,1)-1&gt;$F$15,"&gt;100%",Data!AA67*1/SMALL(Data!AA$25:AA$999,1)-1),"")</f>
        <v/>
      </c>
      <c r="AB67" s="178" t="str">
        <f>IF(ISNUMBER(Data!AB67),IF(Data!AB67*1/SMALL(Data!AB$25:AB$999,1)-1&gt;$F$15,"&gt;100%",Data!AB67*1/SMALL(Data!AB$25:AB$999,1)-1),"")</f>
        <v/>
      </c>
      <c r="AC67" s="178" t="str">
        <f>IF(ISNUMBER(Data!AC67),IF(Data!AC67*1/SMALL(Data!AC$25:AC$999,1)-1&gt;$F$15,"&gt;100%",Data!AC67*1/SMALL(Data!AC$25:AC$999,1)-1),"")</f>
        <v/>
      </c>
      <c r="AD67" s="178" t="str">
        <f>IF(ISNUMBER(Data!AD67),IF(Data!AD67*1/SMALL(Data!AD$25:AD$999,1)-1&gt;$F$15,"&gt;100%",Data!AD67*1/SMALL(Data!AD$25:AD$999,1)-1),"")</f>
        <v/>
      </c>
      <c r="AE67" s="178" t="str">
        <f>IF(ISNUMBER(Data!AE67),IF(Data!AE67*1/SMALL(Data!AE$25:AE$999,1)-1&gt;$F$15,"&gt;100%",Data!AE67*1/SMALL(Data!AE$25:AE$999,1)-1),"")</f>
        <v/>
      </c>
      <c r="AF67" s="178" t="str">
        <f>IF(ISNUMBER(Data!AF67),IF(Data!AF67*1/SMALL(Data!AF$25:AF$999,1)-1&gt;$F$15,"&gt;100%",Data!AF67*1/SMALL(Data!AF$25:AF$999,1)-1),"")</f>
        <v/>
      </c>
      <c r="AG67" s="178" t="str">
        <f>IF(ISNUMBER(Data!AG67),IF(Data!AG67*1/SMALL(Data!AG$25:AG$999,1)-1&gt;$F$15,"&gt;100%",Data!AG67*1/SMALL(Data!AG$25:AG$999,1)-1),"")</f>
        <v/>
      </c>
      <c r="AH67" s="178" t="str">
        <f>IF(ISNUMBER(Data!AH67),IF(Data!AH67*1/SMALL(Data!AH$25:AH$999,1)-1&gt;$F$15,"&gt;100%",Data!AH67*1/SMALL(Data!AH$25:AH$999,1)-1),"")</f>
        <v/>
      </c>
      <c r="AI67" s="178" t="str">
        <f>IF(ISNUMBER(Data!AI67),IF(Data!AI67*1/SMALL(Data!AI$25:AI$999,1)-1&gt;$F$15,"&gt;100%",Data!AI67*1/SMALL(Data!AI$25:AI$999,1)-1),"")</f>
        <v/>
      </c>
      <c r="AJ67" s="178" t="str">
        <f>IF(ISNUMBER(Data!AJ67),IF(Data!AJ67*1/SMALL(Data!AJ$25:AJ$999,1)-1&gt;$F$15,"&gt;100%",Data!AJ67*1/SMALL(Data!AJ$25:AJ$999,1)-1),"")</f>
        <v/>
      </c>
      <c r="AK67" s="178" t="str">
        <f>IF(ISNUMBER(Data!AK67),IF(Data!AK67*1/SMALL(Data!AK$25:AK$999,1)-1&gt;$F$15,"&gt;100%",Data!AK67*1/SMALL(Data!AK$25:AK$999,1)-1),"")</f>
        <v/>
      </c>
      <c r="AL67" s="178" t="str">
        <f>IF(ISNUMBER(Data!AL67),IF(Data!AL67*1/SMALL(Data!AL$25:AL$999,1)-1&gt;$F$15,"&gt;100%",Data!AL67*1/SMALL(Data!AL$25:AL$999,1)-1),"")</f>
        <v/>
      </c>
      <c r="AM67" s="178" t="str">
        <f>IF(ISNUMBER(Data!AM67),IF(Data!AM67*1/SMALL(Data!AM$25:AM$999,1)-1&gt;$F$15,"&gt;100%",Data!AM67*1/SMALL(Data!AM$25:AM$999,1)-1),"")</f>
        <v/>
      </c>
      <c r="AN67" s="178" t="str">
        <f>IF(ISNUMBER(Data!AN67),IF(Data!AN67*1/SMALL(Data!AN$25:AN$999,1)-1&gt;$F$15,"&gt;100%",Data!AN67*1/SMALL(Data!AN$25:AN$999,1)-1),"")</f>
        <v/>
      </c>
      <c r="AO67" s="178" t="str">
        <f>IF(ISNUMBER(Data!AO67),IF(Data!AO67*1/SMALL(Data!AO$25:AO$999,1)-1&gt;$F$15,"&gt;100%",Data!AO67*1/SMALL(Data!AO$25:AO$999,1)-1),"")</f>
        <v/>
      </c>
      <c r="AP67" s="178" t="str">
        <f>IF(ISNUMBER(Data!AP67),IF(Data!AP67*1/SMALL(Data!AP$25:AP$999,1)-1&gt;$F$15,"&gt;100%",Data!AP67*1/SMALL(Data!AP$25:AP$999,1)-1),"")</f>
        <v/>
      </c>
      <c r="AQ67" s="189" t="str">
        <f>IF(ISNUMBER(Data!AQ67),IF(Data!AQ67*1/SMALL(Data!AQ$25:AQ$999,1)-1&gt;$F$15,"&gt;100%",Data!AQ67*1/SMALL(Data!AQ$25:AQ$999,1)-1),"")</f>
        <v/>
      </c>
      <c r="AR67" s="178" t="str">
        <f>IF(ISNUMBER(Data!AR67),IF(Data!AR67*1/SMALL(Data!AR$25:AR$999,1)-1&gt;$F$15,"&gt;100%",Data!AR67*1/SMALL(Data!AR$25:AR$999,1)-1),"")</f>
        <v/>
      </c>
      <c r="AS67" s="178" t="str">
        <f>IF(ISNUMBER(Data!AS67),IF(Data!AS67*1/SMALL(Data!AS$25:AS$999,1)-1&gt;$F$15,"&gt;100%",Data!AS67*1/SMALL(Data!AS$25:AS$999,1)-1),"")</f>
        <v/>
      </c>
      <c r="AT67" s="178" t="str">
        <f>IF(ISNUMBER(Data!AT67),IF(Data!AT67*1/SMALL(Data!AT$25:AT$999,1)-1&gt;$F$15,"&gt;100%",Data!AT67*1/SMALL(Data!AT$25:AT$999,1)-1),"")</f>
        <v/>
      </c>
      <c r="AU67" s="178" t="str">
        <f>IF(ISNUMBER(Data!AU67),IF(Data!AU67*1/SMALL(Data!AU$25:AU$999,1)-1&gt;$F$15,"&gt;100%",Data!AU67*1/SMALL(Data!AU$25:AU$999,1)-1),"")</f>
        <v/>
      </c>
      <c r="AV67" s="178" t="str">
        <f>IF(ISNUMBER(Data!AV67),IF(Data!AV67*1/SMALL(Data!AV$25:AV$999,1)-1&gt;$F$15,"&gt;100%",Data!AV67*1/SMALL(Data!AV$25:AV$999,1)-1),"")</f>
        <v/>
      </c>
      <c r="AW67" s="178" t="str">
        <f>IF(ISNUMBER(Data!AW67),IF(Data!AW67*1/SMALL(Data!AW$25:AW$999,1)-1&gt;$F$15,"&gt;100%",Data!AW67*1/SMALL(Data!AW$25:AW$999,1)-1),"")</f>
        <v/>
      </c>
      <c r="AX67" s="178" t="str">
        <f>IF(ISNUMBER(Data!AX67),IF(Data!AX67*1/SMALL(Data!AX$25:AX$999,1)-1&gt;$F$15,"&gt;100%",Data!AX67*1/SMALL(Data!AX$25:AX$999,1)-1),"")</f>
        <v/>
      </c>
      <c r="AY67" s="178" t="str">
        <f>IF(ISNUMBER(Data!AY67),IF(Data!AY67*1/SMALL(Data!AY$25:AY$999,1)-1&gt;$F$15,"&gt;100%",Data!AY67*1/SMALL(Data!AY$25:AY$999,1)-1),"")</f>
        <v/>
      </c>
      <c r="AZ67" s="178" t="str">
        <f>IF(ISNUMBER(Data!AZ67),IF(Data!AZ67*1/SMALL(Data!AZ$25:AZ$999,1)-1&gt;$F$15,"&gt;100%",Data!AZ67*1/SMALL(Data!AZ$25:AZ$999,1)-1),"")</f>
        <v/>
      </c>
      <c r="BA67" s="190" t="str">
        <f>IF(ISNUMBER(Data!BA67),IF(Data!BA67*1/SMALL(Data!BA$25:BA$999,1)-1&gt;$F$15,"&gt;100%",Data!BA67*1/SMALL(Data!BA$25:BA$999,1)-1),"")</f>
        <v/>
      </c>
      <c r="BB67" s="184" t="str">
        <f>IF(ISNUMBER(Data!BB67),IF(Data!BB67*1/SMALL(Data!BB$25:BB$999,1)-1&gt;$F$15,"&gt;100%",Data!BB67*1/SMALL(Data!BB$25:BB$999,1)-1),"")</f>
        <v/>
      </c>
      <c r="BC67" s="178" t="str">
        <f>IF(ISNUMBER(Data!BC67),IF(Data!BC67*1/SMALL(Data!BC$25:BC$999,1)-1&gt;$F$15,"&gt;100%",Data!BC67*1/SMALL(Data!BC$25:BC$999,1)-1),"")</f>
        <v/>
      </c>
      <c r="BD67" s="178" t="str">
        <f>IF(ISNUMBER(Data!BD67),IF(Data!BD67*1/SMALL(Data!BD$25:BD$999,1)-1&gt;$F$15,"&gt;100%",Data!BD67*1/SMALL(Data!BD$25:BD$999,1)-1),"")</f>
        <v/>
      </c>
      <c r="BE67" s="178" t="str">
        <f>IF(ISNUMBER(Data!BE67),IF(Data!BE67*1/SMALL(Data!BE$25:BE$999,1)-1&gt;$F$15,"&gt;100%",Data!BE67*1/SMALL(Data!BE$25:BE$999,1)-1),"")</f>
        <v/>
      </c>
      <c r="BF67" s="178" t="str">
        <f>IF(ISNUMBER(Data!BF67),IF(Data!BF67*1/SMALL(Data!BF$25:BF$999,1)-1&gt;$F$15,"&gt;100%",Data!BF67*1/SMALL(Data!BF$25:BF$999,1)-1),"")</f>
        <v/>
      </c>
      <c r="BG67" s="178" t="str">
        <f>IF(ISNUMBER(Data!BG67),IF(Data!BG67*1/SMALL(Data!BG$25:BG$999,1)-1&gt;$F$15,"&gt;100%",Data!BG67*1/SMALL(Data!BG$25:BG$999,1)-1),"")</f>
        <v/>
      </c>
      <c r="BH67" s="178" t="str">
        <f>IF(ISNUMBER(Data!BH67),IF(Data!BH67*1/SMALL(Data!BH$25:BH$999,1)-1&gt;$F$15,"&gt;100%",Data!BH67*1/SMALL(Data!BH$25:BH$999,1)-1),"")</f>
        <v/>
      </c>
      <c r="BI67" s="178" t="str">
        <f>IF(ISNUMBER(Data!BI67),IF(Data!BI67*1/SMALL(Data!BI$25:BI$999,1)-1&gt;$F$15,"&gt;100%",Data!BI67*1/SMALL(Data!BI$25:BI$999,1)-1),"")</f>
        <v/>
      </c>
      <c r="BJ67" s="178" t="str">
        <f>IF(ISNUMBER(Data!BJ67),IF(Data!BJ67*1/SMALL(Data!BJ$25:BJ$999,1)-1&gt;$F$15,"&gt;100%",Data!BJ67*1/SMALL(Data!BJ$25:BJ$999,1)-1),"")</f>
        <v/>
      </c>
      <c r="BK67" s="178" t="str">
        <f>IF(ISNUMBER(Data!BK67),IF(Data!BK67*1/SMALL(Data!BK$25:BK$999,1)-1&gt;$F$15,"&gt;100%",Data!BK67*1/SMALL(Data!BK$25:BK$999,1)-1),"")</f>
        <v/>
      </c>
      <c r="BL67" s="178" t="str">
        <f>IF(ISNUMBER(Data!BL67),IF(Data!BL67*1/SMALL(Data!BL$25:BL$999,1)-1&gt;$F$15,"&gt;100%",Data!BL67*1/SMALL(Data!BL$25:BL$999,1)-1),"")</f>
        <v/>
      </c>
      <c r="BM67" s="178" t="str">
        <f>IF(ISNUMBER(Data!BM67),IF(Data!BM67*1/SMALL(Data!BM$25:BM$999,1)-1&gt;$F$15,"&gt;100%",Data!BM67*1/SMALL(Data!BM$25:BM$999,1)-1),"")</f>
        <v/>
      </c>
      <c r="BN67" s="178" t="str">
        <f>IF(ISNUMBER(Data!BN67),IF(Data!BN67*1/SMALL(Data!BN$25:BN$999,1)-1&gt;$F$15,"&gt;100%",Data!BN67*1/SMALL(Data!BN$25:BN$999,1)-1),"")</f>
        <v/>
      </c>
      <c r="BO67" s="178" t="str">
        <f>IF(ISNUMBER(Data!BO67),IF(Data!BO67*1/SMALL(Data!BO$25:BO$999,1)-1&gt;$F$15,"&gt;100%",Data!BO67*1/SMALL(Data!BO$25:BO$999,1)-1),"")</f>
        <v/>
      </c>
      <c r="BP67" s="178" t="str">
        <f>IF(ISNUMBER(Data!BP67),IF(Data!BP67*1/SMALL(Data!BP$25:BP$999,1)-1&gt;$F$15,"&gt;100%",Data!BP67*1/SMALL(Data!BP$25:BP$999,1)-1),"")</f>
        <v/>
      </c>
      <c r="BQ67" s="178" t="str">
        <f>IF(ISNUMBER(Data!BQ67),IF(Data!BQ67*1/SMALL(Data!BQ$25:BQ$999,1)-1&gt;$F$15,"&gt;100%",Data!BQ67*1/SMALL(Data!BQ$25:BQ$999,1)-1),"")</f>
        <v/>
      </c>
      <c r="BR67" s="178" t="str">
        <f>IF(ISNUMBER(Data!BR67),IF(Data!BR67*1/SMALL(Data!BR$25:BR$999,1)-1&gt;$F$15,"&gt;100%",Data!BR67*1/SMALL(Data!BR$25:BR$999,1)-1),"")</f>
        <v/>
      </c>
      <c r="BS67" s="178" t="str">
        <f>IF(ISNUMBER(Data!BS67),IF(Data!BS67*1/SMALL(Data!BS$25:BS$999,1)-1&gt;$F$15,"&gt;100%",Data!BS67*1/SMALL(Data!BS$25:BS$999,1)-1),"")</f>
        <v/>
      </c>
      <c r="BT67" s="178" t="str">
        <f>IF(ISNUMBER(Data!BT67),IF(Data!BT67*1/SMALL(Data!BT$25:BT$999,1)-1&gt;$F$15,"&gt;100%",Data!BT67*1/SMALL(Data!BT$25:BT$999,1)-1),"")</f>
        <v/>
      </c>
      <c r="BU67" s="178" t="str">
        <f>IF(ISNUMBER(Data!BU67),IF(Data!BU67*1/SMALL(Data!BU$25:BU$999,1)-1&gt;$F$15,"&gt;100%",Data!BU67*1/SMALL(Data!BU$25:BU$999,1)-1),"")</f>
        <v/>
      </c>
      <c r="BV67" s="178" t="str">
        <f>IF(ISNUMBER(Data!BV67),IF(Data!BV67*1/SMALL(Data!BV$25:BV$999,1)-1&gt;$F$15,"&gt;100%",Data!BV67*1/SMALL(Data!BV$25:BV$999,1)-1),"")</f>
        <v/>
      </c>
      <c r="BW67" s="178" t="str">
        <f>IF(ISNUMBER(Data!BW67),IF(Data!BW67*1/SMALL(Data!BW$25:BW$999,1)-1&gt;$F$15,"&gt;100%",Data!BW67*1/SMALL(Data!BW$25:BW$999,1)-1),"")</f>
        <v/>
      </c>
      <c r="BX67" s="178" t="str">
        <f>IF(ISNUMBER(Data!BX67),IF(Data!BX67*1/SMALL(Data!BX$25:BX$999,1)-1&gt;$F$15,"&gt;100%",Data!BX67*1/SMALL(Data!BX$25:BX$999,1)-1),"")</f>
        <v/>
      </c>
      <c r="BY67" s="178" t="str">
        <f>IF(ISNUMBER(Data!BY67),IF(Data!BY67*1/SMALL(Data!BY$25:BY$999,1)-1&gt;$F$15,"&gt;100%",Data!BY67*1/SMALL(Data!BY$25:BY$999,1)-1),"")</f>
        <v/>
      </c>
      <c r="BZ67" s="178" t="str">
        <f>IF(ISNUMBER(Data!BZ67),IF(Data!BZ67*1/SMALL(Data!BZ$25:BZ$999,1)-1&gt;$F$15,"&gt;100%",Data!BZ67*1/SMALL(Data!BZ$25:BZ$999,1)-1),"")</f>
        <v/>
      </c>
      <c r="CA67" s="178" t="str">
        <f>IF(ISNUMBER(Data!CA67),IF(Data!CA67*1/SMALL(Data!CA$25:CA$999,1)-1&gt;$F$15,"&gt;100%",Data!CA67*1/SMALL(Data!CA$25:CA$999,1)-1),"")</f>
        <v/>
      </c>
      <c r="CB67" s="178" t="str">
        <f>IF(ISNUMBER(Data!CB67),IF(Data!CB67*1/SMALL(Data!CB$25:CB$999,1)-1&gt;$F$15,"&gt;100%",Data!CB67*1/SMALL(Data!CB$25:CB$999,1)-1),"")</f>
        <v/>
      </c>
      <c r="CC67" s="178" t="str">
        <f>IF(ISNUMBER(Data!CC67),IF(Data!CC67*1/SMALL(Data!CC$25:CC$999,1)-1&gt;$F$15,"&gt;100%",Data!CC67*1/SMALL(Data!CC$25:CC$999,1)-1),"")</f>
        <v/>
      </c>
      <c r="CD67" s="178" t="str">
        <f>IF(ISNUMBER(Data!CD67),IF(Data!CD67*1/SMALL(Data!CD$25:CD$999,1)-1&gt;$F$15,"&gt;100%",Data!CD67*1/SMALL(Data!CD$25:CD$999,1)-1),"")</f>
        <v/>
      </c>
      <c r="CE67" s="178" t="str">
        <f>IF(ISNUMBER(Data!CE67),IF(Data!CE67*1/SMALL(Data!CE$25:CE$999,1)-1&gt;$F$15,"&gt;100%",Data!CE67*1/SMALL(Data!CE$25:CE$999,1)-1),"")</f>
        <v/>
      </c>
      <c r="CF67" s="178" t="str">
        <f>IF(ISNUMBER(Data!CF67),IF(Data!CF67*1/SMALL(Data!CF$25:CF$999,1)-1&gt;$F$15,"&gt;100%",Data!CF67*1/SMALL(Data!CF$25:CF$999,1)-1),"")</f>
        <v/>
      </c>
      <c r="CG67" s="178" t="str">
        <f>IF(ISNUMBER(Data!CG67),IF(Data!CG67*1/SMALL(Data!CG$25:CG$999,1)-1&gt;$F$15,"&gt;100%",Data!CG67*1/SMALL(Data!CG$25:CG$999,1)-1),"")</f>
        <v/>
      </c>
      <c r="CH67" s="178" t="str">
        <f>IF(ISNUMBER(Data!CH67),IF(Data!CH67*1/SMALL(Data!CH$25:CH$999,1)-1&gt;$F$15,"&gt;100%",Data!CH67*1/SMALL(Data!CH$25:CH$999,1)-1),"")</f>
        <v/>
      </c>
      <c r="CI67" s="178" t="str">
        <f>IF(ISNUMBER(Data!CI67),IF(Data!CI67*1/SMALL(Data!CI$25:CI$999,1)-1&gt;$F$15,"&gt;100%",Data!CI67*1/SMALL(Data!CI$25:CI$999,1)-1),"")</f>
        <v/>
      </c>
      <c r="CJ67" s="178" t="str">
        <f>IF(ISNUMBER(Data!CJ67),IF(Data!CJ67*1/SMALL(Data!CJ$25:CJ$999,1)-1&gt;$F$15,"&gt;100%",Data!CJ67*1/SMALL(Data!CJ$25:CJ$999,1)-1),"")</f>
        <v/>
      </c>
      <c r="CK67" s="178" t="str">
        <f>IF(ISNUMBER(Data!CK67),IF(Data!CK67*1/SMALL(Data!CK$25:CK$999,1)-1&gt;$F$15,"&gt;100%",Data!CK67*1/SMALL(Data!CK$25:CK$999,1)-1),"")</f>
        <v/>
      </c>
      <c r="CL67" s="178" t="str">
        <f>IF(ISNUMBER(Data!CL67),IF(Data!CL67*1/SMALL(Data!CL$25:CL$999,1)-1&gt;$F$15,"&gt;100%",Data!CL67*1/SMALL(Data!CL$25:CL$999,1)-1),"")</f>
        <v/>
      </c>
      <c r="CM67" s="178" t="str">
        <f>IF(ISNUMBER(Data!CM67),IF(Data!CM67*1/SMALL(Data!CM$25:CM$999,1)-1&gt;$F$15,"&gt;100%",Data!CM67*1/SMALL(Data!CM$25:CM$999,1)-1),"")</f>
        <v/>
      </c>
      <c r="CN67" s="178" t="str">
        <f>IF(ISNUMBER(Data!CN67),IF(Data!CN67*1/SMALL(Data!CN$25:CN$999,1)-1&gt;$F$15,"&gt;100%",Data!CN67*1/SMALL(Data!CN$25:CN$999,1)-1),"")</f>
        <v/>
      </c>
      <c r="CO67" s="178" t="str">
        <f>IF(ISNUMBER(Data!CO67),IF(Data!CO67*1/SMALL(Data!CO$25:CO$999,1)-1&gt;$F$15,"&gt;100%",Data!CO67*1/SMALL(Data!CO$25:CO$999,1)-1),"")</f>
        <v/>
      </c>
      <c r="CP67" s="178" t="str">
        <f>IF(ISNUMBER(Data!CP67),IF(Data!CP67*1/SMALL(Data!CP$25:CP$999,1)-1&gt;$F$15,"&gt;100%",Data!CP67*1/SMALL(Data!CP$25:CP$999,1)-1),"")</f>
        <v/>
      </c>
      <c r="CQ67" s="178" t="str">
        <f>IF(ISNUMBER(Data!CQ67),IF(Data!CQ67*1/SMALL(Data!CQ$25:CQ$999,1)-1&gt;$F$15,"&gt;100%",Data!CQ67*1/SMALL(Data!CQ$25:CQ$999,1)-1),"")</f>
        <v/>
      </c>
      <c r="CR67" s="178" t="str">
        <f>IF(ISNUMBER(Data!CR67),IF(Data!CR67*1/SMALL(Data!CR$25:CR$999,1)-1&gt;$F$15,"&gt;100%",Data!CR67*1/SMALL(Data!CR$25:CR$999,1)-1),"")</f>
        <v/>
      </c>
      <c r="CS67" s="178" t="str">
        <f>IF(ISNUMBER(Data!CS67),IF(Data!CS67*1/SMALL(Data!CS$25:CS$999,1)-1&gt;$F$15,"&gt;100%",Data!CS67*1/SMALL(Data!CS$25:CS$999,1)-1),"")</f>
        <v/>
      </c>
      <c r="CT67" s="178" t="str">
        <f>IF(ISNUMBER(Data!CT67),IF(Data!CT67*1/SMALL(Data!CT$25:CT$999,1)-1&gt;$F$15,"&gt;100%",Data!CT67*1/SMALL(Data!CT$25:CT$999,1)-1),"")</f>
        <v/>
      </c>
      <c r="CU67" s="178" t="str">
        <f>IF(ISNUMBER(Data!CU67),IF(Data!CU67*1/SMALL(Data!CU$25:CU$999,1)-1&gt;$F$15,"&gt;100%",Data!CU67*1/SMALL(Data!CU$25:CU$999,1)-1),"")</f>
        <v/>
      </c>
      <c r="CV67" s="178" t="str">
        <f>IF(ISNUMBER(Data!CV67),IF(Data!CV67*1/SMALL(Data!CV$25:CV$999,1)-1&gt;$F$15,"&gt;100%",Data!CV67*1/SMALL(Data!CV$25:CV$999,1)-1),"")</f>
        <v/>
      </c>
      <c r="CW67" s="178" t="str">
        <f>IF(ISNUMBER(Data!CW67),IF(Data!CW67*1/SMALL(Data!CW$25:CW$999,1)-1&gt;$F$15,"&gt;100%",Data!CW67*1/SMALL(Data!CW$25:CW$999,1)-1),"")</f>
        <v/>
      </c>
      <c r="CX67" s="178" t="str">
        <f>IF(ISNUMBER(Data!CX67),IF(Data!CX67*1/SMALL(Data!CX$25:CX$999,1)-1&gt;$F$15,"&gt;100%",Data!CX67*1/SMALL(Data!CX$25:CX$999,1)-1),"")</f>
        <v/>
      </c>
      <c r="CY67" s="178" t="str">
        <f>IF(ISNUMBER(Data!CY67),IF(Data!CY67*1/SMALL(Data!CY$25:CY$999,1)-1&gt;$F$15,"&gt;100%",Data!CY67*1/SMALL(Data!CY$25:CY$999,1)-1),"")</f>
        <v/>
      </c>
      <c r="CZ67" s="178" t="str">
        <f>IF(ISNUMBER(Data!CZ67),IF(Data!CZ67*1/SMALL(Data!CZ$25:CZ$999,1)-1&gt;$F$15,"&gt;100%",Data!CZ67*1/SMALL(Data!CZ$25:CZ$999,1)-1),"")</f>
        <v/>
      </c>
      <c r="DA67" s="178" t="str">
        <f>IF(ISNUMBER(Data!DA67),IF(Data!DA67*1/SMALL(Data!DA$25:DA$999,1)-1&gt;$F$15,"&gt;100%",Data!DA67*1/SMALL(Data!DA$25:DA$999,1)-1),"")</f>
        <v/>
      </c>
      <c r="DB67" s="178" t="str">
        <f>IF(ISNUMBER(Data!DB67),IF(Data!DB67*1/SMALL(Data!DB$25:DB$999,1)-1&gt;$F$15,"&gt;100%",Data!DB67*1/SMALL(Data!DB$25:DB$999,1)-1),"")</f>
        <v/>
      </c>
      <c r="DC67" s="178" t="str">
        <f>IF(ISNUMBER(Data!DC67),IF(Data!DC67*1/SMALL(Data!DC$25:DC$999,1)-1&gt;$F$15,"&gt;100%",Data!DC67*1/SMALL(Data!DC$25:DC$999,1)-1),"")</f>
        <v/>
      </c>
      <c r="DD67" s="178" t="str">
        <f>IF(ISNUMBER(Data!DD67),IF(Data!DD67*1/SMALL(Data!DD$25:DD$999,1)-1&gt;$F$15,"&gt;100%",Data!DD67*1/SMALL(Data!DD$25:DD$999,1)-1),"")</f>
        <v/>
      </c>
      <c r="DE67" s="178" t="str">
        <f>IF(ISNUMBER(Data!DE67),IF(Data!DE67*1/SMALL(Data!DE$25:DE$999,1)-1&gt;$F$15,"&gt;100%",Data!DE67*1/SMALL(Data!DE$25:DE$999,1)-1),"")</f>
        <v/>
      </c>
      <c r="DF67" s="178" t="str">
        <f>IF(ISNUMBER(Data!DF67),IF(Data!DF67*1/SMALL(Data!DF$25:DF$999,1)-1&gt;$F$15,"&gt;100%",Data!DF67*1/SMALL(Data!DF$25:DF$999,1)-1),"")</f>
        <v/>
      </c>
      <c r="DG67" s="178" t="str">
        <f>IF(ISNUMBER(Data!DG67),IF(Data!DG67*1/SMALL(Data!DG$25:DG$999,1)-1&gt;$F$15,"&gt;100%",Data!DG67*1/SMALL(Data!DG$25:DG$999,1)-1),"")</f>
        <v/>
      </c>
      <c r="DH67" s="178" t="str">
        <f>IF(ISNUMBER(Data!DH67),IF(Data!DH67*1/SMALL(Data!DH$25:DH$999,1)-1&gt;$F$15,"&gt;100%",Data!DH67*1/SMALL(Data!DH$25:DH$999,1)-1),"")</f>
        <v/>
      </c>
      <c r="DI67" s="178" t="str">
        <f>IF(ISNUMBER(Data!DI67),IF(Data!DI67*1/SMALL(Data!DI$25:DI$999,1)-1&gt;$F$15,"&gt;100%",Data!DI67*1/SMALL(Data!DI$25:DI$999,1)-1),"")</f>
        <v/>
      </c>
      <c r="DJ67" s="178" t="str">
        <f>IF(ISNUMBER(Data!DJ67),IF(Data!DJ67*1/SMALL(Data!DJ$25:DJ$999,1)-1&gt;$F$15,"&gt;100%",Data!DJ67*1/SMALL(Data!DJ$25:DJ$999,1)-1),"")</f>
        <v/>
      </c>
      <c r="DK67" s="178" t="str">
        <f>IF(ISNUMBER(Data!DK67),IF(Data!DK67*1/SMALL(Data!DK$25:DK$999,1)-1&gt;$F$15,"&gt;100%",Data!DK67*1/SMALL(Data!DK$25:DK$999,1)-1),"")</f>
        <v/>
      </c>
      <c r="DL67" s="178" t="str">
        <f>IF(ISNUMBER(Data!DL67),IF(Data!DL67*1/SMALL(Data!DL$25:DL$999,1)-1&gt;$F$15,"&gt;100%",Data!DL67*1/SMALL(Data!DL$25:DL$999,1)-1),"")</f>
        <v/>
      </c>
      <c r="DM67" s="178" t="str">
        <f>IF(ISNUMBER(Data!DM67),IF(Data!DM67*1/SMALL(Data!DM$25:DM$999,1)-1&gt;$F$15,"&gt;100%",Data!DM67*1/SMALL(Data!DM$25:DM$999,1)-1),"")</f>
        <v/>
      </c>
      <c r="DN67" s="178" t="str">
        <f>IF(ISNUMBER(Data!DN67),IF(Data!DN67*1/SMALL(Data!DN$25:DN$999,1)-1&gt;$F$15,"&gt;100%",Data!DN67*1/SMALL(Data!DN$25:DN$999,1)-1),"")</f>
        <v/>
      </c>
      <c r="DO67" s="178" t="str">
        <f>IF(ISNUMBER(Data!DO67),IF(Data!DO67*1/SMALL(Data!DO$25:DO$999,1)-1&gt;$F$15,"&gt;100%",Data!DO67*1/SMALL(Data!DO$25:DO$999,1)-1),"")</f>
        <v/>
      </c>
      <c r="DP67" s="178" t="str">
        <f>IF(ISNUMBER(Data!DP67),IF(Data!DP67*1/SMALL(Data!DP$25:DP$999,1)-1&gt;$F$15,"&gt;100%",Data!DP67*1/SMALL(Data!DP$25:DP$999,1)-1),"")</f>
        <v/>
      </c>
      <c r="DQ67" s="178" t="str">
        <f>IF(ISNUMBER(Data!DQ67),IF(Data!DQ67*1/SMALL(Data!DQ$25:DQ$999,1)-1&gt;$F$15,"&gt;100%",Data!DQ67*1/SMALL(Data!DQ$25:DQ$999,1)-1),"")</f>
        <v/>
      </c>
      <c r="DR67" s="178" t="str">
        <f>IF(ISNUMBER(Data!DR67),IF(Data!DR67*1/SMALL(Data!DR$25:DR$999,1)-1&gt;$F$15,"&gt;100%",Data!DR67*1/SMALL(Data!DR$25:DR$999,1)-1),"")</f>
        <v/>
      </c>
      <c r="DS67" s="178" t="str">
        <f>IF(ISNUMBER(Data!DS67),IF(Data!DS67*1/SMALL(Data!DS$25:DS$999,1)-1&gt;$F$15,"&gt;100%",Data!DS67*1/SMALL(Data!DS$25:DS$999,1)-1),"")</f>
        <v/>
      </c>
      <c r="DT67" s="178" t="str">
        <f>IF(ISNUMBER(Data!DT67),IF(Data!DT67*1/SMALL(Data!DT$25:DT$999,1)-1&gt;$F$15,"&gt;100%",Data!DT67*1/SMALL(Data!DT$25:DT$999,1)-1),"")</f>
        <v/>
      </c>
      <c r="DU67" s="178" t="str">
        <f>IF(ISNUMBER(Data!DU67),IF(Data!DU67*1/SMALL(Data!DU$25:DU$999,1)-1&gt;$F$15,"&gt;100%",Data!DU67*1/SMALL(Data!DU$25:DU$999,1)-1),"")</f>
        <v/>
      </c>
      <c r="DV67" s="178" t="str">
        <f>IF(ISNUMBER(Data!DV67),IF(Data!DV67*1/SMALL(Data!DV$25:DV$999,1)-1&gt;$F$15,"&gt;100%",Data!DV67*1/SMALL(Data!DV$25:DV$999,1)-1),"")</f>
        <v/>
      </c>
      <c r="DW67" s="178" t="str">
        <f>IF(ISNUMBER(Data!DW67),IF(Data!DW67*1/SMALL(Data!DW$25:DW$999,1)-1&gt;$F$15,"&gt;100%",Data!DW67*1/SMALL(Data!DW$25:DW$999,1)-1),"")</f>
        <v/>
      </c>
      <c r="DX67" s="178" t="str">
        <f>IF(ISNUMBER(Data!DX67),IF(Data!DX67*1/SMALL(Data!DX$25:DX$999,1)-1&gt;$F$15,"&gt;100%",Data!DX67*1/SMALL(Data!DX$25:DX$999,1)-1),"")</f>
        <v/>
      </c>
      <c r="DY67" s="178" t="str">
        <f>IF(ISNUMBER(Data!DY67),IF(Data!DY67*1/SMALL(Data!DY$25:DY$999,1)-1&gt;$F$15,"&gt;100%",Data!DY67*1/SMALL(Data!DY$25:DY$999,1)-1),"")</f>
        <v/>
      </c>
      <c r="DZ67" s="178" t="str">
        <f>IF(ISNUMBER(Data!DZ67),IF(Data!DZ67*1/SMALL(Data!DZ$25:DZ$999,1)-1&gt;$F$15,"&gt;100%",Data!DZ67*1/SMALL(Data!DZ$25:DZ$999,1)-1),"")</f>
        <v/>
      </c>
      <c r="EA67" s="178" t="str">
        <f>IF(ISNUMBER(Data!EA67),IF(Data!EA67*1/SMALL(Data!EA$25:EA$999,1)-1&gt;$F$15,"&gt;100%",Data!EA67*1/SMALL(Data!EA$25:EA$999,1)-1),"")</f>
        <v/>
      </c>
      <c r="EB67" s="178" t="str">
        <f>IF(ISNUMBER(Data!EB67),IF(Data!EB67*1/SMALL(Data!EB$25:EB$999,1)-1&gt;$F$15,"&gt;100%",Data!EB67*1/SMALL(Data!EB$25:EB$999,1)-1),"")</f>
        <v/>
      </c>
      <c r="EC67" s="178" t="str">
        <f>IF(ISNUMBER(Data!EC67),IF(Data!EC67*1/SMALL(Data!EC$25:EC$999,1)-1&gt;$F$15,"&gt;100%",Data!EC67*1/SMALL(Data!EC$25:EC$999,1)-1),"")</f>
        <v/>
      </c>
      <c r="ED67" s="178" t="str">
        <f>IF(ISNUMBER(Data!ED67),IF(Data!ED67*1/SMALL(Data!ED$25:ED$999,1)-1&gt;$F$15,"&gt;100%",Data!ED67*1/SMALL(Data!ED$25:ED$999,1)-1),"")</f>
        <v/>
      </c>
      <c r="EE67" s="178" t="str">
        <f>IF(ISNUMBER(Data!EE67),IF(Data!EE67*1/SMALL(Data!EE$25:EE$999,1)-1&gt;$F$15,"&gt;100%",Data!EE67*1/SMALL(Data!EE$25:EE$999,1)-1),"")</f>
        <v/>
      </c>
      <c r="EF67" s="178" t="str">
        <f>IF(ISNUMBER(Data!EF67),IF(Data!EF67*1/SMALL(Data!EF$25:EF$999,1)-1&gt;$F$15,"&gt;100%",Data!EF67*1/SMALL(Data!EF$25:EF$999,1)-1),"")</f>
        <v/>
      </c>
      <c r="EG67" s="178" t="str">
        <f>IF(ISNUMBER(Data!EG67),IF(Data!EG67*1/SMALL(Data!EG$25:EG$999,1)-1&gt;$F$15,"&gt;100%",Data!EG67*1/SMALL(Data!EG$25:EG$999,1)-1),"")</f>
        <v/>
      </c>
      <c r="EH67" s="178" t="str">
        <f>IF(ISNUMBER(Data!EH67),IF(Data!EH67*1/SMALL(Data!EH$25:EH$999,1)-1&gt;$F$15,"&gt;100%",Data!EH67*1/SMALL(Data!EH$25:EH$999,1)-1),"")</f>
        <v/>
      </c>
      <c r="EI67" s="178" t="str">
        <f>IF(ISNUMBER(Data!EI67),IF(Data!EI67*1/SMALL(Data!EI$25:EI$999,1)-1&gt;$F$15,"&gt;100%",Data!EI67*1/SMALL(Data!EI$25:EI$999,1)-1),"")</f>
        <v>&gt;100%</v>
      </c>
      <c r="EJ67" s="178" t="str">
        <f>IF(ISNUMBER(Data!EJ67),IF(Data!EJ67*1/SMALL(Data!EJ$25:EJ$999,1)-1&gt;$F$15,"&gt;100%",Data!EJ67*1/SMALL(Data!EJ$25:EJ$999,1)-1),"")</f>
        <v>&gt;100%</v>
      </c>
      <c r="EK67" s="178" t="str">
        <f>IF(ISNUMBER(Data!EK67),IF(Data!EK67*1/SMALL(Data!EK$25:EK$999,1)-1&gt;$F$15,"&gt;100%",Data!EK67*1/SMALL(Data!EK$25:EK$999,1)-1),"")</f>
        <v>&gt;100%</v>
      </c>
      <c r="EL67" s="178" t="str">
        <f>IF(ISNUMBER(Data!EL67),IF(Data!EL67*1/SMALL(Data!EL$25:EL$999,1)-1&gt;$F$15,"&gt;100%",Data!EL67*1/SMALL(Data!EL$25:EL$999,1)-1),"")</f>
        <v>&gt;100%</v>
      </c>
      <c r="EM67" s="178">
        <f>IF(ISNUMBER(Data!EM67),IF(Data!EM67*1/SMALL(Data!EM$25:EM$999,1)-1&gt;$F$15,"&gt;100%",Data!EM67*1/SMALL(Data!EM$25:EM$999,1)-1),"")</f>
        <v>0.8857142857142859</v>
      </c>
      <c r="EN67" s="178" t="str">
        <f>IF(ISNUMBER(Data!EN67),IF(Data!EN67*1/SMALL(Data!EN$25:EN$999,1)-1&gt;$F$15,"&gt;100%",Data!EN67*1/SMALL(Data!EN$25:EN$999,1)-1),"")</f>
        <v>&gt;100%</v>
      </c>
      <c r="EO67" s="178" t="str">
        <f>IF(ISNUMBER(Data!EO67),IF(Data!EO67*1/SMALL(Data!EO$25:EO$999,1)-1&gt;$F$15,"&gt;100%",Data!EO67*1/SMALL(Data!EO$25:EO$999,1)-1),"")</f>
        <v>&gt;100%</v>
      </c>
      <c r="EP67" s="178" t="str">
        <f>IF(ISNUMBER(Data!EP67),IF(Data!EP67*1/SMALL(Data!EP$25:EP$999,1)-1&gt;$F$15,"&gt;100%",Data!EP67*1/SMALL(Data!EP$25:EP$999,1)-1),"")</f>
        <v>&gt;100%</v>
      </c>
      <c r="EQ67" s="178" t="str">
        <f>IF(ISNUMBER(Data!EQ67),IF(Data!EQ67*1/SMALL(Data!EQ$25:EQ$999,1)-1&gt;$F$15,"&gt;100%",Data!EQ67*1/SMALL(Data!EQ$25:EQ$999,1)-1),"")</f>
        <v>&gt;100%</v>
      </c>
      <c r="ER67" s="178" t="str">
        <f>IF(ISNUMBER(Data!ER67),IF(Data!ER67*1/SMALL(Data!ER$25:ER$999,1)-1&gt;$F$15,"&gt;100%",Data!ER67*1/SMALL(Data!ER$25:ER$999,1)-1),"")</f>
        <v>&gt;100%</v>
      </c>
      <c r="ES67" s="178" t="str">
        <f>IF(ISNUMBER(Data!ES67),IF(Data!ES67*1/SMALL(Data!ES$25:ES$999,1)-1&gt;$F$15,"&gt;100%",Data!ES67*1/SMALL(Data!ES$25:ES$999,1)-1),"")</f>
        <v>&gt;100%</v>
      </c>
    </row>
    <row r="68" spans="1:149" s="171" customFormat="1" x14ac:dyDescent="0.25">
      <c r="A68" s="169" t="str">
        <f>Data!A68</f>
        <v>RTAB. OKVIS (IMU+Ste.)</v>
      </c>
      <c r="B68" s="178" t="str">
        <f>IF(ISNUMBER(Data!B68),IF(Data!B68*1/SMALL(Data!B$25:B$999,1)-1&gt;$F$15,"&gt;100%",Data!B68*1/SMALL(Data!B$25:B$999,1)-1),"")</f>
        <v/>
      </c>
      <c r="C68" s="178" t="str">
        <f>IF(ISNUMBER(Data!C68),IF(Data!C68*1/SMALL(Data!C$25:C$999,1)-1&gt;$F$15,"&gt;100%",Data!C68*1/SMALL(Data!C$25:C$999,1)-1),"")</f>
        <v/>
      </c>
      <c r="D68" s="178" t="str">
        <f>IF(ISNUMBER(Data!D68),IF(Data!D68*1/SMALL(Data!D$25:D$999,1)-1&gt;$F$15,"&gt;100%",Data!D68*1/SMALL(Data!D$25:D$999,1)-1),"")</f>
        <v/>
      </c>
      <c r="E68" s="178" t="str">
        <f>IF(ISNUMBER(Data!E68),IF(Data!E68*1/SMALL(Data!E$25:E$999,1)-1&gt;$F$15,"&gt;100%",Data!E68*1/SMALL(Data!E$25:E$999,1)-1),"")</f>
        <v/>
      </c>
      <c r="F68" s="178" t="str">
        <f>IF(ISNUMBER(Data!F68),IF(Data!F68*1/SMALL(Data!F$25:F$999,1)-1&gt;$F$15,"&gt;100%",Data!F68*1/SMALL(Data!F$25:F$999,1)-1),"")</f>
        <v/>
      </c>
      <c r="G68" s="178" t="str">
        <f>IF(ISNUMBER(Data!G68),IF(Data!G68*1/SMALL(Data!G$25:G$999,1)-1&gt;$F$15,"&gt;100%",Data!G68*1/SMALL(Data!G$25:G$999,1)-1),"")</f>
        <v/>
      </c>
      <c r="H68" s="178" t="str">
        <f>IF(ISNUMBER(Data!H68),IF(Data!H68*1/SMALL(Data!H$25:H$999,1)-1&gt;$F$15,"&gt;100%",Data!H68*1/SMALL(Data!H$25:H$999,1)-1),"")</f>
        <v/>
      </c>
      <c r="I68" s="178" t="str">
        <f>IF(ISNUMBER(Data!I68),IF(Data!I68*1/SMALL(Data!I$25:I$999,1)-1&gt;$F$15,"&gt;100%",Data!I68*1/SMALL(Data!I$25:I$999,1)-1),"")</f>
        <v/>
      </c>
      <c r="J68" s="178" t="str">
        <f>IF(ISNUMBER(Data!J68),IF(Data!J68*1/SMALL(Data!J$25:J$999,1)-1&gt;$F$15,"&gt;100%",Data!J68*1/SMALL(Data!J$25:J$999,1)-1),"")</f>
        <v/>
      </c>
      <c r="K68" s="178" t="str">
        <f>IF(ISNUMBER(Data!K68),IF(Data!K68*1/SMALL(Data!K$25:K$999,1)-1&gt;$F$15,"&gt;100%",Data!K68*1/SMALL(Data!K$25:K$999,1)-1),"")</f>
        <v/>
      </c>
      <c r="L68" s="178" t="str">
        <f>IF(ISNUMBER(Data!L68),IF(Data!L68*1/SMALL(Data!L$25:L$999,1)-1&gt;$F$15,"&gt;100%",Data!L68*1/SMALL(Data!L$25:L$999,1)-1),"")</f>
        <v/>
      </c>
      <c r="M68" s="178" t="str">
        <f>IF(ISNUMBER(Data!M68),IF(Data!M68*1/SMALL(Data!M$25:M$999,1)-1&gt;$F$15,"&gt;100%",Data!M68*1/SMALL(Data!M$25:M$999,1)-1),"")</f>
        <v/>
      </c>
      <c r="N68" s="178" t="str">
        <f>IF(ISNUMBER(Data!N68),IF(Data!N68*1/SMALL(Data!N$25:N$999,1)-1&gt;$F$15,"&gt;100%",Data!N68*1/SMALL(Data!N$25:N$999,1)-1),"")</f>
        <v/>
      </c>
      <c r="O68" s="178" t="str">
        <f>IF(ISNUMBER(Data!O68),IF(Data!O68*1/SMALL(Data!O$25:O$999,1)-1&gt;$F$15,"&gt;100%",Data!O68*1/SMALL(Data!O$25:O$999,1)-1),"")</f>
        <v/>
      </c>
      <c r="P68" s="178" t="str">
        <f>IF(ISNUMBER(Data!P68),IF(Data!P68*1/SMALL(Data!P$25:P$999,1)-1&gt;$F$15,"&gt;100%",Data!P68*1/SMALL(Data!P$25:P$999,1)-1),"")</f>
        <v/>
      </c>
      <c r="Q68" s="178" t="str">
        <f>IF(ISNUMBER(Data!Q68),IF(Data!Q68*1/SMALL(Data!Q$25:Q$999,1)-1&gt;$F$15,"&gt;100%",Data!Q68*1/SMALL(Data!Q$25:Q$999,1)-1),"")</f>
        <v/>
      </c>
      <c r="R68" s="178" t="str">
        <f>IF(ISNUMBER(Data!R68),IF(Data!R68*1/SMALL(Data!R$25:R$999,1)-1&gt;$F$15,"&gt;100%",Data!R68*1/SMALL(Data!R$25:R$999,1)-1),"")</f>
        <v/>
      </c>
      <c r="S68" s="178" t="str">
        <f>IF(ISNUMBER(Data!S68),IF(Data!S68*1/SMALL(Data!S$25:S$999,1)-1&gt;$F$15,"&gt;100%",Data!S68*1/SMALL(Data!S$25:S$999,1)-1),"")</f>
        <v/>
      </c>
      <c r="T68" s="178" t="str">
        <f>IF(ISNUMBER(Data!T68),IF(Data!T68*1/SMALL(Data!T$25:T$999,1)-1&gt;$F$15,"&gt;100%",Data!T68*1/SMALL(Data!T$25:T$999,1)-1),"")</f>
        <v/>
      </c>
      <c r="U68" s="178" t="str">
        <f>IF(ISNUMBER(Data!U68),IF(Data!U68*1/SMALL(Data!U$25:U$999,1)-1&gt;$F$15,"&gt;100%",Data!U68*1/SMALL(Data!U$25:U$999,1)-1),"")</f>
        <v/>
      </c>
      <c r="V68" s="178" t="str">
        <f>IF(ISNUMBER(Data!V68),IF(Data!V68*1/SMALL(Data!V$25:V$999,1)-1&gt;$F$15,"&gt;100%",Data!V68*1/SMALL(Data!V$25:V$999,1)-1),"")</f>
        <v/>
      </c>
      <c r="W68" s="178" t="str">
        <f>IF(ISNUMBER(Data!W68),IF(Data!W68*1/SMALL(Data!W$25:W$999,1)-1&gt;$F$15,"&gt;100%",Data!W68*1/SMALL(Data!W$25:W$999,1)-1),"")</f>
        <v/>
      </c>
      <c r="X68" s="178" t="str">
        <f>IF(ISNUMBER(Data!X68),IF(Data!X68*1/SMALL(Data!X$25:X$999,1)-1&gt;$F$15,"&gt;100%",Data!X68*1/SMALL(Data!X$25:X$999,1)-1),"")</f>
        <v/>
      </c>
      <c r="Y68" s="178" t="str">
        <f>IF(ISNUMBER(Data!Y68),IF(Data!Y68*1/SMALL(Data!Y$25:Y$999,1)-1&gt;$F$15,"&gt;100%",Data!Y68*1/SMALL(Data!Y$25:Y$999,1)-1),"")</f>
        <v/>
      </c>
      <c r="Z68" s="178" t="str">
        <f>IF(ISNUMBER(Data!Z68),IF(Data!Z68*1/SMALL(Data!Z$25:Z$999,1)-1&gt;$F$15,"&gt;100%",Data!Z68*1/SMALL(Data!Z$25:Z$999,1)-1),"")</f>
        <v/>
      </c>
      <c r="AA68" s="178" t="str">
        <f>IF(ISNUMBER(Data!AA68),IF(Data!AA68*1/SMALL(Data!AA$25:AA$999,1)-1&gt;$F$15,"&gt;100%",Data!AA68*1/SMALL(Data!AA$25:AA$999,1)-1),"")</f>
        <v/>
      </c>
      <c r="AB68" s="178" t="str">
        <f>IF(ISNUMBER(Data!AB68),IF(Data!AB68*1/SMALL(Data!AB$25:AB$999,1)-1&gt;$F$15,"&gt;100%",Data!AB68*1/SMALL(Data!AB$25:AB$999,1)-1),"")</f>
        <v/>
      </c>
      <c r="AC68" s="178" t="str">
        <f>IF(ISNUMBER(Data!AC68),IF(Data!AC68*1/SMALL(Data!AC$25:AC$999,1)-1&gt;$F$15,"&gt;100%",Data!AC68*1/SMALL(Data!AC$25:AC$999,1)-1),"")</f>
        <v/>
      </c>
      <c r="AD68" s="178" t="str">
        <f>IF(ISNUMBER(Data!AD68),IF(Data!AD68*1/SMALL(Data!AD$25:AD$999,1)-1&gt;$F$15,"&gt;100%",Data!AD68*1/SMALL(Data!AD$25:AD$999,1)-1),"")</f>
        <v/>
      </c>
      <c r="AE68" s="178" t="str">
        <f>IF(ISNUMBER(Data!AE68),IF(Data!AE68*1/SMALL(Data!AE$25:AE$999,1)-1&gt;$F$15,"&gt;100%",Data!AE68*1/SMALL(Data!AE$25:AE$999,1)-1),"")</f>
        <v/>
      </c>
      <c r="AF68" s="178" t="str">
        <f>IF(ISNUMBER(Data!AF68),IF(Data!AF68*1/SMALL(Data!AF$25:AF$999,1)-1&gt;$F$15,"&gt;100%",Data!AF68*1/SMALL(Data!AF$25:AF$999,1)-1),"")</f>
        <v/>
      </c>
      <c r="AG68" s="178" t="str">
        <f>IF(ISNUMBER(Data!AG68),IF(Data!AG68*1/SMALL(Data!AG$25:AG$999,1)-1&gt;$F$15,"&gt;100%",Data!AG68*1/SMALL(Data!AG$25:AG$999,1)-1),"")</f>
        <v/>
      </c>
      <c r="AH68" s="178" t="str">
        <f>IF(ISNUMBER(Data!AH68),IF(Data!AH68*1/SMALL(Data!AH$25:AH$999,1)-1&gt;$F$15,"&gt;100%",Data!AH68*1/SMALL(Data!AH$25:AH$999,1)-1),"")</f>
        <v/>
      </c>
      <c r="AI68" s="178" t="str">
        <f>IF(ISNUMBER(Data!AI68),IF(Data!AI68*1/SMALL(Data!AI$25:AI$999,1)-1&gt;$F$15,"&gt;100%",Data!AI68*1/SMALL(Data!AI$25:AI$999,1)-1),"")</f>
        <v/>
      </c>
      <c r="AJ68" s="178" t="str">
        <f>IF(ISNUMBER(Data!AJ68),IF(Data!AJ68*1/SMALL(Data!AJ$25:AJ$999,1)-1&gt;$F$15,"&gt;100%",Data!AJ68*1/SMALL(Data!AJ$25:AJ$999,1)-1),"")</f>
        <v/>
      </c>
      <c r="AK68" s="178" t="str">
        <f>IF(ISNUMBER(Data!AK68),IF(Data!AK68*1/SMALL(Data!AK$25:AK$999,1)-1&gt;$F$15,"&gt;100%",Data!AK68*1/SMALL(Data!AK$25:AK$999,1)-1),"")</f>
        <v/>
      </c>
      <c r="AL68" s="178" t="str">
        <f>IF(ISNUMBER(Data!AL68),IF(Data!AL68*1/SMALL(Data!AL$25:AL$999,1)-1&gt;$F$15,"&gt;100%",Data!AL68*1/SMALL(Data!AL$25:AL$999,1)-1),"")</f>
        <v/>
      </c>
      <c r="AM68" s="178" t="str">
        <f>IF(ISNUMBER(Data!AM68),IF(Data!AM68*1/SMALL(Data!AM$25:AM$999,1)-1&gt;$F$15,"&gt;100%",Data!AM68*1/SMALL(Data!AM$25:AM$999,1)-1),"")</f>
        <v/>
      </c>
      <c r="AN68" s="178" t="str">
        <f>IF(ISNUMBER(Data!AN68),IF(Data!AN68*1/SMALL(Data!AN$25:AN$999,1)-1&gt;$F$15,"&gt;100%",Data!AN68*1/SMALL(Data!AN$25:AN$999,1)-1),"")</f>
        <v/>
      </c>
      <c r="AO68" s="178" t="str">
        <f>IF(ISNUMBER(Data!AO68),IF(Data!AO68*1/SMALL(Data!AO$25:AO$999,1)-1&gt;$F$15,"&gt;100%",Data!AO68*1/SMALL(Data!AO$25:AO$999,1)-1),"")</f>
        <v/>
      </c>
      <c r="AP68" s="178" t="str">
        <f>IF(ISNUMBER(Data!AP68),IF(Data!AP68*1/SMALL(Data!AP$25:AP$999,1)-1&gt;$F$15,"&gt;100%",Data!AP68*1/SMALL(Data!AP$25:AP$999,1)-1),"")</f>
        <v/>
      </c>
      <c r="AQ68" s="189">
        <f>IF(ISNUMBER(Data!AQ68),IF(Data!AQ68*1/SMALL(Data!AQ$25:AQ$999,1)-1&gt;$F$15,"&gt;100%",Data!AQ68*1/SMALL(Data!AQ$25:AQ$999,1)-1),"")</f>
        <v>0.11111111111111116</v>
      </c>
      <c r="AR68" s="178">
        <f>IF(ISNUMBER(Data!AR68),IF(Data!AR68*1/SMALL(Data!AR$25:AR$999,1)-1&gt;$F$15,"&gt;100%",Data!AR68*1/SMALL(Data!AR$25:AR$999,1)-1),"")</f>
        <v>0</v>
      </c>
      <c r="AS68" s="178" t="str">
        <f>IF(ISNUMBER(Data!AS68),IF(Data!AS68*1/SMALL(Data!AS$25:AS$999,1)-1&gt;$F$15,"&gt;100%",Data!AS68*1/SMALL(Data!AS$25:AS$999,1)-1),"")</f>
        <v>&gt;100%</v>
      </c>
      <c r="AT68" s="178">
        <f>IF(ISNUMBER(Data!AT68),IF(Data!AT68*1/SMALL(Data!AT$25:AT$999,1)-1&gt;$F$15,"&gt;100%",Data!AT68*1/SMALL(Data!AT$25:AT$999,1)-1),"")</f>
        <v>0.96078431372549034</v>
      </c>
      <c r="AU68" s="178">
        <f>IF(ISNUMBER(Data!AU68),IF(Data!AU68*1/SMALL(Data!AU$25:AU$999,1)-1&gt;$F$15,"&gt;100%",Data!AU68*1/SMALL(Data!AU$25:AU$999,1)-1),"")</f>
        <v>0.27499999999999991</v>
      </c>
      <c r="AV68" s="178">
        <f>IF(ISNUMBER(Data!AV68),IF(Data!AV68*1/SMALL(Data!AV$25:AV$999,1)-1&gt;$F$15,"&gt;100%",Data!AV68*1/SMALL(Data!AV$25:AV$999,1)-1),"")</f>
        <v>0.10526315789473695</v>
      </c>
      <c r="AW68" s="178" t="str">
        <f>IF(ISNUMBER(Data!AW68),IF(Data!AW68*1/SMALL(Data!AW$25:AW$999,1)-1&gt;$F$15,"&gt;100%",Data!AW68*1/SMALL(Data!AW$25:AW$999,1)-1),"")</f>
        <v>&gt;100%</v>
      </c>
      <c r="AX68" s="178" t="str">
        <f>IF(ISNUMBER(Data!AX68),IF(Data!AX68*1/SMALL(Data!AX$25:AX$999,1)-1&gt;$F$15,"&gt;100%",Data!AX68*1/SMALL(Data!AX$25:AX$999,1)-1),"")</f>
        <v>&gt;100%</v>
      </c>
      <c r="AY68" s="178" t="str">
        <f>IF(ISNUMBER(Data!AY68),IF(Data!AY68*1/SMALL(Data!AY$25:AY$999,1)-1&gt;$F$15,"&gt;100%",Data!AY68*1/SMALL(Data!AY$25:AY$999,1)-1),"")</f>
        <v>&gt;100%</v>
      </c>
      <c r="AZ68" s="178" t="str">
        <f>IF(ISNUMBER(Data!AZ68),IF(Data!AZ68*1/SMALL(Data!AZ$25:AZ$999,1)-1&gt;$F$15,"&gt;100%",Data!AZ68*1/SMALL(Data!AZ$25:AZ$999,1)-1),"")</f>
        <v>&gt;100%</v>
      </c>
      <c r="BA68" s="190" t="str">
        <f>IF(ISNUMBER(Data!BA68),IF(Data!BA68*1/SMALL(Data!BA$25:BA$999,1)-1&gt;$F$15,"&gt;100%",Data!BA68*1/SMALL(Data!BA$25:BA$999,1)-1),"")</f>
        <v>&gt;100%</v>
      </c>
      <c r="BB68" s="184" t="str">
        <f>IF(ISNUMBER(Data!BB68),IF(Data!BB68*1/SMALL(Data!BB$25:BB$999,1)-1&gt;$F$15,"&gt;100%",Data!BB68*1/SMALL(Data!BB$25:BB$999,1)-1),"")</f>
        <v/>
      </c>
      <c r="BC68" s="178" t="str">
        <f>IF(ISNUMBER(Data!BC68),IF(Data!BC68*1/SMALL(Data!BC$25:BC$999,1)-1&gt;$F$15,"&gt;100%",Data!BC68*1/SMALL(Data!BC$25:BC$999,1)-1),"")</f>
        <v/>
      </c>
      <c r="BD68" s="178" t="str">
        <f>IF(ISNUMBER(Data!BD68),IF(Data!BD68*1/SMALL(Data!BD$25:BD$999,1)-1&gt;$F$15,"&gt;100%",Data!BD68*1/SMALL(Data!BD$25:BD$999,1)-1),"")</f>
        <v/>
      </c>
      <c r="BE68" s="178" t="str">
        <f>IF(ISNUMBER(Data!BE68),IF(Data!BE68*1/SMALL(Data!BE$25:BE$999,1)-1&gt;$F$15,"&gt;100%",Data!BE68*1/SMALL(Data!BE$25:BE$999,1)-1),"")</f>
        <v/>
      </c>
      <c r="BF68" s="178" t="str">
        <f>IF(ISNUMBER(Data!BF68),IF(Data!BF68*1/SMALL(Data!BF$25:BF$999,1)-1&gt;$F$15,"&gt;100%",Data!BF68*1/SMALL(Data!BF$25:BF$999,1)-1),"")</f>
        <v/>
      </c>
      <c r="BG68" s="178" t="str">
        <f>IF(ISNUMBER(Data!BG68),IF(Data!BG68*1/SMALL(Data!BG$25:BG$999,1)-1&gt;$F$15,"&gt;100%",Data!BG68*1/SMALL(Data!BG$25:BG$999,1)-1),"")</f>
        <v/>
      </c>
      <c r="BH68" s="178" t="str">
        <f>IF(ISNUMBER(Data!BH68),IF(Data!BH68*1/SMALL(Data!BH$25:BH$999,1)-1&gt;$F$15,"&gt;100%",Data!BH68*1/SMALL(Data!BH$25:BH$999,1)-1),"")</f>
        <v/>
      </c>
      <c r="BI68" s="178" t="str">
        <f>IF(ISNUMBER(Data!BI68),IF(Data!BI68*1/SMALL(Data!BI$25:BI$999,1)-1&gt;$F$15,"&gt;100%",Data!BI68*1/SMALL(Data!BI$25:BI$999,1)-1),"")</f>
        <v/>
      </c>
      <c r="BJ68" s="178" t="str">
        <f>IF(ISNUMBER(Data!BJ68),IF(Data!BJ68*1/SMALL(Data!BJ$25:BJ$999,1)-1&gt;$F$15,"&gt;100%",Data!BJ68*1/SMALL(Data!BJ$25:BJ$999,1)-1),"")</f>
        <v/>
      </c>
      <c r="BK68" s="178" t="str">
        <f>IF(ISNUMBER(Data!BK68),IF(Data!BK68*1/SMALL(Data!BK$25:BK$999,1)-1&gt;$F$15,"&gt;100%",Data!BK68*1/SMALL(Data!BK$25:BK$999,1)-1),"")</f>
        <v/>
      </c>
      <c r="BL68" s="178" t="str">
        <f>IF(ISNUMBER(Data!BL68),IF(Data!BL68*1/SMALL(Data!BL$25:BL$999,1)-1&gt;$F$15,"&gt;100%",Data!BL68*1/SMALL(Data!BL$25:BL$999,1)-1),"")</f>
        <v/>
      </c>
      <c r="BM68" s="178" t="str">
        <f>IF(ISNUMBER(Data!BM68),IF(Data!BM68*1/SMALL(Data!BM$25:BM$999,1)-1&gt;$F$15,"&gt;100%",Data!BM68*1/SMALL(Data!BM$25:BM$999,1)-1),"")</f>
        <v/>
      </c>
      <c r="BN68" s="178" t="str">
        <f>IF(ISNUMBER(Data!BN68),IF(Data!BN68*1/SMALL(Data!BN$25:BN$999,1)-1&gt;$F$15,"&gt;100%",Data!BN68*1/SMALL(Data!BN$25:BN$999,1)-1),"")</f>
        <v/>
      </c>
      <c r="BO68" s="178" t="str">
        <f>IF(ISNUMBER(Data!BO68),IF(Data!BO68*1/SMALL(Data!BO$25:BO$999,1)-1&gt;$F$15,"&gt;100%",Data!BO68*1/SMALL(Data!BO$25:BO$999,1)-1),"")</f>
        <v/>
      </c>
      <c r="BP68" s="178" t="str">
        <f>IF(ISNUMBER(Data!BP68),IF(Data!BP68*1/SMALL(Data!BP$25:BP$999,1)-1&gt;$F$15,"&gt;100%",Data!BP68*1/SMALL(Data!BP$25:BP$999,1)-1),"")</f>
        <v/>
      </c>
      <c r="BQ68" s="178" t="str">
        <f>IF(ISNUMBER(Data!BQ68),IF(Data!BQ68*1/SMALL(Data!BQ$25:BQ$999,1)-1&gt;$F$15,"&gt;100%",Data!BQ68*1/SMALL(Data!BQ$25:BQ$999,1)-1),"")</f>
        <v/>
      </c>
      <c r="BR68" s="178" t="str">
        <f>IF(ISNUMBER(Data!BR68),IF(Data!BR68*1/SMALL(Data!BR$25:BR$999,1)-1&gt;$F$15,"&gt;100%",Data!BR68*1/SMALL(Data!BR$25:BR$999,1)-1),"")</f>
        <v/>
      </c>
      <c r="BS68" s="178" t="str">
        <f>IF(ISNUMBER(Data!BS68),IF(Data!BS68*1/SMALL(Data!BS$25:BS$999,1)-1&gt;$F$15,"&gt;100%",Data!BS68*1/SMALL(Data!BS$25:BS$999,1)-1),"")</f>
        <v/>
      </c>
      <c r="BT68" s="178" t="str">
        <f>IF(ISNUMBER(Data!BT68),IF(Data!BT68*1/SMALL(Data!BT$25:BT$999,1)-1&gt;$F$15,"&gt;100%",Data!BT68*1/SMALL(Data!BT$25:BT$999,1)-1),"")</f>
        <v/>
      </c>
      <c r="BU68" s="178" t="str">
        <f>IF(ISNUMBER(Data!BU68),IF(Data!BU68*1/SMALL(Data!BU$25:BU$999,1)-1&gt;$F$15,"&gt;100%",Data!BU68*1/SMALL(Data!BU$25:BU$999,1)-1),"")</f>
        <v/>
      </c>
      <c r="BV68" s="178" t="str">
        <f>IF(ISNUMBER(Data!BV68),IF(Data!BV68*1/SMALL(Data!BV$25:BV$999,1)-1&gt;$F$15,"&gt;100%",Data!BV68*1/SMALL(Data!BV$25:BV$999,1)-1),"")</f>
        <v/>
      </c>
      <c r="BW68" s="178" t="str">
        <f>IF(ISNUMBER(Data!BW68),IF(Data!BW68*1/SMALL(Data!BW$25:BW$999,1)-1&gt;$F$15,"&gt;100%",Data!BW68*1/SMALL(Data!BW$25:BW$999,1)-1),"")</f>
        <v/>
      </c>
      <c r="BX68" s="178" t="str">
        <f>IF(ISNUMBER(Data!BX68),IF(Data!BX68*1/SMALL(Data!BX$25:BX$999,1)-1&gt;$F$15,"&gt;100%",Data!BX68*1/SMALL(Data!BX$25:BX$999,1)-1),"")</f>
        <v/>
      </c>
      <c r="BY68" s="178" t="str">
        <f>IF(ISNUMBER(Data!BY68),IF(Data!BY68*1/SMALL(Data!BY$25:BY$999,1)-1&gt;$F$15,"&gt;100%",Data!BY68*1/SMALL(Data!BY$25:BY$999,1)-1),"")</f>
        <v/>
      </c>
      <c r="BZ68" s="178" t="str">
        <f>IF(ISNUMBER(Data!BZ68),IF(Data!BZ68*1/SMALL(Data!BZ$25:BZ$999,1)-1&gt;$F$15,"&gt;100%",Data!BZ68*1/SMALL(Data!BZ$25:BZ$999,1)-1),"")</f>
        <v/>
      </c>
      <c r="CA68" s="178" t="str">
        <f>IF(ISNUMBER(Data!CA68),IF(Data!CA68*1/SMALL(Data!CA$25:CA$999,1)-1&gt;$F$15,"&gt;100%",Data!CA68*1/SMALL(Data!CA$25:CA$999,1)-1),"")</f>
        <v/>
      </c>
      <c r="CB68" s="178" t="str">
        <f>IF(ISNUMBER(Data!CB68),IF(Data!CB68*1/SMALL(Data!CB$25:CB$999,1)-1&gt;$F$15,"&gt;100%",Data!CB68*1/SMALL(Data!CB$25:CB$999,1)-1),"")</f>
        <v/>
      </c>
      <c r="CC68" s="178" t="str">
        <f>IF(ISNUMBER(Data!CC68),IF(Data!CC68*1/SMALL(Data!CC$25:CC$999,1)-1&gt;$F$15,"&gt;100%",Data!CC68*1/SMALL(Data!CC$25:CC$999,1)-1),"")</f>
        <v/>
      </c>
      <c r="CD68" s="178" t="str">
        <f>IF(ISNUMBER(Data!CD68),IF(Data!CD68*1/SMALL(Data!CD$25:CD$999,1)-1&gt;$F$15,"&gt;100%",Data!CD68*1/SMALL(Data!CD$25:CD$999,1)-1),"")</f>
        <v/>
      </c>
      <c r="CE68" s="178" t="str">
        <f>IF(ISNUMBER(Data!CE68),IF(Data!CE68*1/SMALL(Data!CE$25:CE$999,1)-1&gt;$F$15,"&gt;100%",Data!CE68*1/SMALL(Data!CE$25:CE$999,1)-1),"")</f>
        <v/>
      </c>
      <c r="CF68" s="178" t="str">
        <f>IF(ISNUMBER(Data!CF68),IF(Data!CF68*1/SMALL(Data!CF$25:CF$999,1)-1&gt;$F$15,"&gt;100%",Data!CF68*1/SMALL(Data!CF$25:CF$999,1)-1),"")</f>
        <v/>
      </c>
      <c r="CG68" s="178" t="str">
        <f>IF(ISNUMBER(Data!CG68),IF(Data!CG68*1/SMALL(Data!CG$25:CG$999,1)-1&gt;$F$15,"&gt;100%",Data!CG68*1/SMALL(Data!CG$25:CG$999,1)-1),"")</f>
        <v/>
      </c>
      <c r="CH68" s="178" t="str">
        <f>IF(ISNUMBER(Data!CH68),IF(Data!CH68*1/SMALL(Data!CH$25:CH$999,1)-1&gt;$F$15,"&gt;100%",Data!CH68*1/SMALL(Data!CH$25:CH$999,1)-1),"")</f>
        <v/>
      </c>
      <c r="CI68" s="178" t="str">
        <f>IF(ISNUMBER(Data!CI68),IF(Data!CI68*1/SMALL(Data!CI$25:CI$999,1)-1&gt;$F$15,"&gt;100%",Data!CI68*1/SMALL(Data!CI$25:CI$999,1)-1),"")</f>
        <v/>
      </c>
      <c r="CJ68" s="178" t="str">
        <f>IF(ISNUMBER(Data!CJ68),IF(Data!CJ68*1/SMALL(Data!CJ$25:CJ$999,1)-1&gt;$F$15,"&gt;100%",Data!CJ68*1/SMALL(Data!CJ$25:CJ$999,1)-1),"")</f>
        <v/>
      </c>
      <c r="CK68" s="178" t="str">
        <f>IF(ISNUMBER(Data!CK68),IF(Data!CK68*1/SMALL(Data!CK$25:CK$999,1)-1&gt;$F$15,"&gt;100%",Data!CK68*1/SMALL(Data!CK$25:CK$999,1)-1),"")</f>
        <v/>
      </c>
      <c r="CL68" s="178" t="str">
        <f>IF(ISNUMBER(Data!CL68),IF(Data!CL68*1/SMALL(Data!CL$25:CL$999,1)-1&gt;$F$15,"&gt;100%",Data!CL68*1/SMALL(Data!CL$25:CL$999,1)-1),"")</f>
        <v/>
      </c>
      <c r="CM68" s="178" t="str">
        <f>IF(ISNUMBER(Data!CM68),IF(Data!CM68*1/SMALL(Data!CM$25:CM$999,1)-1&gt;$F$15,"&gt;100%",Data!CM68*1/SMALL(Data!CM$25:CM$999,1)-1),"")</f>
        <v/>
      </c>
      <c r="CN68" s="178" t="str">
        <f>IF(ISNUMBER(Data!CN68),IF(Data!CN68*1/SMALL(Data!CN$25:CN$999,1)-1&gt;$F$15,"&gt;100%",Data!CN68*1/SMALL(Data!CN$25:CN$999,1)-1),"")</f>
        <v/>
      </c>
      <c r="CO68" s="178" t="str">
        <f>IF(ISNUMBER(Data!CO68),IF(Data!CO68*1/SMALL(Data!CO$25:CO$999,1)-1&gt;$F$15,"&gt;100%",Data!CO68*1/SMALL(Data!CO$25:CO$999,1)-1),"")</f>
        <v/>
      </c>
      <c r="CP68" s="178" t="str">
        <f>IF(ISNUMBER(Data!CP68),IF(Data!CP68*1/SMALL(Data!CP$25:CP$999,1)-1&gt;$F$15,"&gt;100%",Data!CP68*1/SMALL(Data!CP$25:CP$999,1)-1),"")</f>
        <v/>
      </c>
      <c r="CQ68" s="178" t="str">
        <f>IF(ISNUMBER(Data!CQ68),IF(Data!CQ68*1/SMALL(Data!CQ$25:CQ$999,1)-1&gt;$F$15,"&gt;100%",Data!CQ68*1/SMALL(Data!CQ$25:CQ$999,1)-1),"")</f>
        <v/>
      </c>
      <c r="CR68" s="178" t="str">
        <f>IF(ISNUMBER(Data!CR68),IF(Data!CR68*1/SMALL(Data!CR$25:CR$999,1)-1&gt;$F$15,"&gt;100%",Data!CR68*1/SMALL(Data!CR$25:CR$999,1)-1),"")</f>
        <v/>
      </c>
      <c r="CS68" s="178" t="str">
        <f>IF(ISNUMBER(Data!CS68),IF(Data!CS68*1/SMALL(Data!CS$25:CS$999,1)-1&gt;$F$15,"&gt;100%",Data!CS68*1/SMALL(Data!CS$25:CS$999,1)-1),"")</f>
        <v/>
      </c>
      <c r="CT68" s="178" t="str">
        <f>IF(ISNUMBER(Data!CT68),IF(Data!CT68*1/SMALL(Data!CT$25:CT$999,1)-1&gt;$F$15,"&gt;100%",Data!CT68*1/SMALL(Data!CT$25:CT$999,1)-1),"")</f>
        <v/>
      </c>
      <c r="CU68" s="178" t="str">
        <f>IF(ISNUMBER(Data!CU68),IF(Data!CU68*1/SMALL(Data!CU$25:CU$999,1)-1&gt;$F$15,"&gt;100%",Data!CU68*1/SMALL(Data!CU$25:CU$999,1)-1),"")</f>
        <v/>
      </c>
      <c r="CV68" s="178" t="str">
        <f>IF(ISNUMBER(Data!CV68),IF(Data!CV68*1/SMALL(Data!CV$25:CV$999,1)-1&gt;$F$15,"&gt;100%",Data!CV68*1/SMALL(Data!CV$25:CV$999,1)-1),"")</f>
        <v/>
      </c>
      <c r="CW68" s="178" t="str">
        <f>IF(ISNUMBER(Data!CW68),IF(Data!CW68*1/SMALL(Data!CW$25:CW$999,1)-1&gt;$F$15,"&gt;100%",Data!CW68*1/SMALL(Data!CW$25:CW$999,1)-1),"")</f>
        <v/>
      </c>
      <c r="CX68" s="178" t="str">
        <f>IF(ISNUMBER(Data!CX68),IF(Data!CX68*1/SMALL(Data!CX$25:CX$999,1)-1&gt;$F$15,"&gt;100%",Data!CX68*1/SMALL(Data!CX$25:CX$999,1)-1),"")</f>
        <v/>
      </c>
      <c r="CY68" s="178" t="str">
        <f>IF(ISNUMBER(Data!CY68),IF(Data!CY68*1/SMALL(Data!CY$25:CY$999,1)-1&gt;$F$15,"&gt;100%",Data!CY68*1/SMALL(Data!CY$25:CY$999,1)-1),"")</f>
        <v/>
      </c>
      <c r="CZ68" s="178" t="str">
        <f>IF(ISNUMBER(Data!CZ68),IF(Data!CZ68*1/SMALL(Data!CZ$25:CZ$999,1)-1&gt;$F$15,"&gt;100%",Data!CZ68*1/SMALL(Data!CZ$25:CZ$999,1)-1),"")</f>
        <v/>
      </c>
      <c r="DA68" s="178" t="str">
        <f>IF(ISNUMBER(Data!DA68),IF(Data!DA68*1/SMALL(Data!DA$25:DA$999,1)-1&gt;$F$15,"&gt;100%",Data!DA68*1/SMALL(Data!DA$25:DA$999,1)-1),"")</f>
        <v/>
      </c>
      <c r="DB68" s="178" t="str">
        <f>IF(ISNUMBER(Data!DB68),IF(Data!DB68*1/SMALL(Data!DB$25:DB$999,1)-1&gt;$F$15,"&gt;100%",Data!DB68*1/SMALL(Data!DB$25:DB$999,1)-1),"")</f>
        <v/>
      </c>
      <c r="DC68" s="178" t="str">
        <f>IF(ISNUMBER(Data!DC68),IF(Data!DC68*1/SMALL(Data!DC$25:DC$999,1)-1&gt;$F$15,"&gt;100%",Data!DC68*1/SMALL(Data!DC$25:DC$999,1)-1),"")</f>
        <v/>
      </c>
      <c r="DD68" s="178" t="str">
        <f>IF(ISNUMBER(Data!DD68),IF(Data!DD68*1/SMALL(Data!DD$25:DD$999,1)-1&gt;$F$15,"&gt;100%",Data!DD68*1/SMALL(Data!DD$25:DD$999,1)-1),"")</f>
        <v/>
      </c>
      <c r="DE68" s="178" t="str">
        <f>IF(ISNUMBER(Data!DE68),IF(Data!DE68*1/SMALL(Data!DE$25:DE$999,1)-1&gt;$F$15,"&gt;100%",Data!DE68*1/SMALL(Data!DE$25:DE$999,1)-1),"")</f>
        <v/>
      </c>
      <c r="DF68" s="178" t="str">
        <f>IF(ISNUMBER(Data!DF68),IF(Data!DF68*1/SMALL(Data!DF$25:DF$999,1)-1&gt;$F$15,"&gt;100%",Data!DF68*1/SMALL(Data!DF$25:DF$999,1)-1),"")</f>
        <v/>
      </c>
      <c r="DG68" s="178" t="str">
        <f>IF(ISNUMBER(Data!DG68),IF(Data!DG68*1/SMALL(Data!DG$25:DG$999,1)-1&gt;$F$15,"&gt;100%",Data!DG68*1/SMALL(Data!DG$25:DG$999,1)-1),"")</f>
        <v/>
      </c>
      <c r="DH68" s="178" t="str">
        <f>IF(ISNUMBER(Data!DH68),IF(Data!DH68*1/SMALL(Data!DH$25:DH$999,1)-1&gt;$F$15,"&gt;100%",Data!DH68*1/SMALL(Data!DH$25:DH$999,1)-1),"")</f>
        <v/>
      </c>
      <c r="DI68" s="178" t="str">
        <f>IF(ISNUMBER(Data!DI68),IF(Data!DI68*1/SMALL(Data!DI$25:DI$999,1)-1&gt;$F$15,"&gt;100%",Data!DI68*1/SMALL(Data!DI$25:DI$999,1)-1),"")</f>
        <v/>
      </c>
      <c r="DJ68" s="178" t="str">
        <f>IF(ISNUMBER(Data!DJ68),IF(Data!DJ68*1/SMALL(Data!DJ$25:DJ$999,1)-1&gt;$F$15,"&gt;100%",Data!DJ68*1/SMALL(Data!DJ$25:DJ$999,1)-1),"")</f>
        <v/>
      </c>
      <c r="DK68" s="178" t="str">
        <f>IF(ISNUMBER(Data!DK68),IF(Data!DK68*1/SMALL(Data!DK$25:DK$999,1)-1&gt;$F$15,"&gt;100%",Data!DK68*1/SMALL(Data!DK$25:DK$999,1)-1),"")</f>
        <v/>
      </c>
      <c r="DL68" s="178" t="str">
        <f>IF(ISNUMBER(Data!DL68),IF(Data!DL68*1/SMALL(Data!DL$25:DL$999,1)-1&gt;$F$15,"&gt;100%",Data!DL68*1/SMALL(Data!DL$25:DL$999,1)-1),"")</f>
        <v/>
      </c>
      <c r="DM68" s="178" t="str">
        <f>IF(ISNUMBER(Data!DM68),IF(Data!DM68*1/SMALL(Data!DM$25:DM$999,1)-1&gt;$F$15,"&gt;100%",Data!DM68*1/SMALL(Data!DM$25:DM$999,1)-1),"")</f>
        <v/>
      </c>
      <c r="DN68" s="178" t="str">
        <f>IF(ISNUMBER(Data!DN68),IF(Data!DN68*1/SMALL(Data!DN$25:DN$999,1)-1&gt;$F$15,"&gt;100%",Data!DN68*1/SMALL(Data!DN$25:DN$999,1)-1),"")</f>
        <v/>
      </c>
      <c r="DO68" s="178" t="str">
        <f>IF(ISNUMBER(Data!DO68),IF(Data!DO68*1/SMALL(Data!DO$25:DO$999,1)-1&gt;$F$15,"&gt;100%",Data!DO68*1/SMALL(Data!DO$25:DO$999,1)-1),"")</f>
        <v/>
      </c>
      <c r="DP68" s="178" t="str">
        <f>IF(ISNUMBER(Data!DP68),IF(Data!DP68*1/SMALL(Data!DP$25:DP$999,1)-1&gt;$F$15,"&gt;100%",Data!DP68*1/SMALL(Data!DP$25:DP$999,1)-1),"")</f>
        <v/>
      </c>
      <c r="DQ68" s="178" t="str">
        <f>IF(ISNUMBER(Data!DQ68),IF(Data!DQ68*1/SMALL(Data!DQ$25:DQ$999,1)-1&gt;$F$15,"&gt;100%",Data!DQ68*1/SMALL(Data!DQ$25:DQ$999,1)-1),"")</f>
        <v/>
      </c>
      <c r="DR68" s="178" t="str">
        <f>IF(ISNUMBER(Data!DR68),IF(Data!DR68*1/SMALL(Data!DR$25:DR$999,1)-1&gt;$F$15,"&gt;100%",Data!DR68*1/SMALL(Data!DR$25:DR$999,1)-1),"")</f>
        <v/>
      </c>
      <c r="DS68" s="178" t="str">
        <f>IF(ISNUMBER(Data!DS68),IF(Data!DS68*1/SMALL(Data!DS$25:DS$999,1)-1&gt;$F$15,"&gt;100%",Data!DS68*1/SMALL(Data!DS$25:DS$999,1)-1),"")</f>
        <v/>
      </c>
      <c r="DT68" s="178" t="str">
        <f>IF(ISNUMBER(Data!DT68),IF(Data!DT68*1/SMALL(Data!DT$25:DT$999,1)-1&gt;$F$15,"&gt;100%",Data!DT68*1/SMALL(Data!DT$25:DT$999,1)-1),"")</f>
        <v/>
      </c>
      <c r="DU68" s="178" t="str">
        <f>IF(ISNUMBER(Data!DU68),IF(Data!DU68*1/SMALL(Data!DU$25:DU$999,1)-1&gt;$F$15,"&gt;100%",Data!DU68*1/SMALL(Data!DU$25:DU$999,1)-1),"")</f>
        <v/>
      </c>
      <c r="DV68" s="178" t="str">
        <f>IF(ISNUMBER(Data!DV68),IF(Data!DV68*1/SMALL(Data!DV$25:DV$999,1)-1&gt;$F$15,"&gt;100%",Data!DV68*1/SMALL(Data!DV$25:DV$999,1)-1),"")</f>
        <v/>
      </c>
      <c r="DW68" s="178" t="str">
        <f>IF(ISNUMBER(Data!DW68),IF(Data!DW68*1/SMALL(Data!DW$25:DW$999,1)-1&gt;$F$15,"&gt;100%",Data!DW68*1/SMALL(Data!DW$25:DW$999,1)-1),"")</f>
        <v/>
      </c>
      <c r="DX68" s="178" t="str">
        <f>IF(ISNUMBER(Data!DX68),IF(Data!DX68*1/SMALL(Data!DX$25:DX$999,1)-1&gt;$F$15,"&gt;100%",Data!DX68*1/SMALL(Data!DX$25:DX$999,1)-1),"")</f>
        <v/>
      </c>
      <c r="DY68" s="178" t="str">
        <f>IF(ISNUMBER(Data!DY68),IF(Data!DY68*1/SMALL(Data!DY$25:DY$999,1)-1&gt;$F$15,"&gt;100%",Data!DY68*1/SMALL(Data!DY$25:DY$999,1)-1),"")</f>
        <v/>
      </c>
      <c r="DZ68" s="178" t="str">
        <f>IF(ISNUMBER(Data!DZ68),IF(Data!DZ68*1/SMALL(Data!DZ$25:DZ$999,1)-1&gt;$F$15,"&gt;100%",Data!DZ68*1/SMALL(Data!DZ$25:DZ$999,1)-1),"")</f>
        <v/>
      </c>
      <c r="EA68" s="178" t="str">
        <f>IF(ISNUMBER(Data!EA68),IF(Data!EA68*1/SMALL(Data!EA$25:EA$999,1)-1&gt;$F$15,"&gt;100%",Data!EA68*1/SMALL(Data!EA$25:EA$999,1)-1),"")</f>
        <v/>
      </c>
      <c r="EB68" s="178" t="str">
        <f>IF(ISNUMBER(Data!EB68),IF(Data!EB68*1/SMALL(Data!EB$25:EB$999,1)-1&gt;$F$15,"&gt;100%",Data!EB68*1/SMALL(Data!EB$25:EB$999,1)-1),"")</f>
        <v/>
      </c>
      <c r="EC68" s="178" t="str">
        <f>IF(ISNUMBER(Data!EC68),IF(Data!EC68*1/SMALL(Data!EC$25:EC$999,1)-1&gt;$F$15,"&gt;100%",Data!EC68*1/SMALL(Data!EC$25:EC$999,1)-1),"")</f>
        <v/>
      </c>
      <c r="ED68" s="178" t="str">
        <f>IF(ISNUMBER(Data!ED68),IF(Data!ED68*1/SMALL(Data!ED$25:ED$999,1)-1&gt;$F$15,"&gt;100%",Data!ED68*1/SMALL(Data!ED$25:ED$999,1)-1),"")</f>
        <v/>
      </c>
      <c r="EE68" s="178" t="str">
        <f>IF(ISNUMBER(Data!EE68),IF(Data!EE68*1/SMALL(Data!EE$25:EE$999,1)-1&gt;$F$15,"&gt;100%",Data!EE68*1/SMALL(Data!EE$25:EE$999,1)-1),"")</f>
        <v/>
      </c>
      <c r="EF68" s="178" t="str">
        <f>IF(ISNUMBER(Data!EF68),IF(Data!EF68*1/SMALL(Data!EF$25:EF$999,1)-1&gt;$F$15,"&gt;100%",Data!EF68*1/SMALL(Data!EF$25:EF$999,1)-1),"")</f>
        <v/>
      </c>
      <c r="EG68" s="178" t="str">
        <f>IF(ISNUMBER(Data!EG68),IF(Data!EG68*1/SMALL(Data!EG$25:EG$999,1)-1&gt;$F$15,"&gt;100%",Data!EG68*1/SMALL(Data!EG$25:EG$999,1)-1),"")</f>
        <v/>
      </c>
      <c r="EH68" s="178" t="str">
        <f>IF(ISNUMBER(Data!EH68),IF(Data!EH68*1/SMALL(Data!EH$25:EH$999,1)-1&gt;$F$15,"&gt;100%",Data!EH68*1/SMALL(Data!EH$25:EH$999,1)-1),"")</f>
        <v/>
      </c>
      <c r="EI68" s="178" t="str">
        <f>IF(ISNUMBER(Data!EI68),IF(Data!EI68*1/SMALL(Data!EI$25:EI$999,1)-1&gt;$F$15,"&gt;100%",Data!EI68*1/SMALL(Data!EI$25:EI$999,1)-1),"")</f>
        <v/>
      </c>
      <c r="EJ68" s="178" t="str">
        <f>IF(ISNUMBER(Data!EJ68),IF(Data!EJ68*1/SMALL(Data!EJ$25:EJ$999,1)-1&gt;$F$15,"&gt;100%",Data!EJ68*1/SMALL(Data!EJ$25:EJ$999,1)-1),"")</f>
        <v/>
      </c>
      <c r="EK68" s="178" t="str">
        <f>IF(ISNUMBER(Data!EK68),IF(Data!EK68*1/SMALL(Data!EK$25:EK$999,1)-1&gt;$F$15,"&gt;100%",Data!EK68*1/SMALL(Data!EK$25:EK$999,1)-1),"")</f>
        <v/>
      </c>
      <c r="EL68" s="178" t="str">
        <f>IF(ISNUMBER(Data!EL68),IF(Data!EL68*1/SMALL(Data!EL$25:EL$999,1)-1&gt;$F$15,"&gt;100%",Data!EL68*1/SMALL(Data!EL$25:EL$999,1)-1),"")</f>
        <v/>
      </c>
      <c r="EM68" s="178" t="str">
        <f>IF(ISNUMBER(Data!EM68),IF(Data!EM68*1/SMALL(Data!EM$25:EM$999,1)-1&gt;$F$15,"&gt;100%",Data!EM68*1/SMALL(Data!EM$25:EM$999,1)-1),"")</f>
        <v/>
      </c>
      <c r="EN68" s="178" t="str">
        <f>IF(ISNUMBER(Data!EN68),IF(Data!EN68*1/SMALL(Data!EN$25:EN$999,1)-1&gt;$F$15,"&gt;100%",Data!EN68*1/SMALL(Data!EN$25:EN$999,1)-1),"")</f>
        <v/>
      </c>
      <c r="EO68" s="178" t="str">
        <f>IF(ISNUMBER(Data!EO68),IF(Data!EO68*1/SMALL(Data!EO$25:EO$999,1)-1&gt;$F$15,"&gt;100%",Data!EO68*1/SMALL(Data!EO$25:EO$999,1)-1),"")</f>
        <v/>
      </c>
      <c r="EP68" s="178" t="str">
        <f>IF(ISNUMBER(Data!EP68),IF(Data!EP68*1/SMALL(Data!EP$25:EP$999,1)-1&gt;$F$15,"&gt;100%",Data!EP68*1/SMALL(Data!EP$25:EP$999,1)-1),"")</f>
        <v/>
      </c>
      <c r="EQ68" s="178" t="str">
        <f>IF(ISNUMBER(Data!EQ68),IF(Data!EQ68*1/SMALL(Data!EQ$25:EQ$999,1)-1&gt;$F$15,"&gt;100%",Data!EQ68*1/SMALL(Data!EQ$25:EQ$999,1)-1),"")</f>
        <v/>
      </c>
      <c r="ER68" s="178" t="str">
        <f>IF(ISNUMBER(Data!ER68),IF(Data!ER68*1/SMALL(Data!ER$25:ER$999,1)-1&gt;$F$15,"&gt;100%",Data!ER68*1/SMALL(Data!ER$25:ER$999,1)-1),"")</f>
        <v/>
      </c>
      <c r="ES68" s="178" t="str">
        <f>IF(ISNUMBER(Data!ES68),IF(Data!ES68*1/SMALL(Data!ES$25:ES$999,1)-1&gt;$F$15,"&gt;100%",Data!ES68*1/SMALL(Data!ES$25:ES$999,1)-1),"")</f>
        <v/>
      </c>
    </row>
    <row r="69" spans="1:149" s="171" customFormat="1" x14ac:dyDescent="0.25">
      <c r="A69" s="169" t="str">
        <f>Data!A69</f>
        <v>RTAB. MSCKF (IMU+Ste.)</v>
      </c>
      <c r="B69" s="178" t="str">
        <f>IF(ISNUMBER(Data!B69),IF(Data!B69*1/SMALL(Data!B$25:B$999,1)-1&gt;$F$15,"&gt;100%",Data!B69*1/SMALL(Data!B$25:B$999,1)-1),"")</f>
        <v/>
      </c>
      <c r="C69" s="178" t="str">
        <f>IF(ISNUMBER(Data!C69),IF(Data!C69*1/SMALL(Data!C$25:C$999,1)-1&gt;$F$15,"&gt;100%",Data!C69*1/SMALL(Data!C$25:C$999,1)-1),"")</f>
        <v/>
      </c>
      <c r="D69" s="178" t="str">
        <f>IF(ISNUMBER(Data!D69),IF(Data!D69*1/SMALL(Data!D$25:D$999,1)-1&gt;$F$15,"&gt;100%",Data!D69*1/SMALL(Data!D$25:D$999,1)-1),"")</f>
        <v/>
      </c>
      <c r="E69" s="178" t="str">
        <f>IF(ISNUMBER(Data!E69),IF(Data!E69*1/SMALL(Data!E$25:E$999,1)-1&gt;$F$15,"&gt;100%",Data!E69*1/SMALL(Data!E$25:E$999,1)-1),"")</f>
        <v/>
      </c>
      <c r="F69" s="178" t="str">
        <f>IF(ISNUMBER(Data!F69),IF(Data!F69*1/SMALL(Data!F$25:F$999,1)-1&gt;$F$15,"&gt;100%",Data!F69*1/SMALL(Data!F$25:F$999,1)-1),"")</f>
        <v/>
      </c>
      <c r="G69" s="178" t="str">
        <f>IF(ISNUMBER(Data!G69),IF(Data!G69*1/SMALL(Data!G$25:G$999,1)-1&gt;$F$15,"&gt;100%",Data!G69*1/SMALL(Data!G$25:G$999,1)-1),"")</f>
        <v/>
      </c>
      <c r="H69" s="178" t="str">
        <f>IF(ISNUMBER(Data!H69),IF(Data!H69*1/SMALL(Data!H$25:H$999,1)-1&gt;$F$15,"&gt;100%",Data!H69*1/SMALL(Data!H$25:H$999,1)-1),"")</f>
        <v/>
      </c>
      <c r="I69" s="178" t="str">
        <f>IF(ISNUMBER(Data!I69),IF(Data!I69*1/SMALL(Data!I$25:I$999,1)-1&gt;$F$15,"&gt;100%",Data!I69*1/SMALL(Data!I$25:I$999,1)-1),"")</f>
        <v/>
      </c>
      <c r="J69" s="178" t="str">
        <f>IF(ISNUMBER(Data!J69),IF(Data!J69*1/SMALL(Data!J$25:J$999,1)-1&gt;$F$15,"&gt;100%",Data!J69*1/SMALL(Data!J$25:J$999,1)-1),"")</f>
        <v/>
      </c>
      <c r="K69" s="178" t="str">
        <f>IF(ISNUMBER(Data!K69),IF(Data!K69*1/SMALL(Data!K$25:K$999,1)-1&gt;$F$15,"&gt;100%",Data!K69*1/SMALL(Data!K$25:K$999,1)-1),"")</f>
        <v/>
      </c>
      <c r="L69" s="178" t="str">
        <f>IF(ISNUMBER(Data!L69),IF(Data!L69*1/SMALL(Data!L$25:L$999,1)-1&gt;$F$15,"&gt;100%",Data!L69*1/SMALL(Data!L$25:L$999,1)-1),"")</f>
        <v/>
      </c>
      <c r="M69" s="178" t="str">
        <f>IF(ISNUMBER(Data!M69),IF(Data!M69*1/SMALL(Data!M$25:M$999,1)-1&gt;$F$15,"&gt;100%",Data!M69*1/SMALL(Data!M$25:M$999,1)-1),"")</f>
        <v/>
      </c>
      <c r="N69" s="178" t="str">
        <f>IF(ISNUMBER(Data!N69),IF(Data!N69*1/SMALL(Data!N$25:N$999,1)-1&gt;$F$15,"&gt;100%",Data!N69*1/SMALL(Data!N$25:N$999,1)-1),"")</f>
        <v/>
      </c>
      <c r="O69" s="178" t="str">
        <f>IF(ISNUMBER(Data!O69),IF(Data!O69*1/SMALL(Data!O$25:O$999,1)-1&gt;$F$15,"&gt;100%",Data!O69*1/SMALL(Data!O$25:O$999,1)-1),"")</f>
        <v/>
      </c>
      <c r="P69" s="178" t="str">
        <f>IF(ISNUMBER(Data!P69),IF(Data!P69*1/SMALL(Data!P$25:P$999,1)-1&gt;$F$15,"&gt;100%",Data!P69*1/SMALL(Data!P$25:P$999,1)-1),"")</f>
        <v/>
      </c>
      <c r="Q69" s="178" t="str">
        <f>IF(ISNUMBER(Data!Q69),IF(Data!Q69*1/SMALL(Data!Q$25:Q$999,1)-1&gt;$F$15,"&gt;100%",Data!Q69*1/SMALL(Data!Q$25:Q$999,1)-1),"")</f>
        <v/>
      </c>
      <c r="R69" s="178" t="str">
        <f>IF(ISNUMBER(Data!R69),IF(Data!R69*1/SMALL(Data!R$25:R$999,1)-1&gt;$F$15,"&gt;100%",Data!R69*1/SMALL(Data!R$25:R$999,1)-1),"")</f>
        <v/>
      </c>
      <c r="S69" s="178" t="str">
        <f>IF(ISNUMBER(Data!S69),IF(Data!S69*1/SMALL(Data!S$25:S$999,1)-1&gt;$F$15,"&gt;100%",Data!S69*1/SMALL(Data!S$25:S$999,1)-1),"")</f>
        <v/>
      </c>
      <c r="T69" s="178" t="str">
        <f>IF(ISNUMBER(Data!T69),IF(Data!T69*1/SMALL(Data!T$25:T$999,1)-1&gt;$F$15,"&gt;100%",Data!T69*1/SMALL(Data!T$25:T$999,1)-1),"")</f>
        <v/>
      </c>
      <c r="U69" s="178" t="str">
        <f>IF(ISNUMBER(Data!U69),IF(Data!U69*1/SMALL(Data!U$25:U$999,1)-1&gt;$F$15,"&gt;100%",Data!U69*1/SMALL(Data!U$25:U$999,1)-1),"")</f>
        <v/>
      </c>
      <c r="V69" s="178" t="str">
        <f>IF(ISNUMBER(Data!V69),IF(Data!V69*1/SMALL(Data!V$25:V$999,1)-1&gt;$F$15,"&gt;100%",Data!V69*1/SMALL(Data!V$25:V$999,1)-1),"")</f>
        <v/>
      </c>
      <c r="W69" s="178" t="str">
        <f>IF(ISNUMBER(Data!W69),IF(Data!W69*1/SMALL(Data!W$25:W$999,1)-1&gt;$F$15,"&gt;100%",Data!W69*1/SMALL(Data!W$25:W$999,1)-1),"")</f>
        <v/>
      </c>
      <c r="X69" s="178" t="str">
        <f>IF(ISNUMBER(Data!X69),IF(Data!X69*1/SMALL(Data!X$25:X$999,1)-1&gt;$F$15,"&gt;100%",Data!X69*1/SMALL(Data!X$25:X$999,1)-1),"")</f>
        <v/>
      </c>
      <c r="Y69" s="178" t="str">
        <f>IF(ISNUMBER(Data!Y69),IF(Data!Y69*1/SMALL(Data!Y$25:Y$999,1)-1&gt;$F$15,"&gt;100%",Data!Y69*1/SMALL(Data!Y$25:Y$999,1)-1),"")</f>
        <v/>
      </c>
      <c r="Z69" s="178" t="str">
        <f>IF(ISNUMBER(Data!Z69),IF(Data!Z69*1/SMALL(Data!Z$25:Z$999,1)-1&gt;$F$15,"&gt;100%",Data!Z69*1/SMALL(Data!Z$25:Z$999,1)-1),"")</f>
        <v/>
      </c>
      <c r="AA69" s="178" t="str">
        <f>IF(ISNUMBER(Data!AA69),IF(Data!AA69*1/SMALL(Data!AA$25:AA$999,1)-1&gt;$F$15,"&gt;100%",Data!AA69*1/SMALL(Data!AA$25:AA$999,1)-1),"")</f>
        <v/>
      </c>
      <c r="AB69" s="178" t="str">
        <f>IF(ISNUMBER(Data!AB69),IF(Data!AB69*1/SMALL(Data!AB$25:AB$999,1)-1&gt;$F$15,"&gt;100%",Data!AB69*1/SMALL(Data!AB$25:AB$999,1)-1),"")</f>
        <v/>
      </c>
      <c r="AC69" s="178" t="str">
        <f>IF(ISNUMBER(Data!AC69),IF(Data!AC69*1/SMALL(Data!AC$25:AC$999,1)-1&gt;$F$15,"&gt;100%",Data!AC69*1/SMALL(Data!AC$25:AC$999,1)-1),"")</f>
        <v/>
      </c>
      <c r="AD69" s="178" t="str">
        <f>IF(ISNUMBER(Data!AD69),IF(Data!AD69*1/SMALL(Data!AD$25:AD$999,1)-1&gt;$F$15,"&gt;100%",Data!AD69*1/SMALL(Data!AD$25:AD$999,1)-1),"")</f>
        <v/>
      </c>
      <c r="AE69" s="178" t="str">
        <f>IF(ISNUMBER(Data!AE69),IF(Data!AE69*1/SMALL(Data!AE$25:AE$999,1)-1&gt;$F$15,"&gt;100%",Data!AE69*1/SMALL(Data!AE$25:AE$999,1)-1),"")</f>
        <v/>
      </c>
      <c r="AF69" s="178" t="str">
        <f>IF(ISNUMBER(Data!AF69),IF(Data!AF69*1/SMALL(Data!AF$25:AF$999,1)-1&gt;$F$15,"&gt;100%",Data!AF69*1/SMALL(Data!AF$25:AF$999,1)-1),"")</f>
        <v/>
      </c>
      <c r="AG69" s="178" t="str">
        <f>IF(ISNUMBER(Data!AG69),IF(Data!AG69*1/SMALL(Data!AG$25:AG$999,1)-1&gt;$F$15,"&gt;100%",Data!AG69*1/SMALL(Data!AG$25:AG$999,1)-1),"")</f>
        <v/>
      </c>
      <c r="AH69" s="178" t="str">
        <f>IF(ISNUMBER(Data!AH69),IF(Data!AH69*1/SMALL(Data!AH$25:AH$999,1)-1&gt;$F$15,"&gt;100%",Data!AH69*1/SMALL(Data!AH$25:AH$999,1)-1),"")</f>
        <v/>
      </c>
      <c r="AI69" s="178" t="str">
        <f>IF(ISNUMBER(Data!AI69),IF(Data!AI69*1/SMALL(Data!AI$25:AI$999,1)-1&gt;$F$15,"&gt;100%",Data!AI69*1/SMALL(Data!AI$25:AI$999,1)-1),"")</f>
        <v/>
      </c>
      <c r="AJ69" s="178" t="str">
        <f>IF(ISNUMBER(Data!AJ69),IF(Data!AJ69*1/SMALL(Data!AJ$25:AJ$999,1)-1&gt;$F$15,"&gt;100%",Data!AJ69*1/SMALL(Data!AJ$25:AJ$999,1)-1),"")</f>
        <v/>
      </c>
      <c r="AK69" s="178" t="str">
        <f>IF(ISNUMBER(Data!AK69),IF(Data!AK69*1/SMALL(Data!AK$25:AK$999,1)-1&gt;$F$15,"&gt;100%",Data!AK69*1/SMALL(Data!AK$25:AK$999,1)-1),"")</f>
        <v/>
      </c>
      <c r="AL69" s="178" t="str">
        <f>IF(ISNUMBER(Data!AL69),IF(Data!AL69*1/SMALL(Data!AL$25:AL$999,1)-1&gt;$F$15,"&gt;100%",Data!AL69*1/SMALL(Data!AL$25:AL$999,1)-1),"")</f>
        <v/>
      </c>
      <c r="AM69" s="178" t="str">
        <f>IF(ISNUMBER(Data!AM69),IF(Data!AM69*1/SMALL(Data!AM$25:AM$999,1)-1&gt;$F$15,"&gt;100%",Data!AM69*1/SMALL(Data!AM$25:AM$999,1)-1),"")</f>
        <v/>
      </c>
      <c r="AN69" s="178" t="str">
        <f>IF(ISNUMBER(Data!AN69),IF(Data!AN69*1/SMALL(Data!AN$25:AN$999,1)-1&gt;$F$15,"&gt;100%",Data!AN69*1/SMALL(Data!AN$25:AN$999,1)-1),"")</f>
        <v/>
      </c>
      <c r="AO69" s="178" t="str">
        <f>IF(ISNUMBER(Data!AO69),IF(Data!AO69*1/SMALL(Data!AO$25:AO$999,1)-1&gt;$F$15,"&gt;100%",Data!AO69*1/SMALL(Data!AO$25:AO$999,1)-1),"")</f>
        <v/>
      </c>
      <c r="AP69" s="178" t="str">
        <f>IF(ISNUMBER(Data!AP69),IF(Data!AP69*1/SMALL(Data!AP$25:AP$999,1)-1&gt;$F$15,"&gt;100%",Data!AP69*1/SMALL(Data!AP$25:AP$999,1)-1),"")</f>
        <v/>
      </c>
      <c r="AQ69" s="189" t="str">
        <f>IF(ISNUMBER(Data!AQ69),IF(Data!AQ69*1/SMALL(Data!AQ$25:AQ$999,1)-1&gt;$F$15,"&gt;100%",Data!AQ69*1/SMALL(Data!AQ$25:AQ$999,1)-1),"")</f>
        <v>&gt;100%</v>
      </c>
      <c r="AR69" s="178" t="str">
        <f>IF(ISNUMBER(Data!AR69),IF(Data!AR69*1/SMALL(Data!AR$25:AR$999,1)-1&gt;$F$15,"&gt;100%",Data!AR69*1/SMALL(Data!AR$25:AR$999,1)-1),"")</f>
        <v>&gt;100%</v>
      </c>
      <c r="AS69" s="178" t="str">
        <f>IF(ISNUMBER(Data!AS69),IF(Data!AS69*1/SMALL(Data!AS$25:AS$999,1)-1&gt;$F$15,"&gt;100%",Data!AS69*1/SMALL(Data!AS$25:AS$999,1)-1),"")</f>
        <v>&gt;100%</v>
      </c>
      <c r="AT69" s="178" t="str">
        <f>IF(ISNUMBER(Data!AT69),IF(Data!AT69*1/SMALL(Data!AT$25:AT$999,1)-1&gt;$F$15,"&gt;100%",Data!AT69*1/SMALL(Data!AT$25:AT$999,1)-1),"")</f>
        <v>&gt;100%</v>
      </c>
      <c r="AU69" s="178">
        <f>IF(ISNUMBER(Data!AU69),IF(Data!AU69*1/SMALL(Data!AU$25:AU$999,1)-1&gt;$F$15,"&gt;100%",Data!AU69*1/SMALL(Data!AU$25:AU$999,1)-1),"")</f>
        <v>0.5</v>
      </c>
      <c r="AV69" s="178">
        <f>IF(ISNUMBER(Data!AV69),IF(Data!AV69*1/SMALL(Data!AV$25:AV$999,1)-1&gt;$F$15,"&gt;100%",Data!AV69*1/SMALL(Data!AV$25:AV$999,1)-1),"")</f>
        <v>0.57894736842105265</v>
      </c>
      <c r="AW69" s="178" t="str">
        <f>IF(ISNUMBER(Data!AW69),IF(Data!AW69*1/SMALL(Data!AW$25:AW$999,1)-1&gt;$F$15,"&gt;100%",Data!AW69*1/SMALL(Data!AW$25:AW$999,1)-1),"")</f>
        <v>&gt;100%</v>
      </c>
      <c r="AX69" s="178" t="str">
        <f>IF(ISNUMBER(Data!AX69),IF(Data!AX69*1/SMALL(Data!AX$25:AX$999,1)-1&gt;$F$15,"&gt;100%",Data!AX69*1/SMALL(Data!AX$25:AX$999,1)-1),"")</f>
        <v>&gt;100%</v>
      </c>
      <c r="AY69" s="178" t="str">
        <f>IF(ISNUMBER(Data!AY69),IF(Data!AY69*1/SMALL(Data!AY$25:AY$999,1)-1&gt;$F$15,"&gt;100%",Data!AY69*1/SMALL(Data!AY$25:AY$999,1)-1),"")</f>
        <v>&gt;100%</v>
      </c>
      <c r="AZ69" s="178" t="str">
        <f>IF(ISNUMBER(Data!AZ69),IF(Data!AZ69*1/SMALL(Data!AZ$25:AZ$999,1)-1&gt;$F$15,"&gt;100%",Data!AZ69*1/SMALL(Data!AZ$25:AZ$999,1)-1),"")</f>
        <v>&gt;100%</v>
      </c>
      <c r="BA69" s="190" t="str">
        <f>IF(ISNUMBER(Data!BA69),IF(Data!BA69*1/SMALL(Data!BA$25:BA$999,1)-1&gt;$F$15,"&gt;100%",Data!BA69*1/SMALL(Data!BA$25:BA$999,1)-1),"")</f>
        <v>&gt;100%</v>
      </c>
      <c r="BB69" s="184" t="str">
        <f>IF(ISNUMBER(Data!BB69),IF(Data!BB69*1/SMALL(Data!BB$25:BB$999,1)-1&gt;$F$15,"&gt;100%",Data!BB69*1/SMALL(Data!BB$25:BB$999,1)-1),"")</f>
        <v/>
      </c>
      <c r="BC69" s="178" t="str">
        <f>IF(ISNUMBER(Data!BC69),IF(Data!BC69*1/SMALL(Data!BC$25:BC$999,1)-1&gt;$F$15,"&gt;100%",Data!BC69*1/SMALL(Data!BC$25:BC$999,1)-1),"")</f>
        <v/>
      </c>
      <c r="BD69" s="178" t="str">
        <f>IF(ISNUMBER(Data!BD69),IF(Data!BD69*1/SMALL(Data!BD$25:BD$999,1)-1&gt;$F$15,"&gt;100%",Data!BD69*1/SMALL(Data!BD$25:BD$999,1)-1),"")</f>
        <v/>
      </c>
      <c r="BE69" s="178" t="str">
        <f>IF(ISNUMBER(Data!BE69),IF(Data!BE69*1/SMALL(Data!BE$25:BE$999,1)-1&gt;$F$15,"&gt;100%",Data!BE69*1/SMALL(Data!BE$25:BE$999,1)-1),"")</f>
        <v/>
      </c>
      <c r="BF69" s="178" t="str">
        <f>IF(ISNUMBER(Data!BF69),IF(Data!BF69*1/SMALL(Data!BF$25:BF$999,1)-1&gt;$F$15,"&gt;100%",Data!BF69*1/SMALL(Data!BF$25:BF$999,1)-1),"")</f>
        <v/>
      </c>
      <c r="BG69" s="178" t="str">
        <f>IF(ISNUMBER(Data!BG69),IF(Data!BG69*1/SMALL(Data!BG$25:BG$999,1)-1&gt;$F$15,"&gt;100%",Data!BG69*1/SMALL(Data!BG$25:BG$999,1)-1),"")</f>
        <v/>
      </c>
      <c r="BH69" s="178" t="str">
        <f>IF(ISNUMBER(Data!BH69),IF(Data!BH69*1/SMALL(Data!BH$25:BH$999,1)-1&gt;$F$15,"&gt;100%",Data!BH69*1/SMALL(Data!BH$25:BH$999,1)-1),"")</f>
        <v/>
      </c>
      <c r="BI69" s="178" t="str">
        <f>IF(ISNUMBER(Data!BI69),IF(Data!BI69*1/SMALL(Data!BI$25:BI$999,1)-1&gt;$F$15,"&gt;100%",Data!BI69*1/SMALL(Data!BI$25:BI$999,1)-1),"")</f>
        <v/>
      </c>
      <c r="BJ69" s="178" t="str">
        <f>IF(ISNUMBER(Data!BJ69),IF(Data!BJ69*1/SMALL(Data!BJ$25:BJ$999,1)-1&gt;$F$15,"&gt;100%",Data!BJ69*1/SMALL(Data!BJ$25:BJ$999,1)-1),"")</f>
        <v/>
      </c>
      <c r="BK69" s="178" t="str">
        <f>IF(ISNUMBER(Data!BK69),IF(Data!BK69*1/SMALL(Data!BK$25:BK$999,1)-1&gt;$F$15,"&gt;100%",Data!BK69*1/SMALL(Data!BK$25:BK$999,1)-1),"")</f>
        <v/>
      </c>
      <c r="BL69" s="178" t="str">
        <f>IF(ISNUMBER(Data!BL69),IF(Data!BL69*1/SMALL(Data!BL$25:BL$999,1)-1&gt;$F$15,"&gt;100%",Data!BL69*1/SMALL(Data!BL$25:BL$999,1)-1),"")</f>
        <v/>
      </c>
      <c r="BM69" s="178" t="str">
        <f>IF(ISNUMBER(Data!BM69),IF(Data!BM69*1/SMALL(Data!BM$25:BM$999,1)-1&gt;$F$15,"&gt;100%",Data!BM69*1/SMALL(Data!BM$25:BM$999,1)-1),"")</f>
        <v/>
      </c>
      <c r="BN69" s="178" t="str">
        <f>IF(ISNUMBER(Data!BN69),IF(Data!BN69*1/SMALL(Data!BN$25:BN$999,1)-1&gt;$F$15,"&gt;100%",Data!BN69*1/SMALL(Data!BN$25:BN$999,1)-1),"")</f>
        <v/>
      </c>
      <c r="BO69" s="178" t="str">
        <f>IF(ISNUMBER(Data!BO69),IF(Data!BO69*1/SMALL(Data!BO$25:BO$999,1)-1&gt;$F$15,"&gt;100%",Data!BO69*1/SMALL(Data!BO$25:BO$999,1)-1),"")</f>
        <v/>
      </c>
      <c r="BP69" s="178" t="str">
        <f>IF(ISNUMBER(Data!BP69),IF(Data!BP69*1/SMALL(Data!BP$25:BP$999,1)-1&gt;$F$15,"&gt;100%",Data!BP69*1/SMALL(Data!BP$25:BP$999,1)-1),"")</f>
        <v/>
      </c>
      <c r="BQ69" s="178" t="str">
        <f>IF(ISNUMBER(Data!BQ69),IF(Data!BQ69*1/SMALL(Data!BQ$25:BQ$999,1)-1&gt;$F$15,"&gt;100%",Data!BQ69*1/SMALL(Data!BQ$25:BQ$999,1)-1),"")</f>
        <v/>
      </c>
      <c r="BR69" s="178" t="str">
        <f>IF(ISNUMBER(Data!BR69),IF(Data!BR69*1/SMALL(Data!BR$25:BR$999,1)-1&gt;$F$15,"&gt;100%",Data!BR69*1/SMALL(Data!BR$25:BR$999,1)-1),"")</f>
        <v/>
      </c>
      <c r="BS69" s="178" t="str">
        <f>IF(ISNUMBER(Data!BS69),IF(Data!BS69*1/SMALL(Data!BS$25:BS$999,1)-1&gt;$F$15,"&gt;100%",Data!BS69*1/SMALL(Data!BS$25:BS$999,1)-1),"")</f>
        <v/>
      </c>
      <c r="BT69" s="178" t="str">
        <f>IF(ISNUMBER(Data!BT69),IF(Data!BT69*1/SMALL(Data!BT$25:BT$999,1)-1&gt;$F$15,"&gt;100%",Data!BT69*1/SMALL(Data!BT$25:BT$999,1)-1),"")</f>
        <v/>
      </c>
      <c r="BU69" s="178" t="str">
        <f>IF(ISNUMBER(Data!BU69),IF(Data!BU69*1/SMALL(Data!BU$25:BU$999,1)-1&gt;$F$15,"&gt;100%",Data!BU69*1/SMALL(Data!BU$25:BU$999,1)-1),"")</f>
        <v/>
      </c>
      <c r="BV69" s="178" t="str">
        <f>IF(ISNUMBER(Data!BV69),IF(Data!BV69*1/SMALL(Data!BV$25:BV$999,1)-1&gt;$F$15,"&gt;100%",Data!BV69*1/SMALL(Data!BV$25:BV$999,1)-1),"")</f>
        <v/>
      </c>
      <c r="BW69" s="178" t="str">
        <f>IF(ISNUMBER(Data!BW69),IF(Data!BW69*1/SMALL(Data!BW$25:BW$999,1)-1&gt;$F$15,"&gt;100%",Data!BW69*1/SMALL(Data!BW$25:BW$999,1)-1),"")</f>
        <v/>
      </c>
      <c r="BX69" s="178" t="str">
        <f>IF(ISNUMBER(Data!BX69),IF(Data!BX69*1/SMALL(Data!BX$25:BX$999,1)-1&gt;$F$15,"&gt;100%",Data!BX69*1/SMALL(Data!BX$25:BX$999,1)-1),"")</f>
        <v/>
      </c>
      <c r="BY69" s="178" t="str">
        <f>IF(ISNUMBER(Data!BY69),IF(Data!BY69*1/SMALL(Data!BY$25:BY$999,1)-1&gt;$F$15,"&gt;100%",Data!BY69*1/SMALL(Data!BY$25:BY$999,1)-1),"")</f>
        <v/>
      </c>
      <c r="BZ69" s="178" t="str">
        <f>IF(ISNUMBER(Data!BZ69),IF(Data!BZ69*1/SMALL(Data!BZ$25:BZ$999,1)-1&gt;$F$15,"&gt;100%",Data!BZ69*1/SMALL(Data!BZ$25:BZ$999,1)-1),"")</f>
        <v/>
      </c>
      <c r="CA69" s="178" t="str">
        <f>IF(ISNUMBER(Data!CA69),IF(Data!CA69*1/SMALL(Data!CA$25:CA$999,1)-1&gt;$F$15,"&gt;100%",Data!CA69*1/SMALL(Data!CA$25:CA$999,1)-1),"")</f>
        <v/>
      </c>
      <c r="CB69" s="178" t="str">
        <f>IF(ISNUMBER(Data!CB69),IF(Data!CB69*1/SMALL(Data!CB$25:CB$999,1)-1&gt;$F$15,"&gt;100%",Data!CB69*1/SMALL(Data!CB$25:CB$999,1)-1),"")</f>
        <v/>
      </c>
      <c r="CC69" s="178" t="str">
        <f>IF(ISNUMBER(Data!CC69),IF(Data!CC69*1/SMALL(Data!CC$25:CC$999,1)-1&gt;$F$15,"&gt;100%",Data!CC69*1/SMALL(Data!CC$25:CC$999,1)-1),"")</f>
        <v/>
      </c>
      <c r="CD69" s="178" t="str">
        <f>IF(ISNUMBER(Data!CD69),IF(Data!CD69*1/SMALL(Data!CD$25:CD$999,1)-1&gt;$F$15,"&gt;100%",Data!CD69*1/SMALL(Data!CD$25:CD$999,1)-1),"")</f>
        <v/>
      </c>
      <c r="CE69" s="178" t="str">
        <f>IF(ISNUMBER(Data!CE69),IF(Data!CE69*1/SMALL(Data!CE$25:CE$999,1)-1&gt;$F$15,"&gt;100%",Data!CE69*1/SMALL(Data!CE$25:CE$999,1)-1),"")</f>
        <v/>
      </c>
      <c r="CF69" s="178" t="str">
        <f>IF(ISNUMBER(Data!CF69),IF(Data!CF69*1/SMALL(Data!CF$25:CF$999,1)-1&gt;$F$15,"&gt;100%",Data!CF69*1/SMALL(Data!CF$25:CF$999,1)-1),"")</f>
        <v/>
      </c>
      <c r="CG69" s="178" t="str">
        <f>IF(ISNUMBER(Data!CG69),IF(Data!CG69*1/SMALL(Data!CG$25:CG$999,1)-1&gt;$F$15,"&gt;100%",Data!CG69*1/SMALL(Data!CG$25:CG$999,1)-1),"")</f>
        <v/>
      </c>
      <c r="CH69" s="178" t="str">
        <f>IF(ISNUMBER(Data!CH69),IF(Data!CH69*1/SMALL(Data!CH$25:CH$999,1)-1&gt;$F$15,"&gt;100%",Data!CH69*1/SMALL(Data!CH$25:CH$999,1)-1),"")</f>
        <v/>
      </c>
      <c r="CI69" s="178" t="str">
        <f>IF(ISNUMBER(Data!CI69),IF(Data!CI69*1/SMALL(Data!CI$25:CI$999,1)-1&gt;$F$15,"&gt;100%",Data!CI69*1/SMALL(Data!CI$25:CI$999,1)-1),"")</f>
        <v/>
      </c>
      <c r="CJ69" s="178" t="str">
        <f>IF(ISNUMBER(Data!CJ69),IF(Data!CJ69*1/SMALL(Data!CJ$25:CJ$999,1)-1&gt;$F$15,"&gt;100%",Data!CJ69*1/SMALL(Data!CJ$25:CJ$999,1)-1),"")</f>
        <v/>
      </c>
      <c r="CK69" s="178" t="str">
        <f>IF(ISNUMBER(Data!CK69),IF(Data!CK69*1/SMALL(Data!CK$25:CK$999,1)-1&gt;$F$15,"&gt;100%",Data!CK69*1/SMALL(Data!CK$25:CK$999,1)-1),"")</f>
        <v/>
      </c>
      <c r="CL69" s="178" t="str">
        <f>IF(ISNUMBER(Data!CL69),IF(Data!CL69*1/SMALL(Data!CL$25:CL$999,1)-1&gt;$F$15,"&gt;100%",Data!CL69*1/SMALL(Data!CL$25:CL$999,1)-1),"")</f>
        <v/>
      </c>
      <c r="CM69" s="178" t="str">
        <f>IF(ISNUMBER(Data!CM69),IF(Data!CM69*1/SMALL(Data!CM$25:CM$999,1)-1&gt;$F$15,"&gt;100%",Data!CM69*1/SMALL(Data!CM$25:CM$999,1)-1),"")</f>
        <v/>
      </c>
      <c r="CN69" s="178" t="str">
        <f>IF(ISNUMBER(Data!CN69),IF(Data!CN69*1/SMALL(Data!CN$25:CN$999,1)-1&gt;$F$15,"&gt;100%",Data!CN69*1/SMALL(Data!CN$25:CN$999,1)-1),"")</f>
        <v/>
      </c>
      <c r="CO69" s="178" t="str">
        <f>IF(ISNUMBER(Data!CO69),IF(Data!CO69*1/SMALL(Data!CO$25:CO$999,1)-1&gt;$F$15,"&gt;100%",Data!CO69*1/SMALL(Data!CO$25:CO$999,1)-1),"")</f>
        <v/>
      </c>
      <c r="CP69" s="178" t="str">
        <f>IF(ISNUMBER(Data!CP69),IF(Data!CP69*1/SMALL(Data!CP$25:CP$999,1)-1&gt;$F$15,"&gt;100%",Data!CP69*1/SMALL(Data!CP$25:CP$999,1)-1),"")</f>
        <v/>
      </c>
      <c r="CQ69" s="178" t="str">
        <f>IF(ISNUMBER(Data!CQ69),IF(Data!CQ69*1/SMALL(Data!CQ$25:CQ$999,1)-1&gt;$F$15,"&gt;100%",Data!CQ69*1/SMALL(Data!CQ$25:CQ$999,1)-1),"")</f>
        <v/>
      </c>
      <c r="CR69" s="178" t="str">
        <f>IF(ISNUMBER(Data!CR69),IF(Data!CR69*1/SMALL(Data!CR$25:CR$999,1)-1&gt;$F$15,"&gt;100%",Data!CR69*1/SMALL(Data!CR$25:CR$999,1)-1),"")</f>
        <v/>
      </c>
      <c r="CS69" s="178" t="str">
        <f>IF(ISNUMBER(Data!CS69),IF(Data!CS69*1/SMALL(Data!CS$25:CS$999,1)-1&gt;$F$15,"&gt;100%",Data!CS69*1/SMALL(Data!CS$25:CS$999,1)-1),"")</f>
        <v/>
      </c>
      <c r="CT69" s="178" t="str">
        <f>IF(ISNUMBER(Data!CT69),IF(Data!CT69*1/SMALL(Data!CT$25:CT$999,1)-1&gt;$F$15,"&gt;100%",Data!CT69*1/SMALL(Data!CT$25:CT$999,1)-1),"")</f>
        <v/>
      </c>
      <c r="CU69" s="178" t="str">
        <f>IF(ISNUMBER(Data!CU69),IF(Data!CU69*1/SMALL(Data!CU$25:CU$999,1)-1&gt;$F$15,"&gt;100%",Data!CU69*1/SMALL(Data!CU$25:CU$999,1)-1),"")</f>
        <v/>
      </c>
      <c r="CV69" s="178" t="str">
        <f>IF(ISNUMBER(Data!CV69),IF(Data!CV69*1/SMALL(Data!CV$25:CV$999,1)-1&gt;$F$15,"&gt;100%",Data!CV69*1/SMALL(Data!CV$25:CV$999,1)-1),"")</f>
        <v/>
      </c>
      <c r="CW69" s="178" t="str">
        <f>IF(ISNUMBER(Data!CW69),IF(Data!CW69*1/SMALL(Data!CW$25:CW$999,1)-1&gt;$F$15,"&gt;100%",Data!CW69*1/SMALL(Data!CW$25:CW$999,1)-1),"")</f>
        <v/>
      </c>
      <c r="CX69" s="178" t="str">
        <f>IF(ISNUMBER(Data!CX69),IF(Data!CX69*1/SMALL(Data!CX$25:CX$999,1)-1&gt;$F$15,"&gt;100%",Data!CX69*1/SMALL(Data!CX$25:CX$999,1)-1),"")</f>
        <v/>
      </c>
      <c r="CY69" s="178" t="str">
        <f>IF(ISNUMBER(Data!CY69),IF(Data!CY69*1/SMALL(Data!CY$25:CY$999,1)-1&gt;$F$15,"&gt;100%",Data!CY69*1/SMALL(Data!CY$25:CY$999,1)-1),"")</f>
        <v/>
      </c>
      <c r="CZ69" s="178" t="str">
        <f>IF(ISNUMBER(Data!CZ69),IF(Data!CZ69*1/SMALL(Data!CZ$25:CZ$999,1)-1&gt;$F$15,"&gt;100%",Data!CZ69*1/SMALL(Data!CZ$25:CZ$999,1)-1),"")</f>
        <v/>
      </c>
      <c r="DA69" s="178" t="str">
        <f>IF(ISNUMBER(Data!DA69),IF(Data!DA69*1/SMALL(Data!DA$25:DA$999,1)-1&gt;$F$15,"&gt;100%",Data!DA69*1/SMALL(Data!DA$25:DA$999,1)-1),"")</f>
        <v/>
      </c>
      <c r="DB69" s="178" t="str">
        <f>IF(ISNUMBER(Data!DB69),IF(Data!DB69*1/SMALL(Data!DB$25:DB$999,1)-1&gt;$F$15,"&gt;100%",Data!DB69*1/SMALL(Data!DB$25:DB$999,1)-1),"")</f>
        <v/>
      </c>
      <c r="DC69" s="178" t="str">
        <f>IF(ISNUMBER(Data!DC69),IF(Data!DC69*1/SMALL(Data!DC$25:DC$999,1)-1&gt;$F$15,"&gt;100%",Data!DC69*1/SMALL(Data!DC$25:DC$999,1)-1),"")</f>
        <v/>
      </c>
      <c r="DD69" s="178" t="str">
        <f>IF(ISNUMBER(Data!DD69),IF(Data!DD69*1/SMALL(Data!DD$25:DD$999,1)-1&gt;$F$15,"&gt;100%",Data!DD69*1/SMALL(Data!DD$25:DD$999,1)-1),"")</f>
        <v/>
      </c>
      <c r="DE69" s="178" t="str">
        <f>IF(ISNUMBER(Data!DE69),IF(Data!DE69*1/SMALL(Data!DE$25:DE$999,1)-1&gt;$F$15,"&gt;100%",Data!DE69*1/SMALL(Data!DE$25:DE$999,1)-1),"")</f>
        <v/>
      </c>
      <c r="DF69" s="178" t="str">
        <f>IF(ISNUMBER(Data!DF69),IF(Data!DF69*1/SMALL(Data!DF$25:DF$999,1)-1&gt;$F$15,"&gt;100%",Data!DF69*1/SMALL(Data!DF$25:DF$999,1)-1),"")</f>
        <v/>
      </c>
      <c r="DG69" s="178" t="str">
        <f>IF(ISNUMBER(Data!DG69),IF(Data!DG69*1/SMALL(Data!DG$25:DG$999,1)-1&gt;$F$15,"&gt;100%",Data!DG69*1/SMALL(Data!DG$25:DG$999,1)-1),"")</f>
        <v/>
      </c>
      <c r="DH69" s="178" t="str">
        <f>IF(ISNUMBER(Data!DH69),IF(Data!DH69*1/SMALL(Data!DH$25:DH$999,1)-1&gt;$F$15,"&gt;100%",Data!DH69*1/SMALL(Data!DH$25:DH$999,1)-1),"")</f>
        <v/>
      </c>
      <c r="DI69" s="178" t="str">
        <f>IF(ISNUMBER(Data!DI69),IF(Data!DI69*1/SMALL(Data!DI$25:DI$999,1)-1&gt;$F$15,"&gt;100%",Data!DI69*1/SMALL(Data!DI$25:DI$999,1)-1),"")</f>
        <v/>
      </c>
      <c r="DJ69" s="178" t="str">
        <f>IF(ISNUMBER(Data!DJ69),IF(Data!DJ69*1/SMALL(Data!DJ$25:DJ$999,1)-1&gt;$F$15,"&gt;100%",Data!DJ69*1/SMALL(Data!DJ$25:DJ$999,1)-1),"")</f>
        <v/>
      </c>
      <c r="DK69" s="178" t="str">
        <f>IF(ISNUMBER(Data!DK69),IF(Data!DK69*1/SMALL(Data!DK$25:DK$999,1)-1&gt;$F$15,"&gt;100%",Data!DK69*1/SMALL(Data!DK$25:DK$999,1)-1),"")</f>
        <v/>
      </c>
      <c r="DL69" s="178" t="str">
        <f>IF(ISNUMBER(Data!DL69),IF(Data!DL69*1/SMALL(Data!DL$25:DL$999,1)-1&gt;$F$15,"&gt;100%",Data!DL69*1/SMALL(Data!DL$25:DL$999,1)-1),"")</f>
        <v/>
      </c>
      <c r="DM69" s="178" t="str">
        <f>IF(ISNUMBER(Data!DM69),IF(Data!DM69*1/SMALL(Data!DM$25:DM$999,1)-1&gt;$F$15,"&gt;100%",Data!DM69*1/SMALL(Data!DM$25:DM$999,1)-1),"")</f>
        <v/>
      </c>
      <c r="DN69" s="178" t="str">
        <f>IF(ISNUMBER(Data!DN69),IF(Data!DN69*1/SMALL(Data!DN$25:DN$999,1)-1&gt;$F$15,"&gt;100%",Data!DN69*1/SMALL(Data!DN$25:DN$999,1)-1),"")</f>
        <v/>
      </c>
      <c r="DO69" s="178" t="str">
        <f>IF(ISNUMBER(Data!DO69),IF(Data!DO69*1/SMALL(Data!DO$25:DO$999,1)-1&gt;$F$15,"&gt;100%",Data!DO69*1/SMALL(Data!DO$25:DO$999,1)-1),"")</f>
        <v/>
      </c>
      <c r="DP69" s="178" t="str">
        <f>IF(ISNUMBER(Data!DP69),IF(Data!DP69*1/SMALL(Data!DP$25:DP$999,1)-1&gt;$F$15,"&gt;100%",Data!DP69*1/SMALL(Data!DP$25:DP$999,1)-1),"")</f>
        <v/>
      </c>
      <c r="DQ69" s="178" t="str">
        <f>IF(ISNUMBER(Data!DQ69),IF(Data!DQ69*1/SMALL(Data!DQ$25:DQ$999,1)-1&gt;$F$15,"&gt;100%",Data!DQ69*1/SMALL(Data!DQ$25:DQ$999,1)-1),"")</f>
        <v/>
      </c>
      <c r="DR69" s="178" t="str">
        <f>IF(ISNUMBER(Data!DR69),IF(Data!DR69*1/SMALL(Data!DR$25:DR$999,1)-1&gt;$F$15,"&gt;100%",Data!DR69*1/SMALL(Data!DR$25:DR$999,1)-1),"")</f>
        <v/>
      </c>
      <c r="DS69" s="178" t="str">
        <f>IF(ISNUMBER(Data!DS69),IF(Data!DS69*1/SMALL(Data!DS$25:DS$999,1)-1&gt;$F$15,"&gt;100%",Data!DS69*1/SMALL(Data!DS$25:DS$999,1)-1),"")</f>
        <v/>
      </c>
      <c r="DT69" s="178" t="str">
        <f>IF(ISNUMBER(Data!DT69),IF(Data!DT69*1/SMALL(Data!DT$25:DT$999,1)-1&gt;$F$15,"&gt;100%",Data!DT69*1/SMALL(Data!DT$25:DT$999,1)-1),"")</f>
        <v/>
      </c>
      <c r="DU69" s="178" t="str">
        <f>IF(ISNUMBER(Data!DU69),IF(Data!DU69*1/SMALL(Data!DU$25:DU$999,1)-1&gt;$F$15,"&gt;100%",Data!DU69*1/SMALL(Data!DU$25:DU$999,1)-1),"")</f>
        <v/>
      </c>
      <c r="DV69" s="178" t="str">
        <f>IF(ISNUMBER(Data!DV69),IF(Data!DV69*1/SMALL(Data!DV$25:DV$999,1)-1&gt;$F$15,"&gt;100%",Data!DV69*1/SMALL(Data!DV$25:DV$999,1)-1),"")</f>
        <v/>
      </c>
      <c r="DW69" s="178" t="str">
        <f>IF(ISNUMBER(Data!DW69),IF(Data!DW69*1/SMALL(Data!DW$25:DW$999,1)-1&gt;$F$15,"&gt;100%",Data!DW69*1/SMALL(Data!DW$25:DW$999,1)-1),"")</f>
        <v/>
      </c>
      <c r="DX69" s="178" t="str">
        <f>IF(ISNUMBER(Data!DX69),IF(Data!DX69*1/SMALL(Data!DX$25:DX$999,1)-1&gt;$F$15,"&gt;100%",Data!DX69*1/SMALL(Data!DX$25:DX$999,1)-1),"")</f>
        <v/>
      </c>
      <c r="DY69" s="178" t="str">
        <f>IF(ISNUMBER(Data!DY69),IF(Data!DY69*1/SMALL(Data!DY$25:DY$999,1)-1&gt;$F$15,"&gt;100%",Data!DY69*1/SMALL(Data!DY$25:DY$999,1)-1),"")</f>
        <v/>
      </c>
      <c r="DZ69" s="178" t="str">
        <f>IF(ISNUMBER(Data!DZ69),IF(Data!DZ69*1/SMALL(Data!DZ$25:DZ$999,1)-1&gt;$F$15,"&gt;100%",Data!DZ69*1/SMALL(Data!DZ$25:DZ$999,1)-1),"")</f>
        <v/>
      </c>
      <c r="EA69" s="178" t="str">
        <f>IF(ISNUMBER(Data!EA69),IF(Data!EA69*1/SMALL(Data!EA$25:EA$999,1)-1&gt;$F$15,"&gt;100%",Data!EA69*1/SMALL(Data!EA$25:EA$999,1)-1),"")</f>
        <v/>
      </c>
      <c r="EB69" s="178" t="str">
        <f>IF(ISNUMBER(Data!EB69),IF(Data!EB69*1/SMALL(Data!EB$25:EB$999,1)-1&gt;$F$15,"&gt;100%",Data!EB69*1/SMALL(Data!EB$25:EB$999,1)-1),"")</f>
        <v/>
      </c>
      <c r="EC69" s="178" t="str">
        <f>IF(ISNUMBER(Data!EC69),IF(Data!EC69*1/SMALL(Data!EC$25:EC$999,1)-1&gt;$F$15,"&gt;100%",Data!EC69*1/SMALL(Data!EC$25:EC$999,1)-1),"")</f>
        <v/>
      </c>
      <c r="ED69" s="178" t="str">
        <f>IF(ISNUMBER(Data!ED69),IF(Data!ED69*1/SMALL(Data!ED$25:ED$999,1)-1&gt;$F$15,"&gt;100%",Data!ED69*1/SMALL(Data!ED$25:ED$999,1)-1),"")</f>
        <v/>
      </c>
      <c r="EE69" s="178" t="str">
        <f>IF(ISNUMBER(Data!EE69),IF(Data!EE69*1/SMALL(Data!EE$25:EE$999,1)-1&gt;$F$15,"&gt;100%",Data!EE69*1/SMALL(Data!EE$25:EE$999,1)-1),"")</f>
        <v/>
      </c>
      <c r="EF69" s="178" t="str">
        <f>IF(ISNUMBER(Data!EF69),IF(Data!EF69*1/SMALL(Data!EF$25:EF$999,1)-1&gt;$F$15,"&gt;100%",Data!EF69*1/SMALL(Data!EF$25:EF$999,1)-1),"")</f>
        <v/>
      </c>
      <c r="EG69" s="178" t="str">
        <f>IF(ISNUMBER(Data!EG69),IF(Data!EG69*1/SMALL(Data!EG$25:EG$999,1)-1&gt;$F$15,"&gt;100%",Data!EG69*1/SMALL(Data!EG$25:EG$999,1)-1),"")</f>
        <v/>
      </c>
      <c r="EH69" s="178" t="str">
        <f>IF(ISNUMBER(Data!EH69),IF(Data!EH69*1/SMALL(Data!EH$25:EH$999,1)-1&gt;$F$15,"&gt;100%",Data!EH69*1/SMALL(Data!EH$25:EH$999,1)-1),"")</f>
        <v/>
      </c>
      <c r="EI69" s="178" t="str">
        <f>IF(ISNUMBER(Data!EI69),IF(Data!EI69*1/SMALL(Data!EI$25:EI$999,1)-1&gt;$F$15,"&gt;100%",Data!EI69*1/SMALL(Data!EI$25:EI$999,1)-1),"")</f>
        <v/>
      </c>
      <c r="EJ69" s="178" t="str">
        <f>IF(ISNUMBER(Data!EJ69),IF(Data!EJ69*1/SMALL(Data!EJ$25:EJ$999,1)-1&gt;$F$15,"&gt;100%",Data!EJ69*1/SMALL(Data!EJ$25:EJ$999,1)-1),"")</f>
        <v/>
      </c>
      <c r="EK69" s="178" t="str">
        <f>IF(ISNUMBER(Data!EK69),IF(Data!EK69*1/SMALL(Data!EK$25:EK$999,1)-1&gt;$F$15,"&gt;100%",Data!EK69*1/SMALL(Data!EK$25:EK$999,1)-1),"")</f>
        <v/>
      </c>
      <c r="EL69" s="178" t="str">
        <f>IF(ISNUMBER(Data!EL69),IF(Data!EL69*1/SMALL(Data!EL$25:EL$999,1)-1&gt;$F$15,"&gt;100%",Data!EL69*1/SMALL(Data!EL$25:EL$999,1)-1),"")</f>
        <v/>
      </c>
      <c r="EM69" s="178" t="str">
        <f>IF(ISNUMBER(Data!EM69),IF(Data!EM69*1/SMALL(Data!EM$25:EM$999,1)-1&gt;$F$15,"&gt;100%",Data!EM69*1/SMALL(Data!EM$25:EM$999,1)-1),"")</f>
        <v/>
      </c>
      <c r="EN69" s="178" t="str">
        <f>IF(ISNUMBER(Data!EN69),IF(Data!EN69*1/SMALL(Data!EN$25:EN$999,1)-1&gt;$F$15,"&gt;100%",Data!EN69*1/SMALL(Data!EN$25:EN$999,1)-1),"")</f>
        <v/>
      </c>
      <c r="EO69" s="178" t="str">
        <f>IF(ISNUMBER(Data!EO69),IF(Data!EO69*1/SMALL(Data!EO$25:EO$999,1)-1&gt;$F$15,"&gt;100%",Data!EO69*1/SMALL(Data!EO$25:EO$999,1)-1),"")</f>
        <v/>
      </c>
      <c r="EP69" s="178" t="str">
        <f>IF(ISNUMBER(Data!EP69),IF(Data!EP69*1/SMALL(Data!EP$25:EP$999,1)-1&gt;$F$15,"&gt;100%",Data!EP69*1/SMALL(Data!EP$25:EP$999,1)-1),"")</f>
        <v/>
      </c>
      <c r="EQ69" s="178" t="str">
        <f>IF(ISNUMBER(Data!EQ69),IF(Data!EQ69*1/SMALL(Data!EQ$25:EQ$999,1)-1&gt;$F$15,"&gt;100%",Data!EQ69*1/SMALL(Data!EQ$25:EQ$999,1)-1),"")</f>
        <v/>
      </c>
      <c r="ER69" s="178" t="str">
        <f>IF(ISNUMBER(Data!ER69),IF(Data!ER69*1/SMALL(Data!ER$25:ER$999,1)-1&gt;$F$15,"&gt;100%",Data!ER69*1/SMALL(Data!ER$25:ER$999,1)-1),"")</f>
        <v/>
      </c>
      <c r="ES69" s="178" t="str">
        <f>IF(ISNUMBER(Data!ES69),IF(Data!ES69*1/SMALL(Data!ES$25:ES$999,1)-1&gt;$F$15,"&gt;100%",Data!ES69*1/SMALL(Data!ES$25:ES$999,1)-1),"")</f>
        <v/>
      </c>
    </row>
    <row r="70" spans="1:149" s="171" customFormat="1" x14ac:dyDescent="0.25">
      <c r="A70" s="169" t="str">
        <f>Data!A70</f>
        <v>MSCKF</v>
      </c>
      <c r="B70" s="178" t="str">
        <f>IF(ISNUMBER(Data!B70),IF(Data!B70*1/SMALL(Data!B$25:B$999,1)-1&gt;$F$15,"&gt;100%",Data!B70*1/SMALL(Data!B$25:B$999,1)-1),"")</f>
        <v/>
      </c>
      <c r="C70" s="178" t="str">
        <f>IF(ISNUMBER(Data!C70),IF(Data!C70*1/SMALL(Data!C$25:C$999,1)-1&gt;$F$15,"&gt;100%",Data!C70*1/SMALL(Data!C$25:C$999,1)-1),"")</f>
        <v/>
      </c>
      <c r="D70" s="178" t="str">
        <f>IF(ISNUMBER(Data!D70),IF(Data!D70*1/SMALL(Data!D$25:D$999,1)-1&gt;$F$15,"&gt;100%",Data!D70*1/SMALL(Data!D$25:D$999,1)-1),"")</f>
        <v/>
      </c>
      <c r="E70" s="178" t="str">
        <f>IF(ISNUMBER(Data!E70),IF(Data!E70*1/SMALL(Data!E$25:E$999,1)-1&gt;$F$15,"&gt;100%",Data!E70*1/SMALL(Data!E$25:E$999,1)-1),"")</f>
        <v/>
      </c>
      <c r="F70" s="178" t="str">
        <f>IF(ISNUMBER(Data!F70),IF(Data!F70*1/SMALL(Data!F$25:F$999,1)-1&gt;$F$15,"&gt;100%",Data!F70*1/SMALL(Data!F$25:F$999,1)-1),"")</f>
        <v/>
      </c>
      <c r="G70" s="178" t="str">
        <f>IF(ISNUMBER(Data!G70),IF(Data!G70*1/SMALL(Data!G$25:G$999,1)-1&gt;$F$15,"&gt;100%",Data!G70*1/SMALL(Data!G$25:G$999,1)-1),"")</f>
        <v/>
      </c>
      <c r="H70" s="178" t="str">
        <f>IF(ISNUMBER(Data!H70),IF(Data!H70*1/SMALL(Data!H$25:H$999,1)-1&gt;$F$15,"&gt;100%",Data!H70*1/SMALL(Data!H$25:H$999,1)-1),"")</f>
        <v/>
      </c>
      <c r="I70" s="178" t="str">
        <f>IF(ISNUMBER(Data!I70),IF(Data!I70*1/SMALL(Data!I$25:I$999,1)-1&gt;$F$15,"&gt;100%",Data!I70*1/SMALL(Data!I$25:I$999,1)-1),"")</f>
        <v/>
      </c>
      <c r="J70" s="178" t="str">
        <f>IF(ISNUMBER(Data!J70),IF(Data!J70*1/SMALL(Data!J$25:J$999,1)-1&gt;$F$15,"&gt;100%",Data!J70*1/SMALL(Data!J$25:J$999,1)-1),"")</f>
        <v/>
      </c>
      <c r="K70" s="178" t="str">
        <f>IF(ISNUMBER(Data!K70),IF(Data!K70*1/SMALL(Data!K$25:K$999,1)-1&gt;$F$15,"&gt;100%",Data!K70*1/SMALL(Data!K$25:K$999,1)-1),"")</f>
        <v/>
      </c>
      <c r="L70" s="178" t="str">
        <f>IF(ISNUMBER(Data!L70),IF(Data!L70*1/SMALL(Data!L$25:L$999,1)-1&gt;$F$15,"&gt;100%",Data!L70*1/SMALL(Data!L$25:L$999,1)-1),"")</f>
        <v/>
      </c>
      <c r="M70" s="178" t="str">
        <f>IF(ISNUMBER(Data!M70),IF(Data!M70*1/SMALL(Data!M$25:M$999,1)-1&gt;$F$15,"&gt;100%",Data!M70*1/SMALL(Data!M$25:M$999,1)-1),"")</f>
        <v/>
      </c>
      <c r="N70" s="178" t="str">
        <f>IF(ISNUMBER(Data!N70),IF(Data!N70*1/SMALL(Data!N$25:N$999,1)-1&gt;$F$15,"&gt;100%",Data!N70*1/SMALL(Data!N$25:N$999,1)-1),"")</f>
        <v/>
      </c>
      <c r="O70" s="178" t="str">
        <f>IF(ISNUMBER(Data!O70),IF(Data!O70*1/SMALL(Data!O$25:O$999,1)-1&gt;$F$15,"&gt;100%",Data!O70*1/SMALL(Data!O$25:O$999,1)-1),"")</f>
        <v/>
      </c>
      <c r="P70" s="178" t="str">
        <f>IF(ISNUMBER(Data!P70),IF(Data!P70*1/SMALL(Data!P$25:P$999,1)-1&gt;$F$15,"&gt;100%",Data!P70*1/SMALL(Data!P$25:P$999,1)-1),"")</f>
        <v/>
      </c>
      <c r="Q70" s="178" t="str">
        <f>IF(ISNUMBER(Data!Q70),IF(Data!Q70*1/SMALL(Data!Q$25:Q$999,1)-1&gt;$F$15,"&gt;100%",Data!Q70*1/SMALL(Data!Q$25:Q$999,1)-1),"")</f>
        <v/>
      </c>
      <c r="R70" s="178" t="str">
        <f>IF(ISNUMBER(Data!R70),IF(Data!R70*1/SMALL(Data!R$25:R$999,1)-1&gt;$F$15,"&gt;100%",Data!R70*1/SMALL(Data!R$25:R$999,1)-1),"")</f>
        <v/>
      </c>
      <c r="S70" s="178" t="str">
        <f>IF(ISNUMBER(Data!S70),IF(Data!S70*1/SMALL(Data!S$25:S$999,1)-1&gt;$F$15,"&gt;100%",Data!S70*1/SMALL(Data!S$25:S$999,1)-1),"")</f>
        <v/>
      </c>
      <c r="T70" s="178" t="str">
        <f>IF(ISNUMBER(Data!T70),IF(Data!T70*1/SMALL(Data!T$25:T$999,1)-1&gt;$F$15,"&gt;100%",Data!T70*1/SMALL(Data!T$25:T$999,1)-1),"")</f>
        <v/>
      </c>
      <c r="U70" s="178" t="str">
        <f>IF(ISNUMBER(Data!U70),IF(Data!U70*1/SMALL(Data!U$25:U$999,1)-1&gt;$F$15,"&gt;100%",Data!U70*1/SMALL(Data!U$25:U$999,1)-1),"")</f>
        <v/>
      </c>
      <c r="V70" s="178" t="str">
        <f>IF(ISNUMBER(Data!V70),IF(Data!V70*1/SMALL(Data!V$25:V$999,1)-1&gt;$F$15,"&gt;100%",Data!V70*1/SMALL(Data!V$25:V$999,1)-1),"")</f>
        <v/>
      </c>
      <c r="W70" s="178" t="str">
        <f>IF(ISNUMBER(Data!W70),IF(Data!W70*1/SMALL(Data!W$25:W$999,1)-1&gt;$F$15,"&gt;100%",Data!W70*1/SMALL(Data!W$25:W$999,1)-1),"")</f>
        <v/>
      </c>
      <c r="X70" s="178" t="str">
        <f>IF(ISNUMBER(Data!X70),IF(Data!X70*1/SMALL(Data!X$25:X$999,1)-1&gt;$F$15,"&gt;100%",Data!X70*1/SMALL(Data!X$25:X$999,1)-1),"")</f>
        <v/>
      </c>
      <c r="Y70" s="178" t="str">
        <f>IF(ISNUMBER(Data!Y70),IF(Data!Y70*1/SMALL(Data!Y$25:Y$999,1)-1&gt;$F$15,"&gt;100%",Data!Y70*1/SMALL(Data!Y$25:Y$999,1)-1),"")</f>
        <v/>
      </c>
      <c r="Z70" s="178" t="str">
        <f>IF(ISNUMBER(Data!Z70),IF(Data!Z70*1/SMALL(Data!Z$25:Z$999,1)-1&gt;$F$15,"&gt;100%",Data!Z70*1/SMALL(Data!Z$25:Z$999,1)-1),"")</f>
        <v/>
      </c>
      <c r="AA70" s="178" t="str">
        <f>IF(ISNUMBER(Data!AA70),IF(Data!AA70*1/SMALL(Data!AA$25:AA$999,1)-1&gt;$F$15,"&gt;100%",Data!AA70*1/SMALL(Data!AA$25:AA$999,1)-1),"")</f>
        <v/>
      </c>
      <c r="AB70" s="178" t="str">
        <f>IF(ISNUMBER(Data!AB70),IF(Data!AB70*1/SMALL(Data!AB$25:AB$999,1)-1&gt;$F$15,"&gt;100%",Data!AB70*1/SMALL(Data!AB$25:AB$999,1)-1),"")</f>
        <v/>
      </c>
      <c r="AC70" s="178" t="str">
        <f>IF(ISNUMBER(Data!AC70),IF(Data!AC70*1/SMALL(Data!AC$25:AC$999,1)-1&gt;$F$15,"&gt;100%",Data!AC70*1/SMALL(Data!AC$25:AC$999,1)-1),"")</f>
        <v/>
      </c>
      <c r="AD70" s="178" t="str">
        <f>IF(ISNUMBER(Data!AD70),IF(Data!AD70*1/SMALL(Data!AD$25:AD$999,1)-1&gt;$F$15,"&gt;100%",Data!AD70*1/SMALL(Data!AD$25:AD$999,1)-1),"")</f>
        <v/>
      </c>
      <c r="AE70" s="178" t="str">
        <f>IF(ISNUMBER(Data!AE70),IF(Data!AE70*1/SMALL(Data!AE$25:AE$999,1)-1&gt;$F$15,"&gt;100%",Data!AE70*1/SMALL(Data!AE$25:AE$999,1)-1),"")</f>
        <v/>
      </c>
      <c r="AF70" s="178" t="str">
        <f>IF(ISNUMBER(Data!AF70),IF(Data!AF70*1/SMALL(Data!AF$25:AF$999,1)-1&gt;$F$15,"&gt;100%",Data!AF70*1/SMALL(Data!AF$25:AF$999,1)-1),"")</f>
        <v/>
      </c>
      <c r="AG70" s="178" t="str">
        <f>IF(ISNUMBER(Data!AG70),IF(Data!AG70*1/SMALL(Data!AG$25:AG$999,1)-1&gt;$F$15,"&gt;100%",Data!AG70*1/SMALL(Data!AG$25:AG$999,1)-1),"")</f>
        <v/>
      </c>
      <c r="AH70" s="178" t="str">
        <f>IF(ISNUMBER(Data!AH70),IF(Data!AH70*1/SMALL(Data!AH$25:AH$999,1)-1&gt;$F$15,"&gt;100%",Data!AH70*1/SMALL(Data!AH$25:AH$999,1)-1),"")</f>
        <v/>
      </c>
      <c r="AI70" s="178" t="str">
        <f>IF(ISNUMBER(Data!AI70),IF(Data!AI70*1/SMALL(Data!AI$25:AI$999,1)-1&gt;$F$15,"&gt;100%",Data!AI70*1/SMALL(Data!AI$25:AI$999,1)-1),"")</f>
        <v/>
      </c>
      <c r="AJ70" s="178" t="str">
        <f>IF(ISNUMBER(Data!AJ70),IF(Data!AJ70*1/SMALL(Data!AJ$25:AJ$999,1)-1&gt;$F$15,"&gt;100%",Data!AJ70*1/SMALL(Data!AJ$25:AJ$999,1)-1),"")</f>
        <v/>
      </c>
      <c r="AK70" s="178" t="str">
        <f>IF(ISNUMBER(Data!AK70),IF(Data!AK70*1/SMALL(Data!AK$25:AK$999,1)-1&gt;$F$15,"&gt;100%",Data!AK70*1/SMALL(Data!AK$25:AK$999,1)-1),"")</f>
        <v/>
      </c>
      <c r="AL70" s="178" t="str">
        <f>IF(ISNUMBER(Data!AL70),IF(Data!AL70*1/SMALL(Data!AL$25:AL$999,1)-1&gt;$F$15,"&gt;100%",Data!AL70*1/SMALL(Data!AL$25:AL$999,1)-1),"")</f>
        <v/>
      </c>
      <c r="AM70" s="178" t="str">
        <f>IF(ISNUMBER(Data!AM70),IF(Data!AM70*1/SMALL(Data!AM$25:AM$999,1)-1&gt;$F$15,"&gt;100%",Data!AM70*1/SMALL(Data!AM$25:AM$999,1)-1),"")</f>
        <v/>
      </c>
      <c r="AN70" s="178" t="str">
        <f>IF(ISNUMBER(Data!AN70),IF(Data!AN70*1/SMALL(Data!AN$25:AN$999,1)-1&gt;$F$15,"&gt;100%",Data!AN70*1/SMALL(Data!AN$25:AN$999,1)-1),"")</f>
        <v/>
      </c>
      <c r="AO70" s="178" t="str">
        <f>IF(ISNUMBER(Data!AO70),IF(Data!AO70*1/SMALL(Data!AO$25:AO$999,1)-1&gt;$F$15,"&gt;100%",Data!AO70*1/SMALL(Data!AO$25:AO$999,1)-1),"")</f>
        <v/>
      </c>
      <c r="AP70" s="178" t="str">
        <f>IF(ISNUMBER(Data!AP70),IF(Data!AP70*1/SMALL(Data!AP$25:AP$999,1)-1&gt;$F$15,"&gt;100%",Data!AP70*1/SMALL(Data!AP$25:AP$999,1)-1),"")</f>
        <v/>
      </c>
      <c r="AQ70" s="189" t="str">
        <f>IF(ISNUMBER(Data!AQ70),IF(Data!AQ70*1/SMALL(Data!AQ$25:AQ$999,1)-1&gt;$F$15,"&gt;100%",Data!AQ70*1/SMALL(Data!AQ$25:AQ$999,1)-1),"")</f>
        <v/>
      </c>
      <c r="AR70" s="178" t="str">
        <f>IF(ISNUMBER(Data!AR70),IF(Data!AR70*1/SMALL(Data!AR$25:AR$999,1)-1&gt;$F$15,"&gt;100%",Data!AR70*1/SMALL(Data!AR$25:AR$999,1)-1),"")</f>
        <v/>
      </c>
      <c r="AS70" s="178" t="str">
        <f>IF(ISNUMBER(Data!AS70),IF(Data!AS70*1/SMALL(Data!AS$25:AS$999,1)-1&gt;$F$15,"&gt;100%",Data!AS70*1/SMALL(Data!AS$25:AS$999,1)-1),"")</f>
        <v/>
      </c>
      <c r="AT70" s="178" t="str">
        <f>IF(ISNUMBER(Data!AT70),IF(Data!AT70*1/SMALL(Data!AT$25:AT$999,1)-1&gt;$F$15,"&gt;100%",Data!AT70*1/SMALL(Data!AT$25:AT$999,1)-1),"")</f>
        <v/>
      </c>
      <c r="AU70" s="178" t="str">
        <f>IF(ISNUMBER(Data!AU70),IF(Data!AU70*1/SMALL(Data!AU$25:AU$999,1)-1&gt;$F$15,"&gt;100%",Data!AU70*1/SMALL(Data!AU$25:AU$999,1)-1),"")</f>
        <v/>
      </c>
      <c r="AV70" s="178" t="str">
        <f>IF(ISNUMBER(Data!AV70),IF(Data!AV70*1/SMALL(Data!AV$25:AV$999,1)-1&gt;$F$15,"&gt;100%",Data!AV70*1/SMALL(Data!AV$25:AV$999,1)-1),"")</f>
        <v/>
      </c>
      <c r="AW70" s="178" t="str">
        <f>IF(ISNUMBER(Data!AW70),IF(Data!AW70*1/SMALL(Data!AW$25:AW$999,1)-1&gt;$F$15,"&gt;100%",Data!AW70*1/SMALL(Data!AW$25:AW$999,1)-1),"")</f>
        <v/>
      </c>
      <c r="AX70" s="178" t="str">
        <f>IF(ISNUMBER(Data!AX70),IF(Data!AX70*1/SMALL(Data!AX$25:AX$999,1)-1&gt;$F$15,"&gt;100%",Data!AX70*1/SMALL(Data!AX$25:AX$999,1)-1),"")</f>
        <v/>
      </c>
      <c r="AY70" s="178" t="str">
        <f>IF(ISNUMBER(Data!AY70),IF(Data!AY70*1/SMALL(Data!AY$25:AY$999,1)-1&gt;$F$15,"&gt;100%",Data!AY70*1/SMALL(Data!AY$25:AY$999,1)-1),"")</f>
        <v/>
      </c>
      <c r="AZ70" s="178" t="str">
        <f>IF(ISNUMBER(Data!AZ70),IF(Data!AZ70*1/SMALL(Data!AZ$25:AZ$999,1)-1&gt;$F$15,"&gt;100%",Data!AZ70*1/SMALL(Data!AZ$25:AZ$999,1)-1),"")</f>
        <v/>
      </c>
      <c r="BA70" s="190" t="str">
        <f>IF(ISNUMBER(Data!BA70),IF(Data!BA70*1/SMALL(Data!BA$25:BA$999,1)-1&gt;$F$15,"&gt;100%",Data!BA70*1/SMALL(Data!BA$25:BA$999,1)-1),"")</f>
        <v/>
      </c>
      <c r="BB70" s="184" t="str">
        <f>IF(ISNUMBER(Data!BB70),IF(Data!BB70*1/SMALL(Data!BB$25:BB$999,1)-1&gt;$F$15,"&gt;100%",Data!BB70*1/SMALL(Data!BB$25:BB$999,1)-1),"")</f>
        <v/>
      </c>
      <c r="BC70" s="178" t="str">
        <f>IF(ISNUMBER(Data!BC70),IF(Data!BC70*1/SMALL(Data!BC$25:BC$999,1)-1&gt;$F$15,"&gt;100%",Data!BC70*1/SMALL(Data!BC$25:BC$999,1)-1),"")</f>
        <v/>
      </c>
      <c r="BD70" s="178" t="str">
        <f>IF(ISNUMBER(Data!BD70),IF(Data!BD70*1/SMALL(Data!BD$25:BD$999,1)-1&gt;$F$15,"&gt;100%",Data!BD70*1/SMALL(Data!BD$25:BD$999,1)-1),"")</f>
        <v/>
      </c>
      <c r="BE70" s="178" t="str">
        <f>IF(ISNUMBER(Data!BE70),IF(Data!BE70*1/SMALL(Data!BE$25:BE$999,1)-1&gt;$F$15,"&gt;100%",Data!BE70*1/SMALL(Data!BE$25:BE$999,1)-1),"")</f>
        <v/>
      </c>
      <c r="BF70" s="178" t="str">
        <f>IF(ISNUMBER(Data!BF70),IF(Data!BF70*1/SMALL(Data!BF$25:BF$999,1)-1&gt;$F$15,"&gt;100%",Data!BF70*1/SMALL(Data!BF$25:BF$999,1)-1),"")</f>
        <v/>
      </c>
      <c r="BG70" s="178" t="str">
        <f>IF(ISNUMBER(Data!BG70),IF(Data!BG70*1/SMALL(Data!BG$25:BG$999,1)-1&gt;$F$15,"&gt;100%",Data!BG70*1/SMALL(Data!BG$25:BG$999,1)-1),"")</f>
        <v/>
      </c>
      <c r="BH70" s="178" t="str">
        <f>IF(ISNUMBER(Data!BH70),IF(Data!BH70*1/SMALL(Data!BH$25:BH$999,1)-1&gt;$F$15,"&gt;100%",Data!BH70*1/SMALL(Data!BH$25:BH$999,1)-1),"")</f>
        <v/>
      </c>
      <c r="BI70" s="178" t="str">
        <f>IF(ISNUMBER(Data!BI70),IF(Data!BI70*1/SMALL(Data!BI$25:BI$999,1)-1&gt;$F$15,"&gt;100%",Data!BI70*1/SMALL(Data!BI$25:BI$999,1)-1),"")</f>
        <v/>
      </c>
      <c r="BJ70" s="178" t="str">
        <f>IF(ISNUMBER(Data!BJ70),IF(Data!BJ70*1/SMALL(Data!BJ$25:BJ$999,1)-1&gt;$F$15,"&gt;100%",Data!BJ70*1/SMALL(Data!BJ$25:BJ$999,1)-1),"")</f>
        <v/>
      </c>
      <c r="BK70" s="178" t="str">
        <f>IF(ISNUMBER(Data!BK70),IF(Data!BK70*1/SMALL(Data!BK$25:BK$999,1)-1&gt;$F$15,"&gt;100%",Data!BK70*1/SMALL(Data!BK$25:BK$999,1)-1),"")</f>
        <v/>
      </c>
      <c r="BL70" s="178" t="str">
        <f>IF(ISNUMBER(Data!BL70),IF(Data!BL70*1/SMALL(Data!BL$25:BL$999,1)-1&gt;$F$15,"&gt;100%",Data!BL70*1/SMALL(Data!BL$25:BL$999,1)-1),"")</f>
        <v/>
      </c>
      <c r="BM70" s="178" t="str">
        <f>IF(ISNUMBER(Data!BM70),IF(Data!BM70*1/SMALL(Data!BM$25:BM$999,1)-1&gt;$F$15,"&gt;100%",Data!BM70*1/SMALL(Data!BM$25:BM$999,1)-1),"")</f>
        <v/>
      </c>
      <c r="BN70" s="178" t="str">
        <f>IF(ISNUMBER(Data!BN70),IF(Data!BN70*1/SMALL(Data!BN$25:BN$999,1)-1&gt;$F$15,"&gt;100%",Data!BN70*1/SMALL(Data!BN$25:BN$999,1)-1),"")</f>
        <v/>
      </c>
      <c r="BO70" s="178" t="str">
        <f>IF(ISNUMBER(Data!BO70),IF(Data!BO70*1/SMALL(Data!BO$25:BO$999,1)-1&gt;$F$15,"&gt;100%",Data!BO70*1/SMALL(Data!BO$25:BO$999,1)-1),"")</f>
        <v/>
      </c>
      <c r="BP70" s="178" t="str">
        <f>IF(ISNUMBER(Data!BP70),IF(Data!BP70*1/SMALL(Data!BP$25:BP$999,1)-1&gt;$F$15,"&gt;100%",Data!BP70*1/SMALL(Data!BP$25:BP$999,1)-1),"")</f>
        <v/>
      </c>
      <c r="BQ70" s="178" t="str">
        <f>IF(ISNUMBER(Data!BQ70),IF(Data!BQ70*1/SMALL(Data!BQ$25:BQ$999,1)-1&gt;$F$15,"&gt;100%",Data!BQ70*1/SMALL(Data!BQ$25:BQ$999,1)-1),"")</f>
        <v/>
      </c>
      <c r="BR70" s="178" t="str">
        <f>IF(ISNUMBER(Data!BR70),IF(Data!BR70*1/SMALL(Data!BR$25:BR$999,1)-1&gt;$F$15,"&gt;100%",Data!BR70*1/SMALL(Data!BR$25:BR$999,1)-1),"")</f>
        <v/>
      </c>
      <c r="BS70" s="178" t="str">
        <f>IF(ISNUMBER(Data!BS70),IF(Data!BS70*1/SMALL(Data!BS$25:BS$999,1)-1&gt;$F$15,"&gt;100%",Data!BS70*1/SMALL(Data!BS$25:BS$999,1)-1),"")</f>
        <v/>
      </c>
      <c r="BT70" s="178" t="str">
        <f>IF(ISNUMBER(Data!BT70),IF(Data!BT70*1/SMALL(Data!BT$25:BT$999,1)-1&gt;$F$15,"&gt;100%",Data!BT70*1/SMALL(Data!BT$25:BT$999,1)-1),"")</f>
        <v/>
      </c>
      <c r="BU70" s="178" t="str">
        <f>IF(ISNUMBER(Data!BU70),IF(Data!BU70*1/SMALL(Data!BU$25:BU$999,1)-1&gt;$F$15,"&gt;100%",Data!BU70*1/SMALL(Data!BU$25:BU$999,1)-1),"")</f>
        <v/>
      </c>
      <c r="BV70" s="178" t="str">
        <f>IF(ISNUMBER(Data!BV70),IF(Data!BV70*1/SMALL(Data!BV$25:BV$999,1)-1&gt;$F$15,"&gt;100%",Data!BV70*1/SMALL(Data!BV$25:BV$999,1)-1),"")</f>
        <v/>
      </c>
      <c r="BW70" s="178" t="str">
        <f>IF(ISNUMBER(Data!BW70),IF(Data!BW70*1/SMALL(Data!BW$25:BW$999,1)-1&gt;$F$15,"&gt;100%",Data!BW70*1/SMALL(Data!BW$25:BW$999,1)-1),"")</f>
        <v/>
      </c>
      <c r="BX70" s="178" t="str">
        <f>IF(ISNUMBER(Data!BX70),IF(Data!BX70*1/SMALL(Data!BX$25:BX$999,1)-1&gt;$F$15,"&gt;100%",Data!BX70*1/SMALL(Data!BX$25:BX$999,1)-1),"")</f>
        <v/>
      </c>
      <c r="BY70" s="178" t="str">
        <f>IF(ISNUMBER(Data!BY70),IF(Data!BY70*1/SMALL(Data!BY$25:BY$999,1)-1&gt;$F$15,"&gt;100%",Data!BY70*1/SMALL(Data!BY$25:BY$999,1)-1),"")</f>
        <v/>
      </c>
      <c r="BZ70" s="178" t="str">
        <f>IF(ISNUMBER(Data!BZ70),IF(Data!BZ70*1/SMALL(Data!BZ$25:BZ$999,1)-1&gt;$F$15,"&gt;100%",Data!BZ70*1/SMALL(Data!BZ$25:BZ$999,1)-1),"")</f>
        <v/>
      </c>
      <c r="CA70" s="178" t="str">
        <f>IF(ISNUMBER(Data!CA70),IF(Data!CA70*1/SMALL(Data!CA$25:CA$999,1)-1&gt;$F$15,"&gt;100%",Data!CA70*1/SMALL(Data!CA$25:CA$999,1)-1),"")</f>
        <v/>
      </c>
      <c r="CB70" s="178" t="str">
        <f>IF(ISNUMBER(Data!CB70),IF(Data!CB70*1/SMALL(Data!CB$25:CB$999,1)-1&gt;$F$15,"&gt;100%",Data!CB70*1/SMALL(Data!CB$25:CB$999,1)-1),"")</f>
        <v/>
      </c>
      <c r="CC70" s="178" t="str">
        <f>IF(ISNUMBER(Data!CC70),IF(Data!CC70*1/SMALL(Data!CC$25:CC$999,1)-1&gt;$F$15,"&gt;100%",Data!CC70*1/SMALL(Data!CC$25:CC$999,1)-1),"")</f>
        <v/>
      </c>
      <c r="CD70" s="178" t="str">
        <f>IF(ISNUMBER(Data!CD70),IF(Data!CD70*1/SMALL(Data!CD$25:CD$999,1)-1&gt;$F$15,"&gt;100%",Data!CD70*1/SMALL(Data!CD$25:CD$999,1)-1),"")</f>
        <v/>
      </c>
      <c r="CE70" s="178" t="str">
        <f>IF(ISNUMBER(Data!CE70),IF(Data!CE70*1/SMALL(Data!CE$25:CE$999,1)-1&gt;$F$15,"&gt;100%",Data!CE70*1/SMALL(Data!CE$25:CE$999,1)-1),"")</f>
        <v/>
      </c>
      <c r="CF70" s="178" t="str">
        <f>IF(ISNUMBER(Data!CF70),IF(Data!CF70*1/SMALL(Data!CF$25:CF$999,1)-1&gt;$F$15,"&gt;100%",Data!CF70*1/SMALL(Data!CF$25:CF$999,1)-1),"")</f>
        <v/>
      </c>
      <c r="CG70" s="178" t="str">
        <f>IF(ISNUMBER(Data!CG70),IF(Data!CG70*1/SMALL(Data!CG$25:CG$999,1)-1&gt;$F$15,"&gt;100%",Data!CG70*1/SMALL(Data!CG$25:CG$999,1)-1),"")</f>
        <v/>
      </c>
      <c r="CH70" s="178" t="str">
        <f>IF(ISNUMBER(Data!CH70),IF(Data!CH70*1/SMALL(Data!CH$25:CH$999,1)-1&gt;$F$15,"&gt;100%",Data!CH70*1/SMALL(Data!CH$25:CH$999,1)-1),"")</f>
        <v/>
      </c>
      <c r="CI70" s="178" t="str">
        <f>IF(ISNUMBER(Data!CI70),IF(Data!CI70*1/SMALL(Data!CI$25:CI$999,1)-1&gt;$F$15,"&gt;100%",Data!CI70*1/SMALL(Data!CI$25:CI$999,1)-1),"")</f>
        <v/>
      </c>
      <c r="CJ70" s="178" t="str">
        <f>IF(ISNUMBER(Data!CJ70),IF(Data!CJ70*1/SMALL(Data!CJ$25:CJ$999,1)-1&gt;$F$15,"&gt;100%",Data!CJ70*1/SMALL(Data!CJ$25:CJ$999,1)-1),"")</f>
        <v/>
      </c>
      <c r="CK70" s="178" t="str">
        <f>IF(ISNUMBER(Data!CK70),IF(Data!CK70*1/SMALL(Data!CK$25:CK$999,1)-1&gt;$F$15,"&gt;100%",Data!CK70*1/SMALL(Data!CK$25:CK$999,1)-1),"")</f>
        <v/>
      </c>
      <c r="CL70" s="178" t="str">
        <f>IF(ISNUMBER(Data!CL70),IF(Data!CL70*1/SMALL(Data!CL$25:CL$999,1)-1&gt;$F$15,"&gt;100%",Data!CL70*1/SMALL(Data!CL$25:CL$999,1)-1),"")</f>
        <v/>
      </c>
      <c r="CM70" s="178" t="str">
        <f>IF(ISNUMBER(Data!CM70),IF(Data!CM70*1/SMALL(Data!CM$25:CM$999,1)-1&gt;$F$15,"&gt;100%",Data!CM70*1/SMALL(Data!CM$25:CM$999,1)-1),"")</f>
        <v/>
      </c>
      <c r="CN70" s="178" t="str">
        <f>IF(ISNUMBER(Data!CN70),IF(Data!CN70*1/SMALL(Data!CN$25:CN$999,1)-1&gt;$F$15,"&gt;100%",Data!CN70*1/SMALL(Data!CN$25:CN$999,1)-1),"")</f>
        <v/>
      </c>
      <c r="CO70" s="178" t="str">
        <f>IF(ISNUMBER(Data!CO70),IF(Data!CO70*1/SMALL(Data!CO$25:CO$999,1)-1&gt;$F$15,"&gt;100%",Data!CO70*1/SMALL(Data!CO$25:CO$999,1)-1),"")</f>
        <v/>
      </c>
      <c r="CP70" s="178" t="str">
        <f>IF(ISNUMBER(Data!CP70),IF(Data!CP70*1/SMALL(Data!CP$25:CP$999,1)-1&gt;$F$15,"&gt;100%",Data!CP70*1/SMALL(Data!CP$25:CP$999,1)-1),"")</f>
        <v/>
      </c>
      <c r="CQ70" s="178" t="str">
        <f>IF(ISNUMBER(Data!CQ70),IF(Data!CQ70*1/SMALL(Data!CQ$25:CQ$999,1)-1&gt;$F$15,"&gt;100%",Data!CQ70*1/SMALL(Data!CQ$25:CQ$999,1)-1),"")</f>
        <v/>
      </c>
      <c r="CR70" s="178" t="str">
        <f>IF(ISNUMBER(Data!CR70),IF(Data!CR70*1/SMALL(Data!CR$25:CR$999,1)-1&gt;$F$15,"&gt;100%",Data!CR70*1/SMALL(Data!CR$25:CR$999,1)-1),"")</f>
        <v/>
      </c>
      <c r="CS70" s="178" t="str">
        <f>IF(ISNUMBER(Data!CS70),IF(Data!CS70*1/SMALL(Data!CS$25:CS$999,1)-1&gt;$F$15,"&gt;100%",Data!CS70*1/SMALL(Data!CS$25:CS$999,1)-1),"")</f>
        <v/>
      </c>
      <c r="CT70" s="178" t="str">
        <f>IF(ISNUMBER(Data!CT70),IF(Data!CT70*1/SMALL(Data!CT$25:CT$999,1)-1&gt;$F$15,"&gt;100%",Data!CT70*1/SMALL(Data!CT$25:CT$999,1)-1),"")</f>
        <v/>
      </c>
      <c r="CU70" s="178" t="str">
        <f>IF(ISNUMBER(Data!CU70),IF(Data!CU70*1/SMALL(Data!CU$25:CU$999,1)-1&gt;$F$15,"&gt;100%",Data!CU70*1/SMALL(Data!CU$25:CU$999,1)-1),"")</f>
        <v/>
      </c>
      <c r="CV70" s="178" t="str">
        <f>IF(ISNUMBER(Data!CV70),IF(Data!CV70*1/SMALL(Data!CV$25:CV$999,1)-1&gt;$F$15,"&gt;100%",Data!CV70*1/SMALL(Data!CV$25:CV$999,1)-1),"")</f>
        <v/>
      </c>
      <c r="CW70" s="178" t="str">
        <f>IF(ISNUMBER(Data!CW70),IF(Data!CW70*1/SMALL(Data!CW$25:CW$999,1)-1&gt;$F$15,"&gt;100%",Data!CW70*1/SMALL(Data!CW$25:CW$999,1)-1),"")</f>
        <v/>
      </c>
      <c r="CX70" s="178" t="str">
        <f>IF(ISNUMBER(Data!CX70),IF(Data!CX70*1/SMALL(Data!CX$25:CX$999,1)-1&gt;$F$15,"&gt;100%",Data!CX70*1/SMALL(Data!CX$25:CX$999,1)-1),"")</f>
        <v/>
      </c>
      <c r="CY70" s="178" t="str">
        <f>IF(ISNUMBER(Data!CY70),IF(Data!CY70*1/SMALL(Data!CY$25:CY$999,1)-1&gt;$F$15,"&gt;100%",Data!CY70*1/SMALL(Data!CY$25:CY$999,1)-1),"")</f>
        <v/>
      </c>
      <c r="CZ70" s="178" t="str">
        <f>IF(ISNUMBER(Data!CZ70),IF(Data!CZ70*1/SMALL(Data!CZ$25:CZ$999,1)-1&gt;$F$15,"&gt;100%",Data!CZ70*1/SMALL(Data!CZ$25:CZ$999,1)-1),"")</f>
        <v/>
      </c>
      <c r="DA70" s="178" t="str">
        <f>IF(ISNUMBER(Data!DA70),IF(Data!DA70*1/SMALL(Data!DA$25:DA$999,1)-1&gt;$F$15,"&gt;100%",Data!DA70*1/SMALL(Data!DA$25:DA$999,1)-1),"")</f>
        <v/>
      </c>
      <c r="DB70" s="178" t="str">
        <f>IF(ISNUMBER(Data!DB70),IF(Data!DB70*1/SMALL(Data!DB$25:DB$999,1)-1&gt;$F$15,"&gt;100%",Data!DB70*1/SMALL(Data!DB$25:DB$999,1)-1),"")</f>
        <v/>
      </c>
      <c r="DC70" s="178" t="str">
        <f>IF(ISNUMBER(Data!DC70),IF(Data!DC70*1/SMALL(Data!DC$25:DC$999,1)-1&gt;$F$15,"&gt;100%",Data!DC70*1/SMALL(Data!DC$25:DC$999,1)-1),"")</f>
        <v/>
      </c>
      <c r="DD70" s="178" t="str">
        <f>IF(ISNUMBER(Data!DD70),IF(Data!DD70*1/SMALL(Data!DD$25:DD$999,1)-1&gt;$F$15,"&gt;100%",Data!DD70*1/SMALL(Data!DD$25:DD$999,1)-1),"")</f>
        <v/>
      </c>
      <c r="DE70" s="178" t="str">
        <f>IF(ISNUMBER(Data!DE70),IF(Data!DE70*1/SMALL(Data!DE$25:DE$999,1)-1&gt;$F$15,"&gt;100%",Data!DE70*1/SMALL(Data!DE$25:DE$999,1)-1),"")</f>
        <v/>
      </c>
      <c r="DF70" s="178" t="str">
        <f>IF(ISNUMBER(Data!DF70),IF(Data!DF70*1/SMALL(Data!DF$25:DF$999,1)-1&gt;$F$15,"&gt;100%",Data!DF70*1/SMALL(Data!DF$25:DF$999,1)-1),"")</f>
        <v/>
      </c>
      <c r="DG70" s="178" t="str">
        <f>IF(ISNUMBER(Data!DG70),IF(Data!DG70*1/SMALL(Data!DG$25:DG$999,1)-1&gt;$F$15,"&gt;100%",Data!DG70*1/SMALL(Data!DG$25:DG$999,1)-1),"")</f>
        <v/>
      </c>
      <c r="DH70" s="178" t="str">
        <f>IF(ISNUMBER(Data!DH70),IF(Data!DH70*1/SMALL(Data!DH$25:DH$999,1)-1&gt;$F$15,"&gt;100%",Data!DH70*1/SMALL(Data!DH$25:DH$999,1)-1),"")</f>
        <v/>
      </c>
      <c r="DI70" s="178" t="str">
        <f>IF(ISNUMBER(Data!DI70),IF(Data!DI70*1/SMALL(Data!DI$25:DI$999,1)-1&gt;$F$15,"&gt;100%",Data!DI70*1/SMALL(Data!DI$25:DI$999,1)-1),"")</f>
        <v/>
      </c>
      <c r="DJ70" s="178" t="str">
        <f>IF(ISNUMBER(Data!DJ70),IF(Data!DJ70*1/SMALL(Data!DJ$25:DJ$999,1)-1&gt;$F$15,"&gt;100%",Data!DJ70*1/SMALL(Data!DJ$25:DJ$999,1)-1),"")</f>
        <v/>
      </c>
      <c r="DK70" s="178" t="str">
        <f>IF(ISNUMBER(Data!DK70),IF(Data!DK70*1/SMALL(Data!DK$25:DK$999,1)-1&gt;$F$15,"&gt;100%",Data!DK70*1/SMALL(Data!DK$25:DK$999,1)-1),"")</f>
        <v/>
      </c>
      <c r="DL70" s="178" t="str">
        <f>IF(ISNUMBER(Data!DL70),IF(Data!DL70*1/SMALL(Data!DL$25:DL$999,1)-1&gt;$F$15,"&gt;100%",Data!DL70*1/SMALL(Data!DL$25:DL$999,1)-1),"")</f>
        <v/>
      </c>
      <c r="DM70" s="178" t="str">
        <f>IF(ISNUMBER(Data!DM70),IF(Data!DM70*1/SMALL(Data!DM$25:DM$999,1)-1&gt;$F$15,"&gt;100%",Data!DM70*1/SMALL(Data!DM$25:DM$999,1)-1),"")</f>
        <v/>
      </c>
      <c r="DN70" s="178" t="str">
        <f>IF(ISNUMBER(Data!DN70),IF(Data!DN70*1/SMALL(Data!DN$25:DN$999,1)-1&gt;$F$15,"&gt;100%",Data!DN70*1/SMALL(Data!DN$25:DN$999,1)-1),"")</f>
        <v/>
      </c>
      <c r="DO70" s="178" t="str">
        <f>IF(ISNUMBER(Data!DO70),IF(Data!DO70*1/SMALL(Data!DO$25:DO$999,1)-1&gt;$F$15,"&gt;100%",Data!DO70*1/SMALL(Data!DO$25:DO$999,1)-1),"")</f>
        <v/>
      </c>
      <c r="DP70" s="178" t="str">
        <f>IF(ISNUMBER(Data!DP70),IF(Data!DP70*1/SMALL(Data!DP$25:DP$999,1)-1&gt;$F$15,"&gt;100%",Data!DP70*1/SMALL(Data!DP$25:DP$999,1)-1),"")</f>
        <v/>
      </c>
      <c r="DQ70" s="178" t="str">
        <f>IF(ISNUMBER(Data!DQ70),IF(Data!DQ70*1/SMALL(Data!DQ$25:DQ$999,1)-1&gt;$F$15,"&gt;100%",Data!DQ70*1/SMALL(Data!DQ$25:DQ$999,1)-1),"")</f>
        <v/>
      </c>
      <c r="DR70" s="178" t="str">
        <f>IF(ISNUMBER(Data!DR70),IF(Data!DR70*1/SMALL(Data!DR$25:DR$999,1)-1&gt;$F$15,"&gt;100%",Data!DR70*1/SMALL(Data!DR$25:DR$999,1)-1),"")</f>
        <v/>
      </c>
      <c r="DS70" s="178" t="str">
        <f>IF(ISNUMBER(Data!DS70),IF(Data!DS70*1/SMALL(Data!DS$25:DS$999,1)-1&gt;$F$15,"&gt;100%",Data!DS70*1/SMALL(Data!DS$25:DS$999,1)-1),"")</f>
        <v/>
      </c>
      <c r="DT70" s="178" t="str">
        <f>IF(ISNUMBER(Data!DT70),IF(Data!DT70*1/SMALL(Data!DT$25:DT$999,1)-1&gt;$F$15,"&gt;100%",Data!DT70*1/SMALL(Data!DT$25:DT$999,1)-1),"")</f>
        <v/>
      </c>
      <c r="DU70" s="178" t="str">
        <f>IF(ISNUMBER(Data!DU70),IF(Data!DU70*1/SMALL(Data!DU$25:DU$999,1)-1&gt;$F$15,"&gt;100%",Data!DU70*1/SMALL(Data!DU$25:DU$999,1)-1),"")</f>
        <v/>
      </c>
      <c r="DV70" s="178" t="str">
        <f>IF(ISNUMBER(Data!DV70),IF(Data!DV70*1/SMALL(Data!DV$25:DV$999,1)-1&gt;$F$15,"&gt;100%",Data!DV70*1/SMALL(Data!DV$25:DV$999,1)-1),"")</f>
        <v/>
      </c>
      <c r="DW70" s="178" t="str">
        <f>IF(ISNUMBER(Data!DW70),IF(Data!DW70*1/SMALL(Data!DW$25:DW$999,1)-1&gt;$F$15,"&gt;100%",Data!DW70*1/SMALL(Data!DW$25:DW$999,1)-1),"")</f>
        <v/>
      </c>
      <c r="DX70" s="178" t="str">
        <f>IF(ISNUMBER(Data!DX70),IF(Data!DX70*1/SMALL(Data!DX$25:DX$999,1)-1&gt;$F$15,"&gt;100%",Data!DX70*1/SMALL(Data!DX$25:DX$999,1)-1),"")</f>
        <v/>
      </c>
      <c r="DY70" s="178" t="str">
        <f>IF(ISNUMBER(Data!DY70),IF(Data!DY70*1/SMALL(Data!DY$25:DY$999,1)-1&gt;$F$15,"&gt;100%",Data!DY70*1/SMALL(Data!DY$25:DY$999,1)-1),"")</f>
        <v/>
      </c>
      <c r="DZ70" s="178" t="str">
        <f>IF(ISNUMBER(Data!DZ70),IF(Data!DZ70*1/SMALL(Data!DZ$25:DZ$999,1)-1&gt;$F$15,"&gt;100%",Data!DZ70*1/SMALL(Data!DZ$25:DZ$999,1)-1),"")</f>
        <v/>
      </c>
      <c r="EA70" s="178" t="str">
        <f>IF(ISNUMBER(Data!EA70),IF(Data!EA70*1/SMALL(Data!EA$25:EA$999,1)-1&gt;$F$15,"&gt;100%",Data!EA70*1/SMALL(Data!EA$25:EA$999,1)-1),"")</f>
        <v/>
      </c>
      <c r="EB70" s="178" t="str">
        <f>IF(ISNUMBER(Data!EB70),IF(Data!EB70*1/SMALL(Data!EB$25:EB$999,1)-1&gt;$F$15,"&gt;100%",Data!EB70*1/SMALL(Data!EB$25:EB$999,1)-1),"")</f>
        <v/>
      </c>
      <c r="EC70" s="178" t="str">
        <f>IF(ISNUMBER(Data!EC70),IF(Data!EC70*1/SMALL(Data!EC$25:EC$999,1)-1&gt;$F$15,"&gt;100%",Data!EC70*1/SMALL(Data!EC$25:EC$999,1)-1),"")</f>
        <v/>
      </c>
      <c r="ED70" s="178" t="str">
        <f>IF(ISNUMBER(Data!ED70),IF(Data!ED70*1/SMALL(Data!ED$25:ED$999,1)-1&gt;$F$15,"&gt;100%",Data!ED70*1/SMALL(Data!ED$25:ED$999,1)-1),"")</f>
        <v/>
      </c>
      <c r="EE70" s="178" t="str">
        <f>IF(ISNUMBER(Data!EE70),IF(Data!EE70*1/SMALL(Data!EE$25:EE$999,1)-1&gt;$F$15,"&gt;100%",Data!EE70*1/SMALL(Data!EE$25:EE$999,1)-1),"")</f>
        <v/>
      </c>
      <c r="EF70" s="178" t="str">
        <f>IF(ISNUMBER(Data!EF70),IF(Data!EF70*1/SMALL(Data!EF$25:EF$999,1)-1&gt;$F$15,"&gt;100%",Data!EF70*1/SMALL(Data!EF$25:EF$999,1)-1),"")</f>
        <v/>
      </c>
      <c r="EG70" s="178" t="str">
        <f>IF(ISNUMBER(Data!EG70),IF(Data!EG70*1/SMALL(Data!EG$25:EG$999,1)-1&gt;$F$15,"&gt;100%",Data!EG70*1/SMALL(Data!EG$25:EG$999,1)-1),"")</f>
        <v/>
      </c>
      <c r="EH70" s="178" t="str">
        <f>IF(ISNUMBER(Data!EH70),IF(Data!EH70*1/SMALL(Data!EH$25:EH$999,1)-1&gt;$F$15,"&gt;100%",Data!EH70*1/SMALL(Data!EH$25:EH$999,1)-1),"")</f>
        <v/>
      </c>
      <c r="EI70" s="178" t="str">
        <f>IF(ISNUMBER(Data!EI70),IF(Data!EI70*1/SMALL(Data!EI$25:EI$999,1)-1&gt;$F$15,"&gt;100%",Data!EI70*1/SMALL(Data!EI$25:EI$999,1)-1),"")</f>
        <v/>
      </c>
      <c r="EJ70" s="178" t="str">
        <f>IF(ISNUMBER(Data!EJ70),IF(Data!EJ70*1/SMALL(Data!EJ$25:EJ$999,1)-1&gt;$F$15,"&gt;100%",Data!EJ70*1/SMALL(Data!EJ$25:EJ$999,1)-1),"")</f>
        <v/>
      </c>
      <c r="EK70" s="178" t="str">
        <f>IF(ISNUMBER(Data!EK70),IF(Data!EK70*1/SMALL(Data!EK$25:EK$999,1)-1&gt;$F$15,"&gt;100%",Data!EK70*1/SMALL(Data!EK$25:EK$999,1)-1),"")</f>
        <v/>
      </c>
      <c r="EL70" s="178" t="str">
        <f>IF(ISNUMBER(Data!EL70),IF(Data!EL70*1/SMALL(Data!EL$25:EL$999,1)-1&gt;$F$15,"&gt;100%",Data!EL70*1/SMALL(Data!EL$25:EL$999,1)-1),"")</f>
        <v/>
      </c>
      <c r="EM70" s="178" t="str">
        <f>IF(ISNUMBER(Data!EM70),IF(Data!EM70*1/SMALL(Data!EM$25:EM$999,1)-1&gt;$F$15,"&gt;100%",Data!EM70*1/SMALL(Data!EM$25:EM$999,1)-1),"")</f>
        <v/>
      </c>
      <c r="EN70" s="178" t="str">
        <f>IF(ISNUMBER(Data!EN70),IF(Data!EN70*1/SMALL(Data!EN$25:EN$999,1)-1&gt;$F$15,"&gt;100%",Data!EN70*1/SMALL(Data!EN$25:EN$999,1)-1),"")</f>
        <v/>
      </c>
      <c r="EO70" s="178" t="str">
        <f>IF(ISNUMBER(Data!EO70),IF(Data!EO70*1/SMALL(Data!EO$25:EO$999,1)-1&gt;$F$15,"&gt;100%",Data!EO70*1/SMALL(Data!EO$25:EO$999,1)-1),"")</f>
        <v/>
      </c>
      <c r="EP70" s="178" t="str">
        <f>IF(ISNUMBER(Data!EP70),IF(Data!EP70*1/SMALL(Data!EP$25:EP$999,1)-1&gt;$F$15,"&gt;100%",Data!EP70*1/SMALL(Data!EP$25:EP$999,1)-1),"")</f>
        <v/>
      </c>
      <c r="EQ70" s="178" t="str">
        <f>IF(ISNUMBER(Data!EQ70),IF(Data!EQ70*1/SMALL(Data!EQ$25:EQ$999,1)-1&gt;$F$15,"&gt;100%",Data!EQ70*1/SMALL(Data!EQ$25:EQ$999,1)-1),"")</f>
        <v/>
      </c>
      <c r="ER70" s="178" t="str">
        <f>IF(ISNUMBER(Data!ER70),IF(Data!ER70*1/SMALL(Data!ER$25:ER$999,1)-1&gt;$F$15,"&gt;100%",Data!ER70*1/SMALL(Data!ER$25:ER$999,1)-1),"")</f>
        <v/>
      </c>
      <c r="ES70" s="178" t="str">
        <f>IF(ISNUMBER(Data!ES70),IF(Data!ES70*1/SMALL(Data!ES$25:ES$999,1)-1&gt;$F$15,"&gt;100%",Data!ES70*1/SMALL(Data!ES$25:ES$999,1)-1),"")</f>
        <v/>
      </c>
    </row>
    <row r="71" spans="1:149" x14ac:dyDescent="0.25">
      <c r="A71" s="169"/>
      <c r="B71" s="178" t="str">
        <f>IF(ISNUMBER(Data!B71),IF(Data!B71*1/SMALL(Data!B$25:B$999,1)-1&gt;$F$15,"&gt;100%",Data!B71*1/SMALL(Data!B$25:B$999,1)-1),"")</f>
        <v/>
      </c>
      <c r="C71" s="178" t="str">
        <f>IF(ISNUMBER(Data!C71),IF(Data!C71*1/SMALL(Data!C$25:C$999,1)-1&gt;$F$15,"&gt;100%",Data!C71*1/SMALL(Data!C$25:C$999,1)-1),"")</f>
        <v/>
      </c>
      <c r="D71" s="178" t="str">
        <f>IF(ISNUMBER(Data!D71),IF(Data!D71*1/SMALL(Data!D$25:D$999,1)-1&gt;$F$15,"&gt;100%",Data!D71*1/SMALL(Data!D$25:D$999,1)-1),"")</f>
        <v/>
      </c>
      <c r="E71" s="178" t="str">
        <f>IF(ISNUMBER(Data!E71),IF(Data!E71*1/SMALL(Data!E$25:E$999,1)-1&gt;$F$15,"&gt;100%",Data!E71*1/SMALL(Data!E$25:E$999,1)-1),"")</f>
        <v/>
      </c>
      <c r="F71" s="178" t="str">
        <f>IF(ISNUMBER(Data!F71),IF(Data!F71*1/SMALL(Data!F$25:F$999,1)-1&gt;$F$15,"&gt;100%",Data!F71*1/SMALL(Data!F$25:F$999,1)-1),"")</f>
        <v/>
      </c>
      <c r="G71" s="178" t="str">
        <f>IF(ISNUMBER(Data!G71),IF(Data!G71*1/SMALL(Data!G$25:G$999,1)-1&gt;$F$15,"&gt;100%",Data!G71*1/SMALL(Data!G$25:G$999,1)-1),"")</f>
        <v/>
      </c>
      <c r="H71" s="178" t="str">
        <f>IF(ISNUMBER(Data!H71),IF(Data!H71*1/SMALL(Data!H$25:H$999,1)-1&gt;$F$15,"&gt;100%",Data!H71*1/SMALL(Data!H$25:H$999,1)-1),"")</f>
        <v/>
      </c>
      <c r="I71" s="178" t="str">
        <f>IF(ISNUMBER(Data!I71),IF(Data!I71*1/SMALL(Data!I$25:I$999,1)-1&gt;$F$15,"&gt;100%",Data!I71*1/SMALL(Data!I$25:I$999,1)-1),"")</f>
        <v/>
      </c>
      <c r="J71" s="178" t="str">
        <f>IF(ISNUMBER(Data!J71),IF(Data!J71*1/SMALL(Data!J$25:J$999,1)-1&gt;$F$15,"&gt;100%",Data!J71*1/SMALL(Data!J$25:J$999,1)-1),"")</f>
        <v/>
      </c>
      <c r="K71" s="178" t="str">
        <f>IF(ISNUMBER(Data!K71),IF(Data!K71*1/SMALL(Data!K$25:K$999,1)-1&gt;$F$15,"&gt;100%",Data!K71*1/SMALL(Data!K$25:K$999,1)-1),"")</f>
        <v/>
      </c>
      <c r="L71" s="178" t="str">
        <f>IF(ISNUMBER(Data!L71),IF(Data!L71*1/SMALL(Data!L$25:L$999,1)-1&gt;$F$15,"&gt;100%",Data!L71*1/SMALL(Data!L$25:L$999,1)-1),"")</f>
        <v/>
      </c>
      <c r="M71" s="178" t="str">
        <f>IF(ISNUMBER(Data!M71),IF(Data!M71*1/SMALL(Data!M$25:M$999,1)-1&gt;$F$15,"&gt;100%",Data!M71*1/SMALL(Data!M$25:M$999,1)-1),"")</f>
        <v/>
      </c>
      <c r="N71" s="178" t="str">
        <f>IF(ISNUMBER(Data!N71),IF(Data!N71*1/SMALL(Data!N$25:N$999,1)-1&gt;$F$15,"&gt;100%",Data!N71*1/SMALL(Data!N$25:N$999,1)-1),"")</f>
        <v/>
      </c>
      <c r="O71" s="178" t="str">
        <f>IF(ISNUMBER(Data!O71),IF(Data!O71*1/SMALL(Data!O$25:O$999,1)-1&gt;$F$15,"&gt;100%",Data!O71*1/SMALL(Data!O$25:O$999,1)-1),"")</f>
        <v/>
      </c>
      <c r="P71" s="178" t="str">
        <f>IF(ISNUMBER(Data!P71),IF(Data!P71*1/SMALL(Data!P$25:P$999,1)-1&gt;$F$15,"&gt;100%",Data!P71*1/SMALL(Data!P$25:P$999,1)-1),"")</f>
        <v/>
      </c>
      <c r="Q71" s="178" t="str">
        <f>IF(ISNUMBER(Data!Q71),IF(Data!Q71*1/SMALL(Data!Q$25:Q$999,1)-1&gt;$F$15,"&gt;100%",Data!Q71*1/SMALL(Data!Q$25:Q$999,1)-1),"")</f>
        <v/>
      </c>
      <c r="R71" s="178" t="str">
        <f>IF(ISNUMBER(Data!R71),IF(Data!R71*1/SMALL(Data!R$25:R$999,1)-1&gt;$F$15,"&gt;100%",Data!R71*1/SMALL(Data!R$25:R$999,1)-1),"")</f>
        <v/>
      </c>
      <c r="S71" s="178" t="str">
        <f>IF(ISNUMBER(Data!S71),IF(Data!S71*1/SMALL(Data!S$25:S$999,1)-1&gt;$F$15,"&gt;100%",Data!S71*1/SMALL(Data!S$25:S$999,1)-1),"")</f>
        <v/>
      </c>
      <c r="T71" s="178" t="str">
        <f>IF(ISNUMBER(Data!T71),IF(Data!T71*1/SMALL(Data!T$25:T$999,1)-1&gt;$F$15,"&gt;100%",Data!T71*1/SMALL(Data!T$25:T$999,1)-1),"")</f>
        <v/>
      </c>
      <c r="U71" s="178" t="str">
        <f>IF(ISNUMBER(Data!U71),IF(Data!U71*1/SMALL(Data!U$25:U$999,1)-1&gt;$F$15,"&gt;100%",Data!U71*1/SMALL(Data!U$25:U$999,1)-1),"")</f>
        <v/>
      </c>
      <c r="V71" s="178" t="str">
        <f>IF(ISNUMBER(Data!V71),IF(Data!V71*1/SMALL(Data!V$25:V$999,1)-1&gt;$F$15,"&gt;100%",Data!V71*1/SMALL(Data!V$25:V$999,1)-1),"")</f>
        <v/>
      </c>
      <c r="W71" s="178" t="str">
        <f>IF(ISNUMBER(Data!W71),IF(Data!W71*1/SMALL(Data!W$25:W$999,1)-1&gt;$F$15,"&gt;100%",Data!W71*1/SMALL(Data!W$25:W$999,1)-1),"")</f>
        <v/>
      </c>
      <c r="X71" s="178" t="str">
        <f>IF(ISNUMBER(Data!X71),IF(Data!X71*1/SMALL(Data!X$25:X$999,1)-1&gt;$F$15,"&gt;100%",Data!X71*1/SMALL(Data!X$25:X$999,1)-1),"")</f>
        <v/>
      </c>
      <c r="Y71" s="178" t="str">
        <f>IF(ISNUMBER(Data!Y71),IF(Data!Y71*1/SMALL(Data!Y$25:Y$999,1)-1&gt;$F$15,"&gt;100%",Data!Y71*1/SMALL(Data!Y$25:Y$999,1)-1),"")</f>
        <v/>
      </c>
      <c r="Z71" s="178" t="str">
        <f>IF(ISNUMBER(Data!Z71),IF(Data!Z71*1/SMALL(Data!Z$25:Z$999,1)-1&gt;$F$15,"&gt;100%",Data!Z71*1/SMALL(Data!Z$25:Z$999,1)-1),"")</f>
        <v/>
      </c>
      <c r="AA71" s="178" t="str">
        <f>IF(ISNUMBER(Data!AA71),IF(Data!AA71*1/SMALL(Data!AA$25:AA$999,1)-1&gt;$F$15,"&gt;100%",Data!AA71*1/SMALL(Data!AA$25:AA$999,1)-1),"")</f>
        <v/>
      </c>
      <c r="AB71" s="178" t="str">
        <f>IF(ISNUMBER(Data!AB71),IF(Data!AB71*1/SMALL(Data!AB$25:AB$999,1)-1&gt;$F$15,"&gt;100%",Data!AB71*1/SMALL(Data!AB$25:AB$999,1)-1),"")</f>
        <v/>
      </c>
      <c r="AC71" s="178" t="str">
        <f>IF(ISNUMBER(Data!AC71),IF(Data!AC71*1/SMALL(Data!AC$25:AC$999,1)-1&gt;$F$15,"&gt;100%",Data!AC71*1/SMALL(Data!AC$25:AC$999,1)-1),"")</f>
        <v/>
      </c>
      <c r="AD71" s="178" t="str">
        <f>IF(ISNUMBER(Data!AD71),IF(Data!AD71*1/SMALL(Data!AD$25:AD$999,1)-1&gt;$F$15,"&gt;100%",Data!AD71*1/SMALL(Data!AD$25:AD$999,1)-1),"")</f>
        <v/>
      </c>
      <c r="AE71" s="178" t="str">
        <f>IF(ISNUMBER(Data!AE71),IF(Data!AE71*1/SMALL(Data!AE$25:AE$999,1)-1&gt;$F$15,"&gt;100%",Data!AE71*1/SMALL(Data!AE$25:AE$999,1)-1),"")</f>
        <v/>
      </c>
      <c r="AF71" s="178" t="str">
        <f>IF(ISNUMBER(Data!AF71),IF(Data!AF71*1/SMALL(Data!AF$25:AF$999,1)-1&gt;$F$15,"&gt;100%",Data!AF71*1/SMALL(Data!AF$25:AF$999,1)-1),"")</f>
        <v/>
      </c>
      <c r="AG71" s="178" t="str">
        <f>IF(ISNUMBER(Data!AG71),IF(Data!AG71*1/SMALL(Data!AG$25:AG$999,1)-1&gt;$F$15,"&gt;100%",Data!AG71*1/SMALL(Data!AG$25:AG$999,1)-1),"")</f>
        <v/>
      </c>
      <c r="AH71" s="178" t="str">
        <f>IF(ISNUMBER(Data!AH71),IF(Data!AH71*1/SMALL(Data!AH$25:AH$999,1)-1&gt;$F$15,"&gt;100%",Data!AH71*1/SMALL(Data!AH$25:AH$999,1)-1),"")</f>
        <v/>
      </c>
      <c r="AI71" s="178" t="str">
        <f>IF(ISNUMBER(Data!AI71),IF(Data!AI71*1/SMALL(Data!AI$25:AI$999,1)-1&gt;$F$15,"&gt;100%",Data!AI71*1/SMALL(Data!AI$25:AI$999,1)-1),"")</f>
        <v/>
      </c>
      <c r="AJ71" s="178" t="str">
        <f>IF(ISNUMBER(Data!AJ71),IF(Data!AJ71*1/SMALL(Data!AJ$25:AJ$999,1)-1&gt;$F$15,"&gt;100%",Data!AJ71*1/SMALL(Data!AJ$25:AJ$999,1)-1),"")</f>
        <v/>
      </c>
      <c r="AK71" s="178" t="str">
        <f>IF(ISNUMBER(Data!AK71),IF(Data!AK71*1/SMALL(Data!AK$25:AK$999,1)-1&gt;$F$15,"&gt;100%",Data!AK71*1/SMALL(Data!AK$25:AK$999,1)-1),"")</f>
        <v/>
      </c>
      <c r="AL71" s="178" t="str">
        <f>IF(ISNUMBER(Data!AL71),IF(Data!AL71*1/SMALL(Data!AL$25:AL$999,1)-1&gt;$F$15,"&gt;100%",Data!AL71*1/SMALL(Data!AL$25:AL$999,1)-1),"")</f>
        <v/>
      </c>
      <c r="AM71" s="178" t="str">
        <f>IF(ISNUMBER(Data!AM71),IF(Data!AM71*1/SMALL(Data!AM$25:AM$999,1)-1&gt;$F$15,"&gt;100%",Data!AM71*1/SMALL(Data!AM$25:AM$999,1)-1),"")</f>
        <v/>
      </c>
      <c r="AN71" s="178" t="str">
        <f>IF(ISNUMBER(Data!AN71),IF(Data!AN71*1/SMALL(Data!AN$25:AN$999,1)-1&gt;$F$15,"&gt;100%",Data!AN71*1/SMALL(Data!AN$25:AN$999,1)-1),"")</f>
        <v/>
      </c>
      <c r="AO71" s="178" t="str">
        <f>IF(ISNUMBER(Data!AO71),IF(Data!AO71*1/SMALL(Data!AO$25:AO$999,1)-1&gt;$F$15,"&gt;100%",Data!AO71*1/SMALL(Data!AO$25:AO$999,1)-1),"")</f>
        <v/>
      </c>
      <c r="AP71" s="178" t="str">
        <f>IF(ISNUMBER(Data!AP71),IF(Data!AP71*1/SMALL(Data!AP$25:AP$999,1)-1&gt;$F$15,"&gt;100%",Data!AP71*1/SMALL(Data!AP$25:AP$999,1)-1),"")</f>
        <v/>
      </c>
      <c r="AQ71" s="189" t="str">
        <f>IF(ISNUMBER(Data!AQ71),IF(Data!AQ71*1/SMALL(Data!AQ$25:AQ$999,1)-1&gt;$F$15,"&gt;100%",Data!AQ71*1/SMALL(Data!AQ$25:AQ$999,1)-1),"")</f>
        <v/>
      </c>
      <c r="AR71" s="178" t="str">
        <f>IF(ISNUMBER(Data!AR71),IF(Data!AR71*1/SMALL(Data!AR$25:AR$999,1)-1&gt;$F$15,"&gt;100%",Data!AR71*1/SMALL(Data!AR$25:AR$999,1)-1),"")</f>
        <v/>
      </c>
      <c r="AS71" s="178" t="str">
        <f>IF(ISNUMBER(Data!AS71),IF(Data!AS71*1/SMALL(Data!AS$25:AS$999,1)-1&gt;$F$15,"&gt;100%",Data!AS71*1/SMALL(Data!AS$25:AS$999,1)-1),"")</f>
        <v/>
      </c>
      <c r="AT71" s="178" t="str">
        <f>IF(ISNUMBER(Data!AT71),IF(Data!AT71*1/SMALL(Data!AT$25:AT$999,1)-1&gt;$F$15,"&gt;100%",Data!AT71*1/SMALL(Data!AT$25:AT$999,1)-1),"")</f>
        <v/>
      </c>
      <c r="AU71" s="178" t="str">
        <f>IF(ISNUMBER(Data!AU71),IF(Data!AU71*1/SMALL(Data!AU$25:AU$999,1)-1&gt;$F$15,"&gt;100%",Data!AU71*1/SMALL(Data!AU$25:AU$999,1)-1),"")</f>
        <v/>
      </c>
      <c r="AV71" s="178" t="str">
        <f>IF(ISNUMBER(Data!AV71),IF(Data!AV71*1/SMALL(Data!AV$25:AV$999,1)-1&gt;$F$15,"&gt;100%",Data!AV71*1/SMALL(Data!AV$25:AV$999,1)-1),"")</f>
        <v/>
      </c>
      <c r="AW71" s="178" t="str">
        <f>IF(ISNUMBER(Data!AW71),IF(Data!AW71*1/SMALL(Data!AW$25:AW$999,1)-1&gt;$F$15,"&gt;100%",Data!AW71*1/SMALL(Data!AW$25:AW$999,1)-1),"")</f>
        <v/>
      </c>
      <c r="AX71" s="178" t="str">
        <f>IF(ISNUMBER(Data!AX71),IF(Data!AX71*1/SMALL(Data!AX$25:AX$999,1)-1&gt;$F$15,"&gt;100%",Data!AX71*1/SMALL(Data!AX$25:AX$999,1)-1),"")</f>
        <v/>
      </c>
      <c r="AY71" s="178" t="str">
        <f>IF(ISNUMBER(Data!AY71),IF(Data!AY71*1/SMALL(Data!AY$25:AY$999,1)-1&gt;$F$15,"&gt;100%",Data!AY71*1/SMALL(Data!AY$25:AY$999,1)-1),"")</f>
        <v/>
      </c>
      <c r="AZ71" s="178" t="str">
        <f>IF(ISNUMBER(Data!AZ71),IF(Data!AZ71*1/SMALL(Data!AZ$25:AZ$999,1)-1&gt;$F$15,"&gt;100%",Data!AZ71*1/SMALL(Data!AZ$25:AZ$999,1)-1),"")</f>
        <v/>
      </c>
      <c r="BA71" s="190" t="str">
        <f>IF(ISNUMBER(Data!BA71),IF(Data!BA71*1/SMALL(Data!BA$25:BA$999,1)-1&gt;$F$15,"&gt;100%",Data!BA71*1/SMALL(Data!BA$25:BA$999,1)-1),"")</f>
        <v/>
      </c>
      <c r="BB71" s="184" t="str">
        <f>IF(ISNUMBER(Data!BB71),IF(Data!BB71*1/SMALL(Data!BB$25:BB$999,1)-1&gt;$F$15,"&gt;100%",Data!BB71*1/SMALL(Data!BB$25:BB$999,1)-1),"")</f>
        <v/>
      </c>
      <c r="BC71" s="178" t="str">
        <f>IF(ISNUMBER(Data!BC71),IF(Data!BC71*1/SMALL(Data!BC$25:BC$999,1)-1&gt;$F$15,"&gt;100%",Data!BC71*1/SMALL(Data!BC$25:BC$999,1)-1),"")</f>
        <v/>
      </c>
      <c r="BD71" s="178" t="str">
        <f>IF(ISNUMBER(Data!BD71),IF(Data!BD71*1/SMALL(Data!BD$25:BD$999,1)-1&gt;$F$15,"&gt;100%",Data!BD71*1/SMALL(Data!BD$25:BD$999,1)-1),"")</f>
        <v/>
      </c>
      <c r="BE71" s="178" t="str">
        <f>IF(ISNUMBER(Data!BE71),IF(Data!BE71*1/SMALL(Data!BE$25:BE$999,1)-1&gt;$F$15,"&gt;100%",Data!BE71*1/SMALL(Data!BE$25:BE$999,1)-1),"")</f>
        <v/>
      </c>
      <c r="BF71" s="178" t="str">
        <f>IF(ISNUMBER(Data!BF71),IF(Data!BF71*1/SMALL(Data!BF$25:BF$999,1)-1&gt;$F$15,"&gt;100%",Data!BF71*1/SMALL(Data!BF$25:BF$999,1)-1),"")</f>
        <v/>
      </c>
      <c r="BG71" s="178" t="str">
        <f>IF(ISNUMBER(Data!BG71),IF(Data!BG71*1/SMALL(Data!BG$25:BG$999,1)-1&gt;$F$15,"&gt;100%",Data!BG71*1/SMALL(Data!BG$25:BG$999,1)-1),"")</f>
        <v/>
      </c>
      <c r="BH71" s="178" t="str">
        <f>IF(ISNUMBER(Data!BH71),IF(Data!BH71*1/SMALL(Data!BH$25:BH$999,1)-1&gt;$F$15,"&gt;100%",Data!BH71*1/SMALL(Data!BH$25:BH$999,1)-1),"")</f>
        <v/>
      </c>
      <c r="BI71" s="178" t="str">
        <f>IF(ISNUMBER(Data!BI71),IF(Data!BI71*1/SMALL(Data!BI$25:BI$999,1)-1&gt;$F$15,"&gt;100%",Data!BI71*1/SMALL(Data!BI$25:BI$999,1)-1),"")</f>
        <v/>
      </c>
      <c r="BJ71" s="178" t="str">
        <f>IF(ISNUMBER(Data!BJ71),IF(Data!BJ71*1/SMALL(Data!BJ$25:BJ$999,1)-1&gt;$F$15,"&gt;100%",Data!BJ71*1/SMALL(Data!BJ$25:BJ$999,1)-1),"")</f>
        <v/>
      </c>
      <c r="BK71" s="178" t="str">
        <f>IF(ISNUMBER(Data!BK71),IF(Data!BK71*1/SMALL(Data!BK$25:BK$999,1)-1&gt;$F$15,"&gt;100%",Data!BK71*1/SMALL(Data!BK$25:BK$999,1)-1),"")</f>
        <v/>
      </c>
      <c r="BL71" s="178" t="str">
        <f>IF(ISNUMBER(Data!BL71),IF(Data!BL71*1/SMALL(Data!BL$25:BL$999,1)-1&gt;$F$15,"&gt;100%",Data!BL71*1/SMALL(Data!BL$25:BL$999,1)-1),"")</f>
        <v/>
      </c>
      <c r="BM71" s="178" t="str">
        <f>IF(ISNUMBER(Data!BM71),IF(Data!BM71*1/SMALL(Data!BM$25:BM$999,1)-1&gt;$F$15,"&gt;100%",Data!BM71*1/SMALL(Data!BM$25:BM$999,1)-1),"")</f>
        <v/>
      </c>
      <c r="BN71" s="178" t="str">
        <f>IF(ISNUMBER(Data!BN71),IF(Data!BN71*1/SMALL(Data!BN$25:BN$999,1)-1&gt;$F$15,"&gt;100%",Data!BN71*1/SMALL(Data!BN$25:BN$999,1)-1),"")</f>
        <v/>
      </c>
      <c r="BO71" s="178" t="str">
        <f>IF(ISNUMBER(Data!BO71),IF(Data!BO71*1/SMALL(Data!BO$25:BO$999,1)-1&gt;$F$15,"&gt;100%",Data!BO71*1/SMALL(Data!BO$25:BO$999,1)-1),"")</f>
        <v/>
      </c>
      <c r="BP71" s="178" t="str">
        <f>IF(ISNUMBER(Data!BP71),IF(Data!BP71*1/SMALL(Data!BP$25:BP$999,1)-1&gt;$F$15,"&gt;100%",Data!BP71*1/SMALL(Data!BP$25:BP$999,1)-1),"")</f>
        <v/>
      </c>
      <c r="BQ71" s="178" t="str">
        <f>IF(ISNUMBER(Data!BQ71),IF(Data!BQ71*1/SMALL(Data!BQ$25:BQ$999,1)-1&gt;$F$15,"&gt;100%",Data!BQ71*1/SMALL(Data!BQ$25:BQ$999,1)-1),"")</f>
        <v/>
      </c>
      <c r="BR71" s="178" t="str">
        <f>IF(ISNUMBER(Data!BR71),IF(Data!BR71*1/SMALL(Data!BR$25:BR$999,1)-1&gt;$F$15,"&gt;100%",Data!BR71*1/SMALL(Data!BR$25:BR$999,1)-1),"")</f>
        <v/>
      </c>
      <c r="BS71" s="178" t="str">
        <f>IF(ISNUMBER(Data!BS71),IF(Data!BS71*1/SMALL(Data!BS$25:BS$999,1)-1&gt;$F$15,"&gt;100%",Data!BS71*1/SMALL(Data!BS$25:BS$999,1)-1),"")</f>
        <v/>
      </c>
      <c r="BT71" s="178" t="str">
        <f>IF(ISNUMBER(Data!BT71),IF(Data!BT71*1/SMALL(Data!BT$25:BT$999,1)-1&gt;$F$15,"&gt;100%",Data!BT71*1/SMALL(Data!BT$25:BT$999,1)-1),"")</f>
        <v/>
      </c>
      <c r="BU71" s="178" t="str">
        <f>IF(ISNUMBER(Data!BU71),IF(Data!BU71*1/SMALL(Data!BU$25:BU$999,1)-1&gt;$F$15,"&gt;100%",Data!BU71*1/SMALL(Data!BU$25:BU$999,1)-1),"")</f>
        <v/>
      </c>
      <c r="BV71" s="178" t="str">
        <f>IF(ISNUMBER(Data!BV71),IF(Data!BV71*1/SMALL(Data!BV$25:BV$999,1)-1&gt;$F$15,"&gt;100%",Data!BV71*1/SMALL(Data!BV$25:BV$999,1)-1),"")</f>
        <v/>
      </c>
      <c r="BW71" s="178" t="str">
        <f>IF(ISNUMBER(Data!BW71),IF(Data!BW71*1/SMALL(Data!BW$25:BW$999,1)-1&gt;$F$15,"&gt;100%",Data!BW71*1/SMALL(Data!BW$25:BW$999,1)-1),"")</f>
        <v/>
      </c>
      <c r="BX71" s="178" t="str">
        <f>IF(ISNUMBER(Data!BX71),IF(Data!BX71*1/SMALL(Data!BX$25:BX$999,1)-1&gt;$F$15,"&gt;100%",Data!BX71*1/SMALL(Data!BX$25:BX$999,1)-1),"")</f>
        <v/>
      </c>
      <c r="BY71" s="178" t="str">
        <f>IF(ISNUMBER(Data!BY71),IF(Data!BY71*1/SMALL(Data!BY$25:BY$999,1)-1&gt;$F$15,"&gt;100%",Data!BY71*1/SMALL(Data!BY$25:BY$999,1)-1),"")</f>
        <v/>
      </c>
      <c r="BZ71" s="178" t="str">
        <f>IF(ISNUMBER(Data!BZ71),IF(Data!BZ71*1/SMALL(Data!BZ$25:BZ$999,1)-1&gt;$F$15,"&gt;100%",Data!BZ71*1/SMALL(Data!BZ$25:BZ$999,1)-1),"")</f>
        <v/>
      </c>
      <c r="CA71" s="178" t="str">
        <f>IF(ISNUMBER(Data!CA71),IF(Data!CA71*1/SMALL(Data!CA$25:CA$999,1)-1&gt;$F$15,"&gt;100%",Data!CA71*1/SMALL(Data!CA$25:CA$999,1)-1),"")</f>
        <v/>
      </c>
      <c r="CB71" s="178" t="str">
        <f>IF(ISNUMBER(Data!CB71),IF(Data!CB71*1/SMALL(Data!CB$25:CB$999,1)-1&gt;$F$15,"&gt;100%",Data!CB71*1/SMALL(Data!CB$25:CB$999,1)-1),"")</f>
        <v/>
      </c>
      <c r="CC71" s="178" t="str">
        <f>IF(ISNUMBER(Data!CC71),IF(Data!CC71*1/SMALL(Data!CC$25:CC$999,1)-1&gt;$F$15,"&gt;100%",Data!CC71*1/SMALL(Data!CC$25:CC$999,1)-1),"")</f>
        <v/>
      </c>
      <c r="CD71" s="178" t="str">
        <f>IF(ISNUMBER(Data!CD71),IF(Data!CD71*1/SMALL(Data!CD$25:CD$999,1)-1&gt;$F$15,"&gt;100%",Data!CD71*1/SMALL(Data!CD$25:CD$999,1)-1),"")</f>
        <v/>
      </c>
      <c r="CE71" s="178" t="str">
        <f>IF(ISNUMBER(Data!CE71),IF(Data!CE71*1/SMALL(Data!CE$25:CE$999,1)-1&gt;$F$15,"&gt;100%",Data!CE71*1/SMALL(Data!CE$25:CE$999,1)-1),"")</f>
        <v/>
      </c>
      <c r="CF71" s="178" t="str">
        <f>IF(ISNUMBER(Data!CF71),IF(Data!CF71*1/SMALL(Data!CF$25:CF$999,1)-1&gt;$F$15,"&gt;100%",Data!CF71*1/SMALL(Data!CF$25:CF$999,1)-1),"")</f>
        <v/>
      </c>
      <c r="CG71" s="178" t="str">
        <f>IF(ISNUMBER(Data!CG71),IF(Data!CG71*1/SMALL(Data!CG$25:CG$999,1)-1&gt;$F$15,"&gt;100%",Data!CG71*1/SMALL(Data!CG$25:CG$999,1)-1),"")</f>
        <v/>
      </c>
      <c r="CH71" s="178" t="str">
        <f>IF(ISNUMBER(Data!CH71),IF(Data!CH71*1/SMALL(Data!CH$25:CH$999,1)-1&gt;$F$15,"&gt;100%",Data!CH71*1/SMALL(Data!CH$25:CH$999,1)-1),"")</f>
        <v/>
      </c>
      <c r="CI71" s="178" t="str">
        <f>IF(ISNUMBER(Data!CI71),IF(Data!CI71*1/SMALL(Data!CI$25:CI$999,1)-1&gt;$F$15,"&gt;100%",Data!CI71*1/SMALL(Data!CI$25:CI$999,1)-1),"")</f>
        <v/>
      </c>
      <c r="CJ71" s="178" t="str">
        <f>IF(ISNUMBER(Data!CJ71),IF(Data!CJ71*1/SMALL(Data!CJ$25:CJ$999,1)-1&gt;$F$15,"&gt;100%",Data!CJ71*1/SMALL(Data!CJ$25:CJ$999,1)-1),"")</f>
        <v/>
      </c>
      <c r="CK71" s="178" t="str">
        <f>IF(ISNUMBER(Data!CK71),IF(Data!CK71*1/SMALL(Data!CK$25:CK$999,1)-1&gt;$F$15,"&gt;100%",Data!CK71*1/SMALL(Data!CK$25:CK$999,1)-1),"")</f>
        <v/>
      </c>
      <c r="CL71" s="178" t="str">
        <f>IF(ISNUMBER(Data!CL71),IF(Data!CL71*1/SMALL(Data!CL$25:CL$999,1)-1&gt;$F$15,"&gt;100%",Data!CL71*1/SMALL(Data!CL$25:CL$999,1)-1),"")</f>
        <v/>
      </c>
      <c r="CM71" s="178" t="str">
        <f>IF(ISNUMBER(Data!CM71),IF(Data!CM71*1/SMALL(Data!CM$25:CM$999,1)-1&gt;$F$15,"&gt;100%",Data!CM71*1/SMALL(Data!CM$25:CM$999,1)-1),"")</f>
        <v/>
      </c>
      <c r="CN71" s="178" t="str">
        <f>IF(ISNUMBER(Data!CN71),IF(Data!CN71*1/SMALL(Data!CN$25:CN$999,1)-1&gt;$F$15,"&gt;100%",Data!CN71*1/SMALL(Data!CN$25:CN$999,1)-1),"")</f>
        <v/>
      </c>
      <c r="CO71" s="178" t="str">
        <f>IF(ISNUMBER(Data!CO71),IF(Data!CO71*1/SMALL(Data!CO$25:CO$999,1)-1&gt;$F$15,"&gt;100%",Data!CO71*1/SMALL(Data!CO$25:CO$999,1)-1),"")</f>
        <v/>
      </c>
      <c r="CP71" s="178" t="str">
        <f>IF(ISNUMBER(Data!CP71),IF(Data!CP71*1/SMALL(Data!CP$25:CP$999,1)-1&gt;$F$15,"&gt;100%",Data!CP71*1/SMALL(Data!CP$25:CP$999,1)-1),"")</f>
        <v/>
      </c>
      <c r="CQ71" s="178" t="str">
        <f>IF(ISNUMBER(Data!CQ71),IF(Data!CQ71*1/SMALL(Data!CQ$25:CQ$999,1)-1&gt;$F$15,"&gt;100%",Data!CQ71*1/SMALL(Data!CQ$25:CQ$999,1)-1),"")</f>
        <v/>
      </c>
      <c r="CR71" s="178" t="str">
        <f>IF(ISNUMBER(Data!CR71),IF(Data!CR71*1/SMALL(Data!CR$25:CR$999,1)-1&gt;$F$15,"&gt;100%",Data!CR71*1/SMALL(Data!CR$25:CR$999,1)-1),"")</f>
        <v/>
      </c>
      <c r="CS71" s="178" t="str">
        <f>IF(ISNUMBER(Data!CS71),IF(Data!CS71*1/SMALL(Data!CS$25:CS$999,1)-1&gt;$F$15,"&gt;100%",Data!CS71*1/SMALL(Data!CS$25:CS$999,1)-1),"")</f>
        <v/>
      </c>
      <c r="CT71" s="178" t="str">
        <f>IF(ISNUMBER(Data!CT71),IF(Data!CT71*1/SMALL(Data!CT$25:CT$999,1)-1&gt;$F$15,"&gt;100%",Data!CT71*1/SMALL(Data!CT$25:CT$999,1)-1),"")</f>
        <v/>
      </c>
      <c r="CU71" s="178" t="str">
        <f>IF(ISNUMBER(Data!CU71),IF(Data!CU71*1/SMALL(Data!CU$25:CU$999,1)-1&gt;$F$15,"&gt;100%",Data!CU71*1/SMALL(Data!CU$25:CU$999,1)-1),"")</f>
        <v/>
      </c>
      <c r="CV71" s="178" t="str">
        <f>IF(ISNUMBER(Data!CV71),IF(Data!CV71*1/SMALL(Data!CV$25:CV$999,1)-1&gt;$F$15,"&gt;100%",Data!CV71*1/SMALL(Data!CV$25:CV$999,1)-1),"")</f>
        <v/>
      </c>
      <c r="CW71" s="178" t="str">
        <f>IF(ISNUMBER(Data!CW71),IF(Data!CW71*1/SMALL(Data!CW$25:CW$999,1)-1&gt;$F$15,"&gt;100%",Data!CW71*1/SMALL(Data!CW$25:CW$999,1)-1),"")</f>
        <v/>
      </c>
      <c r="CX71" s="178" t="str">
        <f>IF(ISNUMBER(Data!CX71),IF(Data!CX71*1/SMALL(Data!CX$25:CX$999,1)-1&gt;$F$15,"&gt;100%",Data!CX71*1/SMALL(Data!CX$25:CX$999,1)-1),"")</f>
        <v/>
      </c>
      <c r="CY71" s="178" t="str">
        <f>IF(ISNUMBER(Data!CY71),IF(Data!CY71*1/SMALL(Data!CY$25:CY$999,1)-1&gt;$F$15,"&gt;100%",Data!CY71*1/SMALL(Data!CY$25:CY$999,1)-1),"")</f>
        <v/>
      </c>
      <c r="CZ71" s="178" t="str">
        <f>IF(ISNUMBER(Data!CZ71),IF(Data!CZ71*1/SMALL(Data!CZ$25:CZ$999,1)-1&gt;$F$15,"&gt;100%",Data!CZ71*1/SMALL(Data!CZ$25:CZ$999,1)-1),"")</f>
        <v/>
      </c>
      <c r="DA71" s="178" t="str">
        <f>IF(ISNUMBER(Data!DA71),IF(Data!DA71*1/SMALL(Data!DA$25:DA$999,1)-1&gt;$F$15,"&gt;100%",Data!DA71*1/SMALL(Data!DA$25:DA$999,1)-1),"")</f>
        <v/>
      </c>
      <c r="DB71" s="178" t="str">
        <f>IF(ISNUMBER(Data!DB71),IF(Data!DB71*1/SMALL(Data!DB$25:DB$999,1)-1&gt;$F$15,"&gt;100%",Data!DB71*1/SMALL(Data!DB$25:DB$999,1)-1),"")</f>
        <v/>
      </c>
      <c r="DC71" s="178" t="str">
        <f>IF(ISNUMBER(Data!DC71),IF(Data!DC71*1/SMALL(Data!DC$25:DC$999,1)-1&gt;$F$15,"&gt;100%",Data!DC71*1/SMALL(Data!DC$25:DC$999,1)-1),"")</f>
        <v/>
      </c>
      <c r="DD71" s="178" t="str">
        <f>IF(ISNUMBER(Data!DD71),IF(Data!DD71*1/SMALL(Data!DD$25:DD$999,1)-1&gt;$F$15,"&gt;100%",Data!DD71*1/SMALL(Data!DD$25:DD$999,1)-1),"")</f>
        <v/>
      </c>
      <c r="DE71" s="178" t="str">
        <f>IF(ISNUMBER(Data!DE71),IF(Data!DE71*1/SMALL(Data!DE$25:DE$999,1)-1&gt;$F$15,"&gt;100%",Data!DE71*1/SMALL(Data!DE$25:DE$999,1)-1),"")</f>
        <v/>
      </c>
      <c r="DF71" s="178" t="str">
        <f>IF(ISNUMBER(Data!DF71),IF(Data!DF71*1/SMALL(Data!DF$25:DF$999,1)-1&gt;$F$15,"&gt;100%",Data!DF71*1/SMALL(Data!DF$25:DF$999,1)-1),"")</f>
        <v/>
      </c>
      <c r="DG71" s="178" t="str">
        <f>IF(ISNUMBER(Data!DG71),IF(Data!DG71*1/SMALL(Data!DG$25:DG$999,1)-1&gt;$F$15,"&gt;100%",Data!DG71*1/SMALL(Data!DG$25:DG$999,1)-1),"")</f>
        <v/>
      </c>
      <c r="DH71" s="178" t="str">
        <f>IF(ISNUMBER(Data!DH71),IF(Data!DH71*1/SMALL(Data!DH$25:DH$999,1)-1&gt;$F$15,"&gt;100%",Data!DH71*1/SMALL(Data!DH$25:DH$999,1)-1),"")</f>
        <v/>
      </c>
      <c r="DI71" s="178" t="str">
        <f>IF(ISNUMBER(Data!DI71),IF(Data!DI71*1/SMALL(Data!DI$25:DI$999,1)-1&gt;$F$15,"&gt;100%",Data!DI71*1/SMALL(Data!DI$25:DI$999,1)-1),"")</f>
        <v/>
      </c>
      <c r="DJ71" s="178" t="str">
        <f>IF(ISNUMBER(Data!DJ71),IF(Data!DJ71*1/SMALL(Data!DJ$25:DJ$999,1)-1&gt;$F$15,"&gt;100%",Data!DJ71*1/SMALL(Data!DJ$25:DJ$999,1)-1),"")</f>
        <v/>
      </c>
      <c r="DK71" s="178" t="str">
        <f>IF(ISNUMBER(Data!DK71),IF(Data!DK71*1/SMALL(Data!DK$25:DK$999,1)-1&gt;$F$15,"&gt;100%",Data!DK71*1/SMALL(Data!DK$25:DK$999,1)-1),"")</f>
        <v/>
      </c>
      <c r="DL71" s="178" t="str">
        <f>IF(ISNUMBER(Data!DL71),IF(Data!DL71*1/SMALL(Data!DL$25:DL$999,1)-1&gt;$F$15,"&gt;100%",Data!DL71*1/SMALL(Data!DL$25:DL$999,1)-1),"")</f>
        <v/>
      </c>
      <c r="DM71" s="178" t="str">
        <f>IF(ISNUMBER(Data!DM71),IF(Data!DM71*1/SMALL(Data!DM$25:DM$999,1)-1&gt;$F$15,"&gt;100%",Data!DM71*1/SMALL(Data!DM$25:DM$999,1)-1),"")</f>
        <v/>
      </c>
      <c r="DN71" s="178" t="str">
        <f>IF(ISNUMBER(Data!DN71),IF(Data!DN71*1/SMALL(Data!DN$25:DN$999,1)-1&gt;$F$15,"&gt;100%",Data!DN71*1/SMALL(Data!DN$25:DN$999,1)-1),"")</f>
        <v/>
      </c>
      <c r="DO71" s="178" t="str">
        <f>IF(ISNUMBER(Data!DO71),IF(Data!DO71*1/SMALL(Data!DO$25:DO$999,1)-1&gt;$F$15,"&gt;100%",Data!DO71*1/SMALL(Data!DO$25:DO$999,1)-1),"")</f>
        <v/>
      </c>
      <c r="DP71" s="178" t="str">
        <f>IF(ISNUMBER(Data!DP71),IF(Data!DP71*1/SMALL(Data!DP$25:DP$999,1)-1&gt;$F$15,"&gt;100%",Data!DP71*1/SMALL(Data!DP$25:DP$999,1)-1),"")</f>
        <v/>
      </c>
      <c r="DQ71" s="178" t="str">
        <f>IF(ISNUMBER(Data!DQ71),IF(Data!DQ71*1/SMALL(Data!DQ$25:DQ$999,1)-1&gt;$F$15,"&gt;100%",Data!DQ71*1/SMALL(Data!DQ$25:DQ$999,1)-1),"")</f>
        <v/>
      </c>
      <c r="DR71" s="178" t="str">
        <f>IF(ISNUMBER(Data!DR71),IF(Data!DR71*1/SMALL(Data!DR$25:DR$999,1)-1&gt;$F$15,"&gt;100%",Data!DR71*1/SMALL(Data!DR$25:DR$999,1)-1),"")</f>
        <v/>
      </c>
      <c r="DS71" s="178" t="str">
        <f>IF(ISNUMBER(Data!DS71),IF(Data!DS71*1/SMALL(Data!DS$25:DS$999,1)-1&gt;$F$15,"&gt;100%",Data!DS71*1/SMALL(Data!DS$25:DS$999,1)-1),"")</f>
        <v/>
      </c>
      <c r="DT71" s="178" t="str">
        <f>IF(ISNUMBER(Data!DT71),IF(Data!DT71*1/SMALL(Data!DT$25:DT$999,1)-1&gt;$F$15,"&gt;100%",Data!DT71*1/SMALL(Data!DT$25:DT$999,1)-1),"")</f>
        <v/>
      </c>
      <c r="DU71" s="178" t="str">
        <f>IF(ISNUMBER(Data!DU71),IF(Data!DU71*1/SMALL(Data!DU$25:DU$999,1)-1&gt;$F$15,"&gt;100%",Data!DU71*1/SMALL(Data!DU$25:DU$999,1)-1),"")</f>
        <v/>
      </c>
      <c r="DV71" s="178" t="str">
        <f>IF(ISNUMBER(Data!DV71),IF(Data!DV71*1/SMALL(Data!DV$25:DV$999,1)-1&gt;$F$15,"&gt;100%",Data!DV71*1/SMALL(Data!DV$25:DV$999,1)-1),"")</f>
        <v/>
      </c>
      <c r="DW71" s="178" t="str">
        <f>IF(ISNUMBER(Data!DW71),IF(Data!DW71*1/SMALL(Data!DW$25:DW$999,1)-1&gt;$F$15,"&gt;100%",Data!DW71*1/SMALL(Data!DW$25:DW$999,1)-1),"")</f>
        <v/>
      </c>
      <c r="DX71" s="178" t="str">
        <f>IF(ISNUMBER(Data!DX71),IF(Data!DX71*1/SMALL(Data!DX$25:DX$999,1)-1&gt;$F$15,"&gt;100%",Data!DX71*1/SMALL(Data!DX$25:DX$999,1)-1),"")</f>
        <v/>
      </c>
      <c r="DY71" s="178" t="str">
        <f>IF(ISNUMBER(Data!DY71),IF(Data!DY71*1/SMALL(Data!DY$25:DY$999,1)-1&gt;$F$15,"&gt;100%",Data!DY71*1/SMALL(Data!DY$25:DY$999,1)-1),"")</f>
        <v/>
      </c>
      <c r="DZ71" s="178" t="str">
        <f>IF(ISNUMBER(Data!DZ71),IF(Data!DZ71*1/SMALL(Data!DZ$25:DZ$999,1)-1&gt;$F$15,"&gt;100%",Data!DZ71*1/SMALL(Data!DZ$25:DZ$999,1)-1),"")</f>
        <v/>
      </c>
      <c r="EA71" s="178" t="str">
        <f>IF(ISNUMBER(Data!EA71),IF(Data!EA71*1/SMALL(Data!EA$25:EA$999,1)-1&gt;$F$15,"&gt;100%",Data!EA71*1/SMALL(Data!EA$25:EA$999,1)-1),"")</f>
        <v/>
      </c>
      <c r="EB71" s="178" t="str">
        <f>IF(ISNUMBER(Data!EB71),IF(Data!EB71*1/SMALL(Data!EB$25:EB$999,1)-1&gt;$F$15,"&gt;100%",Data!EB71*1/SMALL(Data!EB$25:EB$999,1)-1),"")</f>
        <v/>
      </c>
      <c r="EC71" s="178" t="str">
        <f>IF(ISNUMBER(Data!EC71),IF(Data!EC71*1/SMALL(Data!EC$25:EC$999,1)-1&gt;$F$15,"&gt;100%",Data!EC71*1/SMALL(Data!EC$25:EC$999,1)-1),"")</f>
        <v/>
      </c>
      <c r="ED71" s="178" t="str">
        <f>IF(ISNUMBER(Data!ED71),IF(Data!ED71*1/SMALL(Data!ED$25:ED$999,1)-1&gt;$F$15,"&gt;100%",Data!ED71*1/SMALL(Data!ED$25:ED$999,1)-1),"")</f>
        <v/>
      </c>
      <c r="EE71" s="178" t="str">
        <f>IF(ISNUMBER(Data!EE71),IF(Data!EE71*1/SMALL(Data!EE$25:EE$999,1)-1&gt;$F$15,"&gt;100%",Data!EE71*1/SMALL(Data!EE$25:EE$999,1)-1),"")</f>
        <v/>
      </c>
      <c r="EF71" s="178" t="str">
        <f>IF(ISNUMBER(Data!EF71),IF(Data!EF71*1/SMALL(Data!EF$25:EF$999,1)-1&gt;$F$15,"&gt;100%",Data!EF71*1/SMALL(Data!EF$25:EF$999,1)-1),"")</f>
        <v/>
      </c>
      <c r="EG71" s="178" t="str">
        <f>IF(ISNUMBER(Data!EG71),IF(Data!EG71*1/SMALL(Data!EG$25:EG$999,1)-1&gt;$F$15,"&gt;100%",Data!EG71*1/SMALL(Data!EG$25:EG$999,1)-1),"")</f>
        <v/>
      </c>
      <c r="EH71" s="178" t="str">
        <f>IF(ISNUMBER(Data!EH71),IF(Data!EH71*1/SMALL(Data!EH$25:EH$999,1)-1&gt;$F$15,"&gt;100%",Data!EH71*1/SMALL(Data!EH$25:EH$999,1)-1),"")</f>
        <v/>
      </c>
      <c r="EI71" s="178" t="str">
        <f>IF(ISNUMBER(Data!EI71),IF(Data!EI71*1/SMALL(Data!EI$25:EI$999,1)-1&gt;$F$15,"&gt;100%",Data!EI71*1/SMALL(Data!EI$25:EI$999,1)-1),"")</f>
        <v/>
      </c>
      <c r="EJ71" s="178" t="str">
        <f>IF(ISNUMBER(Data!EJ71),IF(Data!EJ71*1/SMALL(Data!EJ$25:EJ$999,1)-1&gt;$F$15,"&gt;100%",Data!EJ71*1/SMALL(Data!EJ$25:EJ$999,1)-1),"")</f>
        <v/>
      </c>
      <c r="EK71" s="178" t="str">
        <f>IF(ISNUMBER(Data!EK71),IF(Data!EK71*1/SMALL(Data!EK$25:EK$999,1)-1&gt;$F$15,"&gt;100%",Data!EK71*1/SMALL(Data!EK$25:EK$999,1)-1),"")</f>
        <v/>
      </c>
      <c r="EL71" s="178" t="str">
        <f>IF(ISNUMBER(Data!EL71),IF(Data!EL71*1/SMALL(Data!EL$25:EL$999,1)-1&gt;$F$15,"&gt;100%",Data!EL71*1/SMALL(Data!EL$25:EL$999,1)-1),"")</f>
        <v/>
      </c>
      <c r="EM71" s="178" t="str">
        <f>IF(ISNUMBER(Data!EM71),IF(Data!EM71*1/SMALL(Data!EM$25:EM$999,1)-1&gt;$F$15,"&gt;100%",Data!EM71*1/SMALL(Data!EM$25:EM$999,1)-1),"")</f>
        <v/>
      </c>
      <c r="EN71" s="178" t="str">
        <f>IF(ISNUMBER(Data!EN71),IF(Data!EN71*1/SMALL(Data!EN$25:EN$999,1)-1&gt;$F$15,"&gt;100%",Data!EN71*1/SMALL(Data!EN$25:EN$999,1)-1),"")</f>
        <v/>
      </c>
      <c r="EO71" s="178" t="str">
        <f>IF(ISNUMBER(Data!EO71),IF(Data!EO71*1/SMALL(Data!EO$25:EO$999,1)-1&gt;$F$15,"&gt;100%",Data!EO71*1/SMALL(Data!EO$25:EO$999,1)-1),"")</f>
        <v/>
      </c>
      <c r="EP71" s="178" t="str">
        <f>IF(ISNUMBER(Data!EP71),IF(Data!EP71*1/SMALL(Data!EP$25:EP$999,1)-1&gt;$F$15,"&gt;100%",Data!EP71*1/SMALL(Data!EP$25:EP$999,1)-1),"")</f>
        <v/>
      </c>
      <c r="EQ71" s="178" t="str">
        <f>IF(ISNUMBER(Data!EQ71),IF(Data!EQ71*1/SMALL(Data!EQ$25:EQ$999,1)-1&gt;$F$15,"&gt;100%",Data!EQ71*1/SMALL(Data!EQ$25:EQ$999,1)-1),"")</f>
        <v/>
      </c>
      <c r="ER71" s="178" t="str">
        <f>IF(ISNUMBER(Data!ER71),IF(Data!ER71*1/SMALL(Data!ER$25:ER$999,1)-1&gt;$F$15,"&gt;100%",Data!ER71*1/SMALL(Data!ER$25:ER$999,1)-1),"")</f>
        <v/>
      </c>
      <c r="ES71" s="178" t="str">
        <f>IF(ISNUMBER(Data!ES71),IF(Data!ES71*1/SMALL(Data!ES$25:ES$999,1)-1&gt;$F$15,"&gt;100%",Data!ES71*1/SMALL(Data!ES$25:ES$999,1)-1),"")</f>
        <v/>
      </c>
    </row>
    <row r="72" spans="1:149" x14ac:dyDescent="0.25">
      <c r="A72" s="169" t="str">
        <f>Data!A71</f>
        <v>OKVIS</v>
      </c>
      <c r="B72" s="178" t="str">
        <f>IF(ISNUMBER(Data!B72),IF(Data!B72*1/SMALL(Data!B$25:B$999,1)-1&gt;$F$15,"&gt;100%",Data!B72*1/SMALL(Data!B$25:B$999,1)-1),"")</f>
        <v/>
      </c>
      <c r="C72" s="178" t="str">
        <f>IF(ISNUMBER(Data!C72),IF(Data!C72*1/SMALL(Data!C$25:C$999,1)-1&gt;$F$15,"&gt;100%",Data!C72*1/SMALL(Data!C$25:C$999,1)-1),"")</f>
        <v/>
      </c>
      <c r="D72" s="178" t="str">
        <f>IF(ISNUMBER(Data!D72),IF(Data!D72*1/SMALL(Data!D$25:D$999,1)-1&gt;$F$15,"&gt;100%",Data!D72*1/SMALL(Data!D$25:D$999,1)-1),"")</f>
        <v/>
      </c>
      <c r="E72" s="178" t="str">
        <f>IF(ISNUMBER(Data!E72),IF(Data!E72*1/SMALL(Data!E$25:E$999,1)-1&gt;$F$15,"&gt;100%",Data!E72*1/SMALL(Data!E$25:E$999,1)-1),"")</f>
        <v/>
      </c>
      <c r="F72" s="178" t="str">
        <f>IF(ISNUMBER(Data!F72),IF(Data!F72*1/SMALL(Data!F$25:F$999,1)-1&gt;$F$15,"&gt;100%",Data!F72*1/SMALL(Data!F$25:F$999,1)-1),"")</f>
        <v/>
      </c>
      <c r="G72" s="178" t="str">
        <f>IF(ISNUMBER(Data!G72),IF(Data!G72*1/SMALL(Data!G$25:G$999,1)-1&gt;$F$15,"&gt;100%",Data!G72*1/SMALL(Data!G$25:G$999,1)-1),"")</f>
        <v/>
      </c>
      <c r="H72" s="178" t="str">
        <f>IF(ISNUMBER(Data!H72),IF(Data!H72*1/SMALL(Data!H$25:H$999,1)-1&gt;$F$15,"&gt;100%",Data!H72*1/SMALL(Data!H$25:H$999,1)-1),"")</f>
        <v/>
      </c>
      <c r="I72" s="178" t="str">
        <f>IF(ISNUMBER(Data!I72),IF(Data!I72*1/SMALL(Data!I$25:I$999,1)-1&gt;$F$15,"&gt;100%",Data!I72*1/SMALL(Data!I$25:I$999,1)-1),"")</f>
        <v/>
      </c>
      <c r="J72" s="178" t="str">
        <f>IF(ISNUMBER(Data!J72),IF(Data!J72*1/SMALL(Data!J$25:J$999,1)-1&gt;$F$15,"&gt;100%",Data!J72*1/SMALL(Data!J$25:J$999,1)-1),"")</f>
        <v/>
      </c>
      <c r="K72" s="178" t="str">
        <f>IF(ISNUMBER(Data!K72),IF(Data!K72*1/SMALL(Data!K$25:K$999,1)-1&gt;$F$15,"&gt;100%",Data!K72*1/SMALL(Data!K$25:K$999,1)-1),"")</f>
        <v/>
      </c>
      <c r="L72" s="178" t="str">
        <f>IF(ISNUMBER(Data!L72),IF(Data!L72*1/SMALL(Data!L$25:L$999,1)-1&gt;$F$15,"&gt;100%",Data!L72*1/SMALL(Data!L$25:L$999,1)-1),"")</f>
        <v/>
      </c>
      <c r="M72" s="178" t="str">
        <f>IF(ISNUMBER(Data!M72),IF(Data!M72*1/SMALL(Data!M$25:M$999,1)-1&gt;$F$15,"&gt;100%",Data!M72*1/SMALL(Data!M$25:M$999,1)-1),"")</f>
        <v/>
      </c>
      <c r="N72" s="178" t="str">
        <f>IF(ISNUMBER(Data!N72),IF(Data!N72*1/SMALL(Data!N$25:N$999,1)-1&gt;$F$15,"&gt;100%",Data!N72*1/SMALL(Data!N$25:N$999,1)-1),"")</f>
        <v/>
      </c>
      <c r="O72" s="178" t="str">
        <f>IF(ISNUMBER(Data!O72),IF(Data!O72*1/SMALL(Data!O$25:O$999,1)-1&gt;$F$15,"&gt;100%",Data!O72*1/SMALL(Data!O$25:O$999,1)-1),"")</f>
        <v/>
      </c>
      <c r="P72" s="178" t="str">
        <f>IF(ISNUMBER(Data!P72),IF(Data!P72*1/SMALL(Data!P$25:P$999,1)-1&gt;$F$15,"&gt;100%",Data!P72*1/SMALL(Data!P$25:P$999,1)-1),"")</f>
        <v/>
      </c>
      <c r="Q72" s="178" t="str">
        <f>IF(ISNUMBER(Data!Q72),IF(Data!Q72*1/SMALL(Data!Q$25:Q$999,1)-1&gt;$F$15,"&gt;100%",Data!Q72*1/SMALL(Data!Q$25:Q$999,1)-1),"")</f>
        <v/>
      </c>
      <c r="R72" s="178" t="str">
        <f>IF(ISNUMBER(Data!R72),IF(Data!R72*1/SMALL(Data!R$25:R$999,1)-1&gt;$F$15,"&gt;100%",Data!R72*1/SMALL(Data!R$25:R$999,1)-1),"")</f>
        <v/>
      </c>
      <c r="S72" s="178" t="str">
        <f>IF(ISNUMBER(Data!S72),IF(Data!S72*1/SMALL(Data!S$25:S$999,1)-1&gt;$F$15,"&gt;100%",Data!S72*1/SMALL(Data!S$25:S$999,1)-1),"")</f>
        <v/>
      </c>
      <c r="T72" s="178" t="str">
        <f>IF(ISNUMBER(Data!T72),IF(Data!T72*1/SMALL(Data!T$25:T$999,1)-1&gt;$F$15,"&gt;100%",Data!T72*1/SMALL(Data!T$25:T$999,1)-1),"")</f>
        <v/>
      </c>
      <c r="U72" s="178" t="str">
        <f>IF(ISNUMBER(Data!U72),IF(Data!U72*1/SMALL(Data!U$25:U$999,1)-1&gt;$F$15,"&gt;100%",Data!U72*1/SMALL(Data!U$25:U$999,1)-1),"")</f>
        <v/>
      </c>
      <c r="V72" s="178" t="str">
        <f>IF(ISNUMBER(Data!V72),IF(Data!V72*1/SMALL(Data!V$25:V$999,1)-1&gt;$F$15,"&gt;100%",Data!V72*1/SMALL(Data!V$25:V$999,1)-1),"")</f>
        <v/>
      </c>
      <c r="W72" s="178" t="str">
        <f>IF(ISNUMBER(Data!W72),IF(Data!W72*1/SMALL(Data!W$25:W$999,1)-1&gt;$F$15,"&gt;100%",Data!W72*1/SMALL(Data!W$25:W$999,1)-1),"")</f>
        <v/>
      </c>
      <c r="X72" s="178" t="str">
        <f>IF(ISNUMBER(Data!X72),IF(Data!X72*1/SMALL(Data!X$25:X$999,1)-1&gt;$F$15,"&gt;100%",Data!X72*1/SMALL(Data!X$25:X$999,1)-1),"")</f>
        <v/>
      </c>
      <c r="Y72" s="178" t="str">
        <f>IF(ISNUMBER(Data!Y72),IF(Data!Y72*1/SMALL(Data!Y$25:Y$999,1)-1&gt;$F$15,"&gt;100%",Data!Y72*1/SMALL(Data!Y$25:Y$999,1)-1),"")</f>
        <v/>
      </c>
      <c r="Z72" s="178" t="str">
        <f>IF(ISNUMBER(Data!Z72),IF(Data!Z72*1/SMALL(Data!Z$25:Z$999,1)-1&gt;$F$15,"&gt;100%",Data!Z72*1/SMALL(Data!Z$25:Z$999,1)-1),"")</f>
        <v/>
      </c>
      <c r="AA72" s="178" t="str">
        <f>IF(ISNUMBER(Data!AA72),IF(Data!AA72*1/SMALL(Data!AA$25:AA$999,1)-1&gt;$F$15,"&gt;100%",Data!AA72*1/SMALL(Data!AA$25:AA$999,1)-1),"")</f>
        <v/>
      </c>
      <c r="AB72" s="178" t="str">
        <f>IF(ISNUMBER(Data!AB72),IF(Data!AB72*1/SMALL(Data!AB$25:AB$999,1)-1&gt;$F$15,"&gt;100%",Data!AB72*1/SMALL(Data!AB$25:AB$999,1)-1),"")</f>
        <v/>
      </c>
      <c r="AC72" s="178" t="str">
        <f>IF(ISNUMBER(Data!AC72),IF(Data!AC72*1/SMALL(Data!AC$25:AC$999,1)-1&gt;$F$15,"&gt;100%",Data!AC72*1/SMALL(Data!AC$25:AC$999,1)-1),"")</f>
        <v/>
      </c>
      <c r="AD72" s="178" t="str">
        <f>IF(ISNUMBER(Data!AD72),IF(Data!AD72*1/SMALL(Data!AD$25:AD$999,1)-1&gt;$F$15,"&gt;100%",Data!AD72*1/SMALL(Data!AD$25:AD$999,1)-1),"")</f>
        <v/>
      </c>
      <c r="AE72" s="178" t="str">
        <f>IF(ISNUMBER(Data!AE72),IF(Data!AE72*1/SMALL(Data!AE$25:AE$999,1)-1&gt;$F$15,"&gt;100%",Data!AE72*1/SMALL(Data!AE$25:AE$999,1)-1),"")</f>
        <v/>
      </c>
      <c r="AF72" s="178" t="str">
        <f>IF(ISNUMBER(Data!AF72),IF(Data!AF72*1/SMALL(Data!AF$25:AF$999,1)-1&gt;$F$15,"&gt;100%",Data!AF72*1/SMALL(Data!AF$25:AF$999,1)-1),"")</f>
        <v/>
      </c>
      <c r="AG72" s="178" t="str">
        <f>IF(ISNUMBER(Data!AG72),IF(Data!AG72*1/SMALL(Data!AG$25:AG$999,1)-1&gt;$F$15,"&gt;100%",Data!AG72*1/SMALL(Data!AG$25:AG$999,1)-1),"")</f>
        <v/>
      </c>
      <c r="AH72" s="178" t="str">
        <f>IF(ISNUMBER(Data!AH72),IF(Data!AH72*1/SMALL(Data!AH$25:AH$999,1)-1&gt;$F$15,"&gt;100%",Data!AH72*1/SMALL(Data!AH$25:AH$999,1)-1),"")</f>
        <v/>
      </c>
      <c r="AI72" s="178" t="str">
        <f>IF(ISNUMBER(Data!AI72),IF(Data!AI72*1/SMALL(Data!AI$25:AI$999,1)-1&gt;$F$15,"&gt;100%",Data!AI72*1/SMALL(Data!AI$25:AI$999,1)-1),"")</f>
        <v/>
      </c>
      <c r="AJ72" s="178" t="str">
        <f>IF(ISNUMBER(Data!AJ72),IF(Data!AJ72*1/SMALL(Data!AJ$25:AJ$999,1)-1&gt;$F$15,"&gt;100%",Data!AJ72*1/SMALL(Data!AJ$25:AJ$999,1)-1),"")</f>
        <v/>
      </c>
      <c r="AK72" s="178" t="str">
        <f>IF(ISNUMBER(Data!AK72),IF(Data!AK72*1/SMALL(Data!AK$25:AK$999,1)-1&gt;$F$15,"&gt;100%",Data!AK72*1/SMALL(Data!AK$25:AK$999,1)-1),"")</f>
        <v/>
      </c>
      <c r="AL72" s="178" t="str">
        <f>IF(ISNUMBER(Data!AL72),IF(Data!AL72*1/SMALL(Data!AL$25:AL$999,1)-1&gt;$F$15,"&gt;100%",Data!AL72*1/SMALL(Data!AL$25:AL$999,1)-1),"")</f>
        <v/>
      </c>
      <c r="AM72" s="178" t="str">
        <f>IF(ISNUMBER(Data!AM72),IF(Data!AM72*1/SMALL(Data!AM$25:AM$999,1)-1&gt;$F$15,"&gt;100%",Data!AM72*1/SMALL(Data!AM$25:AM$999,1)-1),"")</f>
        <v/>
      </c>
      <c r="AN72" s="178" t="str">
        <f>IF(ISNUMBER(Data!AN72),IF(Data!AN72*1/SMALL(Data!AN$25:AN$999,1)-1&gt;$F$15,"&gt;100%",Data!AN72*1/SMALL(Data!AN$25:AN$999,1)-1),"")</f>
        <v/>
      </c>
      <c r="AO72" s="178" t="str">
        <f>IF(ISNUMBER(Data!AO72),IF(Data!AO72*1/SMALL(Data!AO$25:AO$999,1)-1&gt;$F$15,"&gt;100%",Data!AO72*1/SMALL(Data!AO$25:AO$999,1)-1),"")</f>
        <v/>
      </c>
      <c r="AP72" s="178" t="str">
        <f>IF(ISNUMBER(Data!AP72),IF(Data!AP72*1/SMALL(Data!AP$25:AP$999,1)-1&gt;$F$15,"&gt;100%",Data!AP72*1/SMALL(Data!AP$25:AP$999,1)-1),"")</f>
        <v/>
      </c>
      <c r="AQ72" s="189" t="str">
        <f>IF(ISNUMBER(Data!AQ72),IF(Data!AQ72*1/SMALL(Data!AQ$25:AQ$999,1)-1&gt;$F$15,"&gt;100%",Data!AQ72*1/SMALL(Data!AQ$25:AQ$999,1)-1),"")</f>
        <v/>
      </c>
      <c r="AR72" s="178" t="str">
        <f>IF(ISNUMBER(Data!AR72),IF(Data!AR72*1/SMALL(Data!AR$25:AR$999,1)-1&gt;$F$15,"&gt;100%",Data!AR72*1/SMALL(Data!AR$25:AR$999,1)-1),"")</f>
        <v/>
      </c>
      <c r="AS72" s="178" t="str">
        <f>IF(ISNUMBER(Data!AS72),IF(Data!AS72*1/SMALL(Data!AS$25:AS$999,1)-1&gt;$F$15,"&gt;100%",Data!AS72*1/SMALL(Data!AS$25:AS$999,1)-1),"")</f>
        <v/>
      </c>
      <c r="AT72" s="178" t="str">
        <f>IF(ISNUMBER(Data!AT72),IF(Data!AT72*1/SMALL(Data!AT$25:AT$999,1)-1&gt;$F$15,"&gt;100%",Data!AT72*1/SMALL(Data!AT$25:AT$999,1)-1),"")</f>
        <v/>
      </c>
      <c r="AU72" s="178" t="str">
        <f>IF(ISNUMBER(Data!AU72),IF(Data!AU72*1/SMALL(Data!AU$25:AU$999,1)-1&gt;$F$15,"&gt;100%",Data!AU72*1/SMALL(Data!AU$25:AU$999,1)-1),"")</f>
        <v/>
      </c>
      <c r="AV72" s="178" t="str">
        <f>IF(ISNUMBER(Data!AV72),IF(Data!AV72*1/SMALL(Data!AV$25:AV$999,1)-1&gt;$F$15,"&gt;100%",Data!AV72*1/SMALL(Data!AV$25:AV$999,1)-1),"")</f>
        <v/>
      </c>
      <c r="AW72" s="178" t="str">
        <f>IF(ISNUMBER(Data!AW72),IF(Data!AW72*1/SMALL(Data!AW$25:AW$999,1)-1&gt;$F$15,"&gt;100%",Data!AW72*1/SMALL(Data!AW$25:AW$999,1)-1),"")</f>
        <v/>
      </c>
      <c r="AX72" s="178" t="str">
        <f>IF(ISNUMBER(Data!AX72),IF(Data!AX72*1/SMALL(Data!AX$25:AX$999,1)-1&gt;$F$15,"&gt;100%",Data!AX72*1/SMALL(Data!AX$25:AX$999,1)-1),"")</f>
        <v/>
      </c>
      <c r="AY72" s="178" t="str">
        <f>IF(ISNUMBER(Data!AY72),IF(Data!AY72*1/SMALL(Data!AY$25:AY$999,1)-1&gt;$F$15,"&gt;100%",Data!AY72*1/SMALL(Data!AY$25:AY$999,1)-1),"")</f>
        <v/>
      </c>
      <c r="AZ72" s="178" t="str">
        <f>IF(ISNUMBER(Data!AZ72),IF(Data!AZ72*1/SMALL(Data!AZ$25:AZ$999,1)-1&gt;$F$15,"&gt;100%",Data!AZ72*1/SMALL(Data!AZ$25:AZ$999,1)-1),"")</f>
        <v/>
      </c>
      <c r="BA72" s="190" t="str">
        <f>IF(ISNUMBER(Data!BA72),IF(Data!BA72*1/SMALL(Data!BA$25:BA$999,1)-1&gt;$F$15,"&gt;100%",Data!BA72*1/SMALL(Data!BA$25:BA$999,1)-1),"")</f>
        <v/>
      </c>
      <c r="BB72" s="184" t="str">
        <f>IF(ISNUMBER(Data!BB72),IF(Data!BB72*1/SMALL(Data!BB$25:BB$999,1)-1&gt;$F$15,"&gt;100%",Data!BB72*1/SMALL(Data!BB$25:BB$999,1)-1),"")</f>
        <v/>
      </c>
      <c r="BC72" s="178" t="str">
        <f>IF(ISNUMBER(Data!BC72),IF(Data!BC72*1/SMALL(Data!BC$25:BC$999,1)-1&gt;$F$15,"&gt;100%",Data!BC72*1/SMALL(Data!BC$25:BC$999,1)-1),"")</f>
        <v/>
      </c>
      <c r="BD72" s="178" t="str">
        <f>IF(ISNUMBER(Data!BD72),IF(Data!BD72*1/SMALL(Data!BD$25:BD$999,1)-1&gt;$F$15,"&gt;100%",Data!BD72*1/SMALL(Data!BD$25:BD$999,1)-1),"")</f>
        <v/>
      </c>
      <c r="BE72" s="178" t="str">
        <f>IF(ISNUMBER(Data!BE72),IF(Data!BE72*1/SMALL(Data!BE$25:BE$999,1)-1&gt;$F$15,"&gt;100%",Data!BE72*1/SMALL(Data!BE$25:BE$999,1)-1),"")</f>
        <v/>
      </c>
      <c r="BF72" s="178" t="str">
        <f>IF(ISNUMBER(Data!BF72),IF(Data!BF72*1/SMALL(Data!BF$25:BF$999,1)-1&gt;$F$15,"&gt;100%",Data!BF72*1/SMALL(Data!BF$25:BF$999,1)-1),"")</f>
        <v/>
      </c>
      <c r="BG72" s="178" t="str">
        <f>IF(ISNUMBER(Data!BG72),IF(Data!BG72*1/SMALL(Data!BG$25:BG$999,1)-1&gt;$F$15,"&gt;100%",Data!BG72*1/SMALL(Data!BG$25:BG$999,1)-1),"")</f>
        <v/>
      </c>
      <c r="BH72" s="178" t="str">
        <f>IF(ISNUMBER(Data!BH72),IF(Data!BH72*1/SMALL(Data!BH$25:BH$999,1)-1&gt;$F$15,"&gt;100%",Data!BH72*1/SMALL(Data!BH$25:BH$999,1)-1),"")</f>
        <v/>
      </c>
      <c r="BI72" s="178" t="str">
        <f>IF(ISNUMBER(Data!BI72),IF(Data!BI72*1/SMALL(Data!BI$25:BI$999,1)-1&gt;$F$15,"&gt;100%",Data!BI72*1/SMALL(Data!BI$25:BI$999,1)-1),"")</f>
        <v/>
      </c>
      <c r="BJ72" s="178" t="str">
        <f>IF(ISNUMBER(Data!BJ72),IF(Data!BJ72*1/SMALL(Data!BJ$25:BJ$999,1)-1&gt;$F$15,"&gt;100%",Data!BJ72*1/SMALL(Data!BJ$25:BJ$999,1)-1),"")</f>
        <v/>
      </c>
      <c r="BK72" s="178" t="str">
        <f>IF(ISNUMBER(Data!BK72),IF(Data!BK72*1/SMALL(Data!BK$25:BK$999,1)-1&gt;$F$15,"&gt;100%",Data!BK72*1/SMALL(Data!BK$25:BK$999,1)-1),"")</f>
        <v/>
      </c>
      <c r="BL72" s="178" t="str">
        <f>IF(ISNUMBER(Data!BL72),IF(Data!BL72*1/SMALL(Data!BL$25:BL$999,1)-1&gt;$F$15,"&gt;100%",Data!BL72*1/SMALL(Data!BL$25:BL$999,1)-1),"")</f>
        <v/>
      </c>
      <c r="BM72" s="178" t="str">
        <f>IF(ISNUMBER(Data!BM72),IF(Data!BM72*1/SMALL(Data!BM$25:BM$999,1)-1&gt;$F$15,"&gt;100%",Data!BM72*1/SMALL(Data!BM$25:BM$999,1)-1),"")</f>
        <v/>
      </c>
      <c r="BN72" s="178" t="str">
        <f>IF(ISNUMBER(Data!BN72),IF(Data!BN72*1/SMALL(Data!BN$25:BN$999,1)-1&gt;$F$15,"&gt;100%",Data!BN72*1/SMALL(Data!BN$25:BN$999,1)-1),"")</f>
        <v/>
      </c>
      <c r="BO72" s="178" t="str">
        <f>IF(ISNUMBER(Data!BO72),IF(Data!BO72*1/SMALL(Data!BO$25:BO$999,1)-1&gt;$F$15,"&gt;100%",Data!BO72*1/SMALL(Data!BO$25:BO$999,1)-1),"")</f>
        <v/>
      </c>
      <c r="BP72" s="178" t="str">
        <f>IF(ISNUMBER(Data!BP72),IF(Data!BP72*1/SMALL(Data!BP$25:BP$999,1)-1&gt;$F$15,"&gt;100%",Data!BP72*1/SMALL(Data!BP$25:BP$999,1)-1),"")</f>
        <v/>
      </c>
      <c r="BQ72" s="178" t="str">
        <f>IF(ISNUMBER(Data!BQ72),IF(Data!BQ72*1/SMALL(Data!BQ$25:BQ$999,1)-1&gt;$F$15,"&gt;100%",Data!BQ72*1/SMALL(Data!BQ$25:BQ$999,1)-1),"")</f>
        <v/>
      </c>
      <c r="BR72" s="178" t="str">
        <f>IF(ISNUMBER(Data!BR72),IF(Data!BR72*1/SMALL(Data!BR$25:BR$999,1)-1&gt;$F$15,"&gt;100%",Data!BR72*1/SMALL(Data!BR$25:BR$999,1)-1),"")</f>
        <v/>
      </c>
      <c r="BS72" s="178" t="str">
        <f>IF(ISNUMBER(Data!BS72),IF(Data!BS72*1/SMALL(Data!BS$25:BS$999,1)-1&gt;$F$15,"&gt;100%",Data!BS72*1/SMALL(Data!BS$25:BS$999,1)-1),"")</f>
        <v/>
      </c>
      <c r="BT72" s="178" t="str">
        <f>IF(ISNUMBER(Data!BT72),IF(Data!BT72*1/SMALL(Data!BT$25:BT$999,1)-1&gt;$F$15,"&gt;100%",Data!BT72*1/SMALL(Data!BT$25:BT$999,1)-1),"")</f>
        <v/>
      </c>
      <c r="BU72" s="178" t="str">
        <f>IF(ISNUMBER(Data!BU72),IF(Data!BU72*1/SMALL(Data!BU$25:BU$999,1)-1&gt;$F$15,"&gt;100%",Data!BU72*1/SMALL(Data!BU$25:BU$999,1)-1),"")</f>
        <v/>
      </c>
      <c r="BV72" s="178" t="str">
        <f>IF(ISNUMBER(Data!BV72),IF(Data!BV72*1/SMALL(Data!BV$25:BV$999,1)-1&gt;$F$15,"&gt;100%",Data!BV72*1/SMALL(Data!BV$25:BV$999,1)-1),"")</f>
        <v/>
      </c>
      <c r="BW72" s="178" t="str">
        <f>IF(ISNUMBER(Data!BW72),IF(Data!BW72*1/SMALL(Data!BW$25:BW$999,1)-1&gt;$F$15,"&gt;100%",Data!BW72*1/SMALL(Data!BW$25:BW$999,1)-1),"")</f>
        <v/>
      </c>
      <c r="BX72" s="178" t="str">
        <f>IF(ISNUMBER(Data!BX72),IF(Data!BX72*1/SMALL(Data!BX$25:BX$999,1)-1&gt;$F$15,"&gt;100%",Data!BX72*1/SMALL(Data!BX$25:BX$999,1)-1),"")</f>
        <v/>
      </c>
      <c r="BY72" s="178" t="str">
        <f>IF(ISNUMBER(Data!BY72),IF(Data!BY72*1/SMALL(Data!BY$25:BY$999,1)-1&gt;$F$15,"&gt;100%",Data!BY72*1/SMALL(Data!BY$25:BY$999,1)-1),"")</f>
        <v/>
      </c>
      <c r="BZ72" s="178" t="str">
        <f>IF(ISNUMBER(Data!BZ72),IF(Data!BZ72*1/SMALL(Data!BZ$25:BZ$999,1)-1&gt;$F$15,"&gt;100%",Data!BZ72*1/SMALL(Data!BZ$25:BZ$999,1)-1),"")</f>
        <v/>
      </c>
      <c r="CA72" s="178" t="str">
        <f>IF(ISNUMBER(Data!CA72),IF(Data!CA72*1/SMALL(Data!CA$25:CA$999,1)-1&gt;$F$15,"&gt;100%",Data!CA72*1/SMALL(Data!CA$25:CA$999,1)-1),"")</f>
        <v/>
      </c>
      <c r="CB72" s="178" t="str">
        <f>IF(ISNUMBER(Data!CB72),IF(Data!CB72*1/SMALL(Data!CB$25:CB$999,1)-1&gt;$F$15,"&gt;100%",Data!CB72*1/SMALL(Data!CB$25:CB$999,1)-1),"")</f>
        <v/>
      </c>
      <c r="CC72" s="178" t="str">
        <f>IF(ISNUMBER(Data!CC72),IF(Data!CC72*1/SMALL(Data!CC$25:CC$999,1)-1&gt;$F$15,"&gt;100%",Data!CC72*1/SMALL(Data!CC$25:CC$999,1)-1),"")</f>
        <v/>
      </c>
      <c r="CD72" s="178" t="str">
        <f>IF(ISNUMBER(Data!CD72),IF(Data!CD72*1/SMALL(Data!CD$25:CD$999,1)-1&gt;$F$15,"&gt;100%",Data!CD72*1/SMALL(Data!CD$25:CD$999,1)-1),"")</f>
        <v/>
      </c>
      <c r="CE72" s="178" t="str">
        <f>IF(ISNUMBER(Data!CE72),IF(Data!CE72*1/SMALL(Data!CE$25:CE$999,1)-1&gt;$F$15,"&gt;100%",Data!CE72*1/SMALL(Data!CE$25:CE$999,1)-1),"")</f>
        <v/>
      </c>
      <c r="CF72" s="178" t="str">
        <f>IF(ISNUMBER(Data!CF72),IF(Data!CF72*1/SMALL(Data!CF$25:CF$999,1)-1&gt;$F$15,"&gt;100%",Data!CF72*1/SMALL(Data!CF$25:CF$999,1)-1),"")</f>
        <v/>
      </c>
      <c r="CG72" s="178" t="str">
        <f>IF(ISNUMBER(Data!CG72),IF(Data!CG72*1/SMALL(Data!CG$25:CG$999,1)-1&gt;$F$15,"&gt;100%",Data!CG72*1/SMALL(Data!CG$25:CG$999,1)-1),"")</f>
        <v/>
      </c>
      <c r="CH72" s="178" t="str">
        <f>IF(ISNUMBER(Data!CH72),IF(Data!CH72*1/SMALL(Data!CH$25:CH$999,1)-1&gt;$F$15,"&gt;100%",Data!CH72*1/SMALL(Data!CH$25:CH$999,1)-1),"")</f>
        <v/>
      </c>
      <c r="CI72" s="178" t="str">
        <f>IF(ISNUMBER(Data!CI72),IF(Data!CI72*1/SMALL(Data!CI$25:CI$999,1)-1&gt;$F$15,"&gt;100%",Data!CI72*1/SMALL(Data!CI$25:CI$999,1)-1),"")</f>
        <v/>
      </c>
      <c r="CJ72" s="178" t="str">
        <f>IF(ISNUMBER(Data!CJ72),IF(Data!CJ72*1/SMALL(Data!CJ$25:CJ$999,1)-1&gt;$F$15,"&gt;100%",Data!CJ72*1/SMALL(Data!CJ$25:CJ$999,1)-1),"")</f>
        <v/>
      </c>
      <c r="CK72" s="178" t="str">
        <f>IF(ISNUMBER(Data!CK72),IF(Data!CK72*1/SMALL(Data!CK$25:CK$999,1)-1&gt;$F$15,"&gt;100%",Data!CK72*1/SMALL(Data!CK$25:CK$999,1)-1),"")</f>
        <v/>
      </c>
      <c r="CL72" s="178" t="str">
        <f>IF(ISNUMBER(Data!CL72),IF(Data!CL72*1/SMALL(Data!CL$25:CL$999,1)-1&gt;$F$15,"&gt;100%",Data!CL72*1/SMALL(Data!CL$25:CL$999,1)-1),"")</f>
        <v/>
      </c>
      <c r="CM72" s="178" t="str">
        <f>IF(ISNUMBER(Data!CM72),IF(Data!CM72*1/SMALL(Data!CM$25:CM$999,1)-1&gt;$F$15,"&gt;100%",Data!CM72*1/SMALL(Data!CM$25:CM$999,1)-1),"")</f>
        <v/>
      </c>
      <c r="CN72" s="178" t="str">
        <f>IF(ISNUMBER(Data!CN72),IF(Data!CN72*1/SMALL(Data!CN$25:CN$999,1)-1&gt;$F$15,"&gt;100%",Data!CN72*1/SMALL(Data!CN$25:CN$999,1)-1),"")</f>
        <v/>
      </c>
      <c r="CO72" s="178" t="str">
        <f>IF(ISNUMBER(Data!CO72),IF(Data!CO72*1/SMALL(Data!CO$25:CO$999,1)-1&gt;$F$15,"&gt;100%",Data!CO72*1/SMALL(Data!CO$25:CO$999,1)-1),"")</f>
        <v/>
      </c>
      <c r="CP72" s="178" t="str">
        <f>IF(ISNUMBER(Data!CP72),IF(Data!CP72*1/SMALL(Data!CP$25:CP$999,1)-1&gt;$F$15,"&gt;100%",Data!CP72*1/SMALL(Data!CP$25:CP$999,1)-1),"")</f>
        <v/>
      </c>
      <c r="CQ72" s="178" t="str">
        <f>IF(ISNUMBER(Data!CQ72),IF(Data!CQ72*1/SMALL(Data!CQ$25:CQ$999,1)-1&gt;$F$15,"&gt;100%",Data!CQ72*1/SMALL(Data!CQ$25:CQ$999,1)-1),"")</f>
        <v/>
      </c>
      <c r="CR72" s="178" t="str">
        <f>IF(ISNUMBER(Data!CR72),IF(Data!CR72*1/SMALL(Data!CR$25:CR$999,1)-1&gt;$F$15,"&gt;100%",Data!CR72*1/SMALL(Data!CR$25:CR$999,1)-1),"")</f>
        <v/>
      </c>
      <c r="CS72" s="178" t="str">
        <f>IF(ISNUMBER(Data!CS72),IF(Data!CS72*1/SMALL(Data!CS$25:CS$999,1)-1&gt;$F$15,"&gt;100%",Data!CS72*1/SMALL(Data!CS$25:CS$999,1)-1),"")</f>
        <v/>
      </c>
      <c r="CT72" s="178" t="str">
        <f>IF(ISNUMBER(Data!CT72),IF(Data!CT72*1/SMALL(Data!CT$25:CT$999,1)-1&gt;$F$15,"&gt;100%",Data!CT72*1/SMALL(Data!CT$25:CT$999,1)-1),"")</f>
        <v/>
      </c>
      <c r="CU72" s="178" t="str">
        <f>IF(ISNUMBER(Data!CU72),IF(Data!CU72*1/SMALL(Data!CU$25:CU$999,1)-1&gt;$F$15,"&gt;100%",Data!CU72*1/SMALL(Data!CU$25:CU$999,1)-1),"")</f>
        <v/>
      </c>
      <c r="CV72" s="178" t="str">
        <f>IF(ISNUMBER(Data!CV72),IF(Data!CV72*1/SMALL(Data!CV$25:CV$999,1)-1&gt;$F$15,"&gt;100%",Data!CV72*1/SMALL(Data!CV$25:CV$999,1)-1),"")</f>
        <v/>
      </c>
      <c r="CW72" s="178" t="str">
        <f>IF(ISNUMBER(Data!CW72),IF(Data!CW72*1/SMALL(Data!CW$25:CW$999,1)-1&gt;$F$15,"&gt;100%",Data!CW72*1/SMALL(Data!CW$25:CW$999,1)-1),"")</f>
        <v/>
      </c>
      <c r="CX72" s="178" t="str">
        <f>IF(ISNUMBER(Data!CX72),IF(Data!CX72*1/SMALL(Data!CX$25:CX$999,1)-1&gt;$F$15,"&gt;100%",Data!CX72*1/SMALL(Data!CX$25:CX$999,1)-1),"")</f>
        <v/>
      </c>
      <c r="CY72" s="178" t="str">
        <f>IF(ISNUMBER(Data!CY72),IF(Data!CY72*1/SMALL(Data!CY$25:CY$999,1)-1&gt;$F$15,"&gt;100%",Data!CY72*1/SMALL(Data!CY$25:CY$999,1)-1),"")</f>
        <v/>
      </c>
      <c r="CZ72" s="178" t="str">
        <f>IF(ISNUMBER(Data!CZ72),IF(Data!CZ72*1/SMALL(Data!CZ$25:CZ$999,1)-1&gt;$F$15,"&gt;100%",Data!CZ72*1/SMALL(Data!CZ$25:CZ$999,1)-1),"")</f>
        <v/>
      </c>
      <c r="DA72" s="178" t="str">
        <f>IF(ISNUMBER(Data!DA72),IF(Data!DA72*1/SMALL(Data!DA$25:DA$999,1)-1&gt;$F$15,"&gt;100%",Data!DA72*1/SMALL(Data!DA$25:DA$999,1)-1),"")</f>
        <v/>
      </c>
      <c r="DB72" s="178" t="str">
        <f>IF(ISNUMBER(Data!DB72),IF(Data!DB72*1/SMALL(Data!DB$25:DB$999,1)-1&gt;$F$15,"&gt;100%",Data!DB72*1/SMALL(Data!DB$25:DB$999,1)-1),"")</f>
        <v/>
      </c>
      <c r="DC72" s="178" t="str">
        <f>IF(ISNUMBER(Data!DC72),IF(Data!DC72*1/SMALL(Data!DC$25:DC$999,1)-1&gt;$F$15,"&gt;100%",Data!DC72*1/SMALL(Data!DC$25:DC$999,1)-1),"")</f>
        <v/>
      </c>
      <c r="DD72" s="178" t="str">
        <f>IF(ISNUMBER(Data!DD72),IF(Data!DD72*1/SMALL(Data!DD$25:DD$999,1)-1&gt;$F$15,"&gt;100%",Data!DD72*1/SMALL(Data!DD$25:DD$999,1)-1),"")</f>
        <v/>
      </c>
      <c r="DE72" s="178" t="str">
        <f>IF(ISNUMBER(Data!DE72),IF(Data!DE72*1/SMALL(Data!DE$25:DE$999,1)-1&gt;$F$15,"&gt;100%",Data!DE72*1/SMALL(Data!DE$25:DE$999,1)-1),"")</f>
        <v/>
      </c>
      <c r="DF72" s="178" t="str">
        <f>IF(ISNUMBER(Data!DF72),IF(Data!DF72*1/SMALL(Data!DF$25:DF$999,1)-1&gt;$F$15,"&gt;100%",Data!DF72*1/SMALL(Data!DF$25:DF$999,1)-1),"")</f>
        <v/>
      </c>
      <c r="DG72" s="178" t="str">
        <f>IF(ISNUMBER(Data!DG72),IF(Data!DG72*1/SMALL(Data!DG$25:DG$999,1)-1&gt;$F$15,"&gt;100%",Data!DG72*1/SMALL(Data!DG$25:DG$999,1)-1),"")</f>
        <v/>
      </c>
      <c r="DH72" s="178" t="str">
        <f>IF(ISNUMBER(Data!DH72),IF(Data!DH72*1/SMALL(Data!DH$25:DH$999,1)-1&gt;$F$15,"&gt;100%",Data!DH72*1/SMALL(Data!DH$25:DH$999,1)-1),"")</f>
        <v/>
      </c>
      <c r="DI72" s="178" t="str">
        <f>IF(ISNUMBER(Data!DI72),IF(Data!DI72*1/SMALL(Data!DI$25:DI$999,1)-1&gt;$F$15,"&gt;100%",Data!DI72*1/SMALL(Data!DI$25:DI$999,1)-1),"")</f>
        <v/>
      </c>
      <c r="DJ72" s="178" t="str">
        <f>IF(ISNUMBER(Data!DJ72),IF(Data!DJ72*1/SMALL(Data!DJ$25:DJ$999,1)-1&gt;$F$15,"&gt;100%",Data!DJ72*1/SMALL(Data!DJ$25:DJ$999,1)-1),"")</f>
        <v/>
      </c>
      <c r="DK72" s="178" t="str">
        <f>IF(ISNUMBER(Data!DK72),IF(Data!DK72*1/SMALL(Data!DK$25:DK$999,1)-1&gt;$F$15,"&gt;100%",Data!DK72*1/SMALL(Data!DK$25:DK$999,1)-1),"")</f>
        <v/>
      </c>
      <c r="DL72" s="178" t="str">
        <f>IF(ISNUMBER(Data!DL72),IF(Data!DL72*1/SMALL(Data!DL$25:DL$999,1)-1&gt;$F$15,"&gt;100%",Data!DL72*1/SMALL(Data!DL$25:DL$999,1)-1),"")</f>
        <v/>
      </c>
      <c r="DM72" s="178" t="str">
        <f>IF(ISNUMBER(Data!DM72),IF(Data!DM72*1/SMALL(Data!DM$25:DM$999,1)-1&gt;$F$15,"&gt;100%",Data!DM72*1/SMALL(Data!DM$25:DM$999,1)-1),"")</f>
        <v/>
      </c>
      <c r="DN72" s="178" t="str">
        <f>IF(ISNUMBER(Data!DN72),IF(Data!DN72*1/SMALL(Data!DN$25:DN$999,1)-1&gt;$F$15,"&gt;100%",Data!DN72*1/SMALL(Data!DN$25:DN$999,1)-1),"")</f>
        <v/>
      </c>
      <c r="DO72" s="178" t="str">
        <f>IF(ISNUMBER(Data!DO72),IF(Data!DO72*1/SMALL(Data!DO$25:DO$999,1)-1&gt;$F$15,"&gt;100%",Data!DO72*1/SMALL(Data!DO$25:DO$999,1)-1),"")</f>
        <v/>
      </c>
      <c r="DP72" s="178" t="str">
        <f>IF(ISNUMBER(Data!DP72),IF(Data!DP72*1/SMALL(Data!DP$25:DP$999,1)-1&gt;$F$15,"&gt;100%",Data!DP72*1/SMALL(Data!DP$25:DP$999,1)-1),"")</f>
        <v/>
      </c>
      <c r="DQ72" s="178" t="str">
        <f>IF(ISNUMBER(Data!DQ72),IF(Data!DQ72*1/SMALL(Data!DQ$25:DQ$999,1)-1&gt;$F$15,"&gt;100%",Data!DQ72*1/SMALL(Data!DQ$25:DQ$999,1)-1),"")</f>
        <v/>
      </c>
      <c r="DR72" s="178" t="str">
        <f>IF(ISNUMBER(Data!DR72),IF(Data!DR72*1/SMALL(Data!DR$25:DR$999,1)-1&gt;$F$15,"&gt;100%",Data!DR72*1/SMALL(Data!DR$25:DR$999,1)-1),"")</f>
        <v/>
      </c>
      <c r="DS72" s="178" t="str">
        <f>IF(ISNUMBER(Data!DS72),IF(Data!DS72*1/SMALL(Data!DS$25:DS$999,1)-1&gt;$F$15,"&gt;100%",Data!DS72*1/SMALL(Data!DS$25:DS$999,1)-1),"")</f>
        <v/>
      </c>
      <c r="DT72" s="178" t="str">
        <f>IF(ISNUMBER(Data!DT72),IF(Data!DT72*1/SMALL(Data!DT$25:DT$999,1)-1&gt;$F$15,"&gt;100%",Data!DT72*1/SMALL(Data!DT$25:DT$999,1)-1),"")</f>
        <v/>
      </c>
      <c r="DU72" s="178" t="str">
        <f>IF(ISNUMBER(Data!DU72),IF(Data!DU72*1/SMALL(Data!DU$25:DU$999,1)-1&gt;$F$15,"&gt;100%",Data!DU72*1/SMALL(Data!DU$25:DU$999,1)-1),"")</f>
        <v/>
      </c>
      <c r="DV72" s="178" t="str">
        <f>IF(ISNUMBER(Data!DV72),IF(Data!DV72*1/SMALL(Data!DV$25:DV$999,1)-1&gt;$F$15,"&gt;100%",Data!DV72*1/SMALL(Data!DV$25:DV$999,1)-1),"")</f>
        <v/>
      </c>
      <c r="DW72" s="178" t="str">
        <f>IF(ISNUMBER(Data!DW72),IF(Data!DW72*1/SMALL(Data!DW$25:DW$999,1)-1&gt;$F$15,"&gt;100%",Data!DW72*1/SMALL(Data!DW$25:DW$999,1)-1),"")</f>
        <v/>
      </c>
      <c r="DX72" s="178" t="str">
        <f>IF(ISNUMBER(Data!DX72),IF(Data!DX72*1/SMALL(Data!DX$25:DX$999,1)-1&gt;$F$15,"&gt;100%",Data!DX72*1/SMALL(Data!DX$25:DX$999,1)-1),"")</f>
        <v/>
      </c>
      <c r="DY72" s="178" t="str">
        <f>IF(ISNUMBER(Data!DY72),IF(Data!DY72*1/SMALL(Data!DY$25:DY$999,1)-1&gt;$F$15,"&gt;100%",Data!DY72*1/SMALL(Data!DY$25:DY$999,1)-1),"")</f>
        <v/>
      </c>
      <c r="DZ72" s="178" t="str">
        <f>IF(ISNUMBER(Data!DZ72),IF(Data!DZ72*1/SMALL(Data!DZ$25:DZ$999,1)-1&gt;$F$15,"&gt;100%",Data!DZ72*1/SMALL(Data!DZ$25:DZ$999,1)-1),"")</f>
        <v/>
      </c>
      <c r="EA72" s="178" t="str">
        <f>IF(ISNUMBER(Data!EA72),IF(Data!EA72*1/SMALL(Data!EA$25:EA$999,1)-1&gt;$F$15,"&gt;100%",Data!EA72*1/SMALL(Data!EA$25:EA$999,1)-1),"")</f>
        <v/>
      </c>
      <c r="EB72" s="178" t="str">
        <f>IF(ISNUMBER(Data!EB72),IF(Data!EB72*1/SMALL(Data!EB$25:EB$999,1)-1&gt;$F$15,"&gt;100%",Data!EB72*1/SMALL(Data!EB$25:EB$999,1)-1),"")</f>
        <v/>
      </c>
      <c r="EC72" s="178" t="str">
        <f>IF(ISNUMBER(Data!EC72),IF(Data!EC72*1/SMALL(Data!EC$25:EC$999,1)-1&gt;$F$15,"&gt;100%",Data!EC72*1/SMALL(Data!EC$25:EC$999,1)-1),"")</f>
        <v/>
      </c>
      <c r="ED72" s="178" t="str">
        <f>IF(ISNUMBER(Data!ED72),IF(Data!ED72*1/SMALL(Data!ED$25:ED$999,1)-1&gt;$F$15,"&gt;100%",Data!ED72*1/SMALL(Data!ED$25:ED$999,1)-1),"")</f>
        <v/>
      </c>
      <c r="EE72" s="178" t="str">
        <f>IF(ISNUMBER(Data!EE72),IF(Data!EE72*1/SMALL(Data!EE$25:EE$999,1)-1&gt;$F$15,"&gt;100%",Data!EE72*1/SMALL(Data!EE$25:EE$999,1)-1),"")</f>
        <v/>
      </c>
      <c r="EF72" s="178" t="str">
        <f>IF(ISNUMBER(Data!EF72),IF(Data!EF72*1/SMALL(Data!EF$25:EF$999,1)-1&gt;$F$15,"&gt;100%",Data!EF72*1/SMALL(Data!EF$25:EF$999,1)-1),"")</f>
        <v/>
      </c>
      <c r="EG72" s="178" t="str">
        <f>IF(ISNUMBER(Data!EG72),IF(Data!EG72*1/SMALL(Data!EG$25:EG$999,1)-1&gt;$F$15,"&gt;100%",Data!EG72*1/SMALL(Data!EG$25:EG$999,1)-1),"")</f>
        <v/>
      </c>
      <c r="EH72" s="178" t="str">
        <f>IF(ISNUMBER(Data!EH72),IF(Data!EH72*1/SMALL(Data!EH$25:EH$999,1)-1&gt;$F$15,"&gt;100%",Data!EH72*1/SMALL(Data!EH$25:EH$999,1)-1),"")</f>
        <v/>
      </c>
      <c r="EI72" s="178" t="str">
        <f>IF(ISNUMBER(Data!EI72),IF(Data!EI72*1/SMALL(Data!EI$25:EI$999,1)-1&gt;$F$15,"&gt;100%",Data!EI72*1/SMALL(Data!EI$25:EI$999,1)-1),"")</f>
        <v/>
      </c>
      <c r="EJ72" s="178" t="str">
        <f>IF(ISNUMBER(Data!EJ72),IF(Data!EJ72*1/SMALL(Data!EJ$25:EJ$999,1)-1&gt;$F$15,"&gt;100%",Data!EJ72*1/SMALL(Data!EJ$25:EJ$999,1)-1),"")</f>
        <v/>
      </c>
      <c r="EK72" s="178" t="str">
        <f>IF(ISNUMBER(Data!EK72),IF(Data!EK72*1/SMALL(Data!EK$25:EK$999,1)-1&gt;$F$15,"&gt;100%",Data!EK72*1/SMALL(Data!EK$25:EK$999,1)-1),"")</f>
        <v/>
      </c>
      <c r="EL72" s="178" t="str">
        <f>IF(ISNUMBER(Data!EL72),IF(Data!EL72*1/SMALL(Data!EL$25:EL$999,1)-1&gt;$F$15,"&gt;100%",Data!EL72*1/SMALL(Data!EL$25:EL$999,1)-1),"")</f>
        <v/>
      </c>
      <c r="EM72" s="178" t="str">
        <f>IF(ISNUMBER(Data!EM72),IF(Data!EM72*1/SMALL(Data!EM$25:EM$999,1)-1&gt;$F$15,"&gt;100%",Data!EM72*1/SMALL(Data!EM$25:EM$999,1)-1),"")</f>
        <v/>
      </c>
      <c r="EN72" s="178" t="str">
        <f>IF(ISNUMBER(Data!EN72),IF(Data!EN72*1/SMALL(Data!EN$25:EN$999,1)-1&gt;$F$15,"&gt;100%",Data!EN72*1/SMALL(Data!EN$25:EN$999,1)-1),"")</f>
        <v/>
      </c>
      <c r="EO72" s="178" t="str">
        <f>IF(ISNUMBER(Data!EO72),IF(Data!EO72*1/SMALL(Data!EO$25:EO$999,1)-1&gt;$F$15,"&gt;100%",Data!EO72*1/SMALL(Data!EO$25:EO$999,1)-1),"")</f>
        <v/>
      </c>
      <c r="EP72" s="178" t="str">
        <f>IF(ISNUMBER(Data!EP72),IF(Data!EP72*1/SMALL(Data!EP$25:EP$999,1)-1&gt;$F$15,"&gt;100%",Data!EP72*1/SMALL(Data!EP$25:EP$999,1)-1),"")</f>
        <v/>
      </c>
      <c r="EQ72" s="178" t="str">
        <f>IF(ISNUMBER(Data!EQ72),IF(Data!EQ72*1/SMALL(Data!EQ$25:EQ$999,1)-1&gt;$F$15,"&gt;100%",Data!EQ72*1/SMALL(Data!EQ$25:EQ$999,1)-1),"")</f>
        <v/>
      </c>
      <c r="ER72" s="178" t="str">
        <f>IF(ISNUMBER(Data!ER72),IF(Data!ER72*1/SMALL(Data!ER$25:ER$999,1)-1&gt;$F$15,"&gt;100%",Data!ER72*1/SMALL(Data!ER$25:ER$999,1)-1),"")</f>
        <v/>
      </c>
      <c r="ES72" s="178" t="str">
        <f>IF(ISNUMBER(Data!ES72),IF(Data!ES72*1/SMALL(Data!ES$25:ES$999,1)-1&gt;$F$15,"&gt;100%",Data!ES72*1/SMALL(Data!ES$25:ES$999,1)-1),"")</f>
        <v/>
      </c>
    </row>
    <row r="73" spans="1:149" ht="15.75" thickBot="1" x14ac:dyDescent="0.3">
      <c r="A73" s="169" t="str">
        <f>Data!A73</f>
        <v>PTAM</v>
      </c>
      <c r="B73" s="178" t="str">
        <f>IF(ISNUMBER(Data!B73),IF(Data!B73*1/SMALL(Data!B$25:B$999,1)-1&gt;$F$15,"&gt;100%",Data!B73*1/SMALL(Data!B$25:B$999,1)-1),"")</f>
        <v/>
      </c>
      <c r="C73" s="178" t="str">
        <f>IF(ISNUMBER(Data!C73),IF(Data!C73*1/SMALL(Data!C$25:C$999,1)-1&gt;$F$15,"&gt;100%",Data!C73*1/SMALL(Data!C$25:C$999,1)-1),"")</f>
        <v/>
      </c>
      <c r="D73" s="178" t="str">
        <f>IF(ISNUMBER(Data!D73),IF(Data!D73*1/SMALL(Data!D$25:D$999,1)-1&gt;$F$15,"&gt;100%",Data!D73*1/SMALL(Data!D$25:D$999,1)-1),"")</f>
        <v/>
      </c>
      <c r="E73" s="178" t="str">
        <f>IF(ISNUMBER(Data!E73),IF(Data!E73*1/SMALL(Data!E$25:E$999,1)-1&gt;$F$15,"&gt;100%",Data!E73*1/SMALL(Data!E$25:E$999,1)-1),"")</f>
        <v/>
      </c>
      <c r="F73" s="178" t="str">
        <f>IF(ISNUMBER(Data!F73),IF(Data!F73*1/SMALL(Data!F$25:F$999,1)-1&gt;$F$15,"&gt;100%",Data!F73*1/SMALL(Data!F$25:F$999,1)-1),"")</f>
        <v/>
      </c>
      <c r="G73" s="178" t="str">
        <f>IF(ISNUMBER(Data!G73),IF(Data!G73*1/SMALL(Data!G$25:G$999,1)-1&gt;$F$15,"&gt;100%",Data!G73*1/SMALL(Data!G$25:G$999,1)-1),"")</f>
        <v/>
      </c>
      <c r="H73" s="178" t="str">
        <f>IF(ISNUMBER(Data!H73),IF(Data!H73*1/SMALL(Data!H$25:H$999,1)-1&gt;$F$15,"&gt;100%",Data!H73*1/SMALL(Data!H$25:H$999,1)-1),"")</f>
        <v/>
      </c>
      <c r="I73" s="178" t="str">
        <f>IF(ISNUMBER(Data!I73),IF(Data!I73*1/SMALL(Data!I$25:I$999,1)-1&gt;$F$15,"&gt;100%",Data!I73*1/SMALL(Data!I$25:I$999,1)-1),"")</f>
        <v/>
      </c>
      <c r="J73" s="178" t="str">
        <f>IF(ISNUMBER(Data!J73),IF(Data!J73*1/SMALL(Data!J$25:J$999,1)-1&gt;$F$15,"&gt;100%",Data!J73*1/SMALL(Data!J$25:J$999,1)-1),"")</f>
        <v/>
      </c>
      <c r="K73" s="178" t="str">
        <f>IF(ISNUMBER(Data!K73),IF(Data!K73*1/SMALL(Data!K$25:K$999,1)-1&gt;$F$15,"&gt;100%",Data!K73*1/SMALL(Data!K$25:K$999,1)-1),"")</f>
        <v/>
      </c>
      <c r="L73" s="178" t="str">
        <f>IF(ISNUMBER(Data!L73),IF(Data!L73*1/SMALL(Data!L$25:L$999,1)-1&gt;$F$15,"&gt;100%",Data!L73*1/SMALL(Data!L$25:L$999,1)-1),"")</f>
        <v/>
      </c>
      <c r="M73" s="178" t="str">
        <f>IF(ISNUMBER(Data!M73),IF(Data!M73*1/SMALL(Data!M$25:M$999,1)-1&gt;$F$15,"&gt;100%",Data!M73*1/SMALL(Data!M$25:M$999,1)-1),"")</f>
        <v/>
      </c>
      <c r="N73" s="178" t="str">
        <f>IF(ISNUMBER(Data!N73),IF(Data!N73*1/SMALL(Data!N$25:N$999,1)-1&gt;$F$15,"&gt;100%",Data!N73*1/SMALL(Data!N$25:N$999,1)-1),"")</f>
        <v/>
      </c>
      <c r="O73" s="178" t="str">
        <f>IF(ISNUMBER(Data!O73),IF(Data!O73*1/SMALL(Data!O$25:O$999,1)-1&gt;$F$15,"&gt;100%",Data!O73*1/SMALL(Data!O$25:O$999,1)-1),"")</f>
        <v/>
      </c>
      <c r="P73" s="178" t="str">
        <f>IF(ISNUMBER(Data!P73),IF(Data!P73*1/SMALL(Data!P$25:P$999,1)-1&gt;$F$15,"&gt;100%",Data!P73*1/SMALL(Data!P$25:P$999,1)-1),"")</f>
        <v/>
      </c>
      <c r="Q73" s="178" t="str">
        <f>IF(ISNUMBER(Data!Q73),IF(Data!Q73*1/SMALL(Data!Q$25:Q$999,1)-1&gt;$F$15,"&gt;100%",Data!Q73*1/SMALL(Data!Q$25:Q$999,1)-1),"")</f>
        <v/>
      </c>
      <c r="R73" s="178" t="str">
        <f>IF(ISNUMBER(Data!R73),IF(Data!R73*1/SMALL(Data!R$25:R$999,1)-1&gt;$F$15,"&gt;100%",Data!R73*1/SMALL(Data!R$25:R$999,1)-1),"")</f>
        <v/>
      </c>
      <c r="S73" s="178" t="str">
        <f>IF(ISNUMBER(Data!S73),IF(Data!S73*1/SMALL(Data!S$25:S$999,1)-1&gt;$F$15,"&gt;100%",Data!S73*1/SMALL(Data!S$25:S$999,1)-1),"")</f>
        <v/>
      </c>
      <c r="T73" s="178" t="str">
        <f>IF(ISNUMBER(Data!T73),IF(Data!T73*1/SMALL(Data!T$25:T$999,1)-1&gt;$F$15,"&gt;100%",Data!T73*1/SMALL(Data!T$25:T$999,1)-1),"")</f>
        <v/>
      </c>
      <c r="U73" s="178" t="str">
        <f>IF(ISNUMBER(Data!U73),IF(Data!U73*1/SMALL(Data!U$25:U$999,1)-1&gt;$F$15,"&gt;100%",Data!U73*1/SMALL(Data!U$25:U$999,1)-1),"")</f>
        <v/>
      </c>
      <c r="V73" s="178" t="str">
        <f>IF(ISNUMBER(Data!V73),IF(Data!V73*1/SMALL(Data!V$25:V$999,1)-1&gt;$F$15,"&gt;100%",Data!V73*1/SMALL(Data!V$25:V$999,1)-1),"")</f>
        <v/>
      </c>
      <c r="W73" s="178" t="str">
        <f>IF(ISNUMBER(Data!W73),IF(Data!W73*1/SMALL(Data!W$25:W$999,1)-1&gt;$F$15,"&gt;100%",Data!W73*1/SMALL(Data!W$25:W$999,1)-1),"")</f>
        <v/>
      </c>
      <c r="X73" s="178" t="str">
        <f>IF(ISNUMBER(Data!X73),IF(Data!X73*1/SMALL(Data!X$25:X$999,1)-1&gt;$F$15,"&gt;100%",Data!X73*1/SMALL(Data!X$25:X$999,1)-1),"")</f>
        <v/>
      </c>
      <c r="Y73" s="178" t="str">
        <f>IF(ISNUMBER(Data!Y73),IF(Data!Y73*1/SMALL(Data!Y$25:Y$999,1)-1&gt;$F$15,"&gt;100%",Data!Y73*1/SMALL(Data!Y$25:Y$999,1)-1),"")</f>
        <v/>
      </c>
      <c r="Z73" s="178" t="str">
        <f>IF(ISNUMBER(Data!Z73),IF(Data!Z73*1/SMALL(Data!Z$25:Z$999,1)-1&gt;$F$15,"&gt;100%",Data!Z73*1/SMALL(Data!Z$25:Z$999,1)-1),"")</f>
        <v/>
      </c>
      <c r="AA73" s="178" t="str">
        <f>IF(ISNUMBER(Data!AA73),IF(Data!AA73*1/SMALL(Data!AA$25:AA$999,1)-1&gt;$F$15,"&gt;100%",Data!AA73*1/SMALL(Data!AA$25:AA$999,1)-1),"")</f>
        <v/>
      </c>
      <c r="AB73" s="178" t="str">
        <f>IF(ISNUMBER(Data!AB73),IF(Data!AB73*1/SMALL(Data!AB$25:AB$999,1)-1&gt;$F$15,"&gt;100%",Data!AB73*1/SMALL(Data!AB$25:AB$999,1)-1),"")</f>
        <v/>
      </c>
      <c r="AC73" s="178" t="str">
        <f>IF(ISNUMBER(Data!AC73),IF(Data!AC73*1/SMALL(Data!AC$25:AC$999,1)-1&gt;$F$15,"&gt;100%",Data!AC73*1/SMALL(Data!AC$25:AC$999,1)-1),"")</f>
        <v/>
      </c>
      <c r="AD73" s="178" t="str">
        <f>IF(ISNUMBER(Data!AD73),IF(Data!AD73*1/SMALL(Data!AD$25:AD$999,1)-1&gt;$F$15,"&gt;100%",Data!AD73*1/SMALL(Data!AD$25:AD$999,1)-1),"")</f>
        <v/>
      </c>
      <c r="AE73" s="178" t="str">
        <f>IF(ISNUMBER(Data!AE73),IF(Data!AE73*1/SMALL(Data!AE$25:AE$999,1)-1&gt;$F$15,"&gt;100%",Data!AE73*1/SMALL(Data!AE$25:AE$999,1)-1),"")</f>
        <v/>
      </c>
      <c r="AF73" s="178" t="str">
        <f>IF(ISNUMBER(Data!AF73),IF(Data!AF73*1/SMALL(Data!AF$25:AF$999,1)-1&gt;$F$15,"&gt;100%",Data!AF73*1/SMALL(Data!AF$25:AF$999,1)-1),"")</f>
        <v/>
      </c>
      <c r="AG73" s="178" t="str">
        <f>IF(ISNUMBER(Data!AG73),IF(Data!AG73*1/SMALL(Data!AG$25:AG$999,1)-1&gt;$F$15,"&gt;100%",Data!AG73*1/SMALL(Data!AG$25:AG$999,1)-1),"")</f>
        <v/>
      </c>
      <c r="AH73" s="178" t="str">
        <f>IF(ISNUMBER(Data!AH73),IF(Data!AH73*1/SMALL(Data!AH$25:AH$999,1)-1&gt;$F$15,"&gt;100%",Data!AH73*1/SMALL(Data!AH$25:AH$999,1)-1),"")</f>
        <v/>
      </c>
      <c r="AI73" s="178" t="str">
        <f>IF(ISNUMBER(Data!AI73),IF(Data!AI73*1/SMALL(Data!AI$25:AI$999,1)-1&gt;$F$15,"&gt;100%",Data!AI73*1/SMALL(Data!AI$25:AI$999,1)-1),"")</f>
        <v/>
      </c>
      <c r="AJ73" s="178" t="str">
        <f>IF(ISNUMBER(Data!AJ73),IF(Data!AJ73*1/SMALL(Data!AJ$25:AJ$999,1)-1&gt;$F$15,"&gt;100%",Data!AJ73*1/SMALL(Data!AJ$25:AJ$999,1)-1),"")</f>
        <v/>
      </c>
      <c r="AK73" s="178" t="str">
        <f>IF(ISNUMBER(Data!AK73),IF(Data!AK73*1/SMALL(Data!AK$25:AK$999,1)-1&gt;$F$15,"&gt;100%",Data!AK73*1/SMALL(Data!AK$25:AK$999,1)-1),"")</f>
        <v/>
      </c>
      <c r="AL73" s="178" t="str">
        <f>IF(ISNUMBER(Data!AL73),IF(Data!AL73*1/SMALL(Data!AL$25:AL$999,1)-1&gt;$F$15,"&gt;100%",Data!AL73*1/SMALL(Data!AL$25:AL$999,1)-1),"")</f>
        <v/>
      </c>
      <c r="AM73" s="178" t="str">
        <f>IF(ISNUMBER(Data!AM73),IF(Data!AM73*1/SMALL(Data!AM$25:AM$999,1)-1&gt;$F$15,"&gt;100%",Data!AM73*1/SMALL(Data!AM$25:AM$999,1)-1),"")</f>
        <v/>
      </c>
      <c r="AN73" s="178" t="str">
        <f>IF(ISNUMBER(Data!AN73),IF(Data!AN73*1/SMALL(Data!AN$25:AN$999,1)-1&gt;$F$15,"&gt;100%",Data!AN73*1/SMALL(Data!AN$25:AN$999,1)-1),"")</f>
        <v/>
      </c>
      <c r="AO73" s="178" t="str">
        <f>IF(ISNUMBER(Data!AO73),IF(Data!AO73*1/SMALL(Data!AO$25:AO$999,1)-1&gt;$F$15,"&gt;100%",Data!AO73*1/SMALL(Data!AO$25:AO$999,1)-1),"")</f>
        <v/>
      </c>
      <c r="AP73" s="178" t="str">
        <f>IF(ISNUMBER(Data!AP73),IF(Data!AP73*1/SMALL(Data!AP$25:AP$999,1)-1&gt;$F$15,"&gt;100%",Data!AP73*1/SMALL(Data!AP$25:AP$999,1)-1),"")</f>
        <v/>
      </c>
      <c r="AQ73" s="191" t="str">
        <f>IF(ISNUMBER(Data!AQ73),IF(Data!AQ73*1/SMALL(Data!AQ$25:AQ$999,1)-1&gt;$F$15,"&gt;100%",Data!AQ73*1/SMALL(Data!AQ$25:AQ$999,1)-1),"")</f>
        <v/>
      </c>
      <c r="AR73" s="192" t="str">
        <f>IF(ISNUMBER(Data!AR73),IF(Data!AR73*1/SMALL(Data!AR$25:AR$999,1)-1&gt;$F$15,"&gt;100%",Data!AR73*1/SMALL(Data!AR$25:AR$999,1)-1),"")</f>
        <v/>
      </c>
      <c r="AS73" s="192" t="str">
        <f>IF(ISNUMBER(Data!AS73),IF(Data!AS73*1/SMALL(Data!AS$25:AS$999,1)-1&gt;$F$15,"&gt;100%",Data!AS73*1/SMALL(Data!AS$25:AS$999,1)-1),"")</f>
        <v/>
      </c>
      <c r="AT73" s="192" t="str">
        <f>IF(ISNUMBER(Data!AT73),IF(Data!AT73*1/SMALL(Data!AT$25:AT$999,1)-1&gt;$F$15,"&gt;100%",Data!AT73*1/SMALL(Data!AT$25:AT$999,1)-1),"")</f>
        <v/>
      </c>
      <c r="AU73" s="192" t="str">
        <f>IF(ISNUMBER(Data!AU73),IF(Data!AU73*1/SMALL(Data!AU$25:AU$999,1)-1&gt;$F$15,"&gt;100%",Data!AU73*1/SMALL(Data!AU$25:AU$999,1)-1),"")</f>
        <v/>
      </c>
      <c r="AV73" s="192" t="str">
        <f>IF(ISNUMBER(Data!AV73),IF(Data!AV73*1/SMALL(Data!AV$25:AV$999,1)-1&gt;$F$15,"&gt;100%",Data!AV73*1/SMALL(Data!AV$25:AV$999,1)-1),"")</f>
        <v/>
      </c>
      <c r="AW73" s="192" t="str">
        <f>IF(ISNUMBER(Data!AW73),IF(Data!AW73*1/SMALL(Data!AW$25:AW$999,1)-1&gt;$F$15,"&gt;100%",Data!AW73*1/SMALL(Data!AW$25:AW$999,1)-1),"")</f>
        <v/>
      </c>
      <c r="AX73" s="192" t="str">
        <f>IF(ISNUMBER(Data!AX73),IF(Data!AX73*1/SMALL(Data!AX$25:AX$999,1)-1&gt;$F$15,"&gt;100%",Data!AX73*1/SMALL(Data!AX$25:AX$999,1)-1),"")</f>
        <v/>
      </c>
      <c r="AY73" s="192" t="str">
        <f>IF(ISNUMBER(Data!AY73),IF(Data!AY73*1/SMALL(Data!AY$25:AY$999,1)-1&gt;$F$15,"&gt;100%",Data!AY73*1/SMALL(Data!AY$25:AY$999,1)-1),"")</f>
        <v/>
      </c>
      <c r="AZ73" s="192" t="str">
        <f>IF(ISNUMBER(Data!AZ73),IF(Data!AZ73*1/SMALL(Data!AZ$25:AZ$999,1)-1&gt;$F$15,"&gt;100%",Data!AZ73*1/SMALL(Data!AZ$25:AZ$999,1)-1),"")</f>
        <v/>
      </c>
      <c r="BA73" s="193" t="str">
        <f>IF(ISNUMBER(Data!BA73),IF(Data!BA73*1/SMALL(Data!BA$25:BA$999,1)-1&gt;$F$15,"&gt;100%",Data!BA73*1/SMALL(Data!BA$25:BA$999,1)-1),"")</f>
        <v/>
      </c>
      <c r="BB73" s="184" t="str">
        <f>IF(ISNUMBER(Data!BB73),IF(Data!BB73*1/SMALL(Data!BB$25:BB$999,1)-1&gt;$F$15,"&gt;100%",Data!BB73*1/SMALL(Data!BB$25:BB$999,1)-1),"")</f>
        <v/>
      </c>
      <c r="BC73" s="178" t="str">
        <f>IF(ISNUMBER(Data!BC73),IF(Data!BC73*1/SMALL(Data!BC$25:BC$999,1)-1&gt;$F$15,"&gt;100%",Data!BC73*1/SMALL(Data!BC$25:BC$999,1)-1),"")</f>
        <v/>
      </c>
      <c r="BD73" s="178" t="str">
        <f>IF(ISNUMBER(Data!BD73),IF(Data!BD73*1/SMALL(Data!BD$25:BD$999,1)-1&gt;$F$15,"&gt;100%",Data!BD73*1/SMALL(Data!BD$25:BD$999,1)-1),"")</f>
        <v/>
      </c>
      <c r="BE73" s="178" t="str">
        <f>IF(ISNUMBER(Data!BE73),IF(Data!BE73*1/SMALL(Data!BE$25:BE$999,1)-1&gt;$F$15,"&gt;100%",Data!BE73*1/SMALL(Data!BE$25:BE$999,1)-1),"")</f>
        <v/>
      </c>
      <c r="BF73" s="178" t="str">
        <f>IF(ISNUMBER(Data!BF73),IF(Data!BF73*1/SMALL(Data!BF$25:BF$999,1)-1&gt;$F$15,"&gt;100%",Data!BF73*1/SMALL(Data!BF$25:BF$999,1)-1),"")</f>
        <v/>
      </c>
      <c r="BG73" s="178" t="str">
        <f>IF(ISNUMBER(Data!BG73),IF(Data!BG73*1/SMALL(Data!BG$25:BG$999,1)-1&gt;$F$15,"&gt;100%",Data!BG73*1/SMALL(Data!BG$25:BG$999,1)-1),"")</f>
        <v/>
      </c>
      <c r="BH73" s="178" t="str">
        <f>IF(ISNUMBER(Data!BH73),IF(Data!BH73*1/SMALL(Data!BH$25:BH$999,1)-1&gt;$F$15,"&gt;100%",Data!BH73*1/SMALL(Data!BH$25:BH$999,1)-1),"")</f>
        <v/>
      </c>
      <c r="BI73" s="178" t="str">
        <f>IF(ISNUMBER(Data!BI73),IF(Data!BI73*1/SMALL(Data!BI$25:BI$999,1)-1&gt;$F$15,"&gt;100%",Data!BI73*1/SMALL(Data!BI$25:BI$999,1)-1),"")</f>
        <v/>
      </c>
      <c r="BJ73" s="178" t="str">
        <f>IF(ISNUMBER(Data!BJ73),IF(Data!BJ73*1/SMALL(Data!BJ$25:BJ$999,1)-1&gt;$F$15,"&gt;100%",Data!BJ73*1/SMALL(Data!BJ$25:BJ$999,1)-1),"")</f>
        <v/>
      </c>
      <c r="BK73" s="178" t="str">
        <f>IF(ISNUMBER(Data!BK73),IF(Data!BK73*1/SMALL(Data!BK$25:BK$999,1)-1&gt;$F$15,"&gt;100%",Data!BK73*1/SMALL(Data!BK$25:BK$999,1)-1),"")</f>
        <v/>
      </c>
      <c r="BL73" s="178" t="str">
        <f>IF(ISNUMBER(Data!BL73),IF(Data!BL73*1/SMALL(Data!BL$25:BL$999,1)-1&gt;$F$15,"&gt;100%",Data!BL73*1/SMALL(Data!BL$25:BL$999,1)-1),"")</f>
        <v/>
      </c>
      <c r="BM73" s="178" t="str">
        <f>IF(ISNUMBER(Data!BM73),IF(Data!BM73*1/SMALL(Data!BM$25:BM$999,1)-1&gt;$F$15,"&gt;100%",Data!BM73*1/SMALL(Data!BM$25:BM$999,1)-1),"")</f>
        <v/>
      </c>
      <c r="BN73" s="178" t="str">
        <f>IF(ISNUMBER(Data!BN73),IF(Data!BN73*1/SMALL(Data!BN$25:BN$999,1)-1&gt;$F$15,"&gt;100%",Data!BN73*1/SMALL(Data!BN$25:BN$999,1)-1),"")</f>
        <v/>
      </c>
      <c r="BO73" s="178" t="str">
        <f>IF(ISNUMBER(Data!BO73),IF(Data!BO73*1/SMALL(Data!BO$25:BO$999,1)-1&gt;$F$15,"&gt;100%",Data!BO73*1/SMALL(Data!BO$25:BO$999,1)-1),"")</f>
        <v/>
      </c>
      <c r="BP73" s="178" t="str">
        <f>IF(ISNUMBER(Data!BP73),IF(Data!BP73*1/SMALL(Data!BP$25:BP$999,1)-1&gt;$F$15,"&gt;100%",Data!BP73*1/SMALL(Data!BP$25:BP$999,1)-1),"")</f>
        <v/>
      </c>
      <c r="BQ73" s="178" t="str">
        <f>IF(ISNUMBER(Data!BQ73),IF(Data!BQ73*1/SMALL(Data!BQ$25:BQ$999,1)-1&gt;$F$15,"&gt;100%",Data!BQ73*1/SMALL(Data!BQ$25:BQ$999,1)-1),"")</f>
        <v/>
      </c>
      <c r="BR73" s="178" t="str">
        <f>IF(ISNUMBER(Data!BR73),IF(Data!BR73*1/SMALL(Data!BR$25:BR$999,1)-1&gt;$F$15,"&gt;100%",Data!BR73*1/SMALL(Data!BR$25:BR$999,1)-1),"")</f>
        <v/>
      </c>
      <c r="BS73" s="178" t="str">
        <f>IF(ISNUMBER(Data!BS73),IF(Data!BS73*1/SMALL(Data!BS$25:BS$999,1)-1&gt;$F$15,"&gt;100%",Data!BS73*1/SMALL(Data!BS$25:BS$999,1)-1),"")</f>
        <v/>
      </c>
      <c r="BT73" s="178" t="str">
        <f>IF(ISNUMBER(Data!BT73),IF(Data!BT73*1/SMALL(Data!BT$25:BT$999,1)-1&gt;$F$15,"&gt;100%",Data!BT73*1/SMALL(Data!BT$25:BT$999,1)-1),"")</f>
        <v/>
      </c>
      <c r="BU73" s="178" t="str">
        <f>IF(ISNUMBER(Data!BU73),IF(Data!BU73*1/SMALL(Data!BU$25:BU$999,1)-1&gt;$F$15,"&gt;100%",Data!BU73*1/SMALL(Data!BU$25:BU$999,1)-1),"")</f>
        <v/>
      </c>
      <c r="BV73" s="178" t="str">
        <f>IF(ISNUMBER(Data!BV73),IF(Data!BV73*1/SMALL(Data!BV$25:BV$999,1)-1&gt;$F$15,"&gt;100%",Data!BV73*1/SMALL(Data!BV$25:BV$999,1)-1),"")</f>
        <v/>
      </c>
      <c r="BW73" s="178" t="str">
        <f>IF(ISNUMBER(Data!BW73),IF(Data!BW73*1/SMALL(Data!BW$25:BW$999,1)-1&gt;$F$15,"&gt;100%",Data!BW73*1/SMALL(Data!BW$25:BW$999,1)-1),"")</f>
        <v/>
      </c>
      <c r="BX73" s="178" t="str">
        <f>IF(ISNUMBER(Data!BX73),IF(Data!BX73*1/SMALL(Data!BX$25:BX$999,1)-1&gt;$F$15,"&gt;100%",Data!BX73*1/SMALL(Data!BX$25:BX$999,1)-1),"")</f>
        <v/>
      </c>
      <c r="BY73" s="178" t="str">
        <f>IF(ISNUMBER(Data!BY73),IF(Data!BY73*1/SMALL(Data!BY$25:BY$999,1)-1&gt;$F$15,"&gt;100%",Data!BY73*1/SMALL(Data!BY$25:BY$999,1)-1),"")</f>
        <v/>
      </c>
      <c r="BZ73" s="178" t="str">
        <f>IF(ISNUMBER(Data!BZ73),IF(Data!BZ73*1/SMALL(Data!BZ$25:BZ$999,1)-1&gt;$F$15,"&gt;100%",Data!BZ73*1/SMALL(Data!BZ$25:BZ$999,1)-1),"")</f>
        <v/>
      </c>
      <c r="CA73" s="178" t="str">
        <f>IF(ISNUMBER(Data!CA73),IF(Data!CA73*1/SMALL(Data!CA$25:CA$999,1)-1&gt;$F$15,"&gt;100%",Data!CA73*1/SMALL(Data!CA$25:CA$999,1)-1),"")</f>
        <v/>
      </c>
      <c r="CB73" s="178" t="str">
        <f>IF(ISNUMBER(Data!CB73),IF(Data!CB73*1/SMALL(Data!CB$25:CB$999,1)-1&gt;$F$15,"&gt;100%",Data!CB73*1/SMALL(Data!CB$25:CB$999,1)-1),"")</f>
        <v/>
      </c>
      <c r="CC73" s="178" t="str">
        <f>IF(ISNUMBER(Data!CC73),IF(Data!CC73*1/SMALL(Data!CC$25:CC$999,1)-1&gt;$F$15,"&gt;100%",Data!CC73*1/SMALL(Data!CC$25:CC$999,1)-1),"")</f>
        <v/>
      </c>
      <c r="CD73" s="178" t="str">
        <f>IF(ISNUMBER(Data!CD73),IF(Data!CD73*1/SMALL(Data!CD$25:CD$999,1)-1&gt;$F$15,"&gt;100%",Data!CD73*1/SMALL(Data!CD$25:CD$999,1)-1),"")</f>
        <v/>
      </c>
      <c r="CE73" s="178" t="str">
        <f>IF(ISNUMBER(Data!CE73),IF(Data!CE73*1/SMALL(Data!CE$25:CE$999,1)-1&gt;$F$15,"&gt;100%",Data!CE73*1/SMALL(Data!CE$25:CE$999,1)-1),"")</f>
        <v/>
      </c>
      <c r="CF73" s="178" t="str">
        <f>IF(ISNUMBER(Data!CF73),IF(Data!CF73*1/SMALL(Data!CF$25:CF$999,1)-1&gt;$F$15,"&gt;100%",Data!CF73*1/SMALL(Data!CF$25:CF$999,1)-1),"")</f>
        <v/>
      </c>
      <c r="CG73" s="178" t="str">
        <f>IF(ISNUMBER(Data!CG73),IF(Data!CG73*1/SMALL(Data!CG$25:CG$999,1)-1&gt;$F$15,"&gt;100%",Data!CG73*1/SMALL(Data!CG$25:CG$999,1)-1),"")</f>
        <v/>
      </c>
      <c r="CH73" s="178" t="str">
        <f>IF(ISNUMBER(Data!CH73),IF(Data!CH73*1/SMALL(Data!CH$25:CH$999,1)-1&gt;$F$15,"&gt;100%",Data!CH73*1/SMALL(Data!CH$25:CH$999,1)-1),"")</f>
        <v/>
      </c>
      <c r="CI73" s="178" t="str">
        <f>IF(ISNUMBER(Data!CI73),IF(Data!CI73*1/SMALL(Data!CI$25:CI$999,1)-1&gt;$F$15,"&gt;100%",Data!CI73*1/SMALL(Data!CI$25:CI$999,1)-1),"")</f>
        <v/>
      </c>
      <c r="CJ73" s="178" t="str">
        <f>IF(ISNUMBER(Data!CJ73),IF(Data!CJ73*1/SMALL(Data!CJ$25:CJ$999,1)-1&gt;$F$15,"&gt;100%",Data!CJ73*1/SMALL(Data!CJ$25:CJ$999,1)-1),"")</f>
        <v/>
      </c>
      <c r="CK73" s="178" t="str">
        <f>IF(ISNUMBER(Data!CK73),IF(Data!CK73*1/SMALL(Data!CK$25:CK$999,1)-1&gt;$F$15,"&gt;100%",Data!CK73*1/SMALL(Data!CK$25:CK$999,1)-1),"")</f>
        <v/>
      </c>
      <c r="CL73" s="178" t="str">
        <f>IF(ISNUMBER(Data!CL73),IF(Data!CL73*1/SMALL(Data!CL$25:CL$999,1)-1&gt;$F$15,"&gt;100%",Data!CL73*1/SMALL(Data!CL$25:CL$999,1)-1),"")</f>
        <v/>
      </c>
      <c r="CM73" s="178" t="str">
        <f>IF(ISNUMBER(Data!CM73),IF(Data!CM73*1/SMALL(Data!CM$25:CM$999,1)-1&gt;$F$15,"&gt;100%",Data!CM73*1/SMALL(Data!CM$25:CM$999,1)-1),"")</f>
        <v/>
      </c>
      <c r="CN73" s="178" t="str">
        <f>IF(ISNUMBER(Data!CN73),IF(Data!CN73*1/SMALL(Data!CN$25:CN$999,1)-1&gt;$F$15,"&gt;100%",Data!CN73*1/SMALL(Data!CN$25:CN$999,1)-1),"")</f>
        <v/>
      </c>
      <c r="CO73" s="178" t="str">
        <f>IF(ISNUMBER(Data!CO73),IF(Data!CO73*1/SMALL(Data!CO$25:CO$999,1)-1&gt;$F$15,"&gt;100%",Data!CO73*1/SMALL(Data!CO$25:CO$999,1)-1),"")</f>
        <v/>
      </c>
      <c r="CP73" s="178" t="str">
        <f>IF(ISNUMBER(Data!CP73),IF(Data!CP73*1/SMALL(Data!CP$25:CP$999,1)-1&gt;$F$15,"&gt;100%",Data!CP73*1/SMALL(Data!CP$25:CP$999,1)-1),"")</f>
        <v/>
      </c>
      <c r="CQ73" s="178" t="str">
        <f>IF(ISNUMBER(Data!CQ73),IF(Data!CQ73*1/SMALL(Data!CQ$25:CQ$999,1)-1&gt;$F$15,"&gt;100%",Data!CQ73*1/SMALL(Data!CQ$25:CQ$999,1)-1),"")</f>
        <v/>
      </c>
      <c r="CR73" s="178" t="str">
        <f>IF(ISNUMBER(Data!CR73),IF(Data!CR73*1/SMALL(Data!CR$25:CR$999,1)-1&gt;$F$15,"&gt;100%",Data!CR73*1/SMALL(Data!CR$25:CR$999,1)-1),"")</f>
        <v/>
      </c>
      <c r="CS73" s="178" t="str">
        <f>IF(ISNUMBER(Data!CS73),IF(Data!CS73*1/SMALL(Data!CS$25:CS$999,1)-1&gt;$F$15,"&gt;100%",Data!CS73*1/SMALL(Data!CS$25:CS$999,1)-1),"")</f>
        <v/>
      </c>
      <c r="CT73" s="178" t="str">
        <f>IF(ISNUMBER(Data!CT73),IF(Data!CT73*1/SMALL(Data!CT$25:CT$999,1)-1&gt;$F$15,"&gt;100%",Data!CT73*1/SMALL(Data!CT$25:CT$999,1)-1),"")</f>
        <v/>
      </c>
      <c r="CU73" s="178" t="str">
        <f>IF(ISNUMBER(Data!CU73),IF(Data!CU73*1/SMALL(Data!CU$25:CU$999,1)-1&gt;$F$15,"&gt;100%",Data!CU73*1/SMALL(Data!CU$25:CU$999,1)-1),"")</f>
        <v/>
      </c>
      <c r="CV73" s="178" t="str">
        <f>IF(ISNUMBER(Data!CV73),IF(Data!CV73*1/SMALL(Data!CV$25:CV$999,1)-1&gt;$F$15,"&gt;100%",Data!CV73*1/SMALL(Data!CV$25:CV$999,1)-1),"")</f>
        <v/>
      </c>
      <c r="CW73" s="178" t="str">
        <f>IF(ISNUMBER(Data!CW73),IF(Data!CW73*1/SMALL(Data!CW$25:CW$999,1)-1&gt;$F$15,"&gt;100%",Data!CW73*1/SMALL(Data!CW$25:CW$999,1)-1),"")</f>
        <v/>
      </c>
      <c r="CX73" s="178" t="str">
        <f>IF(ISNUMBER(Data!CX73),IF(Data!CX73*1/SMALL(Data!CX$25:CX$999,1)-1&gt;$F$15,"&gt;100%",Data!CX73*1/SMALL(Data!CX$25:CX$999,1)-1),"")</f>
        <v/>
      </c>
      <c r="CY73" s="178" t="str">
        <f>IF(ISNUMBER(Data!CY73),IF(Data!CY73*1/SMALL(Data!CY$25:CY$999,1)-1&gt;$F$15,"&gt;100%",Data!CY73*1/SMALL(Data!CY$25:CY$999,1)-1),"")</f>
        <v/>
      </c>
      <c r="CZ73" s="178" t="str">
        <f>IF(ISNUMBER(Data!CZ73),IF(Data!CZ73*1/SMALL(Data!CZ$25:CZ$999,1)-1&gt;$F$15,"&gt;100%",Data!CZ73*1/SMALL(Data!CZ$25:CZ$999,1)-1),"")</f>
        <v/>
      </c>
      <c r="DA73" s="178" t="str">
        <f>IF(ISNUMBER(Data!DA73),IF(Data!DA73*1/SMALL(Data!DA$25:DA$999,1)-1&gt;$F$15,"&gt;100%",Data!DA73*1/SMALL(Data!DA$25:DA$999,1)-1),"")</f>
        <v/>
      </c>
      <c r="DB73" s="178" t="str">
        <f>IF(ISNUMBER(Data!DB73),IF(Data!DB73*1/SMALL(Data!DB$25:DB$999,1)-1&gt;$F$15,"&gt;100%",Data!DB73*1/SMALL(Data!DB$25:DB$999,1)-1),"")</f>
        <v/>
      </c>
      <c r="DC73" s="178" t="str">
        <f>IF(ISNUMBER(Data!DC73),IF(Data!DC73*1/SMALL(Data!DC$25:DC$999,1)-1&gt;$F$15,"&gt;100%",Data!DC73*1/SMALL(Data!DC$25:DC$999,1)-1),"")</f>
        <v/>
      </c>
      <c r="DD73" s="178" t="str">
        <f>IF(ISNUMBER(Data!DD73),IF(Data!DD73*1/SMALL(Data!DD$25:DD$999,1)-1&gt;$F$15,"&gt;100%",Data!DD73*1/SMALL(Data!DD$25:DD$999,1)-1),"")</f>
        <v/>
      </c>
      <c r="DE73" s="178" t="str">
        <f>IF(ISNUMBER(Data!DE73),IF(Data!DE73*1/SMALL(Data!DE$25:DE$999,1)-1&gt;$F$15,"&gt;100%",Data!DE73*1/SMALL(Data!DE$25:DE$999,1)-1),"")</f>
        <v/>
      </c>
      <c r="DF73" s="178" t="str">
        <f>IF(ISNUMBER(Data!DF73),IF(Data!DF73*1/SMALL(Data!DF$25:DF$999,1)-1&gt;$F$15,"&gt;100%",Data!DF73*1/SMALL(Data!DF$25:DF$999,1)-1),"")</f>
        <v/>
      </c>
      <c r="DG73" s="178" t="str">
        <f>IF(ISNUMBER(Data!DG73),IF(Data!DG73*1/SMALL(Data!DG$25:DG$999,1)-1&gt;$F$15,"&gt;100%",Data!DG73*1/SMALL(Data!DG$25:DG$999,1)-1),"")</f>
        <v/>
      </c>
      <c r="DH73" s="178" t="str">
        <f>IF(ISNUMBER(Data!DH73),IF(Data!DH73*1/SMALL(Data!DH$25:DH$999,1)-1&gt;$F$15,"&gt;100%",Data!DH73*1/SMALL(Data!DH$25:DH$999,1)-1),"")</f>
        <v/>
      </c>
      <c r="DI73" s="178" t="str">
        <f>IF(ISNUMBER(Data!DI73),IF(Data!DI73*1/SMALL(Data!DI$25:DI$999,1)-1&gt;$F$15,"&gt;100%",Data!DI73*1/SMALL(Data!DI$25:DI$999,1)-1),"")</f>
        <v/>
      </c>
      <c r="DJ73" s="178" t="str">
        <f>IF(ISNUMBER(Data!DJ73),IF(Data!DJ73*1/SMALL(Data!DJ$25:DJ$999,1)-1&gt;$F$15,"&gt;100%",Data!DJ73*1/SMALL(Data!DJ$25:DJ$999,1)-1),"")</f>
        <v/>
      </c>
      <c r="DK73" s="178" t="str">
        <f>IF(ISNUMBER(Data!DK73),IF(Data!DK73*1/SMALL(Data!DK$25:DK$999,1)-1&gt;$F$15,"&gt;100%",Data!DK73*1/SMALL(Data!DK$25:DK$999,1)-1),"")</f>
        <v/>
      </c>
      <c r="DL73" s="178" t="str">
        <f>IF(ISNUMBER(Data!DL73),IF(Data!DL73*1/SMALL(Data!DL$25:DL$999,1)-1&gt;$F$15,"&gt;100%",Data!DL73*1/SMALL(Data!DL$25:DL$999,1)-1),"")</f>
        <v/>
      </c>
      <c r="DM73" s="178" t="str">
        <f>IF(ISNUMBER(Data!DM73),IF(Data!DM73*1/SMALL(Data!DM$25:DM$999,1)-1&gt;$F$15,"&gt;100%",Data!DM73*1/SMALL(Data!DM$25:DM$999,1)-1),"")</f>
        <v/>
      </c>
      <c r="DN73" s="178" t="str">
        <f>IF(ISNUMBER(Data!DN73),IF(Data!DN73*1/SMALL(Data!DN$25:DN$999,1)-1&gt;$F$15,"&gt;100%",Data!DN73*1/SMALL(Data!DN$25:DN$999,1)-1),"")</f>
        <v/>
      </c>
      <c r="DO73" s="178" t="str">
        <f>IF(ISNUMBER(Data!DO73),IF(Data!DO73*1/SMALL(Data!DO$25:DO$999,1)-1&gt;$F$15,"&gt;100%",Data!DO73*1/SMALL(Data!DO$25:DO$999,1)-1),"")</f>
        <v/>
      </c>
      <c r="DP73" s="178" t="str">
        <f>IF(ISNUMBER(Data!DP73),IF(Data!DP73*1/SMALL(Data!DP$25:DP$999,1)-1&gt;$F$15,"&gt;100%",Data!DP73*1/SMALL(Data!DP$25:DP$999,1)-1),"")</f>
        <v/>
      </c>
      <c r="DQ73" s="178" t="str">
        <f>IF(ISNUMBER(Data!DQ73),IF(Data!DQ73*1/SMALL(Data!DQ$25:DQ$999,1)-1&gt;$F$15,"&gt;100%",Data!DQ73*1/SMALL(Data!DQ$25:DQ$999,1)-1),"")</f>
        <v/>
      </c>
      <c r="DR73" s="178" t="str">
        <f>IF(ISNUMBER(Data!DR73),IF(Data!DR73*1/SMALL(Data!DR$25:DR$999,1)-1&gt;$F$15,"&gt;100%",Data!DR73*1/SMALL(Data!DR$25:DR$999,1)-1),"")</f>
        <v/>
      </c>
      <c r="DS73" s="178" t="str">
        <f>IF(ISNUMBER(Data!DS73),IF(Data!DS73*1/SMALL(Data!DS$25:DS$999,1)-1&gt;$F$15,"&gt;100%",Data!DS73*1/SMALL(Data!DS$25:DS$999,1)-1),"")</f>
        <v/>
      </c>
      <c r="DT73" s="178" t="str">
        <f>IF(ISNUMBER(Data!DT73),IF(Data!DT73*1/SMALL(Data!DT$25:DT$999,1)-1&gt;$F$15,"&gt;100%",Data!DT73*1/SMALL(Data!DT$25:DT$999,1)-1),"")</f>
        <v/>
      </c>
      <c r="DU73" s="178" t="str">
        <f>IF(ISNUMBER(Data!DU73),IF(Data!DU73*1/SMALL(Data!DU$25:DU$999,1)-1&gt;$F$15,"&gt;100%",Data!DU73*1/SMALL(Data!DU$25:DU$999,1)-1),"")</f>
        <v/>
      </c>
      <c r="DV73" s="178" t="str">
        <f>IF(ISNUMBER(Data!DV73),IF(Data!DV73*1/SMALL(Data!DV$25:DV$999,1)-1&gt;$F$15,"&gt;100%",Data!DV73*1/SMALL(Data!DV$25:DV$999,1)-1),"")</f>
        <v/>
      </c>
      <c r="DW73" s="178" t="str">
        <f>IF(ISNUMBER(Data!DW73),IF(Data!DW73*1/SMALL(Data!DW$25:DW$999,1)-1&gt;$F$15,"&gt;100%",Data!DW73*1/SMALL(Data!DW$25:DW$999,1)-1),"")</f>
        <v/>
      </c>
      <c r="DX73" s="178" t="str">
        <f>IF(ISNUMBER(Data!DX73),IF(Data!DX73*1/SMALL(Data!DX$25:DX$999,1)-1&gt;$F$15,"&gt;100%",Data!DX73*1/SMALL(Data!DX$25:DX$999,1)-1),"")</f>
        <v/>
      </c>
      <c r="DY73" s="178" t="str">
        <f>IF(ISNUMBER(Data!DY73),IF(Data!DY73*1/SMALL(Data!DY$25:DY$999,1)-1&gt;$F$15,"&gt;100%",Data!DY73*1/SMALL(Data!DY$25:DY$999,1)-1),"")</f>
        <v/>
      </c>
      <c r="DZ73" s="178" t="str">
        <f>IF(ISNUMBER(Data!DZ73),IF(Data!DZ73*1/SMALL(Data!DZ$25:DZ$999,1)-1&gt;$F$15,"&gt;100%",Data!DZ73*1/SMALL(Data!DZ$25:DZ$999,1)-1),"")</f>
        <v/>
      </c>
      <c r="EA73" s="178" t="str">
        <f>IF(ISNUMBER(Data!EA73),IF(Data!EA73*1/SMALL(Data!EA$25:EA$999,1)-1&gt;$F$15,"&gt;100%",Data!EA73*1/SMALL(Data!EA$25:EA$999,1)-1),"")</f>
        <v/>
      </c>
      <c r="EB73" s="178" t="str">
        <f>IF(ISNUMBER(Data!EB73),IF(Data!EB73*1/SMALL(Data!EB$25:EB$999,1)-1&gt;$F$15,"&gt;100%",Data!EB73*1/SMALL(Data!EB$25:EB$999,1)-1),"")</f>
        <v/>
      </c>
      <c r="EC73" s="178" t="str">
        <f>IF(ISNUMBER(Data!EC73),IF(Data!EC73*1/SMALL(Data!EC$25:EC$999,1)-1&gt;$F$15,"&gt;100%",Data!EC73*1/SMALL(Data!EC$25:EC$999,1)-1),"")</f>
        <v/>
      </c>
      <c r="ED73" s="178" t="str">
        <f>IF(ISNUMBER(Data!ED73),IF(Data!ED73*1/SMALL(Data!ED$25:ED$999,1)-1&gt;$F$15,"&gt;100%",Data!ED73*1/SMALL(Data!ED$25:ED$999,1)-1),"")</f>
        <v/>
      </c>
      <c r="EE73" s="178" t="str">
        <f>IF(ISNUMBER(Data!EE73),IF(Data!EE73*1/SMALL(Data!EE$25:EE$999,1)-1&gt;$F$15,"&gt;100%",Data!EE73*1/SMALL(Data!EE$25:EE$999,1)-1),"")</f>
        <v/>
      </c>
      <c r="EF73" s="178" t="str">
        <f>IF(ISNUMBER(Data!EF73),IF(Data!EF73*1/SMALL(Data!EF$25:EF$999,1)-1&gt;$F$15,"&gt;100%",Data!EF73*1/SMALL(Data!EF$25:EF$999,1)-1),"")</f>
        <v/>
      </c>
      <c r="EG73" s="178" t="str">
        <f>IF(ISNUMBER(Data!EG73),IF(Data!EG73*1/SMALL(Data!EG$25:EG$999,1)-1&gt;$F$15,"&gt;100%",Data!EG73*1/SMALL(Data!EG$25:EG$999,1)-1),"")</f>
        <v/>
      </c>
      <c r="EH73" s="178" t="str">
        <f>IF(ISNUMBER(Data!EH73),IF(Data!EH73*1/SMALL(Data!EH$25:EH$999,1)-1&gt;$F$15,"&gt;100%",Data!EH73*1/SMALL(Data!EH$25:EH$999,1)-1),"")</f>
        <v/>
      </c>
      <c r="EI73" s="178" t="str">
        <f>IF(ISNUMBER(Data!EI73),IF(Data!EI73*1/SMALL(Data!EI$25:EI$999,1)-1&gt;$F$15,"&gt;100%",Data!EI73*1/SMALL(Data!EI$25:EI$999,1)-1),"")</f>
        <v/>
      </c>
      <c r="EJ73" s="178" t="str">
        <f>IF(ISNUMBER(Data!EJ73),IF(Data!EJ73*1/SMALL(Data!EJ$25:EJ$999,1)-1&gt;$F$15,"&gt;100%",Data!EJ73*1/SMALL(Data!EJ$25:EJ$999,1)-1),"")</f>
        <v/>
      </c>
      <c r="EK73" s="178" t="str">
        <f>IF(ISNUMBER(Data!EK73),IF(Data!EK73*1/SMALL(Data!EK$25:EK$999,1)-1&gt;$F$15,"&gt;100%",Data!EK73*1/SMALL(Data!EK$25:EK$999,1)-1),"")</f>
        <v/>
      </c>
      <c r="EL73" s="178" t="str">
        <f>IF(ISNUMBER(Data!EL73),IF(Data!EL73*1/SMALL(Data!EL$25:EL$999,1)-1&gt;$F$15,"&gt;100%",Data!EL73*1/SMALL(Data!EL$25:EL$999,1)-1),"")</f>
        <v/>
      </c>
      <c r="EM73" s="178" t="str">
        <f>IF(ISNUMBER(Data!EM73),IF(Data!EM73*1/SMALL(Data!EM$25:EM$999,1)-1&gt;$F$15,"&gt;100%",Data!EM73*1/SMALL(Data!EM$25:EM$999,1)-1),"")</f>
        <v/>
      </c>
      <c r="EN73" s="178" t="str">
        <f>IF(ISNUMBER(Data!EN73),IF(Data!EN73*1/SMALL(Data!EN$25:EN$999,1)-1&gt;$F$15,"&gt;100%",Data!EN73*1/SMALL(Data!EN$25:EN$999,1)-1),"")</f>
        <v/>
      </c>
      <c r="EO73" s="178" t="str">
        <f>IF(ISNUMBER(Data!EO73),IF(Data!EO73*1/SMALL(Data!EO$25:EO$999,1)-1&gt;$F$15,"&gt;100%",Data!EO73*1/SMALL(Data!EO$25:EO$999,1)-1),"")</f>
        <v/>
      </c>
      <c r="EP73" s="178" t="str">
        <f>IF(ISNUMBER(Data!EP73),IF(Data!EP73*1/SMALL(Data!EP$25:EP$999,1)-1&gt;$F$15,"&gt;100%",Data!EP73*1/SMALL(Data!EP$25:EP$999,1)-1),"")</f>
        <v/>
      </c>
      <c r="EQ73" s="178" t="str">
        <f>IF(ISNUMBER(Data!EQ73),IF(Data!EQ73*1/SMALL(Data!EQ$25:EQ$999,1)-1&gt;$F$15,"&gt;100%",Data!EQ73*1/SMALL(Data!EQ$25:EQ$999,1)-1),"")</f>
        <v/>
      </c>
      <c r="ER73" s="178" t="str">
        <f>IF(ISNUMBER(Data!ER73),IF(Data!ER73*1/SMALL(Data!ER$25:ER$999,1)-1&gt;$F$15,"&gt;100%",Data!ER73*1/SMALL(Data!ER$25:ER$999,1)-1),"")</f>
        <v/>
      </c>
      <c r="ES73" s="178" t="str">
        <f>IF(ISNUMBER(Data!ES73),IF(Data!ES73*1/SMALL(Data!ES$25:ES$999,1)-1&gt;$F$15,"&gt;100%",Data!ES73*1/SMALL(Data!ES$25:ES$999,1)-1),"")</f>
        <v/>
      </c>
    </row>
  </sheetData>
  <mergeCells count="82">
    <mergeCell ref="B20:I20"/>
    <mergeCell ref="U20:AE20"/>
    <mergeCell ref="AQ20:BA20"/>
    <mergeCell ref="B21:I21"/>
    <mergeCell ref="J21:T21"/>
    <mergeCell ref="U21:AE21"/>
    <mergeCell ref="AF21:AP21"/>
    <mergeCell ref="AQ21:BA21"/>
    <mergeCell ref="B22:E22"/>
    <mergeCell ref="F22:I22"/>
    <mergeCell ref="J22:T22"/>
    <mergeCell ref="U22:AE22"/>
    <mergeCell ref="AF22:AP22"/>
    <mergeCell ref="BB21:BM21"/>
    <mergeCell ref="BN21:CC21"/>
    <mergeCell ref="CD21:CW21"/>
    <mergeCell ref="CX21:DU21"/>
    <mergeCell ref="EI21:ES21"/>
    <mergeCell ref="DR23:DS23"/>
    <mergeCell ref="DT23:DU23"/>
    <mergeCell ref="EI22:ES22"/>
    <mergeCell ref="A23:A24"/>
    <mergeCell ref="B23:C23"/>
    <mergeCell ref="D23:E23"/>
    <mergeCell ref="F23:G23"/>
    <mergeCell ref="H23:I23"/>
    <mergeCell ref="BV22:BY22"/>
    <mergeCell ref="BZ22:CC22"/>
    <mergeCell ref="CD22:CG22"/>
    <mergeCell ref="CH22:CK22"/>
    <mergeCell ref="CL22:CO22"/>
    <mergeCell ref="CP22:CS22"/>
    <mergeCell ref="AQ22:BA22"/>
    <mergeCell ref="BB22:BE22"/>
    <mergeCell ref="CX22:DI22"/>
    <mergeCell ref="DJ22:DU22"/>
    <mergeCell ref="DV22:EH22"/>
    <mergeCell ref="BN22:BQ22"/>
    <mergeCell ref="BR22:BU22"/>
    <mergeCell ref="BF23:BG23"/>
    <mergeCell ref="BH23:BI23"/>
    <mergeCell ref="BJ23:BK23"/>
    <mergeCell ref="BL23:BM23"/>
    <mergeCell ref="CT22:CW22"/>
    <mergeCell ref="CJ23:CK23"/>
    <mergeCell ref="BN23:BO23"/>
    <mergeCell ref="BP23:BQ23"/>
    <mergeCell ref="BR23:BS23"/>
    <mergeCell ref="BT23:BU23"/>
    <mergeCell ref="BV23:BW23"/>
    <mergeCell ref="BX23:BY23"/>
    <mergeCell ref="BF22:BI22"/>
    <mergeCell ref="BJ22:BM22"/>
    <mergeCell ref="B15:E15"/>
    <mergeCell ref="DJ23:DK23"/>
    <mergeCell ref="DL23:DM23"/>
    <mergeCell ref="DN23:DO23"/>
    <mergeCell ref="BZ23:CA23"/>
    <mergeCell ref="CB23:CC23"/>
    <mergeCell ref="CD23:CE23"/>
    <mergeCell ref="CF23:CG23"/>
    <mergeCell ref="CH23:CI23"/>
    <mergeCell ref="CX23:CY23"/>
    <mergeCell ref="CZ23:DA23"/>
    <mergeCell ref="DB23:DC23"/>
    <mergeCell ref="DD23:DE23"/>
    <mergeCell ref="DF23:DG23"/>
    <mergeCell ref="BB23:BC23"/>
    <mergeCell ref="BD23:BE23"/>
    <mergeCell ref="DP23:DQ23"/>
    <mergeCell ref="CL23:CM23"/>
    <mergeCell ref="CN23:CO23"/>
    <mergeCell ref="CP23:CQ23"/>
    <mergeCell ref="CR23:CS23"/>
    <mergeCell ref="CT23:CU23"/>
    <mergeCell ref="CV23:CW23"/>
    <mergeCell ref="DH23:DI23"/>
    <mergeCell ref="DV23:DZ23"/>
    <mergeCell ref="EA23:EC23"/>
    <mergeCell ref="ED23:EF23"/>
    <mergeCell ref="EG23:EH23"/>
    <mergeCell ref="EI23:ES23"/>
  </mergeCells>
  <conditionalFormatting sqref="B25:ES73">
    <cfRule type="cellIs" dxfId="0" priority="138" operator="lessThanOrEqual">
      <formula>SMALL($B$25:$B$49,1)</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5877-EEBA-495B-85E5-A340D2F3B40C}">
  <sheetPr codeName="Sheet5"/>
  <dimension ref="A1:ET104"/>
  <sheetViews>
    <sheetView zoomScaleNormal="100" workbookViewId="0">
      <pane xSplit="1" topLeftCell="DZ1" activePane="topRight" state="frozen"/>
      <selection pane="topRight" activeCell="EI3" sqref="EI3:ES3"/>
    </sheetView>
  </sheetViews>
  <sheetFormatPr defaultRowHeight="15" x14ac:dyDescent="0.25"/>
  <cols>
    <col min="1" max="1" width="23.5703125" style="1" customWidth="1"/>
    <col min="2" max="2" width="13.140625" style="1" bestFit="1" customWidth="1"/>
    <col min="3" max="4" width="11.28515625" style="1" bestFit="1" customWidth="1"/>
    <col min="5" max="7" width="12" style="1" bestFit="1" customWidth="1"/>
    <col min="8" max="9" width="11.28515625" style="1" bestFit="1" customWidth="1"/>
    <col min="10" max="10" width="22.85546875" style="132" bestFit="1" customWidth="1"/>
    <col min="11" max="12" width="11.28515625" style="1" bestFit="1" customWidth="1"/>
    <col min="13" max="14" width="9.140625" style="1"/>
    <col min="15" max="15" width="12.5703125" style="1" bestFit="1" customWidth="1"/>
    <col min="16" max="16" width="9.5703125" style="1" bestFit="1" customWidth="1"/>
    <col min="17" max="17" width="11" style="1" customWidth="1"/>
    <col min="18" max="20" width="9.140625" style="1"/>
    <col min="21" max="21" width="22.85546875" style="132" bestFit="1" customWidth="1"/>
    <col min="22" max="26" width="9.140625" style="1"/>
    <col min="28" max="28" width="12" bestFit="1" customWidth="1"/>
    <col min="32" max="32" width="22.85546875" style="148" bestFit="1" customWidth="1"/>
    <col min="36" max="36" width="10.28515625" bestFit="1" customWidth="1"/>
    <col min="39" max="39" width="11.28515625" bestFit="1" customWidth="1"/>
    <col min="43" max="43" width="22.85546875" style="148" bestFit="1" customWidth="1"/>
    <col min="44" max="44" width="16.28515625" customWidth="1"/>
    <col min="46" max="46" width="11.28515625" bestFit="1" customWidth="1"/>
    <col min="47" max="47" width="10.28515625" bestFit="1" customWidth="1"/>
    <col min="48" max="48" width="12.5703125" customWidth="1"/>
    <col min="49" max="49" width="12" bestFit="1" customWidth="1"/>
    <col min="50" max="50" width="11.28515625" bestFit="1" customWidth="1"/>
    <col min="54" max="54" width="22.85546875" style="148" bestFit="1" customWidth="1"/>
    <col min="61" max="61" width="11.28515625" bestFit="1" customWidth="1"/>
    <col min="66" max="66" width="22.85546875" style="148" bestFit="1" customWidth="1"/>
    <col min="73" max="73" width="12" bestFit="1" customWidth="1"/>
    <col min="82" max="82" width="22.85546875" style="148" bestFit="1" customWidth="1"/>
    <col min="102" max="102" width="22.85546875" style="132" bestFit="1" customWidth="1"/>
    <col min="103" max="106" width="11.85546875" style="1" bestFit="1" customWidth="1"/>
    <col min="107" max="107" width="12.5703125" style="1" customWidth="1"/>
    <col min="108" max="109" width="13.140625" bestFit="1" customWidth="1"/>
    <col min="110" max="113" width="11.85546875" bestFit="1" customWidth="1"/>
    <col min="126" max="126" width="22.85546875" style="148" bestFit="1" customWidth="1"/>
    <col min="127" max="127" width="10" bestFit="1" customWidth="1"/>
    <col min="128" max="128" width="10.5703125" bestFit="1" customWidth="1"/>
    <col min="129" max="129" width="11.140625" bestFit="1" customWidth="1"/>
    <col min="130" max="130" width="10.5703125" bestFit="1" customWidth="1"/>
    <col min="133" max="133" width="16.7109375" bestFit="1" customWidth="1"/>
    <col min="136" max="136" width="11.7109375" bestFit="1" customWidth="1"/>
    <col min="137" max="137" width="15.42578125" bestFit="1" customWidth="1"/>
    <col min="138" max="138" width="20.7109375" bestFit="1" customWidth="1"/>
    <col min="139" max="139" width="22.85546875" style="148" bestFit="1" customWidth="1"/>
    <col min="149" max="149" width="18.42578125" bestFit="1" customWidth="1"/>
    <col min="150" max="150" width="9.140625" style="148"/>
  </cols>
  <sheetData>
    <row r="1" spans="1:149" x14ac:dyDescent="0.25">
      <c r="B1" s="373" t="s">
        <v>354</v>
      </c>
      <c r="C1" s="341"/>
      <c r="D1" s="341"/>
      <c r="E1" s="341"/>
      <c r="F1" s="341"/>
      <c r="G1" s="341"/>
      <c r="H1" s="341"/>
      <c r="I1" s="341"/>
      <c r="U1" s="360" t="s">
        <v>272</v>
      </c>
      <c r="V1" s="360"/>
      <c r="W1" s="360"/>
      <c r="X1" s="360"/>
      <c r="Y1" s="360"/>
      <c r="Z1" s="360"/>
      <c r="AA1" s="360"/>
      <c r="AB1" s="360"/>
      <c r="AC1" s="360"/>
      <c r="AD1" s="360"/>
      <c r="AE1" s="360"/>
      <c r="AQ1" s="360" t="s">
        <v>272</v>
      </c>
      <c r="AR1" s="360"/>
      <c r="AS1" s="360"/>
      <c r="AT1" s="360"/>
      <c r="AU1" s="360"/>
      <c r="AV1" s="360"/>
      <c r="AW1" s="360"/>
      <c r="AX1" s="360"/>
      <c r="AY1" s="360"/>
      <c r="AZ1" s="360"/>
      <c r="BA1" s="360"/>
    </row>
    <row r="2" spans="1:149" x14ac:dyDescent="0.25">
      <c r="B2" s="367" t="s">
        <v>75</v>
      </c>
      <c r="C2" s="374"/>
      <c r="D2" s="374"/>
      <c r="E2" s="374"/>
      <c r="F2" s="374"/>
      <c r="G2" s="374"/>
      <c r="H2" s="374"/>
      <c r="I2" s="374"/>
      <c r="J2" s="355" t="s">
        <v>271</v>
      </c>
      <c r="K2" s="355"/>
      <c r="L2" s="355"/>
      <c r="M2" s="355"/>
      <c r="N2" s="355"/>
      <c r="O2" s="355"/>
      <c r="P2" s="355"/>
      <c r="Q2" s="355"/>
      <c r="R2" s="355"/>
      <c r="S2" s="355"/>
      <c r="T2" s="355"/>
      <c r="U2" s="355" t="s">
        <v>271</v>
      </c>
      <c r="V2" s="355"/>
      <c r="W2" s="355"/>
      <c r="X2" s="355"/>
      <c r="Y2" s="355"/>
      <c r="Z2" s="355"/>
      <c r="AA2" s="355"/>
      <c r="AB2" s="355"/>
      <c r="AC2" s="355"/>
      <c r="AD2" s="355"/>
      <c r="AE2" s="355"/>
      <c r="AF2" s="355" t="s">
        <v>271</v>
      </c>
      <c r="AG2" s="355"/>
      <c r="AH2" s="355"/>
      <c r="AI2" s="355"/>
      <c r="AJ2" s="355"/>
      <c r="AK2" s="355"/>
      <c r="AL2" s="355"/>
      <c r="AM2" s="355"/>
      <c r="AN2" s="355"/>
      <c r="AO2" s="355"/>
      <c r="AP2" s="355"/>
      <c r="AQ2" s="355" t="s">
        <v>90</v>
      </c>
      <c r="AR2" s="355"/>
      <c r="AS2" s="355"/>
      <c r="AT2" s="355"/>
      <c r="AU2" s="355"/>
      <c r="AV2" s="355"/>
      <c r="AW2" s="355"/>
      <c r="AX2" s="355"/>
      <c r="AY2" s="355"/>
      <c r="AZ2" s="355"/>
      <c r="BA2" s="355"/>
      <c r="BB2" s="355" t="s">
        <v>98</v>
      </c>
      <c r="BC2" s="355"/>
      <c r="BD2" s="355"/>
      <c r="BE2" s="355"/>
      <c r="BF2" s="355"/>
      <c r="BG2" s="355"/>
      <c r="BH2" s="355"/>
      <c r="BI2" s="355"/>
      <c r="BJ2" s="355"/>
      <c r="BK2" s="355"/>
      <c r="BL2" s="355"/>
      <c r="BM2" s="355"/>
      <c r="BN2" s="355" t="s">
        <v>99</v>
      </c>
      <c r="BO2" s="355"/>
      <c r="BP2" s="355"/>
      <c r="BQ2" s="355"/>
      <c r="BR2" s="355"/>
      <c r="BS2" s="355"/>
      <c r="BT2" s="355"/>
      <c r="BU2" s="355"/>
      <c r="BV2" s="355"/>
      <c r="BW2" s="355"/>
      <c r="BX2" s="355"/>
      <c r="BY2" s="355"/>
      <c r="BZ2" s="355"/>
      <c r="CA2" s="355"/>
      <c r="CB2" s="355"/>
      <c r="CC2" s="355"/>
      <c r="CD2" s="340" t="s">
        <v>104</v>
      </c>
      <c r="CE2" s="341"/>
      <c r="CF2" s="341"/>
      <c r="CG2" s="341"/>
      <c r="CH2" s="341"/>
      <c r="CI2" s="341"/>
      <c r="CJ2" s="341"/>
      <c r="CK2" s="341"/>
      <c r="CL2" s="341"/>
      <c r="CM2" s="341"/>
      <c r="CN2" s="341"/>
      <c r="CO2" s="341"/>
      <c r="CP2" s="341"/>
      <c r="CQ2" s="341"/>
      <c r="CR2" s="341"/>
      <c r="CS2" s="341"/>
      <c r="CT2" s="341"/>
      <c r="CU2" s="341"/>
      <c r="CV2" s="341"/>
      <c r="CW2" s="341"/>
      <c r="CX2" s="355" t="s">
        <v>245</v>
      </c>
      <c r="CY2" s="355"/>
      <c r="CZ2" s="355"/>
      <c r="DA2" s="355"/>
      <c r="DB2" s="355"/>
      <c r="DC2" s="355"/>
      <c r="DD2" s="355"/>
      <c r="DE2" s="355"/>
      <c r="DF2" s="355"/>
      <c r="DG2" s="355"/>
      <c r="DH2" s="355"/>
      <c r="DI2" s="355"/>
      <c r="DJ2" s="355"/>
      <c r="DK2" s="355"/>
      <c r="DL2" s="355"/>
      <c r="DM2" s="355"/>
      <c r="DN2" s="355"/>
      <c r="DO2" s="355"/>
      <c r="DP2" s="355"/>
      <c r="DQ2" s="355"/>
      <c r="DR2" s="355"/>
      <c r="DS2" s="355"/>
      <c r="DT2" s="355"/>
      <c r="DU2" s="355"/>
      <c r="EI2" s="360" t="s">
        <v>272</v>
      </c>
      <c r="EJ2" s="360"/>
      <c r="EK2" s="360"/>
      <c r="EL2" s="360"/>
      <c r="EM2" s="360"/>
      <c r="EN2" s="360"/>
      <c r="EO2" s="360"/>
      <c r="EP2" s="360"/>
      <c r="EQ2" s="360"/>
      <c r="ER2" s="360"/>
      <c r="ES2" s="360"/>
    </row>
    <row r="3" spans="1:149" x14ac:dyDescent="0.25">
      <c r="A3" s="27"/>
      <c r="B3" s="367" t="s">
        <v>74</v>
      </c>
      <c r="C3" s="374"/>
      <c r="D3" s="374"/>
      <c r="E3" s="375"/>
      <c r="F3" s="355" t="s">
        <v>94</v>
      </c>
      <c r="G3" s="355"/>
      <c r="H3" s="355"/>
      <c r="I3" s="367"/>
      <c r="J3" s="355" t="s">
        <v>89</v>
      </c>
      <c r="K3" s="355"/>
      <c r="L3" s="355"/>
      <c r="M3" s="355"/>
      <c r="N3" s="355"/>
      <c r="O3" s="355"/>
      <c r="P3" s="355"/>
      <c r="Q3" s="355"/>
      <c r="R3" s="355"/>
      <c r="S3" s="355"/>
      <c r="T3" s="355"/>
      <c r="U3" s="355" t="s">
        <v>91</v>
      </c>
      <c r="V3" s="355"/>
      <c r="W3" s="355"/>
      <c r="X3" s="355"/>
      <c r="Y3" s="355"/>
      <c r="Z3" s="355"/>
      <c r="AA3" s="355"/>
      <c r="AB3" s="355"/>
      <c r="AC3" s="355"/>
      <c r="AD3" s="355"/>
      <c r="AE3" s="355"/>
      <c r="AF3" s="355" t="s">
        <v>92</v>
      </c>
      <c r="AG3" s="355"/>
      <c r="AH3" s="355"/>
      <c r="AI3" s="355"/>
      <c r="AJ3" s="355"/>
      <c r="AK3" s="355"/>
      <c r="AL3" s="355"/>
      <c r="AM3" s="355"/>
      <c r="AN3" s="355"/>
      <c r="AO3" s="355"/>
      <c r="AP3" s="355"/>
      <c r="AQ3" s="355" t="s">
        <v>93</v>
      </c>
      <c r="AR3" s="355"/>
      <c r="AS3" s="355"/>
      <c r="AT3" s="355"/>
      <c r="AU3" s="355"/>
      <c r="AV3" s="355"/>
      <c r="AW3" s="355"/>
      <c r="AX3" s="355"/>
      <c r="AY3" s="355"/>
      <c r="AZ3" s="355"/>
      <c r="BA3" s="355"/>
      <c r="BB3" s="355" t="s">
        <v>95</v>
      </c>
      <c r="BC3" s="355"/>
      <c r="BD3" s="355"/>
      <c r="BE3" s="355"/>
      <c r="BF3" s="355" t="s">
        <v>96</v>
      </c>
      <c r="BG3" s="355"/>
      <c r="BH3" s="355"/>
      <c r="BI3" s="355"/>
      <c r="BJ3" s="355" t="s">
        <v>97</v>
      </c>
      <c r="BK3" s="355"/>
      <c r="BL3" s="355"/>
      <c r="BM3" s="355"/>
      <c r="BN3" s="355" t="s">
        <v>100</v>
      </c>
      <c r="BO3" s="355"/>
      <c r="BP3" s="355"/>
      <c r="BQ3" s="355"/>
      <c r="BR3" s="355" t="s">
        <v>101</v>
      </c>
      <c r="BS3" s="355"/>
      <c r="BT3" s="355"/>
      <c r="BU3" s="355"/>
      <c r="BV3" s="355" t="s">
        <v>102</v>
      </c>
      <c r="BW3" s="355"/>
      <c r="BX3" s="355"/>
      <c r="BY3" s="355"/>
      <c r="BZ3" s="355" t="s">
        <v>103</v>
      </c>
      <c r="CA3" s="355"/>
      <c r="CB3" s="355"/>
      <c r="CC3" s="355"/>
      <c r="CD3" s="355" t="s">
        <v>105</v>
      </c>
      <c r="CE3" s="355"/>
      <c r="CF3" s="355"/>
      <c r="CG3" s="355"/>
      <c r="CH3" s="355" t="s">
        <v>106</v>
      </c>
      <c r="CI3" s="355"/>
      <c r="CJ3" s="355"/>
      <c r="CK3" s="355"/>
      <c r="CL3" s="355" t="s">
        <v>107</v>
      </c>
      <c r="CM3" s="355"/>
      <c r="CN3" s="355"/>
      <c r="CO3" s="355"/>
      <c r="CP3" s="355" t="s">
        <v>108</v>
      </c>
      <c r="CQ3" s="355"/>
      <c r="CR3" s="355"/>
      <c r="CS3" s="355"/>
      <c r="CT3" s="355" t="s">
        <v>109</v>
      </c>
      <c r="CU3" s="355"/>
      <c r="CV3" s="355"/>
      <c r="CW3" s="367"/>
      <c r="CX3" s="355" t="s">
        <v>177</v>
      </c>
      <c r="CY3" s="355"/>
      <c r="CZ3" s="355"/>
      <c r="DA3" s="355"/>
      <c r="DB3" s="355"/>
      <c r="DC3" s="355"/>
      <c r="DD3" s="355"/>
      <c r="DE3" s="355"/>
      <c r="DF3" s="355"/>
      <c r="DG3" s="355"/>
      <c r="DH3" s="355"/>
      <c r="DI3" s="355"/>
      <c r="DJ3" s="355" t="s">
        <v>178</v>
      </c>
      <c r="DK3" s="355"/>
      <c r="DL3" s="355"/>
      <c r="DM3" s="355"/>
      <c r="DN3" s="355"/>
      <c r="DO3" s="355"/>
      <c r="DP3" s="355"/>
      <c r="DQ3" s="355"/>
      <c r="DR3" s="355"/>
      <c r="DS3" s="355"/>
      <c r="DT3" s="355"/>
      <c r="DU3" s="355"/>
      <c r="DV3" s="378" t="s">
        <v>258</v>
      </c>
      <c r="DW3" s="378"/>
      <c r="DX3" s="378"/>
      <c r="DY3" s="378"/>
      <c r="DZ3" s="378"/>
      <c r="EA3" s="378"/>
      <c r="EB3" s="378"/>
      <c r="EC3" s="378"/>
      <c r="ED3" s="378"/>
      <c r="EE3" s="378"/>
      <c r="EF3" s="378"/>
      <c r="EG3" s="378"/>
      <c r="EH3" s="378"/>
      <c r="EI3" s="309" t="s">
        <v>277</v>
      </c>
      <c r="EJ3" s="365"/>
      <c r="EK3" s="365"/>
      <c r="EL3" s="365"/>
      <c r="EM3" s="365"/>
      <c r="EN3" s="365"/>
      <c r="EO3" s="365"/>
      <c r="EP3" s="365"/>
      <c r="EQ3" s="365"/>
      <c r="ER3" s="365"/>
      <c r="ES3" s="310"/>
    </row>
    <row r="4" spans="1:149" ht="15" customHeight="1" x14ac:dyDescent="0.25">
      <c r="A4" s="329" t="s">
        <v>0</v>
      </c>
      <c r="B4" s="355" t="s">
        <v>72</v>
      </c>
      <c r="C4" s="355"/>
      <c r="D4" s="355" t="s">
        <v>73</v>
      </c>
      <c r="E4" s="355"/>
      <c r="F4" s="355" t="s">
        <v>72</v>
      </c>
      <c r="G4" s="355"/>
      <c r="H4" s="355" t="s">
        <v>73</v>
      </c>
      <c r="I4" s="367"/>
      <c r="J4" s="23" t="s">
        <v>76</v>
      </c>
      <c r="K4" s="23" t="s">
        <v>77</v>
      </c>
      <c r="L4" s="23" t="s">
        <v>78</v>
      </c>
      <c r="M4" s="23" t="s">
        <v>79</v>
      </c>
      <c r="N4" s="23" t="s">
        <v>80</v>
      </c>
      <c r="O4" s="23" t="s">
        <v>81</v>
      </c>
      <c r="P4" s="23" t="s">
        <v>82</v>
      </c>
      <c r="Q4" s="23" t="s">
        <v>83</v>
      </c>
      <c r="R4" s="23" t="s">
        <v>84</v>
      </c>
      <c r="S4" s="23" t="s">
        <v>85</v>
      </c>
      <c r="T4" s="155" t="s">
        <v>86</v>
      </c>
      <c r="U4" s="23" t="s">
        <v>76</v>
      </c>
      <c r="V4" s="23" t="s">
        <v>77</v>
      </c>
      <c r="W4" s="23" t="s">
        <v>78</v>
      </c>
      <c r="X4" s="23" t="s">
        <v>79</v>
      </c>
      <c r="Y4" s="23" t="s">
        <v>80</v>
      </c>
      <c r="Z4" s="23" t="s">
        <v>81</v>
      </c>
      <c r="AA4" s="23" t="s">
        <v>82</v>
      </c>
      <c r="AB4" s="23" t="s">
        <v>83</v>
      </c>
      <c r="AC4" s="23" t="s">
        <v>84</v>
      </c>
      <c r="AD4" s="23" t="s">
        <v>85</v>
      </c>
      <c r="AE4" s="155" t="s">
        <v>86</v>
      </c>
      <c r="AF4" s="23" t="s">
        <v>76</v>
      </c>
      <c r="AG4" s="23" t="s">
        <v>77</v>
      </c>
      <c r="AH4" s="23" t="s">
        <v>78</v>
      </c>
      <c r="AI4" s="23" t="s">
        <v>79</v>
      </c>
      <c r="AJ4" s="23" t="s">
        <v>80</v>
      </c>
      <c r="AK4" s="23" t="s">
        <v>81</v>
      </c>
      <c r="AL4" s="23" t="s">
        <v>82</v>
      </c>
      <c r="AM4" s="23" t="s">
        <v>83</v>
      </c>
      <c r="AN4" s="23" t="s">
        <v>84</v>
      </c>
      <c r="AO4" s="23" t="s">
        <v>85</v>
      </c>
      <c r="AP4" s="155" t="s">
        <v>86</v>
      </c>
      <c r="AQ4" s="23" t="s">
        <v>76</v>
      </c>
      <c r="AR4" s="23" t="s">
        <v>77</v>
      </c>
      <c r="AS4" s="23" t="s">
        <v>78</v>
      </c>
      <c r="AT4" s="23" t="s">
        <v>79</v>
      </c>
      <c r="AU4" s="23" t="s">
        <v>80</v>
      </c>
      <c r="AV4" s="23" t="s">
        <v>81</v>
      </c>
      <c r="AW4" s="23" t="s">
        <v>82</v>
      </c>
      <c r="AX4" s="23" t="s">
        <v>83</v>
      </c>
      <c r="AY4" s="23" t="s">
        <v>84</v>
      </c>
      <c r="AZ4" s="23" t="s">
        <v>85</v>
      </c>
      <c r="BA4" s="155" t="s">
        <v>86</v>
      </c>
      <c r="BB4" s="355" t="s">
        <v>72</v>
      </c>
      <c r="BC4" s="355"/>
      <c r="BD4" s="355" t="s">
        <v>73</v>
      </c>
      <c r="BE4" s="355"/>
      <c r="BF4" s="355" t="s">
        <v>72</v>
      </c>
      <c r="BG4" s="355"/>
      <c r="BH4" s="355" t="s">
        <v>73</v>
      </c>
      <c r="BI4" s="355"/>
      <c r="BJ4" s="355" t="s">
        <v>72</v>
      </c>
      <c r="BK4" s="355"/>
      <c r="BL4" s="355" t="s">
        <v>73</v>
      </c>
      <c r="BM4" s="355"/>
      <c r="BN4" s="355" t="s">
        <v>72</v>
      </c>
      <c r="BO4" s="355"/>
      <c r="BP4" s="355" t="s">
        <v>73</v>
      </c>
      <c r="BQ4" s="355"/>
      <c r="BR4" s="355" t="s">
        <v>72</v>
      </c>
      <c r="BS4" s="355"/>
      <c r="BT4" s="355" t="s">
        <v>73</v>
      </c>
      <c r="BU4" s="355"/>
      <c r="BV4" s="355" t="s">
        <v>72</v>
      </c>
      <c r="BW4" s="355"/>
      <c r="BX4" s="355" t="s">
        <v>73</v>
      </c>
      <c r="BY4" s="355"/>
      <c r="BZ4" s="355" t="s">
        <v>72</v>
      </c>
      <c r="CA4" s="355"/>
      <c r="CB4" s="355" t="s">
        <v>73</v>
      </c>
      <c r="CC4" s="355"/>
      <c r="CD4" s="355" t="s">
        <v>72</v>
      </c>
      <c r="CE4" s="355"/>
      <c r="CF4" s="355" t="s">
        <v>73</v>
      </c>
      <c r="CG4" s="355"/>
      <c r="CH4" s="355" t="s">
        <v>72</v>
      </c>
      <c r="CI4" s="355"/>
      <c r="CJ4" s="355" t="s">
        <v>73</v>
      </c>
      <c r="CK4" s="355"/>
      <c r="CL4" s="355" t="s">
        <v>72</v>
      </c>
      <c r="CM4" s="355"/>
      <c r="CN4" s="355" t="s">
        <v>73</v>
      </c>
      <c r="CO4" s="355"/>
      <c r="CP4" s="355" t="s">
        <v>72</v>
      </c>
      <c r="CQ4" s="355"/>
      <c r="CR4" s="355" t="s">
        <v>73</v>
      </c>
      <c r="CS4" s="355"/>
      <c r="CT4" s="355" t="s">
        <v>72</v>
      </c>
      <c r="CU4" s="355"/>
      <c r="CV4" s="355" t="s">
        <v>73</v>
      </c>
      <c r="CW4" s="355"/>
      <c r="CX4" s="355" t="s">
        <v>171</v>
      </c>
      <c r="CY4" s="355"/>
      <c r="CZ4" s="355" t="s">
        <v>172</v>
      </c>
      <c r="DA4" s="355"/>
      <c r="DB4" s="355" t="s">
        <v>173</v>
      </c>
      <c r="DC4" s="355"/>
      <c r="DD4" s="355" t="s">
        <v>174</v>
      </c>
      <c r="DE4" s="355"/>
      <c r="DF4" s="355" t="s">
        <v>175</v>
      </c>
      <c r="DG4" s="355"/>
      <c r="DH4" s="355" t="s">
        <v>176</v>
      </c>
      <c r="DI4" s="355"/>
      <c r="DJ4" s="355" t="s">
        <v>171</v>
      </c>
      <c r="DK4" s="355"/>
      <c r="DL4" s="355" t="s">
        <v>172</v>
      </c>
      <c r="DM4" s="355"/>
      <c r="DN4" s="355" t="s">
        <v>173</v>
      </c>
      <c r="DO4" s="355"/>
      <c r="DP4" s="355" t="s">
        <v>174</v>
      </c>
      <c r="DQ4" s="355"/>
      <c r="DR4" s="355" t="s">
        <v>175</v>
      </c>
      <c r="DS4" s="355"/>
      <c r="DT4" s="355" t="s">
        <v>176</v>
      </c>
      <c r="DU4" s="355"/>
      <c r="DV4" s="305" t="s">
        <v>257</v>
      </c>
      <c r="DW4" s="366"/>
      <c r="DX4" s="366"/>
      <c r="DY4" s="366"/>
      <c r="DZ4" s="306"/>
      <c r="EA4" s="305" t="s">
        <v>266</v>
      </c>
      <c r="EB4" s="366"/>
      <c r="EC4" s="306"/>
      <c r="ED4" s="366" t="s">
        <v>265</v>
      </c>
      <c r="EE4" s="366"/>
      <c r="EF4" s="366"/>
      <c r="EG4" s="365" t="s">
        <v>264</v>
      </c>
      <c r="EH4" s="310"/>
      <c r="EI4" s="347" t="s">
        <v>278</v>
      </c>
      <c r="EJ4" s="307"/>
      <c r="EK4" s="307"/>
      <c r="EL4" s="307"/>
      <c r="EM4" s="307"/>
      <c r="EN4" s="307"/>
      <c r="EO4" s="307"/>
      <c r="EP4" s="307"/>
      <c r="EQ4" s="307"/>
      <c r="ER4" s="307"/>
      <c r="ES4" s="307"/>
    </row>
    <row r="5" spans="1:149" x14ac:dyDescent="0.25">
      <c r="A5" s="330"/>
      <c r="B5" s="2" t="s">
        <v>70</v>
      </c>
      <c r="C5" s="2" t="s">
        <v>71</v>
      </c>
      <c r="D5" s="2" t="s">
        <v>70</v>
      </c>
      <c r="E5" s="2" t="s">
        <v>71</v>
      </c>
      <c r="F5" s="2" t="s">
        <v>70</v>
      </c>
      <c r="G5" s="2" t="s">
        <v>71</v>
      </c>
      <c r="H5" s="2" t="s">
        <v>70</v>
      </c>
      <c r="I5" s="12" t="s">
        <v>71</v>
      </c>
      <c r="J5" s="2" t="s">
        <v>87</v>
      </c>
      <c r="K5" s="2" t="s">
        <v>87</v>
      </c>
      <c r="L5" s="2" t="s">
        <v>87</v>
      </c>
      <c r="M5" s="2" t="s">
        <v>87</v>
      </c>
      <c r="N5" s="2" t="s">
        <v>87</v>
      </c>
      <c r="O5" s="2" t="s">
        <v>87</v>
      </c>
      <c r="P5" s="2" t="s">
        <v>87</v>
      </c>
      <c r="Q5" s="2" t="s">
        <v>87</v>
      </c>
      <c r="R5" s="2" t="s">
        <v>87</v>
      </c>
      <c r="S5" s="2" t="s">
        <v>87</v>
      </c>
      <c r="T5" s="12" t="s">
        <v>87</v>
      </c>
      <c r="U5" s="2" t="s">
        <v>87</v>
      </c>
      <c r="V5" s="2" t="s">
        <v>87</v>
      </c>
      <c r="W5" s="2" t="s">
        <v>87</v>
      </c>
      <c r="X5" s="2" t="s">
        <v>87</v>
      </c>
      <c r="Y5" s="2" t="s">
        <v>87</v>
      </c>
      <c r="Z5" s="2" t="s">
        <v>87</v>
      </c>
      <c r="AA5" s="2" t="s">
        <v>87</v>
      </c>
      <c r="AB5" s="2" t="s">
        <v>87</v>
      </c>
      <c r="AC5" s="2" t="s">
        <v>87</v>
      </c>
      <c r="AD5" s="2" t="s">
        <v>87</v>
      </c>
      <c r="AE5" s="12" t="s">
        <v>87</v>
      </c>
      <c r="AF5" s="2" t="s">
        <v>87</v>
      </c>
      <c r="AG5" s="2" t="s">
        <v>87</v>
      </c>
      <c r="AH5" s="2" t="s">
        <v>87</v>
      </c>
      <c r="AI5" s="2" t="s">
        <v>87</v>
      </c>
      <c r="AJ5" s="2" t="s">
        <v>87</v>
      </c>
      <c r="AK5" s="2" t="s">
        <v>87</v>
      </c>
      <c r="AL5" s="2" t="s">
        <v>87</v>
      </c>
      <c r="AM5" s="2" t="s">
        <v>87</v>
      </c>
      <c r="AN5" s="2" t="s">
        <v>87</v>
      </c>
      <c r="AO5" s="2" t="s">
        <v>87</v>
      </c>
      <c r="AP5" s="12" t="s">
        <v>87</v>
      </c>
      <c r="AQ5" s="2" t="s">
        <v>87</v>
      </c>
      <c r="AR5" s="2" t="s">
        <v>87</v>
      </c>
      <c r="AS5" s="2" t="s">
        <v>87</v>
      </c>
      <c r="AT5" s="2" t="s">
        <v>87</v>
      </c>
      <c r="AU5" s="2" t="s">
        <v>87</v>
      </c>
      <c r="AV5" s="2" t="s">
        <v>87</v>
      </c>
      <c r="AW5" s="2" t="s">
        <v>87</v>
      </c>
      <c r="AX5" s="2" t="s">
        <v>87</v>
      </c>
      <c r="AY5" s="2" t="s">
        <v>87</v>
      </c>
      <c r="AZ5" s="2" t="s">
        <v>87</v>
      </c>
      <c r="BA5" s="12" t="s">
        <v>87</v>
      </c>
      <c r="BB5" s="2" t="s">
        <v>70</v>
      </c>
      <c r="BC5" s="2" t="s">
        <v>71</v>
      </c>
      <c r="BD5" s="2" t="s">
        <v>70</v>
      </c>
      <c r="BE5" s="2" t="s">
        <v>71</v>
      </c>
      <c r="BF5" s="2" t="s">
        <v>70</v>
      </c>
      <c r="BG5" s="2" t="s">
        <v>71</v>
      </c>
      <c r="BH5" s="2" t="s">
        <v>70</v>
      </c>
      <c r="BI5" s="2" t="s">
        <v>71</v>
      </c>
      <c r="BJ5" s="2" t="s">
        <v>70</v>
      </c>
      <c r="BK5" s="2" t="s">
        <v>71</v>
      </c>
      <c r="BL5" s="2" t="s">
        <v>70</v>
      </c>
      <c r="BM5" s="12" t="s">
        <v>71</v>
      </c>
      <c r="BN5" s="2" t="s">
        <v>70</v>
      </c>
      <c r="BO5" s="2" t="s">
        <v>71</v>
      </c>
      <c r="BP5" s="2" t="s">
        <v>70</v>
      </c>
      <c r="BQ5" s="2" t="s">
        <v>71</v>
      </c>
      <c r="BR5" s="2" t="s">
        <v>70</v>
      </c>
      <c r="BS5" s="2" t="s">
        <v>71</v>
      </c>
      <c r="BT5" s="2" t="s">
        <v>70</v>
      </c>
      <c r="BU5" s="2" t="s">
        <v>71</v>
      </c>
      <c r="BV5" s="2" t="s">
        <v>70</v>
      </c>
      <c r="BW5" s="2" t="s">
        <v>71</v>
      </c>
      <c r="BX5" s="2" t="s">
        <v>70</v>
      </c>
      <c r="BY5" s="2" t="s">
        <v>71</v>
      </c>
      <c r="BZ5" s="2" t="s">
        <v>70</v>
      </c>
      <c r="CA5" s="2" t="s">
        <v>71</v>
      </c>
      <c r="CB5" s="2" t="s">
        <v>70</v>
      </c>
      <c r="CC5" s="12" t="s">
        <v>71</v>
      </c>
      <c r="CD5" s="2" t="s">
        <v>70</v>
      </c>
      <c r="CE5" s="2" t="s">
        <v>71</v>
      </c>
      <c r="CF5" s="2" t="s">
        <v>70</v>
      </c>
      <c r="CG5" s="2" t="s">
        <v>71</v>
      </c>
      <c r="CH5" s="2" t="s">
        <v>70</v>
      </c>
      <c r="CI5" s="2" t="s">
        <v>71</v>
      </c>
      <c r="CJ5" s="2" t="s">
        <v>70</v>
      </c>
      <c r="CK5" s="2" t="s">
        <v>71</v>
      </c>
      <c r="CL5" s="2" t="s">
        <v>70</v>
      </c>
      <c r="CM5" s="2" t="s">
        <v>71</v>
      </c>
      <c r="CN5" s="2" t="s">
        <v>70</v>
      </c>
      <c r="CO5" s="2" t="s">
        <v>71</v>
      </c>
      <c r="CP5" s="2" t="s">
        <v>70</v>
      </c>
      <c r="CQ5" s="2" t="s">
        <v>71</v>
      </c>
      <c r="CR5" s="2" t="s">
        <v>70</v>
      </c>
      <c r="CS5" s="2" t="s">
        <v>71</v>
      </c>
      <c r="CT5" s="2" t="s">
        <v>70</v>
      </c>
      <c r="CU5" s="2" t="s">
        <v>71</v>
      </c>
      <c r="CV5" s="2" t="s">
        <v>70</v>
      </c>
      <c r="CW5" s="12" t="s">
        <v>71</v>
      </c>
      <c r="CX5" s="2" t="s">
        <v>243</v>
      </c>
      <c r="CY5" s="2" t="s">
        <v>244</v>
      </c>
      <c r="CZ5" s="2" t="s">
        <v>243</v>
      </c>
      <c r="DA5" s="2" t="s">
        <v>244</v>
      </c>
      <c r="DB5" s="2" t="s">
        <v>243</v>
      </c>
      <c r="DC5" s="2" t="s">
        <v>244</v>
      </c>
      <c r="DD5" s="2" t="s">
        <v>243</v>
      </c>
      <c r="DE5" s="2" t="s">
        <v>244</v>
      </c>
      <c r="DF5" s="2" t="s">
        <v>243</v>
      </c>
      <c r="DG5" s="2" t="s">
        <v>244</v>
      </c>
      <c r="DH5" s="2" t="s">
        <v>243</v>
      </c>
      <c r="DI5" s="2" t="s">
        <v>244</v>
      </c>
      <c r="DJ5" s="2" t="s">
        <v>243</v>
      </c>
      <c r="DK5" s="2" t="s">
        <v>244</v>
      </c>
      <c r="DL5" s="2" t="s">
        <v>243</v>
      </c>
      <c r="DM5" s="2" t="s">
        <v>244</v>
      </c>
      <c r="DN5" s="2" t="s">
        <v>243</v>
      </c>
      <c r="DO5" s="2" t="s">
        <v>244</v>
      </c>
      <c r="DP5" s="2" t="s">
        <v>243</v>
      </c>
      <c r="DQ5" s="2" t="s">
        <v>244</v>
      </c>
      <c r="DR5" s="2" t="s">
        <v>243</v>
      </c>
      <c r="DS5" s="2" t="s">
        <v>244</v>
      </c>
      <c r="DT5" s="2" t="s">
        <v>243</v>
      </c>
      <c r="DU5" s="12" t="s">
        <v>244</v>
      </c>
      <c r="DV5" s="47" t="s">
        <v>246</v>
      </c>
      <c r="DW5" s="27" t="s">
        <v>247</v>
      </c>
      <c r="DX5" s="27" t="s">
        <v>248</v>
      </c>
      <c r="DY5" s="27" t="s">
        <v>249</v>
      </c>
      <c r="DZ5" s="134" t="s">
        <v>250</v>
      </c>
      <c r="EA5" s="47" t="s">
        <v>259</v>
      </c>
      <c r="EB5" s="27" t="s">
        <v>260</v>
      </c>
      <c r="EC5" s="134" t="s">
        <v>261</v>
      </c>
      <c r="ED5" s="27" t="s">
        <v>259</v>
      </c>
      <c r="EE5" s="27" t="s">
        <v>260</v>
      </c>
      <c r="EF5" s="27" t="s">
        <v>261</v>
      </c>
      <c r="EG5" s="96" t="s">
        <v>262</v>
      </c>
      <c r="EH5" s="96" t="s">
        <v>263</v>
      </c>
      <c r="EI5" s="159">
        <v>0</v>
      </c>
      <c r="EJ5" s="44">
        <v>1</v>
      </c>
      <c r="EK5" s="44">
        <v>2</v>
      </c>
      <c r="EL5" s="44">
        <v>3</v>
      </c>
      <c r="EM5" s="44">
        <v>4</v>
      </c>
      <c r="EN5" s="44">
        <v>5</v>
      </c>
      <c r="EO5" s="44">
        <v>6</v>
      </c>
      <c r="EP5" s="44">
        <v>7</v>
      </c>
      <c r="EQ5" s="44">
        <v>8</v>
      </c>
      <c r="ER5" s="44">
        <v>9</v>
      </c>
      <c r="ES5" s="44">
        <v>10</v>
      </c>
    </row>
    <row r="6" spans="1:149" s="70" customFormat="1" ht="15.75" thickBot="1" x14ac:dyDescent="0.3">
      <c r="A6" s="166"/>
      <c r="B6" s="69"/>
      <c r="C6" s="69"/>
      <c r="D6" s="69"/>
      <c r="E6" s="69"/>
      <c r="F6" s="69"/>
      <c r="G6" s="69"/>
      <c r="H6" s="69"/>
      <c r="I6" s="69"/>
      <c r="J6" s="152"/>
      <c r="K6" s="69"/>
      <c r="L6" s="69"/>
      <c r="M6" s="69"/>
      <c r="N6" s="69"/>
      <c r="O6" s="69"/>
      <c r="P6" s="69"/>
      <c r="Q6" s="69"/>
      <c r="R6" s="69"/>
      <c r="S6" s="69"/>
      <c r="T6" s="69"/>
      <c r="U6" s="152"/>
      <c r="V6" s="69"/>
      <c r="W6" s="69"/>
      <c r="X6" s="69"/>
      <c r="Y6" s="69"/>
      <c r="Z6" s="69"/>
      <c r="AA6" s="69"/>
      <c r="AB6" s="69"/>
      <c r="AC6" s="69"/>
      <c r="AD6" s="69"/>
      <c r="AE6" s="69"/>
      <c r="AF6" s="152"/>
      <c r="AG6" s="69"/>
      <c r="AH6" s="69"/>
      <c r="AI6" s="69"/>
      <c r="AJ6" s="69"/>
      <c r="AK6" s="69"/>
      <c r="AL6" s="69"/>
      <c r="AM6" s="69"/>
      <c r="AN6" s="69"/>
      <c r="AO6" s="69"/>
      <c r="AP6" s="69"/>
      <c r="AQ6" s="152"/>
      <c r="AR6" s="69"/>
      <c r="AS6" s="69"/>
      <c r="AT6" s="69"/>
      <c r="AU6" s="69"/>
      <c r="AV6" s="69"/>
      <c r="AW6" s="69"/>
      <c r="AX6" s="69"/>
      <c r="AY6" s="69"/>
      <c r="AZ6" s="69"/>
      <c r="BA6" s="69"/>
      <c r="BB6" s="152"/>
      <c r="BC6" s="69"/>
      <c r="BD6" s="69"/>
      <c r="BE6" s="69"/>
      <c r="BF6" s="69"/>
      <c r="BG6" s="69"/>
      <c r="BH6" s="69"/>
      <c r="BI6" s="69"/>
      <c r="BJ6" s="69"/>
      <c r="BK6" s="69"/>
      <c r="BL6" s="69"/>
      <c r="BM6" s="69"/>
      <c r="BN6" s="152"/>
      <c r="BO6" s="69"/>
      <c r="BP6" s="69"/>
      <c r="BQ6" s="69"/>
      <c r="BR6" s="69"/>
      <c r="BS6" s="69"/>
      <c r="BT6" s="69"/>
      <c r="BU6" s="69"/>
      <c r="BV6" s="69"/>
      <c r="BW6" s="69"/>
      <c r="BX6" s="69"/>
      <c r="BY6" s="69"/>
      <c r="BZ6" s="69"/>
      <c r="CA6" s="69"/>
      <c r="CB6" s="69"/>
      <c r="CC6" s="69"/>
      <c r="CD6" s="152"/>
      <c r="CE6" s="69"/>
      <c r="CF6" s="69"/>
      <c r="CG6" s="69"/>
      <c r="CH6" s="69"/>
      <c r="CI6" s="69"/>
      <c r="CJ6" s="69"/>
      <c r="CK6" s="69"/>
      <c r="CL6" s="69"/>
      <c r="CM6" s="69"/>
      <c r="CN6" s="69"/>
      <c r="CO6" s="69"/>
      <c r="CP6" s="69"/>
      <c r="CQ6" s="69"/>
      <c r="CR6" s="69"/>
      <c r="CS6" s="69"/>
      <c r="CT6" s="69"/>
      <c r="CU6" s="69"/>
      <c r="CV6" s="69"/>
      <c r="CW6" s="69"/>
      <c r="CX6" s="152"/>
      <c r="CY6" s="69"/>
      <c r="CZ6" s="69"/>
      <c r="DA6" s="69"/>
      <c r="DB6" s="69"/>
      <c r="DC6" s="69"/>
      <c r="DD6" s="69"/>
      <c r="DE6" s="69"/>
      <c r="DF6" s="69"/>
      <c r="DG6" s="69"/>
      <c r="DH6" s="69"/>
      <c r="DI6" s="69"/>
      <c r="DJ6" s="69"/>
      <c r="DK6" s="69"/>
      <c r="DL6" s="69"/>
      <c r="DM6" s="69"/>
      <c r="DN6" s="69"/>
      <c r="DO6" s="69"/>
      <c r="DP6" s="69"/>
      <c r="DQ6" s="69"/>
      <c r="DR6" s="69"/>
      <c r="DS6" s="69"/>
      <c r="DT6" s="69"/>
      <c r="DU6" s="69"/>
      <c r="DV6" s="152"/>
      <c r="DW6" s="69"/>
      <c r="DX6" s="69"/>
      <c r="DY6" s="69"/>
      <c r="DZ6" s="69"/>
      <c r="EA6" s="69"/>
      <c r="EB6" s="69"/>
      <c r="EC6" s="69"/>
      <c r="ED6" s="69"/>
      <c r="EE6" s="69"/>
      <c r="EF6" s="69"/>
      <c r="EG6" s="140"/>
      <c r="EH6" s="140"/>
      <c r="EI6" s="167"/>
      <c r="EJ6" s="168"/>
      <c r="EK6" s="168"/>
      <c r="EL6" s="168"/>
      <c r="EM6" s="168"/>
      <c r="EN6" s="168"/>
      <c r="EO6" s="168"/>
      <c r="EP6" s="168"/>
      <c r="EQ6" s="168"/>
      <c r="ER6" s="168"/>
      <c r="ES6" s="168"/>
    </row>
    <row r="7" spans="1:149" ht="15.75" thickBot="1" x14ac:dyDescent="0.3">
      <c r="A7" s="2"/>
      <c r="B7" s="416" t="s">
        <v>231</v>
      </c>
      <c r="C7" s="416"/>
      <c r="D7" s="416"/>
      <c r="E7" s="416"/>
      <c r="F7" s="416"/>
      <c r="G7" s="77">
        <v>0.5</v>
      </c>
      <c r="K7" s="6"/>
      <c r="L7" s="6"/>
      <c r="M7" s="6"/>
      <c r="N7" s="6"/>
      <c r="O7" s="6"/>
    </row>
    <row r="8" spans="1:149" ht="15.75" thickBot="1" x14ac:dyDescent="0.3">
      <c r="A8" s="12"/>
      <c r="B8" s="349"/>
      <c r="C8" s="349"/>
      <c r="E8" s="417" t="s">
        <v>229</v>
      </c>
      <c r="F8" s="417"/>
      <c r="G8" s="77">
        <v>1</v>
      </c>
      <c r="K8" s="6"/>
      <c r="L8" s="6"/>
      <c r="N8" s="6"/>
      <c r="O8" s="6"/>
    </row>
    <row r="9" spans="1:149" ht="15.75" thickBot="1" x14ac:dyDescent="0.3">
      <c r="A9" s="2"/>
      <c r="C9" s="349" t="s">
        <v>357</v>
      </c>
      <c r="D9" s="349"/>
      <c r="G9" s="1">
        <v>0.5</v>
      </c>
      <c r="L9" s="349" t="s">
        <v>357</v>
      </c>
      <c r="M9" s="349"/>
      <c r="W9" s="349" t="s">
        <v>357</v>
      </c>
      <c r="X9" s="349"/>
      <c r="AG9" s="1"/>
      <c r="AH9" s="349" t="s">
        <v>357</v>
      </c>
      <c r="AI9" s="349"/>
      <c r="AJ9" s="1"/>
      <c r="AK9" s="1"/>
      <c r="AR9" s="1"/>
      <c r="AS9" s="349" t="s">
        <v>357</v>
      </c>
      <c r="AT9" s="349"/>
      <c r="AU9" s="1"/>
      <c r="AV9" s="1"/>
      <c r="BC9" s="1"/>
      <c r="BD9" s="349" t="s">
        <v>357</v>
      </c>
      <c r="BE9" s="349"/>
      <c r="BF9" s="1"/>
      <c r="BG9" s="1"/>
      <c r="BO9" s="1"/>
      <c r="BP9" s="349" t="s">
        <v>357</v>
      </c>
      <c r="BQ9" s="349"/>
      <c r="BR9" s="1"/>
      <c r="BS9" s="1"/>
      <c r="CE9" s="1"/>
      <c r="CF9" s="349" t="s">
        <v>357</v>
      </c>
      <c r="CG9" s="349"/>
      <c r="CH9" s="1"/>
      <c r="CI9" s="1"/>
      <c r="CX9" s="148"/>
      <c r="CZ9" s="349" t="s">
        <v>357</v>
      </c>
      <c r="DA9" s="349"/>
      <c r="DW9" s="1"/>
      <c r="DX9" s="349" t="s">
        <v>357</v>
      </c>
      <c r="DY9" s="349"/>
      <c r="DZ9" s="1"/>
      <c r="EA9" s="1"/>
      <c r="EJ9" s="1"/>
      <c r="EK9" s="349" t="s">
        <v>357</v>
      </c>
      <c r="EL9" s="349"/>
      <c r="EM9" s="1"/>
      <c r="EN9" s="1"/>
    </row>
    <row r="10" spans="1:149" ht="60" x14ac:dyDescent="0.25">
      <c r="A10" s="2"/>
      <c r="B10" s="44" t="s">
        <v>356</v>
      </c>
      <c r="C10" s="44" t="s">
        <v>226</v>
      </c>
      <c r="D10" s="44" t="s">
        <v>358</v>
      </c>
      <c r="E10" s="44" t="s">
        <v>359</v>
      </c>
      <c r="F10" s="44" t="s">
        <v>360</v>
      </c>
      <c r="G10" s="303" t="s">
        <v>234</v>
      </c>
      <c r="H10" s="304"/>
      <c r="I10" s="165"/>
      <c r="J10" s="1"/>
      <c r="K10" s="44" t="s">
        <v>356</v>
      </c>
      <c r="L10" s="44" t="s">
        <v>226</v>
      </c>
      <c r="M10" s="44" t="s">
        <v>358</v>
      </c>
      <c r="N10" s="44" t="s">
        <v>359</v>
      </c>
      <c r="O10" s="44" t="s">
        <v>360</v>
      </c>
      <c r="P10" s="303" t="s">
        <v>234</v>
      </c>
      <c r="Q10" s="304"/>
      <c r="R10" s="6"/>
      <c r="V10" s="44" t="s">
        <v>356</v>
      </c>
      <c r="W10" s="44" t="s">
        <v>226</v>
      </c>
      <c r="X10" s="44" t="s">
        <v>358</v>
      </c>
      <c r="Y10" s="44" t="s">
        <v>359</v>
      </c>
      <c r="Z10" s="44" t="s">
        <v>360</v>
      </c>
      <c r="AA10" s="303" t="s">
        <v>234</v>
      </c>
      <c r="AB10" s="424"/>
      <c r="AC10" s="304"/>
      <c r="AG10" s="44" t="s">
        <v>356</v>
      </c>
      <c r="AH10" s="44" t="s">
        <v>226</v>
      </c>
      <c r="AI10" s="44" t="s">
        <v>358</v>
      </c>
      <c r="AJ10" s="44" t="s">
        <v>359</v>
      </c>
      <c r="AK10" s="44" t="s">
        <v>360</v>
      </c>
      <c r="AL10" s="303" t="s">
        <v>234</v>
      </c>
      <c r="AM10" s="424"/>
      <c r="AN10" s="304"/>
      <c r="AR10" s="44" t="s">
        <v>356</v>
      </c>
      <c r="AS10" s="44" t="s">
        <v>226</v>
      </c>
      <c r="AT10" s="44" t="s">
        <v>358</v>
      </c>
      <c r="AU10" s="44" t="s">
        <v>359</v>
      </c>
      <c r="AV10" s="44" t="s">
        <v>360</v>
      </c>
      <c r="AW10" s="303" t="s">
        <v>234</v>
      </c>
      <c r="AX10" s="424"/>
      <c r="AY10" s="304"/>
      <c r="BC10" s="44" t="s">
        <v>356</v>
      </c>
      <c r="BD10" s="44" t="s">
        <v>226</v>
      </c>
      <c r="BE10" s="44" t="s">
        <v>358</v>
      </c>
      <c r="BF10" s="44" t="s">
        <v>359</v>
      </c>
      <c r="BG10" s="44" t="s">
        <v>360</v>
      </c>
      <c r="BH10" s="303" t="s">
        <v>234</v>
      </c>
      <c r="BI10" s="424"/>
      <c r="BJ10" s="304"/>
      <c r="BO10" s="44" t="s">
        <v>356</v>
      </c>
      <c r="BP10" s="44" t="s">
        <v>226</v>
      </c>
      <c r="BQ10" s="44" t="s">
        <v>358</v>
      </c>
      <c r="BR10" s="44" t="s">
        <v>359</v>
      </c>
      <c r="BS10" s="44" t="s">
        <v>360</v>
      </c>
      <c r="BT10" s="303" t="s">
        <v>234</v>
      </c>
      <c r="BU10" s="424"/>
      <c r="BV10" s="304"/>
      <c r="CE10" s="44" t="s">
        <v>356</v>
      </c>
      <c r="CF10" s="44" t="s">
        <v>226</v>
      </c>
      <c r="CG10" s="44" t="s">
        <v>358</v>
      </c>
      <c r="CH10" s="44" t="s">
        <v>359</v>
      </c>
      <c r="CI10" s="44" t="s">
        <v>360</v>
      </c>
      <c r="CJ10" s="303" t="s">
        <v>234</v>
      </c>
      <c r="CK10" s="424"/>
      <c r="CL10" s="304"/>
      <c r="CX10" s="148"/>
      <c r="CY10" s="44" t="s">
        <v>356</v>
      </c>
      <c r="CZ10" s="44" t="s">
        <v>226</v>
      </c>
      <c r="DA10" s="44" t="s">
        <v>358</v>
      </c>
      <c r="DB10" s="44" t="s">
        <v>359</v>
      </c>
      <c r="DC10" s="44" t="s">
        <v>360</v>
      </c>
      <c r="DD10" s="303" t="s">
        <v>234</v>
      </c>
      <c r="DE10" s="424"/>
      <c r="DF10" s="304"/>
      <c r="DW10" s="44" t="s">
        <v>356</v>
      </c>
      <c r="DX10" s="44" t="s">
        <v>226</v>
      </c>
      <c r="DY10" s="44" t="s">
        <v>358</v>
      </c>
      <c r="DZ10" s="44" t="s">
        <v>359</v>
      </c>
      <c r="EA10" s="44" t="s">
        <v>360</v>
      </c>
      <c r="EB10" s="303" t="s">
        <v>234</v>
      </c>
      <c r="EC10" s="424"/>
      <c r="ED10" s="304"/>
      <c r="EJ10" s="44" t="s">
        <v>356</v>
      </c>
      <c r="EK10" s="44" t="s">
        <v>226</v>
      </c>
      <c r="EL10" s="44" t="s">
        <v>358</v>
      </c>
      <c r="EM10" s="44" t="s">
        <v>359</v>
      </c>
      <c r="EN10" s="44" t="s">
        <v>360</v>
      </c>
      <c r="EO10" s="303" t="s">
        <v>234</v>
      </c>
      <c r="EP10" s="424"/>
      <c r="EQ10" s="304"/>
    </row>
    <row r="11" spans="1:149" x14ac:dyDescent="0.25">
      <c r="A11" s="2" t="str">
        <f>Data!A25</f>
        <v>ORB-SLAM</v>
      </c>
      <c r="B11" s="1">
        <f>COUNTA(Data!B25:I25)</f>
        <v>0</v>
      </c>
      <c r="C11" s="1">
        <f>COUNTIF(Data!$B$3:$I$5,A11)</f>
        <v>0</v>
      </c>
      <c r="D11" s="1">
        <f>COUNTIF(Data!$B$6:$I$15,A11)</f>
        <v>0</v>
      </c>
      <c r="E11" s="1">
        <f t="shared" ref="E11:E42" si="0">C11*$G$8+D11*$G$7</f>
        <v>0</v>
      </c>
      <c r="F11" s="1">
        <f>IFERROR(E11/B11,0)</f>
        <v>0</v>
      </c>
      <c r="G11" s="144">
        <f>LARGE($F$11:$F$103,1)</f>
        <v>0.6875</v>
      </c>
      <c r="H11" s="141" t="str" cm="1">
        <f t="array" ref="H11">IFERROR(INDEX($A$11:$A$103, MATCH(1,($F$11:$F$103=LARGE($F$11:$F$103,1))*(COUNTIF(H10:I10, $A$11:$A$103)=0),0)), "")</f>
        <v>Basalt</v>
      </c>
      <c r="I11" s="133"/>
      <c r="J11" s="1" t="str">
        <f>Data!A25</f>
        <v>ORB-SLAM</v>
      </c>
      <c r="K11" s="1">
        <f>COUNTA(Data!J25:T25)</f>
        <v>11</v>
      </c>
      <c r="L11" s="1">
        <f>COUNTIF(Data!$J$3:$T$5,J11)</f>
        <v>5</v>
      </c>
      <c r="M11" s="1">
        <f>COUNTIF(Data!$J$6:$T$15,J11)</f>
        <v>0</v>
      </c>
      <c r="N11" s="1">
        <f t="shared" ref="N11:N42" si="1">L11*$G$8+M11*$G$7</f>
        <v>5</v>
      </c>
      <c r="O11" s="79">
        <f>IFERROR(N11/K11,0)</f>
        <v>0.45454545454545453</v>
      </c>
      <c r="P11" s="143">
        <f>LARGE($O$11:$O$103,1)</f>
        <v>0.54545454545454541</v>
      </c>
      <c r="Q11" s="141" t="str" cm="1">
        <f t="array" ref="Q11">IFERROR(INDEX($A$11:$A$103, MATCH(1,($O$11:$O$103=LARGE($O$11:$O$103,1))*(COUNTIF(Q10:R10, $A$11:$A$103)=0),0)), "")</f>
        <v>ORB-SLAM3</v>
      </c>
      <c r="U11" s="1" t="str">
        <f t="shared" ref="U11:U41" si="2">J11</f>
        <v>ORB-SLAM</v>
      </c>
      <c r="V11" s="1">
        <f>COUNTA(Data!U25:AE25)</f>
        <v>0</v>
      </c>
      <c r="W11" s="1">
        <f>COUNTIF(Data!$U$3:$AE$5,U11)</f>
        <v>0</v>
      </c>
      <c r="X11" s="1">
        <f>COUNTIF(Data!$U$6:$AE$15,U11)</f>
        <v>0</v>
      </c>
      <c r="Y11" s="1">
        <f t="shared" ref="Y11:Y42" si="3">W11*$G$8+X11*$G$7</f>
        <v>0</v>
      </c>
      <c r="Z11" s="79">
        <f>IFERROR(Y11/V11,0)</f>
        <v>0</v>
      </c>
      <c r="AA11" s="143">
        <f>LARGE($Z$11:$Z$103,1)</f>
        <v>0.63636363636363635</v>
      </c>
      <c r="AB11" s="1" t="str" cm="1">
        <f t="array" ref="AB11">IFERROR(INDEX($A$11:$A$103, MATCH(1,($Z$11:$Z$103=LARGE($Z$11:$Z$103,1))*(COUNTIF(AB10:AC10, $A$11:$A$103)=0),0)), "")</f>
        <v>ORB-SLAM3</v>
      </c>
      <c r="AC11" s="141"/>
      <c r="AF11" s="132" t="str">
        <f t="shared" ref="AF11:AF41" si="4">J11</f>
        <v>ORB-SLAM</v>
      </c>
      <c r="AG11" s="1">
        <f>COUNTA(Data!AF25:AP25)</f>
        <v>0</v>
      </c>
      <c r="AH11" s="1">
        <f>COUNTIF(Data!$AF$3:$AP$5,AF11)</f>
        <v>0</v>
      </c>
      <c r="AI11" s="1">
        <f>COUNTIF(Data!$AF$6:$AP$15,AF11)</f>
        <v>0</v>
      </c>
      <c r="AJ11" s="1">
        <f t="shared" ref="AJ11:AJ42" si="5">AH11*$G$8+AI11*$G$7</f>
        <v>0</v>
      </c>
      <c r="AK11" s="79">
        <f>IFERROR(AJ11/AG11,0)</f>
        <v>0</v>
      </c>
      <c r="AL11" s="143">
        <f>LARGE($AK$11:$AK$103,1)</f>
        <v>0.95454545454545459</v>
      </c>
      <c r="AM11" s="1" t="str" cm="1">
        <f t="array" ref="AM11">IFERROR(INDEX($A$11:$A$103, MATCH(1,($AK$11:$AK$103=LARGE($AK$11:$AK$103,1))*(COUNTIF(AM10:AN10, $A$11:$A$103)=0),0)), "")</f>
        <v>ORB-SLAM3</v>
      </c>
      <c r="AN11" s="141"/>
      <c r="AQ11" s="132" t="str">
        <f t="shared" ref="AQ11:AQ41" si="6">J11</f>
        <v>ORB-SLAM</v>
      </c>
      <c r="AR11" s="1">
        <f>COUNTA(Data!AQ25:BA25)</f>
        <v>0</v>
      </c>
      <c r="AS11" s="1">
        <f>COUNTIF(Data!$AQ$3:$BA$5,AQ11)</f>
        <v>0</v>
      </c>
      <c r="AT11" s="1">
        <f>COUNTIF(Data!$AQ$6:$BA$15,AQ11)</f>
        <v>0</v>
      </c>
      <c r="AU11" s="1">
        <f t="shared" ref="AU11:AU42" si="7">AS11*$G$8+AT11*$G$7</f>
        <v>0</v>
      </c>
      <c r="AV11" s="79">
        <f>IFERROR(AU11/AR11,0)</f>
        <v>0</v>
      </c>
      <c r="AW11" s="143">
        <f>LARGE($AV$11:$AV$103,1)</f>
        <v>0.90909090909090906</v>
      </c>
      <c r="AX11" s="1" t="str" cm="1">
        <f t="array" ref="AX11">IFERROR(INDEX($A$11:$A$103, MATCH(1,($AV$11:$AV$103=LARGE($AV$11:$AV$103,1))*(COUNTIF(AX10:AY10, $A$11:$A$103)=0),0)), "")</f>
        <v>ORB-SLAM3</v>
      </c>
      <c r="AY11" s="141"/>
      <c r="BB11" s="132" t="str">
        <f t="shared" ref="BB11:BB41" si="8">J11</f>
        <v>ORB-SLAM</v>
      </c>
      <c r="BC11" s="1">
        <f>COUNTA(Data!BB25:BM25)</f>
        <v>0</v>
      </c>
      <c r="BD11" s="1">
        <f>COUNTIF(Data!$BB$3:$BM$5,BB11)</f>
        <v>0</v>
      </c>
      <c r="BE11" s="1">
        <f>COUNTIF(Data!$BB$6:$BM$15,BB11)</f>
        <v>0</v>
      </c>
      <c r="BF11" s="1">
        <f t="shared" ref="BF11:BF42" si="9">BD11*$G$8+BE11*$G$7</f>
        <v>0</v>
      </c>
      <c r="BG11" s="79">
        <f>IFERROR(BF11/BC11,0)</f>
        <v>0</v>
      </c>
      <c r="BH11" s="143">
        <f>LARGE($BG$11:$BG$103,1)</f>
        <v>0.54166666666666663</v>
      </c>
      <c r="BI11" s="6" t="str" cm="1">
        <f t="array" ref="BI11">IFERROR(INDEX($A$11:$A$103, MATCH(1,($BG$11:$BG$103=LARGE($BG$11:$BG$103,1))*(COUNTIF(BI10:BJ10, $A$11:$A$103)=0),0)), "")</f>
        <v>VINS-Mono</v>
      </c>
      <c r="BJ11" s="160"/>
      <c r="BN11" s="132" t="str">
        <f t="shared" ref="BN11:BN41" si="10">J11</f>
        <v>ORB-SLAM</v>
      </c>
      <c r="BO11" s="1">
        <f>COUNTA(Data!BN25:CC25)</f>
        <v>0</v>
      </c>
      <c r="BP11" s="1">
        <f>COUNTIF(Data!$BN$3:$CC$5,BN11)</f>
        <v>0</v>
      </c>
      <c r="BQ11" s="1">
        <f>COUNTIF(Data!$BN$6:$CC$15,BN11)</f>
        <v>0</v>
      </c>
      <c r="BR11" s="1">
        <f t="shared" ref="BR11:BR42" si="11">BP11*$G$8+BQ11*$G$7</f>
        <v>0</v>
      </c>
      <c r="BS11" s="79">
        <f>IFERROR(BR11/BO11,0)</f>
        <v>0</v>
      </c>
      <c r="BT11" s="143">
        <f>LARGE($BS$11:$BS$103,1)</f>
        <v>0.6875</v>
      </c>
      <c r="BU11" s="6" t="str" cm="1">
        <f t="array" ref="BU11">IFERROR(INDEX($A$11:$A$103, MATCH(1,($BS$11:$BS$103=LARGE($BS$11:$BS$103,1))*(COUNTIF(BU10:BV10, $A$11:$A$103)=0),0)), "")</f>
        <v>ORB-SLAM3</v>
      </c>
      <c r="BV11" s="160"/>
      <c r="CD11" s="132" t="str">
        <f t="shared" ref="CD11:CD41" si="12">J11</f>
        <v>ORB-SLAM</v>
      </c>
      <c r="CE11" s="1">
        <f>COUNTA(Data!CD25:CW25)</f>
        <v>0</v>
      </c>
      <c r="CF11" s="1">
        <f>COUNTIF(Data!$CD$3:$CW$5,CD11)</f>
        <v>0</v>
      </c>
      <c r="CG11" s="1">
        <f>COUNTIF(Data!$CD$6:$CW$15,CD11)</f>
        <v>0</v>
      </c>
      <c r="CH11" s="1">
        <f t="shared" ref="CH11:CH42" si="13">CF11*$G$8+CG11*$G$7</f>
        <v>0</v>
      </c>
      <c r="CI11" s="79">
        <f>IFERROR(CH11/CE11,0)</f>
        <v>0</v>
      </c>
      <c r="CJ11" s="143">
        <f>LARGE($CI$11:$CI$103,1)</f>
        <v>0.75</v>
      </c>
      <c r="CK11" s="349" t="str" cm="1">
        <f t="array" ref="CK11">IFERROR(INDEX($A$11:$A$103, MATCH(1,($CI$11:$CI$103=LARGE($CI$11:$CI$103,1))*(COUNTIF(CK10:CL10, $A$11:$A$103)=0),0)), "")</f>
        <v>OpenVSLAM</v>
      </c>
      <c r="CL11" s="394"/>
      <c r="CX11" s="132" t="str">
        <f t="shared" ref="CX11:CX41" si="14">J11</f>
        <v>ORB-SLAM</v>
      </c>
      <c r="CY11" s="1">
        <f>COUNTA(Data!CX25:DU25)</f>
        <v>0</v>
      </c>
      <c r="CZ11" s="1">
        <f>COUNTIF(Data!$CX$3:$DU$5,CX11)</f>
        <v>0</v>
      </c>
      <c r="DA11" s="1">
        <f>COUNTIF(Data!$CX$6:$DU$15,CX11)</f>
        <v>0</v>
      </c>
      <c r="DB11" s="1">
        <f t="shared" ref="DB11:DB42" si="15">CZ11*$G$8+DA11*$G$7</f>
        <v>0</v>
      </c>
      <c r="DC11" s="79">
        <f>IFERROR(DB11/CY11,0)</f>
        <v>0</v>
      </c>
      <c r="DD11" s="143">
        <f>LARGE($DC$11:$DC$103,1)</f>
        <v>0.66666666666666663</v>
      </c>
      <c r="DE11" s="349" t="str" cm="1">
        <f t="array" ref="DE11">IFERROR(INDEX($A$11:$A$103, MATCH(1,($DC$11:$DC$103=LARGE($DC$11:$DC$103,1))*(COUNTIF(DE10:DF10, $A$11:$A$103)=0),0)), "")</f>
        <v>R3LIVE</v>
      </c>
      <c r="DF11" s="394"/>
      <c r="DV11" s="132" t="str">
        <f t="shared" ref="DV11:DV41" si="16">J11</f>
        <v>ORB-SLAM</v>
      </c>
      <c r="DW11" s="1">
        <f>COUNTA(Data!DV25:EH25)</f>
        <v>0</v>
      </c>
      <c r="DX11" s="1">
        <f>COUNTIF(Data!$DV$3:$EH$5,DV11)</f>
        <v>0</v>
      </c>
      <c r="DY11" s="1">
        <f>COUNTIF(Data!$DV$6:$EH$15,DV11)</f>
        <v>0</v>
      </c>
      <c r="DZ11" s="1">
        <f t="shared" ref="DZ11:DZ42" si="17">DX11*$G$8+DY11*$G$7</f>
        <v>0</v>
      </c>
      <c r="EA11" s="79">
        <f>IFERROR(DZ11/DW11,0)</f>
        <v>0</v>
      </c>
      <c r="EB11" s="143">
        <f>LARGE($EA$11:$EA$103,1)</f>
        <v>0.23076923076923078</v>
      </c>
      <c r="EC11" s="349" t="str" cm="1">
        <f t="array" ref="EC11">IFERROR(INDEX($A$11:$A$103, MATCH(1,($EA$11:$EA$103=LARGE($EA$11:$EA$103,1))*(COUNTIF(EC10:ED10, $A$11:$A$103)=0),0)), "")</f>
        <v>LIO-SAM</v>
      </c>
      <c r="ED11" s="394"/>
      <c r="EI11" s="132" t="str">
        <f t="shared" ref="EI11:EI41" si="18">J11</f>
        <v>ORB-SLAM</v>
      </c>
      <c r="EJ11" s="1">
        <f>COUNTA(Data!EI25:ES25)</f>
        <v>0</v>
      </c>
      <c r="EK11" s="1">
        <f>COUNTIF(Data!$EI$3:$ES$5,EI11)</f>
        <v>0</v>
      </c>
      <c r="EL11" s="1">
        <f>COUNTIF(Data!$EI$6:$ES$15,EI11)</f>
        <v>0</v>
      </c>
      <c r="EM11" s="1">
        <f t="shared" ref="EM11:EM42" si="19">EK11*$G$8+EL11*$G$7</f>
        <v>0</v>
      </c>
      <c r="EN11" s="79">
        <f>IFERROR(EM11/EJ11,0)</f>
        <v>0</v>
      </c>
      <c r="EO11" s="143">
        <f>LARGE($EN$11:$EN$103,1)</f>
        <v>0.59090909090909094</v>
      </c>
      <c r="EP11" s="349" t="str" cm="1">
        <f t="array" ref="EP11">IFERROR(INDEX($A$11:$A$103, MATCH(1,($EN$11:$EN$103=LARGE($EN$11:$EN$103,1))*(COUNTIF(EP10:EQ10, $A$11:$A$103)=0),0)), "")</f>
        <v>RTAB. Stereo. ORB2</v>
      </c>
      <c r="EQ11" s="394"/>
    </row>
    <row r="12" spans="1:149" x14ac:dyDescent="0.25">
      <c r="A12" s="2" t="str">
        <f>Data!A26</f>
        <v>ORB-SLAM2</v>
      </c>
      <c r="B12" s="1">
        <f>COUNTA(Data!B26:I26)</f>
        <v>8</v>
      </c>
      <c r="C12" s="1">
        <f>COUNTIF(Data!$B$3:$I$5,A12)</f>
        <v>0</v>
      </c>
      <c r="D12" s="1">
        <f>COUNTIF(Data!$B$6:$I$15,A12)</f>
        <v>2</v>
      </c>
      <c r="E12" s="1">
        <f t="shared" si="0"/>
        <v>1</v>
      </c>
      <c r="F12" s="1">
        <f t="shared" ref="F12:F73" si="20">IFERROR(E12/B12,0)</f>
        <v>0.125</v>
      </c>
      <c r="G12" s="144"/>
      <c r="H12" s="141" t="str" cm="1">
        <f t="array" ref="H12">IFERROR(INDEX($A$11:$A$103, MATCH(1,($F$11:$F$103=LARGE($F$11:$F$103,1))*(COUNTIF(H11:I11, $A$11:$A$103)=0),0)), "")</f>
        <v/>
      </c>
      <c r="I12" s="133"/>
      <c r="J12" s="1" t="str">
        <f>Data!A26</f>
        <v>ORB-SLAM2</v>
      </c>
      <c r="K12" s="1">
        <f>COUNTA(Data!J26:T26)</f>
        <v>0</v>
      </c>
      <c r="L12" s="1">
        <f>COUNTIF(Data!$J$3:$T$5,J12)</f>
        <v>0</v>
      </c>
      <c r="M12" s="1">
        <f>COUNTIF(Data!$J$6:$T$15,J12)</f>
        <v>0</v>
      </c>
      <c r="N12" s="1">
        <f t="shared" si="1"/>
        <v>0</v>
      </c>
      <c r="O12" s="79">
        <f t="shared" ref="O12:O73" si="21">IFERROR(N12/K12,0)</f>
        <v>0</v>
      </c>
      <c r="P12" s="143"/>
      <c r="Q12" s="141" t="str" cm="1">
        <f t="array" ref="Q12">IFERROR(INDEX($A$11:$A$103, MATCH(1,($O$11:$O$103=LARGE($O$11:$O$103,1))*(COUNTIF(Q11:R11, $A$11:$A$103)=0),0)), "")</f>
        <v/>
      </c>
      <c r="U12" s="1" t="str">
        <f t="shared" si="2"/>
        <v>ORB-SLAM2</v>
      </c>
      <c r="V12" s="1">
        <f>COUNTA(Data!U26:AE26)</f>
        <v>11</v>
      </c>
      <c r="W12" s="1">
        <f>COUNTIF(Data!$U$3:$AE$5,U12)</f>
        <v>4</v>
      </c>
      <c r="X12" s="1">
        <f>COUNTIF(Data!$U$6:$AE$15,U12)</f>
        <v>4</v>
      </c>
      <c r="Y12" s="1">
        <f t="shared" si="3"/>
        <v>6</v>
      </c>
      <c r="Z12" s="79">
        <f t="shared" ref="Z12:Z73" si="22">IFERROR(Y12/V12,0)</f>
        <v>0.54545454545454541</v>
      </c>
      <c r="AA12" s="147"/>
      <c r="AB12" s="1" t="str" cm="1">
        <f t="array" ref="AB12">IFERROR(INDEX($A$11:$A$103, MATCH(1,($Z$11:$Z$103=LARGE($Z$11:$Z$103,1))*(COUNTIF($AB$11:AC11, $A$11:$A$103)=0),0)), "")</f>
        <v/>
      </c>
      <c r="AC12" s="141"/>
      <c r="AF12" s="132" t="str">
        <f t="shared" si="4"/>
        <v>ORB-SLAM2</v>
      </c>
      <c r="AG12" s="1">
        <f>COUNTA(Data!AF26:AP26)</f>
        <v>0</v>
      </c>
      <c r="AH12" s="1">
        <f>COUNTIF(Data!$AF$3:$AP$5,AF12)</f>
        <v>0</v>
      </c>
      <c r="AI12" s="1">
        <f>COUNTIF(Data!$AF$6:$AP$15,AF12)</f>
        <v>0</v>
      </c>
      <c r="AJ12" s="1">
        <f t="shared" si="5"/>
        <v>0</v>
      </c>
      <c r="AK12" s="79">
        <f t="shared" ref="AK12:AK73" si="23">IFERROR(AJ12/AG12,0)</f>
        <v>0</v>
      </c>
      <c r="AL12" s="147"/>
      <c r="AM12" s="1" t="str" cm="1">
        <f t="array" ref="AM12">IFERROR(INDEX($A$11:$A$103, MATCH(1,($AK$11:$AK$103=LARGE($AK$11:$AK$103,1))*(COUNTIF($AM$11:AN11, $A$11:$A$103)=0),0)), "")</f>
        <v/>
      </c>
      <c r="AN12" s="141"/>
      <c r="AQ12" s="132" t="str">
        <f t="shared" si="6"/>
        <v>ORB-SLAM2</v>
      </c>
      <c r="AR12" s="1">
        <f>COUNTA(Data!AQ26:BA26)</f>
        <v>0</v>
      </c>
      <c r="AS12" s="1">
        <f>COUNTIF(Data!$AQ$3:$BA$5,AQ12)</f>
        <v>0</v>
      </c>
      <c r="AT12" s="1">
        <f>COUNTIF(Data!$AQ$6:$BA$15,AQ12)</f>
        <v>0</v>
      </c>
      <c r="AU12" s="1">
        <f t="shared" si="7"/>
        <v>0</v>
      </c>
      <c r="AV12" s="79">
        <f t="shared" ref="AV12:AV73" si="24">IFERROR(AU12/AR12,0)</f>
        <v>0</v>
      </c>
      <c r="AW12" s="147"/>
      <c r="AX12" s="1" t="str" cm="1">
        <f t="array" ref="AX12">IFERROR(INDEX($A$11:$A$103, MATCH(1,($AV$11:$AV$103=LARGE($AV$11:$AV$103,1))*(COUNTIF($AX$11:AY11, $A$11:$A$103)=0),0)), "")</f>
        <v/>
      </c>
      <c r="AY12" s="141"/>
      <c r="BB12" s="132" t="str">
        <f t="shared" si="8"/>
        <v>ORB-SLAM2</v>
      </c>
      <c r="BC12" s="1">
        <f>COUNTA(Data!BB26:BM26)</f>
        <v>0</v>
      </c>
      <c r="BD12" s="1">
        <f>COUNTIF(Data!$BB$3:$BM$5,BB12)</f>
        <v>0</v>
      </c>
      <c r="BE12" s="1">
        <f>COUNTIF(Data!$BB$6:$BM$15,BB12)</f>
        <v>0</v>
      </c>
      <c r="BF12" s="1">
        <f t="shared" si="9"/>
        <v>0</v>
      </c>
      <c r="BG12" s="79">
        <f t="shared" ref="BG12:BG73" si="25">IFERROR(BF12/BC12,0)</f>
        <v>0</v>
      </c>
      <c r="BH12" s="147"/>
      <c r="BI12" s="6" t="str" cm="1">
        <f t="array" ref="BI12">IFERROR(INDEX($A$11:$A$103, MATCH(1,($BG$11:$BG$103=LARGE($BG$11:$BG$103,1))*(COUNTIF($BI$11:BJ11, $A$11:$A$103)=0),0)), "")</f>
        <v>ORB-SLAM3</v>
      </c>
      <c r="BJ12" s="160"/>
      <c r="BN12" s="132" t="str">
        <f t="shared" si="10"/>
        <v>ORB-SLAM2</v>
      </c>
      <c r="BO12" s="1">
        <f>COUNTA(Data!BN26:CC26)</f>
        <v>16</v>
      </c>
      <c r="BP12" s="1">
        <f>COUNTIF(Data!$BN$3:$CC$5,BN12)</f>
        <v>3</v>
      </c>
      <c r="BQ12" s="1">
        <f>COUNTIF(Data!$BN$6:$CC$15,BN12)</f>
        <v>11</v>
      </c>
      <c r="BR12" s="1">
        <f t="shared" si="11"/>
        <v>8.5</v>
      </c>
      <c r="BS12" s="79">
        <f t="shared" ref="BS12:BS73" si="26">IFERROR(BR12/BO12,0)</f>
        <v>0.53125</v>
      </c>
      <c r="BT12" s="147"/>
      <c r="BU12" s="6" t="str" cm="1">
        <f t="array" ref="BU12">IFERROR(INDEX($A$11:$A$103, MATCH(1,($BS$11:$BS$103=LARGE($BS$11:$BS$103,1))*(COUNTIF($BU$11:BV11, $A$11:$A$103)=0),0)), "")</f>
        <v/>
      </c>
      <c r="BV12" s="160"/>
      <c r="CD12" s="132" t="str">
        <f t="shared" si="12"/>
        <v>ORB-SLAM2</v>
      </c>
      <c r="CE12" s="1">
        <f>COUNTA(Data!CD26:CW26)</f>
        <v>12</v>
      </c>
      <c r="CF12" s="1">
        <f>COUNTIF(Data!$CD$3:$CW$5,CD12)</f>
        <v>4</v>
      </c>
      <c r="CG12" s="1">
        <f>COUNTIF(Data!$CD$6:$CW$15,CD12)</f>
        <v>2</v>
      </c>
      <c r="CH12" s="1">
        <f t="shared" si="13"/>
        <v>5</v>
      </c>
      <c r="CI12" s="79">
        <f t="shared" ref="CI12:CI73" si="27">IFERROR(CH12/CE12,0)</f>
        <v>0.41666666666666669</v>
      </c>
      <c r="CJ12" s="147"/>
      <c r="CK12" s="349" t="str" cm="1">
        <f t="array" ref="CK12">IFERROR(INDEX($A$11:$A$103, MATCH(1,($CI$11:$CI$103=LARGE($CI$11:$CI$103,1))*(COUNTIF($CK$11:CL11, $A$11:$A$103)=0),0)), "")</f>
        <v/>
      </c>
      <c r="CL12" s="394"/>
      <c r="CX12" s="132" t="str">
        <f t="shared" si="14"/>
        <v>ORB-SLAM2</v>
      </c>
      <c r="CY12" s="1">
        <f>COUNTA(Data!CX26:DU26)</f>
        <v>0</v>
      </c>
      <c r="CZ12" s="1">
        <f>COUNTIF(Data!$CX$3:$DU$5,CX12)</f>
        <v>0</v>
      </c>
      <c r="DA12" s="1">
        <f>COUNTIF(Data!$CX$6:$DU$15,CX12)</f>
        <v>0</v>
      </c>
      <c r="DB12" s="1">
        <f t="shared" si="15"/>
        <v>0</v>
      </c>
      <c r="DC12" s="79">
        <f t="shared" ref="DC12:DC73" si="28">IFERROR(DB12/CY12,0)</f>
        <v>0</v>
      </c>
      <c r="DD12" s="147"/>
      <c r="DE12" s="349" t="str" cm="1">
        <f t="array" ref="DE12">IFERROR(INDEX($A$11:$A$103, MATCH(1,($DC$11:$DC$103=LARGE($DC$11:$DC$103,1))*(COUNTIF($DE$11:DF11, $A$11:$A$103)=0),0)), "")</f>
        <v/>
      </c>
      <c r="DF12" s="394"/>
      <c r="DV12" s="132" t="str">
        <f t="shared" si="16"/>
        <v>ORB-SLAM2</v>
      </c>
      <c r="DW12" s="1">
        <f>COUNTA(Data!DV26:EH26)</f>
        <v>0</v>
      </c>
      <c r="DX12" s="1">
        <f>COUNTIF(Data!$DV$3:$EH$5,DV12)</f>
        <v>0</v>
      </c>
      <c r="DY12" s="1">
        <f>COUNTIF(Data!$DV$6:$EH$15,DV12)</f>
        <v>0</v>
      </c>
      <c r="DZ12" s="1">
        <f t="shared" si="17"/>
        <v>0</v>
      </c>
      <c r="EA12" s="79">
        <f t="shared" ref="EA12:EA73" si="29">IFERROR(DZ12/DW12,0)</f>
        <v>0</v>
      </c>
      <c r="EB12" s="149"/>
      <c r="EC12" s="349" t="str" cm="1">
        <f t="array" ref="EC12">IFERROR(INDEX($A$11:$A$103, MATCH(1,($EA$11:$EA$103=LARGE($EA$11:$EA$103,1))*(COUNTIF($EC$11:ED11, $A$11:$A$103)=0),0)), "")</f>
        <v/>
      </c>
      <c r="ED12" s="394"/>
      <c r="EI12" s="132" t="str">
        <f t="shared" si="18"/>
        <v>ORB-SLAM2</v>
      </c>
      <c r="EJ12" s="1">
        <f>COUNTA(Data!EI26:ES26)</f>
        <v>11</v>
      </c>
      <c r="EK12" s="1">
        <f>COUNTIF(Data!$EI$3:$ES$5,EI12)</f>
        <v>0</v>
      </c>
      <c r="EL12" s="1">
        <f>COUNTIF(Data!$EI$6:$ES$15,EI12)</f>
        <v>7</v>
      </c>
      <c r="EM12" s="1">
        <f t="shared" si="19"/>
        <v>3.5</v>
      </c>
      <c r="EN12" s="79">
        <f t="shared" ref="EN12:EN73" si="30">IFERROR(EM12/EJ12,0)</f>
        <v>0.31818181818181818</v>
      </c>
      <c r="EO12" s="147"/>
      <c r="EP12" s="349" t="str" cm="1">
        <f t="array" ref="EP12">IFERROR(INDEX($A$11:$A$103, MATCH(1,($EN$11:$EN$103=LARGE($EN$11:$EN$103,1))*(COUNTIF($EP$11:EQ11, $A$11:$A$103)=0),0)), "")</f>
        <v/>
      </c>
      <c r="EQ12" s="394"/>
    </row>
    <row r="13" spans="1:149" x14ac:dyDescent="0.25">
      <c r="A13" s="2" t="str">
        <f>Data!A27</f>
        <v>MapLab</v>
      </c>
      <c r="B13" s="1">
        <f>COUNTA(Data!B27:I27)</f>
        <v>8</v>
      </c>
      <c r="C13" s="1">
        <f>COUNTIF(Data!$B$3:$I$5,A13)</f>
        <v>0</v>
      </c>
      <c r="D13" s="1">
        <f>COUNTIF(Data!$B$6:$I$15,A13)</f>
        <v>0</v>
      </c>
      <c r="E13" s="1">
        <f t="shared" si="0"/>
        <v>0</v>
      </c>
      <c r="F13" s="1">
        <f t="shared" si="20"/>
        <v>0</v>
      </c>
      <c r="G13" s="144"/>
      <c r="H13" s="141" t="str" cm="1">
        <f t="array" ref="H13">IFERROR(INDEX($A$11:$A$103, MATCH(1,($F$11:$F$103=LARGE($F$11:$F$103,1))*(COUNTIF(H11:I12, $A$11:$A$103)=0),0)), "")</f>
        <v/>
      </c>
      <c r="I13" s="133"/>
      <c r="J13" s="1" t="str">
        <f>Data!A27</f>
        <v>MapLab</v>
      </c>
      <c r="K13" s="1">
        <f>COUNTA(Data!J27:T27)</f>
        <v>0</v>
      </c>
      <c r="L13" s="1">
        <f>COUNTIF(Data!$J$3:$T$5,J13)</f>
        <v>0</v>
      </c>
      <c r="M13" s="1">
        <f>COUNTIF(Data!$J$6:$T$15,J13)</f>
        <v>0</v>
      </c>
      <c r="N13" s="1">
        <f t="shared" si="1"/>
        <v>0</v>
      </c>
      <c r="O13" s="79">
        <f t="shared" si="21"/>
        <v>0</v>
      </c>
      <c r="P13" s="143"/>
      <c r="Q13" s="141" t="str" cm="1">
        <f t="array" ref="Q13">IFERROR(INDEX($A$11:$A$103, MATCH(1,($O$11:$O$103=LARGE($O$11:$O$103,1))*(COUNTIF($Q$11:R12, $A$11:$A$103)=0),0)), "")</f>
        <v/>
      </c>
      <c r="U13" s="1" t="str">
        <f t="shared" si="2"/>
        <v>MapLab</v>
      </c>
      <c r="V13" s="1">
        <f>COUNTA(Data!U27:AE27)</f>
        <v>0</v>
      </c>
      <c r="W13" s="1">
        <f>COUNTIF(Data!$U$3:$AE$5,U13)</f>
        <v>0</v>
      </c>
      <c r="X13" s="1">
        <f>COUNTIF(Data!$U$6:$AE$15,U13)</f>
        <v>0</v>
      </c>
      <c r="Y13" s="1">
        <f t="shared" si="3"/>
        <v>0</v>
      </c>
      <c r="Z13" s="79">
        <f t="shared" si="22"/>
        <v>0</v>
      </c>
      <c r="AA13" s="147"/>
      <c r="AB13" s="1" t="str" cm="1">
        <f t="array" ref="AB13">IFERROR(INDEX($A$11:$A$103, MATCH(1,($Z$11:$Z$103=LARGE($Z$11:$Z$103,1))*(COUNTIF($AB$11:AC12, $A$11:$A$103)=0),0)), "")</f>
        <v/>
      </c>
      <c r="AC13" s="141"/>
      <c r="AF13" s="132" t="str">
        <f t="shared" si="4"/>
        <v>MapLab</v>
      </c>
      <c r="AG13" s="1">
        <f>COUNTA(Data!AF27:AP27)</f>
        <v>0</v>
      </c>
      <c r="AH13" s="1">
        <f>COUNTIF(Data!$AF$3:$AP$5,AF13)</f>
        <v>0</v>
      </c>
      <c r="AI13" s="1">
        <f>COUNTIF(Data!$AF$6:$AP$15,AF13)</f>
        <v>0</v>
      </c>
      <c r="AJ13" s="1">
        <f t="shared" si="5"/>
        <v>0</v>
      </c>
      <c r="AK13" s="79">
        <f t="shared" si="23"/>
        <v>0</v>
      </c>
      <c r="AL13" s="147"/>
      <c r="AM13" s="1" t="str" cm="1">
        <f t="array" ref="AM13">IFERROR(INDEX($A$11:$A$103, MATCH(1,($AK$11:$AK$103=LARGE($AK$11:$AK$103,1))*(COUNTIF($AM$11:AN12, $A$11:$A$103)=0),0)), "")</f>
        <v/>
      </c>
      <c r="AN13" s="141"/>
      <c r="AQ13" s="132" t="str">
        <f t="shared" si="6"/>
        <v>MapLab</v>
      </c>
      <c r="AR13" s="1">
        <f>COUNTA(Data!AQ27:BA27)</f>
        <v>0</v>
      </c>
      <c r="AS13" s="1">
        <f>COUNTIF(Data!$AQ$3:$BA$5,AQ13)</f>
        <v>0</v>
      </c>
      <c r="AT13" s="1">
        <f>COUNTIF(Data!$AQ$6:$BA$15,AQ13)</f>
        <v>0</v>
      </c>
      <c r="AU13" s="1">
        <f t="shared" si="7"/>
        <v>0</v>
      </c>
      <c r="AV13" s="79">
        <f t="shared" si="24"/>
        <v>0</v>
      </c>
      <c r="AW13" s="147"/>
      <c r="AX13" s="1" t="str" cm="1">
        <f t="array" ref="AX13">IFERROR(INDEX($A$11:$A$103, MATCH(1,($AV$11:$AV$103=LARGE($AV$11:$AV$103,1))*(COUNTIF($AX$11:AY12, $A$11:$A$103)=0),0)), "")</f>
        <v/>
      </c>
      <c r="AY13" s="141"/>
      <c r="BB13" s="132" t="str">
        <f t="shared" si="8"/>
        <v>MapLab</v>
      </c>
      <c r="BC13" s="1">
        <f>COUNTA(Data!BB27:BM27)</f>
        <v>12</v>
      </c>
      <c r="BD13" s="1">
        <f>COUNTIF(Data!$BB$3:$BM$5,BB13)</f>
        <v>0</v>
      </c>
      <c r="BE13" s="1">
        <f>COUNTIF(Data!$BB$6:$BM$15,BB13)</f>
        <v>0</v>
      </c>
      <c r="BF13" s="1">
        <f t="shared" si="9"/>
        <v>0</v>
      </c>
      <c r="BG13" s="79">
        <f t="shared" si="25"/>
        <v>0</v>
      </c>
      <c r="BH13" s="147"/>
      <c r="BI13" s="6" t="str" cm="1">
        <f t="array" ref="BI13">IFERROR(INDEX($A$11:$A$103, MATCH(1,($BG$11:$BG$103=LARGE($BG$11:$BG$103,1))*(COUNTIF($BI$11:BJ12, $A$11:$A$103)=0),0)), "")</f>
        <v/>
      </c>
      <c r="BJ13" s="160"/>
      <c r="BN13" s="132" t="str">
        <f t="shared" si="10"/>
        <v>MapLab</v>
      </c>
      <c r="BO13" s="1">
        <f>COUNTA(Data!BN27:CC27)</f>
        <v>0</v>
      </c>
      <c r="BP13" s="1">
        <f>COUNTIF(Data!$BN$3:$CC$5,BN13)</f>
        <v>0</v>
      </c>
      <c r="BQ13" s="1">
        <f>COUNTIF(Data!$BN$6:$CC$15,BN13)</f>
        <v>0</v>
      </c>
      <c r="BR13" s="1">
        <f t="shared" si="11"/>
        <v>0</v>
      </c>
      <c r="BS13" s="79">
        <f t="shared" si="26"/>
        <v>0</v>
      </c>
      <c r="BT13" s="147"/>
      <c r="BU13" s="6" t="str" cm="1">
        <f t="array" ref="BU13">IFERROR(INDEX($A$11:$A$103, MATCH(1,($BS$11:$BS$103=LARGE($BS$11:$BS$103,1))*(COUNTIF($BU$11:BV12, $A$11:$A$103)=0),0)), "")</f>
        <v/>
      </c>
      <c r="BV13" s="160"/>
      <c r="CD13" s="132" t="str">
        <f t="shared" si="12"/>
        <v>MapLab</v>
      </c>
      <c r="CE13" s="1">
        <f>COUNTA(Data!CD27:CW27)</f>
        <v>0</v>
      </c>
      <c r="CF13" s="1">
        <f>COUNTIF(Data!$CD$3:$CW$5,CD13)</f>
        <v>0</v>
      </c>
      <c r="CG13" s="1">
        <f>COUNTIF(Data!$CD$6:$CW$15,CD13)</f>
        <v>0</v>
      </c>
      <c r="CH13" s="1">
        <f t="shared" si="13"/>
        <v>0</v>
      </c>
      <c r="CI13" s="79">
        <f t="shared" si="27"/>
        <v>0</v>
      </c>
      <c r="CJ13" s="147"/>
      <c r="CK13" s="349" t="str" cm="1">
        <f t="array" ref="CK13">IFERROR(INDEX($A$11:$A$103, MATCH(1,($CI$11:$CI$103=LARGE($CI$11:$CI$103,1))*(COUNTIF($CK$11:CL12, $A$11:$A$103)=0),0)), "")</f>
        <v/>
      </c>
      <c r="CL13" s="394"/>
      <c r="CX13" s="132" t="str">
        <f t="shared" si="14"/>
        <v>MapLab</v>
      </c>
      <c r="CY13" s="1">
        <f>COUNTA(Data!CX27:DU27)</f>
        <v>0</v>
      </c>
      <c r="CZ13" s="1">
        <f>COUNTIF(Data!$CX$3:$DU$5,CX13)</f>
        <v>0</v>
      </c>
      <c r="DA13" s="1">
        <f>COUNTIF(Data!$CX$6:$DU$15,CX13)</f>
        <v>0</v>
      </c>
      <c r="DB13" s="1">
        <f t="shared" si="15"/>
        <v>0</v>
      </c>
      <c r="DC13" s="79">
        <f t="shared" si="28"/>
        <v>0</v>
      </c>
      <c r="DD13" s="147"/>
      <c r="DE13" s="349" t="str" cm="1">
        <f t="array" ref="DE13">IFERROR(INDEX($A$11:$A$103, MATCH(1,($DC$11:$DC$103=LARGE($DC$11:$DC$103,1))*(COUNTIF($DE$11:DF12, $A$11:$A$103)=0),0)), "")</f>
        <v/>
      </c>
      <c r="DF13" s="394"/>
      <c r="DV13" s="132" t="str">
        <f t="shared" si="16"/>
        <v>MapLab</v>
      </c>
      <c r="DW13" s="1">
        <f>COUNTA(Data!DV27:EH27)</f>
        <v>0</v>
      </c>
      <c r="DX13" s="1">
        <f>COUNTIF(Data!$DV$3:$EH$5,DV13)</f>
        <v>0</v>
      </c>
      <c r="DY13" s="1">
        <f>COUNTIF(Data!$DV$6:$EH$15,DV13)</f>
        <v>0</v>
      </c>
      <c r="DZ13" s="1">
        <f t="shared" si="17"/>
        <v>0</v>
      </c>
      <c r="EA13" s="79">
        <f t="shared" si="29"/>
        <v>0</v>
      </c>
      <c r="EB13" s="149"/>
      <c r="EC13" s="349" t="str" cm="1">
        <f t="array" ref="EC13">IFERROR(INDEX($A$11:$A$103, MATCH(1,($EA$11:$EA$103=LARGE($EA$11:$EA$103,1))*(COUNTIF($EC$11:ED12, $A$11:$A$103)=0),0)), "")</f>
        <v/>
      </c>
      <c r="ED13" s="394"/>
      <c r="EI13" s="132" t="str">
        <f t="shared" si="18"/>
        <v>MapLab</v>
      </c>
      <c r="EJ13" s="1">
        <f>COUNTA(Data!EI27:ES27)</f>
        <v>0</v>
      </c>
      <c r="EK13" s="1">
        <f>COUNTIF(Data!$EI$3:$ES$5,EI13)</f>
        <v>0</v>
      </c>
      <c r="EL13" s="1">
        <f>COUNTIF(Data!$EI$6:$ES$15,EI13)</f>
        <v>0</v>
      </c>
      <c r="EM13" s="1">
        <f t="shared" si="19"/>
        <v>0</v>
      </c>
      <c r="EN13" s="79">
        <f t="shared" si="30"/>
        <v>0</v>
      </c>
      <c r="EO13" s="147"/>
      <c r="EP13" s="349" t="str" cm="1">
        <f t="array" ref="EP13">IFERROR(INDEX($A$11:$A$103, MATCH(1,($EN$11:$EN$103=LARGE($EN$11:$EN$103,1))*(COUNTIF($EP$11:EQ12, $A$11:$A$103)=0),0)), "")</f>
        <v/>
      </c>
      <c r="EQ13" s="394"/>
    </row>
    <row r="14" spans="1:149" x14ac:dyDescent="0.25">
      <c r="A14" s="2" t="str">
        <f>Data!A28</f>
        <v>LDSO</v>
      </c>
      <c r="B14" s="1">
        <f>COUNTA(Data!B28:I28)</f>
        <v>8</v>
      </c>
      <c r="C14" s="1">
        <f>COUNTIF(Data!$B$3:$I$5,A14)</f>
        <v>1</v>
      </c>
      <c r="D14" s="1">
        <f>COUNTIF(Data!$B$6:$I$15,A14)</f>
        <v>0</v>
      </c>
      <c r="E14" s="1">
        <f t="shared" si="0"/>
        <v>1</v>
      </c>
      <c r="F14" s="1">
        <f t="shared" si="20"/>
        <v>0.125</v>
      </c>
      <c r="G14" s="144">
        <f>LARGE($F$11:$F$103,2)</f>
        <v>0.5</v>
      </c>
      <c r="H14" s="141" t="str" cm="1">
        <f t="array" ref="H14">IFERROR(INDEX($A$11:$A$103, MATCH(1,($F$11:$F$103=LARGE($F$11:$F$103,2))*(COUNTIF($H$11:I13, $A$11:$A$103)=0),0)), "")</f>
        <v>ORB-SLAM3</v>
      </c>
      <c r="I14" s="133"/>
      <c r="J14" s="1" t="str">
        <f>Data!A28</f>
        <v>LDSO</v>
      </c>
      <c r="K14" s="1">
        <f>COUNTA(Data!J28:T28)</f>
        <v>0</v>
      </c>
      <c r="L14" s="1">
        <f>COUNTIF(Data!$J$3:$T$5,J14)</f>
        <v>0</v>
      </c>
      <c r="M14" s="1">
        <f>COUNTIF(Data!$J$6:$T$15,J14)</f>
        <v>0</v>
      </c>
      <c r="N14" s="1">
        <f t="shared" si="1"/>
        <v>0</v>
      </c>
      <c r="O14" s="79">
        <f t="shared" si="21"/>
        <v>0</v>
      </c>
      <c r="P14" s="143">
        <f>LARGE($O$11:$O$103,2)</f>
        <v>0.45454545454545453</v>
      </c>
      <c r="Q14" s="141" t="str" cm="1">
        <f t="array" ref="Q14">IFERROR(INDEX($A$11:$A$103, MATCH(1,($O$11:$O$103=LARGE($O$11:$O$103,2))*(COUNTIF($Q$11:R13, $A$11:$A$103)=0),0)), "")</f>
        <v>ORB-SLAM</v>
      </c>
      <c r="U14" s="1" t="str">
        <f t="shared" si="2"/>
        <v>LDSO</v>
      </c>
      <c r="V14" s="1">
        <f>COUNTA(Data!U28:AE28)</f>
        <v>0</v>
      </c>
      <c r="W14" s="1">
        <f>COUNTIF(Data!$U$3:$AE$5,U14)</f>
        <v>0</v>
      </c>
      <c r="X14" s="1">
        <f>COUNTIF(Data!$U$6:$AE$15,U14)</f>
        <v>0</v>
      </c>
      <c r="Y14" s="1">
        <f t="shared" si="3"/>
        <v>0</v>
      </c>
      <c r="Z14" s="79">
        <f t="shared" si="22"/>
        <v>0</v>
      </c>
      <c r="AA14" s="144">
        <f>LARGE($Z$11:$Z$103,2)</f>
        <v>0.54545454545454541</v>
      </c>
      <c r="AB14" s="1" t="str" cm="1">
        <f t="array" ref="AB14">IFERROR(INDEX($A$11:$A$103, MATCH(1,($Z$11:$Z$103=LARGE($Z$11:$Z$103,2))*(COUNTIF($AB$11:AC13, $A$11:$A$103)=0),0)), "")</f>
        <v>ORB-SLAM2</v>
      </c>
      <c r="AC14" s="141"/>
      <c r="AD14" s="1"/>
      <c r="AE14" s="1"/>
      <c r="AF14" s="132" t="str">
        <f t="shared" si="4"/>
        <v>LDSO</v>
      </c>
      <c r="AG14" s="1">
        <f>COUNTA(Data!AF28:AP28)</f>
        <v>0</v>
      </c>
      <c r="AH14" s="1">
        <f>COUNTIF(Data!$AF$3:$AP$5,AF14)</f>
        <v>0</v>
      </c>
      <c r="AI14" s="1">
        <f>COUNTIF(Data!$AF$6:$AP$15,AF14)</f>
        <v>0</v>
      </c>
      <c r="AJ14" s="1">
        <f t="shared" si="5"/>
        <v>0</v>
      </c>
      <c r="AK14" s="79">
        <f t="shared" si="23"/>
        <v>0</v>
      </c>
      <c r="AL14" s="144">
        <f>LARGE($AK$11:$AK$103,2)</f>
        <v>9.0909090909090912E-2</v>
      </c>
      <c r="AM14" s="1" t="str" cm="1">
        <f t="array" ref="AM14">IFERROR(INDEX($A$11:$A$103, MATCH(1,($AK$11:$AK$103=LARGE($AK$11:$AK$103,2))*(COUNTIF($AM$11:AN13, $A$11:$A$103)=0),0)), "")</f>
        <v>VINS-Mono</v>
      </c>
      <c r="AN14" s="141"/>
      <c r="AO14" s="1"/>
      <c r="AP14" s="1"/>
      <c r="AQ14" s="132" t="str">
        <f t="shared" si="6"/>
        <v>LDSO</v>
      </c>
      <c r="AR14" s="1">
        <f>COUNTA(Data!AQ28:BA28)</f>
        <v>0</v>
      </c>
      <c r="AS14" s="1">
        <f>COUNTIF(Data!$AQ$3:$BA$5,AQ14)</f>
        <v>0</v>
      </c>
      <c r="AT14" s="1">
        <f>COUNTIF(Data!$AQ$6:$BA$15,AQ14)</f>
        <v>0</v>
      </c>
      <c r="AU14" s="1">
        <f t="shared" si="7"/>
        <v>0</v>
      </c>
      <c r="AV14" s="79">
        <f t="shared" si="24"/>
        <v>0</v>
      </c>
      <c r="AW14" s="144">
        <f>LARGE($AV$11:$AV$103,2)</f>
        <v>0.27272727272727271</v>
      </c>
      <c r="AX14" s="1" t="str" cm="1">
        <f t="array" ref="AX14">IFERROR(INDEX($A$11:$A$103, MATCH(1,($AV$11:$AV$103=LARGE($AV$11:$AV$103,2))*(COUNTIF($AX$11:AY13, $A$11:$A$103)=0),0)), "")</f>
        <v>Basalt</v>
      </c>
      <c r="AY14" s="141"/>
      <c r="AZ14" s="1"/>
      <c r="BA14" s="1"/>
      <c r="BB14" s="132" t="str">
        <f t="shared" si="8"/>
        <v>LDSO</v>
      </c>
      <c r="BC14" s="1">
        <f>COUNTA(Data!BB28:BM28)</f>
        <v>0</v>
      </c>
      <c r="BD14" s="1">
        <f>COUNTIF(Data!$BB$3:$BM$5,BB14)</f>
        <v>0</v>
      </c>
      <c r="BE14" s="1">
        <f>COUNTIF(Data!$BB$6:$BM$15,BB14)</f>
        <v>0</v>
      </c>
      <c r="BF14" s="1">
        <f t="shared" si="9"/>
        <v>0</v>
      </c>
      <c r="BG14" s="79">
        <f t="shared" si="25"/>
        <v>0</v>
      </c>
      <c r="BH14" s="144">
        <f>LARGE($BG$11:$BG$103,2)</f>
        <v>0.54166666666666663</v>
      </c>
      <c r="BI14" s="6" t="str" cm="1">
        <f t="array" ref="BI14">IFERROR(INDEX($A$11:$A$103, MATCH(1,($BG$11:$BG$103=LARGE($BG$11:$BG$103,2))*(COUNTIF($BI$11:BJ13, $A$11:$A$103)=0),0)), "")</f>
        <v/>
      </c>
      <c r="BJ14" s="160"/>
      <c r="BK14" s="1"/>
      <c r="BL14" s="1"/>
      <c r="BM14" s="1"/>
      <c r="BN14" s="132" t="str">
        <f t="shared" si="10"/>
        <v>LDSO</v>
      </c>
      <c r="BO14" s="1">
        <f>COUNTA(Data!BN28:CC28)</f>
        <v>16</v>
      </c>
      <c r="BP14" s="1">
        <f>COUNTIF(Data!$BN$3:$CC$5,BN14)</f>
        <v>0</v>
      </c>
      <c r="BQ14" s="1">
        <f>COUNTIF(Data!$BN$6:$CC$15,BN14)</f>
        <v>2</v>
      </c>
      <c r="BR14" s="1">
        <f t="shared" si="11"/>
        <v>1</v>
      </c>
      <c r="BS14" s="79">
        <f t="shared" si="26"/>
        <v>6.25E-2</v>
      </c>
      <c r="BT14" s="144">
        <f>LARGE($BS$11:$BS$103,2)</f>
        <v>0.53125</v>
      </c>
      <c r="BU14" s="6" t="str" cm="1">
        <f t="array" ref="BU14">IFERROR(INDEX($A$11:$A$103, MATCH(1,($BS$11:$BS$103=LARGE($BS$11:$BS$103,2))*(COUNTIF($BU$11:BV13, $A$11:$A$103)=0),0)), "")</f>
        <v>ORB-SLAM2</v>
      </c>
      <c r="BV14" s="160"/>
      <c r="BW14" s="1"/>
      <c r="BX14" s="1"/>
      <c r="BY14" s="1"/>
      <c r="BZ14" s="1"/>
      <c r="CA14" s="1"/>
      <c r="CB14" s="1"/>
      <c r="CC14" s="1"/>
      <c r="CD14" s="132" t="str">
        <f t="shared" si="12"/>
        <v>LDSO</v>
      </c>
      <c r="CE14" s="1">
        <f>COUNTA(Data!CD28:CW28)</f>
        <v>0</v>
      </c>
      <c r="CF14" s="1">
        <f>COUNTIF(Data!$CD$3:$CW$5,CD14)</f>
        <v>0</v>
      </c>
      <c r="CG14" s="1">
        <f>COUNTIF(Data!$CD$6:$CW$15,CD14)</f>
        <v>0</v>
      </c>
      <c r="CH14" s="1">
        <f t="shared" si="13"/>
        <v>0</v>
      </c>
      <c r="CI14" s="79">
        <f t="shared" si="27"/>
        <v>0</v>
      </c>
      <c r="CJ14" s="144">
        <f>LARGE($CI$11:$CI$103,2)</f>
        <v>0.41666666666666669</v>
      </c>
      <c r="CK14" s="349" t="str" cm="1">
        <f t="array" ref="CK14">IFERROR(INDEX($A$11:$A$103, MATCH(1,($CI$11:$CI$103=LARGE($CI$11:$CI$103,2))*(COUNTIF($CK$11:CL13, $A$11:$A$103)=0),0)), "")</f>
        <v>ORB-SLAM2</v>
      </c>
      <c r="CL14" s="394"/>
      <c r="CM14" s="1"/>
      <c r="CN14" s="1"/>
      <c r="CO14" s="1"/>
      <c r="CP14" s="1"/>
      <c r="CQ14" s="1"/>
      <c r="CR14" s="1"/>
      <c r="CS14" s="1"/>
      <c r="CT14" s="1"/>
      <c r="CU14" s="1"/>
      <c r="CV14" s="1"/>
      <c r="CW14" s="1"/>
      <c r="CX14" s="132" t="str">
        <f t="shared" si="14"/>
        <v>LDSO</v>
      </c>
      <c r="CY14" s="1">
        <f>COUNTA(Data!CX28:DU28)</f>
        <v>0</v>
      </c>
      <c r="CZ14" s="1">
        <f>COUNTIF(Data!$CX$3:$DU$5,CX14)</f>
        <v>0</v>
      </c>
      <c r="DA14" s="1">
        <f>COUNTIF(Data!$CX$6:$DU$15,CX14)</f>
        <v>0</v>
      </c>
      <c r="DB14" s="1">
        <f t="shared" si="15"/>
        <v>0</v>
      </c>
      <c r="DC14" s="79">
        <f t="shared" si="28"/>
        <v>0</v>
      </c>
      <c r="DD14" s="144">
        <f>LARGE($DC$11:$DC$103,2)</f>
        <v>0.64583333333333337</v>
      </c>
      <c r="DE14" s="349" t="str" cm="1">
        <f t="array" ref="DE14">IFERROR(INDEX($A$11:$A$103, MATCH(1,($DC$11:$DC$103=LARGE($DC$11:$DC$103,2))*(COUNTIF($DE$11:DF13, $A$11:$A$103)=0),0)), "")</f>
        <v>FAST-LIO2</v>
      </c>
      <c r="DF14" s="394"/>
      <c r="DG14" s="1"/>
      <c r="DH14" s="1"/>
      <c r="DI14" s="1"/>
      <c r="DJ14" s="1"/>
      <c r="DK14" s="1"/>
      <c r="DL14" s="1"/>
      <c r="DM14" s="1"/>
      <c r="DN14" s="1"/>
      <c r="DO14" s="1"/>
      <c r="DP14" s="1"/>
      <c r="DQ14" s="1"/>
      <c r="DR14" s="1"/>
      <c r="DS14" s="1"/>
      <c r="DT14" s="1"/>
      <c r="DU14" s="1"/>
      <c r="DV14" s="132" t="str">
        <f t="shared" si="16"/>
        <v>LDSO</v>
      </c>
      <c r="DW14" s="1">
        <f>COUNTA(Data!DV28:EH28)</f>
        <v>0</v>
      </c>
      <c r="DX14" s="1">
        <f>COUNTIF(Data!$DV$3:$EH$5,DV14)</f>
        <v>0</v>
      </c>
      <c r="DY14" s="1">
        <f>COUNTIF(Data!$DV$6:$EH$15,DV14)</f>
        <v>0</v>
      </c>
      <c r="DZ14" s="1">
        <f t="shared" si="17"/>
        <v>0</v>
      </c>
      <c r="EA14" s="79">
        <f t="shared" si="29"/>
        <v>0</v>
      </c>
      <c r="EB14" s="143">
        <f>LARGE($EA$11:$EA$103,2)</f>
        <v>0.19230769230769232</v>
      </c>
      <c r="EC14" s="349" t="str" cm="1">
        <f t="array" ref="EC14">IFERROR(INDEX($A$11:$A$103, MATCH(1,($EA$11:$EA$103=LARGE($EA$11:$EA$103,2))*(COUNTIF($EC$11:ED13, $A$11:$A$103)=0),0)), "")</f>
        <v>HDL_Graph_SLAM</v>
      </c>
      <c r="ED14" s="394"/>
      <c r="EE14" s="1"/>
      <c r="EF14" s="1"/>
      <c r="EG14" s="1"/>
      <c r="EH14" s="1"/>
      <c r="EI14" s="132" t="str">
        <f t="shared" si="18"/>
        <v>LDSO</v>
      </c>
      <c r="EJ14" s="1">
        <f>COUNTA(Data!EI28:ES28)</f>
        <v>0</v>
      </c>
      <c r="EK14" s="1">
        <f>COUNTIF(Data!$EI$3:$ES$5,EI14)</f>
        <v>0</v>
      </c>
      <c r="EL14" s="1">
        <f>COUNTIF(Data!$EI$6:$ES$15,EI14)</f>
        <v>0</v>
      </c>
      <c r="EM14" s="1">
        <f t="shared" si="19"/>
        <v>0</v>
      </c>
      <c r="EN14" s="79">
        <f t="shared" si="30"/>
        <v>0</v>
      </c>
      <c r="EO14" s="144">
        <f>LARGE($EN$11:$EN$103,2)</f>
        <v>0.45454545454545453</v>
      </c>
      <c r="EP14" s="349" t="str" cm="1">
        <f t="array" ref="EP14">IFERROR(INDEX($A$11:$A$103, MATCH(1,($EN$11:$EN$103=LARGE($EN$11:$EN$103,2))*(COUNTIF($EP$11:EQ13, $A$11:$A$103)=0),0)), "")</f>
        <v>DV-LOAM</v>
      </c>
      <c r="EQ14" s="394"/>
      <c r="ER14" s="1"/>
      <c r="ES14" s="1"/>
    </row>
    <row r="15" spans="1:149" x14ac:dyDescent="0.25">
      <c r="A15" s="2" t="str">
        <f>Data!A29</f>
        <v>VINS-Mono</v>
      </c>
      <c r="B15" s="1">
        <f>COUNTA(Data!B29:I29)</f>
        <v>8</v>
      </c>
      <c r="C15" s="1">
        <f>COUNTIF(Data!$B$3:$I$5,A15)</f>
        <v>0</v>
      </c>
      <c r="D15" s="1">
        <f>COUNTIF(Data!$B$6:$I$15,A15)</f>
        <v>2</v>
      </c>
      <c r="E15" s="1">
        <f t="shared" si="0"/>
        <v>1</v>
      </c>
      <c r="F15" s="1">
        <f t="shared" si="20"/>
        <v>0.125</v>
      </c>
      <c r="G15" s="144"/>
      <c r="H15" s="141" t="str" cm="1">
        <f t="array" ref="H15">IFERROR(INDEX($A$11:$A$103, MATCH(1,($F$11:$F$103=LARGE($F$11:$F$103,2))*(COUNTIF($H$11:I14, $A$11:$A$103)=0),0)), "")</f>
        <v/>
      </c>
      <c r="I15" s="133"/>
      <c r="J15" s="1" t="str">
        <f>Data!A29</f>
        <v>VINS-Mono</v>
      </c>
      <c r="K15" s="1">
        <f>COUNTA(Data!J29:T29)</f>
        <v>0</v>
      </c>
      <c r="L15" s="1">
        <f>COUNTIF(Data!$J$3:$T$5,J15)</f>
        <v>0</v>
      </c>
      <c r="M15" s="1">
        <f>COUNTIF(Data!$J$6:$T$15,J15)</f>
        <v>0</v>
      </c>
      <c r="N15" s="1">
        <f t="shared" si="1"/>
        <v>0</v>
      </c>
      <c r="O15" s="79">
        <f t="shared" si="21"/>
        <v>0</v>
      </c>
      <c r="P15" s="143"/>
      <c r="Q15" s="141" t="str" cm="1">
        <f t="array" ref="Q15">IFERROR(INDEX($A$11:$A$103, MATCH(1,($O$11:$O$103=LARGE($O$11:$O$103,2))*(COUNTIF($Q$11:R14, $A$11:$A$103)=0),0)), "")</f>
        <v/>
      </c>
      <c r="U15" s="1" t="str">
        <f t="shared" si="2"/>
        <v>VINS-Mono</v>
      </c>
      <c r="V15" s="1">
        <f>COUNTA(Data!U29:AE29)</f>
        <v>0</v>
      </c>
      <c r="W15" s="1">
        <f>COUNTIF(Data!$U$3:$AE$5,U15)</f>
        <v>0</v>
      </c>
      <c r="X15" s="1">
        <f>COUNTIF(Data!$U$6:$AE$15,U15)</f>
        <v>0</v>
      </c>
      <c r="Y15" s="1">
        <f t="shared" si="3"/>
        <v>0</v>
      </c>
      <c r="Z15" s="79">
        <f t="shared" si="22"/>
        <v>0</v>
      </c>
      <c r="AA15" s="144"/>
      <c r="AB15" s="1" t="str" cm="1">
        <f t="array" ref="AB15">IFERROR(INDEX($A$11:$A$103, MATCH(1,($Z$11:$Z$103=LARGE($Z$11:$Z$103,2))*(COUNTIF($AB$11:AC14, $A$11:$A$103)=0),0)), "")</f>
        <v/>
      </c>
      <c r="AC15" s="141"/>
      <c r="AD15" s="1"/>
      <c r="AE15" s="1"/>
      <c r="AF15" s="132" t="str">
        <f t="shared" si="4"/>
        <v>VINS-Mono</v>
      </c>
      <c r="AG15" s="1">
        <f>COUNTA(Data!AF29:AP29)</f>
        <v>11</v>
      </c>
      <c r="AH15" s="1">
        <f>COUNTIF(Data!$AF$3:$AP$5,AF15)</f>
        <v>1</v>
      </c>
      <c r="AI15" s="1">
        <f>COUNTIF(Data!$AF$6:$AP$15,AF15)</f>
        <v>0</v>
      </c>
      <c r="AJ15" s="1">
        <f t="shared" si="5"/>
        <v>1</v>
      </c>
      <c r="AK15" s="139">
        <f t="shared" si="23"/>
        <v>9.0909090909090912E-2</v>
      </c>
      <c r="AL15" s="144"/>
      <c r="AM15" s="1" t="str" cm="1">
        <f t="array" ref="AM15">IFERROR(INDEX($A$11:$A$103, MATCH(1,($AK$11:$AK$103=LARGE($AK$11:$AK$103,2))*(COUNTIF($AM$11:AN14, $A$11:$A$103)=0),0)), "")</f>
        <v/>
      </c>
      <c r="AN15" s="141"/>
      <c r="AO15" s="1"/>
      <c r="AP15" s="1"/>
      <c r="AQ15" s="132" t="str">
        <f t="shared" si="6"/>
        <v>VINS-Mono</v>
      </c>
      <c r="AR15" s="1">
        <f>COUNTA(Data!AQ29:BA29)</f>
        <v>0</v>
      </c>
      <c r="AS15" s="1">
        <f>COUNTIF(Data!$AQ$3:$BA$5,AQ15)</f>
        <v>0</v>
      </c>
      <c r="AT15" s="1">
        <f>COUNTIF(Data!$AQ$6:$BA$15,AQ15)</f>
        <v>0</v>
      </c>
      <c r="AU15" s="1">
        <f t="shared" si="7"/>
        <v>0</v>
      </c>
      <c r="AV15" s="79">
        <f t="shared" si="24"/>
        <v>0</v>
      </c>
      <c r="AW15" s="144"/>
      <c r="AX15" s="1" t="str" cm="1">
        <f t="array" ref="AX15">IFERROR(INDEX($A$11:$A$103, MATCH(1,($AV$11:$AV$103=LARGE($AV$11:$AV$103,2))*(COUNTIF($AX$11:AY14, $A$11:$A$103)=0),0)), "")</f>
        <v/>
      </c>
      <c r="AY15" s="141"/>
      <c r="AZ15" s="1"/>
      <c r="BA15" s="1"/>
      <c r="BB15" s="132" t="str">
        <f t="shared" si="8"/>
        <v>VINS-Mono</v>
      </c>
      <c r="BC15" s="1">
        <f>COUNTA(Data!BB29:BM29)</f>
        <v>12</v>
      </c>
      <c r="BD15" s="1">
        <f>COUNTIF(Data!$BB$3:$BM$5,BB15)</f>
        <v>6</v>
      </c>
      <c r="BE15" s="1">
        <f>COUNTIF(Data!$BB$6:$BM$15,BB15)</f>
        <v>1</v>
      </c>
      <c r="BF15" s="1">
        <f t="shared" si="9"/>
        <v>6.5</v>
      </c>
      <c r="BG15" s="79">
        <f t="shared" si="25"/>
        <v>0.54166666666666663</v>
      </c>
      <c r="BH15" s="144"/>
      <c r="BI15" s="6" t="str" cm="1">
        <f t="array" ref="BI15">IFERROR(INDEX($A$11:$A$103, MATCH(1,($BG$11:$BG$103=LARGE($BG$11:$BG$103,2))*(COUNTIF($BI$11:BJ14, $A$11:$A$103)=0),0)), "")</f>
        <v/>
      </c>
      <c r="BJ15" s="160"/>
      <c r="BK15" s="1"/>
      <c r="BL15" s="1"/>
      <c r="BM15" s="1"/>
      <c r="BN15" s="132" t="str">
        <f t="shared" si="10"/>
        <v>VINS-Mono</v>
      </c>
      <c r="BO15" s="1">
        <f>COUNTA(Data!BN29:CC29)</f>
        <v>0</v>
      </c>
      <c r="BP15" s="1">
        <f>COUNTIF(Data!$BN$3:$CC$5,BN15)</f>
        <v>0</v>
      </c>
      <c r="BQ15" s="1">
        <f>COUNTIF(Data!$BN$6:$CC$15,BN15)</f>
        <v>0</v>
      </c>
      <c r="BR15" s="1">
        <f t="shared" si="11"/>
        <v>0</v>
      </c>
      <c r="BS15" s="79">
        <f t="shared" si="26"/>
        <v>0</v>
      </c>
      <c r="BT15" s="144"/>
      <c r="BU15" s="6" t="str" cm="1">
        <f t="array" ref="BU15">IFERROR(INDEX($A$11:$A$103, MATCH(1,($BS$11:$BS$103=LARGE($BS$11:$BS$103,2))*(COUNTIF($BU$11:BV14, $A$11:$A$103)=0),0)), "")</f>
        <v>OpenVSLAM</v>
      </c>
      <c r="BV15" s="160"/>
      <c r="BW15" s="1"/>
      <c r="BX15" s="1"/>
      <c r="BY15" s="1"/>
      <c r="BZ15" s="1"/>
      <c r="CA15" s="1"/>
      <c r="CB15" s="1"/>
      <c r="CC15" s="1"/>
      <c r="CD15" s="132" t="str">
        <f t="shared" si="12"/>
        <v>VINS-Mono</v>
      </c>
      <c r="CE15" s="1">
        <f>COUNTA(Data!CD29:CW29)</f>
        <v>20</v>
      </c>
      <c r="CF15" s="1">
        <f>COUNTIF(Data!$CD$3:$CW$5,CD15)</f>
        <v>3</v>
      </c>
      <c r="CG15" s="1">
        <f>COUNTIF(Data!$CD$6:$CW$15,CD15)</f>
        <v>3</v>
      </c>
      <c r="CH15" s="1">
        <f t="shared" si="13"/>
        <v>4.5</v>
      </c>
      <c r="CI15" s="79">
        <f t="shared" si="27"/>
        <v>0.22500000000000001</v>
      </c>
      <c r="CJ15" s="144"/>
      <c r="CK15" s="349" t="str" cm="1">
        <f t="array" ref="CK15">IFERROR(INDEX($A$11:$A$103, MATCH(1,($CI$11:$CI$103=LARGE($CI$11:$CI$103,2))*(COUNTIF($CK$11:CL14, $A$11:$A$103)=0),0)), "")</f>
        <v/>
      </c>
      <c r="CL15" s="394"/>
      <c r="CM15" s="1"/>
      <c r="CN15" s="1"/>
      <c r="CO15" s="1"/>
      <c r="CP15" s="1"/>
      <c r="CQ15" s="1"/>
      <c r="CR15" s="1"/>
      <c r="CS15" s="1"/>
      <c r="CT15" s="1"/>
      <c r="CU15" s="1"/>
      <c r="CV15" s="1"/>
      <c r="CW15" s="1"/>
      <c r="CX15" s="132" t="str">
        <f t="shared" si="14"/>
        <v>VINS-Mono</v>
      </c>
      <c r="CY15" s="1">
        <f>COUNTA(Data!CX29:DU29)</f>
        <v>24</v>
      </c>
      <c r="CZ15" s="1">
        <f>COUNTIF(Data!$CX$3:$DU$5,CX15)</f>
        <v>0</v>
      </c>
      <c r="DA15" s="1">
        <f>COUNTIF(Data!$CX$6:$DU$15,CX15)</f>
        <v>0</v>
      </c>
      <c r="DB15" s="1">
        <f t="shared" si="15"/>
        <v>0</v>
      </c>
      <c r="DC15" s="79">
        <f t="shared" si="28"/>
        <v>0</v>
      </c>
      <c r="DD15" s="144"/>
      <c r="DE15" s="349" t="str" cm="1">
        <f t="array" ref="DE15">IFERROR(INDEX($A$11:$A$103, MATCH(1,($DC$11:$DC$103=LARGE($DC$11:$DC$103,2))*(COUNTIF($DE$11:DF14, $A$11:$A$103)=0),0)), "")</f>
        <v>R2LIVE</v>
      </c>
      <c r="DF15" s="394"/>
      <c r="DG15" s="1"/>
      <c r="DH15" s="1"/>
      <c r="DI15" s="1"/>
      <c r="DJ15" s="1"/>
      <c r="DK15" s="1"/>
      <c r="DL15" s="1"/>
      <c r="DM15" s="1"/>
      <c r="DN15" s="1"/>
      <c r="DO15" s="1"/>
      <c r="DP15" s="1"/>
      <c r="DQ15" s="1"/>
      <c r="DR15" s="1"/>
      <c r="DS15" s="1"/>
      <c r="DT15" s="1"/>
      <c r="DU15" s="1"/>
      <c r="DV15" s="132" t="str">
        <f t="shared" si="16"/>
        <v>VINS-Mono</v>
      </c>
      <c r="DW15" s="1">
        <f>COUNTA(Data!DV29:EH29)</f>
        <v>0</v>
      </c>
      <c r="DX15" s="1">
        <f>COUNTIF(Data!$DV$3:$EH$5,DV15)</f>
        <v>0</v>
      </c>
      <c r="DY15" s="1">
        <f>COUNTIF(Data!$DV$6:$EH$15,DV15)</f>
        <v>0</v>
      </c>
      <c r="DZ15" s="1">
        <f t="shared" si="17"/>
        <v>0</v>
      </c>
      <c r="EA15" s="79">
        <f t="shared" si="29"/>
        <v>0</v>
      </c>
      <c r="EB15" s="143"/>
      <c r="EC15" s="349" t="str" cm="1">
        <f t="array" ref="EC15">IFERROR(INDEX($A$11:$A$103, MATCH(1,($EA$11:$EA$103=LARGE($EA$11:$EA$103,2))*(COUNTIF($EC$11:ED14, $A$11:$A$103)=0),0)), "")</f>
        <v/>
      </c>
      <c r="ED15" s="394"/>
      <c r="EE15" s="1"/>
      <c r="EF15" s="1"/>
      <c r="EG15" s="1"/>
      <c r="EH15" s="1"/>
      <c r="EI15" s="132" t="str">
        <f t="shared" si="18"/>
        <v>VINS-Mono</v>
      </c>
      <c r="EJ15" s="1">
        <f>COUNTA(Data!EI29:ES29)</f>
        <v>0</v>
      </c>
      <c r="EK15" s="1">
        <f>COUNTIF(Data!$EI$3:$ES$5,EI15)</f>
        <v>0</v>
      </c>
      <c r="EL15" s="1">
        <f>COUNTIF(Data!$EI$6:$ES$15,EI15)</f>
        <v>0</v>
      </c>
      <c r="EM15" s="1">
        <f t="shared" si="19"/>
        <v>0</v>
      </c>
      <c r="EN15" s="79">
        <f t="shared" si="30"/>
        <v>0</v>
      </c>
      <c r="EO15" s="144"/>
      <c r="EP15" s="349" t="str" cm="1">
        <f t="array" ref="EP15">IFERROR(INDEX($A$11:$A$103, MATCH(1,($EN$11:$EN$103=LARGE($EN$11:$EN$103,2))*(COUNTIF($EP$11:EQ14, $A$11:$A$103)=0),0)), "")</f>
        <v/>
      </c>
      <c r="EQ15" s="394"/>
      <c r="ER15" s="1"/>
      <c r="ES15" s="1"/>
    </row>
    <row r="16" spans="1:149" x14ac:dyDescent="0.25">
      <c r="A16" s="2" t="str">
        <f>Data!A30</f>
        <v>VINS-Fusion</v>
      </c>
      <c r="B16" s="1">
        <f>COUNTA(Data!B30:I30)</f>
        <v>8</v>
      </c>
      <c r="C16" s="1">
        <f>COUNTIF(Data!$B$3:$I$5,A16)</f>
        <v>0</v>
      </c>
      <c r="D16" s="1">
        <f>COUNTIF(Data!$B$6:$I$15,A16)</f>
        <v>0</v>
      </c>
      <c r="E16" s="1">
        <f t="shared" si="0"/>
        <v>0</v>
      </c>
      <c r="F16" s="1">
        <f t="shared" si="20"/>
        <v>0</v>
      </c>
      <c r="G16" s="144"/>
      <c r="H16" s="141" t="str" cm="1">
        <f t="array" ref="H16">IFERROR(INDEX($A$11:$A$103, MATCH(1,($F$11:$F$103=LARGE($F$11:$F$103,2))*(COUNTIF($H$11:I15, $A$11:$A$103)=0),0)), "")</f>
        <v/>
      </c>
      <c r="I16" s="133"/>
      <c r="J16" s="1" t="str">
        <f>Data!A30</f>
        <v>VINS-Fusion</v>
      </c>
      <c r="K16" s="1">
        <f>COUNTA(Data!J30:T30)</f>
        <v>0</v>
      </c>
      <c r="L16" s="1">
        <f>COUNTIF(Data!$J$3:$T$5,J16)</f>
        <v>0</v>
      </c>
      <c r="M16" s="1">
        <f>COUNTIF(Data!$J$6:$T$15,J16)</f>
        <v>0</v>
      </c>
      <c r="N16" s="1">
        <f t="shared" si="1"/>
        <v>0</v>
      </c>
      <c r="O16" s="79">
        <f t="shared" si="21"/>
        <v>0</v>
      </c>
      <c r="P16" s="143"/>
      <c r="Q16" s="141" t="str" cm="1">
        <f t="array" ref="Q16">IFERROR(INDEX($A$11:$A$103, MATCH(1,($O$11:$O$103=LARGE($O$11:$O$103,2))*(COUNTIF($Q$11:R15, $A$11:$A$103)=0),0)), "")</f>
        <v/>
      </c>
      <c r="U16" s="1" t="str">
        <f t="shared" si="2"/>
        <v>VINS-Fusion</v>
      </c>
      <c r="V16" s="1">
        <f>COUNTA(Data!U30:AE30)</f>
        <v>11</v>
      </c>
      <c r="W16" s="1">
        <f>COUNTIF(Data!$U$3:$AE$5,U16)</f>
        <v>0</v>
      </c>
      <c r="X16" s="1">
        <f>COUNTIF(Data!$U$6:$AE$15,U16)</f>
        <v>0</v>
      </c>
      <c r="Y16" s="1">
        <f t="shared" si="3"/>
        <v>0</v>
      </c>
      <c r="Z16" s="79">
        <f t="shared" si="22"/>
        <v>0</v>
      </c>
      <c r="AA16" s="144"/>
      <c r="AB16" s="1" t="str" cm="1">
        <f t="array" ref="AB16">IFERROR(INDEX($A$11:$A$103, MATCH(1,($Z$11:$Z$103=LARGE($Z$11:$Z$103,2))*(COUNTIF($AB$11:AC15, $A$11:$A$103)=0),0)), "")</f>
        <v/>
      </c>
      <c r="AC16" s="141"/>
      <c r="AD16" s="1"/>
      <c r="AE16" s="1"/>
      <c r="AF16" s="132" t="str">
        <f t="shared" si="4"/>
        <v>VINS-Fusion</v>
      </c>
      <c r="AG16" s="1">
        <f>COUNTA(Data!AF30:AP30)</f>
        <v>0</v>
      </c>
      <c r="AH16" s="1">
        <f>COUNTIF(Data!$AF$3:$AP$5,AF16)</f>
        <v>0</v>
      </c>
      <c r="AI16" s="1">
        <f>COUNTIF(Data!$AF$6:$AP$15,AF16)</f>
        <v>0</v>
      </c>
      <c r="AJ16" s="1">
        <f t="shared" si="5"/>
        <v>0</v>
      </c>
      <c r="AK16" s="79">
        <f t="shared" si="23"/>
        <v>0</v>
      </c>
      <c r="AL16" s="144"/>
      <c r="AM16" s="1" t="str" cm="1">
        <f t="array" ref="AM16">IFERROR(INDEX($A$11:$A$103, MATCH(1,($AK$11:$AK$103=LARGE($AK$11:$AK$103,2))*(COUNTIF($AM$11:AN15, $A$11:$A$103)=0),0)), "")</f>
        <v/>
      </c>
      <c r="AN16" s="141"/>
      <c r="AO16" s="1"/>
      <c r="AP16" s="1"/>
      <c r="AQ16" s="132" t="str">
        <f t="shared" si="6"/>
        <v>VINS-Fusion</v>
      </c>
      <c r="AR16" s="1">
        <f>COUNTA(Data!AQ30:BA30)</f>
        <v>11</v>
      </c>
      <c r="AS16" s="1">
        <f>COUNTIF(Data!$AQ$3:$BA$5,AQ16)</f>
        <v>0</v>
      </c>
      <c r="AT16" s="1">
        <f>COUNTIF(Data!$AQ$6:$BA$15,AQ16)</f>
        <v>0</v>
      </c>
      <c r="AU16" s="1">
        <f t="shared" si="7"/>
        <v>0</v>
      </c>
      <c r="AV16" s="79">
        <f t="shared" si="24"/>
        <v>0</v>
      </c>
      <c r="AW16" s="144"/>
      <c r="AX16" s="1" t="str" cm="1">
        <f t="array" ref="AX16">IFERROR(INDEX($A$11:$A$103, MATCH(1,($AV$11:$AV$103=LARGE($AV$11:$AV$103,2))*(COUNTIF($AX$11:AY15, $A$11:$A$103)=0),0)), "")</f>
        <v/>
      </c>
      <c r="AY16" s="141"/>
      <c r="AZ16" s="1"/>
      <c r="BA16" s="1"/>
      <c r="BB16" s="132" t="str">
        <f t="shared" si="8"/>
        <v>VINS-Fusion</v>
      </c>
      <c r="BC16" s="1">
        <f>COUNTA(Data!BB30:BM30)</f>
        <v>0</v>
      </c>
      <c r="BD16" s="1">
        <f>COUNTIF(Data!$BB$3:$BM$5,BB16)</f>
        <v>0</v>
      </c>
      <c r="BE16" s="1">
        <f>COUNTIF(Data!$BB$6:$BM$15,BB16)</f>
        <v>0</v>
      </c>
      <c r="BF16" s="1">
        <f t="shared" si="9"/>
        <v>0</v>
      </c>
      <c r="BG16" s="79">
        <f t="shared" si="25"/>
        <v>0</v>
      </c>
      <c r="BH16" s="144"/>
      <c r="BI16" s="6" t="str" cm="1">
        <f t="array" ref="BI16">IFERROR(INDEX($A$11:$A$103, MATCH(1,($BG$11:$BG$103=LARGE($BG$11:$BG$103,2))*(COUNTIF($BI$11:BJ15, $A$11:$A$103)=0),0)), "")</f>
        <v/>
      </c>
      <c r="BJ16" s="160"/>
      <c r="BK16" s="1"/>
      <c r="BL16" s="1"/>
      <c r="BM16" s="1"/>
      <c r="BN16" s="132" t="str">
        <f t="shared" si="10"/>
        <v>VINS-Fusion</v>
      </c>
      <c r="BO16" s="1">
        <f>COUNTA(Data!BN30:CC30)</f>
        <v>16</v>
      </c>
      <c r="BP16" s="1">
        <f>COUNTIF(Data!$BN$3:$CC$5,BN16)</f>
        <v>0</v>
      </c>
      <c r="BQ16" s="1">
        <f>COUNTIF(Data!$BN$6:$CC$15,BN16)</f>
        <v>1</v>
      </c>
      <c r="BR16" s="1">
        <f t="shared" si="11"/>
        <v>0.5</v>
      </c>
      <c r="BS16" s="79">
        <f t="shared" si="26"/>
        <v>3.125E-2</v>
      </c>
      <c r="BT16" s="144"/>
      <c r="BU16" s="6" t="str" cm="1">
        <f t="array" ref="BU16">IFERROR(INDEX($A$11:$A$103, MATCH(1,($BS$11:$BS$103=LARGE($BS$11:$BS$103,2))*(COUNTIF($BU$11:BV15, $A$11:$A$103)=0),0)), "")</f>
        <v/>
      </c>
      <c r="BV16" s="160"/>
      <c r="BW16" s="1"/>
      <c r="BX16" s="1"/>
      <c r="BY16" s="1"/>
      <c r="BZ16" s="1"/>
      <c r="CA16" s="1"/>
      <c r="CB16" s="1"/>
      <c r="CC16" s="1"/>
      <c r="CD16" s="132" t="str">
        <f t="shared" si="12"/>
        <v>VINS-Fusion</v>
      </c>
      <c r="CE16" s="1">
        <f>COUNTA(Data!CD30:CW30)</f>
        <v>0</v>
      </c>
      <c r="CF16" s="1">
        <f>COUNTIF(Data!$CD$3:$CW$5,CD16)</f>
        <v>0</v>
      </c>
      <c r="CG16" s="1">
        <f>COUNTIF(Data!$CD$6:$CW$15,CD16)</f>
        <v>0</v>
      </c>
      <c r="CH16" s="1">
        <f t="shared" si="13"/>
        <v>0</v>
      </c>
      <c r="CI16" s="79">
        <f t="shared" si="27"/>
        <v>0</v>
      </c>
      <c r="CJ16" s="144"/>
      <c r="CK16" s="349" t="str" cm="1">
        <f t="array" ref="CK16">IFERROR(INDEX($A$11:$A$103, MATCH(1,($CI$11:$CI$103=LARGE($CI$11:$CI$103,2))*(COUNTIF($CK$11:CL15, $A$11:$A$103)=0),0)), "")</f>
        <v/>
      </c>
      <c r="CL16" s="394"/>
      <c r="CM16" s="1"/>
      <c r="CN16" s="1"/>
      <c r="CO16" s="1"/>
      <c r="CP16" s="1"/>
      <c r="CQ16" s="1"/>
      <c r="CR16" s="1"/>
      <c r="CS16" s="1"/>
      <c r="CT16" s="1"/>
      <c r="CU16" s="1"/>
      <c r="CV16" s="1"/>
      <c r="CW16" s="1"/>
      <c r="CX16" s="132" t="str">
        <f t="shared" si="14"/>
        <v>VINS-Fusion</v>
      </c>
      <c r="CY16" s="1">
        <f>COUNTA(Data!CX30:DU30)</f>
        <v>0</v>
      </c>
      <c r="CZ16" s="1">
        <f>COUNTIF(Data!$CX$3:$DU$5,CX16)</f>
        <v>0</v>
      </c>
      <c r="DA16" s="1">
        <f>COUNTIF(Data!$CX$6:$DU$15,CX16)</f>
        <v>0</v>
      </c>
      <c r="DB16" s="1">
        <f t="shared" si="15"/>
        <v>0</v>
      </c>
      <c r="DC16" s="79">
        <f t="shared" si="28"/>
        <v>0</v>
      </c>
      <c r="DD16" s="144"/>
      <c r="DE16" s="349" t="str" cm="1">
        <f t="array" ref="DE16">IFERROR(INDEX($A$11:$A$103, MATCH(1,($DC$11:$DC$103=LARGE($DC$11:$DC$103,2))*(COUNTIF($DE$11:DF15, $A$11:$A$103)=0),0)), "")</f>
        <v/>
      </c>
      <c r="DF16" s="394"/>
      <c r="DG16" s="1"/>
      <c r="DH16" s="1"/>
      <c r="DI16" s="1"/>
      <c r="DJ16" s="1"/>
      <c r="DK16" s="1"/>
      <c r="DL16" s="1"/>
      <c r="DM16" s="1"/>
      <c r="DN16" s="1"/>
      <c r="DO16" s="1"/>
      <c r="DP16" s="1"/>
      <c r="DQ16" s="1"/>
      <c r="DR16" s="1"/>
      <c r="DS16" s="1"/>
      <c r="DT16" s="1"/>
      <c r="DU16" s="1"/>
      <c r="DV16" s="132" t="str">
        <f t="shared" si="16"/>
        <v>VINS-Fusion</v>
      </c>
      <c r="DW16" s="1">
        <f>COUNTA(Data!DV30:EH30)</f>
        <v>0</v>
      </c>
      <c r="DX16" s="1">
        <f>COUNTIF(Data!$DV$3:$EH$5,DV16)</f>
        <v>0</v>
      </c>
      <c r="DY16" s="1">
        <f>COUNTIF(Data!$DV$6:$EH$15,DV16)</f>
        <v>0</v>
      </c>
      <c r="DZ16" s="1">
        <f t="shared" si="17"/>
        <v>0</v>
      </c>
      <c r="EA16" s="79">
        <f t="shared" si="29"/>
        <v>0</v>
      </c>
      <c r="EB16" s="143"/>
      <c r="EC16" s="349" t="str" cm="1">
        <f t="array" ref="EC16">IFERROR(INDEX($A$11:$A$103, MATCH(1,($EA$11:$EA$103=LARGE($EA$11:$EA$103,2))*(COUNTIF($EC$11:ED15, $A$11:$A$103)=0),0)), "")</f>
        <v/>
      </c>
      <c r="ED16" s="394"/>
      <c r="EE16" s="1"/>
      <c r="EF16" s="1"/>
      <c r="EG16" s="1"/>
      <c r="EH16" s="1"/>
      <c r="EI16" s="132" t="str">
        <f t="shared" si="18"/>
        <v>VINS-Fusion</v>
      </c>
      <c r="EJ16" s="1">
        <f>COUNTA(Data!EI30:ES30)</f>
        <v>0</v>
      </c>
      <c r="EK16" s="1">
        <f>COUNTIF(Data!$EI$3:$ES$5,EI16)</f>
        <v>0</v>
      </c>
      <c r="EL16" s="1">
        <f>COUNTIF(Data!$EI$6:$ES$15,EI16)</f>
        <v>0</v>
      </c>
      <c r="EM16" s="1">
        <f t="shared" si="19"/>
        <v>0</v>
      </c>
      <c r="EN16" s="79">
        <f t="shared" si="30"/>
        <v>0</v>
      </c>
      <c r="EO16" s="144"/>
      <c r="EP16" s="349" t="str" cm="1">
        <f t="array" ref="EP16">IFERROR(INDEX($A$11:$A$103, MATCH(1,($EN$11:$EN$103=LARGE($EN$11:$EN$103,2))*(COUNTIF($EP$11:EQ15, $A$11:$A$103)=0),0)), "")</f>
        <v/>
      </c>
      <c r="EQ16" s="394"/>
      <c r="ER16" s="1"/>
      <c r="ES16" s="1"/>
    </row>
    <row r="17" spans="1:147" x14ac:dyDescent="0.25">
      <c r="A17" s="2" t="str">
        <f>Data!A31</f>
        <v>OpenVSLAM</v>
      </c>
      <c r="B17" s="1">
        <f>COUNTA(Data!B31:I31)</f>
        <v>8</v>
      </c>
      <c r="C17" s="1">
        <f>COUNTIF(Data!$B$3:$I$5,A17)</f>
        <v>1</v>
      </c>
      <c r="D17" s="1">
        <f>COUNTIF(Data!$B$6:$I$15,A17)</f>
        <v>1</v>
      </c>
      <c r="E17" s="1">
        <f t="shared" si="0"/>
        <v>1.5</v>
      </c>
      <c r="F17" s="1">
        <f t="shared" si="20"/>
        <v>0.1875</v>
      </c>
      <c r="G17" s="144">
        <f>LARGE($F$11:$F$103,3)</f>
        <v>0.1875</v>
      </c>
      <c r="H17" s="141" t="str" cm="1">
        <f t="array" ref="H17">IFERROR(INDEX($A$11:$A$103, MATCH(1,($F$11:$F$103=LARGE($F$11:$F$103,3))*(COUNTIF($H$11:I16, $A$11:$A$103)=0),0)), "")</f>
        <v>OpenVSLAM</v>
      </c>
      <c r="I17" s="133"/>
      <c r="J17" s="1" t="str">
        <f>Data!A31</f>
        <v>OpenVSLAM</v>
      </c>
      <c r="K17" s="1">
        <f>COUNTA(Data!J31:T31)</f>
        <v>0</v>
      </c>
      <c r="L17" s="1">
        <f>COUNTIF(Data!$J$3:$T$5,J17)</f>
        <v>0</v>
      </c>
      <c r="M17" s="1">
        <f>COUNTIF(Data!$J$6:$T$15,J17)</f>
        <v>0</v>
      </c>
      <c r="N17" s="1">
        <f t="shared" si="1"/>
        <v>0</v>
      </c>
      <c r="O17" s="79">
        <f t="shared" si="21"/>
        <v>0</v>
      </c>
      <c r="P17" s="143">
        <f>LARGE($O$11:$O$103,3)</f>
        <v>9.0909090909090912E-2</v>
      </c>
      <c r="Q17" s="141" t="str" cm="1">
        <f t="array" ref="Q17">IFERROR(INDEX($A$11:$A$103, MATCH(1,($O$11:$O$103=LARGE($O$11:$O$103,3))*(COUNTIF($Q$11:R16, $A$11:$A$103)=0),0)), "")</f>
        <v>SVO</v>
      </c>
      <c r="U17" s="1" t="str">
        <f t="shared" si="2"/>
        <v>OpenVSLAM</v>
      </c>
      <c r="V17" s="1">
        <f>COUNTA(Data!U31:AE31)</f>
        <v>0</v>
      </c>
      <c r="W17" s="1">
        <f>COUNTIF(Data!$U$3:$AE$5,U17)</f>
        <v>0</v>
      </c>
      <c r="X17" s="1">
        <f>COUNTIF(Data!$U$6:$AE$15,U17)</f>
        <v>0</v>
      </c>
      <c r="Y17" s="1">
        <f t="shared" si="3"/>
        <v>0</v>
      </c>
      <c r="Z17" s="79">
        <f t="shared" si="22"/>
        <v>0</v>
      </c>
      <c r="AA17" s="144">
        <f>LARGE($Z$11:$Z$103,3)</f>
        <v>0.31818181818181818</v>
      </c>
      <c r="AB17" s="1" t="str" cm="1">
        <f t="array" ref="AB17">IFERROR(INDEX($A$11:$A$103, MATCH(1,($Z$11:$Z$103=LARGE($Z$11:$Z$103,3))*(COUNTIF($AB$11:AC16, $A$11:$A$103)=0),0)), "")</f>
        <v>RTAB-Map</v>
      </c>
      <c r="AC17" s="141"/>
      <c r="AD17" s="1"/>
      <c r="AE17" s="1"/>
      <c r="AF17" s="132" t="str">
        <f t="shared" si="4"/>
        <v>OpenVSLAM</v>
      </c>
      <c r="AG17" s="1">
        <f>COUNTA(Data!AF31:AP31)</f>
        <v>0</v>
      </c>
      <c r="AH17" s="1">
        <f>COUNTIF(Data!$AF$3:$AP$5,AF17)</f>
        <v>0</v>
      </c>
      <c r="AI17" s="1">
        <f>COUNTIF(Data!$AF$6:$AP$15,AF17)</f>
        <v>0</v>
      </c>
      <c r="AJ17" s="1">
        <f t="shared" si="5"/>
        <v>0</v>
      </c>
      <c r="AK17" s="79">
        <f t="shared" si="23"/>
        <v>0</v>
      </c>
      <c r="AL17" s="144">
        <f>LARGE($AK$11:$AK$103,3)</f>
        <v>0</v>
      </c>
      <c r="AM17" s="1" t="str" cm="1">
        <f t="array" ref="AM17">IFERROR(INDEX($A$11:$A$103, MATCH(1,($AK$11:$AK$103=LARGE($AK$11:$AK$103,3))*(COUNTIF($AM$11:AN16, $A$11:$A$103)=0),0)), "")</f>
        <v>ORB-SLAM</v>
      </c>
      <c r="AN17" s="141"/>
      <c r="AO17" s="1"/>
      <c r="AP17" s="1"/>
      <c r="AQ17" s="132" t="str">
        <f t="shared" si="6"/>
        <v>OpenVSLAM</v>
      </c>
      <c r="AR17" s="1">
        <f>COUNTA(Data!AQ31:BA31)</f>
        <v>0</v>
      </c>
      <c r="AS17" s="1">
        <f>COUNTIF(Data!$AQ$3:$BA$5,AQ17)</f>
        <v>0</v>
      </c>
      <c r="AT17" s="1">
        <f>COUNTIF(Data!$AQ$6:$BA$15,AQ17)</f>
        <v>0</v>
      </c>
      <c r="AU17" s="1">
        <f t="shared" si="7"/>
        <v>0</v>
      </c>
      <c r="AV17" s="79">
        <f t="shared" si="24"/>
        <v>0</v>
      </c>
      <c r="AW17" s="144">
        <f>LARGE($AV$11:$AV$103,3)</f>
        <v>0.18181818181818182</v>
      </c>
      <c r="AX17" s="1" t="str" cm="1">
        <f t="array" ref="AX17">IFERROR(INDEX($A$11:$A$103, MATCH(1,($AV$11:$AV$103=LARGE($AV$11:$AV$103,3))*(COUNTIF($AX$11:AY16, $A$11:$A$103)=0),0)), "")</f>
        <v>RTAB. OKVIS (IMU+Ste.)</v>
      </c>
      <c r="AY17" s="141"/>
      <c r="AZ17" s="1"/>
      <c r="BA17" s="1"/>
      <c r="BB17" s="132" t="str">
        <f t="shared" si="8"/>
        <v>OpenVSLAM</v>
      </c>
      <c r="BC17" s="1">
        <f>COUNTA(Data!BB31:BM31)</f>
        <v>12</v>
      </c>
      <c r="BD17" s="1">
        <f>COUNTIF(Data!$BB$3:$BM$5,BB17)</f>
        <v>0</v>
      </c>
      <c r="BE17" s="1">
        <f>COUNTIF(Data!$BB$6:$BM$15,BB17)</f>
        <v>0</v>
      </c>
      <c r="BF17" s="1">
        <f t="shared" si="9"/>
        <v>0</v>
      </c>
      <c r="BG17" s="79">
        <f t="shared" si="25"/>
        <v>0</v>
      </c>
      <c r="BH17" s="144">
        <f>LARGE($BG$11:$BG$103,3)</f>
        <v>0</v>
      </c>
      <c r="BI17" s="6" t="str" cm="1">
        <f t="array" ref="BI17">IFERROR(INDEX($A$11:$A$103, MATCH(1,($BG$11:$BG$103=LARGE($BG$11:$BG$103,3))*(COUNTIF($BI$11:BJ16, $A$11:$A$103)=0),0)), "")</f>
        <v>ORB-SLAM</v>
      </c>
      <c r="BJ17" s="160"/>
      <c r="BK17" s="1"/>
      <c r="BL17" s="1"/>
      <c r="BM17" s="1"/>
      <c r="BN17" s="132" t="str">
        <f t="shared" si="10"/>
        <v>OpenVSLAM</v>
      </c>
      <c r="BO17" s="1">
        <f>COUNTA(Data!BN31:CC31)</f>
        <v>16</v>
      </c>
      <c r="BP17" s="1">
        <f>COUNTIF(Data!$BN$3:$CC$5,BN17)</f>
        <v>7</v>
      </c>
      <c r="BQ17" s="1">
        <f>COUNTIF(Data!$BN$6:$CC$15,BN17)</f>
        <v>3</v>
      </c>
      <c r="BR17" s="1">
        <f t="shared" si="11"/>
        <v>8.5</v>
      </c>
      <c r="BS17" s="79">
        <f t="shared" si="26"/>
        <v>0.53125</v>
      </c>
      <c r="BT17" s="144">
        <f>LARGE($BS$11:$BS$103,3)</f>
        <v>0.53125</v>
      </c>
      <c r="BU17" s="6" t="str" cm="1">
        <f t="array" ref="BU17">IFERROR(INDEX($A$11:$A$103, MATCH(1,($BS$11:$BS$103=LARGE($BS$11:$BS$103,3))*(COUNTIF($BU$11:BV16, $A$11:$A$103)=0),0)), "")</f>
        <v/>
      </c>
      <c r="BV17" s="160"/>
      <c r="BW17" s="1"/>
      <c r="BX17" s="1"/>
      <c r="BY17" s="1"/>
      <c r="BZ17" s="1"/>
      <c r="CA17" s="1"/>
      <c r="CB17" s="1"/>
      <c r="CC17" s="1"/>
      <c r="CD17" s="132" t="str">
        <f t="shared" si="12"/>
        <v>OpenVSLAM</v>
      </c>
      <c r="CE17" s="1">
        <f>COUNTA(Data!CD31:CW31)</f>
        <v>20</v>
      </c>
      <c r="CF17" s="1">
        <f>COUNTIF(Data!$CD$3:$CW$5,CD17)</f>
        <v>13</v>
      </c>
      <c r="CG17" s="1">
        <f>COUNTIF(Data!$CD$6:$CW$15,CD17)</f>
        <v>4</v>
      </c>
      <c r="CH17" s="1">
        <f t="shared" si="13"/>
        <v>15</v>
      </c>
      <c r="CI17" s="79">
        <f t="shared" si="27"/>
        <v>0.75</v>
      </c>
      <c r="CJ17" s="144">
        <f>LARGE($CI$11:$CI$103,3)</f>
        <v>0.22500000000000001</v>
      </c>
      <c r="CK17" s="349" t="str" cm="1">
        <f t="array" ref="CK17">IFERROR(INDEX($A$11:$A$103, MATCH(1,($CI$11:$CI$103=LARGE($CI$11:$CI$103,3))*(COUNTIF($CK$11:CL16, $A$11:$A$103)=0),0)), "")</f>
        <v>VINS-Mono</v>
      </c>
      <c r="CL17" s="394"/>
      <c r="CM17" s="1"/>
      <c r="CN17" s="1"/>
      <c r="CO17" s="1"/>
      <c r="CP17" s="1"/>
      <c r="CQ17" s="1"/>
      <c r="CR17" s="1"/>
      <c r="CS17" s="1"/>
      <c r="CT17" s="1"/>
      <c r="CU17" s="1"/>
      <c r="CV17" s="1"/>
      <c r="CW17" s="1"/>
      <c r="CX17" s="132" t="str">
        <f t="shared" si="14"/>
        <v>OpenVSLAM</v>
      </c>
      <c r="CY17" s="1">
        <f>COUNTA(Data!CX31:DU31)</f>
        <v>0</v>
      </c>
      <c r="CZ17" s="1">
        <f>COUNTIF(Data!$CX$3:$DU$5,CX17)</f>
        <v>0</v>
      </c>
      <c r="DA17" s="1">
        <f>COUNTIF(Data!$CX$6:$DU$15,CX17)</f>
        <v>0</v>
      </c>
      <c r="DB17" s="1">
        <f t="shared" si="15"/>
        <v>0</v>
      </c>
      <c r="DC17" s="79">
        <f t="shared" si="28"/>
        <v>0</v>
      </c>
      <c r="DD17" s="144">
        <f>LARGE($DC$11:$DC$103,3)</f>
        <v>0.64583333333333337</v>
      </c>
      <c r="DE17" s="349" t="str" cm="1">
        <f t="array" ref="DE17">IFERROR(INDEX($A$11:$A$103, MATCH(1,($DC$11:$DC$103=LARGE($DC$11:$DC$103,3))*(COUNTIF($DE$11:DF16, $A$11:$A$103)=0),0)), "")</f>
        <v/>
      </c>
      <c r="DF17" s="394"/>
      <c r="DG17" s="1"/>
      <c r="DH17" s="1"/>
      <c r="DI17" s="1"/>
      <c r="DJ17" s="1"/>
      <c r="DK17" s="1"/>
      <c r="DL17" s="1"/>
      <c r="DM17" s="1"/>
      <c r="DN17" s="1"/>
      <c r="DO17" s="1"/>
      <c r="DP17" s="1"/>
      <c r="DQ17" s="1"/>
      <c r="DR17" s="1"/>
      <c r="DS17" s="1"/>
      <c r="DT17" s="1"/>
      <c r="DU17" s="1"/>
      <c r="DV17" s="132" t="str">
        <f t="shared" si="16"/>
        <v>OpenVSLAM</v>
      </c>
      <c r="DW17" s="1">
        <f>COUNTA(Data!DV31:EH31)</f>
        <v>0</v>
      </c>
      <c r="DX17" s="1">
        <f>COUNTIF(Data!$DV$3:$EH$5,DV17)</f>
        <v>0</v>
      </c>
      <c r="DY17" s="1">
        <f>COUNTIF(Data!$DV$6:$EH$15,DV17)</f>
        <v>0</v>
      </c>
      <c r="DZ17" s="1">
        <f t="shared" si="17"/>
        <v>0</v>
      </c>
      <c r="EA17" s="79">
        <f t="shared" si="29"/>
        <v>0</v>
      </c>
      <c r="EB17" s="143">
        <f>LARGE($EA$11:$EA$103,3)</f>
        <v>0.15384615384615385</v>
      </c>
      <c r="EC17" s="349" t="str" cm="1">
        <f t="array" ref="EC17">IFERROR(INDEX($A$11:$A$103, MATCH(1,($EA$11:$EA$103=LARGE($EA$11:$EA$103,3))*(COUNTIF($EC$11:ED16, $A$11:$A$103)=0),0)), "")</f>
        <v>ORB-SLAM3</v>
      </c>
      <c r="ED17" s="394"/>
      <c r="EE17" s="1"/>
      <c r="EF17" s="1"/>
      <c r="EG17" s="1"/>
      <c r="EH17" s="1"/>
      <c r="EI17" s="132" t="str">
        <f t="shared" si="18"/>
        <v>OpenVSLAM</v>
      </c>
      <c r="EJ17" s="1">
        <f>COUNTA(Data!EI31:ES31)</f>
        <v>0</v>
      </c>
      <c r="EK17" s="1">
        <f>COUNTIF(Data!$EI$3:$ES$5,EI17)</f>
        <v>0</v>
      </c>
      <c r="EL17" s="1">
        <f>COUNTIF(Data!$EI$6:$ES$15,EI17)</f>
        <v>0</v>
      </c>
      <c r="EM17" s="1">
        <f t="shared" si="19"/>
        <v>0</v>
      </c>
      <c r="EN17" s="79">
        <f t="shared" si="30"/>
        <v>0</v>
      </c>
      <c r="EO17" s="144">
        <f>LARGE($EN$11:$EN$103,3)</f>
        <v>0.31818181818181818</v>
      </c>
      <c r="EP17" s="349" t="str" cm="1">
        <f t="array" ref="EP17">IFERROR(INDEX($A$11:$A$103, MATCH(1,($EN$11:$EN$103=LARGE($EN$11:$EN$103,3))*(COUNTIF($EP$11:EQ16, $A$11:$A$103)=0),0)), "")</f>
        <v>ORB-SLAM2</v>
      </c>
      <c r="EQ17" s="394"/>
    </row>
    <row r="18" spans="1:147" x14ac:dyDescent="0.25">
      <c r="A18" s="2" t="str">
        <f>Data!A32</f>
        <v>Basalt</v>
      </c>
      <c r="B18" s="1">
        <f>COUNTA(Data!B32:I32)</f>
        <v>8</v>
      </c>
      <c r="C18" s="1">
        <f>COUNTIF(Data!$B$3:$I$5,A18)</f>
        <v>5</v>
      </c>
      <c r="D18" s="1">
        <f>COUNTIF(Data!$B$6:$I$15,A18)</f>
        <v>1</v>
      </c>
      <c r="E18" s="1">
        <f t="shared" si="0"/>
        <v>5.5</v>
      </c>
      <c r="F18" s="1">
        <f t="shared" si="20"/>
        <v>0.6875</v>
      </c>
      <c r="G18" s="144"/>
      <c r="H18" s="141" t="str" cm="1">
        <f t="array" ref="H18">IFERROR(INDEX($A$11:$A$103, MATCH(1,($F$11:$F$103=LARGE($F$11:$F$103,3))*(COUNTIF($H$11:I17, $A$11:$A$103)=0),0)), "")</f>
        <v/>
      </c>
      <c r="I18" s="133"/>
      <c r="J18" s="1" t="str">
        <f>Data!A32</f>
        <v>Basalt</v>
      </c>
      <c r="K18" s="1">
        <f>COUNTA(Data!J32:T32)</f>
        <v>0</v>
      </c>
      <c r="L18" s="1">
        <f>COUNTIF(Data!$J$3:$T$5,J18)</f>
        <v>0</v>
      </c>
      <c r="M18" s="1">
        <f>COUNTIF(Data!$J$6:$T$15,J18)</f>
        <v>0</v>
      </c>
      <c r="N18" s="1">
        <f t="shared" si="1"/>
        <v>0</v>
      </c>
      <c r="O18" s="79">
        <f t="shared" si="21"/>
        <v>0</v>
      </c>
      <c r="P18" s="144"/>
      <c r="Q18" s="141" t="str" cm="1">
        <f t="array" ref="Q18">IFERROR(INDEX($A$11:$A$103, MATCH(1,($O$11:$O$103=LARGE($O$11:$O$103,3))*(COUNTIF($Q$11:R17, $A$11:$A$103)=0),0)), "")</f>
        <v/>
      </c>
      <c r="U18" s="1" t="str">
        <f t="shared" si="2"/>
        <v>Basalt</v>
      </c>
      <c r="V18" s="1">
        <f>COUNTA(Data!U32:AE32)</f>
        <v>0</v>
      </c>
      <c r="W18" s="1">
        <f>COUNTIF(Data!$U$3:$AE$5,U18)</f>
        <v>0</v>
      </c>
      <c r="X18" s="1">
        <f>COUNTIF(Data!$U$6:$AE$15,U18)</f>
        <v>0</v>
      </c>
      <c r="Y18" s="1">
        <f t="shared" si="3"/>
        <v>0</v>
      </c>
      <c r="Z18" s="79">
        <f t="shared" si="22"/>
        <v>0</v>
      </c>
      <c r="AA18" s="144"/>
      <c r="AB18" s="1" t="str" cm="1">
        <f t="array" ref="AB18">IFERROR(INDEX($A$11:$A$103, MATCH(1,($Z$11:$Z$103=LARGE($Z$11:$Z$103,3))*(COUNTIF($AB$11:AC17, $A$11:$A$103)=0),0)), "")</f>
        <v/>
      </c>
      <c r="AC18" s="141"/>
      <c r="AD18" s="1"/>
      <c r="AE18" s="1"/>
      <c r="AF18" s="132" t="str">
        <f t="shared" si="4"/>
        <v>Basalt</v>
      </c>
      <c r="AG18" s="1">
        <f>COUNTA(Data!AF32:AP32)</f>
        <v>0</v>
      </c>
      <c r="AH18" s="1">
        <f>COUNTIF(Data!$AF$3:$AP$5,AF18)</f>
        <v>0</v>
      </c>
      <c r="AI18" s="1">
        <f>COUNTIF(Data!$AF$6:$AP$15,AF18)</f>
        <v>0</v>
      </c>
      <c r="AJ18" s="1">
        <f t="shared" si="5"/>
        <v>0</v>
      </c>
      <c r="AK18" s="79">
        <f t="shared" si="23"/>
        <v>0</v>
      </c>
      <c r="AL18" s="144"/>
      <c r="AM18" s="1" t="str" cm="1">
        <f t="array" ref="AM18">IFERROR(INDEX($A$11:$A$103, MATCH(1,($AK$11:$AK$103=LARGE($AK$11:$AK$103,3))*(COUNTIF($AM$11:AN17, $A$11:$A$103)=0),0)), "")</f>
        <v>ORB-SLAM2</v>
      </c>
      <c r="AN18" s="141"/>
      <c r="AO18" s="1"/>
      <c r="AP18" s="1"/>
      <c r="AQ18" s="132" t="str">
        <f t="shared" si="6"/>
        <v>Basalt</v>
      </c>
      <c r="AR18" s="1">
        <f>COUNTA(Data!AQ32:BA32)</f>
        <v>11</v>
      </c>
      <c r="AS18" s="1">
        <f>COUNTIF(Data!$AQ$3:$BA$5,AQ18)</f>
        <v>2</v>
      </c>
      <c r="AT18" s="1">
        <f>COUNTIF(Data!$AQ$6:$BA$15,AQ18)</f>
        <v>2</v>
      </c>
      <c r="AU18" s="1">
        <f t="shared" si="7"/>
        <v>3</v>
      </c>
      <c r="AV18" s="79">
        <f t="shared" si="24"/>
        <v>0.27272727272727271</v>
      </c>
      <c r="AW18" s="144"/>
      <c r="AX18" s="1" t="str" cm="1">
        <f t="array" ref="AX18">IFERROR(INDEX($A$11:$A$103, MATCH(1,($AV$11:$AV$103=LARGE($AV$11:$AV$103,3))*(COUNTIF($AX$11:AY17, $A$11:$A$103)=0),0)), "")</f>
        <v/>
      </c>
      <c r="AY18" s="141"/>
      <c r="AZ18" s="1"/>
      <c r="BA18" s="1"/>
      <c r="BB18" s="132" t="str">
        <f t="shared" si="8"/>
        <v>Basalt</v>
      </c>
      <c r="BC18" s="1">
        <f>COUNTA(Data!BB32:BM32)</f>
        <v>12</v>
      </c>
      <c r="BD18" s="1">
        <f>COUNTIF(Data!$BB$3:$BM$5,BB18)</f>
        <v>0</v>
      </c>
      <c r="BE18" s="1">
        <f>COUNTIF(Data!$BB$6:$BM$15,BB18)</f>
        <v>0</v>
      </c>
      <c r="BF18" s="1">
        <f t="shared" si="9"/>
        <v>0</v>
      </c>
      <c r="BG18" s="79">
        <f t="shared" si="25"/>
        <v>0</v>
      </c>
      <c r="BH18" s="144"/>
      <c r="BI18" s="6" t="str" cm="1">
        <f t="array" ref="BI18">IFERROR(INDEX($A$11:$A$103, MATCH(1,($BG$11:$BG$103=LARGE($BG$11:$BG$103,3))*(COUNTIF($BI$11:BJ17, $A$11:$A$103)=0),0)), "")</f>
        <v>ORB-SLAM2</v>
      </c>
      <c r="BJ18" s="160"/>
      <c r="BK18" s="1"/>
      <c r="BL18" s="1"/>
      <c r="BM18" s="1"/>
      <c r="BN18" s="132" t="str">
        <f t="shared" si="10"/>
        <v>Basalt</v>
      </c>
      <c r="BO18" s="1">
        <f>COUNTA(Data!BN32:CC32)</f>
        <v>16</v>
      </c>
      <c r="BP18" s="1">
        <f>COUNTIF(Data!$BN$3:$CC$5,BN18)</f>
        <v>0</v>
      </c>
      <c r="BQ18" s="1">
        <f>COUNTIF(Data!$BN$6:$CC$15,BN18)</f>
        <v>4</v>
      </c>
      <c r="BR18" s="1">
        <f t="shared" si="11"/>
        <v>2</v>
      </c>
      <c r="BS18" s="79">
        <f t="shared" si="26"/>
        <v>0.125</v>
      </c>
      <c r="BT18" s="144"/>
      <c r="BU18" s="6" t="str" cm="1">
        <f t="array" ref="BU18">IFERROR(INDEX($A$11:$A$103, MATCH(1,($BS$11:$BS$103=LARGE($BS$11:$BS$103,3))*(COUNTIF($BU$11:BV17, $A$11:$A$103)=0),0)), "")</f>
        <v/>
      </c>
      <c r="BV18" s="160"/>
      <c r="BW18" s="1"/>
      <c r="BX18" s="1"/>
      <c r="BY18" s="1"/>
      <c r="BZ18" s="1"/>
      <c r="CA18" s="1"/>
      <c r="CB18" s="1"/>
      <c r="CC18" s="1"/>
      <c r="CD18" s="132" t="str">
        <f t="shared" si="12"/>
        <v>Basalt</v>
      </c>
      <c r="CE18" s="1">
        <f>COUNTA(Data!CD32:CW32)</f>
        <v>0</v>
      </c>
      <c r="CF18" s="1">
        <f>COUNTIF(Data!$CD$3:$CW$5,CD18)</f>
        <v>0</v>
      </c>
      <c r="CG18" s="1">
        <f>COUNTIF(Data!$CD$6:$CW$15,CD18)</f>
        <v>0</v>
      </c>
      <c r="CH18" s="1">
        <f t="shared" si="13"/>
        <v>0</v>
      </c>
      <c r="CI18" s="79">
        <f t="shared" si="27"/>
        <v>0</v>
      </c>
      <c r="CJ18" s="144"/>
      <c r="CK18" s="349" t="str" cm="1">
        <f t="array" ref="CK18">IFERROR(INDEX($A$11:$A$103, MATCH(1,($CI$11:$CI$103=LARGE($CI$11:$CI$103,3))*(COUNTIF($CK$11:CL17, $A$11:$A$103)=0),0)), "")</f>
        <v/>
      </c>
      <c r="CL18" s="394"/>
      <c r="CM18" s="1"/>
      <c r="CN18" s="1"/>
      <c r="CO18" s="1"/>
      <c r="CP18" s="1"/>
      <c r="CQ18" s="1"/>
      <c r="CR18" s="1"/>
      <c r="CS18" s="1"/>
      <c r="CT18" s="1"/>
      <c r="CU18" s="1"/>
      <c r="CV18" s="1"/>
      <c r="CW18" s="1"/>
      <c r="CX18" s="132" t="str">
        <f t="shared" si="14"/>
        <v>Basalt</v>
      </c>
      <c r="CY18" s="1">
        <f>COUNTA(Data!CX32:DU32)</f>
        <v>0</v>
      </c>
      <c r="CZ18" s="1">
        <f>COUNTIF(Data!$CX$3:$DU$5,CX18)</f>
        <v>0</v>
      </c>
      <c r="DA18" s="1">
        <f>COUNTIF(Data!$CX$6:$DU$15,CX18)</f>
        <v>0</v>
      </c>
      <c r="DB18" s="1">
        <f t="shared" si="15"/>
        <v>0</v>
      </c>
      <c r="DC18" s="79">
        <f t="shared" si="28"/>
        <v>0</v>
      </c>
      <c r="DD18" s="144"/>
      <c r="DE18" s="349" t="str" cm="1">
        <f t="array" ref="DE18">IFERROR(INDEX($A$11:$A$103, MATCH(1,($DC$11:$DC$103=LARGE($DC$11:$DC$103,3))*(COUNTIF($DE$11:DF17, $A$11:$A$103)=0),0)), "")</f>
        <v/>
      </c>
      <c r="DF18" s="394"/>
      <c r="DG18" s="1"/>
      <c r="DH18" s="1"/>
      <c r="DI18" s="1"/>
      <c r="DJ18" s="1"/>
      <c r="DK18" s="1"/>
      <c r="DL18" s="1"/>
      <c r="DM18" s="1"/>
      <c r="DN18" s="1"/>
      <c r="DO18" s="1"/>
      <c r="DP18" s="1"/>
      <c r="DQ18" s="1"/>
      <c r="DR18" s="1"/>
      <c r="DS18" s="1"/>
      <c r="DT18" s="1"/>
      <c r="DU18" s="1"/>
      <c r="DV18" s="132" t="str">
        <f t="shared" si="16"/>
        <v>Basalt</v>
      </c>
      <c r="DW18" s="1">
        <f>COUNTA(Data!DV32:EH32)</f>
        <v>13</v>
      </c>
      <c r="DX18" s="1">
        <f>COUNTIF(Data!$DV$3:$EH$5,DV18)</f>
        <v>1</v>
      </c>
      <c r="DY18" s="1">
        <f>COUNTIF(Data!$DV$6:$EH$15,DV18)</f>
        <v>1</v>
      </c>
      <c r="DZ18" s="1">
        <f t="shared" si="17"/>
        <v>1.5</v>
      </c>
      <c r="EA18" s="79">
        <f t="shared" si="29"/>
        <v>0.11538461538461539</v>
      </c>
      <c r="EB18" s="143"/>
      <c r="EC18" s="349" t="str" cm="1">
        <f t="array" ref="EC18">IFERROR(INDEX($A$11:$A$103, MATCH(1,($EA$11:$EA$103=LARGE($EA$11:$EA$103,3))*(COUNTIF($EC$11:ED17, $A$11:$A$103)=0),0)), "")</f>
        <v/>
      </c>
      <c r="ED18" s="394"/>
      <c r="EE18" s="1"/>
      <c r="EF18" s="1"/>
      <c r="EG18" s="1"/>
      <c r="EH18" s="1"/>
      <c r="EI18" s="132" t="str">
        <f t="shared" si="18"/>
        <v>Basalt</v>
      </c>
      <c r="EJ18" s="1">
        <f>COUNTA(Data!EI32:ES32)</f>
        <v>0</v>
      </c>
      <c r="EK18" s="1">
        <f>COUNTIF(Data!$EI$3:$ES$5,EI18)</f>
        <v>0</v>
      </c>
      <c r="EL18" s="1">
        <f>COUNTIF(Data!$EI$6:$ES$15,EI18)</f>
        <v>0</v>
      </c>
      <c r="EM18" s="1">
        <f t="shared" si="19"/>
        <v>0</v>
      </c>
      <c r="EN18" s="79">
        <f t="shared" si="30"/>
        <v>0</v>
      </c>
      <c r="EO18" s="144"/>
      <c r="EP18" s="349" t="str" cm="1">
        <f t="array" ref="EP18">IFERROR(INDEX($A$11:$A$103, MATCH(1,($EN$11:$EN$103=LARGE($EN$11:$EN$103,3))*(COUNTIF($EP$11:EQ17, $A$11:$A$103)=0),0)), "")</f>
        <v/>
      </c>
      <c r="EQ18" s="394"/>
    </row>
    <row r="19" spans="1:147" ht="15.75" thickBot="1" x14ac:dyDescent="0.3">
      <c r="A19" s="2" t="str">
        <f>Data!A33</f>
        <v>Kimera</v>
      </c>
      <c r="B19" s="1">
        <f>COUNTA(Data!B33:I33)</f>
        <v>8</v>
      </c>
      <c r="C19" s="1">
        <f>COUNTIF(Data!$B$3:$I$5,A19)</f>
        <v>0</v>
      </c>
      <c r="D19" s="1">
        <f>COUNTIF(Data!$B$6:$I$15,A19)</f>
        <v>1</v>
      </c>
      <c r="E19" s="1">
        <f t="shared" si="0"/>
        <v>0.5</v>
      </c>
      <c r="F19" s="1">
        <f t="shared" si="20"/>
        <v>6.25E-2</v>
      </c>
      <c r="G19" s="145"/>
      <c r="H19" s="142" t="str" cm="1">
        <f t="array" ref="H19">IFERROR(INDEX($A$11:$A$103, MATCH(1,($F$11:$F$103=LARGE($F$11:$F$103,3))*(COUNTIF($H$11:I18, $A$11:$A$103)=0),0)), "")</f>
        <v/>
      </c>
      <c r="I19" s="133"/>
      <c r="J19" s="1" t="str">
        <f>Data!A33</f>
        <v>Kimera</v>
      </c>
      <c r="K19" s="1">
        <f>COUNTA(Data!J33:T33)</f>
        <v>0</v>
      </c>
      <c r="L19" s="1">
        <f>COUNTIF(Data!$J$3:$T$5,J19)</f>
        <v>0</v>
      </c>
      <c r="M19" s="1">
        <f>COUNTIF(Data!$J$6:$T$15,J19)</f>
        <v>0</v>
      </c>
      <c r="N19" s="1">
        <f t="shared" si="1"/>
        <v>0</v>
      </c>
      <c r="O19" s="79">
        <f t="shared" si="21"/>
        <v>0</v>
      </c>
      <c r="P19" s="145"/>
      <c r="Q19" s="142" t="str" cm="1">
        <f t="array" ref="Q19">IFERROR(INDEX($A$11:$A$103, MATCH(1,($O$11:$O$103=LARGE($O$11:$O$103,3))*(COUNTIF($Q$11:R18, $A$11:$A$103)=0),0)), "")</f>
        <v/>
      </c>
      <c r="U19" s="1" t="str">
        <f t="shared" si="2"/>
        <v>Kimera</v>
      </c>
      <c r="V19" s="1">
        <f>COUNTA(Data!U33:AE33)</f>
        <v>0</v>
      </c>
      <c r="W19" s="1">
        <f>COUNTIF(Data!$U$3:$AE$5,U19)</f>
        <v>0</v>
      </c>
      <c r="X19" s="1">
        <f>COUNTIF(Data!$U$6:$AE$15,U19)</f>
        <v>0</v>
      </c>
      <c r="Y19" s="1">
        <f t="shared" si="3"/>
        <v>0</v>
      </c>
      <c r="Z19" s="79">
        <f t="shared" si="22"/>
        <v>0</v>
      </c>
      <c r="AA19" s="145"/>
      <c r="AB19" s="146" t="str" cm="1">
        <f t="array" ref="AB19">IFERROR(INDEX($A$11:$A$103, MATCH(1,($Z$11:$Z$103=LARGE($Z$11:$Z$103,3))*(COUNTIF($AB$11:AC18, $A$11:$A$103)=0),0)), "")</f>
        <v/>
      </c>
      <c r="AC19" s="142"/>
      <c r="AD19" s="1"/>
      <c r="AE19" s="1"/>
      <c r="AF19" s="132" t="str">
        <f t="shared" si="4"/>
        <v>Kimera</v>
      </c>
      <c r="AG19" s="1">
        <f>COUNTA(Data!AF33:AP33)</f>
        <v>0</v>
      </c>
      <c r="AH19" s="1">
        <f>COUNTIF(Data!$AF$3:$AP$5,AF19)</f>
        <v>0</v>
      </c>
      <c r="AI19" s="1">
        <f>COUNTIF(Data!$AF$6:$AP$15,AF19)</f>
        <v>0</v>
      </c>
      <c r="AJ19" s="1">
        <f t="shared" si="5"/>
        <v>0</v>
      </c>
      <c r="AK19" s="79">
        <f t="shared" si="23"/>
        <v>0</v>
      </c>
      <c r="AL19" s="145"/>
      <c r="AM19" s="146" t="str" cm="1">
        <f t="array" ref="AM19">IFERROR(INDEX($A$11:$A$103, MATCH(1,($AK$11:$AK$103=LARGE($AK$11:$AK$103,3))*(COUNTIF($AM$11:AN18, $A$11:$A$103)=0),0)), "")</f>
        <v>MapLab</v>
      </c>
      <c r="AN19" s="142"/>
      <c r="AO19" s="1"/>
      <c r="AP19" s="1"/>
      <c r="AQ19" s="132" t="str">
        <f t="shared" si="6"/>
        <v>Kimera</v>
      </c>
      <c r="AR19" s="1">
        <f>COUNTA(Data!AQ33:BA33)</f>
        <v>11</v>
      </c>
      <c r="AS19" s="1">
        <f>COUNTIF(Data!$AQ$3:$BA$5,AQ19)</f>
        <v>0</v>
      </c>
      <c r="AT19" s="1">
        <f>COUNTIF(Data!$AQ$6:$BA$15,AQ19)</f>
        <v>0</v>
      </c>
      <c r="AU19" s="1">
        <f t="shared" si="7"/>
        <v>0</v>
      </c>
      <c r="AV19" s="79">
        <f t="shared" si="24"/>
        <v>0</v>
      </c>
      <c r="AW19" s="145"/>
      <c r="AX19" s="146" t="str" cm="1">
        <f t="array" ref="AX19">IFERROR(INDEX($A$11:$A$103, MATCH(1,($AV$11:$AV$103=LARGE($AV$11:$AV$103,3))*(COUNTIF($AX$11:AY18, $A$11:$A$103)=0),0)), "")</f>
        <v/>
      </c>
      <c r="AY19" s="142"/>
      <c r="AZ19" s="1"/>
      <c r="BA19" s="1"/>
      <c r="BB19" s="132" t="str">
        <f t="shared" si="8"/>
        <v>Kimera</v>
      </c>
      <c r="BC19" s="1">
        <f>COUNTA(Data!BB33:BM33)</f>
        <v>0</v>
      </c>
      <c r="BD19" s="1">
        <f>COUNTIF(Data!$BB$3:$BM$5,BB19)</f>
        <v>0</v>
      </c>
      <c r="BE19" s="1">
        <f>COUNTIF(Data!$BB$6:$BM$15,BB19)</f>
        <v>0</v>
      </c>
      <c r="BF19" s="1">
        <f t="shared" si="9"/>
        <v>0</v>
      </c>
      <c r="BG19" s="79">
        <f t="shared" si="25"/>
        <v>0</v>
      </c>
      <c r="BH19" s="145"/>
      <c r="BI19" s="161" t="str" cm="1">
        <f t="array" ref="BI19">IFERROR(INDEX($A$11:$A$103, MATCH(1,($BG$11:$BG$103=LARGE($BG$11:$BG$103,3))*(COUNTIF($BI$11:BJ18, $A$11:$A$103)=0),0)), "")</f>
        <v>MapLab</v>
      </c>
      <c r="BJ19" s="162"/>
      <c r="BK19" s="1"/>
      <c r="BL19" s="1"/>
      <c r="BM19" s="1"/>
      <c r="BN19" s="132" t="str">
        <f t="shared" si="10"/>
        <v>Kimera</v>
      </c>
      <c r="BO19" s="1">
        <f>COUNTA(Data!BN33:CC33)</f>
        <v>0</v>
      </c>
      <c r="BP19" s="1">
        <f>COUNTIF(Data!$BN$3:$CC$5,BN19)</f>
        <v>0</v>
      </c>
      <c r="BQ19" s="1">
        <f>COUNTIF(Data!$BN$6:$CC$15,BN19)</f>
        <v>0</v>
      </c>
      <c r="BR19" s="1">
        <f t="shared" si="11"/>
        <v>0</v>
      </c>
      <c r="BS19" s="79">
        <f t="shared" si="26"/>
        <v>0</v>
      </c>
      <c r="BT19" s="145"/>
      <c r="BU19" s="161" t="str" cm="1">
        <f t="array" ref="BU19">IFERROR(INDEX($A$11:$A$103, MATCH(1,($BS$11:$BS$103=LARGE($BS$11:$BS$103,3))*(COUNTIF($BU$11:BV18, $A$11:$A$103)=0),0)), "")</f>
        <v/>
      </c>
      <c r="BV19" s="162"/>
      <c r="BW19" s="1"/>
      <c r="BX19" s="1"/>
      <c r="BY19" s="1"/>
      <c r="BZ19" s="1"/>
      <c r="CA19" s="1"/>
      <c r="CB19" s="1"/>
      <c r="CC19" s="1"/>
      <c r="CD19" s="132" t="str">
        <f t="shared" si="12"/>
        <v>Kimera</v>
      </c>
      <c r="CE19" s="1">
        <f>COUNTA(Data!CD33:CW33)</f>
        <v>0</v>
      </c>
      <c r="CF19" s="1">
        <f>COUNTIF(Data!$CD$3:$CW$5,CD19)</f>
        <v>0</v>
      </c>
      <c r="CG19" s="1">
        <f>COUNTIF(Data!$CD$6:$CW$15,CD19)</f>
        <v>0</v>
      </c>
      <c r="CH19" s="1">
        <f t="shared" si="13"/>
        <v>0</v>
      </c>
      <c r="CI19" s="79">
        <f t="shared" si="27"/>
        <v>0</v>
      </c>
      <c r="CJ19" s="145"/>
      <c r="CK19" s="425" t="str" cm="1">
        <f t="array" ref="CK19">IFERROR(INDEX($A$11:$A$103, MATCH(1,($CI$11:$CI$103=LARGE($CI$11:$CI$103,3))*(COUNTIF($CK$11:CL18, $A$11:$A$103)=0),0)), "")</f>
        <v/>
      </c>
      <c r="CL19" s="426"/>
      <c r="CM19" s="1"/>
      <c r="CN19" s="1"/>
      <c r="CO19" s="1"/>
      <c r="CP19" s="1"/>
      <c r="CQ19" s="1"/>
      <c r="CR19" s="1"/>
      <c r="CS19" s="1"/>
      <c r="CT19" s="1"/>
      <c r="CU19" s="1"/>
      <c r="CV19" s="1"/>
      <c r="CW19" s="1"/>
      <c r="CX19" s="132" t="str">
        <f t="shared" si="14"/>
        <v>Kimera</v>
      </c>
      <c r="CY19" s="1">
        <f>COUNTA(Data!CX33:DU33)</f>
        <v>0</v>
      </c>
      <c r="CZ19" s="1">
        <f>COUNTIF(Data!$CX$3:$DU$5,CX19)</f>
        <v>0</v>
      </c>
      <c r="DA19" s="1">
        <f>COUNTIF(Data!$CX$6:$DU$15,CX19)</f>
        <v>0</v>
      </c>
      <c r="DB19" s="1">
        <f t="shared" si="15"/>
        <v>0</v>
      </c>
      <c r="DC19" s="79">
        <f t="shared" si="28"/>
        <v>0</v>
      </c>
      <c r="DD19" s="145"/>
      <c r="DE19" s="425" t="str" cm="1">
        <f t="array" ref="DE19">IFERROR(INDEX($A$11:$A$103, MATCH(1,($DC$11:$DC$103=LARGE($DC$11:$DC$103,3))*(COUNTIF($DE$11:DF18, $A$11:$A$103)=0),0)), "")</f>
        <v/>
      </c>
      <c r="DF19" s="426"/>
      <c r="DG19" s="1"/>
      <c r="DH19" s="1"/>
      <c r="DI19" s="1"/>
      <c r="DJ19" s="1"/>
      <c r="DK19" s="1"/>
      <c r="DL19" s="1"/>
      <c r="DM19" s="1"/>
      <c r="DN19" s="1"/>
      <c r="DO19" s="1"/>
      <c r="DP19" s="1"/>
      <c r="DQ19" s="1"/>
      <c r="DR19" s="1"/>
      <c r="DS19" s="1"/>
      <c r="DT19" s="1"/>
      <c r="DU19" s="1"/>
      <c r="DV19" s="132" t="str">
        <f t="shared" si="16"/>
        <v>Kimera</v>
      </c>
      <c r="DW19" s="1">
        <f>COUNTA(Data!DV33:EH33)</f>
        <v>8</v>
      </c>
      <c r="DX19" s="1">
        <f>COUNTIF(Data!$DV$3:$EH$5,DV19)</f>
        <v>1</v>
      </c>
      <c r="DY19" s="1">
        <f>COUNTIF(Data!$DV$6:$EH$15,DV19)</f>
        <v>0</v>
      </c>
      <c r="DZ19" s="1">
        <f t="shared" si="17"/>
        <v>1</v>
      </c>
      <c r="EA19" s="79">
        <f t="shared" si="29"/>
        <v>0.125</v>
      </c>
      <c r="EB19" s="150"/>
      <c r="EC19" s="425" t="str" cm="1">
        <f t="array" ref="EC19">IFERROR(INDEX($A$11:$A$103, MATCH(1,($EA$11:$EA$103=LARGE($EA$11:$EA$103,3))*(COUNTIF($EC$11:ED18, $A$11:$A$103)=0),0)), "")</f>
        <v/>
      </c>
      <c r="ED19" s="426"/>
      <c r="EE19" s="1"/>
      <c r="EF19" s="1"/>
      <c r="EG19" s="1"/>
      <c r="EH19" s="1"/>
      <c r="EI19" s="132" t="str">
        <f t="shared" si="18"/>
        <v>Kimera</v>
      </c>
      <c r="EJ19" s="1">
        <f>COUNTA(Data!EI33:ES33)</f>
        <v>0</v>
      </c>
      <c r="EK19" s="1">
        <f>COUNTIF(Data!$EI$3:$ES$5,EI19)</f>
        <v>0</v>
      </c>
      <c r="EL19" s="1">
        <f>COUNTIF(Data!$EI$6:$ES$15,EI19)</f>
        <v>0</v>
      </c>
      <c r="EM19" s="1">
        <f t="shared" si="19"/>
        <v>0</v>
      </c>
      <c r="EN19" s="79">
        <f t="shared" si="30"/>
        <v>0</v>
      </c>
      <c r="EO19" s="145"/>
      <c r="EP19" s="425" t="str" cm="1">
        <f t="array" ref="EP19">IFERROR(INDEX($A$11:$A$103, MATCH(1,($EN$11:$EN$103=LARGE($EN$11:$EN$103,3))*(COUNTIF($EP$11:EQ18, $A$11:$A$103)=0),0)), "")</f>
        <v/>
      </c>
      <c r="EQ19" s="426"/>
    </row>
    <row r="20" spans="1:147" x14ac:dyDescent="0.25">
      <c r="A20" s="2" t="str">
        <f>Data!A34</f>
        <v>OpenVINS</v>
      </c>
      <c r="B20" s="1">
        <f>COUNTA(Data!B34:I34)</f>
        <v>8</v>
      </c>
      <c r="C20" s="1">
        <f>COUNTIF(Data!$B$3:$I$5,A20)</f>
        <v>0</v>
      </c>
      <c r="D20" s="1">
        <f>COUNTIF(Data!$B$6:$I$15,A20)</f>
        <v>2</v>
      </c>
      <c r="E20" s="1">
        <f t="shared" si="0"/>
        <v>1</v>
      </c>
      <c r="F20" s="1">
        <f t="shared" si="20"/>
        <v>0.125</v>
      </c>
      <c r="H20" s="349"/>
      <c r="I20" s="349"/>
      <c r="J20" s="132" t="str">
        <f>Data!A34</f>
        <v>OpenVINS</v>
      </c>
      <c r="K20" s="1">
        <f>COUNTA(Data!J34:T34)</f>
        <v>0</v>
      </c>
      <c r="L20" s="1">
        <f>COUNTIF(Data!$J$3:$T$5,J20)</f>
        <v>0</v>
      </c>
      <c r="M20" s="1">
        <f>COUNTIF(Data!$J$6:$T$15,J20)</f>
        <v>0</v>
      </c>
      <c r="N20" s="1">
        <f t="shared" si="1"/>
        <v>0</v>
      </c>
      <c r="O20" s="79">
        <f t="shared" si="21"/>
        <v>0</v>
      </c>
      <c r="U20" s="132" t="str">
        <f t="shared" si="2"/>
        <v>OpenVINS</v>
      </c>
      <c r="V20" s="1">
        <f>COUNTA(Data!U34:AE34)</f>
        <v>0</v>
      </c>
      <c r="W20" s="1">
        <f>COUNTIF(Data!$U$3:$AE$5,U20)</f>
        <v>0</v>
      </c>
      <c r="X20" s="1">
        <f>COUNTIF(Data!$U$6:$AE$15,U20)</f>
        <v>0</v>
      </c>
      <c r="Y20" s="1">
        <f t="shared" si="3"/>
        <v>0</v>
      </c>
      <c r="Z20" s="79">
        <f t="shared" si="22"/>
        <v>0</v>
      </c>
      <c r="AA20" s="1"/>
      <c r="AB20" s="424"/>
      <c r="AC20" s="424"/>
      <c r="AD20" s="1"/>
      <c r="AE20" s="1"/>
      <c r="AF20" s="132" t="str">
        <f t="shared" si="4"/>
        <v>OpenVINS</v>
      </c>
      <c r="AG20" s="1">
        <f>COUNTA(Data!AF34:AP34)</f>
        <v>0</v>
      </c>
      <c r="AH20" s="1">
        <f>COUNTIF(Data!$AF$3:$AP$5,AF20)</f>
        <v>0</v>
      </c>
      <c r="AI20" s="1">
        <f>COUNTIF(Data!$AF$6:$AP$15,AF20)</f>
        <v>0</v>
      </c>
      <c r="AJ20" s="1">
        <f t="shared" si="5"/>
        <v>0</v>
      </c>
      <c r="AK20" s="79">
        <f t="shared" si="23"/>
        <v>0</v>
      </c>
      <c r="AL20" s="1"/>
      <c r="AM20" s="1"/>
      <c r="AN20" s="1"/>
      <c r="AO20" s="1"/>
      <c r="AP20" s="1"/>
      <c r="AQ20" s="132" t="str">
        <f t="shared" si="6"/>
        <v>OpenVINS</v>
      </c>
      <c r="AR20" s="1">
        <f>COUNTA(Data!AQ34:BA34)</f>
        <v>0</v>
      </c>
      <c r="AS20" s="1">
        <f>COUNTIF(Data!$AQ$3:$BA$5,AQ20)</f>
        <v>0</v>
      </c>
      <c r="AT20" s="1">
        <f>COUNTIF(Data!$AQ$6:$BA$15,AQ20)</f>
        <v>0</v>
      </c>
      <c r="AU20" s="1">
        <f t="shared" si="7"/>
        <v>0</v>
      </c>
      <c r="AV20" s="79">
        <f t="shared" si="24"/>
        <v>0</v>
      </c>
      <c r="AW20" s="1"/>
      <c r="AX20" s="1"/>
      <c r="AY20" s="1"/>
      <c r="AZ20" s="1"/>
      <c r="BA20" s="1"/>
      <c r="BB20" s="132" t="str">
        <f t="shared" si="8"/>
        <v>OpenVINS</v>
      </c>
      <c r="BC20" s="1">
        <f>COUNTA(Data!BB34:BM34)</f>
        <v>12</v>
      </c>
      <c r="BD20" s="1">
        <f>COUNTIF(Data!$BB$3:$BM$5,BB20)</f>
        <v>0</v>
      </c>
      <c r="BE20" s="1">
        <f>COUNTIF(Data!$BB$6:$BM$15,BB20)</f>
        <v>0</v>
      </c>
      <c r="BF20" s="1">
        <f t="shared" si="9"/>
        <v>0</v>
      </c>
      <c r="BG20" s="79">
        <f t="shared" si="25"/>
        <v>0</v>
      </c>
      <c r="BH20" s="1"/>
      <c r="BI20" s="1"/>
      <c r="BJ20" s="1"/>
      <c r="BK20" s="1"/>
      <c r="BL20" s="1"/>
      <c r="BM20" s="1"/>
      <c r="BN20" s="132" t="str">
        <f t="shared" si="10"/>
        <v>OpenVINS</v>
      </c>
      <c r="BO20" s="1">
        <f>COUNTA(Data!BN34:CC34)</f>
        <v>0</v>
      </c>
      <c r="BP20" s="1">
        <f>COUNTIF(Data!$BN$3:$CC$5,BN20)</f>
        <v>0</v>
      </c>
      <c r="BQ20" s="1">
        <f>COUNTIF(Data!$BN$6:$CC$15,BN20)</f>
        <v>0</v>
      </c>
      <c r="BR20" s="1">
        <f t="shared" si="11"/>
        <v>0</v>
      </c>
      <c r="BS20" s="79">
        <f t="shared" si="26"/>
        <v>0</v>
      </c>
      <c r="BT20" s="1"/>
      <c r="BU20" s="1"/>
      <c r="BV20" s="1"/>
      <c r="BW20" s="1"/>
      <c r="BX20" s="1"/>
      <c r="BY20" s="1"/>
      <c r="BZ20" s="1"/>
      <c r="CA20" s="1"/>
      <c r="CB20" s="1"/>
      <c r="CC20" s="1"/>
      <c r="CD20" s="132" t="str">
        <f t="shared" si="12"/>
        <v>OpenVINS</v>
      </c>
      <c r="CE20" s="1">
        <f>COUNTA(Data!CD34:CW34)</f>
        <v>0</v>
      </c>
      <c r="CF20" s="1">
        <f>COUNTIF(Data!$CD$3:$CW$5,CD20)</f>
        <v>0</v>
      </c>
      <c r="CG20" s="1">
        <f>COUNTIF(Data!$CD$6:$CW$15,CD20)</f>
        <v>0</v>
      </c>
      <c r="CH20" s="1">
        <f t="shared" si="13"/>
        <v>0</v>
      </c>
      <c r="CI20" s="79">
        <f t="shared" si="27"/>
        <v>0</v>
      </c>
      <c r="CJ20" s="1"/>
      <c r="CK20" s="1"/>
      <c r="CL20" s="1"/>
      <c r="CM20" s="1"/>
      <c r="CN20" s="1"/>
      <c r="CO20" s="1"/>
      <c r="CP20" s="1"/>
      <c r="CQ20" s="1"/>
      <c r="CR20" s="1"/>
      <c r="CS20" s="1"/>
      <c r="CT20" s="1"/>
      <c r="CU20" s="1"/>
      <c r="CV20" s="1"/>
      <c r="CW20" s="1"/>
      <c r="CX20" s="132" t="str">
        <f t="shared" si="14"/>
        <v>OpenVINS</v>
      </c>
      <c r="CY20" s="1">
        <f>COUNTA(Data!CX34:DU34)</f>
        <v>0</v>
      </c>
      <c r="CZ20" s="1">
        <f>COUNTIF(Data!$CX$3:$DU$5,CX20)</f>
        <v>0</v>
      </c>
      <c r="DA20" s="1">
        <f>COUNTIF(Data!$CX$6:$DU$15,CX20)</f>
        <v>0</v>
      </c>
      <c r="DB20" s="1">
        <f t="shared" si="15"/>
        <v>0</v>
      </c>
      <c r="DC20" s="79">
        <f t="shared" si="28"/>
        <v>0</v>
      </c>
      <c r="DD20" s="1"/>
      <c r="DE20" s="1"/>
      <c r="DF20" s="1"/>
      <c r="DG20" s="1"/>
      <c r="DH20" s="1"/>
      <c r="DI20" s="1"/>
      <c r="DJ20" s="1"/>
      <c r="DK20" s="1"/>
      <c r="DL20" s="1"/>
      <c r="DM20" s="1"/>
      <c r="DN20" s="1"/>
      <c r="DO20" s="1"/>
      <c r="DP20" s="1"/>
      <c r="DQ20" s="1"/>
      <c r="DR20" s="1"/>
      <c r="DS20" s="1"/>
      <c r="DT20" s="1"/>
      <c r="DU20" s="1"/>
      <c r="DV20" s="132" t="str">
        <f t="shared" si="16"/>
        <v>OpenVINS</v>
      </c>
      <c r="DW20" s="1">
        <f>COUNTA(Data!DV34:EH34)</f>
        <v>0</v>
      </c>
      <c r="DX20" s="1">
        <f>COUNTIF(Data!$DV$3:$EH$5,DV20)</f>
        <v>0</v>
      </c>
      <c r="DY20" s="1">
        <f>COUNTIF(Data!$DV$6:$EH$15,DV20)</f>
        <v>0</v>
      </c>
      <c r="DZ20" s="1">
        <f t="shared" si="17"/>
        <v>0</v>
      </c>
      <c r="EA20" s="79">
        <f t="shared" si="29"/>
        <v>0</v>
      </c>
      <c r="EB20" s="1"/>
      <c r="EC20" s="1"/>
      <c r="ED20" s="1"/>
      <c r="EE20" s="1"/>
      <c r="EF20" s="1"/>
      <c r="EG20" s="1"/>
      <c r="EH20" s="1"/>
      <c r="EI20" s="132" t="str">
        <f t="shared" si="18"/>
        <v>OpenVINS</v>
      </c>
      <c r="EJ20" s="1">
        <f>COUNTA(Data!EI34:ES34)</f>
        <v>0</v>
      </c>
      <c r="EK20" s="1">
        <f>COUNTIF(Data!$EI$3:$ES$5,EI20)</f>
        <v>0</v>
      </c>
      <c r="EL20" s="1">
        <f>COUNTIF(Data!$EI$6:$ES$15,EI20)</f>
        <v>0</v>
      </c>
      <c r="EM20" s="1">
        <f t="shared" si="19"/>
        <v>0</v>
      </c>
      <c r="EN20" s="79">
        <f t="shared" si="30"/>
        <v>0</v>
      </c>
      <c r="EO20" s="1"/>
      <c r="EP20" s="1"/>
      <c r="EQ20" s="1"/>
    </row>
    <row r="21" spans="1:147" x14ac:dyDescent="0.25">
      <c r="A21" s="2" t="str">
        <f>Data!A35</f>
        <v>ORB-SLAM3</v>
      </c>
      <c r="B21" s="1">
        <f>COUNTA(Data!B35:I35)</f>
        <v>8</v>
      </c>
      <c r="C21" s="1">
        <f>COUNTIF(Data!$B$3:$I$5,A21)</f>
        <v>3</v>
      </c>
      <c r="D21" s="1">
        <f>COUNTIF(Data!$B$6:$I$15,A21)</f>
        <v>2</v>
      </c>
      <c r="E21" s="1">
        <f t="shared" si="0"/>
        <v>4</v>
      </c>
      <c r="F21" s="1">
        <f t="shared" si="20"/>
        <v>0.5</v>
      </c>
      <c r="H21" s="349"/>
      <c r="I21" s="349"/>
      <c r="J21" s="132" t="str">
        <f>Data!A35</f>
        <v>ORB-SLAM3</v>
      </c>
      <c r="K21" s="1">
        <f>COUNTA(Data!J35:T35)</f>
        <v>11</v>
      </c>
      <c r="L21" s="1">
        <f>COUNTIF(Data!$J$3:$T$5,J21)</f>
        <v>5</v>
      </c>
      <c r="M21" s="1">
        <f>COUNTIF(Data!$J$6:$T$15,J21)</f>
        <v>2</v>
      </c>
      <c r="N21" s="1">
        <f t="shared" si="1"/>
        <v>6</v>
      </c>
      <c r="O21" s="79">
        <f t="shared" si="21"/>
        <v>0.54545454545454541</v>
      </c>
      <c r="U21" s="132" t="str">
        <f t="shared" si="2"/>
        <v>ORB-SLAM3</v>
      </c>
      <c r="V21" s="1">
        <f>COUNTA(Data!U35:AE35)</f>
        <v>11</v>
      </c>
      <c r="W21" s="1">
        <f>COUNTIF(Data!$U$3:$AE$5,U21)</f>
        <v>6</v>
      </c>
      <c r="X21" s="1">
        <f>COUNTIF(Data!$U$6:$AE$15,U21)</f>
        <v>2</v>
      </c>
      <c r="Y21" s="1">
        <f t="shared" si="3"/>
        <v>7</v>
      </c>
      <c r="Z21" s="79">
        <f t="shared" si="22"/>
        <v>0.63636363636363635</v>
      </c>
      <c r="AA21" s="1"/>
      <c r="AB21" s="349"/>
      <c r="AC21" s="349"/>
      <c r="AD21" s="1"/>
      <c r="AE21" s="1"/>
      <c r="AF21" s="132" t="str">
        <f t="shared" si="4"/>
        <v>ORB-SLAM3</v>
      </c>
      <c r="AG21" s="1">
        <f>COUNTA(Data!AF35:AP35)</f>
        <v>11</v>
      </c>
      <c r="AH21" s="1">
        <f>COUNTIF(Data!$AF$3:$AP$5,AF21)</f>
        <v>10</v>
      </c>
      <c r="AI21" s="1">
        <f>COUNTIF(Data!$AF$6:$AP$15,AF21)</f>
        <v>1</v>
      </c>
      <c r="AJ21" s="1">
        <f t="shared" si="5"/>
        <v>10.5</v>
      </c>
      <c r="AK21" s="79">
        <f t="shared" si="23"/>
        <v>0.95454545454545459</v>
      </c>
      <c r="AL21" s="1"/>
      <c r="AM21" s="1"/>
      <c r="AN21" s="1"/>
      <c r="AO21" s="1"/>
      <c r="AP21" s="1"/>
      <c r="AQ21" s="132" t="str">
        <f t="shared" si="6"/>
        <v>ORB-SLAM3</v>
      </c>
      <c r="AR21" s="1">
        <f>COUNTA(Data!AQ35:BA35)</f>
        <v>11</v>
      </c>
      <c r="AS21" s="1">
        <f>COUNTIF(Data!$AQ$3:$BA$5,AQ21)</f>
        <v>9</v>
      </c>
      <c r="AT21" s="1">
        <f>COUNTIF(Data!$AQ$6:$BA$15,AQ21)</f>
        <v>2</v>
      </c>
      <c r="AU21" s="1">
        <f t="shared" si="7"/>
        <v>10</v>
      </c>
      <c r="AV21" s="79">
        <f t="shared" si="24"/>
        <v>0.90909090909090906</v>
      </c>
      <c r="AW21" s="1"/>
      <c r="AX21" s="1"/>
      <c r="AY21" s="1"/>
      <c r="AZ21" s="1"/>
      <c r="BA21" s="1"/>
      <c r="BB21" s="132" t="str">
        <f t="shared" si="8"/>
        <v>ORB-SLAM3</v>
      </c>
      <c r="BC21" s="1">
        <f>COUNTA(Data!BB35:BM35)</f>
        <v>12</v>
      </c>
      <c r="BD21" s="1">
        <f>COUNTIF(Data!$BB$3:$BM$5,BB21)</f>
        <v>6</v>
      </c>
      <c r="BE21" s="1">
        <f>COUNTIF(Data!$BB$6:$BM$15,BB21)</f>
        <v>1</v>
      </c>
      <c r="BF21" s="1">
        <f t="shared" si="9"/>
        <v>6.5</v>
      </c>
      <c r="BG21" s="79">
        <f t="shared" si="25"/>
        <v>0.54166666666666663</v>
      </c>
      <c r="BH21" s="1"/>
      <c r="BI21" s="1"/>
      <c r="BJ21" s="1"/>
      <c r="BK21" s="1"/>
      <c r="BL21" s="1"/>
      <c r="BM21" s="1"/>
      <c r="BN21" s="132" t="str">
        <f t="shared" si="10"/>
        <v>ORB-SLAM3</v>
      </c>
      <c r="BO21" s="1">
        <f>COUNTA(Data!BN35:CC35)</f>
        <v>16</v>
      </c>
      <c r="BP21" s="1">
        <f>COUNTIF(Data!$BN$3:$CC$5,BN21)</f>
        <v>7</v>
      </c>
      <c r="BQ21" s="1">
        <f>COUNTIF(Data!$BN$6:$CC$15,BN21)</f>
        <v>8</v>
      </c>
      <c r="BR21" s="1">
        <f t="shared" si="11"/>
        <v>11</v>
      </c>
      <c r="BS21" s="79">
        <f t="shared" si="26"/>
        <v>0.6875</v>
      </c>
      <c r="BT21" s="1"/>
      <c r="BU21" s="1"/>
      <c r="BV21" s="1"/>
      <c r="BW21" s="1"/>
      <c r="BX21" s="1"/>
      <c r="BY21" s="1"/>
      <c r="BZ21" s="1"/>
      <c r="CA21" s="1"/>
      <c r="CB21" s="1"/>
      <c r="CC21" s="1"/>
      <c r="CD21" s="132" t="str">
        <f t="shared" si="12"/>
        <v>ORB-SLAM3</v>
      </c>
      <c r="CE21" s="1">
        <f>COUNTA(Data!CD35:CW35)</f>
        <v>0</v>
      </c>
      <c r="CF21" s="1">
        <f>COUNTIF(Data!$CD$3:$CW$5,CD21)</f>
        <v>0</v>
      </c>
      <c r="CG21" s="1">
        <f>COUNTIF(Data!$CD$6:$CW$15,CD21)</f>
        <v>0</v>
      </c>
      <c r="CH21" s="1">
        <f t="shared" si="13"/>
        <v>0</v>
      </c>
      <c r="CI21" s="79">
        <f t="shared" si="27"/>
        <v>0</v>
      </c>
      <c r="CJ21" s="1"/>
      <c r="CK21" s="1"/>
      <c r="CL21" s="1"/>
      <c r="CM21" s="1"/>
      <c r="CN21" s="1"/>
      <c r="CO21" s="1"/>
      <c r="CP21" s="1"/>
      <c r="CQ21" s="1"/>
      <c r="CR21" s="1"/>
      <c r="CS21" s="1"/>
      <c r="CT21" s="1"/>
      <c r="CU21" s="1"/>
      <c r="CV21" s="1"/>
      <c r="CW21" s="1"/>
      <c r="CX21" s="132" t="str">
        <f t="shared" si="14"/>
        <v>ORB-SLAM3</v>
      </c>
      <c r="CY21" s="1">
        <f>COUNTA(Data!CX35:DU35)</f>
        <v>0</v>
      </c>
      <c r="CZ21" s="1">
        <f>COUNTIF(Data!$CX$3:$DU$5,CX21)</f>
        <v>0</v>
      </c>
      <c r="DA21" s="1">
        <f>COUNTIF(Data!$CX$6:$DU$15,CX21)</f>
        <v>0</v>
      </c>
      <c r="DB21" s="1">
        <f t="shared" si="15"/>
        <v>0</v>
      </c>
      <c r="DC21" s="79">
        <f t="shared" si="28"/>
        <v>0</v>
      </c>
      <c r="DD21" s="1"/>
      <c r="DE21" s="1"/>
      <c r="DF21" s="1"/>
      <c r="DG21" s="1"/>
      <c r="DH21" s="1"/>
      <c r="DI21" s="1"/>
      <c r="DJ21" s="1"/>
      <c r="DK21" s="1"/>
      <c r="DL21" s="1"/>
      <c r="DM21" s="1"/>
      <c r="DN21" s="1"/>
      <c r="DO21" s="1"/>
      <c r="DP21" s="1"/>
      <c r="DQ21" s="1"/>
      <c r="DR21" s="1"/>
      <c r="DS21" s="1"/>
      <c r="DT21" s="1"/>
      <c r="DU21" s="1"/>
      <c r="DV21" s="132" t="str">
        <f t="shared" si="16"/>
        <v>ORB-SLAM3</v>
      </c>
      <c r="DW21" s="1">
        <f>COUNTA(Data!DV35:EH35)</f>
        <v>13</v>
      </c>
      <c r="DX21" s="1">
        <f>COUNTIF(Data!$DV$3:$EH$5,DV21)</f>
        <v>1</v>
      </c>
      <c r="DY21" s="1">
        <f>COUNTIF(Data!$DV$6:$EH$15,DV21)</f>
        <v>2</v>
      </c>
      <c r="DZ21" s="1">
        <f t="shared" si="17"/>
        <v>2</v>
      </c>
      <c r="EA21" s="79">
        <f t="shared" si="29"/>
        <v>0.15384615384615385</v>
      </c>
      <c r="EB21" s="1"/>
      <c r="EC21" s="1"/>
      <c r="ED21" s="1"/>
      <c r="EE21" s="1"/>
      <c r="EF21" s="1"/>
      <c r="EG21" s="1"/>
      <c r="EH21" s="1"/>
      <c r="EI21" s="132" t="str">
        <f t="shared" si="18"/>
        <v>ORB-SLAM3</v>
      </c>
      <c r="EJ21" s="1">
        <f>COUNTA(Data!EI35:ES35)</f>
        <v>0</v>
      </c>
      <c r="EK21" s="1">
        <f>COUNTIF(Data!$EI$3:$ES$5,EI21)</f>
        <v>0</v>
      </c>
      <c r="EL21" s="1">
        <f>COUNTIF(Data!$EI$6:$ES$15,EI21)</f>
        <v>0</v>
      </c>
      <c r="EM21" s="1">
        <f t="shared" si="19"/>
        <v>0</v>
      </c>
      <c r="EN21" s="79">
        <f t="shared" si="30"/>
        <v>0</v>
      </c>
      <c r="EO21" s="1"/>
      <c r="EP21" s="1"/>
      <c r="EQ21" s="1"/>
    </row>
    <row r="22" spans="1:147" x14ac:dyDescent="0.25">
      <c r="A22" s="2" t="str">
        <f>Data!A36</f>
        <v>DRE</v>
      </c>
      <c r="B22" s="1">
        <f>COUNTA(Data!B36:I36)</f>
        <v>0</v>
      </c>
      <c r="C22" s="1">
        <f>COUNTIF(Data!$B$3:$I$5,A22)</f>
        <v>0</v>
      </c>
      <c r="D22" s="1">
        <f>COUNTIF(Data!$B$6:$I$15,A22)</f>
        <v>0</v>
      </c>
      <c r="E22" s="1">
        <f t="shared" si="0"/>
        <v>0</v>
      </c>
      <c r="F22" s="1">
        <f t="shared" si="20"/>
        <v>0</v>
      </c>
      <c r="H22" s="349"/>
      <c r="I22" s="349"/>
      <c r="J22" s="132" t="str">
        <f>Data!A36</f>
        <v>DRE</v>
      </c>
      <c r="K22" s="1">
        <f>COUNTA(Data!J36:T36)</f>
        <v>0</v>
      </c>
      <c r="L22" s="1">
        <f>COUNTIF(Data!$J$3:$T$5,J22)</f>
        <v>0</v>
      </c>
      <c r="M22" s="1">
        <f>COUNTIF(Data!$J$6:$T$15,J22)</f>
        <v>0</v>
      </c>
      <c r="N22" s="1">
        <f t="shared" si="1"/>
        <v>0</v>
      </c>
      <c r="O22" s="79">
        <f t="shared" si="21"/>
        <v>0</v>
      </c>
      <c r="U22" s="132" t="str">
        <f t="shared" si="2"/>
        <v>DRE</v>
      </c>
      <c r="V22" s="1">
        <f>COUNTA(Data!U36:AE36)</f>
        <v>0</v>
      </c>
      <c r="W22" s="1">
        <f>COUNTIF(Data!$U$3:$AE$5,U22)</f>
        <v>0</v>
      </c>
      <c r="X22" s="1">
        <f>COUNTIF(Data!$U$6:$AE$15,U22)</f>
        <v>0</v>
      </c>
      <c r="Y22" s="1">
        <f t="shared" si="3"/>
        <v>0</v>
      </c>
      <c r="Z22" s="79">
        <f t="shared" si="22"/>
        <v>0</v>
      </c>
      <c r="AA22" s="1"/>
      <c r="AB22" s="349"/>
      <c r="AC22" s="349"/>
      <c r="AD22" s="1"/>
      <c r="AE22" s="1"/>
      <c r="AF22" s="132" t="str">
        <f t="shared" si="4"/>
        <v>DRE</v>
      </c>
      <c r="AG22" s="1">
        <f>COUNTA(Data!AF36:AP36)</f>
        <v>0</v>
      </c>
      <c r="AH22" s="1">
        <f>COUNTIF(Data!$AF$3:$AP$5,AF22)</f>
        <v>0</v>
      </c>
      <c r="AI22" s="1">
        <f>COUNTIF(Data!$AF$6:$AP$15,AF22)</f>
        <v>0</v>
      </c>
      <c r="AJ22" s="1">
        <f t="shared" si="5"/>
        <v>0</v>
      </c>
      <c r="AK22" s="79">
        <f t="shared" si="23"/>
        <v>0</v>
      </c>
      <c r="AL22" s="1"/>
      <c r="AM22" s="1"/>
      <c r="AN22" s="1"/>
      <c r="AO22" s="1"/>
      <c r="AP22" s="1"/>
      <c r="AQ22" s="132" t="str">
        <f t="shared" si="6"/>
        <v>DRE</v>
      </c>
      <c r="AR22" s="1">
        <f>COUNTA(Data!AQ36:BA36)</f>
        <v>0</v>
      </c>
      <c r="AS22" s="1">
        <f>COUNTIF(Data!$AQ$3:$BA$5,AQ22)</f>
        <v>0</v>
      </c>
      <c r="AT22" s="1">
        <f>COUNTIF(Data!$AQ$6:$BA$15,AQ22)</f>
        <v>0</v>
      </c>
      <c r="AU22" s="1">
        <f t="shared" si="7"/>
        <v>0</v>
      </c>
      <c r="AV22" s="79">
        <f t="shared" si="24"/>
        <v>0</v>
      </c>
      <c r="AW22" s="1"/>
      <c r="AX22" s="1"/>
      <c r="AY22" s="1"/>
      <c r="AZ22" s="1"/>
      <c r="BA22" s="1"/>
      <c r="BB22" s="132" t="str">
        <f t="shared" si="8"/>
        <v>DRE</v>
      </c>
      <c r="BC22" s="1">
        <f>COUNTA(Data!BB36:BM36)</f>
        <v>0</v>
      </c>
      <c r="BD22" s="1">
        <f>COUNTIF(Data!$BB$3:$BM$5,BB22)</f>
        <v>0</v>
      </c>
      <c r="BE22" s="1">
        <f>COUNTIF(Data!$BB$6:$BM$15,BB22)</f>
        <v>0</v>
      </c>
      <c r="BF22" s="1">
        <f t="shared" si="9"/>
        <v>0</v>
      </c>
      <c r="BG22" s="79">
        <f t="shared" si="25"/>
        <v>0</v>
      </c>
      <c r="BH22" s="1"/>
      <c r="BI22" s="1"/>
      <c r="BJ22" s="1"/>
      <c r="BK22" s="1"/>
      <c r="BL22" s="1"/>
      <c r="BM22" s="1"/>
      <c r="BN22" s="132" t="str">
        <f t="shared" si="10"/>
        <v>DRE</v>
      </c>
      <c r="BO22" s="1">
        <f>COUNTA(Data!BN36:CC36)</f>
        <v>0</v>
      </c>
      <c r="BP22" s="1">
        <f>COUNTIF(Data!$BN$3:$CC$5,BN22)</f>
        <v>0</v>
      </c>
      <c r="BQ22" s="1">
        <f>COUNTIF(Data!$BN$6:$CC$15,BN22)</f>
        <v>0</v>
      </c>
      <c r="BR22" s="1">
        <f t="shared" si="11"/>
        <v>0</v>
      </c>
      <c r="BS22" s="79">
        <f t="shared" si="26"/>
        <v>0</v>
      </c>
      <c r="BT22" s="1"/>
      <c r="BU22" s="1"/>
      <c r="BV22" s="1"/>
      <c r="BW22" s="1"/>
      <c r="BX22" s="1"/>
      <c r="BY22" s="1"/>
      <c r="BZ22" s="1"/>
      <c r="CA22" s="1"/>
      <c r="CB22" s="1"/>
      <c r="CC22" s="1"/>
      <c r="CD22" s="132" t="str">
        <f t="shared" si="12"/>
        <v>DRE</v>
      </c>
      <c r="CE22" s="1">
        <f>COUNTA(Data!CD36:CW36)</f>
        <v>0</v>
      </c>
      <c r="CF22" s="1">
        <f>COUNTIF(Data!$CD$3:$CW$5,CD22)</f>
        <v>0</v>
      </c>
      <c r="CG22" s="1">
        <f>COUNTIF(Data!$CD$6:$CW$15,CD22)</f>
        <v>0</v>
      </c>
      <c r="CH22" s="1">
        <f t="shared" si="13"/>
        <v>0</v>
      </c>
      <c r="CI22" s="79">
        <f t="shared" si="27"/>
        <v>0</v>
      </c>
      <c r="CJ22" s="1"/>
      <c r="CK22" s="1"/>
      <c r="CL22" s="1"/>
      <c r="CM22" s="1"/>
      <c r="CN22" s="1"/>
      <c r="CO22" s="1"/>
      <c r="CP22" s="1"/>
      <c r="CQ22" s="1"/>
      <c r="CR22" s="1"/>
      <c r="CS22" s="1"/>
      <c r="CT22" s="1"/>
      <c r="CU22" s="1"/>
      <c r="CV22" s="1"/>
      <c r="CW22" s="1"/>
      <c r="CX22" s="132" t="str">
        <f t="shared" si="14"/>
        <v>DRE</v>
      </c>
      <c r="CY22" s="1">
        <f>COUNTA(Data!CX36:DU36)</f>
        <v>0</v>
      </c>
      <c r="CZ22" s="1">
        <f>COUNTIF(Data!$CX$3:$DU$5,CX22)</f>
        <v>0</v>
      </c>
      <c r="DA22" s="1">
        <f>COUNTIF(Data!$CX$6:$DU$15,CX22)</f>
        <v>0</v>
      </c>
      <c r="DB22" s="1">
        <f t="shared" si="15"/>
        <v>0</v>
      </c>
      <c r="DC22" s="79">
        <f t="shared" si="28"/>
        <v>0</v>
      </c>
      <c r="DD22" s="354" t="s">
        <v>361</v>
      </c>
      <c r="DE22" s="354"/>
      <c r="DF22" s="354"/>
      <c r="DG22" s="1"/>
      <c r="DH22" s="1"/>
      <c r="DI22" s="1"/>
      <c r="DJ22" s="1"/>
      <c r="DK22" s="1"/>
      <c r="DL22" s="1"/>
      <c r="DM22" s="1"/>
      <c r="DN22" s="1"/>
      <c r="DO22" s="1"/>
      <c r="DP22" s="1"/>
      <c r="DQ22" s="1"/>
      <c r="DR22" s="1"/>
      <c r="DS22" s="1"/>
      <c r="DT22" s="1"/>
      <c r="DU22" s="1"/>
      <c r="DV22" s="132" t="str">
        <f t="shared" si="16"/>
        <v>DRE</v>
      </c>
      <c r="DW22" s="1">
        <f>COUNTA(Data!DV36:EH36)</f>
        <v>0</v>
      </c>
      <c r="DX22" s="1">
        <f>COUNTIF(Data!$DV$3:$EH$5,DV22)</f>
        <v>0</v>
      </c>
      <c r="DY22" s="1">
        <f>COUNTIF(Data!$DV$6:$EH$15,DV22)</f>
        <v>0</v>
      </c>
      <c r="DZ22" s="1">
        <f t="shared" si="17"/>
        <v>0</v>
      </c>
      <c r="EA22" s="79">
        <f t="shared" si="29"/>
        <v>0</v>
      </c>
      <c r="EB22" s="1"/>
      <c r="EC22" s="1"/>
      <c r="ED22" s="1"/>
      <c r="EE22" s="1"/>
      <c r="EF22" s="1"/>
      <c r="EG22" s="1"/>
      <c r="EH22" s="1"/>
      <c r="EI22" s="132" t="str">
        <f t="shared" si="18"/>
        <v>DRE</v>
      </c>
      <c r="EJ22" s="1">
        <f>COUNTA(Data!EI36:ES36)</f>
        <v>0</v>
      </c>
      <c r="EK22" s="1">
        <f>COUNTIF(Data!$EI$3:$ES$5,EI22)</f>
        <v>0</v>
      </c>
      <c r="EL22" s="1">
        <f>COUNTIF(Data!$EI$6:$ES$15,EI22)</f>
        <v>0</v>
      </c>
      <c r="EM22" s="1">
        <f t="shared" si="19"/>
        <v>0</v>
      </c>
      <c r="EN22" s="79">
        <f t="shared" si="30"/>
        <v>0</v>
      </c>
      <c r="EO22" s="1"/>
      <c r="EP22" s="1"/>
      <c r="EQ22" s="1"/>
    </row>
    <row r="23" spans="1:147" x14ac:dyDescent="0.25">
      <c r="A23" s="2" t="str">
        <f>Data!A37</f>
        <v>SVO</v>
      </c>
      <c r="B23" s="1">
        <f>COUNTA(Data!B37:I37)</f>
        <v>0</v>
      </c>
      <c r="C23" s="1">
        <f>COUNTIF(Data!$B$3:$I$5,A23)</f>
        <v>0</v>
      </c>
      <c r="D23" s="1">
        <f>COUNTIF(Data!$B$6:$I$15,A23)</f>
        <v>0</v>
      </c>
      <c r="E23" s="1">
        <f t="shared" si="0"/>
        <v>0</v>
      </c>
      <c r="F23" s="1">
        <f t="shared" si="20"/>
        <v>0</v>
      </c>
      <c r="H23" s="349"/>
      <c r="I23" s="349"/>
      <c r="J23" s="132" t="str">
        <f>Data!A37</f>
        <v>SVO</v>
      </c>
      <c r="K23" s="1">
        <f>COUNTA(Data!J37:T37)</f>
        <v>11</v>
      </c>
      <c r="L23" s="1">
        <f>COUNTIF(Data!$J$3:$T$5,J23)</f>
        <v>1</v>
      </c>
      <c r="M23" s="1">
        <f>COUNTIF(Data!$J$6:$T$15,J23)</f>
        <v>0</v>
      </c>
      <c r="N23" s="1">
        <f t="shared" si="1"/>
        <v>1</v>
      </c>
      <c r="O23" s="79">
        <f t="shared" si="21"/>
        <v>9.0909090909090912E-2</v>
      </c>
      <c r="U23" s="132" t="str">
        <f t="shared" si="2"/>
        <v>SVO</v>
      </c>
      <c r="V23" s="1">
        <f>COUNTA(Data!U37:AE37)</f>
        <v>11</v>
      </c>
      <c r="W23" s="1">
        <f>COUNTIF(Data!$U$3:$AE$5,U23)</f>
        <v>0</v>
      </c>
      <c r="X23" s="1">
        <f>COUNTIF(Data!$U$6:$AE$15,U23)</f>
        <v>1</v>
      </c>
      <c r="Y23" s="1">
        <f t="shared" si="3"/>
        <v>0.5</v>
      </c>
      <c r="Z23" s="79">
        <f t="shared" si="22"/>
        <v>4.5454545454545456E-2</v>
      </c>
      <c r="AA23" s="1"/>
      <c r="AB23" s="349"/>
      <c r="AC23" s="349"/>
      <c r="AD23" s="1"/>
      <c r="AE23" s="1"/>
      <c r="AF23" s="132" t="str">
        <f t="shared" si="4"/>
        <v>SVO</v>
      </c>
      <c r="AG23" s="1">
        <f>COUNTA(Data!AF37:AP37)</f>
        <v>0</v>
      </c>
      <c r="AH23" s="1">
        <f>COUNTIF(Data!$AF$3:$AP$5,AF23)</f>
        <v>0</v>
      </c>
      <c r="AI23" s="1">
        <f>COUNTIF(Data!$AF$6:$AP$15,AF23)</f>
        <v>0</v>
      </c>
      <c r="AJ23" s="1">
        <f t="shared" si="5"/>
        <v>0</v>
      </c>
      <c r="AK23" s="79">
        <f t="shared" si="23"/>
        <v>0</v>
      </c>
      <c r="AL23" s="1"/>
      <c r="AM23" s="1"/>
      <c r="AN23" s="1"/>
      <c r="AO23" s="1"/>
      <c r="AP23" s="1"/>
      <c r="AQ23" s="132" t="str">
        <f t="shared" si="6"/>
        <v>SVO</v>
      </c>
      <c r="AR23" s="1">
        <f>COUNTA(Data!AQ37:BA37)</f>
        <v>0</v>
      </c>
      <c r="AS23" s="1">
        <f>COUNTIF(Data!$AQ$3:$BA$5,AQ23)</f>
        <v>0</v>
      </c>
      <c r="AT23" s="1">
        <f>COUNTIF(Data!$AQ$6:$BA$15,AQ23)</f>
        <v>0</v>
      </c>
      <c r="AU23" s="1">
        <f t="shared" si="7"/>
        <v>0</v>
      </c>
      <c r="AV23" s="79">
        <f t="shared" si="24"/>
        <v>0</v>
      </c>
      <c r="AW23" s="1"/>
      <c r="AX23" s="1"/>
      <c r="AY23" s="1"/>
      <c r="AZ23" s="1"/>
      <c r="BA23" s="1"/>
      <c r="BB23" s="132" t="str">
        <f t="shared" si="8"/>
        <v>SVO</v>
      </c>
      <c r="BC23" s="1">
        <f>COUNTA(Data!BB37:BM37)</f>
        <v>0</v>
      </c>
      <c r="BD23" s="1">
        <f>COUNTIF(Data!$BB$3:$BM$5,BB23)</f>
        <v>0</v>
      </c>
      <c r="BE23" s="1">
        <f>COUNTIF(Data!$BB$6:$BM$15,BB23)</f>
        <v>0</v>
      </c>
      <c r="BF23" s="1">
        <f t="shared" si="9"/>
        <v>0</v>
      </c>
      <c r="BG23" s="79">
        <f t="shared" si="25"/>
        <v>0</v>
      </c>
      <c r="BH23" s="1"/>
      <c r="BI23" s="1"/>
      <c r="BJ23" s="1"/>
      <c r="BK23" s="1"/>
      <c r="BL23" s="1"/>
      <c r="BM23" s="1"/>
      <c r="BN23" s="132" t="str">
        <f t="shared" si="10"/>
        <v>SVO</v>
      </c>
      <c r="BO23" s="1">
        <f>COUNTA(Data!BN37:CC37)</f>
        <v>0</v>
      </c>
      <c r="BP23" s="1">
        <f>COUNTIF(Data!$BN$3:$CC$5,BN23)</f>
        <v>0</v>
      </c>
      <c r="BQ23" s="1">
        <f>COUNTIF(Data!$BN$6:$CC$15,BN23)</f>
        <v>0</v>
      </c>
      <c r="BR23" s="1">
        <f t="shared" si="11"/>
        <v>0</v>
      </c>
      <c r="BS23" s="79">
        <f t="shared" si="26"/>
        <v>0</v>
      </c>
      <c r="BT23" s="1"/>
      <c r="BU23" s="1"/>
      <c r="BV23" s="1"/>
      <c r="BW23" s="1"/>
      <c r="BX23" s="1"/>
      <c r="BY23" s="1"/>
      <c r="BZ23" s="1"/>
      <c r="CA23" s="1"/>
      <c r="CB23" s="1"/>
      <c r="CC23" s="1"/>
      <c r="CD23" s="132" t="str">
        <f t="shared" si="12"/>
        <v>SVO</v>
      </c>
      <c r="CE23" s="1">
        <f>COUNTA(Data!CD37:CW37)</f>
        <v>0</v>
      </c>
      <c r="CF23" s="1">
        <f>COUNTIF(Data!$CD$3:$CW$5,CD23)</f>
        <v>0</v>
      </c>
      <c r="CG23" s="1">
        <f>COUNTIF(Data!$CD$6:$CW$15,CD23)</f>
        <v>0</v>
      </c>
      <c r="CH23" s="1">
        <f t="shared" si="13"/>
        <v>0</v>
      </c>
      <c r="CI23" s="79">
        <f t="shared" si="27"/>
        <v>0</v>
      </c>
      <c r="CJ23" s="1"/>
      <c r="CK23" s="1"/>
      <c r="CL23" s="1"/>
      <c r="CM23" s="1"/>
      <c r="CN23" s="1"/>
      <c r="CO23" s="1"/>
      <c r="CP23" s="1"/>
      <c r="CQ23" s="1"/>
      <c r="CR23" s="1"/>
      <c r="CS23" s="1"/>
      <c r="CT23" s="1"/>
      <c r="CU23" s="1"/>
      <c r="CV23" s="1"/>
      <c r="CW23" s="1"/>
      <c r="CX23" s="132" t="str">
        <f t="shared" si="14"/>
        <v>SVO</v>
      </c>
      <c r="CY23" s="1">
        <f>COUNTA(Data!CX37:DU37)</f>
        <v>0</v>
      </c>
      <c r="CZ23" s="1">
        <f>COUNTIF(Data!$CX$3:$DU$5,CX23)</f>
        <v>0</v>
      </c>
      <c r="DA23" s="1">
        <f>COUNTIF(Data!$CX$6:$DU$15,CX23)</f>
        <v>0</v>
      </c>
      <c r="DB23" s="1">
        <f t="shared" si="15"/>
        <v>0</v>
      </c>
      <c r="DC23" s="79">
        <f t="shared" si="28"/>
        <v>0</v>
      </c>
      <c r="DD23" s="354"/>
      <c r="DE23" s="354"/>
      <c r="DF23" s="354"/>
      <c r="DG23" s="1"/>
      <c r="DH23" s="1"/>
      <c r="DI23" s="1"/>
      <c r="DJ23" s="1"/>
      <c r="DK23" s="1"/>
      <c r="DL23" s="1"/>
      <c r="DM23" s="1"/>
      <c r="DN23" s="1"/>
      <c r="DO23" s="1"/>
      <c r="DP23" s="1"/>
      <c r="DQ23" s="1"/>
      <c r="DR23" s="1"/>
      <c r="DS23" s="1"/>
      <c r="DT23" s="1"/>
      <c r="DU23" s="1"/>
      <c r="DV23" s="132" t="str">
        <f t="shared" si="16"/>
        <v>SVO</v>
      </c>
      <c r="DW23" s="1">
        <f>COUNTA(Data!DV37:EH37)</f>
        <v>0</v>
      </c>
      <c r="DX23" s="1">
        <f>COUNTIF(Data!$DV$3:$EH$5,DV23)</f>
        <v>0</v>
      </c>
      <c r="DY23" s="1">
        <f>COUNTIF(Data!$DV$6:$EH$15,DV23)</f>
        <v>0</v>
      </c>
      <c r="DZ23" s="1">
        <f t="shared" si="17"/>
        <v>0</v>
      </c>
      <c r="EA23" s="79">
        <f t="shared" si="29"/>
        <v>0</v>
      </c>
      <c r="EB23" s="1"/>
      <c r="EC23" s="1"/>
      <c r="ED23" s="1"/>
      <c r="EE23" s="1"/>
      <c r="EF23" s="1"/>
      <c r="EG23" s="1"/>
      <c r="EH23" s="1"/>
      <c r="EI23" s="132" t="str">
        <f t="shared" si="18"/>
        <v>SVO</v>
      </c>
      <c r="EJ23" s="1">
        <f>COUNTA(Data!EI37:ES37)</f>
        <v>0</v>
      </c>
      <c r="EK23" s="1">
        <f>COUNTIF(Data!$EI$3:$ES$5,EI23)</f>
        <v>0</v>
      </c>
      <c r="EL23" s="1">
        <f>COUNTIF(Data!$EI$6:$ES$15,EI23)</f>
        <v>0</v>
      </c>
      <c r="EM23" s="1">
        <f t="shared" si="19"/>
        <v>0</v>
      </c>
      <c r="EN23" s="79">
        <f t="shared" si="30"/>
        <v>0</v>
      </c>
      <c r="EO23" s="1"/>
      <c r="EP23" s="1"/>
      <c r="EQ23" s="1"/>
    </row>
    <row r="24" spans="1:147" x14ac:dyDescent="0.25">
      <c r="A24" s="2" t="str">
        <f>Data!A38</f>
        <v>DSO</v>
      </c>
      <c r="B24" s="1">
        <f>COUNTA(Data!B38:I38)</f>
        <v>0</v>
      </c>
      <c r="C24" s="1">
        <f>COUNTIF(Data!$B$3:$I$5,A24)</f>
        <v>0</v>
      </c>
      <c r="D24" s="1">
        <f>COUNTIF(Data!$B$6:$I$15,A24)</f>
        <v>0</v>
      </c>
      <c r="E24" s="1">
        <f t="shared" si="0"/>
        <v>0</v>
      </c>
      <c r="F24" s="1">
        <f t="shared" si="20"/>
        <v>0</v>
      </c>
      <c r="H24" s="349"/>
      <c r="I24" s="349"/>
      <c r="J24" s="132" t="str">
        <f>Data!A38</f>
        <v>DSO</v>
      </c>
      <c r="K24" s="1">
        <f>COUNTA(Data!J38:T38)</f>
        <v>11</v>
      </c>
      <c r="L24" s="1">
        <f>COUNTIF(Data!$J$3:$T$5,J24)</f>
        <v>0</v>
      </c>
      <c r="M24" s="1">
        <f>COUNTIF(Data!$J$6:$T$15,J24)</f>
        <v>1</v>
      </c>
      <c r="N24" s="1">
        <f t="shared" si="1"/>
        <v>0.5</v>
      </c>
      <c r="O24" s="79">
        <f t="shared" si="21"/>
        <v>4.5454545454545456E-2</v>
      </c>
      <c r="U24" s="132" t="str">
        <f t="shared" si="2"/>
        <v>DSO</v>
      </c>
      <c r="V24" s="1">
        <f>COUNTA(Data!U38:AE38)</f>
        <v>0</v>
      </c>
      <c r="W24" s="1">
        <f>COUNTIF(Data!$U$3:$AE$5,U24)</f>
        <v>0</v>
      </c>
      <c r="X24" s="1">
        <f>COUNTIF(Data!$U$6:$AE$15,U24)</f>
        <v>0</v>
      </c>
      <c r="Y24" s="1">
        <f t="shared" si="3"/>
        <v>0</v>
      </c>
      <c r="Z24" s="79">
        <f t="shared" si="22"/>
        <v>0</v>
      </c>
      <c r="AA24" s="1"/>
      <c r="AB24" s="349"/>
      <c r="AC24" s="349"/>
      <c r="AD24" s="1"/>
      <c r="AE24" s="1"/>
      <c r="AF24" s="132" t="str">
        <f t="shared" si="4"/>
        <v>DSO</v>
      </c>
      <c r="AG24" s="1">
        <f>COUNTA(Data!AF38:AP38)</f>
        <v>0</v>
      </c>
      <c r="AH24" s="1">
        <f>COUNTIF(Data!$AF$3:$AP$5,AF24)</f>
        <v>0</v>
      </c>
      <c r="AI24" s="1">
        <f>COUNTIF(Data!$AF$6:$AP$15,AF24)</f>
        <v>0</v>
      </c>
      <c r="AJ24" s="1">
        <f t="shared" si="5"/>
        <v>0</v>
      </c>
      <c r="AK24" s="79">
        <f t="shared" si="23"/>
        <v>0</v>
      </c>
      <c r="AL24" s="1"/>
      <c r="AM24" s="1"/>
      <c r="AN24" s="1"/>
      <c r="AO24" s="1"/>
      <c r="AP24" s="1"/>
      <c r="AQ24" s="132" t="str">
        <f t="shared" si="6"/>
        <v>DSO</v>
      </c>
      <c r="AR24" s="1">
        <f>COUNTA(Data!AQ38:BA38)</f>
        <v>0</v>
      </c>
      <c r="AS24" s="1">
        <f>COUNTIF(Data!$AQ$3:$BA$5,AQ24)</f>
        <v>0</v>
      </c>
      <c r="AT24" s="1">
        <f>COUNTIF(Data!$AQ$6:$BA$15,AQ24)</f>
        <v>0</v>
      </c>
      <c r="AU24" s="1">
        <f t="shared" si="7"/>
        <v>0</v>
      </c>
      <c r="AV24" s="79">
        <f t="shared" si="24"/>
        <v>0</v>
      </c>
      <c r="AW24" s="1"/>
      <c r="AX24" s="1"/>
      <c r="AY24" s="1"/>
      <c r="AZ24" s="1"/>
      <c r="BA24" s="1"/>
      <c r="BB24" s="132" t="str">
        <f t="shared" si="8"/>
        <v>DSO</v>
      </c>
      <c r="BC24" s="1">
        <f>COUNTA(Data!BB38:BM38)</f>
        <v>0</v>
      </c>
      <c r="BD24" s="1">
        <f>COUNTIF(Data!$BB$3:$BM$5,BB24)</f>
        <v>0</v>
      </c>
      <c r="BE24" s="1">
        <f>COUNTIF(Data!$BB$6:$BM$15,BB24)</f>
        <v>0</v>
      </c>
      <c r="BF24" s="1">
        <f t="shared" si="9"/>
        <v>0</v>
      </c>
      <c r="BG24" s="79">
        <f t="shared" si="25"/>
        <v>0</v>
      </c>
      <c r="BH24" s="1"/>
      <c r="BI24" s="1"/>
      <c r="BJ24" s="1"/>
      <c r="BK24" s="1"/>
      <c r="BL24" s="1"/>
      <c r="BM24" s="1"/>
      <c r="BN24" s="132" t="str">
        <f t="shared" si="10"/>
        <v>DSO</v>
      </c>
      <c r="BO24" s="1">
        <f>COUNTA(Data!BN38:CC38)</f>
        <v>0</v>
      </c>
      <c r="BP24" s="1">
        <f>COUNTIF(Data!$BN$3:$CC$5,BN24)</f>
        <v>0</v>
      </c>
      <c r="BQ24" s="1">
        <f>COUNTIF(Data!$BN$6:$CC$15,BN24)</f>
        <v>0</v>
      </c>
      <c r="BR24" s="1">
        <f t="shared" si="11"/>
        <v>0</v>
      </c>
      <c r="BS24" s="79">
        <f t="shared" si="26"/>
        <v>0</v>
      </c>
      <c r="BT24" s="1"/>
      <c r="BU24" s="1"/>
      <c r="BV24" s="1"/>
      <c r="BW24" s="1"/>
      <c r="BX24" s="1"/>
      <c r="BY24" s="1"/>
      <c r="BZ24" s="1"/>
      <c r="CA24" s="1"/>
      <c r="CB24" s="1"/>
      <c r="CC24" s="1"/>
      <c r="CD24" s="132" t="str">
        <f t="shared" si="12"/>
        <v>DSO</v>
      </c>
      <c r="CE24" s="1">
        <f>COUNTA(Data!CD38:CW38)</f>
        <v>0</v>
      </c>
      <c r="CF24" s="1">
        <f>COUNTIF(Data!$CD$3:$CW$5,CD24)</f>
        <v>0</v>
      </c>
      <c r="CG24" s="1">
        <f>COUNTIF(Data!$CD$6:$CW$15,CD24)</f>
        <v>0</v>
      </c>
      <c r="CH24" s="1">
        <f t="shared" si="13"/>
        <v>0</v>
      </c>
      <c r="CI24" s="79">
        <f t="shared" si="27"/>
        <v>0</v>
      </c>
      <c r="CJ24" s="1"/>
      <c r="CK24" s="1"/>
      <c r="CL24" s="1"/>
      <c r="CM24" s="1"/>
      <c r="CN24" s="1"/>
      <c r="CO24" s="1"/>
      <c r="CP24" s="1"/>
      <c r="CQ24" s="1"/>
      <c r="CR24" s="1"/>
      <c r="CS24" s="1"/>
      <c r="CT24" s="1"/>
      <c r="CU24" s="1"/>
      <c r="CV24" s="1"/>
      <c r="CW24" s="1"/>
      <c r="CX24" s="132" t="str">
        <f t="shared" si="14"/>
        <v>DSO</v>
      </c>
      <c r="CY24" s="1">
        <f>COUNTA(Data!CX38:DU38)</f>
        <v>0</v>
      </c>
      <c r="CZ24" s="1">
        <f>COUNTIF(Data!$CX$3:$DU$5,CX24)</f>
        <v>0</v>
      </c>
      <c r="DA24" s="1">
        <f>COUNTIF(Data!$CX$6:$DU$15,CX24)</f>
        <v>0</v>
      </c>
      <c r="DB24" s="1">
        <f t="shared" si="15"/>
        <v>0</v>
      </c>
      <c r="DC24" s="79">
        <f t="shared" si="28"/>
        <v>0</v>
      </c>
      <c r="DD24" s="354"/>
      <c r="DE24" s="354"/>
      <c r="DF24" s="354"/>
      <c r="DG24" s="1"/>
      <c r="DH24" s="1"/>
      <c r="DI24" s="1"/>
      <c r="DJ24" s="1"/>
      <c r="DK24" s="1"/>
      <c r="DL24" s="1"/>
      <c r="DM24" s="1"/>
      <c r="DN24" s="1"/>
      <c r="DO24" s="1"/>
      <c r="DP24" s="1"/>
      <c r="DQ24" s="1"/>
      <c r="DR24" s="1"/>
      <c r="DS24" s="1"/>
      <c r="DT24" s="1"/>
      <c r="DU24" s="1"/>
      <c r="DV24" s="132" t="str">
        <f t="shared" si="16"/>
        <v>DSO</v>
      </c>
      <c r="DW24" s="1">
        <f>COUNTA(Data!DV38:EH38)</f>
        <v>0</v>
      </c>
      <c r="DX24" s="1">
        <f>COUNTIF(Data!$DV$3:$EH$5,DV24)</f>
        <v>0</v>
      </c>
      <c r="DY24" s="1">
        <f>COUNTIF(Data!$DV$6:$EH$15,DV24)</f>
        <v>0</v>
      </c>
      <c r="DZ24" s="1">
        <f t="shared" si="17"/>
        <v>0</v>
      </c>
      <c r="EA24" s="79">
        <f t="shared" si="29"/>
        <v>0</v>
      </c>
      <c r="EB24" s="1"/>
      <c r="EC24" s="1"/>
      <c r="ED24" s="1"/>
      <c r="EE24" s="1"/>
      <c r="EF24" s="1"/>
      <c r="EG24" s="1"/>
      <c r="EH24" s="1"/>
      <c r="EI24" s="132" t="str">
        <f t="shared" si="18"/>
        <v>DSO</v>
      </c>
      <c r="EJ24" s="1">
        <f>COUNTA(Data!EI38:ES38)</f>
        <v>0</v>
      </c>
      <c r="EK24" s="1">
        <f>COUNTIF(Data!$EI$3:$ES$5,EI24)</f>
        <v>0</v>
      </c>
      <c r="EL24" s="1">
        <f>COUNTIF(Data!$EI$6:$ES$15,EI24)</f>
        <v>0</v>
      </c>
      <c r="EM24" s="1">
        <f t="shared" si="19"/>
        <v>0</v>
      </c>
      <c r="EN24" s="79">
        <f t="shared" si="30"/>
        <v>0</v>
      </c>
      <c r="EO24" s="1"/>
      <c r="EP24" s="1"/>
      <c r="EQ24" s="1"/>
    </row>
    <row r="25" spans="1:147" x14ac:dyDescent="0.25">
      <c r="A25" s="2" t="str">
        <f>Data!A39</f>
        <v>DynaSLAM</v>
      </c>
      <c r="B25" s="1">
        <f>COUNTA(Data!B39:I39)</f>
        <v>0</v>
      </c>
      <c r="C25" s="1">
        <f>COUNTIF(Data!$B$3:$I$5,A25)</f>
        <v>0</v>
      </c>
      <c r="D25" s="1">
        <f>COUNTIF(Data!$B$6:$I$15,A25)</f>
        <v>0</v>
      </c>
      <c r="E25" s="1">
        <f t="shared" si="0"/>
        <v>0</v>
      </c>
      <c r="F25" s="1">
        <f t="shared" si="20"/>
        <v>0</v>
      </c>
      <c r="H25" s="349"/>
      <c r="I25" s="349"/>
      <c r="J25" s="132" t="str">
        <f>Data!A39</f>
        <v>DynaSLAM</v>
      </c>
      <c r="K25" s="1">
        <f>COUNTA(Data!J39:T39)</f>
        <v>0</v>
      </c>
      <c r="L25" s="1">
        <f>COUNTIF(Data!$J$3:$T$5,J25)</f>
        <v>0</v>
      </c>
      <c r="M25" s="1">
        <f>COUNTIF(Data!$J$6:$T$15,J25)</f>
        <v>0</v>
      </c>
      <c r="N25" s="1">
        <f t="shared" si="1"/>
        <v>0</v>
      </c>
      <c r="O25" s="79">
        <f t="shared" si="21"/>
        <v>0</v>
      </c>
      <c r="U25" s="132" t="str">
        <f t="shared" si="2"/>
        <v>DynaSLAM</v>
      </c>
      <c r="V25" s="1">
        <f>COUNTA(Data!U39:AE39)</f>
        <v>0</v>
      </c>
      <c r="W25" s="1">
        <f>COUNTIF(Data!$U$3:$AE$5,U25)</f>
        <v>0</v>
      </c>
      <c r="X25" s="1">
        <f>COUNTIF(Data!$U$6:$AE$15,U25)</f>
        <v>0</v>
      </c>
      <c r="Y25" s="1">
        <f t="shared" si="3"/>
        <v>0</v>
      </c>
      <c r="Z25" s="79">
        <f t="shared" si="22"/>
        <v>0</v>
      </c>
      <c r="AB25" s="349"/>
      <c r="AC25" s="349"/>
      <c r="AF25" s="132" t="str">
        <f t="shared" si="4"/>
        <v>DynaSLAM</v>
      </c>
      <c r="AG25" s="1">
        <f>COUNTA(Data!AF39:AP39)</f>
        <v>0</v>
      </c>
      <c r="AH25" s="1">
        <f>COUNTIF(Data!$AF$3:$AP$5,AF25)</f>
        <v>0</v>
      </c>
      <c r="AI25" s="1">
        <f>COUNTIF(Data!$AF$6:$AP$15,AF25)</f>
        <v>0</v>
      </c>
      <c r="AJ25" s="1">
        <f t="shared" si="5"/>
        <v>0</v>
      </c>
      <c r="AK25" s="79">
        <f t="shared" si="23"/>
        <v>0</v>
      </c>
      <c r="AQ25" s="132" t="str">
        <f t="shared" si="6"/>
        <v>DynaSLAM</v>
      </c>
      <c r="AR25" s="1">
        <f>COUNTA(Data!AQ39:BA39)</f>
        <v>0</v>
      </c>
      <c r="AS25" s="1">
        <f>COUNTIF(Data!$AQ$3:$BA$5,AQ25)</f>
        <v>0</v>
      </c>
      <c r="AT25" s="1">
        <f>COUNTIF(Data!$AQ$6:$BA$15,AQ25)</f>
        <v>0</v>
      </c>
      <c r="AU25" s="1">
        <f t="shared" si="7"/>
        <v>0</v>
      </c>
      <c r="AV25" s="79">
        <f t="shared" si="24"/>
        <v>0</v>
      </c>
      <c r="BB25" s="132" t="str">
        <f t="shared" si="8"/>
        <v>DynaSLAM</v>
      </c>
      <c r="BC25" s="1">
        <f>COUNTA(Data!BB39:BM39)</f>
        <v>0</v>
      </c>
      <c r="BD25" s="1">
        <f>COUNTIF(Data!$BB$3:$BM$5,BB25)</f>
        <v>0</v>
      </c>
      <c r="BE25" s="1">
        <f>COUNTIF(Data!$BB$6:$BM$15,BB25)</f>
        <v>0</v>
      </c>
      <c r="BF25" s="1">
        <f t="shared" si="9"/>
        <v>0</v>
      </c>
      <c r="BG25" s="79">
        <f t="shared" si="25"/>
        <v>0</v>
      </c>
      <c r="BN25" s="132" t="str">
        <f t="shared" si="10"/>
        <v>DynaSLAM</v>
      </c>
      <c r="BO25" s="1">
        <f>COUNTA(Data!BN39:CC39)</f>
        <v>0</v>
      </c>
      <c r="BP25" s="1">
        <f>COUNTIF(Data!$BN$3:$CC$5,BN25)</f>
        <v>0</v>
      </c>
      <c r="BQ25" s="1">
        <f>COUNTIF(Data!$BN$6:$CC$15,BN25)</f>
        <v>0</v>
      </c>
      <c r="BR25" s="1">
        <f t="shared" si="11"/>
        <v>0</v>
      </c>
      <c r="BS25" s="79">
        <f t="shared" si="26"/>
        <v>0</v>
      </c>
      <c r="CD25" s="132" t="str">
        <f t="shared" si="12"/>
        <v>DynaSLAM</v>
      </c>
      <c r="CE25" s="1">
        <f>COUNTA(Data!CD39:CW39)</f>
        <v>0</v>
      </c>
      <c r="CF25" s="1">
        <f>COUNTIF(Data!$CD$3:$CW$5,CD25)</f>
        <v>0</v>
      </c>
      <c r="CG25" s="1">
        <f>COUNTIF(Data!$CD$6:$CW$15,CD25)</f>
        <v>0</v>
      </c>
      <c r="CH25" s="1">
        <f t="shared" si="13"/>
        <v>0</v>
      </c>
      <c r="CI25" s="79">
        <f t="shared" si="27"/>
        <v>0</v>
      </c>
      <c r="CX25" s="132" t="str">
        <f t="shared" si="14"/>
        <v>DynaSLAM</v>
      </c>
      <c r="CY25" s="1">
        <f>COUNTA(Data!CX39:DU39)</f>
        <v>0</v>
      </c>
      <c r="CZ25" s="1">
        <f>COUNTIF(Data!$CX$3:$DU$5,CX25)</f>
        <v>0</v>
      </c>
      <c r="DA25" s="1">
        <f>COUNTIF(Data!$CX$6:$DU$15,CX25)</f>
        <v>0</v>
      </c>
      <c r="DB25" s="1">
        <f t="shared" si="15"/>
        <v>0</v>
      </c>
      <c r="DC25" s="79">
        <f t="shared" si="28"/>
        <v>0</v>
      </c>
      <c r="DD25" s="354"/>
      <c r="DE25" s="354"/>
      <c r="DF25" s="354"/>
      <c r="DV25" s="132" t="str">
        <f t="shared" si="16"/>
        <v>DynaSLAM</v>
      </c>
      <c r="DW25" s="1">
        <f>COUNTA(Data!DV39:EH39)</f>
        <v>0</v>
      </c>
      <c r="DX25" s="1">
        <f>COUNTIF(Data!$DV$3:$EH$5,DV25)</f>
        <v>0</v>
      </c>
      <c r="DY25" s="1">
        <f>COUNTIF(Data!$DV$6:$EH$15,DV25)</f>
        <v>0</v>
      </c>
      <c r="DZ25" s="1">
        <f t="shared" si="17"/>
        <v>0</v>
      </c>
      <c r="EA25" s="79">
        <f t="shared" si="29"/>
        <v>0</v>
      </c>
      <c r="EI25" s="132" t="str">
        <f t="shared" si="18"/>
        <v>DynaSLAM</v>
      </c>
      <c r="EJ25" s="1">
        <f>COUNTA(Data!EI39:ES39)</f>
        <v>0</v>
      </c>
      <c r="EK25" s="1">
        <f>COUNTIF(Data!$EI$3:$ES$5,EI25)</f>
        <v>0</v>
      </c>
      <c r="EL25" s="1">
        <f>COUNTIF(Data!$EI$6:$ES$15,EI25)</f>
        <v>0</v>
      </c>
      <c r="EM25" s="1">
        <f t="shared" si="19"/>
        <v>0</v>
      </c>
      <c r="EN25" s="79">
        <f t="shared" si="30"/>
        <v>0</v>
      </c>
    </row>
    <row r="26" spans="1:147" x14ac:dyDescent="0.25">
      <c r="A26" s="2" t="str">
        <f>Data!A40</f>
        <v>DynSLAM</v>
      </c>
      <c r="B26" s="1">
        <f>COUNTA(Data!B40:I40)</f>
        <v>0</v>
      </c>
      <c r="C26" s="1">
        <f>COUNTIF(Data!$B$3:$I$5,A26)</f>
        <v>0</v>
      </c>
      <c r="D26" s="1">
        <f>COUNTIF(Data!$B$6:$I$15,A26)</f>
        <v>0</v>
      </c>
      <c r="E26" s="1">
        <f t="shared" si="0"/>
        <v>0</v>
      </c>
      <c r="F26" s="1">
        <f t="shared" si="20"/>
        <v>0</v>
      </c>
      <c r="H26" s="349"/>
      <c r="I26" s="349"/>
      <c r="J26" s="132" t="str">
        <f>Data!A40</f>
        <v>DynSLAM</v>
      </c>
      <c r="K26" s="1">
        <f>COUNTA(Data!J40:T40)</f>
        <v>0</v>
      </c>
      <c r="L26" s="1">
        <f>COUNTIF(Data!$J$3:$T$5,J26)</f>
        <v>0</v>
      </c>
      <c r="M26" s="1">
        <f>COUNTIF(Data!$J$6:$T$15,J26)</f>
        <v>0</v>
      </c>
      <c r="N26" s="1">
        <f t="shared" si="1"/>
        <v>0</v>
      </c>
      <c r="O26" s="79">
        <f t="shared" si="21"/>
        <v>0</v>
      </c>
      <c r="U26" s="132" t="str">
        <f t="shared" si="2"/>
        <v>DynSLAM</v>
      </c>
      <c r="V26" s="1">
        <f>COUNTA(Data!U40:AE40)</f>
        <v>0</v>
      </c>
      <c r="W26" s="1">
        <f>COUNTIF(Data!$U$3:$AE$5,U26)</f>
        <v>0</v>
      </c>
      <c r="X26" s="1">
        <f>COUNTIF(Data!$U$6:$AE$15,U26)</f>
        <v>0</v>
      </c>
      <c r="Y26" s="1">
        <f t="shared" si="3"/>
        <v>0</v>
      </c>
      <c r="Z26" s="79">
        <f t="shared" si="22"/>
        <v>0</v>
      </c>
      <c r="AB26" s="349"/>
      <c r="AC26" s="349"/>
      <c r="AF26" s="132" t="str">
        <f t="shared" si="4"/>
        <v>DynSLAM</v>
      </c>
      <c r="AG26" s="1">
        <f>COUNTA(Data!AF40:AP40)</f>
        <v>0</v>
      </c>
      <c r="AH26" s="1">
        <f>COUNTIF(Data!$AF$3:$AP$5,AF26)</f>
        <v>0</v>
      </c>
      <c r="AI26" s="1">
        <f>COUNTIF(Data!$AF$6:$AP$15,AF26)</f>
        <v>0</v>
      </c>
      <c r="AJ26" s="1">
        <f t="shared" si="5"/>
        <v>0</v>
      </c>
      <c r="AK26" s="79">
        <f t="shared" si="23"/>
        <v>0</v>
      </c>
      <c r="AQ26" s="132" t="str">
        <f t="shared" si="6"/>
        <v>DynSLAM</v>
      </c>
      <c r="AR26" s="1">
        <f>COUNTA(Data!AQ40:BA40)</f>
        <v>0</v>
      </c>
      <c r="AS26" s="1">
        <f>COUNTIF(Data!$AQ$3:$BA$5,AQ26)</f>
        <v>0</v>
      </c>
      <c r="AT26" s="1">
        <f>COUNTIF(Data!$AQ$6:$BA$15,AQ26)</f>
        <v>0</v>
      </c>
      <c r="AU26" s="1">
        <f t="shared" si="7"/>
        <v>0</v>
      </c>
      <c r="AV26" s="79">
        <f t="shared" si="24"/>
        <v>0</v>
      </c>
      <c r="BB26" s="132" t="str">
        <f t="shared" si="8"/>
        <v>DynSLAM</v>
      </c>
      <c r="BC26" s="1">
        <f>COUNTA(Data!BB40:BM40)</f>
        <v>0</v>
      </c>
      <c r="BD26" s="1">
        <f>COUNTIF(Data!$BB$3:$BM$5,BB26)</f>
        <v>0</v>
      </c>
      <c r="BE26" s="1">
        <f>COUNTIF(Data!$BB$6:$BM$15,BB26)</f>
        <v>0</v>
      </c>
      <c r="BF26" s="1">
        <f t="shared" si="9"/>
        <v>0</v>
      </c>
      <c r="BG26" s="79">
        <f t="shared" si="25"/>
        <v>0</v>
      </c>
      <c r="BN26" s="132" t="str">
        <f t="shared" si="10"/>
        <v>DynSLAM</v>
      </c>
      <c r="BO26" s="1">
        <f>COUNTA(Data!BN40:CC40)</f>
        <v>0</v>
      </c>
      <c r="BP26" s="1">
        <f>COUNTIF(Data!$BN$3:$CC$5,BN26)</f>
        <v>0</v>
      </c>
      <c r="BQ26" s="1">
        <f>COUNTIF(Data!$BN$6:$CC$15,BN26)</f>
        <v>0</v>
      </c>
      <c r="BR26" s="1">
        <f t="shared" si="11"/>
        <v>0</v>
      </c>
      <c r="BS26" s="79">
        <f t="shared" si="26"/>
        <v>0</v>
      </c>
      <c r="CD26" s="132" t="str">
        <f t="shared" si="12"/>
        <v>DynSLAM</v>
      </c>
      <c r="CE26" s="1">
        <f>COUNTA(Data!CD40:CW40)</f>
        <v>0</v>
      </c>
      <c r="CF26" s="1">
        <f>COUNTIF(Data!$CD$3:$CW$5,CD26)</f>
        <v>0</v>
      </c>
      <c r="CG26" s="1">
        <f>COUNTIF(Data!$CD$6:$CW$15,CD26)</f>
        <v>0</v>
      </c>
      <c r="CH26" s="1">
        <f t="shared" si="13"/>
        <v>0</v>
      </c>
      <c r="CI26" s="79">
        <f t="shared" si="27"/>
        <v>0</v>
      </c>
      <c r="CX26" s="132" t="str">
        <f t="shared" si="14"/>
        <v>DynSLAM</v>
      </c>
      <c r="CY26" s="1">
        <f>COUNTA(Data!CX40:DU40)</f>
        <v>0</v>
      </c>
      <c r="CZ26" s="1">
        <f>COUNTIF(Data!$CX$3:$DU$5,CX26)</f>
        <v>0</v>
      </c>
      <c r="DA26" s="1">
        <f>COUNTIF(Data!$CX$6:$DU$15,CX26)</f>
        <v>0</v>
      </c>
      <c r="DB26" s="1">
        <f t="shared" si="15"/>
        <v>0</v>
      </c>
      <c r="DC26" s="79">
        <f t="shared" si="28"/>
        <v>0</v>
      </c>
      <c r="DD26" s="354"/>
      <c r="DE26" s="354"/>
      <c r="DF26" s="354"/>
      <c r="DV26" s="132" t="str">
        <f t="shared" si="16"/>
        <v>DynSLAM</v>
      </c>
      <c r="DW26" s="1">
        <f>COUNTA(Data!DV40:EH40)</f>
        <v>0</v>
      </c>
      <c r="DX26" s="1">
        <f>COUNTIF(Data!$DV$3:$EH$5,DV26)</f>
        <v>0</v>
      </c>
      <c r="DY26" s="1">
        <f>COUNTIF(Data!$DV$6:$EH$15,DV26)</f>
        <v>0</v>
      </c>
      <c r="DZ26" s="1">
        <f t="shared" si="17"/>
        <v>0</v>
      </c>
      <c r="EA26" s="79">
        <f t="shared" si="29"/>
        <v>0</v>
      </c>
      <c r="EI26" s="132" t="str">
        <f t="shared" si="18"/>
        <v>DynSLAM</v>
      </c>
      <c r="EJ26" s="1">
        <f>COUNTA(Data!EI40:ES40)</f>
        <v>0</v>
      </c>
      <c r="EK26" s="1">
        <f>COUNTIF(Data!$EI$3:$ES$5,EI26)</f>
        <v>0</v>
      </c>
      <c r="EL26" s="1">
        <f>COUNTIF(Data!$EI$6:$ES$15,EI26)</f>
        <v>0</v>
      </c>
      <c r="EM26" s="1">
        <f t="shared" si="19"/>
        <v>0</v>
      </c>
      <c r="EN26" s="79">
        <f t="shared" si="30"/>
        <v>0</v>
      </c>
    </row>
    <row r="27" spans="1:147" x14ac:dyDescent="0.25">
      <c r="A27" s="2" t="str">
        <f>Data!A41</f>
        <v>RTAB-Map</v>
      </c>
      <c r="B27" s="1">
        <f>COUNTA(Data!B41:I41)</f>
        <v>0</v>
      </c>
      <c r="C27" s="1">
        <f>COUNTIF(Data!$B$3:$I$5,A27)</f>
        <v>0</v>
      </c>
      <c r="D27" s="1">
        <f>COUNTIF(Data!$B$6:$I$15,A27)</f>
        <v>0</v>
      </c>
      <c r="E27" s="1">
        <f t="shared" si="0"/>
        <v>0</v>
      </c>
      <c r="F27" s="1">
        <f t="shared" si="20"/>
        <v>0</v>
      </c>
      <c r="H27" s="349"/>
      <c r="I27" s="349"/>
      <c r="J27" s="132" t="str">
        <f>Data!A41</f>
        <v>RTAB-Map</v>
      </c>
      <c r="K27" s="1">
        <f>COUNTA(Data!J41:T41)</f>
        <v>0</v>
      </c>
      <c r="L27" s="1">
        <f>COUNTIF(Data!$J$3:$T$5,J27)</f>
        <v>0</v>
      </c>
      <c r="M27" s="1">
        <f>COUNTIF(Data!$J$6:$T$15,J27)</f>
        <v>0</v>
      </c>
      <c r="N27" s="1">
        <f t="shared" si="1"/>
        <v>0</v>
      </c>
      <c r="O27" s="79">
        <f t="shared" si="21"/>
        <v>0</v>
      </c>
      <c r="U27" s="132" t="str">
        <f t="shared" si="2"/>
        <v>RTAB-Map</v>
      </c>
      <c r="V27" s="1">
        <f>COUNTA(Data!U41:AE41)</f>
        <v>11</v>
      </c>
      <c r="W27" s="1">
        <f>COUNTIF(Data!$U$3:$AE$5,U27)</f>
        <v>2</v>
      </c>
      <c r="X27" s="1">
        <f>COUNTIF(Data!$U$6:$AE$15,U27)</f>
        <v>3</v>
      </c>
      <c r="Y27" s="1">
        <f t="shared" si="3"/>
        <v>3.5</v>
      </c>
      <c r="Z27" s="79">
        <f t="shared" si="22"/>
        <v>0.31818181818181818</v>
      </c>
      <c r="AB27" s="349"/>
      <c r="AC27" s="349"/>
      <c r="AF27" s="132" t="str">
        <f t="shared" si="4"/>
        <v>RTAB-Map</v>
      </c>
      <c r="AG27" s="1">
        <f>COUNTA(Data!AF41:AP41)</f>
        <v>0</v>
      </c>
      <c r="AH27" s="1">
        <f>COUNTIF(Data!$AF$3:$AP$5,AF27)</f>
        <v>0</v>
      </c>
      <c r="AI27" s="1">
        <f>COUNTIF(Data!$AF$6:$AP$15,AF27)</f>
        <v>0</v>
      </c>
      <c r="AJ27" s="1">
        <f t="shared" si="5"/>
        <v>0</v>
      </c>
      <c r="AK27" s="79">
        <f t="shared" si="23"/>
        <v>0</v>
      </c>
      <c r="AQ27" s="132" t="str">
        <f t="shared" si="6"/>
        <v>RTAB-Map</v>
      </c>
      <c r="AR27" s="1">
        <f>COUNTA(Data!AQ41:BA41)</f>
        <v>0</v>
      </c>
      <c r="AS27" s="1">
        <f>COUNTIF(Data!$AQ$3:$BA$5,AQ27)</f>
        <v>0</v>
      </c>
      <c r="AT27" s="1">
        <f>COUNTIF(Data!$AQ$6:$BA$15,AQ27)</f>
        <v>0</v>
      </c>
      <c r="AU27" s="1">
        <f t="shared" si="7"/>
        <v>0</v>
      </c>
      <c r="AV27" s="79">
        <f t="shared" si="24"/>
        <v>0</v>
      </c>
      <c r="BB27" s="132" t="str">
        <f t="shared" si="8"/>
        <v>RTAB-Map</v>
      </c>
      <c r="BC27" s="1">
        <f>COUNTA(Data!BB41:BM41)</f>
        <v>0</v>
      </c>
      <c r="BD27" s="1">
        <f>COUNTIF(Data!$BB$3:$BM$5,BB27)</f>
        <v>0</v>
      </c>
      <c r="BE27" s="1">
        <f>COUNTIF(Data!$BB$6:$BM$15,BB27)</f>
        <v>0</v>
      </c>
      <c r="BF27" s="1">
        <f t="shared" si="9"/>
        <v>0</v>
      </c>
      <c r="BG27" s="79">
        <f t="shared" si="25"/>
        <v>0</v>
      </c>
      <c r="BN27" s="132" t="str">
        <f t="shared" si="10"/>
        <v>RTAB-Map</v>
      </c>
      <c r="BO27" s="1">
        <f>COUNTA(Data!BN41:CC41)</f>
        <v>0</v>
      </c>
      <c r="BP27" s="1">
        <f>COUNTIF(Data!$BN$3:$CC$5,BN27)</f>
        <v>0</v>
      </c>
      <c r="BQ27" s="1">
        <f>COUNTIF(Data!$BN$6:$CC$15,BN27)</f>
        <v>0</v>
      </c>
      <c r="BR27" s="1">
        <f t="shared" si="11"/>
        <v>0</v>
      </c>
      <c r="BS27" s="79">
        <f t="shared" si="26"/>
        <v>0</v>
      </c>
      <c r="CD27" s="132" t="str">
        <f t="shared" si="12"/>
        <v>RTAB-Map</v>
      </c>
      <c r="CE27" s="1">
        <f>COUNTA(Data!CD41:CW41)</f>
        <v>0</v>
      </c>
      <c r="CF27" s="1">
        <f>COUNTIF(Data!$CD$3:$CW$5,CD27)</f>
        <v>0</v>
      </c>
      <c r="CG27" s="1">
        <f>COUNTIF(Data!$CD$6:$CW$15,CD27)</f>
        <v>0</v>
      </c>
      <c r="CH27" s="1">
        <f t="shared" si="13"/>
        <v>0</v>
      </c>
      <c r="CI27" s="79">
        <f t="shared" si="27"/>
        <v>0</v>
      </c>
      <c r="CX27" s="132" t="str">
        <f t="shared" si="14"/>
        <v>RTAB-Map</v>
      </c>
      <c r="CY27" s="1">
        <f>COUNTA(Data!CX41:DU41)</f>
        <v>0</v>
      </c>
      <c r="CZ27" s="1">
        <f>COUNTIF(Data!$CX$3:$DU$5,CX27)</f>
        <v>0</v>
      </c>
      <c r="DA27" s="1">
        <f>COUNTIF(Data!$CX$6:$DU$15,CX27)</f>
        <v>0</v>
      </c>
      <c r="DB27" s="1">
        <f t="shared" si="15"/>
        <v>0</v>
      </c>
      <c r="DC27" s="79">
        <f t="shared" si="28"/>
        <v>0</v>
      </c>
      <c r="DD27" s="354"/>
      <c r="DE27" s="354"/>
      <c r="DF27" s="354"/>
      <c r="DV27" s="132" t="str">
        <f t="shared" si="16"/>
        <v>RTAB-Map</v>
      </c>
      <c r="DW27" s="1">
        <f>COUNTA(Data!DV41:EH41)</f>
        <v>0</v>
      </c>
      <c r="DX27" s="1">
        <f>COUNTIF(Data!$DV$3:$EH$5,DV27)</f>
        <v>0</v>
      </c>
      <c r="DY27" s="1">
        <f>COUNTIF(Data!$DV$6:$EH$15,DV27)</f>
        <v>0</v>
      </c>
      <c r="DZ27" s="1">
        <f t="shared" si="17"/>
        <v>0</v>
      </c>
      <c r="EA27" s="79">
        <f t="shared" si="29"/>
        <v>0</v>
      </c>
      <c r="EI27" s="132" t="str">
        <f t="shared" si="18"/>
        <v>RTAB-Map</v>
      </c>
      <c r="EJ27" s="1">
        <f>COUNTA(Data!EI41:ES41)</f>
        <v>0</v>
      </c>
      <c r="EK27" s="1">
        <f>COUNTIF(Data!$EI$3:$ES$5,EI27)</f>
        <v>0</v>
      </c>
      <c r="EL27" s="1">
        <f>COUNTIF(Data!$EI$6:$ES$15,EI27)</f>
        <v>0</v>
      </c>
      <c r="EM27" s="1">
        <f t="shared" si="19"/>
        <v>0</v>
      </c>
      <c r="EN27" s="79">
        <f t="shared" si="30"/>
        <v>0</v>
      </c>
    </row>
    <row r="28" spans="1:147" x14ac:dyDescent="0.25">
      <c r="A28" s="2" t="str">
        <f>Data!A42</f>
        <v>FAST-LIO2</v>
      </c>
      <c r="B28" s="1">
        <f>COUNTA(Data!B42:I42)</f>
        <v>0</v>
      </c>
      <c r="C28" s="1">
        <f>COUNTIF(Data!$B$3:$I$5,A28)</f>
        <v>0</v>
      </c>
      <c r="D28" s="1">
        <f>COUNTIF(Data!$B$6:$I$15,A28)</f>
        <v>0</v>
      </c>
      <c r="E28" s="1">
        <f t="shared" si="0"/>
        <v>0</v>
      </c>
      <c r="F28" s="1">
        <f t="shared" si="20"/>
        <v>0</v>
      </c>
      <c r="H28" s="349"/>
      <c r="I28" s="349"/>
      <c r="J28" s="132" t="str">
        <f>Data!A42</f>
        <v>FAST-LIO2</v>
      </c>
      <c r="K28" s="1">
        <f>COUNTA(Data!J42:T42)</f>
        <v>0</v>
      </c>
      <c r="L28" s="1">
        <f>COUNTIF(Data!$J$3:$T$5,J28)</f>
        <v>0</v>
      </c>
      <c r="M28" s="1">
        <f>COUNTIF(Data!$J$6:$T$15,J28)</f>
        <v>0</v>
      </c>
      <c r="N28" s="1">
        <f t="shared" si="1"/>
        <v>0</v>
      </c>
      <c r="O28" s="79">
        <f t="shared" si="21"/>
        <v>0</v>
      </c>
      <c r="U28" s="132" t="str">
        <f t="shared" si="2"/>
        <v>FAST-LIO2</v>
      </c>
      <c r="V28" s="1">
        <f>COUNTA(Data!U42:AE42)</f>
        <v>0</v>
      </c>
      <c r="W28" s="1">
        <f>COUNTIF(Data!$U$3:$AE$5,U28)</f>
        <v>0</v>
      </c>
      <c r="X28" s="1">
        <f>COUNTIF(Data!$U$6:$AE$15,U28)</f>
        <v>0</v>
      </c>
      <c r="Y28" s="1">
        <f t="shared" si="3"/>
        <v>0</v>
      </c>
      <c r="Z28" s="79">
        <f t="shared" si="22"/>
        <v>0</v>
      </c>
      <c r="AA28" s="1"/>
      <c r="AB28" s="349"/>
      <c r="AC28" s="349"/>
      <c r="AD28" s="1"/>
      <c r="AE28" s="1"/>
      <c r="AF28" s="132" t="str">
        <f t="shared" si="4"/>
        <v>FAST-LIO2</v>
      </c>
      <c r="AG28" s="1">
        <f>COUNTA(Data!AF42:AP42)</f>
        <v>0</v>
      </c>
      <c r="AH28" s="1">
        <f>COUNTIF(Data!$AF$3:$AP$5,AF28)</f>
        <v>0</v>
      </c>
      <c r="AI28" s="1">
        <f>COUNTIF(Data!$AF$6:$AP$15,AF28)</f>
        <v>0</v>
      </c>
      <c r="AJ28" s="1">
        <f t="shared" si="5"/>
        <v>0</v>
      </c>
      <c r="AK28" s="79">
        <f t="shared" si="23"/>
        <v>0</v>
      </c>
      <c r="AL28" s="1"/>
      <c r="AM28" s="1"/>
      <c r="AN28" s="1"/>
      <c r="AO28" s="1"/>
      <c r="AP28" s="1"/>
      <c r="AQ28" s="132" t="str">
        <f t="shared" si="6"/>
        <v>FAST-LIO2</v>
      </c>
      <c r="AR28" s="1">
        <f>COUNTA(Data!AQ42:BA42)</f>
        <v>0</v>
      </c>
      <c r="AS28" s="1">
        <f>COUNTIF(Data!$AQ$3:$BA$5,AQ28)</f>
        <v>0</v>
      </c>
      <c r="AT28" s="1">
        <f>COUNTIF(Data!$AQ$6:$BA$15,AQ28)</f>
        <v>0</v>
      </c>
      <c r="AU28" s="1">
        <f t="shared" si="7"/>
        <v>0</v>
      </c>
      <c r="AV28" s="79">
        <f t="shared" si="24"/>
        <v>0</v>
      </c>
      <c r="AW28" s="1"/>
      <c r="AX28" s="1"/>
      <c r="AY28" s="1"/>
      <c r="AZ28" s="1"/>
      <c r="BA28" s="1"/>
      <c r="BB28" s="132" t="str">
        <f t="shared" si="8"/>
        <v>FAST-LIO2</v>
      </c>
      <c r="BC28" s="1">
        <f>COUNTA(Data!BB42:BM42)</f>
        <v>0</v>
      </c>
      <c r="BD28" s="1">
        <f>COUNTIF(Data!$BB$3:$BM$5,BB28)</f>
        <v>0</v>
      </c>
      <c r="BE28" s="1">
        <f>COUNTIF(Data!$BB$6:$BM$15,BB28)</f>
        <v>0</v>
      </c>
      <c r="BF28" s="1">
        <f t="shared" si="9"/>
        <v>0</v>
      </c>
      <c r="BG28" s="79">
        <f t="shared" si="25"/>
        <v>0</v>
      </c>
      <c r="BH28" s="1"/>
      <c r="BI28" s="1"/>
      <c r="BJ28" s="1"/>
      <c r="BK28" s="1"/>
      <c r="BL28" s="1"/>
      <c r="BM28" s="1"/>
      <c r="BN28" s="132" t="str">
        <f t="shared" si="10"/>
        <v>FAST-LIO2</v>
      </c>
      <c r="BO28" s="1">
        <f>COUNTA(Data!BN42:CC42)</f>
        <v>0</v>
      </c>
      <c r="BP28" s="1">
        <f>COUNTIF(Data!$BN$3:$CC$5,BN28)</f>
        <v>0</v>
      </c>
      <c r="BQ28" s="1">
        <f>COUNTIF(Data!$BN$6:$CC$15,BN28)</f>
        <v>0</v>
      </c>
      <c r="BR28" s="1">
        <f t="shared" si="11"/>
        <v>0</v>
      </c>
      <c r="BS28" s="79">
        <f t="shared" si="26"/>
        <v>0</v>
      </c>
      <c r="BT28" s="1"/>
      <c r="BU28" s="1"/>
      <c r="BV28" s="1"/>
      <c r="BW28" s="1"/>
      <c r="BX28" s="1"/>
      <c r="BY28" s="1"/>
      <c r="BZ28" s="1"/>
      <c r="CA28" s="1"/>
      <c r="CB28" s="1"/>
      <c r="CC28" s="1"/>
      <c r="CD28" s="132" t="str">
        <f t="shared" si="12"/>
        <v>FAST-LIO2</v>
      </c>
      <c r="CE28" s="1">
        <f>COUNTA(Data!CD42:CW42)</f>
        <v>0</v>
      </c>
      <c r="CF28" s="1">
        <f>COUNTIF(Data!$CD$3:$CW$5,CD28)</f>
        <v>0</v>
      </c>
      <c r="CG28" s="1">
        <f>COUNTIF(Data!$CD$6:$CW$15,CD28)</f>
        <v>0</v>
      </c>
      <c r="CH28" s="1">
        <f t="shared" si="13"/>
        <v>0</v>
      </c>
      <c r="CI28" s="79">
        <f t="shared" si="27"/>
        <v>0</v>
      </c>
      <c r="CJ28" s="1"/>
      <c r="CK28" s="1"/>
      <c r="CL28" s="1"/>
      <c r="CM28" s="1"/>
      <c r="CN28" s="1"/>
      <c r="CO28" s="1"/>
      <c r="CP28" s="1"/>
      <c r="CQ28" s="1"/>
      <c r="CR28" s="1"/>
      <c r="CS28" s="1"/>
      <c r="CT28" s="1"/>
      <c r="CU28" s="1"/>
      <c r="CV28" s="1"/>
      <c r="CW28" s="1"/>
      <c r="CX28" s="132" t="str">
        <f t="shared" si="14"/>
        <v>FAST-LIO2</v>
      </c>
      <c r="CY28" s="1">
        <f>COUNTA(Data!CX42:DU42)</f>
        <v>24</v>
      </c>
      <c r="CZ28" s="1">
        <f>COUNTIF(Data!$CX$3:$DU$5,CX28)</f>
        <v>10</v>
      </c>
      <c r="DA28" s="1">
        <f>COUNTIF(Data!$CX$6:$DU$15,CX28)</f>
        <v>11</v>
      </c>
      <c r="DB28" s="1">
        <f t="shared" si="15"/>
        <v>15.5</v>
      </c>
      <c r="DC28" s="79">
        <f t="shared" si="28"/>
        <v>0.64583333333333337</v>
      </c>
      <c r="DD28" s="354"/>
      <c r="DE28" s="354"/>
      <c r="DF28" s="354"/>
      <c r="DG28" s="1"/>
      <c r="DH28" s="1"/>
      <c r="DI28" s="1"/>
      <c r="DJ28" s="1"/>
      <c r="DK28" s="1"/>
      <c r="DL28" s="1"/>
      <c r="DM28" s="1"/>
      <c r="DN28" s="1"/>
      <c r="DO28" s="1"/>
      <c r="DP28" s="1"/>
      <c r="DQ28" s="1"/>
      <c r="DR28" s="1"/>
      <c r="DS28" s="1"/>
      <c r="DT28" s="1"/>
      <c r="DU28" s="1"/>
      <c r="DV28" s="132" t="str">
        <f t="shared" si="16"/>
        <v>FAST-LIO2</v>
      </c>
      <c r="DW28" s="1">
        <f>COUNTA(Data!DV42:EH42)</f>
        <v>0</v>
      </c>
      <c r="DX28" s="1">
        <f>COUNTIF(Data!$DV$3:$EH$5,DV28)</f>
        <v>0</v>
      </c>
      <c r="DY28" s="1">
        <f>COUNTIF(Data!$DV$6:$EH$15,DV28)</f>
        <v>0</v>
      </c>
      <c r="DZ28" s="1">
        <f t="shared" si="17"/>
        <v>0</v>
      </c>
      <c r="EA28" s="79">
        <f t="shared" si="29"/>
        <v>0</v>
      </c>
      <c r="EB28" s="1"/>
      <c r="EC28" s="1"/>
      <c r="ED28" s="1"/>
      <c r="EE28" s="1"/>
      <c r="EF28" s="1"/>
      <c r="EG28" s="1"/>
      <c r="EH28" s="1"/>
      <c r="EI28" s="132" t="str">
        <f t="shared" si="18"/>
        <v>FAST-LIO2</v>
      </c>
      <c r="EJ28" s="1">
        <f>COUNTA(Data!EI42:ES42)</f>
        <v>0</v>
      </c>
      <c r="EK28" s="1">
        <f>COUNTIF(Data!$EI$3:$ES$5,EI28)</f>
        <v>0</v>
      </c>
      <c r="EL28" s="1">
        <f>COUNTIF(Data!$EI$6:$ES$15,EI28)</f>
        <v>0</v>
      </c>
      <c r="EM28" s="1">
        <f t="shared" si="19"/>
        <v>0</v>
      </c>
      <c r="EN28" s="79">
        <f t="shared" si="30"/>
        <v>0</v>
      </c>
      <c r="EO28" s="1"/>
      <c r="EP28" s="1"/>
      <c r="EQ28" s="1"/>
    </row>
    <row r="29" spans="1:147" x14ac:dyDescent="0.25">
      <c r="A29" s="2" t="str">
        <f>Data!A43</f>
        <v>LIO-SAM</v>
      </c>
      <c r="B29" s="1">
        <f>COUNTA(Data!B43:I43)</f>
        <v>0</v>
      </c>
      <c r="C29" s="1">
        <f>COUNTIF(Data!$B$3:$I$5,A29)</f>
        <v>0</v>
      </c>
      <c r="D29" s="1">
        <f>COUNTIF(Data!$B$6:$I$15,A29)</f>
        <v>0</v>
      </c>
      <c r="E29" s="1">
        <f t="shared" si="0"/>
        <v>0</v>
      </c>
      <c r="F29" s="1">
        <f t="shared" si="20"/>
        <v>0</v>
      </c>
      <c r="H29" s="349"/>
      <c r="I29" s="349"/>
      <c r="J29" s="132" t="str">
        <f>Data!A43</f>
        <v>LIO-SAM</v>
      </c>
      <c r="K29" s="1">
        <f>COUNTA(Data!J43:T43)</f>
        <v>0</v>
      </c>
      <c r="L29" s="1">
        <f>COUNTIF(Data!$J$3:$T$5,J29)</f>
        <v>0</v>
      </c>
      <c r="M29" s="1">
        <f>COUNTIF(Data!$J$6:$T$15,J29)</f>
        <v>0</v>
      </c>
      <c r="N29" s="1">
        <f t="shared" si="1"/>
        <v>0</v>
      </c>
      <c r="O29" s="79">
        <f t="shared" si="21"/>
        <v>0</v>
      </c>
      <c r="U29" s="132" t="str">
        <f t="shared" si="2"/>
        <v>LIO-SAM</v>
      </c>
      <c r="V29" s="1">
        <f>COUNTA(Data!U43:AE43)</f>
        <v>0</v>
      </c>
      <c r="W29" s="1">
        <f>COUNTIF(Data!$U$3:$AE$5,U29)</f>
        <v>0</v>
      </c>
      <c r="X29" s="1">
        <f>COUNTIF(Data!$U$6:$AE$15,U29)</f>
        <v>0</v>
      </c>
      <c r="Y29" s="1">
        <f t="shared" si="3"/>
        <v>0</v>
      </c>
      <c r="Z29" s="79">
        <f t="shared" si="22"/>
        <v>0</v>
      </c>
      <c r="AF29" s="132" t="str">
        <f t="shared" si="4"/>
        <v>LIO-SAM</v>
      </c>
      <c r="AG29" s="1">
        <f>COUNTA(Data!AF43:AP43)</f>
        <v>0</v>
      </c>
      <c r="AH29" s="1">
        <f>COUNTIF(Data!$AF$3:$AP$5,AF29)</f>
        <v>0</v>
      </c>
      <c r="AI29" s="1">
        <f>COUNTIF(Data!$AF$6:$AP$15,AF29)</f>
        <v>0</v>
      </c>
      <c r="AJ29" s="1">
        <f t="shared" si="5"/>
        <v>0</v>
      </c>
      <c r="AK29" s="79">
        <f t="shared" si="23"/>
        <v>0</v>
      </c>
      <c r="AQ29" s="132" t="str">
        <f t="shared" si="6"/>
        <v>LIO-SAM</v>
      </c>
      <c r="AR29" s="1">
        <f>COUNTA(Data!AQ43:BA43)</f>
        <v>0</v>
      </c>
      <c r="AS29" s="1">
        <f>COUNTIF(Data!$AQ$3:$BA$5,AQ29)</f>
        <v>0</v>
      </c>
      <c r="AT29" s="1">
        <f>COUNTIF(Data!$AQ$6:$BA$15,AQ29)</f>
        <v>0</v>
      </c>
      <c r="AU29" s="1">
        <f t="shared" si="7"/>
        <v>0</v>
      </c>
      <c r="AV29" s="79">
        <f t="shared" si="24"/>
        <v>0</v>
      </c>
      <c r="BB29" s="132" t="str">
        <f t="shared" si="8"/>
        <v>LIO-SAM</v>
      </c>
      <c r="BC29" s="1">
        <f>COUNTA(Data!BB43:BM43)</f>
        <v>0</v>
      </c>
      <c r="BD29" s="1">
        <f>COUNTIF(Data!$BB$3:$BM$5,BB29)</f>
        <v>0</v>
      </c>
      <c r="BE29" s="1">
        <f>COUNTIF(Data!$BB$6:$BM$15,BB29)</f>
        <v>0</v>
      </c>
      <c r="BF29" s="1">
        <f t="shared" si="9"/>
        <v>0</v>
      </c>
      <c r="BG29" s="79">
        <f t="shared" si="25"/>
        <v>0</v>
      </c>
      <c r="BN29" s="132" t="str">
        <f t="shared" si="10"/>
        <v>LIO-SAM</v>
      </c>
      <c r="BO29" s="1">
        <f>COUNTA(Data!BN43:CC43)</f>
        <v>0</v>
      </c>
      <c r="BP29" s="1">
        <f>COUNTIF(Data!$BN$3:$CC$5,BN29)</f>
        <v>0</v>
      </c>
      <c r="BQ29" s="1">
        <f>COUNTIF(Data!$BN$6:$CC$15,BN29)</f>
        <v>0</v>
      </c>
      <c r="BR29" s="1">
        <f t="shared" si="11"/>
        <v>0</v>
      </c>
      <c r="BS29" s="79">
        <f t="shared" si="26"/>
        <v>0</v>
      </c>
      <c r="CD29" s="132" t="str">
        <f t="shared" si="12"/>
        <v>LIO-SAM</v>
      </c>
      <c r="CE29" s="1">
        <f>COUNTA(Data!CD43:CW43)</f>
        <v>0</v>
      </c>
      <c r="CF29" s="1">
        <f>COUNTIF(Data!$CD$3:$CW$5,CD29)</f>
        <v>0</v>
      </c>
      <c r="CG29" s="1">
        <f>COUNTIF(Data!$CD$6:$CW$15,CD29)</f>
        <v>0</v>
      </c>
      <c r="CH29" s="1">
        <f t="shared" si="13"/>
        <v>0</v>
      </c>
      <c r="CI29" s="79">
        <f t="shared" si="27"/>
        <v>0</v>
      </c>
      <c r="CX29" s="132" t="str">
        <f t="shared" si="14"/>
        <v>LIO-SAM</v>
      </c>
      <c r="CY29" s="1">
        <f>COUNTA(Data!CX43:DU43)</f>
        <v>0</v>
      </c>
      <c r="CZ29" s="1">
        <f>COUNTIF(Data!$CX$3:$DU$5,CX29)</f>
        <v>0</v>
      </c>
      <c r="DA29" s="1">
        <f>COUNTIF(Data!$CX$6:$DU$15,CX29)</f>
        <v>0</v>
      </c>
      <c r="DB29" s="1">
        <f t="shared" si="15"/>
        <v>0</v>
      </c>
      <c r="DC29" s="79">
        <f t="shared" si="28"/>
        <v>0</v>
      </c>
      <c r="DV29" s="132" t="str">
        <f t="shared" si="16"/>
        <v>LIO-SAM</v>
      </c>
      <c r="DW29" s="1">
        <f>COUNTA(Data!DV43:EH43)</f>
        <v>13</v>
      </c>
      <c r="DX29" s="1">
        <f>COUNTIF(Data!$DV$3:$EH$5,DV29)</f>
        <v>2</v>
      </c>
      <c r="DY29" s="1">
        <f>COUNTIF(Data!$DV$6:$EH$15,DV29)</f>
        <v>2</v>
      </c>
      <c r="DZ29" s="1">
        <f t="shared" si="17"/>
        <v>3</v>
      </c>
      <c r="EA29" s="79">
        <f t="shared" si="29"/>
        <v>0.23076923076923078</v>
      </c>
      <c r="EI29" s="132" t="str">
        <f t="shared" si="18"/>
        <v>LIO-SAM</v>
      </c>
      <c r="EJ29" s="1">
        <f>COUNTA(Data!EI43:ES43)</f>
        <v>0</v>
      </c>
      <c r="EK29" s="1">
        <f>COUNTIF(Data!$EI$3:$ES$5,EI29)</f>
        <v>0</v>
      </c>
      <c r="EL29" s="1">
        <f>COUNTIF(Data!$EI$6:$ES$15,EI29)</f>
        <v>0</v>
      </c>
      <c r="EM29" s="1">
        <f t="shared" si="19"/>
        <v>0</v>
      </c>
      <c r="EN29" s="79">
        <f t="shared" si="30"/>
        <v>0</v>
      </c>
    </row>
    <row r="30" spans="1:147" x14ac:dyDescent="0.25">
      <c r="A30" s="2" t="str">
        <f>Data!A44</f>
        <v>DV-LOAM</v>
      </c>
      <c r="B30" s="1">
        <f>COUNTA(Data!B44:I44)</f>
        <v>0</v>
      </c>
      <c r="C30" s="1">
        <f>COUNTIF(Data!$B$3:$I$5,A30)</f>
        <v>0</v>
      </c>
      <c r="D30" s="1">
        <f>COUNTIF(Data!$B$6:$I$15,A30)</f>
        <v>0</v>
      </c>
      <c r="E30" s="1">
        <f t="shared" si="0"/>
        <v>0</v>
      </c>
      <c r="F30" s="1">
        <f t="shared" si="20"/>
        <v>0</v>
      </c>
      <c r="H30" s="349"/>
      <c r="I30" s="349"/>
      <c r="J30" s="132" t="str">
        <f>Data!A44</f>
        <v>DV-LOAM</v>
      </c>
      <c r="K30" s="1">
        <f>COUNTA(Data!J44:T44)</f>
        <v>0</v>
      </c>
      <c r="L30" s="1">
        <f>COUNTIF(Data!$J$3:$T$5,J30)</f>
        <v>0</v>
      </c>
      <c r="M30" s="1">
        <f>COUNTIF(Data!$J$6:$T$15,J30)</f>
        <v>0</v>
      </c>
      <c r="N30" s="1">
        <f t="shared" si="1"/>
        <v>0</v>
      </c>
      <c r="O30" s="79">
        <f t="shared" si="21"/>
        <v>0</v>
      </c>
      <c r="U30" s="132" t="str">
        <f t="shared" si="2"/>
        <v>DV-LOAM</v>
      </c>
      <c r="V30" s="1">
        <f>COUNTA(Data!U44:AE44)</f>
        <v>0</v>
      </c>
      <c r="W30" s="1">
        <f>COUNTIF(Data!$U$3:$AE$5,U30)</f>
        <v>0</v>
      </c>
      <c r="X30" s="1">
        <f>COUNTIF(Data!$U$6:$AE$15,U30)</f>
        <v>0</v>
      </c>
      <c r="Y30" s="1">
        <f t="shared" si="3"/>
        <v>0</v>
      </c>
      <c r="Z30" s="79">
        <f t="shared" si="22"/>
        <v>0</v>
      </c>
      <c r="AF30" s="132" t="str">
        <f t="shared" si="4"/>
        <v>DV-LOAM</v>
      </c>
      <c r="AG30" s="1">
        <f>COUNTA(Data!AF44:AP44)</f>
        <v>0</v>
      </c>
      <c r="AH30" s="1">
        <f>COUNTIF(Data!$AF$3:$AP$5,AF30)</f>
        <v>0</v>
      </c>
      <c r="AI30" s="1">
        <f>COUNTIF(Data!$AF$6:$AP$15,AF30)</f>
        <v>0</v>
      </c>
      <c r="AJ30" s="1">
        <f t="shared" si="5"/>
        <v>0</v>
      </c>
      <c r="AK30" s="79">
        <f t="shared" si="23"/>
        <v>0</v>
      </c>
      <c r="AQ30" s="132" t="str">
        <f t="shared" si="6"/>
        <v>DV-LOAM</v>
      </c>
      <c r="AR30" s="1">
        <f>COUNTA(Data!AQ44:BA44)</f>
        <v>0</v>
      </c>
      <c r="AS30" s="1">
        <f>COUNTIF(Data!$AQ$3:$BA$5,AQ30)</f>
        <v>0</v>
      </c>
      <c r="AT30" s="1">
        <f>COUNTIF(Data!$AQ$6:$BA$15,AQ30)</f>
        <v>0</v>
      </c>
      <c r="AU30" s="1">
        <f t="shared" si="7"/>
        <v>0</v>
      </c>
      <c r="AV30" s="79">
        <f t="shared" si="24"/>
        <v>0</v>
      </c>
      <c r="BB30" s="132" t="str">
        <f t="shared" si="8"/>
        <v>DV-LOAM</v>
      </c>
      <c r="BC30" s="1">
        <f>COUNTA(Data!BB44:BM44)</f>
        <v>0</v>
      </c>
      <c r="BD30" s="1">
        <f>COUNTIF(Data!$BB$3:$BM$5,BB30)</f>
        <v>0</v>
      </c>
      <c r="BE30" s="1">
        <f>COUNTIF(Data!$BB$6:$BM$15,BB30)</f>
        <v>0</v>
      </c>
      <c r="BF30" s="1">
        <f t="shared" si="9"/>
        <v>0</v>
      </c>
      <c r="BG30" s="79">
        <f t="shared" si="25"/>
        <v>0</v>
      </c>
      <c r="BN30" s="132" t="str">
        <f t="shared" si="10"/>
        <v>DV-LOAM</v>
      </c>
      <c r="BO30" s="1">
        <f>COUNTA(Data!BN44:CC44)</f>
        <v>0</v>
      </c>
      <c r="BP30" s="1">
        <f>COUNTIF(Data!$BN$3:$CC$5,BN30)</f>
        <v>0</v>
      </c>
      <c r="BQ30" s="1">
        <f>COUNTIF(Data!$BN$6:$CC$15,BN30)</f>
        <v>0</v>
      </c>
      <c r="BR30" s="1">
        <f t="shared" si="11"/>
        <v>0</v>
      </c>
      <c r="BS30" s="79">
        <f t="shared" si="26"/>
        <v>0</v>
      </c>
      <c r="CD30" s="132" t="str">
        <f t="shared" si="12"/>
        <v>DV-LOAM</v>
      </c>
      <c r="CE30" s="1">
        <f>COUNTA(Data!CD44:CW44)</f>
        <v>0</v>
      </c>
      <c r="CF30" s="1">
        <f>COUNTIF(Data!$CD$3:$CW$5,CD30)</f>
        <v>0</v>
      </c>
      <c r="CG30" s="1">
        <f>COUNTIF(Data!$CD$6:$CW$15,CD30)</f>
        <v>0</v>
      </c>
      <c r="CH30" s="1">
        <f t="shared" si="13"/>
        <v>0</v>
      </c>
      <c r="CI30" s="79">
        <f t="shared" si="27"/>
        <v>0</v>
      </c>
      <c r="CX30" s="132" t="str">
        <f t="shared" si="14"/>
        <v>DV-LOAM</v>
      </c>
      <c r="CY30" s="1">
        <f>COUNTA(Data!CX44:DU44)</f>
        <v>0</v>
      </c>
      <c r="CZ30" s="1">
        <f>COUNTIF(Data!$CX$3:$DU$5,CX30)</f>
        <v>0</v>
      </c>
      <c r="DA30" s="1">
        <f>COUNTIF(Data!$CX$6:$DU$15,CX30)</f>
        <v>0</v>
      </c>
      <c r="DB30" s="1">
        <f t="shared" si="15"/>
        <v>0</v>
      </c>
      <c r="DC30" s="79">
        <f t="shared" si="28"/>
        <v>0</v>
      </c>
      <c r="DV30" s="132" t="str">
        <f t="shared" si="16"/>
        <v>DV-LOAM</v>
      </c>
      <c r="DW30" s="1">
        <f>COUNTA(Data!DV44:EH44)</f>
        <v>0</v>
      </c>
      <c r="DX30" s="1">
        <f>COUNTIF(Data!$DV$3:$EH$5,DV30)</f>
        <v>0</v>
      </c>
      <c r="DY30" s="1">
        <f>COUNTIF(Data!$DV$6:$EH$15,DV30)</f>
        <v>0</v>
      </c>
      <c r="DZ30" s="1">
        <f t="shared" si="17"/>
        <v>0</v>
      </c>
      <c r="EA30" s="79">
        <f t="shared" si="29"/>
        <v>0</v>
      </c>
      <c r="EI30" s="132" t="str">
        <f t="shared" si="18"/>
        <v>DV-LOAM</v>
      </c>
      <c r="EJ30" s="1">
        <f>COUNTA(Data!EI44:ES44)</f>
        <v>11</v>
      </c>
      <c r="EK30" s="1">
        <f>COUNTIF(Data!$EI$3:$ES$5,EI30)</f>
        <v>3</v>
      </c>
      <c r="EL30" s="1">
        <f>COUNTIF(Data!$EI$6:$ES$15,EI30)</f>
        <v>4</v>
      </c>
      <c r="EM30" s="1">
        <f t="shared" si="19"/>
        <v>5</v>
      </c>
      <c r="EN30" s="79">
        <f t="shared" si="30"/>
        <v>0.45454545454545453</v>
      </c>
    </row>
    <row r="31" spans="1:147" x14ac:dyDescent="0.25">
      <c r="A31" s="2" t="str">
        <f>Data!A45</f>
        <v>DVL-SLAM</v>
      </c>
      <c r="B31" s="1">
        <f>COUNTA(Data!B45:I45)</f>
        <v>0</v>
      </c>
      <c r="C31" s="1">
        <f>COUNTIF(Data!$B$3:$I$5,A31)</f>
        <v>0</v>
      </c>
      <c r="D31" s="1">
        <f>COUNTIF(Data!$B$6:$I$15,A31)</f>
        <v>0</v>
      </c>
      <c r="E31" s="1">
        <f t="shared" si="0"/>
        <v>0</v>
      </c>
      <c r="F31" s="1">
        <f t="shared" si="20"/>
        <v>0</v>
      </c>
      <c r="H31" s="349"/>
      <c r="I31" s="349"/>
      <c r="J31" s="132" t="str">
        <f>Data!A45</f>
        <v>DVL-SLAM</v>
      </c>
      <c r="K31" s="1">
        <f>COUNTA(Data!J45:T45)</f>
        <v>0</v>
      </c>
      <c r="L31" s="1">
        <f>COUNTIF(Data!$J$3:$T$5,J31)</f>
        <v>0</v>
      </c>
      <c r="M31" s="1">
        <f>COUNTIF(Data!$J$6:$T$15,J31)</f>
        <v>0</v>
      </c>
      <c r="N31" s="1">
        <f t="shared" si="1"/>
        <v>0</v>
      </c>
      <c r="O31" s="79">
        <f t="shared" si="21"/>
        <v>0</v>
      </c>
      <c r="U31" s="132" t="str">
        <f t="shared" si="2"/>
        <v>DVL-SLAM</v>
      </c>
      <c r="V31" s="1">
        <f>COUNTA(Data!U45:AE45)</f>
        <v>0</v>
      </c>
      <c r="W31" s="1">
        <f>COUNTIF(Data!$U$3:$AE$5,U31)</f>
        <v>0</v>
      </c>
      <c r="X31" s="1">
        <f>COUNTIF(Data!$U$6:$AE$15,U31)</f>
        <v>0</v>
      </c>
      <c r="Y31" s="1">
        <f t="shared" si="3"/>
        <v>0</v>
      </c>
      <c r="Z31" s="79">
        <f t="shared" si="22"/>
        <v>0</v>
      </c>
      <c r="AF31" s="132" t="str">
        <f t="shared" si="4"/>
        <v>DVL-SLAM</v>
      </c>
      <c r="AG31" s="1">
        <f>COUNTA(Data!AF45:AP45)</f>
        <v>0</v>
      </c>
      <c r="AH31" s="1">
        <f>COUNTIF(Data!$AF$3:$AP$5,AF31)</f>
        <v>0</v>
      </c>
      <c r="AI31" s="1">
        <f>COUNTIF(Data!$AF$6:$AP$15,AF31)</f>
        <v>0</v>
      </c>
      <c r="AJ31" s="1">
        <f t="shared" si="5"/>
        <v>0</v>
      </c>
      <c r="AK31" s="79">
        <f t="shared" si="23"/>
        <v>0</v>
      </c>
      <c r="AQ31" s="132" t="str">
        <f t="shared" si="6"/>
        <v>DVL-SLAM</v>
      </c>
      <c r="AR31" s="1">
        <f>COUNTA(Data!AQ45:BA45)</f>
        <v>0</v>
      </c>
      <c r="AS31" s="1">
        <f>COUNTIF(Data!$AQ$3:$BA$5,AQ31)</f>
        <v>0</v>
      </c>
      <c r="AT31" s="1">
        <f>COUNTIF(Data!$AQ$6:$BA$15,AQ31)</f>
        <v>0</v>
      </c>
      <c r="AU31" s="1">
        <f t="shared" si="7"/>
        <v>0</v>
      </c>
      <c r="AV31" s="79">
        <f t="shared" si="24"/>
        <v>0</v>
      </c>
      <c r="BB31" s="132" t="str">
        <f t="shared" si="8"/>
        <v>DVL-SLAM</v>
      </c>
      <c r="BC31" s="1">
        <f>COUNTA(Data!BB45:BM45)</f>
        <v>0</v>
      </c>
      <c r="BD31" s="1">
        <f>COUNTIF(Data!$BB$3:$BM$5,BB31)</f>
        <v>0</v>
      </c>
      <c r="BE31" s="1">
        <f>COUNTIF(Data!$BB$6:$BM$15,BB31)</f>
        <v>0</v>
      </c>
      <c r="BF31" s="1">
        <f t="shared" si="9"/>
        <v>0</v>
      </c>
      <c r="BG31" s="79">
        <f t="shared" si="25"/>
        <v>0</v>
      </c>
      <c r="BN31" s="132" t="str">
        <f t="shared" si="10"/>
        <v>DVL-SLAM</v>
      </c>
      <c r="BO31" s="1">
        <f>COUNTA(Data!BN45:CC45)</f>
        <v>0</v>
      </c>
      <c r="BP31" s="1">
        <f>COUNTIF(Data!$BN$3:$CC$5,BN31)</f>
        <v>0</v>
      </c>
      <c r="BQ31" s="1">
        <f>COUNTIF(Data!$BN$6:$CC$15,BN31)</f>
        <v>0</v>
      </c>
      <c r="BR31" s="1">
        <f t="shared" si="11"/>
        <v>0</v>
      </c>
      <c r="BS31" s="79">
        <f t="shared" si="26"/>
        <v>0</v>
      </c>
      <c r="CD31" s="132" t="str">
        <f t="shared" si="12"/>
        <v>DVL-SLAM</v>
      </c>
      <c r="CE31" s="1">
        <f>COUNTA(Data!CD45:CW45)</f>
        <v>0</v>
      </c>
      <c r="CF31" s="1">
        <f>COUNTIF(Data!$CD$3:$CW$5,CD31)</f>
        <v>0</v>
      </c>
      <c r="CG31" s="1">
        <f>COUNTIF(Data!$CD$6:$CW$15,CD31)</f>
        <v>0</v>
      </c>
      <c r="CH31" s="1">
        <f t="shared" si="13"/>
        <v>0</v>
      </c>
      <c r="CI31" s="79">
        <f t="shared" si="27"/>
        <v>0</v>
      </c>
      <c r="CX31" s="132" t="str">
        <f t="shared" si="14"/>
        <v>DVL-SLAM</v>
      </c>
      <c r="CY31" s="1">
        <f>COUNTA(Data!CX45:DU45)</f>
        <v>0</v>
      </c>
      <c r="CZ31" s="1">
        <f>COUNTIF(Data!$CX$3:$DU$5,CX31)</f>
        <v>0</v>
      </c>
      <c r="DA31" s="1">
        <f>COUNTIF(Data!$CX$6:$DU$15,CX31)</f>
        <v>0</v>
      </c>
      <c r="DB31" s="1">
        <f t="shared" si="15"/>
        <v>0</v>
      </c>
      <c r="DC31" s="79">
        <f t="shared" si="28"/>
        <v>0</v>
      </c>
      <c r="DV31" s="132" t="str">
        <f t="shared" si="16"/>
        <v>DVL-SLAM</v>
      </c>
      <c r="DW31" s="1">
        <f>COUNTA(Data!DV45:EH45)</f>
        <v>0</v>
      </c>
      <c r="DX31" s="1">
        <f>COUNTIF(Data!$DV$3:$EH$5,DV31)</f>
        <v>0</v>
      </c>
      <c r="DY31" s="1">
        <f>COUNTIF(Data!$DV$6:$EH$15,DV31)</f>
        <v>0</v>
      </c>
      <c r="DZ31" s="1">
        <f t="shared" si="17"/>
        <v>0</v>
      </c>
      <c r="EA31" s="79">
        <f t="shared" si="29"/>
        <v>0</v>
      </c>
      <c r="EI31" s="132" t="str">
        <f t="shared" si="18"/>
        <v>DVL-SLAM</v>
      </c>
      <c r="EJ31" s="1">
        <f>COUNTA(Data!EI45:ES45)</f>
        <v>11</v>
      </c>
      <c r="EK31" s="1">
        <f>COUNTIF(Data!$EI$3:$ES$5,EI31)</f>
        <v>1</v>
      </c>
      <c r="EL31" s="1">
        <f>COUNTIF(Data!$EI$6:$ES$15,EI31)</f>
        <v>0</v>
      </c>
      <c r="EM31" s="1">
        <f t="shared" si="19"/>
        <v>1</v>
      </c>
      <c r="EN31" s="79">
        <f t="shared" si="30"/>
        <v>9.0909090909090912E-2</v>
      </c>
    </row>
    <row r="32" spans="1:147" x14ac:dyDescent="0.25">
      <c r="A32" s="2" t="str">
        <f>Data!A46</f>
        <v>SDV-LOAM</v>
      </c>
      <c r="B32" s="1">
        <f>COUNTA(Data!B46:I46)</f>
        <v>0</v>
      </c>
      <c r="C32" s="1">
        <f>COUNTIF(Data!$B$3:$I$5,A32)</f>
        <v>0</v>
      </c>
      <c r="D32" s="1">
        <f>COUNTIF(Data!$B$6:$I$15,A32)</f>
        <v>0</v>
      </c>
      <c r="E32" s="1">
        <f t="shared" si="0"/>
        <v>0</v>
      </c>
      <c r="F32" s="1">
        <f t="shared" si="20"/>
        <v>0</v>
      </c>
      <c r="H32" s="349"/>
      <c r="I32" s="349"/>
      <c r="J32" s="132" t="str">
        <f>Data!A46</f>
        <v>SDV-LOAM</v>
      </c>
      <c r="K32" s="1">
        <f>COUNTA(Data!J46:T46)</f>
        <v>0</v>
      </c>
      <c r="L32" s="1">
        <f>COUNTIF(Data!$J$3:$T$5,J32)</f>
        <v>0</v>
      </c>
      <c r="M32" s="1">
        <f>COUNTIF(Data!$J$6:$T$15,J32)</f>
        <v>0</v>
      </c>
      <c r="N32" s="1">
        <f t="shared" si="1"/>
        <v>0</v>
      </c>
      <c r="O32" s="79">
        <f t="shared" si="21"/>
        <v>0</v>
      </c>
      <c r="U32" s="132" t="str">
        <f t="shared" si="2"/>
        <v>SDV-LOAM</v>
      </c>
      <c r="V32" s="1">
        <f>COUNTA(Data!U46:AE46)</f>
        <v>0</v>
      </c>
      <c r="W32" s="1">
        <f>COUNTIF(Data!$U$3:$AE$5,U32)</f>
        <v>0</v>
      </c>
      <c r="X32" s="1">
        <f>COUNTIF(Data!$U$6:$AE$15,U32)</f>
        <v>0</v>
      </c>
      <c r="Y32" s="1">
        <f t="shared" si="3"/>
        <v>0</v>
      </c>
      <c r="Z32" s="79">
        <f t="shared" si="22"/>
        <v>0</v>
      </c>
      <c r="AF32" s="132" t="str">
        <f t="shared" si="4"/>
        <v>SDV-LOAM</v>
      </c>
      <c r="AG32" s="1">
        <f>COUNTA(Data!AF46:AP46)</f>
        <v>0</v>
      </c>
      <c r="AH32" s="1">
        <f>COUNTIF(Data!$AF$3:$AP$5,AF32)</f>
        <v>0</v>
      </c>
      <c r="AI32" s="1">
        <f>COUNTIF(Data!$AF$6:$AP$15,AF32)</f>
        <v>0</v>
      </c>
      <c r="AJ32" s="1">
        <f t="shared" si="5"/>
        <v>0</v>
      </c>
      <c r="AK32" s="79">
        <f t="shared" si="23"/>
        <v>0</v>
      </c>
      <c r="AQ32" s="132" t="str">
        <f t="shared" si="6"/>
        <v>SDV-LOAM</v>
      </c>
      <c r="AR32" s="1">
        <f>COUNTA(Data!AQ46:BA46)</f>
        <v>0</v>
      </c>
      <c r="AS32" s="1">
        <f>COUNTIF(Data!$AQ$3:$BA$5,AQ32)</f>
        <v>0</v>
      </c>
      <c r="AT32" s="1">
        <f>COUNTIF(Data!$AQ$6:$BA$15,AQ32)</f>
        <v>0</v>
      </c>
      <c r="AU32" s="1">
        <f t="shared" si="7"/>
        <v>0</v>
      </c>
      <c r="AV32" s="79">
        <f t="shared" si="24"/>
        <v>0</v>
      </c>
      <c r="BB32" s="132" t="str">
        <f t="shared" si="8"/>
        <v>SDV-LOAM</v>
      </c>
      <c r="BC32" s="1">
        <f>COUNTA(Data!BB46:BM46)</f>
        <v>0</v>
      </c>
      <c r="BD32" s="1">
        <f>COUNTIF(Data!$BB$3:$BM$5,BB32)</f>
        <v>0</v>
      </c>
      <c r="BE32" s="1">
        <f>COUNTIF(Data!$BB$6:$BM$15,BB32)</f>
        <v>0</v>
      </c>
      <c r="BF32" s="1">
        <f t="shared" si="9"/>
        <v>0</v>
      </c>
      <c r="BG32" s="79">
        <f t="shared" si="25"/>
        <v>0</v>
      </c>
      <c r="BN32" s="132" t="str">
        <f t="shared" si="10"/>
        <v>SDV-LOAM</v>
      </c>
      <c r="BO32" s="1">
        <f>COUNTA(Data!BN46:CC46)</f>
        <v>0</v>
      </c>
      <c r="BP32" s="1">
        <f>COUNTIF(Data!$BN$3:$CC$5,BN32)</f>
        <v>0</v>
      </c>
      <c r="BQ32" s="1">
        <f>COUNTIF(Data!$BN$6:$CC$15,BN32)</f>
        <v>0</v>
      </c>
      <c r="BR32" s="1">
        <f t="shared" si="11"/>
        <v>0</v>
      </c>
      <c r="BS32" s="79">
        <f t="shared" si="26"/>
        <v>0</v>
      </c>
      <c r="CD32" s="132" t="str">
        <f t="shared" si="12"/>
        <v>SDV-LOAM</v>
      </c>
      <c r="CE32" s="1">
        <f>COUNTA(Data!CD46:CW46)</f>
        <v>0</v>
      </c>
      <c r="CF32" s="1">
        <f>COUNTIF(Data!$CD$3:$CW$5,CD32)</f>
        <v>0</v>
      </c>
      <c r="CG32" s="1">
        <f>COUNTIF(Data!$CD$6:$CW$15,CD32)</f>
        <v>0</v>
      </c>
      <c r="CH32" s="1">
        <f t="shared" si="13"/>
        <v>0</v>
      </c>
      <c r="CI32" s="79">
        <f t="shared" si="27"/>
        <v>0</v>
      </c>
      <c r="CX32" s="132" t="str">
        <f t="shared" si="14"/>
        <v>SDV-LOAM</v>
      </c>
      <c r="CY32" s="1">
        <f>COUNTA(Data!CX46:DU46)</f>
        <v>0</v>
      </c>
      <c r="CZ32" s="1">
        <f>COUNTIF(Data!$CX$3:$DU$5,CX32)</f>
        <v>0</v>
      </c>
      <c r="DA32" s="1">
        <f>COUNTIF(Data!$CX$6:$DU$15,CX32)</f>
        <v>0</v>
      </c>
      <c r="DB32" s="1">
        <f t="shared" si="15"/>
        <v>0</v>
      </c>
      <c r="DC32" s="79">
        <f t="shared" si="28"/>
        <v>0</v>
      </c>
      <c r="DV32" s="132" t="str">
        <f t="shared" si="16"/>
        <v>SDV-LOAM</v>
      </c>
      <c r="DW32" s="1">
        <f>COUNTA(Data!DV46:EH46)</f>
        <v>0</v>
      </c>
      <c r="DX32" s="1">
        <f>COUNTIF(Data!$DV$3:$EH$5,DV32)</f>
        <v>0</v>
      </c>
      <c r="DY32" s="1">
        <f>COUNTIF(Data!$DV$6:$EH$15,DV32)</f>
        <v>0</v>
      </c>
      <c r="DZ32" s="1">
        <f t="shared" si="17"/>
        <v>0</v>
      </c>
      <c r="EA32" s="79">
        <f t="shared" si="29"/>
        <v>0</v>
      </c>
      <c r="EI32" s="132" t="str">
        <f t="shared" si="18"/>
        <v>SDV-LOAM</v>
      </c>
      <c r="EJ32" s="1">
        <f>COUNTA(Data!EI46:ES46)</f>
        <v>0</v>
      </c>
      <c r="EK32" s="1">
        <f>COUNTIF(Data!$EI$3:$ES$5,EI32)</f>
        <v>0</v>
      </c>
      <c r="EL32" s="1">
        <f>COUNTIF(Data!$EI$6:$ES$15,EI32)</f>
        <v>0</v>
      </c>
      <c r="EM32" s="1">
        <f t="shared" si="19"/>
        <v>0</v>
      </c>
      <c r="EN32" s="79">
        <f t="shared" si="30"/>
        <v>0</v>
      </c>
    </row>
    <row r="33" spans="1:144" x14ac:dyDescent="0.25">
      <c r="A33" s="2" t="str">
        <f>Data!A47</f>
        <v>VoxelMap</v>
      </c>
      <c r="B33" s="1">
        <f>COUNTA(Data!B47:I47)</f>
        <v>0</v>
      </c>
      <c r="C33" s="1">
        <f>COUNTIF(Data!$B$3:$I$5,A33)</f>
        <v>0</v>
      </c>
      <c r="D33" s="1">
        <f>COUNTIF(Data!$B$6:$I$15,A33)</f>
        <v>0</v>
      </c>
      <c r="E33" s="1">
        <f t="shared" si="0"/>
        <v>0</v>
      </c>
      <c r="F33" s="1">
        <f t="shared" si="20"/>
        <v>0</v>
      </c>
      <c r="H33" s="349"/>
      <c r="I33" s="349"/>
      <c r="J33" s="132" t="str">
        <f>Data!A47</f>
        <v>VoxelMap</v>
      </c>
      <c r="K33" s="1">
        <f>COUNTA(Data!J47:T47)</f>
        <v>0</v>
      </c>
      <c r="L33" s="1">
        <f>COUNTIF(Data!$J$3:$T$5,J33)</f>
        <v>0</v>
      </c>
      <c r="M33" s="1">
        <f>COUNTIF(Data!$J$6:$T$15,J33)</f>
        <v>0</v>
      </c>
      <c r="N33" s="1">
        <f t="shared" si="1"/>
        <v>0</v>
      </c>
      <c r="O33" s="79">
        <f t="shared" si="21"/>
        <v>0</v>
      </c>
      <c r="U33" s="132" t="str">
        <f t="shared" si="2"/>
        <v>VoxelMap</v>
      </c>
      <c r="V33" s="1">
        <f>COUNTA(Data!U47:AE47)</f>
        <v>0</v>
      </c>
      <c r="W33" s="1">
        <f>COUNTIF(Data!$U$3:$AE$5,U33)</f>
        <v>0</v>
      </c>
      <c r="X33" s="1">
        <f>COUNTIF(Data!$U$6:$AE$15,U33)</f>
        <v>0</v>
      </c>
      <c r="Y33" s="1">
        <f t="shared" si="3"/>
        <v>0</v>
      </c>
      <c r="Z33" s="79">
        <f t="shared" si="22"/>
        <v>0</v>
      </c>
      <c r="AF33" s="132" t="str">
        <f t="shared" si="4"/>
        <v>VoxelMap</v>
      </c>
      <c r="AG33" s="1">
        <f>COUNTA(Data!AF47:AP47)</f>
        <v>0</v>
      </c>
      <c r="AH33" s="1">
        <f>COUNTIF(Data!$AF$3:$AP$5,AF33)</f>
        <v>0</v>
      </c>
      <c r="AI33" s="1">
        <f>COUNTIF(Data!$AF$6:$AP$15,AF33)</f>
        <v>0</v>
      </c>
      <c r="AJ33" s="1">
        <f t="shared" si="5"/>
        <v>0</v>
      </c>
      <c r="AK33" s="79">
        <f t="shared" si="23"/>
        <v>0</v>
      </c>
      <c r="AQ33" s="132" t="str">
        <f t="shared" si="6"/>
        <v>VoxelMap</v>
      </c>
      <c r="AR33" s="1">
        <f>COUNTA(Data!AQ47:BA47)</f>
        <v>0</v>
      </c>
      <c r="AS33" s="1">
        <f>COUNTIF(Data!$AQ$3:$BA$5,AQ33)</f>
        <v>0</v>
      </c>
      <c r="AT33" s="1">
        <f>COUNTIF(Data!$AQ$6:$BA$15,AQ33)</f>
        <v>0</v>
      </c>
      <c r="AU33" s="1">
        <f t="shared" si="7"/>
        <v>0</v>
      </c>
      <c r="AV33" s="79">
        <f t="shared" si="24"/>
        <v>0</v>
      </c>
      <c r="BB33" s="132" t="str">
        <f t="shared" si="8"/>
        <v>VoxelMap</v>
      </c>
      <c r="BC33" s="1">
        <f>COUNTA(Data!BB47:BM47)</f>
        <v>0</v>
      </c>
      <c r="BD33" s="1">
        <f>COUNTIF(Data!$BB$3:$BM$5,BB33)</f>
        <v>0</v>
      </c>
      <c r="BE33" s="1">
        <f>COUNTIF(Data!$BB$6:$BM$15,BB33)</f>
        <v>0</v>
      </c>
      <c r="BF33" s="1">
        <f t="shared" si="9"/>
        <v>0</v>
      </c>
      <c r="BG33" s="79">
        <f t="shared" si="25"/>
        <v>0</v>
      </c>
      <c r="BN33" s="132" t="str">
        <f t="shared" si="10"/>
        <v>VoxelMap</v>
      </c>
      <c r="BO33" s="1">
        <f>COUNTA(Data!BN47:CC47)</f>
        <v>0</v>
      </c>
      <c r="BP33" s="1">
        <f>COUNTIF(Data!$BN$3:$CC$5,BN33)</f>
        <v>0</v>
      </c>
      <c r="BQ33" s="1">
        <f>COUNTIF(Data!$BN$6:$CC$15,BN33)</f>
        <v>0</v>
      </c>
      <c r="BR33" s="1">
        <f t="shared" si="11"/>
        <v>0</v>
      </c>
      <c r="BS33" s="79">
        <f t="shared" si="26"/>
        <v>0</v>
      </c>
      <c r="CD33" s="132" t="str">
        <f t="shared" si="12"/>
        <v>VoxelMap</v>
      </c>
      <c r="CE33" s="1">
        <f>COUNTA(Data!CD47:CW47)</f>
        <v>0</v>
      </c>
      <c r="CF33" s="1">
        <f>COUNTIF(Data!$CD$3:$CW$5,CD33)</f>
        <v>0</v>
      </c>
      <c r="CG33" s="1">
        <f>COUNTIF(Data!$CD$6:$CW$15,CD33)</f>
        <v>0</v>
      </c>
      <c r="CH33" s="1">
        <f t="shared" si="13"/>
        <v>0</v>
      </c>
      <c r="CI33" s="79">
        <f t="shared" si="27"/>
        <v>0</v>
      </c>
      <c r="CX33" s="132" t="str">
        <f t="shared" si="14"/>
        <v>VoxelMap</v>
      </c>
      <c r="CY33" s="1">
        <f>COUNTA(Data!CX47:DU47)</f>
        <v>0</v>
      </c>
      <c r="CZ33" s="1">
        <f>COUNTIF(Data!$CX$3:$DU$5,CX33)</f>
        <v>0</v>
      </c>
      <c r="DA33" s="1">
        <f>COUNTIF(Data!$CX$6:$DU$15,CX33)</f>
        <v>0</v>
      </c>
      <c r="DB33" s="1">
        <f t="shared" si="15"/>
        <v>0</v>
      </c>
      <c r="DC33" s="79">
        <f t="shared" si="28"/>
        <v>0</v>
      </c>
      <c r="DV33" s="132" t="str">
        <f t="shared" si="16"/>
        <v>VoxelMap</v>
      </c>
      <c r="DW33" s="1">
        <f>COUNTA(Data!DV47:EH47)</f>
        <v>0</v>
      </c>
      <c r="DX33" s="1">
        <f>COUNTIF(Data!$DV$3:$EH$5,DV33)</f>
        <v>0</v>
      </c>
      <c r="DY33" s="1">
        <f>COUNTIF(Data!$DV$6:$EH$15,DV33)</f>
        <v>0</v>
      </c>
      <c r="DZ33" s="1">
        <f t="shared" si="17"/>
        <v>0</v>
      </c>
      <c r="EA33" s="79">
        <f t="shared" si="29"/>
        <v>0</v>
      </c>
      <c r="EI33" s="132" t="str">
        <f t="shared" si="18"/>
        <v>VoxelMap</v>
      </c>
      <c r="EJ33" s="1">
        <f>COUNTA(Data!EI47:ES47)</f>
        <v>0</v>
      </c>
      <c r="EK33" s="1">
        <f>COUNTIF(Data!$EI$3:$ES$5,EI33)</f>
        <v>0</v>
      </c>
      <c r="EL33" s="1">
        <f>COUNTIF(Data!$EI$6:$ES$15,EI33)</f>
        <v>0</v>
      </c>
      <c r="EM33" s="1">
        <f t="shared" si="19"/>
        <v>0</v>
      </c>
      <c r="EN33" s="79">
        <f t="shared" si="30"/>
        <v>0</v>
      </c>
    </row>
    <row r="34" spans="1:144" x14ac:dyDescent="0.25">
      <c r="A34" s="2" t="str">
        <f>Data!A48</f>
        <v>R2LIVE</v>
      </c>
      <c r="B34" s="1">
        <f>COUNTA(Data!B48:I48)</f>
        <v>0</v>
      </c>
      <c r="C34" s="1">
        <f>COUNTIF(Data!$B$3:$I$5,A34)</f>
        <v>0</v>
      </c>
      <c r="D34" s="1">
        <f>COUNTIF(Data!$B$6:$I$15,A34)</f>
        <v>0</v>
      </c>
      <c r="E34" s="1">
        <f t="shared" si="0"/>
        <v>0</v>
      </c>
      <c r="F34" s="1">
        <f t="shared" si="20"/>
        <v>0</v>
      </c>
      <c r="H34" s="349"/>
      <c r="I34" s="349"/>
      <c r="J34" s="132" t="str">
        <f>Data!A48</f>
        <v>R2LIVE</v>
      </c>
      <c r="K34" s="1">
        <f>COUNTA(Data!J48:T48)</f>
        <v>0</v>
      </c>
      <c r="L34" s="1">
        <f>COUNTIF(Data!$J$3:$T$5,J34)</f>
        <v>0</v>
      </c>
      <c r="M34" s="1">
        <f>COUNTIF(Data!$J$6:$T$15,J34)</f>
        <v>0</v>
      </c>
      <c r="N34" s="1">
        <f t="shared" si="1"/>
        <v>0</v>
      </c>
      <c r="O34" s="79">
        <f t="shared" si="21"/>
        <v>0</v>
      </c>
      <c r="U34" s="132" t="str">
        <f t="shared" si="2"/>
        <v>R2LIVE</v>
      </c>
      <c r="V34" s="1">
        <f>COUNTA(Data!U48:AE48)</f>
        <v>0</v>
      </c>
      <c r="W34" s="1">
        <f>COUNTIF(Data!$U$3:$AE$5,U34)</f>
        <v>0</v>
      </c>
      <c r="X34" s="1">
        <f>COUNTIF(Data!$U$6:$AE$15,U34)</f>
        <v>0</v>
      </c>
      <c r="Y34" s="1">
        <f t="shared" si="3"/>
        <v>0</v>
      </c>
      <c r="Z34" s="79">
        <f t="shared" si="22"/>
        <v>0</v>
      </c>
      <c r="AF34" s="132" t="str">
        <f t="shared" si="4"/>
        <v>R2LIVE</v>
      </c>
      <c r="AG34" s="1">
        <f>COUNTA(Data!AF48:AP48)</f>
        <v>0</v>
      </c>
      <c r="AH34" s="1">
        <f>COUNTIF(Data!$AF$3:$AP$5,AF34)</f>
        <v>0</v>
      </c>
      <c r="AI34" s="1">
        <f>COUNTIF(Data!$AF$6:$AP$15,AF34)</f>
        <v>0</v>
      </c>
      <c r="AJ34" s="1">
        <f t="shared" si="5"/>
        <v>0</v>
      </c>
      <c r="AK34" s="79">
        <f t="shared" si="23"/>
        <v>0</v>
      </c>
      <c r="AQ34" s="132" t="str">
        <f t="shared" si="6"/>
        <v>R2LIVE</v>
      </c>
      <c r="AR34" s="1">
        <f>COUNTA(Data!AQ48:BA48)</f>
        <v>0</v>
      </c>
      <c r="AS34" s="1">
        <f>COUNTIF(Data!$AQ$3:$BA$5,AQ34)</f>
        <v>0</v>
      </c>
      <c r="AT34" s="1">
        <f>COUNTIF(Data!$AQ$6:$BA$15,AQ34)</f>
        <v>0</v>
      </c>
      <c r="AU34" s="1">
        <f t="shared" si="7"/>
        <v>0</v>
      </c>
      <c r="AV34" s="79">
        <f t="shared" si="24"/>
        <v>0</v>
      </c>
      <c r="BB34" s="132" t="str">
        <f t="shared" si="8"/>
        <v>R2LIVE</v>
      </c>
      <c r="BC34" s="1">
        <f>COUNTA(Data!BB48:BM48)</f>
        <v>0</v>
      </c>
      <c r="BD34" s="1">
        <f>COUNTIF(Data!$BB$3:$BM$5,BB34)</f>
        <v>0</v>
      </c>
      <c r="BE34" s="1">
        <f>COUNTIF(Data!$BB$6:$BM$15,BB34)</f>
        <v>0</v>
      </c>
      <c r="BF34" s="1">
        <f t="shared" si="9"/>
        <v>0</v>
      </c>
      <c r="BG34" s="79">
        <f t="shared" si="25"/>
        <v>0</v>
      </c>
      <c r="BN34" s="132" t="str">
        <f t="shared" si="10"/>
        <v>R2LIVE</v>
      </c>
      <c r="BO34" s="1">
        <f>COUNTA(Data!BN48:CC48)</f>
        <v>0</v>
      </c>
      <c r="BP34" s="1">
        <f>COUNTIF(Data!$BN$3:$CC$5,BN34)</f>
        <v>0</v>
      </c>
      <c r="BQ34" s="1">
        <f>COUNTIF(Data!$BN$6:$CC$15,BN34)</f>
        <v>0</v>
      </c>
      <c r="BR34" s="1">
        <f t="shared" si="11"/>
        <v>0</v>
      </c>
      <c r="BS34" s="79">
        <f t="shared" si="26"/>
        <v>0</v>
      </c>
      <c r="CD34" s="132" t="str">
        <f t="shared" si="12"/>
        <v>R2LIVE</v>
      </c>
      <c r="CE34" s="1">
        <f>COUNTA(Data!CD48:CW48)</f>
        <v>0</v>
      </c>
      <c r="CF34" s="1">
        <f>COUNTIF(Data!$CD$3:$CW$5,CD34)</f>
        <v>0</v>
      </c>
      <c r="CG34" s="1">
        <f>COUNTIF(Data!$CD$6:$CW$15,CD34)</f>
        <v>0</v>
      </c>
      <c r="CH34" s="1">
        <f t="shared" si="13"/>
        <v>0</v>
      </c>
      <c r="CI34" s="79">
        <f t="shared" si="27"/>
        <v>0</v>
      </c>
      <c r="CX34" s="132" t="str">
        <f t="shared" si="14"/>
        <v>R2LIVE</v>
      </c>
      <c r="CY34" s="1">
        <f>COUNTA(Data!CX48:DU48)</f>
        <v>24</v>
      </c>
      <c r="CZ34" s="1">
        <f>COUNTIF(Data!$CX$3:$DU$5,CX34)</f>
        <v>9</v>
      </c>
      <c r="DA34" s="1">
        <f>COUNTIF(Data!$CX$6:$DU$15,CX34)</f>
        <v>13</v>
      </c>
      <c r="DB34" s="1">
        <f t="shared" si="15"/>
        <v>15.5</v>
      </c>
      <c r="DC34" s="79">
        <f t="shared" si="28"/>
        <v>0.64583333333333337</v>
      </c>
      <c r="DV34" s="132" t="str">
        <f t="shared" si="16"/>
        <v>R2LIVE</v>
      </c>
      <c r="DW34" s="1">
        <f>COUNTA(Data!DV48:EH48)</f>
        <v>0</v>
      </c>
      <c r="DX34" s="1">
        <f>COUNTIF(Data!$DV$3:$EH$5,DV34)</f>
        <v>0</v>
      </c>
      <c r="DY34" s="1">
        <f>COUNTIF(Data!$DV$6:$EH$15,DV34)</f>
        <v>0</v>
      </c>
      <c r="DZ34" s="1">
        <f t="shared" si="17"/>
        <v>0</v>
      </c>
      <c r="EA34" s="79">
        <f t="shared" si="29"/>
        <v>0</v>
      </c>
      <c r="EI34" s="132" t="str">
        <f t="shared" si="18"/>
        <v>R2LIVE</v>
      </c>
      <c r="EJ34" s="1">
        <f>COUNTA(Data!EI48:ES48)</f>
        <v>0</v>
      </c>
      <c r="EK34" s="1">
        <f>COUNTIF(Data!$EI$3:$ES$5,EI34)</f>
        <v>0</v>
      </c>
      <c r="EL34" s="1">
        <f>COUNTIF(Data!$EI$6:$ES$15,EI34)</f>
        <v>0</v>
      </c>
      <c r="EM34" s="1">
        <f t="shared" si="19"/>
        <v>0</v>
      </c>
      <c r="EN34" s="79">
        <f t="shared" si="30"/>
        <v>0</v>
      </c>
    </row>
    <row r="35" spans="1:144" x14ac:dyDescent="0.25">
      <c r="A35" s="2" t="str">
        <f>Data!A49</f>
        <v>R3LIVE</v>
      </c>
      <c r="B35" s="1">
        <f>COUNTA(Data!B49:I49)</f>
        <v>0</v>
      </c>
      <c r="C35" s="1">
        <f>COUNTIF(Data!$B$3:$I$5,A35)</f>
        <v>0</v>
      </c>
      <c r="D35" s="1">
        <f>COUNTIF(Data!$B$6:$I$15,A35)</f>
        <v>0</v>
      </c>
      <c r="E35" s="1">
        <f t="shared" si="0"/>
        <v>0</v>
      </c>
      <c r="F35" s="1">
        <f t="shared" si="20"/>
        <v>0</v>
      </c>
      <c r="H35" s="349"/>
      <c r="I35" s="349"/>
      <c r="J35" s="132" t="str">
        <f>Data!A49</f>
        <v>R3LIVE</v>
      </c>
      <c r="K35" s="1">
        <f>COUNTA(Data!J49:T49)</f>
        <v>0</v>
      </c>
      <c r="L35" s="1">
        <f>COUNTIF(Data!$J$3:$T$5,J35)</f>
        <v>0</v>
      </c>
      <c r="M35" s="1">
        <f>COUNTIF(Data!$J$6:$T$15,J35)</f>
        <v>0</v>
      </c>
      <c r="N35" s="1">
        <f t="shared" si="1"/>
        <v>0</v>
      </c>
      <c r="O35" s="79">
        <f t="shared" si="21"/>
        <v>0</v>
      </c>
      <c r="U35" s="132" t="str">
        <f t="shared" si="2"/>
        <v>R3LIVE</v>
      </c>
      <c r="V35" s="1">
        <f>COUNTA(Data!U49:AE49)</f>
        <v>0</v>
      </c>
      <c r="W35" s="1">
        <f>COUNTIF(Data!$U$3:$AE$5,U35)</f>
        <v>0</v>
      </c>
      <c r="X35" s="1">
        <f>COUNTIF(Data!$U$6:$AE$15,U35)</f>
        <v>0</v>
      </c>
      <c r="Y35" s="1">
        <f t="shared" si="3"/>
        <v>0</v>
      </c>
      <c r="Z35" s="79">
        <f t="shared" si="22"/>
        <v>0</v>
      </c>
      <c r="AF35" s="132" t="str">
        <f t="shared" si="4"/>
        <v>R3LIVE</v>
      </c>
      <c r="AG35" s="1">
        <f>COUNTA(Data!AF49:AP49)</f>
        <v>0</v>
      </c>
      <c r="AH35" s="1">
        <f>COUNTIF(Data!$AF$3:$AP$5,AF35)</f>
        <v>0</v>
      </c>
      <c r="AI35" s="1">
        <f>COUNTIF(Data!$AF$6:$AP$15,AF35)</f>
        <v>0</v>
      </c>
      <c r="AJ35" s="1">
        <f t="shared" si="5"/>
        <v>0</v>
      </c>
      <c r="AK35" s="79">
        <f t="shared" si="23"/>
        <v>0</v>
      </c>
      <c r="AQ35" s="132" t="str">
        <f t="shared" si="6"/>
        <v>R3LIVE</v>
      </c>
      <c r="AR35" s="1">
        <f>COUNTA(Data!AQ49:BA49)</f>
        <v>0</v>
      </c>
      <c r="AS35" s="1">
        <f>COUNTIF(Data!$AQ$3:$BA$5,AQ35)</f>
        <v>0</v>
      </c>
      <c r="AT35" s="1">
        <f>COUNTIF(Data!$AQ$6:$BA$15,AQ35)</f>
        <v>0</v>
      </c>
      <c r="AU35" s="1">
        <f t="shared" si="7"/>
        <v>0</v>
      </c>
      <c r="AV35" s="79">
        <f t="shared" si="24"/>
        <v>0</v>
      </c>
      <c r="BB35" s="132" t="str">
        <f t="shared" si="8"/>
        <v>R3LIVE</v>
      </c>
      <c r="BC35" s="1">
        <f>COUNTA(Data!BB49:BM49)</f>
        <v>0</v>
      </c>
      <c r="BD35" s="1">
        <f>COUNTIF(Data!$BB$3:$BM$5,BB35)</f>
        <v>0</v>
      </c>
      <c r="BE35" s="1">
        <f>COUNTIF(Data!$BB$6:$BM$15,BB35)</f>
        <v>0</v>
      </c>
      <c r="BF35" s="1">
        <f t="shared" si="9"/>
        <v>0</v>
      </c>
      <c r="BG35" s="79">
        <f t="shared" si="25"/>
        <v>0</v>
      </c>
      <c r="BN35" s="132" t="str">
        <f t="shared" si="10"/>
        <v>R3LIVE</v>
      </c>
      <c r="BO35" s="1">
        <f>COUNTA(Data!BN49:CC49)</f>
        <v>0</v>
      </c>
      <c r="BP35" s="1">
        <f>COUNTIF(Data!$BN$3:$CC$5,BN35)</f>
        <v>0</v>
      </c>
      <c r="BQ35" s="1">
        <f>COUNTIF(Data!$BN$6:$CC$15,BN35)</f>
        <v>0</v>
      </c>
      <c r="BR35" s="1">
        <f t="shared" si="11"/>
        <v>0</v>
      </c>
      <c r="BS35" s="79">
        <f t="shared" si="26"/>
        <v>0</v>
      </c>
      <c r="CD35" s="132" t="str">
        <f t="shared" si="12"/>
        <v>R3LIVE</v>
      </c>
      <c r="CE35" s="1">
        <f>COUNTA(Data!CD49:CW49)</f>
        <v>0</v>
      </c>
      <c r="CF35" s="1">
        <f>COUNTIF(Data!$CD$3:$CW$5,CD35)</f>
        <v>0</v>
      </c>
      <c r="CG35" s="1">
        <f>COUNTIF(Data!$CD$6:$CW$15,CD35)</f>
        <v>0</v>
      </c>
      <c r="CH35" s="1">
        <f t="shared" si="13"/>
        <v>0</v>
      </c>
      <c r="CI35" s="79">
        <f t="shared" si="27"/>
        <v>0</v>
      </c>
      <c r="CX35" s="132" t="str">
        <f t="shared" si="14"/>
        <v>R3LIVE</v>
      </c>
      <c r="CY35" s="1">
        <f>COUNTA(Data!CX49:DU49)</f>
        <v>24</v>
      </c>
      <c r="CZ35" s="1">
        <f>COUNTIF(Data!$CX$3:$DU$5,CX35)</f>
        <v>11</v>
      </c>
      <c r="DA35" s="1">
        <f>COUNTIF(Data!$CX$6:$DU$15,CX35)</f>
        <v>10</v>
      </c>
      <c r="DB35" s="1">
        <f t="shared" si="15"/>
        <v>16</v>
      </c>
      <c r="DC35" s="79">
        <f t="shared" si="28"/>
        <v>0.66666666666666663</v>
      </c>
      <c r="DV35" s="132" t="str">
        <f t="shared" si="16"/>
        <v>R3LIVE</v>
      </c>
      <c r="DW35" s="1">
        <f>COUNTA(Data!DV49:EH49)</f>
        <v>0</v>
      </c>
      <c r="DX35" s="1">
        <f>COUNTIF(Data!$DV$3:$EH$5,DV35)</f>
        <v>0</v>
      </c>
      <c r="DY35" s="1">
        <f>COUNTIF(Data!$DV$6:$EH$15,DV35)</f>
        <v>0</v>
      </c>
      <c r="DZ35" s="1">
        <f t="shared" si="17"/>
        <v>0</v>
      </c>
      <c r="EA35" s="79">
        <f t="shared" si="29"/>
        <v>0</v>
      </c>
      <c r="EI35" s="132" t="str">
        <f t="shared" si="18"/>
        <v>R3LIVE</v>
      </c>
      <c r="EJ35" s="1">
        <f>COUNTA(Data!EI49:ES49)</f>
        <v>0</v>
      </c>
      <c r="EK35" s="1">
        <f>COUNTIF(Data!$EI$3:$ES$5,EI35)</f>
        <v>0</v>
      </c>
      <c r="EL35" s="1">
        <f>COUNTIF(Data!$EI$6:$ES$15,EI35)</f>
        <v>0</v>
      </c>
      <c r="EM35" s="1">
        <f t="shared" si="19"/>
        <v>0</v>
      </c>
      <c r="EN35" s="79">
        <f t="shared" si="30"/>
        <v>0</v>
      </c>
    </row>
    <row r="36" spans="1:144" x14ac:dyDescent="0.25">
      <c r="A36" s="2" t="str">
        <f>Data!A50</f>
        <v>cuVSLAM</v>
      </c>
      <c r="B36" s="1">
        <f>COUNTA(Data!B50:I50)</f>
        <v>0</v>
      </c>
      <c r="C36" s="1">
        <f>COUNTIF(Data!$B$3:$I$5,A36)</f>
        <v>0</v>
      </c>
      <c r="D36" s="1">
        <f>COUNTIF(Data!$B$6:$I$15,A36)</f>
        <v>0</v>
      </c>
      <c r="E36" s="1">
        <f t="shared" si="0"/>
        <v>0</v>
      </c>
      <c r="F36" s="1">
        <f t="shared" si="20"/>
        <v>0</v>
      </c>
      <c r="H36" s="349"/>
      <c r="I36" s="349"/>
      <c r="J36" s="132" t="str">
        <f>Data!A50</f>
        <v>cuVSLAM</v>
      </c>
      <c r="K36" s="1">
        <f>COUNTA(Data!J50:T50)</f>
        <v>0</v>
      </c>
      <c r="L36" s="1">
        <f>COUNTIF(Data!$J$3:$T$5,J36)</f>
        <v>0</v>
      </c>
      <c r="M36" s="1">
        <f>COUNTIF(Data!$J$6:$T$15,J36)</f>
        <v>0</v>
      </c>
      <c r="N36" s="1">
        <f t="shared" si="1"/>
        <v>0</v>
      </c>
      <c r="O36" s="79">
        <f t="shared" si="21"/>
        <v>0</v>
      </c>
      <c r="U36" s="132" t="str">
        <f t="shared" si="2"/>
        <v>cuVSLAM</v>
      </c>
      <c r="V36" s="1">
        <f>COUNTA(Data!U50:AE50)</f>
        <v>0</v>
      </c>
      <c r="W36" s="1">
        <f>COUNTIF(Data!$U$3:$AE$5,U36)</f>
        <v>0</v>
      </c>
      <c r="X36" s="1">
        <f>COUNTIF(Data!$U$6:$AE$15,U36)</f>
        <v>0</v>
      </c>
      <c r="Y36" s="1">
        <f t="shared" si="3"/>
        <v>0</v>
      </c>
      <c r="Z36" s="79">
        <f t="shared" si="22"/>
        <v>0</v>
      </c>
      <c r="AF36" s="132" t="str">
        <f t="shared" si="4"/>
        <v>cuVSLAM</v>
      </c>
      <c r="AG36" s="1">
        <f>COUNTA(Data!AF50:AP50)</f>
        <v>0</v>
      </c>
      <c r="AH36" s="1">
        <f>COUNTIF(Data!$AF$3:$AP$5,AF36)</f>
        <v>0</v>
      </c>
      <c r="AI36" s="1">
        <f>COUNTIF(Data!$AF$6:$AP$15,AF36)</f>
        <v>0</v>
      </c>
      <c r="AJ36" s="1">
        <f t="shared" si="5"/>
        <v>0</v>
      </c>
      <c r="AK36" s="79">
        <f t="shared" si="23"/>
        <v>0</v>
      </c>
      <c r="AQ36" s="132" t="str">
        <f t="shared" si="6"/>
        <v>cuVSLAM</v>
      </c>
      <c r="AR36" s="1">
        <f>COUNTA(Data!AQ50:BA50)</f>
        <v>0</v>
      </c>
      <c r="AS36" s="1">
        <f>COUNTIF(Data!$AQ$3:$BA$5,AQ36)</f>
        <v>0</v>
      </c>
      <c r="AT36" s="1">
        <f>COUNTIF(Data!$AQ$6:$BA$15,AQ36)</f>
        <v>0</v>
      </c>
      <c r="AU36" s="1">
        <f t="shared" si="7"/>
        <v>0</v>
      </c>
      <c r="AV36" s="79">
        <f t="shared" si="24"/>
        <v>0</v>
      </c>
      <c r="BB36" s="132" t="str">
        <f t="shared" si="8"/>
        <v>cuVSLAM</v>
      </c>
      <c r="BC36" s="1">
        <f>COUNTA(Data!BB50:BM50)</f>
        <v>0</v>
      </c>
      <c r="BD36" s="1">
        <f>COUNTIF(Data!$BB$3:$BM$5,BB36)</f>
        <v>0</v>
      </c>
      <c r="BE36" s="1">
        <f>COUNTIF(Data!$BB$6:$BM$15,BB36)</f>
        <v>0</v>
      </c>
      <c r="BF36" s="1">
        <f t="shared" si="9"/>
        <v>0</v>
      </c>
      <c r="BG36" s="79">
        <f t="shared" si="25"/>
        <v>0</v>
      </c>
      <c r="BN36" s="132" t="str">
        <f t="shared" si="10"/>
        <v>cuVSLAM</v>
      </c>
      <c r="BO36" s="1">
        <f>COUNTA(Data!BN50:CC50)</f>
        <v>0</v>
      </c>
      <c r="BP36" s="1">
        <f>COUNTIF(Data!$BN$3:$CC$5,BN36)</f>
        <v>0</v>
      </c>
      <c r="BQ36" s="1">
        <f>COUNTIF(Data!$BN$6:$CC$15,BN36)</f>
        <v>0</v>
      </c>
      <c r="BR36" s="1">
        <f t="shared" si="11"/>
        <v>0</v>
      </c>
      <c r="BS36" s="79">
        <f t="shared" si="26"/>
        <v>0</v>
      </c>
      <c r="CD36" s="132" t="str">
        <f t="shared" si="12"/>
        <v>cuVSLAM</v>
      </c>
      <c r="CE36" s="1">
        <f>COUNTA(Data!CD50:CW50)</f>
        <v>0</v>
      </c>
      <c r="CF36" s="1">
        <f>COUNTIF(Data!$CD$3:$CW$5,CD36)</f>
        <v>0</v>
      </c>
      <c r="CG36" s="1">
        <f>COUNTIF(Data!$CD$6:$CW$15,CD36)</f>
        <v>0</v>
      </c>
      <c r="CH36" s="1">
        <f t="shared" si="13"/>
        <v>0</v>
      </c>
      <c r="CI36" s="79">
        <f t="shared" si="27"/>
        <v>0</v>
      </c>
      <c r="CX36" s="132" t="str">
        <f t="shared" si="14"/>
        <v>cuVSLAM</v>
      </c>
      <c r="CY36" s="1">
        <f>COUNTA(Data!CX50:DU50)</f>
        <v>0</v>
      </c>
      <c r="CZ36" s="1">
        <f>COUNTIF(Data!$CX$3:$DU$5,CX36)</f>
        <v>0</v>
      </c>
      <c r="DA36" s="1">
        <f>COUNTIF(Data!$CX$6:$DU$15,CX36)</f>
        <v>0</v>
      </c>
      <c r="DB36" s="1">
        <f t="shared" si="15"/>
        <v>0</v>
      </c>
      <c r="DC36" s="79">
        <f t="shared" si="28"/>
        <v>0</v>
      </c>
      <c r="DV36" s="132" t="str">
        <f t="shared" si="16"/>
        <v>cuVSLAM</v>
      </c>
      <c r="DW36" s="1">
        <f>COUNTA(Data!DV50:EH50)</f>
        <v>0</v>
      </c>
      <c r="DX36" s="1">
        <f>COUNTIF(Data!$DV$3:$EH$5,DV36)</f>
        <v>0</v>
      </c>
      <c r="DY36" s="1">
        <f>COUNTIF(Data!$DV$6:$EH$15,DV36)</f>
        <v>0</v>
      </c>
      <c r="DZ36" s="1">
        <f t="shared" si="17"/>
        <v>0</v>
      </c>
      <c r="EA36" s="79">
        <f t="shared" si="29"/>
        <v>0</v>
      </c>
      <c r="EI36" s="132" t="str">
        <f t="shared" si="18"/>
        <v>cuVSLAM</v>
      </c>
      <c r="EJ36" s="1">
        <f>COUNTA(Data!EI50:ES50)</f>
        <v>0</v>
      </c>
      <c r="EK36" s="1">
        <f>COUNTIF(Data!$EI$3:$ES$5,EI36)</f>
        <v>0</v>
      </c>
      <c r="EL36" s="1">
        <f>COUNTIF(Data!$EI$6:$ES$15,EI36)</f>
        <v>0</v>
      </c>
      <c r="EM36" s="1">
        <f t="shared" si="19"/>
        <v>0</v>
      </c>
      <c r="EN36" s="79">
        <f t="shared" si="30"/>
        <v>0</v>
      </c>
    </row>
    <row r="37" spans="1:144" x14ac:dyDescent="0.25">
      <c r="A37" s="2" t="str">
        <f>Data!A51</f>
        <v>DynaVINS</v>
      </c>
      <c r="B37" s="1">
        <f>COUNTA(Data!B51:I51)</f>
        <v>0</v>
      </c>
      <c r="C37" s="1">
        <f>COUNTIF(Data!$B$3:$I$5,A37)</f>
        <v>0</v>
      </c>
      <c r="D37" s="1">
        <f>COUNTIF(Data!$B$6:$I$15,A37)</f>
        <v>0</v>
      </c>
      <c r="E37" s="1">
        <f t="shared" si="0"/>
        <v>0</v>
      </c>
      <c r="F37" s="1">
        <f t="shared" si="20"/>
        <v>0</v>
      </c>
      <c r="H37" s="349"/>
      <c r="I37" s="349"/>
      <c r="J37" s="132" t="str">
        <f>Data!A51</f>
        <v>DynaVINS</v>
      </c>
      <c r="K37" s="1">
        <f>COUNTA(Data!J51:T51)</f>
        <v>0</v>
      </c>
      <c r="L37" s="1">
        <f>COUNTIF(Data!$J$3:$T$5,J37)</f>
        <v>0</v>
      </c>
      <c r="M37" s="1">
        <f>COUNTIF(Data!$J$6:$T$15,J37)</f>
        <v>0</v>
      </c>
      <c r="N37" s="1">
        <f t="shared" si="1"/>
        <v>0</v>
      </c>
      <c r="O37" s="79">
        <f t="shared" si="21"/>
        <v>0</v>
      </c>
      <c r="U37" s="132" t="str">
        <f t="shared" si="2"/>
        <v>DynaVINS</v>
      </c>
      <c r="V37" s="1">
        <f>COUNTA(Data!U51:AE51)</f>
        <v>0</v>
      </c>
      <c r="W37" s="1">
        <f>COUNTIF(Data!$U$3:$AE$5,U37)</f>
        <v>0</v>
      </c>
      <c r="X37" s="1">
        <f>COUNTIF(Data!$U$6:$AE$15,U37)</f>
        <v>0</v>
      </c>
      <c r="Y37" s="1">
        <f t="shared" si="3"/>
        <v>0</v>
      </c>
      <c r="Z37" s="79">
        <f t="shared" si="22"/>
        <v>0</v>
      </c>
      <c r="AF37" s="132" t="str">
        <f t="shared" si="4"/>
        <v>DynaVINS</v>
      </c>
      <c r="AG37" s="1">
        <f>COUNTA(Data!AF51:AP51)</f>
        <v>0</v>
      </c>
      <c r="AH37" s="1">
        <f>COUNTIF(Data!$AF$3:$AP$5,AF37)</f>
        <v>0</v>
      </c>
      <c r="AI37" s="1">
        <f>COUNTIF(Data!$AF$6:$AP$15,AF37)</f>
        <v>0</v>
      </c>
      <c r="AJ37" s="1">
        <f t="shared" si="5"/>
        <v>0</v>
      </c>
      <c r="AK37" s="79">
        <f t="shared" si="23"/>
        <v>0</v>
      </c>
      <c r="AQ37" s="132" t="str">
        <f t="shared" si="6"/>
        <v>DynaVINS</v>
      </c>
      <c r="AR37" s="1">
        <f>COUNTA(Data!AQ51:BA51)</f>
        <v>0</v>
      </c>
      <c r="AS37" s="1">
        <f>COUNTIF(Data!$AQ$3:$BA$5,AQ37)</f>
        <v>0</v>
      </c>
      <c r="AT37" s="1">
        <f>COUNTIF(Data!$AQ$6:$BA$15,AQ37)</f>
        <v>0</v>
      </c>
      <c r="AU37" s="1">
        <f t="shared" si="7"/>
        <v>0</v>
      </c>
      <c r="AV37" s="79">
        <f t="shared" si="24"/>
        <v>0</v>
      </c>
      <c r="BB37" s="132" t="str">
        <f t="shared" si="8"/>
        <v>DynaVINS</v>
      </c>
      <c r="BC37" s="1">
        <f>COUNTA(Data!BB51:BM51)</f>
        <v>0</v>
      </c>
      <c r="BD37" s="1">
        <f>COUNTIF(Data!$BB$3:$BM$5,BB37)</f>
        <v>0</v>
      </c>
      <c r="BE37" s="1">
        <f>COUNTIF(Data!$BB$6:$BM$15,BB37)</f>
        <v>0</v>
      </c>
      <c r="BF37" s="1">
        <f t="shared" si="9"/>
        <v>0</v>
      </c>
      <c r="BG37" s="79">
        <f t="shared" si="25"/>
        <v>0</v>
      </c>
      <c r="BN37" s="132" t="str">
        <f t="shared" si="10"/>
        <v>DynaVINS</v>
      </c>
      <c r="BO37" s="1">
        <f>COUNTA(Data!BN51:CC51)</f>
        <v>0</v>
      </c>
      <c r="BP37" s="1">
        <f>COUNTIF(Data!$BN$3:$CC$5,BN37)</f>
        <v>0</v>
      </c>
      <c r="BQ37" s="1">
        <f>COUNTIF(Data!$BN$6:$CC$15,BN37)</f>
        <v>0</v>
      </c>
      <c r="BR37" s="1">
        <f t="shared" si="11"/>
        <v>0</v>
      </c>
      <c r="BS37" s="79">
        <f t="shared" si="26"/>
        <v>0</v>
      </c>
      <c r="CD37" s="132" t="str">
        <f t="shared" si="12"/>
        <v>DynaVINS</v>
      </c>
      <c r="CE37" s="1">
        <f>COUNTA(Data!CD51:CW51)</f>
        <v>0</v>
      </c>
      <c r="CF37" s="1">
        <f>COUNTIF(Data!$CD$3:$CW$5,CD37)</f>
        <v>0</v>
      </c>
      <c r="CG37" s="1">
        <f>COUNTIF(Data!$CD$6:$CW$15,CD37)</f>
        <v>0</v>
      </c>
      <c r="CH37" s="1">
        <f t="shared" si="13"/>
        <v>0</v>
      </c>
      <c r="CI37" s="79">
        <f t="shared" si="27"/>
        <v>0</v>
      </c>
      <c r="CX37" s="132" t="str">
        <f t="shared" si="14"/>
        <v>DynaVINS</v>
      </c>
      <c r="CY37" s="1">
        <f>COUNTA(Data!CX51:DU51)</f>
        <v>0</v>
      </c>
      <c r="CZ37" s="1">
        <f>COUNTIF(Data!$CX$3:$DU$5,CX37)</f>
        <v>0</v>
      </c>
      <c r="DA37" s="1">
        <f>COUNTIF(Data!$CX$6:$DU$15,CX37)</f>
        <v>0</v>
      </c>
      <c r="DB37" s="1">
        <f t="shared" si="15"/>
        <v>0</v>
      </c>
      <c r="DC37" s="79">
        <f t="shared" si="28"/>
        <v>0</v>
      </c>
      <c r="DV37" s="132" t="str">
        <f t="shared" si="16"/>
        <v>DynaVINS</v>
      </c>
      <c r="DW37" s="1">
        <f>COUNTA(Data!DV51:EH51)</f>
        <v>0</v>
      </c>
      <c r="DX37" s="1">
        <f>COUNTIF(Data!$DV$3:$EH$5,DV37)</f>
        <v>0</v>
      </c>
      <c r="DY37" s="1">
        <f>COUNTIF(Data!$DV$6:$EH$15,DV37)</f>
        <v>0</v>
      </c>
      <c r="DZ37" s="1">
        <f t="shared" si="17"/>
        <v>0</v>
      </c>
      <c r="EA37" s="79">
        <f t="shared" si="29"/>
        <v>0</v>
      </c>
      <c r="EI37" s="132" t="str">
        <f t="shared" si="18"/>
        <v>DynaVINS</v>
      </c>
      <c r="EJ37" s="1">
        <f>COUNTA(Data!EI51:ES51)</f>
        <v>0</v>
      </c>
      <c r="EK37" s="1">
        <f>COUNTIF(Data!$EI$3:$ES$5,EI37)</f>
        <v>0</v>
      </c>
      <c r="EL37" s="1">
        <f>COUNTIF(Data!$EI$6:$ES$15,EI37)</f>
        <v>0</v>
      </c>
      <c r="EM37" s="1">
        <f t="shared" si="19"/>
        <v>0</v>
      </c>
      <c r="EN37" s="79">
        <f t="shared" si="30"/>
        <v>0</v>
      </c>
    </row>
    <row r="38" spans="1:144" x14ac:dyDescent="0.25">
      <c r="A38" s="2" t="str">
        <f>Data!A52</f>
        <v>LIO-SAM (No-LoopClosure)</v>
      </c>
      <c r="B38" s="1">
        <f>COUNTA(Data!B52:I52)</f>
        <v>0</v>
      </c>
      <c r="C38" s="1">
        <f>COUNTIF(Data!$B$3:$I$5,A38)</f>
        <v>0</v>
      </c>
      <c r="D38" s="1">
        <f>COUNTIF(Data!$B$6:$I$15,A38)</f>
        <v>0</v>
      </c>
      <c r="E38" s="1">
        <f t="shared" si="0"/>
        <v>0</v>
      </c>
      <c r="F38" s="1">
        <f t="shared" si="20"/>
        <v>0</v>
      </c>
      <c r="H38" s="349"/>
      <c r="I38" s="349"/>
      <c r="J38" s="132" t="str">
        <f>Data!A52</f>
        <v>LIO-SAM (No-LoopClosure)</v>
      </c>
      <c r="K38" s="1">
        <f>COUNTA(Data!J52:T52)</f>
        <v>0</v>
      </c>
      <c r="L38" s="1">
        <f>COUNTIF(Data!$J$3:$T$5,J38)</f>
        <v>0</v>
      </c>
      <c r="M38" s="1">
        <f>COUNTIF(Data!$J$6:$T$15,J38)</f>
        <v>0</v>
      </c>
      <c r="N38" s="1">
        <f t="shared" si="1"/>
        <v>0</v>
      </c>
      <c r="O38" s="79">
        <f t="shared" si="21"/>
        <v>0</v>
      </c>
      <c r="U38" s="132" t="str">
        <f t="shared" si="2"/>
        <v>LIO-SAM (No-LoopClosure)</v>
      </c>
      <c r="V38" s="1">
        <f>COUNTA(Data!U52:AE52)</f>
        <v>0</v>
      </c>
      <c r="W38" s="1">
        <f>COUNTIF(Data!$U$3:$AE$5,U38)</f>
        <v>0</v>
      </c>
      <c r="X38" s="1">
        <f>COUNTIF(Data!$U$6:$AE$15,U38)</f>
        <v>0</v>
      </c>
      <c r="Y38" s="1">
        <f t="shared" si="3"/>
        <v>0</v>
      </c>
      <c r="Z38" s="79">
        <f t="shared" si="22"/>
        <v>0</v>
      </c>
      <c r="AF38" s="132" t="str">
        <f t="shared" si="4"/>
        <v>LIO-SAM (No-LoopClosure)</v>
      </c>
      <c r="AG38" s="1">
        <f>COUNTA(Data!AF52:AP52)</f>
        <v>0</v>
      </c>
      <c r="AH38" s="1">
        <f>COUNTIF(Data!$AF$3:$AP$5,AF38)</f>
        <v>0</v>
      </c>
      <c r="AI38" s="1">
        <f>COUNTIF(Data!$AF$6:$AP$15,AF38)</f>
        <v>0</v>
      </c>
      <c r="AJ38" s="1">
        <f t="shared" si="5"/>
        <v>0</v>
      </c>
      <c r="AK38" s="79">
        <f t="shared" si="23"/>
        <v>0</v>
      </c>
      <c r="AQ38" s="132" t="str">
        <f t="shared" si="6"/>
        <v>LIO-SAM (No-LoopClosure)</v>
      </c>
      <c r="AR38" s="1">
        <f>COUNTA(Data!AQ52:BA52)</f>
        <v>0</v>
      </c>
      <c r="AS38" s="1">
        <f>COUNTIF(Data!$AQ$3:$BA$5,AQ38)</f>
        <v>0</v>
      </c>
      <c r="AT38" s="1">
        <f>COUNTIF(Data!$AQ$6:$BA$15,AQ38)</f>
        <v>0</v>
      </c>
      <c r="AU38" s="1">
        <f t="shared" si="7"/>
        <v>0</v>
      </c>
      <c r="AV38" s="79">
        <f t="shared" si="24"/>
        <v>0</v>
      </c>
      <c r="BB38" s="132" t="str">
        <f t="shared" si="8"/>
        <v>LIO-SAM (No-LoopClosure)</v>
      </c>
      <c r="BC38" s="1">
        <f>COUNTA(Data!BB52:BM52)</f>
        <v>0</v>
      </c>
      <c r="BD38" s="1">
        <f>COUNTIF(Data!$BB$3:$BM$5,BB38)</f>
        <v>0</v>
      </c>
      <c r="BE38" s="1">
        <f>COUNTIF(Data!$BB$6:$BM$15,BB38)</f>
        <v>0</v>
      </c>
      <c r="BF38" s="1">
        <f t="shared" si="9"/>
        <v>0</v>
      </c>
      <c r="BG38" s="79">
        <f t="shared" si="25"/>
        <v>0</v>
      </c>
      <c r="BN38" s="132" t="str">
        <f t="shared" si="10"/>
        <v>LIO-SAM (No-LoopClosure)</v>
      </c>
      <c r="BO38" s="1">
        <f>COUNTA(Data!BN52:CC52)</f>
        <v>0</v>
      </c>
      <c r="BP38" s="1">
        <f>COUNTIF(Data!$BN$3:$CC$5,BN38)</f>
        <v>0</v>
      </c>
      <c r="BQ38" s="1">
        <f>COUNTIF(Data!$BN$6:$CC$15,BN38)</f>
        <v>0</v>
      </c>
      <c r="BR38" s="1">
        <f t="shared" si="11"/>
        <v>0</v>
      </c>
      <c r="BS38" s="79">
        <f t="shared" si="26"/>
        <v>0</v>
      </c>
      <c r="CD38" s="132" t="str">
        <f t="shared" si="12"/>
        <v>LIO-SAM (No-LoopClosure)</v>
      </c>
      <c r="CE38" s="1">
        <f>COUNTA(Data!CD52:CW52)</f>
        <v>0</v>
      </c>
      <c r="CF38" s="1">
        <f>COUNTIF(Data!$CD$3:$CW$5,CD38)</f>
        <v>0</v>
      </c>
      <c r="CG38" s="1">
        <f>COUNTIF(Data!$CD$6:$CW$15,CD38)</f>
        <v>0</v>
      </c>
      <c r="CH38" s="1">
        <f t="shared" si="13"/>
        <v>0</v>
      </c>
      <c r="CI38" s="79">
        <f t="shared" si="27"/>
        <v>0</v>
      </c>
      <c r="CX38" s="132" t="str">
        <f t="shared" si="14"/>
        <v>LIO-SAM (No-LoopClosure)</v>
      </c>
      <c r="CY38" s="1">
        <f>COUNTA(Data!CX52:DU52)</f>
        <v>0</v>
      </c>
      <c r="CZ38" s="1">
        <f>COUNTIF(Data!$CX$3:$DU$5,CX38)</f>
        <v>0</v>
      </c>
      <c r="DA38" s="1">
        <f>COUNTIF(Data!$CX$6:$DU$15,CX38)</f>
        <v>0</v>
      </c>
      <c r="DB38" s="1">
        <f t="shared" si="15"/>
        <v>0</v>
      </c>
      <c r="DC38" s="79">
        <f t="shared" si="28"/>
        <v>0</v>
      </c>
      <c r="DV38" s="132" t="str">
        <f t="shared" si="16"/>
        <v>LIO-SAM (No-LoopClosure)</v>
      </c>
      <c r="DW38" s="1">
        <f>COUNTA(Data!DV52:EH52)</f>
        <v>0</v>
      </c>
      <c r="DX38" s="1">
        <f>COUNTIF(Data!$DV$3:$EH$5,DV38)</f>
        <v>0</v>
      </c>
      <c r="DY38" s="1">
        <f>COUNTIF(Data!$DV$6:$EH$15,DV38)</f>
        <v>0</v>
      </c>
      <c r="DZ38" s="1">
        <f t="shared" si="17"/>
        <v>0</v>
      </c>
      <c r="EA38" s="79">
        <f t="shared" si="29"/>
        <v>0</v>
      </c>
      <c r="EI38" s="132" t="str">
        <f t="shared" si="18"/>
        <v>LIO-SAM (No-LoopClosure)</v>
      </c>
      <c r="EJ38" s="1">
        <f>COUNTA(Data!EI52:ES52)</f>
        <v>0</v>
      </c>
      <c r="EK38" s="1">
        <f>COUNTIF(Data!$EI$3:$ES$5,EI38)</f>
        <v>0</v>
      </c>
      <c r="EL38" s="1">
        <f>COUNTIF(Data!$EI$6:$ES$15,EI38)</f>
        <v>0</v>
      </c>
      <c r="EM38" s="1">
        <f t="shared" si="19"/>
        <v>0</v>
      </c>
      <c r="EN38" s="79">
        <f t="shared" si="30"/>
        <v>0</v>
      </c>
    </row>
    <row r="39" spans="1:144" x14ac:dyDescent="0.25">
      <c r="A39" s="2" t="str">
        <f>Data!A53</f>
        <v>SLICT</v>
      </c>
      <c r="B39" s="1">
        <f>COUNTA(Data!B53:I53)</f>
        <v>0</v>
      </c>
      <c r="C39" s="1">
        <f>COUNTIF(Data!$B$3:$I$5,A39)</f>
        <v>0</v>
      </c>
      <c r="D39" s="1">
        <f>COUNTIF(Data!$B$6:$I$15,A39)</f>
        <v>0</v>
      </c>
      <c r="E39" s="1">
        <f t="shared" si="0"/>
        <v>0</v>
      </c>
      <c r="F39" s="1">
        <f t="shared" si="20"/>
        <v>0</v>
      </c>
      <c r="H39" s="349"/>
      <c r="I39" s="349"/>
      <c r="J39" s="132" t="str">
        <f>Data!A53</f>
        <v>SLICT</v>
      </c>
      <c r="K39" s="1">
        <f>COUNTA(Data!J53:T53)</f>
        <v>0</v>
      </c>
      <c r="L39" s="1">
        <f>COUNTIF(Data!$J$3:$T$5,J39)</f>
        <v>0</v>
      </c>
      <c r="M39" s="1">
        <f>COUNTIF(Data!$J$6:$T$15,J39)</f>
        <v>0</v>
      </c>
      <c r="N39" s="1">
        <f t="shared" si="1"/>
        <v>0</v>
      </c>
      <c r="O39" s="79">
        <f t="shared" si="21"/>
        <v>0</v>
      </c>
      <c r="U39" s="132" t="str">
        <f t="shared" si="2"/>
        <v>SLICT</v>
      </c>
      <c r="V39" s="1">
        <f>COUNTA(Data!U53:AE53)</f>
        <v>0</v>
      </c>
      <c r="W39" s="1">
        <f>COUNTIF(Data!$U$3:$AE$5,U39)</f>
        <v>0</v>
      </c>
      <c r="X39" s="1">
        <f>COUNTIF(Data!$U$6:$AE$15,U39)</f>
        <v>0</v>
      </c>
      <c r="Y39" s="1">
        <f t="shared" si="3"/>
        <v>0</v>
      </c>
      <c r="Z39" s="79">
        <f t="shared" si="22"/>
        <v>0</v>
      </c>
      <c r="AF39" s="132" t="str">
        <f t="shared" si="4"/>
        <v>SLICT</v>
      </c>
      <c r="AG39" s="1">
        <f>COUNTA(Data!AF53:AP53)</f>
        <v>0</v>
      </c>
      <c r="AH39" s="1">
        <f>COUNTIF(Data!$AF$3:$AP$5,AF39)</f>
        <v>0</v>
      </c>
      <c r="AI39" s="1">
        <f>COUNTIF(Data!$AF$6:$AP$15,AF39)</f>
        <v>0</v>
      </c>
      <c r="AJ39" s="1">
        <f t="shared" si="5"/>
        <v>0</v>
      </c>
      <c r="AK39" s="79">
        <f t="shared" si="23"/>
        <v>0</v>
      </c>
      <c r="AQ39" s="132" t="str">
        <f t="shared" si="6"/>
        <v>SLICT</v>
      </c>
      <c r="AR39" s="1">
        <f>COUNTA(Data!AQ53:BA53)</f>
        <v>0</v>
      </c>
      <c r="AS39" s="1">
        <f>COUNTIF(Data!$AQ$3:$BA$5,AQ39)</f>
        <v>0</v>
      </c>
      <c r="AT39" s="1">
        <f>COUNTIF(Data!$AQ$6:$BA$15,AQ39)</f>
        <v>0</v>
      </c>
      <c r="AU39" s="1">
        <f t="shared" si="7"/>
        <v>0</v>
      </c>
      <c r="AV39" s="79">
        <f t="shared" si="24"/>
        <v>0</v>
      </c>
      <c r="BB39" s="132" t="str">
        <f t="shared" si="8"/>
        <v>SLICT</v>
      </c>
      <c r="BC39" s="1">
        <f>COUNTA(Data!BB53:BM53)</f>
        <v>0</v>
      </c>
      <c r="BD39" s="1">
        <f>COUNTIF(Data!$BB$3:$BM$5,BB39)</f>
        <v>0</v>
      </c>
      <c r="BE39" s="1">
        <f>COUNTIF(Data!$BB$6:$BM$15,BB39)</f>
        <v>0</v>
      </c>
      <c r="BF39" s="1">
        <f t="shared" si="9"/>
        <v>0</v>
      </c>
      <c r="BG39" s="79">
        <f t="shared" si="25"/>
        <v>0</v>
      </c>
      <c r="BN39" s="132" t="str">
        <f t="shared" si="10"/>
        <v>SLICT</v>
      </c>
      <c r="BO39" s="1">
        <f>COUNTA(Data!BN53:CC53)</f>
        <v>0</v>
      </c>
      <c r="BP39" s="1">
        <f>COUNTIF(Data!$BN$3:$CC$5,BN39)</f>
        <v>0</v>
      </c>
      <c r="BQ39" s="1">
        <f>COUNTIF(Data!$BN$6:$CC$15,BN39)</f>
        <v>0</v>
      </c>
      <c r="BR39" s="1">
        <f t="shared" si="11"/>
        <v>0</v>
      </c>
      <c r="BS39" s="79">
        <f t="shared" si="26"/>
        <v>0</v>
      </c>
      <c r="CD39" s="132" t="str">
        <f t="shared" si="12"/>
        <v>SLICT</v>
      </c>
      <c r="CE39" s="1">
        <f>COUNTA(Data!CD53:CW53)</f>
        <v>0</v>
      </c>
      <c r="CF39" s="1">
        <f>COUNTIF(Data!$CD$3:$CW$5,CD39)</f>
        <v>0</v>
      </c>
      <c r="CG39" s="1">
        <f>COUNTIF(Data!$CD$6:$CW$15,CD39)</f>
        <v>0</v>
      </c>
      <c r="CH39" s="1">
        <f t="shared" si="13"/>
        <v>0</v>
      </c>
      <c r="CI39" s="79">
        <f t="shared" si="27"/>
        <v>0</v>
      </c>
      <c r="CX39" s="132" t="str">
        <f t="shared" si="14"/>
        <v>SLICT</v>
      </c>
      <c r="CY39" s="1">
        <f>COUNTA(Data!CX53:DU53)</f>
        <v>0</v>
      </c>
      <c r="CZ39" s="1">
        <f>COUNTIF(Data!$CX$3:$DU$5,CX39)</f>
        <v>0</v>
      </c>
      <c r="DA39" s="1">
        <f>COUNTIF(Data!$CX$6:$DU$15,CX39)</f>
        <v>0</v>
      </c>
      <c r="DB39" s="1">
        <f t="shared" si="15"/>
        <v>0</v>
      </c>
      <c r="DC39" s="79">
        <f t="shared" si="28"/>
        <v>0</v>
      </c>
      <c r="DV39" s="132" t="str">
        <f t="shared" si="16"/>
        <v>SLICT</v>
      </c>
      <c r="DW39" s="1">
        <f>COUNTA(Data!DV53:EH53)</f>
        <v>0</v>
      </c>
      <c r="DX39" s="1">
        <f>COUNTIF(Data!$DV$3:$EH$5,DV39)</f>
        <v>0</v>
      </c>
      <c r="DY39" s="1">
        <f>COUNTIF(Data!$DV$6:$EH$15,DV39)</f>
        <v>0</v>
      </c>
      <c r="DZ39" s="1">
        <f t="shared" si="17"/>
        <v>0</v>
      </c>
      <c r="EA39" s="79">
        <f t="shared" si="29"/>
        <v>0</v>
      </c>
      <c r="EI39" s="132" t="str">
        <f t="shared" si="18"/>
        <v>SLICT</v>
      </c>
      <c r="EJ39" s="1">
        <f>COUNTA(Data!EI53:ES53)</f>
        <v>0</v>
      </c>
      <c r="EK39" s="1">
        <f>COUNTIF(Data!$EI$3:$ES$5,EI39)</f>
        <v>0</v>
      </c>
      <c r="EL39" s="1">
        <f>COUNTIF(Data!$EI$6:$ES$15,EI39)</f>
        <v>0</v>
      </c>
      <c r="EM39" s="1">
        <f t="shared" si="19"/>
        <v>0</v>
      </c>
      <c r="EN39" s="79">
        <f t="shared" si="30"/>
        <v>0</v>
      </c>
    </row>
    <row r="40" spans="1:144" x14ac:dyDescent="0.25">
      <c r="A40" s="2" t="str">
        <f>Data!A54</f>
        <v>DS-SLAM</v>
      </c>
      <c r="B40" s="1">
        <f>COUNTA(Data!B54:I54)</f>
        <v>0</v>
      </c>
      <c r="C40" s="1">
        <f>COUNTIF(Data!$B$3:$I$5,A40)</f>
        <v>0</v>
      </c>
      <c r="D40" s="1">
        <f>COUNTIF(Data!$B$6:$I$15,A40)</f>
        <v>0</v>
      </c>
      <c r="E40" s="1">
        <f t="shared" si="0"/>
        <v>0</v>
      </c>
      <c r="F40" s="1">
        <f t="shared" si="20"/>
        <v>0</v>
      </c>
      <c r="H40" s="349"/>
      <c r="I40" s="349"/>
      <c r="J40" s="132" t="str">
        <f>Data!A54</f>
        <v>DS-SLAM</v>
      </c>
      <c r="K40" s="1">
        <f>COUNTA(Data!J54:T54)</f>
        <v>0</v>
      </c>
      <c r="L40" s="1">
        <f>COUNTIF(Data!$J$3:$T$5,J40)</f>
        <v>0</v>
      </c>
      <c r="M40" s="1">
        <f>COUNTIF(Data!$J$6:$T$15,J40)</f>
        <v>0</v>
      </c>
      <c r="N40" s="1">
        <f t="shared" si="1"/>
        <v>0</v>
      </c>
      <c r="O40" s="79">
        <f t="shared" si="21"/>
        <v>0</v>
      </c>
      <c r="U40" s="132" t="str">
        <f t="shared" si="2"/>
        <v>DS-SLAM</v>
      </c>
      <c r="V40" s="1">
        <f>COUNTA(Data!U54:AE54)</f>
        <v>0</v>
      </c>
      <c r="W40" s="1">
        <f>COUNTIF(Data!$U$3:$AE$5,U40)</f>
        <v>0</v>
      </c>
      <c r="X40" s="1">
        <f>COUNTIF(Data!$U$6:$AE$15,U40)</f>
        <v>0</v>
      </c>
      <c r="Y40" s="1">
        <f t="shared" si="3"/>
        <v>0</v>
      </c>
      <c r="Z40" s="79">
        <f t="shared" si="22"/>
        <v>0</v>
      </c>
      <c r="AF40" s="132" t="str">
        <f t="shared" si="4"/>
        <v>DS-SLAM</v>
      </c>
      <c r="AG40" s="1">
        <f>COUNTA(Data!AF54:AP54)</f>
        <v>0</v>
      </c>
      <c r="AH40" s="1">
        <f>COUNTIF(Data!$AF$3:$AP$5,AF40)</f>
        <v>0</v>
      </c>
      <c r="AI40" s="1">
        <f>COUNTIF(Data!$AF$6:$AP$15,AF40)</f>
        <v>0</v>
      </c>
      <c r="AJ40" s="1">
        <f t="shared" si="5"/>
        <v>0</v>
      </c>
      <c r="AK40" s="79">
        <f t="shared" si="23"/>
        <v>0</v>
      </c>
      <c r="AQ40" s="132" t="str">
        <f t="shared" si="6"/>
        <v>DS-SLAM</v>
      </c>
      <c r="AR40" s="1">
        <f>COUNTA(Data!AQ54:BA54)</f>
        <v>0</v>
      </c>
      <c r="AS40" s="1">
        <f>COUNTIF(Data!$AQ$3:$BA$5,AQ40)</f>
        <v>0</v>
      </c>
      <c r="AT40" s="1">
        <f>COUNTIF(Data!$AQ$6:$BA$15,AQ40)</f>
        <v>0</v>
      </c>
      <c r="AU40" s="1">
        <f t="shared" si="7"/>
        <v>0</v>
      </c>
      <c r="AV40" s="79">
        <f t="shared" si="24"/>
        <v>0</v>
      </c>
      <c r="BB40" s="132" t="str">
        <f t="shared" si="8"/>
        <v>DS-SLAM</v>
      </c>
      <c r="BC40" s="1">
        <f>COUNTA(Data!BB54:BM54)</f>
        <v>0</v>
      </c>
      <c r="BD40" s="1">
        <f>COUNTIF(Data!$BB$3:$BM$5,BB40)</f>
        <v>0</v>
      </c>
      <c r="BE40" s="1">
        <f>COUNTIF(Data!$BB$6:$BM$15,BB40)</f>
        <v>0</v>
      </c>
      <c r="BF40" s="1">
        <f t="shared" si="9"/>
        <v>0</v>
      </c>
      <c r="BG40" s="79">
        <f t="shared" si="25"/>
        <v>0</v>
      </c>
      <c r="BN40" s="132" t="str">
        <f t="shared" si="10"/>
        <v>DS-SLAM</v>
      </c>
      <c r="BO40" s="1">
        <f>COUNTA(Data!BN54:CC54)</f>
        <v>0</v>
      </c>
      <c r="BP40" s="1">
        <f>COUNTIF(Data!$BN$3:$CC$5,BN40)</f>
        <v>0</v>
      </c>
      <c r="BQ40" s="1">
        <f>COUNTIF(Data!$BN$6:$CC$15,BN40)</f>
        <v>0</v>
      </c>
      <c r="BR40" s="1">
        <f t="shared" si="11"/>
        <v>0</v>
      </c>
      <c r="BS40" s="79">
        <f t="shared" si="26"/>
        <v>0</v>
      </c>
      <c r="CD40" s="132" t="str">
        <f t="shared" si="12"/>
        <v>DS-SLAM</v>
      </c>
      <c r="CE40" s="1">
        <f>COUNTA(Data!CD54:CW54)</f>
        <v>0</v>
      </c>
      <c r="CF40" s="1">
        <f>COUNTIF(Data!$CD$3:$CW$5,CD40)</f>
        <v>0</v>
      </c>
      <c r="CG40" s="1">
        <f>COUNTIF(Data!$CD$6:$CW$15,CD40)</f>
        <v>0</v>
      </c>
      <c r="CH40" s="1">
        <f t="shared" si="13"/>
        <v>0</v>
      </c>
      <c r="CI40" s="79">
        <f t="shared" si="27"/>
        <v>0</v>
      </c>
      <c r="CX40" s="132" t="str">
        <f t="shared" si="14"/>
        <v>DS-SLAM</v>
      </c>
      <c r="CY40" s="1">
        <f>COUNTA(Data!CX54:DU54)</f>
        <v>0</v>
      </c>
      <c r="CZ40" s="1">
        <f>COUNTIF(Data!$CX$3:$DU$5,CX40)</f>
        <v>0</v>
      </c>
      <c r="DA40" s="1">
        <f>COUNTIF(Data!$CX$6:$DU$15,CX40)</f>
        <v>0</v>
      </c>
      <c r="DB40" s="1">
        <f t="shared" si="15"/>
        <v>0</v>
      </c>
      <c r="DC40" s="79">
        <f t="shared" si="28"/>
        <v>0</v>
      </c>
      <c r="DV40" s="132" t="str">
        <f t="shared" si="16"/>
        <v>DS-SLAM</v>
      </c>
      <c r="DW40" s="1">
        <f>COUNTA(Data!DV54:EH54)</f>
        <v>0</v>
      </c>
      <c r="DX40" s="1">
        <f>COUNTIF(Data!$DV$3:$EH$5,DV40)</f>
        <v>0</v>
      </c>
      <c r="DY40" s="1">
        <f>COUNTIF(Data!$DV$6:$EH$15,DV40)</f>
        <v>0</v>
      </c>
      <c r="DZ40" s="1">
        <f t="shared" si="17"/>
        <v>0</v>
      </c>
      <c r="EA40" s="79">
        <f t="shared" si="29"/>
        <v>0</v>
      </c>
      <c r="EI40" s="132" t="str">
        <f t="shared" si="18"/>
        <v>DS-SLAM</v>
      </c>
      <c r="EJ40" s="1">
        <f>COUNTA(Data!EI54:ES54)</f>
        <v>0</v>
      </c>
      <c r="EK40" s="1">
        <f>COUNTIF(Data!$EI$3:$ES$5,EI40)</f>
        <v>0</v>
      </c>
      <c r="EL40" s="1">
        <f>COUNTIF(Data!$EI$6:$ES$15,EI40)</f>
        <v>0</v>
      </c>
      <c r="EM40" s="1">
        <f t="shared" si="19"/>
        <v>0</v>
      </c>
      <c r="EN40" s="79">
        <f t="shared" si="30"/>
        <v>0</v>
      </c>
    </row>
    <row r="41" spans="1:144" x14ac:dyDescent="0.25">
      <c r="A41" s="2" t="str">
        <f>Data!A55</f>
        <v>RS-SLAM</v>
      </c>
      <c r="B41" s="1">
        <f>COUNTA(Data!B55:I55)</f>
        <v>0</v>
      </c>
      <c r="C41" s="1">
        <f>COUNTIF(Data!$B$3:$I$5,A41)</f>
        <v>0</v>
      </c>
      <c r="D41" s="1">
        <f>COUNTIF(Data!$B$6:$I$15,A41)</f>
        <v>0</v>
      </c>
      <c r="E41" s="1">
        <f t="shared" si="0"/>
        <v>0</v>
      </c>
      <c r="F41" s="1">
        <f t="shared" si="20"/>
        <v>0</v>
      </c>
      <c r="H41" s="349"/>
      <c r="I41" s="349"/>
      <c r="J41" s="132" t="str">
        <f>Data!A55</f>
        <v>RS-SLAM</v>
      </c>
      <c r="K41" s="1">
        <f>COUNTA(Data!J55:T55)</f>
        <v>0</v>
      </c>
      <c r="L41" s="1">
        <f>COUNTIF(Data!$J$3:$T$5,J41)</f>
        <v>0</v>
      </c>
      <c r="M41" s="1">
        <f>COUNTIF(Data!$J$6:$T$15,J41)</f>
        <v>0</v>
      </c>
      <c r="N41" s="1">
        <f t="shared" si="1"/>
        <v>0</v>
      </c>
      <c r="O41" s="79">
        <f t="shared" si="21"/>
        <v>0</v>
      </c>
      <c r="U41" s="132" t="str">
        <f t="shared" si="2"/>
        <v>RS-SLAM</v>
      </c>
      <c r="V41" s="1">
        <f>COUNTA(Data!U55:AE55)</f>
        <v>0</v>
      </c>
      <c r="W41" s="1">
        <f>COUNTIF(Data!$U$3:$AE$5,U41)</f>
        <v>0</v>
      </c>
      <c r="X41" s="1">
        <f>COUNTIF(Data!$U$6:$AE$15,U41)</f>
        <v>0</v>
      </c>
      <c r="Y41" s="1">
        <f t="shared" si="3"/>
        <v>0</v>
      </c>
      <c r="Z41" s="79">
        <f t="shared" si="22"/>
        <v>0</v>
      </c>
      <c r="AF41" s="132" t="str">
        <f t="shared" si="4"/>
        <v>RS-SLAM</v>
      </c>
      <c r="AG41" s="1">
        <f>COUNTA(Data!AF55:AP55)</f>
        <v>0</v>
      </c>
      <c r="AH41" s="1">
        <f>COUNTIF(Data!$AF$3:$AP$5,AF41)</f>
        <v>0</v>
      </c>
      <c r="AI41" s="1">
        <f>COUNTIF(Data!$AF$6:$AP$15,AF41)</f>
        <v>0</v>
      </c>
      <c r="AJ41" s="1">
        <f t="shared" si="5"/>
        <v>0</v>
      </c>
      <c r="AK41" s="79">
        <f t="shared" si="23"/>
        <v>0</v>
      </c>
      <c r="AQ41" s="132" t="str">
        <f t="shared" si="6"/>
        <v>RS-SLAM</v>
      </c>
      <c r="AR41" s="1">
        <f>COUNTA(Data!AQ55:BA55)</f>
        <v>0</v>
      </c>
      <c r="AS41" s="1">
        <f>COUNTIF(Data!$AQ$3:$BA$5,AQ41)</f>
        <v>0</v>
      </c>
      <c r="AT41" s="1">
        <f>COUNTIF(Data!$AQ$6:$BA$15,AQ41)</f>
        <v>0</v>
      </c>
      <c r="AU41" s="1">
        <f t="shared" si="7"/>
        <v>0</v>
      </c>
      <c r="AV41" s="79">
        <f t="shared" si="24"/>
        <v>0</v>
      </c>
      <c r="BB41" s="132" t="str">
        <f t="shared" si="8"/>
        <v>RS-SLAM</v>
      </c>
      <c r="BC41" s="1">
        <f>COUNTA(Data!BB55:BM55)</f>
        <v>0</v>
      </c>
      <c r="BD41" s="1">
        <f>COUNTIF(Data!$BB$3:$BM$5,BB41)</f>
        <v>0</v>
      </c>
      <c r="BE41" s="1">
        <f>COUNTIF(Data!$BB$6:$BM$15,BB41)</f>
        <v>0</v>
      </c>
      <c r="BF41" s="1">
        <f t="shared" si="9"/>
        <v>0</v>
      </c>
      <c r="BG41" s="79">
        <f t="shared" si="25"/>
        <v>0</v>
      </c>
      <c r="BN41" s="132" t="str">
        <f t="shared" si="10"/>
        <v>RS-SLAM</v>
      </c>
      <c r="BO41" s="1">
        <f>COUNTA(Data!BN55:CC55)</f>
        <v>0</v>
      </c>
      <c r="BP41" s="1">
        <f>COUNTIF(Data!$BN$3:$CC$5,BN41)</f>
        <v>0</v>
      </c>
      <c r="BQ41" s="1">
        <f>COUNTIF(Data!$BN$6:$CC$15,BN41)</f>
        <v>0</v>
      </c>
      <c r="BR41" s="1">
        <f t="shared" si="11"/>
        <v>0</v>
      </c>
      <c r="BS41" s="79">
        <f t="shared" si="26"/>
        <v>0</v>
      </c>
      <c r="CD41" s="132" t="str">
        <f t="shared" si="12"/>
        <v>RS-SLAM</v>
      </c>
      <c r="CE41" s="1">
        <f>COUNTA(Data!CD55:CW55)</f>
        <v>0</v>
      </c>
      <c r="CF41" s="1">
        <f>COUNTIF(Data!$CD$3:$CW$5,CD41)</f>
        <v>0</v>
      </c>
      <c r="CG41" s="1">
        <f>COUNTIF(Data!$CD$6:$CW$15,CD41)</f>
        <v>0</v>
      </c>
      <c r="CH41" s="1">
        <f t="shared" si="13"/>
        <v>0</v>
      </c>
      <c r="CI41" s="79">
        <f t="shared" si="27"/>
        <v>0</v>
      </c>
      <c r="CX41" s="132" t="str">
        <f t="shared" si="14"/>
        <v>RS-SLAM</v>
      </c>
      <c r="CY41" s="1">
        <f>COUNTA(Data!CX55:DU55)</f>
        <v>0</v>
      </c>
      <c r="CZ41" s="1">
        <f>COUNTIF(Data!$CX$3:$DU$5,CX41)</f>
        <v>0</v>
      </c>
      <c r="DA41" s="1">
        <f>COUNTIF(Data!$CX$6:$DU$15,CX41)</f>
        <v>0</v>
      </c>
      <c r="DB41" s="1">
        <f t="shared" si="15"/>
        <v>0</v>
      </c>
      <c r="DC41" s="79">
        <f t="shared" si="28"/>
        <v>0</v>
      </c>
      <c r="DV41" s="132" t="str">
        <f t="shared" si="16"/>
        <v>RS-SLAM</v>
      </c>
      <c r="DW41" s="1">
        <f>COUNTA(Data!DV55:EH55)</f>
        <v>0</v>
      </c>
      <c r="DX41" s="1">
        <f>COUNTIF(Data!$DV$3:$EH$5,DV41)</f>
        <v>0</v>
      </c>
      <c r="DY41" s="1">
        <f>COUNTIF(Data!$DV$6:$EH$15,DV41)</f>
        <v>0</v>
      </c>
      <c r="DZ41" s="1">
        <f t="shared" si="17"/>
        <v>0</v>
      </c>
      <c r="EA41" s="79">
        <f t="shared" si="29"/>
        <v>0</v>
      </c>
      <c r="EI41" s="132" t="str">
        <f t="shared" si="18"/>
        <v>RS-SLAM</v>
      </c>
      <c r="EJ41" s="1">
        <f>COUNTA(Data!EI55:ES55)</f>
        <v>0</v>
      </c>
      <c r="EK41" s="1">
        <f>COUNTIF(Data!$EI$3:$ES$5,EI41)</f>
        <v>0</v>
      </c>
      <c r="EL41" s="1">
        <f>COUNTIF(Data!$EI$6:$ES$15,EI41)</f>
        <v>0</v>
      </c>
      <c r="EM41" s="1">
        <f t="shared" si="19"/>
        <v>0</v>
      </c>
      <c r="EN41" s="79">
        <f t="shared" si="30"/>
        <v>0</v>
      </c>
    </row>
    <row r="42" spans="1:144" x14ac:dyDescent="0.25">
      <c r="A42" s="2" t="str">
        <f>Data!A56</f>
        <v>LOAM</v>
      </c>
      <c r="B42" s="1">
        <f>COUNTA(Data!B56:I56)</f>
        <v>0</v>
      </c>
      <c r="C42" s="1">
        <f>COUNTIF(Data!$B$3:$I$5,A42)</f>
        <v>0</v>
      </c>
      <c r="D42" s="1">
        <f>COUNTIF(Data!$B$6:$I$15,A42)</f>
        <v>0</v>
      </c>
      <c r="E42" s="1">
        <f t="shared" si="0"/>
        <v>0</v>
      </c>
      <c r="F42" s="1">
        <f t="shared" si="20"/>
        <v>0</v>
      </c>
      <c r="H42" s="349"/>
      <c r="I42" s="349"/>
      <c r="J42" s="132" t="str">
        <f>Data!A56</f>
        <v>LOAM</v>
      </c>
      <c r="K42" s="1">
        <f>COUNTA(Data!J56:T56)</f>
        <v>0</v>
      </c>
      <c r="L42" s="1">
        <f>COUNTIF(Data!$J$3:$T$5,J42)</f>
        <v>0</v>
      </c>
      <c r="M42" s="1">
        <f>COUNTIF(Data!$J$6:$T$15,J42)</f>
        <v>0</v>
      </c>
      <c r="N42" s="1">
        <f t="shared" si="1"/>
        <v>0</v>
      </c>
      <c r="O42" s="79">
        <f t="shared" si="21"/>
        <v>0</v>
      </c>
      <c r="U42" s="132" t="str">
        <f t="shared" ref="U42:U72" si="31">J42</f>
        <v>LOAM</v>
      </c>
      <c r="V42" s="1">
        <f>COUNTA(Data!U56:AE56)</f>
        <v>0</v>
      </c>
      <c r="W42" s="1">
        <f>COUNTIF(Data!$U$3:$AE$5,U42)</f>
        <v>0</v>
      </c>
      <c r="X42" s="1">
        <f>COUNTIF(Data!$U$6:$AE$15,U42)</f>
        <v>0</v>
      </c>
      <c r="Y42" s="1">
        <f t="shared" si="3"/>
        <v>0</v>
      </c>
      <c r="Z42" s="79">
        <f t="shared" si="22"/>
        <v>0</v>
      </c>
      <c r="AF42" s="132" t="str">
        <f t="shared" ref="AF42:AF72" si="32">J42</f>
        <v>LOAM</v>
      </c>
      <c r="AG42" s="1">
        <f>COUNTA(Data!AF56:AP56)</f>
        <v>0</v>
      </c>
      <c r="AH42" s="1">
        <f>COUNTIF(Data!$AF$3:$AP$5,AF42)</f>
        <v>0</v>
      </c>
      <c r="AI42" s="1">
        <f>COUNTIF(Data!$AF$6:$AP$15,AF42)</f>
        <v>0</v>
      </c>
      <c r="AJ42" s="1">
        <f t="shared" si="5"/>
        <v>0</v>
      </c>
      <c r="AK42" s="79">
        <f t="shared" si="23"/>
        <v>0</v>
      </c>
      <c r="AQ42" s="132" t="str">
        <f t="shared" ref="AQ42:AQ72" si="33">J42</f>
        <v>LOAM</v>
      </c>
      <c r="AR42" s="1">
        <f>COUNTA(Data!AQ56:BA56)</f>
        <v>0</v>
      </c>
      <c r="AS42" s="1">
        <f>COUNTIF(Data!$AQ$3:$BA$5,AQ42)</f>
        <v>0</v>
      </c>
      <c r="AT42" s="1">
        <f>COUNTIF(Data!$AQ$6:$BA$15,AQ42)</f>
        <v>0</v>
      </c>
      <c r="AU42" s="1">
        <f t="shared" si="7"/>
        <v>0</v>
      </c>
      <c r="AV42" s="79">
        <f t="shared" si="24"/>
        <v>0</v>
      </c>
      <c r="BB42" s="132" t="str">
        <f t="shared" ref="BB42:BB72" si="34">J42</f>
        <v>LOAM</v>
      </c>
      <c r="BC42" s="1">
        <f>COUNTA(Data!BB56:BM56)</f>
        <v>0</v>
      </c>
      <c r="BD42" s="1">
        <f>COUNTIF(Data!$BB$3:$BM$5,BB42)</f>
        <v>0</v>
      </c>
      <c r="BE42" s="1">
        <f>COUNTIF(Data!$BB$6:$BM$15,BB42)</f>
        <v>0</v>
      </c>
      <c r="BF42" s="1">
        <f t="shared" si="9"/>
        <v>0</v>
      </c>
      <c r="BG42" s="79">
        <f t="shared" si="25"/>
        <v>0</v>
      </c>
      <c r="BN42" s="132" t="str">
        <f t="shared" ref="BN42:BN72" si="35">J42</f>
        <v>LOAM</v>
      </c>
      <c r="BO42" s="1">
        <f>COUNTA(Data!BN56:CC56)</f>
        <v>0</v>
      </c>
      <c r="BP42" s="1">
        <f>COUNTIF(Data!$BN$3:$CC$5,BN42)</f>
        <v>0</v>
      </c>
      <c r="BQ42" s="1">
        <f>COUNTIF(Data!$BN$6:$CC$15,BN42)</f>
        <v>0</v>
      </c>
      <c r="BR42" s="1">
        <f t="shared" si="11"/>
        <v>0</v>
      </c>
      <c r="BS42" s="79">
        <f t="shared" si="26"/>
        <v>0</v>
      </c>
      <c r="CD42" s="132" t="str">
        <f t="shared" ref="CD42:CD72" si="36">J42</f>
        <v>LOAM</v>
      </c>
      <c r="CE42" s="1">
        <f>COUNTA(Data!CD56:CW56)</f>
        <v>0</v>
      </c>
      <c r="CF42" s="1">
        <f>COUNTIF(Data!$CD$3:$CW$5,CD42)</f>
        <v>0</v>
      </c>
      <c r="CG42" s="1">
        <f>COUNTIF(Data!$CD$6:$CW$15,CD42)</f>
        <v>0</v>
      </c>
      <c r="CH42" s="1">
        <f t="shared" si="13"/>
        <v>0</v>
      </c>
      <c r="CI42" s="79">
        <f t="shared" si="27"/>
        <v>0</v>
      </c>
      <c r="CX42" s="132" t="str">
        <f t="shared" ref="CX42:CX72" si="37">J42</f>
        <v>LOAM</v>
      </c>
      <c r="CY42" s="1">
        <f>COUNTA(Data!CX56:DU56)</f>
        <v>0</v>
      </c>
      <c r="CZ42" s="1">
        <f>COUNTIF(Data!$CX$3:$DU$5,CX42)</f>
        <v>0</v>
      </c>
      <c r="DA42" s="1">
        <f>COUNTIF(Data!$CX$6:$DU$15,CX42)</f>
        <v>0</v>
      </c>
      <c r="DB42" s="1">
        <f t="shared" si="15"/>
        <v>0</v>
      </c>
      <c r="DC42" s="79">
        <f t="shared" si="28"/>
        <v>0</v>
      </c>
      <c r="DV42" s="132" t="str">
        <f t="shared" ref="DV42:DV72" si="38">J42</f>
        <v>LOAM</v>
      </c>
      <c r="DW42" s="1">
        <f>COUNTA(Data!DV56:EH56)</f>
        <v>13</v>
      </c>
      <c r="DX42" s="1">
        <f>COUNTIF(Data!$DV$3:$EH$5,DV42)</f>
        <v>0</v>
      </c>
      <c r="DY42" s="1">
        <f>COUNTIF(Data!$DV$6:$EH$15,DV42)</f>
        <v>2</v>
      </c>
      <c r="DZ42" s="1">
        <f t="shared" si="17"/>
        <v>1</v>
      </c>
      <c r="EA42" s="79">
        <f t="shared" si="29"/>
        <v>7.6923076923076927E-2</v>
      </c>
      <c r="EI42" s="132" t="str">
        <f t="shared" ref="EI42:EI72" si="39">J42</f>
        <v>LOAM</v>
      </c>
      <c r="EJ42" s="1">
        <f>COUNTA(Data!EI56:ES56)</f>
        <v>11</v>
      </c>
      <c r="EK42" s="1">
        <f>COUNTIF(Data!$EI$3:$ES$5,EI42)</f>
        <v>0</v>
      </c>
      <c r="EL42" s="1">
        <f>COUNTIF(Data!$EI$6:$ES$15,EI42)</f>
        <v>4</v>
      </c>
      <c r="EM42" s="1">
        <f t="shared" si="19"/>
        <v>2</v>
      </c>
      <c r="EN42" s="79">
        <f t="shared" si="30"/>
        <v>0.18181818181818182</v>
      </c>
    </row>
    <row r="43" spans="1:144" x14ac:dyDescent="0.25">
      <c r="A43" s="2" t="str">
        <f>Data!A57</f>
        <v>LeGO-LOAM</v>
      </c>
      <c r="B43" s="1">
        <f>COUNTA(Data!B57:I57)</f>
        <v>0</v>
      </c>
      <c r="C43" s="1">
        <f>COUNTIF(Data!$B$3:$I$5,A43)</f>
        <v>0</v>
      </c>
      <c r="D43" s="1">
        <f>COUNTIF(Data!$B$6:$I$15,A43)</f>
        <v>0</v>
      </c>
      <c r="E43" s="1">
        <f t="shared" ref="E43:E74" si="40">C43*$G$8+D43*$G$7</f>
        <v>0</v>
      </c>
      <c r="F43" s="1">
        <f t="shared" si="20"/>
        <v>0</v>
      </c>
      <c r="H43" s="349"/>
      <c r="I43" s="349"/>
      <c r="J43" s="132" t="str">
        <f>Data!A57</f>
        <v>LeGO-LOAM</v>
      </c>
      <c r="K43" s="1">
        <f>COUNTA(Data!J57:T57)</f>
        <v>0</v>
      </c>
      <c r="L43" s="1">
        <f>COUNTIF(Data!$J$3:$T$5,J43)</f>
        <v>0</v>
      </c>
      <c r="M43" s="1">
        <f>COUNTIF(Data!$J$6:$T$15,J43)</f>
        <v>0</v>
      </c>
      <c r="N43" s="1">
        <f t="shared" ref="N43:N74" si="41">L43*$G$8+M43*$G$7</f>
        <v>0</v>
      </c>
      <c r="O43" s="79">
        <f t="shared" si="21"/>
        <v>0</v>
      </c>
      <c r="U43" s="132" t="str">
        <f t="shared" si="31"/>
        <v>LeGO-LOAM</v>
      </c>
      <c r="V43" s="1">
        <f>COUNTA(Data!U57:AE57)</f>
        <v>0</v>
      </c>
      <c r="W43" s="1">
        <f>COUNTIF(Data!$U$3:$AE$5,U43)</f>
        <v>0</v>
      </c>
      <c r="X43" s="1">
        <f>COUNTIF(Data!$U$6:$AE$15,U43)</f>
        <v>0</v>
      </c>
      <c r="Y43" s="1">
        <f t="shared" ref="Y43:Y74" si="42">W43*$G$8+X43*$G$7</f>
        <v>0</v>
      </c>
      <c r="Z43" s="79">
        <f t="shared" si="22"/>
        <v>0</v>
      </c>
      <c r="AF43" s="132" t="str">
        <f t="shared" si="32"/>
        <v>LeGO-LOAM</v>
      </c>
      <c r="AG43" s="1">
        <f>COUNTA(Data!AF57:AP57)</f>
        <v>0</v>
      </c>
      <c r="AH43" s="1">
        <f>COUNTIF(Data!$AF$3:$AP$5,AF43)</f>
        <v>0</v>
      </c>
      <c r="AI43" s="1">
        <f>COUNTIF(Data!$AF$6:$AP$15,AF43)</f>
        <v>0</v>
      </c>
      <c r="AJ43" s="1">
        <f t="shared" ref="AJ43:AJ74" si="43">AH43*$G$8+AI43*$G$7</f>
        <v>0</v>
      </c>
      <c r="AK43" s="79">
        <f t="shared" si="23"/>
        <v>0</v>
      </c>
      <c r="AQ43" s="132" t="str">
        <f t="shared" si="33"/>
        <v>LeGO-LOAM</v>
      </c>
      <c r="AR43" s="1">
        <f>COUNTA(Data!AQ57:BA57)</f>
        <v>0</v>
      </c>
      <c r="AS43" s="1">
        <f>COUNTIF(Data!$AQ$3:$BA$5,AQ43)</f>
        <v>0</v>
      </c>
      <c r="AT43" s="1">
        <f>COUNTIF(Data!$AQ$6:$BA$15,AQ43)</f>
        <v>0</v>
      </c>
      <c r="AU43" s="1">
        <f t="shared" ref="AU43:AU74" si="44">AS43*$G$8+AT43*$G$7</f>
        <v>0</v>
      </c>
      <c r="AV43" s="79">
        <f t="shared" si="24"/>
        <v>0</v>
      </c>
      <c r="BB43" s="132" t="str">
        <f t="shared" si="34"/>
        <v>LeGO-LOAM</v>
      </c>
      <c r="BC43" s="1">
        <f>COUNTA(Data!BB57:BM57)</f>
        <v>0</v>
      </c>
      <c r="BD43" s="1">
        <f>COUNTIF(Data!$BB$3:$BM$5,BB43)</f>
        <v>0</v>
      </c>
      <c r="BE43" s="1">
        <f>COUNTIF(Data!$BB$6:$BM$15,BB43)</f>
        <v>0</v>
      </c>
      <c r="BF43" s="1">
        <f t="shared" ref="BF43:BF74" si="45">BD43*$G$8+BE43*$G$7</f>
        <v>0</v>
      </c>
      <c r="BG43" s="79">
        <f t="shared" si="25"/>
        <v>0</v>
      </c>
      <c r="BN43" s="132" t="str">
        <f t="shared" si="35"/>
        <v>LeGO-LOAM</v>
      </c>
      <c r="BO43" s="1">
        <f>COUNTA(Data!BN57:CC57)</f>
        <v>0</v>
      </c>
      <c r="BP43" s="1">
        <f>COUNTIF(Data!$BN$3:$CC$5,BN43)</f>
        <v>0</v>
      </c>
      <c r="BQ43" s="1">
        <f>COUNTIF(Data!$BN$6:$CC$15,BN43)</f>
        <v>0</v>
      </c>
      <c r="BR43" s="1">
        <f t="shared" ref="BR43:BR74" si="46">BP43*$G$8+BQ43*$G$7</f>
        <v>0</v>
      </c>
      <c r="BS43" s="79">
        <f t="shared" si="26"/>
        <v>0</v>
      </c>
      <c r="CD43" s="132" t="str">
        <f t="shared" si="36"/>
        <v>LeGO-LOAM</v>
      </c>
      <c r="CE43" s="1">
        <f>COUNTA(Data!CD57:CW57)</f>
        <v>0</v>
      </c>
      <c r="CF43" s="1">
        <f>COUNTIF(Data!$CD$3:$CW$5,CD43)</f>
        <v>0</v>
      </c>
      <c r="CG43" s="1">
        <f>COUNTIF(Data!$CD$6:$CW$15,CD43)</f>
        <v>0</v>
      </c>
      <c r="CH43" s="1">
        <f t="shared" ref="CH43:CH74" si="47">CF43*$G$8+CG43*$G$7</f>
        <v>0</v>
      </c>
      <c r="CI43" s="79">
        <f t="shared" si="27"/>
        <v>0</v>
      </c>
      <c r="CX43" s="132" t="str">
        <f t="shared" si="37"/>
        <v>LeGO-LOAM</v>
      </c>
      <c r="CY43" s="1">
        <f>COUNTA(Data!CX57:DU57)</f>
        <v>0</v>
      </c>
      <c r="CZ43" s="1">
        <f>COUNTIF(Data!$CX$3:$DU$5,CX43)</f>
        <v>0</v>
      </c>
      <c r="DA43" s="1">
        <f>COUNTIF(Data!$CX$6:$DU$15,CX43)</f>
        <v>0</v>
      </c>
      <c r="DB43" s="1">
        <f t="shared" ref="DB43:DB74" si="48">CZ43*$G$8+DA43*$G$7</f>
        <v>0</v>
      </c>
      <c r="DC43" s="79">
        <f t="shared" si="28"/>
        <v>0</v>
      </c>
      <c r="DV43" s="132" t="str">
        <f t="shared" si="38"/>
        <v>LeGO-LOAM</v>
      </c>
      <c r="DW43" s="1">
        <f>COUNTA(Data!DV57:EH57)</f>
        <v>13</v>
      </c>
      <c r="DX43" s="1">
        <f>COUNTIF(Data!$DV$3:$EH$5,DV43)</f>
        <v>1</v>
      </c>
      <c r="DY43" s="1">
        <f>COUNTIF(Data!$DV$6:$EH$15,DV43)</f>
        <v>1</v>
      </c>
      <c r="DZ43" s="1">
        <f t="shared" ref="DZ43:DZ74" si="49">DX43*$G$8+DY43*$G$7</f>
        <v>1.5</v>
      </c>
      <c r="EA43" s="79">
        <f t="shared" si="29"/>
        <v>0.11538461538461539</v>
      </c>
      <c r="EI43" s="132" t="str">
        <f t="shared" si="39"/>
        <v>LeGO-LOAM</v>
      </c>
      <c r="EJ43" s="1">
        <f>COUNTA(Data!EI57:ES57)</f>
        <v>11</v>
      </c>
      <c r="EK43" s="1">
        <f>COUNTIF(Data!$EI$3:$ES$5,EI43)</f>
        <v>0</v>
      </c>
      <c r="EL43" s="1">
        <f>COUNTIF(Data!$EI$6:$ES$15,EI43)</f>
        <v>0</v>
      </c>
      <c r="EM43" s="1">
        <f t="shared" ref="EM43:EM74" si="50">EK43*$G$8+EL43*$G$7</f>
        <v>0</v>
      </c>
      <c r="EN43" s="79">
        <f t="shared" si="30"/>
        <v>0</v>
      </c>
    </row>
    <row r="44" spans="1:144" x14ac:dyDescent="0.25">
      <c r="A44" s="2" t="str">
        <f>Data!A58</f>
        <v>HDL_Graph_SLAM</v>
      </c>
      <c r="B44" s="1">
        <f>COUNTA(Data!B58:I58)</f>
        <v>0</v>
      </c>
      <c r="C44" s="1">
        <f>COUNTIF(Data!$B$3:$I$5,A44)</f>
        <v>0</v>
      </c>
      <c r="D44" s="1">
        <f>COUNTIF(Data!$B$6:$I$15,A44)</f>
        <v>0</v>
      </c>
      <c r="E44" s="1">
        <f t="shared" si="40"/>
        <v>0</v>
      </c>
      <c r="F44" s="1">
        <f t="shared" si="20"/>
        <v>0</v>
      </c>
      <c r="H44" s="349"/>
      <c r="I44" s="349"/>
      <c r="J44" s="132" t="str">
        <f>Data!A58</f>
        <v>HDL_Graph_SLAM</v>
      </c>
      <c r="K44" s="1">
        <f>COUNTA(Data!J58:T58)</f>
        <v>0</v>
      </c>
      <c r="L44" s="1">
        <f>COUNTIF(Data!$J$3:$T$5,J44)</f>
        <v>0</v>
      </c>
      <c r="M44" s="1">
        <f>COUNTIF(Data!$J$6:$T$15,J44)</f>
        <v>0</v>
      </c>
      <c r="N44" s="1">
        <f t="shared" si="41"/>
        <v>0</v>
      </c>
      <c r="O44" s="79">
        <f t="shared" si="21"/>
        <v>0</v>
      </c>
      <c r="U44" s="132" t="str">
        <f t="shared" si="31"/>
        <v>HDL_Graph_SLAM</v>
      </c>
      <c r="V44" s="1">
        <f>COUNTA(Data!U58:AE58)</f>
        <v>0</v>
      </c>
      <c r="W44" s="1">
        <f>COUNTIF(Data!$U$3:$AE$5,U44)</f>
        <v>0</v>
      </c>
      <c r="X44" s="1">
        <f>COUNTIF(Data!$U$6:$AE$15,U44)</f>
        <v>0</v>
      </c>
      <c r="Y44" s="1">
        <f t="shared" si="42"/>
        <v>0</v>
      </c>
      <c r="Z44" s="79">
        <f t="shared" si="22"/>
        <v>0</v>
      </c>
      <c r="AF44" s="132" t="str">
        <f t="shared" si="32"/>
        <v>HDL_Graph_SLAM</v>
      </c>
      <c r="AG44" s="1">
        <f>COUNTA(Data!AF58:AP58)</f>
        <v>0</v>
      </c>
      <c r="AH44" s="1">
        <f>COUNTIF(Data!$AF$3:$AP$5,AF44)</f>
        <v>0</v>
      </c>
      <c r="AI44" s="1">
        <f>COUNTIF(Data!$AF$6:$AP$15,AF44)</f>
        <v>0</v>
      </c>
      <c r="AJ44" s="1">
        <f t="shared" si="43"/>
        <v>0</v>
      </c>
      <c r="AK44" s="79">
        <f t="shared" si="23"/>
        <v>0</v>
      </c>
      <c r="AQ44" s="132" t="str">
        <f t="shared" si="33"/>
        <v>HDL_Graph_SLAM</v>
      </c>
      <c r="AR44" s="1">
        <f>COUNTA(Data!AQ58:BA58)</f>
        <v>0</v>
      </c>
      <c r="AS44" s="1">
        <f>COUNTIF(Data!$AQ$3:$BA$5,AQ44)</f>
        <v>0</v>
      </c>
      <c r="AT44" s="1">
        <f>COUNTIF(Data!$AQ$6:$BA$15,AQ44)</f>
        <v>0</v>
      </c>
      <c r="AU44" s="1">
        <f t="shared" si="44"/>
        <v>0</v>
      </c>
      <c r="AV44" s="79">
        <f t="shared" si="24"/>
        <v>0</v>
      </c>
      <c r="BB44" s="132" t="str">
        <f t="shared" si="34"/>
        <v>HDL_Graph_SLAM</v>
      </c>
      <c r="BC44" s="1">
        <f>COUNTA(Data!BB58:BM58)</f>
        <v>0</v>
      </c>
      <c r="BD44" s="1">
        <f>COUNTIF(Data!$BB$3:$BM$5,BB44)</f>
        <v>0</v>
      </c>
      <c r="BE44" s="1">
        <f>COUNTIF(Data!$BB$6:$BM$15,BB44)</f>
        <v>0</v>
      </c>
      <c r="BF44" s="1">
        <f t="shared" si="45"/>
        <v>0</v>
      </c>
      <c r="BG44" s="79">
        <f t="shared" si="25"/>
        <v>0</v>
      </c>
      <c r="BN44" s="132" t="str">
        <f t="shared" si="35"/>
        <v>HDL_Graph_SLAM</v>
      </c>
      <c r="BO44" s="1">
        <f>COUNTA(Data!BN58:CC58)</f>
        <v>0</v>
      </c>
      <c r="BP44" s="1">
        <f>COUNTIF(Data!$BN$3:$CC$5,BN44)</f>
        <v>0</v>
      </c>
      <c r="BQ44" s="1">
        <f>COUNTIF(Data!$BN$6:$CC$15,BN44)</f>
        <v>0</v>
      </c>
      <c r="BR44" s="1">
        <f t="shared" si="46"/>
        <v>0</v>
      </c>
      <c r="BS44" s="79">
        <f t="shared" si="26"/>
        <v>0</v>
      </c>
      <c r="CD44" s="132" t="str">
        <f t="shared" si="36"/>
        <v>HDL_Graph_SLAM</v>
      </c>
      <c r="CE44" s="1">
        <f>COUNTA(Data!CD58:CW58)</f>
        <v>0</v>
      </c>
      <c r="CF44" s="1">
        <f>COUNTIF(Data!$CD$3:$CW$5,CD44)</f>
        <v>0</v>
      </c>
      <c r="CG44" s="1">
        <f>COUNTIF(Data!$CD$6:$CW$15,CD44)</f>
        <v>0</v>
      </c>
      <c r="CH44" s="1">
        <f t="shared" si="47"/>
        <v>0</v>
      </c>
      <c r="CI44" s="79">
        <f t="shared" si="27"/>
        <v>0</v>
      </c>
      <c r="CX44" s="132" t="str">
        <f t="shared" si="37"/>
        <v>HDL_Graph_SLAM</v>
      </c>
      <c r="CY44" s="1">
        <f>COUNTA(Data!CX58:DU58)</f>
        <v>0</v>
      </c>
      <c r="CZ44" s="1">
        <f>COUNTIF(Data!$CX$3:$DU$5,CX44)</f>
        <v>0</v>
      </c>
      <c r="DA44" s="1">
        <f>COUNTIF(Data!$CX$6:$DU$15,CX44)</f>
        <v>0</v>
      </c>
      <c r="DB44" s="1">
        <f t="shared" si="48"/>
        <v>0</v>
      </c>
      <c r="DC44" s="79">
        <f t="shared" si="28"/>
        <v>0</v>
      </c>
      <c r="DV44" s="132" t="str">
        <f t="shared" si="38"/>
        <v>HDL_Graph_SLAM</v>
      </c>
      <c r="DW44" s="1">
        <f>COUNTA(Data!DV58:EH58)</f>
        <v>13</v>
      </c>
      <c r="DX44" s="1">
        <f>COUNTIF(Data!$DV$3:$EH$5,DV44)</f>
        <v>2</v>
      </c>
      <c r="DY44" s="1">
        <f>COUNTIF(Data!$DV$6:$EH$15,DV44)</f>
        <v>1</v>
      </c>
      <c r="DZ44" s="1">
        <f t="shared" si="49"/>
        <v>2.5</v>
      </c>
      <c r="EA44" s="79">
        <f t="shared" si="29"/>
        <v>0.19230769230769232</v>
      </c>
      <c r="EI44" s="132" t="str">
        <f t="shared" si="39"/>
        <v>HDL_Graph_SLAM</v>
      </c>
      <c r="EJ44" s="1">
        <f>COUNTA(Data!EI58:ES58)</f>
        <v>0</v>
      </c>
      <c r="EK44" s="1">
        <f>COUNTIF(Data!$EI$3:$ES$5,EI44)</f>
        <v>0</v>
      </c>
      <c r="EL44" s="1">
        <f>COUNTIF(Data!$EI$6:$ES$15,EI44)</f>
        <v>0</v>
      </c>
      <c r="EM44" s="1">
        <f t="shared" si="50"/>
        <v>0</v>
      </c>
      <c r="EN44" s="79">
        <f t="shared" si="30"/>
        <v>0</v>
      </c>
    </row>
    <row r="45" spans="1:144" x14ac:dyDescent="0.25">
      <c r="A45" s="2" t="str">
        <f>Data!A59</f>
        <v>SVO2</v>
      </c>
      <c r="B45" s="1">
        <f>COUNTA(Data!B59:I59)</f>
        <v>0</v>
      </c>
      <c r="C45" s="1">
        <f>COUNTIF(Data!$B$3:$I$5,A45)</f>
        <v>0</v>
      </c>
      <c r="D45" s="1">
        <f>COUNTIF(Data!$B$6:$I$15,A45)</f>
        <v>0</v>
      </c>
      <c r="E45" s="1">
        <f t="shared" si="40"/>
        <v>0</v>
      </c>
      <c r="F45" s="1">
        <f t="shared" si="20"/>
        <v>0</v>
      </c>
      <c r="H45" s="349"/>
      <c r="I45" s="349"/>
      <c r="J45" s="132" t="str">
        <f>Data!A59</f>
        <v>SVO2</v>
      </c>
      <c r="K45" s="1">
        <f>COUNTA(Data!J59:T59)</f>
        <v>0</v>
      </c>
      <c r="L45" s="1">
        <f>COUNTIF(Data!$J$3:$T$5,J45)</f>
        <v>0</v>
      </c>
      <c r="M45" s="1">
        <f>COUNTIF(Data!$J$6:$T$15,J45)</f>
        <v>0</v>
      </c>
      <c r="N45" s="1">
        <f t="shared" si="41"/>
        <v>0</v>
      </c>
      <c r="O45" s="79">
        <f t="shared" si="21"/>
        <v>0</v>
      </c>
      <c r="U45" s="132" t="str">
        <f t="shared" si="31"/>
        <v>SVO2</v>
      </c>
      <c r="V45" s="1">
        <f>COUNTA(Data!U59:AE59)</f>
        <v>0</v>
      </c>
      <c r="W45" s="1">
        <f>COUNTIF(Data!$U$3:$AE$5,U45)</f>
        <v>0</v>
      </c>
      <c r="X45" s="1">
        <f>COUNTIF(Data!$U$6:$AE$15,U45)</f>
        <v>0</v>
      </c>
      <c r="Y45" s="1">
        <f t="shared" si="42"/>
        <v>0</v>
      </c>
      <c r="Z45" s="79">
        <f t="shared" si="22"/>
        <v>0</v>
      </c>
      <c r="AF45" s="132" t="str">
        <f t="shared" si="32"/>
        <v>SVO2</v>
      </c>
      <c r="AG45" s="1">
        <f>COUNTA(Data!AF59:AP59)</f>
        <v>0</v>
      </c>
      <c r="AH45" s="1">
        <f>COUNTIF(Data!$AF$3:$AP$5,AF45)</f>
        <v>0</v>
      </c>
      <c r="AI45" s="1">
        <f>COUNTIF(Data!$AF$6:$AP$15,AF45)</f>
        <v>0</v>
      </c>
      <c r="AJ45" s="1">
        <f t="shared" si="43"/>
        <v>0</v>
      </c>
      <c r="AK45" s="79">
        <f t="shared" si="23"/>
        <v>0</v>
      </c>
      <c r="AQ45" s="132" t="str">
        <f t="shared" si="33"/>
        <v>SVO2</v>
      </c>
      <c r="AR45" s="1">
        <f>COUNTA(Data!AQ59:BA59)</f>
        <v>0</v>
      </c>
      <c r="AS45" s="1">
        <f>COUNTIF(Data!$AQ$3:$BA$5,AQ45)</f>
        <v>0</v>
      </c>
      <c r="AT45" s="1">
        <f>COUNTIF(Data!$AQ$6:$BA$15,AQ45)</f>
        <v>0</v>
      </c>
      <c r="AU45" s="1">
        <f t="shared" si="44"/>
        <v>0</v>
      </c>
      <c r="AV45" s="79">
        <f t="shared" si="24"/>
        <v>0</v>
      </c>
      <c r="BB45" s="132" t="str">
        <f t="shared" si="34"/>
        <v>SVO2</v>
      </c>
      <c r="BC45" s="1">
        <f>COUNTA(Data!BB59:BM59)</f>
        <v>0</v>
      </c>
      <c r="BD45" s="1">
        <f>COUNTIF(Data!$BB$3:$BM$5,BB45)</f>
        <v>0</v>
      </c>
      <c r="BE45" s="1">
        <f>COUNTIF(Data!$BB$6:$BM$15,BB45)</f>
        <v>0</v>
      </c>
      <c r="BF45" s="1">
        <f t="shared" si="45"/>
        <v>0</v>
      </c>
      <c r="BG45" s="79">
        <f t="shared" si="25"/>
        <v>0</v>
      </c>
      <c r="BN45" s="132" t="str">
        <f t="shared" si="35"/>
        <v>SVO2</v>
      </c>
      <c r="BO45" s="1">
        <f>COUNTA(Data!BN59:CC59)</f>
        <v>0</v>
      </c>
      <c r="BP45" s="1">
        <f>COUNTIF(Data!$BN$3:$CC$5,BN45)</f>
        <v>0</v>
      </c>
      <c r="BQ45" s="1">
        <f>COUNTIF(Data!$BN$6:$CC$15,BN45)</f>
        <v>0</v>
      </c>
      <c r="BR45" s="1">
        <f t="shared" si="46"/>
        <v>0</v>
      </c>
      <c r="BS45" s="79">
        <f t="shared" si="26"/>
        <v>0</v>
      </c>
      <c r="CD45" s="132" t="str">
        <f t="shared" si="36"/>
        <v>SVO2</v>
      </c>
      <c r="CE45" s="1">
        <f>COUNTA(Data!CD59:CW59)</f>
        <v>0</v>
      </c>
      <c r="CF45" s="1">
        <f>COUNTIF(Data!$CD$3:$CW$5,CD45)</f>
        <v>0</v>
      </c>
      <c r="CG45" s="1">
        <f>COUNTIF(Data!$CD$6:$CW$15,CD45)</f>
        <v>0</v>
      </c>
      <c r="CH45" s="1">
        <f t="shared" si="47"/>
        <v>0</v>
      </c>
      <c r="CI45" s="79">
        <f t="shared" si="27"/>
        <v>0</v>
      </c>
      <c r="CX45" s="132" t="str">
        <f t="shared" si="37"/>
        <v>SVO2</v>
      </c>
      <c r="CY45" s="1">
        <f>COUNTA(Data!CX59:DU59)</f>
        <v>0</v>
      </c>
      <c r="CZ45" s="1">
        <f>COUNTIF(Data!$CX$3:$DU$5,CX45)</f>
        <v>0</v>
      </c>
      <c r="DA45" s="1">
        <f>COUNTIF(Data!$CX$6:$DU$15,CX45)</f>
        <v>0</v>
      </c>
      <c r="DB45" s="1">
        <f t="shared" si="48"/>
        <v>0</v>
      </c>
      <c r="DC45" s="79">
        <f t="shared" si="28"/>
        <v>0</v>
      </c>
      <c r="DV45" s="132" t="str">
        <f t="shared" si="38"/>
        <v>SVO2</v>
      </c>
      <c r="DW45" s="1">
        <f>COUNTA(Data!DV59:EH59)</f>
        <v>13</v>
      </c>
      <c r="DX45" s="1">
        <f>COUNTIF(Data!$DV$3:$EH$5,DV45)</f>
        <v>0</v>
      </c>
      <c r="DY45" s="1">
        <f>COUNTIF(Data!$DV$6:$EH$15,DV45)</f>
        <v>1</v>
      </c>
      <c r="DZ45" s="1">
        <f t="shared" si="49"/>
        <v>0.5</v>
      </c>
      <c r="EA45" s="79">
        <f t="shared" si="29"/>
        <v>3.8461538461538464E-2</v>
      </c>
      <c r="EI45" s="132" t="str">
        <f t="shared" si="39"/>
        <v>SVO2</v>
      </c>
      <c r="EJ45" s="1">
        <f>COUNTA(Data!EI59:ES59)</f>
        <v>0</v>
      </c>
      <c r="EK45" s="1">
        <f>COUNTIF(Data!$EI$3:$ES$5,EI45)</f>
        <v>0</v>
      </c>
      <c r="EL45" s="1">
        <f>COUNTIF(Data!$EI$6:$ES$15,EI45)</f>
        <v>0</v>
      </c>
      <c r="EM45" s="1">
        <f t="shared" si="50"/>
        <v>0</v>
      </c>
      <c r="EN45" s="79">
        <f t="shared" si="30"/>
        <v>0</v>
      </c>
    </row>
    <row r="46" spans="1:144" x14ac:dyDescent="0.25">
      <c r="A46" s="2" t="str">
        <f>Data!A60</f>
        <v>RTAB-MAP S2S</v>
      </c>
      <c r="B46" s="1">
        <f>COUNTA(Data!B60:I60)</f>
        <v>0</v>
      </c>
      <c r="C46" s="1">
        <f>COUNTIF(Data!$B$3:$I$5,A46)</f>
        <v>0</v>
      </c>
      <c r="D46" s="1">
        <f>COUNTIF(Data!$B$6:$I$15,A46)</f>
        <v>0</v>
      </c>
      <c r="E46" s="1">
        <f t="shared" si="40"/>
        <v>0</v>
      </c>
      <c r="F46" s="1">
        <f t="shared" si="20"/>
        <v>0</v>
      </c>
      <c r="H46" s="349"/>
      <c r="I46" s="349"/>
      <c r="J46" s="132" t="str">
        <f>Data!A60</f>
        <v>RTAB-MAP S2S</v>
      </c>
      <c r="K46" s="1">
        <f>COUNTA(Data!J60:T60)</f>
        <v>0</v>
      </c>
      <c r="L46" s="1">
        <f>COUNTIF(Data!$J$3:$T$5,J46)</f>
        <v>0</v>
      </c>
      <c r="M46" s="1">
        <f>COUNTIF(Data!$J$6:$T$15,J46)</f>
        <v>0</v>
      </c>
      <c r="N46" s="1">
        <f t="shared" si="41"/>
        <v>0</v>
      </c>
      <c r="O46" s="79">
        <f t="shared" si="21"/>
        <v>0</v>
      </c>
      <c r="U46" s="132" t="str">
        <f t="shared" si="31"/>
        <v>RTAB-MAP S2S</v>
      </c>
      <c r="V46" s="1">
        <f>COUNTA(Data!U60:AE60)</f>
        <v>0</v>
      </c>
      <c r="W46" s="1">
        <f>COUNTIF(Data!$U$3:$AE$5,U46)</f>
        <v>0</v>
      </c>
      <c r="X46" s="1">
        <f>COUNTIF(Data!$U$6:$AE$15,U46)</f>
        <v>0</v>
      </c>
      <c r="Y46" s="1">
        <f t="shared" si="42"/>
        <v>0</v>
      </c>
      <c r="Z46" s="79">
        <f t="shared" si="22"/>
        <v>0</v>
      </c>
      <c r="AF46" s="132" t="str">
        <f t="shared" si="32"/>
        <v>RTAB-MAP S2S</v>
      </c>
      <c r="AG46" s="1">
        <f>COUNTA(Data!AF60:AP60)</f>
        <v>0</v>
      </c>
      <c r="AH46" s="1">
        <f>COUNTIF(Data!$AF$3:$AP$5,AF46)</f>
        <v>0</v>
      </c>
      <c r="AI46" s="1">
        <f>COUNTIF(Data!$AF$6:$AP$15,AF46)</f>
        <v>0</v>
      </c>
      <c r="AJ46" s="1">
        <f t="shared" si="43"/>
        <v>0</v>
      </c>
      <c r="AK46" s="79">
        <f t="shared" si="23"/>
        <v>0</v>
      </c>
      <c r="AQ46" s="132" t="str">
        <f t="shared" si="33"/>
        <v>RTAB-MAP S2S</v>
      </c>
      <c r="AR46" s="1">
        <f>COUNTA(Data!AQ60:BA60)</f>
        <v>0</v>
      </c>
      <c r="AS46" s="1">
        <f>COUNTIF(Data!$AQ$3:$BA$5,AQ46)</f>
        <v>0</v>
      </c>
      <c r="AT46" s="1">
        <f>COUNTIF(Data!$AQ$6:$BA$15,AQ46)</f>
        <v>0</v>
      </c>
      <c r="AU46" s="1">
        <f t="shared" si="44"/>
        <v>0</v>
      </c>
      <c r="AV46" s="79">
        <f t="shared" si="24"/>
        <v>0</v>
      </c>
      <c r="BB46" s="132" t="str">
        <f t="shared" si="34"/>
        <v>RTAB-MAP S2S</v>
      </c>
      <c r="BC46" s="1">
        <f>COUNTA(Data!BB60:BM60)</f>
        <v>0</v>
      </c>
      <c r="BD46" s="1">
        <f>COUNTIF(Data!$BB$3:$BM$5,BB46)</f>
        <v>0</v>
      </c>
      <c r="BE46" s="1">
        <f>COUNTIF(Data!$BB$6:$BM$15,BB46)</f>
        <v>0</v>
      </c>
      <c r="BF46" s="1">
        <f t="shared" si="45"/>
        <v>0</v>
      </c>
      <c r="BG46" s="79">
        <f t="shared" si="25"/>
        <v>0</v>
      </c>
      <c r="BN46" s="132" t="str">
        <f t="shared" si="35"/>
        <v>RTAB-MAP S2S</v>
      </c>
      <c r="BO46" s="1">
        <f>COUNTA(Data!BN60:CC60)</f>
        <v>0</v>
      </c>
      <c r="BP46" s="1">
        <f>COUNTIF(Data!$BN$3:$CC$5,BN46)</f>
        <v>0</v>
      </c>
      <c r="BQ46" s="1">
        <f>COUNTIF(Data!$BN$6:$CC$15,BN46)</f>
        <v>0</v>
      </c>
      <c r="BR46" s="1">
        <f t="shared" si="46"/>
        <v>0</v>
      </c>
      <c r="BS46" s="79">
        <f t="shared" si="26"/>
        <v>0</v>
      </c>
      <c r="CD46" s="132" t="str">
        <f t="shared" si="36"/>
        <v>RTAB-MAP S2S</v>
      </c>
      <c r="CE46" s="1">
        <f>COUNTA(Data!CD60:CW60)</f>
        <v>0</v>
      </c>
      <c r="CF46" s="1">
        <f>COUNTIF(Data!$CD$3:$CW$5,CD46)</f>
        <v>0</v>
      </c>
      <c r="CG46" s="1">
        <f>COUNTIF(Data!$CD$6:$CW$15,CD46)</f>
        <v>0</v>
      </c>
      <c r="CH46" s="1">
        <f t="shared" si="47"/>
        <v>0</v>
      </c>
      <c r="CI46" s="79">
        <f t="shared" si="27"/>
        <v>0</v>
      </c>
      <c r="CX46" s="132" t="str">
        <f t="shared" si="37"/>
        <v>RTAB-MAP S2S</v>
      </c>
      <c r="CY46" s="1">
        <f>COUNTA(Data!CX60:DU60)</f>
        <v>0</v>
      </c>
      <c r="CZ46" s="1">
        <f>COUNTIF(Data!$CX$3:$DU$5,CX46)</f>
        <v>0</v>
      </c>
      <c r="DA46" s="1">
        <f>COUNTIF(Data!$CX$6:$DU$15,CX46)</f>
        <v>0</v>
      </c>
      <c r="DB46" s="1">
        <f t="shared" si="48"/>
        <v>0</v>
      </c>
      <c r="DC46" s="79">
        <f t="shared" si="28"/>
        <v>0</v>
      </c>
      <c r="DV46" s="132" t="str">
        <f t="shared" si="38"/>
        <v>RTAB-MAP S2S</v>
      </c>
      <c r="DW46" s="1">
        <f>COUNTA(Data!DV60:EH60)</f>
        <v>0</v>
      </c>
      <c r="DX46" s="1">
        <f>COUNTIF(Data!$DV$3:$EH$5,DV46)</f>
        <v>0</v>
      </c>
      <c r="DY46" s="1">
        <f>COUNTIF(Data!$DV$6:$EH$15,DV46)</f>
        <v>0</v>
      </c>
      <c r="DZ46" s="1">
        <f t="shared" si="49"/>
        <v>0</v>
      </c>
      <c r="EA46" s="79">
        <f t="shared" si="29"/>
        <v>0</v>
      </c>
      <c r="EI46" s="132" t="str">
        <f t="shared" si="39"/>
        <v>RTAB-MAP S2S</v>
      </c>
      <c r="EJ46" s="1">
        <f>COUNTA(Data!EI60:ES60)</f>
        <v>11</v>
      </c>
      <c r="EK46" s="1">
        <f>COUNTIF(Data!$EI$3:$ES$5,EI46)</f>
        <v>0</v>
      </c>
      <c r="EL46" s="1">
        <f>COUNTIF(Data!$EI$6:$ES$15,EI46)</f>
        <v>3</v>
      </c>
      <c r="EM46" s="1">
        <f t="shared" si="50"/>
        <v>1.5</v>
      </c>
      <c r="EN46" s="79">
        <f t="shared" si="30"/>
        <v>0.13636363636363635</v>
      </c>
    </row>
    <row r="47" spans="1:144" x14ac:dyDescent="0.25">
      <c r="A47" s="2" t="str">
        <f>Data!A61</f>
        <v>RTAB-MAP S2M</v>
      </c>
      <c r="B47" s="1">
        <f>COUNTA(Data!B61:I61)</f>
        <v>0</v>
      </c>
      <c r="C47" s="1">
        <f>COUNTIF(Data!$B$3:$I$5,A47)</f>
        <v>0</v>
      </c>
      <c r="D47" s="1">
        <f>COUNTIF(Data!$B$6:$I$15,A47)</f>
        <v>0</v>
      </c>
      <c r="E47" s="1">
        <f t="shared" si="40"/>
        <v>0</v>
      </c>
      <c r="F47" s="1">
        <f t="shared" si="20"/>
        <v>0</v>
      </c>
      <c r="H47" s="349"/>
      <c r="I47" s="349"/>
      <c r="J47" s="132" t="str">
        <f>Data!A61</f>
        <v>RTAB-MAP S2M</v>
      </c>
      <c r="K47" s="1">
        <f>COUNTA(Data!J61:T61)</f>
        <v>0</v>
      </c>
      <c r="L47" s="1">
        <f>COUNTIF(Data!$J$3:$T$5,J47)</f>
        <v>0</v>
      </c>
      <c r="M47" s="1">
        <f>COUNTIF(Data!$J$6:$T$15,J47)</f>
        <v>0</v>
      </c>
      <c r="N47" s="1">
        <f t="shared" si="41"/>
        <v>0</v>
      </c>
      <c r="O47" s="79">
        <f t="shared" si="21"/>
        <v>0</v>
      </c>
      <c r="U47" s="132" t="str">
        <f t="shared" si="31"/>
        <v>RTAB-MAP S2M</v>
      </c>
      <c r="V47" s="1">
        <f>COUNTA(Data!U61:AE61)</f>
        <v>0</v>
      </c>
      <c r="W47" s="1">
        <f>COUNTIF(Data!$U$3:$AE$5,U47)</f>
        <v>0</v>
      </c>
      <c r="X47" s="1">
        <f>COUNTIF(Data!$U$6:$AE$15,U47)</f>
        <v>0</v>
      </c>
      <c r="Y47" s="1">
        <f t="shared" si="42"/>
        <v>0</v>
      </c>
      <c r="Z47" s="79">
        <f t="shared" si="22"/>
        <v>0</v>
      </c>
      <c r="AF47" s="132" t="str">
        <f t="shared" si="32"/>
        <v>RTAB-MAP S2M</v>
      </c>
      <c r="AG47" s="1">
        <f>COUNTA(Data!AF61:AP61)</f>
        <v>0</v>
      </c>
      <c r="AH47" s="1">
        <f>COUNTIF(Data!$AF$3:$AP$5,AF47)</f>
        <v>0</v>
      </c>
      <c r="AI47" s="1">
        <f>COUNTIF(Data!$AF$6:$AP$15,AF47)</f>
        <v>0</v>
      </c>
      <c r="AJ47" s="1">
        <f t="shared" si="43"/>
        <v>0</v>
      </c>
      <c r="AK47" s="79">
        <f t="shared" si="23"/>
        <v>0</v>
      </c>
      <c r="AQ47" s="132" t="str">
        <f t="shared" si="33"/>
        <v>RTAB-MAP S2M</v>
      </c>
      <c r="AR47" s="1">
        <f>COUNTA(Data!AQ61:BA61)</f>
        <v>0</v>
      </c>
      <c r="AS47" s="1">
        <f>COUNTIF(Data!$AQ$3:$BA$5,AQ47)</f>
        <v>0</v>
      </c>
      <c r="AT47" s="1">
        <f>COUNTIF(Data!$AQ$6:$BA$15,AQ47)</f>
        <v>0</v>
      </c>
      <c r="AU47" s="1">
        <f t="shared" si="44"/>
        <v>0</v>
      </c>
      <c r="AV47" s="79">
        <f t="shared" si="24"/>
        <v>0</v>
      </c>
      <c r="BB47" s="132" t="str">
        <f t="shared" si="34"/>
        <v>RTAB-MAP S2M</v>
      </c>
      <c r="BC47" s="1">
        <f>COUNTA(Data!BB61:BM61)</f>
        <v>0</v>
      </c>
      <c r="BD47" s="1">
        <f>COUNTIF(Data!$BB$3:$BM$5,BB47)</f>
        <v>0</v>
      </c>
      <c r="BE47" s="1">
        <f>COUNTIF(Data!$BB$6:$BM$15,BB47)</f>
        <v>0</v>
      </c>
      <c r="BF47" s="1">
        <f t="shared" si="45"/>
        <v>0</v>
      </c>
      <c r="BG47" s="79">
        <f t="shared" si="25"/>
        <v>0</v>
      </c>
      <c r="BN47" s="132" t="str">
        <f t="shared" si="35"/>
        <v>RTAB-MAP S2M</v>
      </c>
      <c r="BO47" s="1">
        <f>COUNTA(Data!BN61:CC61)</f>
        <v>0</v>
      </c>
      <c r="BP47" s="1">
        <f>COUNTIF(Data!$BN$3:$CC$5,BN47)</f>
        <v>0</v>
      </c>
      <c r="BQ47" s="1">
        <f>COUNTIF(Data!$BN$6:$CC$15,BN47)</f>
        <v>0</v>
      </c>
      <c r="BR47" s="1">
        <f t="shared" si="46"/>
        <v>0</v>
      </c>
      <c r="BS47" s="79">
        <f t="shared" si="26"/>
        <v>0</v>
      </c>
      <c r="CD47" s="132" t="str">
        <f t="shared" si="36"/>
        <v>RTAB-MAP S2M</v>
      </c>
      <c r="CE47" s="1">
        <f>COUNTA(Data!CD61:CW61)</f>
        <v>0</v>
      </c>
      <c r="CF47" s="1">
        <f>COUNTIF(Data!$CD$3:$CW$5,CD47)</f>
        <v>0</v>
      </c>
      <c r="CG47" s="1">
        <f>COUNTIF(Data!$CD$6:$CW$15,CD47)</f>
        <v>0</v>
      </c>
      <c r="CH47" s="1">
        <f t="shared" si="47"/>
        <v>0</v>
      </c>
      <c r="CI47" s="79">
        <f t="shared" si="27"/>
        <v>0</v>
      </c>
      <c r="CX47" s="132" t="str">
        <f t="shared" si="37"/>
        <v>RTAB-MAP S2M</v>
      </c>
      <c r="CY47" s="1">
        <f>COUNTA(Data!CX61:DU61)</f>
        <v>0</v>
      </c>
      <c r="CZ47" s="1">
        <f>COUNTIF(Data!$CX$3:$DU$5,CX47)</f>
        <v>0</v>
      </c>
      <c r="DA47" s="1">
        <f>COUNTIF(Data!$CX$6:$DU$15,CX47)</f>
        <v>0</v>
      </c>
      <c r="DB47" s="1">
        <f t="shared" si="48"/>
        <v>0</v>
      </c>
      <c r="DC47" s="79">
        <f t="shared" si="28"/>
        <v>0</v>
      </c>
      <c r="DV47" s="132" t="str">
        <f t="shared" si="38"/>
        <v>RTAB-MAP S2M</v>
      </c>
      <c r="DW47" s="1">
        <f>COUNTA(Data!DV61:EH61)</f>
        <v>0</v>
      </c>
      <c r="DX47" s="1">
        <f>COUNTIF(Data!$DV$3:$EH$5,DV47)</f>
        <v>0</v>
      </c>
      <c r="DY47" s="1">
        <f>COUNTIF(Data!$DV$6:$EH$15,DV47)</f>
        <v>0</v>
      </c>
      <c r="DZ47" s="1">
        <f t="shared" si="49"/>
        <v>0</v>
      </c>
      <c r="EA47" s="79">
        <f t="shared" si="29"/>
        <v>0</v>
      </c>
      <c r="EI47" s="132" t="str">
        <f t="shared" si="39"/>
        <v>RTAB-MAP S2M</v>
      </c>
      <c r="EJ47" s="1">
        <f>COUNTA(Data!EI61:ES61)</f>
        <v>11</v>
      </c>
      <c r="EK47" s="1">
        <f>COUNTIF(Data!$EI$3:$ES$5,EI47)</f>
        <v>0</v>
      </c>
      <c r="EL47" s="1">
        <f>COUNTIF(Data!$EI$6:$ES$15,EI47)</f>
        <v>1</v>
      </c>
      <c r="EM47" s="1">
        <f t="shared" si="50"/>
        <v>0.5</v>
      </c>
      <c r="EN47" s="79">
        <f t="shared" si="30"/>
        <v>4.5454545454545456E-2</v>
      </c>
    </row>
    <row r="48" spans="1:144" x14ac:dyDescent="0.25">
      <c r="A48" s="2" t="str">
        <f>Data!A62</f>
        <v>RTAB-MAP LOAM</v>
      </c>
      <c r="B48" s="1">
        <f>COUNTA(Data!B62:I62)</f>
        <v>0</v>
      </c>
      <c r="C48" s="1">
        <f>COUNTIF(Data!$B$3:$I$5,A48)</f>
        <v>0</v>
      </c>
      <c r="D48" s="1">
        <f>COUNTIF(Data!$B$6:$I$15,A48)</f>
        <v>0</v>
      </c>
      <c r="E48" s="1">
        <f t="shared" si="40"/>
        <v>0</v>
      </c>
      <c r="F48" s="1">
        <f t="shared" si="20"/>
        <v>0</v>
      </c>
      <c r="J48" s="132" t="str">
        <f>Data!A62</f>
        <v>RTAB-MAP LOAM</v>
      </c>
      <c r="K48" s="1">
        <f>COUNTA(Data!J62:T62)</f>
        <v>0</v>
      </c>
      <c r="L48" s="1">
        <f>COUNTIF(Data!$J$3:$T$5,J48)</f>
        <v>0</v>
      </c>
      <c r="M48" s="1">
        <f>COUNTIF(Data!$J$6:$T$15,J48)</f>
        <v>0</v>
      </c>
      <c r="N48" s="1">
        <f t="shared" si="41"/>
        <v>0</v>
      </c>
      <c r="O48" s="79">
        <f t="shared" si="21"/>
        <v>0</v>
      </c>
      <c r="U48" s="132" t="str">
        <f t="shared" si="31"/>
        <v>RTAB-MAP LOAM</v>
      </c>
      <c r="V48" s="1">
        <f>COUNTA(Data!U62:AE62)</f>
        <v>0</v>
      </c>
      <c r="W48" s="1">
        <f>COUNTIF(Data!$U$3:$AE$5,U48)</f>
        <v>0</v>
      </c>
      <c r="X48" s="1">
        <f>COUNTIF(Data!$U$6:$AE$15,U48)</f>
        <v>0</v>
      </c>
      <c r="Y48" s="1">
        <f t="shared" si="42"/>
        <v>0</v>
      </c>
      <c r="Z48" s="79">
        <f t="shared" si="22"/>
        <v>0</v>
      </c>
      <c r="AF48" s="132" t="str">
        <f t="shared" si="32"/>
        <v>RTAB-MAP LOAM</v>
      </c>
      <c r="AG48" s="1">
        <f>COUNTA(Data!AF62:AP62)</f>
        <v>0</v>
      </c>
      <c r="AH48" s="1">
        <f>COUNTIF(Data!$AF$3:$AP$5,AF48)</f>
        <v>0</v>
      </c>
      <c r="AI48" s="1">
        <f>COUNTIF(Data!$AF$6:$AP$15,AF48)</f>
        <v>0</v>
      </c>
      <c r="AJ48" s="1">
        <f t="shared" si="43"/>
        <v>0</v>
      </c>
      <c r="AK48" s="79">
        <f t="shared" si="23"/>
        <v>0</v>
      </c>
      <c r="AQ48" s="132" t="str">
        <f t="shared" si="33"/>
        <v>RTAB-MAP LOAM</v>
      </c>
      <c r="AR48" s="1">
        <f>COUNTA(Data!AQ62:BA62)</f>
        <v>0</v>
      </c>
      <c r="AS48" s="1">
        <f>COUNTIF(Data!$AQ$3:$BA$5,AQ48)</f>
        <v>0</v>
      </c>
      <c r="AT48" s="1">
        <f>COUNTIF(Data!$AQ$6:$BA$15,AQ48)</f>
        <v>0</v>
      </c>
      <c r="AU48" s="1">
        <f t="shared" si="44"/>
        <v>0</v>
      </c>
      <c r="AV48" s="79">
        <f t="shared" si="24"/>
        <v>0</v>
      </c>
      <c r="BB48" s="132" t="str">
        <f t="shared" si="34"/>
        <v>RTAB-MAP LOAM</v>
      </c>
      <c r="BC48" s="1">
        <f>COUNTA(Data!BB62:BM62)</f>
        <v>0</v>
      </c>
      <c r="BD48" s="1">
        <f>COUNTIF(Data!$BB$3:$BM$5,BB48)</f>
        <v>0</v>
      </c>
      <c r="BE48" s="1">
        <f>COUNTIF(Data!$BB$6:$BM$15,BB48)</f>
        <v>0</v>
      </c>
      <c r="BF48" s="1">
        <f t="shared" si="45"/>
        <v>0</v>
      </c>
      <c r="BG48" s="79">
        <f t="shared" si="25"/>
        <v>0</v>
      </c>
      <c r="BN48" s="132" t="str">
        <f t="shared" si="35"/>
        <v>RTAB-MAP LOAM</v>
      </c>
      <c r="BO48" s="1">
        <f>COUNTA(Data!BN62:CC62)</f>
        <v>0</v>
      </c>
      <c r="BP48" s="1">
        <f>COUNTIF(Data!$BN$3:$CC$5,BN48)</f>
        <v>0</v>
      </c>
      <c r="BQ48" s="1">
        <f>COUNTIF(Data!$BN$6:$CC$15,BN48)</f>
        <v>0</v>
      </c>
      <c r="BR48" s="1">
        <f t="shared" si="46"/>
        <v>0</v>
      </c>
      <c r="BS48" s="79">
        <f t="shared" si="26"/>
        <v>0</v>
      </c>
      <c r="CD48" s="132" t="str">
        <f t="shared" si="36"/>
        <v>RTAB-MAP LOAM</v>
      </c>
      <c r="CE48" s="1">
        <f>COUNTA(Data!CD62:CW62)</f>
        <v>0</v>
      </c>
      <c r="CF48" s="1">
        <f>COUNTIF(Data!$CD$3:$CW$5,CD48)</f>
        <v>0</v>
      </c>
      <c r="CG48" s="1">
        <f>COUNTIF(Data!$CD$6:$CW$15,CD48)</f>
        <v>0</v>
      </c>
      <c r="CH48" s="1">
        <f t="shared" si="47"/>
        <v>0</v>
      </c>
      <c r="CI48" s="79">
        <f t="shared" si="27"/>
        <v>0</v>
      </c>
      <c r="CX48" s="132" t="str">
        <f t="shared" si="37"/>
        <v>RTAB-MAP LOAM</v>
      </c>
      <c r="CY48" s="1">
        <f>COUNTA(Data!CX62:DU62)</f>
        <v>0</v>
      </c>
      <c r="CZ48" s="1">
        <f>COUNTIF(Data!$CX$3:$DU$5,CX48)</f>
        <v>0</v>
      </c>
      <c r="DA48" s="1">
        <f>COUNTIF(Data!$CX$6:$DU$15,CX48)</f>
        <v>0</v>
      </c>
      <c r="DB48" s="1">
        <f t="shared" si="48"/>
        <v>0</v>
      </c>
      <c r="DC48" s="79">
        <f t="shared" si="28"/>
        <v>0</v>
      </c>
      <c r="DV48" s="132" t="str">
        <f t="shared" si="38"/>
        <v>RTAB-MAP LOAM</v>
      </c>
      <c r="DW48" s="1">
        <f>COUNTA(Data!DV62:EH62)</f>
        <v>0</v>
      </c>
      <c r="DX48" s="1">
        <f>COUNTIF(Data!$DV$3:$EH$5,DV48)</f>
        <v>0</v>
      </c>
      <c r="DY48" s="1">
        <f>COUNTIF(Data!$DV$6:$EH$15,DV48)</f>
        <v>0</v>
      </c>
      <c r="DZ48" s="1">
        <f t="shared" si="49"/>
        <v>0</v>
      </c>
      <c r="EA48" s="79">
        <f t="shared" si="29"/>
        <v>0</v>
      </c>
      <c r="EI48" s="132" t="str">
        <f t="shared" si="39"/>
        <v>RTAB-MAP LOAM</v>
      </c>
      <c r="EJ48" s="1">
        <f>COUNTA(Data!EI62:ES62)</f>
        <v>11</v>
      </c>
      <c r="EK48" s="1">
        <f>COUNTIF(Data!$EI$3:$ES$5,EI48)</f>
        <v>0</v>
      </c>
      <c r="EL48" s="1">
        <f>COUNTIF(Data!$EI$6:$ES$15,EI48)</f>
        <v>0</v>
      </c>
      <c r="EM48" s="1">
        <f t="shared" si="50"/>
        <v>0</v>
      </c>
      <c r="EN48" s="79">
        <f t="shared" si="30"/>
        <v>0</v>
      </c>
    </row>
    <row r="49" spans="1:144" x14ac:dyDescent="0.25">
      <c r="A49" s="2" t="str">
        <f>Data!A63</f>
        <v>RTAB. Stereo. F2F</v>
      </c>
      <c r="B49" s="1">
        <f>COUNTA(Data!B63:I63)</f>
        <v>0</v>
      </c>
      <c r="C49" s="1">
        <f>COUNTIF(Data!$B$3:$I$5,A49)</f>
        <v>0</v>
      </c>
      <c r="D49" s="1">
        <f>COUNTIF(Data!$B$6:$I$15,A49)</f>
        <v>0</v>
      </c>
      <c r="E49" s="1">
        <f t="shared" si="40"/>
        <v>0</v>
      </c>
      <c r="F49" s="1">
        <f t="shared" si="20"/>
        <v>0</v>
      </c>
      <c r="J49" s="132" t="str">
        <f>Data!A63</f>
        <v>RTAB. Stereo. F2F</v>
      </c>
      <c r="K49" s="1">
        <f>COUNTA(Data!J63:T63)</f>
        <v>0</v>
      </c>
      <c r="L49" s="1">
        <f>COUNTIF(Data!$J$3:$T$5,J49)</f>
        <v>0</v>
      </c>
      <c r="M49" s="1">
        <f>COUNTIF(Data!$J$6:$T$15,J49)</f>
        <v>0</v>
      </c>
      <c r="N49" s="1">
        <f t="shared" si="41"/>
        <v>0</v>
      </c>
      <c r="O49" s="79">
        <f t="shared" si="21"/>
        <v>0</v>
      </c>
      <c r="U49" s="132" t="str">
        <f t="shared" si="31"/>
        <v>RTAB. Stereo. F2F</v>
      </c>
      <c r="V49" s="1">
        <f>COUNTA(Data!U63:AE63)</f>
        <v>11</v>
      </c>
      <c r="W49" s="1">
        <f>COUNTIF(Data!$U$3:$AE$5,U49)</f>
        <v>0</v>
      </c>
      <c r="X49" s="1">
        <f>COUNTIF(Data!$U$6:$AE$15,U49)</f>
        <v>0</v>
      </c>
      <c r="Y49" s="1">
        <f t="shared" si="42"/>
        <v>0</v>
      </c>
      <c r="Z49" s="79">
        <f t="shared" si="22"/>
        <v>0</v>
      </c>
      <c r="AF49" s="132" t="str">
        <f t="shared" si="32"/>
        <v>RTAB. Stereo. F2F</v>
      </c>
      <c r="AG49" s="1">
        <f>COUNTA(Data!AF63:AP63)</f>
        <v>0</v>
      </c>
      <c r="AH49" s="1">
        <f>COUNTIF(Data!$AF$3:$AP$5,AF49)</f>
        <v>0</v>
      </c>
      <c r="AI49" s="1">
        <f>COUNTIF(Data!$AF$6:$AP$15,AF49)</f>
        <v>0</v>
      </c>
      <c r="AJ49" s="1">
        <f t="shared" si="43"/>
        <v>0</v>
      </c>
      <c r="AK49" s="79">
        <f t="shared" si="23"/>
        <v>0</v>
      </c>
      <c r="AQ49" s="132" t="str">
        <f t="shared" si="33"/>
        <v>RTAB. Stereo. F2F</v>
      </c>
      <c r="AR49" s="1">
        <f>COUNTA(Data!AQ63:BA63)</f>
        <v>0</v>
      </c>
      <c r="AS49" s="1">
        <f>COUNTIF(Data!$AQ$3:$BA$5,AQ49)</f>
        <v>0</v>
      </c>
      <c r="AT49" s="1">
        <f>COUNTIF(Data!$AQ$6:$BA$15,AQ49)</f>
        <v>0</v>
      </c>
      <c r="AU49" s="1">
        <f t="shared" si="44"/>
        <v>0</v>
      </c>
      <c r="AV49" s="79">
        <f t="shared" si="24"/>
        <v>0</v>
      </c>
      <c r="BB49" s="132" t="str">
        <f t="shared" si="34"/>
        <v>RTAB. Stereo. F2F</v>
      </c>
      <c r="BC49" s="1">
        <f>COUNTA(Data!BB63:BM63)</f>
        <v>0</v>
      </c>
      <c r="BD49" s="1">
        <f>COUNTIF(Data!$BB$3:$BM$5,BB49)</f>
        <v>0</v>
      </c>
      <c r="BE49" s="1">
        <f>COUNTIF(Data!$BB$6:$BM$15,BB49)</f>
        <v>0</v>
      </c>
      <c r="BF49" s="1">
        <f t="shared" si="45"/>
        <v>0</v>
      </c>
      <c r="BG49" s="79">
        <f t="shared" si="25"/>
        <v>0</v>
      </c>
      <c r="BN49" s="132" t="str">
        <f t="shared" si="35"/>
        <v>RTAB. Stereo. F2F</v>
      </c>
      <c r="BO49" s="1">
        <f>COUNTA(Data!BN63:CC63)</f>
        <v>0</v>
      </c>
      <c r="BP49" s="1">
        <f>COUNTIF(Data!$BN$3:$CC$5,BN49)</f>
        <v>0</v>
      </c>
      <c r="BQ49" s="1">
        <f>COUNTIF(Data!$BN$6:$CC$15,BN49)</f>
        <v>0</v>
      </c>
      <c r="BR49" s="1">
        <f t="shared" si="46"/>
        <v>0</v>
      </c>
      <c r="BS49" s="79">
        <f t="shared" si="26"/>
        <v>0</v>
      </c>
      <c r="CD49" s="132" t="str">
        <f t="shared" si="36"/>
        <v>RTAB. Stereo. F2F</v>
      </c>
      <c r="CE49" s="1">
        <f>COUNTA(Data!CD63:CW63)</f>
        <v>0</v>
      </c>
      <c r="CF49" s="1">
        <f>COUNTIF(Data!$CD$3:$CW$5,CD49)</f>
        <v>0</v>
      </c>
      <c r="CG49" s="1">
        <f>COUNTIF(Data!$CD$6:$CW$15,CD49)</f>
        <v>0</v>
      </c>
      <c r="CH49" s="1">
        <f t="shared" si="47"/>
        <v>0</v>
      </c>
      <c r="CI49" s="79">
        <f t="shared" si="27"/>
        <v>0</v>
      </c>
      <c r="CX49" s="132" t="str">
        <f t="shared" si="37"/>
        <v>RTAB. Stereo. F2F</v>
      </c>
      <c r="CY49" s="1">
        <f>COUNTA(Data!CX63:DU63)</f>
        <v>0</v>
      </c>
      <c r="CZ49" s="1">
        <f>COUNTIF(Data!$CX$3:$DU$5,CX49)</f>
        <v>0</v>
      </c>
      <c r="DA49" s="1">
        <f>COUNTIF(Data!$CX$6:$DU$15,CX49)</f>
        <v>0</v>
      </c>
      <c r="DB49" s="1">
        <f t="shared" si="48"/>
        <v>0</v>
      </c>
      <c r="DC49" s="79">
        <f t="shared" si="28"/>
        <v>0</v>
      </c>
      <c r="DV49" s="132" t="str">
        <f t="shared" si="38"/>
        <v>RTAB. Stereo. F2F</v>
      </c>
      <c r="DW49" s="1">
        <f>COUNTA(Data!DV63:EH63)</f>
        <v>0</v>
      </c>
      <c r="DX49" s="1">
        <f>COUNTIF(Data!$DV$3:$EH$5,DV49)</f>
        <v>0</v>
      </c>
      <c r="DY49" s="1">
        <f>COUNTIF(Data!$DV$6:$EH$15,DV49)</f>
        <v>0</v>
      </c>
      <c r="DZ49" s="1">
        <f t="shared" si="49"/>
        <v>0</v>
      </c>
      <c r="EA49" s="79">
        <f t="shared" si="29"/>
        <v>0</v>
      </c>
      <c r="EI49" s="132" t="str">
        <f t="shared" si="39"/>
        <v>RTAB. Stereo. F2F</v>
      </c>
      <c r="EJ49" s="1">
        <f>COUNTA(Data!EI63:ES63)</f>
        <v>11</v>
      </c>
      <c r="EK49" s="1">
        <f>COUNTIF(Data!$EI$3:$ES$5,EI49)</f>
        <v>1</v>
      </c>
      <c r="EL49" s="1">
        <f>COUNTIF(Data!$EI$6:$ES$15,EI49)</f>
        <v>0</v>
      </c>
      <c r="EM49" s="1">
        <f t="shared" si="50"/>
        <v>1</v>
      </c>
      <c r="EN49" s="79">
        <f t="shared" si="30"/>
        <v>9.0909090909090912E-2</v>
      </c>
    </row>
    <row r="50" spans="1:144" x14ac:dyDescent="0.25">
      <c r="A50" s="2" t="str">
        <f>Data!A64</f>
        <v>RTAB. Stereo. F2M</v>
      </c>
      <c r="B50" s="1">
        <f>COUNTA(Data!B64:I64)</f>
        <v>0</v>
      </c>
      <c r="C50" s="1">
        <f>COUNTIF(Data!$B$3:$I$5,A50)</f>
        <v>0</v>
      </c>
      <c r="D50" s="1">
        <f>COUNTIF(Data!$B$6:$I$15,A50)</f>
        <v>0</v>
      </c>
      <c r="E50" s="1">
        <f t="shared" si="40"/>
        <v>0</v>
      </c>
      <c r="F50" s="1">
        <f t="shared" si="20"/>
        <v>0</v>
      </c>
      <c r="J50" s="132" t="str">
        <f>Data!A64</f>
        <v>RTAB. Stereo. F2M</v>
      </c>
      <c r="K50" s="1">
        <f>COUNTA(Data!J64:T64)</f>
        <v>0</v>
      </c>
      <c r="L50" s="1">
        <f>COUNTIF(Data!$J$3:$T$5,J50)</f>
        <v>0</v>
      </c>
      <c r="M50" s="1">
        <f>COUNTIF(Data!$J$6:$T$15,J50)</f>
        <v>0</v>
      </c>
      <c r="N50" s="1">
        <f t="shared" si="41"/>
        <v>0</v>
      </c>
      <c r="O50" s="79">
        <f t="shared" si="21"/>
        <v>0</v>
      </c>
      <c r="U50" s="132" t="str">
        <f t="shared" si="31"/>
        <v>RTAB. Stereo. F2M</v>
      </c>
      <c r="V50" s="1">
        <f>COUNTA(Data!U64:AE64)</f>
        <v>11</v>
      </c>
      <c r="W50" s="1">
        <f>COUNTIF(Data!$U$3:$AE$5,U50)</f>
        <v>1</v>
      </c>
      <c r="X50" s="1">
        <f>COUNTIF(Data!$U$6:$AE$15,U50)</f>
        <v>0</v>
      </c>
      <c r="Y50" s="1">
        <f t="shared" si="42"/>
        <v>1</v>
      </c>
      <c r="Z50" s="79">
        <f t="shared" si="22"/>
        <v>9.0909090909090912E-2</v>
      </c>
      <c r="AF50" s="132" t="str">
        <f t="shared" si="32"/>
        <v>RTAB. Stereo. F2M</v>
      </c>
      <c r="AG50" s="1">
        <f>COUNTA(Data!AF64:AP64)</f>
        <v>0</v>
      </c>
      <c r="AH50" s="1">
        <f>COUNTIF(Data!$AF$3:$AP$5,AF50)</f>
        <v>0</v>
      </c>
      <c r="AI50" s="1">
        <f>COUNTIF(Data!$AF$6:$AP$15,AF50)</f>
        <v>0</v>
      </c>
      <c r="AJ50" s="1">
        <f t="shared" si="43"/>
        <v>0</v>
      </c>
      <c r="AK50" s="79">
        <f t="shared" si="23"/>
        <v>0</v>
      </c>
      <c r="AQ50" s="132" t="str">
        <f t="shared" si="33"/>
        <v>RTAB. Stereo. F2M</v>
      </c>
      <c r="AR50" s="1">
        <f>COUNTA(Data!AQ64:BA64)</f>
        <v>0</v>
      </c>
      <c r="AS50" s="1">
        <f>COUNTIF(Data!$AQ$3:$BA$5,AQ50)</f>
        <v>0</v>
      </c>
      <c r="AT50" s="1">
        <f>COUNTIF(Data!$AQ$6:$BA$15,AQ50)</f>
        <v>0</v>
      </c>
      <c r="AU50" s="1">
        <f t="shared" si="44"/>
        <v>0</v>
      </c>
      <c r="AV50" s="79">
        <f t="shared" si="24"/>
        <v>0</v>
      </c>
      <c r="BB50" s="132" t="str">
        <f t="shared" si="34"/>
        <v>RTAB. Stereo. F2M</v>
      </c>
      <c r="BC50" s="1">
        <f>COUNTA(Data!BB64:BM64)</f>
        <v>0</v>
      </c>
      <c r="BD50" s="1">
        <f>COUNTIF(Data!$BB$3:$BM$5,BB50)</f>
        <v>0</v>
      </c>
      <c r="BE50" s="1">
        <f>COUNTIF(Data!$BB$6:$BM$15,BB50)</f>
        <v>0</v>
      </c>
      <c r="BF50" s="1">
        <f t="shared" si="45"/>
        <v>0</v>
      </c>
      <c r="BG50" s="79">
        <f t="shared" si="25"/>
        <v>0</v>
      </c>
      <c r="BN50" s="132" t="str">
        <f t="shared" si="35"/>
        <v>RTAB. Stereo. F2M</v>
      </c>
      <c r="BO50" s="1">
        <f>COUNTA(Data!BN64:CC64)</f>
        <v>0</v>
      </c>
      <c r="BP50" s="1">
        <f>COUNTIF(Data!$BN$3:$CC$5,BN50)</f>
        <v>0</v>
      </c>
      <c r="BQ50" s="1">
        <f>COUNTIF(Data!$BN$6:$CC$15,BN50)</f>
        <v>0</v>
      </c>
      <c r="BR50" s="1">
        <f t="shared" si="46"/>
        <v>0</v>
      </c>
      <c r="BS50" s="79">
        <f t="shared" si="26"/>
        <v>0</v>
      </c>
      <c r="CD50" s="132" t="str">
        <f t="shared" si="36"/>
        <v>RTAB. Stereo. F2M</v>
      </c>
      <c r="CE50" s="1">
        <f>COUNTA(Data!CD64:CW64)</f>
        <v>0</v>
      </c>
      <c r="CF50" s="1">
        <f>COUNTIF(Data!$CD$3:$CW$5,CD50)</f>
        <v>0</v>
      </c>
      <c r="CG50" s="1">
        <f>COUNTIF(Data!$CD$6:$CW$15,CD50)</f>
        <v>0</v>
      </c>
      <c r="CH50" s="1">
        <f t="shared" si="47"/>
        <v>0</v>
      </c>
      <c r="CI50" s="79">
        <f t="shared" si="27"/>
        <v>0</v>
      </c>
      <c r="CX50" s="132" t="str">
        <f t="shared" si="37"/>
        <v>RTAB. Stereo. F2M</v>
      </c>
      <c r="CY50" s="1">
        <f>COUNTA(Data!CX64:DU64)</f>
        <v>0</v>
      </c>
      <c r="CZ50" s="1">
        <f>COUNTIF(Data!$CX$3:$DU$5,CX50)</f>
        <v>0</v>
      </c>
      <c r="DA50" s="1">
        <f>COUNTIF(Data!$CX$6:$DU$15,CX50)</f>
        <v>0</v>
      </c>
      <c r="DB50" s="1">
        <f t="shared" si="48"/>
        <v>0</v>
      </c>
      <c r="DC50" s="79">
        <f t="shared" si="28"/>
        <v>0</v>
      </c>
      <c r="DV50" s="132" t="str">
        <f t="shared" si="38"/>
        <v>RTAB. Stereo. F2M</v>
      </c>
      <c r="DW50" s="1">
        <f>COUNTA(Data!DV64:EH64)</f>
        <v>0</v>
      </c>
      <c r="DX50" s="1">
        <f>COUNTIF(Data!$DV$3:$EH$5,DV50)</f>
        <v>0</v>
      </c>
      <c r="DY50" s="1">
        <f>COUNTIF(Data!$DV$6:$EH$15,DV50)</f>
        <v>0</v>
      </c>
      <c r="DZ50" s="1">
        <f t="shared" si="49"/>
        <v>0</v>
      </c>
      <c r="EA50" s="79">
        <f t="shared" si="29"/>
        <v>0</v>
      </c>
      <c r="EI50" s="132" t="str">
        <f t="shared" si="39"/>
        <v>RTAB. Stereo. F2M</v>
      </c>
      <c r="EJ50" s="1">
        <f>COUNTA(Data!EI64:ES64)</f>
        <v>11</v>
      </c>
      <c r="EK50" s="1">
        <f>COUNTIF(Data!$EI$3:$ES$5,EI50)</f>
        <v>1</v>
      </c>
      <c r="EL50" s="1">
        <f>COUNTIF(Data!$EI$6:$ES$15,EI50)</f>
        <v>4</v>
      </c>
      <c r="EM50" s="1">
        <f t="shared" si="50"/>
        <v>3</v>
      </c>
      <c r="EN50" s="79">
        <f t="shared" si="30"/>
        <v>0.27272727272727271</v>
      </c>
    </row>
    <row r="51" spans="1:144" x14ac:dyDescent="0.25">
      <c r="A51" s="2" t="str">
        <f>Data!A65</f>
        <v>RTAB. Stereo. Fovis</v>
      </c>
      <c r="B51" s="1">
        <f>COUNTA(Data!B65:I65)</f>
        <v>0</v>
      </c>
      <c r="C51" s="1">
        <f>COUNTIF(Data!$B$3:$I$5,A51)</f>
        <v>0</v>
      </c>
      <c r="D51" s="1">
        <f>COUNTIF(Data!$B$6:$I$15,A51)</f>
        <v>0</v>
      </c>
      <c r="E51" s="1">
        <f t="shared" si="40"/>
        <v>0</v>
      </c>
      <c r="F51" s="1">
        <f t="shared" si="20"/>
        <v>0</v>
      </c>
      <c r="J51" s="132" t="str">
        <f>Data!A65</f>
        <v>RTAB. Stereo. Fovis</v>
      </c>
      <c r="K51" s="1">
        <f>COUNTA(Data!J65:T65)</f>
        <v>0</v>
      </c>
      <c r="L51" s="1">
        <f>COUNTIF(Data!$J$3:$T$5,J51)</f>
        <v>0</v>
      </c>
      <c r="M51" s="1">
        <f>COUNTIF(Data!$J$6:$T$15,J51)</f>
        <v>0</v>
      </c>
      <c r="N51" s="1">
        <f t="shared" si="41"/>
        <v>0</v>
      </c>
      <c r="O51" s="79">
        <f t="shared" si="21"/>
        <v>0</v>
      </c>
      <c r="U51" s="132" t="str">
        <f t="shared" si="31"/>
        <v>RTAB. Stereo. Fovis</v>
      </c>
      <c r="V51" s="1">
        <f>COUNTA(Data!U65:AE65)</f>
        <v>11</v>
      </c>
      <c r="W51" s="1">
        <f>COUNTIF(Data!$U$3:$AE$5,U51)</f>
        <v>0</v>
      </c>
      <c r="X51" s="1">
        <f>COUNTIF(Data!$U$6:$AE$15,U51)</f>
        <v>0</v>
      </c>
      <c r="Y51" s="1">
        <f t="shared" si="42"/>
        <v>0</v>
      </c>
      <c r="Z51" s="79">
        <f t="shared" si="22"/>
        <v>0</v>
      </c>
      <c r="AF51" s="132" t="str">
        <f t="shared" si="32"/>
        <v>RTAB. Stereo. Fovis</v>
      </c>
      <c r="AG51" s="1">
        <f>COUNTA(Data!AF65:AP65)</f>
        <v>0</v>
      </c>
      <c r="AH51" s="1">
        <f>COUNTIF(Data!$AF$3:$AP$5,AF51)</f>
        <v>0</v>
      </c>
      <c r="AI51" s="1">
        <f>COUNTIF(Data!$AF$6:$AP$15,AF51)</f>
        <v>0</v>
      </c>
      <c r="AJ51" s="1">
        <f t="shared" si="43"/>
        <v>0</v>
      </c>
      <c r="AK51" s="79">
        <f t="shared" si="23"/>
        <v>0</v>
      </c>
      <c r="AQ51" s="132" t="str">
        <f t="shared" si="33"/>
        <v>RTAB. Stereo. Fovis</v>
      </c>
      <c r="AR51" s="1">
        <f>COUNTA(Data!AQ65:BA65)</f>
        <v>0</v>
      </c>
      <c r="AS51" s="1">
        <f>COUNTIF(Data!$AQ$3:$BA$5,AQ51)</f>
        <v>0</v>
      </c>
      <c r="AT51" s="1">
        <f>COUNTIF(Data!$AQ$6:$BA$15,AQ51)</f>
        <v>0</v>
      </c>
      <c r="AU51" s="1">
        <f t="shared" si="44"/>
        <v>0</v>
      </c>
      <c r="AV51" s="79">
        <f t="shared" si="24"/>
        <v>0</v>
      </c>
      <c r="BB51" s="132" t="str">
        <f t="shared" si="34"/>
        <v>RTAB. Stereo. Fovis</v>
      </c>
      <c r="BC51" s="1">
        <f>COUNTA(Data!BB65:BM65)</f>
        <v>0</v>
      </c>
      <c r="BD51" s="1">
        <f>COUNTIF(Data!$BB$3:$BM$5,BB51)</f>
        <v>0</v>
      </c>
      <c r="BE51" s="1">
        <f>COUNTIF(Data!$BB$6:$BM$15,BB51)</f>
        <v>0</v>
      </c>
      <c r="BF51" s="1">
        <f t="shared" si="45"/>
        <v>0</v>
      </c>
      <c r="BG51" s="79">
        <f t="shared" si="25"/>
        <v>0</v>
      </c>
      <c r="BN51" s="132" t="str">
        <f t="shared" si="35"/>
        <v>RTAB. Stereo. Fovis</v>
      </c>
      <c r="BO51" s="1">
        <f>COUNTA(Data!BN65:CC65)</f>
        <v>0</v>
      </c>
      <c r="BP51" s="1">
        <f>COUNTIF(Data!$BN$3:$CC$5,BN51)</f>
        <v>0</v>
      </c>
      <c r="BQ51" s="1">
        <f>COUNTIF(Data!$BN$6:$CC$15,BN51)</f>
        <v>0</v>
      </c>
      <c r="BR51" s="1">
        <f t="shared" si="46"/>
        <v>0</v>
      </c>
      <c r="BS51" s="79">
        <f t="shared" si="26"/>
        <v>0</v>
      </c>
      <c r="CD51" s="132" t="str">
        <f t="shared" si="36"/>
        <v>RTAB. Stereo. Fovis</v>
      </c>
      <c r="CE51" s="1">
        <f>COUNTA(Data!CD65:CW65)</f>
        <v>0</v>
      </c>
      <c r="CF51" s="1">
        <f>COUNTIF(Data!$CD$3:$CW$5,CD51)</f>
        <v>0</v>
      </c>
      <c r="CG51" s="1">
        <f>COUNTIF(Data!$CD$6:$CW$15,CD51)</f>
        <v>0</v>
      </c>
      <c r="CH51" s="1">
        <f t="shared" si="47"/>
        <v>0</v>
      </c>
      <c r="CI51" s="79">
        <f t="shared" si="27"/>
        <v>0</v>
      </c>
      <c r="CX51" s="132" t="str">
        <f t="shared" si="37"/>
        <v>RTAB. Stereo. Fovis</v>
      </c>
      <c r="CY51" s="1">
        <f>COUNTA(Data!CX65:DU65)</f>
        <v>0</v>
      </c>
      <c r="CZ51" s="1">
        <f>COUNTIF(Data!$CX$3:$DU$5,CX51)</f>
        <v>0</v>
      </c>
      <c r="DA51" s="1">
        <f>COUNTIF(Data!$CX$6:$DU$15,CX51)</f>
        <v>0</v>
      </c>
      <c r="DB51" s="1">
        <f t="shared" si="48"/>
        <v>0</v>
      </c>
      <c r="DC51" s="79">
        <f t="shared" si="28"/>
        <v>0</v>
      </c>
      <c r="DV51" s="132" t="str">
        <f t="shared" si="38"/>
        <v>RTAB. Stereo. Fovis</v>
      </c>
      <c r="DW51" s="1">
        <f>COUNTA(Data!DV65:EH65)</f>
        <v>0</v>
      </c>
      <c r="DX51" s="1">
        <f>COUNTIF(Data!$DV$3:$EH$5,DV51)</f>
        <v>0</v>
      </c>
      <c r="DY51" s="1">
        <f>COUNTIF(Data!$DV$6:$EH$15,DV51)</f>
        <v>0</v>
      </c>
      <c r="DZ51" s="1">
        <f t="shared" si="49"/>
        <v>0</v>
      </c>
      <c r="EA51" s="79">
        <f t="shared" si="29"/>
        <v>0</v>
      </c>
      <c r="EI51" s="132" t="str">
        <f t="shared" si="39"/>
        <v>RTAB. Stereo. Fovis</v>
      </c>
      <c r="EJ51" s="1">
        <f>COUNTA(Data!EI65:ES65)</f>
        <v>11</v>
      </c>
      <c r="EK51" s="1">
        <f>COUNTIF(Data!$EI$3:$ES$5,EI51)</f>
        <v>0</v>
      </c>
      <c r="EL51" s="1">
        <f>COUNTIF(Data!$EI$6:$ES$15,EI51)</f>
        <v>0</v>
      </c>
      <c r="EM51" s="1">
        <f t="shared" si="50"/>
        <v>0</v>
      </c>
      <c r="EN51" s="79">
        <f t="shared" si="30"/>
        <v>0</v>
      </c>
    </row>
    <row r="52" spans="1:144" x14ac:dyDescent="0.25">
      <c r="A52" s="2" t="str">
        <f>Data!A66</f>
        <v>RTAB. Stereo. ORB2</v>
      </c>
      <c r="B52" s="1">
        <f>COUNTA(Data!B66:I66)</f>
        <v>0</v>
      </c>
      <c r="C52" s="1">
        <f>COUNTIF(Data!$B$3:$I$5,A52)</f>
        <v>0</v>
      </c>
      <c r="D52" s="1">
        <f>COUNTIF(Data!$B$6:$I$15,A52)</f>
        <v>0</v>
      </c>
      <c r="E52" s="1">
        <f t="shared" si="40"/>
        <v>0</v>
      </c>
      <c r="F52" s="1">
        <f t="shared" si="20"/>
        <v>0</v>
      </c>
      <c r="J52" s="132" t="str">
        <f>Data!A66</f>
        <v>RTAB. Stereo. ORB2</v>
      </c>
      <c r="K52" s="1">
        <f>COUNTA(Data!J66:T66)</f>
        <v>0</v>
      </c>
      <c r="L52" s="1">
        <f>COUNTIF(Data!$J$3:$T$5,J52)</f>
        <v>0</v>
      </c>
      <c r="M52" s="1">
        <f>COUNTIF(Data!$J$6:$T$15,J52)</f>
        <v>0</v>
      </c>
      <c r="N52" s="1">
        <f t="shared" si="41"/>
        <v>0</v>
      </c>
      <c r="O52" s="79">
        <f t="shared" si="21"/>
        <v>0</v>
      </c>
      <c r="U52" s="132" t="str">
        <f t="shared" si="31"/>
        <v>RTAB. Stereo. ORB2</v>
      </c>
      <c r="V52" s="1">
        <f>COUNTA(Data!U66:AE66)</f>
        <v>11</v>
      </c>
      <c r="W52" s="1">
        <f>COUNTIF(Data!$U$3:$AE$5,U52)</f>
        <v>1</v>
      </c>
      <c r="X52" s="1">
        <f>COUNTIF(Data!$U$6:$AE$15,U52)</f>
        <v>4</v>
      </c>
      <c r="Y52" s="1">
        <f t="shared" si="42"/>
        <v>3</v>
      </c>
      <c r="Z52" s="79">
        <f t="shared" si="22"/>
        <v>0.27272727272727271</v>
      </c>
      <c r="AF52" s="132" t="str">
        <f t="shared" si="32"/>
        <v>RTAB. Stereo. ORB2</v>
      </c>
      <c r="AG52" s="1">
        <f>COUNTA(Data!AF66:AP66)</f>
        <v>0</v>
      </c>
      <c r="AH52" s="1">
        <f>COUNTIF(Data!$AF$3:$AP$5,AF52)</f>
        <v>0</v>
      </c>
      <c r="AI52" s="1">
        <f>COUNTIF(Data!$AF$6:$AP$15,AF52)</f>
        <v>0</v>
      </c>
      <c r="AJ52" s="1">
        <f t="shared" si="43"/>
        <v>0</v>
      </c>
      <c r="AK52" s="79">
        <f t="shared" si="23"/>
        <v>0</v>
      </c>
      <c r="AQ52" s="132" t="str">
        <f t="shared" si="33"/>
        <v>RTAB. Stereo. ORB2</v>
      </c>
      <c r="AR52" s="1">
        <f>COUNTA(Data!AQ66:BA66)</f>
        <v>0</v>
      </c>
      <c r="AS52" s="1">
        <f>COUNTIF(Data!$AQ$3:$BA$5,AQ52)</f>
        <v>0</v>
      </c>
      <c r="AT52" s="1">
        <f>COUNTIF(Data!$AQ$6:$BA$15,AQ52)</f>
        <v>0</v>
      </c>
      <c r="AU52" s="1">
        <f t="shared" si="44"/>
        <v>0</v>
      </c>
      <c r="AV52" s="79">
        <f t="shared" si="24"/>
        <v>0</v>
      </c>
      <c r="BB52" s="132" t="str">
        <f t="shared" si="34"/>
        <v>RTAB. Stereo. ORB2</v>
      </c>
      <c r="BC52" s="1">
        <f>COUNTA(Data!BB66:BM66)</f>
        <v>0</v>
      </c>
      <c r="BD52" s="1">
        <f>COUNTIF(Data!$BB$3:$BM$5,BB52)</f>
        <v>0</v>
      </c>
      <c r="BE52" s="1">
        <f>COUNTIF(Data!$BB$6:$BM$15,BB52)</f>
        <v>0</v>
      </c>
      <c r="BF52" s="1">
        <f t="shared" si="45"/>
        <v>0</v>
      </c>
      <c r="BG52" s="79">
        <f t="shared" si="25"/>
        <v>0</v>
      </c>
      <c r="BN52" s="132" t="str">
        <f t="shared" si="35"/>
        <v>RTAB. Stereo. ORB2</v>
      </c>
      <c r="BO52" s="1">
        <f>COUNTA(Data!BN66:CC66)</f>
        <v>0</v>
      </c>
      <c r="BP52" s="1">
        <f>COUNTIF(Data!$BN$3:$CC$5,BN52)</f>
        <v>0</v>
      </c>
      <c r="BQ52" s="1">
        <f>COUNTIF(Data!$BN$6:$CC$15,BN52)</f>
        <v>0</v>
      </c>
      <c r="BR52" s="1">
        <f t="shared" si="46"/>
        <v>0</v>
      </c>
      <c r="BS52" s="79">
        <f t="shared" si="26"/>
        <v>0</v>
      </c>
      <c r="CD52" s="132" t="str">
        <f t="shared" si="36"/>
        <v>RTAB. Stereo. ORB2</v>
      </c>
      <c r="CE52" s="1">
        <f>COUNTA(Data!CD66:CW66)</f>
        <v>0</v>
      </c>
      <c r="CF52" s="1">
        <f>COUNTIF(Data!$CD$3:$CW$5,CD52)</f>
        <v>0</v>
      </c>
      <c r="CG52" s="1">
        <f>COUNTIF(Data!$CD$6:$CW$15,CD52)</f>
        <v>0</v>
      </c>
      <c r="CH52" s="1">
        <f t="shared" si="47"/>
        <v>0</v>
      </c>
      <c r="CI52" s="79">
        <f t="shared" si="27"/>
        <v>0</v>
      </c>
      <c r="CX52" s="132" t="str">
        <f t="shared" si="37"/>
        <v>RTAB. Stereo. ORB2</v>
      </c>
      <c r="CY52" s="1">
        <f>COUNTA(Data!CX66:DU66)</f>
        <v>0</v>
      </c>
      <c r="CZ52" s="1">
        <f>COUNTIF(Data!$CX$3:$DU$5,CX52)</f>
        <v>0</v>
      </c>
      <c r="DA52" s="1">
        <f>COUNTIF(Data!$CX$6:$DU$15,CX52)</f>
        <v>0</v>
      </c>
      <c r="DB52" s="1">
        <f t="shared" si="48"/>
        <v>0</v>
      </c>
      <c r="DC52" s="79">
        <f t="shared" si="28"/>
        <v>0</v>
      </c>
      <c r="DV52" s="132" t="str">
        <f t="shared" si="38"/>
        <v>RTAB. Stereo. ORB2</v>
      </c>
      <c r="DW52" s="1">
        <f>COUNTA(Data!DV66:EH66)</f>
        <v>0</v>
      </c>
      <c r="DX52" s="1">
        <f>COUNTIF(Data!$DV$3:$EH$5,DV52)</f>
        <v>0</v>
      </c>
      <c r="DY52" s="1">
        <f>COUNTIF(Data!$DV$6:$EH$15,DV52)</f>
        <v>0</v>
      </c>
      <c r="DZ52" s="1">
        <f t="shared" si="49"/>
        <v>0</v>
      </c>
      <c r="EA52" s="79">
        <f t="shared" si="29"/>
        <v>0</v>
      </c>
      <c r="EI52" s="132" t="str">
        <f t="shared" si="39"/>
        <v>RTAB. Stereo. ORB2</v>
      </c>
      <c r="EJ52" s="1">
        <f>COUNTA(Data!EI66:ES66)</f>
        <v>11</v>
      </c>
      <c r="EK52" s="1">
        <f>COUNTIF(Data!$EI$3:$ES$5,EI52)</f>
        <v>5</v>
      </c>
      <c r="EL52" s="1">
        <f>COUNTIF(Data!$EI$6:$ES$15,EI52)</f>
        <v>3</v>
      </c>
      <c r="EM52" s="1">
        <f t="shared" si="50"/>
        <v>6.5</v>
      </c>
      <c r="EN52" s="79">
        <f t="shared" si="30"/>
        <v>0.59090909090909094</v>
      </c>
    </row>
    <row r="53" spans="1:144" x14ac:dyDescent="0.25">
      <c r="A53" s="2" t="str">
        <f>Data!A67</f>
        <v>RTAB. Stereo. Viso2</v>
      </c>
      <c r="B53" s="1">
        <f>COUNTA(Data!B67:I67)</f>
        <v>0</v>
      </c>
      <c r="C53" s="1">
        <f>COUNTIF(Data!$B$3:$I$5,A53)</f>
        <v>0</v>
      </c>
      <c r="D53" s="1">
        <f>COUNTIF(Data!$B$6:$I$15,A53)</f>
        <v>0</v>
      </c>
      <c r="E53" s="1">
        <f t="shared" si="40"/>
        <v>0</v>
      </c>
      <c r="F53" s="1">
        <f t="shared" si="20"/>
        <v>0</v>
      </c>
      <c r="J53" s="132" t="str">
        <f>Data!A67</f>
        <v>RTAB. Stereo. Viso2</v>
      </c>
      <c r="K53" s="1">
        <f>COUNTA(Data!J67:T67)</f>
        <v>0</v>
      </c>
      <c r="L53" s="1">
        <f>COUNTIF(Data!$J$3:$T$5,J53)</f>
        <v>0</v>
      </c>
      <c r="M53" s="1">
        <f>COUNTIF(Data!$J$6:$T$15,J53)</f>
        <v>0</v>
      </c>
      <c r="N53" s="1">
        <f t="shared" si="41"/>
        <v>0</v>
      </c>
      <c r="O53" s="79">
        <f t="shared" si="21"/>
        <v>0</v>
      </c>
      <c r="U53" s="132" t="str">
        <f t="shared" si="31"/>
        <v>RTAB. Stereo. Viso2</v>
      </c>
      <c r="V53" s="1">
        <f>COUNTA(Data!U67:AE67)</f>
        <v>0</v>
      </c>
      <c r="W53" s="1">
        <f>COUNTIF(Data!$U$3:$AE$5,U53)</f>
        <v>0</v>
      </c>
      <c r="X53" s="1">
        <f>COUNTIF(Data!$U$6:$AE$15,U53)</f>
        <v>0</v>
      </c>
      <c r="Y53" s="1">
        <f t="shared" si="42"/>
        <v>0</v>
      </c>
      <c r="Z53" s="79">
        <f t="shared" si="22"/>
        <v>0</v>
      </c>
      <c r="AF53" s="132" t="str">
        <f t="shared" si="32"/>
        <v>RTAB. Stereo. Viso2</v>
      </c>
      <c r="AG53" s="1">
        <f>COUNTA(Data!AF67:AP67)</f>
        <v>0</v>
      </c>
      <c r="AH53" s="1">
        <f>COUNTIF(Data!$AF$3:$AP$5,AF53)</f>
        <v>0</v>
      </c>
      <c r="AI53" s="1">
        <f>COUNTIF(Data!$AF$6:$AP$15,AF53)</f>
        <v>0</v>
      </c>
      <c r="AJ53" s="1">
        <f t="shared" si="43"/>
        <v>0</v>
      </c>
      <c r="AK53" s="79">
        <f t="shared" si="23"/>
        <v>0</v>
      </c>
      <c r="AQ53" s="132" t="str">
        <f t="shared" si="33"/>
        <v>RTAB. Stereo. Viso2</v>
      </c>
      <c r="AR53" s="1">
        <f>COUNTA(Data!AQ67:BA67)</f>
        <v>0</v>
      </c>
      <c r="AS53" s="1">
        <f>COUNTIF(Data!$AQ$3:$BA$5,AQ53)</f>
        <v>0</v>
      </c>
      <c r="AT53" s="1">
        <f>COUNTIF(Data!$AQ$6:$BA$15,AQ53)</f>
        <v>0</v>
      </c>
      <c r="AU53" s="1">
        <f t="shared" si="44"/>
        <v>0</v>
      </c>
      <c r="AV53" s="79">
        <f t="shared" si="24"/>
        <v>0</v>
      </c>
      <c r="BB53" s="132" t="str">
        <f t="shared" si="34"/>
        <v>RTAB. Stereo. Viso2</v>
      </c>
      <c r="BC53" s="1">
        <f>COUNTA(Data!BB67:BM67)</f>
        <v>0</v>
      </c>
      <c r="BD53" s="1">
        <f>COUNTIF(Data!$BB$3:$BM$5,BB53)</f>
        <v>0</v>
      </c>
      <c r="BE53" s="1">
        <f>COUNTIF(Data!$BB$6:$BM$15,BB53)</f>
        <v>0</v>
      </c>
      <c r="BF53" s="1">
        <f t="shared" si="45"/>
        <v>0</v>
      </c>
      <c r="BG53" s="79">
        <f t="shared" si="25"/>
        <v>0</v>
      </c>
      <c r="BN53" s="132" t="str">
        <f t="shared" si="35"/>
        <v>RTAB. Stereo. Viso2</v>
      </c>
      <c r="BO53" s="1">
        <f>COUNTA(Data!BN67:CC67)</f>
        <v>0</v>
      </c>
      <c r="BP53" s="1">
        <f>COUNTIF(Data!$BN$3:$CC$5,BN53)</f>
        <v>0</v>
      </c>
      <c r="BQ53" s="1">
        <f>COUNTIF(Data!$BN$6:$CC$15,BN53)</f>
        <v>0</v>
      </c>
      <c r="BR53" s="1">
        <f t="shared" si="46"/>
        <v>0</v>
      </c>
      <c r="BS53" s="79">
        <f t="shared" si="26"/>
        <v>0</v>
      </c>
      <c r="CD53" s="132" t="str">
        <f t="shared" si="36"/>
        <v>RTAB. Stereo. Viso2</v>
      </c>
      <c r="CE53" s="1">
        <f>COUNTA(Data!CD67:CW67)</f>
        <v>0</v>
      </c>
      <c r="CF53" s="1">
        <f>COUNTIF(Data!$CD$3:$CW$5,CD53)</f>
        <v>0</v>
      </c>
      <c r="CG53" s="1">
        <f>COUNTIF(Data!$CD$6:$CW$15,CD53)</f>
        <v>0</v>
      </c>
      <c r="CH53" s="1">
        <f t="shared" si="47"/>
        <v>0</v>
      </c>
      <c r="CI53" s="79">
        <f t="shared" si="27"/>
        <v>0</v>
      </c>
      <c r="CX53" s="132" t="str">
        <f t="shared" si="37"/>
        <v>RTAB. Stereo. Viso2</v>
      </c>
      <c r="CY53" s="1">
        <f>COUNTA(Data!CX67:DU67)</f>
        <v>0</v>
      </c>
      <c r="CZ53" s="1">
        <f>COUNTIF(Data!$CX$3:$DU$5,CX53)</f>
        <v>0</v>
      </c>
      <c r="DA53" s="1">
        <f>COUNTIF(Data!$CX$6:$DU$15,CX53)</f>
        <v>0</v>
      </c>
      <c r="DB53" s="1">
        <f t="shared" si="48"/>
        <v>0</v>
      </c>
      <c r="DC53" s="79">
        <f t="shared" si="28"/>
        <v>0</v>
      </c>
      <c r="DV53" s="132" t="str">
        <f t="shared" si="38"/>
        <v>RTAB. Stereo. Viso2</v>
      </c>
      <c r="DW53" s="1">
        <f>COUNTA(Data!DV67:EH67)</f>
        <v>0</v>
      </c>
      <c r="DX53" s="1">
        <f>COUNTIF(Data!$DV$3:$EH$5,DV53)</f>
        <v>0</v>
      </c>
      <c r="DY53" s="1">
        <f>COUNTIF(Data!$DV$6:$EH$15,DV53)</f>
        <v>0</v>
      </c>
      <c r="DZ53" s="1">
        <f t="shared" si="49"/>
        <v>0</v>
      </c>
      <c r="EA53" s="79">
        <f t="shared" si="29"/>
        <v>0</v>
      </c>
      <c r="EI53" s="132" t="str">
        <f t="shared" si="39"/>
        <v>RTAB. Stereo. Viso2</v>
      </c>
      <c r="EJ53" s="1">
        <f>COUNTA(Data!EI67:ES67)</f>
        <v>11</v>
      </c>
      <c r="EK53" s="1">
        <f>COUNTIF(Data!$EI$3:$ES$5,EI53)</f>
        <v>0</v>
      </c>
      <c r="EL53" s="1">
        <f>COUNTIF(Data!$EI$6:$ES$15,EI53)</f>
        <v>0</v>
      </c>
      <c r="EM53" s="1">
        <f t="shared" si="50"/>
        <v>0</v>
      </c>
      <c r="EN53" s="79">
        <f t="shared" si="30"/>
        <v>0</v>
      </c>
    </row>
    <row r="54" spans="1:144" x14ac:dyDescent="0.25">
      <c r="A54" s="2" t="str">
        <f>Data!A68</f>
        <v>RTAB. OKVIS (IMU+Ste.)</v>
      </c>
      <c r="B54" s="1">
        <f>COUNTA(Data!B68:I68)</f>
        <v>0</v>
      </c>
      <c r="C54" s="1">
        <f>COUNTIF(Data!$B$3:$I$5,A54)</f>
        <v>0</v>
      </c>
      <c r="D54" s="1">
        <f>COUNTIF(Data!$B$6:$I$15,A54)</f>
        <v>0</v>
      </c>
      <c r="E54" s="1">
        <f t="shared" si="40"/>
        <v>0</v>
      </c>
      <c r="F54" s="1">
        <f t="shared" si="20"/>
        <v>0</v>
      </c>
      <c r="J54" s="132" t="str">
        <f>Data!A68</f>
        <v>RTAB. OKVIS (IMU+Ste.)</v>
      </c>
      <c r="K54" s="1">
        <f>COUNTA(Data!J68:T68)</f>
        <v>0</v>
      </c>
      <c r="L54" s="1">
        <f>COUNTIF(Data!$J$3:$T$5,J54)</f>
        <v>0</v>
      </c>
      <c r="M54" s="1">
        <f>COUNTIF(Data!$J$6:$T$15,J54)</f>
        <v>0</v>
      </c>
      <c r="N54" s="1">
        <f t="shared" si="41"/>
        <v>0</v>
      </c>
      <c r="O54" s="79">
        <f t="shared" si="21"/>
        <v>0</v>
      </c>
      <c r="U54" s="132" t="str">
        <f t="shared" si="31"/>
        <v>RTAB. OKVIS (IMU+Ste.)</v>
      </c>
      <c r="V54" s="1">
        <f>COUNTA(Data!U68:AE68)</f>
        <v>0</v>
      </c>
      <c r="W54" s="1">
        <f>COUNTIF(Data!$U$3:$AE$5,U54)</f>
        <v>0</v>
      </c>
      <c r="X54" s="1">
        <f>COUNTIF(Data!$U$6:$AE$15,U54)</f>
        <v>0</v>
      </c>
      <c r="Y54" s="1">
        <f t="shared" si="42"/>
        <v>0</v>
      </c>
      <c r="Z54" s="79">
        <f t="shared" si="22"/>
        <v>0</v>
      </c>
      <c r="AF54" s="132" t="str">
        <f t="shared" si="32"/>
        <v>RTAB. OKVIS (IMU+Ste.)</v>
      </c>
      <c r="AG54" s="1">
        <f>COUNTA(Data!AF68:AP68)</f>
        <v>0</v>
      </c>
      <c r="AH54" s="1">
        <f>COUNTIF(Data!$AF$3:$AP$5,AF54)</f>
        <v>0</v>
      </c>
      <c r="AI54" s="1">
        <f>COUNTIF(Data!$AF$6:$AP$15,AF54)</f>
        <v>0</v>
      </c>
      <c r="AJ54" s="1">
        <f t="shared" si="43"/>
        <v>0</v>
      </c>
      <c r="AK54" s="79">
        <f t="shared" si="23"/>
        <v>0</v>
      </c>
      <c r="AQ54" s="132" t="str">
        <f t="shared" si="33"/>
        <v>RTAB. OKVIS (IMU+Ste.)</v>
      </c>
      <c r="AR54" s="1">
        <f>COUNTA(Data!AQ68:BA68)</f>
        <v>11</v>
      </c>
      <c r="AS54" s="1">
        <f>COUNTIF(Data!$AQ$3:$BA$5,AQ54)</f>
        <v>1</v>
      </c>
      <c r="AT54" s="1">
        <f>COUNTIF(Data!$AQ$6:$BA$15,AQ54)</f>
        <v>2</v>
      </c>
      <c r="AU54" s="1">
        <f t="shared" si="44"/>
        <v>2</v>
      </c>
      <c r="AV54" s="79">
        <f t="shared" si="24"/>
        <v>0.18181818181818182</v>
      </c>
      <c r="BB54" s="132" t="str">
        <f t="shared" si="34"/>
        <v>RTAB. OKVIS (IMU+Ste.)</v>
      </c>
      <c r="BC54" s="1">
        <f>COUNTA(Data!BB68:BM68)</f>
        <v>0</v>
      </c>
      <c r="BD54" s="1">
        <f>COUNTIF(Data!$BB$3:$BM$5,BB54)</f>
        <v>0</v>
      </c>
      <c r="BE54" s="1">
        <f>COUNTIF(Data!$BB$6:$BM$15,BB54)</f>
        <v>0</v>
      </c>
      <c r="BF54" s="1">
        <f t="shared" si="45"/>
        <v>0</v>
      </c>
      <c r="BG54" s="79">
        <f t="shared" si="25"/>
        <v>0</v>
      </c>
      <c r="BN54" s="132" t="str">
        <f t="shared" si="35"/>
        <v>RTAB. OKVIS (IMU+Ste.)</v>
      </c>
      <c r="BO54" s="1">
        <f>COUNTA(Data!BN68:CC68)</f>
        <v>0</v>
      </c>
      <c r="BP54" s="1">
        <f>COUNTIF(Data!$BN$3:$CC$5,BN54)</f>
        <v>0</v>
      </c>
      <c r="BQ54" s="1">
        <f>COUNTIF(Data!$BN$6:$CC$15,BN54)</f>
        <v>0</v>
      </c>
      <c r="BR54" s="1">
        <f t="shared" si="46"/>
        <v>0</v>
      </c>
      <c r="BS54" s="79">
        <f t="shared" si="26"/>
        <v>0</v>
      </c>
      <c r="CD54" s="132" t="str">
        <f t="shared" si="36"/>
        <v>RTAB. OKVIS (IMU+Ste.)</v>
      </c>
      <c r="CE54" s="1">
        <f>COUNTA(Data!CD68:CW68)</f>
        <v>0</v>
      </c>
      <c r="CF54" s="1">
        <f>COUNTIF(Data!$CD$3:$CW$5,CD54)</f>
        <v>0</v>
      </c>
      <c r="CG54" s="1">
        <f>COUNTIF(Data!$CD$6:$CW$15,CD54)</f>
        <v>0</v>
      </c>
      <c r="CH54" s="1">
        <f t="shared" si="47"/>
        <v>0</v>
      </c>
      <c r="CI54" s="79">
        <f t="shared" si="27"/>
        <v>0</v>
      </c>
      <c r="CX54" s="132" t="str">
        <f t="shared" si="37"/>
        <v>RTAB. OKVIS (IMU+Ste.)</v>
      </c>
      <c r="CY54" s="1">
        <f>COUNTA(Data!CX68:DU68)</f>
        <v>0</v>
      </c>
      <c r="CZ54" s="1">
        <f>COUNTIF(Data!$CX$3:$DU$5,CX54)</f>
        <v>0</v>
      </c>
      <c r="DA54" s="1">
        <f>COUNTIF(Data!$CX$6:$DU$15,CX54)</f>
        <v>0</v>
      </c>
      <c r="DB54" s="1">
        <f t="shared" si="48"/>
        <v>0</v>
      </c>
      <c r="DC54" s="79">
        <f t="shared" si="28"/>
        <v>0</v>
      </c>
      <c r="DV54" s="132" t="str">
        <f t="shared" si="38"/>
        <v>RTAB. OKVIS (IMU+Ste.)</v>
      </c>
      <c r="DW54" s="1">
        <f>COUNTA(Data!DV68:EH68)</f>
        <v>0</v>
      </c>
      <c r="DX54" s="1">
        <f>COUNTIF(Data!$DV$3:$EH$5,DV54)</f>
        <v>0</v>
      </c>
      <c r="DY54" s="1">
        <f>COUNTIF(Data!$DV$6:$EH$15,DV54)</f>
        <v>0</v>
      </c>
      <c r="DZ54" s="1">
        <f t="shared" si="49"/>
        <v>0</v>
      </c>
      <c r="EA54" s="79">
        <f t="shared" si="29"/>
        <v>0</v>
      </c>
      <c r="EI54" s="132" t="str">
        <f t="shared" si="39"/>
        <v>RTAB. OKVIS (IMU+Ste.)</v>
      </c>
      <c r="EJ54" s="1">
        <f>COUNTA(Data!EI68:ES68)</f>
        <v>0</v>
      </c>
      <c r="EK54" s="1">
        <f>COUNTIF(Data!$EI$3:$ES$5,EI54)</f>
        <v>0</v>
      </c>
      <c r="EL54" s="1">
        <f>COUNTIF(Data!$EI$6:$ES$15,EI54)</f>
        <v>0</v>
      </c>
      <c r="EM54" s="1">
        <f t="shared" si="50"/>
        <v>0</v>
      </c>
      <c r="EN54" s="79">
        <f t="shared" si="30"/>
        <v>0</v>
      </c>
    </row>
    <row r="55" spans="1:144" x14ac:dyDescent="0.25">
      <c r="A55" s="2" t="str">
        <f>Data!A69</f>
        <v>RTAB. MSCKF (IMU+Ste.)</v>
      </c>
      <c r="B55" s="1">
        <f>COUNTA(Data!B69:I69)</f>
        <v>0</v>
      </c>
      <c r="C55" s="1">
        <f>COUNTIF(Data!$B$3:$I$5,A55)</f>
        <v>0</v>
      </c>
      <c r="D55" s="1">
        <f>COUNTIF(Data!$B$6:$I$15,A55)</f>
        <v>0</v>
      </c>
      <c r="E55" s="1">
        <f t="shared" si="40"/>
        <v>0</v>
      </c>
      <c r="F55" s="1">
        <f t="shared" si="20"/>
        <v>0</v>
      </c>
      <c r="J55" s="132" t="str">
        <f>Data!A69</f>
        <v>RTAB. MSCKF (IMU+Ste.)</v>
      </c>
      <c r="K55" s="1">
        <f>COUNTA(Data!J69:T69)</f>
        <v>0</v>
      </c>
      <c r="L55" s="1">
        <f>COUNTIF(Data!$J$3:$T$5,J55)</f>
        <v>0</v>
      </c>
      <c r="M55" s="1">
        <f>COUNTIF(Data!$J$6:$T$15,J55)</f>
        <v>0</v>
      </c>
      <c r="N55" s="1">
        <f t="shared" si="41"/>
        <v>0</v>
      </c>
      <c r="O55" s="79">
        <f t="shared" si="21"/>
        <v>0</v>
      </c>
      <c r="U55" s="132" t="str">
        <f t="shared" si="31"/>
        <v>RTAB. MSCKF (IMU+Ste.)</v>
      </c>
      <c r="V55" s="1">
        <f>COUNTA(Data!U69:AE69)</f>
        <v>0</v>
      </c>
      <c r="W55" s="1">
        <f>COUNTIF(Data!$U$3:$AE$5,U55)</f>
        <v>0</v>
      </c>
      <c r="X55" s="1">
        <f>COUNTIF(Data!$U$6:$AE$15,U55)</f>
        <v>0</v>
      </c>
      <c r="Y55" s="1">
        <f t="shared" si="42"/>
        <v>0</v>
      </c>
      <c r="Z55" s="79">
        <f t="shared" si="22"/>
        <v>0</v>
      </c>
      <c r="AF55" s="132" t="str">
        <f t="shared" si="32"/>
        <v>RTAB. MSCKF (IMU+Ste.)</v>
      </c>
      <c r="AG55" s="1">
        <f>COUNTA(Data!AF69:AP69)</f>
        <v>0</v>
      </c>
      <c r="AH55" s="1">
        <f>COUNTIF(Data!$AF$3:$AP$5,AF55)</f>
        <v>0</v>
      </c>
      <c r="AI55" s="1">
        <f>COUNTIF(Data!$AF$6:$AP$15,AF55)</f>
        <v>0</v>
      </c>
      <c r="AJ55" s="1">
        <f t="shared" si="43"/>
        <v>0</v>
      </c>
      <c r="AK55" s="79">
        <f t="shared" si="23"/>
        <v>0</v>
      </c>
      <c r="AQ55" s="132" t="str">
        <f t="shared" si="33"/>
        <v>RTAB. MSCKF (IMU+Ste.)</v>
      </c>
      <c r="AR55" s="1">
        <f>COUNTA(Data!AQ69:BA69)</f>
        <v>11</v>
      </c>
      <c r="AS55" s="1">
        <f>COUNTIF(Data!$AQ$3:$BA$5,AQ55)</f>
        <v>0</v>
      </c>
      <c r="AT55" s="1">
        <f>COUNTIF(Data!$AQ$6:$BA$15,AQ55)</f>
        <v>0</v>
      </c>
      <c r="AU55" s="1">
        <f t="shared" si="44"/>
        <v>0</v>
      </c>
      <c r="AV55" s="79">
        <f t="shared" si="24"/>
        <v>0</v>
      </c>
      <c r="BB55" s="132" t="str">
        <f t="shared" si="34"/>
        <v>RTAB. MSCKF (IMU+Ste.)</v>
      </c>
      <c r="BC55" s="1">
        <f>COUNTA(Data!BB69:BM69)</f>
        <v>0</v>
      </c>
      <c r="BD55" s="1">
        <f>COUNTIF(Data!$BB$3:$BM$5,BB55)</f>
        <v>0</v>
      </c>
      <c r="BE55" s="1">
        <f>COUNTIF(Data!$BB$6:$BM$15,BB55)</f>
        <v>0</v>
      </c>
      <c r="BF55" s="1">
        <f t="shared" si="45"/>
        <v>0</v>
      </c>
      <c r="BG55" s="79">
        <f t="shared" si="25"/>
        <v>0</v>
      </c>
      <c r="BN55" s="132" t="str">
        <f t="shared" si="35"/>
        <v>RTAB. MSCKF (IMU+Ste.)</v>
      </c>
      <c r="BO55" s="1">
        <f>COUNTA(Data!BN69:CC69)</f>
        <v>0</v>
      </c>
      <c r="BP55" s="1">
        <f>COUNTIF(Data!$BN$3:$CC$5,BN55)</f>
        <v>0</v>
      </c>
      <c r="BQ55" s="1">
        <f>COUNTIF(Data!$BN$6:$CC$15,BN55)</f>
        <v>0</v>
      </c>
      <c r="BR55" s="1">
        <f t="shared" si="46"/>
        <v>0</v>
      </c>
      <c r="BS55" s="79">
        <f t="shared" si="26"/>
        <v>0</v>
      </c>
      <c r="CD55" s="132" t="str">
        <f t="shared" si="36"/>
        <v>RTAB. MSCKF (IMU+Ste.)</v>
      </c>
      <c r="CE55" s="1">
        <f>COUNTA(Data!CD69:CW69)</f>
        <v>0</v>
      </c>
      <c r="CF55" s="1">
        <f>COUNTIF(Data!$CD$3:$CW$5,CD55)</f>
        <v>0</v>
      </c>
      <c r="CG55" s="1">
        <f>COUNTIF(Data!$CD$6:$CW$15,CD55)</f>
        <v>0</v>
      </c>
      <c r="CH55" s="1">
        <f t="shared" si="47"/>
        <v>0</v>
      </c>
      <c r="CI55" s="79">
        <f t="shared" si="27"/>
        <v>0</v>
      </c>
      <c r="CX55" s="132" t="str">
        <f t="shared" si="37"/>
        <v>RTAB. MSCKF (IMU+Ste.)</v>
      </c>
      <c r="CY55" s="1">
        <f>COUNTA(Data!CX69:DU69)</f>
        <v>0</v>
      </c>
      <c r="CZ55" s="1">
        <f>COUNTIF(Data!$CX$3:$DU$5,CX55)</f>
        <v>0</v>
      </c>
      <c r="DA55" s="1">
        <f>COUNTIF(Data!$CX$6:$DU$15,CX55)</f>
        <v>0</v>
      </c>
      <c r="DB55" s="1">
        <f t="shared" si="48"/>
        <v>0</v>
      </c>
      <c r="DC55" s="79">
        <f t="shared" si="28"/>
        <v>0</v>
      </c>
      <c r="DV55" s="132" t="str">
        <f t="shared" si="38"/>
        <v>RTAB. MSCKF (IMU+Ste.)</v>
      </c>
      <c r="DW55" s="1">
        <f>COUNTA(Data!DV69:EH69)</f>
        <v>0</v>
      </c>
      <c r="DX55" s="1">
        <f>COUNTIF(Data!$DV$3:$EH$5,DV55)</f>
        <v>0</v>
      </c>
      <c r="DY55" s="1">
        <f>COUNTIF(Data!$DV$6:$EH$15,DV55)</f>
        <v>0</v>
      </c>
      <c r="DZ55" s="1">
        <f t="shared" si="49"/>
        <v>0</v>
      </c>
      <c r="EA55" s="79">
        <f t="shared" si="29"/>
        <v>0</v>
      </c>
      <c r="EI55" s="132" t="str">
        <f t="shared" si="39"/>
        <v>RTAB. MSCKF (IMU+Ste.)</v>
      </c>
      <c r="EJ55" s="1">
        <f>COUNTA(Data!EI69:ES69)</f>
        <v>0</v>
      </c>
      <c r="EK55" s="1">
        <f>COUNTIF(Data!$EI$3:$ES$5,EI55)</f>
        <v>0</v>
      </c>
      <c r="EL55" s="1">
        <f>COUNTIF(Data!$EI$6:$ES$15,EI55)</f>
        <v>0</v>
      </c>
      <c r="EM55" s="1">
        <f t="shared" si="50"/>
        <v>0</v>
      </c>
      <c r="EN55" s="79">
        <f t="shared" si="30"/>
        <v>0</v>
      </c>
    </row>
    <row r="56" spans="1:144" x14ac:dyDescent="0.25">
      <c r="A56" s="2" t="e">
        <f>Data!#REF!</f>
        <v>#REF!</v>
      </c>
      <c r="B56" s="1">
        <f>COUNTA(Data!B71:I71)</f>
        <v>0</v>
      </c>
      <c r="C56" s="1">
        <f>COUNTIF(Data!$B$3:$I$5,A56)</f>
        <v>0</v>
      </c>
      <c r="D56" s="1">
        <f>COUNTIF(Data!$B$6:$I$15,A56)</f>
        <v>0</v>
      </c>
      <c r="E56" s="1">
        <f t="shared" si="40"/>
        <v>0</v>
      </c>
      <c r="F56" s="1">
        <f t="shared" si="20"/>
        <v>0</v>
      </c>
      <c r="J56" s="132" t="e">
        <f>Data!#REF!</f>
        <v>#REF!</v>
      </c>
      <c r="K56" s="1">
        <f>COUNTA(Data!J71:T71)</f>
        <v>0</v>
      </c>
      <c r="L56" s="1">
        <f>COUNTIF(Data!$J$3:$T$5,J56)</f>
        <v>0</v>
      </c>
      <c r="M56" s="1">
        <f>COUNTIF(Data!$J$6:$T$15,J56)</f>
        <v>0</v>
      </c>
      <c r="N56" s="1">
        <f t="shared" si="41"/>
        <v>0</v>
      </c>
      <c r="O56" s="79">
        <f t="shared" si="21"/>
        <v>0</v>
      </c>
      <c r="U56" s="132" t="e">
        <f t="shared" si="31"/>
        <v>#REF!</v>
      </c>
      <c r="V56" s="1">
        <f>COUNTA(Data!U71:AE71)</f>
        <v>0</v>
      </c>
      <c r="W56" s="1">
        <f>COUNTIF(Data!$U$3:$AE$5,U56)</f>
        <v>0</v>
      </c>
      <c r="X56" s="1">
        <f>COUNTIF(Data!$U$6:$AE$15,U56)</f>
        <v>0</v>
      </c>
      <c r="Y56" s="1">
        <f t="shared" si="42"/>
        <v>0</v>
      </c>
      <c r="Z56" s="79">
        <f t="shared" si="22"/>
        <v>0</v>
      </c>
      <c r="AF56" s="132" t="e">
        <f t="shared" si="32"/>
        <v>#REF!</v>
      </c>
      <c r="AG56" s="1">
        <f>COUNTA(Data!AF71:AP71)</f>
        <v>0</v>
      </c>
      <c r="AH56" s="1">
        <f>COUNTIF(Data!$AF$3:$AP$5,AF56)</f>
        <v>0</v>
      </c>
      <c r="AI56" s="1">
        <f>COUNTIF(Data!$AF$6:$AP$15,AF56)</f>
        <v>0</v>
      </c>
      <c r="AJ56" s="1">
        <f t="shared" si="43"/>
        <v>0</v>
      </c>
      <c r="AK56" s="79">
        <f t="shared" si="23"/>
        <v>0</v>
      </c>
      <c r="AQ56" s="132" t="e">
        <f t="shared" si="33"/>
        <v>#REF!</v>
      </c>
      <c r="AR56" s="1">
        <f>COUNTA(Data!AQ71:BA71)</f>
        <v>0</v>
      </c>
      <c r="AS56" s="1">
        <f>COUNTIF(Data!$AQ$3:$BA$5,AQ56)</f>
        <v>0</v>
      </c>
      <c r="AT56" s="1">
        <f>COUNTIF(Data!$AQ$6:$BA$15,AQ56)</f>
        <v>0</v>
      </c>
      <c r="AU56" s="1">
        <f t="shared" si="44"/>
        <v>0</v>
      </c>
      <c r="AV56" s="79">
        <f t="shared" si="24"/>
        <v>0</v>
      </c>
      <c r="BB56" s="132" t="e">
        <f t="shared" si="34"/>
        <v>#REF!</v>
      </c>
      <c r="BC56" s="1">
        <f>COUNTA(Data!BB71:BM71)</f>
        <v>0</v>
      </c>
      <c r="BD56" s="1">
        <f>COUNTIF(Data!$BB$3:$BM$5,BB56)</f>
        <v>0</v>
      </c>
      <c r="BE56" s="1">
        <f>COUNTIF(Data!$BB$6:$BM$15,BB56)</f>
        <v>0</v>
      </c>
      <c r="BF56" s="1">
        <f t="shared" si="45"/>
        <v>0</v>
      </c>
      <c r="BG56" s="79">
        <f t="shared" si="25"/>
        <v>0</v>
      </c>
      <c r="BN56" s="132" t="e">
        <f t="shared" si="35"/>
        <v>#REF!</v>
      </c>
      <c r="BO56" s="1">
        <f>COUNTA(Data!BN71:CC71)</f>
        <v>0</v>
      </c>
      <c r="BP56" s="1">
        <f>COUNTIF(Data!$BN$3:$CC$5,BN56)</f>
        <v>0</v>
      </c>
      <c r="BQ56" s="1">
        <f>COUNTIF(Data!$BN$6:$CC$15,BN56)</f>
        <v>0</v>
      </c>
      <c r="BR56" s="1">
        <f t="shared" si="46"/>
        <v>0</v>
      </c>
      <c r="BS56" s="79">
        <f t="shared" si="26"/>
        <v>0</v>
      </c>
      <c r="CD56" s="132" t="e">
        <f t="shared" si="36"/>
        <v>#REF!</v>
      </c>
      <c r="CE56" s="1">
        <f>COUNTA(Data!CD71:CW71)</f>
        <v>0</v>
      </c>
      <c r="CF56" s="1">
        <f>COUNTIF(Data!$CD$3:$CW$5,CD56)</f>
        <v>0</v>
      </c>
      <c r="CG56" s="1">
        <f>COUNTIF(Data!$CD$6:$CW$15,CD56)</f>
        <v>0</v>
      </c>
      <c r="CH56" s="1">
        <f t="shared" si="47"/>
        <v>0</v>
      </c>
      <c r="CI56" s="79">
        <f t="shared" si="27"/>
        <v>0</v>
      </c>
      <c r="CX56" s="132" t="e">
        <f t="shared" si="37"/>
        <v>#REF!</v>
      </c>
      <c r="CY56" s="1">
        <f>COUNTA(Data!CX71:DU71)</f>
        <v>0</v>
      </c>
      <c r="CZ56" s="1">
        <f>COUNTIF(Data!$CX$3:$DU$5,CX56)</f>
        <v>0</v>
      </c>
      <c r="DA56" s="1">
        <f>COUNTIF(Data!$CX$6:$DU$15,CX56)</f>
        <v>0</v>
      </c>
      <c r="DB56" s="1">
        <f t="shared" si="48"/>
        <v>0</v>
      </c>
      <c r="DC56" s="79">
        <f t="shared" si="28"/>
        <v>0</v>
      </c>
      <c r="DV56" s="132" t="e">
        <f t="shared" si="38"/>
        <v>#REF!</v>
      </c>
      <c r="DW56" s="1">
        <f>COUNTA(Data!DV71:EH71)</f>
        <v>0</v>
      </c>
      <c r="DX56" s="1">
        <f>COUNTIF(Data!$DV$3:$EH$5,DV56)</f>
        <v>0</v>
      </c>
      <c r="DY56" s="1">
        <f>COUNTIF(Data!$DV$6:$EH$15,DV56)</f>
        <v>0</v>
      </c>
      <c r="DZ56" s="1">
        <f t="shared" si="49"/>
        <v>0</v>
      </c>
      <c r="EA56" s="79">
        <f t="shared" si="29"/>
        <v>0</v>
      </c>
      <c r="EI56" s="132" t="e">
        <f t="shared" si="39"/>
        <v>#REF!</v>
      </c>
      <c r="EJ56" s="1">
        <f>COUNTA(Data!EI71:ES71)</f>
        <v>0</v>
      </c>
      <c r="EK56" s="1">
        <f>COUNTIF(Data!$EI$3:$ES$5,EI56)</f>
        <v>0</v>
      </c>
      <c r="EL56" s="1">
        <f>COUNTIF(Data!$EI$6:$ES$15,EI56)</f>
        <v>0</v>
      </c>
      <c r="EM56" s="1">
        <f t="shared" si="50"/>
        <v>0</v>
      </c>
      <c r="EN56" s="79">
        <f t="shared" si="30"/>
        <v>0</v>
      </c>
    </row>
    <row r="57" spans="1:144" x14ac:dyDescent="0.25">
      <c r="A57" s="2" t="str">
        <f>Data!A71</f>
        <v>OKVIS</v>
      </c>
      <c r="B57" s="1">
        <f>COUNTA(Data!B72:I72)</f>
        <v>0</v>
      </c>
      <c r="C57" s="1">
        <f>COUNTIF(Data!$B$3:$I$5,A57)</f>
        <v>0</v>
      </c>
      <c r="D57" s="1">
        <f>COUNTIF(Data!$B$6:$I$15,A57)</f>
        <v>0</v>
      </c>
      <c r="E57" s="1">
        <f t="shared" si="40"/>
        <v>0</v>
      </c>
      <c r="F57" s="1">
        <f t="shared" si="20"/>
        <v>0</v>
      </c>
      <c r="J57" s="132" t="str">
        <f>Data!A71</f>
        <v>OKVIS</v>
      </c>
      <c r="K57" s="1">
        <f>COUNTA(Data!J72:T72)</f>
        <v>0</v>
      </c>
      <c r="L57" s="1">
        <f>COUNTIF(Data!$J$3:$T$5,J57)</f>
        <v>0</v>
      </c>
      <c r="M57" s="1">
        <f>COUNTIF(Data!$J$6:$T$15,J57)</f>
        <v>0</v>
      </c>
      <c r="N57" s="1">
        <f t="shared" si="41"/>
        <v>0</v>
      </c>
      <c r="O57" s="79">
        <f t="shared" si="21"/>
        <v>0</v>
      </c>
      <c r="U57" s="132" t="str">
        <f t="shared" si="31"/>
        <v>OKVIS</v>
      </c>
      <c r="V57" s="1">
        <f>COUNTA(Data!U72:AE72)</f>
        <v>0</v>
      </c>
      <c r="W57" s="1">
        <f>COUNTIF(Data!$U$3:$AE$5,U57)</f>
        <v>0</v>
      </c>
      <c r="X57" s="1">
        <f>COUNTIF(Data!$U$6:$AE$15,U57)</f>
        <v>0</v>
      </c>
      <c r="Y57" s="1">
        <f t="shared" si="42"/>
        <v>0</v>
      </c>
      <c r="Z57" s="79">
        <f t="shared" si="22"/>
        <v>0</v>
      </c>
      <c r="AF57" s="132" t="str">
        <f t="shared" si="32"/>
        <v>OKVIS</v>
      </c>
      <c r="AG57" s="1">
        <f>COUNTA(Data!AF72:AP72)</f>
        <v>0</v>
      </c>
      <c r="AH57" s="1">
        <f>COUNTIF(Data!$AF$3:$AP$5,AF57)</f>
        <v>0</v>
      </c>
      <c r="AI57" s="1">
        <f>COUNTIF(Data!$AF$6:$AP$15,AF57)</f>
        <v>0</v>
      </c>
      <c r="AJ57" s="1">
        <f t="shared" si="43"/>
        <v>0</v>
      </c>
      <c r="AK57" s="79">
        <f t="shared" si="23"/>
        <v>0</v>
      </c>
      <c r="AQ57" s="132" t="str">
        <f t="shared" si="33"/>
        <v>OKVIS</v>
      </c>
      <c r="AR57" s="1">
        <f>COUNTA(Data!AQ72:BA72)</f>
        <v>0</v>
      </c>
      <c r="AS57" s="1">
        <f>COUNTIF(Data!$AQ$3:$BA$5,AQ57)</f>
        <v>0</v>
      </c>
      <c r="AT57" s="1">
        <f>COUNTIF(Data!$AQ$6:$BA$15,AQ57)</f>
        <v>0</v>
      </c>
      <c r="AU57" s="1">
        <f t="shared" si="44"/>
        <v>0</v>
      </c>
      <c r="AV57" s="79">
        <f t="shared" si="24"/>
        <v>0</v>
      </c>
      <c r="BB57" s="132" t="str">
        <f t="shared" si="34"/>
        <v>OKVIS</v>
      </c>
      <c r="BC57" s="1">
        <f>COUNTA(Data!BB72:BM72)</f>
        <v>0</v>
      </c>
      <c r="BD57" s="1">
        <f>COUNTIF(Data!$BB$3:$BM$5,BB57)</f>
        <v>0</v>
      </c>
      <c r="BE57" s="1">
        <f>COUNTIF(Data!$BB$6:$BM$15,BB57)</f>
        <v>0</v>
      </c>
      <c r="BF57" s="1">
        <f t="shared" si="45"/>
        <v>0</v>
      </c>
      <c r="BG57" s="79">
        <f t="shared" si="25"/>
        <v>0</v>
      </c>
      <c r="BN57" s="132" t="str">
        <f t="shared" si="35"/>
        <v>OKVIS</v>
      </c>
      <c r="BO57" s="1">
        <f>COUNTA(Data!BN72:CC72)</f>
        <v>0</v>
      </c>
      <c r="BP57" s="1">
        <f>COUNTIF(Data!$BN$3:$CC$5,BN57)</f>
        <v>0</v>
      </c>
      <c r="BQ57" s="1">
        <f>COUNTIF(Data!$BN$6:$CC$15,BN57)</f>
        <v>0</v>
      </c>
      <c r="BR57" s="1">
        <f t="shared" si="46"/>
        <v>0</v>
      </c>
      <c r="BS57" s="79">
        <f t="shared" si="26"/>
        <v>0</v>
      </c>
      <c r="CD57" s="132" t="str">
        <f t="shared" si="36"/>
        <v>OKVIS</v>
      </c>
      <c r="CE57" s="1">
        <f>COUNTA(Data!CD72:CW72)</f>
        <v>0</v>
      </c>
      <c r="CF57" s="1">
        <f>COUNTIF(Data!$CD$3:$CW$5,CD57)</f>
        <v>0</v>
      </c>
      <c r="CG57" s="1">
        <f>COUNTIF(Data!$CD$6:$CW$15,CD57)</f>
        <v>0</v>
      </c>
      <c r="CH57" s="1">
        <f t="shared" si="47"/>
        <v>0</v>
      </c>
      <c r="CI57" s="79">
        <f t="shared" si="27"/>
        <v>0</v>
      </c>
      <c r="CX57" s="132" t="str">
        <f t="shared" si="37"/>
        <v>OKVIS</v>
      </c>
      <c r="CY57" s="1">
        <f>COUNTA(Data!CX72:DU72)</f>
        <v>0</v>
      </c>
      <c r="CZ57" s="1">
        <f>COUNTIF(Data!$CX$3:$DU$5,CX57)</f>
        <v>0</v>
      </c>
      <c r="DA57" s="1">
        <f>COUNTIF(Data!$CX$6:$DU$15,CX57)</f>
        <v>0</v>
      </c>
      <c r="DB57" s="1">
        <f t="shared" si="48"/>
        <v>0</v>
      </c>
      <c r="DC57" s="79">
        <f t="shared" si="28"/>
        <v>0</v>
      </c>
      <c r="DV57" s="132" t="str">
        <f t="shared" si="38"/>
        <v>OKVIS</v>
      </c>
      <c r="DW57" s="1">
        <f>COUNTA(Data!DV72:EH72)</f>
        <v>0</v>
      </c>
      <c r="DX57" s="1">
        <f>COUNTIF(Data!$DV$3:$EH$5,DV57)</f>
        <v>0</v>
      </c>
      <c r="DY57" s="1">
        <f>COUNTIF(Data!$DV$6:$EH$15,DV57)</f>
        <v>0</v>
      </c>
      <c r="DZ57" s="1">
        <f t="shared" si="49"/>
        <v>0</v>
      </c>
      <c r="EA57" s="79">
        <f t="shared" si="29"/>
        <v>0</v>
      </c>
      <c r="EI57" s="132" t="str">
        <f t="shared" si="39"/>
        <v>OKVIS</v>
      </c>
      <c r="EJ57" s="1">
        <f>COUNTA(Data!EI72:ES72)</f>
        <v>0</v>
      </c>
      <c r="EK57" s="1">
        <f>COUNTIF(Data!$EI$3:$ES$5,EI57)</f>
        <v>0</v>
      </c>
      <c r="EL57" s="1">
        <f>COUNTIF(Data!$EI$6:$ES$15,EI57)</f>
        <v>0</v>
      </c>
      <c r="EM57" s="1">
        <f t="shared" si="50"/>
        <v>0</v>
      </c>
      <c r="EN57" s="79">
        <f t="shared" si="30"/>
        <v>0</v>
      </c>
    </row>
    <row r="58" spans="1:144" x14ac:dyDescent="0.25">
      <c r="A58" s="2" t="str">
        <f>Data!A73</f>
        <v>PTAM</v>
      </c>
      <c r="B58" s="1">
        <f>COUNTA(Data!B73:I73)</f>
        <v>0</v>
      </c>
      <c r="C58" s="1">
        <f>COUNTIF(Data!$B$3:$I$5,A58)</f>
        <v>0</v>
      </c>
      <c r="D58" s="1">
        <f>COUNTIF(Data!$B$6:$I$15,A58)</f>
        <v>0</v>
      </c>
      <c r="E58" s="1">
        <f t="shared" si="40"/>
        <v>0</v>
      </c>
      <c r="F58" s="1">
        <f t="shared" si="20"/>
        <v>0</v>
      </c>
      <c r="J58" s="132" t="str">
        <f>Data!A73</f>
        <v>PTAM</v>
      </c>
      <c r="K58" s="1">
        <f>COUNTA(Data!J73:T73)</f>
        <v>0</v>
      </c>
      <c r="L58" s="1">
        <f>COUNTIF(Data!$J$3:$T$5,J58)</f>
        <v>0</v>
      </c>
      <c r="M58" s="1">
        <f>COUNTIF(Data!$J$6:$T$15,J58)</f>
        <v>0</v>
      </c>
      <c r="N58" s="1">
        <f t="shared" si="41"/>
        <v>0</v>
      </c>
      <c r="O58" s="79">
        <f t="shared" si="21"/>
        <v>0</v>
      </c>
      <c r="U58" s="132" t="str">
        <f t="shared" si="31"/>
        <v>PTAM</v>
      </c>
      <c r="V58" s="1">
        <f>COUNTA(Data!U73:AE73)</f>
        <v>0</v>
      </c>
      <c r="W58" s="1">
        <f>COUNTIF(Data!$U$3:$AE$5,U58)</f>
        <v>0</v>
      </c>
      <c r="X58" s="1">
        <f>COUNTIF(Data!$U$6:$AE$15,U58)</f>
        <v>0</v>
      </c>
      <c r="Y58" s="1">
        <f t="shared" si="42"/>
        <v>0</v>
      </c>
      <c r="Z58" s="79">
        <f t="shared" si="22"/>
        <v>0</v>
      </c>
      <c r="AF58" s="132" t="str">
        <f t="shared" si="32"/>
        <v>PTAM</v>
      </c>
      <c r="AG58" s="1">
        <f>COUNTA(Data!AF73:AP73)</f>
        <v>0</v>
      </c>
      <c r="AH58" s="1">
        <f>COUNTIF(Data!$AF$3:$AP$5,AF58)</f>
        <v>0</v>
      </c>
      <c r="AI58" s="1">
        <f>COUNTIF(Data!$AF$6:$AP$15,AF58)</f>
        <v>0</v>
      </c>
      <c r="AJ58" s="1">
        <f t="shared" si="43"/>
        <v>0</v>
      </c>
      <c r="AK58" s="79">
        <f t="shared" si="23"/>
        <v>0</v>
      </c>
      <c r="AQ58" s="132" t="str">
        <f t="shared" si="33"/>
        <v>PTAM</v>
      </c>
      <c r="AR58" s="1">
        <f>COUNTA(Data!AQ73:BA73)</f>
        <v>0</v>
      </c>
      <c r="AS58" s="1">
        <f>COUNTIF(Data!$AQ$3:$BA$5,AQ58)</f>
        <v>0</v>
      </c>
      <c r="AT58" s="1">
        <f>COUNTIF(Data!$AQ$6:$BA$15,AQ58)</f>
        <v>0</v>
      </c>
      <c r="AU58" s="1">
        <f t="shared" si="44"/>
        <v>0</v>
      </c>
      <c r="AV58" s="79">
        <f t="shared" si="24"/>
        <v>0</v>
      </c>
      <c r="BB58" s="132" t="str">
        <f t="shared" si="34"/>
        <v>PTAM</v>
      </c>
      <c r="BC58" s="1">
        <f>COUNTA(Data!BB73:BM73)</f>
        <v>0</v>
      </c>
      <c r="BD58" s="1">
        <f>COUNTIF(Data!$BB$3:$BM$5,BB58)</f>
        <v>0</v>
      </c>
      <c r="BE58" s="1">
        <f>COUNTIF(Data!$BB$6:$BM$15,BB58)</f>
        <v>0</v>
      </c>
      <c r="BF58" s="1">
        <f t="shared" si="45"/>
        <v>0</v>
      </c>
      <c r="BG58" s="79">
        <f t="shared" si="25"/>
        <v>0</v>
      </c>
      <c r="BN58" s="132" t="str">
        <f t="shared" si="35"/>
        <v>PTAM</v>
      </c>
      <c r="BO58" s="1">
        <f>COUNTA(Data!BN73:CC73)</f>
        <v>0</v>
      </c>
      <c r="BP58" s="1">
        <f>COUNTIF(Data!$BN$3:$CC$5,BN58)</f>
        <v>0</v>
      </c>
      <c r="BQ58" s="1">
        <f>COUNTIF(Data!$BN$6:$CC$15,BN58)</f>
        <v>0</v>
      </c>
      <c r="BR58" s="1">
        <f t="shared" si="46"/>
        <v>0</v>
      </c>
      <c r="BS58" s="79">
        <f t="shared" si="26"/>
        <v>0</v>
      </c>
      <c r="CD58" s="132" t="str">
        <f t="shared" si="36"/>
        <v>PTAM</v>
      </c>
      <c r="CE58" s="1">
        <f>COUNTA(Data!CD73:CW73)</f>
        <v>0</v>
      </c>
      <c r="CF58" s="1">
        <f>COUNTIF(Data!$CD$3:$CW$5,CD58)</f>
        <v>0</v>
      </c>
      <c r="CG58" s="1">
        <f>COUNTIF(Data!$CD$6:$CW$15,CD58)</f>
        <v>0</v>
      </c>
      <c r="CH58" s="1">
        <f t="shared" si="47"/>
        <v>0</v>
      </c>
      <c r="CI58" s="79">
        <f t="shared" si="27"/>
        <v>0</v>
      </c>
      <c r="CX58" s="132" t="str">
        <f t="shared" si="37"/>
        <v>PTAM</v>
      </c>
      <c r="CY58" s="1">
        <f>COUNTA(Data!CX73:DU73)</f>
        <v>0</v>
      </c>
      <c r="CZ58" s="1">
        <f>COUNTIF(Data!$CX$3:$DU$5,CX58)</f>
        <v>0</v>
      </c>
      <c r="DA58" s="1">
        <f>COUNTIF(Data!$CX$6:$DU$15,CX58)</f>
        <v>0</v>
      </c>
      <c r="DB58" s="1">
        <f t="shared" si="48"/>
        <v>0</v>
      </c>
      <c r="DC58" s="79">
        <f t="shared" si="28"/>
        <v>0</v>
      </c>
      <c r="DV58" s="132" t="str">
        <f t="shared" si="38"/>
        <v>PTAM</v>
      </c>
      <c r="DW58" s="1">
        <f>COUNTA(Data!DV73:EH73)</f>
        <v>0</v>
      </c>
      <c r="DX58" s="1">
        <f>COUNTIF(Data!$DV$3:$EH$5,DV58)</f>
        <v>0</v>
      </c>
      <c r="DY58" s="1">
        <f>COUNTIF(Data!$DV$6:$EH$15,DV58)</f>
        <v>0</v>
      </c>
      <c r="DZ58" s="1">
        <f t="shared" si="49"/>
        <v>0</v>
      </c>
      <c r="EA58" s="79">
        <f t="shared" si="29"/>
        <v>0</v>
      </c>
      <c r="EI58" s="132" t="str">
        <f t="shared" si="39"/>
        <v>PTAM</v>
      </c>
      <c r="EJ58" s="1">
        <f>COUNTA(Data!EI73:ES73)</f>
        <v>0</v>
      </c>
      <c r="EK58" s="1">
        <f>COUNTIF(Data!$EI$3:$ES$5,EI58)</f>
        <v>0</v>
      </c>
      <c r="EL58" s="1">
        <f>COUNTIF(Data!$EI$6:$ES$15,EI58)</f>
        <v>0</v>
      </c>
      <c r="EM58" s="1">
        <f t="shared" si="50"/>
        <v>0</v>
      </c>
      <c r="EN58" s="79">
        <f t="shared" si="30"/>
        <v>0</v>
      </c>
    </row>
    <row r="59" spans="1:144" x14ac:dyDescent="0.25">
      <c r="A59" s="2" t="str">
        <f>Data!A74</f>
        <v>LSD-SLAM</v>
      </c>
      <c r="B59" s="1">
        <f>COUNTA(Data!B74:I74)</f>
        <v>0</v>
      </c>
      <c r="C59" s="1">
        <f>COUNTIF(Data!$B$3:$I$5,A59)</f>
        <v>0</v>
      </c>
      <c r="D59" s="1">
        <f>COUNTIF(Data!$B$6:$I$15,A59)</f>
        <v>0</v>
      </c>
      <c r="E59" s="1">
        <f t="shared" si="40"/>
        <v>0</v>
      </c>
      <c r="F59" s="1">
        <f t="shared" si="20"/>
        <v>0</v>
      </c>
      <c r="J59" s="132" t="str">
        <f>Data!A74</f>
        <v>LSD-SLAM</v>
      </c>
      <c r="K59" s="1">
        <f>COUNTA(Data!J74:T74)</f>
        <v>0</v>
      </c>
      <c r="L59" s="1">
        <f>COUNTIF(Data!$J$3:$T$5,J59)</f>
        <v>0</v>
      </c>
      <c r="M59" s="1">
        <f>COUNTIF(Data!$J$6:$T$15,J59)</f>
        <v>0</v>
      </c>
      <c r="N59" s="1">
        <f t="shared" si="41"/>
        <v>0</v>
      </c>
      <c r="O59" s="79">
        <f t="shared" si="21"/>
        <v>0</v>
      </c>
      <c r="U59" s="132" t="str">
        <f t="shared" si="31"/>
        <v>LSD-SLAM</v>
      </c>
      <c r="V59" s="1">
        <f>COUNTA(Data!U74:AE74)</f>
        <v>0</v>
      </c>
      <c r="W59" s="1">
        <f>COUNTIF(Data!$U$3:$AE$5,U59)</f>
        <v>0</v>
      </c>
      <c r="X59" s="1">
        <f>COUNTIF(Data!$U$6:$AE$15,U59)</f>
        <v>0</v>
      </c>
      <c r="Y59" s="1">
        <f t="shared" si="42"/>
        <v>0</v>
      </c>
      <c r="Z59" s="79">
        <f t="shared" si="22"/>
        <v>0</v>
      </c>
      <c r="AF59" s="132" t="str">
        <f t="shared" si="32"/>
        <v>LSD-SLAM</v>
      </c>
      <c r="AG59" s="1">
        <f>COUNTA(Data!AF74:AP74)</f>
        <v>0</v>
      </c>
      <c r="AH59" s="1">
        <f>COUNTIF(Data!$AF$3:$AP$5,AF59)</f>
        <v>0</v>
      </c>
      <c r="AI59" s="1">
        <f>COUNTIF(Data!$AF$6:$AP$15,AF59)</f>
        <v>0</v>
      </c>
      <c r="AJ59" s="1">
        <f t="shared" si="43"/>
        <v>0</v>
      </c>
      <c r="AK59" s="79">
        <f t="shared" si="23"/>
        <v>0</v>
      </c>
      <c r="AQ59" s="132" t="str">
        <f t="shared" si="33"/>
        <v>LSD-SLAM</v>
      </c>
      <c r="AR59" s="1">
        <f>COUNTA(Data!AQ74:BA74)</f>
        <v>0</v>
      </c>
      <c r="AS59" s="1">
        <f>COUNTIF(Data!$AQ$3:$BA$5,AQ59)</f>
        <v>0</v>
      </c>
      <c r="AT59" s="1">
        <f>COUNTIF(Data!$AQ$6:$BA$15,AQ59)</f>
        <v>0</v>
      </c>
      <c r="AU59" s="1">
        <f t="shared" si="44"/>
        <v>0</v>
      </c>
      <c r="AV59" s="79">
        <f t="shared" si="24"/>
        <v>0</v>
      </c>
      <c r="BB59" s="132" t="str">
        <f t="shared" si="34"/>
        <v>LSD-SLAM</v>
      </c>
      <c r="BC59" s="1">
        <f>COUNTA(Data!BB74:BM74)</f>
        <v>0</v>
      </c>
      <c r="BD59" s="1">
        <f>COUNTIF(Data!$BB$3:$BM$5,BB59)</f>
        <v>0</v>
      </c>
      <c r="BE59" s="1">
        <f>COUNTIF(Data!$BB$6:$BM$15,BB59)</f>
        <v>0</v>
      </c>
      <c r="BF59" s="1">
        <f t="shared" si="45"/>
        <v>0</v>
      </c>
      <c r="BG59" s="79">
        <f t="shared" si="25"/>
        <v>0</v>
      </c>
      <c r="BN59" s="132" t="str">
        <f t="shared" si="35"/>
        <v>LSD-SLAM</v>
      </c>
      <c r="BO59" s="1">
        <f>COUNTA(Data!BN74:CC74)</f>
        <v>0</v>
      </c>
      <c r="BP59" s="1">
        <f>COUNTIF(Data!$BN$3:$CC$5,BN59)</f>
        <v>0</v>
      </c>
      <c r="BQ59" s="1">
        <f>COUNTIF(Data!$BN$6:$CC$15,BN59)</f>
        <v>0</v>
      </c>
      <c r="BR59" s="1">
        <f t="shared" si="46"/>
        <v>0</v>
      </c>
      <c r="BS59" s="79">
        <f t="shared" si="26"/>
        <v>0</v>
      </c>
      <c r="CD59" s="132" t="str">
        <f t="shared" si="36"/>
        <v>LSD-SLAM</v>
      </c>
      <c r="CE59" s="1">
        <f>COUNTA(Data!CD74:CW74)</f>
        <v>0</v>
      </c>
      <c r="CF59" s="1">
        <f>COUNTIF(Data!$CD$3:$CW$5,CD59)</f>
        <v>0</v>
      </c>
      <c r="CG59" s="1">
        <f>COUNTIF(Data!$CD$6:$CW$15,CD59)</f>
        <v>0</v>
      </c>
      <c r="CH59" s="1">
        <f t="shared" si="47"/>
        <v>0</v>
      </c>
      <c r="CI59" s="79">
        <f t="shared" si="27"/>
        <v>0</v>
      </c>
      <c r="CX59" s="132" t="str">
        <f t="shared" si="37"/>
        <v>LSD-SLAM</v>
      </c>
      <c r="CY59" s="1">
        <f>COUNTA(Data!CX74:DU74)</f>
        <v>0</v>
      </c>
      <c r="CZ59" s="1">
        <f>COUNTIF(Data!$CX$3:$DU$5,CX59)</f>
        <v>0</v>
      </c>
      <c r="DA59" s="1">
        <f>COUNTIF(Data!$CX$6:$DU$15,CX59)</f>
        <v>0</v>
      </c>
      <c r="DB59" s="1">
        <f t="shared" si="48"/>
        <v>0</v>
      </c>
      <c r="DC59" s="79">
        <f t="shared" si="28"/>
        <v>0</v>
      </c>
      <c r="DV59" s="132" t="str">
        <f t="shared" si="38"/>
        <v>LSD-SLAM</v>
      </c>
      <c r="DW59" s="1">
        <f>COUNTA(Data!DV74:EH74)</f>
        <v>0</v>
      </c>
      <c r="DX59" s="1">
        <f>COUNTIF(Data!$DV$3:$EH$5,DV59)</f>
        <v>0</v>
      </c>
      <c r="DY59" s="1">
        <f>COUNTIF(Data!$DV$6:$EH$15,DV59)</f>
        <v>0</v>
      </c>
      <c r="DZ59" s="1">
        <f t="shared" si="49"/>
        <v>0</v>
      </c>
      <c r="EA59" s="79">
        <f t="shared" si="29"/>
        <v>0</v>
      </c>
      <c r="EI59" s="132" t="str">
        <f t="shared" si="39"/>
        <v>LSD-SLAM</v>
      </c>
      <c r="EJ59" s="1">
        <f>COUNTA(Data!EI74:ES74)</f>
        <v>0</v>
      </c>
      <c r="EK59" s="1">
        <f>COUNTIF(Data!$EI$3:$ES$5,EI59)</f>
        <v>0</v>
      </c>
      <c r="EL59" s="1">
        <f>COUNTIF(Data!$EI$6:$ES$15,EI59)</f>
        <v>0</v>
      </c>
      <c r="EM59" s="1">
        <f t="shared" si="50"/>
        <v>0</v>
      </c>
      <c r="EN59" s="79">
        <f t="shared" si="30"/>
        <v>0</v>
      </c>
    </row>
    <row r="60" spans="1:144" x14ac:dyDescent="0.25">
      <c r="A60" s="2" t="str">
        <f>Data!A75</f>
        <v>DVO-SLAM</v>
      </c>
      <c r="B60" s="1">
        <f>COUNTA(Data!B75:I75)</f>
        <v>0</v>
      </c>
      <c r="C60" s="1">
        <f>COUNTIF(Data!$B$3:$I$5,A60)</f>
        <v>0</v>
      </c>
      <c r="D60" s="1">
        <f>COUNTIF(Data!$B$6:$I$15,A60)</f>
        <v>0</v>
      </c>
      <c r="E60" s="1">
        <f t="shared" si="40"/>
        <v>0</v>
      </c>
      <c r="F60" s="1">
        <f t="shared" si="20"/>
        <v>0</v>
      </c>
      <c r="J60" s="132" t="str">
        <f>Data!A75</f>
        <v>DVO-SLAM</v>
      </c>
      <c r="K60" s="1">
        <f>COUNTA(Data!J75:T75)</f>
        <v>0</v>
      </c>
      <c r="L60" s="1">
        <f>COUNTIF(Data!$J$3:$T$5,J60)</f>
        <v>0</v>
      </c>
      <c r="M60" s="1">
        <f>COUNTIF(Data!$J$6:$T$15,J60)</f>
        <v>0</v>
      </c>
      <c r="N60" s="1">
        <f t="shared" si="41"/>
        <v>0</v>
      </c>
      <c r="O60" s="79">
        <f t="shared" si="21"/>
        <v>0</v>
      </c>
      <c r="U60" s="132" t="str">
        <f t="shared" si="31"/>
        <v>DVO-SLAM</v>
      </c>
      <c r="V60" s="1">
        <f>COUNTA(Data!U75:AE75)</f>
        <v>0</v>
      </c>
      <c r="W60" s="1">
        <f>COUNTIF(Data!$U$3:$AE$5,U60)</f>
        <v>0</v>
      </c>
      <c r="X60" s="1">
        <f>COUNTIF(Data!$U$6:$AE$15,U60)</f>
        <v>0</v>
      </c>
      <c r="Y60" s="1">
        <f t="shared" si="42"/>
        <v>0</v>
      </c>
      <c r="Z60" s="79">
        <f t="shared" si="22"/>
        <v>0</v>
      </c>
      <c r="AF60" s="132" t="str">
        <f t="shared" si="32"/>
        <v>DVO-SLAM</v>
      </c>
      <c r="AG60" s="1">
        <f>COUNTA(Data!AF75:AP75)</f>
        <v>0</v>
      </c>
      <c r="AH60" s="1">
        <f>COUNTIF(Data!$AF$3:$AP$5,AF60)</f>
        <v>0</v>
      </c>
      <c r="AI60" s="1">
        <f>COUNTIF(Data!$AF$6:$AP$15,AF60)</f>
        <v>0</v>
      </c>
      <c r="AJ60" s="1">
        <f t="shared" si="43"/>
        <v>0</v>
      </c>
      <c r="AK60" s="79">
        <f t="shared" si="23"/>
        <v>0</v>
      </c>
      <c r="AQ60" s="132" t="str">
        <f t="shared" si="33"/>
        <v>DVO-SLAM</v>
      </c>
      <c r="AR60" s="1">
        <f>COUNTA(Data!AQ75:BA75)</f>
        <v>0</v>
      </c>
      <c r="AS60" s="1">
        <f>COUNTIF(Data!$AQ$3:$BA$5,AQ60)</f>
        <v>0</v>
      </c>
      <c r="AT60" s="1">
        <f>COUNTIF(Data!$AQ$6:$BA$15,AQ60)</f>
        <v>0</v>
      </c>
      <c r="AU60" s="1">
        <f t="shared" si="44"/>
        <v>0</v>
      </c>
      <c r="AV60" s="79">
        <f t="shared" si="24"/>
        <v>0</v>
      </c>
      <c r="BB60" s="132" t="str">
        <f t="shared" si="34"/>
        <v>DVO-SLAM</v>
      </c>
      <c r="BC60" s="1">
        <f>COUNTA(Data!BB75:BM75)</f>
        <v>0</v>
      </c>
      <c r="BD60" s="1">
        <f>COUNTIF(Data!$BB$3:$BM$5,BB60)</f>
        <v>0</v>
      </c>
      <c r="BE60" s="1">
        <f>COUNTIF(Data!$BB$6:$BM$15,BB60)</f>
        <v>0</v>
      </c>
      <c r="BF60" s="1">
        <f t="shared" si="45"/>
        <v>0</v>
      </c>
      <c r="BG60" s="79">
        <f t="shared" si="25"/>
        <v>0</v>
      </c>
      <c r="BN60" s="132" t="str">
        <f t="shared" si="35"/>
        <v>DVO-SLAM</v>
      </c>
      <c r="BO60" s="1">
        <f>COUNTA(Data!BN75:CC75)</f>
        <v>0</v>
      </c>
      <c r="BP60" s="1">
        <f>COUNTIF(Data!$BN$3:$CC$5,BN60)</f>
        <v>0</v>
      </c>
      <c r="BQ60" s="1">
        <f>COUNTIF(Data!$BN$6:$CC$15,BN60)</f>
        <v>0</v>
      </c>
      <c r="BR60" s="1">
        <f t="shared" si="46"/>
        <v>0</v>
      </c>
      <c r="BS60" s="79">
        <f t="shared" si="26"/>
        <v>0</v>
      </c>
      <c r="CD60" s="132" t="str">
        <f t="shared" si="36"/>
        <v>DVO-SLAM</v>
      </c>
      <c r="CE60" s="1">
        <f>COUNTA(Data!CD75:CW75)</f>
        <v>0</v>
      </c>
      <c r="CF60" s="1">
        <f>COUNTIF(Data!$CD$3:$CW$5,CD60)</f>
        <v>0</v>
      </c>
      <c r="CG60" s="1">
        <f>COUNTIF(Data!$CD$6:$CW$15,CD60)</f>
        <v>0</v>
      </c>
      <c r="CH60" s="1">
        <f t="shared" si="47"/>
        <v>0</v>
      </c>
      <c r="CI60" s="79">
        <f t="shared" si="27"/>
        <v>0</v>
      </c>
      <c r="CX60" s="132" t="str">
        <f t="shared" si="37"/>
        <v>DVO-SLAM</v>
      </c>
      <c r="CY60" s="1">
        <f>COUNTA(Data!CX75:DU75)</f>
        <v>0</v>
      </c>
      <c r="CZ60" s="1">
        <f>COUNTIF(Data!$CX$3:$DU$5,CX60)</f>
        <v>0</v>
      </c>
      <c r="DA60" s="1">
        <f>COUNTIF(Data!$CX$6:$DU$15,CX60)</f>
        <v>0</v>
      </c>
      <c r="DB60" s="1">
        <f t="shared" si="48"/>
        <v>0</v>
      </c>
      <c r="DC60" s="79">
        <f t="shared" si="28"/>
        <v>0</v>
      </c>
      <c r="DV60" s="132" t="str">
        <f t="shared" si="38"/>
        <v>DVO-SLAM</v>
      </c>
      <c r="DW60" s="1">
        <f>COUNTA(Data!DV75:EH75)</f>
        <v>0</v>
      </c>
      <c r="DX60" s="1">
        <f>COUNTIF(Data!$DV$3:$EH$5,DV60)</f>
        <v>0</v>
      </c>
      <c r="DY60" s="1">
        <f>COUNTIF(Data!$DV$6:$EH$15,DV60)</f>
        <v>0</v>
      </c>
      <c r="DZ60" s="1">
        <f t="shared" si="49"/>
        <v>0</v>
      </c>
      <c r="EA60" s="79">
        <f t="shared" si="29"/>
        <v>0</v>
      </c>
      <c r="EI60" s="132" t="str">
        <f t="shared" si="39"/>
        <v>DVO-SLAM</v>
      </c>
      <c r="EJ60" s="1">
        <f>COUNTA(Data!EI75:ES75)</f>
        <v>0</v>
      </c>
      <c r="EK60" s="1">
        <f>COUNTIF(Data!$EI$3:$ES$5,EI60)</f>
        <v>0</v>
      </c>
      <c r="EL60" s="1">
        <f>COUNTIF(Data!$EI$6:$ES$15,EI60)</f>
        <v>0</v>
      </c>
      <c r="EM60" s="1">
        <f t="shared" si="50"/>
        <v>0</v>
      </c>
      <c r="EN60" s="79">
        <f t="shared" si="30"/>
        <v>0</v>
      </c>
    </row>
    <row r="61" spans="1:144" x14ac:dyDescent="0.25">
      <c r="A61" s="2" t="str">
        <f>Data!A76</f>
        <v>ElasticFusion*</v>
      </c>
      <c r="B61" s="1">
        <f>COUNTA(Data!B76:I76)</f>
        <v>0</v>
      </c>
      <c r="C61" s="1">
        <f>COUNTIF(Data!$B$3:$I$5,A61)</f>
        <v>0</v>
      </c>
      <c r="D61" s="1">
        <f>COUNTIF(Data!$B$6:$I$15,A61)</f>
        <v>0</v>
      </c>
      <c r="E61" s="1">
        <f t="shared" si="40"/>
        <v>0</v>
      </c>
      <c r="F61" s="1">
        <f t="shared" si="20"/>
        <v>0</v>
      </c>
      <c r="J61" s="132" t="str">
        <f>Data!A76</f>
        <v>ElasticFusion*</v>
      </c>
      <c r="K61" s="1">
        <f>COUNTA(Data!J76:T76)</f>
        <v>0</v>
      </c>
      <c r="L61" s="1">
        <f>COUNTIF(Data!$J$3:$T$5,J61)</f>
        <v>0</v>
      </c>
      <c r="M61" s="1">
        <f>COUNTIF(Data!$J$6:$T$15,J61)</f>
        <v>0</v>
      </c>
      <c r="N61" s="1">
        <f t="shared" si="41"/>
        <v>0</v>
      </c>
      <c r="O61" s="79">
        <f t="shared" si="21"/>
        <v>0</v>
      </c>
      <c r="U61" s="132" t="str">
        <f t="shared" si="31"/>
        <v>ElasticFusion*</v>
      </c>
      <c r="V61" s="1">
        <f>COUNTA(Data!U76:AE76)</f>
        <v>0</v>
      </c>
      <c r="W61" s="1">
        <f>COUNTIF(Data!$U$3:$AE$5,U61)</f>
        <v>0</v>
      </c>
      <c r="X61" s="1">
        <f>COUNTIF(Data!$U$6:$AE$15,U61)</f>
        <v>0</v>
      </c>
      <c r="Y61" s="1">
        <f t="shared" si="42"/>
        <v>0</v>
      </c>
      <c r="Z61" s="79">
        <f t="shared" si="22"/>
        <v>0</v>
      </c>
      <c r="AF61" s="132" t="str">
        <f t="shared" si="32"/>
        <v>ElasticFusion*</v>
      </c>
      <c r="AG61" s="1">
        <f>COUNTA(Data!AF76:AP76)</f>
        <v>0</v>
      </c>
      <c r="AH61" s="1">
        <f>COUNTIF(Data!$AF$3:$AP$5,AF61)</f>
        <v>0</v>
      </c>
      <c r="AI61" s="1">
        <f>COUNTIF(Data!$AF$6:$AP$15,AF61)</f>
        <v>0</v>
      </c>
      <c r="AJ61" s="1">
        <f t="shared" si="43"/>
        <v>0</v>
      </c>
      <c r="AK61" s="79">
        <f t="shared" si="23"/>
        <v>0</v>
      </c>
      <c r="AQ61" s="132" t="str">
        <f t="shared" si="33"/>
        <v>ElasticFusion*</v>
      </c>
      <c r="AR61" s="1">
        <f>COUNTA(Data!AQ76:BA76)</f>
        <v>0</v>
      </c>
      <c r="AS61" s="1">
        <f>COUNTIF(Data!$AQ$3:$BA$5,AQ61)</f>
        <v>0</v>
      </c>
      <c r="AT61" s="1">
        <f>COUNTIF(Data!$AQ$6:$BA$15,AQ61)</f>
        <v>0</v>
      </c>
      <c r="AU61" s="1">
        <f t="shared" si="44"/>
        <v>0</v>
      </c>
      <c r="AV61" s="79">
        <f t="shared" si="24"/>
        <v>0</v>
      </c>
      <c r="BB61" s="132" t="str">
        <f t="shared" si="34"/>
        <v>ElasticFusion*</v>
      </c>
      <c r="BC61" s="1">
        <f>COUNTA(Data!BB76:BM76)</f>
        <v>0</v>
      </c>
      <c r="BD61" s="1">
        <f>COUNTIF(Data!$BB$3:$BM$5,BB61)</f>
        <v>0</v>
      </c>
      <c r="BE61" s="1">
        <f>COUNTIF(Data!$BB$6:$BM$15,BB61)</f>
        <v>0</v>
      </c>
      <c r="BF61" s="1">
        <f t="shared" si="45"/>
        <v>0</v>
      </c>
      <c r="BG61" s="79">
        <f t="shared" si="25"/>
        <v>0</v>
      </c>
      <c r="BN61" s="132" t="str">
        <f t="shared" si="35"/>
        <v>ElasticFusion*</v>
      </c>
      <c r="BO61" s="1">
        <f>COUNTA(Data!BN76:CC76)</f>
        <v>0</v>
      </c>
      <c r="BP61" s="1">
        <f>COUNTIF(Data!$BN$3:$CC$5,BN61)</f>
        <v>0</v>
      </c>
      <c r="BQ61" s="1">
        <f>COUNTIF(Data!$BN$6:$CC$15,BN61)</f>
        <v>0</v>
      </c>
      <c r="BR61" s="1">
        <f t="shared" si="46"/>
        <v>0</v>
      </c>
      <c r="BS61" s="79">
        <f t="shared" si="26"/>
        <v>0</v>
      </c>
      <c r="CD61" s="132" t="str">
        <f t="shared" si="36"/>
        <v>ElasticFusion*</v>
      </c>
      <c r="CE61" s="1">
        <f>COUNTA(Data!CD76:CW76)</f>
        <v>0</v>
      </c>
      <c r="CF61" s="1">
        <f>COUNTIF(Data!$CD$3:$CW$5,CD61)</f>
        <v>0</v>
      </c>
      <c r="CG61" s="1">
        <f>COUNTIF(Data!$CD$6:$CW$15,CD61)</f>
        <v>0</v>
      </c>
      <c r="CH61" s="1">
        <f t="shared" si="47"/>
        <v>0</v>
      </c>
      <c r="CI61" s="79">
        <f t="shared" si="27"/>
        <v>0</v>
      </c>
      <c r="CX61" s="132" t="str">
        <f t="shared" si="37"/>
        <v>ElasticFusion*</v>
      </c>
      <c r="CY61" s="1">
        <f>COUNTA(Data!CX76:DU76)</f>
        <v>0</v>
      </c>
      <c r="CZ61" s="1">
        <f>COUNTIF(Data!$CX$3:$DU$5,CX61)</f>
        <v>0</v>
      </c>
      <c r="DA61" s="1">
        <f>COUNTIF(Data!$CX$6:$DU$15,CX61)</f>
        <v>0</v>
      </c>
      <c r="DB61" s="1">
        <f t="shared" si="48"/>
        <v>0</v>
      </c>
      <c r="DC61" s="79">
        <f t="shared" si="28"/>
        <v>0</v>
      </c>
      <c r="DV61" s="132" t="str">
        <f t="shared" si="38"/>
        <v>ElasticFusion*</v>
      </c>
      <c r="DW61" s="1">
        <f>COUNTA(Data!DV76:EH76)</f>
        <v>0</v>
      </c>
      <c r="DX61" s="1">
        <f>COUNTIF(Data!$DV$3:$EH$5,DV61)</f>
        <v>0</v>
      </c>
      <c r="DY61" s="1">
        <f>COUNTIF(Data!$DV$6:$EH$15,DV61)</f>
        <v>0</v>
      </c>
      <c r="DZ61" s="1">
        <f t="shared" si="49"/>
        <v>0</v>
      </c>
      <c r="EA61" s="79">
        <f t="shared" si="29"/>
        <v>0</v>
      </c>
      <c r="EI61" s="132" t="str">
        <f t="shared" si="39"/>
        <v>ElasticFusion*</v>
      </c>
      <c r="EJ61" s="1">
        <f>COUNTA(Data!EI76:ES76)</f>
        <v>0</v>
      </c>
      <c r="EK61" s="1">
        <f>COUNTIF(Data!$EI$3:$ES$5,EI61)</f>
        <v>0</v>
      </c>
      <c r="EL61" s="1">
        <f>COUNTIF(Data!$EI$6:$ES$15,EI61)</f>
        <v>0</v>
      </c>
      <c r="EM61" s="1">
        <f t="shared" si="50"/>
        <v>0</v>
      </c>
      <c r="EN61" s="79">
        <f t="shared" si="30"/>
        <v>0</v>
      </c>
    </row>
    <row r="62" spans="1:144" x14ac:dyDescent="0.25">
      <c r="A62" s="2" t="str">
        <f>Data!A77</f>
        <v>RGBDSLAMv2</v>
      </c>
      <c r="B62" s="1">
        <f>COUNTA(Data!B77:I77)</f>
        <v>0</v>
      </c>
      <c r="C62" s="1">
        <f>COUNTIF(Data!$B$3:$I$5,A62)</f>
        <v>0</v>
      </c>
      <c r="D62" s="1">
        <f>COUNTIF(Data!$B$6:$I$15,A62)</f>
        <v>0</v>
      </c>
      <c r="E62" s="1">
        <f t="shared" si="40"/>
        <v>0</v>
      </c>
      <c r="F62" s="1">
        <f t="shared" si="20"/>
        <v>0</v>
      </c>
      <c r="J62" s="132" t="str">
        <f>Data!A77</f>
        <v>RGBDSLAMv2</v>
      </c>
      <c r="K62" s="1">
        <f>COUNTA(Data!J77:T77)</f>
        <v>0</v>
      </c>
      <c r="L62" s="1">
        <f>COUNTIF(Data!$J$3:$T$5,J62)</f>
        <v>0</v>
      </c>
      <c r="M62" s="1">
        <f>COUNTIF(Data!$J$6:$T$15,J62)</f>
        <v>0</v>
      </c>
      <c r="N62" s="1">
        <f t="shared" si="41"/>
        <v>0</v>
      </c>
      <c r="O62" s="79">
        <f t="shared" si="21"/>
        <v>0</v>
      </c>
      <c r="U62" s="132" t="str">
        <f t="shared" si="31"/>
        <v>RGBDSLAMv2</v>
      </c>
      <c r="V62" s="1">
        <f>COUNTA(Data!U77:AE77)</f>
        <v>0</v>
      </c>
      <c r="W62" s="1">
        <f>COUNTIF(Data!$U$3:$AE$5,U62)</f>
        <v>0</v>
      </c>
      <c r="X62" s="1">
        <f>COUNTIF(Data!$U$6:$AE$15,U62)</f>
        <v>0</v>
      </c>
      <c r="Y62" s="1">
        <f t="shared" si="42"/>
        <v>0</v>
      </c>
      <c r="Z62" s="79">
        <f t="shared" si="22"/>
        <v>0</v>
      </c>
      <c r="AF62" s="132" t="str">
        <f t="shared" si="32"/>
        <v>RGBDSLAMv2</v>
      </c>
      <c r="AG62" s="1">
        <f>COUNTA(Data!AF77:AP77)</f>
        <v>0</v>
      </c>
      <c r="AH62" s="1">
        <f>COUNTIF(Data!$AF$3:$AP$5,AF62)</f>
        <v>0</v>
      </c>
      <c r="AI62" s="1">
        <f>COUNTIF(Data!$AF$6:$AP$15,AF62)</f>
        <v>0</v>
      </c>
      <c r="AJ62" s="1">
        <f t="shared" si="43"/>
        <v>0</v>
      </c>
      <c r="AK62" s="79">
        <f t="shared" si="23"/>
        <v>0</v>
      </c>
      <c r="AQ62" s="132" t="str">
        <f t="shared" si="33"/>
        <v>RGBDSLAMv2</v>
      </c>
      <c r="AR62" s="1">
        <f>COUNTA(Data!AQ77:BA77)</f>
        <v>0</v>
      </c>
      <c r="AS62" s="1">
        <f>COUNTIF(Data!$AQ$3:$BA$5,AQ62)</f>
        <v>0</v>
      </c>
      <c r="AT62" s="1">
        <f>COUNTIF(Data!$AQ$6:$BA$15,AQ62)</f>
        <v>0</v>
      </c>
      <c r="AU62" s="1">
        <f t="shared" si="44"/>
        <v>0</v>
      </c>
      <c r="AV62" s="79">
        <f t="shared" si="24"/>
        <v>0</v>
      </c>
      <c r="BB62" s="132" t="str">
        <f t="shared" si="34"/>
        <v>RGBDSLAMv2</v>
      </c>
      <c r="BC62" s="1">
        <f>COUNTA(Data!BB77:BM77)</f>
        <v>0</v>
      </c>
      <c r="BD62" s="1">
        <f>COUNTIF(Data!$BB$3:$BM$5,BB62)</f>
        <v>0</v>
      </c>
      <c r="BE62" s="1">
        <f>COUNTIF(Data!$BB$6:$BM$15,BB62)</f>
        <v>0</v>
      </c>
      <c r="BF62" s="1">
        <f t="shared" si="45"/>
        <v>0</v>
      </c>
      <c r="BG62" s="79">
        <f t="shared" si="25"/>
        <v>0</v>
      </c>
      <c r="BN62" s="132" t="str">
        <f t="shared" si="35"/>
        <v>RGBDSLAMv2</v>
      </c>
      <c r="BO62" s="1">
        <f>COUNTA(Data!BN77:CC77)</f>
        <v>0</v>
      </c>
      <c r="BP62" s="1">
        <f>COUNTIF(Data!$BN$3:$CC$5,BN62)</f>
        <v>0</v>
      </c>
      <c r="BQ62" s="1">
        <f>COUNTIF(Data!$BN$6:$CC$15,BN62)</f>
        <v>0</v>
      </c>
      <c r="BR62" s="1">
        <f t="shared" si="46"/>
        <v>0</v>
      </c>
      <c r="BS62" s="79">
        <f t="shared" si="26"/>
        <v>0</v>
      </c>
      <c r="CD62" s="132" t="str">
        <f t="shared" si="36"/>
        <v>RGBDSLAMv2</v>
      </c>
      <c r="CE62" s="1">
        <f>COUNTA(Data!CD77:CW77)</f>
        <v>0</v>
      </c>
      <c r="CF62" s="1">
        <f>COUNTIF(Data!$CD$3:$CW$5,CD62)</f>
        <v>0</v>
      </c>
      <c r="CG62" s="1">
        <f>COUNTIF(Data!$CD$6:$CW$15,CD62)</f>
        <v>0</v>
      </c>
      <c r="CH62" s="1">
        <f t="shared" si="47"/>
        <v>0</v>
      </c>
      <c r="CI62" s="79">
        <f t="shared" si="27"/>
        <v>0</v>
      </c>
      <c r="CX62" s="132" t="str">
        <f t="shared" si="37"/>
        <v>RGBDSLAMv2</v>
      </c>
      <c r="CY62" s="1">
        <f>COUNTA(Data!CX77:DU77)</f>
        <v>0</v>
      </c>
      <c r="CZ62" s="1">
        <f>COUNTIF(Data!$CX$3:$DU$5,CX62)</f>
        <v>0</v>
      </c>
      <c r="DA62" s="1">
        <f>COUNTIF(Data!$CX$6:$DU$15,CX62)</f>
        <v>0</v>
      </c>
      <c r="DB62" s="1">
        <f t="shared" si="48"/>
        <v>0</v>
      </c>
      <c r="DC62" s="79">
        <f t="shared" si="28"/>
        <v>0</v>
      </c>
      <c r="DV62" s="132" t="str">
        <f t="shared" si="38"/>
        <v>RGBDSLAMv2</v>
      </c>
      <c r="DW62" s="1">
        <f>COUNTA(Data!DV77:EH77)</f>
        <v>0</v>
      </c>
      <c r="DX62" s="1">
        <f>COUNTIF(Data!$DV$3:$EH$5,DV62)</f>
        <v>0</v>
      </c>
      <c r="DY62" s="1">
        <f>COUNTIF(Data!$DV$6:$EH$15,DV62)</f>
        <v>0</v>
      </c>
      <c r="DZ62" s="1">
        <f t="shared" si="49"/>
        <v>0</v>
      </c>
      <c r="EA62" s="79">
        <f t="shared" si="29"/>
        <v>0</v>
      </c>
      <c r="EI62" s="132" t="str">
        <f t="shared" si="39"/>
        <v>RGBDSLAMv2</v>
      </c>
      <c r="EJ62" s="1">
        <f>COUNTA(Data!EI77:ES77)</f>
        <v>0</v>
      </c>
      <c r="EK62" s="1">
        <f>COUNTIF(Data!$EI$3:$ES$5,EI62)</f>
        <v>0</v>
      </c>
      <c r="EL62" s="1">
        <f>COUNTIF(Data!$EI$6:$ES$15,EI62)</f>
        <v>0</v>
      </c>
      <c r="EM62" s="1">
        <f t="shared" si="50"/>
        <v>0</v>
      </c>
      <c r="EN62" s="79">
        <f t="shared" si="30"/>
        <v>0</v>
      </c>
    </row>
    <row r="63" spans="1:144" x14ac:dyDescent="0.25">
      <c r="A63" s="2" t="str">
        <f>Data!A78</f>
        <v>BundleFusion</v>
      </c>
      <c r="B63" s="1">
        <f>COUNTA(Data!B78:I78)</f>
        <v>0</v>
      </c>
      <c r="C63" s="1">
        <f>COUNTIF(Data!$B$3:$I$5,A63)</f>
        <v>0</v>
      </c>
      <c r="D63" s="1">
        <f>COUNTIF(Data!$B$6:$I$15,A63)</f>
        <v>0</v>
      </c>
      <c r="E63" s="1">
        <f t="shared" si="40"/>
        <v>0</v>
      </c>
      <c r="F63" s="1">
        <f t="shared" si="20"/>
        <v>0</v>
      </c>
      <c r="J63" s="132" t="str">
        <f>Data!A78</f>
        <v>BundleFusion</v>
      </c>
      <c r="K63" s="1">
        <f>COUNTA(Data!J78:T78)</f>
        <v>0</v>
      </c>
      <c r="L63" s="1">
        <f>COUNTIF(Data!$J$3:$T$5,J63)</f>
        <v>0</v>
      </c>
      <c r="M63" s="1">
        <f>COUNTIF(Data!$J$6:$T$15,J63)</f>
        <v>0</v>
      </c>
      <c r="N63" s="1">
        <f t="shared" si="41"/>
        <v>0</v>
      </c>
      <c r="O63" s="79">
        <f t="shared" si="21"/>
        <v>0</v>
      </c>
      <c r="U63" s="132" t="str">
        <f t="shared" si="31"/>
        <v>BundleFusion</v>
      </c>
      <c r="V63" s="1">
        <f>COUNTA(Data!U78:AE78)</f>
        <v>0</v>
      </c>
      <c r="W63" s="1">
        <f>COUNTIF(Data!$U$3:$AE$5,U63)</f>
        <v>0</v>
      </c>
      <c r="X63" s="1">
        <f>COUNTIF(Data!$U$6:$AE$15,U63)</f>
        <v>0</v>
      </c>
      <c r="Y63" s="1">
        <f t="shared" si="42"/>
        <v>0</v>
      </c>
      <c r="Z63" s="79">
        <f t="shared" si="22"/>
        <v>0</v>
      </c>
      <c r="AF63" s="132" t="str">
        <f t="shared" si="32"/>
        <v>BundleFusion</v>
      </c>
      <c r="AG63" s="1">
        <f>COUNTA(Data!AF78:AP78)</f>
        <v>0</v>
      </c>
      <c r="AH63" s="1">
        <f>COUNTIF(Data!$AF$3:$AP$5,AF63)</f>
        <v>0</v>
      </c>
      <c r="AI63" s="1">
        <f>COUNTIF(Data!$AF$6:$AP$15,AF63)</f>
        <v>0</v>
      </c>
      <c r="AJ63" s="1">
        <f t="shared" si="43"/>
        <v>0</v>
      </c>
      <c r="AK63" s="79">
        <f t="shared" si="23"/>
        <v>0</v>
      </c>
      <c r="AQ63" s="132" t="str">
        <f t="shared" si="33"/>
        <v>BundleFusion</v>
      </c>
      <c r="AR63" s="1">
        <f>COUNTA(Data!AQ78:BA78)</f>
        <v>0</v>
      </c>
      <c r="AS63" s="1">
        <f>COUNTIF(Data!$AQ$3:$BA$5,AQ63)</f>
        <v>0</v>
      </c>
      <c r="AT63" s="1">
        <f>COUNTIF(Data!$AQ$6:$BA$15,AQ63)</f>
        <v>0</v>
      </c>
      <c r="AU63" s="1">
        <f t="shared" si="44"/>
        <v>0</v>
      </c>
      <c r="AV63" s="79">
        <f t="shared" si="24"/>
        <v>0</v>
      </c>
      <c r="BB63" s="132" t="str">
        <f t="shared" si="34"/>
        <v>BundleFusion</v>
      </c>
      <c r="BC63" s="1">
        <f>COUNTA(Data!BB78:BM78)</f>
        <v>0</v>
      </c>
      <c r="BD63" s="1">
        <f>COUNTIF(Data!$BB$3:$BM$5,BB63)</f>
        <v>0</v>
      </c>
      <c r="BE63" s="1">
        <f>COUNTIF(Data!$BB$6:$BM$15,BB63)</f>
        <v>0</v>
      </c>
      <c r="BF63" s="1">
        <f t="shared" si="45"/>
        <v>0</v>
      </c>
      <c r="BG63" s="79">
        <f t="shared" si="25"/>
        <v>0</v>
      </c>
      <c r="BN63" s="132" t="str">
        <f t="shared" si="35"/>
        <v>BundleFusion</v>
      </c>
      <c r="BO63" s="1">
        <f>COUNTA(Data!BN78:CC78)</f>
        <v>0</v>
      </c>
      <c r="BP63" s="1">
        <f>COUNTIF(Data!$BN$3:$CC$5,BN63)</f>
        <v>0</v>
      </c>
      <c r="BQ63" s="1">
        <f>COUNTIF(Data!$BN$6:$CC$15,BN63)</f>
        <v>0</v>
      </c>
      <c r="BR63" s="1">
        <f t="shared" si="46"/>
        <v>0</v>
      </c>
      <c r="BS63" s="79">
        <f t="shared" si="26"/>
        <v>0</v>
      </c>
      <c r="CD63" s="132" t="str">
        <f t="shared" si="36"/>
        <v>BundleFusion</v>
      </c>
      <c r="CE63" s="1">
        <f>COUNTA(Data!CD78:CW78)</f>
        <v>0</v>
      </c>
      <c r="CF63" s="1">
        <f>COUNTIF(Data!$CD$3:$CW$5,CD63)</f>
        <v>0</v>
      </c>
      <c r="CG63" s="1">
        <f>COUNTIF(Data!$CD$6:$CW$15,CD63)</f>
        <v>0</v>
      </c>
      <c r="CH63" s="1">
        <f t="shared" si="47"/>
        <v>0</v>
      </c>
      <c r="CI63" s="79">
        <f t="shared" si="27"/>
        <v>0</v>
      </c>
      <c r="CX63" s="132" t="str">
        <f t="shared" si="37"/>
        <v>BundleFusion</v>
      </c>
      <c r="CY63" s="1">
        <f>COUNTA(Data!CX78:DU78)</f>
        <v>0</v>
      </c>
      <c r="CZ63" s="1">
        <f>COUNTIF(Data!$CX$3:$DU$5,CX63)</f>
        <v>0</v>
      </c>
      <c r="DA63" s="1">
        <f>COUNTIF(Data!$CX$6:$DU$15,CX63)</f>
        <v>0</v>
      </c>
      <c r="DB63" s="1">
        <f t="shared" si="48"/>
        <v>0</v>
      </c>
      <c r="DC63" s="79">
        <f t="shared" si="28"/>
        <v>0</v>
      </c>
      <c r="DV63" s="132" t="str">
        <f t="shared" si="38"/>
        <v>BundleFusion</v>
      </c>
      <c r="DW63" s="1">
        <f>COUNTA(Data!DV78:EH78)</f>
        <v>0</v>
      </c>
      <c r="DX63" s="1">
        <f>COUNTIF(Data!$DV$3:$EH$5,DV63)</f>
        <v>0</v>
      </c>
      <c r="DY63" s="1">
        <f>COUNTIF(Data!$DV$6:$EH$15,DV63)</f>
        <v>0</v>
      </c>
      <c r="DZ63" s="1">
        <f t="shared" si="49"/>
        <v>0</v>
      </c>
      <c r="EA63" s="79">
        <f t="shared" si="29"/>
        <v>0</v>
      </c>
      <c r="EI63" s="132" t="str">
        <f t="shared" si="39"/>
        <v>BundleFusion</v>
      </c>
      <c r="EJ63" s="1">
        <f>COUNTA(Data!EI78:ES78)</f>
        <v>0</v>
      </c>
      <c r="EK63" s="1">
        <f>COUNTIF(Data!$EI$3:$ES$5,EI63)</f>
        <v>0</v>
      </c>
      <c r="EL63" s="1">
        <f>COUNTIF(Data!$EI$6:$ES$15,EI63)</f>
        <v>0</v>
      </c>
      <c r="EM63" s="1">
        <f t="shared" si="50"/>
        <v>0</v>
      </c>
      <c r="EN63" s="79">
        <f t="shared" si="30"/>
        <v>0</v>
      </c>
    </row>
    <row r="64" spans="1:144" x14ac:dyDescent="0.25">
      <c r="A64" s="2" t="str">
        <f>Data!A79</f>
        <v>BAD-SLAM*</v>
      </c>
      <c r="B64" s="1">
        <f>COUNTA(Data!B79:I79)</f>
        <v>0</v>
      </c>
      <c r="C64" s="1">
        <f>COUNTIF(Data!$B$3:$I$5,A64)</f>
        <v>0</v>
      </c>
      <c r="D64" s="1">
        <f>COUNTIF(Data!$B$6:$I$15,A64)</f>
        <v>0</v>
      </c>
      <c r="E64" s="1">
        <f t="shared" si="40"/>
        <v>0</v>
      </c>
      <c r="F64" s="1">
        <f t="shared" si="20"/>
        <v>0</v>
      </c>
      <c r="J64" s="132" t="str">
        <f>Data!A79</f>
        <v>BAD-SLAM*</v>
      </c>
      <c r="K64" s="1">
        <f>COUNTA(Data!J79:T79)</f>
        <v>0</v>
      </c>
      <c r="L64" s="1">
        <f>COUNTIF(Data!$J$3:$T$5,J64)</f>
        <v>0</v>
      </c>
      <c r="M64" s="1">
        <f>COUNTIF(Data!$J$6:$T$15,J64)</f>
        <v>0</v>
      </c>
      <c r="N64" s="1">
        <f t="shared" si="41"/>
        <v>0</v>
      </c>
      <c r="O64" s="79">
        <f t="shared" si="21"/>
        <v>0</v>
      </c>
      <c r="U64" s="132" t="str">
        <f t="shared" si="31"/>
        <v>BAD-SLAM*</v>
      </c>
      <c r="V64" s="1">
        <f>COUNTA(Data!U79:AE79)</f>
        <v>0</v>
      </c>
      <c r="W64" s="1">
        <f>COUNTIF(Data!$U$3:$AE$5,U64)</f>
        <v>0</v>
      </c>
      <c r="X64" s="1">
        <f>COUNTIF(Data!$U$6:$AE$15,U64)</f>
        <v>0</v>
      </c>
      <c r="Y64" s="1">
        <f t="shared" si="42"/>
        <v>0</v>
      </c>
      <c r="Z64" s="79">
        <f t="shared" si="22"/>
        <v>0</v>
      </c>
      <c r="AF64" s="132" t="str">
        <f t="shared" si="32"/>
        <v>BAD-SLAM*</v>
      </c>
      <c r="AG64" s="1">
        <f>COUNTA(Data!AF79:AP79)</f>
        <v>0</v>
      </c>
      <c r="AH64" s="1">
        <f>COUNTIF(Data!$AF$3:$AP$5,AF64)</f>
        <v>0</v>
      </c>
      <c r="AI64" s="1">
        <f>COUNTIF(Data!$AF$6:$AP$15,AF64)</f>
        <v>0</v>
      </c>
      <c r="AJ64" s="1">
        <f t="shared" si="43"/>
        <v>0</v>
      </c>
      <c r="AK64" s="79">
        <f t="shared" si="23"/>
        <v>0</v>
      </c>
      <c r="AQ64" s="132" t="str">
        <f t="shared" si="33"/>
        <v>BAD-SLAM*</v>
      </c>
      <c r="AR64" s="1">
        <f>COUNTA(Data!AQ79:BA79)</f>
        <v>0</v>
      </c>
      <c r="AS64" s="1">
        <f>COUNTIF(Data!$AQ$3:$BA$5,AQ64)</f>
        <v>0</v>
      </c>
      <c r="AT64" s="1">
        <f>COUNTIF(Data!$AQ$6:$BA$15,AQ64)</f>
        <v>0</v>
      </c>
      <c r="AU64" s="1">
        <f t="shared" si="44"/>
        <v>0</v>
      </c>
      <c r="AV64" s="79">
        <f t="shared" si="24"/>
        <v>0</v>
      </c>
      <c r="BB64" s="132" t="str">
        <f t="shared" si="34"/>
        <v>BAD-SLAM*</v>
      </c>
      <c r="BC64" s="1">
        <f>COUNTA(Data!BB79:BM79)</f>
        <v>0</v>
      </c>
      <c r="BD64" s="1">
        <f>COUNTIF(Data!$BB$3:$BM$5,BB64)</f>
        <v>0</v>
      </c>
      <c r="BE64" s="1">
        <f>COUNTIF(Data!$BB$6:$BM$15,BB64)</f>
        <v>0</v>
      </c>
      <c r="BF64" s="1">
        <f t="shared" si="45"/>
        <v>0</v>
      </c>
      <c r="BG64" s="79">
        <f t="shared" si="25"/>
        <v>0</v>
      </c>
      <c r="BN64" s="132" t="str">
        <f t="shared" si="35"/>
        <v>BAD-SLAM*</v>
      </c>
      <c r="BO64" s="1">
        <f>COUNTA(Data!BN79:CC79)</f>
        <v>0</v>
      </c>
      <c r="BP64" s="1">
        <f>COUNTIF(Data!$BN$3:$CC$5,BN64)</f>
        <v>0</v>
      </c>
      <c r="BQ64" s="1">
        <f>COUNTIF(Data!$BN$6:$CC$15,BN64)</f>
        <v>0</v>
      </c>
      <c r="BR64" s="1">
        <f t="shared" si="46"/>
        <v>0</v>
      </c>
      <c r="BS64" s="79">
        <f t="shared" si="26"/>
        <v>0</v>
      </c>
      <c r="CD64" s="132" t="str">
        <f t="shared" si="36"/>
        <v>BAD-SLAM*</v>
      </c>
      <c r="CE64" s="1">
        <f>COUNTA(Data!CD79:CW79)</f>
        <v>0</v>
      </c>
      <c r="CF64" s="1">
        <f>COUNTIF(Data!$CD$3:$CW$5,CD64)</f>
        <v>0</v>
      </c>
      <c r="CG64" s="1">
        <f>COUNTIF(Data!$CD$6:$CW$15,CD64)</f>
        <v>0</v>
      </c>
      <c r="CH64" s="1">
        <f t="shared" si="47"/>
        <v>0</v>
      </c>
      <c r="CI64" s="79">
        <f t="shared" si="27"/>
        <v>0</v>
      </c>
      <c r="CX64" s="132" t="str">
        <f t="shared" si="37"/>
        <v>BAD-SLAM*</v>
      </c>
      <c r="CY64" s="1">
        <f>COUNTA(Data!CX79:DU79)</f>
        <v>0</v>
      </c>
      <c r="CZ64" s="1">
        <f>COUNTIF(Data!$CX$3:$DU$5,CX64)</f>
        <v>0</v>
      </c>
      <c r="DA64" s="1">
        <f>COUNTIF(Data!$CX$6:$DU$15,CX64)</f>
        <v>0</v>
      </c>
      <c r="DB64" s="1">
        <f t="shared" si="48"/>
        <v>0</v>
      </c>
      <c r="DC64" s="79">
        <f t="shared" si="28"/>
        <v>0</v>
      </c>
      <c r="DV64" s="132" t="str">
        <f t="shared" si="38"/>
        <v>BAD-SLAM*</v>
      </c>
      <c r="DW64" s="1">
        <f>COUNTA(Data!DV79:EH79)</f>
        <v>0</v>
      </c>
      <c r="DX64" s="1">
        <f>COUNTIF(Data!$DV$3:$EH$5,DV64)</f>
        <v>0</v>
      </c>
      <c r="DY64" s="1">
        <f>COUNTIF(Data!$DV$6:$EH$15,DV64)</f>
        <v>0</v>
      </c>
      <c r="DZ64" s="1">
        <f t="shared" si="49"/>
        <v>0</v>
      </c>
      <c r="EA64" s="79">
        <f t="shared" si="29"/>
        <v>0</v>
      </c>
      <c r="EI64" s="132" t="str">
        <f t="shared" si="39"/>
        <v>BAD-SLAM*</v>
      </c>
      <c r="EJ64" s="1">
        <f>COUNTA(Data!EI79:ES79)</f>
        <v>0</v>
      </c>
      <c r="EK64" s="1">
        <f>COUNTIF(Data!$EI$3:$ES$5,EI64)</f>
        <v>0</v>
      </c>
      <c r="EL64" s="1">
        <f>COUNTIF(Data!$EI$6:$ES$15,EI64)</f>
        <v>0</v>
      </c>
      <c r="EM64" s="1">
        <f t="shared" si="50"/>
        <v>0</v>
      </c>
      <c r="EN64" s="79">
        <f t="shared" si="30"/>
        <v>0</v>
      </c>
    </row>
    <row r="65" spans="1:144" x14ac:dyDescent="0.25">
      <c r="A65" s="2" t="str">
        <f>Data!A80</f>
        <v>RGBDTAM</v>
      </c>
      <c r="B65" s="1">
        <f>COUNTA(Data!B80:I80)</f>
        <v>0</v>
      </c>
      <c r="C65" s="1">
        <f>COUNTIF(Data!$B$3:$I$5,A65)</f>
        <v>0</v>
      </c>
      <c r="D65" s="1">
        <f>COUNTIF(Data!$B$6:$I$15,A65)</f>
        <v>0</v>
      </c>
      <c r="E65" s="1">
        <f t="shared" si="40"/>
        <v>0</v>
      </c>
      <c r="F65" s="1">
        <f t="shared" si="20"/>
        <v>0</v>
      </c>
      <c r="J65" s="132" t="str">
        <f>Data!A80</f>
        <v>RGBDTAM</v>
      </c>
      <c r="K65" s="1">
        <f>COUNTA(Data!J80:T80)</f>
        <v>0</v>
      </c>
      <c r="L65" s="1">
        <f>COUNTIF(Data!$J$3:$T$5,J65)</f>
        <v>0</v>
      </c>
      <c r="M65" s="1">
        <f>COUNTIF(Data!$J$6:$T$15,J65)</f>
        <v>0</v>
      </c>
      <c r="N65" s="1">
        <f t="shared" si="41"/>
        <v>0</v>
      </c>
      <c r="O65" s="79">
        <f t="shared" si="21"/>
        <v>0</v>
      </c>
      <c r="U65" s="132" t="str">
        <f t="shared" si="31"/>
        <v>RGBDTAM</v>
      </c>
      <c r="V65" s="1">
        <f>COUNTA(Data!U80:AE80)</f>
        <v>0</v>
      </c>
      <c r="W65" s="1">
        <f>COUNTIF(Data!$U$3:$AE$5,U65)</f>
        <v>0</v>
      </c>
      <c r="X65" s="1">
        <f>COUNTIF(Data!$U$6:$AE$15,U65)</f>
        <v>0</v>
      </c>
      <c r="Y65" s="1">
        <f t="shared" si="42"/>
        <v>0</v>
      </c>
      <c r="Z65" s="79">
        <f t="shared" si="22"/>
        <v>0</v>
      </c>
      <c r="AF65" s="132" t="str">
        <f t="shared" si="32"/>
        <v>RGBDTAM</v>
      </c>
      <c r="AG65" s="1">
        <f>COUNTA(Data!AF80:AP80)</f>
        <v>0</v>
      </c>
      <c r="AH65" s="1">
        <f>COUNTIF(Data!$AF$3:$AP$5,AF65)</f>
        <v>0</v>
      </c>
      <c r="AI65" s="1">
        <f>COUNTIF(Data!$AF$6:$AP$15,AF65)</f>
        <v>0</v>
      </c>
      <c r="AJ65" s="1">
        <f t="shared" si="43"/>
        <v>0</v>
      </c>
      <c r="AK65" s="79">
        <f t="shared" si="23"/>
        <v>0</v>
      </c>
      <c r="AQ65" s="132" t="str">
        <f t="shared" si="33"/>
        <v>RGBDTAM</v>
      </c>
      <c r="AR65" s="1">
        <f>COUNTA(Data!AQ80:BA80)</f>
        <v>0</v>
      </c>
      <c r="AS65" s="1">
        <f>COUNTIF(Data!$AQ$3:$BA$5,AQ65)</f>
        <v>0</v>
      </c>
      <c r="AT65" s="1">
        <f>COUNTIF(Data!$AQ$6:$BA$15,AQ65)</f>
        <v>0</v>
      </c>
      <c r="AU65" s="1">
        <f t="shared" si="44"/>
        <v>0</v>
      </c>
      <c r="AV65" s="79">
        <f t="shared" si="24"/>
        <v>0</v>
      </c>
      <c r="BB65" s="132" t="str">
        <f t="shared" si="34"/>
        <v>RGBDTAM</v>
      </c>
      <c r="BC65" s="1">
        <f>COUNTA(Data!BB80:BM80)</f>
        <v>0</v>
      </c>
      <c r="BD65" s="1">
        <f>COUNTIF(Data!$BB$3:$BM$5,BB65)</f>
        <v>0</v>
      </c>
      <c r="BE65" s="1">
        <f>COUNTIF(Data!$BB$6:$BM$15,BB65)</f>
        <v>0</v>
      </c>
      <c r="BF65" s="1">
        <f t="shared" si="45"/>
        <v>0</v>
      </c>
      <c r="BG65" s="79">
        <f t="shared" si="25"/>
        <v>0</v>
      </c>
      <c r="BN65" s="132" t="str">
        <f t="shared" si="35"/>
        <v>RGBDTAM</v>
      </c>
      <c r="BO65" s="1">
        <f>COUNTA(Data!BN80:CC80)</f>
        <v>0</v>
      </c>
      <c r="BP65" s="1">
        <f>COUNTIF(Data!$BN$3:$CC$5,BN65)</f>
        <v>0</v>
      </c>
      <c r="BQ65" s="1">
        <f>COUNTIF(Data!$BN$6:$CC$15,BN65)</f>
        <v>0</v>
      </c>
      <c r="BR65" s="1">
        <f t="shared" si="46"/>
        <v>0</v>
      </c>
      <c r="BS65" s="79">
        <f t="shared" si="26"/>
        <v>0</v>
      </c>
      <c r="CD65" s="132" t="str">
        <f t="shared" si="36"/>
        <v>RGBDTAM</v>
      </c>
      <c r="CE65" s="1">
        <f>COUNTA(Data!CD80:CW80)</f>
        <v>0</v>
      </c>
      <c r="CF65" s="1">
        <f>COUNTIF(Data!$CD$3:$CW$5,CD65)</f>
        <v>0</v>
      </c>
      <c r="CG65" s="1">
        <f>COUNTIF(Data!$CD$6:$CW$15,CD65)</f>
        <v>0</v>
      </c>
      <c r="CH65" s="1">
        <f t="shared" si="47"/>
        <v>0</v>
      </c>
      <c r="CI65" s="79">
        <f t="shared" si="27"/>
        <v>0</v>
      </c>
      <c r="CX65" s="132" t="str">
        <f t="shared" si="37"/>
        <v>RGBDTAM</v>
      </c>
      <c r="CY65" s="1">
        <f>COUNTA(Data!CX80:DU80)</f>
        <v>0</v>
      </c>
      <c r="CZ65" s="1">
        <f>COUNTIF(Data!$CX$3:$DU$5,CX65)</f>
        <v>0</v>
      </c>
      <c r="DA65" s="1">
        <f>COUNTIF(Data!$CX$6:$DU$15,CX65)</f>
        <v>0</v>
      </c>
      <c r="DB65" s="1">
        <f t="shared" si="48"/>
        <v>0</v>
      </c>
      <c r="DC65" s="79">
        <f t="shared" si="28"/>
        <v>0</v>
      </c>
      <c r="DV65" s="132" t="str">
        <f t="shared" si="38"/>
        <v>RGBDTAM</v>
      </c>
      <c r="DW65" s="1">
        <f>COUNTA(Data!DV80:EH80)</f>
        <v>0</v>
      </c>
      <c r="DX65" s="1">
        <f>COUNTIF(Data!$DV$3:$EH$5,DV65)</f>
        <v>0</v>
      </c>
      <c r="DY65" s="1">
        <f>COUNTIF(Data!$DV$6:$EH$15,DV65)</f>
        <v>0</v>
      </c>
      <c r="DZ65" s="1">
        <f t="shared" si="49"/>
        <v>0</v>
      </c>
      <c r="EA65" s="79">
        <f t="shared" si="29"/>
        <v>0</v>
      </c>
      <c r="EI65" s="132" t="str">
        <f t="shared" si="39"/>
        <v>RGBDTAM</v>
      </c>
      <c r="EJ65" s="1">
        <f>COUNTA(Data!EI80:ES80)</f>
        <v>0</v>
      </c>
      <c r="EK65" s="1">
        <f>COUNTIF(Data!$EI$3:$ES$5,EI65)</f>
        <v>0</v>
      </c>
      <c r="EL65" s="1">
        <f>COUNTIF(Data!$EI$6:$ES$15,EI65)</f>
        <v>0</v>
      </c>
      <c r="EM65" s="1">
        <f t="shared" si="50"/>
        <v>0</v>
      </c>
      <c r="EN65" s="79">
        <f t="shared" si="30"/>
        <v>0</v>
      </c>
    </row>
    <row r="66" spans="1:144" x14ac:dyDescent="0.25">
      <c r="A66" s="2" t="str">
        <f>Data!A81</f>
        <v>ID-RGBDO</v>
      </c>
      <c r="B66" s="1">
        <f>COUNTA(Data!B81:I81)</f>
        <v>0</v>
      </c>
      <c r="C66" s="1">
        <f>COUNTIF(Data!$B$3:$I$5,A66)</f>
        <v>0</v>
      </c>
      <c r="D66" s="1">
        <f>COUNTIF(Data!$B$6:$I$15,A66)</f>
        <v>0</v>
      </c>
      <c r="E66" s="1">
        <f t="shared" si="40"/>
        <v>0</v>
      </c>
      <c r="F66" s="1">
        <f t="shared" si="20"/>
        <v>0</v>
      </c>
      <c r="J66" s="132" t="str">
        <f>Data!A81</f>
        <v>ID-RGBDO</v>
      </c>
      <c r="K66" s="1">
        <f>COUNTA(Data!J81:T81)</f>
        <v>0</v>
      </c>
      <c r="L66" s="1">
        <f>COUNTIF(Data!$J$3:$T$5,J66)</f>
        <v>0</v>
      </c>
      <c r="M66" s="1">
        <f>COUNTIF(Data!$J$6:$T$15,J66)</f>
        <v>0</v>
      </c>
      <c r="N66" s="1">
        <f t="shared" si="41"/>
        <v>0</v>
      </c>
      <c r="O66" s="79">
        <f t="shared" si="21"/>
        <v>0</v>
      </c>
      <c r="U66" s="132" t="str">
        <f t="shared" si="31"/>
        <v>ID-RGBDO</v>
      </c>
      <c r="V66" s="1">
        <f>COUNTA(Data!U81:AE81)</f>
        <v>0</v>
      </c>
      <c r="W66" s="1">
        <f>COUNTIF(Data!$U$3:$AE$5,U66)</f>
        <v>0</v>
      </c>
      <c r="X66" s="1">
        <f>COUNTIF(Data!$U$6:$AE$15,U66)</f>
        <v>0</v>
      </c>
      <c r="Y66" s="1">
        <f t="shared" si="42"/>
        <v>0</v>
      </c>
      <c r="Z66" s="79">
        <f t="shared" si="22"/>
        <v>0</v>
      </c>
      <c r="AF66" s="132" t="str">
        <f t="shared" si="32"/>
        <v>ID-RGBDO</v>
      </c>
      <c r="AG66" s="1">
        <f>COUNTA(Data!AF81:AP81)</f>
        <v>0</v>
      </c>
      <c r="AH66" s="1">
        <f>COUNTIF(Data!$AF$3:$AP$5,AF66)</f>
        <v>0</v>
      </c>
      <c r="AI66" s="1">
        <f>COUNTIF(Data!$AF$6:$AP$15,AF66)</f>
        <v>0</v>
      </c>
      <c r="AJ66" s="1">
        <f t="shared" si="43"/>
        <v>0</v>
      </c>
      <c r="AK66" s="79">
        <f t="shared" si="23"/>
        <v>0</v>
      </c>
      <c r="AQ66" s="132" t="str">
        <f t="shared" si="33"/>
        <v>ID-RGBDO</v>
      </c>
      <c r="AR66" s="1">
        <f>COUNTA(Data!AQ81:BA81)</f>
        <v>0</v>
      </c>
      <c r="AS66" s="1">
        <f>COUNTIF(Data!$AQ$3:$BA$5,AQ66)</f>
        <v>0</v>
      </c>
      <c r="AT66" s="1">
        <f>COUNTIF(Data!$AQ$6:$BA$15,AQ66)</f>
        <v>0</v>
      </c>
      <c r="AU66" s="1">
        <f t="shared" si="44"/>
        <v>0</v>
      </c>
      <c r="AV66" s="79">
        <f t="shared" si="24"/>
        <v>0</v>
      </c>
      <c r="BB66" s="132" t="str">
        <f t="shared" si="34"/>
        <v>ID-RGBDO</v>
      </c>
      <c r="BC66" s="1">
        <f>COUNTA(Data!BB81:BM81)</f>
        <v>0</v>
      </c>
      <c r="BD66" s="1">
        <f>COUNTIF(Data!$BB$3:$BM$5,BB66)</f>
        <v>0</v>
      </c>
      <c r="BE66" s="1">
        <f>COUNTIF(Data!$BB$6:$BM$15,BB66)</f>
        <v>0</v>
      </c>
      <c r="BF66" s="1">
        <f t="shared" si="45"/>
        <v>0</v>
      </c>
      <c r="BG66" s="79">
        <f t="shared" si="25"/>
        <v>0</v>
      </c>
      <c r="BN66" s="132" t="str">
        <f t="shared" si="35"/>
        <v>ID-RGBDO</v>
      </c>
      <c r="BO66" s="1">
        <f>COUNTA(Data!BN81:CC81)</f>
        <v>0</v>
      </c>
      <c r="BP66" s="1">
        <f>COUNTIF(Data!$BN$3:$CC$5,BN66)</f>
        <v>0</v>
      </c>
      <c r="BQ66" s="1">
        <f>COUNTIF(Data!$BN$6:$CC$15,BN66)</f>
        <v>0</v>
      </c>
      <c r="BR66" s="1">
        <f t="shared" si="46"/>
        <v>0</v>
      </c>
      <c r="BS66" s="79">
        <f t="shared" si="26"/>
        <v>0</v>
      </c>
      <c r="CD66" s="132" t="str">
        <f t="shared" si="36"/>
        <v>ID-RGBDO</v>
      </c>
      <c r="CE66" s="1">
        <f>COUNTA(Data!CD81:CW81)</f>
        <v>0</v>
      </c>
      <c r="CF66" s="1">
        <f>COUNTIF(Data!$CD$3:$CW$5,CD66)</f>
        <v>0</v>
      </c>
      <c r="CG66" s="1">
        <f>COUNTIF(Data!$CD$6:$CW$15,CD66)</f>
        <v>0</v>
      </c>
      <c r="CH66" s="1">
        <f t="shared" si="47"/>
        <v>0</v>
      </c>
      <c r="CI66" s="79">
        <f t="shared" si="27"/>
        <v>0</v>
      </c>
      <c r="CX66" s="132" t="str">
        <f t="shared" si="37"/>
        <v>ID-RGBDO</v>
      </c>
      <c r="CY66" s="1">
        <f>COUNTA(Data!CX81:DU81)</f>
        <v>0</v>
      </c>
      <c r="CZ66" s="1">
        <f>COUNTIF(Data!$CX$3:$DU$5,CX66)</f>
        <v>0</v>
      </c>
      <c r="DA66" s="1">
        <f>COUNTIF(Data!$CX$6:$DU$15,CX66)</f>
        <v>0</v>
      </c>
      <c r="DB66" s="1">
        <f t="shared" si="48"/>
        <v>0</v>
      </c>
      <c r="DC66" s="79">
        <f t="shared" si="28"/>
        <v>0</v>
      </c>
      <c r="DV66" s="132" t="str">
        <f t="shared" si="38"/>
        <v>ID-RGBDO</v>
      </c>
      <c r="DW66" s="1">
        <f>COUNTA(Data!DV81:EH81)</f>
        <v>0</v>
      </c>
      <c r="DX66" s="1">
        <f>COUNTIF(Data!$DV$3:$EH$5,DV66)</f>
        <v>0</v>
      </c>
      <c r="DY66" s="1">
        <f>COUNTIF(Data!$DV$6:$EH$15,DV66)</f>
        <v>0</v>
      </c>
      <c r="DZ66" s="1">
        <f t="shared" si="49"/>
        <v>0</v>
      </c>
      <c r="EA66" s="79">
        <f t="shared" si="29"/>
        <v>0</v>
      </c>
      <c r="EI66" s="132" t="str">
        <f t="shared" si="39"/>
        <v>ID-RGBDO</v>
      </c>
      <c r="EJ66" s="1">
        <f>COUNTA(Data!EI81:ES81)</f>
        <v>0</v>
      </c>
      <c r="EK66" s="1">
        <f>COUNTIF(Data!$EI$3:$ES$5,EI66)</f>
        <v>0</v>
      </c>
      <c r="EL66" s="1">
        <f>COUNTIF(Data!$EI$6:$ES$15,EI66)</f>
        <v>0</v>
      </c>
      <c r="EM66" s="1">
        <f t="shared" si="50"/>
        <v>0</v>
      </c>
      <c r="EN66" s="79">
        <f t="shared" si="30"/>
        <v>0</v>
      </c>
    </row>
    <row r="67" spans="1:144" x14ac:dyDescent="0.25">
      <c r="A67" s="2" t="str">
        <f>Data!A82</f>
        <v>Plane-Edge-SLAM</v>
      </c>
      <c r="B67" s="1">
        <f>COUNTA(Data!B82:I82)</f>
        <v>0</v>
      </c>
      <c r="C67" s="1">
        <f>COUNTIF(Data!$B$3:$I$5,A67)</f>
        <v>0</v>
      </c>
      <c r="D67" s="1">
        <f>COUNTIF(Data!$B$6:$I$15,A67)</f>
        <v>0</v>
      </c>
      <c r="E67" s="1">
        <f t="shared" si="40"/>
        <v>0</v>
      </c>
      <c r="F67" s="1">
        <f t="shared" si="20"/>
        <v>0</v>
      </c>
      <c r="J67" s="132" t="str">
        <f>Data!A82</f>
        <v>Plane-Edge-SLAM</v>
      </c>
      <c r="K67" s="1">
        <f>COUNTA(Data!J82:T82)</f>
        <v>0</v>
      </c>
      <c r="L67" s="1">
        <f>COUNTIF(Data!$J$3:$T$5,J67)</f>
        <v>0</v>
      </c>
      <c r="M67" s="1">
        <f>COUNTIF(Data!$J$6:$T$15,J67)</f>
        <v>0</v>
      </c>
      <c r="N67" s="1">
        <f t="shared" si="41"/>
        <v>0</v>
      </c>
      <c r="O67" s="79">
        <f t="shared" si="21"/>
        <v>0</v>
      </c>
      <c r="U67" s="132" t="str">
        <f t="shared" si="31"/>
        <v>Plane-Edge-SLAM</v>
      </c>
      <c r="V67" s="1">
        <f>COUNTA(Data!U82:AE82)</f>
        <v>0</v>
      </c>
      <c r="W67" s="1">
        <f>COUNTIF(Data!$U$3:$AE$5,U67)</f>
        <v>0</v>
      </c>
      <c r="X67" s="1">
        <f>COUNTIF(Data!$U$6:$AE$15,U67)</f>
        <v>0</v>
      </c>
      <c r="Y67" s="1">
        <f t="shared" si="42"/>
        <v>0</v>
      </c>
      <c r="Z67" s="79">
        <f t="shared" si="22"/>
        <v>0</v>
      </c>
      <c r="AF67" s="132" t="str">
        <f t="shared" si="32"/>
        <v>Plane-Edge-SLAM</v>
      </c>
      <c r="AG67" s="1">
        <f>COUNTA(Data!AF82:AP82)</f>
        <v>0</v>
      </c>
      <c r="AH67" s="1">
        <f>COUNTIF(Data!$AF$3:$AP$5,AF67)</f>
        <v>0</v>
      </c>
      <c r="AI67" s="1">
        <f>COUNTIF(Data!$AF$6:$AP$15,AF67)</f>
        <v>0</v>
      </c>
      <c r="AJ67" s="1">
        <f t="shared" si="43"/>
        <v>0</v>
      </c>
      <c r="AK67" s="79">
        <f t="shared" si="23"/>
        <v>0</v>
      </c>
      <c r="AQ67" s="132" t="str">
        <f t="shared" si="33"/>
        <v>Plane-Edge-SLAM</v>
      </c>
      <c r="AR67" s="1">
        <f>COUNTA(Data!AQ82:BA82)</f>
        <v>0</v>
      </c>
      <c r="AS67" s="1">
        <f>COUNTIF(Data!$AQ$3:$BA$5,AQ67)</f>
        <v>0</v>
      </c>
      <c r="AT67" s="1">
        <f>COUNTIF(Data!$AQ$6:$BA$15,AQ67)</f>
        <v>0</v>
      </c>
      <c r="AU67" s="1">
        <f t="shared" si="44"/>
        <v>0</v>
      </c>
      <c r="AV67" s="79">
        <f t="shared" si="24"/>
        <v>0</v>
      </c>
      <c r="BB67" s="132" t="str">
        <f t="shared" si="34"/>
        <v>Plane-Edge-SLAM</v>
      </c>
      <c r="BC67" s="1">
        <f>COUNTA(Data!BB82:BM82)</f>
        <v>0</v>
      </c>
      <c r="BD67" s="1">
        <f>COUNTIF(Data!$BB$3:$BM$5,BB67)</f>
        <v>0</v>
      </c>
      <c r="BE67" s="1">
        <f>COUNTIF(Data!$BB$6:$BM$15,BB67)</f>
        <v>0</v>
      </c>
      <c r="BF67" s="1">
        <f t="shared" si="45"/>
        <v>0</v>
      </c>
      <c r="BG67" s="79">
        <f t="shared" si="25"/>
        <v>0</v>
      </c>
      <c r="BN67" s="132" t="str">
        <f t="shared" si="35"/>
        <v>Plane-Edge-SLAM</v>
      </c>
      <c r="BO67" s="1">
        <f>COUNTA(Data!BN82:CC82)</f>
        <v>0</v>
      </c>
      <c r="BP67" s="1">
        <f>COUNTIF(Data!$BN$3:$CC$5,BN67)</f>
        <v>0</v>
      </c>
      <c r="BQ67" s="1">
        <f>COUNTIF(Data!$BN$6:$CC$15,BN67)</f>
        <v>0</v>
      </c>
      <c r="BR67" s="1">
        <f t="shared" si="46"/>
        <v>0</v>
      </c>
      <c r="BS67" s="79">
        <f t="shared" si="26"/>
        <v>0</v>
      </c>
      <c r="CD67" s="132" t="str">
        <f t="shared" si="36"/>
        <v>Plane-Edge-SLAM</v>
      </c>
      <c r="CE67" s="1">
        <f>COUNTA(Data!CD82:CW82)</f>
        <v>0</v>
      </c>
      <c r="CF67" s="1">
        <f>COUNTIF(Data!$CD$3:$CW$5,CD67)</f>
        <v>0</v>
      </c>
      <c r="CG67" s="1">
        <f>COUNTIF(Data!$CD$6:$CW$15,CD67)</f>
        <v>0</v>
      </c>
      <c r="CH67" s="1">
        <f t="shared" si="47"/>
        <v>0</v>
      </c>
      <c r="CI67" s="79">
        <f t="shared" si="27"/>
        <v>0</v>
      </c>
      <c r="CX67" s="132" t="str">
        <f t="shared" si="37"/>
        <v>Plane-Edge-SLAM</v>
      </c>
      <c r="CY67" s="1">
        <f>COUNTA(Data!CX82:DU82)</f>
        <v>0</v>
      </c>
      <c r="CZ67" s="1">
        <f>COUNTIF(Data!$CX$3:$DU$5,CX67)</f>
        <v>0</v>
      </c>
      <c r="DA67" s="1">
        <f>COUNTIF(Data!$CX$6:$DU$15,CX67)</f>
        <v>0</v>
      </c>
      <c r="DB67" s="1">
        <f t="shared" si="48"/>
        <v>0</v>
      </c>
      <c r="DC67" s="79">
        <f t="shared" si="28"/>
        <v>0</v>
      </c>
      <c r="DV67" s="132" t="str">
        <f t="shared" si="38"/>
        <v>Plane-Edge-SLAM</v>
      </c>
      <c r="DW67" s="1">
        <f>COUNTA(Data!DV82:EH82)</f>
        <v>0</v>
      </c>
      <c r="DX67" s="1">
        <f>COUNTIF(Data!$DV$3:$EH$5,DV67)</f>
        <v>0</v>
      </c>
      <c r="DY67" s="1">
        <f>COUNTIF(Data!$DV$6:$EH$15,DV67)</f>
        <v>0</v>
      </c>
      <c r="DZ67" s="1">
        <f t="shared" si="49"/>
        <v>0</v>
      </c>
      <c r="EA67" s="79">
        <f t="shared" si="29"/>
        <v>0</v>
      </c>
      <c r="EI67" s="132" t="str">
        <f t="shared" si="39"/>
        <v>Plane-Edge-SLAM</v>
      </c>
      <c r="EJ67" s="1">
        <f>COUNTA(Data!EI82:ES82)</f>
        <v>0</v>
      </c>
      <c r="EK67" s="1">
        <f>COUNTIF(Data!$EI$3:$ES$5,EI67)</f>
        <v>0</v>
      </c>
      <c r="EL67" s="1">
        <f>COUNTIF(Data!$EI$6:$ES$15,EI67)</f>
        <v>0</v>
      </c>
      <c r="EM67" s="1">
        <f t="shared" si="50"/>
        <v>0</v>
      </c>
      <c r="EN67" s="79">
        <f t="shared" si="30"/>
        <v>0</v>
      </c>
    </row>
    <row r="68" spans="1:144" x14ac:dyDescent="0.25">
      <c r="A68" s="2" t="str">
        <f>Data!A83</f>
        <v>KinectFusion</v>
      </c>
      <c r="B68" s="1">
        <f>COUNTA(Data!B83:I83)</f>
        <v>0</v>
      </c>
      <c r="C68" s="1">
        <f>COUNTIF(Data!$B$3:$I$5,A68)</f>
        <v>0</v>
      </c>
      <c r="D68" s="1">
        <f>COUNTIF(Data!$B$6:$I$15,A68)</f>
        <v>0</v>
      </c>
      <c r="E68" s="1">
        <f t="shared" si="40"/>
        <v>0</v>
      </c>
      <c r="F68" s="1">
        <f t="shared" si="20"/>
        <v>0</v>
      </c>
      <c r="J68" s="132" t="str">
        <f>Data!A83</f>
        <v>KinectFusion</v>
      </c>
      <c r="K68" s="1">
        <f>COUNTA(Data!J83:T83)</f>
        <v>0</v>
      </c>
      <c r="L68" s="1">
        <f>COUNTIF(Data!$J$3:$T$5,J68)</f>
        <v>0</v>
      </c>
      <c r="M68" s="1">
        <f>COUNTIF(Data!$J$6:$T$15,J68)</f>
        <v>0</v>
      </c>
      <c r="N68" s="1">
        <f t="shared" si="41"/>
        <v>0</v>
      </c>
      <c r="O68" s="79">
        <f t="shared" si="21"/>
        <v>0</v>
      </c>
      <c r="U68" s="132" t="str">
        <f t="shared" si="31"/>
        <v>KinectFusion</v>
      </c>
      <c r="V68" s="1">
        <f>COUNTA(Data!U83:AE83)</f>
        <v>0</v>
      </c>
      <c r="W68" s="1">
        <f>COUNTIF(Data!$U$3:$AE$5,U68)</f>
        <v>0</v>
      </c>
      <c r="X68" s="1">
        <f>COUNTIF(Data!$U$6:$AE$15,U68)</f>
        <v>0</v>
      </c>
      <c r="Y68" s="1">
        <f t="shared" si="42"/>
        <v>0</v>
      </c>
      <c r="Z68" s="79">
        <f t="shared" si="22"/>
        <v>0</v>
      </c>
      <c r="AF68" s="132" t="str">
        <f t="shared" si="32"/>
        <v>KinectFusion</v>
      </c>
      <c r="AG68" s="1">
        <f>COUNTA(Data!AF83:AP83)</f>
        <v>0</v>
      </c>
      <c r="AH68" s="1">
        <f>COUNTIF(Data!$AF$3:$AP$5,AF68)</f>
        <v>0</v>
      </c>
      <c r="AI68" s="1">
        <f>COUNTIF(Data!$AF$6:$AP$15,AF68)</f>
        <v>0</v>
      </c>
      <c r="AJ68" s="1">
        <f t="shared" si="43"/>
        <v>0</v>
      </c>
      <c r="AK68" s="79">
        <f t="shared" si="23"/>
        <v>0</v>
      </c>
      <c r="AQ68" s="132" t="str">
        <f t="shared" si="33"/>
        <v>KinectFusion</v>
      </c>
      <c r="AR68" s="1">
        <f>COUNTA(Data!AQ83:BA83)</f>
        <v>0</v>
      </c>
      <c r="AS68" s="1">
        <f>COUNTIF(Data!$AQ$3:$BA$5,AQ68)</f>
        <v>0</v>
      </c>
      <c r="AT68" s="1">
        <f>COUNTIF(Data!$AQ$6:$BA$15,AQ68)</f>
        <v>0</v>
      </c>
      <c r="AU68" s="1">
        <f t="shared" si="44"/>
        <v>0</v>
      </c>
      <c r="AV68" s="79">
        <f t="shared" si="24"/>
        <v>0</v>
      </c>
      <c r="BB68" s="132" t="str">
        <f t="shared" si="34"/>
        <v>KinectFusion</v>
      </c>
      <c r="BC68" s="1">
        <f>COUNTA(Data!BB83:BM83)</f>
        <v>0</v>
      </c>
      <c r="BD68" s="1">
        <f>COUNTIF(Data!$BB$3:$BM$5,BB68)</f>
        <v>0</v>
      </c>
      <c r="BE68" s="1">
        <f>COUNTIF(Data!$BB$6:$BM$15,BB68)</f>
        <v>0</v>
      </c>
      <c r="BF68" s="1">
        <f t="shared" si="45"/>
        <v>0</v>
      </c>
      <c r="BG68" s="79">
        <f t="shared" si="25"/>
        <v>0</v>
      </c>
      <c r="BN68" s="132" t="str">
        <f t="shared" si="35"/>
        <v>KinectFusion</v>
      </c>
      <c r="BO68" s="1">
        <f>COUNTA(Data!BN83:CC83)</f>
        <v>0</v>
      </c>
      <c r="BP68" s="1">
        <f>COUNTIF(Data!$BN$3:$CC$5,BN68)</f>
        <v>0</v>
      </c>
      <c r="BQ68" s="1">
        <f>COUNTIF(Data!$BN$6:$CC$15,BN68)</f>
        <v>0</v>
      </c>
      <c r="BR68" s="1">
        <f t="shared" si="46"/>
        <v>0</v>
      </c>
      <c r="BS68" s="79">
        <f t="shared" si="26"/>
        <v>0</v>
      </c>
      <c r="CD68" s="132" t="str">
        <f t="shared" si="36"/>
        <v>KinectFusion</v>
      </c>
      <c r="CE68" s="1">
        <f>COUNTA(Data!CD83:CW83)</f>
        <v>0</v>
      </c>
      <c r="CF68" s="1">
        <f>COUNTIF(Data!$CD$3:$CW$5,CD68)</f>
        <v>0</v>
      </c>
      <c r="CG68" s="1">
        <f>COUNTIF(Data!$CD$6:$CW$15,CD68)</f>
        <v>0</v>
      </c>
      <c r="CH68" s="1">
        <f t="shared" si="47"/>
        <v>0</v>
      </c>
      <c r="CI68" s="79">
        <f t="shared" si="27"/>
        <v>0</v>
      </c>
      <c r="CX68" s="132" t="str">
        <f t="shared" si="37"/>
        <v>KinectFusion</v>
      </c>
      <c r="CY68" s="1">
        <f>COUNTA(Data!CX83:DU83)</f>
        <v>0</v>
      </c>
      <c r="CZ68" s="1">
        <f>COUNTIF(Data!$CX$3:$DU$5,CX68)</f>
        <v>0</v>
      </c>
      <c r="DA68" s="1">
        <f>COUNTIF(Data!$CX$6:$DU$15,CX68)</f>
        <v>0</v>
      </c>
      <c r="DB68" s="1">
        <f t="shared" si="48"/>
        <v>0</v>
      </c>
      <c r="DC68" s="79">
        <f t="shared" si="28"/>
        <v>0</v>
      </c>
      <c r="DV68" s="132" t="str">
        <f t="shared" si="38"/>
        <v>KinectFusion</v>
      </c>
      <c r="DW68" s="1">
        <f>COUNTA(Data!DV83:EH83)</f>
        <v>0</v>
      </c>
      <c r="DX68" s="1">
        <f>COUNTIF(Data!$DV$3:$EH$5,DV68)</f>
        <v>0</v>
      </c>
      <c r="DY68" s="1">
        <f>COUNTIF(Data!$DV$6:$EH$15,DV68)</f>
        <v>0</v>
      </c>
      <c r="DZ68" s="1">
        <f t="shared" si="49"/>
        <v>0</v>
      </c>
      <c r="EA68" s="79">
        <f t="shared" si="29"/>
        <v>0</v>
      </c>
      <c r="EI68" s="132" t="str">
        <f t="shared" si="39"/>
        <v>KinectFusion</v>
      </c>
      <c r="EJ68" s="1">
        <f>COUNTA(Data!EI83:ES83)</f>
        <v>0</v>
      </c>
      <c r="EK68" s="1">
        <f>COUNTIF(Data!$EI$3:$ES$5,EI68)</f>
        <v>0</v>
      </c>
      <c r="EL68" s="1">
        <f>COUNTIF(Data!$EI$6:$ES$15,EI68)</f>
        <v>0</v>
      </c>
      <c r="EM68" s="1">
        <f t="shared" si="50"/>
        <v>0</v>
      </c>
      <c r="EN68" s="79">
        <f t="shared" si="30"/>
        <v>0</v>
      </c>
    </row>
    <row r="69" spans="1:144" x14ac:dyDescent="0.25">
      <c r="A69" s="2" t="e">
        <f>Data!#REF!</f>
        <v>#REF!</v>
      </c>
      <c r="B69" s="1">
        <f>COUNTA(Data!B84:I84)</f>
        <v>0</v>
      </c>
      <c r="C69" s="1">
        <f>COUNTIF(Data!$B$3:$I$5,A69)</f>
        <v>0</v>
      </c>
      <c r="D69" s="1">
        <f>COUNTIF(Data!$B$6:$I$15,A69)</f>
        <v>0</v>
      </c>
      <c r="E69" s="1">
        <f t="shared" si="40"/>
        <v>0</v>
      </c>
      <c r="F69" s="1">
        <f t="shared" si="20"/>
        <v>0</v>
      </c>
      <c r="J69" s="132" t="e">
        <f>Data!#REF!</f>
        <v>#REF!</v>
      </c>
      <c r="K69" s="1">
        <f>COUNTA(Data!J84:T84)</f>
        <v>0</v>
      </c>
      <c r="L69" s="1">
        <f>COUNTIF(Data!$J$3:$T$5,J69)</f>
        <v>0</v>
      </c>
      <c r="M69" s="1">
        <f>COUNTIF(Data!$J$6:$T$15,J69)</f>
        <v>0</v>
      </c>
      <c r="N69" s="1">
        <f t="shared" si="41"/>
        <v>0</v>
      </c>
      <c r="O69" s="79">
        <f t="shared" si="21"/>
        <v>0</v>
      </c>
      <c r="U69" s="132" t="e">
        <f t="shared" si="31"/>
        <v>#REF!</v>
      </c>
      <c r="V69" s="1">
        <f>COUNTA(Data!U84:AE84)</f>
        <v>0</v>
      </c>
      <c r="W69" s="1">
        <f>COUNTIF(Data!$U$3:$AE$5,U69)</f>
        <v>0</v>
      </c>
      <c r="X69" s="1">
        <f>COUNTIF(Data!$U$6:$AE$15,U69)</f>
        <v>0</v>
      </c>
      <c r="Y69" s="1">
        <f t="shared" si="42"/>
        <v>0</v>
      </c>
      <c r="Z69" s="79">
        <f t="shared" si="22"/>
        <v>0</v>
      </c>
      <c r="AF69" s="132" t="e">
        <f t="shared" si="32"/>
        <v>#REF!</v>
      </c>
      <c r="AG69" s="1">
        <f>COUNTA(Data!AF84:AP84)</f>
        <v>0</v>
      </c>
      <c r="AH69" s="1">
        <f>COUNTIF(Data!$AF$3:$AP$5,AF69)</f>
        <v>0</v>
      </c>
      <c r="AI69" s="1">
        <f>COUNTIF(Data!$AF$6:$AP$15,AF69)</f>
        <v>0</v>
      </c>
      <c r="AJ69" s="1">
        <f t="shared" si="43"/>
        <v>0</v>
      </c>
      <c r="AK69" s="79">
        <f t="shared" si="23"/>
        <v>0</v>
      </c>
      <c r="AQ69" s="132" t="e">
        <f t="shared" si="33"/>
        <v>#REF!</v>
      </c>
      <c r="AR69" s="1">
        <f>COUNTA(Data!AQ84:BA84)</f>
        <v>0</v>
      </c>
      <c r="AS69" s="1">
        <f>COUNTIF(Data!$AQ$3:$BA$5,AQ69)</f>
        <v>0</v>
      </c>
      <c r="AT69" s="1">
        <f>COUNTIF(Data!$AQ$6:$BA$15,AQ69)</f>
        <v>0</v>
      </c>
      <c r="AU69" s="1">
        <f t="shared" si="44"/>
        <v>0</v>
      </c>
      <c r="AV69" s="79">
        <f t="shared" si="24"/>
        <v>0</v>
      </c>
      <c r="BB69" s="132" t="e">
        <f t="shared" si="34"/>
        <v>#REF!</v>
      </c>
      <c r="BC69" s="1">
        <f>COUNTA(Data!BB84:BM84)</f>
        <v>0</v>
      </c>
      <c r="BD69" s="1">
        <f>COUNTIF(Data!$BB$3:$BM$5,BB69)</f>
        <v>0</v>
      </c>
      <c r="BE69" s="1">
        <f>COUNTIF(Data!$BB$6:$BM$15,BB69)</f>
        <v>0</v>
      </c>
      <c r="BF69" s="1">
        <f t="shared" si="45"/>
        <v>0</v>
      </c>
      <c r="BG69" s="79">
        <f t="shared" si="25"/>
        <v>0</v>
      </c>
      <c r="BN69" s="132" t="e">
        <f t="shared" si="35"/>
        <v>#REF!</v>
      </c>
      <c r="BO69" s="1">
        <f>COUNTA(Data!BN84:CC84)</f>
        <v>0</v>
      </c>
      <c r="BP69" s="1">
        <f>COUNTIF(Data!$BN$3:$CC$5,BN69)</f>
        <v>0</v>
      </c>
      <c r="BQ69" s="1">
        <f>COUNTIF(Data!$BN$6:$CC$15,BN69)</f>
        <v>0</v>
      </c>
      <c r="BR69" s="1">
        <f t="shared" si="46"/>
        <v>0</v>
      </c>
      <c r="BS69" s="79">
        <f t="shared" si="26"/>
        <v>0</v>
      </c>
      <c r="CD69" s="132" t="e">
        <f t="shared" si="36"/>
        <v>#REF!</v>
      </c>
      <c r="CE69" s="1">
        <f>COUNTA(Data!CD84:CW84)</f>
        <v>0</v>
      </c>
      <c r="CF69" s="1">
        <f>COUNTIF(Data!$CD$3:$CW$5,CD69)</f>
        <v>0</v>
      </c>
      <c r="CG69" s="1">
        <f>COUNTIF(Data!$CD$6:$CW$15,CD69)</f>
        <v>0</v>
      </c>
      <c r="CH69" s="1">
        <f t="shared" si="47"/>
        <v>0</v>
      </c>
      <c r="CI69" s="79">
        <f t="shared" si="27"/>
        <v>0</v>
      </c>
      <c r="CX69" s="132" t="e">
        <f t="shared" si="37"/>
        <v>#REF!</v>
      </c>
      <c r="CY69" s="1">
        <f>COUNTA(Data!CX84:DU84)</f>
        <v>0</v>
      </c>
      <c r="CZ69" s="1">
        <f>COUNTIF(Data!$CX$3:$DU$5,CX69)</f>
        <v>0</v>
      </c>
      <c r="DA69" s="1">
        <f>COUNTIF(Data!$CX$6:$DU$15,CX69)</f>
        <v>0</v>
      </c>
      <c r="DB69" s="1">
        <f t="shared" si="48"/>
        <v>0</v>
      </c>
      <c r="DC69" s="79">
        <f t="shared" si="28"/>
        <v>0</v>
      </c>
      <c r="DV69" s="132" t="e">
        <f t="shared" si="38"/>
        <v>#REF!</v>
      </c>
      <c r="DW69" s="1">
        <f>COUNTA(Data!DV84:EH84)</f>
        <v>0</v>
      </c>
      <c r="DX69" s="1">
        <f>COUNTIF(Data!$DV$3:$EH$5,DV69)</f>
        <v>0</v>
      </c>
      <c r="DY69" s="1">
        <f>COUNTIF(Data!$DV$6:$EH$15,DV69)</f>
        <v>0</v>
      </c>
      <c r="DZ69" s="1">
        <f t="shared" si="49"/>
        <v>0</v>
      </c>
      <c r="EA69" s="79">
        <f t="shared" si="29"/>
        <v>0</v>
      </c>
      <c r="EI69" s="132" t="e">
        <f t="shared" si="39"/>
        <v>#REF!</v>
      </c>
      <c r="EJ69" s="1">
        <f>COUNTA(Data!EI84:ES84)</f>
        <v>0</v>
      </c>
      <c r="EK69" s="1">
        <f>COUNTIF(Data!$EI$3:$ES$5,EI69)</f>
        <v>0</v>
      </c>
      <c r="EL69" s="1">
        <f>COUNTIF(Data!$EI$6:$ES$15,EI69)</f>
        <v>0</v>
      </c>
      <c r="EM69" s="1">
        <f t="shared" si="50"/>
        <v>0</v>
      </c>
      <c r="EN69" s="79">
        <f t="shared" si="30"/>
        <v>0</v>
      </c>
    </row>
    <row r="70" spans="1:144" x14ac:dyDescent="0.25">
      <c r="A70" s="2" t="e">
        <f>Data!#REF!</f>
        <v>#REF!</v>
      </c>
      <c r="B70" s="1">
        <f>COUNTA(Data!B85:I85)</f>
        <v>0</v>
      </c>
      <c r="C70" s="1">
        <f>COUNTIF(Data!$B$3:$I$5,A70)</f>
        <v>0</v>
      </c>
      <c r="D70" s="1">
        <f>COUNTIF(Data!$B$6:$I$15,A70)</f>
        <v>0</v>
      </c>
      <c r="E70" s="1">
        <f t="shared" si="40"/>
        <v>0</v>
      </c>
      <c r="F70" s="1">
        <f t="shared" si="20"/>
        <v>0</v>
      </c>
      <c r="J70" s="132" t="e">
        <f>Data!#REF!</f>
        <v>#REF!</v>
      </c>
      <c r="K70" s="1">
        <f>COUNTA(Data!J85:T85)</f>
        <v>0</v>
      </c>
      <c r="L70" s="1">
        <f>COUNTIF(Data!$J$3:$T$5,J70)</f>
        <v>0</v>
      </c>
      <c r="M70" s="1">
        <f>COUNTIF(Data!$J$6:$T$15,J70)</f>
        <v>0</v>
      </c>
      <c r="N70" s="1">
        <f t="shared" si="41"/>
        <v>0</v>
      </c>
      <c r="O70" s="79">
        <f t="shared" si="21"/>
        <v>0</v>
      </c>
      <c r="U70" s="132" t="e">
        <f t="shared" si="31"/>
        <v>#REF!</v>
      </c>
      <c r="V70" s="1">
        <f>COUNTA(Data!U85:AE85)</f>
        <v>0</v>
      </c>
      <c r="W70" s="1">
        <f>COUNTIF(Data!$U$3:$AE$5,U70)</f>
        <v>0</v>
      </c>
      <c r="X70" s="1">
        <f>COUNTIF(Data!$U$6:$AE$15,U70)</f>
        <v>0</v>
      </c>
      <c r="Y70" s="1">
        <f t="shared" si="42"/>
        <v>0</v>
      </c>
      <c r="Z70" s="79">
        <f t="shared" si="22"/>
        <v>0</v>
      </c>
      <c r="AF70" s="132" t="e">
        <f t="shared" si="32"/>
        <v>#REF!</v>
      </c>
      <c r="AG70" s="1">
        <f>COUNTA(Data!AF85:AP85)</f>
        <v>0</v>
      </c>
      <c r="AH70" s="1">
        <f>COUNTIF(Data!$AF$3:$AP$5,AF70)</f>
        <v>0</v>
      </c>
      <c r="AI70" s="1">
        <f>COUNTIF(Data!$AF$6:$AP$15,AF70)</f>
        <v>0</v>
      </c>
      <c r="AJ70" s="1">
        <f t="shared" si="43"/>
        <v>0</v>
      </c>
      <c r="AK70" s="79">
        <f t="shared" si="23"/>
        <v>0</v>
      </c>
      <c r="AQ70" s="132" t="e">
        <f t="shared" si="33"/>
        <v>#REF!</v>
      </c>
      <c r="AR70" s="1">
        <f>COUNTA(Data!AQ85:BA85)</f>
        <v>0</v>
      </c>
      <c r="AS70" s="1">
        <f>COUNTIF(Data!$AQ$3:$BA$5,AQ70)</f>
        <v>0</v>
      </c>
      <c r="AT70" s="1">
        <f>COUNTIF(Data!$AQ$6:$BA$15,AQ70)</f>
        <v>0</v>
      </c>
      <c r="AU70" s="1">
        <f t="shared" si="44"/>
        <v>0</v>
      </c>
      <c r="AV70" s="79">
        <f t="shared" si="24"/>
        <v>0</v>
      </c>
      <c r="BB70" s="132" t="e">
        <f t="shared" si="34"/>
        <v>#REF!</v>
      </c>
      <c r="BC70" s="1">
        <f>COUNTA(Data!BB85:BM85)</f>
        <v>0</v>
      </c>
      <c r="BD70" s="1">
        <f>COUNTIF(Data!$BB$3:$BM$5,BB70)</f>
        <v>0</v>
      </c>
      <c r="BE70" s="1">
        <f>COUNTIF(Data!$BB$6:$BM$15,BB70)</f>
        <v>0</v>
      </c>
      <c r="BF70" s="1">
        <f t="shared" si="45"/>
        <v>0</v>
      </c>
      <c r="BG70" s="79">
        <f t="shared" si="25"/>
        <v>0</v>
      </c>
      <c r="BN70" s="132" t="e">
        <f t="shared" si="35"/>
        <v>#REF!</v>
      </c>
      <c r="BO70" s="1">
        <f>COUNTA(Data!BN85:CC85)</f>
        <v>0</v>
      </c>
      <c r="BP70" s="1">
        <f>COUNTIF(Data!$BN$3:$CC$5,BN70)</f>
        <v>0</v>
      </c>
      <c r="BQ70" s="1">
        <f>COUNTIF(Data!$BN$6:$CC$15,BN70)</f>
        <v>0</v>
      </c>
      <c r="BR70" s="1">
        <f t="shared" si="46"/>
        <v>0</v>
      </c>
      <c r="BS70" s="79">
        <f t="shared" si="26"/>
        <v>0</v>
      </c>
      <c r="CD70" s="132" t="e">
        <f t="shared" si="36"/>
        <v>#REF!</v>
      </c>
      <c r="CE70" s="1">
        <f>COUNTA(Data!CD85:CW85)</f>
        <v>0</v>
      </c>
      <c r="CF70" s="1">
        <f>COUNTIF(Data!$CD$3:$CW$5,CD70)</f>
        <v>0</v>
      </c>
      <c r="CG70" s="1">
        <f>COUNTIF(Data!$CD$6:$CW$15,CD70)</f>
        <v>0</v>
      </c>
      <c r="CH70" s="1">
        <f t="shared" si="47"/>
        <v>0</v>
      </c>
      <c r="CI70" s="79">
        <f t="shared" si="27"/>
        <v>0</v>
      </c>
      <c r="CX70" s="132" t="e">
        <f t="shared" si="37"/>
        <v>#REF!</v>
      </c>
      <c r="CY70" s="1">
        <f>COUNTA(Data!CX85:DU85)</f>
        <v>0</v>
      </c>
      <c r="CZ70" s="1">
        <f>COUNTIF(Data!$CX$3:$DU$5,CX70)</f>
        <v>0</v>
      </c>
      <c r="DA70" s="1">
        <f>COUNTIF(Data!$CX$6:$DU$15,CX70)</f>
        <v>0</v>
      </c>
      <c r="DB70" s="1">
        <f t="shared" si="48"/>
        <v>0</v>
      </c>
      <c r="DC70" s="79">
        <f t="shared" si="28"/>
        <v>0</v>
      </c>
      <c r="DV70" s="132" t="e">
        <f t="shared" si="38"/>
        <v>#REF!</v>
      </c>
      <c r="DW70" s="1">
        <f>COUNTA(Data!DV85:EH85)</f>
        <v>0</v>
      </c>
      <c r="DX70" s="1">
        <f>COUNTIF(Data!$DV$3:$EH$5,DV70)</f>
        <v>0</v>
      </c>
      <c r="DY70" s="1">
        <f>COUNTIF(Data!$DV$6:$EH$15,DV70)</f>
        <v>0</v>
      </c>
      <c r="DZ70" s="1">
        <f t="shared" si="49"/>
        <v>0</v>
      </c>
      <c r="EA70" s="79">
        <f t="shared" si="29"/>
        <v>0</v>
      </c>
      <c r="EI70" s="132" t="e">
        <f t="shared" si="39"/>
        <v>#REF!</v>
      </c>
      <c r="EJ70" s="1">
        <f>COUNTA(Data!EI85:ES85)</f>
        <v>0</v>
      </c>
      <c r="EK70" s="1">
        <f>COUNTIF(Data!$EI$3:$ES$5,EI70)</f>
        <v>0</v>
      </c>
      <c r="EL70" s="1">
        <f>COUNTIF(Data!$EI$6:$ES$15,EI70)</f>
        <v>0</v>
      </c>
      <c r="EM70" s="1">
        <f t="shared" si="50"/>
        <v>0</v>
      </c>
      <c r="EN70" s="79">
        <f t="shared" si="30"/>
        <v>0</v>
      </c>
    </row>
    <row r="71" spans="1:144" x14ac:dyDescent="0.25">
      <c r="A71" s="2" t="e">
        <f>Data!#REF!</f>
        <v>#REF!</v>
      </c>
      <c r="B71" s="1">
        <f>COUNTA(Data!B86:I86)</f>
        <v>0</v>
      </c>
      <c r="C71" s="1">
        <f>COUNTIF(Data!$B$3:$I$5,A71)</f>
        <v>0</v>
      </c>
      <c r="D71" s="1">
        <f>COUNTIF(Data!$B$6:$I$15,A71)</f>
        <v>0</v>
      </c>
      <c r="E71" s="1">
        <f t="shared" si="40"/>
        <v>0</v>
      </c>
      <c r="F71" s="1">
        <f t="shared" si="20"/>
        <v>0</v>
      </c>
      <c r="J71" s="132" t="e">
        <f>Data!#REF!</f>
        <v>#REF!</v>
      </c>
      <c r="K71" s="1">
        <f>COUNTA(Data!J86:T86)</f>
        <v>0</v>
      </c>
      <c r="L71" s="1">
        <f>COUNTIF(Data!$J$3:$T$5,J71)</f>
        <v>0</v>
      </c>
      <c r="M71" s="1">
        <f>COUNTIF(Data!$J$6:$T$15,J71)</f>
        <v>0</v>
      </c>
      <c r="N71" s="1">
        <f t="shared" si="41"/>
        <v>0</v>
      </c>
      <c r="O71" s="79">
        <f t="shared" si="21"/>
        <v>0</v>
      </c>
      <c r="U71" s="132" t="e">
        <f t="shared" si="31"/>
        <v>#REF!</v>
      </c>
      <c r="V71" s="1">
        <f>COUNTA(Data!U86:AE86)</f>
        <v>0</v>
      </c>
      <c r="W71" s="1">
        <f>COUNTIF(Data!$U$3:$AE$5,U71)</f>
        <v>0</v>
      </c>
      <c r="X71" s="1">
        <f>COUNTIF(Data!$U$6:$AE$15,U71)</f>
        <v>0</v>
      </c>
      <c r="Y71" s="1">
        <f t="shared" si="42"/>
        <v>0</v>
      </c>
      <c r="Z71" s="79">
        <f t="shared" si="22"/>
        <v>0</v>
      </c>
      <c r="AF71" s="132" t="e">
        <f t="shared" si="32"/>
        <v>#REF!</v>
      </c>
      <c r="AG71" s="1">
        <f>COUNTA(Data!AF86:AP86)</f>
        <v>0</v>
      </c>
      <c r="AH71" s="1">
        <f>COUNTIF(Data!$AF$3:$AP$5,AF71)</f>
        <v>0</v>
      </c>
      <c r="AI71" s="1">
        <f>COUNTIF(Data!$AF$6:$AP$15,AF71)</f>
        <v>0</v>
      </c>
      <c r="AJ71" s="1">
        <f t="shared" si="43"/>
        <v>0</v>
      </c>
      <c r="AK71" s="79">
        <f t="shared" si="23"/>
        <v>0</v>
      </c>
      <c r="AQ71" s="132" t="e">
        <f t="shared" si="33"/>
        <v>#REF!</v>
      </c>
      <c r="AR71" s="1">
        <f>COUNTA(Data!AQ86:BA86)</f>
        <v>0</v>
      </c>
      <c r="AS71" s="1">
        <f>COUNTIF(Data!$AQ$3:$BA$5,AQ71)</f>
        <v>0</v>
      </c>
      <c r="AT71" s="1">
        <f>COUNTIF(Data!$AQ$6:$BA$15,AQ71)</f>
        <v>0</v>
      </c>
      <c r="AU71" s="1">
        <f t="shared" si="44"/>
        <v>0</v>
      </c>
      <c r="AV71" s="79">
        <f t="shared" si="24"/>
        <v>0</v>
      </c>
      <c r="BB71" s="132" t="e">
        <f t="shared" si="34"/>
        <v>#REF!</v>
      </c>
      <c r="BC71" s="1">
        <f>COUNTA(Data!BB86:BM86)</f>
        <v>0</v>
      </c>
      <c r="BD71" s="1">
        <f>COUNTIF(Data!$BB$3:$BM$5,BB71)</f>
        <v>0</v>
      </c>
      <c r="BE71" s="1">
        <f>COUNTIF(Data!$BB$6:$BM$15,BB71)</f>
        <v>0</v>
      </c>
      <c r="BF71" s="1">
        <f t="shared" si="45"/>
        <v>0</v>
      </c>
      <c r="BG71" s="79">
        <f t="shared" si="25"/>
        <v>0</v>
      </c>
      <c r="BN71" s="132" t="e">
        <f t="shared" si="35"/>
        <v>#REF!</v>
      </c>
      <c r="BO71" s="1">
        <f>COUNTA(Data!BN86:CC86)</f>
        <v>0</v>
      </c>
      <c r="BP71" s="1">
        <f>COUNTIF(Data!$BN$3:$CC$5,BN71)</f>
        <v>0</v>
      </c>
      <c r="BQ71" s="1">
        <f>COUNTIF(Data!$BN$6:$CC$15,BN71)</f>
        <v>0</v>
      </c>
      <c r="BR71" s="1">
        <f t="shared" si="46"/>
        <v>0</v>
      </c>
      <c r="BS71" s="79">
        <f t="shared" si="26"/>
        <v>0</v>
      </c>
      <c r="CD71" s="132" t="e">
        <f t="shared" si="36"/>
        <v>#REF!</v>
      </c>
      <c r="CE71" s="1">
        <f>COUNTA(Data!CD86:CW86)</f>
        <v>0</v>
      </c>
      <c r="CF71" s="1">
        <f>COUNTIF(Data!$CD$3:$CW$5,CD71)</f>
        <v>0</v>
      </c>
      <c r="CG71" s="1">
        <f>COUNTIF(Data!$CD$6:$CW$15,CD71)</f>
        <v>0</v>
      </c>
      <c r="CH71" s="1">
        <f t="shared" si="47"/>
        <v>0</v>
      </c>
      <c r="CI71" s="79">
        <f t="shared" si="27"/>
        <v>0</v>
      </c>
      <c r="CX71" s="132" t="e">
        <f t="shared" si="37"/>
        <v>#REF!</v>
      </c>
      <c r="CY71" s="1">
        <f>COUNTA(Data!CX86:DU86)</f>
        <v>0</v>
      </c>
      <c r="CZ71" s="1">
        <f>COUNTIF(Data!$CX$3:$DU$5,CX71)</f>
        <v>0</v>
      </c>
      <c r="DA71" s="1">
        <f>COUNTIF(Data!$CX$6:$DU$15,CX71)</f>
        <v>0</v>
      </c>
      <c r="DB71" s="1">
        <f t="shared" si="48"/>
        <v>0</v>
      </c>
      <c r="DC71" s="79">
        <f t="shared" si="28"/>
        <v>0</v>
      </c>
      <c r="DV71" s="132" t="e">
        <f t="shared" si="38"/>
        <v>#REF!</v>
      </c>
      <c r="DW71" s="1">
        <f>COUNTA(Data!DV86:EH86)</f>
        <v>0</v>
      </c>
      <c r="DX71" s="1">
        <f>COUNTIF(Data!$DV$3:$EH$5,DV71)</f>
        <v>0</v>
      </c>
      <c r="DY71" s="1">
        <f>COUNTIF(Data!$DV$6:$EH$15,DV71)</f>
        <v>0</v>
      </c>
      <c r="DZ71" s="1">
        <f t="shared" si="49"/>
        <v>0</v>
      </c>
      <c r="EA71" s="79">
        <f t="shared" si="29"/>
        <v>0</v>
      </c>
      <c r="EI71" s="132" t="e">
        <f t="shared" si="39"/>
        <v>#REF!</v>
      </c>
      <c r="EJ71" s="1">
        <f>COUNTA(Data!EI86:ES86)</f>
        <v>0</v>
      </c>
      <c r="EK71" s="1">
        <f>COUNTIF(Data!$EI$3:$ES$5,EI71)</f>
        <v>0</v>
      </c>
      <c r="EL71" s="1">
        <f>COUNTIF(Data!$EI$6:$ES$15,EI71)</f>
        <v>0</v>
      </c>
      <c r="EM71" s="1">
        <f t="shared" si="50"/>
        <v>0</v>
      </c>
      <c r="EN71" s="79">
        <f t="shared" si="30"/>
        <v>0</v>
      </c>
    </row>
    <row r="72" spans="1:144" x14ac:dyDescent="0.25">
      <c r="A72" s="2" t="e">
        <f>Data!#REF!</f>
        <v>#REF!</v>
      </c>
      <c r="B72" s="1">
        <f>COUNTA(Data!B87:I87)</f>
        <v>0</v>
      </c>
      <c r="C72" s="1">
        <f>COUNTIF(Data!$B$3:$I$5,A72)</f>
        <v>0</v>
      </c>
      <c r="D72" s="1">
        <f>COUNTIF(Data!$B$6:$I$15,A72)</f>
        <v>0</v>
      </c>
      <c r="E72" s="1">
        <f t="shared" si="40"/>
        <v>0</v>
      </c>
      <c r="F72" s="1">
        <f t="shared" si="20"/>
        <v>0</v>
      </c>
      <c r="J72" s="132" t="e">
        <f>Data!#REF!</f>
        <v>#REF!</v>
      </c>
      <c r="K72" s="1">
        <f>COUNTA(Data!J87:T87)</f>
        <v>0</v>
      </c>
      <c r="L72" s="1">
        <f>COUNTIF(Data!$J$3:$T$5,J72)</f>
        <v>0</v>
      </c>
      <c r="M72" s="1">
        <f>COUNTIF(Data!$J$6:$T$15,J72)</f>
        <v>0</v>
      </c>
      <c r="N72" s="1">
        <f t="shared" si="41"/>
        <v>0</v>
      </c>
      <c r="O72" s="79">
        <f t="shared" si="21"/>
        <v>0</v>
      </c>
      <c r="U72" s="132" t="e">
        <f t="shared" si="31"/>
        <v>#REF!</v>
      </c>
      <c r="V72" s="1">
        <f>COUNTA(Data!U87:AE87)</f>
        <v>0</v>
      </c>
      <c r="W72" s="1">
        <f>COUNTIF(Data!$U$3:$AE$5,U72)</f>
        <v>0</v>
      </c>
      <c r="X72" s="1">
        <f>COUNTIF(Data!$U$6:$AE$15,U72)</f>
        <v>0</v>
      </c>
      <c r="Y72" s="1">
        <f t="shared" si="42"/>
        <v>0</v>
      </c>
      <c r="Z72" s="79">
        <f t="shared" si="22"/>
        <v>0</v>
      </c>
      <c r="AF72" s="132" t="e">
        <f t="shared" si="32"/>
        <v>#REF!</v>
      </c>
      <c r="AG72" s="1">
        <f>COUNTA(Data!AF87:AP87)</f>
        <v>0</v>
      </c>
      <c r="AH72" s="1">
        <f>COUNTIF(Data!$AF$3:$AP$5,AF72)</f>
        <v>0</v>
      </c>
      <c r="AI72" s="1">
        <f>COUNTIF(Data!$AF$6:$AP$15,AF72)</f>
        <v>0</v>
      </c>
      <c r="AJ72" s="1">
        <f t="shared" si="43"/>
        <v>0</v>
      </c>
      <c r="AK72" s="79">
        <f t="shared" si="23"/>
        <v>0</v>
      </c>
      <c r="AQ72" s="132" t="e">
        <f t="shared" si="33"/>
        <v>#REF!</v>
      </c>
      <c r="AR72" s="1">
        <f>COUNTA(Data!AQ87:BA87)</f>
        <v>0</v>
      </c>
      <c r="AS72" s="1">
        <f>COUNTIF(Data!$AQ$3:$BA$5,AQ72)</f>
        <v>0</v>
      </c>
      <c r="AT72" s="1">
        <f>COUNTIF(Data!$AQ$6:$BA$15,AQ72)</f>
        <v>0</v>
      </c>
      <c r="AU72" s="1">
        <f t="shared" si="44"/>
        <v>0</v>
      </c>
      <c r="AV72" s="79">
        <f t="shared" si="24"/>
        <v>0</v>
      </c>
      <c r="BB72" s="132" t="e">
        <f t="shared" si="34"/>
        <v>#REF!</v>
      </c>
      <c r="BC72" s="1">
        <f>COUNTA(Data!BB87:BM87)</f>
        <v>0</v>
      </c>
      <c r="BD72" s="1">
        <f>COUNTIF(Data!$BB$3:$BM$5,BB72)</f>
        <v>0</v>
      </c>
      <c r="BE72" s="1">
        <f>COUNTIF(Data!$BB$6:$BM$15,BB72)</f>
        <v>0</v>
      </c>
      <c r="BF72" s="1">
        <f t="shared" si="45"/>
        <v>0</v>
      </c>
      <c r="BG72" s="79">
        <f t="shared" si="25"/>
        <v>0</v>
      </c>
      <c r="BN72" s="132" t="e">
        <f t="shared" si="35"/>
        <v>#REF!</v>
      </c>
      <c r="BO72" s="1">
        <f>COUNTA(Data!BN87:CC87)</f>
        <v>0</v>
      </c>
      <c r="BP72" s="1">
        <f>COUNTIF(Data!$BN$3:$CC$5,BN72)</f>
        <v>0</v>
      </c>
      <c r="BQ72" s="1">
        <f>COUNTIF(Data!$BN$6:$CC$15,BN72)</f>
        <v>0</v>
      </c>
      <c r="BR72" s="1">
        <f t="shared" si="46"/>
        <v>0</v>
      </c>
      <c r="BS72" s="79">
        <f t="shared" si="26"/>
        <v>0</v>
      </c>
      <c r="CD72" s="132" t="e">
        <f t="shared" si="36"/>
        <v>#REF!</v>
      </c>
      <c r="CE72" s="1">
        <f>COUNTA(Data!CD87:CW87)</f>
        <v>0</v>
      </c>
      <c r="CF72" s="1">
        <f>COUNTIF(Data!$CD$3:$CW$5,CD72)</f>
        <v>0</v>
      </c>
      <c r="CG72" s="1">
        <f>COUNTIF(Data!$CD$6:$CW$15,CD72)</f>
        <v>0</v>
      </c>
      <c r="CH72" s="1">
        <f t="shared" si="47"/>
        <v>0</v>
      </c>
      <c r="CI72" s="79">
        <f t="shared" si="27"/>
        <v>0</v>
      </c>
      <c r="CX72" s="132" t="e">
        <f t="shared" si="37"/>
        <v>#REF!</v>
      </c>
      <c r="CY72" s="1">
        <f>COUNTA(Data!CX87:DU87)</f>
        <v>0</v>
      </c>
      <c r="CZ72" s="1">
        <f>COUNTIF(Data!$CX$3:$DU$5,CX72)</f>
        <v>0</v>
      </c>
      <c r="DA72" s="1">
        <f>COUNTIF(Data!$CX$6:$DU$15,CX72)</f>
        <v>0</v>
      </c>
      <c r="DB72" s="1">
        <f t="shared" si="48"/>
        <v>0</v>
      </c>
      <c r="DC72" s="79">
        <f t="shared" si="28"/>
        <v>0</v>
      </c>
      <c r="DV72" s="132" t="e">
        <f t="shared" si="38"/>
        <v>#REF!</v>
      </c>
      <c r="DW72" s="1">
        <f>COUNTA(Data!DV87:EH87)</f>
        <v>0</v>
      </c>
      <c r="DX72" s="1">
        <f>COUNTIF(Data!$DV$3:$EH$5,DV72)</f>
        <v>0</v>
      </c>
      <c r="DY72" s="1">
        <f>COUNTIF(Data!$DV$6:$EH$15,DV72)</f>
        <v>0</v>
      </c>
      <c r="DZ72" s="1">
        <f t="shared" si="49"/>
        <v>0</v>
      </c>
      <c r="EA72" s="79">
        <f t="shared" si="29"/>
        <v>0</v>
      </c>
      <c r="EI72" s="132" t="e">
        <f t="shared" si="39"/>
        <v>#REF!</v>
      </c>
      <c r="EJ72" s="1">
        <f>COUNTA(Data!EI87:ES87)</f>
        <v>0</v>
      </c>
      <c r="EK72" s="1">
        <f>COUNTIF(Data!$EI$3:$ES$5,EI72)</f>
        <v>0</v>
      </c>
      <c r="EL72" s="1">
        <f>COUNTIF(Data!$EI$6:$ES$15,EI72)</f>
        <v>0</v>
      </c>
      <c r="EM72" s="1">
        <f t="shared" si="50"/>
        <v>0</v>
      </c>
      <c r="EN72" s="79">
        <f t="shared" si="30"/>
        <v>0</v>
      </c>
    </row>
    <row r="73" spans="1:144" x14ac:dyDescent="0.25">
      <c r="A73" s="2" t="e">
        <f>Data!#REF!</f>
        <v>#REF!</v>
      </c>
      <c r="B73" s="1">
        <f>COUNTA(Data!B88:I88)</f>
        <v>0</v>
      </c>
      <c r="C73" s="1">
        <f>COUNTIF(Data!$B$3:$I$5,A73)</f>
        <v>0</v>
      </c>
      <c r="D73" s="1">
        <f>COUNTIF(Data!$B$6:$I$15,A73)</f>
        <v>0</v>
      </c>
      <c r="E73" s="1">
        <f t="shared" si="40"/>
        <v>0</v>
      </c>
      <c r="F73" s="1">
        <f t="shared" si="20"/>
        <v>0</v>
      </c>
      <c r="J73" s="132" t="e">
        <f>Data!#REF!</f>
        <v>#REF!</v>
      </c>
      <c r="K73" s="1">
        <f>COUNTA(Data!J88:T88)</f>
        <v>0</v>
      </c>
      <c r="L73" s="1">
        <f>COUNTIF(Data!$J$3:$T$5,J73)</f>
        <v>0</v>
      </c>
      <c r="M73" s="1">
        <f>COUNTIF(Data!$J$6:$T$15,J73)</f>
        <v>0</v>
      </c>
      <c r="N73" s="1">
        <f t="shared" si="41"/>
        <v>0</v>
      </c>
      <c r="O73" s="79">
        <f t="shared" si="21"/>
        <v>0</v>
      </c>
      <c r="U73" s="132" t="e">
        <f t="shared" ref="U73:U104" si="51">J73</f>
        <v>#REF!</v>
      </c>
      <c r="V73" s="1">
        <f>COUNTA(Data!U88:AE88)</f>
        <v>0</v>
      </c>
      <c r="W73" s="1">
        <f>COUNTIF(Data!$U$3:$AE$5,U73)</f>
        <v>0</v>
      </c>
      <c r="X73" s="1">
        <f>COUNTIF(Data!$U$6:$AE$15,U73)</f>
        <v>0</v>
      </c>
      <c r="Y73" s="1">
        <f t="shared" si="42"/>
        <v>0</v>
      </c>
      <c r="Z73" s="79">
        <f t="shared" si="22"/>
        <v>0</v>
      </c>
      <c r="AF73" s="132" t="e">
        <f t="shared" ref="AF73:AF104" si="52">J73</f>
        <v>#REF!</v>
      </c>
      <c r="AG73" s="1">
        <f>COUNTA(Data!AF88:AP88)</f>
        <v>0</v>
      </c>
      <c r="AH73" s="1">
        <f>COUNTIF(Data!$AF$3:$AP$5,AF73)</f>
        <v>0</v>
      </c>
      <c r="AI73" s="1">
        <f>COUNTIF(Data!$AF$6:$AP$15,AF73)</f>
        <v>0</v>
      </c>
      <c r="AJ73" s="1">
        <f t="shared" si="43"/>
        <v>0</v>
      </c>
      <c r="AK73" s="79">
        <f t="shared" si="23"/>
        <v>0</v>
      </c>
      <c r="AQ73" s="132" t="e">
        <f t="shared" ref="AQ73:AQ104" si="53">J73</f>
        <v>#REF!</v>
      </c>
      <c r="AR73" s="1">
        <f>COUNTA(Data!AQ88:BA88)</f>
        <v>0</v>
      </c>
      <c r="AS73" s="1">
        <f>COUNTIF(Data!$AQ$3:$BA$5,AQ73)</f>
        <v>0</v>
      </c>
      <c r="AT73" s="1">
        <f>COUNTIF(Data!$AQ$6:$BA$15,AQ73)</f>
        <v>0</v>
      </c>
      <c r="AU73" s="1">
        <f t="shared" si="44"/>
        <v>0</v>
      </c>
      <c r="AV73" s="79">
        <f t="shared" si="24"/>
        <v>0</v>
      </c>
      <c r="BB73" s="132" t="e">
        <f t="shared" ref="BB73:BB104" si="54">J73</f>
        <v>#REF!</v>
      </c>
      <c r="BC73" s="1">
        <f>COUNTA(Data!BB88:BM88)</f>
        <v>0</v>
      </c>
      <c r="BD73" s="1">
        <f>COUNTIF(Data!$BB$3:$BM$5,BB73)</f>
        <v>0</v>
      </c>
      <c r="BE73" s="1">
        <f>COUNTIF(Data!$BB$6:$BM$15,BB73)</f>
        <v>0</v>
      </c>
      <c r="BF73" s="1">
        <f t="shared" si="45"/>
        <v>0</v>
      </c>
      <c r="BG73" s="79">
        <f t="shared" si="25"/>
        <v>0</v>
      </c>
      <c r="BN73" s="132" t="e">
        <f t="shared" ref="BN73:BN104" si="55">J73</f>
        <v>#REF!</v>
      </c>
      <c r="BO73" s="1">
        <f>COUNTA(Data!BN88:CC88)</f>
        <v>0</v>
      </c>
      <c r="BP73" s="1">
        <f>COUNTIF(Data!$BN$3:$CC$5,BN73)</f>
        <v>0</v>
      </c>
      <c r="BQ73" s="1">
        <f>COUNTIF(Data!$BN$6:$CC$15,BN73)</f>
        <v>0</v>
      </c>
      <c r="BR73" s="1">
        <f t="shared" si="46"/>
        <v>0</v>
      </c>
      <c r="BS73" s="79">
        <f t="shared" si="26"/>
        <v>0</v>
      </c>
      <c r="CD73" s="132" t="e">
        <f t="shared" ref="CD73:CD104" si="56">J73</f>
        <v>#REF!</v>
      </c>
      <c r="CE73" s="1">
        <f>COUNTA(Data!CD88:CW88)</f>
        <v>0</v>
      </c>
      <c r="CF73" s="1">
        <f>COUNTIF(Data!$CD$3:$CW$5,CD73)</f>
        <v>0</v>
      </c>
      <c r="CG73" s="1">
        <f>COUNTIF(Data!$CD$6:$CW$15,CD73)</f>
        <v>0</v>
      </c>
      <c r="CH73" s="1">
        <f t="shared" si="47"/>
        <v>0</v>
      </c>
      <c r="CI73" s="79">
        <f t="shared" si="27"/>
        <v>0</v>
      </c>
      <c r="CX73" s="132" t="e">
        <f t="shared" ref="CX73:CX104" si="57">J73</f>
        <v>#REF!</v>
      </c>
      <c r="CY73" s="1">
        <f>COUNTA(Data!CX88:DU88)</f>
        <v>0</v>
      </c>
      <c r="CZ73" s="1">
        <f>COUNTIF(Data!$CX$3:$DU$5,CX73)</f>
        <v>0</v>
      </c>
      <c r="DA73" s="1">
        <f>COUNTIF(Data!$CX$6:$DU$15,CX73)</f>
        <v>0</v>
      </c>
      <c r="DB73" s="1">
        <f t="shared" si="48"/>
        <v>0</v>
      </c>
      <c r="DC73" s="79">
        <f t="shared" si="28"/>
        <v>0</v>
      </c>
      <c r="DV73" s="132" t="e">
        <f t="shared" ref="DV73:DV104" si="58">J73</f>
        <v>#REF!</v>
      </c>
      <c r="DW73" s="1">
        <f>COUNTA(Data!DV88:EH88)</f>
        <v>0</v>
      </c>
      <c r="DX73" s="1">
        <f>COUNTIF(Data!$DV$3:$EH$5,DV73)</f>
        <v>0</v>
      </c>
      <c r="DY73" s="1">
        <f>COUNTIF(Data!$DV$6:$EH$15,DV73)</f>
        <v>0</v>
      </c>
      <c r="DZ73" s="1">
        <f t="shared" si="49"/>
        <v>0</v>
      </c>
      <c r="EA73" s="79">
        <f t="shared" si="29"/>
        <v>0</v>
      </c>
      <c r="EI73" s="132" t="e">
        <f t="shared" ref="EI73:EI104" si="59">J73</f>
        <v>#REF!</v>
      </c>
      <c r="EJ73" s="1">
        <f>COUNTA(Data!EI88:ES88)</f>
        <v>0</v>
      </c>
      <c r="EK73" s="1">
        <f>COUNTIF(Data!$EI$3:$ES$5,EI73)</f>
        <v>0</v>
      </c>
      <c r="EL73" s="1">
        <f>COUNTIF(Data!$EI$6:$ES$15,EI73)</f>
        <v>0</v>
      </c>
      <c r="EM73" s="1">
        <f t="shared" si="50"/>
        <v>0</v>
      </c>
      <c r="EN73" s="79">
        <f t="shared" si="30"/>
        <v>0</v>
      </c>
    </row>
    <row r="74" spans="1:144" x14ac:dyDescent="0.25">
      <c r="A74" s="2" t="e">
        <f>Data!#REF!</f>
        <v>#REF!</v>
      </c>
      <c r="B74" s="1">
        <f>COUNTA(Data!B89:I89)</f>
        <v>0</v>
      </c>
      <c r="C74" s="1">
        <f>COUNTIF(Data!$B$3:$I$5,A74)</f>
        <v>0</v>
      </c>
      <c r="D74" s="1">
        <f>COUNTIF(Data!$B$6:$I$15,A74)</f>
        <v>0</v>
      </c>
      <c r="E74" s="1">
        <f t="shared" si="40"/>
        <v>0</v>
      </c>
      <c r="F74" s="1">
        <f t="shared" ref="F74:F104" si="60">IFERROR(E74/B74,0)</f>
        <v>0</v>
      </c>
      <c r="J74" s="132" t="e">
        <f>Data!#REF!</f>
        <v>#REF!</v>
      </c>
      <c r="K74" s="1">
        <f>COUNTA(Data!J89:T89)</f>
        <v>0</v>
      </c>
      <c r="L74" s="1">
        <f>COUNTIF(Data!$J$3:$T$5,J74)</f>
        <v>0</v>
      </c>
      <c r="M74" s="1">
        <f>COUNTIF(Data!$J$6:$T$15,J74)</f>
        <v>0</v>
      </c>
      <c r="N74" s="1">
        <f t="shared" si="41"/>
        <v>0</v>
      </c>
      <c r="O74" s="79">
        <f t="shared" ref="O74:O104" si="61">IFERROR(N74/K74,0)</f>
        <v>0</v>
      </c>
      <c r="U74" s="132" t="e">
        <f t="shared" si="51"/>
        <v>#REF!</v>
      </c>
      <c r="V74" s="1">
        <f>COUNTA(Data!U89:AE89)</f>
        <v>0</v>
      </c>
      <c r="W74" s="1">
        <f>COUNTIF(Data!$U$3:$AE$5,U74)</f>
        <v>0</v>
      </c>
      <c r="X74" s="1">
        <f>COUNTIF(Data!$U$6:$AE$15,U74)</f>
        <v>0</v>
      </c>
      <c r="Y74" s="1">
        <f t="shared" si="42"/>
        <v>0</v>
      </c>
      <c r="Z74" s="79">
        <f t="shared" ref="Z74:Z104" si="62">IFERROR(Y74/V74,0)</f>
        <v>0</v>
      </c>
      <c r="AF74" s="132" t="e">
        <f t="shared" si="52"/>
        <v>#REF!</v>
      </c>
      <c r="AG74" s="1">
        <f>COUNTA(Data!AF89:AP89)</f>
        <v>0</v>
      </c>
      <c r="AH74" s="1">
        <f>COUNTIF(Data!$AF$3:$AP$5,AF74)</f>
        <v>0</v>
      </c>
      <c r="AI74" s="1">
        <f>COUNTIF(Data!$AF$6:$AP$15,AF74)</f>
        <v>0</v>
      </c>
      <c r="AJ74" s="1">
        <f t="shared" si="43"/>
        <v>0</v>
      </c>
      <c r="AK74" s="79">
        <f t="shared" ref="AK74:AK104" si="63">IFERROR(AJ74/AG74,0)</f>
        <v>0</v>
      </c>
      <c r="AQ74" s="132" t="e">
        <f t="shared" si="53"/>
        <v>#REF!</v>
      </c>
      <c r="AR74" s="1">
        <f>COUNTA(Data!AQ89:BA89)</f>
        <v>0</v>
      </c>
      <c r="AS74" s="1">
        <f>COUNTIF(Data!$AQ$3:$BA$5,AQ74)</f>
        <v>0</v>
      </c>
      <c r="AT74" s="1">
        <f>COUNTIF(Data!$AQ$6:$BA$15,AQ74)</f>
        <v>0</v>
      </c>
      <c r="AU74" s="1">
        <f t="shared" si="44"/>
        <v>0</v>
      </c>
      <c r="AV74" s="79">
        <f t="shared" ref="AV74:AV104" si="64">IFERROR(AU74/AR74,0)</f>
        <v>0</v>
      </c>
      <c r="BB74" s="132" t="e">
        <f t="shared" si="54"/>
        <v>#REF!</v>
      </c>
      <c r="BC74" s="1">
        <f>COUNTA(Data!BB89:BM89)</f>
        <v>0</v>
      </c>
      <c r="BD74" s="1">
        <f>COUNTIF(Data!$BB$3:$BM$5,BB74)</f>
        <v>0</v>
      </c>
      <c r="BE74" s="1">
        <f>COUNTIF(Data!$BB$6:$BM$15,BB74)</f>
        <v>0</v>
      </c>
      <c r="BF74" s="1">
        <f t="shared" si="45"/>
        <v>0</v>
      </c>
      <c r="BG74" s="79">
        <f t="shared" ref="BG74:BG104" si="65">IFERROR(BF74/BC74,0)</f>
        <v>0</v>
      </c>
      <c r="BN74" s="132" t="e">
        <f t="shared" si="55"/>
        <v>#REF!</v>
      </c>
      <c r="BO74" s="1">
        <f>COUNTA(Data!BN89:CC89)</f>
        <v>0</v>
      </c>
      <c r="BP74" s="1">
        <f>COUNTIF(Data!$BN$3:$CC$5,BN74)</f>
        <v>0</v>
      </c>
      <c r="BQ74" s="1">
        <f>COUNTIF(Data!$BN$6:$CC$15,BN74)</f>
        <v>0</v>
      </c>
      <c r="BR74" s="1">
        <f t="shared" si="46"/>
        <v>0</v>
      </c>
      <c r="BS74" s="79">
        <f t="shared" ref="BS74:BS104" si="66">IFERROR(BR74/BO74,0)</f>
        <v>0</v>
      </c>
      <c r="CD74" s="132" t="e">
        <f t="shared" si="56"/>
        <v>#REF!</v>
      </c>
      <c r="CE74" s="1">
        <f>COUNTA(Data!CD89:CW89)</f>
        <v>0</v>
      </c>
      <c r="CF74" s="1">
        <f>COUNTIF(Data!$CD$3:$CW$5,CD74)</f>
        <v>0</v>
      </c>
      <c r="CG74" s="1">
        <f>COUNTIF(Data!$CD$6:$CW$15,CD74)</f>
        <v>0</v>
      </c>
      <c r="CH74" s="1">
        <f t="shared" si="47"/>
        <v>0</v>
      </c>
      <c r="CI74" s="79">
        <f t="shared" ref="CI74:CI104" si="67">IFERROR(CH74/CE74,0)</f>
        <v>0</v>
      </c>
      <c r="CX74" s="132" t="e">
        <f t="shared" si="57"/>
        <v>#REF!</v>
      </c>
      <c r="CY74" s="1">
        <f>COUNTA(Data!CX89:DU89)</f>
        <v>0</v>
      </c>
      <c r="CZ74" s="1">
        <f>COUNTIF(Data!$CX$3:$DU$5,CX74)</f>
        <v>0</v>
      </c>
      <c r="DA74" s="1">
        <f>COUNTIF(Data!$CX$6:$DU$15,CX74)</f>
        <v>0</v>
      </c>
      <c r="DB74" s="1">
        <f t="shared" si="48"/>
        <v>0</v>
      </c>
      <c r="DC74" s="79">
        <f t="shared" ref="DC74:DC104" si="68">IFERROR(DB74/CY74,0)</f>
        <v>0</v>
      </c>
      <c r="DV74" s="132" t="e">
        <f t="shared" si="58"/>
        <v>#REF!</v>
      </c>
      <c r="DW74" s="1">
        <f>COUNTA(Data!DV89:EH89)</f>
        <v>0</v>
      </c>
      <c r="DX74" s="1">
        <f>COUNTIF(Data!$DV$3:$EH$5,DV74)</f>
        <v>0</v>
      </c>
      <c r="DY74" s="1">
        <f>COUNTIF(Data!$DV$6:$EH$15,DV74)</f>
        <v>0</v>
      </c>
      <c r="DZ74" s="1">
        <f t="shared" si="49"/>
        <v>0</v>
      </c>
      <c r="EA74" s="79">
        <f t="shared" ref="EA74:EA104" si="69">IFERROR(DZ74/DW74,0)</f>
        <v>0</v>
      </c>
      <c r="EI74" s="132" t="e">
        <f t="shared" si="59"/>
        <v>#REF!</v>
      </c>
      <c r="EJ74" s="1">
        <f>COUNTA(Data!EI89:ES89)</f>
        <v>0</v>
      </c>
      <c r="EK74" s="1">
        <f>COUNTIF(Data!$EI$3:$ES$5,EI74)</f>
        <v>0</v>
      </c>
      <c r="EL74" s="1">
        <f>COUNTIF(Data!$EI$6:$ES$15,EI74)</f>
        <v>0</v>
      </c>
      <c r="EM74" s="1">
        <f t="shared" si="50"/>
        <v>0</v>
      </c>
      <c r="EN74" s="79">
        <f t="shared" ref="EN74:EN104" si="70">IFERROR(EM74/EJ74,0)</f>
        <v>0</v>
      </c>
    </row>
    <row r="75" spans="1:144" x14ac:dyDescent="0.25">
      <c r="A75" s="2" t="e">
        <f>Data!#REF!</f>
        <v>#REF!</v>
      </c>
      <c r="B75" s="1">
        <f>COUNTA(Data!B90:I90)</f>
        <v>0</v>
      </c>
      <c r="C75" s="1">
        <f>COUNTIF(Data!$B$3:$I$5,A75)</f>
        <v>0</v>
      </c>
      <c r="D75" s="1">
        <f>COUNTIF(Data!$B$6:$I$15,A75)</f>
        <v>0</v>
      </c>
      <c r="E75" s="1">
        <f t="shared" ref="E75:E104" si="71">C75*$G$8+D75*$G$7</f>
        <v>0</v>
      </c>
      <c r="F75" s="1">
        <f t="shared" si="60"/>
        <v>0</v>
      </c>
      <c r="J75" s="132" t="e">
        <f>Data!#REF!</f>
        <v>#REF!</v>
      </c>
      <c r="K75" s="1">
        <f>COUNTA(Data!J90:T90)</f>
        <v>0</v>
      </c>
      <c r="L75" s="1">
        <f>COUNTIF(Data!$J$3:$T$5,J75)</f>
        <v>0</v>
      </c>
      <c r="M75" s="1">
        <f>COUNTIF(Data!$J$6:$T$15,J75)</f>
        <v>0</v>
      </c>
      <c r="N75" s="1">
        <f t="shared" ref="N75:N104" si="72">L75*$G$8+M75*$G$7</f>
        <v>0</v>
      </c>
      <c r="O75" s="79">
        <f t="shared" si="61"/>
        <v>0</v>
      </c>
      <c r="U75" s="132" t="e">
        <f t="shared" si="51"/>
        <v>#REF!</v>
      </c>
      <c r="V75" s="1">
        <f>COUNTA(Data!U90:AE90)</f>
        <v>0</v>
      </c>
      <c r="W75" s="1">
        <f>COUNTIF(Data!$U$3:$AE$5,U75)</f>
        <v>0</v>
      </c>
      <c r="X75" s="1">
        <f>COUNTIF(Data!$U$6:$AE$15,U75)</f>
        <v>0</v>
      </c>
      <c r="Y75" s="1">
        <f t="shared" ref="Y75:Y104" si="73">W75*$G$8+X75*$G$7</f>
        <v>0</v>
      </c>
      <c r="Z75" s="79">
        <f t="shared" si="62"/>
        <v>0</v>
      </c>
      <c r="AF75" s="132" t="e">
        <f t="shared" si="52"/>
        <v>#REF!</v>
      </c>
      <c r="AG75" s="1">
        <f>COUNTA(Data!AF90:AP90)</f>
        <v>0</v>
      </c>
      <c r="AH75" s="1">
        <f>COUNTIF(Data!$AF$3:$AP$5,AF75)</f>
        <v>0</v>
      </c>
      <c r="AI75" s="1">
        <f>COUNTIF(Data!$AF$6:$AP$15,AF75)</f>
        <v>0</v>
      </c>
      <c r="AJ75" s="1">
        <f t="shared" ref="AJ75:AJ104" si="74">AH75*$G$8+AI75*$G$7</f>
        <v>0</v>
      </c>
      <c r="AK75" s="79">
        <f t="shared" si="63"/>
        <v>0</v>
      </c>
      <c r="AQ75" s="132" t="e">
        <f t="shared" si="53"/>
        <v>#REF!</v>
      </c>
      <c r="AR75" s="1">
        <f>COUNTA(Data!AQ90:BA90)</f>
        <v>0</v>
      </c>
      <c r="AS75" s="1">
        <f>COUNTIF(Data!$AQ$3:$BA$5,AQ75)</f>
        <v>0</v>
      </c>
      <c r="AT75" s="1">
        <f>COUNTIF(Data!$AQ$6:$BA$15,AQ75)</f>
        <v>0</v>
      </c>
      <c r="AU75" s="1">
        <f t="shared" ref="AU75:AU104" si="75">AS75*$G$8+AT75*$G$7</f>
        <v>0</v>
      </c>
      <c r="AV75" s="79">
        <f t="shared" si="64"/>
        <v>0</v>
      </c>
      <c r="BB75" s="132" t="e">
        <f t="shared" si="54"/>
        <v>#REF!</v>
      </c>
      <c r="BC75" s="1">
        <f>COUNTA(Data!BB90:BM90)</f>
        <v>0</v>
      </c>
      <c r="BD75" s="1">
        <f>COUNTIF(Data!$BB$3:$BM$5,BB75)</f>
        <v>0</v>
      </c>
      <c r="BE75" s="1">
        <f>COUNTIF(Data!$BB$6:$BM$15,BB75)</f>
        <v>0</v>
      </c>
      <c r="BF75" s="1">
        <f t="shared" ref="BF75:BF104" si="76">BD75*$G$8+BE75*$G$7</f>
        <v>0</v>
      </c>
      <c r="BG75" s="79">
        <f t="shared" si="65"/>
        <v>0</v>
      </c>
      <c r="BN75" s="132" t="e">
        <f t="shared" si="55"/>
        <v>#REF!</v>
      </c>
      <c r="BO75" s="1">
        <f>COUNTA(Data!BN90:CC90)</f>
        <v>0</v>
      </c>
      <c r="BP75" s="1">
        <f>COUNTIF(Data!$BN$3:$CC$5,BN75)</f>
        <v>0</v>
      </c>
      <c r="BQ75" s="1">
        <f>COUNTIF(Data!$BN$6:$CC$15,BN75)</f>
        <v>0</v>
      </c>
      <c r="BR75" s="1">
        <f t="shared" ref="BR75:BR104" si="77">BP75*$G$8+BQ75*$G$7</f>
        <v>0</v>
      </c>
      <c r="BS75" s="79">
        <f t="shared" si="66"/>
        <v>0</v>
      </c>
      <c r="CD75" s="132" t="e">
        <f t="shared" si="56"/>
        <v>#REF!</v>
      </c>
      <c r="CE75" s="1">
        <f>COUNTA(Data!CD90:CW90)</f>
        <v>0</v>
      </c>
      <c r="CF75" s="1">
        <f>COUNTIF(Data!$CD$3:$CW$5,CD75)</f>
        <v>0</v>
      </c>
      <c r="CG75" s="1">
        <f>COUNTIF(Data!$CD$6:$CW$15,CD75)</f>
        <v>0</v>
      </c>
      <c r="CH75" s="1">
        <f t="shared" ref="CH75:CH104" si="78">CF75*$G$8+CG75*$G$7</f>
        <v>0</v>
      </c>
      <c r="CI75" s="79">
        <f t="shared" si="67"/>
        <v>0</v>
      </c>
      <c r="CX75" s="132" t="e">
        <f t="shared" si="57"/>
        <v>#REF!</v>
      </c>
      <c r="CY75" s="1">
        <f>COUNTA(Data!CX90:DU90)</f>
        <v>0</v>
      </c>
      <c r="CZ75" s="1">
        <f>COUNTIF(Data!$CX$3:$DU$5,CX75)</f>
        <v>0</v>
      </c>
      <c r="DA75" s="1">
        <f>COUNTIF(Data!$CX$6:$DU$15,CX75)</f>
        <v>0</v>
      </c>
      <c r="DB75" s="1">
        <f t="shared" ref="DB75:DB104" si="79">CZ75*$G$8+DA75*$G$7</f>
        <v>0</v>
      </c>
      <c r="DC75" s="79">
        <f t="shared" si="68"/>
        <v>0</v>
      </c>
      <c r="DV75" s="132" t="e">
        <f t="shared" si="58"/>
        <v>#REF!</v>
      </c>
      <c r="DW75" s="1">
        <f>COUNTA(Data!DV90:EH90)</f>
        <v>0</v>
      </c>
      <c r="DX75" s="1">
        <f>COUNTIF(Data!$DV$3:$EH$5,DV75)</f>
        <v>0</v>
      </c>
      <c r="DY75" s="1">
        <f>COUNTIF(Data!$DV$6:$EH$15,DV75)</f>
        <v>0</v>
      </c>
      <c r="DZ75" s="1">
        <f t="shared" ref="DZ75:DZ104" si="80">DX75*$G$8+DY75*$G$7</f>
        <v>0</v>
      </c>
      <c r="EA75" s="79">
        <f t="shared" si="69"/>
        <v>0</v>
      </c>
      <c r="EI75" s="132" t="e">
        <f t="shared" si="59"/>
        <v>#REF!</v>
      </c>
      <c r="EJ75" s="1">
        <f>COUNTA(Data!EI90:ES90)</f>
        <v>0</v>
      </c>
      <c r="EK75" s="1">
        <f>COUNTIF(Data!$EI$3:$ES$5,EI75)</f>
        <v>0</v>
      </c>
      <c r="EL75" s="1">
        <f>COUNTIF(Data!$EI$6:$ES$15,EI75)</f>
        <v>0</v>
      </c>
      <c r="EM75" s="1">
        <f t="shared" ref="EM75:EM104" si="81">EK75*$G$8+EL75*$G$7</f>
        <v>0</v>
      </c>
      <c r="EN75" s="79">
        <f t="shared" si="70"/>
        <v>0</v>
      </c>
    </row>
    <row r="76" spans="1:144" x14ac:dyDescent="0.25">
      <c r="A76" s="2" t="str">
        <f>Data!A90</f>
        <v>LiLi-OM</v>
      </c>
      <c r="B76" s="1">
        <f>COUNTA(Data!B91:I91)</f>
        <v>0</v>
      </c>
      <c r="C76" s="1">
        <f>COUNTIF(Data!$B$3:$I$5,A76)</f>
        <v>0</v>
      </c>
      <c r="D76" s="1">
        <f>COUNTIF(Data!$B$6:$I$15,A76)</f>
        <v>0</v>
      </c>
      <c r="E76" s="1">
        <f t="shared" si="71"/>
        <v>0</v>
      </c>
      <c r="F76" s="1">
        <f t="shared" si="60"/>
        <v>0</v>
      </c>
      <c r="J76" s="132" t="str">
        <f>Data!A90</f>
        <v>LiLi-OM</v>
      </c>
      <c r="K76" s="1">
        <f>COUNTA(Data!J91:T91)</f>
        <v>0</v>
      </c>
      <c r="L76" s="1">
        <f>COUNTIF(Data!$J$3:$T$5,J76)</f>
        <v>0</v>
      </c>
      <c r="M76" s="1">
        <f>COUNTIF(Data!$J$6:$T$15,J76)</f>
        <v>0</v>
      </c>
      <c r="N76" s="1">
        <f t="shared" si="72"/>
        <v>0</v>
      </c>
      <c r="O76" s="79">
        <f t="shared" si="61"/>
        <v>0</v>
      </c>
      <c r="U76" s="132" t="str">
        <f t="shared" si="51"/>
        <v>LiLi-OM</v>
      </c>
      <c r="V76" s="1">
        <f>COUNTA(Data!U91:AE91)</f>
        <v>0</v>
      </c>
      <c r="W76" s="1">
        <f>COUNTIF(Data!$U$3:$AE$5,U76)</f>
        <v>0</v>
      </c>
      <c r="X76" s="1">
        <f>COUNTIF(Data!$U$6:$AE$15,U76)</f>
        <v>0</v>
      </c>
      <c r="Y76" s="1">
        <f t="shared" si="73"/>
        <v>0</v>
      </c>
      <c r="Z76" s="79">
        <f t="shared" si="62"/>
        <v>0</v>
      </c>
      <c r="AF76" s="132" t="str">
        <f t="shared" si="52"/>
        <v>LiLi-OM</v>
      </c>
      <c r="AG76" s="1">
        <f>COUNTA(Data!AF91:AP91)</f>
        <v>0</v>
      </c>
      <c r="AH76" s="1">
        <f>COUNTIF(Data!$AF$3:$AP$5,AF76)</f>
        <v>0</v>
      </c>
      <c r="AI76" s="1">
        <f>COUNTIF(Data!$AF$6:$AP$15,AF76)</f>
        <v>0</v>
      </c>
      <c r="AJ76" s="1">
        <f t="shared" si="74"/>
        <v>0</v>
      </c>
      <c r="AK76" s="79">
        <f t="shared" si="63"/>
        <v>0</v>
      </c>
      <c r="AQ76" s="132" t="str">
        <f t="shared" si="53"/>
        <v>LiLi-OM</v>
      </c>
      <c r="AR76" s="1">
        <f>COUNTA(Data!AQ91:BA91)</f>
        <v>0</v>
      </c>
      <c r="AS76" s="1">
        <f>COUNTIF(Data!$AQ$3:$BA$5,AQ76)</f>
        <v>0</v>
      </c>
      <c r="AT76" s="1">
        <f>COUNTIF(Data!$AQ$6:$BA$15,AQ76)</f>
        <v>0</v>
      </c>
      <c r="AU76" s="1">
        <f t="shared" si="75"/>
        <v>0</v>
      </c>
      <c r="AV76" s="79">
        <f t="shared" si="64"/>
        <v>0</v>
      </c>
      <c r="BB76" s="132" t="str">
        <f t="shared" si="54"/>
        <v>LiLi-OM</v>
      </c>
      <c r="BC76" s="1">
        <f>COUNTA(Data!BB91:BM91)</f>
        <v>0</v>
      </c>
      <c r="BD76" s="1">
        <f>COUNTIF(Data!$BB$3:$BM$5,BB76)</f>
        <v>0</v>
      </c>
      <c r="BE76" s="1">
        <f>COUNTIF(Data!$BB$6:$BM$15,BB76)</f>
        <v>0</v>
      </c>
      <c r="BF76" s="1">
        <f t="shared" si="76"/>
        <v>0</v>
      </c>
      <c r="BG76" s="79">
        <f t="shared" si="65"/>
        <v>0</v>
      </c>
      <c r="BN76" s="132" t="str">
        <f t="shared" si="55"/>
        <v>LiLi-OM</v>
      </c>
      <c r="BO76" s="1">
        <f>COUNTA(Data!BN91:CC91)</f>
        <v>0</v>
      </c>
      <c r="BP76" s="1">
        <f>COUNTIF(Data!$BN$3:$CC$5,BN76)</f>
        <v>0</v>
      </c>
      <c r="BQ76" s="1">
        <f>COUNTIF(Data!$BN$6:$CC$15,BN76)</f>
        <v>0</v>
      </c>
      <c r="BR76" s="1">
        <f t="shared" si="77"/>
        <v>0</v>
      </c>
      <c r="BS76" s="79">
        <f t="shared" si="66"/>
        <v>0</v>
      </c>
      <c r="CD76" s="132" t="str">
        <f t="shared" si="56"/>
        <v>LiLi-OM</v>
      </c>
      <c r="CE76" s="1">
        <f>COUNTA(Data!CD91:CW91)</f>
        <v>0</v>
      </c>
      <c r="CF76" s="1">
        <f>COUNTIF(Data!$CD$3:$CW$5,CD76)</f>
        <v>0</v>
      </c>
      <c r="CG76" s="1">
        <f>COUNTIF(Data!$CD$6:$CW$15,CD76)</f>
        <v>0</v>
      </c>
      <c r="CH76" s="1">
        <f t="shared" si="78"/>
        <v>0</v>
      </c>
      <c r="CI76" s="79">
        <f t="shared" si="67"/>
        <v>0</v>
      </c>
      <c r="CX76" s="132" t="str">
        <f t="shared" si="57"/>
        <v>LiLi-OM</v>
      </c>
      <c r="CY76" s="1">
        <f>COUNTA(Data!CX91:DU91)</f>
        <v>0</v>
      </c>
      <c r="CZ76" s="1">
        <f>COUNTIF(Data!$CX$3:$DU$5,CX76)</f>
        <v>0</v>
      </c>
      <c r="DA76" s="1">
        <f>COUNTIF(Data!$CX$6:$DU$15,CX76)</f>
        <v>0</v>
      </c>
      <c r="DB76" s="1">
        <f t="shared" si="79"/>
        <v>0</v>
      </c>
      <c r="DC76" s="79">
        <f t="shared" si="68"/>
        <v>0</v>
      </c>
      <c r="DV76" s="132" t="str">
        <f t="shared" si="58"/>
        <v>LiLi-OM</v>
      </c>
      <c r="DW76" s="1">
        <f>COUNTA(Data!DV91:EH91)</f>
        <v>0</v>
      </c>
      <c r="DX76" s="1">
        <f>COUNTIF(Data!$DV$3:$EH$5,DV76)</f>
        <v>0</v>
      </c>
      <c r="DY76" s="1">
        <f>COUNTIF(Data!$DV$6:$EH$15,DV76)</f>
        <v>0</v>
      </c>
      <c r="DZ76" s="1">
        <f t="shared" si="80"/>
        <v>0</v>
      </c>
      <c r="EA76" s="79">
        <f t="shared" si="69"/>
        <v>0</v>
      </c>
      <c r="EI76" s="132" t="str">
        <f t="shared" si="59"/>
        <v>LiLi-OM</v>
      </c>
      <c r="EJ76" s="1">
        <f>COUNTA(Data!EI91:ES91)</f>
        <v>0</v>
      </c>
      <c r="EK76" s="1">
        <f>COUNTIF(Data!$EI$3:$ES$5,EI76)</f>
        <v>0</v>
      </c>
      <c r="EL76" s="1">
        <f>COUNTIF(Data!$EI$6:$ES$15,EI76)</f>
        <v>0</v>
      </c>
      <c r="EM76" s="1">
        <f t="shared" si="81"/>
        <v>0</v>
      </c>
      <c r="EN76" s="79">
        <f t="shared" si="70"/>
        <v>0</v>
      </c>
    </row>
    <row r="77" spans="1:144" x14ac:dyDescent="0.25">
      <c r="A77" s="2" t="str">
        <f>Data!A92</f>
        <v>Gmapping</v>
      </c>
      <c r="B77" s="1">
        <f>COUNTA(Data!B92:I92)</f>
        <v>0</v>
      </c>
      <c r="C77" s="1">
        <f>COUNTIF(Data!$B$3:$I$5,A77)</f>
        <v>0</v>
      </c>
      <c r="D77" s="1">
        <f>COUNTIF(Data!$B$6:$I$15,A77)</f>
        <v>0</v>
      </c>
      <c r="E77" s="1">
        <f t="shared" si="71"/>
        <v>0</v>
      </c>
      <c r="F77" s="1">
        <f t="shared" si="60"/>
        <v>0</v>
      </c>
      <c r="J77" s="132" t="str">
        <f>Data!A92</f>
        <v>Gmapping</v>
      </c>
      <c r="K77" s="1">
        <f>COUNTA(Data!J92:T92)</f>
        <v>0</v>
      </c>
      <c r="L77" s="1">
        <f>COUNTIF(Data!$J$3:$T$5,J77)</f>
        <v>0</v>
      </c>
      <c r="M77" s="1">
        <f>COUNTIF(Data!$J$6:$T$15,J77)</f>
        <v>0</v>
      </c>
      <c r="N77" s="1">
        <f t="shared" si="72"/>
        <v>0</v>
      </c>
      <c r="O77" s="79">
        <f t="shared" si="61"/>
        <v>0</v>
      </c>
      <c r="U77" s="132" t="str">
        <f t="shared" si="51"/>
        <v>Gmapping</v>
      </c>
      <c r="V77" s="1">
        <f>COUNTA(Data!U92:AE92)</f>
        <v>0</v>
      </c>
      <c r="W77" s="1">
        <f>COUNTIF(Data!$U$3:$AE$5,U77)</f>
        <v>0</v>
      </c>
      <c r="X77" s="1">
        <f>COUNTIF(Data!$U$6:$AE$15,U77)</f>
        <v>0</v>
      </c>
      <c r="Y77" s="1">
        <f t="shared" si="73"/>
        <v>0</v>
      </c>
      <c r="Z77" s="79">
        <f t="shared" si="62"/>
        <v>0</v>
      </c>
      <c r="AF77" s="132" t="str">
        <f t="shared" si="52"/>
        <v>Gmapping</v>
      </c>
      <c r="AG77" s="1">
        <f>COUNTA(Data!AF92:AP92)</f>
        <v>0</v>
      </c>
      <c r="AH77" s="1">
        <f>COUNTIF(Data!$AF$3:$AP$5,AF77)</f>
        <v>0</v>
      </c>
      <c r="AI77" s="1">
        <f>COUNTIF(Data!$AF$6:$AP$15,AF77)</f>
        <v>0</v>
      </c>
      <c r="AJ77" s="1">
        <f t="shared" si="74"/>
        <v>0</v>
      </c>
      <c r="AK77" s="79">
        <f t="shared" si="63"/>
        <v>0</v>
      </c>
      <c r="AQ77" s="132" t="str">
        <f t="shared" si="53"/>
        <v>Gmapping</v>
      </c>
      <c r="AR77" s="1">
        <f>COUNTA(Data!AQ92:BA92)</f>
        <v>0</v>
      </c>
      <c r="AS77" s="1">
        <f>COUNTIF(Data!$AQ$3:$BA$5,AQ77)</f>
        <v>0</v>
      </c>
      <c r="AT77" s="1">
        <f>COUNTIF(Data!$AQ$6:$BA$15,AQ77)</f>
        <v>0</v>
      </c>
      <c r="AU77" s="1">
        <f t="shared" si="75"/>
        <v>0</v>
      </c>
      <c r="AV77" s="79">
        <f t="shared" si="64"/>
        <v>0</v>
      </c>
      <c r="BB77" s="132" t="str">
        <f t="shared" si="54"/>
        <v>Gmapping</v>
      </c>
      <c r="BC77" s="1">
        <f>COUNTA(Data!BB92:BM92)</f>
        <v>0</v>
      </c>
      <c r="BD77" s="1">
        <f>COUNTIF(Data!$BB$3:$BM$5,BB77)</f>
        <v>0</v>
      </c>
      <c r="BE77" s="1">
        <f>COUNTIF(Data!$BB$6:$BM$15,BB77)</f>
        <v>0</v>
      </c>
      <c r="BF77" s="1">
        <f t="shared" si="76"/>
        <v>0</v>
      </c>
      <c r="BG77" s="79">
        <f t="shared" si="65"/>
        <v>0</v>
      </c>
      <c r="BN77" s="132" t="str">
        <f t="shared" si="55"/>
        <v>Gmapping</v>
      </c>
      <c r="BO77" s="1">
        <f>COUNTA(Data!BN92:CC92)</f>
        <v>0</v>
      </c>
      <c r="BP77" s="1">
        <f>COUNTIF(Data!$BN$3:$CC$5,BN77)</f>
        <v>0</v>
      </c>
      <c r="BQ77" s="1">
        <f>COUNTIF(Data!$BN$6:$CC$15,BN77)</f>
        <v>0</v>
      </c>
      <c r="BR77" s="1">
        <f t="shared" si="77"/>
        <v>0</v>
      </c>
      <c r="BS77" s="79">
        <f t="shared" si="66"/>
        <v>0</v>
      </c>
      <c r="CD77" s="132" t="str">
        <f t="shared" si="56"/>
        <v>Gmapping</v>
      </c>
      <c r="CE77" s="1">
        <f>COUNTA(Data!CD92:CW92)</f>
        <v>0</v>
      </c>
      <c r="CF77" s="1">
        <f>COUNTIF(Data!$CD$3:$CW$5,CD77)</f>
        <v>0</v>
      </c>
      <c r="CG77" s="1">
        <f>COUNTIF(Data!$CD$6:$CW$15,CD77)</f>
        <v>0</v>
      </c>
      <c r="CH77" s="1">
        <f t="shared" si="78"/>
        <v>0</v>
      </c>
      <c r="CI77" s="79">
        <f t="shared" si="67"/>
        <v>0</v>
      </c>
      <c r="CX77" s="132" t="str">
        <f t="shared" si="57"/>
        <v>Gmapping</v>
      </c>
      <c r="CY77" s="1">
        <f>COUNTA(Data!CX92:DU92)</f>
        <v>0</v>
      </c>
      <c r="CZ77" s="1">
        <f>COUNTIF(Data!$CX$3:$DU$5,CX77)</f>
        <v>0</v>
      </c>
      <c r="DA77" s="1">
        <f>COUNTIF(Data!$CX$6:$DU$15,CX77)</f>
        <v>0</v>
      </c>
      <c r="DB77" s="1">
        <f t="shared" si="79"/>
        <v>0</v>
      </c>
      <c r="DC77" s="79">
        <f t="shared" si="68"/>
        <v>0</v>
      </c>
      <c r="DV77" s="132" t="str">
        <f t="shared" si="58"/>
        <v>Gmapping</v>
      </c>
      <c r="DW77" s="1">
        <f>COUNTA(Data!DV92:EH92)</f>
        <v>0</v>
      </c>
      <c r="DX77" s="1">
        <f>COUNTIF(Data!$DV$3:$EH$5,DV77)</f>
        <v>0</v>
      </c>
      <c r="DY77" s="1">
        <f>COUNTIF(Data!$DV$6:$EH$15,DV77)</f>
        <v>0</v>
      </c>
      <c r="DZ77" s="1">
        <f t="shared" si="80"/>
        <v>0</v>
      </c>
      <c r="EA77" s="79">
        <f t="shared" si="69"/>
        <v>0</v>
      </c>
      <c r="EI77" s="132" t="str">
        <f t="shared" si="59"/>
        <v>Gmapping</v>
      </c>
      <c r="EJ77" s="1">
        <f>COUNTA(Data!EI92:ES92)</f>
        <v>0</v>
      </c>
      <c r="EK77" s="1">
        <f>COUNTIF(Data!$EI$3:$ES$5,EI77)</f>
        <v>0</v>
      </c>
      <c r="EL77" s="1">
        <f>COUNTIF(Data!$EI$6:$ES$15,EI77)</f>
        <v>0</v>
      </c>
      <c r="EM77" s="1">
        <f t="shared" si="81"/>
        <v>0</v>
      </c>
      <c r="EN77" s="79">
        <f t="shared" si="70"/>
        <v>0</v>
      </c>
    </row>
    <row r="78" spans="1:144" x14ac:dyDescent="0.25">
      <c r="A78" s="2" t="str">
        <f>Data!A93</f>
        <v>Hector-SLAM</v>
      </c>
      <c r="B78" s="1">
        <f>COUNTA(Data!B93:I93)</f>
        <v>0</v>
      </c>
      <c r="C78" s="1">
        <f>COUNTIF(Data!$B$3:$I$5,A78)</f>
        <v>0</v>
      </c>
      <c r="D78" s="1">
        <f>COUNTIF(Data!$B$6:$I$15,A78)</f>
        <v>0</v>
      </c>
      <c r="E78" s="1">
        <f t="shared" si="71"/>
        <v>0</v>
      </c>
      <c r="F78" s="1">
        <f t="shared" si="60"/>
        <v>0</v>
      </c>
      <c r="J78" s="132" t="str">
        <f>Data!A93</f>
        <v>Hector-SLAM</v>
      </c>
      <c r="K78" s="1">
        <f>COUNTA(Data!J93:T93)</f>
        <v>0</v>
      </c>
      <c r="L78" s="1">
        <f>COUNTIF(Data!$J$3:$T$5,J78)</f>
        <v>0</v>
      </c>
      <c r="M78" s="1">
        <f>COUNTIF(Data!$J$6:$T$15,J78)</f>
        <v>0</v>
      </c>
      <c r="N78" s="1">
        <f t="shared" si="72"/>
        <v>0</v>
      </c>
      <c r="O78" s="79">
        <f t="shared" si="61"/>
        <v>0</v>
      </c>
      <c r="U78" s="132" t="str">
        <f t="shared" si="51"/>
        <v>Hector-SLAM</v>
      </c>
      <c r="V78" s="1">
        <f>COUNTA(Data!U93:AE93)</f>
        <v>0</v>
      </c>
      <c r="W78" s="1">
        <f>COUNTIF(Data!$U$3:$AE$5,U78)</f>
        <v>0</v>
      </c>
      <c r="X78" s="1">
        <f>COUNTIF(Data!$U$6:$AE$15,U78)</f>
        <v>0</v>
      </c>
      <c r="Y78" s="1">
        <f t="shared" si="73"/>
        <v>0</v>
      </c>
      <c r="Z78" s="79">
        <f t="shared" si="62"/>
        <v>0</v>
      </c>
      <c r="AF78" s="132" t="str">
        <f t="shared" si="52"/>
        <v>Hector-SLAM</v>
      </c>
      <c r="AG78" s="1">
        <f>COUNTA(Data!AF93:AP93)</f>
        <v>0</v>
      </c>
      <c r="AH78" s="1">
        <f>COUNTIF(Data!$AF$3:$AP$5,AF78)</f>
        <v>0</v>
      </c>
      <c r="AI78" s="1">
        <f>COUNTIF(Data!$AF$6:$AP$15,AF78)</f>
        <v>0</v>
      </c>
      <c r="AJ78" s="1">
        <f t="shared" si="74"/>
        <v>0</v>
      </c>
      <c r="AK78" s="79">
        <f t="shared" si="63"/>
        <v>0</v>
      </c>
      <c r="AQ78" s="132" t="str">
        <f t="shared" si="53"/>
        <v>Hector-SLAM</v>
      </c>
      <c r="AR78" s="1">
        <f>COUNTA(Data!AQ93:BA93)</f>
        <v>0</v>
      </c>
      <c r="AS78" s="1">
        <f>COUNTIF(Data!$AQ$3:$BA$5,AQ78)</f>
        <v>0</v>
      </c>
      <c r="AT78" s="1">
        <f>COUNTIF(Data!$AQ$6:$BA$15,AQ78)</f>
        <v>0</v>
      </c>
      <c r="AU78" s="1">
        <f t="shared" si="75"/>
        <v>0</v>
      </c>
      <c r="AV78" s="79">
        <f t="shared" si="64"/>
        <v>0</v>
      </c>
      <c r="BB78" s="132" t="str">
        <f t="shared" si="54"/>
        <v>Hector-SLAM</v>
      </c>
      <c r="BC78" s="1">
        <f>COUNTA(Data!BB93:BM93)</f>
        <v>0</v>
      </c>
      <c r="BD78" s="1">
        <f>COUNTIF(Data!$BB$3:$BM$5,BB78)</f>
        <v>0</v>
      </c>
      <c r="BE78" s="1">
        <f>COUNTIF(Data!$BB$6:$BM$15,BB78)</f>
        <v>0</v>
      </c>
      <c r="BF78" s="1">
        <f t="shared" si="76"/>
        <v>0</v>
      </c>
      <c r="BG78" s="79">
        <f t="shared" si="65"/>
        <v>0</v>
      </c>
      <c r="BN78" s="132" t="str">
        <f t="shared" si="55"/>
        <v>Hector-SLAM</v>
      </c>
      <c r="BO78" s="1">
        <f>COUNTA(Data!BN93:CC93)</f>
        <v>0</v>
      </c>
      <c r="BP78" s="1">
        <f>COUNTIF(Data!$BN$3:$CC$5,BN78)</f>
        <v>0</v>
      </c>
      <c r="BQ78" s="1">
        <f>COUNTIF(Data!$BN$6:$CC$15,BN78)</f>
        <v>0</v>
      </c>
      <c r="BR78" s="1">
        <f t="shared" si="77"/>
        <v>0</v>
      </c>
      <c r="BS78" s="79">
        <f t="shared" si="66"/>
        <v>0</v>
      </c>
      <c r="CD78" s="132" t="str">
        <f t="shared" si="56"/>
        <v>Hector-SLAM</v>
      </c>
      <c r="CE78" s="1">
        <f>COUNTA(Data!CD93:CW93)</f>
        <v>0</v>
      </c>
      <c r="CF78" s="1">
        <f>COUNTIF(Data!$CD$3:$CW$5,CD78)</f>
        <v>0</v>
      </c>
      <c r="CG78" s="1">
        <f>COUNTIF(Data!$CD$6:$CW$15,CD78)</f>
        <v>0</v>
      </c>
      <c r="CH78" s="1">
        <f t="shared" si="78"/>
        <v>0</v>
      </c>
      <c r="CI78" s="79">
        <f t="shared" si="67"/>
        <v>0</v>
      </c>
      <c r="CX78" s="132" t="str">
        <f t="shared" si="57"/>
        <v>Hector-SLAM</v>
      </c>
      <c r="CY78" s="1">
        <f>COUNTA(Data!CX93:DU93)</f>
        <v>0</v>
      </c>
      <c r="CZ78" s="1">
        <f>COUNTIF(Data!$CX$3:$DU$5,CX78)</f>
        <v>0</v>
      </c>
      <c r="DA78" s="1">
        <f>COUNTIF(Data!$CX$6:$DU$15,CX78)</f>
        <v>0</v>
      </c>
      <c r="DB78" s="1">
        <f t="shared" si="79"/>
        <v>0</v>
      </c>
      <c r="DC78" s="79">
        <f t="shared" si="68"/>
        <v>0</v>
      </c>
      <c r="DV78" s="132" t="str">
        <f t="shared" si="58"/>
        <v>Hector-SLAM</v>
      </c>
      <c r="DW78" s="1">
        <f>COUNTA(Data!DV93:EH93)</f>
        <v>0</v>
      </c>
      <c r="DX78" s="1">
        <f>COUNTIF(Data!$DV$3:$EH$5,DV78)</f>
        <v>0</v>
      </c>
      <c r="DY78" s="1">
        <f>COUNTIF(Data!$DV$6:$EH$15,DV78)</f>
        <v>0</v>
      </c>
      <c r="DZ78" s="1">
        <f t="shared" si="80"/>
        <v>0</v>
      </c>
      <c r="EA78" s="79">
        <f t="shared" si="69"/>
        <v>0</v>
      </c>
      <c r="EI78" s="132" t="str">
        <f t="shared" si="59"/>
        <v>Hector-SLAM</v>
      </c>
      <c r="EJ78" s="1">
        <f>COUNTA(Data!EI93:ES93)</f>
        <v>0</v>
      </c>
      <c r="EK78" s="1">
        <f>COUNTIF(Data!$EI$3:$ES$5,EI78)</f>
        <v>0</v>
      </c>
      <c r="EL78" s="1">
        <f>COUNTIF(Data!$EI$6:$ES$15,EI78)</f>
        <v>0</v>
      </c>
      <c r="EM78" s="1">
        <f t="shared" si="81"/>
        <v>0</v>
      </c>
      <c r="EN78" s="79">
        <f t="shared" si="70"/>
        <v>0</v>
      </c>
    </row>
    <row r="79" spans="1:144" x14ac:dyDescent="0.25">
      <c r="A79" s="2" t="str">
        <f>Data!A94</f>
        <v>SLAM-PCD</v>
      </c>
      <c r="B79" s="1">
        <f>COUNTA(Data!B94:I94)</f>
        <v>0</v>
      </c>
      <c r="C79" s="1">
        <f>COUNTIF(Data!$B$3:$I$5,A79)</f>
        <v>0</v>
      </c>
      <c r="D79" s="1">
        <f>COUNTIF(Data!$B$6:$I$15,A79)</f>
        <v>0</v>
      </c>
      <c r="E79" s="1">
        <f t="shared" si="71"/>
        <v>0</v>
      </c>
      <c r="F79" s="1">
        <f t="shared" si="60"/>
        <v>0</v>
      </c>
      <c r="J79" s="132" t="str">
        <f>Data!A94</f>
        <v>SLAM-PCD</v>
      </c>
      <c r="K79" s="1">
        <f>COUNTA(Data!J94:T94)</f>
        <v>0</v>
      </c>
      <c r="L79" s="1">
        <f>COUNTIF(Data!$J$3:$T$5,J79)</f>
        <v>0</v>
      </c>
      <c r="M79" s="1">
        <f>COUNTIF(Data!$J$6:$T$15,J79)</f>
        <v>0</v>
      </c>
      <c r="N79" s="1">
        <f t="shared" si="72"/>
        <v>0</v>
      </c>
      <c r="O79" s="79">
        <f t="shared" si="61"/>
        <v>0</v>
      </c>
      <c r="U79" s="132" t="str">
        <f t="shared" si="51"/>
        <v>SLAM-PCD</v>
      </c>
      <c r="V79" s="1">
        <f>COUNTA(Data!U94:AE94)</f>
        <v>0</v>
      </c>
      <c r="W79" s="1">
        <f>COUNTIF(Data!$U$3:$AE$5,U79)</f>
        <v>0</v>
      </c>
      <c r="X79" s="1">
        <f>COUNTIF(Data!$U$6:$AE$15,U79)</f>
        <v>0</v>
      </c>
      <c r="Y79" s="1">
        <f t="shared" si="73"/>
        <v>0</v>
      </c>
      <c r="Z79" s="79">
        <f t="shared" si="62"/>
        <v>0</v>
      </c>
      <c r="AF79" s="132" t="str">
        <f t="shared" si="52"/>
        <v>SLAM-PCD</v>
      </c>
      <c r="AG79" s="1">
        <f>COUNTA(Data!AF94:AP94)</f>
        <v>0</v>
      </c>
      <c r="AH79" s="1">
        <f>COUNTIF(Data!$AF$3:$AP$5,AF79)</f>
        <v>0</v>
      </c>
      <c r="AI79" s="1">
        <f>COUNTIF(Data!$AF$6:$AP$15,AF79)</f>
        <v>0</v>
      </c>
      <c r="AJ79" s="1">
        <f t="shared" si="74"/>
        <v>0</v>
      </c>
      <c r="AK79" s="79">
        <f t="shared" si="63"/>
        <v>0</v>
      </c>
      <c r="AQ79" s="132" t="str">
        <f t="shared" si="53"/>
        <v>SLAM-PCD</v>
      </c>
      <c r="AR79" s="1">
        <f>COUNTA(Data!AQ94:BA94)</f>
        <v>0</v>
      </c>
      <c r="AS79" s="1">
        <f>COUNTIF(Data!$AQ$3:$BA$5,AQ79)</f>
        <v>0</v>
      </c>
      <c r="AT79" s="1">
        <f>COUNTIF(Data!$AQ$6:$BA$15,AQ79)</f>
        <v>0</v>
      </c>
      <c r="AU79" s="1">
        <f t="shared" si="75"/>
        <v>0</v>
      </c>
      <c r="AV79" s="79">
        <f t="shared" si="64"/>
        <v>0</v>
      </c>
      <c r="BB79" s="132" t="str">
        <f t="shared" si="54"/>
        <v>SLAM-PCD</v>
      </c>
      <c r="BC79" s="1">
        <f>COUNTA(Data!BB94:BM94)</f>
        <v>0</v>
      </c>
      <c r="BD79" s="1">
        <f>COUNTIF(Data!$BB$3:$BM$5,BB79)</f>
        <v>0</v>
      </c>
      <c r="BE79" s="1">
        <f>COUNTIF(Data!$BB$6:$BM$15,BB79)</f>
        <v>0</v>
      </c>
      <c r="BF79" s="1">
        <f t="shared" si="76"/>
        <v>0</v>
      </c>
      <c r="BG79" s="79">
        <f t="shared" si="65"/>
        <v>0</v>
      </c>
      <c r="BN79" s="132" t="str">
        <f t="shared" si="55"/>
        <v>SLAM-PCD</v>
      </c>
      <c r="BO79" s="1">
        <f>COUNTA(Data!BN94:CC94)</f>
        <v>0</v>
      </c>
      <c r="BP79" s="1">
        <f>COUNTIF(Data!$BN$3:$CC$5,BN79)</f>
        <v>0</v>
      </c>
      <c r="BQ79" s="1">
        <f>COUNTIF(Data!$BN$6:$CC$15,BN79)</f>
        <v>0</v>
      </c>
      <c r="BR79" s="1">
        <f t="shared" si="77"/>
        <v>0</v>
      </c>
      <c r="BS79" s="79">
        <f t="shared" si="66"/>
        <v>0</v>
      </c>
      <c r="CD79" s="132" t="str">
        <f t="shared" si="56"/>
        <v>SLAM-PCD</v>
      </c>
      <c r="CE79" s="1">
        <f>COUNTA(Data!CD94:CW94)</f>
        <v>0</v>
      </c>
      <c r="CF79" s="1">
        <f>COUNTIF(Data!$CD$3:$CW$5,CD79)</f>
        <v>0</v>
      </c>
      <c r="CG79" s="1">
        <f>COUNTIF(Data!$CD$6:$CW$15,CD79)</f>
        <v>0</v>
      </c>
      <c r="CH79" s="1">
        <f t="shared" si="78"/>
        <v>0</v>
      </c>
      <c r="CI79" s="79">
        <f t="shared" si="67"/>
        <v>0</v>
      </c>
      <c r="CX79" s="132" t="str">
        <f t="shared" si="57"/>
        <v>SLAM-PCD</v>
      </c>
      <c r="CY79" s="1">
        <f>COUNTA(Data!CX94:DU94)</f>
        <v>0</v>
      </c>
      <c r="CZ79" s="1">
        <f>COUNTIF(Data!$CX$3:$DU$5,CX79)</f>
        <v>0</v>
      </c>
      <c r="DA79" s="1">
        <f>COUNTIF(Data!$CX$6:$DU$15,CX79)</f>
        <v>0</v>
      </c>
      <c r="DB79" s="1">
        <f t="shared" si="79"/>
        <v>0</v>
      </c>
      <c r="DC79" s="79">
        <f t="shared" si="68"/>
        <v>0</v>
      </c>
      <c r="DV79" s="132" t="str">
        <f t="shared" si="58"/>
        <v>SLAM-PCD</v>
      </c>
      <c r="DW79" s="1">
        <f>COUNTA(Data!DV94:EH94)</f>
        <v>0</v>
      </c>
      <c r="DX79" s="1">
        <f>COUNTIF(Data!$DV$3:$EH$5,DV79)</f>
        <v>0</v>
      </c>
      <c r="DY79" s="1">
        <f>COUNTIF(Data!$DV$6:$EH$15,DV79)</f>
        <v>0</v>
      </c>
      <c r="DZ79" s="1">
        <f t="shared" si="80"/>
        <v>0</v>
      </c>
      <c r="EA79" s="79">
        <f t="shared" si="69"/>
        <v>0</v>
      </c>
      <c r="EI79" s="132" t="str">
        <f t="shared" si="59"/>
        <v>SLAM-PCD</v>
      </c>
      <c r="EJ79" s="1">
        <f>COUNTA(Data!EI94:ES94)</f>
        <v>0</v>
      </c>
      <c r="EK79" s="1">
        <f>COUNTIF(Data!$EI$3:$ES$5,EI79)</f>
        <v>0</v>
      </c>
      <c r="EL79" s="1">
        <f>COUNTIF(Data!$EI$6:$ES$15,EI79)</f>
        <v>0</v>
      </c>
      <c r="EM79" s="1">
        <f t="shared" si="81"/>
        <v>0</v>
      </c>
      <c r="EN79" s="79">
        <f t="shared" si="70"/>
        <v>0</v>
      </c>
    </row>
    <row r="80" spans="1:144" x14ac:dyDescent="0.25">
      <c r="A80" s="2" t="str">
        <f>Data!A95</f>
        <v>DM-SLAM</v>
      </c>
      <c r="B80" s="1">
        <f>COUNTA(Data!B95:I95)</f>
        <v>0</v>
      </c>
      <c r="C80" s="1">
        <f>COUNTIF(Data!$B$3:$I$5,A80)</f>
        <v>0</v>
      </c>
      <c r="D80" s="1">
        <f>COUNTIF(Data!$B$6:$I$15,A80)</f>
        <v>0</v>
      </c>
      <c r="E80" s="1">
        <f t="shared" si="71"/>
        <v>0</v>
      </c>
      <c r="F80" s="1">
        <f t="shared" si="60"/>
        <v>0</v>
      </c>
      <c r="J80" s="132" t="str">
        <f>Data!A95</f>
        <v>DM-SLAM</v>
      </c>
      <c r="K80" s="1">
        <f>COUNTA(Data!J95:T95)</f>
        <v>0</v>
      </c>
      <c r="L80" s="1">
        <f>COUNTIF(Data!$J$3:$T$5,J80)</f>
        <v>0</v>
      </c>
      <c r="M80" s="1">
        <f>COUNTIF(Data!$J$6:$T$15,J80)</f>
        <v>0</v>
      </c>
      <c r="N80" s="1">
        <f t="shared" si="72"/>
        <v>0</v>
      </c>
      <c r="O80" s="79">
        <f t="shared" si="61"/>
        <v>0</v>
      </c>
      <c r="U80" s="132" t="str">
        <f t="shared" si="51"/>
        <v>DM-SLAM</v>
      </c>
      <c r="V80" s="1">
        <f>COUNTA(Data!U95:AE95)</f>
        <v>0</v>
      </c>
      <c r="W80" s="1">
        <f>COUNTIF(Data!$U$3:$AE$5,U80)</f>
        <v>0</v>
      </c>
      <c r="X80" s="1">
        <f>COUNTIF(Data!$U$6:$AE$15,U80)</f>
        <v>0</v>
      </c>
      <c r="Y80" s="1">
        <f t="shared" si="73"/>
        <v>0</v>
      </c>
      <c r="Z80" s="79">
        <f t="shared" si="62"/>
        <v>0</v>
      </c>
      <c r="AF80" s="132" t="str">
        <f t="shared" si="52"/>
        <v>DM-SLAM</v>
      </c>
      <c r="AG80" s="1">
        <f>COUNTA(Data!AF95:AP95)</f>
        <v>0</v>
      </c>
      <c r="AH80" s="1">
        <f>COUNTIF(Data!$AF$3:$AP$5,AF80)</f>
        <v>0</v>
      </c>
      <c r="AI80" s="1">
        <f>COUNTIF(Data!$AF$6:$AP$15,AF80)</f>
        <v>0</v>
      </c>
      <c r="AJ80" s="1">
        <f t="shared" si="74"/>
        <v>0</v>
      </c>
      <c r="AK80" s="79">
        <f t="shared" si="63"/>
        <v>0</v>
      </c>
      <c r="AQ80" s="132" t="str">
        <f t="shared" si="53"/>
        <v>DM-SLAM</v>
      </c>
      <c r="AR80" s="1">
        <f>COUNTA(Data!AQ95:BA95)</f>
        <v>0</v>
      </c>
      <c r="AS80" s="1">
        <f>COUNTIF(Data!$AQ$3:$BA$5,AQ80)</f>
        <v>0</v>
      </c>
      <c r="AT80" s="1">
        <f>COUNTIF(Data!$AQ$6:$BA$15,AQ80)</f>
        <v>0</v>
      </c>
      <c r="AU80" s="1">
        <f t="shared" si="75"/>
        <v>0</v>
      </c>
      <c r="AV80" s="79">
        <f t="shared" si="64"/>
        <v>0</v>
      </c>
      <c r="BB80" s="132" t="str">
        <f t="shared" si="54"/>
        <v>DM-SLAM</v>
      </c>
      <c r="BC80" s="1">
        <f>COUNTA(Data!BB95:BM95)</f>
        <v>0</v>
      </c>
      <c r="BD80" s="1">
        <f>COUNTIF(Data!$BB$3:$BM$5,BB80)</f>
        <v>0</v>
      </c>
      <c r="BE80" s="1">
        <f>COUNTIF(Data!$BB$6:$BM$15,BB80)</f>
        <v>0</v>
      </c>
      <c r="BF80" s="1">
        <f t="shared" si="76"/>
        <v>0</v>
      </c>
      <c r="BG80" s="79">
        <f t="shared" si="65"/>
        <v>0</v>
      </c>
      <c r="BN80" s="132" t="str">
        <f t="shared" si="55"/>
        <v>DM-SLAM</v>
      </c>
      <c r="BO80" s="1">
        <f>COUNTA(Data!BN95:CC95)</f>
        <v>0</v>
      </c>
      <c r="BP80" s="1">
        <f>COUNTIF(Data!$BN$3:$CC$5,BN80)</f>
        <v>0</v>
      </c>
      <c r="BQ80" s="1">
        <f>COUNTIF(Data!$BN$6:$CC$15,BN80)</f>
        <v>0</v>
      </c>
      <c r="BR80" s="1">
        <f t="shared" si="77"/>
        <v>0</v>
      </c>
      <c r="BS80" s="79">
        <f t="shared" si="66"/>
        <v>0</v>
      </c>
      <c r="CD80" s="132" t="str">
        <f t="shared" si="56"/>
        <v>DM-SLAM</v>
      </c>
      <c r="CE80" s="1">
        <f>COUNTA(Data!CD95:CW95)</f>
        <v>0</v>
      </c>
      <c r="CF80" s="1">
        <f>COUNTIF(Data!$CD$3:$CW$5,CD80)</f>
        <v>0</v>
      </c>
      <c r="CG80" s="1">
        <f>COUNTIF(Data!$CD$6:$CW$15,CD80)</f>
        <v>0</v>
      </c>
      <c r="CH80" s="1">
        <f t="shared" si="78"/>
        <v>0</v>
      </c>
      <c r="CI80" s="79">
        <f t="shared" si="67"/>
        <v>0</v>
      </c>
      <c r="CX80" s="132" t="str">
        <f t="shared" si="57"/>
        <v>DM-SLAM</v>
      </c>
      <c r="CY80" s="1">
        <f>COUNTA(Data!CX95:DU95)</f>
        <v>0</v>
      </c>
      <c r="CZ80" s="1">
        <f>COUNTIF(Data!$CX$3:$DU$5,CX80)</f>
        <v>0</v>
      </c>
      <c r="DA80" s="1">
        <f>COUNTIF(Data!$CX$6:$DU$15,CX80)</f>
        <v>0</v>
      </c>
      <c r="DB80" s="1">
        <f t="shared" si="79"/>
        <v>0</v>
      </c>
      <c r="DC80" s="79">
        <f t="shared" si="68"/>
        <v>0</v>
      </c>
      <c r="DV80" s="132" t="str">
        <f t="shared" si="58"/>
        <v>DM-SLAM</v>
      </c>
      <c r="DW80" s="1">
        <f>COUNTA(Data!DV95:EH95)</f>
        <v>0</v>
      </c>
      <c r="DX80" s="1">
        <f>COUNTIF(Data!$DV$3:$EH$5,DV80)</f>
        <v>0</v>
      </c>
      <c r="DY80" s="1">
        <f>COUNTIF(Data!$DV$6:$EH$15,DV80)</f>
        <v>0</v>
      </c>
      <c r="DZ80" s="1">
        <f t="shared" si="80"/>
        <v>0</v>
      </c>
      <c r="EA80" s="79">
        <f t="shared" si="69"/>
        <v>0</v>
      </c>
      <c r="EI80" s="132" t="str">
        <f t="shared" si="59"/>
        <v>DM-SLAM</v>
      </c>
      <c r="EJ80" s="1">
        <f>COUNTA(Data!EI95:ES95)</f>
        <v>0</v>
      </c>
      <c r="EK80" s="1">
        <f>COUNTIF(Data!$EI$3:$ES$5,EI80)</f>
        <v>0</v>
      </c>
      <c r="EL80" s="1">
        <f>COUNTIF(Data!$EI$6:$ES$15,EI80)</f>
        <v>0</v>
      </c>
      <c r="EM80" s="1">
        <f t="shared" si="81"/>
        <v>0</v>
      </c>
      <c r="EN80" s="79">
        <f t="shared" si="70"/>
        <v>0</v>
      </c>
    </row>
    <row r="81" spans="1:144" x14ac:dyDescent="0.25">
      <c r="A81" s="2" t="str">
        <f>Data!A96</f>
        <v>Detect-SLAM</v>
      </c>
      <c r="B81" s="1">
        <f>COUNTA(Data!B96:I96)</f>
        <v>0</v>
      </c>
      <c r="C81" s="1">
        <f>COUNTIF(Data!$B$3:$I$5,A81)</f>
        <v>0</v>
      </c>
      <c r="D81" s="1">
        <f>COUNTIF(Data!$B$6:$I$15,A81)</f>
        <v>0</v>
      </c>
      <c r="E81" s="1">
        <f t="shared" si="71"/>
        <v>0</v>
      </c>
      <c r="F81" s="1">
        <f t="shared" si="60"/>
        <v>0</v>
      </c>
      <c r="J81" s="132" t="str">
        <f>Data!A96</f>
        <v>Detect-SLAM</v>
      </c>
      <c r="K81" s="1">
        <f>COUNTA(Data!J96:T96)</f>
        <v>0</v>
      </c>
      <c r="L81" s="1">
        <f>COUNTIF(Data!$J$3:$T$5,J81)</f>
        <v>0</v>
      </c>
      <c r="M81" s="1">
        <f>COUNTIF(Data!$J$6:$T$15,J81)</f>
        <v>0</v>
      </c>
      <c r="N81" s="1">
        <f t="shared" si="72"/>
        <v>0</v>
      </c>
      <c r="O81" s="79">
        <f t="shared" si="61"/>
        <v>0</v>
      </c>
      <c r="U81" s="132" t="str">
        <f t="shared" si="51"/>
        <v>Detect-SLAM</v>
      </c>
      <c r="V81" s="1">
        <f>COUNTA(Data!U96:AE96)</f>
        <v>0</v>
      </c>
      <c r="W81" s="1">
        <f>COUNTIF(Data!$U$3:$AE$5,U81)</f>
        <v>0</v>
      </c>
      <c r="X81" s="1">
        <f>COUNTIF(Data!$U$6:$AE$15,U81)</f>
        <v>0</v>
      </c>
      <c r="Y81" s="1">
        <f t="shared" si="73"/>
        <v>0</v>
      </c>
      <c r="Z81" s="79">
        <f t="shared" si="62"/>
        <v>0</v>
      </c>
      <c r="AF81" s="132" t="str">
        <f t="shared" si="52"/>
        <v>Detect-SLAM</v>
      </c>
      <c r="AG81" s="1">
        <f>COUNTA(Data!AF96:AP96)</f>
        <v>0</v>
      </c>
      <c r="AH81" s="1">
        <f>COUNTIF(Data!$AF$3:$AP$5,AF81)</f>
        <v>0</v>
      </c>
      <c r="AI81" s="1">
        <f>COUNTIF(Data!$AF$6:$AP$15,AF81)</f>
        <v>0</v>
      </c>
      <c r="AJ81" s="1">
        <f t="shared" si="74"/>
        <v>0</v>
      </c>
      <c r="AK81" s="79">
        <f t="shared" si="63"/>
        <v>0</v>
      </c>
      <c r="AQ81" s="132" t="str">
        <f t="shared" si="53"/>
        <v>Detect-SLAM</v>
      </c>
      <c r="AR81" s="1">
        <f>COUNTA(Data!AQ96:BA96)</f>
        <v>0</v>
      </c>
      <c r="AS81" s="1">
        <f>COUNTIF(Data!$AQ$3:$BA$5,AQ81)</f>
        <v>0</v>
      </c>
      <c r="AT81" s="1">
        <f>COUNTIF(Data!$AQ$6:$BA$15,AQ81)</f>
        <v>0</v>
      </c>
      <c r="AU81" s="1">
        <f t="shared" si="75"/>
        <v>0</v>
      </c>
      <c r="AV81" s="79">
        <f t="shared" si="64"/>
        <v>0</v>
      </c>
      <c r="BB81" s="132" t="str">
        <f t="shared" si="54"/>
        <v>Detect-SLAM</v>
      </c>
      <c r="BC81" s="1">
        <f>COUNTA(Data!BB96:BM96)</f>
        <v>0</v>
      </c>
      <c r="BD81" s="1">
        <f>COUNTIF(Data!$BB$3:$BM$5,BB81)</f>
        <v>0</v>
      </c>
      <c r="BE81" s="1">
        <f>COUNTIF(Data!$BB$6:$BM$15,BB81)</f>
        <v>0</v>
      </c>
      <c r="BF81" s="1">
        <f t="shared" si="76"/>
        <v>0</v>
      </c>
      <c r="BG81" s="79">
        <f t="shared" si="65"/>
        <v>0</v>
      </c>
      <c r="BN81" s="132" t="str">
        <f t="shared" si="55"/>
        <v>Detect-SLAM</v>
      </c>
      <c r="BO81" s="1">
        <f>COUNTA(Data!BN96:CC96)</f>
        <v>0</v>
      </c>
      <c r="BP81" s="1">
        <f>COUNTIF(Data!$BN$3:$CC$5,BN81)</f>
        <v>0</v>
      </c>
      <c r="BQ81" s="1">
        <f>COUNTIF(Data!$BN$6:$CC$15,BN81)</f>
        <v>0</v>
      </c>
      <c r="BR81" s="1">
        <f t="shared" si="77"/>
        <v>0</v>
      </c>
      <c r="BS81" s="79">
        <f t="shared" si="66"/>
        <v>0</v>
      </c>
      <c r="CD81" s="132" t="str">
        <f t="shared" si="56"/>
        <v>Detect-SLAM</v>
      </c>
      <c r="CE81" s="1">
        <f>COUNTA(Data!CD96:CW96)</f>
        <v>0</v>
      </c>
      <c r="CF81" s="1">
        <f>COUNTIF(Data!$CD$3:$CW$5,CD81)</f>
        <v>0</v>
      </c>
      <c r="CG81" s="1">
        <f>COUNTIF(Data!$CD$6:$CW$15,CD81)</f>
        <v>0</v>
      </c>
      <c r="CH81" s="1">
        <f t="shared" si="78"/>
        <v>0</v>
      </c>
      <c r="CI81" s="79">
        <f t="shared" si="67"/>
        <v>0</v>
      </c>
      <c r="CX81" s="132" t="str">
        <f t="shared" si="57"/>
        <v>Detect-SLAM</v>
      </c>
      <c r="CY81" s="1">
        <f>COUNTA(Data!CX96:DU96)</f>
        <v>0</v>
      </c>
      <c r="CZ81" s="1">
        <f>COUNTIF(Data!$CX$3:$DU$5,CX81)</f>
        <v>0</v>
      </c>
      <c r="DA81" s="1">
        <f>COUNTIF(Data!$CX$6:$DU$15,CX81)</f>
        <v>0</v>
      </c>
      <c r="DB81" s="1">
        <f t="shared" si="79"/>
        <v>0</v>
      </c>
      <c r="DC81" s="79">
        <f t="shared" si="68"/>
        <v>0</v>
      </c>
      <c r="DV81" s="132" t="str">
        <f t="shared" si="58"/>
        <v>Detect-SLAM</v>
      </c>
      <c r="DW81" s="1">
        <f>COUNTA(Data!DV96:EH96)</f>
        <v>0</v>
      </c>
      <c r="DX81" s="1">
        <f>COUNTIF(Data!$DV$3:$EH$5,DV81)</f>
        <v>0</v>
      </c>
      <c r="DY81" s="1">
        <f>COUNTIF(Data!$DV$6:$EH$15,DV81)</f>
        <v>0</v>
      </c>
      <c r="DZ81" s="1">
        <f t="shared" si="80"/>
        <v>0</v>
      </c>
      <c r="EA81" s="79">
        <f t="shared" si="69"/>
        <v>0</v>
      </c>
      <c r="EI81" s="132" t="str">
        <f t="shared" si="59"/>
        <v>Detect-SLAM</v>
      </c>
      <c r="EJ81" s="1">
        <f>COUNTA(Data!EI96:ES96)</f>
        <v>0</v>
      </c>
      <c r="EK81" s="1">
        <f>COUNTIF(Data!$EI$3:$ES$5,EI81)</f>
        <v>0</v>
      </c>
      <c r="EL81" s="1">
        <f>COUNTIF(Data!$EI$6:$ES$15,EI81)</f>
        <v>0</v>
      </c>
      <c r="EM81" s="1">
        <f t="shared" si="81"/>
        <v>0</v>
      </c>
      <c r="EN81" s="79">
        <f t="shared" si="70"/>
        <v>0</v>
      </c>
    </row>
    <row r="82" spans="1:144" x14ac:dyDescent="0.25">
      <c r="A82" s="2" t="str">
        <f>Data!A97</f>
        <v>RDS-SLAM, Mask R-CNN  (Keyframe)</v>
      </c>
      <c r="B82" s="1">
        <f>COUNTA(Data!B97:I97)</f>
        <v>0</v>
      </c>
      <c r="C82" s="1">
        <f>COUNTIF(Data!$B$3:$I$5,A82)</f>
        <v>0</v>
      </c>
      <c r="D82" s="1">
        <f>COUNTIF(Data!$B$6:$I$15,A82)</f>
        <v>0</v>
      </c>
      <c r="E82" s="1">
        <f t="shared" si="71"/>
        <v>0</v>
      </c>
      <c r="F82" s="1">
        <f t="shared" si="60"/>
        <v>0</v>
      </c>
      <c r="J82" s="132" t="str">
        <f>Data!A97</f>
        <v>RDS-SLAM, Mask R-CNN  (Keyframe)</v>
      </c>
      <c r="K82" s="1">
        <f>COUNTA(Data!J97:T97)</f>
        <v>0</v>
      </c>
      <c r="L82" s="1">
        <f>COUNTIF(Data!$J$3:$T$5,J82)</f>
        <v>0</v>
      </c>
      <c r="M82" s="1">
        <f>COUNTIF(Data!$J$6:$T$15,J82)</f>
        <v>0</v>
      </c>
      <c r="N82" s="1">
        <f t="shared" si="72"/>
        <v>0</v>
      </c>
      <c r="O82" s="79">
        <f t="shared" si="61"/>
        <v>0</v>
      </c>
      <c r="U82" s="132" t="str">
        <f t="shared" si="51"/>
        <v>RDS-SLAM, Mask R-CNN  (Keyframe)</v>
      </c>
      <c r="V82" s="1">
        <f>COUNTA(Data!U97:AE97)</f>
        <v>0</v>
      </c>
      <c r="W82" s="1">
        <f>COUNTIF(Data!$U$3:$AE$5,U82)</f>
        <v>0</v>
      </c>
      <c r="X82" s="1">
        <f>COUNTIF(Data!$U$6:$AE$15,U82)</f>
        <v>0</v>
      </c>
      <c r="Y82" s="1">
        <f t="shared" si="73"/>
        <v>0</v>
      </c>
      <c r="Z82" s="79">
        <f t="shared" si="62"/>
        <v>0</v>
      </c>
      <c r="AF82" s="132" t="str">
        <f t="shared" si="52"/>
        <v>RDS-SLAM, Mask R-CNN  (Keyframe)</v>
      </c>
      <c r="AG82" s="1">
        <f>COUNTA(Data!AF97:AP97)</f>
        <v>0</v>
      </c>
      <c r="AH82" s="1">
        <f>COUNTIF(Data!$AF$3:$AP$5,AF82)</f>
        <v>0</v>
      </c>
      <c r="AI82" s="1">
        <f>COUNTIF(Data!$AF$6:$AP$15,AF82)</f>
        <v>0</v>
      </c>
      <c r="AJ82" s="1">
        <f t="shared" si="74"/>
        <v>0</v>
      </c>
      <c r="AK82" s="79">
        <f t="shared" si="63"/>
        <v>0</v>
      </c>
      <c r="AQ82" s="132" t="str">
        <f t="shared" si="53"/>
        <v>RDS-SLAM, Mask R-CNN  (Keyframe)</v>
      </c>
      <c r="AR82" s="1">
        <f>COUNTA(Data!AQ97:BA97)</f>
        <v>0</v>
      </c>
      <c r="AS82" s="1">
        <f>COUNTIF(Data!$AQ$3:$BA$5,AQ82)</f>
        <v>0</v>
      </c>
      <c r="AT82" s="1">
        <f>COUNTIF(Data!$AQ$6:$BA$15,AQ82)</f>
        <v>0</v>
      </c>
      <c r="AU82" s="1">
        <f t="shared" si="75"/>
        <v>0</v>
      </c>
      <c r="AV82" s="79">
        <f t="shared" si="64"/>
        <v>0</v>
      </c>
      <c r="BB82" s="132" t="str">
        <f t="shared" si="54"/>
        <v>RDS-SLAM, Mask R-CNN  (Keyframe)</v>
      </c>
      <c r="BC82" s="1">
        <f>COUNTA(Data!BB97:BM97)</f>
        <v>0</v>
      </c>
      <c r="BD82" s="1">
        <f>COUNTIF(Data!$BB$3:$BM$5,BB82)</f>
        <v>0</v>
      </c>
      <c r="BE82" s="1">
        <f>COUNTIF(Data!$BB$6:$BM$15,BB82)</f>
        <v>0</v>
      </c>
      <c r="BF82" s="1">
        <f t="shared" si="76"/>
        <v>0</v>
      </c>
      <c r="BG82" s="79">
        <f t="shared" si="65"/>
        <v>0</v>
      </c>
      <c r="BN82" s="132" t="str">
        <f t="shared" si="55"/>
        <v>RDS-SLAM, Mask R-CNN  (Keyframe)</v>
      </c>
      <c r="BO82" s="1">
        <f>COUNTA(Data!BN97:CC97)</f>
        <v>0</v>
      </c>
      <c r="BP82" s="1">
        <f>COUNTIF(Data!$BN$3:$CC$5,BN82)</f>
        <v>0</v>
      </c>
      <c r="BQ82" s="1">
        <f>COUNTIF(Data!$BN$6:$CC$15,BN82)</f>
        <v>0</v>
      </c>
      <c r="BR82" s="1">
        <f t="shared" si="77"/>
        <v>0</v>
      </c>
      <c r="BS82" s="79">
        <f t="shared" si="66"/>
        <v>0</v>
      </c>
      <c r="CD82" s="132" t="str">
        <f t="shared" si="56"/>
        <v>RDS-SLAM, Mask R-CNN  (Keyframe)</v>
      </c>
      <c r="CE82" s="1">
        <f>COUNTA(Data!CD97:CW97)</f>
        <v>0</v>
      </c>
      <c r="CF82" s="1">
        <f>COUNTIF(Data!$CD$3:$CW$5,CD82)</f>
        <v>0</v>
      </c>
      <c r="CG82" s="1">
        <f>COUNTIF(Data!$CD$6:$CW$15,CD82)</f>
        <v>0</v>
      </c>
      <c r="CH82" s="1">
        <f t="shared" si="78"/>
        <v>0</v>
      </c>
      <c r="CI82" s="79">
        <f t="shared" si="67"/>
        <v>0</v>
      </c>
      <c r="CX82" s="132" t="str">
        <f t="shared" si="57"/>
        <v>RDS-SLAM, Mask R-CNN  (Keyframe)</v>
      </c>
      <c r="CY82" s="1">
        <f>COUNTA(Data!CX97:DU97)</f>
        <v>0</v>
      </c>
      <c r="CZ82" s="1">
        <f>COUNTIF(Data!$CX$3:$DU$5,CX82)</f>
        <v>0</v>
      </c>
      <c r="DA82" s="1">
        <f>COUNTIF(Data!$CX$6:$DU$15,CX82)</f>
        <v>0</v>
      </c>
      <c r="DB82" s="1">
        <f t="shared" si="79"/>
        <v>0</v>
      </c>
      <c r="DC82" s="79">
        <f t="shared" si="68"/>
        <v>0</v>
      </c>
      <c r="DV82" s="132" t="str">
        <f t="shared" si="58"/>
        <v>RDS-SLAM, Mask R-CNN  (Keyframe)</v>
      </c>
      <c r="DW82" s="1">
        <f>COUNTA(Data!DV97:EH97)</f>
        <v>0</v>
      </c>
      <c r="DX82" s="1">
        <f>COUNTIF(Data!$DV$3:$EH$5,DV82)</f>
        <v>0</v>
      </c>
      <c r="DY82" s="1">
        <f>COUNTIF(Data!$DV$6:$EH$15,DV82)</f>
        <v>0</v>
      </c>
      <c r="DZ82" s="1">
        <f t="shared" si="80"/>
        <v>0</v>
      </c>
      <c r="EA82" s="79">
        <f t="shared" si="69"/>
        <v>0</v>
      </c>
      <c r="EI82" s="132" t="str">
        <f t="shared" si="59"/>
        <v>RDS-SLAM, Mask R-CNN  (Keyframe)</v>
      </c>
      <c r="EJ82" s="1">
        <f>COUNTA(Data!EI97:ES97)</f>
        <v>0</v>
      </c>
      <c r="EK82" s="1">
        <f>COUNTIF(Data!$EI$3:$ES$5,EI82)</f>
        <v>0</v>
      </c>
      <c r="EL82" s="1">
        <f>COUNTIF(Data!$EI$6:$ES$15,EI82)</f>
        <v>0</v>
      </c>
      <c r="EM82" s="1">
        <f t="shared" si="81"/>
        <v>0</v>
      </c>
      <c r="EN82" s="79">
        <f t="shared" si="70"/>
        <v>0</v>
      </c>
    </row>
    <row r="83" spans="1:144" x14ac:dyDescent="0.25">
      <c r="A83" s="2" t="str">
        <f>Data!A98</f>
        <v xml:space="preserve">RDS-SLAM, Mask R-CNN </v>
      </c>
      <c r="B83" s="1">
        <f>COUNTA(Data!B98:I98)</f>
        <v>0</v>
      </c>
      <c r="C83" s="1">
        <f>COUNTIF(Data!$B$3:$I$5,A83)</f>
        <v>0</v>
      </c>
      <c r="D83" s="1">
        <f>COUNTIF(Data!$B$6:$I$15,A83)</f>
        <v>0</v>
      </c>
      <c r="E83" s="1">
        <f t="shared" si="71"/>
        <v>0</v>
      </c>
      <c r="F83" s="1">
        <f t="shared" si="60"/>
        <v>0</v>
      </c>
      <c r="J83" s="132" t="str">
        <f>Data!A98</f>
        <v xml:space="preserve">RDS-SLAM, Mask R-CNN </v>
      </c>
      <c r="K83" s="1">
        <f>COUNTA(Data!J98:T98)</f>
        <v>0</v>
      </c>
      <c r="L83" s="1">
        <f>COUNTIF(Data!$J$3:$T$5,J83)</f>
        <v>0</v>
      </c>
      <c r="M83" s="1">
        <f>COUNTIF(Data!$J$6:$T$15,J83)</f>
        <v>0</v>
      </c>
      <c r="N83" s="1">
        <f t="shared" si="72"/>
        <v>0</v>
      </c>
      <c r="O83" s="79">
        <f t="shared" si="61"/>
        <v>0</v>
      </c>
      <c r="U83" s="132" t="str">
        <f t="shared" si="51"/>
        <v xml:space="preserve">RDS-SLAM, Mask R-CNN </v>
      </c>
      <c r="V83" s="1">
        <f>COUNTA(Data!U98:AE98)</f>
        <v>0</v>
      </c>
      <c r="W83" s="1">
        <f>COUNTIF(Data!$U$3:$AE$5,U83)</f>
        <v>0</v>
      </c>
      <c r="X83" s="1">
        <f>COUNTIF(Data!$U$6:$AE$15,U83)</f>
        <v>0</v>
      </c>
      <c r="Y83" s="1">
        <f t="shared" si="73"/>
        <v>0</v>
      </c>
      <c r="Z83" s="79">
        <f t="shared" si="62"/>
        <v>0</v>
      </c>
      <c r="AF83" s="132" t="str">
        <f t="shared" si="52"/>
        <v xml:space="preserve">RDS-SLAM, Mask R-CNN </v>
      </c>
      <c r="AG83" s="1">
        <f>COUNTA(Data!AF98:AP98)</f>
        <v>0</v>
      </c>
      <c r="AH83" s="1">
        <f>COUNTIF(Data!$AF$3:$AP$5,AF83)</f>
        <v>0</v>
      </c>
      <c r="AI83" s="1">
        <f>COUNTIF(Data!$AF$6:$AP$15,AF83)</f>
        <v>0</v>
      </c>
      <c r="AJ83" s="1">
        <f t="shared" si="74"/>
        <v>0</v>
      </c>
      <c r="AK83" s="79">
        <f t="shared" si="63"/>
        <v>0</v>
      </c>
      <c r="AQ83" s="132" t="str">
        <f t="shared" si="53"/>
        <v xml:space="preserve">RDS-SLAM, Mask R-CNN </v>
      </c>
      <c r="AR83" s="1">
        <f>COUNTA(Data!AQ98:BA98)</f>
        <v>0</v>
      </c>
      <c r="AS83" s="1">
        <f>COUNTIF(Data!$AQ$3:$BA$5,AQ83)</f>
        <v>0</v>
      </c>
      <c r="AT83" s="1">
        <f>COUNTIF(Data!$AQ$6:$BA$15,AQ83)</f>
        <v>0</v>
      </c>
      <c r="AU83" s="1">
        <f t="shared" si="75"/>
        <v>0</v>
      </c>
      <c r="AV83" s="79">
        <f t="shared" si="64"/>
        <v>0</v>
      </c>
      <c r="BB83" s="132" t="str">
        <f t="shared" si="54"/>
        <v xml:space="preserve">RDS-SLAM, Mask R-CNN </v>
      </c>
      <c r="BC83" s="1">
        <f>COUNTA(Data!BB98:BM98)</f>
        <v>0</v>
      </c>
      <c r="BD83" s="1">
        <f>COUNTIF(Data!$BB$3:$BM$5,BB83)</f>
        <v>0</v>
      </c>
      <c r="BE83" s="1">
        <f>COUNTIF(Data!$BB$6:$BM$15,BB83)</f>
        <v>0</v>
      </c>
      <c r="BF83" s="1">
        <f t="shared" si="76"/>
        <v>0</v>
      </c>
      <c r="BG83" s="79">
        <f t="shared" si="65"/>
        <v>0</v>
      </c>
      <c r="BN83" s="132" t="str">
        <f t="shared" si="55"/>
        <v xml:space="preserve">RDS-SLAM, Mask R-CNN </v>
      </c>
      <c r="BO83" s="1">
        <f>COUNTA(Data!BN98:CC98)</f>
        <v>0</v>
      </c>
      <c r="BP83" s="1">
        <f>COUNTIF(Data!$BN$3:$CC$5,BN83)</f>
        <v>0</v>
      </c>
      <c r="BQ83" s="1">
        <f>COUNTIF(Data!$BN$6:$CC$15,BN83)</f>
        <v>0</v>
      </c>
      <c r="BR83" s="1">
        <f t="shared" si="77"/>
        <v>0</v>
      </c>
      <c r="BS83" s="79">
        <f t="shared" si="66"/>
        <v>0</v>
      </c>
      <c r="CD83" s="132" t="str">
        <f t="shared" si="56"/>
        <v xml:space="preserve">RDS-SLAM, Mask R-CNN </v>
      </c>
      <c r="CE83" s="1">
        <f>COUNTA(Data!CD98:CW98)</f>
        <v>0</v>
      </c>
      <c r="CF83" s="1">
        <f>COUNTIF(Data!$CD$3:$CW$5,CD83)</f>
        <v>0</v>
      </c>
      <c r="CG83" s="1">
        <f>COUNTIF(Data!$CD$6:$CW$15,CD83)</f>
        <v>0</v>
      </c>
      <c r="CH83" s="1">
        <f t="shared" si="78"/>
        <v>0</v>
      </c>
      <c r="CI83" s="79">
        <f t="shared" si="67"/>
        <v>0</v>
      </c>
      <c r="CX83" s="132" t="str">
        <f t="shared" si="57"/>
        <v xml:space="preserve">RDS-SLAM, Mask R-CNN </v>
      </c>
      <c r="CY83" s="1">
        <f>COUNTA(Data!CX98:DU98)</f>
        <v>0</v>
      </c>
      <c r="CZ83" s="1">
        <f>COUNTIF(Data!$CX$3:$DU$5,CX83)</f>
        <v>0</v>
      </c>
      <c r="DA83" s="1">
        <f>COUNTIF(Data!$CX$6:$DU$15,CX83)</f>
        <v>0</v>
      </c>
      <c r="DB83" s="1">
        <f t="shared" si="79"/>
        <v>0</v>
      </c>
      <c r="DC83" s="79">
        <f t="shared" si="68"/>
        <v>0</v>
      </c>
      <c r="DV83" s="132" t="str">
        <f t="shared" si="58"/>
        <v xml:space="preserve">RDS-SLAM, Mask R-CNN </v>
      </c>
      <c r="DW83" s="1">
        <f>COUNTA(Data!DV98:EH98)</f>
        <v>0</v>
      </c>
      <c r="DX83" s="1">
        <f>COUNTIF(Data!$DV$3:$EH$5,DV83)</f>
        <v>0</v>
      </c>
      <c r="DY83" s="1">
        <f>COUNTIF(Data!$DV$6:$EH$15,DV83)</f>
        <v>0</v>
      </c>
      <c r="DZ83" s="1">
        <f t="shared" si="80"/>
        <v>0</v>
      </c>
      <c r="EA83" s="79">
        <f t="shared" si="69"/>
        <v>0</v>
      </c>
      <c r="EI83" s="132" t="str">
        <f t="shared" si="59"/>
        <v xml:space="preserve">RDS-SLAM, Mask R-CNN </v>
      </c>
      <c r="EJ83" s="1">
        <f>COUNTA(Data!EI98:ES98)</f>
        <v>0</v>
      </c>
      <c r="EK83" s="1">
        <f>COUNTIF(Data!$EI$3:$ES$5,EI83)</f>
        <v>0</v>
      </c>
      <c r="EL83" s="1">
        <f>COUNTIF(Data!$EI$6:$ES$15,EI83)</f>
        <v>0</v>
      </c>
      <c r="EM83" s="1">
        <f t="shared" si="81"/>
        <v>0</v>
      </c>
      <c r="EN83" s="79">
        <f t="shared" si="70"/>
        <v>0</v>
      </c>
    </row>
    <row r="84" spans="1:144" x14ac:dyDescent="0.25">
      <c r="A84" s="2" t="e">
        <f>Data!#REF!</f>
        <v>#REF!</v>
      </c>
      <c r="B84" s="1">
        <f>COUNTA(Data!B99:I99)</f>
        <v>0</v>
      </c>
      <c r="C84" s="1">
        <f>COUNTIF(Data!$B$3:$I$5,A84)</f>
        <v>0</v>
      </c>
      <c r="D84" s="1">
        <f>COUNTIF(Data!$B$6:$I$15,A84)</f>
        <v>0</v>
      </c>
      <c r="E84" s="1">
        <f t="shared" si="71"/>
        <v>0</v>
      </c>
      <c r="F84" s="1">
        <f t="shared" si="60"/>
        <v>0</v>
      </c>
      <c r="J84" s="132" t="e">
        <f>Data!#REF!</f>
        <v>#REF!</v>
      </c>
      <c r="K84" s="1">
        <f>COUNTA(Data!J99:T99)</f>
        <v>0</v>
      </c>
      <c r="L84" s="1">
        <f>COUNTIF(Data!$J$3:$T$5,J84)</f>
        <v>0</v>
      </c>
      <c r="M84" s="1">
        <f>COUNTIF(Data!$J$6:$T$15,J84)</f>
        <v>0</v>
      </c>
      <c r="N84" s="1">
        <f t="shared" si="72"/>
        <v>0</v>
      </c>
      <c r="O84" s="79">
        <f t="shared" si="61"/>
        <v>0</v>
      </c>
      <c r="U84" s="132" t="e">
        <f t="shared" si="51"/>
        <v>#REF!</v>
      </c>
      <c r="V84" s="1">
        <f>COUNTA(Data!U99:AE99)</f>
        <v>0</v>
      </c>
      <c r="W84" s="1">
        <f>COUNTIF(Data!$U$3:$AE$5,U84)</f>
        <v>0</v>
      </c>
      <c r="X84" s="1">
        <f>COUNTIF(Data!$U$6:$AE$15,U84)</f>
        <v>0</v>
      </c>
      <c r="Y84" s="1">
        <f t="shared" si="73"/>
        <v>0</v>
      </c>
      <c r="Z84" s="79">
        <f t="shared" si="62"/>
        <v>0</v>
      </c>
      <c r="AF84" s="132" t="e">
        <f t="shared" si="52"/>
        <v>#REF!</v>
      </c>
      <c r="AG84" s="1">
        <f>COUNTA(Data!AF99:AP99)</f>
        <v>0</v>
      </c>
      <c r="AH84" s="1">
        <f>COUNTIF(Data!$AF$3:$AP$5,AF84)</f>
        <v>0</v>
      </c>
      <c r="AI84" s="1">
        <f>COUNTIF(Data!$AF$6:$AP$15,AF84)</f>
        <v>0</v>
      </c>
      <c r="AJ84" s="1">
        <f t="shared" si="74"/>
        <v>0</v>
      </c>
      <c r="AK84" s="79">
        <f t="shared" si="63"/>
        <v>0</v>
      </c>
      <c r="AQ84" s="132" t="e">
        <f t="shared" si="53"/>
        <v>#REF!</v>
      </c>
      <c r="AR84" s="1">
        <f>COUNTA(Data!AQ99:BA99)</f>
        <v>0</v>
      </c>
      <c r="AS84" s="1">
        <f>COUNTIF(Data!$AQ$3:$BA$5,AQ84)</f>
        <v>0</v>
      </c>
      <c r="AT84" s="1">
        <f>COUNTIF(Data!$AQ$6:$BA$15,AQ84)</f>
        <v>0</v>
      </c>
      <c r="AU84" s="1">
        <f t="shared" si="75"/>
        <v>0</v>
      </c>
      <c r="AV84" s="79">
        <f t="shared" si="64"/>
        <v>0</v>
      </c>
      <c r="BB84" s="132" t="e">
        <f t="shared" si="54"/>
        <v>#REF!</v>
      </c>
      <c r="BC84" s="1">
        <f>COUNTA(Data!BB99:BM99)</f>
        <v>0</v>
      </c>
      <c r="BD84" s="1">
        <f>COUNTIF(Data!$BB$3:$BM$5,BB84)</f>
        <v>0</v>
      </c>
      <c r="BE84" s="1">
        <f>COUNTIF(Data!$BB$6:$BM$15,BB84)</f>
        <v>0</v>
      </c>
      <c r="BF84" s="1">
        <f t="shared" si="76"/>
        <v>0</v>
      </c>
      <c r="BG84" s="79">
        <f t="shared" si="65"/>
        <v>0</v>
      </c>
      <c r="BN84" s="132" t="e">
        <f t="shared" si="55"/>
        <v>#REF!</v>
      </c>
      <c r="BO84" s="1">
        <f>COUNTA(Data!BN99:CC99)</f>
        <v>0</v>
      </c>
      <c r="BP84" s="1">
        <f>COUNTIF(Data!$BN$3:$CC$5,BN84)</f>
        <v>0</v>
      </c>
      <c r="BQ84" s="1">
        <f>COUNTIF(Data!$BN$6:$CC$15,BN84)</f>
        <v>0</v>
      </c>
      <c r="BR84" s="1">
        <f t="shared" si="77"/>
        <v>0</v>
      </c>
      <c r="BS84" s="79">
        <f t="shared" si="66"/>
        <v>0</v>
      </c>
      <c r="CD84" s="132" t="e">
        <f t="shared" si="56"/>
        <v>#REF!</v>
      </c>
      <c r="CE84" s="1">
        <f>COUNTA(Data!CD99:CW99)</f>
        <v>0</v>
      </c>
      <c r="CF84" s="1">
        <f>COUNTIF(Data!$CD$3:$CW$5,CD84)</f>
        <v>0</v>
      </c>
      <c r="CG84" s="1">
        <f>COUNTIF(Data!$CD$6:$CW$15,CD84)</f>
        <v>0</v>
      </c>
      <c r="CH84" s="1">
        <f t="shared" si="78"/>
        <v>0</v>
      </c>
      <c r="CI84" s="79">
        <f t="shared" si="67"/>
        <v>0</v>
      </c>
      <c r="CX84" s="132" t="e">
        <f t="shared" si="57"/>
        <v>#REF!</v>
      </c>
      <c r="CY84" s="1">
        <f>COUNTA(Data!CX99:DU99)</f>
        <v>0</v>
      </c>
      <c r="CZ84" s="1">
        <f>COUNTIF(Data!$CX$3:$DU$5,CX84)</f>
        <v>0</v>
      </c>
      <c r="DA84" s="1">
        <f>COUNTIF(Data!$CX$6:$DU$15,CX84)</f>
        <v>0</v>
      </c>
      <c r="DB84" s="1">
        <f t="shared" si="79"/>
        <v>0</v>
      </c>
      <c r="DC84" s="79">
        <f t="shared" si="68"/>
        <v>0</v>
      </c>
      <c r="DV84" s="132" t="e">
        <f t="shared" si="58"/>
        <v>#REF!</v>
      </c>
      <c r="DW84" s="1">
        <f>COUNTA(Data!DV99:EH99)</f>
        <v>0</v>
      </c>
      <c r="DX84" s="1">
        <f>COUNTIF(Data!$DV$3:$EH$5,DV84)</f>
        <v>0</v>
      </c>
      <c r="DY84" s="1">
        <f>COUNTIF(Data!$DV$6:$EH$15,DV84)</f>
        <v>0</v>
      </c>
      <c r="DZ84" s="1">
        <f t="shared" si="80"/>
        <v>0</v>
      </c>
      <c r="EA84" s="79">
        <f t="shared" si="69"/>
        <v>0</v>
      </c>
      <c r="EI84" s="132" t="e">
        <f t="shared" si="59"/>
        <v>#REF!</v>
      </c>
      <c r="EJ84" s="1">
        <f>COUNTA(Data!EI99:ES99)</f>
        <v>0</v>
      </c>
      <c r="EK84" s="1">
        <f>COUNTIF(Data!$EI$3:$ES$5,EI84)</f>
        <v>0</v>
      </c>
      <c r="EL84" s="1">
        <f>COUNTIF(Data!$EI$6:$ES$15,EI84)</f>
        <v>0</v>
      </c>
      <c r="EM84" s="1">
        <f t="shared" si="81"/>
        <v>0</v>
      </c>
      <c r="EN84" s="79">
        <f t="shared" si="70"/>
        <v>0</v>
      </c>
    </row>
    <row r="85" spans="1:144" x14ac:dyDescent="0.25">
      <c r="A85" s="2" t="str">
        <f>Data!A99</f>
        <v>RDS-SLAM, SegNet (Keyframe)</v>
      </c>
      <c r="B85" s="1">
        <f>COUNTA(Data!B100:I100)</f>
        <v>0</v>
      </c>
      <c r="C85" s="1">
        <f>COUNTIF(Data!$B$3:$I$5,A85)</f>
        <v>0</v>
      </c>
      <c r="D85" s="1">
        <f>COUNTIF(Data!$B$6:$I$15,A85)</f>
        <v>0</v>
      </c>
      <c r="E85" s="1">
        <f t="shared" si="71"/>
        <v>0</v>
      </c>
      <c r="F85" s="1">
        <f t="shared" si="60"/>
        <v>0</v>
      </c>
      <c r="J85" s="132" t="str">
        <f>Data!A99</f>
        <v>RDS-SLAM, SegNet (Keyframe)</v>
      </c>
      <c r="K85" s="1">
        <f>COUNTA(Data!J100:T100)</f>
        <v>0</v>
      </c>
      <c r="L85" s="1">
        <f>COUNTIF(Data!$J$3:$T$5,J85)</f>
        <v>0</v>
      </c>
      <c r="M85" s="1">
        <f>COUNTIF(Data!$J$6:$T$15,J85)</f>
        <v>0</v>
      </c>
      <c r="N85" s="1">
        <f t="shared" si="72"/>
        <v>0</v>
      </c>
      <c r="O85" s="79">
        <f t="shared" si="61"/>
        <v>0</v>
      </c>
      <c r="U85" s="132" t="str">
        <f t="shared" si="51"/>
        <v>RDS-SLAM, SegNet (Keyframe)</v>
      </c>
      <c r="V85" s="1">
        <f>COUNTA(Data!U100:AE100)</f>
        <v>0</v>
      </c>
      <c r="W85" s="1">
        <f>COUNTIF(Data!$U$3:$AE$5,U85)</f>
        <v>0</v>
      </c>
      <c r="X85" s="1">
        <f>COUNTIF(Data!$U$6:$AE$15,U85)</f>
        <v>0</v>
      </c>
      <c r="Y85" s="1">
        <f t="shared" si="73"/>
        <v>0</v>
      </c>
      <c r="Z85" s="79">
        <f t="shared" si="62"/>
        <v>0</v>
      </c>
      <c r="AF85" s="132" t="str">
        <f t="shared" si="52"/>
        <v>RDS-SLAM, SegNet (Keyframe)</v>
      </c>
      <c r="AG85" s="1">
        <f>COUNTA(Data!AF100:AP100)</f>
        <v>0</v>
      </c>
      <c r="AH85" s="1">
        <f>COUNTIF(Data!$AF$3:$AP$5,AF85)</f>
        <v>0</v>
      </c>
      <c r="AI85" s="1">
        <f>COUNTIF(Data!$AF$6:$AP$15,AF85)</f>
        <v>0</v>
      </c>
      <c r="AJ85" s="1">
        <f t="shared" si="74"/>
        <v>0</v>
      </c>
      <c r="AK85" s="79">
        <f t="shared" si="63"/>
        <v>0</v>
      </c>
      <c r="AQ85" s="132" t="str">
        <f t="shared" si="53"/>
        <v>RDS-SLAM, SegNet (Keyframe)</v>
      </c>
      <c r="AR85" s="1">
        <f>COUNTA(Data!AQ100:BA100)</f>
        <v>0</v>
      </c>
      <c r="AS85" s="1">
        <f>COUNTIF(Data!$AQ$3:$BA$5,AQ85)</f>
        <v>0</v>
      </c>
      <c r="AT85" s="1">
        <f>COUNTIF(Data!$AQ$6:$BA$15,AQ85)</f>
        <v>0</v>
      </c>
      <c r="AU85" s="1">
        <f t="shared" si="75"/>
        <v>0</v>
      </c>
      <c r="AV85" s="79">
        <f t="shared" si="64"/>
        <v>0</v>
      </c>
      <c r="BB85" s="132" t="str">
        <f t="shared" si="54"/>
        <v>RDS-SLAM, SegNet (Keyframe)</v>
      </c>
      <c r="BC85" s="1">
        <f>COUNTA(Data!BB100:BM100)</f>
        <v>0</v>
      </c>
      <c r="BD85" s="1">
        <f>COUNTIF(Data!$BB$3:$BM$5,BB85)</f>
        <v>0</v>
      </c>
      <c r="BE85" s="1">
        <f>COUNTIF(Data!$BB$6:$BM$15,BB85)</f>
        <v>0</v>
      </c>
      <c r="BF85" s="1">
        <f t="shared" si="76"/>
        <v>0</v>
      </c>
      <c r="BG85" s="79">
        <f t="shared" si="65"/>
        <v>0</v>
      </c>
      <c r="BN85" s="132" t="str">
        <f t="shared" si="55"/>
        <v>RDS-SLAM, SegNet (Keyframe)</v>
      </c>
      <c r="BO85" s="1">
        <f>COUNTA(Data!BN100:CC100)</f>
        <v>0</v>
      </c>
      <c r="BP85" s="1">
        <f>COUNTIF(Data!$BN$3:$CC$5,BN85)</f>
        <v>0</v>
      </c>
      <c r="BQ85" s="1">
        <f>COUNTIF(Data!$BN$6:$CC$15,BN85)</f>
        <v>0</v>
      </c>
      <c r="BR85" s="1">
        <f t="shared" si="77"/>
        <v>0</v>
      </c>
      <c r="BS85" s="79">
        <f t="shared" si="66"/>
        <v>0</v>
      </c>
      <c r="CD85" s="132" t="str">
        <f t="shared" si="56"/>
        <v>RDS-SLAM, SegNet (Keyframe)</v>
      </c>
      <c r="CE85" s="1">
        <f>COUNTA(Data!CD100:CW100)</f>
        <v>0</v>
      </c>
      <c r="CF85" s="1">
        <f>COUNTIF(Data!$CD$3:$CW$5,CD85)</f>
        <v>0</v>
      </c>
      <c r="CG85" s="1">
        <f>COUNTIF(Data!$CD$6:$CW$15,CD85)</f>
        <v>0</v>
      </c>
      <c r="CH85" s="1">
        <f t="shared" si="78"/>
        <v>0</v>
      </c>
      <c r="CI85" s="79">
        <f t="shared" si="67"/>
        <v>0</v>
      </c>
      <c r="CX85" s="132" t="str">
        <f t="shared" si="57"/>
        <v>RDS-SLAM, SegNet (Keyframe)</v>
      </c>
      <c r="CY85" s="1">
        <f>COUNTA(Data!CX100:DU100)</f>
        <v>0</v>
      </c>
      <c r="CZ85" s="1">
        <f>COUNTIF(Data!$CX$3:$DU$5,CX85)</f>
        <v>0</v>
      </c>
      <c r="DA85" s="1">
        <f>COUNTIF(Data!$CX$6:$DU$15,CX85)</f>
        <v>0</v>
      </c>
      <c r="DB85" s="1">
        <f t="shared" si="79"/>
        <v>0</v>
      </c>
      <c r="DC85" s="79">
        <f t="shared" si="68"/>
        <v>0</v>
      </c>
      <c r="DV85" s="132" t="str">
        <f t="shared" si="58"/>
        <v>RDS-SLAM, SegNet (Keyframe)</v>
      </c>
      <c r="DW85" s="1">
        <f>COUNTA(Data!DV100:EH100)</f>
        <v>0</v>
      </c>
      <c r="DX85" s="1">
        <f>COUNTIF(Data!$DV$3:$EH$5,DV85)</f>
        <v>0</v>
      </c>
      <c r="DY85" s="1">
        <f>COUNTIF(Data!$DV$6:$EH$15,DV85)</f>
        <v>0</v>
      </c>
      <c r="DZ85" s="1">
        <f t="shared" si="80"/>
        <v>0</v>
      </c>
      <c r="EA85" s="79">
        <f t="shared" si="69"/>
        <v>0</v>
      </c>
      <c r="EI85" s="132" t="str">
        <f t="shared" si="59"/>
        <v>RDS-SLAM, SegNet (Keyframe)</v>
      </c>
      <c r="EJ85" s="1">
        <f>COUNTA(Data!EI100:ES100)</f>
        <v>0</v>
      </c>
      <c r="EK85" s="1">
        <f>COUNTIF(Data!$EI$3:$ES$5,EI85)</f>
        <v>0</v>
      </c>
      <c r="EL85" s="1">
        <f>COUNTIF(Data!$EI$6:$ES$15,EI85)</f>
        <v>0</v>
      </c>
      <c r="EM85" s="1">
        <f t="shared" si="81"/>
        <v>0</v>
      </c>
      <c r="EN85" s="79">
        <f t="shared" si="70"/>
        <v>0</v>
      </c>
    </row>
    <row r="86" spans="1:144" x14ac:dyDescent="0.25">
      <c r="A86" s="2" t="str">
        <f>Data!A100</f>
        <v>RDS-SLAM, SegNet</v>
      </c>
      <c r="B86" s="1">
        <f>COUNTA(Data!B101:I101)</f>
        <v>0</v>
      </c>
      <c r="C86" s="1">
        <f>COUNTIF(Data!$B$3:$I$5,A86)</f>
        <v>0</v>
      </c>
      <c r="D86" s="1">
        <f>COUNTIF(Data!$B$6:$I$15,A86)</f>
        <v>0</v>
      </c>
      <c r="E86" s="1">
        <f t="shared" si="71"/>
        <v>0</v>
      </c>
      <c r="F86" s="1">
        <f t="shared" si="60"/>
        <v>0</v>
      </c>
      <c r="J86" s="132" t="str">
        <f>Data!A100</f>
        <v>RDS-SLAM, SegNet</v>
      </c>
      <c r="K86" s="1">
        <f>COUNTA(Data!J101:T101)</f>
        <v>0</v>
      </c>
      <c r="L86" s="1">
        <f>COUNTIF(Data!$J$3:$T$5,J86)</f>
        <v>0</v>
      </c>
      <c r="M86" s="1">
        <f>COUNTIF(Data!$J$6:$T$15,J86)</f>
        <v>0</v>
      </c>
      <c r="N86" s="1">
        <f t="shared" si="72"/>
        <v>0</v>
      </c>
      <c r="O86" s="79">
        <f t="shared" si="61"/>
        <v>0</v>
      </c>
      <c r="U86" s="132" t="str">
        <f t="shared" si="51"/>
        <v>RDS-SLAM, SegNet</v>
      </c>
      <c r="V86" s="1">
        <f>COUNTA(Data!U101:AE101)</f>
        <v>0</v>
      </c>
      <c r="W86" s="1">
        <f>COUNTIF(Data!$U$3:$AE$5,U86)</f>
        <v>0</v>
      </c>
      <c r="X86" s="1">
        <f>COUNTIF(Data!$U$6:$AE$15,U86)</f>
        <v>0</v>
      </c>
      <c r="Y86" s="1">
        <f t="shared" si="73"/>
        <v>0</v>
      </c>
      <c r="Z86" s="79">
        <f t="shared" si="62"/>
        <v>0</v>
      </c>
      <c r="AF86" s="132" t="str">
        <f t="shared" si="52"/>
        <v>RDS-SLAM, SegNet</v>
      </c>
      <c r="AG86" s="1">
        <f>COUNTA(Data!AF101:AP101)</f>
        <v>0</v>
      </c>
      <c r="AH86" s="1">
        <f>COUNTIF(Data!$AF$3:$AP$5,AF86)</f>
        <v>0</v>
      </c>
      <c r="AI86" s="1">
        <f>COUNTIF(Data!$AF$6:$AP$15,AF86)</f>
        <v>0</v>
      </c>
      <c r="AJ86" s="1">
        <f t="shared" si="74"/>
        <v>0</v>
      </c>
      <c r="AK86" s="79">
        <f t="shared" si="63"/>
        <v>0</v>
      </c>
      <c r="AQ86" s="132" t="str">
        <f t="shared" si="53"/>
        <v>RDS-SLAM, SegNet</v>
      </c>
      <c r="AR86" s="1">
        <f>COUNTA(Data!AQ101:BA101)</f>
        <v>0</v>
      </c>
      <c r="AS86" s="1">
        <f>COUNTIF(Data!$AQ$3:$BA$5,AQ86)</f>
        <v>0</v>
      </c>
      <c r="AT86" s="1">
        <f>COUNTIF(Data!$AQ$6:$BA$15,AQ86)</f>
        <v>0</v>
      </c>
      <c r="AU86" s="1">
        <f t="shared" si="75"/>
        <v>0</v>
      </c>
      <c r="AV86" s="79">
        <f t="shared" si="64"/>
        <v>0</v>
      </c>
      <c r="BB86" s="132" t="str">
        <f t="shared" si="54"/>
        <v>RDS-SLAM, SegNet</v>
      </c>
      <c r="BC86" s="1">
        <f>COUNTA(Data!BB101:BM101)</f>
        <v>0</v>
      </c>
      <c r="BD86" s="1">
        <f>COUNTIF(Data!$BB$3:$BM$5,BB86)</f>
        <v>0</v>
      </c>
      <c r="BE86" s="1">
        <f>COUNTIF(Data!$BB$6:$BM$15,BB86)</f>
        <v>0</v>
      </c>
      <c r="BF86" s="1">
        <f t="shared" si="76"/>
        <v>0</v>
      </c>
      <c r="BG86" s="79">
        <f t="shared" si="65"/>
        <v>0</v>
      </c>
      <c r="BN86" s="132" t="str">
        <f t="shared" si="55"/>
        <v>RDS-SLAM, SegNet</v>
      </c>
      <c r="BO86" s="1">
        <f>COUNTA(Data!BN101:CC101)</f>
        <v>0</v>
      </c>
      <c r="BP86" s="1">
        <f>COUNTIF(Data!$BN$3:$CC$5,BN86)</f>
        <v>0</v>
      </c>
      <c r="BQ86" s="1">
        <f>COUNTIF(Data!$BN$6:$CC$15,BN86)</f>
        <v>0</v>
      </c>
      <c r="BR86" s="1">
        <f t="shared" si="77"/>
        <v>0</v>
      </c>
      <c r="BS86" s="79">
        <f t="shared" si="66"/>
        <v>0</v>
      </c>
      <c r="CD86" s="132" t="str">
        <f t="shared" si="56"/>
        <v>RDS-SLAM, SegNet</v>
      </c>
      <c r="CE86" s="1">
        <f>COUNTA(Data!CD101:CW101)</f>
        <v>0</v>
      </c>
      <c r="CF86" s="1">
        <f>COUNTIF(Data!$CD$3:$CW$5,CD86)</f>
        <v>0</v>
      </c>
      <c r="CG86" s="1">
        <f>COUNTIF(Data!$CD$6:$CW$15,CD86)</f>
        <v>0</v>
      </c>
      <c r="CH86" s="1">
        <f t="shared" si="78"/>
        <v>0</v>
      </c>
      <c r="CI86" s="79">
        <f t="shared" si="67"/>
        <v>0</v>
      </c>
      <c r="CX86" s="132" t="str">
        <f t="shared" si="57"/>
        <v>RDS-SLAM, SegNet</v>
      </c>
      <c r="CY86" s="1">
        <f>COUNTA(Data!CX101:DU101)</f>
        <v>0</v>
      </c>
      <c r="CZ86" s="1">
        <f>COUNTIF(Data!$CX$3:$DU$5,CX86)</f>
        <v>0</v>
      </c>
      <c r="DA86" s="1">
        <f>COUNTIF(Data!$CX$6:$DU$15,CX86)</f>
        <v>0</v>
      </c>
      <c r="DB86" s="1">
        <f t="shared" si="79"/>
        <v>0</v>
      </c>
      <c r="DC86" s="79">
        <f t="shared" si="68"/>
        <v>0</v>
      </c>
      <c r="DV86" s="132" t="str">
        <f t="shared" si="58"/>
        <v>RDS-SLAM, SegNet</v>
      </c>
      <c r="DW86" s="1">
        <f>COUNTA(Data!DV101:EH101)</f>
        <v>0</v>
      </c>
      <c r="DX86" s="1">
        <f>COUNTIF(Data!$DV$3:$EH$5,DV86)</f>
        <v>0</v>
      </c>
      <c r="DY86" s="1">
        <f>COUNTIF(Data!$DV$6:$EH$15,DV86)</f>
        <v>0</v>
      </c>
      <c r="DZ86" s="1">
        <f t="shared" si="80"/>
        <v>0</v>
      </c>
      <c r="EA86" s="79">
        <f t="shared" si="69"/>
        <v>0</v>
      </c>
      <c r="EI86" s="132" t="str">
        <f t="shared" si="59"/>
        <v>RDS-SLAM, SegNet</v>
      </c>
      <c r="EJ86" s="1">
        <f>COUNTA(Data!EI101:ES101)</f>
        <v>0</v>
      </c>
      <c r="EK86" s="1">
        <f>COUNTIF(Data!$EI$3:$ES$5,EI86)</f>
        <v>0</v>
      </c>
      <c r="EL86" s="1">
        <f>COUNTIF(Data!$EI$6:$ES$15,EI86)</f>
        <v>0</v>
      </c>
      <c r="EM86" s="1">
        <f t="shared" si="81"/>
        <v>0</v>
      </c>
      <c r="EN86" s="79">
        <f t="shared" si="70"/>
        <v>0</v>
      </c>
    </row>
    <row r="87" spans="1:144" x14ac:dyDescent="0.25">
      <c r="A87" s="2" t="str">
        <f>Data!A102</f>
        <v>ISC-LOAM</v>
      </c>
      <c r="B87" s="1">
        <f>COUNTA(Data!B102:I102)</f>
        <v>0</v>
      </c>
      <c r="C87" s="1">
        <f>COUNTIF(Data!$B$3:$I$5,A87)</f>
        <v>0</v>
      </c>
      <c r="D87" s="1">
        <f>COUNTIF(Data!$B$6:$I$15,A87)</f>
        <v>0</v>
      </c>
      <c r="E87" s="1">
        <f t="shared" si="71"/>
        <v>0</v>
      </c>
      <c r="F87" s="1">
        <f t="shared" si="60"/>
        <v>0</v>
      </c>
      <c r="J87" s="132" t="str">
        <f>Data!A102</f>
        <v>ISC-LOAM</v>
      </c>
      <c r="K87" s="1">
        <f>COUNTA(Data!J102:T102)</f>
        <v>0</v>
      </c>
      <c r="L87" s="1">
        <f>COUNTIF(Data!$J$3:$T$5,J87)</f>
        <v>0</v>
      </c>
      <c r="M87" s="1">
        <f>COUNTIF(Data!$J$6:$T$15,J87)</f>
        <v>0</v>
      </c>
      <c r="N87" s="1">
        <f t="shared" si="72"/>
        <v>0</v>
      </c>
      <c r="O87" s="79">
        <f t="shared" si="61"/>
        <v>0</v>
      </c>
      <c r="U87" s="132" t="str">
        <f t="shared" si="51"/>
        <v>ISC-LOAM</v>
      </c>
      <c r="V87" s="1">
        <f>COUNTA(Data!U102:AE102)</f>
        <v>0</v>
      </c>
      <c r="W87" s="1">
        <f>COUNTIF(Data!$U$3:$AE$5,U87)</f>
        <v>0</v>
      </c>
      <c r="X87" s="1">
        <f>COUNTIF(Data!$U$6:$AE$15,U87)</f>
        <v>0</v>
      </c>
      <c r="Y87" s="1">
        <f t="shared" si="73"/>
        <v>0</v>
      </c>
      <c r="Z87" s="79">
        <f t="shared" si="62"/>
        <v>0</v>
      </c>
      <c r="AF87" s="132" t="str">
        <f t="shared" si="52"/>
        <v>ISC-LOAM</v>
      </c>
      <c r="AG87" s="1">
        <f>COUNTA(Data!AF102:AP102)</f>
        <v>0</v>
      </c>
      <c r="AH87" s="1">
        <f>COUNTIF(Data!$AF$3:$AP$5,AF87)</f>
        <v>0</v>
      </c>
      <c r="AI87" s="1">
        <f>COUNTIF(Data!$AF$6:$AP$15,AF87)</f>
        <v>0</v>
      </c>
      <c r="AJ87" s="1">
        <f t="shared" si="74"/>
        <v>0</v>
      </c>
      <c r="AK87" s="79">
        <f t="shared" si="63"/>
        <v>0</v>
      </c>
      <c r="AQ87" s="132" t="str">
        <f t="shared" si="53"/>
        <v>ISC-LOAM</v>
      </c>
      <c r="AR87" s="1">
        <f>COUNTA(Data!AQ102:BA102)</f>
        <v>0</v>
      </c>
      <c r="AS87" s="1">
        <f>COUNTIF(Data!$AQ$3:$BA$5,AQ87)</f>
        <v>0</v>
      </c>
      <c r="AT87" s="1">
        <f>COUNTIF(Data!$AQ$6:$BA$15,AQ87)</f>
        <v>0</v>
      </c>
      <c r="AU87" s="1">
        <f t="shared" si="75"/>
        <v>0</v>
      </c>
      <c r="AV87" s="79">
        <f t="shared" si="64"/>
        <v>0</v>
      </c>
      <c r="BB87" s="132" t="str">
        <f t="shared" si="54"/>
        <v>ISC-LOAM</v>
      </c>
      <c r="BC87" s="1">
        <f>COUNTA(Data!BB102:BM102)</f>
        <v>0</v>
      </c>
      <c r="BD87" s="1">
        <f>COUNTIF(Data!$BB$3:$BM$5,BB87)</f>
        <v>0</v>
      </c>
      <c r="BE87" s="1">
        <f>COUNTIF(Data!$BB$6:$BM$15,BB87)</f>
        <v>0</v>
      </c>
      <c r="BF87" s="1">
        <f t="shared" si="76"/>
        <v>0</v>
      </c>
      <c r="BG87" s="79">
        <f t="shared" si="65"/>
        <v>0</v>
      </c>
      <c r="BN87" s="132" t="str">
        <f t="shared" si="55"/>
        <v>ISC-LOAM</v>
      </c>
      <c r="BO87" s="1">
        <f>COUNTA(Data!BN102:CC102)</f>
        <v>0</v>
      </c>
      <c r="BP87" s="1">
        <f>COUNTIF(Data!$BN$3:$CC$5,BN87)</f>
        <v>0</v>
      </c>
      <c r="BQ87" s="1">
        <f>COUNTIF(Data!$BN$6:$CC$15,BN87)</f>
        <v>0</v>
      </c>
      <c r="BR87" s="1">
        <f t="shared" si="77"/>
        <v>0</v>
      </c>
      <c r="BS87" s="79">
        <f t="shared" si="66"/>
        <v>0</v>
      </c>
      <c r="CD87" s="132" t="str">
        <f t="shared" si="56"/>
        <v>ISC-LOAM</v>
      </c>
      <c r="CE87" s="1">
        <f>COUNTA(Data!CD102:CW102)</f>
        <v>0</v>
      </c>
      <c r="CF87" s="1">
        <f>COUNTIF(Data!$CD$3:$CW$5,CD87)</f>
        <v>0</v>
      </c>
      <c r="CG87" s="1">
        <f>COUNTIF(Data!$CD$6:$CW$15,CD87)</f>
        <v>0</v>
      </c>
      <c r="CH87" s="1">
        <f t="shared" si="78"/>
        <v>0</v>
      </c>
      <c r="CI87" s="79">
        <f t="shared" si="67"/>
        <v>0</v>
      </c>
      <c r="CX87" s="132" t="str">
        <f t="shared" si="57"/>
        <v>ISC-LOAM</v>
      </c>
      <c r="CY87" s="1">
        <f>COUNTA(Data!CX102:DU102)</f>
        <v>0</v>
      </c>
      <c r="CZ87" s="1">
        <f>COUNTIF(Data!$CX$3:$DU$5,CX87)</f>
        <v>0</v>
      </c>
      <c r="DA87" s="1">
        <f>COUNTIF(Data!$CX$6:$DU$15,CX87)</f>
        <v>0</v>
      </c>
      <c r="DB87" s="1">
        <f t="shared" si="79"/>
        <v>0</v>
      </c>
      <c r="DC87" s="79">
        <f t="shared" si="68"/>
        <v>0</v>
      </c>
      <c r="DV87" s="132" t="str">
        <f t="shared" si="58"/>
        <v>ISC-LOAM</v>
      </c>
      <c r="DW87" s="1">
        <f>COUNTA(Data!DV102:EH102)</f>
        <v>0</v>
      </c>
      <c r="DX87" s="1">
        <f>COUNTIF(Data!$DV$3:$EH$5,DV87)</f>
        <v>0</v>
      </c>
      <c r="DY87" s="1">
        <f>COUNTIF(Data!$DV$6:$EH$15,DV87)</f>
        <v>0</v>
      </c>
      <c r="DZ87" s="1">
        <f t="shared" si="80"/>
        <v>0</v>
      </c>
      <c r="EA87" s="79">
        <f t="shared" si="69"/>
        <v>0</v>
      </c>
      <c r="EI87" s="132" t="str">
        <f t="shared" si="59"/>
        <v>ISC-LOAM</v>
      </c>
      <c r="EJ87" s="1">
        <f>COUNTA(Data!EI102:ES102)</f>
        <v>0</v>
      </c>
      <c r="EK87" s="1">
        <f>COUNTIF(Data!$EI$3:$ES$5,EI87)</f>
        <v>0</v>
      </c>
      <c r="EL87" s="1">
        <f>COUNTIF(Data!$EI$6:$ES$15,EI87)</f>
        <v>0</v>
      </c>
      <c r="EM87" s="1">
        <f t="shared" si="81"/>
        <v>0</v>
      </c>
      <c r="EN87" s="79">
        <f t="shared" si="70"/>
        <v>0</v>
      </c>
    </row>
    <row r="88" spans="1:144" x14ac:dyDescent="0.25">
      <c r="A88" s="2" t="str">
        <f>Data!A103</f>
        <v>ROVIO</v>
      </c>
      <c r="B88" s="1">
        <f>COUNTA(Data!B103:I103)</f>
        <v>0</v>
      </c>
      <c r="C88" s="1">
        <f>COUNTIF(Data!$B$3:$I$5,A88)</f>
        <v>0</v>
      </c>
      <c r="D88" s="1">
        <f>COUNTIF(Data!$B$6:$I$15,A88)</f>
        <v>0</v>
      </c>
      <c r="E88" s="1">
        <f t="shared" si="71"/>
        <v>0</v>
      </c>
      <c r="F88" s="1">
        <f t="shared" si="60"/>
        <v>0</v>
      </c>
      <c r="J88" s="132" t="str">
        <f>Data!A103</f>
        <v>ROVIO</v>
      </c>
      <c r="K88" s="1">
        <f>COUNTA(Data!J103:T103)</f>
        <v>0</v>
      </c>
      <c r="L88" s="1">
        <f>COUNTIF(Data!$J$3:$T$5,J88)</f>
        <v>0</v>
      </c>
      <c r="M88" s="1">
        <f>COUNTIF(Data!$J$6:$T$15,J88)</f>
        <v>0</v>
      </c>
      <c r="N88" s="1">
        <f t="shared" si="72"/>
        <v>0</v>
      </c>
      <c r="O88" s="79">
        <f t="shared" si="61"/>
        <v>0</v>
      </c>
      <c r="U88" s="132" t="str">
        <f t="shared" si="51"/>
        <v>ROVIO</v>
      </c>
      <c r="V88" s="1">
        <f>COUNTA(Data!U103:AE103)</f>
        <v>0</v>
      </c>
      <c r="W88" s="1">
        <f>COUNTIF(Data!$U$3:$AE$5,U88)</f>
        <v>0</v>
      </c>
      <c r="X88" s="1">
        <f>COUNTIF(Data!$U$6:$AE$15,U88)</f>
        <v>0</v>
      </c>
      <c r="Y88" s="1">
        <f t="shared" si="73"/>
        <v>0</v>
      </c>
      <c r="Z88" s="79">
        <f t="shared" si="62"/>
        <v>0</v>
      </c>
      <c r="AF88" s="132" t="str">
        <f t="shared" si="52"/>
        <v>ROVIO</v>
      </c>
      <c r="AG88" s="1">
        <f>COUNTA(Data!AF103:AP103)</f>
        <v>0</v>
      </c>
      <c r="AH88" s="1">
        <f>COUNTIF(Data!$AF$3:$AP$5,AF88)</f>
        <v>0</v>
      </c>
      <c r="AI88" s="1">
        <f>COUNTIF(Data!$AF$6:$AP$15,AF88)</f>
        <v>0</v>
      </c>
      <c r="AJ88" s="1">
        <f t="shared" si="74"/>
        <v>0</v>
      </c>
      <c r="AK88" s="79">
        <f t="shared" si="63"/>
        <v>0</v>
      </c>
      <c r="AQ88" s="132" t="str">
        <f t="shared" si="53"/>
        <v>ROVIO</v>
      </c>
      <c r="AR88" s="1">
        <f>COUNTA(Data!AQ103:BA103)</f>
        <v>0</v>
      </c>
      <c r="AS88" s="1">
        <f>COUNTIF(Data!$AQ$3:$BA$5,AQ88)</f>
        <v>0</v>
      </c>
      <c r="AT88" s="1">
        <f>COUNTIF(Data!$AQ$6:$BA$15,AQ88)</f>
        <v>0</v>
      </c>
      <c r="AU88" s="1">
        <f t="shared" si="75"/>
        <v>0</v>
      </c>
      <c r="AV88" s="79">
        <f t="shared" si="64"/>
        <v>0</v>
      </c>
      <c r="BB88" s="132" t="str">
        <f t="shared" si="54"/>
        <v>ROVIO</v>
      </c>
      <c r="BC88" s="1">
        <f>COUNTA(Data!BB103:BM103)</f>
        <v>0</v>
      </c>
      <c r="BD88" s="1">
        <f>COUNTIF(Data!$BB$3:$BM$5,BB88)</f>
        <v>0</v>
      </c>
      <c r="BE88" s="1">
        <f>COUNTIF(Data!$BB$6:$BM$15,BB88)</f>
        <v>0</v>
      </c>
      <c r="BF88" s="1">
        <f t="shared" si="76"/>
        <v>0</v>
      </c>
      <c r="BG88" s="79">
        <f t="shared" si="65"/>
        <v>0</v>
      </c>
      <c r="BN88" s="132" t="str">
        <f t="shared" si="55"/>
        <v>ROVIO</v>
      </c>
      <c r="BO88" s="1">
        <f>COUNTA(Data!BN103:CC103)</f>
        <v>0</v>
      </c>
      <c r="BP88" s="1">
        <f>COUNTIF(Data!$BN$3:$CC$5,BN88)</f>
        <v>0</v>
      </c>
      <c r="BQ88" s="1">
        <f>COUNTIF(Data!$BN$6:$CC$15,BN88)</f>
        <v>0</v>
      </c>
      <c r="BR88" s="1">
        <f t="shared" si="77"/>
        <v>0</v>
      </c>
      <c r="BS88" s="79">
        <f t="shared" si="66"/>
        <v>0</v>
      </c>
      <c r="CD88" s="132" t="str">
        <f t="shared" si="56"/>
        <v>ROVIO</v>
      </c>
      <c r="CE88" s="1">
        <f>COUNTA(Data!CD103:CW103)</f>
        <v>0</v>
      </c>
      <c r="CF88" s="1">
        <f>COUNTIF(Data!$CD$3:$CW$5,CD88)</f>
        <v>0</v>
      </c>
      <c r="CG88" s="1">
        <f>COUNTIF(Data!$CD$6:$CW$15,CD88)</f>
        <v>0</v>
      </c>
      <c r="CH88" s="1">
        <f t="shared" si="78"/>
        <v>0</v>
      </c>
      <c r="CI88" s="79">
        <f t="shared" si="67"/>
        <v>0</v>
      </c>
      <c r="CX88" s="132" t="str">
        <f t="shared" si="57"/>
        <v>ROVIO</v>
      </c>
      <c r="CY88" s="1">
        <f>COUNTA(Data!CX103:DU103)</f>
        <v>0</v>
      </c>
      <c r="CZ88" s="1">
        <f>COUNTIF(Data!$CX$3:$DU$5,CX88)</f>
        <v>0</v>
      </c>
      <c r="DA88" s="1">
        <f>COUNTIF(Data!$CX$6:$DU$15,CX88)</f>
        <v>0</v>
      </c>
      <c r="DB88" s="1">
        <f t="shared" si="79"/>
        <v>0</v>
      </c>
      <c r="DC88" s="79">
        <f t="shared" si="68"/>
        <v>0</v>
      </c>
      <c r="DV88" s="132" t="str">
        <f t="shared" si="58"/>
        <v>ROVIO</v>
      </c>
      <c r="DW88" s="1">
        <f>COUNTA(Data!DV103:EH103)</f>
        <v>0</v>
      </c>
      <c r="DX88" s="1">
        <f>COUNTIF(Data!$DV$3:$EH$5,DV88)</f>
        <v>0</v>
      </c>
      <c r="DY88" s="1">
        <f>COUNTIF(Data!$DV$6:$EH$15,DV88)</f>
        <v>0</v>
      </c>
      <c r="DZ88" s="1">
        <f t="shared" si="80"/>
        <v>0</v>
      </c>
      <c r="EA88" s="79">
        <f t="shared" si="69"/>
        <v>0</v>
      </c>
      <c r="EI88" s="132" t="str">
        <f t="shared" si="59"/>
        <v>ROVIO</v>
      </c>
      <c r="EJ88" s="1">
        <f>COUNTA(Data!EI103:ES103)</f>
        <v>0</v>
      </c>
      <c r="EK88" s="1">
        <f>COUNTIF(Data!$EI$3:$ES$5,EI88)</f>
        <v>0</v>
      </c>
      <c r="EL88" s="1">
        <f>COUNTIF(Data!$EI$6:$ES$15,EI88)</f>
        <v>0</v>
      </c>
      <c r="EM88" s="1">
        <f t="shared" si="81"/>
        <v>0</v>
      </c>
      <c r="EN88" s="79">
        <f t="shared" si="70"/>
        <v>0</v>
      </c>
    </row>
    <row r="89" spans="1:144" x14ac:dyDescent="0.25">
      <c r="A89" s="2" t="str">
        <f>Data!A104</f>
        <v>SC-LeGO-LOAM</v>
      </c>
      <c r="B89" s="1">
        <f>COUNTA(Data!B104:I104)</f>
        <v>0</v>
      </c>
      <c r="C89" s="1">
        <f>COUNTIF(Data!$B$3:$I$5,A89)</f>
        <v>0</v>
      </c>
      <c r="D89" s="1">
        <f>COUNTIF(Data!$B$6:$I$15,A89)</f>
        <v>0</v>
      </c>
      <c r="E89" s="1">
        <f t="shared" si="71"/>
        <v>0</v>
      </c>
      <c r="F89" s="1">
        <f t="shared" si="60"/>
        <v>0</v>
      </c>
      <c r="J89" s="132" t="str">
        <f>Data!A104</f>
        <v>SC-LeGO-LOAM</v>
      </c>
      <c r="K89" s="1">
        <f>COUNTA(Data!J104:T104)</f>
        <v>0</v>
      </c>
      <c r="L89" s="1">
        <f>COUNTIF(Data!$J$3:$T$5,J89)</f>
        <v>0</v>
      </c>
      <c r="M89" s="1">
        <f>COUNTIF(Data!$J$6:$T$15,J89)</f>
        <v>0</v>
      </c>
      <c r="N89" s="1">
        <f t="shared" si="72"/>
        <v>0</v>
      </c>
      <c r="O89" s="79">
        <f t="shared" si="61"/>
        <v>0</v>
      </c>
      <c r="U89" s="132" t="str">
        <f t="shared" si="51"/>
        <v>SC-LeGO-LOAM</v>
      </c>
      <c r="V89" s="1">
        <f>COUNTA(Data!U104:AE104)</f>
        <v>0</v>
      </c>
      <c r="W89" s="1">
        <f>COUNTIF(Data!$U$3:$AE$5,U89)</f>
        <v>0</v>
      </c>
      <c r="X89" s="1">
        <f>COUNTIF(Data!$U$6:$AE$15,U89)</f>
        <v>0</v>
      </c>
      <c r="Y89" s="1">
        <f t="shared" si="73"/>
        <v>0</v>
      </c>
      <c r="Z89" s="79">
        <f t="shared" si="62"/>
        <v>0</v>
      </c>
      <c r="AF89" s="132" t="str">
        <f t="shared" si="52"/>
        <v>SC-LeGO-LOAM</v>
      </c>
      <c r="AG89" s="1">
        <f>COUNTA(Data!AF104:AP104)</f>
        <v>0</v>
      </c>
      <c r="AH89" s="1">
        <f>COUNTIF(Data!$AF$3:$AP$5,AF89)</f>
        <v>0</v>
      </c>
      <c r="AI89" s="1">
        <f>COUNTIF(Data!$AF$6:$AP$15,AF89)</f>
        <v>0</v>
      </c>
      <c r="AJ89" s="1">
        <f t="shared" si="74"/>
        <v>0</v>
      </c>
      <c r="AK89" s="79">
        <f t="shared" si="63"/>
        <v>0</v>
      </c>
      <c r="AQ89" s="132" t="str">
        <f t="shared" si="53"/>
        <v>SC-LeGO-LOAM</v>
      </c>
      <c r="AR89" s="1">
        <f>COUNTA(Data!AQ104:BA104)</f>
        <v>0</v>
      </c>
      <c r="AS89" s="1">
        <f>COUNTIF(Data!$AQ$3:$BA$5,AQ89)</f>
        <v>0</v>
      </c>
      <c r="AT89" s="1">
        <f>COUNTIF(Data!$AQ$6:$BA$15,AQ89)</f>
        <v>0</v>
      </c>
      <c r="AU89" s="1">
        <f t="shared" si="75"/>
        <v>0</v>
      </c>
      <c r="AV89" s="79">
        <f t="shared" si="64"/>
        <v>0</v>
      </c>
      <c r="BB89" s="132" t="str">
        <f t="shared" si="54"/>
        <v>SC-LeGO-LOAM</v>
      </c>
      <c r="BC89" s="1">
        <f>COUNTA(Data!BB104:BM104)</f>
        <v>0</v>
      </c>
      <c r="BD89" s="1">
        <f>COUNTIF(Data!$BB$3:$BM$5,BB89)</f>
        <v>0</v>
      </c>
      <c r="BE89" s="1">
        <f>COUNTIF(Data!$BB$6:$BM$15,BB89)</f>
        <v>0</v>
      </c>
      <c r="BF89" s="1">
        <f t="shared" si="76"/>
        <v>0</v>
      </c>
      <c r="BG89" s="79">
        <f t="shared" si="65"/>
        <v>0</v>
      </c>
      <c r="BN89" s="132" t="str">
        <f t="shared" si="55"/>
        <v>SC-LeGO-LOAM</v>
      </c>
      <c r="BO89" s="1">
        <f>COUNTA(Data!BN104:CC104)</f>
        <v>0</v>
      </c>
      <c r="BP89" s="1">
        <f>COUNTIF(Data!$BN$3:$CC$5,BN89)</f>
        <v>0</v>
      </c>
      <c r="BQ89" s="1">
        <f>COUNTIF(Data!$BN$6:$CC$15,BN89)</f>
        <v>0</v>
      </c>
      <c r="BR89" s="1">
        <f t="shared" si="77"/>
        <v>0</v>
      </c>
      <c r="BS89" s="79">
        <f t="shared" si="66"/>
        <v>0</v>
      </c>
      <c r="CD89" s="132" t="str">
        <f t="shared" si="56"/>
        <v>SC-LeGO-LOAM</v>
      </c>
      <c r="CE89" s="1">
        <f>COUNTA(Data!CD104:CW104)</f>
        <v>0</v>
      </c>
      <c r="CF89" s="1">
        <f>COUNTIF(Data!$CD$3:$CW$5,CD89)</f>
        <v>0</v>
      </c>
      <c r="CG89" s="1">
        <f>COUNTIF(Data!$CD$6:$CW$15,CD89)</f>
        <v>0</v>
      </c>
      <c r="CH89" s="1">
        <f t="shared" si="78"/>
        <v>0</v>
      </c>
      <c r="CI89" s="79">
        <f t="shared" si="67"/>
        <v>0</v>
      </c>
      <c r="CX89" s="132" t="str">
        <f t="shared" si="57"/>
        <v>SC-LeGO-LOAM</v>
      </c>
      <c r="CY89" s="1">
        <f>COUNTA(Data!CX104:DU104)</f>
        <v>0</v>
      </c>
      <c r="CZ89" s="1">
        <f>COUNTIF(Data!$CX$3:$DU$5,CX89)</f>
        <v>0</v>
      </c>
      <c r="DA89" s="1">
        <f>COUNTIF(Data!$CX$6:$DU$15,CX89)</f>
        <v>0</v>
      </c>
      <c r="DB89" s="1">
        <f t="shared" si="79"/>
        <v>0</v>
      </c>
      <c r="DC89" s="79">
        <f t="shared" si="68"/>
        <v>0</v>
      </c>
      <c r="DV89" s="132" t="str">
        <f t="shared" si="58"/>
        <v>SC-LeGO-LOAM</v>
      </c>
      <c r="DW89" s="1">
        <f>COUNTA(Data!DV104:EH104)</f>
        <v>0</v>
      </c>
      <c r="DX89" s="1">
        <f>COUNTIF(Data!$DV$3:$EH$5,DV89)</f>
        <v>0</v>
      </c>
      <c r="DY89" s="1">
        <f>COUNTIF(Data!$DV$6:$EH$15,DV89)</f>
        <v>0</v>
      </c>
      <c r="DZ89" s="1">
        <f t="shared" si="80"/>
        <v>0</v>
      </c>
      <c r="EA89" s="79">
        <f t="shared" si="69"/>
        <v>0</v>
      </c>
      <c r="EI89" s="132" t="str">
        <f t="shared" si="59"/>
        <v>SC-LeGO-LOAM</v>
      </c>
      <c r="EJ89" s="1">
        <f>COUNTA(Data!EI104:ES104)</f>
        <v>0</v>
      </c>
      <c r="EK89" s="1">
        <f>COUNTIF(Data!$EI$3:$ES$5,EI89)</f>
        <v>0</v>
      </c>
      <c r="EL89" s="1">
        <f>COUNTIF(Data!$EI$6:$ES$15,EI89)</f>
        <v>0</v>
      </c>
      <c r="EM89" s="1">
        <f t="shared" si="81"/>
        <v>0</v>
      </c>
      <c r="EN89" s="79">
        <f t="shared" si="70"/>
        <v>0</v>
      </c>
    </row>
    <row r="90" spans="1:144" x14ac:dyDescent="0.25">
      <c r="A90" s="2" t="str">
        <f>Data!A105</f>
        <v>F-LOAM</v>
      </c>
      <c r="B90" s="1">
        <f>COUNTA(Data!B105:I105)</f>
        <v>0</v>
      </c>
      <c r="C90" s="1">
        <f>COUNTIF(Data!$B$3:$I$5,A90)</f>
        <v>0</v>
      </c>
      <c r="D90" s="1">
        <f>COUNTIF(Data!$B$6:$I$15,A90)</f>
        <v>0</v>
      </c>
      <c r="E90" s="1">
        <f t="shared" si="71"/>
        <v>0</v>
      </c>
      <c r="F90" s="1">
        <f t="shared" si="60"/>
        <v>0</v>
      </c>
      <c r="J90" s="132" t="str">
        <f>Data!A105</f>
        <v>F-LOAM</v>
      </c>
      <c r="K90" s="1">
        <f>COUNTA(Data!J105:T105)</f>
        <v>0</v>
      </c>
      <c r="L90" s="1">
        <f>COUNTIF(Data!$J$3:$T$5,J90)</f>
        <v>0</v>
      </c>
      <c r="M90" s="1">
        <f>COUNTIF(Data!$J$6:$T$15,J90)</f>
        <v>0</v>
      </c>
      <c r="N90" s="1">
        <f t="shared" si="72"/>
        <v>0</v>
      </c>
      <c r="O90" s="79">
        <f t="shared" si="61"/>
        <v>0</v>
      </c>
      <c r="U90" s="132" t="str">
        <f t="shared" si="51"/>
        <v>F-LOAM</v>
      </c>
      <c r="V90" s="1">
        <f>COUNTA(Data!U105:AE105)</f>
        <v>0</v>
      </c>
      <c r="W90" s="1">
        <f>COUNTIF(Data!$U$3:$AE$5,U90)</f>
        <v>0</v>
      </c>
      <c r="X90" s="1">
        <f>COUNTIF(Data!$U$6:$AE$15,U90)</f>
        <v>0</v>
      </c>
      <c r="Y90" s="1">
        <f t="shared" si="73"/>
        <v>0</v>
      </c>
      <c r="Z90" s="79">
        <f t="shared" si="62"/>
        <v>0</v>
      </c>
      <c r="AF90" s="132" t="str">
        <f t="shared" si="52"/>
        <v>F-LOAM</v>
      </c>
      <c r="AG90" s="1">
        <f>COUNTA(Data!AF105:AP105)</f>
        <v>0</v>
      </c>
      <c r="AH90" s="1">
        <f>COUNTIF(Data!$AF$3:$AP$5,AF90)</f>
        <v>0</v>
      </c>
      <c r="AI90" s="1">
        <f>COUNTIF(Data!$AF$6:$AP$15,AF90)</f>
        <v>0</v>
      </c>
      <c r="AJ90" s="1">
        <f t="shared" si="74"/>
        <v>0</v>
      </c>
      <c r="AK90" s="79">
        <f t="shared" si="63"/>
        <v>0</v>
      </c>
      <c r="AQ90" s="132" t="str">
        <f t="shared" si="53"/>
        <v>F-LOAM</v>
      </c>
      <c r="AR90" s="1">
        <f>COUNTA(Data!AQ105:BA105)</f>
        <v>0</v>
      </c>
      <c r="AS90" s="1">
        <f>COUNTIF(Data!$AQ$3:$BA$5,AQ90)</f>
        <v>0</v>
      </c>
      <c r="AT90" s="1">
        <f>COUNTIF(Data!$AQ$6:$BA$15,AQ90)</f>
        <v>0</v>
      </c>
      <c r="AU90" s="1">
        <f t="shared" si="75"/>
        <v>0</v>
      </c>
      <c r="AV90" s="79">
        <f t="shared" si="64"/>
        <v>0</v>
      </c>
      <c r="BB90" s="132" t="str">
        <f t="shared" si="54"/>
        <v>F-LOAM</v>
      </c>
      <c r="BC90" s="1">
        <f>COUNTA(Data!BB105:BM105)</f>
        <v>0</v>
      </c>
      <c r="BD90" s="1">
        <f>COUNTIF(Data!$BB$3:$BM$5,BB90)</f>
        <v>0</v>
      </c>
      <c r="BE90" s="1">
        <f>COUNTIF(Data!$BB$6:$BM$15,BB90)</f>
        <v>0</v>
      </c>
      <c r="BF90" s="1">
        <f t="shared" si="76"/>
        <v>0</v>
      </c>
      <c r="BG90" s="79">
        <f t="shared" si="65"/>
        <v>0</v>
      </c>
      <c r="BN90" s="132" t="str">
        <f t="shared" si="55"/>
        <v>F-LOAM</v>
      </c>
      <c r="BO90" s="1">
        <f>COUNTA(Data!BN105:CC105)</f>
        <v>0</v>
      </c>
      <c r="BP90" s="1">
        <f>COUNTIF(Data!$BN$3:$CC$5,BN90)</f>
        <v>0</v>
      </c>
      <c r="BQ90" s="1">
        <f>COUNTIF(Data!$BN$6:$CC$15,BN90)</f>
        <v>0</v>
      </c>
      <c r="BR90" s="1">
        <f t="shared" si="77"/>
        <v>0</v>
      </c>
      <c r="BS90" s="79">
        <f t="shared" si="66"/>
        <v>0</v>
      </c>
      <c r="CD90" s="132" t="str">
        <f t="shared" si="56"/>
        <v>F-LOAM</v>
      </c>
      <c r="CE90" s="1">
        <f>COUNTA(Data!CD105:CW105)</f>
        <v>0</v>
      </c>
      <c r="CF90" s="1">
        <f>COUNTIF(Data!$CD$3:$CW$5,CD90)</f>
        <v>0</v>
      </c>
      <c r="CG90" s="1">
        <f>COUNTIF(Data!$CD$6:$CW$15,CD90)</f>
        <v>0</v>
      </c>
      <c r="CH90" s="1">
        <f t="shared" si="78"/>
        <v>0</v>
      </c>
      <c r="CI90" s="79">
        <f t="shared" si="67"/>
        <v>0</v>
      </c>
      <c r="CX90" s="132" t="str">
        <f t="shared" si="57"/>
        <v>F-LOAM</v>
      </c>
      <c r="CY90" s="1">
        <f>COUNTA(Data!CX105:DU105)</f>
        <v>0</v>
      </c>
      <c r="CZ90" s="1">
        <f>COUNTIF(Data!$CX$3:$DU$5,CX90)</f>
        <v>0</v>
      </c>
      <c r="DA90" s="1">
        <f>COUNTIF(Data!$CX$6:$DU$15,CX90)</f>
        <v>0</v>
      </c>
      <c r="DB90" s="1">
        <f t="shared" si="79"/>
        <v>0</v>
      </c>
      <c r="DC90" s="79">
        <f t="shared" si="68"/>
        <v>0</v>
      </c>
      <c r="DV90" s="132" t="str">
        <f t="shared" si="58"/>
        <v>F-LOAM</v>
      </c>
      <c r="DW90" s="1">
        <f>COUNTA(Data!DV105:EH105)</f>
        <v>0</v>
      </c>
      <c r="DX90" s="1">
        <f>COUNTIF(Data!$DV$3:$EH$5,DV90)</f>
        <v>0</v>
      </c>
      <c r="DY90" s="1">
        <f>COUNTIF(Data!$DV$6:$EH$15,DV90)</f>
        <v>0</v>
      </c>
      <c r="DZ90" s="1">
        <f t="shared" si="80"/>
        <v>0</v>
      </c>
      <c r="EA90" s="79">
        <f t="shared" si="69"/>
        <v>0</v>
      </c>
      <c r="EI90" s="132" t="str">
        <f t="shared" si="59"/>
        <v>F-LOAM</v>
      </c>
      <c r="EJ90" s="1">
        <f>COUNTA(Data!EI105:ES105)</f>
        <v>0</v>
      </c>
      <c r="EK90" s="1">
        <f>COUNTIF(Data!$EI$3:$ES$5,EI90)</f>
        <v>0</v>
      </c>
      <c r="EL90" s="1">
        <f>COUNTIF(Data!$EI$6:$ES$15,EI90)</f>
        <v>0</v>
      </c>
      <c r="EM90" s="1">
        <f t="shared" si="81"/>
        <v>0</v>
      </c>
      <c r="EN90" s="79">
        <f t="shared" si="70"/>
        <v>0</v>
      </c>
    </row>
    <row r="91" spans="1:144" x14ac:dyDescent="0.25">
      <c r="A91" s="2" t="str">
        <f>Data!A106</f>
        <v>LeGO-LOAM-BOR</v>
      </c>
      <c r="B91" s="1">
        <f>COUNTA(Data!B106:I106)</f>
        <v>0</v>
      </c>
      <c r="C91" s="1">
        <f>COUNTIF(Data!$B$3:$I$5,A91)</f>
        <v>0</v>
      </c>
      <c r="D91" s="1">
        <f>COUNTIF(Data!$B$6:$I$15,A91)</f>
        <v>0</v>
      </c>
      <c r="E91" s="1">
        <f t="shared" si="71"/>
        <v>0</v>
      </c>
      <c r="F91" s="1">
        <f t="shared" si="60"/>
        <v>0</v>
      </c>
      <c r="J91" s="132" t="str">
        <f>Data!A106</f>
        <v>LeGO-LOAM-BOR</v>
      </c>
      <c r="K91" s="1">
        <f>COUNTA(Data!J106:T106)</f>
        <v>0</v>
      </c>
      <c r="L91" s="1">
        <f>COUNTIF(Data!$J$3:$T$5,J91)</f>
        <v>0</v>
      </c>
      <c r="M91" s="1">
        <f>COUNTIF(Data!$J$6:$T$15,J91)</f>
        <v>0</v>
      </c>
      <c r="N91" s="1">
        <f t="shared" si="72"/>
        <v>0</v>
      </c>
      <c r="O91" s="79">
        <f t="shared" si="61"/>
        <v>0</v>
      </c>
      <c r="U91" s="132" t="str">
        <f t="shared" si="51"/>
        <v>LeGO-LOAM-BOR</v>
      </c>
      <c r="V91" s="1">
        <f>COUNTA(Data!U106:AE106)</f>
        <v>0</v>
      </c>
      <c r="W91" s="1">
        <f>COUNTIF(Data!$U$3:$AE$5,U91)</f>
        <v>0</v>
      </c>
      <c r="X91" s="1">
        <f>COUNTIF(Data!$U$6:$AE$15,U91)</f>
        <v>0</v>
      </c>
      <c r="Y91" s="1">
        <f t="shared" si="73"/>
        <v>0</v>
      </c>
      <c r="Z91" s="79">
        <f t="shared" si="62"/>
        <v>0</v>
      </c>
      <c r="AF91" s="132" t="str">
        <f t="shared" si="52"/>
        <v>LeGO-LOAM-BOR</v>
      </c>
      <c r="AG91" s="1">
        <f>COUNTA(Data!AF106:AP106)</f>
        <v>0</v>
      </c>
      <c r="AH91" s="1">
        <f>COUNTIF(Data!$AF$3:$AP$5,AF91)</f>
        <v>0</v>
      </c>
      <c r="AI91" s="1">
        <f>COUNTIF(Data!$AF$6:$AP$15,AF91)</f>
        <v>0</v>
      </c>
      <c r="AJ91" s="1">
        <f t="shared" si="74"/>
        <v>0</v>
      </c>
      <c r="AK91" s="79">
        <f t="shared" si="63"/>
        <v>0</v>
      </c>
      <c r="AQ91" s="132" t="str">
        <f t="shared" si="53"/>
        <v>LeGO-LOAM-BOR</v>
      </c>
      <c r="AR91" s="1">
        <f>COUNTA(Data!AQ106:BA106)</f>
        <v>0</v>
      </c>
      <c r="AS91" s="1">
        <f>COUNTIF(Data!$AQ$3:$BA$5,AQ91)</f>
        <v>0</v>
      </c>
      <c r="AT91" s="1">
        <f>COUNTIF(Data!$AQ$6:$BA$15,AQ91)</f>
        <v>0</v>
      </c>
      <c r="AU91" s="1">
        <f t="shared" si="75"/>
        <v>0</v>
      </c>
      <c r="AV91" s="79">
        <f t="shared" si="64"/>
        <v>0</v>
      </c>
      <c r="BB91" s="132" t="str">
        <f t="shared" si="54"/>
        <v>LeGO-LOAM-BOR</v>
      </c>
      <c r="BC91" s="1">
        <f>COUNTA(Data!BB106:BM106)</f>
        <v>0</v>
      </c>
      <c r="BD91" s="1">
        <f>COUNTIF(Data!$BB$3:$BM$5,BB91)</f>
        <v>0</v>
      </c>
      <c r="BE91" s="1">
        <f>COUNTIF(Data!$BB$6:$BM$15,BB91)</f>
        <v>0</v>
      </c>
      <c r="BF91" s="1">
        <f t="shared" si="76"/>
        <v>0</v>
      </c>
      <c r="BG91" s="79">
        <f t="shared" si="65"/>
        <v>0</v>
      </c>
      <c r="BN91" s="132" t="str">
        <f t="shared" si="55"/>
        <v>LeGO-LOAM-BOR</v>
      </c>
      <c r="BO91" s="1">
        <f>COUNTA(Data!BN106:CC106)</f>
        <v>0</v>
      </c>
      <c r="BP91" s="1">
        <f>COUNTIF(Data!$BN$3:$CC$5,BN91)</f>
        <v>0</v>
      </c>
      <c r="BQ91" s="1">
        <f>COUNTIF(Data!$BN$6:$CC$15,BN91)</f>
        <v>0</v>
      </c>
      <c r="BR91" s="1">
        <f t="shared" si="77"/>
        <v>0</v>
      </c>
      <c r="BS91" s="79">
        <f t="shared" si="66"/>
        <v>0</v>
      </c>
      <c r="CD91" s="132" t="str">
        <f t="shared" si="56"/>
        <v>LeGO-LOAM-BOR</v>
      </c>
      <c r="CE91" s="1">
        <f>COUNTA(Data!CD106:CW106)</f>
        <v>0</v>
      </c>
      <c r="CF91" s="1">
        <f>COUNTIF(Data!$CD$3:$CW$5,CD91)</f>
        <v>0</v>
      </c>
      <c r="CG91" s="1">
        <f>COUNTIF(Data!$CD$6:$CW$15,CD91)</f>
        <v>0</v>
      </c>
      <c r="CH91" s="1">
        <f t="shared" si="78"/>
        <v>0</v>
      </c>
      <c r="CI91" s="79">
        <f t="shared" si="67"/>
        <v>0</v>
      </c>
      <c r="CX91" s="132" t="str">
        <f t="shared" si="57"/>
        <v>LeGO-LOAM-BOR</v>
      </c>
      <c r="CY91" s="1">
        <f>COUNTA(Data!CX106:DU106)</f>
        <v>0</v>
      </c>
      <c r="CZ91" s="1">
        <f>COUNTIF(Data!$CX$3:$DU$5,CX91)</f>
        <v>0</v>
      </c>
      <c r="DA91" s="1">
        <f>COUNTIF(Data!$CX$6:$DU$15,CX91)</f>
        <v>0</v>
      </c>
      <c r="DB91" s="1">
        <f t="shared" si="79"/>
        <v>0</v>
      </c>
      <c r="DC91" s="79">
        <f t="shared" si="68"/>
        <v>0</v>
      </c>
      <c r="DV91" s="132" t="str">
        <f t="shared" si="58"/>
        <v>LeGO-LOAM-BOR</v>
      </c>
      <c r="DW91" s="1">
        <f>COUNTA(Data!DV106:EH106)</f>
        <v>0</v>
      </c>
      <c r="DX91" s="1">
        <f>COUNTIF(Data!$DV$3:$EH$5,DV91)</f>
        <v>0</v>
      </c>
      <c r="DY91" s="1">
        <f>COUNTIF(Data!$DV$6:$EH$15,DV91)</f>
        <v>0</v>
      </c>
      <c r="DZ91" s="1">
        <f t="shared" si="80"/>
        <v>0</v>
      </c>
      <c r="EA91" s="79">
        <f t="shared" si="69"/>
        <v>0</v>
      </c>
      <c r="EI91" s="132" t="str">
        <f t="shared" si="59"/>
        <v>LeGO-LOAM-BOR</v>
      </c>
      <c r="EJ91" s="1">
        <f>COUNTA(Data!EI106:ES106)</f>
        <v>0</v>
      </c>
      <c r="EK91" s="1">
        <f>COUNTIF(Data!$EI$3:$ES$5,EI91)</f>
        <v>0</v>
      </c>
      <c r="EL91" s="1">
        <f>COUNTIF(Data!$EI$6:$ES$15,EI91)</f>
        <v>0</v>
      </c>
      <c r="EM91" s="1">
        <f t="shared" si="81"/>
        <v>0</v>
      </c>
      <c r="EN91" s="79">
        <f t="shared" si="70"/>
        <v>0</v>
      </c>
    </row>
    <row r="92" spans="1:144" x14ac:dyDescent="0.25">
      <c r="A92" s="2" t="str">
        <f>Data!A107</f>
        <v>ART-SLAM</v>
      </c>
      <c r="B92" s="1">
        <f>COUNTA(Data!B107:I107)</f>
        <v>0</v>
      </c>
      <c r="C92" s="1">
        <f>COUNTIF(Data!$B$3:$I$5,A92)</f>
        <v>0</v>
      </c>
      <c r="D92" s="1">
        <f>COUNTIF(Data!$B$6:$I$15,A92)</f>
        <v>0</v>
      </c>
      <c r="E92" s="1">
        <f t="shared" si="71"/>
        <v>0</v>
      </c>
      <c r="F92" s="1">
        <f t="shared" si="60"/>
        <v>0</v>
      </c>
      <c r="J92" s="132" t="str">
        <f>Data!A107</f>
        <v>ART-SLAM</v>
      </c>
      <c r="K92" s="1">
        <f>COUNTA(Data!J107:T107)</f>
        <v>0</v>
      </c>
      <c r="L92" s="1">
        <f>COUNTIF(Data!$J$3:$T$5,J92)</f>
        <v>0</v>
      </c>
      <c r="M92" s="1">
        <f>COUNTIF(Data!$J$6:$T$15,J92)</f>
        <v>0</v>
      </c>
      <c r="N92" s="1">
        <f t="shared" si="72"/>
        <v>0</v>
      </c>
      <c r="O92" s="79">
        <f t="shared" si="61"/>
        <v>0</v>
      </c>
      <c r="U92" s="132" t="str">
        <f t="shared" si="51"/>
        <v>ART-SLAM</v>
      </c>
      <c r="V92" s="1">
        <f>COUNTA(Data!U107:AE107)</f>
        <v>0</v>
      </c>
      <c r="W92" s="1">
        <f>COUNTIF(Data!$U$3:$AE$5,U92)</f>
        <v>0</v>
      </c>
      <c r="X92" s="1">
        <f>COUNTIF(Data!$U$6:$AE$15,U92)</f>
        <v>0</v>
      </c>
      <c r="Y92" s="1">
        <f t="shared" si="73"/>
        <v>0</v>
      </c>
      <c r="Z92" s="79">
        <f t="shared" si="62"/>
        <v>0</v>
      </c>
      <c r="AF92" s="132" t="str">
        <f t="shared" si="52"/>
        <v>ART-SLAM</v>
      </c>
      <c r="AG92" s="1">
        <f>COUNTA(Data!AF107:AP107)</f>
        <v>0</v>
      </c>
      <c r="AH92" s="1">
        <f>COUNTIF(Data!$AF$3:$AP$5,AF92)</f>
        <v>0</v>
      </c>
      <c r="AI92" s="1">
        <f>COUNTIF(Data!$AF$6:$AP$15,AF92)</f>
        <v>0</v>
      </c>
      <c r="AJ92" s="1">
        <f t="shared" si="74"/>
        <v>0</v>
      </c>
      <c r="AK92" s="79">
        <f t="shared" si="63"/>
        <v>0</v>
      </c>
      <c r="AQ92" s="132" t="str">
        <f t="shared" si="53"/>
        <v>ART-SLAM</v>
      </c>
      <c r="AR92" s="1">
        <f>COUNTA(Data!AQ107:BA107)</f>
        <v>0</v>
      </c>
      <c r="AS92" s="1">
        <f>COUNTIF(Data!$AQ$3:$BA$5,AQ92)</f>
        <v>0</v>
      </c>
      <c r="AT92" s="1">
        <f>COUNTIF(Data!$AQ$6:$BA$15,AQ92)</f>
        <v>0</v>
      </c>
      <c r="AU92" s="1">
        <f t="shared" si="75"/>
        <v>0</v>
      </c>
      <c r="AV92" s="79">
        <f t="shared" si="64"/>
        <v>0</v>
      </c>
      <c r="BB92" s="132" t="str">
        <f t="shared" si="54"/>
        <v>ART-SLAM</v>
      </c>
      <c r="BC92" s="1">
        <f>COUNTA(Data!BB107:BM107)</f>
        <v>0</v>
      </c>
      <c r="BD92" s="1">
        <f>COUNTIF(Data!$BB$3:$BM$5,BB92)</f>
        <v>0</v>
      </c>
      <c r="BE92" s="1">
        <f>COUNTIF(Data!$BB$6:$BM$15,BB92)</f>
        <v>0</v>
      </c>
      <c r="BF92" s="1">
        <f t="shared" si="76"/>
        <v>0</v>
      </c>
      <c r="BG92" s="79">
        <f t="shared" si="65"/>
        <v>0</v>
      </c>
      <c r="BN92" s="132" t="str">
        <f t="shared" si="55"/>
        <v>ART-SLAM</v>
      </c>
      <c r="BO92" s="1">
        <f>COUNTA(Data!BN107:CC107)</f>
        <v>0</v>
      </c>
      <c r="BP92" s="1">
        <f>COUNTIF(Data!$BN$3:$CC$5,BN92)</f>
        <v>0</v>
      </c>
      <c r="BQ92" s="1">
        <f>COUNTIF(Data!$BN$6:$CC$15,BN92)</f>
        <v>0</v>
      </c>
      <c r="BR92" s="1">
        <f t="shared" si="77"/>
        <v>0</v>
      </c>
      <c r="BS92" s="79">
        <f t="shared" si="66"/>
        <v>0</v>
      </c>
      <c r="CD92" s="132" t="str">
        <f t="shared" si="56"/>
        <v>ART-SLAM</v>
      </c>
      <c r="CE92" s="1">
        <f>COUNTA(Data!CD107:CW107)</f>
        <v>0</v>
      </c>
      <c r="CF92" s="1">
        <f>COUNTIF(Data!$CD$3:$CW$5,CD92)</f>
        <v>0</v>
      </c>
      <c r="CG92" s="1">
        <f>COUNTIF(Data!$CD$6:$CW$15,CD92)</f>
        <v>0</v>
      </c>
      <c r="CH92" s="1">
        <f t="shared" si="78"/>
        <v>0</v>
      </c>
      <c r="CI92" s="79">
        <f t="shared" si="67"/>
        <v>0</v>
      </c>
      <c r="CX92" s="132" t="str">
        <f t="shared" si="57"/>
        <v>ART-SLAM</v>
      </c>
      <c r="CY92" s="1">
        <f>COUNTA(Data!CX107:DU107)</f>
        <v>0</v>
      </c>
      <c r="CZ92" s="1">
        <f>COUNTIF(Data!$CX$3:$DU$5,CX92)</f>
        <v>0</v>
      </c>
      <c r="DA92" s="1">
        <f>COUNTIF(Data!$CX$6:$DU$15,CX92)</f>
        <v>0</v>
      </c>
      <c r="DB92" s="1">
        <f t="shared" si="79"/>
        <v>0</v>
      </c>
      <c r="DC92" s="79">
        <f t="shared" si="68"/>
        <v>0</v>
      </c>
      <c r="DV92" s="132" t="str">
        <f t="shared" si="58"/>
        <v>ART-SLAM</v>
      </c>
      <c r="DW92" s="1">
        <f>COUNTA(Data!DV107:EH107)</f>
        <v>0</v>
      </c>
      <c r="DX92" s="1">
        <f>COUNTIF(Data!$DV$3:$EH$5,DV92)</f>
        <v>0</v>
      </c>
      <c r="DY92" s="1">
        <f>COUNTIF(Data!$DV$6:$EH$15,DV92)</f>
        <v>0</v>
      </c>
      <c r="DZ92" s="1">
        <f t="shared" si="80"/>
        <v>0</v>
      </c>
      <c r="EA92" s="79">
        <f t="shared" si="69"/>
        <v>0</v>
      </c>
      <c r="EI92" s="132" t="str">
        <f t="shared" si="59"/>
        <v>ART-SLAM</v>
      </c>
      <c r="EJ92" s="1">
        <f>COUNTA(Data!EI107:ES107)</f>
        <v>0</v>
      </c>
      <c r="EK92" s="1">
        <f>COUNTIF(Data!$EI$3:$ES$5,EI92)</f>
        <v>0</v>
      </c>
      <c r="EL92" s="1">
        <f>COUNTIF(Data!$EI$6:$ES$15,EI92)</f>
        <v>0</v>
      </c>
      <c r="EM92" s="1">
        <f t="shared" si="81"/>
        <v>0</v>
      </c>
      <c r="EN92" s="79">
        <f t="shared" si="70"/>
        <v>0</v>
      </c>
    </row>
    <row r="93" spans="1:144" x14ac:dyDescent="0.25">
      <c r="A93" s="2" t="str">
        <f>Data!A108</f>
        <v>ART-SLAM (SC)</v>
      </c>
      <c r="B93" s="1">
        <f>COUNTA(Data!B108:I108)</f>
        <v>0</v>
      </c>
      <c r="C93" s="1">
        <f>COUNTIF(Data!$B$3:$I$5,A93)</f>
        <v>0</v>
      </c>
      <c r="D93" s="1">
        <f>COUNTIF(Data!$B$6:$I$15,A93)</f>
        <v>0</v>
      </c>
      <c r="E93" s="1">
        <f t="shared" si="71"/>
        <v>0</v>
      </c>
      <c r="F93" s="1">
        <f t="shared" si="60"/>
        <v>0</v>
      </c>
      <c r="J93" s="132" t="str">
        <f>Data!A108</f>
        <v>ART-SLAM (SC)</v>
      </c>
      <c r="K93" s="1">
        <f>COUNTA(Data!J108:T108)</f>
        <v>0</v>
      </c>
      <c r="L93" s="1">
        <f>COUNTIF(Data!$J$3:$T$5,J93)</f>
        <v>0</v>
      </c>
      <c r="M93" s="1">
        <f>COUNTIF(Data!$J$6:$T$15,J93)</f>
        <v>0</v>
      </c>
      <c r="N93" s="1">
        <f t="shared" si="72"/>
        <v>0</v>
      </c>
      <c r="O93" s="79">
        <f t="shared" si="61"/>
        <v>0</v>
      </c>
      <c r="U93" s="132" t="str">
        <f t="shared" si="51"/>
        <v>ART-SLAM (SC)</v>
      </c>
      <c r="V93" s="1">
        <f>COUNTA(Data!U108:AE108)</f>
        <v>0</v>
      </c>
      <c r="W93" s="1">
        <f>COUNTIF(Data!$U$3:$AE$5,U93)</f>
        <v>0</v>
      </c>
      <c r="X93" s="1">
        <f>COUNTIF(Data!$U$6:$AE$15,U93)</f>
        <v>0</v>
      </c>
      <c r="Y93" s="1">
        <f t="shared" si="73"/>
        <v>0</v>
      </c>
      <c r="Z93" s="79">
        <f t="shared" si="62"/>
        <v>0</v>
      </c>
      <c r="AF93" s="132" t="str">
        <f t="shared" si="52"/>
        <v>ART-SLAM (SC)</v>
      </c>
      <c r="AG93" s="1">
        <f>COUNTA(Data!AF108:AP108)</f>
        <v>0</v>
      </c>
      <c r="AH93" s="1">
        <f>COUNTIF(Data!$AF$3:$AP$5,AF93)</f>
        <v>0</v>
      </c>
      <c r="AI93" s="1">
        <f>COUNTIF(Data!$AF$6:$AP$15,AF93)</f>
        <v>0</v>
      </c>
      <c r="AJ93" s="1">
        <f t="shared" si="74"/>
        <v>0</v>
      </c>
      <c r="AK93" s="79">
        <f t="shared" si="63"/>
        <v>0</v>
      </c>
      <c r="AQ93" s="132" t="str">
        <f t="shared" si="53"/>
        <v>ART-SLAM (SC)</v>
      </c>
      <c r="AR93" s="1">
        <f>COUNTA(Data!AQ108:BA108)</f>
        <v>0</v>
      </c>
      <c r="AS93" s="1">
        <f>COUNTIF(Data!$AQ$3:$BA$5,AQ93)</f>
        <v>0</v>
      </c>
      <c r="AT93" s="1">
        <f>COUNTIF(Data!$AQ$6:$BA$15,AQ93)</f>
        <v>0</v>
      </c>
      <c r="AU93" s="1">
        <f t="shared" si="75"/>
        <v>0</v>
      </c>
      <c r="AV93" s="79">
        <f t="shared" si="64"/>
        <v>0</v>
      </c>
      <c r="BB93" s="132" t="str">
        <f t="shared" si="54"/>
        <v>ART-SLAM (SC)</v>
      </c>
      <c r="BC93" s="1">
        <f>COUNTA(Data!BB108:BM108)</f>
        <v>0</v>
      </c>
      <c r="BD93" s="1">
        <f>COUNTIF(Data!$BB$3:$BM$5,BB93)</f>
        <v>0</v>
      </c>
      <c r="BE93" s="1">
        <f>COUNTIF(Data!$BB$6:$BM$15,BB93)</f>
        <v>0</v>
      </c>
      <c r="BF93" s="1">
        <f t="shared" si="76"/>
        <v>0</v>
      </c>
      <c r="BG93" s="79">
        <f t="shared" si="65"/>
        <v>0</v>
      </c>
      <c r="BN93" s="132" t="str">
        <f t="shared" si="55"/>
        <v>ART-SLAM (SC)</v>
      </c>
      <c r="BO93" s="1">
        <f>COUNTA(Data!BN108:CC108)</f>
        <v>0</v>
      </c>
      <c r="BP93" s="1">
        <f>COUNTIF(Data!$BN$3:$CC$5,BN93)</f>
        <v>0</v>
      </c>
      <c r="BQ93" s="1">
        <f>COUNTIF(Data!$BN$6:$CC$15,BN93)</f>
        <v>0</v>
      </c>
      <c r="BR93" s="1">
        <f t="shared" si="77"/>
        <v>0</v>
      </c>
      <c r="BS93" s="79">
        <f t="shared" si="66"/>
        <v>0</v>
      </c>
      <c r="CD93" s="132" t="str">
        <f t="shared" si="56"/>
        <v>ART-SLAM (SC)</v>
      </c>
      <c r="CE93" s="1">
        <f>COUNTA(Data!CD108:CW108)</f>
        <v>0</v>
      </c>
      <c r="CF93" s="1">
        <f>COUNTIF(Data!$CD$3:$CW$5,CD93)</f>
        <v>0</v>
      </c>
      <c r="CG93" s="1">
        <f>COUNTIF(Data!$CD$6:$CW$15,CD93)</f>
        <v>0</v>
      </c>
      <c r="CH93" s="1">
        <f t="shared" si="78"/>
        <v>0</v>
      </c>
      <c r="CI93" s="79">
        <f t="shared" si="67"/>
        <v>0</v>
      </c>
      <c r="CX93" s="132" t="str">
        <f t="shared" si="57"/>
        <v>ART-SLAM (SC)</v>
      </c>
      <c r="CY93" s="1">
        <f>COUNTA(Data!CX108:DU108)</f>
        <v>0</v>
      </c>
      <c r="CZ93" s="1">
        <f>COUNTIF(Data!$CX$3:$DU$5,CX93)</f>
        <v>0</v>
      </c>
      <c r="DA93" s="1">
        <f>COUNTIF(Data!$CX$6:$DU$15,CX93)</f>
        <v>0</v>
      </c>
      <c r="DB93" s="1">
        <f t="shared" si="79"/>
        <v>0</v>
      </c>
      <c r="DC93" s="79">
        <f t="shared" si="68"/>
        <v>0</v>
      </c>
      <c r="DV93" s="132" t="str">
        <f t="shared" si="58"/>
        <v>ART-SLAM (SC)</v>
      </c>
      <c r="DW93" s="1">
        <f>COUNTA(Data!DV108:EH108)</f>
        <v>0</v>
      </c>
      <c r="DX93" s="1">
        <f>COUNTIF(Data!$DV$3:$EH$5,DV93)</f>
        <v>0</v>
      </c>
      <c r="DY93" s="1">
        <f>COUNTIF(Data!$DV$6:$EH$15,DV93)</f>
        <v>0</v>
      </c>
      <c r="DZ93" s="1">
        <f t="shared" si="80"/>
        <v>0</v>
      </c>
      <c r="EA93" s="79">
        <f t="shared" si="69"/>
        <v>0</v>
      </c>
      <c r="EI93" s="132" t="str">
        <f t="shared" si="59"/>
        <v>ART-SLAM (SC)</v>
      </c>
      <c r="EJ93" s="1">
        <f>COUNTA(Data!EI108:ES108)</f>
        <v>0</v>
      </c>
      <c r="EK93" s="1">
        <f>COUNTIF(Data!$EI$3:$ES$5,EI93)</f>
        <v>0</v>
      </c>
      <c r="EL93" s="1">
        <f>COUNTIF(Data!$EI$6:$ES$15,EI93)</f>
        <v>0</v>
      </c>
      <c r="EM93" s="1">
        <f t="shared" si="81"/>
        <v>0</v>
      </c>
      <c r="EN93" s="79">
        <f t="shared" si="70"/>
        <v>0</v>
      </c>
    </row>
    <row r="94" spans="1:144" x14ac:dyDescent="0.25">
      <c r="A94" s="2" t="str">
        <f>Data!A109</f>
        <v>ART-SLAM (IMU)</v>
      </c>
      <c r="B94" s="1">
        <f>COUNTA(Data!B109:I109)</f>
        <v>0</v>
      </c>
      <c r="C94" s="1">
        <f>COUNTIF(Data!$B$3:$I$5,A94)</f>
        <v>0</v>
      </c>
      <c r="D94" s="1">
        <f>COUNTIF(Data!$B$6:$I$15,A94)</f>
        <v>0</v>
      </c>
      <c r="E94" s="1">
        <f t="shared" si="71"/>
        <v>0</v>
      </c>
      <c r="F94" s="1">
        <f t="shared" si="60"/>
        <v>0</v>
      </c>
      <c r="J94" s="132" t="str">
        <f>Data!A109</f>
        <v>ART-SLAM (IMU)</v>
      </c>
      <c r="K94" s="1">
        <f>COUNTA(Data!J109:T109)</f>
        <v>0</v>
      </c>
      <c r="L94" s="1">
        <f>COUNTIF(Data!$J$3:$T$5,J94)</f>
        <v>0</v>
      </c>
      <c r="M94" s="1">
        <f>COUNTIF(Data!$J$6:$T$15,J94)</f>
        <v>0</v>
      </c>
      <c r="N94" s="1">
        <f t="shared" si="72"/>
        <v>0</v>
      </c>
      <c r="O94" s="79">
        <f t="shared" si="61"/>
        <v>0</v>
      </c>
      <c r="U94" s="132" t="str">
        <f t="shared" si="51"/>
        <v>ART-SLAM (IMU)</v>
      </c>
      <c r="V94" s="1">
        <f>COUNTA(Data!U109:AE109)</f>
        <v>0</v>
      </c>
      <c r="W94" s="1">
        <f>COUNTIF(Data!$U$3:$AE$5,U94)</f>
        <v>0</v>
      </c>
      <c r="X94" s="1">
        <f>COUNTIF(Data!$U$6:$AE$15,U94)</f>
        <v>0</v>
      </c>
      <c r="Y94" s="1">
        <f t="shared" si="73"/>
        <v>0</v>
      </c>
      <c r="Z94" s="79">
        <f t="shared" si="62"/>
        <v>0</v>
      </c>
      <c r="AF94" s="132" t="str">
        <f t="shared" si="52"/>
        <v>ART-SLAM (IMU)</v>
      </c>
      <c r="AG94" s="1">
        <f>COUNTA(Data!AF109:AP109)</f>
        <v>0</v>
      </c>
      <c r="AH94" s="1">
        <f>COUNTIF(Data!$AF$3:$AP$5,AF94)</f>
        <v>0</v>
      </c>
      <c r="AI94" s="1">
        <f>COUNTIF(Data!$AF$6:$AP$15,AF94)</f>
        <v>0</v>
      </c>
      <c r="AJ94" s="1">
        <f t="shared" si="74"/>
        <v>0</v>
      </c>
      <c r="AK94" s="79">
        <f t="shared" si="63"/>
        <v>0</v>
      </c>
      <c r="AQ94" s="132" t="str">
        <f t="shared" si="53"/>
        <v>ART-SLAM (IMU)</v>
      </c>
      <c r="AR94" s="1">
        <f>COUNTA(Data!AQ109:BA109)</f>
        <v>0</v>
      </c>
      <c r="AS94" s="1">
        <f>COUNTIF(Data!$AQ$3:$BA$5,AQ94)</f>
        <v>0</v>
      </c>
      <c r="AT94" s="1">
        <f>COUNTIF(Data!$AQ$6:$BA$15,AQ94)</f>
        <v>0</v>
      </c>
      <c r="AU94" s="1">
        <f t="shared" si="75"/>
        <v>0</v>
      </c>
      <c r="AV94" s="79">
        <f t="shared" si="64"/>
        <v>0</v>
      </c>
      <c r="BB94" s="132" t="str">
        <f t="shared" si="54"/>
        <v>ART-SLAM (IMU)</v>
      </c>
      <c r="BC94" s="1">
        <f>COUNTA(Data!BB109:BM109)</f>
        <v>0</v>
      </c>
      <c r="BD94" s="1">
        <f>COUNTIF(Data!$BB$3:$BM$5,BB94)</f>
        <v>0</v>
      </c>
      <c r="BE94" s="1">
        <f>COUNTIF(Data!$BB$6:$BM$15,BB94)</f>
        <v>0</v>
      </c>
      <c r="BF94" s="1">
        <f t="shared" si="76"/>
        <v>0</v>
      </c>
      <c r="BG94" s="79">
        <f t="shared" si="65"/>
        <v>0</v>
      </c>
      <c r="BN94" s="132" t="str">
        <f t="shared" si="55"/>
        <v>ART-SLAM (IMU)</v>
      </c>
      <c r="BO94" s="1">
        <f>COUNTA(Data!BN109:CC109)</f>
        <v>0</v>
      </c>
      <c r="BP94" s="1">
        <f>COUNTIF(Data!$BN$3:$CC$5,BN94)</f>
        <v>0</v>
      </c>
      <c r="BQ94" s="1">
        <f>COUNTIF(Data!$BN$6:$CC$15,BN94)</f>
        <v>0</v>
      </c>
      <c r="BR94" s="1">
        <f t="shared" si="77"/>
        <v>0</v>
      </c>
      <c r="BS94" s="79">
        <f t="shared" si="66"/>
        <v>0</v>
      </c>
      <c r="CD94" s="132" t="str">
        <f t="shared" si="56"/>
        <v>ART-SLAM (IMU)</v>
      </c>
      <c r="CE94" s="1">
        <f>COUNTA(Data!CD109:CW109)</f>
        <v>0</v>
      </c>
      <c r="CF94" s="1">
        <f>COUNTIF(Data!$CD$3:$CW$5,CD94)</f>
        <v>0</v>
      </c>
      <c r="CG94" s="1">
        <f>COUNTIF(Data!$CD$6:$CW$15,CD94)</f>
        <v>0</v>
      </c>
      <c r="CH94" s="1">
        <f t="shared" si="78"/>
        <v>0</v>
      </c>
      <c r="CI94" s="79">
        <f t="shared" si="67"/>
        <v>0</v>
      </c>
      <c r="CX94" s="132" t="str">
        <f t="shared" si="57"/>
        <v>ART-SLAM (IMU)</v>
      </c>
      <c r="CY94" s="1">
        <f>COUNTA(Data!CX109:DU109)</f>
        <v>0</v>
      </c>
      <c r="CZ94" s="1">
        <f>COUNTIF(Data!$CX$3:$DU$5,CX94)</f>
        <v>0</v>
      </c>
      <c r="DA94" s="1">
        <f>COUNTIF(Data!$CX$6:$DU$15,CX94)</f>
        <v>0</v>
      </c>
      <c r="DB94" s="1">
        <f t="shared" si="79"/>
        <v>0</v>
      </c>
      <c r="DC94" s="79">
        <f t="shared" si="68"/>
        <v>0</v>
      </c>
      <c r="DV94" s="132" t="str">
        <f t="shared" si="58"/>
        <v>ART-SLAM (IMU)</v>
      </c>
      <c r="DW94" s="1">
        <f>COUNTA(Data!DV109:EH109)</f>
        <v>0</v>
      </c>
      <c r="DX94" s="1">
        <f>COUNTIF(Data!$DV$3:$EH$5,DV94)</f>
        <v>0</v>
      </c>
      <c r="DY94" s="1">
        <f>COUNTIF(Data!$DV$6:$EH$15,DV94)</f>
        <v>0</v>
      </c>
      <c r="DZ94" s="1">
        <f t="shared" si="80"/>
        <v>0</v>
      </c>
      <c r="EA94" s="79">
        <f t="shared" si="69"/>
        <v>0</v>
      </c>
      <c r="EI94" s="132" t="str">
        <f t="shared" si="59"/>
        <v>ART-SLAM (IMU)</v>
      </c>
      <c r="EJ94" s="1">
        <f>COUNTA(Data!EI109:ES109)</f>
        <v>0</v>
      </c>
      <c r="EK94" s="1">
        <f>COUNTIF(Data!$EI$3:$ES$5,EI94)</f>
        <v>0</v>
      </c>
      <c r="EL94" s="1">
        <f>COUNTIF(Data!$EI$6:$ES$15,EI94)</f>
        <v>0</v>
      </c>
      <c r="EM94" s="1">
        <f t="shared" si="81"/>
        <v>0</v>
      </c>
      <c r="EN94" s="79">
        <f t="shared" si="70"/>
        <v>0</v>
      </c>
    </row>
    <row r="95" spans="1:144" x14ac:dyDescent="0.25">
      <c r="A95" s="2" t="str">
        <f>Data!A110</f>
        <v>ART-SLAM (GPS)</v>
      </c>
      <c r="B95" s="1">
        <f>COUNTA(Data!B110:I110)</f>
        <v>0</v>
      </c>
      <c r="C95" s="1">
        <f>COUNTIF(Data!$B$3:$I$5,A95)</f>
        <v>0</v>
      </c>
      <c r="D95" s="1">
        <f>COUNTIF(Data!$B$6:$I$15,A95)</f>
        <v>0</v>
      </c>
      <c r="E95" s="1">
        <f t="shared" si="71"/>
        <v>0</v>
      </c>
      <c r="F95" s="1">
        <f t="shared" si="60"/>
        <v>0</v>
      </c>
      <c r="J95" s="132" t="str">
        <f>Data!A110</f>
        <v>ART-SLAM (GPS)</v>
      </c>
      <c r="K95" s="1">
        <f>COUNTA(Data!J110:T110)</f>
        <v>0</v>
      </c>
      <c r="L95" s="1">
        <f>COUNTIF(Data!$J$3:$T$5,J95)</f>
        <v>0</v>
      </c>
      <c r="M95" s="1">
        <f>COUNTIF(Data!$J$6:$T$15,J95)</f>
        <v>0</v>
      </c>
      <c r="N95" s="1">
        <f t="shared" si="72"/>
        <v>0</v>
      </c>
      <c r="O95" s="79">
        <f t="shared" si="61"/>
        <v>0</v>
      </c>
      <c r="U95" s="132" t="str">
        <f t="shared" si="51"/>
        <v>ART-SLAM (GPS)</v>
      </c>
      <c r="V95" s="1">
        <f>COUNTA(Data!U110:AE110)</f>
        <v>0</v>
      </c>
      <c r="W95" s="1">
        <f>COUNTIF(Data!$U$3:$AE$5,U95)</f>
        <v>0</v>
      </c>
      <c r="X95" s="1">
        <f>COUNTIF(Data!$U$6:$AE$15,U95)</f>
        <v>0</v>
      </c>
      <c r="Y95" s="1">
        <f t="shared" si="73"/>
        <v>0</v>
      </c>
      <c r="Z95" s="79">
        <f t="shared" si="62"/>
        <v>0</v>
      </c>
      <c r="AF95" s="132" t="str">
        <f t="shared" si="52"/>
        <v>ART-SLAM (GPS)</v>
      </c>
      <c r="AG95" s="1">
        <f>COUNTA(Data!AF110:AP110)</f>
        <v>0</v>
      </c>
      <c r="AH95" s="1">
        <f>COUNTIF(Data!$AF$3:$AP$5,AF95)</f>
        <v>0</v>
      </c>
      <c r="AI95" s="1">
        <f>COUNTIF(Data!$AF$6:$AP$15,AF95)</f>
        <v>0</v>
      </c>
      <c r="AJ95" s="1">
        <f t="shared" si="74"/>
        <v>0</v>
      </c>
      <c r="AK95" s="79">
        <f t="shared" si="63"/>
        <v>0</v>
      </c>
      <c r="AQ95" s="132" t="str">
        <f t="shared" si="53"/>
        <v>ART-SLAM (GPS)</v>
      </c>
      <c r="AR95" s="1">
        <f>COUNTA(Data!AQ110:BA110)</f>
        <v>0</v>
      </c>
      <c r="AS95" s="1">
        <f>COUNTIF(Data!$AQ$3:$BA$5,AQ95)</f>
        <v>0</v>
      </c>
      <c r="AT95" s="1">
        <f>COUNTIF(Data!$AQ$6:$BA$15,AQ95)</f>
        <v>0</v>
      </c>
      <c r="AU95" s="1">
        <f t="shared" si="75"/>
        <v>0</v>
      </c>
      <c r="AV95" s="79">
        <f t="shared" si="64"/>
        <v>0</v>
      </c>
      <c r="BB95" s="132" t="str">
        <f t="shared" si="54"/>
        <v>ART-SLAM (GPS)</v>
      </c>
      <c r="BC95" s="1">
        <f>COUNTA(Data!BB110:BM110)</f>
        <v>0</v>
      </c>
      <c r="BD95" s="1">
        <f>COUNTIF(Data!$BB$3:$BM$5,BB95)</f>
        <v>0</v>
      </c>
      <c r="BE95" s="1">
        <f>COUNTIF(Data!$BB$6:$BM$15,BB95)</f>
        <v>0</v>
      </c>
      <c r="BF95" s="1">
        <f t="shared" si="76"/>
        <v>0</v>
      </c>
      <c r="BG95" s="79">
        <f t="shared" si="65"/>
        <v>0</v>
      </c>
      <c r="BN95" s="132" t="str">
        <f t="shared" si="55"/>
        <v>ART-SLAM (GPS)</v>
      </c>
      <c r="BO95" s="1">
        <f>COUNTA(Data!BN110:CC110)</f>
        <v>0</v>
      </c>
      <c r="BP95" s="1">
        <f>COUNTIF(Data!$BN$3:$CC$5,BN95)</f>
        <v>0</v>
      </c>
      <c r="BQ95" s="1">
        <f>COUNTIF(Data!$BN$6:$CC$15,BN95)</f>
        <v>0</v>
      </c>
      <c r="BR95" s="1">
        <f t="shared" si="77"/>
        <v>0</v>
      </c>
      <c r="BS95" s="79">
        <f t="shared" si="66"/>
        <v>0</v>
      </c>
      <c r="CD95" s="132" t="str">
        <f t="shared" si="56"/>
        <v>ART-SLAM (GPS)</v>
      </c>
      <c r="CE95" s="1">
        <f>COUNTA(Data!CD110:CW110)</f>
        <v>0</v>
      </c>
      <c r="CF95" s="1">
        <f>COUNTIF(Data!$CD$3:$CW$5,CD95)</f>
        <v>0</v>
      </c>
      <c r="CG95" s="1">
        <f>COUNTIF(Data!$CD$6:$CW$15,CD95)</f>
        <v>0</v>
      </c>
      <c r="CH95" s="1">
        <f t="shared" si="78"/>
        <v>0</v>
      </c>
      <c r="CI95" s="79">
        <f t="shared" si="67"/>
        <v>0</v>
      </c>
      <c r="CX95" s="132" t="str">
        <f t="shared" si="57"/>
        <v>ART-SLAM (GPS)</v>
      </c>
      <c r="CY95" s="1">
        <f>COUNTA(Data!CX110:DU110)</f>
        <v>0</v>
      </c>
      <c r="CZ95" s="1">
        <f>COUNTIF(Data!$CX$3:$DU$5,CX95)</f>
        <v>0</v>
      </c>
      <c r="DA95" s="1">
        <f>COUNTIF(Data!$CX$6:$DU$15,CX95)</f>
        <v>0</v>
      </c>
      <c r="DB95" s="1">
        <f t="shared" si="79"/>
        <v>0</v>
      </c>
      <c r="DC95" s="79">
        <f t="shared" si="68"/>
        <v>0</v>
      </c>
      <c r="DV95" s="132" t="str">
        <f t="shared" si="58"/>
        <v>ART-SLAM (GPS)</v>
      </c>
      <c r="DW95" s="1">
        <f>COUNTA(Data!DV110:EH110)</f>
        <v>0</v>
      </c>
      <c r="DX95" s="1">
        <f>COUNTIF(Data!$DV$3:$EH$5,DV95)</f>
        <v>0</v>
      </c>
      <c r="DY95" s="1">
        <f>COUNTIF(Data!$DV$6:$EH$15,DV95)</f>
        <v>0</v>
      </c>
      <c r="DZ95" s="1">
        <f t="shared" si="80"/>
        <v>0</v>
      </c>
      <c r="EA95" s="79">
        <f t="shared" si="69"/>
        <v>0</v>
      </c>
      <c r="EI95" s="132" t="str">
        <f t="shared" si="59"/>
        <v>ART-SLAM (GPS)</v>
      </c>
      <c r="EJ95" s="1">
        <f>COUNTA(Data!EI110:ES110)</f>
        <v>0</v>
      </c>
      <c r="EK95" s="1">
        <f>COUNTIF(Data!$EI$3:$ES$5,EI95)</f>
        <v>0</v>
      </c>
      <c r="EL95" s="1">
        <f>COUNTIF(Data!$EI$6:$ES$15,EI95)</f>
        <v>0</v>
      </c>
      <c r="EM95" s="1">
        <f t="shared" si="81"/>
        <v>0</v>
      </c>
      <c r="EN95" s="79">
        <f t="shared" si="70"/>
        <v>0</v>
      </c>
    </row>
    <row r="96" spans="1:144" x14ac:dyDescent="0.25">
      <c r="A96" s="2" t="str">
        <f>Data!A111</f>
        <v>BALM</v>
      </c>
      <c r="B96" s="1">
        <f>COUNTA(Data!B111:I111)</f>
        <v>0</v>
      </c>
      <c r="C96" s="1">
        <f>COUNTIF(Data!$B$3:$I$5,A96)</f>
        <v>0</v>
      </c>
      <c r="D96" s="1">
        <f>COUNTIF(Data!$B$6:$I$15,A96)</f>
        <v>0</v>
      </c>
      <c r="E96" s="1">
        <f t="shared" si="71"/>
        <v>0</v>
      </c>
      <c r="F96" s="1">
        <f t="shared" si="60"/>
        <v>0</v>
      </c>
      <c r="J96" s="132" t="str">
        <f>Data!A111</f>
        <v>BALM</v>
      </c>
      <c r="K96" s="1">
        <f>COUNTA(Data!J111:T111)</f>
        <v>0</v>
      </c>
      <c r="L96" s="1">
        <f>COUNTIF(Data!$J$3:$T$5,J96)</f>
        <v>0</v>
      </c>
      <c r="M96" s="1">
        <f>COUNTIF(Data!$J$6:$T$15,J96)</f>
        <v>0</v>
      </c>
      <c r="N96" s="1">
        <f t="shared" si="72"/>
        <v>0</v>
      </c>
      <c r="O96" s="79">
        <f t="shared" si="61"/>
        <v>0</v>
      </c>
      <c r="U96" s="132" t="str">
        <f t="shared" si="51"/>
        <v>BALM</v>
      </c>
      <c r="V96" s="1">
        <f>COUNTA(Data!U111:AE111)</f>
        <v>0</v>
      </c>
      <c r="W96" s="1">
        <f>COUNTIF(Data!$U$3:$AE$5,U96)</f>
        <v>0</v>
      </c>
      <c r="X96" s="1">
        <f>COUNTIF(Data!$U$6:$AE$15,U96)</f>
        <v>0</v>
      </c>
      <c r="Y96" s="1">
        <f t="shared" si="73"/>
        <v>0</v>
      </c>
      <c r="Z96" s="79">
        <f t="shared" si="62"/>
        <v>0</v>
      </c>
      <c r="AF96" s="132" t="str">
        <f t="shared" si="52"/>
        <v>BALM</v>
      </c>
      <c r="AG96" s="1">
        <f>COUNTA(Data!AF111:AP111)</f>
        <v>0</v>
      </c>
      <c r="AH96" s="1">
        <f>COUNTIF(Data!$AF$3:$AP$5,AF96)</f>
        <v>0</v>
      </c>
      <c r="AI96" s="1">
        <f>COUNTIF(Data!$AF$6:$AP$15,AF96)</f>
        <v>0</v>
      </c>
      <c r="AJ96" s="1">
        <f t="shared" si="74"/>
        <v>0</v>
      </c>
      <c r="AK96" s="79">
        <f t="shared" si="63"/>
        <v>0</v>
      </c>
      <c r="AQ96" s="132" t="str">
        <f t="shared" si="53"/>
        <v>BALM</v>
      </c>
      <c r="AR96" s="1">
        <f>COUNTA(Data!AQ111:BA111)</f>
        <v>0</v>
      </c>
      <c r="AS96" s="1">
        <f>COUNTIF(Data!$AQ$3:$BA$5,AQ96)</f>
        <v>0</v>
      </c>
      <c r="AT96" s="1">
        <f>COUNTIF(Data!$AQ$6:$BA$15,AQ96)</f>
        <v>0</v>
      </c>
      <c r="AU96" s="1">
        <f t="shared" si="75"/>
        <v>0</v>
      </c>
      <c r="AV96" s="79">
        <f t="shared" si="64"/>
        <v>0</v>
      </c>
      <c r="BB96" s="132" t="str">
        <f t="shared" si="54"/>
        <v>BALM</v>
      </c>
      <c r="BC96" s="1">
        <f>COUNTA(Data!BB111:BM111)</f>
        <v>0</v>
      </c>
      <c r="BD96" s="1">
        <f>COUNTIF(Data!$BB$3:$BM$5,BB96)</f>
        <v>0</v>
      </c>
      <c r="BE96" s="1">
        <f>COUNTIF(Data!$BB$6:$BM$15,BB96)</f>
        <v>0</v>
      </c>
      <c r="BF96" s="1">
        <f t="shared" si="76"/>
        <v>0</v>
      </c>
      <c r="BG96" s="79">
        <f t="shared" si="65"/>
        <v>0</v>
      </c>
      <c r="BN96" s="132" t="str">
        <f t="shared" si="55"/>
        <v>BALM</v>
      </c>
      <c r="BO96" s="1">
        <f>COUNTA(Data!BN111:CC111)</f>
        <v>0</v>
      </c>
      <c r="BP96" s="1">
        <f>COUNTIF(Data!$BN$3:$CC$5,BN96)</f>
        <v>0</v>
      </c>
      <c r="BQ96" s="1">
        <f>COUNTIF(Data!$BN$6:$CC$15,BN96)</f>
        <v>0</v>
      </c>
      <c r="BR96" s="1">
        <f t="shared" si="77"/>
        <v>0</v>
      </c>
      <c r="BS96" s="79">
        <f t="shared" si="66"/>
        <v>0</v>
      </c>
      <c r="CD96" s="132" t="str">
        <f t="shared" si="56"/>
        <v>BALM</v>
      </c>
      <c r="CE96" s="1">
        <f>COUNTA(Data!CD111:CW111)</f>
        <v>0</v>
      </c>
      <c r="CF96" s="1">
        <f>COUNTIF(Data!$CD$3:$CW$5,CD96)</f>
        <v>0</v>
      </c>
      <c r="CG96" s="1">
        <f>COUNTIF(Data!$CD$6:$CW$15,CD96)</f>
        <v>0</v>
      </c>
      <c r="CH96" s="1">
        <f t="shared" si="78"/>
        <v>0</v>
      </c>
      <c r="CI96" s="79">
        <f t="shared" si="67"/>
        <v>0</v>
      </c>
      <c r="CX96" s="132" t="str">
        <f t="shared" si="57"/>
        <v>BALM</v>
      </c>
      <c r="CY96" s="1">
        <f>COUNTA(Data!CX111:DU111)</f>
        <v>0</v>
      </c>
      <c r="CZ96" s="1">
        <f>COUNTIF(Data!$CX$3:$DU$5,CX96)</f>
        <v>0</v>
      </c>
      <c r="DA96" s="1">
        <f>COUNTIF(Data!$CX$6:$DU$15,CX96)</f>
        <v>0</v>
      </c>
      <c r="DB96" s="1">
        <f t="shared" si="79"/>
        <v>0</v>
      </c>
      <c r="DC96" s="79">
        <f t="shared" si="68"/>
        <v>0</v>
      </c>
      <c r="DV96" s="132" t="str">
        <f t="shared" si="58"/>
        <v>BALM</v>
      </c>
      <c r="DW96" s="1">
        <f>COUNTA(Data!DV111:EH111)</f>
        <v>0</v>
      </c>
      <c r="DX96" s="1">
        <f>COUNTIF(Data!$DV$3:$EH$5,DV96)</f>
        <v>0</v>
      </c>
      <c r="DY96" s="1">
        <f>COUNTIF(Data!$DV$6:$EH$15,DV96)</f>
        <v>0</v>
      </c>
      <c r="DZ96" s="1">
        <f t="shared" si="80"/>
        <v>0</v>
      </c>
      <c r="EA96" s="79">
        <f t="shared" si="69"/>
        <v>0</v>
      </c>
      <c r="EI96" s="132" t="str">
        <f t="shared" si="59"/>
        <v>BALM</v>
      </c>
      <c r="EJ96" s="1">
        <f>COUNTA(Data!EI111:ES111)</f>
        <v>0</v>
      </c>
      <c r="EK96" s="1">
        <f>COUNTIF(Data!$EI$3:$ES$5,EI96)</f>
        <v>0</v>
      </c>
      <c r="EL96" s="1">
        <f>COUNTIF(Data!$EI$6:$ES$15,EI96)</f>
        <v>0</v>
      </c>
      <c r="EM96" s="1">
        <f t="shared" si="81"/>
        <v>0</v>
      </c>
      <c r="EN96" s="79">
        <f t="shared" si="70"/>
        <v>0</v>
      </c>
    </row>
    <row r="97" spans="1:144" x14ac:dyDescent="0.25">
      <c r="A97" s="2" t="str">
        <f>Data!A112</f>
        <v>MULLS</v>
      </c>
      <c r="B97" s="1">
        <f>COUNTA(Data!B112:I112)</f>
        <v>0</v>
      </c>
      <c r="C97" s="1">
        <f>COUNTIF(Data!$B$3:$I$5,A97)</f>
        <v>0</v>
      </c>
      <c r="D97" s="1">
        <f>COUNTIF(Data!$B$6:$I$15,A97)</f>
        <v>0</v>
      </c>
      <c r="E97" s="1">
        <f t="shared" si="71"/>
        <v>0</v>
      </c>
      <c r="F97" s="1">
        <f t="shared" si="60"/>
        <v>0</v>
      </c>
      <c r="J97" s="132" t="str">
        <f>Data!A112</f>
        <v>MULLS</v>
      </c>
      <c r="K97" s="1">
        <f>COUNTA(Data!J112:T112)</f>
        <v>0</v>
      </c>
      <c r="L97" s="1">
        <f>COUNTIF(Data!$J$3:$T$5,J97)</f>
        <v>0</v>
      </c>
      <c r="M97" s="1">
        <f>COUNTIF(Data!$J$6:$T$15,J97)</f>
        <v>0</v>
      </c>
      <c r="N97" s="1">
        <f t="shared" si="72"/>
        <v>0</v>
      </c>
      <c r="O97" s="79">
        <f t="shared" si="61"/>
        <v>0</v>
      </c>
      <c r="U97" s="132" t="str">
        <f t="shared" si="51"/>
        <v>MULLS</v>
      </c>
      <c r="V97" s="1">
        <f>COUNTA(Data!U112:AE112)</f>
        <v>0</v>
      </c>
      <c r="W97" s="1">
        <f>COUNTIF(Data!$U$3:$AE$5,U97)</f>
        <v>0</v>
      </c>
      <c r="X97" s="1">
        <f>COUNTIF(Data!$U$6:$AE$15,U97)</f>
        <v>0</v>
      </c>
      <c r="Y97" s="1">
        <f t="shared" si="73"/>
        <v>0</v>
      </c>
      <c r="Z97" s="79">
        <f t="shared" si="62"/>
        <v>0</v>
      </c>
      <c r="AF97" s="132" t="str">
        <f t="shared" si="52"/>
        <v>MULLS</v>
      </c>
      <c r="AG97" s="1">
        <f>COUNTA(Data!AF112:AP112)</f>
        <v>0</v>
      </c>
      <c r="AH97" s="1">
        <f>COUNTIF(Data!$AF$3:$AP$5,AF97)</f>
        <v>0</v>
      </c>
      <c r="AI97" s="1">
        <f>COUNTIF(Data!$AF$6:$AP$15,AF97)</f>
        <v>0</v>
      </c>
      <c r="AJ97" s="1">
        <f t="shared" si="74"/>
        <v>0</v>
      </c>
      <c r="AK97" s="79">
        <f t="shared" si="63"/>
        <v>0</v>
      </c>
      <c r="AQ97" s="132" t="str">
        <f t="shared" si="53"/>
        <v>MULLS</v>
      </c>
      <c r="AR97" s="1">
        <f>COUNTA(Data!AQ112:BA112)</f>
        <v>0</v>
      </c>
      <c r="AS97" s="1">
        <f>COUNTIF(Data!$AQ$3:$BA$5,AQ97)</f>
        <v>0</v>
      </c>
      <c r="AT97" s="1">
        <f>COUNTIF(Data!$AQ$6:$BA$15,AQ97)</f>
        <v>0</v>
      </c>
      <c r="AU97" s="1">
        <f t="shared" si="75"/>
        <v>0</v>
      </c>
      <c r="AV97" s="79">
        <f t="shared" si="64"/>
        <v>0</v>
      </c>
      <c r="BB97" s="132" t="str">
        <f t="shared" si="54"/>
        <v>MULLS</v>
      </c>
      <c r="BC97" s="1">
        <f>COUNTA(Data!BB112:BM112)</f>
        <v>0</v>
      </c>
      <c r="BD97" s="1">
        <f>COUNTIF(Data!$BB$3:$BM$5,BB97)</f>
        <v>0</v>
      </c>
      <c r="BE97" s="1">
        <f>COUNTIF(Data!$BB$6:$BM$15,BB97)</f>
        <v>0</v>
      </c>
      <c r="BF97" s="1">
        <f t="shared" si="76"/>
        <v>0</v>
      </c>
      <c r="BG97" s="79">
        <f t="shared" si="65"/>
        <v>0</v>
      </c>
      <c r="BN97" s="132" t="str">
        <f t="shared" si="55"/>
        <v>MULLS</v>
      </c>
      <c r="BO97" s="1">
        <f>COUNTA(Data!BN112:CC112)</f>
        <v>0</v>
      </c>
      <c r="BP97" s="1">
        <f>COUNTIF(Data!$BN$3:$CC$5,BN97)</f>
        <v>0</v>
      </c>
      <c r="BQ97" s="1">
        <f>COUNTIF(Data!$BN$6:$CC$15,BN97)</f>
        <v>0</v>
      </c>
      <c r="BR97" s="1">
        <f t="shared" si="77"/>
        <v>0</v>
      </c>
      <c r="BS97" s="79">
        <f t="shared" si="66"/>
        <v>0</v>
      </c>
      <c r="CD97" s="132" t="str">
        <f t="shared" si="56"/>
        <v>MULLS</v>
      </c>
      <c r="CE97" s="1">
        <f>COUNTA(Data!CD112:CW112)</f>
        <v>0</v>
      </c>
      <c r="CF97" s="1">
        <f>COUNTIF(Data!$CD$3:$CW$5,CD97)</f>
        <v>0</v>
      </c>
      <c r="CG97" s="1">
        <f>COUNTIF(Data!$CD$6:$CW$15,CD97)</f>
        <v>0</v>
      </c>
      <c r="CH97" s="1">
        <f t="shared" si="78"/>
        <v>0</v>
      </c>
      <c r="CI97" s="79">
        <f t="shared" si="67"/>
        <v>0</v>
      </c>
      <c r="CX97" s="132" t="str">
        <f t="shared" si="57"/>
        <v>MULLS</v>
      </c>
      <c r="CY97" s="1">
        <f>COUNTA(Data!CX112:DU112)</f>
        <v>0</v>
      </c>
      <c r="CZ97" s="1">
        <f>COUNTIF(Data!$CX$3:$DU$5,CX97)</f>
        <v>0</v>
      </c>
      <c r="DA97" s="1">
        <f>COUNTIF(Data!$CX$6:$DU$15,CX97)</f>
        <v>0</v>
      </c>
      <c r="DB97" s="1">
        <f t="shared" si="79"/>
        <v>0</v>
      </c>
      <c r="DC97" s="79">
        <f t="shared" si="68"/>
        <v>0</v>
      </c>
      <c r="DV97" s="132" t="str">
        <f t="shared" si="58"/>
        <v>MULLS</v>
      </c>
      <c r="DW97" s="1">
        <f>COUNTA(Data!DV112:EH112)</f>
        <v>0</v>
      </c>
      <c r="DX97" s="1">
        <f>COUNTIF(Data!$DV$3:$EH$5,DV97)</f>
        <v>0</v>
      </c>
      <c r="DY97" s="1">
        <f>COUNTIF(Data!$DV$6:$EH$15,DV97)</f>
        <v>0</v>
      </c>
      <c r="DZ97" s="1">
        <f t="shared" si="80"/>
        <v>0</v>
      </c>
      <c r="EA97" s="79">
        <f t="shared" si="69"/>
        <v>0</v>
      </c>
      <c r="EI97" s="132" t="str">
        <f t="shared" si="59"/>
        <v>MULLS</v>
      </c>
      <c r="EJ97" s="1">
        <f>COUNTA(Data!EI112:ES112)</f>
        <v>0</v>
      </c>
      <c r="EK97" s="1">
        <f>COUNTIF(Data!$EI$3:$ES$5,EI97)</f>
        <v>0</v>
      </c>
      <c r="EL97" s="1">
        <f>COUNTIF(Data!$EI$6:$ES$15,EI97)</f>
        <v>0</v>
      </c>
      <c r="EM97" s="1">
        <f t="shared" si="81"/>
        <v>0</v>
      </c>
      <c r="EN97" s="79">
        <f t="shared" si="70"/>
        <v>0</v>
      </c>
    </row>
    <row r="98" spans="1:144" x14ac:dyDescent="0.25">
      <c r="A98" s="2" t="str">
        <f>Data!A113</f>
        <v>livox_mapping</v>
      </c>
      <c r="B98" s="1">
        <f>COUNTA(Data!B113:I113)</f>
        <v>0</v>
      </c>
      <c r="C98" s="1">
        <f>COUNTIF(Data!$B$3:$I$5,A98)</f>
        <v>0</v>
      </c>
      <c r="D98" s="1">
        <f>COUNTIF(Data!$B$6:$I$15,A98)</f>
        <v>0</v>
      </c>
      <c r="E98" s="1">
        <f t="shared" si="71"/>
        <v>0</v>
      </c>
      <c r="F98" s="1">
        <f t="shared" si="60"/>
        <v>0</v>
      </c>
      <c r="J98" s="132" t="str">
        <f>Data!A113</f>
        <v>livox_mapping</v>
      </c>
      <c r="K98" s="1">
        <f>COUNTA(Data!J113:T113)</f>
        <v>0</v>
      </c>
      <c r="L98" s="1">
        <f>COUNTIF(Data!$J$3:$T$5,J98)</f>
        <v>0</v>
      </c>
      <c r="M98" s="1">
        <f>COUNTIF(Data!$J$6:$T$15,J98)</f>
        <v>0</v>
      </c>
      <c r="N98" s="1">
        <f t="shared" si="72"/>
        <v>0</v>
      </c>
      <c r="O98" s="79">
        <f t="shared" si="61"/>
        <v>0</v>
      </c>
      <c r="U98" s="132" t="str">
        <f t="shared" si="51"/>
        <v>livox_mapping</v>
      </c>
      <c r="V98" s="1">
        <f>COUNTA(Data!U113:AE113)</f>
        <v>0</v>
      </c>
      <c r="W98" s="1">
        <f>COUNTIF(Data!$U$3:$AE$5,U98)</f>
        <v>0</v>
      </c>
      <c r="X98" s="1">
        <f>COUNTIF(Data!$U$6:$AE$15,U98)</f>
        <v>0</v>
      </c>
      <c r="Y98" s="1">
        <f t="shared" si="73"/>
        <v>0</v>
      </c>
      <c r="Z98" s="79">
        <f t="shared" si="62"/>
        <v>0</v>
      </c>
      <c r="AF98" s="132" t="str">
        <f t="shared" si="52"/>
        <v>livox_mapping</v>
      </c>
      <c r="AG98" s="1">
        <f>COUNTA(Data!AF113:AP113)</f>
        <v>0</v>
      </c>
      <c r="AH98" s="1">
        <f>COUNTIF(Data!$AF$3:$AP$5,AF98)</f>
        <v>0</v>
      </c>
      <c r="AI98" s="1">
        <f>COUNTIF(Data!$AF$6:$AP$15,AF98)</f>
        <v>0</v>
      </c>
      <c r="AJ98" s="1">
        <f t="shared" si="74"/>
        <v>0</v>
      </c>
      <c r="AK98" s="79">
        <f t="shared" si="63"/>
        <v>0</v>
      </c>
      <c r="AQ98" s="132" t="str">
        <f t="shared" si="53"/>
        <v>livox_mapping</v>
      </c>
      <c r="AR98" s="1">
        <f>COUNTA(Data!AQ113:BA113)</f>
        <v>0</v>
      </c>
      <c r="AS98" s="1">
        <f>COUNTIF(Data!$AQ$3:$BA$5,AQ98)</f>
        <v>0</v>
      </c>
      <c r="AT98" s="1">
        <f>COUNTIF(Data!$AQ$6:$BA$15,AQ98)</f>
        <v>0</v>
      </c>
      <c r="AU98" s="1">
        <f t="shared" si="75"/>
        <v>0</v>
      </c>
      <c r="AV98" s="79">
        <f t="shared" si="64"/>
        <v>0</v>
      </c>
      <c r="BB98" s="132" t="str">
        <f t="shared" si="54"/>
        <v>livox_mapping</v>
      </c>
      <c r="BC98" s="1">
        <f>COUNTA(Data!BB113:BM113)</f>
        <v>0</v>
      </c>
      <c r="BD98" s="1">
        <f>COUNTIF(Data!$BB$3:$BM$5,BB98)</f>
        <v>0</v>
      </c>
      <c r="BE98" s="1">
        <f>COUNTIF(Data!$BB$6:$BM$15,BB98)</f>
        <v>0</v>
      </c>
      <c r="BF98" s="1">
        <f t="shared" si="76"/>
        <v>0</v>
      </c>
      <c r="BG98" s="79">
        <f t="shared" si="65"/>
        <v>0</v>
      </c>
      <c r="BN98" s="132" t="str">
        <f t="shared" si="55"/>
        <v>livox_mapping</v>
      </c>
      <c r="BO98" s="1">
        <f>COUNTA(Data!BN113:CC113)</f>
        <v>0</v>
      </c>
      <c r="BP98" s="1">
        <f>COUNTIF(Data!$BN$3:$CC$5,BN98)</f>
        <v>0</v>
      </c>
      <c r="BQ98" s="1">
        <f>COUNTIF(Data!$BN$6:$CC$15,BN98)</f>
        <v>0</v>
      </c>
      <c r="BR98" s="1">
        <f t="shared" si="77"/>
        <v>0</v>
      </c>
      <c r="BS98" s="79">
        <f t="shared" si="66"/>
        <v>0</v>
      </c>
      <c r="CD98" s="132" t="str">
        <f t="shared" si="56"/>
        <v>livox_mapping</v>
      </c>
      <c r="CE98" s="1">
        <f>COUNTA(Data!CD113:CW113)</f>
        <v>0</v>
      </c>
      <c r="CF98" s="1">
        <f>COUNTIF(Data!$CD$3:$CW$5,CD98)</f>
        <v>0</v>
      </c>
      <c r="CG98" s="1">
        <f>COUNTIF(Data!$CD$6:$CW$15,CD98)</f>
        <v>0</v>
      </c>
      <c r="CH98" s="1">
        <f t="shared" si="78"/>
        <v>0</v>
      </c>
      <c r="CI98" s="79">
        <f t="shared" si="67"/>
        <v>0</v>
      </c>
      <c r="CX98" s="132" t="str">
        <f t="shared" si="57"/>
        <v>livox_mapping</v>
      </c>
      <c r="CY98" s="1">
        <f>COUNTA(Data!CX113:DU113)</f>
        <v>0</v>
      </c>
      <c r="CZ98" s="1">
        <f>COUNTIF(Data!$CX$3:$DU$5,CX98)</f>
        <v>0</v>
      </c>
      <c r="DA98" s="1">
        <f>COUNTIF(Data!$CX$6:$DU$15,CX98)</f>
        <v>0</v>
      </c>
      <c r="DB98" s="1">
        <f t="shared" si="79"/>
        <v>0</v>
      </c>
      <c r="DC98" s="79">
        <f t="shared" si="68"/>
        <v>0</v>
      </c>
      <c r="DV98" s="132" t="str">
        <f t="shared" si="58"/>
        <v>livox_mapping</v>
      </c>
      <c r="DW98" s="1">
        <f>COUNTA(Data!DV113:EH113)</f>
        <v>0</v>
      </c>
      <c r="DX98" s="1">
        <f>COUNTIF(Data!$DV$3:$EH$5,DV98)</f>
        <v>0</v>
      </c>
      <c r="DY98" s="1">
        <f>COUNTIF(Data!$DV$6:$EH$15,DV98)</f>
        <v>0</v>
      </c>
      <c r="DZ98" s="1">
        <f t="shared" si="80"/>
        <v>0</v>
      </c>
      <c r="EA98" s="79">
        <f t="shared" si="69"/>
        <v>0</v>
      </c>
      <c r="EI98" s="132" t="str">
        <f t="shared" si="59"/>
        <v>livox_mapping</v>
      </c>
      <c r="EJ98" s="1">
        <f>COUNTA(Data!EI113:ES113)</f>
        <v>0</v>
      </c>
      <c r="EK98" s="1">
        <f>COUNTIF(Data!$EI$3:$ES$5,EI98)</f>
        <v>0</v>
      </c>
      <c r="EL98" s="1">
        <f>COUNTIF(Data!$EI$6:$ES$15,EI98)</f>
        <v>0</v>
      </c>
      <c r="EM98" s="1">
        <f t="shared" si="81"/>
        <v>0</v>
      </c>
      <c r="EN98" s="79">
        <f t="shared" si="70"/>
        <v>0</v>
      </c>
    </row>
    <row r="99" spans="1:144" x14ac:dyDescent="0.25">
      <c r="A99" s="2" t="str">
        <f>Data!A114</f>
        <v>Crowd-SLAM</v>
      </c>
      <c r="B99" s="1">
        <f>COUNTA(Data!B114:I114)</f>
        <v>0</v>
      </c>
      <c r="C99" s="1">
        <f>COUNTIF(Data!$B$3:$I$5,A99)</f>
        <v>0</v>
      </c>
      <c r="D99" s="1">
        <f>COUNTIF(Data!$B$6:$I$15,A99)</f>
        <v>0</v>
      </c>
      <c r="E99" s="1">
        <f t="shared" si="71"/>
        <v>0</v>
      </c>
      <c r="F99" s="1">
        <f t="shared" si="60"/>
        <v>0</v>
      </c>
      <c r="J99" s="132" t="str">
        <f>Data!A114</f>
        <v>Crowd-SLAM</v>
      </c>
      <c r="K99" s="1">
        <f>COUNTA(Data!J114:T114)</f>
        <v>0</v>
      </c>
      <c r="L99" s="1">
        <f>COUNTIF(Data!$J$3:$T$5,J99)</f>
        <v>0</v>
      </c>
      <c r="M99" s="1">
        <f>COUNTIF(Data!$J$6:$T$15,J99)</f>
        <v>0</v>
      </c>
      <c r="N99" s="1">
        <f t="shared" si="72"/>
        <v>0</v>
      </c>
      <c r="O99" s="79">
        <f t="shared" si="61"/>
        <v>0</v>
      </c>
      <c r="U99" s="132" t="str">
        <f t="shared" si="51"/>
        <v>Crowd-SLAM</v>
      </c>
      <c r="V99" s="1">
        <f>COUNTA(Data!U114:AE114)</f>
        <v>0</v>
      </c>
      <c r="W99" s="1">
        <f>COUNTIF(Data!$U$3:$AE$5,U99)</f>
        <v>0</v>
      </c>
      <c r="X99" s="1">
        <f>COUNTIF(Data!$U$6:$AE$15,U99)</f>
        <v>0</v>
      </c>
      <c r="Y99" s="1">
        <f t="shared" si="73"/>
        <v>0</v>
      </c>
      <c r="Z99" s="79">
        <f t="shared" si="62"/>
        <v>0</v>
      </c>
      <c r="AF99" s="132" t="str">
        <f t="shared" si="52"/>
        <v>Crowd-SLAM</v>
      </c>
      <c r="AG99" s="1">
        <f>COUNTA(Data!AF114:AP114)</f>
        <v>0</v>
      </c>
      <c r="AH99" s="1">
        <f>COUNTIF(Data!$AF$3:$AP$5,AF99)</f>
        <v>0</v>
      </c>
      <c r="AI99" s="1">
        <f>COUNTIF(Data!$AF$6:$AP$15,AF99)</f>
        <v>0</v>
      </c>
      <c r="AJ99" s="1">
        <f t="shared" si="74"/>
        <v>0</v>
      </c>
      <c r="AK99" s="79">
        <f t="shared" si="63"/>
        <v>0</v>
      </c>
      <c r="AQ99" s="132" t="str">
        <f t="shared" si="53"/>
        <v>Crowd-SLAM</v>
      </c>
      <c r="AR99" s="1">
        <f>COUNTA(Data!AQ114:BA114)</f>
        <v>0</v>
      </c>
      <c r="AS99" s="1">
        <f>COUNTIF(Data!$AQ$3:$BA$5,AQ99)</f>
        <v>0</v>
      </c>
      <c r="AT99" s="1">
        <f>COUNTIF(Data!$AQ$6:$BA$15,AQ99)</f>
        <v>0</v>
      </c>
      <c r="AU99" s="1">
        <f t="shared" si="75"/>
        <v>0</v>
      </c>
      <c r="AV99" s="79">
        <f t="shared" si="64"/>
        <v>0</v>
      </c>
      <c r="BB99" s="132" t="str">
        <f t="shared" si="54"/>
        <v>Crowd-SLAM</v>
      </c>
      <c r="BC99" s="1">
        <f>COUNTA(Data!BB114:BM114)</f>
        <v>0</v>
      </c>
      <c r="BD99" s="1">
        <f>COUNTIF(Data!$BB$3:$BM$5,BB99)</f>
        <v>0</v>
      </c>
      <c r="BE99" s="1">
        <f>COUNTIF(Data!$BB$6:$BM$15,BB99)</f>
        <v>0</v>
      </c>
      <c r="BF99" s="1">
        <f t="shared" si="76"/>
        <v>0</v>
      </c>
      <c r="BG99" s="79">
        <f t="shared" si="65"/>
        <v>0</v>
      </c>
      <c r="BN99" s="132" t="str">
        <f t="shared" si="55"/>
        <v>Crowd-SLAM</v>
      </c>
      <c r="BO99" s="1">
        <f>COUNTA(Data!BN114:CC114)</f>
        <v>0</v>
      </c>
      <c r="BP99" s="1">
        <f>COUNTIF(Data!$BN$3:$CC$5,BN99)</f>
        <v>0</v>
      </c>
      <c r="BQ99" s="1">
        <f>COUNTIF(Data!$BN$6:$CC$15,BN99)</f>
        <v>0</v>
      </c>
      <c r="BR99" s="1">
        <f t="shared" si="77"/>
        <v>0</v>
      </c>
      <c r="BS99" s="79">
        <f t="shared" si="66"/>
        <v>0</v>
      </c>
      <c r="CD99" s="132" t="str">
        <f t="shared" si="56"/>
        <v>Crowd-SLAM</v>
      </c>
      <c r="CE99" s="1">
        <f>COUNTA(Data!CD114:CW114)</f>
        <v>0</v>
      </c>
      <c r="CF99" s="1">
        <f>COUNTIF(Data!$CD$3:$CW$5,CD99)</f>
        <v>0</v>
      </c>
      <c r="CG99" s="1">
        <f>COUNTIF(Data!$CD$6:$CW$15,CD99)</f>
        <v>0</v>
      </c>
      <c r="CH99" s="1">
        <f t="shared" si="78"/>
        <v>0</v>
      </c>
      <c r="CI99" s="79">
        <f t="shared" si="67"/>
        <v>0</v>
      </c>
      <c r="CX99" s="132" t="str">
        <f t="shared" si="57"/>
        <v>Crowd-SLAM</v>
      </c>
      <c r="CY99" s="1">
        <f>COUNTA(Data!CX114:DU114)</f>
        <v>0</v>
      </c>
      <c r="CZ99" s="1">
        <f>COUNTIF(Data!$CX$3:$DU$5,CX99)</f>
        <v>0</v>
      </c>
      <c r="DA99" s="1">
        <f>COUNTIF(Data!$CX$6:$DU$15,CX99)</f>
        <v>0</v>
      </c>
      <c r="DB99" s="1">
        <f t="shared" si="79"/>
        <v>0</v>
      </c>
      <c r="DC99" s="79">
        <f t="shared" si="68"/>
        <v>0</v>
      </c>
      <c r="DV99" s="132" t="str">
        <f t="shared" si="58"/>
        <v>Crowd-SLAM</v>
      </c>
      <c r="DW99" s="1">
        <f>COUNTA(Data!DV114:EH114)</f>
        <v>0</v>
      </c>
      <c r="DX99" s="1">
        <f>COUNTIF(Data!$DV$3:$EH$5,DV99)</f>
        <v>0</v>
      </c>
      <c r="DY99" s="1">
        <f>COUNTIF(Data!$DV$6:$EH$15,DV99)</f>
        <v>0</v>
      </c>
      <c r="DZ99" s="1">
        <f t="shared" si="80"/>
        <v>0</v>
      </c>
      <c r="EA99" s="79">
        <f t="shared" si="69"/>
        <v>0</v>
      </c>
      <c r="EI99" s="132" t="str">
        <f t="shared" si="59"/>
        <v>Crowd-SLAM</v>
      </c>
      <c r="EJ99" s="1">
        <f>COUNTA(Data!EI114:ES114)</f>
        <v>0</v>
      </c>
      <c r="EK99" s="1">
        <f>COUNTIF(Data!$EI$3:$ES$5,EI99)</f>
        <v>0</v>
      </c>
      <c r="EL99" s="1">
        <f>COUNTIF(Data!$EI$6:$ES$15,EI99)</f>
        <v>0</v>
      </c>
      <c r="EM99" s="1">
        <f t="shared" si="81"/>
        <v>0</v>
      </c>
      <c r="EN99" s="79">
        <f t="shared" si="70"/>
        <v>0</v>
      </c>
    </row>
    <row r="100" spans="1:144" x14ac:dyDescent="0.25">
      <c r="A100" s="2" t="str">
        <f>Data!A115</f>
        <v>RDS-SLAM</v>
      </c>
      <c r="B100" s="1">
        <f>COUNTA(Data!B115:I115)</f>
        <v>0</v>
      </c>
      <c r="C100" s="1">
        <f>COUNTIF(Data!$B$3:$I$5,A100)</f>
        <v>0</v>
      </c>
      <c r="D100" s="1">
        <f>COUNTIF(Data!$B$6:$I$15,A100)</f>
        <v>0</v>
      </c>
      <c r="E100" s="1">
        <f t="shared" si="71"/>
        <v>0</v>
      </c>
      <c r="F100" s="1">
        <f t="shared" si="60"/>
        <v>0</v>
      </c>
      <c r="J100" s="132" t="str">
        <f>Data!A115</f>
        <v>RDS-SLAM</v>
      </c>
      <c r="K100" s="1">
        <f>COUNTA(Data!J115:T115)</f>
        <v>0</v>
      </c>
      <c r="L100" s="1">
        <f>COUNTIF(Data!$J$3:$T$5,J100)</f>
        <v>0</v>
      </c>
      <c r="M100" s="1">
        <f>COUNTIF(Data!$J$6:$T$15,J100)</f>
        <v>0</v>
      </c>
      <c r="N100" s="1">
        <f t="shared" si="72"/>
        <v>0</v>
      </c>
      <c r="O100" s="79">
        <f t="shared" si="61"/>
        <v>0</v>
      </c>
      <c r="U100" s="132" t="str">
        <f t="shared" si="51"/>
        <v>RDS-SLAM</v>
      </c>
      <c r="V100" s="1">
        <f>COUNTA(Data!U115:AE115)</f>
        <v>0</v>
      </c>
      <c r="W100" s="1">
        <f>COUNTIF(Data!$U$3:$AE$5,U100)</f>
        <v>0</v>
      </c>
      <c r="X100" s="1">
        <f>COUNTIF(Data!$U$6:$AE$15,U100)</f>
        <v>0</v>
      </c>
      <c r="Y100" s="1">
        <f t="shared" si="73"/>
        <v>0</v>
      </c>
      <c r="Z100" s="79">
        <f t="shared" si="62"/>
        <v>0</v>
      </c>
      <c r="AF100" s="132" t="str">
        <f t="shared" si="52"/>
        <v>RDS-SLAM</v>
      </c>
      <c r="AG100" s="1">
        <f>COUNTA(Data!AF115:AP115)</f>
        <v>0</v>
      </c>
      <c r="AH100" s="1">
        <f>COUNTIF(Data!$AF$3:$AP$5,AF100)</f>
        <v>0</v>
      </c>
      <c r="AI100" s="1">
        <f>COUNTIF(Data!$AF$6:$AP$15,AF100)</f>
        <v>0</v>
      </c>
      <c r="AJ100" s="1">
        <f t="shared" si="74"/>
        <v>0</v>
      </c>
      <c r="AK100" s="79">
        <f t="shared" si="63"/>
        <v>0</v>
      </c>
      <c r="AQ100" s="132" t="str">
        <f t="shared" si="53"/>
        <v>RDS-SLAM</v>
      </c>
      <c r="AR100" s="1">
        <f>COUNTA(Data!AQ115:BA115)</f>
        <v>0</v>
      </c>
      <c r="AS100" s="1">
        <f>COUNTIF(Data!$AQ$3:$BA$5,AQ100)</f>
        <v>0</v>
      </c>
      <c r="AT100" s="1">
        <f>COUNTIF(Data!$AQ$6:$BA$15,AQ100)</f>
        <v>0</v>
      </c>
      <c r="AU100" s="1">
        <f t="shared" si="75"/>
        <v>0</v>
      </c>
      <c r="AV100" s="79">
        <f t="shared" si="64"/>
        <v>0</v>
      </c>
      <c r="BB100" s="132" t="str">
        <f t="shared" si="54"/>
        <v>RDS-SLAM</v>
      </c>
      <c r="BC100" s="1">
        <f>COUNTA(Data!BB115:BM115)</f>
        <v>0</v>
      </c>
      <c r="BD100" s="1">
        <f>COUNTIF(Data!$BB$3:$BM$5,BB100)</f>
        <v>0</v>
      </c>
      <c r="BE100" s="1">
        <f>COUNTIF(Data!$BB$6:$BM$15,BB100)</f>
        <v>0</v>
      </c>
      <c r="BF100" s="1">
        <f t="shared" si="76"/>
        <v>0</v>
      </c>
      <c r="BG100" s="79">
        <f t="shared" si="65"/>
        <v>0</v>
      </c>
      <c r="BN100" s="132" t="str">
        <f t="shared" si="55"/>
        <v>RDS-SLAM</v>
      </c>
      <c r="BO100" s="1">
        <f>COUNTA(Data!BN115:CC115)</f>
        <v>0</v>
      </c>
      <c r="BP100" s="1">
        <f>COUNTIF(Data!$BN$3:$CC$5,BN100)</f>
        <v>0</v>
      </c>
      <c r="BQ100" s="1">
        <f>COUNTIF(Data!$BN$6:$CC$15,BN100)</f>
        <v>0</v>
      </c>
      <c r="BR100" s="1">
        <f t="shared" si="77"/>
        <v>0</v>
      </c>
      <c r="BS100" s="79">
        <f t="shared" si="66"/>
        <v>0</v>
      </c>
      <c r="CD100" s="132" t="str">
        <f t="shared" si="56"/>
        <v>RDS-SLAM</v>
      </c>
      <c r="CE100" s="1">
        <f>COUNTA(Data!CD115:CW115)</f>
        <v>0</v>
      </c>
      <c r="CF100" s="1">
        <f>COUNTIF(Data!$CD$3:$CW$5,CD100)</f>
        <v>0</v>
      </c>
      <c r="CG100" s="1">
        <f>COUNTIF(Data!$CD$6:$CW$15,CD100)</f>
        <v>0</v>
      </c>
      <c r="CH100" s="1">
        <f t="shared" si="78"/>
        <v>0</v>
      </c>
      <c r="CI100" s="79">
        <f t="shared" si="67"/>
        <v>0</v>
      </c>
      <c r="CX100" s="132" t="str">
        <f t="shared" si="57"/>
        <v>RDS-SLAM</v>
      </c>
      <c r="CY100" s="1">
        <f>COUNTA(Data!CX115:DU115)</f>
        <v>0</v>
      </c>
      <c r="CZ100" s="1">
        <f>COUNTIF(Data!$CX$3:$DU$5,CX100)</f>
        <v>0</v>
      </c>
      <c r="DA100" s="1">
        <f>COUNTIF(Data!$CX$6:$DU$15,CX100)</f>
        <v>0</v>
      </c>
      <c r="DB100" s="1">
        <f t="shared" si="79"/>
        <v>0</v>
      </c>
      <c r="DC100" s="79">
        <f t="shared" si="68"/>
        <v>0</v>
      </c>
      <c r="DV100" s="132" t="str">
        <f t="shared" si="58"/>
        <v>RDS-SLAM</v>
      </c>
      <c r="DW100" s="1">
        <f>COUNTA(Data!DV115:EH115)</f>
        <v>0</v>
      </c>
      <c r="DX100" s="1">
        <f>COUNTIF(Data!$DV$3:$EH$5,DV100)</f>
        <v>0</v>
      </c>
      <c r="DY100" s="1">
        <f>COUNTIF(Data!$DV$6:$EH$15,DV100)</f>
        <v>0</v>
      </c>
      <c r="DZ100" s="1">
        <f t="shared" si="80"/>
        <v>0</v>
      </c>
      <c r="EA100" s="79">
        <f t="shared" si="69"/>
        <v>0</v>
      </c>
      <c r="EI100" s="132" t="str">
        <f t="shared" si="59"/>
        <v>RDS-SLAM</v>
      </c>
      <c r="EJ100" s="1">
        <f>COUNTA(Data!EI115:ES115)</f>
        <v>0</v>
      </c>
      <c r="EK100" s="1">
        <f>COUNTIF(Data!$EI$3:$ES$5,EI100)</f>
        <v>0</v>
      </c>
      <c r="EL100" s="1">
        <f>COUNTIF(Data!$EI$6:$ES$15,EI100)</f>
        <v>0</v>
      </c>
      <c r="EM100" s="1">
        <f t="shared" si="81"/>
        <v>0</v>
      </c>
      <c r="EN100" s="79">
        <f t="shared" si="70"/>
        <v>0</v>
      </c>
    </row>
    <row r="101" spans="1:144" x14ac:dyDescent="0.25">
      <c r="A101" s="2" t="str">
        <f>Data!A116</f>
        <v>LC-CRF SLAM</v>
      </c>
      <c r="B101" s="1">
        <f>COUNTA(Data!B116:I116)</f>
        <v>0</v>
      </c>
      <c r="C101" s="1">
        <f>COUNTIF(Data!$B$3:$I$5,A101)</f>
        <v>0</v>
      </c>
      <c r="D101" s="1">
        <f>COUNTIF(Data!$B$6:$I$15,A101)</f>
        <v>0</v>
      </c>
      <c r="E101" s="1">
        <f t="shared" si="71"/>
        <v>0</v>
      </c>
      <c r="F101" s="1">
        <f t="shared" si="60"/>
        <v>0</v>
      </c>
      <c r="J101" s="132" t="str">
        <f>Data!A116</f>
        <v>LC-CRF SLAM</v>
      </c>
      <c r="K101" s="1">
        <f>COUNTA(Data!J116:T116)</f>
        <v>0</v>
      </c>
      <c r="L101" s="1">
        <f>COUNTIF(Data!$J$3:$T$5,J101)</f>
        <v>0</v>
      </c>
      <c r="M101" s="1">
        <f>COUNTIF(Data!$J$6:$T$15,J101)</f>
        <v>0</v>
      </c>
      <c r="N101" s="1">
        <f t="shared" si="72"/>
        <v>0</v>
      </c>
      <c r="O101" s="79">
        <f t="shared" si="61"/>
        <v>0</v>
      </c>
      <c r="U101" s="132" t="str">
        <f t="shared" si="51"/>
        <v>LC-CRF SLAM</v>
      </c>
      <c r="V101" s="1">
        <f>COUNTA(Data!U116:AE116)</f>
        <v>0</v>
      </c>
      <c r="W101" s="1">
        <f>COUNTIF(Data!$U$3:$AE$5,U101)</f>
        <v>0</v>
      </c>
      <c r="X101" s="1">
        <f>COUNTIF(Data!$U$6:$AE$15,U101)</f>
        <v>0</v>
      </c>
      <c r="Y101" s="1">
        <f t="shared" si="73"/>
        <v>0</v>
      </c>
      <c r="Z101" s="79">
        <f t="shared" si="62"/>
        <v>0</v>
      </c>
      <c r="AF101" s="132" t="str">
        <f t="shared" si="52"/>
        <v>LC-CRF SLAM</v>
      </c>
      <c r="AG101" s="1">
        <f>COUNTA(Data!AF116:AP116)</f>
        <v>0</v>
      </c>
      <c r="AH101" s="1">
        <f>COUNTIF(Data!$AF$3:$AP$5,AF101)</f>
        <v>0</v>
      </c>
      <c r="AI101" s="1">
        <f>COUNTIF(Data!$AF$6:$AP$15,AF101)</f>
        <v>0</v>
      </c>
      <c r="AJ101" s="1">
        <f t="shared" si="74"/>
        <v>0</v>
      </c>
      <c r="AK101" s="79">
        <f t="shared" si="63"/>
        <v>0</v>
      </c>
      <c r="AQ101" s="132" t="str">
        <f t="shared" si="53"/>
        <v>LC-CRF SLAM</v>
      </c>
      <c r="AR101" s="1">
        <f>COUNTA(Data!AQ116:BA116)</f>
        <v>0</v>
      </c>
      <c r="AS101" s="1">
        <f>COUNTIF(Data!$AQ$3:$BA$5,AQ101)</f>
        <v>0</v>
      </c>
      <c r="AT101" s="1">
        <f>COUNTIF(Data!$AQ$6:$BA$15,AQ101)</f>
        <v>0</v>
      </c>
      <c r="AU101" s="1">
        <f t="shared" si="75"/>
        <v>0</v>
      </c>
      <c r="AV101" s="79">
        <f t="shared" si="64"/>
        <v>0</v>
      </c>
      <c r="BB101" s="132" t="str">
        <f t="shared" si="54"/>
        <v>LC-CRF SLAM</v>
      </c>
      <c r="BC101" s="1">
        <f>COUNTA(Data!BB116:BM116)</f>
        <v>0</v>
      </c>
      <c r="BD101" s="1">
        <f>COUNTIF(Data!$BB$3:$BM$5,BB101)</f>
        <v>0</v>
      </c>
      <c r="BE101" s="1">
        <f>COUNTIF(Data!$BB$6:$BM$15,BB101)</f>
        <v>0</v>
      </c>
      <c r="BF101" s="1">
        <f t="shared" si="76"/>
        <v>0</v>
      </c>
      <c r="BG101" s="79">
        <f t="shared" si="65"/>
        <v>0</v>
      </c>
      <c r="BN101" s="132" t="str">
        <f t="shared" si="55"/>
        <v>LC-CRF SLAM</v>
      </c>
      <c r="BO101" s="1">
        <f>COUNTA(Data!BN116:CC116)</f>
        <v>0</v>
      </c>
      <c r="BP101" s="1">
        <f>COUNTIF(Data!$BN$3:$CC$5,BN101)</f>
        <v>0</v>
      </c>
      <c r="BQ101" s="1">
        <f>COUNTIF(Data!$BN$6:$CC$15,BN101)</f>
        <v>0</v>
      </c>
      <c r="BR101" s="1">
        <f t="shared" si="77"/>
        <v>0</v>
      </c>
      <c r="BS101" s="79">
        <f t="shared" si="66"/>
        <v>0</v>
      </c>
      <c r="CD101" s="132" t="str">
        <f t="shared" si="56"/>
        <v>LC-CRF SLAM</v>
      </c>
      <c r="CE101" s="1">
        <f>COUNTA(Data!CD116:CW116)</f>
        <v>0</v>
      </c>
      <c r="CF101" s="1">
        <f>COUNTIF(Data!$CD$3:$CW$5,CD101)</f>
        <v>0</v>
      </c>
      <c r="CG101" s="1">
        <f>COUNTIF(Data!$CD$6:$CW$15,CD101)</f>
        <v>0</v>
      </c>
      <c r="CH101" s="1">
        <f t="shared" si="78"/>
        <v>0</v>
      </c>
      <c r="CI101" s="79">
        <f t="shared" si="67"/>
        <v>0</v>
      </c>
      <c r="CX101" s="132" t="str">
        <f t="shared" si="57"/>
        <v>LC-CRF SLAM</v>
      </c>
      <c r="CY101" s="1">
        <f>COUNTA(Data!CX116:DU116)</f>
        <v>0</v>
      </c>
      <c r="CZ101" s="1">
        <f>COUNTIF(Data!$CX$3:$DU$5,CX101)</f>
        <v>0</v>
      </c>
      <c r="DA101" s="1">
        <f>COUNTIF(Data!$CX$6:$DU$15,CX101)</f>
        <v>0</v>
      </c>
      <c r="DB101" s="1">
        <f t="shared" si="79"/>
        <v>0</v>
      </c>
      <c r="DC101" s="79">
        <f t="shared" si="68"/>
        <v>0</v>
      </c>
      <c r="DV101" s="132" t="str">
        <f t="shared" si="58"/>
        <v>LC-CRF SLAM</v>
      </c>
      <c r="DW101" s="1">
        <f>COUNTA(Data!DV116:EH116)</f>
        <v>0</v>
      </c>
      <c r="DX101" s="1">
        <f>COUNTIF(Data!$DV$3:$EH$5,DV101)</f>
        <v>0</v>
      </c>
      <c r="DY101" s="1">
        <f>COUNTIF(Data!$DV$6:$EH$15,DV101)</f>
        <v>0</v>
      </c>
      <c r="DZ101" s="1">
        <f t="shared" si="80"/>
        <v>0</v>
      </c>
      <c r="EA101" s="79">
        <f t="shared" si="69"/>
        <v>0</v>
      </c>
      <c r="EI101" s="132" t="str">
        <f t="shared" si="59"/>
        <v>LC-CRF SLAM</v>
      </c>
      <c r="EJ101" s="1">
        <f>COUNTA(Data!EI116:ES116)</f>
        <v>0</v>
      </c>
      <c r="EK101" s="1">
        <f>COUNTIF(Data!$EI$3:$ES$5,EI101)</f>
        <v>0</v>
      </c>
      <c r="EL101" s="1">
        <f>COUNTIF(Data!$EI$6:$ES$15,EI101)</f>
        <v>0</v>
      </c>
      <c r="EM101" s="1">
        <f t="shared" si="81"/>
        <v>0</v>
      </c>
      <c r="EN101" s="79">
        <f t="shared" si="70"/>
        <v>0</v>
      </c>
    </row>
    <row r="102" spans="1:144" x14ac:dyDescent="0.25">
      <c r="A102" s="2" t="str">
        <f>Data!A117</f>
        <v>Blitz-SLAM</v>
      </c>
      <c r="B102" s="1">
        <f>COUNTA(Data!B117:I117)</f>
        <v>0</v>
      </c>
      <c r="C102" s="1">
        <f>COUNTIF(Data!$B$3:$I$5,A102)</f>
        <v>0</v>
      </c>
      <c r="D102" s="1">
        <f>COUNTIF(Data!$B$6:$I$15,A102)</f>
        <v>0</v>
      </c>
      <c r="E102" s="1">
        <f t="shared" si="71"/>
        <v>0</v>
      </c>
      <c r="F102" s="1">
        <f t="shared" si="60"/>
        <v>0</v>
      </c>
      <c r="J102" s="132" t="str">
        <f>Data!A117</f>
        <v>Blitz-SLAM</v>
      </c>
      <c r="K102" s="1">
        <f>COUNTA(Data!J117:T117)</f>
        <v>0</v>
      </c>
      <c r="L102" s="1">
        <f>COUNTIF(Data!$J$3:$T$5,J102)</f>
        <v>0</v>
      </c>
      <c r="M102" s="1">
        <f>COUNTIF(Data!$J$6:$T$15,J102)</f>
        <v>0</v>
      </c>
      <c r="N102" s="1">
        <f t="shared" si="72"/>
        <v>0</v>
      </c>
      <c r="O102" s="79">
        <f t="shared" si="61"/>
        <v>0</v>
      </c>
      <c r="U102" s="132" t="str">
        <f t="shared" si="51"/>
        <v>Blitz-SLAM</v>
      </c>
      <c r="V102" s="1">
        <f>COUNTA(Data!U117:AE117)</f>
        <v>0</v>
      </c>
      <c r="W102" s="1">
        <f>COUNTIF(Data!$U$3:$AE$5,U102)</f>
        <v>0</v>
      </c>
      <c r="X102" s="1">
        <f>COUNTIF(Data!$U$6:$AE$15,U102)</f>
        <v>0</v>
      </c>
      <c r="Y102" s="1">
        <f t="shared" si="73"/>
        <v>0</v>
      </c>
      <c r="Z102" s="79">
        <f t="shared" si="62"/>
        <v>0</v>
      </c>
      <c r="AF102" s="132" t="str">
        <f t="shared" si="52"/>
        <v>Blitz-SLAM</v>
      </c>
      <c r="AG102" s="1">
        <f>COUNTA(Data!AF117:AP117)</f>
        <v>0</v>
      </c>
      <c r="AH102" s="1">
        <f>COUNTIF(Data!$AF$3:$AP$5,AF102)</f>
        <v>0</v>
      </c>
      <c r="AI102" s="1">
        <f>COUNTIF(Data!$AF$6:$AP$15,AF102)</f>
        <v>0</v>
      </c>
      <c r="AJ102" s="1">
        <f t="shared" si="74"/>
        <v>0</v>
      </c>
      <c r="AK102" s="79">
        <f t="shared" si="63"/>
        <v>0</v>
      </c>
      <c r="AQ102" s="132" t="str">
        <f t="shared" si="53"/>
        <v>Blitz-SLAM</v>
      </c>
      <c r="AR102" s="1">
        <f>COUNTA(Data!AQ117:BA117)</f>
        <v>0</v>
      </c>
      <c r="AS102" s="1">
        <f>COUNTIF(Data!$AQ$3:$BA$5,AQ102)</f>
        <v>0</v>
      </c>
      <c r="AT102" s="1">
        <f>COUNTIF(Data!$AQ$6:$BA$15,AQ102)</f>
        <v>0</v>
      </c>
      <c r="AU102" s="1">
        <f t="shared" si="75"/>
        <v>0</v>
      </c>
      <c r="AV102" s="79">
        <f t="shared" si="64"/>
        <v>0</v>
      </c>
      <c r="BB102" s="132" t="str">
        <f t="shared" si="54"/>
        <v>Blitz-SLAM</v>
      </c>
      <c r="BC102" s="1">
        <f>COUNTA(Data!BB117:BM117)</f>
        <v>0</v>
      </c>
      <c r="BD102" s="1">
        <f>COUNTIF(Data!$BB$3:$BM$5,BB102)</f>
        <v>0</v>
      </c>
      <c r="BE102" s="1">
        <f>COUNTIF(Data!$BB$6:$BM$15,BB102)</f>
        <v>0</v>
      </c>
      <c r="BF102" s="1">
        <f t="shared" si="76"/>
        <v>0</v>
      </c>
      <c r="BG102" s="79">
        <f t="shared" si="65"/>
        <v>0</v>
      </c>
      <c r="BN102" s="132" t="str">
        <f t="shared" si="55"/>
        <v>Blitz-SLAM</v>
      </c>
      <c r="BO102" s="1">
        <f>COUNTA(Data!BN117:CC117)</f>
        <v>0</v>
      </c>
      <c r="BP102" s="1">
        <f>COUNTIF(Data!$BN$3:$CC$5,BN102)</f>
        <v>0</v>
      </c>
      <c r="BQ102" s="1">
        <f>COUNTIF(Data!$BN$6:$CC$15,BN102)</f>
        <v>0</v>
      </c>
      <c r="BR102" s="1">
        <f t="shared" si="77"/>
        <v>0</v>
      </c>
      <c r="BS102" s="79">
        <f t="shared" si="66"/>
        <v>0</v>
      </c>
      <c r="CD102" s="132" t="str">
        <f t="shared" si="56"/>
        <v>Blitz-SLAM</v>
      </c>
      <c r="CE102" s="1">
        <f>COUNTA(Data!CD117:CW117)</f>
        <v>0</v>
      </c>
      <c r="CF102" s="1">
        <f>COUNTIF(Data!$CD$3:$CW$5,CD102)</f>
        <v>0</v>
      </c>
      <c r="CG102" s="1">
        <f>COUNTIF(Data!$CD$6:$CW$15,CD102)</f>
        <v>0</v>
      </c>
      <c r="CH102" s="1">
        <f t="shared" si="78"/>
        <v>0</v>
      </c>
      <c r="CI102" s="79">
        <f t="shared" si="67"/>
        <v>0</v>
      </c>
      <c r="CX102" s="132" t="str">
        <f t="shared" si="57"/>
        <v>Blitz-SLAM</v>
      </c>
      <c r="CY102" s="1">
        <f>COUNTA(Data!CX117:DU117)</f>
        <v>0</v>
      </c>
      <c r="CZ102" s="1">
        <f>COUNTIF(Data!$CX$3:$DU$5,CX102)</f>
        <v>0</v>
      </c>
      <c r="DA102" s="1">
        <f>COUNTIF(Data!$CX$6:$DU$15,CX102)</f>
        <v>0</v>
      </c>
      <c r="DB102" s="1">
        <f t="shared" si="79"/>
        <v>0</v>
      </c>
      <c r="DC102" s="79">
        <f t="shared" si="68"/>
        <v>0</v>
      </c>
      <c r="DV102" s="132" t="str">
        <f t="shared" si="58"/>
        <v>Blitz-SLAM</v>
      </c>
      <c r="DW102" s="1">
        <f>COUNTA(Data!DV117:EH117)</f>
        <v>0</v>
      </c>
      <c r="DX102" s="1">
        <f>COUNTIF(Data!$DV$3:$EH$5,DV102)</f>
        <v>0</v>
      </c>
      <c r="DY102" s="1">
        <f>COUNTIF(Data!$DV$6:$EH$15,DV102)</f>
        <v>0</v>
      </c>
      <c r="DZ102" s="1">
        <f t="shared" si="80"/>
        <v>0</v>
      </c>
      <c r="EA102" s="79">
        <f t="shared" si="69"/>
        <v>0</v>
      </c>
      <c r="EI102" s="132" t="str">
        <f t="shared" si="59"/>
        <v>Blitz-SLAM</v>
      </c>
      <c r="EJ102" s="1">
        <f>COUNTA(Data!EI117:ES117)</f>
        <v>0</v>
      </c>
      <c r="EK102" s="1">
        <f>COUNTIF(Data!$EI$3:$ES$5,EI102)</f>
        <v>0</v>
      </c>
      <c r="EL102" s="1">
        <f>COUNTIF(Data!$EI$6:$ES$15,EI102)</f>
        <v>0</v>
      </c>
      <c r="EM102" s="1">
        <f t="shared" si="81"/>
        <v>0</v>
      </c>
      <c r="EN102" s="79">
        <f t="shared" si="70"/>
        <v>0</v>
      </c>
    </row>
    <row r="103" spans="1:144" x14ac:dyDescent="0.25">
      <c r="A103" s="2" t="str">
        <f>Data!A118</f>
        <v>CFP-SLAM</v>
      </c>
      <c r="B103" s="1">
        <f>COUNTA(Data!B118:I118)</f>
        <v>0</v>
      </c>
      <c r="C103" s="1">
        <f>COUNTIF(Data!$B$3:$I$5,A103)</f>
        <v>0</v>
      </c>
      <c r="D103" s="1">
        <f>COUNTIF(Data!$B$6:$I$15,A103)</f>
        <v>0</v>
      </c>
      <c r="E103" s="1">
        <f t="shared" si="71"/>
        <v>0</v>
      </c>
      <c r="F103" s="1">
        <f t="shared" si="60"/>
        <v>0</v>
      </c>
      <c r="J103" s="132" t="str">
        <f>Data!A118</f>
        <v>CFP-SLAM</v>
      </c>
      <c r="K103" s="1">
        <f>COUNTA(Data!J118:T118)</f>
        <v>0</v>
      </c>
      <c r="L103" s="1">
        <f>COUNTIF(Data!$J$3:$T$5,J103)</f>
        <v>0</v>
      </c>
      <c r="M103" s="1">
        <f>COUNTIF(Data!$J$6:$T$15,J103)</f>
        <v>0</v>
      </c>
      <c r="N103" s="1">
        <f t="shared" si="72"/>
        <v>0</v>
      </c>
      <c r="O103" s="79">
        <f t="shared" si="61"/>
        <v>0</v>
      </c>
      <c r="U103" s="132" t="str">
        <f t="shared" si="51"/>
        <v>CFP-SLAM</v>
      </c>
      <c r="V103" s="1">
        <f>COUNTA(Data!U118:AE118)</f>
        <v>0</v>
      </c>
      <c r="W103" s="1">
        <f>COUNTIF(Data!$U$3:$AE$5,U103)</f>
        <v>0</v>
      </c>
      <c r="X103" s="1">
        <f>COUNTIF(Data!$U$6:$AE$15,U103)</f>
        <v>0</v>
      </c>
      <c r="Y103" s="1">
        <f t="shared" si="73"/>
        <v>0</v>
      </c>
      <c r="Z103" s="79">
        <f t="shared" si="62"/>
        <v>0</v>
      </c>
      <c r="AF103" s="132" t="str">
        <f t="shared" si="52"/>
        <v>CFP-SLAM</v>
      </c>
      <c r="AG103" s="1">
        <f>COUNTA(Data!AF118:AP118)</f>
        <v>0</v>
      </c>
      <c r="AH103" s="1">
        <f>COUNTIF(Data!$AF$3:$AP$5,AF103)</f>
        <v>0</v>
      </c>
      <c r="AI103" s="1">
        <f>COUNTIF(Data!$AF$6:$AP$15,AF103)</f>
        <v>0</v>
      </c>
      <c r="AJ103" s="1">
        <f t="shared" si="74"/>
        <v>0</v>
      </c>
      <c r="AK103" s="79">
        <f t="shared" si="63"/>
        <v>0</v>
      </c>
      <c r="AQ103" s="132" t="str">
        <f t="shared" si="53"/>
        <v>CFP-SLAM</v>
      </c>
      <c r="AR103" s="1">
        <f>COUNTA(Data!AQ118:BA118)</f>
        <v>0</v>
      </c>
      <c r="AS103" s="1">
        <f>COUNTIF(Data!$AQ$3:$BA$5,AQ103)</f>
        <v>0</v>
      </c>
      <c r="AT103" s="1">
        <f>COUNTIF(Data!$AQ$6:$BA$15,AQ103)</f>
        <v>0</v>
      </c>
      <c r="AU103" s="1">
        <f t="shared" si="75"/>
        <v>0</v>
      </c>
      <c r="AV103" s="79">
        <f t="shared" si="64"/>
        <v>0</v>
      </c>
      <c r="BB103" s="132" t="str">
        <f t="shared" si="54"/>
        <v>CFP-SLAM</v>
      </c>
      <c r="BC103" s="1">
        <f>COUNTA(Data!BB118:BM118)</f>
        <v>0</v>
      </c>
      <c r="BD103" s="1">
        <f>COUNTIF(Data!$BB$3:$BM$5,BB103)</f>
        <v>0</v>
      </c>
      <c r="BE103" s="1">
        <f>COUNTIF(Data!$BB$6:$BM$15,BB103)</f>
        <v>0</v>
      </c>
      <c r="BF103" s="1">
        <f t="shared" si="76"/>
        <v>0</v>
      </c>
      <c r="BG103" s="79">
        <f t="shared" si="65"/>
        <v>0</v>
      </c>
      <c r="BN103" s="132" t="str">
        <f t="shared" si="55"/>
        <v>CFP-SLAM</v>
      </c>
      <c r="BO103" s="1">
        <f>COUNTA(Data!BN118:CC118)</f>
        <v>0</v>
      </c>
      <c r="BP103" s="1">
        <f>COUNTIF(Data!$BN$3:$CC$5,BN103)</f>
        <v>0</v>
      </c>
      <c r="BQ103" s="1">
        <f>COUNTIF(Data!$BN$6:$CC$15,BN103)</f>
        <v>0</v>
      </c>
      <c r="BR103" s="1">
        <f t="shared" si="77"/>
        <v>0</v>
      </c>
      <c r="BS103" s="79">
        <f t="shared" si="66"/>
        <v>0</v>
      </c>
      <c r="CD103" s="132" t="str">
        <f t="shared" si="56"/>
        <v>CFP-SLAM</v>
      </c>
      <c r="CE103" s="1">
        <f>COUNTA(Data!CD118:CW118)</f>
        <v>0</v>
      </c>
      <c r="CF103" s="1">
        <f>COUNTIF(Data!$CD$3:$CW$5,CD103)</f>
        <v>0</v>
      </c>
      <c r="CG103" s="1">
        <f>COUNTIF(Data!$CD$6:$CW$15,CD103)</f>
        <v>0</v>
      </c>
      <c r="CH103" s="1">
        <f t="shared" si="78"/>
        <v>0</v>
      </c>
      <c r="CI103" s="79">
        <f t="shared" si="67"/>
        <v>0</v>
      </c>
      <c r="CX103" s="132" t="str">
        <f t="shared" si="57"/>
        <v>CFP-SLAM</v>
      </c>
      <c r="CY103" s="1">
        <f>COUNTA(Data!CX118:DU118)</f>
        <v>0</v>
      </c>
      <c r="CZ103" s="1">
        <f>COUNTIF(Data!$CX$3:$DU$5,CX103)</f>
        <v>0</v>
      </c>
      <c r="DA103" s="1">
        <f>COUNTIF(Data!$CX$6:$DU$15,CX103)</f>
        <v>0</v>
      </c>
      <c r="DB103" s="1">
        <f t="shared" si="79"/>
        <v>0</v>
      </c>
      <c r="DC103" s="79">
        <f t="shared" si="68"/>
        <v>0</v>
      </c>
      <c r="DV103" s="132" t="str">
        <f t="shared" si="58"/>
        <v>CFP-SLAM</v>
      </c>
      <c r="DW103" s="1">
        <f>COUNTA(Data!DV118:EH118)</f>
        <v>0</v>
      </c>
      <c r="DX103" s="1">
        <f>COUNTIF(Data!$DV$3:$EH$5,DV103)</f>
        <v>0</v>
      </c>
      <c r="DY103" s="1">
        <f>COUNTIF(Data!$DV$6:$EH$15,DV103)</f>
        <v>0</v>
      </c>
      <c r="DZ103" s="1">
        <f t="shared" si="80"/>
        <v>0</v>
      </c>
      <c r="EA103" s="79">
        <f t="shared" si="69"/>
        <v>0</v>
      </c>
      <c r="EI103" s="132" t="str">
        <f t="shared" si="59"/>
        <v>CFP-SLAM</v>
      </c>
      <c r="EJ103" s="1">
        <f>COUNTA(Data!EI118:ES118)</f>
        <v>0</v>
      </c>
      <c r="EK103" s="1">
        <f>COUNTIF(Data!$EI$3:$ES$5,EI103)</f>
        <v>0</v>
      </c>
      <c r="EL103" s="1">
        <f>COUNTIF(Data!$EI$6:$ES$15,EI103)</f>
        <v>0</v>
      </c>
      <c r="EM103" s="1">
        <f t="shared" si="81"/>
        <v>0</v>
      </c>
      <c r="EN103" s="79">
        <f t="shared" si="70"/>
        <v>0</v>
      </c>
    </row>
    <row r="104" spans="1:144" x14ac:dyDescent="0.25">
      <c r="A104" s="2" t="str">
        <f>Data!A119</f>
        <v>OVD-SLAM</v>
      </c>
      <c r="B104" s="1">
        <f>COUNTA(Data!B119:I119)</f>
        <v>0</v>
      </c>
      <c r="C104" s="1">
        <f>COUNTIF(Data!$B$3:$I$5,A104)</f>
        <v>0</v>
      </c>
      <c r="D104" s="1">
        <f>COUNTIF(Data!$B$6:$I$15,A104)</f>
        <v>0</v>
      </c>
      <c r="E104" s="1">
        <f t="shared" si="71"/>
        <v>0</v>
      </c>
      <c r="F104" s="1">
        <f t="shared" si="60"/>
        <v>0</v>
      </c>
      <c r="J104" s="132" t="str">
        <f>Data!A119</f>
        <v>OVD-SLAM</v>
      </c>
      <c r="K104" s="1">
        <f>COUNTA(Data!J119:T119)</f>
        <v>0</v>
      </c>
      <c r="L104" s="1">
        <f>COUNTIF(Data!$J$3:$T$5,J104)</f>
        <v>0</v>
      </c>
      <c r="M104" s="1">
        <f>COUNTIF(Data!$J$6:$T$15,J104)</f>
        <v>0</v>
      </c>
      <c r="N104" s="1">
        <f t="shared" si="72"/>
        <v>0</v>
      </c>
      <c r="O104" s="79">
        <f t="shared" si="61"/>
        <v>0</v>
      </c>
      <c r="U104" s="132" t="str">
        <f t="shared" si="51"/>
        <v>OVD-SLAM</v>
      </c>
      <c r="V104" s="1">
        <f>COUNTA(Data!U119:AE119)</f>
        <v>0</v>
      </c>
      <c r="W104" s="1">
        <f>COUNTIF(Data!$U$3:$AE$5,U104)</f>
        <v>0</v>
      </c>
      <c r="X104" s="1">
        <f>COUNTIF(Data!$U$6:$AE$15,U104)</f>
        <v>0</v>
      </c>
      <c r="Y104" s="1">
        <f t="shared" si="73"/>
        <v>0</v>
      </c>
      <c r="Z104" s="79">
        <f t="shared" si="62"/>
        <v>0</v>
      </c>
      <c r="AF104" s="132" t="str">
        <f t="shared" si="52"/>
        <v>OVD-SLAM</v>
      </c>
      <c r="AG104" s="1">
        <f>COUNTA(Data!AF119:AP119)</f>
        <v>0</v>
      </c>
      <c r="AH104" s="1">
        <f>COUNTIF(Data!$AF$3:$AP$5,AF104)</f>
        <v>0</v>
      </c>
      <c r="AI104" s="1">
        <f>COUNTIF(Data!$AF$6:$AP$15,AF104)</f>
        <v>0</v>
      </c>
      <c r="AJ104" s="1">
        <f t="shared" si="74"/>
        <v>0</v>
      </c>
      <c r="AK104" s="79">
        <f t="shared" si="63"/>
        <v>0</v>
      </c>
      <c r="AQ104" s="132" t="str">
        <f t="shared" si="53"/>
        <v>OVD-SLAM</v>
      </c>
      <c r="AR104" s="1">
        <f>COUNTA(Data!AQ119:BA119)</f>
        <v>0</v>
      </c>
      <c r="AS104" s="1">
        <f>COUNTIF(Data!$AQ$3:$BA$5,AQ104)</f>
        <v>0</v>
      </c>
      <c r="AT104" s="1">
        <f>COUNTIF(Data!$AQ$6:$BA$15,AQ104)</f>
        <v>0</v>
      </c>
      <c r="AU104" s="1">
        <f t="shared" si="75"/>
        <v>0</v>
      </c>
      <c r="AV104" s="79">
        <f t="shared" si="64"/>
        <v>0</v>
      </c>
      <c r="BB104" s="132" t="str">
        <f t="shared" si="54"/>
        <v>OVD-SLAM</v>
      </c>
      <c r="BC104" s="1">
        <f>COUNTA(Data!BB119:BM119)</f>
        <v>0</v>
      </c>
      <c r="BD104" s="1">
        <f>COUNTIF(Data!$BB$3:$BM$5,BB104)</f>
        <v>0</v>
      </c>
      <c r="BE104" s="1">
        <f>COUNTIF(Data!$BB$6:$BM$15,BB104)</f>
        <v>0</v>
      </c>
      <c r="BF104" s="1">
        <f t="shared" si="76"/>
        <v>0</v>
      </c>
      <c r="BG104" s="79">
        <f t="shared" si="65"/>
        <v>0</v>
      </c>
      <c r="BN104" s="132" t="str">
        <f t="shared" si="55"/>
        <v>OVD-SLAM</v>
      </c>
      <c r="BO104" s="1">
        <f>COUNTA(Data!BN119:CC119)</f>
        <v>0</v>
      </c>
      <c r="BP104" s="1">
        <f>COUNTIF(Data!$BN$3:$CC$5,BN104)</f>
        <v>0</v>
      </c>
      <c r="BQ104" s="1">
        <f>COUNTIF(Data!$BN$6:$CC$15,BN104)</f>
        <v>0</v>
      </c>
      <c r="BR104" s="1">
        <f t="shared" si="77"/>
        <v>0</v>
      </c>
      <c r="BS104" s="79">
        <f t="shared" si="66"/>
        <v>0</v>
      </c>
      <c r="CD104" s="132" t="str">
        <f t="shared" si="56"/>
        <v>OVD-SLAM</v>
      </c>
      <c r="CE104" s="1">
        <f>COUNTA(Data!CD119:CW119)</f>
        <v>0</v>
      </c>
      <c r="CF104" s="1">
        <f>COUNTIF(Data!$CD$3:$CW$5,CD104)</f>
        <v>0</v>
      </c>
      <c r="CG104" s="1">
        <f>COUNTIF(Data!$CD$6:$CW$15,CD104)</f>
        <v>0</v>
      </c>
      <c r="CH104" s="1">
        <f t="shared" si="78"/>
        <v>0</v>
      </c>
      <c r="CI104" s="79">
        <f t="shared" si="67"/>
        <v>0</v>
      </c>
      <c r="CX104" s="132" t="str">
        <f t="shared" si="57"/>
        <v>OVD-SLAM</v>
      </c>
      <c r="CY104" s="1">
        <f>COUNTA(Data!CX119:DU119)</f>
        <v>0</v>
      </c>
      <c r="CZ104" s="1">
        <f>COUNTIF(Data!$CX$3:$DU$5,CX104)</f>
        <v>0</v>
      </c>
      <c r="DA104" s="1">
        <f>COUNTIF(Data!$CX$6:$DU$15,CX104)</f>
        <v>0</v>
      </c>
      <c r="DB104" s="1">
        <f t="shared" si="79"/>
        <v>0</v>
      </c>
      <c r="DC104" s="79">
        <f t="shared" si="68"/>
        <v>0</v>
      </c>
      <c r="DV104" s="132" t="str">
        <f t="shared" si="58"/>
        <v>OVD-SLAM</v>
      </c>
      <c r="DW104" s="1">
        <f>COUNTA(Data!DV119:EH119)</f>
        <v>0</v>
      </c>
      <c r="DX104" s="1">
        <f>COUNTIF(Data!$DV$3:$EH$5,DV104)</f>
        <v>0</v>
      </c>
      <c r="DY104" s="1">
        <f>COUNTIF(Data!$DV$6:$EH$15,DV104)</f>
        <v>0</v>
      </c>
      <c r="DZ104" s="1">
        <f t="shared" si="80"/>
        <v>0</v>
      </c>
      <c r="EA104" s="79">
        <f t="shared" si="69"/>
        <v>0</v>
      </c>
      <c r="EI104" s="132" t="str">
        <f t="shared" si="59"/>
        <v>OVD-SLAM</v>
      </c>
      <c r="EJ104" s="1">
        <f>COUNTA(Data!EI119:ES119)</f>
        <v>0</v>
      </c>
      <c r="EK104" s="1">
        <f>COUNTIF(Data!$EI$3:$ES$5,EI104)</f>
        <v>0</v>
      </c>
      <c r="EL104" s="1">
        <f>COUNTIF(Data!$EI$6:$ES$15,EI104)</f>
        <v>0</v>
      </c>
      <c r="EM104" s="1">
        <f t="shared" si="81"/>
        <v>0</v>
      </c>
      <c r="EN104" s="79">
        <f t="shared" si="70"/>
        <v>0</v>
      </c>
    </row>
  </sheetData>
  <mergeCells count="180">
    <mergeCell ref="B8:C8"/>
    <mergeCell ref="E8:F8"/>
    <mergeCell ref="C9:D9"/>
    <mergeCell ref="L9:M9"/>
    <mergeCell ref="W9:X9"/>
    <mergeCell ref="AH9:AI9"/>
    <mergeCell ref="B7:F7"/>
    <mergeCell ref="EB10:ED10"/>
    <mergeCell ref="EO10:EQ10"/>
    <mergeCell ref="CK11:CL11"/>
    <mergeCell ref="DE11:DF11"/>
    <mergeCell ref="EC11:ED11"/>
    <mergeCell ref="EP11:EQ11"/>
    <mergeCell ref="EK9:EL9"/>
    <mergeCell ref="AA10:AC10"/>
    <mergeCell ref="AL10:AN10"/>
    <mergeCell ref="AW10:AY10"/>
    <mergeCell ref="BH10:BJ10"/>
    <mergeCell ref="BT10:BV10"/>
    <mergeCell ref="CJ10:CL10"/>
    <mergeCell ref="DD10:DF10"/>
    <mergeCell ref="AS9:AT9"/>
    <mergeCell ref="BD9:BE9"/>
    <mergeCell ref="BP9:BQ9"/>
    <mergeCell ref="CF9:CG9"/>
    <mergeCell ref="CZ9:DA9"/>
    <mergeCell ref="DX9:DY9"/>
    <mergeCell ref="CK14:CL14"/>
    <mergeCell ref="DE14:DF14"/>
    <mergeCell ref="EC14:ED14"/>
    <mergeCell ref="EP14:EQ14"/>
    <mergeCell ref="CK13:CL13"/>
    <mergeCell ref="DE13:DF13"/>
    <mergeCell ref="EC13:ED13"/>
    <mergeCell ref="EP13:EQ13"/>
    <mergeCell ref="CK12:CL12"/>
    <mergeCell ref="DE12:DF12"/>
    <mergeCell ref="EC12:ED12"/>
    <mergeCell ref="EP12:EQ12"/>
    <mergeCell ref="CK17:CL17"/>
    <mergeCell ref="DE17:DF17"/>
    <mergeCell ref="EC17:ED17"/>
    <mergeCell ref="EP17:EQ17"/>
    <mergeCell ref="CK16:CL16"/>
    <mergeCell ref="DE16:DF16"/>
    <mergeCell ref="EC16:ED16"/>
    <mergeCell ref="EP16:EQ16"/>
    <mergeCell ref="CK15:CL15"/>
    <mergeCell ref="DE15:DF15"/>
    <mergeCell ref="EC15:ED15"/>
    <mergeCell ref="EP15:EQ15"/>
    <mergeCell ref="AB21:AC21"/>
    <mergeCell ref="H22:I22"/>
    <mergeCell ref="AB22:AC22"/>
    <mergeCell ref="CK19:CL19"/>
    <mergeCell ref="DE19:DF19"/>
    <mergeCell ref="EC19:ED19"/>
    <mergeCell ref="EP19:EQ19"/>
    <mergeCell ref="CK18:CL18"/>
    <mergeCell ref="DE18:DF18"/>
    <mergeCell ref="EC18:ED18"/>
    <mergeCell ref="EP18:EQ18"/>
    <mergeCell ref="DD22:DF28"/>
    <mergeCell ref="H23:I23"/>
    <mergeCell ref="AB23:AC23"/>
    <mergeCell ref="H24:I24"/>
    <mergeCell ref="AB24:AC24"/>
    <mergeCell ref="H25:I25"/>
    <mergeCell ref="AB25:AC25"/>
    <mergeCell ref="H26:I26"/>
    <mergeCell ref="AB26:AC26"/>
    <mergeCell ref="H27:I27"/>
    <mergeCell ref="H44:I44"/>
    <mergeCell ref="H45:I45"/>
    <mergeCell ref="H46:I46"/>
    <mergeCell ref="H47:I47"/>
    <mergeCell ref="H38:I38"/>
    <mergeCell ref="H39:I39"/>
    <mergeCell ref="H40:I40"/>
    <mergeCell ref="H41:I41"/>
    <mergeCell ref="H42:I42"/>
    <mergeCell ref="B1:I1"/>
    <mergeCell ref="U1:AE1"/>
    <mergeCell ref="AQ1:BA1"/>
    <mergeCell ref="B2:I2"/>
    <mergeCell ref="J2:T2"/>
    <mergeCell ref="U2:AE2"/>
    <mergeCell ref="AF2:AP2"/>
    <mergeCell ref="AQ2:BA2"/>
    <mergeCell ref="H43:I43"/>
    <mergeCell ref="H32:I32"/>
    <mergeCell ref="H33:I33"/>
    <mergeCell ref="H34:I34"/>
    <mergeCell ref="H35:I35"/>
    <mergeCell ref="H36:I36"/>
    <mergeCell ref="H37:I37"/>
    <mergeCell ref="AB27:AC27"/>
    <mergeCell ref="H28:I28"/>
    <mergeCell ref="AB28:AC28"/>
    <mergeCell ref="H29:I29"/>
    <mergeCell ref="H30:I30"/>
    <mergeCell ref="H31:I31"/>
    <mergeCell ref="H20:I20"/>
    <mergeCell ref="AB20:AC20"/>
    <mergeCell ref="H21:I21"/>
    <mergeCell ref="BB2:BM2"/>
    <mergeCell ref="BN2:CC2"/>
    <mergeCell ref="CD2:CW2"/>
    <mergeCell ref="CX2:DU2"/>
    <mergeCell ref="EI2:ES2"/>
    <mergeCell ref="B3:E3"/>
    <mergeCell ref="F3:I3"/>
    <mergeCell ref="J3:T3"/>
    <mergeCell ref="U3:AE3"/>
    <mergeCell ref="AF3:AP3"/>
    <mergeCell ref="DV3:EH3"/>
    <mergeCell ref="EI3:ES3"/>
    <mergeCell ref="CL3:CO3"/>
    <mergeCell ref="CP3:CS3"/>
    <mergeCell ref="CT3:CW3"/>
    <mergeCell ref="CX3:DI3"/>
    <mergeCell ref="DJ3:DU3"/>
    <mergeCell ref="A4:A5"/>
    <mergeCell ref="B4:C4"/>
    <mergeCell ref="D4:E4"/>
    <mergeCell ref="F4:G4"/>
    <mergeCell ref="H4:I4"/>
    <mergeCell ref="BV3:BY3"/>
    <mergeCell ref="BZ3:CC3"/>
    <mergeCell ref="CD3:CG3"/>
    <mergeCell ref="CH3:CK3"/>
    <mergeCell ref="AQ3:BA3"/>
    <mergeCell ref="BB3:BE3"/>
    <mergeCell ref="BF3:BI3"/>
    <mergeCell ref="BJ3:BM3"/>
    <mergeCell ref="BN3:BQ3"/>
    <mergeCell ref="BR3:BU3"/>
    <mergeCell ref="BB4:BC4"/>
    <mergeCell ref="BD4:BE4"/>
    <mergeCell ref="BF4:BG4"/>
    <mergeCell ref="BH4:BI4"/>
    <mergeCell ref="BJ4:BK4"/>
    <mergeCell ref="BL4:BM4"/>
    <mergeCell ref="CV4:CW4"/>
    <mergeCell ref="BZ4:CA4"/>
    <mergeCell ref="CB4:CC4"/>
    <mergeCell ref="CD4:CE4"/>
    <mergeCell ref="CF4:CG4"/>
    <mergeCell ref="CH4:CI4"/>
    <mergeCell ref="CJ4:CK4"/>
    <mergeCell ref="BN4:BO4"/>
    <mergeCell ref="BP4:BQ4"/>
    <mergeCell ref="BR4:BS4"/>
    <mergeCell ref="BT4:BU4"/>
    <mergeCell ref="BV4:BW4"/>
    <mergeCell ref="BX4:BY4"/>
    <mergeCell ref="DV4:DZ4"/>
    <mergeCell ref="EA4:EC4"/>
    <mergeCell ref="ED4:EF4"/>
    <mergeCell ref="EG4:EH4"/>
    <mergeCell ref="EI4:ES4"/>
    <mergeCell ref="G10:H10"/>
    <mergeCell ref="P10:Q10"/>
    <mergeCell ref="DJ4:DK4"/>
    <mergeCell ref="DL4:DM4"/>
    <mergeCell ref="DN4:DO4"/>
    <mergeCell ref="DP4:DQ4"/>
    <mergeCell ref="DR4:DS4"/>
    <mergeCell ref="DT4:DU4"/>
    <mergeCell ref="CX4:CY4"/>
    <mergeCell ref="CZ4:DA4"/>
    <mergeCell ref="DB4:DC4"/>
    <mergeCell ref="DD4:DE4"/>
    <mergeCell ref="DF4:DG4"/>
    <mergeCell ref="DH4:DI4"/>
    <mergeCell ref="CL4:CM4"/>
    <mergeCell ref="CN4:CO4"/>
    <mergeCell ref="CP4:CQ4"/>
    <mergeCell ref="CR4:CS4"/>
    <mergeCell ref="CT4:CU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Algorithm Details</vt:lpstr>
      <vt:lpstr>Data</vt:lpstr>
      <vt:lpstr>Score</vt:lpstr>
      <vt:lpstr>AuxiliaryTable</vt:lpstr>
      <vt:lpstr>Stats</vt:lpstr>
      <vt:lpstr>Sheet1</vt:lpstr>
      <vt:lpstr>(old)OtherMetrics</vt:lpstr>
      <vt:lpstr>(old)Comparison</vt:lpstr>
      <vt:lpstr>(old)DadosPercent</vt:lpstr>
      <vt:lpstr>(old)AvalTab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2024-10-09T13:46:38Z</dcterms:created>
  <dcterms:modified xsi:type="dcterms:W3CDTF">2026-06-23T22:44:06Z</dcterms:modified>
</cp:coreProperties>
</file>